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Tsz Yi Yang\Dropbox\2021 Fall\ISEN660\project\data\bp_energy_1965-2020\"/>
    </mc:Choice>
  </mc:AlternateContent>
  <xr:revisionPtr revIDLastSave="0" documentId="8_{D4500A39-DA7C-4543-A1C3-3843893D4AC3}" xr6:coauthVersionLast="47" xr6:coauthVersionMax="47" xr10:uidLastSave="{00000000-0000-0000-0000-000000000000}"/>
  <bookViews>
    <workbookView xWindow="-110" yWindow="-110" windowWidth="25820" windowHeight="14020" tabRatio="500" xr2:uid="{00000000-000D-0000-FFFF-FFFF00000000}"/>
  </bookViews>
  <sheets>
    <sheet name="Contents" sheetId="1" r:id="rId1"/>
    <sheet name="Approximate conversion factors" sheetId="2" r:id="rId2"/>
    <sheet name="Definitions" sheetId="3" r:id="rId3"/>
    <sheet name="Methodology" sheetId="4" r:id="rId4"/>
    <sheet name="Primary Energy Consumption" sheetId="5" r:id="rId5"/>
    <sheet name="Electricity Generation " sheetId="6" r:id="rId6"/>
    <sheet name="Carbon Dioxide Emissions" sheetId="7" r:id="rId7"/>
    <sheet name="Primary Energy - Cons by fuel" sheetId="8" r:id="rId8"/>
    <sheet name="Primary Energy - Cons capita" sheetId="9" r:id="rId9"/>
    <sheet name="Natural Gas Flaring" sheetId="10" r:id="rId10"/>
    <sheet name="CO2 From Flaring" sheetId="11" r:id="rId11"/>
    <sheet name="CO2 Excluding Flaring" sheetId="12" r:id="rId12"/>
    <sheet name="Oil - Proved reserves" sheetId="13" r:id="rId13"/>
    <sheet name="Oil - Proved reserves history" sheetId="14" r:id="rId14"/>
    <sheet name="Oil Production - Barrels" sheetId="15" r:id="rId15"/>
    <sheet name="Oil Production - Tonnes" sheetId="16" r:id="rId16"/>
    <sheet name="Oil Production - Crude Conds" sheetId="17" r:id="rId17"/>
    <sheet name="Oil Production - NGLs" sheetId="18" r:id="rId18"/>
    <sheet name="Total Liquids - Consumption" sheetId="19" r:id="rId19"/>
    <sheet name="Oil Consumption - Barrels" sheetId="20" r:id="rId20"/>
    <sheet name="Oil Consumption - Tonnes" sheetId="21" r:id="rId21"/>
    <sheet name="Oil Consumption - EJ" sheetId="22" r:id="rId22"/>
    <sheet name="Oil - Regional Consumption " sheetId="23" r:id="rId23"/>
    <sheet name="Oil - Spot crude prices" sheetId="24" r:id="rId24"/>
    <sheet name="Oil - Crude prices since 1861" sheetId="25" r:id="rId25"/>
    <sheet name="Oil - Refinery throughput" sheetId="26" r:id="rId26"/>
    <sheet name="Oil - Refining capacity" sheetId="27" r:id="rId27"/>
    <sheet name="Oil - Regional refining margins" sheetId="28" r:id="rId28"/>
    <sheet name="Oil - Trade movements" sheetId="29" r:id="rId29"/>
    <sheet name="Oil - Inter-area movements " sheetId="30" r:id="rId30"/>
    <sheet name="Oil - Trade 2019 - 2020" sheetId="31" r:id="rId31"/>
    <sheet name="Gas - Proved reserves" sheetId="32" r:id="rId32"/>
    <sheet name="Gas - Proved reserves history " sheetId="33" r:id="rId33"/>
    <sheet name="Gas Production - Bcm" sheetId="34" r:id="rId34"/>
    <sheet name="Gas Production - Bcf" sheetId="35" r:id="rId35"/>
    <sheet name="Gas Production - EJ" sheetId="36" r:id="rId36"/>
    <sheet name="Gas Consumption - Bcm" sheetId="37" r:id="rId37"/>
    <sheet name="Gas Consumption - Bcf" sheetId="38" r:id="rId38"/>
    <sheet name="Gas Consumption - EJ" sheetId="39" r:id="rId39"/>
    <sheet name="Gas - Prices " sheetId="40" r:id="rId40"/>
    <sheet name="Gas - Inter-regional trade" sheetId="41" r:id="rId41"/>
    <sheet name="Gas - LNG imports" sheetId="42" r:id="rId42"/>
    <sheet name="Gas - LNG exports" sheetId="43" r:id="rId43"/>
    <sheet name="Gas - Trade movts LNG" sheetId="44" r:id="rId44"/>
    <sheet name="Gas - Trade movts - pipeline" sheetId="45" r:id="rId45"/>
    <sheet name="Coal - Reserves" sheetId="46" r:id="rId46"/>
    <sheet name="Coal Production - Tonnes" sheetId="47" r:id="rId47"/>
    <sheet name="Coal Production - EJ" sheetId="48" r:id="rId48"/>
    <sheet name="Coal Consumption - EJ" sheetId="49" r:id="rId49"/>
    <sheet name="Coal - Prices" sheetId="50" r:id="rId50"/>
    <sheet name="Coal - Trade movements" sheetId="51" r:id="rId51"/>
    <sheet name="Coal - Inter area movts" sheetId="52" r:id="rId52"/>
    <sheet name="Nuclear Generation - TWh" sheetId="53" r:id="rId53"/>
    <sheet name="Nuclear Consumption - EJ" sheetId="54" r:id="rId54"/>
    <sheet name="Hydro Generation - TWh" sheetId="55" r:id="rId55"/>
    <sheet name="Hydro Consumption - EJ" sheetId="56" r:id="rId56"/>
    <sheet name="Renewables Consumption - EJ" sheetId="57" r:id="rId57"/>
    <sheet name="Renewables Power - EJ" sheetId="58" r:id="rId58"/>
    <sheet name="Renewables power - TWh" sheetId="59" r:id="rId59"/>
    <sheet name="Renewables Generation by source" sheetId="60" r:id="rId60"/>
    <sheet name="Solar Generation - TWh" sheetId="61" r:id="rId61"/>
    <sheet name="Solar Consumption - EJ" sheetId="62" r:id="rId62"/>
    <sheet name="Wind Generation - TWh" sheetId="63" r:id="rId63"/>
    <sheet name="Wind Consumption - EJ" sheetId="64" r:id="rId64"/>
    <sheet name="Geo Biomass Other - TWh" sheetId="65" r:id="rId65"/>
    <sheet name="Geo Biomass Other - EJ" sheetId="66" r:id="rId66"/>
    <sheet name="Biofuels Production - Kboed" sheetId="67" r:id="rId67"/>
    <sheet name="Biofuels Production - PJ" sheetId="68" r:id="rId68"/>
    <sheet name="Biofuels Consumption - Kboed" sheetId="69" r:id="rId69"/>
    <sheet name="Biofuels Consumption - PJ" sheetId="70" r:id="rId70"/>
    <sheet name="Elec Gen by fuel" sheetId="71" r:id="rId71"/>
    <sheet name="Elec Gen from Oil" sheetId="72" r:id="rId72"/>
    <sheet name="Elec Gen from Gas" sheetId="73" r:id="rId73"/>
    <sheet name="Elec Gen from Coal" sheetId="74" r:id="rId74"/>
    <sheet name="Elec Gen from Other" sheetId="75" r:id="rId75"/>
    <sheet name="Cobalt Production-Reserves" sheetId="76" r:id="rId76"/>
    <sheet name="Lithium Production-Reserves" sheetId="77" r:id="rId77"/>
    <sheet name="Graphite Production-Reserves" sheetId="78" r:id="rId78"/>
    <sheet name="Rare Earth Production-Reserves" sheetId="79" r:id="rId79"/>
    <sheet name="Cobalt and Lithium - Prices" sheetId="80" r:id="rId80"/>
    <sheet name="Geothermal Capacity" sheetId="81" r:id="rId81"/>
    <sheet name="Solar Capacity" sheetId="82" r:id="rId82"/>
    <sheet name="Wind Capacity" sheetId="83" r:id="rId83"/>
  </sheets>
  <definedNames>
    <definedName name="\I" localSheetId="1">#REF!</definedName>
    <definedName name="\I" localSheetId="49">#REF!</definedName>
    <definedName name="\I" localSheetId="79">#REF!</definedName>
    <definedName name="\I" localSheetId="2">#REF!</definedName>
    <definedName name="\I" localSheetId="39">#REF!</definedName>
    <definedName name="\I" localSheetId="80">#REF!</definedName>
    <definedName name="\I" localSheetId="3">#REF!</definedName>
    <definedName name="\I" localSheetId="81">#REF!</definedName>
    <definedName name="\I" localSheetId="82">#REF!</definedName>
    <definedName name="\I">#REF!</definedName>
    <definedName name="\P" localSheetId="1">#REF!</definedName>
    <definedName name="\P" localSheetId="49">#REF!</definedName>
    <definedName name="\P" localSheetId="79">#REF!</definedName>
    <definedName name="\P" localSheetId="2">#REF!</definedName>
    <definedName name="\P" localSheetId="39">#REF!</definedName>
    <definedName name="\P" localSheetId="80">#REF!</definedName>
    <definedName name="\P" localSheetId="3">#REF!</definedName>
    <definedName name="\P" localSheetId="81">#REF!</definedName>
    <definedName name="\P" localSheetId="82">#REF!</definedName>
    <definedName name="\P">#REF!</definedName>
    <definedName name="INIT" localSheetId="1">#REF!</definedName>
    <definedName name="INIT" localSheetId="49">#REF!</definedName>
    <definedName name="INIT" localSheetId="79">#REF!</definedName>
    <definedName name="INIT" localSheetId="2">#REF!</definedName>
    <definedName name="INIT" localSheetId="39">#REF!</definedName>
    <definedName name="INIT" localSheetId="80">#REF!</definedName>
    <definedName name="INIT" localSheetId="3">#REF!</definedName>
    <definedName name="INIT" localSheetId="81">#REF!</definedName>
    <definedName name="INIT" localSheetId="82">#REF!</definedName>
    <definedName name="INIT">#REF!</definedName>
    <definedName name="LEAP" localSheetId="1">#REF!</definedName>
    <definedName name="LEAP" localSheetId="49">#REF!</definedName>
    <definedName name="LEAP" localSheetId="79">#REF!</definedName>
    <definedName name="LEAP" localSheetId="2">#REF!</definedName>
    <definedName name="LEAP" localSheetId="39">#REF!</definedName>
    <definedName name="LEAP" localSheetId="3">#REF!</definedName>
    <definedName name="LEAP">#REF!</definedName>
    <definedName name="NONLEAP" localSheetId="1">#REF!</definedName>
    <definedName name="NONLEAP" localSheetId="49">#REF!</definedName>
    <definedName name="NONLEAP" localSheetId="79">#REF!</definedName>
    <definedName name="NONLEAP" localSheetId="2">#REF!</definedName>
    <definedName name="NONLEAP" localSheetId="39">#REF!</definedName>
    <definedName name="NONLEAP" localSheetId="3">#REF!</definedName>
    <definedName name="NONLEAP">#REF!</definedName>
    <definedName name="Print1">#REF!</definedName>
  </definedNames>
  <calcPr calcId="191029" iterateDelta="1E-4"/>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A69" i="83" l="1"/>
  <c r="AB69" i="83" s="1"/>
  <c r="Z69" i="83"/>
  <c r="AC69" i="83" s="1"/>
  <c r="Y69" i="83"/>
  <c r="X69" i="83"/>
  <c r="X70" i="83" s="1"/>
  <c r="AA68" i="83"/>
  <c r="Y68" i="83"/>
  <c r="X68" i="83"/>
  <c r="AC67" i="83"/>
  <c r="AB67" i="83"/>
  <c r="AC66" i="83"/>
  <c r="AB66" i="83"/>
  <c r="AC65" i="83"/>
  <c r="AB65" i="83"/>
  <c r="AC64" i="83"/>
  <c r="AB64" i="83"/>
  <c r="AC63" i="83"/>
  <c r="AB63" i="83"/>
  <c r="AC62" i="83"/>
  <c r="AB62" i="83"/>
  <c r="AC61" i="83"/>
  <c r="AB61" i="83"/>
  <c r="AC60" i="83"/>
  <c r="AB60" i="83"/>
  <c r="AC59" i="83"/>
  <c r="AB59" i="83"/>
  <c r="AC58" i="83"/>
  <c r="AB58" i="83"/>
  <c r="AC56" i="83"/>
  <c r="AB56" i="83"/>
  <c r="AC55" i="83"/>
  <c r="AA55" i="83"/>
  <c r="Z55" i="83"/>
  <c r="AB55" i="83" s="1"/>
  <c r="Y55" i="83"/>
  <c r="X55" i="83"/>
  <c r="W55" i="83"/>
  <c r="V55" i="83"/>
  <c r="AC54" i="83"/>
  <c r="AB54" i="83"/>
  <c r="AC53" i="83"/>
  <c r="AB53" i="83"/>
  <c r="AC52" i="83"/>
  <c r="AB52" i="83"/>
  <c r="AC51" i="83"/>
  <c r="AB51" i="83"/>
  <c r="AC49" i="83"/>
  <c r="AB49" i="83"/>
  <c r="AC48" i="83"/>
  <c r="AB48" i="83"/>
  <c r="AA48" i="83"/>
  <c r="Z48" i="83"/>
  <c r="Y48" i="83"/>
  <c r="X48" i="83"/>
  <c r="W48" i="83"/>
  <c r="AC47" i="83"/>
  <c r="AB47" i="83"/>
  <c r="AC46" i="83"/>
  <c r="AB46" i="83"/>
  <c r="Y44" i="83"/>
  <c r="Y70" i="83" s="1"/>
  <c r="X44" i="83"/>
  <c r="W44" i="83"/>
  <c r="W70" i="83" s="1"/>
  <c r="V44" i="83"/>
  <c r="V70" i="83" s="1"/>
  <c r="AB43" i="83"/>
  <c r="AA43" i="83"/>
  <c r="AA44" i="83" s="1"/>
  <c r="Z43" i="83"/>
  <c r="Z44" i="83" s="1"/>
  <c r="Y43" i="83"/>
  <c r="X43" i="83"/>
  <c r="W43" i="83"/>
  <c r="V43" i="83"/>
  <c r="AC42" i="83"/>
  <c r="AB42" i="83"/>
  <c r="AB40" i="83"/>
  <c r="AA40" i="83"/>
  <c r="Z40" i="83"/>
  <c r="AC40" i="83" s="1"/>
  <c r="Y40" i="83"/>
  <c r="X40" i="83"/>
  <c r="W40" i="83"/>
  <c r="W39" i="83" s="1"/>
  <c r="V40" i="83"/>
  <c r="V39" i="83" s="1"/>
  <c r="AA39" i="83"/>
  <c r="Z39" i="83"/>
  <c r="AC39" i="83" s="1"/>
  <c r="Y39" i="83"/>
  <c r="X39" i="83"/>
  <c r="AC38" i="83"/>
  <c r="AB38" i="83"/>
  <c r="AC37" i="83"/>
  <c r="AB37" i="83"/>
  <c r="AC36" i="83"/>
  <c r="AB36" i="83"/>
  <c r="AC35" i="83"/>
  <c r="AB35" i="83"/>
  <c r="AC34" i="83"/>
  <c r="AB34" i="83"/>
  <c r="AC33" i="83"/>
  <c r="AB33" i="83"/>
  <c r="AC32" i="83"/>
  <c r="AB32" i="83"/>
  <c r="AC31" i="83"/>
  <c r="AB31" i="83"/>
  <c r="AC30" i="83"/>
  <c r="AB30" i="83"/>
  <c r="AC29" i="83"/>
  <c r="AB29" i="83"/>
  <c r="AC28" i="83"/>
  <c r="AB28" i="83"/>
  <c r="AC27" i="83"/>
  <c r="AB27" i="83"/>
  <c r="AC26" i="83"/>
  <c r="AB26" i="83"/>
  <c r="AC25" i="83"/>
  <c r="AB25" i="83"/>
  <c r="AC24" i="83"/>
  <c r="AB24" i="83"/>
  <c r="AC23" i="83"/>
  <c r="AB23" i="83"/>
  <c r="AC22" i="83"/>
  <c r="AB22" i="83"/>
  <c r="AC21" i="83"/>
  <c r="AB21" i="83"/>
  <c r="AC20" i="83"/>
  <c r="AB20" i="83"/>
  <c r="AC19" i="83"/>
  <c r="AB19" i="83"/>
  <c r="AA17" i="83"/>
  <c r="Z17" i="83"/>
  <c r="AC17" i="83" s="1"/>
  <c r="Y17" i="83"/>
  <c r="Y16" i="83" s="1"/>
  <c r="X17" i="83"/>
  <c r="W17" i="83"/>
  <c r="V17" i="83"/>
  <c r="X16" i="83"/>
  <c r="W16" i="83"/>
  <c r="V16" i="83"/>
  <c r="AC15" i="83"/>
  <c r="AB15" i="83"/>
  <c r="AC14" i="83"/>
  <c r="AB14" i="83"/>
  <c r="AC13" i="83"/>
  <c r="AB13" i="83"/>
  <c r="AC12" i="83"/>
  <c r="AB12" i="83"/>
  <c r="AC11" i="83"/>
  <c r="AB11" i="83"/>
  <c r="AA9" i="83"/>
  <c r="AB9" i="83" s="1"/>
  <c r="Z9" i="83"/>
  <c r="AC9" i="83" s="1"/>
  <c r="Y9" i="83"/>
  <c r="X9" i="83"/>
  <c r="AC8" i="83"/>
  <c r="AB8" i="83"/>
  <c r="AC7" i="83"/>
  <c r="AB7" i="83"/>
  <c r="AC6" i="83"/>
  <c r="AB6" i="83"/>
  <c r="AC72" i="82"/>
  <c r="AB72" i="82"/>
  <c r="AA72" i="82"/>
  <c r="L71" i="82"/>
  <c r="L70" i="82" s="1"/>
  <c r="I71" i="82"/>
  <c r="F71" i="82"/>
  <c r="F70" i="82" s="1"/>
  <c r="E71" i="82"/>
  <c r="E70" i="82" s="1"/>
  <c r="D71" i="82"/>
  <c r="D70" i="82" s="1"/>
  <c r="C71" i="82"/>
  <c r="C70" i="82" s="1"/>
  <c r="B71" i="82"/>
  <c r="B70" i="82" s="1"/>
  <c r="I70" i="82"/>
  <c r="AC69" i="82"/>
  <c r="AB69" i="82"/>
  <c r="AA69" i="82"/>
  <c r="AC68" i="82"/>
  <c r="AB68" i="82"/>
  <c r="AA68" i="82"/>
  <c r="AC67" i="82"/>
  <c r="AB67" i="82"/>
  <c r="AA67" i="82"/>
  <c r="AC66" i="82"/>
  <c r="AB66" i="82"/>
  <c r="AA66" i="82"/>
  <c r="AC65" i="82"/>
  <c r="AB65" i="82"/>
  <c r="AA65" i="82"/>
  <c r="AC64" i="82"/>
  <c r="AB64" i="82"/>
  <c r="AA64" i="82"/>
  <c r="AC63" i="82"/>
  <c r="AB63" i="82"/>
  <c r="AA63" i="82"/>
  <c r="AC62" i="82"/>
  <c r="AB62" i="82"/>
  <c r="AA62" i="82"/>
  <c r="AC61" i="82"/>
  <c r="AB61" i="82"/>
  <c r="AA61" i="82"/>
  <c r="AC60" i="82"/>
  <c r="AB60" i="82"/>
  <c r="AA60" i="82"/>
  <c r="AC59" i="82"/>
  <c r="AB59" i="82"/>
  <c r="AA59" i="82"/>
  <c r="AC58" i="82"/>
  <c r="AC57" i="82"/>
  <c r="AB57" i="82"/>
  <c r="AA57" i="82"/>
  <c r="R57" i="82"/>
  <c r="Z56" i="82"/>
  <c r="AC56" i="82" s="1"/>
  <c r="Y56" i="82"/>
  <c r="X56" i="82"/>
  <c r="W56" i="82"/>
  <c r="V56" i="82"/>
  <c r="U56" i="82"/>
  <c r="T56" i="82"/>
  <c r="S56" i="82"/>
  <c r="R56" i="82"/>
  <c r="Q56" i="82"/>
  <c r="P56" i="82"/>
  <c r="O56" i="82"/>
  <c r="AB56" i="82" s="1"/>
  <c r="N56" i="82"/>
  <c r="M56" i="82"/>
  <c r="L56" i="82"/>
  <c r="K56" i="82"/>
  <c r="J56" i="82"/>
  <c r="I56" i="82"/>
  <c r="H56" i="82"/>
  <c r="G56" i="82"/>
  <c r="F56" i="82"/>
  <c r="AC55" i="82"/>
  <c r="AA55" i="82"/>
  <c r="AC54" i="82"/>
  <c r="AB54" i="82"/>
  <c r="AA54" i="82"/>
  <c r="AC53" i="82"/>
  <c r="AB53" i="82"/>
  <c r="AA53" i="82"/>
  <c r="AC52" i="82"/>
  <c r="AA52" i="82"/>
  <c r="AC51" i="82"/>
  <c r="AC50" i="82"/>
  <c r="AB50" i="82"/>
  <c r="AA50" i="82"/>
  <c r="AC49" i="82"/>
  <c r="AB49" i="82"/>
  <c r="Z49" i="82"/>
  <c r="AA49" i="82" s="1"/>
  <c r="Y49" i="82"/>
  <c r="X49" i="82"/>
  <c r="W49" i="82"/>
  <c r="V49" i="82"/>
  <c r="U49" i="82"/>
  <c r="T49" i="82"/>
  <c r="S49" i="82"/>
  <c r="R49" i="82"/>
  <c r="Q49" i="82"/>
  <c r="P49" i="82"/>
  <c r="O49" i="82"/>
  <c r="N49" i="82"/>
  <c r="M49" i="82"/>
  <c r="L49" i="82"/>
  <c r="K49" i="82"/>
  <c r="J49" i="82"/>
  <c r="I49" i="82"/>
  <c r="AC48" i="82"/>
  <c r="AB48" i="82"/>
  <c r="AA48" i="82"/>
  <c r="AC47" i="82"/>
  <c r="AA47" i="82"/>
  <c r="AC46" i="82"/>
  <c r="AB46" i="82"/>
  <c r="AA46" i="82"/>
  <c r="AC45" i="82"/>
  <c r="Z44" i="82"/>
  <c r="Z71" i="82" s="1"/>
  <c r="Y44" i="82"/>
  <c r="Y71" i="82" s="1"/>
  <c r="X44" i="82"/>
  <c r="X71" i="82" s="1"/>
  <c r="X70" i="82" s="1"/>
  <c r="W44" i="82"/>
  <c r="W71" i="82" s="1"/>
  <c r="W70" i="82" s="1"/>
  <c r="V44" i="82"/>
  <c r="V71" i="82" s="1"/>
  <c r="V70" i="82" s="1"/>
  <c r="U44" i="82"/>
  <c r="U71" i="82" s="1"/>
  <c r="U70" i="82" s="1"/>
  <c r="T44" i="82"/>
  <c r="T71" i="82" s="1"/>
  <c r="T70" i="82" s="1"/>
  <c r="S44" i="82"/>
  <c r="S71" i="82" s="1"/>
  <c r="S70" i="82" s="1"/>
  <c r="R44" i="82"/>
  <c r="R71" i="82" s="1"/>
  <c r="R70" i="82" s="1"/>
  <c r="Q44" i="82"/>
  <c r="P44" i="82"/>
  <c r="P71" i="82" s="1"/>
  <c r="P70" i="82" s="1"/>
  <c r="O44" i="82"/>
  <c r="O71" i="82" s="1"/>
  <c r="O70" i="82" s="1"/>
  <c r="N44" i="82"/>
  <c r="N71" i="82" s="1"/>
  <c r="N70" i="82" s="1"/>
  <c r="M44" i="82"/>
  <c r="M71" i="82" s="1"/>
  <c r="M70" i="82" s="1"/>
  <c r="L44" i="82"/>
  <c r="K44" i="82"/>
  <c r="K71" i="82" s="1"/>
  <c r="K70" i="82" s="1"/>
  <c r="J44" i="82"/>
  <c r="J71" i="82" s="1"/>
  <c r="J70" i="82" s="1"/>
  <c r="I44" i="82"/>
  <c r="H44" i="82"/>
  <c r="H71" i="82" s="1"/>
  <c r="H70" i="82" s="1"/>
  <c r="G44" i="82"/>
  <c r="G71" i="82" s="1"/>
  <c r="G70" i="82" s="1"/>
  <c r="F44" i="82"/>
  <c r="AC43" i="82"/>
  <c r="AB43" i="82"/>
  <c r="Z43" i="82"/>
  <c r="AA43" i="82" s="1"/>
  <c r="Y43" i="82"/>
  <c r="X43" i="82"/>
  <c r="W43" i="82"/>
  <c r="V43" i="82"/>
  <c r="U43" i="82"/>
  <c r="T43" i="82"/>
  <c r="S43" i="82"/>
  <c r="AC42" i="82"/>
  <c r="AA42" i="82"/>
  <c r="AC41" i="82"/>
  <c r="AC40" i="82"/>
  <c r="AB40" i="82"/>
  <c r="AA40" i="82"/>
  <c r="Z39" i="82"/>
  <c r="AC39" i="82" s="1"/>
  <c r="Y39" i="82"/>
  <c r="AB39" i="82" s="1"/>
  <c r="X39" i="82"/>
  <c r="W39" i="82"/>
  <c r="V39" i="82"/>
  <c r="U39" i="82"/>
  <c r="T39" i="82"/>
  <c r="S39" i="82"/>
  <c r="R39" i="82"/>
  <c r="Q39" i="82"/>
  <c r="P39" i="82"/>
  <c r="O39" i="82"/>
  <c r="N39" i="82"/>
  <c r="M39" i="82"/>
  <c r="L39" i="82"/>
  <c r="K39" i="82"/>
  <c r="J39" i="82"/>
  <c r="I39" i="82"/>
  <c r="H39" i="82"/>
  <c r="G39" i="82"/>
  <c r="F39" i="82"/>
  <c r="E39" i="82"/>
  <c r="D39" i="82"/>
  <c r="C39" i="82"/>
  <c r="B39" i="82"/>
  <c r="AC38" i="82"/>
  <c r="AB38" i="82"/>
  <c r="AA38" i="82"/>
  <c r="AC37" i="82"/>
  <c r="AA37" i="82"/>
  <c r="AC36" i="82"/>
  <c r="AB36" i="82"/>
  <c r="AA36" i="82"/>
  <c r="AC35" i="82"/>
  <c r="AB35" i="82"/>
  <c r="AA35" i="82"/>
  <c r="AC34" i="82"/>
  <c r="AB34" i="82"/>
  <c r="AA34" i="82"/>
  <c r="AC33" i="82"/>
  <c r="AB33" i="82"/>
  <c r="AA33" i="82"/>
  <c r="AC32" i="82"/>
  <c r="AA32" i="82"/>
  <c r="AC31" i="82"/>
  <c r="AB31" i="82"/>
  <c r="AA31" i="82"/>
  <c r="AC30" i="82"/>
  <c r="AB30" i="82"/>
  <c r="AA30" i="82"/>
  <c r="AC29" i="82"/>
  <c r="AA29" i="82"/>
  <c r="AC28" i="82"/>
  <c r="AB28" i="82"/>
  <c r="AA28" i="82"/>
  <c r="AC27" i="82"/>
  <c r="AB27" i="82"/>
  <c r="AA27" i="82"/>
  <c r="AC26" i="82"/>
  <c r="AB26" i="82"/>
  <c r="AA26" i="82"/>
  <c r="AC25" i="82"/>
  <c r="AB25" i="82"/>
  <c r="AA25" i="82"/>
  <c r="AC24" i="82"/>
  <c r="AB24" i="82"/>
  <c r="AA24" i="82"/>
  <c r="AC23" i="82"/>
  <c r="AB23" i="82"/>
  <c r="AA23" i="82"/>
  <c r="AC22" i="82"/>
  <c r="AB22" i="82"/>
  <c r="AA22" i="82"/>
  <c r="AC21" i="82"/>
  <c r="AB21" i="82"/>
  <c r="AA21" i="82"/>
  <c r="AC20" i="82"/>
  <c r="AB20" i="82"/>
  <c r="AA20" i="82"/>
  <c r="AC19" i="82"/>
  <c r="AB19" i="82"/>
  <c r="AA19" i="82"/>
  <c r="AC18" i="82"/>
  <c r="AB18" i="82"/>
  <c r="AA18" i="82"/>
  <c r="AC17" i="82"/>
  <c r="AC16" i="82"/>
  <c r="AA16" i="82"/>
  <c r="Z16" i="82"/>
  <c r="Y16" i="82"/>
  <c r="AB16" i="82" s="1"/>
  <c r="X16" i="82"/>
  <c r="W16" i="82"/>
  <c r="V16" i="82"/>
  <c r="U16" i="82"/>
  <c r="T16" i="82"/>
  <c r="S16" i="82"/>
  <c r="R16" i="82"/>
  <c r="Q16" i="82"/>
  <c r="Q71" i="82" s="1"/>
  <c r="Q70" i="82" s="1"/>
  <c r="AC15" i="82"/>
  <c r="Z15" i="82"/>
  <c r="Y15" i="82"/>
  <c r="AA15" i="82" s="1"/>
  <c r="X15" i="82"/>
  <c r="W15" i="82"/>
  <c r="V15" i="82"/>
  <c r="U15" i="82"/>
  <c r="T15" i="82"/>
  <c r="S15" i="82"/>
  <c r="R15" i="82"/>
  <c r="Q15" i="82"/>
  <c r="AC14" i="82"/>
  <c r="AB14" i="82"/>
  <c r="AA14" i="82"/>
  <c r="AC13" i="82"/>
  <c r="AA13" i="82"/>
  <c r="AC12" i="82"/>
  <c r="AA12" i="82"/>
  <c r="AC11" i="82"/>
  <c r="AA11" i="82"/>
  <c r="AC10" i="82"/>
  <c r="AG9" i="82"/>
  <c r="AC9" i="82"/>
  <c r="AB9" i="82"/>
  <c r="AA9" i="82"/>
  <c r="Z9" i="82"/>
  <c r="Y9" i="82"/>
  <c r="X9" i="82"/>
  <c r="W9" i="82"/>
  <c r="V9" i="82"/>
  <c r="U9" i="82"/>
  <c r="T9" i="82"/>
  <c r="S9" i="82"/>
  <c r="R9" i="82"/>
  <c r="Q9" i="82"/>
  <c r="AC8" i="82"/>
  <c r="AB8" i="82"/>
  <c r="AA8" i="82"/>
  <c r="AC7" i="82"/>
  <c r="AB7" i="82"/>
  <c r="AA7" i="82"/>
  <c r="AC6" i="82"/>
  <c r="AB6" i="82"/>
  <c r="AA6" i="82"/>
  <c r="AC42" i="81"/>
  <c r="AA42" i="81"/>
  <c r="AB42" i="81" s="1"/>
  <c r="Z42" i="81"/>
  <c r="Z43" i="81" s="1"/>
  <c r="AC43" i="81" s="1"/>
  <c r="Y42" i="81"/>
  <c r="Y43" i="81" s="1"/>
  <c r="X42" i="81"/>
  <c r="X43" i="81" s="1"/>
  <c r="W42" i="81"/>
  <c r="V42" i="81"/>
  <c r="V43" i="81" s="1"/>
  <c r="U42" i="81"/>
  <c r="U43" i="81" s="1"/>
  <c r="T42" i="81"/>
  <c r="S42" i="81"/>
  <c r="S43" i="81" s="1"/>
  <c r="R42" i="81"/>
  <c r="R43" i="81" s="1"/>
  <c r="AC41" i="81"/>
  <c r="AB41" i="81"/>
  <c r="AC40" i="81"/>
  <c r="AB40" i="81"/>
  <c r="AC39" i="81"/>
  <c r="AB39" i="81"/>
  <c r="AC38" i="81"/>
  <c r="AB38" i="81"/>
  <c r="AC37" i="81"/>
  <c r="AB37" i="81"/>
  <c r="AC36" i="81"/>
  <c r="AB36" i="81"/>
  <c r="AA34" i="81"/>
  <c r="AB34" i="81" s="1"/>
  <c r="Z34" i="81"/>
  <c r="AC34" i="81" s="1"/>
  <c r="Y34" i="81"/>
  <c r="X34" i="81"/>
  <c r="W34" i="81"/>
  <c r="V34" i="81"/>
  <c r="U34" i="81"/>
  <c r="T34" i="81"/>
  <c r="S34" i="81"/>
  <c r="R34" i="81"/>
  <c r="Q34" i="81"/>
  <c r="AC33" i="81"/>
  <c r="AB33" i="81"/>
  <c r="AC32" i="81"/>
  <c r="AB32" i="81"/>
  <c r="AC30" i="81"/>
  <c r="AA30" i="81"/>
  <c r="AC29" i="81"/>
  <c r="AB29" i="81"/>
  <c r="AC27" i="81"/>
  <c r="Z27" i="81"/>
  <c r="Y27" i="81"/>
  <c r="X27" i="81"/>
  <c r="W27" i="81"/>
  <c r="V27" i="81"/>
  <c r="U27" i="81"/>
  <c r="T27" i="81"/>
  <c r="S27" i="81"/>
  <c r="R27" i="81"/>
  <c r="Q27" i="81"/>
  <c r="P27" i="81"/>
  <c r="O27" i="81"/>
  <c r="N27" i="81"/>
  <c r="M27" i="81"/>
  <c r="L27" i="81"/>
  <c r="K27" i="81"/>
  <c r="J27" i="81"/>
  <c r="AC26" i="81"/>
  <c r="AA26" i="81"/>
  <c r="AC25" i="81"/>
  <c r="AB25" i="81"/>
  <c r="AC24" i="81"/>
  <c r="AB24" i="81"/>
  <c r="AC23" i="81"/>
  <c r="AB23" i="81"/>
  <c r="AC22" i="81"/>
  <c r="AB22" i="81"/>
  <c r="AC21" i="81"/>
  <c r="AB21" i="81"/>
  <c r="AB20" i="81"/>
  <c r="AB19" i="81"/>
  <c r="AA17" i="81"/>
  <c r="AB17" i="81" s="1"/>
  <c r="Z17" i="81"/>
  <c r="AC17" i="81" s="1"/>
  <c r="Y17" i="81"/>
  <c r="X17" i="81"/>
  <c r="W17" i="81"/>
  <c r="V17" i="81"/>
  <c r="U17" i="81"/>
  <c r="T17" i="81"/>
  <c r="S17" i="81"/>
  <c r="R17" i="81"/>
  <c r="AC16" i="81"/>
  <c r="AB16" i="81"/>
  <c r="AC15" i="81"/>
  <c r="AB15" i="81"/>
  <c r="AB14" i="81"/>
  <c r="AC13" i="81"/>
  <c r="AB13" i="81"/>
  <c r="AC12" i="81"/>
  <c r="AB12" i="81"/>
  <c r="AC11" i="81"/>
  <c r="AB11" i="81"/>
  <c r="AB10" i="81"/>
  <c r="AA8" i="81"/>
  <c r="Z8" i="81"/>
  <c r="AC8" i="81" s="1"/>
  <c r="Y8" i="81"/>
  <c r="X8" i="81"/>
  <c r="W8" i="81"/>
  <c r="W43" i="81" s="1"/>
  <c r="V8" i="81"/>
  <c r="U8" i="81"/>
  <c r="T8" i="81"/>
  <c r="T43" i="81" s="1"/>
  <c r="S8" i="81"/>
  <c r="R8" i="81"/>
  <c r="AC7" i="81"/>
  <c r="AB7" i="81"/>
  <c r="AC6" i="81"/>
  <c r="AB6" i="81"/>
  <c r="AB71" i="82" l="1"/>
  <c r="Y70" i="82"/>
  <c r="AB70" i="82" s="1"/>
  <c r="Z70" i="83"/>
  <c r="AC70" i="83" s="1"/>
  <c r="AC44" i="83"/>
  <c r="AC71" i="82"/>
  <c r="AA71" i="82"/>
  <c r="Z70" i="82"/>
  <c r="AA70" i="83"/>
  <c r="AD68" i="83" s="1"/>
  <c r="AB44" i="83"/>
  <c r="AA27" i="81"/>
  <c r="AB30" i="81"/>
  <c r="AB39" i="83"/>
  <c r="AB8" i="81"/>
  <c r="AA44" i="82"/>
  <c r="AB15" i="82"/>
  <c r="AC44" i="82"/>
  <c r="Z68" i="83"/>
  <c r="AC68" i="83" s="1"/>
  <c r="AB26" i="81"/>
  <c r="Z16" i="83"/>
  <c r="AC16" i="83" s="1"/>
  <c r="AA16" i="83"/>
  <c r="AA39" i="82"/>
  <c r="AB44" i="82"/>
  <c r="AC43" i="83"/>
  <c r="AD43" i="83"/>
  <c r="AA56" i="82"/>
  <c r="AB17" i="83"/>
  <c r="AD44" i="83" l="1"/>
  <c r="AB27" i="81"/>
  <c r="AD17" i="83"/>
  <c r="AD16" i="83"/>
  <c r="AB16" i="83"/>
  <c r="AA43" i="81"/>
  <c r="AB68" i="83"/>
  <c r="AD34" i="83"/>
  <c r="AB70" i="83"/>
  <c r="AD58" i="83"/>
  <c r="AD33" i="83"/>
  <c r="AD56" i="83"/>
  <c r="AD32" i="83"/>
  <c r="AD69" i="83"/>
  <c r="AD31" i="83"/>
  <c r="AD23" i="83"/>
  <c r="AD30" i="83"/>
  <c r="AD12" i="83"/>
  <c r="AD48" i="83"/>
  <c r="AD11" i="83"/>
  <c r="AD42" i="83"/>
  <c r="AD29" i="83"/>
  <c r="AD54" i="83"/>
  <c r="AD28" i="83"/>
  <c r="AD15" i="83"/>
  <c r="AD53" i="83"/>
  <c r="AD27" i="83"/>
  <c r="AD14" i="83"/>
  <c r="AD25" i="83"/>
  <c r="AD67" i="83"/>
  <c r="AD52" i="83"/>
  <c r="AD26" i="83"/>
  <c r="AD13" i="83"/>
  <c r="AD51" i="83"/>
  <c r="AD24" i="83"/>
  <c r="AD66" i="83"/>
  <c r="AD9" i="83"/>
  <c r="AD65" i="83"/>
  <c r="AD49" i="83"/>
  <c r="AD64" i="83"/>
  <c r="AD63" i="83"/>
  <c r="AD38" i="83"/>
  <c r="AD22" i="83"/>
  <c r="AD62" i="83"/>
  <c r="AD47" i="83"/>
  <c r="AD37" i="83"/>
  <c r="AD21" i="83"/>
  <c r="AD61" i="83"/>
  <c r="AD8" i="83"/>
  <c r="AD46" i="83"/>
  <c r="AD36" i="83"/>
  <c r="AD20" i="83"/>
  <c r="AD60" i="83"/>
  <c r="AD7" i="83"/>
  <c r="AD35" i="83"/>
  <c r="AD19" i="83"/>
  <c r="AD6" i="83"/>
  <c r="AD70" i="83"/>
  <c r="AD59" i="83"/>
  <c r="AD40" i="83"/>
  <c r="AD39" i="83"/>
  <c r="AC70" i="82"/>
  <c r="AA70" i="82"/>
  <c r="AD55" i="83"/>
  <c r="AD40" i="81" l="1"/>
  <c r="AD39" i="81"/>
  <c r="AD16" i="81"/>
  <c r="AD38" i="81"/>
  <c r="AD15" i="81"/>
  <c r="AD24" i="81"/>
  <c r="AD22" i="81"/>
  <c r="AD32" i="81"/>
  <c r="AD6" i="81"/>
  <c r="AD10" i="81"/>
  <c r="AD37" i="81"/>
  <c r="AD14" i="81"/>
  <c r="AD33" i="81"/>
  <c r="AD42" i="81"/>
  <c r="AD13" i="81"/>
  <c r="AD25" i="81"/>
  <c r="AD36" i="81"/>
  <c r="AD11" i="81"/>
  <c r="AD21" i="81"/>
  <c r="AD12" i="81"/>
  <c r="AD43" i="81"/>
  <c r="AB43" i="81"/>
  <c r="AD23" i="81"/>
  <c r="AD20" i="81"/>
  <c r="AD7" i="81"/>
  <c r="AD19" i="81"/>
  <c r="AD29" i="81"/>
  <c r="AD41" i="81"/>
  <c r="AD26" i="81"/>
  <c r="AD8" i="81"/>
  <c r="AD17" i="81"/>
  <c r="AD30" i="81"/>
  <c r="AD34" i="81"/>
  <c r="AD27" i="81"/>
</calcChain>
</file>

<file path=xl/sharedStrings.xml><?xml version="1.0" encoding="utf-8"?>
<sst xmlns="http://schemas.openxmlformats.org/spreadsheetml/2006/main" count="20464" uniqueCount="1023">
  <si>
    <t>bp Statistical Review of World Energy July 2021</t>
  </si>
  <si>
    <t xml:space="preserve"> This workbook contains information presented in the 2021</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</si>
  <si>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</si>
  <si>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</si>
  <si>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</si>
  <si>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</si>
  <si>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</si>
  <si>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(2019-2020)</t>
  </si>
  <si>
    <t>Primary Energy: Consumption per capita - Gigajoule per capita (from 1965)</t>
  </si>
  <si>
    <t>Carbon Dioxide Emissions (from 1965)</t>
  </si>
  <si>
    <t>Natural gas flaring (from 1975)</t>
  </si>
  <si>
    <t>Carbon Dioxide Emissions from flaring (from 1975)</t>
  </si>
  <si>
    <t>Carbon Dioxide Emissions excluding flaring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</si>
  <si>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</si>
  <si>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</si>
  <si>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</si>
  <si>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</si>
  <si>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</si>
  <si>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</si>
  <si>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</si>
  <si>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</si>
  <si>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</si>
  <si>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</si>
  <si>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</si>
  <si>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</si>
  <si>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</si>
  <si>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</si>
  <si>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</si>
  <si>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</si>
  <si>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</si>
  <si>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</si>
  <si>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2019 - 2020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</si>
  <si>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</si>
  <si>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</si>
  <si>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</si>
  <si>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</si>
  <si>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</si>
  <si>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</si>
  <si>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</si>
  <si>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</si>
  <si>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</si>
  <si>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</si>
  <si>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</si>
  <si>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</si>
  <si>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</si>
  <si>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</si>
  <si>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</si>
  <si>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</si>
  <si>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</si>
  <si>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</si>
  <si>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</si>
  <si>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</si>
  <si>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</si>
  <si>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</si>
  <si>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</si>
  <si>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</si>
  <si>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</si>
  <si>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</si>
  <si>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</si>
  <si>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</si>
  <si>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</si>
  <si>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</si>
  <si>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</si>
  <si>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</si>
  <si>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</si>
  <si>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</si>
  <si>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</si>
  <si>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</si>
  <si>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</si>
  <si>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</si>
  <si>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</si>
  <si>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</si>
  <si>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(2019 - 2020)</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</si>
  <si>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</si>
  <si>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</si>
  <si>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</si>
  <si>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</si>
  <si>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</si>
  <si>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</si>
  <si>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</si>
  <si>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</si>
  <si>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</si>
  <si>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</si>
  <si>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</si>
  <si>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</si>
  <si>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</si>
  <si>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</si>
  <si>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</si>
  <si>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</si>
  <si>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</si>
  <si>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</si>
  <si>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</si>
  <si>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</si>
  <si>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</si>
  <si>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</si>
  <si>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</si>
  <si>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</si>
  <si>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</si>
  <si>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</si>
  <si>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</si>
  <si>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</si>
  <si>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</si>
  <si>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</si>
  <si>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</si>
  <si>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</si>
  <si>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</si>
  <si>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</si>
  <si>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</si>
  <si>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</si>
  <si>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</si>
  <si>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</si>
  <si>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</si>
  <si>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rPr>
        <sz val="8"/>
        <rFont val="Arial"/>
        <family val="2"/>
        <charset val="1"/>
      </rPr>
      <t>1 petajoule (PJ) = 1 quadrillion joules (1 x 10</t>
    </r>
    <r>
      <rPr>
        <vertAlign val="superscript"/>
        <sz val="8"/>
        <rFont val="Arial"/>
        <family val="2"/>
        <charset val="1"/>
      </rPr>
      <t>15)</t>
    </r>
  </si>
  <si>
    <t>US gallons</t>
  </si>
  <si>
    <r>
      <rPr>
        <sz val="8"/>
        <rFont val="Arial"/>
        <family val="2"/>
        <charset val="1"/>
      </rPr>
      <t>1 exajoule (EJ) = 1 quintillion joules (1 x 10</t>
    </r>
    <r>
      <rPr>
        <vertAlign val="superscript"/>
        <sz val="8"/>
        <rFont val="Arial"/>
        <family val="2"/>
        <charset val="1"/>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</si>
  <si>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</si>
  <si>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</si>
  <si>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</si>
  <si>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</si>
  <si>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</si>
  <si>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</si>
  <si>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</si>
  <si>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</si>
  <si>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</si>
  <si>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</si>
  <si>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</si>
  <si>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</si>
  <si>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</si>
  <si>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</si>
  <si>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</si>
  <si>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</si>
  <si>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</si>
  <si>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</si>
  <si>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</si>
  <si>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</si>
  <si>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</si>
  <si>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</si>
  <si>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</si>
  <si>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</si>
  <si>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</si>
  <si>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</si>
  <si>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</si>
  <si>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</si>
  <si>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</si>
  <si>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</si>
  <si>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</si>
  <si>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</si>
  <si>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</si>
  <si>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</si>
  <si>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</si>
  <si>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</si>
  <si>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</si>
  <si>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</si>
  <si>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</si>
  <si>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</si>
  <si>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</si>
  <si>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</si>
  <si>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</si>
  <si>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</si>
  <si>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</si>
  <si>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</si>
  <si>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</si>
  <si>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</si>
  <si>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</si>
  <si>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</si>
  <si>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</si>
  <si>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</si>
  <si>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</si>
  <si>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</si>
  <si>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</si>
  <si>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</si>
  <si>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</si>
  <si>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</si>
  <si>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</si>
  <si>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</si>
  <si>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</si>
  <si>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</si>
  <si>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</si>
  <si>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</si>
  <si>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</si>
  <si>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</si>
  <si>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</si>
  <si>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</si>
  <si>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</si>
  <si>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</si>
  <si>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</si>
  <si>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</si>
  <si>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</si>
  <si>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Atlantic islands between the US Gulf Coast and and South America, including Puerto Rico, US Virgin Islands and Bermuda.</t>
  </si>
  <si>
    <t>Central America</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</si>
  <si>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</si>
  <si>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</si>
  <si>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</si>
  <si>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</si>
  <si>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</si>
  <si>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</si>
  <si>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</si>
  <si>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</si>
  <si>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</si>
  <si>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</si>
  <si>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</si>
  <si>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</si>
  <si>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</si>
  <si>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</si>
  <si>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</si>
  <si>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</si>
  <si>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</si>
  <si>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</si>
  <si>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</si>
  <si>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</si>
  <si>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rPr>
        <sz val="8"/>
        <color rgb="FF000000"/>
        <rFont val="Arial"/>
        <family val="2"/>
        <charset val="1"/>
      </rPr>
      <t>Brunei, Cambodia, China</t>
    </r>
    <r>
      <rPr>
        <vertAlign val="superscript"/>
        <sz val="8"/>
        <color rgb="FF000000"/>
        <rFont val="Arial"/>
        <family val="2"/>
        <charset val="1"/>
      </rPr>
      <t>†</t>
    </r>
    <r>
      <rPr>
        <sz val="8"/>
        <color rgb="FF000000"/>
        <rFont val="Arial"/>
        <family val="2"/>
        <charset val="1"/>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</si>
  <si>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family val="2"/>
        <charset val="1"/>
      </rPr>
      <t xml:space="preserve">            † </t>
    </r>
    <r>
      <rPr>
        <sz val="8"/>
        <rFont val="Arial"/>
        <family val="2"/>
        <charset val="1"/>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</si>
  <si>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</si>
  <si>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</si>
  <si>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</si>
  <si>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</si>
  <si>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</si>
  <si>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</si>
  <si>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</si>
  <si>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</si>
  <si>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</si>
  <si>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</si>
  <si>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</si>
  <si>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</si>
  <si>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</si>
  <si>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</si>
  <si>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</si>
  <si>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</si>
  <si>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</si>
  <si>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</si>
  <si>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</si>
  <si>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</si>
  <si>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</si>
  <si>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</si>
  <si>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</si>
  <si>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</si>
  <si>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</si>
  <si>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</si>
  <si>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</si>
  <si>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</si>
  <si>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</si>
  <si>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</si>
  <si>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</si>
  <si>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</si>
  <si>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</si>
  <si>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</si>
  <si>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</si>
  <si>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</si>
  <si>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</si>
  <si>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</si>
  <si>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Primary Energy: Consumption*</t>
  </si>
  <si>
    <t>Growth rate per annum</t>
  </si>
  <si>
    <t>Share</t>
  </si>
  <si>
    <t>Exajoules</t>
  </si>
  <si>
    <t>2009-19</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</si>
  <si>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</si>
  <si>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</si>
  <si>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</si>
  <si>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</si>
  <si>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</si>
  <si>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</si>
  <si>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</si>
  <si>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</si>
  <si>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</si>
  <si>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</si>
  <si>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</si>
  <si>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</si>
  <si>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</si>
  <si>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</si>
  <si>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</si>
  <si>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</si>
  <si>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</si>
  <si>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</si>
  <si>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n/a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</si>
  <si>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</si>
  <si>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</si>
  <si>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</si>
  <si>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</si>
  <si>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</si>
  <si>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</si>
  <si>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</si>
  <si>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</si>
  <si>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</si>
  <si>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</si>
  <si>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</si>
  <si>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</si>
  <si>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</si>
  <si>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</si>
  <si>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</si>
  <si>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</si>
  <si>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</si>
  <si>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</si>
  <si>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</si>
  <si>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</si>
  <si>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</si>
  <si>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</si>
  <si>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</si>
  <si>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</si>
  <si>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</si>
  <si>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</si>
  <si>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</si>
  <si>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</si>
  <si>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</si>
  <si>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</si>
  <si>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</si>
  <si>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</si>
  <si>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</si>
  <si>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</si>
  <si>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</si>
  <si>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</si>
  <si>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</si>
  <si>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</si>
  <si>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</si>
  <si>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</si>
  <si>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</si>
  <si>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</si>
  <si>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</si>
  <si>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</si>
  <si>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</si>
  <si>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</si>
  <si>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</si>
  <si>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</si>
  <si>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</si>
  <si>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</si>
  <si>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</si>
  <si>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</si>
  <si>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</si>
  <si>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</si>
  <si>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</si>
  <si>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</si>
  <si>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</si>
  <si>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</si>
  <si>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</si>
  <si>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</si>
  <si>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</si>
  <si>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</si>
  <si>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</si>
  <si>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</si>
  <si>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</si>
  <si>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</si>
  <si>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</si>
  <si>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</si>
  <si>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</si>
  <si>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</si>
  <si>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</si>
  <si>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</si>
  <si>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</si>
  <si>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</si>
  <si>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</si>
  <si>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</si>
  <si>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</si>
  <si>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</si>
  <si>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</si>
  <si>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</si>
  <si>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</si>
  <si>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</si>
  <si>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</si>
  <si>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Source: statistics are taken from national statistical agencies, international organizations, and other proprietary sources.</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</si>
  <si>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</si>
  <si>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</si>
  <si>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</si>
  <si>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charset val="1"/>
      </rPr>
      <t xml:space="preserve"> Less than 0.05%.</t>
    </r>
  </si>
  <si>
    <t xml:space="preserve"> n/a not available.</t>
  </si>
  <si>
    <t>USSR includes CIS, Georgia, Ukraine and the Baltic States.</t>
  </si>
  <si>
    <t xml:space="preserve"> # Excludes Estonia, Latvia and Lithuania prior to 1985 and Slovenia prior to 1990.</t>
  </si>
  <si>
    <t>Note: Growth rates are adjusted for leap years.</t>
  </si>
  <si>
    <t>Electricity Generation*</t>
  </si>
  <si>
    <t>Terawatt-hours</t>
  </si>
  <si>
    <t xml:space="preserve"> * Based on gross output.</t>
  </si>
  <si>
    <t xml:space="preserve"> ♦ Less than 0.05%</t>
  </si>
  <si>
    <t xml:space="preserve"> # Excludes Croatia and Slovenia prior to 1990.</t>
  </si>
  <si>
    <t>Notes: Annual changes and share of total are calculated using terawatt-hours figures.</t>
  </si>
  <si>
    <t>Growth rates are adjusted for leap years.</t>
  </si>
  <si>
    <t>Carbon Dioxide Emissions</t>
  </si>
  <si>
    <t>Million tonnes of carbon dioxide</t>
  </si>
  <si>
    <r>
      <rPr>
        <sz val="8"/>
        <rFont val="Wingdings"/>
        <charset val="2"/>
      </rPr>
      <t>w</t>
    </r>
    <r>
      <rPr>
        <sz val="8"/>
        <rFont val="Arial"/>
        <charset val="1"/>
      </rPr>
      <t xml:space="preserve"> </t>
    </r>
    <r>
      <rPr>
        <sz val="8"/>
        <color rgb="FF000000"/>
        <rFont val="Arial"/>
        <family val="2"/>
        <charset val="1"/>
      </rPr>
      <t>Less than 0.05%.</t>
    </r>
  </si>
  <si>
    <t xml:space="preserve"> # Excludes Estonia, Latvia and Lithuania prior to 1985 and Croatia and Slovenia prior to 1990.</t>
  </si>
  <si>
    <r>
      <rPr>
        <b/>
        <sz val="8"/>
        <color rgb="FF000000"/>
        <rFont val="Arial"/>
        <family val="2"/>
        <charset val="1"/>
      </rPr>
      <t xml:space="preserve"> Notes:</t>
    </r>
    <r>
      <rPr>
        <sz val="8"/>
        <rFont val="Arial"/>
        <charset val="1"/>
      </rPr>
      <t xml:space="preserve"> </t>
    </r>
    <r>
      <rPr>
        <sz val="8"/>
        <color rgb="FF000000"/>
        <rFont val="Arial"/>
        <family val="2"/>
        <charset val="1"/>
      </rPr>
      <t>The carbon emissions above reflect only those through consumption of oil, gas and coal for combustion related activities and natural gas flaring (from 1975 onwards),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</si>
  <si>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</si>
  <si>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</si>
  <si>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</si>
  <si>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</si>
  <si>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</si>
  <si>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</si>
  <si>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</si>
  <si>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</si>
  <si>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</si>
  <si>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</si>
  <si>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</si>
  <si>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</si>
  <si>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</si>
  <si>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</si>
  <si>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</si>
  <si>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</si>
  <si>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</si>
  <si>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</si>
  <si>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</si>
  <si>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</si>
  <si>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</si>
  <si>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</si>
  <si>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</si>
  <si>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</si>
  <si>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</si>
  <si>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</si>
  <si>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</si>
  <si>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</si>
  <si>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</si>
  <si>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</si>
  <si>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r>
      <rPr>
        <sz val="8"/>
        <rFont val="Arial"/>
        <family val="2"/>
        <charset val="1"/>
      </rPr>
      <t>As far as possible, the calculation has used flared volumes based on standard cubic metres (measured at 15</t>
    </r>
    <r>
      <rPr>
        <vertAlign val="superscript"/>
        <sz val="8"/>
        <rFont val="Arial"/>
        <family val="2"/>
        <charset val="1"/>
      </rPr>
      <t>o</t>
    </r>
    <r>
      <rPr>
        <sz val="8"/>
        <rFont val="Arial"/>
        <family val="2"/>
        <charset val="1"/>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</si>
  <si>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r>
      <rPr>
        <sz val="8"/>
        <rFont val="Wingdings"/>
        <charset val="2"/>
      </rPr>
      <t>w</t>
    </r>
    <r>
      <rPr>
        <sz val="8"/>
        <rFont val="Arial"/>
        <family val="2"/>
        <charset val="1"/>
      </rPr>
      <t xml:space="preserve"> </t>
    </r>
    <r>
      <rPr>
        <sz val="8"/>
        <color rgb="FF000000"/>
        <rFont val="Arial"/>
        <family val="2"/>
        <charset val="1"/>
      </rPr>
      <t>Less than 0.05%.</t>
    </r>
  </si>
  <si>
    <t>Notes: Annual changes and shares of total are calculated using exajoules figures.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</si>
  <si>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</si>
  <si>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</si>
  <si>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</si>
  <si>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r>
      <rPr>
        <b/>
        <sz val="8"/>
        <rFont val="Arial"/>
        <family val="2"/>
        <charset val="1"/>
      </rPr>
      <t>Notes:</t>
    </r>
    <r>
      <rPr>
        <sz val="8"/>
        <color rgb="FF000000"/>
        <rFont val="Arial"/>
        <family val="2"/>
        <charset val="1"/>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</si>
  <si>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</si>
  <si>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</si>
  <si>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</si>
  <si>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</si>
  <si>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</si>
  <si>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</si>
  <si>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</si>
  <si>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</si>
  <si>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</si>
  <si>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</si>
  <si>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</si>
  <si>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</si>
  <si>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</si>
  <si>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</si>
  <si>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</si>
  <si>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</si>
  <si>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</si>
  <si>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</si>
  <si>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</si>
  <si>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</si>
  <si>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</si>
  <si>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Sudan</t>
  </si>
  <si>
    <t>Tunisia</t>
  </si>
  <si>
    <t xml:space="preserve">                 OPEC</t>
  </si>
  <si>
    <t xml:space="preserve">                 Non-OPEC </t>
  </si>
  <si>
    <t>Canadian oil sands: Total</t>
  </si>
  <si>
    <t xml:space="preserve"> </t>
  </si>
  <si>
    <t>of which: Under active development</t>
  </si>
  <si>
    <t>Venezuela: Orinoco Belt</t>
  </si>
  <si>
    <r>
      <rPr>
        <b/>
        <sz val="8"/>
        <rFont val="Arial"/>
        <family val="2"/>
        <charset val="1"/>
      </rPr>
      <t>Source of data</t>
    </r>
    <r>
      <rPr>
        <sz val="8"/>
        <rFont val="Arial"/>
        <family val="2"/>
        <charset val="1"/>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</si>
  <si>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</si>
  <si>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</si>
  <si>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</si>
  <si>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rgb="FF000000"/>
        <rFont val="Wingdings"/>
        <charset val="2"/>
      </rPr>
      <t>w</t>
    </r>
    <r>
      <rPr>
        <sz val="8"/>
        <color rgb="FF000000"/>
        <rFont val="Arial"/>
        <family val="2"/>
        <charset val="1"/>
      </rPr>
      <t xml:space="preserve"> Less than 0.05%.</t>
    </r>
  </si>
  <si>
    <t>n/a not available.</t>
  </si>
  <si>
    <t>* More than 500 years.</t>
  </si>
  <si>
    <r>
      <rPr>
        <b/>
        <sz val="8"/>
        <rFont val="Arial"/>
        <family val="2"/>
        <charset val="1"/>
      </rPr>
      <t xml:space="preserve">Notes: </t>
    </r>
    <r>
      <rPr>
        <sz val="8"/>
        <rFont val="Arial"/>
        <family val="2"/>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</si>
  <si>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</si>
  <si>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</si>
  <si>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</si>
  <si>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sz val="8"/>
        <rFont val="Arial"/>
        <family val="2"/>
        <charset val="1"/>
      </rPr>
      <t xml:space="preserve">Reserves-to-production (R/P) ratio - </t>
    </r>
    <r>
      <rPr>
        <sz val="8"/>
        <rFont val="Arial"/>
        <family val="2"/>
        <charset val="1"/>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</si>
  <si>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</si>
  <si>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</si>
  <si>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</si>
  <si>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</si>
  <si>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</si>
  <si>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Republic of Congo</t>
  </si>
  <si>
    <t>Canadian Oil Sands: Total</t>
  </si>
  <si>
    <r>
      <rPr>
        <b/>
        <sz val="8"/>
        <rFont val="Arial"/>
        <family val="2"/>
        <charset val="1"/>
      </rPr>
      <t xml:space="preserve">Source of data - </t>
    </r>
    <r>
      <rPr>
        <sz val="8"/>
        <rFont val="Arial"/>
        <family val="2"/>
        <charset val="1"/>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</si>
  <si>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</si>
  <si>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</si>
  <si>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</si>
  <si>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</si>
  <si>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</si>
  <si>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</si>
  <si>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</si>
  <si>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</si>
  <si>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</si>
  <si>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</si>
  <si>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</si>
  <si>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</si>
  <si>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</si>
  <si>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</si>
  <si>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</si>
  <si>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</si>
  <si>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</si>
  <si>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</si>
  <si>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</si>
  <si>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</si>
  <si>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</si>
  <si>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</si>
  <si>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</si>
  <si>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</si>
  <si>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</si>
  <si>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family val="2"/>
        <charset val="1"/>
      </rPr>
      <t xml:space="preserve"> </t>
    </r>
    <r>
      <rPr>
        <sz val="8"/>
        <rFont val="Wingdings"/>
        <charset val="2"/>
      </rPr>
      <t>w</t>
    </r>
    <r>
      <rPr>
        <sz val="8"/>
        <rFont val="Arial"/>
        <family val="2"/>
        <charset val="1"/>
      </rPr>
      <t xml:space="preserve"> Less than 0.05%.</t>
    </r>
  </si>
  <si>
    <r>
      <rPr>
        <b/>
        <sz val="8"/>
        <rFont val="Arial"/>
        <family val="2"/>
        <charset val="1"/>
      </rPr>
      <t xml:space="preserve">Notes: </t>
    </r>
    <r>
      <rPr>
        <sz val="8"/>
        <rFont val="Arial"/>
        <family val="2"/>
        <charset val="1"/>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</si>
  <si>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</si>
  <si>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</si>
  <si>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</si>
  <si>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</si>
  <si>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rPr>
        <b/>
        <sz val="8"/>
        <rFont val="Arial"/>
        <family val="2"/>
        <charset val="1"/>
      </rPr>
      <t xml:space="preserve">Notes: </t>
    </r>
    <r>
      <rPr>
        <sz val="8"/>
        <rFont val="Arial"/>
        <family val="2"/>
        <charset val="1"/>
      </rPr>
      <t>Differences between these world consumption figures and world production statistics are accounted for by stock changes, consumption of non-petroleum additives</t>
    </r>
    <r>
      <rPr>
        <b/>
        <sz val="8"/>
        <rFont val="Arial"/>
        <family val="2"/>
        <charset val="1"/>
      </rPr>
      <t xml:space="preserve"> </t>
    </r>
    <r>
      <rPr>
        <sz val="8"/>
        <rFont val="Arial"/>
        <family val="2"/>
        <charset val="1"/>
      </rPr>
      <t>and substitute fuels</t>
    </r>
  </si>
  <si>
    <t xml:space="preserve"> ♦ Less than 0.05%.</t>
  </si>
  <si>
    <r>
      <rPr>
        <b/>
        <sz val="8"/>
        <rFont val="Arial"/>
        <family val="2"/>
        <charset val="1"/>
      </rPr>
      <t xml:space="preserve">Notes: </t>
    </r>
    <r>
      <rPr>
        <sz val="8"/>
        <rFont val="Arial"/>
        <family val="2"/>
        <charset val="1"/>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</si>
  <si>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</si>
  <si>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</si>
  <si>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</si>
  <si>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</si>
  <si>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</si>
  <si>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</si>
  <si>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</si>
  <si>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</si>
  <si>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</si>
  <si>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</si>
  <si>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</si>
  <si>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</si>
  <si>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</si>
  <si>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</si>
  <si>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</si>
  <si>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</si>
  <si>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</si>
  <si>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</si>
  <si>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</si>
  <si>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</si>
  <si>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</si>
  <si>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</si>
  <si>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</si>
  <si>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</si>
  <si>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</si>
  <si>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</si>
  <si>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</si>
  <si>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</si>
  <si>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</si>
  <si>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</si>
  <si>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</si>
  <si>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</si>
  <si>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</si>
  <si>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</si>
  <si>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</si>
  <si>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</si>
  <si>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</si>
  <si>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 xml:space="preserve"> * Excludes Estonia, Latvia and Lithuania prior to 1985 and Croatia and Slovenia prior to 1990.</t>
  </si>
  <si>
    <r>
      <rPr>
        <b/>
        <sz val="8"/>
        <color rgb="FF000000"/>
        <rFont val="Arial"/>
        <family val="2"/>
        <charset val="1"/>
      </rPr>
      <t>Notes:</t>
    </r>
    <r>
      <rPr>
        <sz val="8"/>
        <color rgb="FF000000"/>
        <rFont val="Arial"/>
        <family val="2"/>
        <charset val="1"/>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</si>
  <si>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</si>
  <si>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</si>
  <si>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</si>
  <si>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</si>
  <si>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</si>
  <si>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</si>
  <si>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</si>
  <si>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</si>
  <si>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</si>
  <si>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</si>
  <si>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</si>
  <si>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</si>
  <si>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</si>
  <si>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</si>
  <si>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</si>
  <si>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</si>
  <si>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</si>
  <si>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</si>
  <si>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</si>
  <si>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</si>
  <si>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Oil: Crude oil prices 1861 - 2020</t>
  </si>
  <si>
    <t>Year</t>
  </si>
  <si>
    <t>$ money of the day</t>
  </si>
  <si>
    <t>$ 2020</t>
  </si>
  <si>
    <t>1861-1944 US Average.</t>
  </si>
  <si>
    <t>1945-1983 Arabian Light posted at Ras Tanura.</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</si>
  <si>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</si>
  <si>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</si>
  <si>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</si>
  <si>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</si>
  <si>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</si>
  <si>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</si>
  <si>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</si>
  <si>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</si>
  <si>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rgb="FF000000"/>
        <rFont val="Arial"/>
        <family val="2"/>
        <charset val="1"/>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</si>
  <si>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</si>
  <si>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</si>
  <si>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</si>
  <si>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</si>
  <si>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</si>
  <si>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</si>
  <si>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</si>
  <si>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</si>
  <si>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</si>
  <si>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</si>
  <si>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</si>
  <si>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</si>
  <si>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</si>
  <si>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</si>
  <si>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</si>
  <si>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</si>
  <si>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</si>
  <si>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</si>
  <si>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</si>
  <si>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</si>
  <si>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</si>
  <si>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</si>
  <si>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</si>
  <si>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</si>
  <si>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</si>
  <si>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</si>
  <si>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</si>
  <si>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</si>
  <si>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</si>
  <si>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</si>
  <si>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</si>
  <si>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</si>
  <si>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</si>
  <si>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</si>
  <si>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</si>
  <si>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</si>
  <si>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</si>
  <si>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</si>
  <si>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</si>
  <si>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</si>
  <si>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</si>
  <si>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</si>
  <si>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</si>
  <si>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</si>
  <si>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</si>
  <si>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</si>
  <si>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</si>
  <si>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</si>
  <si>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</si>
  <si>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</si>
  <si>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</si>
  <si>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</si>
  <si>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</si>
  <si>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</si>
  <si>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</si>
  <si>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</si>
  <si>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</si>
  <si>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</si>
  <si>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</si>
  <si>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</si>
  <si>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</si>
  <si>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</si>
  <si>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</si>
  <si>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</si>
  <si>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</si>
  <si>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</si>
  <si>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</si>
  <si>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</si>
  <si>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</si>
  <si>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</si>
  <si>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</si>
  <si>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</si>
  <si>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</si>
  <si>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</si>
  <si>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</si>
  <si>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</si>
  <si>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</si>
  <si>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</si>
  <si>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</si>
  <si>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</si>
  <si>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</si>
  <si>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</si>
  <si>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</si>
  <si>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</si>
  <si>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</si>
  <si>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</si>
  <si>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</si>
  <si>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</si>
  <si>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</si>
  <si>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</si>
  <si>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r>
      <rPr>
        <b/>
        <sz val="8"/>
        <color rgb="FF000000"/>
        <rFont val="Arial"/>
        <family val="2"/>
        <charset val="1"/>
      </rPr>
      <t>Notes:</t>
    </r>
    <r>
      <rPr>
        <sz val="8"/>
        <color rgb="FF000000"/>
        <rFont val="Arial"/>
        <family val="2"/>
        <charset val="1"/>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</si>
  <si>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</si>
  <si>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</si>
  <si>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</si>
  <si>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</si>
  <si>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</si>
  <si>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</si>
  <si>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</si>
  <si>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rPr>
        <sz val="8"/>
        <rFont val="Arial"/>
        <family val="2"/>
        <charset val="1"/>
      </rPr>
      <t>Europe</t>
    </r>
    <r>
      <rPr>
        <vertAlign val="superscript"/>
        <sz val="8"/>
        <rFont val="Arial"/>
        <family val="2"/>
        <charset val="1"/>
      </rPr>
      <t>1</t>
    </r>
  </si>
  <si>
    <t>Russia</t>
  </si>
  <si>
    <t>USSR &amp; Central Europe</t>
  </si>
  <si>
    <r>
      <rPr>
        <sz val="8"/>
        <rFont val="Arial"/>
        <family val="2"/>
        <charset val="1"/>
      </rPr>
      <t>Middle East (ex Saudi Arabia)</t>
    </r>
    <r>
      <rPr>
        <vertAlign val="superscript"/>
        <sz val="8"/>
        <rFont val="Arial"/>
        <family val="2"/>
        <charset val="1"/>
      </rPr>
      <t>2</t>
    </r>
  </si>
  <si>
    <r>
      <rPr>
        <sz val="8"/>
        <rFont val="Arial"/>
        <family val="2"/>
        <charset val="1"/>
      </rPr>
      <t>North Africa</t>
    </r>
    <r>
      <rPr>
        <vertAlign val="superscript"/>
        <sz val="8"/>
        <rFont val="Arial"/>
        <family val="2"/>
        <charset val="1"/>
      </rPr>
      <t>3</t>
    </r>
  </si>
  <si>
    <r>
      <rPr>
        <sz val="8"/>
        <rFont val="Arial"/>
        <family val="2"/>
        <charset val="1"/>
      </rPr>
      <t>West Africa</t>
    </r>
    <r>
      <rPr>
        <vertAlign val="superscript"/>
        <sz val="8"/>
        <rFont val="Arial"/>
        <family val="2"/>
        <charset val="1"/>
      </rPr>
      <t>3</t>
    </r>
  </si>
  <si>
    <r>
      <rPr>
        <sz val="8"/>
        <rFont val="Arial"/>
        <family val="2"/>
        <charset val="1"/>
      </rPr>
      <t>Asia Pacific (ex Japan)</t>
    </r>
    <r>
      <rPr>
        <vertAlign val="superscript"/>
        <sz val="8"/>
        <rFont val="Arial"/>
        <family val="2"/>
        <charset val="1"/>
      </rPr>
      <t>4</t>
    </r>
  </si>
  <si>
    <t xml:space="preserve">Rest of World </t>
  </si>
  <si>
    <r>
      <rPr>
        <b/>
        <sz val="8"/>
        <color rgb="FF000000"/>
        <rFont val="Arial"/>
        <family val="2"/>
        <charset val="1"/>
      </rPr>
      <t>Notes:</t>
    </r>
    <r>
      <rPr>
        <sz val="8"/>
        <color rgb="FF000000"/>
        <rFont val="Arial"/>
        <family val="2"/>
        <charset val="1"/>
      </rPr>
      <t xml:space="preserve"> Unless otherwise stated, this table shows inter-regional trade based on the regional classification in the table `Oil trade in 2019 and 2020’.</t>
    </r>
  </si>
  <si>
    <r>
      <rPr>
        <vertAlign val="superscript"/>
        <sz val="8"/>
        <color rgb="FF000000"/>
        <rFont val="Arial"/>
        <family val="2"/>
        <charset val="1"/>
      </rPr>
      <t>1</t>
    </r>
    <r>
      <rPr>
        <sz val="8"/>
        <color rgb="FF000000"/>
        <rFont val="Arial"/>
        <family val="2"/>
        <charset val="1"/>
      </rPr>
      <t xml:space="preserve"> Prior to 1993, Europe excludes Central Europe (Albania, Bulgaria, Czech Republic, Former Republic of Yugoslavia, Hungary, Poland, Romania, Slovakia).</t>
    </r>
  </si>
  <si>
    <r>
      <rPr>
        <vertAlign val="superscript"/>
        <sz val="8"/>
        <color rgb="FF000000"/>
        <rFont val="Arial"/>
        <family val="2"/>
        <charset val="1"/>
      </rPr>
      <t>2</t>
    </r>
    <r>
      <rPr>
        <sz val="8"/>
        <color rgb="FF000000"/>
        <rFont val="Arial"/>
        <family val="2"/>
        <charset val="1"/>
      </rPr>
      <t xml:space="preserve"> Excludes intra-Middle East trade before 1993.</t>
    </r>
  </si>
  <si>
    <r>
      <rPr>
        <vertAlign val="superscript"/>
        <sz val="8"/>
        <color rgb="FF000000"/>
        <rFont val="Arial"/>
        <family val="2"/>
        <charset val="1"/>
      </rPr>
      <t>3</t>
    </r>
    <r>
      <rPr>
        <sz val="8"/>
        <color rgb="FF000000"/>
        <rFont val="Arial"/>
        <family val="2"/>
        <charset val="1"/>
      </rPr>
      <t xml:space="preserve"> North and West African exports excludes intra-Africa trade prior to 1993.</t>
    </r>
  </si>
  <si>
    <r>
      <rPr>
        <vertAlign val="superscript"/>
        <sz val="8"/>
        <color rgb="FF000000"/>
        <rFont val="Arial"/>
        <family val="2"/>
        <charset val="1"/>
      </rPr>
      <t>4</t>
    </r>
    <r>
      <rPr>
        <sz val="8"/>
        <color rgb="FF000000"/>
        <rFont val="Arial"/>
        <family val="2"/>
        <charset val="1"/>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</si>
  <si>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</si>
  <si>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</si>
  <si>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</si>
  <si>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</si>
  <si>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</si>
  <si>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</si>
  <si>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</si>
  <si>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</si>
  <si>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Total imports</t>
  </si>
  <si>
    <t>Product (million tonnes)</t>
  </si>
  <si>
    <t>†  Less than 0.05.</t>
  </si>
  <si>
    <r>
      <rPr>
        <b/>
        <sz val="8"/>
        <rFont val="Arial"/>
        <family val="2"/>
        <charset val="1"/>
      </rPr>
      <t>Notes:</t>
    </r>
    <r>
      <rPr>
        <sz val="8"/>
        <rFont val="Arial"/>
        <family val="2"/>
        <charset val="1"/>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</si>
  <si>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</si>
  <si>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</si>
  <si>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</si>
  <si>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</si>
  <si>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</si>
  <si>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</si>
  <si>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charset val="1"/>
      </rPr>
      <t>Notes:</t>
    </r>
    <r>
      <rPr>
        <sz val="8"/>
        <rFont val="Arial"/>
        <family val="2"/>
        <charset val="1"/>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</si>
  <si>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</si>
  <si>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</si>
  <si>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</si>
  <si>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</si>
  <si>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</si>
  <si>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</si>
  <si>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t xml:space="preserve">                 European Union</t>
  </si>
  <si>
    <r>
      <rPr>
        <b/>
        <sz val="8"/>
        <rFont val="Arial"/>
        <family val="2"/>
        <charset val="1"/>
      </rPr>
      <t xml:space="preserve">Source of data </t>
    </r>
    <r>
      <rPr>
        <sz val="8"/>
        <rFont val="Arial"/>
        <family val="2"/>
        <charset val="1"/>
      </rPr>
      <t>- The estimates in this table have been compiled using a combination of primary official sources and third-party data from Cedigaz and the OPEC Secretariat.</t>
    </r>
  </si>
  <si>
    <r>
      <rPr>
        <b/>
        <sz val="8"/>
        <rFont val="Arial"/>
        <family val="2"/>
        <charset val="1"/>
      </rPr>
      <t xml:space="preserve">Notes: Total proved reserves of natural gas - </t>
    </r>
    <r>
      <rPr>
        <sz val="8"/>
        <rFont val="Arial"/>
        <family val="2"/>
        <charset val="1"/>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</si>
  <si>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</si>
  <si>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sz val="8"/>
        <rFont val="Arial"/>
        <family val="2"/>
        <charset val="1"/>
      </rPr>
      <t>Reserves-to-production (R/P) ratio</t>
    </r>
    <r>
      <rPr>
        <sz val="8"/>
        <rFont val="Arial"/>
        <family val="2"/>
        <charset val="1"/>
      </rPr>
      <t xml:space="preserve"> - If the reserves remaining at the end of any year are divided by the production in that year, the result is the length of time</t>
    </r>
  </si>
  <si>
    <r>
      <rPr>
        <sz val="8"/>
        <color rgb="FF000000"/>
        <rFont val="Arial"/>
        <family val="2"/>
        <charset val="1"/>
      </rPr>
      <t>As far as possible, the data above represents standard cubic metres (measured at 15ºC and 1013 mbar) and has been standardized using a gross calorific value (GCV) of 40 MJ/m</t>
    </r>
    <r>
      <rPr>
        <vertAlign val="superscript"/>
        <sz val="8"/>
        <color rgb="FF000000"/>
        <rFont val="Arial"/>
        <family val="2"/>
        <charset val="1"/>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</si>
  <si>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</si>
  <si>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</si>
  <si>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</si>
  <si>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</si>
  <si>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charset val="1"/>
      </rPr>
      <t>Notes:</t>
    </r>
    <r>
      <rPr>
        <b/>
        <sz val="8"/>
        <rFont val="Arial"/>
        <family val="2"/>
        <charset val="1"/>
      </rPr>
      <t xml:space="preserve"> </t>
    </r>
    <r>
      <rPr>
        <sz val="8"/>
        <color rgb="FF000000"/>
        <rFont val="Arial"/>
        <family val="2"/>
        <charset val="1"/>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</si>
  <si>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</si>
  <si>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charset val="1"/>
      </rPr>
      <t xml:space="preserve">Reserves-to-production (R/P) ratio </t>
    </r>
    <r>
      <rPr>
        <sz val="8"/>
        <color rgb="FF000000"/>
        <rFont val="Arial"/>
        <family val="2"/>
        <charset val="1"/>
      </rPr>
      <t xml:space="preserve">- If the reserves remaining at the end of any year are divided by the production in that year, the result is the length of time </t>
    </r>
  </si>
  <si>
    <t xml:space="preserve"> that those remaining reserves would last if production were to continue at that rate.</t>
  </si>
  <si>
    <r>
      <rPr>
        <sz val="8"/>
        <color rgb="FF000000"/>
        <rFont val="Arial"/>
        <family val="2"/>
        <charset val="1"/>
      </rPr>
      <t>As far as possible, the data above represents standard cubic metres (measured at 15ºC and 1013 mbar) and has been standardized using a Gross Calorific Value (GCV) of 40 MJ/m</t>
    </r>
    <r>
      <rPr>
        <vertAlign val="superscript"/>
        <sz val="8"/>
        <color rgb="FF000000"/>
        <rFont val="Arial"/>
        <family val="2"/>
        <charset val="1"/>
      </rPr>
      <t>3.</t>
    </r>
  </si>
  <si>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</si>
  <si>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</si>
  <si>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</si>
  <si>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</si>
  <si>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charset val="1"/>
      </rPr>
      <t>Notes:</t>
    </r>
    <r>
      <rPr>
        <sz val="8"/>
        <rFont val="Arial"/>
        <family val="2"/>
        <charset val="1"/>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</si>
  <si>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</si>
  <si>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</si>
  <si>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</si>
  <si>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</si>
  <si>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rPr>
        <sz val="8"/>
        <rFont val="Wingdings"/>
        <charset val="2"/>
      </rPr>
      <t>w</t>
    </r>
    <r>
      <rPr>
        <sz val="8"/>
        <rFont val="Arial"/>
        <family val="2"/>
        <charset val="1"/>
      </rPr>
      <t xml:space="preserve"> Less than 0.05%</t>
    </r>
  </si>
  <si>
    <r>
      <rPr>
        <b/>
        <sz val="8"/>
        <rFont val="Arial"/>
        <family val="2"/>
        <charset val="1"/>
      </rPr>
      <t>Notes:</t>
    </r>
    <r>
      <rPr>
        <sz val="8"/>
        <rFont val="Arial"/>
        <family val="2"/>
        <charset val="1"/>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</si>
  <si>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</si>
  <si>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</si>
  <si>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</si>
  <si>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rPr>
        <sz val="8"/>
        <rFont val="Wingdings"/>
        <charset val="2"/>
      </rPr>
      <t xml:space="preserve">w </t>
    </r>
    <r>
      <rPr>
        <sz val="8"/>
        <rFont val="Arial"/>
        <family val="2"/>
        <charset val="1"/>
      </rPr>
      <t>Less than 0.05%.</t>
    </r>
  </si>
  <si>
    <t xml:space="preserve"> n/a not available. </t>
  </si>
  <si>
    <r>
      <rPr>
        <b/>
        <sz val="8"/>
        <rFont val="Arial"/>
        <family val="2"/>
        <charset val="1"/>
      </rPr>
      <t>Notes:</t>
    </r>
    <r>
      <rPr>
        <sz val="8"/>
        <rFont val="Arial"/>
        <family val="2"/>
        <charset val="1"/>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</si>
  <si>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</si>
  <si>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</si>
  <si>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charset val="1"/>
      </rPr>
      <t>Notes:</t>
    </r>
    <r>
      <rPr>
        <sz val="8"/>
        <rFont val="Arial"/>
        <family val="2"/>
        <charset val="1"/>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</si>
  <si>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</si>
  <si>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</si>
  <si>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</si>
  <si>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Natural gas</t>
  </si>
  <si>
    <t>Crude oil</t>
  </si>
  <si>
    <t>Japan Korea Marker</t>
  </si>
  <si>
    <t>Average German</t>
  </si>
  <si>
    <t>UK</t>
  </si>
  <si>
    <t>Netherlands TTF</t>
  </si>
  <si>
    <r>
      <rPr>
        <sz val="8"/>
        <rFont val="Arial"/>
        <family val="2"/>
        <charset val="1"/>
      </rPr>
      <t>CIF</t>
    </r>
    <r>
      <rPr>
        <vertAlign val="superscript"/>
        <sz val="8"/>
        <rFont val="Arial"/>
        <family val="2"/>
        <charset val="1"/>
      </rPr>
      <t>1</t>
    </r>
  </si>
  <si>
    <r>
      <rPr>
        <sz val="8"/>
        <rFont val="Arial"/>
        <family val="2"/>
        <charset val="1"/>
      </rPr>
      <t>(JKM)</t>
    </r>
    <r>
      <rPr>
        <vertAlign val="superscript"/>
        <sz val="8"/>
        <rFont val="Arial"/>
        <family val="2"/>
        <charset val="1"/>
      </rPr>
      <t>2</t>
    </r>
  </si>
  <si>
    <r>
      <rPr>
        <sz val="8"/>
        <rFont val="Arial"/>
        <family val="2"/>
        <charset val="1"/>
      </rPr>
      <t>Import price</t>
    </r>
    <r>
      <rPr>
        <vertAlign val="superscript"/>
        <sz val="8"/>
        <rFont val="Arial"/>
        <family val="2"/>
        <charset val="1"/>
      </rPr>
      <t xml:space="preserve"> 3</t>
    </r>
  </si>
  <si>
    <r>
      <rPr>
        <sz val="8"/>
        <rFont val="Arial"/>
        <family val="2"/>
        <charset val="1"/>
      </rPr>
      <t>(Heren NBP Index)</t>
    </r>
    <r>
      <rPr>
        <vertAlign val="superscript"/>
        <sz val="8"/>
        <rFont val="Arial"/>
        <family val="2"/>
        <charset val="1"/>
      </rPr>
      <t xml:space="preserve"> 4</t>
    </r>
  </si>
  <si>
    <r>
      <rPr>
        <sz val="8"/>
        <rFont val="Arial"/>
        <family val="2"/>
        <charset val="1"/>
      </rPr>
      <t>(DA Heren Index)</t>
    </r>
    <r>
      <rPr>
        <vertAlign val="superscript"/>
        <sz val="8"/>
        <rFont val="Arial"/>
        <family val="2"/>
        <charset val="1"/>
      </rPr>
      <t xml:space="preserve"> 4</t>
    </r>
  </si>
  <si>
    <r>
      <rPr>
        <sz val="8"/>
        <rFont val="Arial"/>
        <family val="2"/>
        <charset val="1"/>
      </rPr>
      <t xml:space="preserve">Henry Hub </t>
    </r>
    <r>
      <rPr>
        <vertAlign val="superscript"/>
        <sz val="8"/>
        <rFont val="Arial"/>
        <family val="2"/>
        <charset val="1"/>
      </rPr>
      <t>5</t>
    </r>
  </si>
  <si>
    <r>
      <rPr>
        <sz val="8"/>
        <rFont val="Arial"/>
        <family val="2"/>
        <charset val="1"/>
      </rPr>
      <t>(Alberta)</t>
    </r>
    <r>
      <rPr>
        <vertAlign val="superscript"/>
        <sz val="8"/>
        <rFont val="Arial"/>
        <family val="2"/>
        <charset val="1"/>
      </rPr>
      <t xml:space="preserve"> 5</t>
    </r>
  </si>
  <si>
    <r>
      <rPr>
        <sz val="8"/>
        <rFont val="Arial"/>
        <family val="2"/>
        <charset val="1"/>
      </rPr>
      <t xml:space="preserve">countries CIF </t>
    </r>
    <r>
      <rPr>
        <vertAlign val="superscript"/>
        <sz val="8"/>
        <rFont val="Arial"/>
        <family val="2"/>
        <charset val="1"/>
      </rPr>
      <t>6</t>
    </r>
  </si>
  <si>
    <r>
      <rPr>
        <vertAlign val="superscript"/>
        <sz val="8"/>
        <rFont val="Arial"/>
        <family val="2"/>
        <charset val="1"/>
      </rPr>
      <t>1</t>
    </r>
    <r>
      <rPr>
        <sz val="8"/>
        <rFont val="Arial"/>
        <family val="2"/>
        <charset val="1"/>
      </rPr>
      <t xml:space="preserve"> Source: EDMC Energy Trend.</t>
    </r>
  </si>
  <si>
    <r>
      <rPr>
        <vertAlign val="superscript"/>
        <sz val="8"/>
        <rFont val="Arial"/>
        <family val="2"/>
        <charset val="1"/>
      </rPr>
      <t xml:space="preserve">2  </t>
    </r>
    <r>
      <rPr>
        <sz val="8"/>
        <rFont val="Arial"/>
        <family val="2"/>
        <charset val="1"/>
      </rPr>
      <t>Source: S&amp;P Global Platts ©2020, S&amp;P Global Inc.</t>
    </r>
  </si>
  <si>
    <r>
      <rPr>
        <vertAlign val="superscript"/>
        <sz val="8"/>
        <rFont val="Arial"/>
        <family val="2"/>
        <charset val="1"/>
      </rPr>
      <t>3</t>
    </r>
    <r>
      <rPr>
        <sz val="8"/>
        <rFont val="Arial"/>
        <family val="2"/>
        <charset val="1"/>
      </rPr>
      <t xml:space="preserve"> Source: 1986 -1990 German Federal Statistical Office, 1991- 2020 German Federal Office of Economics and Export Control (BAFA).</t>
    </r>
  </si>
  <si>
    <r>
      <rPr>
        <vertAlign val="superscript"/>
        <sz val="8"/>
        <rFont val="Arial"/>
        <family val="2"/>
        <charset val="1"/>
      </rPr>
      <t xml:space="preserve">4 </t>
    </r>
    <r>
      <rPr>
        <sz val="8"/>
        <rFont val="Arial"/>
        <family val="2"/>
        <charset val="1"/>
      </rPr>
      <t>Source: ICIS Heren Energy Ltd.</t>
    </r>
  </si>
  <si>
    <r>
      <rPr>
        <vertAlign val="superscript"/>
        <sz val="8"/>
        <rFont val="Arial"/>
        <family val="2"/>
        <charset val="1"/>
      </rPr>
      <t>5</t>
    </r>
    <r>
      <rPr>
        <sz val="8"/>
        <rFont val="Arial"/>
        <family val="2"/>
        <charset val="1"/>
      </rPr>
      <t xml:space="preserve"> Source: Energy Intelligence Group, </t>
    </r>
    <r>
      <rPr>
        <i/>
        <sz val="8"/>
        <rFont val="Arial"/>
        <family val="2"/>
        <charset val="1"/>
      </rPr>
      <t>Natural Gas Week</t>
    </r>
    <r>
      <rPr>
        <sz val="8"/>
        <rFont val="Arial"/>
        <family val="2"/>
        <charset val="1"/>
      </rPr>
      <t>.</t>
    </r>
  </si>
  <si>
    <r>
      <rPr>
        <vertAlign val="superscript"/>
        <sz val="8"/>
        <rFont val="Arial"/>
        <family val="2"/>
        <charset val="1"/>
      </rPr>
      <t>6</t>
    </r>
    <r>
      <rPr>
        <sz val="8"/>
        <rFont val="Arial"/>
        <family val="2"/>
        <charset val="1"/>
      </rPr>
      <t xml:space="preserve"> Source: ©OECD/IEA 2020, Oil, Gas, Coal and Electricity, Quarterly Statistics www.iea.org/statistics.</t>
    </r>
  </si>
  <si>
    <r>
      <rPr>
        <b/>
        <sz val="8"/>
        <rFont val="Arial"/>
        <family val="2"/>
        <charset val="1"/>
      </rPr>
      <t xml:space="preserve"> Note:</t>
    </r>
    <r>
      <rPr>
        <sz val="8"/>
        <rFont val="Arial"/>
        <family val="2"/>
        <charset val="1"/>
      </rPr>
      <t xml:space="preserve"> cif = cost+insurance+freight (average prices).</t>
    </r>
  </si>
  <si>
    <t>Natural gas: Inter-regional trade</t>
  </si>
  <si>
    <t>Pipeline imports</t>
  </si>
  <si>
    <t>LNG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</si>
  <si>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</si>
  <si>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</si>
  <si>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</si>
  <si>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</si>
  <si>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</si>
  <si>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</si>
  <si>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</si>
  <si>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</si>
  <si>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</si>
  <si>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</si>
  <si>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</si>
  <si>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</si>
  <si>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</si>
  <si>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</si>
  <si>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</si>
  <si>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</si>
  <si>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</si>
  <si>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</si>
  <si>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</si>
  <si>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</si>
  <si>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</si>
  <si>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</si>
  <si>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</si>
  <si>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</si>
  <si>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</si>
  <si>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</si>
  <si>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</si>
  <si>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rPr>
        <sz val="8"/>
        <color rgb="FF000000"/>
        <rFont val="Wingdings"/>
        <charset val="2"/>
      </rPr>
      <t xml:space="preserve">w </t>
    </r>
    <r>
      <rPr>
        <sz val="8"/>
        <color rgb="FF000000"/>
        <rFont val="Arial"/>
        <family val="2"/>
        <charset val="1"/>
      </rPr>
      <t>Less than 0.05%</t>
    </r>
  </si>
  <si>
    <t>Pipeline trade excludes intra-regional trade</t>
  </si>
  <si>
    <r>
      <rPr>
        <b/>
        <sz val="8"/>
        <rFont val="Arial"/>
        <family val="2"/>
        <charset val="1"/>
      </rPr>
      <t xml:space="preserve">Note: </t>
    </r>
    <r>
      <rPr>
        <sz val="8"/>
        <rFont val="Arial"/>
        <family val="2"/>
        <charset val="1"/>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</si>
  <si>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</si>
  <si>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</si>
  <si>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</si>
  <si>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</si>
  <si>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</si>
  <si>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</si>
  <si>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</si>
  <si>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</si>
  <si>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</si>
  <si>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</si>
  <si>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</si>
  <si>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</si>
  <si>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</si>
  <si>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</si>
  <si>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</si>
  <si>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</si>
  <si>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</si>
  <si>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</si>
  <si>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</si>
  <si>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</si>
  <si>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</si>
  <si>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</si>
  <si>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</si>
  <si>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</si>
  <si>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</si>
  <si>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</si>
  <si>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</si>
  <si>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</si>
  <si>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</si>
  <si>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</si>
  <si>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</si>
  <si>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</si>
  <si>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</si>
  <si>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rgb="FF000000"/>
        <rFont val="Arial"/>
        <family val="2"/>
        <charset val="1"/>
      </rPr>
      <t>Note:</t>
    </r>
    <r>
      <rPr>
        <sz val="8"/>
        <color rgb="FF000000"/>
        <rFont val="Arial"/>
        <family val="2"/>
        <charset val="1"/>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charset val="1"/>
      </rPr>
      <t>3.</t>
    </r>
  </si>
  <si>
    <t xml:space="preserve">Natural Gas: Trade movements 2020 by pipeline </t>
  </si>
  <si>
    <t>Source: statistics are taken from national statistical agencies, international organizations, and other proprietary sources. Includes data from FGE MENAgas service, IHS.</t>
  </si>
  <si>
    <t>† Less than 0.05.</t>
  </si>
  <si>
    <r>
      <rPr>
        <b/>
        <sz val="8"/>
        <color rgb="FF000000"/>
        <rFont val="Arial"/>
        <family val="2"/>
        <charset val="1"/>
      </rPr>
      <t>Note:</t>
    </r>
    <r>
      <rPr>
        <sz val="8"/>
        <color rgb="FF000000"/>
        <rFont val="Arial"/>
        <family val="2"/>
        <charset val="1"/>
      </rPr>
      <t xml:space="preserve"> As far as possible, the data above represents standard cubic metres (measured at 15</t>
    </r>
    <r>
      <rPr>
        <vertAlign val="superscript"/>
        <sz val="8"/>
        <color rgb="FF000000"/>
        <rFont val="Arial"/>
        <family val="2"/>
        <charset val="1"/>
      </rPr>
      <t>0</t>
    </r>
    <r>
      <rPr>
        <sz val="8"/>
        <color rgb="FF000000"/>
        <rFont val="Arial"/>
        <family val="2"/>
        <charset val="1"/>
      </rPr>
      <t>C and 1013 mbar) and has been standardized using a gross calorific value (GCV) of 40 MJ/m</t>
    </r>
    <r>
      <rPr>
        <vertAlign val="superscript"/>
        <sz val="8"/>
        <color rgb="FF000000"/>
        <rFont val="Arial"/>
        <family val="2"/>
        <charset val="1"/>
      </rPr>
      <t>3.</t>
    </r>
  </si>
  <si>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</si>
  <si>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</si>
  <si>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</si>
  <si>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</si>
  <si>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</si>
  <si>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</si>
  <si>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</si>
  <si>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</si>
  <si>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</si>
  <si>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</si>
  <si>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</si>
  <si>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</si>
  <si>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</si>
  <si>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rPr>
        <b/>
        <sz val="8"/>
        <rFont val="Arial"/>
        <family val="2"/>
        <charset val="1"/>
      </rPr>
      <t>Notes:</t>
    </r>
    <r>
      <rPr>
        <sz val="8"/>
        <rFont val="Arial"/>
        <family val="2"/>
        <charset val="1"/>
      </rPr>
      <t xml:space="preserve"> </t>
    </r>
    <r>
      <rPr>
        <b/>
        <sz val="8"/>
        <rFont val="Arial"/>
        <family val="2"/>
        <charset val="1"/>
      </rPr>
      <t>Total proved reserves of coal</t>
    </r>
    <r>
      <rPr>
        <sz val="8"/>
        <rFont val="Arial"/>
        <family val="2"/>
        <charset val="1"/>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</si>
  <si>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</si>
  <si>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</si>
  <si>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</si>
  <si>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</si>
  <si>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</si>
  <si>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</si>
  <si>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</si>
  <si>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</si>
  <si>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</si>
  <si>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</si>
  <si>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charset val="1"/>
      </rPr>
      <t>Notes:</t>
    </r>
    <r>
      <rPr>
        <sz val="8"/>
        <rFont val="Arial"/>
        <family val="2"/>
        <charset val="1"/>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</si>
  <si>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</si>
  <si>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</si>
  <si>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</si>
  <si>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</si>
  <si>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</si>
  <si>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</si>
  <si>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</si>
  <si>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</si>
  <si>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</si>
  <si>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1987-2000 are the average of the monthly marker, 2001-2020 the average of weekly prices. IHS Japan prices basis = 6,000 kilocalories per kilogram NAR CIF.</t>
  </si>
  <si>
    <t>The Asian prices are the average of the monthly marker.</t>
  </si>
  <si>
    <t>Chinese prices are the average monthly price for 2000-2005, weekly prices 2006-2020, 5,500 kilocalories per kilogram NAR, including cost and freight (CFR).</t>
  </si>
  <si>
    <t>‡ Source: S&amp;P Global Platts ©2020, S&amp;P Global Inc.  Prices are for CAPP 12,500 Btu, 1.2 SO2 coal, fob. Prices for 1990-2000 are by coal price publication date, 2001-2005 by coal price assessment date. 2006-2020 weekly CAPP 12,500 BTU, 1.6 SO2 coal, fob.</t>
  </si>
  <si>
    <t>Note:  CAPP = Central Appalachian; CIF = cost+insurance+freight (average prices); FOB = free on board.</t>
  </si>
  <si>
    <t>^ Less than 0.005.</t>
  </si>
  <si>
    <r>
      <rPr>
        <b/>
        <sz val="8"/>
        <color rgb="FF000000"/>
        <rFont val="Arial"/>
        <family val="2"/>
        <charset val="1"/>
      </rPr>
      <t>Notes:</t>
    </r>
    <r>
      <rPr>
        <sz val="8"/>
        <color rgb="FF000000"/>
        <rFont val="Arial"/>
        <family val="2"/>
        <charset val="1"/>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</si>
  <si>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</si>
  <si>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</si>
  <si>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rgb="FF000000"/>
        <rFont val="Arial"/>
        <family val="2"/>
        <charset val="1"/>
      </rPr>
      <t xml:space="preserve">Notes: </t>
    </r>
    <r>
      <rPr>
        <sz val="8"/>
        <color rgb="FF000000"/>
        <rFont val="Arial"/>
        <family val="2"/>
        <charset val="1"/>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</si>
  <si>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</si>
  <si>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</si>
  <si>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</si>
  <si>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</si>
  <si>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</si>
  <si>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</si>
  <si>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</si>
  <si>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sz val="8"/>
        <rFont val="Arial"/>
        <family val="2"/>
        <charset val="1"/>
      </rPr>
      <t xml:space="preserve">Details on thermal efficiency assumptions are available in the appendices and definitions page and at </t>
    </r>
    <r>
      <rPr>
        <i/>
        <sz val="8"/>
        <rFont val="Arial"/>
        <family val="2"/>
        <charset val="1"/>
      </rPr>
      <t>bp.com/statisticalreview</t>
    </r>
    <r>
      <rPr>
        <sz val="8"/>
        <rFont val="Arial"/>
        <family val="2"/>
        <charset val="1"/>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</si>
  <si>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</si>
  <si>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</si>
  <si>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</si>
  <si>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</si>
  <si>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</si>
  <si>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</si>
  <si>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</si>
  <si>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</si>
  <si>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rPr>
        <sz val="8"/>
        <rFont val="Arial"/>
        <family val="2"/>
        <charset val="1"/>
      </rPr>
      <t xml:space="preserve"> to generate the reported electricity output. Details on thermal efficiency assumptions are available in the appendices and definitions page and at </t>
    </r>
    <r>
      <rPr>
        <i/>
        <sz val="8"/>
        <rFont val="Arial"/>
        <family val="2"/>
        <charset val="1"/>
      </rPr>
      <t>bp.com/statisticalreview</t>
    </r>
    <r>
      <rPr>
        <sz val="8"/>
        <rFont val="Arial"/>
        <family val="2"/>
        <charset val="1"/>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</si>
  <si>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</si>
  <si>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</si>
  <si>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</si>
  <si>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</si>
  <si>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</si>
  <si>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</si>
  <si>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</si>
  <si>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</si>
  <si>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</si>
  <si>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</si>
  <si>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</si>
  <si>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</si>
  <si>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</si>
  <si>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</si>
  <si>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rPr>
        <sz val="8"/>
        <rFont val="Arial"/>
        <family val="2"/>
        <charset val="1"/>
      </rPr>
      <t xml:space="preserve">A more extensive time series of renewables by source is available at </t>
    </r>
    <r>
      <rPr>
        <i/>
        <sz val="8"/>
        <rFont val="Arial"/>
        <family val="2"/>
        <charset val="1"/>
      </rPr>
      <t>bp.com/statisticalreview</t>
    </r>
    <r>
      <rPr>
        <sz val="8"/>
        <rFont val="Arial"/>
        <family val="2"/>
        <charset val="1"/>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</si>
  <si>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</si>
  <si>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</si>
  <si>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</si>
  <si>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</si>
  <si>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</si>
  <si>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</si>
  <si>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</si>
  <si>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</si>
  <si>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</si>
  <si>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</si>
  <si>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</si>
  <si>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</si>
  <si>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</si>
  <si>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</si>
  <si>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</si>
  <si>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r>
      <rPr>
        <b/>
        <sz val="8"/>
        <rFont val="Arial"/>
        <family val="2"/>
        <charset val="1"/>
      </rPr>
      <t xml:space="preserve">Biodiesel </t>
    </r>
    <r>
      <rPr>
        <b/>
        <sz val="8"/>
        <rFont val="Calibri"/>
        <family val="2"/>
        <charset val="1"/>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</si>
  <si>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</si>
  <si>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</si>
  <si>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</si>
  <si>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 xml:space="preserve"> ^ Less than 0.5.</t>
  </si>
  <si>
    <t>Annual changes and shares of total are calculated using thousand barrels a day oil equivalent figures.</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</si>
  <si>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</si>
  <si>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</si>
  <si>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</si>
  <si>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</si>
  <si>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</si>
  <si>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</si>
  <si>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</si>
  <si>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</si>
  <si>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</si>
  <si>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</si>
  <si>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</si>
  <si>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</si>
  <si>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</si>
  <si>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</si>
  <si>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</si>
  <si>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</si>
  <si>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</si>
  <si>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</si>
  <si>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</si>
  <si>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</si>
  <si>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</si>
  <si>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</si>
  <si>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</si>
  <si>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</si>
  <si>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</si>
  <si>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</si>
  <si>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</si>
  <si>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</si>
  <si>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</si>
  <si>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</si>
  <si>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</si>
  <si>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</si>
  <si>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</si>
  <si>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</si>
  <si>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</si>
  <si>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</si>
  <si>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</si>
  <si>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</si>
  <si>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</si>
  <si>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</si>
  <si>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</si>
  <si>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</si>
  <si>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rPr>
        <sz val="8"/>
        <rFont val="Arial"/>
        <family val="2"/>
        <charset val="1"/>
      </rPr>
      <t>Brazil</t>
    </r>
    <r>
      <rPr>
        <vertAlign val="superscript"/>
        <sz val="8"/>
        <rFont val="Arial"/>
        <family val="2"/>
        <charset val="1"/>
      </rPr>
      <t>1</t>
    </r>
  </si>
  <si>
    <r>
      <rPr>
        <sz val="8"/>
        <rFont val="Arial"/>
        <family val="2"/>
        <charset val="1"/>
      </rPr>
      <t>India</t>
    </r>
    <r>
      <rPr>
        <vertAlign val="superscript"/>
        <sz val="8"/>
        <rFont val="Arial"/>
        <family val="2"/>
        <charset val="1"/>
      </rPr>
      <t>2</t>
    </r>
  </si>
  <si>
    <r>
      <rPr>
        <sz val="8"/>
        <color rgb="FF000000"/>
        <rFont val="Arial"/>
        <family val="2"/>
        <charset val="1"/>
      </rPr>
      <t>-</t>
    </r>
    <r>
      <rPr>
        <vertAlign val="superscript"/>
        <sz val="8"/>
        <color rgb="FF000000"/>
        <rFont val="Arial"/>
        <family val="2"/>
        <charset val="1"/>
      </rPr>
      <t>4</t>
    </r>
  </si>
  <si>
    <t>Mozambique</t>
  </si>
  <si>
    <r>
      <rPr>
        <sz val="8"/>
        <rFont val="Arial"/>
        <family val="2"/>
        <charset val="1"/>
      </rPr>
      <t>Rest of World</t>
    </r>
    <r>
      <rPr>
        <vertAlign val="superscript"/>
        <sz val="8"/>
        <rFont val="Arial"/>
        <family val="2"/>
        <charset val="1"/>
      </rPr>
      <t>3</t>
    </r>
  </si>
  <si>
    <r>
      <rPr>
        <vertAlign val="superscript"/>
        <sz val="8"/>
        <rFont val="Arial"/>
        <family val="2"/>
        <charset val="1"/>
      </rPr>
      <t xml:space="preserve">1 </t>
    </r>
    <r>
      <rPr>
        <sz val="8"/>
        <rFont val="Arial"/>
        <family val="2"/>
        <charset val="1"/>
      </rPr>
      <t xml:space="preserve"> Including beneficiated and directly shipped material.</t>
    </r>
  </si>
  <si>
    <r>
      <rPr>
        <vertAlign val="superscript"/>
        <sz val="8"/>
        <rFont val="Arial"/>
        <family val="2"/>
        <charset val="1"/>
      </rPr>
      <t xml:space="preserve">2 </t>
    </r>
    <r>
      <rPr>
        <sz val="8"/>
        <rFont val="Arial"/>
        <family val="2"/>
        <charset val="1"/>
      </rPr>
      <t xml:space="preserve"> Run of the mine.</t>
    </r>
  </si>
  <si>
    <r>
      <rPr>
        <vertAlign val="superscript"/>
        <sz val="8"/>
        <rFont val="Arial"/>
        <family val="2"/>
        <charset val="1"/>
      </rPr>
      <t>3</t>
    </r>
    <r>
      <rPr>
        <sz val="8"/>
        <rFont val="Arial"/>
        <family val="2"/>
        <charset val="1"/>
      </rPr>
      <t xml:space="preserve">  Rest of World is the sum of only recorded reserves.</t>
    </r>
  </si>
  <si>
    <r>
      <rPr>
        <vertAlign val="superscript"/>
        <sz val="8"/>
        <rFont val="Arial"/>
        <family val="2"/>
        <charset val="1"/>
      </rPr>
      <t>4</t>
    </r>
    <r>
      <rPr>
        <sz val="8"/>
        <rFont val="Arial"/>
        <family val="2"/>
        <charset val="1"/>
      </rPr>
      <t xml:space="preserve">  Zero (not leap year adjusted)</t>
    </r>
  </si>
  <si>
    <t>Rare Earth metals: Production and Reserves</t>
  </si>
  <si>
    <r>
      <rPr>
        <sz val="8"/>
        <rFont val="Arial"/>
        <family val="2"/>
        <charset val="1"/>
      </rPr>
      <t>Thousand tonnes</t>
    </r>
    <r>
      <rPr>
        <vertAlign val="superscript"/>
        <sz val="8"/>
        <rFont val="Arial"/>
        <family val="2"/>
        <charset val="1"/>
      </rPr>
      <t>1</t>
    </r>
  </si>
  <si>
    <r>
      <rPr>
        <sz val="8"/>
        <color rgb="FF000000"/>
        <rFont val="Arial"/>
        <family val="2"/>
        <charset val="1"/>
      </rPr>
      <t>-</t>
    </r>
    <r>
      <rPr>
        <vertAlign val="superscript"/>
        <sz val="8"/>
        <color rgb="FF000000"/>
        <rFont val="Arial"/>
        <family val="2"/>
        <charset val="1"/>
      </rPr>
      <t>3</t>
    </r>
  </si>
  <si>
    <r>
      <rPr>
        <sz val="8"/>
        <rFont val="Arial"/>
        <family val="2"/>
        <charset val="1"/>
      </rPr>
      <t>Rest of World</t>
    </r>
    <r>
      <rPr>
        <vertAlign val="superscript"/>
        <sz val="8"/>
        <rFont val="Arial"/>
        <family val="2"/>
        <charset val="1"/>
      </rPr>
      <t>2</t>
    </r>
  </si>
  <si>
    <t>^ less than 0.05</t>
  </si>
  <si>
    <r>
      <rPr>
        <vertAlign val="superscript"/>
        <sz val="8"/>
        <rFont val="Arial"/>
        <family val="2"/>
        <charset val="1"/>
      </rPr>
      <t>1</t>
    </r>
    <r>
      <rPr>
        <sz val="8"/>
        <rFont val="Arial"/>
        <family val="2"/>
        <charset val="1"/>
      </rPr>
      <t xml:space="preserve"> Thousand tonnes of rare earth oxide equivalent</t>
    </r>
  </si>
  <si>
    <r>
      <rPr>
        <vertAlign val="superscript"/>
        <sz val="8"/>
        <color rgb="FF000000"/>
        <rFont val="Arial"/>
        <family val="2"/>
        <charset val="1"/>
      </rPr>
      <t xml:space="preserve">2 </t>
    </r>
    <r>
      <rPr>
        <sz val="8"/>
        <color rgb="FF000000"/>
        <rFont val="Arial"/>
        <family val="2"/>
        <charset val="1"/>
      </rPr>
      <t>Rest of World is the sum of only recorded reserves</t>
    </r>
  </si>
  <si>
    <r>
      <rPr>
        <vertAlign val="superscript"/>
        <sz val="8"/>
        <rFont val="Arial"/>
        <family val="2"/>
        <charset val="1"/>
      </rPr>
      <t>3</t>
    </r>
    <r>
      <rPr>
        <sz val="8"/>
        <rFont val="Arial"/>
        <family val="2"/>
        <charset val="1"/>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</si>
  <si>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</si>
  <si>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</si>
  <si>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</si>
  <si>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</si>
  <si>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</si>
  <si>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</si>
  <si>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</si>
  <si>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</si>
  <si>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</si>
  <si>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</si>
  <si>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</si>
  <si>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</si>
  <si>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</si>
  <si>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</si>
  <si>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</si>
  <si>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</si>
  <si>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</si>
  <si>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</si>
  <si>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</si>
  <si>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Source: statistics are taken from national statistical agencies, international organizations, and other proprietary sources. Includes data from International Renewable Energy Agency (IRENA 2021, Abu Dhabi), BNEF, IHS.</t>
  </si>
  <si>
    <t>* End of year.</t>
  </si>
  <si>
    <t>^ Less than 0.5.</t>
  </si>
  <si>
    <t>Renewable energy - solar</t>
  </si>
  <si>
    <t xml:space="preserve">Installed photovoltaic (PV) power* </t>
  </si>
  <si>
    <t>Jordan</t>
  </si>
  <si>
    <t>Viet Nam</t>
  </si>
  <si>
    <t>Renewable energy - wind</t>
  </si>
  <si>
    <t xml:space="preserve">Installed wind turbine capacity* </t>
  </si>
  <si>
    <t>Uruguay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</si>
</sst>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165" formatCode="[&gt;0.0005]0.0%;[=0]\-;#\♦"/>
    <numFmt numFmtId="167" formatCode="0.0%"/>
    <numFmt numFmtId="168" formatCode="0.0"/>
    <numFmt numFmtId="169" formatCode="_-* #,##0.00_-;\-* #,##0.00_-;_-* \-??_-;_-@_-"/>
    <numFmt numFmtId="170" formatCode="0.000"/>
    <numFmt numFmtId="171" formatCode="[&gt;0.005]0.00;[=0]\-;\^"/>
    <numFmt numFmtId="172" formatCode="[&lt;-0.0005]\-0.0%;[&gt;0.0005]0.0%;#\♦"/>
    <numFmt numFmtId="173" formatCode="[&gt;0.05]0.0;[=0]\-;\^"/>
    <numFmt numFmtId="174" formatCode="0.000%"/>
    <numFmt numFmtId="175" formatCode="0.0_ ;\-0.0\ "/>
    <numFmt numFmtId="176" formatCode="0.00000%"/>
    <numFmt numFmtId="177" formatCode="[&gt;0.05]0;[=0]\-;\^"/>
    <numFmt numFmtId="178" formatCode="[&lt;500]0.0;[=0]\-;\*"/>
    <numFmt numFmtId="179" formatCode="_-* #,##0.0_-;\-* #,##0.0_-;_-* \-?_-;_-@_-"/>
    <numFmt numFmtId="180" formatCode="[&gt;0.5]0;[=0]\-;\^"/>
    <numFmt numFmtId="181" formatCode="#,##0.0"/>
    <numFmt numFmtId="182" formatCode="0_)"/>
    <numFmt numFmtId="183" formatCode="0.00_)"/>
    <numFmt numFmtId="184" formatCode="[&gt;0.05]\“0.0;[=0]\-;\†"/>
    <numFmt numFmtId="185" formatCode="[&gt;0.05]0.0;[=0]\-;\†"/>
    <numFmt numFmtId="186" formatCode="[&gt;0.5]0;[=0]\-;&quot;‡ &quot;"/>
    <numFmt numFmtId="187" formatCode="[&gt;0.05]0.00;[=0]\-;\^"/>
    <numFmt numFmtId="188" formatCode="0.0000000%"/>
    <numFmt numFmtId="189" formatCode="[&lt;-0.0005]\-0.000%;[&gt;0.0005]0.000%;#.00\♦"/>
    <numFmt numFmtId="190" formatCode="_(* #,##0.0_);_(* \(#,##0.0\);_(* \-??_);_(@_)"/>
    <numFmt numFmtId="191" formatCode="[&lt;=500]0;[=0]\-;\*"/>
    <numFmt numFmtId="192" formatCode="[&gt;=0.05]0;[=0]\-;\^"/>
    <numFmt numFmtId="193" formatCode="[&gt;=0.05]0.0;[=0]\-;\^"/>
    <numFmt numFmtId="194" formatCode="[&gt;0.005]0.00;[=0]\-;\†"/>
    <numFmt numFmtId="195" formatCode="_-* #,##0_-;\-* #,##0_-;_-* \-??_-;_-@_-"/>
    <numFmt numFmtId="196" formatCode="[&gt;=0.5]0;[=0]\-;\^"/>
    <numFmt numFmtId="197" formatCode="[&gt;=0.05]0.000;[=0]\-;\^"/>
  </numFmts>
  <fonts count="68">
    <font>
      <sz val="8"/>
      <name val="Arial"/>
      <charset val="1"/>
    </font>
    <font>
      <sz val="10"/>
      <color rgb="FF008000"/>
      <name val="Arial"/>
      <family val="2"/>
      <charset val="1"/>
    </font>
    <font>
      <sz val="7"/>
      <name val="Arial"/>
      <family val="2"/>
      <charset val="1"/>
    </font>
    <font>
      <sz val="8"/>
      <name val="Arial"/>
      <family val="2"/>
      <charset val="1"/>
    </font>
    <font>
      <sz val="14"/>
      <color rgb="FF99CC00"/>
      <name val="Arial"/>
      <family val="2"/>
      <charset val="1"/>
    </font>
    <font>
      <sz val="6"/>
      <name val="Arial"/>
      <family val="2"/>
      <charset val="1"/>
    </font>
    <font>
      <b/>
      <sz val="8.5"/>
      <color rgb="FF99CC00"/>
      <name val="Arial"/>
      <family val="2"/>
      <charset val="1"/>
    </font>
    <font>
      <b/>
      <sz val="7"/>
      <color rgb="FFFFFFFF"/>
      <name val="Arial"/>
      <family val="2"/>
      <charset val="1"/>
    </font>
    <font>
      <b/>
      <sz val="7"/>
      <name val="Arial"/>
      <family val="2"/>
      <charset val="1"/>
    </font>
    <font>
      <sz val="7"/>
      <color rgb="FF000000"/>
      <name val="Arial"/>
      <family val="2"/>
      <charset val="1"/>
    </font>
    <font>
      <sz val="6.5"/>
      <name val="Arial"/>
      <family val="2"/>
      <charset val="1"/>
    </font>
    <font>
      <u/>
      <sz val="11"/>
      <color rgb="FF0563C1"/>
      <name val="Calibri"/>
      <family val="2"/>
      <charset val="1"/>
    </font>
    <font>
      <u/>
      <sz val="8"/>
      <color rgb="FF0563C1"/>
      <name val="Arial"/>
      <family val="2"/>
      <charset val="1"/>
    </font>
    <font>
      <sz val="11"/>
      <color rgb="FF000000"/>
      <name val="Calibri"/>
      <family val="2"/>
      <charset val="1"/>
    </font>
    <font>
      <b/>
      <sz val="10"/>
      <name val="Arial"/>
      <family val="2"/>
      <charset val="1"/>
    </font>
    <font>
      <sz val="12"/>
      <color rgb="FF000000"/>
      <name val="Calibri"/>
      <family val="2"/>
      <charset val="1"/>
    </font>
    <font>
      <sz val="10"/>
      <name val="Geneva"/>
      <charset val="1"/>
    </font>
    <font>
      <sz val="10"/>
      <name val="Arial"/>
      <family val="2"/>
      <charset val="1"/>
    </font>
    <font>
      <sz val="16"/>
      <color rgb="FF008000"/>
      <name val="Arial"/>
      <family val="2"/>
      <charset val="1"/>
    </font>
    <font>
      <sz val="8"/>
      <color rgb="FF008000"/>
      <name val="Arial"/>
      <family val="2"/>
      <charset val="1"/>
    </font>
    <font>
      <sz val="8"/>
      <color rgb="FF99CC00"/>
      <name val="Arial"/>
      <family val="2"/>
      <charset val="1"/>
    </font>
    <font>
      <sz val="8"/>
      <color rgb="FFFFFFFF"/>
      <name val="Arial"/>
      <family val="2"/>
      <charset val="1"/>
    </font>
    <font>
      <sz val="10"/>
      <color rgb="FFFFFFFF"/>
      <name val="Arial"/>
      <family val="2"/>
      <charset val="1"/>
    </font>
    <font>
      <u/>
      <sz val="8"/>
      <color rgb="FF0000FF"/>
      <name val="Arial"/>
      <family val="2"/>
      <charset val="1"/>
    </font>
    <font>
      <sz val="8"/>
      <color rgb="FF000000"/>
      <name val="Arial"/>
      <family val="2"/>
      <charset val="1"/>
    </font>
    <font>
      <sz val="8"/>
      <color rgb="FFFF0000"/>
      <name val="Arial"/>
      <family val="2"/>
      <charset val="1"/>
    </font>
    <font>
      <u/>
      <sz val="8"/>
      <color rgb="FFFF0000"/>
      <name val="Arial"/>
      <family val="2"/>
      <charset val="1"/>
    </font>
    <font>
      <b/>
      <sz val="10"/>
      <color rgb="FF008000"/>
      <name val="Arial"/>
      <family val="2"/>
      <charset val="1"/>
    </font>
    <font>
      <sz val="12"/>
      <color rgb="FFFF0000"/>
      <name val="Arial"/>
      <family val="2"/>
      <charset val="1"/>
    </font>
    <font>
      <b/>
      <sz val="8"/>
      <name val="Arial"/>
      <family val="2"/>
      <charset val="1"/>
    </font>
    <font>
      <b/>
      <sz val="8"/>
      <color rgb="FF006600"/>
      <name val="Arial"/>
      <family val="2"/>
      <charset val="1"/>
    </font>
    <font>
      <b/>
      <sz val="8"/>
      <color rgb="FF008000"/>
      <name val="Arial"/>
      <family val="2"/>
      <charset val="1"/>
    </font>
    <font>
      <vertAlign val="superscript"/>
      <sz val="8"/>
      <name val="Arial"/>
      <family val="2"/>
      <charset val="1"/>
    </font>
    <font>
      <b/>
      <sz val="9"/>
      <color rgb="FF008000"/>
      <name val="Arial"/>
      <family val="2"/>
      <charset val="1"/>
    </font>
    <font>
      <b/>
      <sz val="8"/>
      <color rgb="FF000000"/>
      <name val="Arial"/>
      <family val="2"/>
      <charset val="1"/>
    </font>
    <font>
      <b/>
      <sz val="9"/>
      <color rgb="FF000000"/>
      <name val="Arial"/>
      <family val="2"/>
      <charset val="1"/>
    </font>
    <font>
      <vertAlign val="superscript"/>
      <sz val="8"/>
      <color rgb="FF000000"/>
      <name val="Arial"/>
      <family val="2"/>
      <charset val="1"/>
    </font>
    <font>
      <vertAlign val="superscript"/>
      <sz val="10"/>
      <name val="Arial"/>
      <family val="2"/>
      <charset val="1"/>
    </font>
    <font>
      <b/>
      <sz val="9"/>
      <color rgb="FF006600"/>
      <name val="Arial"/>
      <family val="2"/>
      <charset val="1"/>
    </font>
    <font>
      <b/>
      <sz val="10"/>
      <color rgb="FF800080"/>
      <name val="Arial"/>
      <family val="2"/>
      <charset val="1"/>
    </font>
    <font>
      <b/>
      <sz val="8"/>
      <color rgb="FFFFFFFF"/>
      <name val="Arial"/>
      <family val="2"/>
      <charset val="1"/>
    </font>
    <font>
      <sz val="8"/>
      <name val="Wingdings"/>
      <charset val="2"/>
    </font>
    <font>
      <b/>
      <sz val="10"/>
      <color rgb="FF000080"/>
      <name val="Arial"/>
      <family val="2"/>
      <charset val="1"/>
    </font>
    <font>
      <b/>
      <sz val="10"/>
      <color rgb="FF800000"/>
      <name val="Arial"/>
      <family val="2"/>
      <charset val="1"/>
    </font>
    <font>
      <sz val="8"/>
      <name val="Arial"/>
      <family val="2"/>
      <charset val="2"/>
    </font>
    <font>
      <sz val="8"/>
      <color rgb="FF000000"/>
      <name val="Wingdings"/>
      <charset val="2"/>
    </font>
    <font>
      <b/>
      <sz val="8"/>
      <color rgb="FFFF0000"/>
      <name val="Arial"/>
      <family val="2"/>
      <charset val="1"/>
    </font>
    <font>
      <sz val="8"/>
      <color rgb="FF000000"/>
      <name val="Calibri"/>
      <family val="2"/>
      <charset val="1"/>
    </font>
    <font>
      <b/>
      <sz val="8"/>
      <color rgb="FF000000"/>
      <name val="Calibri"/>
      <family val="2"/>
      <charset val="1"/>
    </font>
    <font>
      <b/>
      <sz val="10"/>
      <name val="Geneva"/>
      <charset val="1"/>
    </font>
    <font>
      <b/>
      <sz val="10"/>
      <color rgb="FFFF0000"/>
      <name val="Arial"/>
      <family val="2"/>
      <charset val="1"/>
    </font>
    <font>
      <i/>
      <sz val="8"/>
      <name val="Arial"/>
      <family val="2"/>
      <charset val="1"/>
    </font>
    <font>
      <b/>
      <sz val="11"/>
      <name val="Arial"/>
      <family val="2"/>
      <charset val="1"/>
    </font>
    <font>
      <b/>
      <sz val="10"/>
      <color rgb="FF808080"/>
      <name val="Arial"/>
      <family val="2"/>
      <charset val="1"/>
    </font>
    <font>
      <b/>
      <sz val="10"/>
      <color rgb="FFFD9900"/>
      <name val="Arial"/>
      <family val="2"/>
      <charset val="1"/>
    </font>
    <font>
      <b/>
      <sz val="10"/>
      <color rgb="FF3366FF"/>
      <name val="Arial"/>
      <family val="2"/>
      <charset val="1"/>
    </font>
    <font>
      <b/>
      <sz val="10"/>
      <color rgb="FFFF6600"/>
      <name val="Arial"/>
      <family val="2"/>
      <charset val="1"/>
    </font>
    <font>
      <b/>
      <sz val="10"/>
      <color rgb="FFFF9933"/>
      <name val="Arial"/>
      <family val="2"/>
      <charset val="1"/>
    </font>
    <font>
      <b/>
      <sz val="11"/>
      <color rgb="FF000000"/>
      <name val="Calibri"/>
      <family val="2"/>
      <charset val="1"/>
    </font>
    <font>
      <b/>
      <sz val="8"/>
      <color rgb="FFFF6600"/>
      <name val="Arial"/>
      <family val="2"/>
      <charset val="1"/>
    </font>
    <font>
      <b/>
      <sz val="8"/>
      <name val="Calibri"/>
      <family val="2"/>
      <charset val="1"/>
    </font>
    <font>
      <sz val="8"/>
      <color rgb="FF202122"/>
      <name val="Arial"/>
      <family val="2"/>
      <charset val="1"/>
    </font>
    <font>
      <b/>
      <sz val="10"/>
      <color rgb="FFCD9BFF"/>
      <name val="Arial"/>
      <family val="2"/>
      <charset val="1"/>
    </font>
    <font>
      <sz val="9"/>
      <color rgb="FFCD9BFF"/>
      <name val="Arial"/>
      <family val="2"/>
      <charset val="1"/>
    </font>
    <font>
      <b/>
      <sz val="9"/>
      <color rgb="FFFF6600"/>
      <name val="Arial"/>
      <family val="2"/>
      <charset val="1"/>
    </font>
    <font>
      <b/>
      <sz val="8.5"/>
      <color rgb="FFFF6600"/>
      <name val="Arial"/>
      <family val="2"/>
      <charset val="1"/>
    </font>
    <font>
      <b/>
      <sz val="7"/>
      <color rgb="FFFF0000"/>
      <name val="Arial"/>
      <family val="2"/>
      <charset val="1"/>
    </font>
    <font>
      <sz val="8"/>
      <name val="Arial"/>
      <charset val="1"/>
    </font>
  </fonts>
  <fills count="14">
    <fill>
      <patternFill patternType="none"/>
    </fill>
    <fill>
      <patternFill patternType="gray125"/>
    </fill>
    <fill>
      <patternFill patternType="solid">
        <fgColor rgb="FFFFFFFF"/>
        <bgColor rgb="FFFFFFCC"/>
      </patternFill>
    </fill>
    <fill>
      <patternFill patternType="solid">
        <fgColor rgb="FF800080"/>
        <bgColor rgb="FF800080"/>
      </patternFill>
    </fill>
    <fill>
      <patternFill patternType="solid">
        <fgColor rgb="FF000080"/>
        <bgColor rgb="FF000080"/>
      </patternFill>
    </fill>
    <fill>
      <patternFill patternType="solid">
        <fgColor rgb="FF800000"/>
        <bgColor rgb="FF800000"/>
      </patternFill>
    </fill>
    <fill>
      <patternFill patternType="solid">
        <fgColor rgb="FF008000"/>
        <bgColor rgb="FF006600"/>
      </patternFill>
    </fill>
    <fill>
      <patternFill patternType="solid">
        <fgColor rgb="FFFF0000"/>
        <bgColor rgb="FF993300"/>
      </patternFill>
    </fill>
    <fill>
      <patternFill patternType="solid">
        <fgColor rgb="FF808080"/>
        <bgColor rgb="FF969696"/>
      </patternFill>
    </fill>
    <fill>
      <patternFill patternType="solid">
        <fgColor rgb="FFFD9900"/>
        <bgColor rgb="FFFF9933"/>
      </patternFill>
    </fill>
    <fill>
      <patternFill patternType="solid">
        <fgColor rgb="FF3366FF"/>
        <bgColor rgb="FF0563C1"/>
      </patternFill>
    </fill>
    <fill>
      <patternFill patternType="solid">
        <fgColor rgb="FFFF6600"/>
        <bgColor rgb="FFFD9900"/>
      </patternFill>
    </fill>
    <fill>
      <patternFill patternType="solid">
        <fgColor rgb="FFFF9933"/>
        <bgColor rgb="FFFD9900"/>
      </patternFill>
    </fill>
    <fill>
      <patternFill patternType="solid">
        <fgColor rgb="FFCD9BFF"/>
        <bgColor rgb="FF9999FF"/>
      </patternFill>
    </fill>
  </fills>
  <borders count="21">
    <border>
      <left/>
      <right/>
      <top/>
      <bottom/>
      <diagonal/>
    </border>
    <border>
      <left/>
      <right/>
      <top style="thin">
        <color auto="1"/>
      </top>
      <bottom style="thin">
        <color auto="1"/>
      </bottom>
      <diagonal/>
    </border>
    <border>
      <left/>
      <right/>
      <top/>
      <bottom style="thin">
        <color rgb="FF99CC00"/>
      </bottom>
      <diagonal/>
    </border>
    <border>
      <left/>
      <right/>
      <top/>
      <bottom style="thin">
        <color auto="1"/>
      </bottom>
      <diagonal/>
    </border>
    <border>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auto="1"/>
      </left>
      <right/>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s>
  <cellStyleXfs count="58">
    <xf numFmtId="0" fontId="0" fillId="0" borderId="0"/>
    <xf numFmtId="9" fontId="67" fillId="0" borderId="0" applyBorder="0" applyProtection="0"/>
    <xf numFmtId="0" fontId="23" fillId="0" borderId="0" applyBorder="0" applyProtection="0"/>
    <xf numFmtId="49" fontId="1" fillId="0" borderId="0" applyBorder="0">
      <alignment horizontal="left"/>
    </xf>
    <xf numFmtId="0" fontId="67" fillId="0" borderId="1"/>
    <xf numFmtId="0" fontId="2" fillId="0" borderId="0" applyBorder="0">
      <alignment vertical="center"/>
    </xf>
    <xf numFmtId="0" fontId="3" fillId="0" borderId="0" applyBorder="0">
      <alignment vertical="center"/>
    </xf>
    <xf numFmtId="0" fontId="4" fillId="0" borderId="0"/>
    <xf numFmtId="0" fontId="4" fillId="0" borderId="0"/>
    <xf numFmtId="0" fontId="5" fillId="0" borderId="0">
      <alignment horizontal="right"/>
    </xf>
    <xf numFmtId="0" fontId="6" fillId="0" borderId="0"/>
    <xf numFmtId="0" fontId="7" fillId="0" borderId="0"/>
    <xf numFmtId="0" fontId="8" fillId="0" borderId="2"/>
    <xf numFmtId="0" fontId="2" fillId="0" borderId="0"/>
    <xf numFmtId="0" fontId="2" fillId="0" borderId="0">
      <alignment horizontal="right"/>
    </xf>
    <xf numFmtId="167" fontId="2" fillId="0" borderId="0">
      <alignment horizontal="right"/>
    </xf>
    <xf numFmtId="168" fontId="9" fillId="0" borderId="0">
      <alignment horizontal="right"/>
    </xf>
    <xf numFmtId="0" fontId="10" fillId="0" borderId="0"/>
    <xf numFmtId="169" fontId="67" fillId="0" borderId="0" applyBorder="0" applyProtection="0"/>
    <xf numFmtId="169" fontId="67" fillId="0" borderId="0" applyBorder="0" applyProtection="0"/>
    <xf numFmtId="169" fontId="67" fillId="0" borderId="0" applyBorder="0" applyProtection="0"/>
    <xf numFmtId="169" fontId="67" fillId="0" borderId="0" applyBorder="0" applyProtection="0"/>
    <xf numFmtId="169" fontId="67" fillId="0" borderId="0" applyBorder="0" applyProtection="0"/>
    <xf numFmtId="0" fontId="11" fillId="0" borderId="0" applyBorder="0" applyProtection="0"/>
    <xf numFmtId="0" fontId="12" fillId="0" borderId="0" applyBorder="0" applyProtection="0"/>
    <xf numFmtId="0" fontId="13" fillId="0" borderId="0"/>
    <xf numFmtId="0" fontId="13" fillId="0" borderId="0"/>
    <xf numFmtId="0" fontId="13" fillId="0" borderId="0"/>
    <xf numFmtId="0" fontId="13" fillId="0" borderId="0"/>
    <xf numFmtId="0" fontId="3" fillId="0" borderId="0" applyBorder="0"/>
    <xf numFmtId="0" fontId="14" fillId="0" borderId="0"/>
    <xf numFmtId="0" fontId="13" fillId="0" borderId="0"/>
    <xf numFmtId="0" fontId="13" fillId="0" borderId="0"/>
    <xf numFmtId="0" fontId="13" fillId="0" borderId="0"/>
    <xf numFmtId="0" fontId="14" fillId="0" borderId="0"/>
    <xf numFmtId="0" fontId="3" fillId="0" borderId="0" applyBorder="0"/>
    <xf numFmtId="0" fontId="3" fillId="0" borderId="0" applyBorder="0"/>
    <xf numFmtId="0" fontId="15" fillId="0" borderId="0"/>
    <xf numFmtId="0" fontId="13" fillId="0" borderId="0"/>
    <xf numFmtId="0" fontId="13" fillId="0" borderId="0"/>
    <xf numFmtId="0" fontId="16" fillId="0" borderId="0"/>
    <xf numFmtId="0" fontId="13" fillId="0" borderId="0"/>
    <xf numFmtId="0" fontId="3" fillId="0" borderId="0" applyBorder="0"/>
    <xf numFmtId="0" fontId="3" fillId="0" borderId="0" applyBorder="0"/>
    <xf numFmtId="0" fontId="3" fillId="0" borderId="0" applyBorder="0"/>
    <xf numFmtId="0" fontId="13" fillId="0" borderId="0"/>
    <xf numFmtId="0" fontId="3" fillId="0" borderId="0" applyBorder="0"/>
    <xf numFmtId="0" fontId="3" fillId="0" borderId="0" applyBorder="0"/>
    <xf numFmtId="0" fontId="16" fillId="0" borderId="0"/>
    <xf numFmtId="0" fontId="3" fillId="0" borderId="0" applyBorder="0"/>
    <xf numFmtId="0" fontId="3" fillId="0" borderId="0" applyBorder="0"/>
    <xf numFmtId="9" fontId="67" fillId="0" borderId="0" applyBorder="0" applyProtection="0"/>
    <xf numFmtId="9" fontId="67" fillId="0" borderId="0" applyBorder="0" applyProtection="0"/>
    <xf numFmtId="9" fontId="67" fillId="0" borderId="0" applyBorder="0" applyProtection="0"/>
    <xf numFmtId="9" fontId="67" fillId="0" borderId="0" applyBorder="0" applyProtection="0"/>
    <xf numFmtId="9" fontId="67" fillId="0" borderId="0" applyBorder="0" applyProtection="0"/>
    <xf numFmtId="9" fontId="67" fillId="0" borderId="0" applyBorder="0" applyProtection="0"/>
    <xf numFmtId="167" fontId="67" fillId="0" borderId="0" applyBorder="0" applyProtection="0"/>
  </cellStyleXfs>
  <cellXfs count="1055">
    <xf numFmtId="0" fontId="0" fillId="0" borderId="0" xfId="0"/>
    <xf numFmtId="0" fontId="24" fillId="2" borderId="0" xfId="39" applyFont="1" applyFill="1" applyBorder="1" applyAlignment="1">
      <alignment horizontal="right"/>
    </xf>
    <xf numFmtId="0" fontId="24" fillId="2" borderId="0" xfId="45" applyFont="1" applyFill="1" applyBorder="1" applyAlignment="1">
      <alignment horizontal="right"/>
    </xf>
    <xf numFmtId="0" fontId="24" fillId="2" borderId="0" xfId="31" applyFont="1" applyFill="1" applyBorder="1" applyAlignment="1">
      <alignment horizontal="right"/>
    </xf>
    <xf numFmtId="0" fontId="29" fillId="2" borderId="0" xfId="29" applyFont="1" applyFill="1" applyBorder="1" applyAlignment="1">
      <alignment horizontal="right" vertical="top"/>
    </xf>
    <xf numFmtId="0" fontId="24" fillId="0" borderId="0" xfId="39" applyFont="1" applyBorder="1" applyAlignment="1">
      <alignment horizontal="right"/>
    </xf>
    <xf numFmtId="0" fontId="24" fillId="0" borderId="0" xfId="26" applyFont="1" applyBorder="1" applyAlignment="1">
      <alignment horizontal="right"/>
    </xf>
    <xf numFmtId="0" fontId="24" fillId="2" borderId="0" xfId="27" applyFont="1" applyFill="1" applyBorder="1" applyAlignment="1">
      <alignment horizontal="right"/>
    </xf>
    <xf numFmtId="0" fontId="24" fillId="2" borderId="0" xfId="28" applyFont="1" applyFill="1" applyBorder="1" applyAlignment="1">
      <alignment horizontal="right"/>
    </xf>
    <xf numFmtId="0" fontId="29" fillId="0" borderId="0" xfId="28" applyFont="1" applyBorder="1" applyAlignment="1">
      <alignment horizontal="center"/>
    </xf>
    <xf numFmtId="0" fontId="3" fillId="2" borderId="0" xfId="35" applyFont="1" applyFill="1" applyBorder="1" applyAlignment="1">
      <alignment horizontal="right"/>
    </xf>
    <xf numFmtId="0" fontId="3" fillId="2" borderId="0" xfId="29" applyFont="1" applyFill="1" applyBorder="1" applyAlignment="1">
      <alignment horizontal="right"/>
    </xf>
    <xf numFmtId="0" fontId="24" fillId="2" borderId="0" xfId="25" applyFont="1" applyFill="1" applyBorder="1" applyAlignment="1">
      <alignment horizontal="right"/>
    </xf>
    <xf numFmtId="0" fontId="29" fillId="0" borderId="3" xfId="6" applyFont="1" applyBorder="1" applyAlignment="1">
      <alignment horizontal="center" vertical="center"/>
    </xf>
    <xf numFmtId="0" fontId="0" fillId="0" borderId="0" xfId="0" applyBorder="1"/>
    <xf numFmtId="0" fontId="17" fillId="0" borderId="0" xfId="0" applyFont="1" applyBorder="1" applyAlignment="1">
      <alignment horizontal="left"/>
    </xf>
    <xf numFmtId="0" fontId="3" fillId="0" borderId="0" xfId="0" applyFont="1" applyBorder="1"/>
    <xf numFmtId="0" fontId="18" fillId="0" borderId="0" xfId="0" applyFont="1" applyBorder="1" applyAlignment="1">
      <alignment horizontal="left"/>
    </xf>
    <xf numFmtId="0" fontId="19" fillId="0" borderId="0" xfId="0" applyFont="1" applyBorder="1"/>
    <xf numFmtId="0" fontId="20" fillId="0" borderId="0" xfId="0" applyFont="1" applyBorder="1"/>
    <xf numFmtId="0" fontId="1" fillId="0" borderId="0" xfId="0" applyFont="1" applyBorder="1" applyAlignment="1">
      <alignment horizontal="left"/>
    </xf>
    <xf numFmtId="0" fontId="21" fillId="0" borderId="0" xfId="0" applyFont="1" applyBorder="1"/>
    <xf numFmtId="0" fontId="22" fillId="0" borderId="0" xfId="0" applyFont="1" applyBorder="1" applyAlignment="1">
      <alignment horizontal="left"/>
    </xf>
    <xf numFmtId="0" fontId="23" fillId="0" borderId="0" xfId="2" applyFont="1" applyBorder="1" applyAlignment="1" applyProtection="1">
      <alignment horizontal="left"/>
    </xf>
    <xf numFmtId="0" fontId="24" fillId="0" borderId="0" xfId="0" applyFont="1" applyBorder="1"/>
    <xf numFmtId="0" fontId="0" fillId="0" borderId="0" xfId="0" applyBorder="1" applyAlignment="1">
      <alignment horizontal="left"/>
    </xf>
    <xf numFmtId="0" fontId="25" fillId="0" borderId="0" xfId="0" applyFont="1" applyBorder="1"/>
    <xf numFmtId="0" fontId="23" fillId="0" borderId="0" xfId="2" applyFont="1" applyBorder="1" applyAlignment="1" applyProtection="1"/>
    <xf numFmtId="0" fontId="22" fillId="0" borderId="0" xfId="0" applyFont="1" applyBorder="1"/>
    <xf numFmtId="0" fontId="26" fillId="0" borderId="0" xfId="2" applyFont="1" applyBorder="1" applyAlignment="1" applyProtection="1">
      <alignment horizontal="left"/>
    </xf>
    <xf numFmtId="0" fontId="3" fillId="0" borderId="0" xfId="0" applyFont="1" applyBorder="1" applyAlignment="1">
      <alignment horizontal="left"/>
    </xf>
    <xf numFmtId="0" fontId="3" fillId="0" borderId="0" xfId="6" applyBorder="1">
      <alignment vertical="center"/>
    </xf>
    <xf numFmtId="49" fontId="27" fillId="0" borderId="0" xfId="3" applyFont="1" applyBorder="1">
      <alignment horizontal="left"/>
    </xf>
    <xf numFmtId="0" fontId="28" fillId="0" borderId="0" xfId="6" applyFont="1" applyBorder="1">
      <alignment vertical="center"/>
    </xf>
    <xf numFmtId="0" fontId="23" fillId="0" borderId="0" xfId="2" applyFont="1" applyBorder="1" applyAlignment="1" applyProtection="1">
      <alignment horizontal="right" vertical="center"/>
    </xf>
    <xf numFmtId="0" fontId="11" fillId="0" borderId="0" xfId="23" applyBorder="1" applyAlignment="1" applyProtection="1">
      <alignment vertical="center"/>
    </xf>
    <xf numFmtId="0" fontId="29" fillId="0" borderId="0" xfId="6" applyFont="1" applyBorder="1" applyAlignment="1">
      <alignment horizontal="right" vertical="center"/>
    </xf>
    <xf numFmtId="0" fontId="3" fillId="0" borderId="0" xfId="6" applyBorder="1" applyAlignment="1">
      <alignment horizontal="right" vertical="center"/>
    </xf>
    <xf numFmtId="49" fontId="30" fillId="0" borderId="0" xfId="3" applyFont="1" applyBorder="1">
      <alignment horizontal="left"/>
    </xf>
    <xf numFmtId="0" fontId="24" fillId="0" borderId="0" xfId="6" applyFont="1" applyBorder="1">
      <alignment vertical="center"/>
    </xf>
    <xf numFmtId="49" fontId="31" fillId="0" borderId="0" xfId="3" applyFont="1" applyBorder="1">
      <alignment horizontal="left"/>
    </xf>
    <xf numFmtId="0" fontId="29" fillId="0" borderId="3" xfId="6" applyFont="1" applyBorder="1">
      <alignment vertical="center"/>
    </xf>
    <xf numFmtId="0" fontId="3" fillId="0" borderId="3" xfId="6" applyBorder="1">
      <alignment vertical="center"/>
    </xf>
    <xf numFmtId="0" fontId="3" fillId="0" borderId="3" xfId="6" applyBorder="1" applyAlignment="1">
      <alignment horizontal="right" vertical="center"/>
    </xf>
    <xf numFmtId="0" fontId="29" fillId="0" borderId="3" xfId="6" applyFont="1" applyBorder="1" applyAlignment="1">
      <alignment horizontal="right" vertical="center"/>
    </xf>
    <xf numFmtId="0" fontId="3" fillId="0" borderId="0" xfId="5" applyFont="1" applyBorder="1">
      <alignment vertical="center"/>
    </xf>
    <xf numFmtId="0" fontId="30" fillId="0" borderId="0" xfId="6" applyFont="1" applyBorder="1">
      <alignment vertical="center"/>
    </xf>
    <xf numFmtId="170" fontId="24" fillId="0" borderId="0" xfId="38" applyNumberFormat="1" applyFont="1" applyAlignment="1">
      <alignment horizontal="right" vertical="center"/>
    </xf>
    <xf numFmtId="170" fontId="3" fillId="0" borderId="0" xfId="6" applyNumberFormat="1" applyBorder="1">
      <alignment vertical="center"/>
    </xf>
    <xf numFmtId="0" fontId="3" fillId="0" borderId="4" xfId="6" applyFont="1" applyBorder="1">
      <alignment vertical="center"/>
    </xf>
    <xf numFmtId="0" fontId="3" fillId="0" borderId="1" xfId="4" applyFont="1" applyAlignment="1">
      <alignment vertical="center"/>
    </xf>
    <xf numFmtId="0" fontId="3" fillId="0" borderId="4" xfId="4" applyFont="1" applyBorder="1" applyAlignment="1">
      <alignment vertical="center"/>
    </xf>
    <xf numFmtId="170" fontId="24" fillId="0" borderId="3" xfId="38" applyNumberFormat="1" applyFont="1" applyBorder="1" applyAlignment="1">
      <alignment horizontal="right" vertical="center"/>
    </xf>
    <xf numFmtId="170" fontId="3" fillId="0" borderId="3" xfId="6" applyNumberFormat="1" applyBorder="1">
      <alignment vertical="center"/>
    </xf>
    <xf numFmtId="0" fontId="3" fillId="0" borderId="0" xfId="38" applyFont="1"/>
    <xf numFmtId="0" fontId="29" fillId="0" borderId="0" xfId="6" applyFont="1" applyBorder="1" applyAlignment="1">
      <alignment horizontal="center" vertical="center"/>
    </xf>
    <xf numFmtId="170" fontId="24" fillId="0" borderId="0" xfId="38" applyNumberFormat="1" applyFont="1"/>
    <xf numFmtId="170" fontId="24" fillId="0" borderId="3" xfId="38" applyNumberFormat="1" applyFont="1" applyBorder="1"/>
    <xf numFmtId="0" fontId="30" fillId="0" borderId="0" xfId="38" applyFont="1" applyAlignment="1">
      <alignment vertical="center"/>
    </xf>
    <xf numFmtId="0" fontId="24" fillId="0" borderId="0" xfId="38" applyFont="1"/>
    <xf numFmtId="0" fontId="13" fillId="0" borderId="0" xfId="38"/>
    <xf numFmtId="0" fontId="24" fillId="0" borderId="0" xfId="38" applyFont="1" applyAlignment="1">
      <alignment vertical="center"/>
    </xf>
    <xf numFmtId="0" fontId="24" fillId="0" borderId="5" xfId="38" applyFont="1" applyBorder="1" applyAlignment="1">
      <alignment vertical="center" wrapText="1"/>
    </xf>
    <xf numFmtId="0" fontId="24" fillId="0" borderId="6" xfId="38" applyFont="1" applyBorder="1" applyAlignment="1">
      <alignment vertical="center" wrapText="1"/>
    </xf>
    <xf numFmtId="0" fontId="24" fillId="0" borderId="7" xfId="38" applyFont="1" applyBorder="1" applyAlignment="1">
      <alignment horizontal="right" vertical="center" wrapText="1"/>
    </xf>
    <xf numFmtId="9" fontId="24" fillId="0" borderId="8" xfId="38" applyNumberFormat="1" applyFont="1" applyBorder="1" applyAlignment="1">
      <alignment vertical="center" wrapText="1"/>
    </xf>
    <xf numFmtId="0" fontId="24" fillId="0" borderId="8" xfId="38" applyFont="1" applyBorder="1" applyAlignment="1">
      <alignment vertical="center" wrapText="1"/>
    </xf>
    <xf numFmtId="10" fontId="24" fillId="0" borderId="8" xfId="38" applyNumberFormat="1" applyFont="1" applyBorder="1" applyAlignment="1">
      <alignment vertical="center" wrapText="1"/>
    </xf>
    <xf numFmtId="0" fontId="24" fillId="0" borderId="7" xfId="38" applyFont="1" applyBorder="1" applyAlignment="1">
      <alignment vertical="center" wrapText="1"/>
    </xf>
    <xf numFmtId="0" fontId="3" fillId="0" borderId="0" xfId="38" applyFont="1" applyAlignment="1">
      <alignment horizontal="left" indent="2"/>
    </xf>
    <xf numFmtId="0" fontId="23" fillId="0" borderId="0" xfId="2" applyBorder="1" applyAlignment="1" applyProtection="1">
      <alignment horizontal="center"/>
    </xf>
    <xf numFmtId="0" fontId="27" fillId="0" borderId="0" xfId="0" applyFont="1" applyBorder="1"/>
    <xf numFmtId="0" fontId="33" fillId="2" borderId="0" xfId="0" applyFont="1" applyFill="1" applyBorder="1"/>
    <xf numFmtId="0" fontId="34" fillId="2" borderId="0" xfId="0" applyFont="1" applyFill="1" applyBorder="1" applyAlignment="1">
      <alignment horizontal="left"/>
    </xf>
    <xf numFmtId="0" fontId="0" fillId="2" borderId="0" xfId="0" applyFill="1" applyBorder="1"/>
    <xf numFmtId="0" fontId="34" fillId="2" borderId="0" xfId="0" applyFont="1" applyFill="1" applyBorder="1" applyAlignment="1">
      <alignment horizontal="left" indent="5"/>
    </xf>
    <xf numFmtId="0" fontId="35" fillId="2" borderId="0" xfId="0" applyFont="1" applyFill="1" applyBorder="1" applyAlignment="1">
      <alignment horizontal="left" indent="5"/>
    </xf>
    <xf numFmtId="0" fontId="24" fillId="2" borderId="0" xfId="0" applyFont="1" applyFill="1" applyBorder="1" applyAlignment="1">
      <alignment horizontal="left" indent="5"/>
    </xf>
    <xf numFmtId="0" fontId="24" fillId="2" borderId="0" xfId="0" applyFont="1" applyFill="1" applyBorder="1" applyAlignment="1">
      <alignment horizontal="left" wrapText="1" indent="5"/>
    </xf>
    <xf numFmtId="0" fontId="24" fillId="0" borderId="0" xfId="0" applyFont="1" applyBorder="1" applyAlignment="1">
      <alignment horizontal="left" indent="5"/>
    </xf>
    <xf numFmtId="0" fontId="34" fillId="0" borderId="0" xfId="0" applyFont="1" applyBorder="1" applyAlignment="1">
      <alignment horizontal="left" indent="5"/>
    </xf>
    <xf numFmtId="0" fontId="34" fillId="0" borderId="0" xfId="0" applyFont="1" applyBorder="1"/>
    <xf numFmtId="0" fontId="24" fillId="0" borderId="0" xfId="0" applyFont="1" applyBorder="1" applyAlignment="1">
      <alignment horizontal="left" wrapText="1" indent="5"/>
    </xf>
    <xf numFmtId="0" fontId="37" fillId="0" borderId="0" xfId="0" applyFont="1" applyBorder="1"/>
    <xf numFmtId="0" fontId="38" fillId="0" borderId="0" xfId="0" applyFont="1" applyBorder="1" applyAlignment="1">
      <alignment horizontal="left" indent="5"/>
    </xf>
    <xf numFmtId="0" fontId="35" fillId="0" borderId="0" xfId="0" applyFont="1" applyBorder="1" applyAlignment="1">
      <alignment horizontal="left" indent="5"/>
    </xf>
    <xf numFmtId="0" fontId="3" fillId="0" borderId="0" xfId="0" applyFont="1" applyBorder="1" applyAlignment="1">
      <alignment vertical="center"/>
    </xf>
    <xf numFmtId="0" fontId="3" fillId="0" borderId="0" xfId="0" applyFont="1" applyBorder="1" applyAlignment="1">
      <alignment horizontal="left" wrapText="1"/>
    </xf>
    <xf numFmtId="0" fontId="23" fillId="0" borderId="0" xfId="2" applyFont="1" applyBorder="1" applyAlignment="1" applyProtection="1">
      <alignment horizontal="left" wrapText="1"/>
    </xf>
    <xf numFmtId="0" fontId="24" fillId="0" borderId="0" xfId="0" applyFont="1" applyBorder="1" applyAlignment="1">
      <alignment horizontal="left" wrapText="1"/>
    </xf>
    <xf numFmtId="0" fontId="30" fillId="0" borderId="0" xfId="0" applyFont="1" applyBorder="1" applyAlignment="1">
      <alignment vertical="center"/>
    </xf>
    <xf numFmtId="0" fontId="29" fillId="0" borderId="0" xfId="0" applyFont="1" applyBorder="1" applyAlignment="1">
      <alignment vertical="center"/>
    </xf>
    <xf numFmtId="0" fontId="29" fillId="0" borderId="5" xfId="0" applyFont="1" applyBorder="1" applyAlignment="1">
      <alignment vertical="center" wrapText="1"/>
    </xf>
    <xf numFmtId="0" fontId="29" fillId="0" borderId="6" xfId="0" applyFont="1" applyBorder="1" applyAlignment="1">
      <alignment vertical="center" wrapText="1"/>
    </xf>
    <xf numFmtId="0" fontId="3" fillId="0" borderId="7" xfId="0" applyFont="1" applyBorder="1" applyAlignment="1">
      <alignment horizontal="right" vertical="center" wrapText="1"/>
    </xf>
    <xf numFmtId="9" fontId="24" fillId="0" borderId="8" xfId="0" applyNumberFormat="1" applyFont="1" applyBorder="1" applyAlignment="1">
      <alignment vertical="center" wrapText="1"/>
    </xf>
    <xf numFmtId="0" fontId="24" fillId="0" borderId="8" xfId="0" applyFont="1" applyBorder="1" applyAlignment="1">
      <alignment vertical="center" wrapText="1"/>
    </xf>
    <xf numFmtId="10" fontId="24" fillId="0" borderId="8" xfId="0" applyNumberFormat="1" applyFont="1" applyBorder="1" applyAlignment="1">
      <alignment vertical="center" wrapText="1"/>
    </xf>
    <xf numFmtId="0" fontId="24" fillId="0" borderId="7" xfId="0" applyFont="1" applyBorder="1" applyAlignment="1">
      <alignment vertical="center" wrapText="1"/>
    </xf>
    <xf numFmtId="0" fontId="13" fillId="0" borderId="0" xfId="25"/>
    <xf numFmtId="0" fontId="39" fillId="0" borderId="0" xfId="25" applyFont="1"/>
    <xf numFmtId="0" fontId="29" fillId="0" borderId="0" xfId="25" applyFont="1"/>
    <xf numFmtId="0" fontId="13" fillId="2" borderId="0" xfId="25" applyFill="1" applyAlignment="1">
      <alignment horizontal="right"/>
    </xf>
    <xf numFmtId="0" fontId="24" fillId="0" borderId="0" xfId="25" applyFont="1"/>
    <xf numFmtId="0" fontId="24" fillId="2" borderId="0" xfId="25" applyFont="1" applyFill="1" applyAlignment="1">
      <alignment horizontal="right"/>
    </xf>
    <xf numFmtId="0" fontId="24" fillId="0" borderId="0" xfId="25" applyFont="1" applyAlignment="1">
      <alignment horizontal="right"/>
    </xf>
    <xf numFmtId="0" fontId="34" fillId="0" borderId="0" xfId="25" applyFont="1" applyAlignment="1">
      <alignment horizontal="right"/>
    </xf>
    <xf numFmtId="171" fontId="3" fillId="0" borderId="0" xfId="25" applyNumberFormat="1" applyFont="1" applyAlignment="1">
      <alignment horizontal="right"/>
    </xf>
    <xf numFmtId="171" fontId="29" fillId="0" borderId="0" xfId="25" applyNumberFormat="1" applyFont="1" applyAlignment="1">
      <alignment horizontal="right"/>
    </xf>
    <xf numFmtId="172" fontId="24" fillId="0" borderId="0" xfId="25" applyNumberFormat="1" applyFont="1" applyAlignment="1">
      <alignment horizontal="right"/>
    </xf>
    <xf numFmtId="0" fontId="29" fillId="0" borderId="3" xfId="25" applyFont="1" applyBorder="1"/>
    <xf numFmtId="171" fontId="29" fillId="0" borderId="3" xfId="25" applyNumberFormat="1" applyFont="1" applyBorder="1" applyAlignment="1">
      <alignment horizontal="right"/>
    </xf>
    <xf numFmtId="172" fontId="29" fillId="0" borderId="3" xfId="25" applyNumberFormat="1" applyFont="1" applyBorder="1" applyAlignment="1">
      <alignment horizontal="right"/>
    </xf>
    <xf numFmtId="0" fontId="34" fillId="0" borderId="3" xfId="25" applyFont="1" applyBorder="1"/>
    <xf numFmtId="0" fontId="34" fillId="0" borderId="0" xfId="25" applyFont="1"/>
    <xf numFmtId="172" fontId="29" fillId="0" borderId="0" xfId="25" applyNumberFormat="1" applyFont="1" applyAlignment="1">
      <alignment horizontal="right"/>
    </xf>
    <xf numFmtId="173" fontId="40" fillId="3" borderId="0" xfId="25" applyNumberFormat="1" applyFont="1" applyFill="1" applyAlignment="1">
      <alignment horizontal="left"/>
    </xf>
    <xf numFmtId="171" fontId="40" fillId="3" borderId="0" xfId="25" applyNumberFormat="1" applyFont="1" applyFill="1" applyAlignment="1">
      <alignment horizontal="right"/>
    </xf>
    <xf numFmtId="172" fontId="40" fillId="3" borderId="0" xfId="25" applyNumberFormat="1" applyFont="1" applyFill="1" applyAlignment="1">
      <alignment horizontal="right"/>
    </xf>
    <xf numFmtId="0" fontId="24" fillId="0" borderId="3" xfId="25" applyFont="1" applyBorder="1"/>
    <xf numFmtId="171" fontId="3" fillId="0" borderId="3" xfId="25" applyNumberFormat="1" applyFont="1" applyBorder="1" applyAlignment="1">
      <alignment horizontal="right"/>
    </xf>
    <xf numFmtId="172" fontId="24" fillId="0" borderId="3" xfId="25" applyNumberFormat="1" applyFont="1" applyBorder="1" applyAlignment="1">
      <alignment horizontal="right"/>
    </xf>
    <xf numFmtId="0" fontId="41" fillId="0" borderId="0" xfId="25" applyFont="1"/>
    <xf numFmtId="0" fontId="3" fillId="0" borderId="0" xfId="25" applyFont="1"/>
    <xf numFmtId="0" fontId="3" fillId="0" borderId="0" xfId="29" applyBorder="1"/>
    <xf numFmtId="0" fontId="29" fillId="0" borderId="0" xfId="29" applyFont="1" applyBorder="1"/>
    <xf numFmtId="0" fontId="42" fillId="0" borderId="0" xfId="29" applyFont="1" applyBorder="1"/>
    <xf numFmtId="0" fontId="3" fillId="2" borderId="0" xfId="29" applyFill="1" applyBorder="1" applyAlignment="1">
      <alignment horizontal="right"/>
    </xf>
    <xf numFmtId="0" fontId="3" fillId="0" borderId="0" xfId="29" applyBorder="1" applyAlignment="1">
      <alignment horizontal="right"/>
    </xf>
    <xf numFmtId="0" fontId="29" fillId="0" borderId="0" xfId="29" applyFont="1" applyBorder="1" applyAlignment="1">
      <alignment horizontal="right"/>
    </xf>
    <xf numFmtId="173" fontId="3" fillId="0" borderId="0" xfId="29" applyNumberFormat="1" applyBorder="1" applyAlignment="1">
      <alignment horizontal="right"/>
    </xf>
    <xf numFmtId="173" fontId="29" fillId="0" borderId="0" xfId="29" applyNumberFormat="1" applyFont="1" applyBorder="1" applyAlignment="1">
      <alignment horizontal="right"/>
    </xf>
    <xf numFmtId="172" fontId="3" fillId="0" borderId="0" xfId="29" applyNumberFormat="1" applyBorder="1" applyAlignment="1">
      <alignment horizontal="right"/>
    </xf>
    <xf numFmtId="0" fontId="29" fillId="0" borderId="3" xfId="29" applyFont="1" applyBorder="1"/>
    <xf numFmtId="173" fontId="29" fillId="0" borderId="3" xfId="29" applyNumberFormat="1" applyFont="1" applyBorder="1" applyAlignment="1">
      <alignment horizontal="right"/>
    </xf>
    <xf numFmtId="172" fontId="29" fillId="0" borderId="3" xfId="29" applyNumberFormat="1" applyFont="1" applyBorder="1" applyAlignment="1">
      <alignment horizontal="right"/>
    </xf>
    <xf numFmtId="0" fontId="24" fillId="0" borderId="0" xfId="29" applyFont="1" applyBorder="1"/>
    <xf numFmtId="0" fontId="40" fillId="4" borderId="0" xfId="29" applyFont="1" applyFill="1" applyBorder="1"/>
    <xf numFmtId="173" fontId="40" fillId="4" borderId="0" xfId="29" applyNumberFormat="1" applyFont="1" applyFill="1" applyBorder="1" applyAlignment="1">
      <alignment horizontal="right"/>
    </xf>
    <xf numFmtId="172" fontId="40" fillId="4" borderId="0" xfId="29" applyNumberFormat="1" applyFont="1" applyFill="1" applyBorder="1" applyAlignment="1">
      <alignment horizontal="right"/>
    </xf>
    <xf numFmtId="0" fontId="34" fillId="0" borderId="0" xfId="29" applyFont="1" applyBorder="1"/>
    <xf numFmtId="0" fontId="3" fillId="0" borderId="3" xfId="29" applyFont="1" applyBorder="1"/>
    <xf numFmtId="173" fontId="3" fillId="0" borderId="3" xfId="29" applyNumberFormat="1" applyBorder="1" applyAlignment="1">
      <alignment horizontal="right"/>
    </xf>
    <xf numFmtId="172" fontId="3" fillId="0" borderId="3" xfId="29" applyNumberFormat="1" applyBorder="1" applyAlignment="1">
      <alignment horizontal="right"/>
    </xf>
    <xf numFmtId="0" fontId="3" fillId="0" borderId="0" xfId="35" applyBorder="1"/>
    <xf numFmtId="0" fontId="29" fillId="0" borderId="0" xfId="35" applyFont="1" applyBorder="1"/>
    <xf numFmtId="0" fontId="43" fillId="2" borderId="0" xfId="35" applyFont="1" applyFill="1" applyBorder="1"/>
    <xf numFmtId="0" fontId="3" fillId="2" borderId="0" xfId="35" applyFill="1" applyBorder="1" applyAlignment="1">
      <alignment horizontal="right"/>
    </xf>
    <xf numFmtId="0" fontId="24" fillId="0" borderId="0" xfId="35" applyFont="1" applyBorder="1"/>
    <xf numFmtId="0" fontId="3" fillId="0" borderId="0" xfId="35" applyBorder="1" applyAlignment="1">
      <alignment horizontal="right"/>
    </xf>
    <xf numFmtId="0" fontId="29" fillId="0" borderId="0" xfId="35" applyFont="1" applyBorder="1" applyAlignment="1">
      <alignment horizontal="right"/>
    </xf>
    <xf numFmtId="173" fontId="3" fillId="0" borderId="0" xfId="35" applyNumberFormat="1" applyBorder="1" applyAlignment="1">
      <alignment horizontal="right"/>
    </xf>
    <xf numFmtId="174" fontId="3" fillId="0" borderId="0" xfId="35" applyNumberFormat="1" applyBorder="1" applyAlignment="1">
      <alignment horizontal="right"/>
    </xf>
    <xf numFmtId="172" fontId="3" fillId="0" borderId="0" xfId="35" applyNumberFormat="1" applyBorder="1" applyAlignment="1">
      <alignment horizontal="right"/>
    </xf>
    <xf numFmtId="0" fontId="29" fillId="0" borderId="3" xfId="35" applyFont="1" applyBorder="1"/>
    <xf numFmtId="173" fontId="29" fillId="0" borderId="3" xfId="35" applyNumberFormat="1" applyFont="1" applyBorder="1" applyAlignment="1">
      <alignment horizontal="right"/>
    </xf>
    <xf numFmtId="172" fontId="29" fillId="0" borderId="3" xfId="35" applyNumberFormat="1" applyFont="1" applyBorder="1" applyAlignment="1">
      <alignment horizontal="right"/>
    </xf>
    <xf numFmtId="172" fontId="3" fillId="0" borderId="0" xfId="35" applyNumberFormat="1" applyFont="1" applyBorder="1" applyAlignment="1">
      <alignment horizontal="right"/>
    </xf>
    <xf numFmtId="173" fontId="3" fillId="0" borderId="0" xfId="35" applyNumberFormat="1" applyBorder="1"/>
    <xf numFmtId="175" fontId="3" fillId="0" borderId="0" xfId="35" applyNumberFormat="1" applyBorder="1"/>
    <xf numFmtId="0" fontId="40" fillId="5" borderId="0" xfId="35" applyFont="1" applyFill="1" applyBorder="1"/>
    <xf numFmtId="173" fontId="40" fillId="5" borderId="0" xfId="35" applyNumberFormat="1" applyFont="1" applyFill="1" applyBorder="1" applyAlignment="1">
      <alignment horizontal="right"/>
    </xf>
    <xf numFmtId="172" fontId="40" fillId="5" borderId="0" xfId="35" applyNumberFormat="1" applyFont="1" applyFill="1" applyBorder="1" applyAlignment="1">
      <alignment horizontal="right"/>
    </xf>
    <xf numFmtId="0" fontId="34" fillId="0" borderId="0" xfId="35" applyFont="1" applyBorder="1"/>
    <xf numFmtId="0" fontId="3" fillId="0" borderId="3" xfId="35" applyFont="1" applyBorder="1"/>
    <xf numFmtId="173" fontId="3" fillId="0" borderId="3" xfId="35" applyNumberFormat="1" applyBorder="1" applyAlignment="1">
      <alignment horizontal="right"/>
    </xf>
    <xf numFmtId="172" fontId="3" fillId="0" borderId="3" xfId="35" applyNumberFormat="1" applyBorder="1" applyAlignment="1">
      <alignment horizontal="right"/>
    </xf>
    <xf numFmtId="0" fontId="41" fillId="0" borderId="0" xfId="35" applyFont="1" applyBorder="1"/>
    <xf numFmtId="176" fontId="3" fillId="0" borderId="0" xfId="35" applyNumberFormat="1" applyBorder="1" applyAlignment="1">
      <alignment horizontal="right"/>
    </xf>
    <xf numFmtId="0" fontId="3" fillId="2" borderId="0" xfId="35" applyFont="1" applyFill="1" applyBorder="1"/>
    <xf numFmtId="0" fontId="34" fillId="2" borderId="0" xfId="35" applyFont="1" applyFill="1" applyBorder="1"/>
    <xf numFmtId="0" fontId="39" fillId="0" borderId="0" xfId="29" applyFont="1" applyBorder="1"/>
    <xf numFmtId="0" fontId="3" fillId="0" borderId="0" xfId="29" applyBorder="1" applyAlignment="1">
      <alignment horizontal="center" vertical="top" wrapText="1"/>
    </xf>
    <xf numFmtId="0" fontId="29" fillId="0" borderId="0" xfId="29" applyFont="1" applyBorder="1" applyAlignment="1">
      <alignment horizontal="center" vertical="top" wrapText="1"/>
    </xf>
    <xf numFmtId="171" fontId="3" fillId="0" borderId="0" xfId="29" applyNumberFormat="1" applyBorder="1" applyAlignment="1">
      <alignment horizontal="right"/>
    </xf>
    <xf numFmtId="171" fontId="29" fillId="0" borderId="0" xfId="29" applyNumberFormat="1" applyFont="1" applyBorder="1" applyAlignment="1">
      <alignment horizontal="right"/>
    </xf>
    <xf numFmtId="171" fontId="29" fillId="0" borderId="3" xfId="29" applyNumberFormat="1" applyFont="1" applyBorder="1" applyAlignment="1">
      <alignment horizontal="right"/>
    </xf>
    <xf numFmtId="0" fontId="40" fillId="3" borderId="0" xfId="29" applyFont="1" applyFill="1" applyBorder="1"/>
    <xf numFmtId="171" fontId="40" fillId="3" borderId="0" xfId="29" applyNumberFormat="1" applyFont="1" applyFill="1" applyBorder="1" applyAlignment="1">
      <alignment horizontal="right"/>
    </xf>
    <xf numFmtId="0" fontId="40" fillId="0" borderId="0" xfId="29" applyFont="1" applyBorder="1"/>
    <xf numFmtId="171" fontId="3" fillId="0" borderId="3" xfId="29" applyNumberFormat="1" applyBorder="1" applyAlignment="1">
      <alignment horizontal="right"/>
    </xf>
    <xf numFmtId="173" fontId="24" fillId="0" borderId="0" xfId="25" applyNumberFormat="1" applyFont="1" applyAlignment="1">
      <alignment horizontal="right"/>
    </xf>
    <xf numFmtId="173" fontId="29" fillId="0" borderId="0" xfId="25" applyNumberFormat="1" applyFont="1" applyAlignment="1">
      <alignment horizontal="right"/>
    </xf>
    <xf numFmtId="173" fontId="29" fillId="0" borderId="3" xfId="25" applyNumberFormat="1" applyFont="1" applyBorder="1" applyAlignment="1">
      <alignment horizontal="right"/>
    </xf>
    <xf numFmtId="173" fontId="40" fillId="3" borderId="0" xfId="25" applyNumberFormat="1" applyFont="1" applyFill="1" applyAlignment="1">
      <alignment horizontal="right"/>
    </xf>
    <xf numFmtId="173" fontId="40" fillId="3" borderId="3" xfId="25" applyNumberFormat="1" applyFont="1" applyFill="1" applyBorder="1" applyAlignment="1">
      <alignment horizontal="right"/>
    </xf>
    <xf numFmtId="173" fontId="24" fillId="0" borderId="3" xfId="25" applyNumberFormat="1" applyFont="1" applyBorder="1" applyAlignment="1">
      <alignment horizontal="right"/>
    </xf>
    <xf numFmtId="173" fontId="24" fillId="0" borderId="0" xfId="37" applyNumberFormat="1" applyFont="1" applyAlignment="1">
      <alignment horizontal="right"/>
    </xf>
    <xf numFmtId="173" fontId="29" fillId="0" borderId="0" xfId="37" applyNumberFormat="1" applyFont="1" applyAlignment="1">
      <alignment horizontal="right"/>
    </xf>
    <xf numFmtId="173" fontId="29" fillId="0" borderId="3" xfId="37" applyNumberFormat="1" applyFont="1" applyBorder="1" applyAlignment="1">
      <alignment horizontal="right"/>
    </xf>
    <xf numFmtId="173" fontId="34" fillId="0" borderId="0" xfId="37" applyNumberFormat="1" applyFont="1" applyAlignment="1">
      <alignment horizontal="right"/>
    </xf>
    <xf numFmtId="172" fontId="29" fillId="0" borderId="0" xfId="35" applyNumberFormat="1" applyFont="1" applyBorder="1" applyAlignment="1">
      <alignment horizontal="right"/>
    </xf>
    <xf numFmtId="177" fontId="24" fillId="0" borderId="0" xfId="37" applyNumberFormat="1" applyFont="1" applyAlignment="1">
      <alignment horizontal="right"/>
    </xf>
    <xf numFmtId="173" fontId="24" fillId="0" borderId="3" xfId="37" applyNumberFormat="1" applyFont="1" applyBorder="1" applyAlignment="1">
      <alignment horizontal="right"/>
    </xf>
    <xf numFmtId="173" fontId="29" fillId="0" borderId="0" xfId="35" applyNumberFormat="1" applyFont="1" applyBorder="1" applyAlignment="1">
      <alignment horizontal="right"/>
    </xf>
    <xf numFmtId="9" fontId="3" fillId="0" borderId="0" xfId="1" applyFont="1" applyBorder="1" applyAlignment="1" applyProtection="1">
      <alignment horizontal="right"/>
    </xf>
    <xf numFmtId="0" fontId="29" fillId="2" borderId="0" xfId="35" applyFont="1" applyFill="1" applyBorder="1"/>
    <xf numFmtId="0" fontId="3" fillId="0" borderId="0" xfId="28" applyFont="1"/>
    <xf numFmtId="0" fontId="27" fillId="0" borderId="0" xfId="28" applyFont="1"/>
    <xf numFmtId="0" fontId="29" fillId="0" borderId="0" xfId="28" applyFont="1" applyAlignment="1">
      <alignment horizontal="right"/>
    </xf>
    <xf numFmtId="0" fontId="24" fillId="0" borderId="0" xfId="28" applyFont="1"/>
    <xf numFmtId="0" fontId="24" fillId="0" borderId="0" xfId="28" applyFont="1" applyAlignment="1">
      <alignment horizontal="right"/>
    </xf>
    <xf numFmtId="0" fontId="24" fillId="0" borderId="9" xfId="28" applyFont="1" applyBorder="1" applyAlignment="1">
      <alignment horizontal="right"/>
    </xf>
    <xf numFmtId="173" fontId="24" fillId="0" borderId="0" xfId="28" applyNumberFormat="1" applyFont="1" applyAlignment="1">
      <alignment horizontal="right"/>
    </xf>
    <xf numFmtId="173" fontId="3" fillId="0" borderId="0" xfId="28" applyNumberFormat="1" applyFont="1" applyAlignment="1">
      <alignment horizontal="right"/>
    </xf>
    <xf numFmtId="173" fontId="3" fillId="0" borderId="9" xfId="28" applyNumberFormat="1" applyFont="1" applyBorder="1" applyAlignment="1">
      <alignment horizontal="right"/>
    </xf>
    <xf numFmtId="173" fontId="29" fillId="0" borderId="0" xfId="28" applyNumberFormat="1" applyFont="1" applyAlignment="1">
      <alignment horizontal="right"/>
    </xf>
    <xf numFmtId="172" fontId="3" fillId="0" borderId="0" xfId="28" applyNumberFormat="1" applyFont="1" applyAlignment="1">
      <alignment horizontal="right"/>
    </xf>
    <xf numFmtId="178" fontId="3" fillId="0" borderId="0" xfId="28" applyNumberFormat="1" applyFont="1" applyAlignment="1">
      <alignment horizontal="right"/>
    </xf>
    <xf numFmtId="0" fontId="29" fillId="0" borderId="3" xfId="28" applyFont="1" applyBorder="1"/>
    <xf numFmtId="173" fontId="34" fillId="0" borderId="3" xfId="28" applyNumberFormat="1" applyFont="1" applyBorder="1" applyAlignment="1">
      <alignment horizontal="right"/>
    </xf>
    <xf numFmtId="173" fontId="29" fillId="0" borderId="3" xfId="28" applyNumberFormat="1" applyFont="1" applyBorder="1" applyAlignment="1">
      <alignment horizontal="right"/>
    </xf>
    <xf numFmtId="173" fontId="29" fillId="0" borderId="10" xfId="28" applyNumberFormat="1" applyFont="1" applyBorder="1" applyAlignment="1">
      <alignment horizontal="right"/>
    </xf>
    <xf numFmtId="172" fontId="29" fillId="0" borderId="3" xfId="28" applyNumberFormat="1" applyFont="1" applyBorder="1" applyAlignment="1">
      <alignment horizontal="right"/>
    </xf>
    <xf numFmtId="178" fontId="29" fillId="0" borderId="3" xfId="28" applyNumberFormat="1" applyFont="1" applyBorder="1" applyAlignment="1">
      <alignment horizontal="right"/>
    </xf>
    <xf numFmtId="0" fontId="29" fillId="0" borderId="0" xfId="28" applyFont="1"/>
    <xf numFmtId="173" fontId="34" fillId="0" borderId="10" xfId="28" applyNumberFormat="1" applyFont="1" applyBorder="1" applyAlignment="1">
      <alignment horizontal="right"/>
    </xf>
    <xf numFmtId="172" fontId="34" fillId="0" borderId="3" xfId="28" applyNumberFormat="1" applyFont="1" applyBorder="1" applyAlignment="1">
      <alignment horizontal="right"/>
    </xf>
    <xf numFmtId="178" fontId="34" fillId="0" borderId="3" xfId="28" applyNumberFormat="1" applyFont="1" applyBorder="1" applyAlignment="1">
      <alignment horizontal="right"/>
    </xf>
    <xf numFmtId="0" fontId="34" fillId="0" borderId="0" xfId="28" applyFont="1"/>
    <xf numFmtId="0" fontId="40" fillId="6" borderId="0" xfId="28" applyFont="1" applyFill="1"/>
    <xf numFmtId="173" fontId="40" fillId="6" borderId="0" xfId="28" applyNumberFormat="1" applyFont="1" applyFill="1" applyAlignment="1">
      <alignment horizontal="right"/>
    </xf>
    <xf numFmtId="173" fontId="40" fillId="6" borderId="9" xfId="28" applyNumberFormat="1" applyFont="1" applyFill="1" applyBorder="1" applyAlignment="1">
      <alignment horizontal="right"/>
    </xf>
    <xf numFmtId="172" fontId="40" fillId="6" borderId="0" xfId="28" applyNumberFormat="1" applyFont="1" applyFill="1" applyAlignment="1">
      <alignment horizontal="right"/>
    </xf>
    <xf numFmtId="178" fontId="40" fillId="6" borderId="0" xfId="28" applyNumberFormat="1" applyFont="1" applyFill="1" applyAlignment="1">
      <alignment horizontal="right"/>
    </xf>
    <xf numFmtId="173" fontId="24" fillId="0" borderId="3" xfId="28" applyNumberFormat="1" applyFont="1" applyBorder="1" applyAlignment="1">
      <alignment horizontal="right"/>
    </xf>
    <xf numFmtId="173" fontId="3" fillId="0" borderId="3" xfId="28" applyNumberFormat="1" applyFont="1" applyBorder="1" applyAlignment="1">
      <alignment horizontal="right"/>
    </xf>
    <xf numFmtId="173" fontId="3" fillId="0" borderId="10" xfId="28" applyNumberFormat="1" applyFont="1" applyBorder="1" applyAlignment="1">
      <alignment horizontal="right"/>
    </xf>
    <xf numFmtId="0" fontId="3" fillId="0" borderId="4" xfId="28" applyFont="1" applyBorder="1"/>
    <xf numFmtId="173" fontId="3" fillId="0" borderId="11" xfId="28" applyNumberFormat="1" applyFont="1" applyBorder="1" applyAlignment="1">
      <alignment horizontal="right"/>
    </xf>
    <xf numFmtId="172" fontId="3" fillId="0" borderId="4" xfId="28" applyNumberFormat="1" applyFont="1" applyBorder="1" applyAlignment="1">
      <alignment horizontal="right"/>
    </xf>
    <xf numFmtId="178" fontId="3" fillId="0" borderId="4" xfId="28" applyNumberFormat="1" applyFont="1" applyBorder="1" applyAlignment="1">
      <alignment horizontal="right"/>
    </xf>
    <xf numFmtId="0" fontId="24" fillId="0" borderId="3" xfId="28" applyFont="1" applyBorder="1"/>
    <xf numFmtId="172" fontId="3" fillId="0" borderId="3" xfId="28" applyNumberFormat="1" applyFont="1" applyBorder="1" applyAlignment="1">
      <alignment horizontal="right"/>
    </xf>
    <xf numFmtId="178" fontId="3" fillId="0" borderId="3" xfId="28" applyNumberFormat="1" applyFont="1" applyBorder="1" applyAlignment="1">
      <alignment horizontal="right"/>
    </xf>
    <xf numFmtId="0" fontId="44" fillId="0" borderId="0" xfId="28" applyFont="1"/>
    <xf numFmtId="179" fontId="3" fillId="0" borderId="0" xfId="28" applyNumberFormat="1" applyFont="1"/>
    <xf numFmtId="2" fontId="3" fillId="0" borderId="0" xfId="28" applyNumberFormat="1" applyFont="1"/>
    <xf numFmtId="0" fontId="45" fillId="0" borderId="0" xfId="28" applyFont="1"/>
    <xf numFmtId="179" fontId="29" fillId="0" borderId="0" xfId="28" applyNumberFormat="1" applyFont="1"/>
    <xf numFmtId="0" fontId="27" fillId="0" borderId="0" xfId="35" applyFont="1" applyBorder="1"/>
    <xf numFmtId="0" fontId="40" fillId="6" borderId="0" xfId="35" applyFont="1" applyFill="1" applyBorder="1"/>
    <xf numFmtId="173" fontId="40" fillId="6" borderId="0" xfId="35" applyNumberFormat="1" applyFont="1" applyFill="1" applyBorder="1" applyAlignment="1">
      <alignment horizontal="right"/>
    </xf>
    <xf numFmtId="172" fontId="40" fillId="6" borderId="0" xfId="35" applyNumberFormat="1" applyFont="1" applyFill="1" applyBorder="1" applyAlignment="1">
      <alignment horizontal="right"/>
    </xf>
    <xf numFmtId="0" fontId="3" fillId="0" borderId="4" xfId="35" applyFont="1" applyBorder="1"/>
    <xf numFmtId="179" fontId="3" fillId="0" borderId="0" xfId="35" applyNumberFormat="1" applyFont="1" applyBorder="1"/>
    <xf numFmtId="180" fontId="3" fillId="0" borderId="0" xfId="35" applyNumberFormat="1" applyBorder="1" applyAlignment="1">
      <alignment horizontal="right"/>
    </xf>
    <xf numFmtId="180" fontId="29" fillId="0" borderId="0" xfId="35" applyNumberFormat="1" applyFont="1" applyBorder="1" applyAlignment="1">
      <alignment horizontal="right"/>
    </xf>
    <xf numFmtId="180" fontId="29" fillId="0" borderId="3" xfId="35" applyNumberFormat="1" applyFont="1" applyBorder="1" applyAlignment="1">
      <alignment horizontal="right"/>
    </xf>
    <xf numFmtId="180" fontId="40" fillId="6" borderId="0" xfId="35" applyNumberFormat="1" applyFont="1" applyFill="1" applyBorder="1" applyAlignment="1">
      <alignment horizontal="right"/>
    </xf>
    <xf numFmtId="180" fontId="3" fillId="0" borderId="3" xfId="35" applyNumberFormat="1" applyBorder="1" applyAlignment="1">
      <alignment horizontal="right"/>
    </xf>
    <xf numFmtId="180" fontId="3" fillId="2" borderId="0" xfId="35" applyNumberFormat="1" applyFill="1" applyBorder="1" applyAlignment="1">
      <alignment horizontal="right"/>
    </xf>
    <xf numFmtId="180" fontId="29" fillId="2" borderId="0" xfId="35" applyNumberFormat="1" applyFont="1" applyFill="1" applyBorder="1" applyAlignment="1">
      <alignment horizontal="right"/>
    </xf>
    <xf numFmtId="172" fontId="3" fillId="2" borderId="0" xfId="35" applyNumberFormat="1" applyFill="1" applyBorder="1" applyAlignment="1">
      <alignment horizontal="right"/>
    </xf>
    <xf numFmtId="173" fontId="3" fillId="2" borderId="0" xfId="35" applyNumberFormat="1" applyFill="1" applyBorder="1" applyAlignment="1">
      <alignment horizontal="right"/>
    </xf>
    <xf numFmtId="173" fontId="29" fillId="2" borderId="0" xfId="35" applyNumberFormat="1" applyFont="1" applyFill="1" applyBorder="1" applyAlignment="1">
      <alignment horizontal="right"/>
    </xf>
    <xf numFmtId="0" fontId="24" fillId="0" borderId="0" xfId="35" applyFont="1" applyBorder="1" applyAlignment="1">
      <alignment vertical="center"/>
    </xf>
    <xf numFmtId="0" fontId="24" fillId="2" borderId="0" xfId="28" applyFont="1" applyFill="1" applyAlignment="1">
      <alignment horizontal="right"/>
    </xf>
    <xf numFmtId="177" fontId="24" fillId="0" borderId="0" xfId="28" applyNumberFormat="1" applyFont="1" applyAlignment="1">
      <alignment horizontal="right"/>
    </xf>
    <xf numFmtId="177" fontId="34" fillId="0" borderId="0" xfId="28" applyNumberFormat="1" applyFont="1" applyAlignment="1">
      <alignment horizontal="right"/>
    </xf>
    <xf numFmtId="172" fontId="24" fillId="0" borderId="0" xfId="28" applyNumberFormat="1" applyFont="1" applyAlignment="1">
      <alignment horizontal="right"/>
    </xf>
    <xf numFmtId="177" fontId="34" fillId="0" borderId="3" xfId="28" applyNumberFormat="1" applyFont="1" applyBorder="1" applyAlignment="1">
      <alignment horizontal="right"/>
    </xf>
    <xf numFmtId="172" fontId="24" fillId="0" borderId="3" xfId="28" applyNumberFormat="1" applyFont="1" applyBorder="1" applyAlignment="1">
      <alignment horizontal="right"/>
    </xf>
    <xf numFmtId="177" fontId="40" fillId="6" borderId="0" xfId="28" applyNumberFormat="1" applyFont="1" applyFill="1" applyAlignment="1">
      <alignment horizontal="right"/>
    </xf>
    <xf numFmtId="177" fontId="24" fillId="0" borderId="3" xfId="28" applyNumberFormat="1" applyFont="1" applyBorder="1" applyAlignment="1">
      <alignment horizontal="right"/>
    </xf>
    <xf numFmtId="168" fontId="24" fillId="0" borderId="0" xfId="28" applyNumberFormat="1" applyFont="1"/>
    <xf numFmtId="168" fontId="29" fillId="0" borderId="0" xfId="28" applyNumberFormat="1" applyFont="1"/>
    <xf numFmtId="167" fontId="24" fillId="0" borderId="0" xfId="28" applyNumberFormat="1" applyFont="1"/>
    <xf numFmtId="168" fontId="29" fillId="0" borderId="0" xfId="28" applyNumberFormat="1" applyFont="1" applyAlignment="1">
      <alignment horizontal="left"/>
    </xf>
    <xf numFmtId="181" fontId="46" fillId="0" borderId="0" xfId="28" applyNumberFormat="1" applyFont="1"/>
    <xf numFmtId="181" fontId="29" fillId="0" borderId="0" xfId="28" applyNumberFormat="1" applyFont="1"/>
    <xf numFmtId="171" fontId="3" fillId="0" borderId="0" xfId="35" applyNumberFormat="1" applyBorder="1" applyAlignment="1">
      <alignment horizontal="right"/>
    </xf>
    <xf numFmtId="171" fontId="29" fillId="0" borderId="0" xfId="35" applyNumberFormat="1" applyFont="1" applyBorder="1" applyAlignment="1">
      <alignment horizontal="right"/>
    </xf>
    <xf numFmtId="171" fontId="29" fillId="0" borderId="3" xfId="35" applyNumberFormat="1" applyFont="1" applyBorder="1" applyAlignment="1">
      <alignment horizontal="right"/>
    </xf>
    <xf numFmtId="171" fontId="40" fillId="6" borderId="0" xfId="35" applyNumberFormat="1" applyFont="1" applyFill="1" applyBorder="1" applyAlignment="1">
      <alignment horizontal="right"/>
    </xf>
    <xf numFmtId="171" fontId="3" fillId="0" borderId="3" xfId="35" applyNumberFormat="1" applyBorder="1" applyAlignment="1">
      <alignment horizontal="right"/>
    </xf>
    <xf numFmtId="177" fontId="3" fillId="0" borderId="0" xfId="35" applyNumberFormat="1" applyBorder="1" applyAlignment="1">
      <alignment horizontal="right"/>
    </xf>
    <xf numFmtId="177" fontId="29" fillId="0" borderId="0" xfId="35" applyNumberFormat="1" applyFont="1" applyBorder="1" applyAlignment="1">
      <alignment horizontal="right"/>
    </xf>
    <xf numFmtId="177" fontId="29" fillId="0" borderId="3" xfId="35" applyNumberFormat="1" applyFont="1" applyBorder="1" applyAlignment="1">
      <alignment horizontal="right"/>
    </xf>
    <xf numFmtId="0" fontId="34" fillId="0" borderId="3" xfId="29" applyFont="1" applyBorder="1"/>
    <xf numFmtId="0" fontId="40" fillId="0" borderId="0" xfId="35" applyFont="1" applyBorder="1"/>
    <xf numFmtId="177" fontId="34" fillId="0" borderId="3" xfId="35" applyNumberFormat="1" applyFont="1" applyBorder="1" applyAlignment="1">
      <alignment horizontal="right"/>
    </xf>
    <xf numFmtId="172" fontId="34" fillId="0" borderId="3" xfId="35" applyNumberFormat="1" applyFont="1" applyBorder="1" applyAlignment="1">
      <alignment horizontal="right"/>
    </xf>
    <xf numFmtId="0" fontId="40" fillId="6" borderId="3" xfId="29" applyFont="1" applyFill="1" applyBorder="1"/>
    <xf numFmtId="177" fontId="40" fillId="6" borderId="3" xfId="35" applyNumberFormat="1" applyFont="1" applyFill="1" applyBorder="1" applyAlignment="1">
      <alignment horizontal="right"/>
    </xf>
    <xf numFmtId="172" fontId="40" fillId="6" borderId="3" xfId="35" applyNumberFormat="1" applyFont="1" applyFill="1" applyBorder="1" applyAlignment="1">
      <alignment horizontal="right"/>
    </xf>
    <xf numFmtId="0" fontId="34" fillId="2" borderId="3" xfId="29" applyFont="1" applyFill="1" applyBorder="1"/>
    <xf numFmtId="0" fontId="24" fillId="2" borderId="0" xfId="35" applyFont="1" applyFill="1" applyBorder="1"/>
    <xf numFmtId="0" fontId="27" fillId="2" borderId="0" xfId="0" applyFont="1" applyFill="1" applyBorder="1"/>
    <xf numFmtId="0" fontId="3" fillId="2" borderId="0" xfId="0" applyFont="1" applyFill="1" applyBorder="1"/>
    <xf numFmtId="0" fontId="23" fillId="2" borderId="0" xfId="2" applyFont="1" applyFill="1" applyBorder="1" applyAlignment="1" applyProtection="1"/>
    <xf numFmtId="0" fontId="29" fillId="2" borderId="0" xfId="0" applyFont="1" applyFill="1" applyBorder="1" applyAlignment="1">
      <alignment horizontal="right"/>
    </xf>
    <xf numFmtId="182" fontId="29" fillId="2" borderId="0" xfId="0" applyNumberFormat="1" applyFont="1" applyFill="1" applyBorder="1" applyAlignment="1">
      <alignment horizontal="right"/>
    </xf>
    <xf numFmtId="0" fontId="3" fillId="2" borderId="3" xfId="0" applyFont="1" applyFill="1" applyBorder="1" applyAlignment="1">
      <alignment horizontal="right"/>
    </xf>
    <xf numFmtId="0" fontId="3" fillId="2" borderId="0" xfId="0" applyFont="1" applyFill="1" applyBorder="1" applyAlignment="1">
      <alignment horizontal="right"/>
    </xf>
    <xf numFmtId="2" fontId="3" fillId="2" borderId="0" xfId="0" applyNumberFormat="1" applyFont="1" applyFill="1" applyBorder="1"/>
    <xf numFmtId="168" fontId="3" fillId="2" borderId="0" xfId="0" applyNumberFormat="1" applyFont="1" applyFill="1" applyBorder="1" applyAlignment="1">
      <alignment horizontal="right"/>
    </xf>
    <xf numFmtId="2" fontId="24" fillId="2" borderId="0" xfId="0" applyNumberFormat="1" applyFont="1" applyFill="1" applyBorder="1"/>
    <xf numFmtId="183" fontId="3" fillId="2" borderId="0" xfId="0" applyNumberFormat="1" applyFont="1" applyFill="1" applyBorder="1"/>
    <xf numFmtId="2" fontId="3" fillId="0" borderId="0" xfId="0" applyNumberFormat="1" applyFont="1" applyBorder="1"/>
    <xf numFmtId="2" fontId="24" fillId="0" borderId="0" xfId="0" applyNumberFormat="1" applyFont="1" applyBorder="1"/>
    <xf numFmtId="183" fontId="3" fillId="0" borderId="0" xfId="0" applyNumberFormat="1" applyFont="1" applyBorder="1"/>
    <xf numFmtId="0" fontId="3" fillId="0" borderId="0" xfId="0" applyFont="1" applyBorder="1" applyAlignment="1">
      <alignment horizontal="right"/>
    </xf>
    <xf numFmtId="0" fontId="3" fillId="0" borderId="3" xfId="0" applyFont="1" applyBorder="1" applyAlignment="1">
      <alignment horizontal="right"/>
    </xf>
    <xf numFmtId="2" fontId="3" fillId="0" borderId="3" xfId="0" applyNumberFormat="1" applyFont="1" applyBorder="1"/>
    <xf numFmtId="2" fontId="24" fillId="0" borderId="3" xfId="0" applyNumberFormat="1" applyFont="1" applyBorder="1"/>
    <xf numFmtId="2" fontId="0" fillId="0" borderId="0" xfId="0" applyNumberFormat="1" applyBorder="1"/>
    <xf numFmtId="2" fontId="3" fillId="0" borderId="0" xfId="0" applyNumberFormat="1" applyFont="1" applyBorder="1" applyAlignment="1">
      <alignment horizontal="right"/>
    </xf>
    <xf numFmtId="182" fontId="3" fillId="0" borderId="0" xfId="0" applyNumberFormat="1" applyFont="1" applyBorder="1"/>
    <xf numFmtId="0" fontId="14" fillId="2" borderId="0" xfId="0" applyFont="1" applyFill="1" applyBorder="1"/>
    <xf numFmtId="2" fontId="3" fillId="2" borderId="3" xfId="0" applyNumberFormat="1" applyFont="1" applyFill="1" applyBorder="1" applyAlignment="1">
      <alignment horizontal="right"/>
    </xf>
    <xf numFmtId="0" fontId="3" fillId="0" borderId="3" xfId="0" applyFont="1" applyBorder="1"/>
    <xf numFmtId="0" fontId="47" fillId="0" borderId="0" xfId="28" applyFont="1"/>
    <xf numFmtId="0" fontId="48" fillId="0" borderId="0" xfId="28" applyFont="1"/>
    <xf numFmtId="0" fontId="13" fillId="0" borderId="0" xfId="28"/>
    <xf numFmtId="1" fontId="24" fillId="0" borderId="0" xfId="28" applyNumberFormat="1" applyFont="1"/>
    <xf numFmtId="177" fontId="3" fillId="0" borderId="0" xfId="28" applyNumberFormat="1" applyFont="1" applyAlignment="1">
      <alignment horizontal="right"/>
    </xf>
    <xf numFmtId="177" fontId="29" fillId="0" borderId="0" xfId="28" applyNumberFormat="1" applyFont="1" applyAlignment="1">
      <alignment horizontal="right"/>
    </xf>
    <xf numFmtId="10" fontId="24" fillId="0" borderId="0" xfId="28" applyNumberFormat="1" applyFont="1" applyAlignment="1">
      <alignment horizontal="right"/>
    </xf>
    <xf numFmtId="1" fontId="29" fillId="0" borderId="3" xfId="28" applyNumberFormat="1" applyFont="1" applyBorder="1"/>
    <xf numFmtId="177" fontId="29" fillId="0" borderId="3" xfId="28" applyNumberFormat="1" applyFont="1" applyBorder="1" applyAlignment="1">
      <alignment horizontal="right"/>
    </xf>
    <xf numFmtId="10" fontId="34" fillId="0" borderId="3" xfId="28" applyNumberFormat="1" applyFont="1" applyBorder="1" applyAlignment="1">
      <alignment horizontal="right"/>
    </xf>
    <xf numFmtId="1" fontId="34" fillId="0" borderId="3" xfId="28" applyNumberFormat="1" applyFont="1" applyBorder="1"/>
    <xf numFmtId="1" fontId="40" fillId="6" borderId="0" xfId="28" applyNumberFormat="1" applyFont="1" applyFill="1"/>
    <xf numFmtId="10" fontId="40" fillId="6" borderId="0" xfId="28" applyNumberFormat="1" applyFont="1" applyFill="1" applyAlignment="1">
      <alignment horizontal="right"/>
    </xf>
    <xf numFmtId="1" fontId="24" fillId="0" borderId="3" xfId="28" applyNumberFormat="1" applyFont="1" applyBorder="1"/>
    <xf numFmtId="177" fontId="3" fillId="0" borderId="3" xfId="28" applyNumberFormat="1" applyFont="1" applyBorder="1" applyAlignment="1">
      <alignment horizontal="right"/>
    </xf>
    <xf numFmtId="10" fontId="24" fillId="0" borderId="3" xfId="28" applyNumberFormat="1" applyFont="1" applyBorder="1" applyAlignment="1">
      <alignment horizontal="right"/>
    </xf>
    <xf numFmtId="0" fontId="41" fillId="0" borderId="0" xfId="28" applyFont="1"/>
    <xf numFmtId="0" fontId="47" fillId="0" borderId="0" xfId="27" applyFont="1"/>
    <xf numFmtId="0" fontId="48" fillId="0" borderId="0" xfId="27" applyFont="1"/>
    <xf numFmtId="0" fontId="24" fillId="0" borderId="0" xfId="27" applyFont="1"/>
    <xf numFmtId="0" fontId="13" fillId="0" borderId="0" xfId="27"/>
    <xf numFmtId="0" fontId="27" fillId="0" borderId="0" xfId="27" applyFont="1"/>
    <xf numFmtId="0" fontId="3" fillId="0" borderId="0" xfId="27" applyFont="1"/>
    <xf numFmtId="0" fontId="24" fillId="2" borderId="0" xfId="27" applyFont="1" applyFill="1" applyAlignment="1">
      <alignment horizontal="right"/>
    </xf>
    <xf numFmtId="0" fontId="34" fillId="0" borderId="0" xfId="27" applyFont="1"/>
    <xf numFmtId="0" fontId="29" fillId="0" borderId="0" xfId="27" applyFont="1"/>
    <xf numFmtId="1" fontId="24" fillId="0" borderId="0" xfId="27" applyNumberFormat="1" applyFont="1"/>
    <xf numFmtId="177" fontId="24" fillId="0" borderId="0" xfId="27" applyNumberFormat="1" applyFont="1" applyAlignment="1">
      <alignment horizontal="right"/>
    </xf>
    <xf numFmtId="177" fontId="3" fillId="0" borderId="0" xfId="27" applyNumberFormat="1" applyFont="1" applyAlignment="1">
      <alignment horizontal="right"/>
    </xf>
    <xf numFmtId="177" fontId="29" fillId="0" borderId="0" xfId="27" applyNumberFormat="1" applyFont="1" applyAlignment="1">
      <alignment horizontal="right"/>
    </xf>
    <xf numFmtId="10" fontId="24" fillId="0" borderId="0" xfId="27" applyNumberFormat="1" applyFont="1" applyAlignment="1">
      <alignment horizontal="right"/>
    </xf>
    <xf numFmtId="1" fontId="29" fillId="0" borderId="3" xfId="27" applyNumberFormat="1" applyFont="1" applyBorder="1"/>
    <xf numFmtId="177" fontId="34" fillId="0" borderId="3" xfId="27" applyNumberFormat="1" applyFont="1" applyBorder="1" applyAlignment="1">
      <alignment horizontal="right"/>
    </xf>
    <xf numFmtId="177" fontId="29" fillId="0" borderId="3" xfId="27" applyNumberFormat="1" applyFont="1" applyBorder="1" applyAlignment="1">
      <alignment horizontal="right"/>
    </xf>
    <xf numFmtId="10" fontId="34" fillId="0" borderId="3" xfId="27" applyNumberFormat="1" applyFont="1" applyBorder="1" applyAlignment="1">
      <alignment horizontal="right"/>
    </xf>
    <xf numFmtId="1" fontId="34" fillId="0" borderId="3" xfId="27" applyNumberFormat="1" applyFont="1" applyBorder="1"/>
    <xf numFmtId="1" fontId="40" fillId="6" borderId="0" xfId="27" applyNumberFormat="1" applyFont="1" applyFill="1"/>
    <xf numFmtId="177" fontId="40" fillId="6" borderId="0" xfId="27" applyNumberFormat="1" applyFont="1" applyFill="1" applyAlignment="1">
      <alignment horizontal="right"/>
    </xf>
    <xf numFmtId="10" fontId="40" fillId="6" borderId="0" xfId="27" applyNumberFormat="1" applyFont="1" applyFill="1" applyAlignment="1">
      <alignment horizontal="right"/>
    </xf>
    <xf numFmtId="1" fontId="24" fillId="0" borderId="3" xfId="27" applyNumberFormat="1" applyFont="1" applyBorder="1"/>
    <xf numFmtId="177" fontId="24" fillId="0" borderId="3" xfId="27" applyNumberFormat="1" applyFont="1" applyBorder="1" applyAlignment="1">
      <alignment horizontal="right"/>
    </xf>
    <xf numFmtId="177" fontId="3" fillId="0" borderId="3" xfId="27" applyNumberFormat="1" applyFont="1" applyBorder="1" applyAlignment="1">
      <alignment horizontal="right"/>
    </xf>
    <xf numFmtId="10" fontId="24" fillId="0" borderId="3" xfId="27" applyNumberFormat="1" applyFont="1" applyBorder="1" applyAlignment="1">
      <alignment horizontal="right"/>
    </xf>
    <xf numFmtId="0" fontId="24" fillId="0" borderId="0" xfId="27" applyFont="1" applyAlignment="1">
      <alignment horizontal="right"/>
    </xf>
    <xf numFmtId="0" fontId="41" fillId="0" borderId="0" xfId="27" applyFont="1"/>
    <xf numFmtId="0" fontId="3" fillId="2" borderId="3" xfId="0" applyFont="1" applyFill="1" applyBorder="1"/>
    <xf numFmtId="0" fontId="0" fillId="2" borderId="0" xfId="0" applyFont="1" applyFill="1" applyBorder="1" applyAlignment="1">
      <alignment horizontal="right"/>
    </xf>
    <xf numFmtId="2" fontId="0" fillId="2" borderId="0" xfId="0" applyNumberFormat="1" applyFill="1" applyBorder="1"/>
    <xf numFmtId="0" fontId="0" fillId="0" borderId="0" xfId="0" applyFont="1" applyBorder="1" applyAlignment="1">
      <alignment horizontal="right"/>
    </xf>
    <xf numFmtId="0" fontId="3" fillId="0" borderId="0" xfId="34" applyFont="1"/>
    <xf numFmtId="2" fontId="3" fillId="0" borderId="0" xfId="34" applyNumberFormat="1" applyFont="1"/>
    <xf numFmtId="0" fontId="24" fillId="0" borderId="0" xfId="0" applyFont="1" applyBorder="1" applyAlignment="1">
      <alignment horizontal="right"/>
    </xf>
    <xf numFmtId="2" fontId="0" fillId="0" borderId="3" xfId="0" applyNumberFormat="1" applyBorder="1"/>
    <xf numFmtId="0" fontId="3" fillId="0" borderId="0" xfId="49" applyBorder="1"/>
    <xf numFmtId="0" fontId="29" fillId="0" borderId="0" xfId="49" applyFont="1" applyBorder="1"/>
    <xf numFmtId="167" fontId="3" fillId="0" borderId="0" xfId="49" applyNumberFormat="1" applyBorder="1"/>
    <xf numFmtId="0" fontId="27" fillId="0" borderId="0" xfId="49" applyFont="1" applyBorder="1"/>
    <xf numFmtId="1" fontId="29" fillId="0" borderId="0" xfId="49" applyNumberFormat="1" applyFont="1" applyBorder="1"/>
    <xf numFmtId="1" fontId="3" fillId="0" borderId="0" xfId="49" applyNumberFormat="1" applyBorder="1"/>
    <xf numFmtId="167" fontId="29" fillId="0" borderId="0" xfId="55" applyNumberFormat="1" applyFont="1" applyBorder="1" applyAlignment="1" applyProtection="1"/>
    <xf numFmtId="167" fontId="3" fillId="0" borderId="0" xfId="55" applyNumberFormat="1" applyFont="1" applyBorder="1" applyAlignment="1" applyProtection="1"/>
    <xf numFmtId="1" fontId="3" fillId="0" borderId="0" xfId="49" applyNumberFormat="1" applyFont="1" applyBorder="1" applyAlignment="1">
      <alignment horizontal="right"/>
    </xf>
    <xf numFmtId="0" fontId="40" fillId="6" borderId="0" xfId="49" applyFont="1" applyFill="1" applyBorder="1"/>
    <xf numFmtId="1" fontId="40" fillId="6" borderId="0" xfId="49" applyNumberFormat="1" applyFont="1" applyFill="1" applyBorder="1"/>
    <xf numFmtId="167" fontId="40" fillId="6" borderId="0" xfId="55" applyNumberFormat="1" applyFont="1" applyFill="1" applyBorder="1" applyAlignment="1" applyProtection="1"/>
    <xf numFmtId="1" fontId="29" fillId="0" borderId="0" xfId="49" applyNumberFormat="1" applyFont="1" applyBorder="1" applyAlignment="1">
      <alignment horizontal="right"/>
    </xf>
    <xf numFmtId="167" fontId="3" fillId="0" borderId="0" xfId="55" applyNumberFormat="1" applyFont="1" applyBorder="1" applyAlignment="1" applyProtection="1">
      <alignment horizontal="right"/>
    </xf>
    <xf numFmtId="0" fontId="40" fillId="0" borderId="0" xfId="49" applyFont="1" applyBorder="1"/>
    <xf numFmtId="1" fontId="40" fillId="0" borderId="0" xfId="49" applyNumberFormat="1" applyFont="1" applyBorder="1"/>
    <xf numFmtId="167" fontId="40" fillId="0" borderId="0" xfId="49" applyNumberFormat="1" applyFont="1" applyBorder="1"/>
    <xf numFmtId="0" fontId="34" fillId="0" borderId="0" xfId="49" applyFont="1" applyBorder="1"/>
    <xf numFmtId="0" fontId="36" fillId="0" borderId="0" xfId="25" applyFont="1" applyAlignment="1">
      <alignment vertical="center"/>
    </xf>
    <xf numFmtId="0" fontId="36" fillId="2" borderId="0" xfId="49" applyFont="1" applyFill="1" applyBorder="1"/>
    <xf numFmtId="179" fontId="3" fillId="0" borderId="0" xfId="25" applyNumberFormat="1" applyFont="1"/>
    <xf numFmtId="179" fontId="13" fillId="0" borderId="0" xfId="25" applyNumberFormat="1"/>
    <xf numFmtId="179" fontId="29" fillId="0" borderId="0" xfId="25" applyNumberFormat="1" applyFont="1"/>
    <xf numFmtId="179" fontId="49" fillId="0" borderId="0" xfId="25" applyNumberFormat="1" applyFont="1"/>
    <xf numFmtId="0" fontId="27" fillId="0" borderId="0" xfId="48" applyFont="1"/>
    <xf numFmtId="0" fontId="16" fillId="0" borderId="0" xfId="48"/>
    <xf numFmtId="0" fontId="49" fillId="0" borderId="0" xfId="48" applyFont="1"/>
    <xf numFmtId="179" fontId="49" fillId="0" borderId="0" xfId="48" applyNumberFormat="1" applyFont="1"/>
    <xf numFmtId="179" fontId="16" fillId="0" borderId="0" xfId="48" applyNumberFormat="1"/>
    <xf numFmtId="0" fontId="29" fillId="0" borderId="0" xfId="48" applyFont="1"/>
    <xf numFmtId="0" fontId="29" fillId="0" borderId="0" xfId="48" applyFont="1" applyAlignment="1">
      <alignment horizontal="center"/>
    </xf>
    <xf numFmtId="0" fontId="29" fillId="0" borderId="3" xfId="48" applyFont="1" applyBorder="1" applyAlignment="1">
      <alignment horizontal="center"/>
    </xf>
    <xf numFmtId="179" fontId="29" fillId="0" borderId="0" xfId="48" applyNumberFormat="1" applyFont="1" applyAlignment="1">
      <alignment horizontal="center"/>
    </xf>
    <xf numFmtId="179" fontId="3" fillId="0" borderId="0" xfId="48" applyNumberFormat="1" applyFont="1"/>
    <xf numFmtId="0" fontId="3" fillId="0" borderId="12" xfId="48" applyFont="1" applyBorder="1" applyAlignment="1">
      <alignment vertical="top" wrapText="1"/>
    </xf>
    <xf numFmtId="0" fontId="3" fillId="0" borderId="1" xfId="48" applyFont="1" applyBorder="1" applyAlignment="1">
      <alignment horizontal="center" vertical="top" wrapText="1"/>
    </xf>
    <xf numFmtId="0" fontId="3" fillId="0" borderId="3" xfId="48" applyFont="1" applyBorder="1" applyAlignment="1">
      <alignment horizontal="center" vertical="top" wrapText="1"/>
    </xf>
    <xf numFmtId="0" fontId="3" fillId="0" borderId="12" xfId="48" applyFont="1" applyBorder="1" applyAlignment="1">
      <alignment horizontal="center" vertical="top" wrapText="1"/>
    </xf>
    <xf numFmtId="0" fontId="3" fillId="0" borderId="13" xfId="48" applyFont="1" applyBorder="1" applyAlignment="1">
      <alignment horizontal="center" vertical="top" wrapText="1"/>
    </xf>
    <xf numFmtId="179" fontId="29" fillId="0" borderId="12" xfId="48" applyNumberFormat="1" applyFont="1" applyBorder="1" applyAlignment="1">
      <alignment horizontal="center" vertical="top" wrapText="1"/>
    </xf>
    <xf numFmtId="179" fontId="3" fillId="0" borderId="0" xfId="48" applyNumberFormat="1" applyFont="1" applyAlignment="1">
      <alignment vertical="top" wrapText="1"/>
    </xf>
    <xf numFmtId="179" fontId="29" fillId="0" borderId="10" xfId="48" applyNumberFormat="1" applyFont="1" applyBorder="1"/>
    <xf numFmtId="184" fontId="3" fillId="0" borderId="14" xfId="48" applyNumberFormat="1" applyFont="1" applyBorder="1"/>
    <xf numFmtId="184" fontId="3" fillId="0" borderId="3" xfId="48" applyNumberFormat="1" applyFont="1" applyBorder="1"/>
    <xf numFmtId="184" fontId="3" fillId="0" borderId="10" xfId="48" applyNumberFormat="1" applyFont="1" applyBorder="1"/>
    <xf numFmtId="184" fontId="3" fillId="0" borderId="13" xfId="48" applyNumberFormat="1" applyFont="1" applyBorder="1"/>
    <xf numFmtId="184" fontId="3" fillId="0" borderId="1" xfId="48" applyNumberFormat="1" applyFont="1" applyBorder="1"/>
    <xf numFmtId="184" fontId="3" fillId="0" borderId="12" xfId="48" applyNumberFormat="1" applyFont="1" applyBorder="1"/>
    <xf numFmtId="184" fontId="3" fillId="0" borderId="15" xfId="48" applyNumberFormat="1" applyFont="1" applyBorder="1"/>
    <xf numFmtId="184" fontId="29" fillId="0" borderId="10" xfId="48" applyNumberFormat="1" applyFont="1" applyBorder="1"/>
    <xf numFmtId="179" fontId="24" fillId="2" borderId="9" xfId="48" applyNumberFormat="1" applyFont="1" applyFill="1" applyBorder="1"/>
    <xf numFmtId="185" fontId="3" fillId="0" borderId="16" xfId="48" applyNumberFormat="1" applyFont="1" applyBorder="1"/>
    <xf numFmtId="185" fontId="3" fillId="0" borderId="0" xfId="48" applyNumberFormat="1" applyFont="1"/>
    <xf numFmtId="185" fontId="3" fillId="0" borderId="9" xfId="48" applyNumberFormat="1" applyFont="1" applyBorder="1"/>
    <xf numFmtId="185" fontId="3" fillId="0" borderId="17" xfId="48" applyNumberFormat="1" applyFont="1" applyBorder="1"/>
    <xf numFmtId="185" fontId="29" fillId="0" borderId="9" xfId="48" applyNumberFormat="1" applyFont="1" applyBorder="1"/>
    <xf numFmtId="179" fontId="24" fillId="0" borderId="9" xfId="48" applyNumberFormat="1" applyFont="1" applyBorder="1"/>
    <xf numFmtId="179" fontId="29" fillId="0" borderId="0" xfId="48" applyNumberFormat="1" applyFont="1"/>
    <xf numFmtId="179" fontId="40" fillId="6" borderId="0" xfId="48" applyNumberFormat="1" applyFont="1" applyFill="1"/>
    <xf numFmtId="185" fontId="40" fillId="6" borderId="0" xfId="48" applyNumberFormat="1" applyFont="1" applyFill="1" applyAlignment="1">
      <alignment horizontal="right"/>
    </xf>
    <xf numFmtId="185" fontId="40" fillId="6" borderId="0" xfId="48" applyNumberFormat="1" applyFont="1" applyFill="1"/>
    <xf numFmtId="179" fontId="40" fillId="2" borderId="0" xfId="48" applyNumberFormat="1" applyFont="1" applyFill="1"/>
    <xf numFmtId="184" fontId="3" fillId="0" borderId="0" xfId="48" applyNumberFormat="1" applyFont="1" applyAlignment="1">
      <alignment vertical="top" wrapText="1"/>
    </xf>
    <xf numFmtId="184" fontId="29" fillId="0" borderId="0" xfId="48" applyNumberFormat="1" applyFont="1" applyAlignment="1">
      <alignment vertical="top" wrapText="1"/>
    </xf>
    <xf numFmtId="179" fontId="3" fillId="0" borderId="0" xfId="48" applyNumberFormat="1" applyFont="1" applyAlignment="1">
      <alignment wrapText="1"/>
    </xf>
    <xf numFmtId="184" fontId="3" fillId="0" borderId="0" xfId="48" applyNumberFormat="1" applyFont="1"/>
    <xf numFmtId="184" fontId="29" fillId="0" borderId="0" xfId="48" applyNumberFormat="1" applyFont="1"/>
    <xf numFmtId="179" fontId="29" fillId="0" borderId="3" xfId="48" applyNumberFormat="1" applyFont="1" applyBorder="1"/>
    <xf numFmtId="184" fontId="29" fillId="0" borderId="3" xfId="48" applyNumberFormat="1" applyFont="1" applyBorder="1"/>
    <xf numFmtId="179" fontId="24" fillId="2" borderId="0" xfId="48" applyNumberFormat="1" applyFont="1" applyFill="1"/>
    <xf numFmtId="185" fontId="3" fillId="0" borderId="18" xfId="48" applyNumberFormat="1" applyFont="1" applyBorder="1"/>
    <xf numFmtId="185" fontId="3" fillId="0" borderId="4" xfId="48" applyNumberFormat="1" applyFont="1" applyBorder="1"/>
    <xf numFmtId="185" fontId="3" fillId="0" borderId="11" xfId="48" applyNumberFormat="1" applyFont="1" applyBorder="1"/>
    <xf numFmtId="185" fontId="3" fillId="0" borderId="19" xfId="48" applyNumberFormat="1" applyFont="1" applyBorder="1"/>
    <xf numFmtId="185" fontId="29" fillId="0" borderId="11" xfId="48" applyNumberFormat="1" applyFont="1" applyBorder="1"/>
    <xf numFmtId="0" fontId="3" fillId="0" borderId="0" xfId="50" applyFont="1" applyBorder="1"/>
    <xf numFmtId="179" fontId="3" fillId="0" borderId="0" xfId="50" applyNumberFormat="1" applyBorder="1"/>
    <xf numFmtId="179" fontId="29" fillId="0" borderId="0" xfId="50" applyNumberFormat="1" applyFont="1" applyBorder="1"/>
    <xf numFmtId="179" fontId="24" fillId="0" borderId="0" xfId="25" applyNumberFormat="1" applyFont="1"/>
    <xf numFmtId="16" fontId="3" fillId="0" borderId="0" xfId="49" applyNumberFormat="1" applyBorder="1"/>
    <xf numFmtId="179" fontId="3" fillId="0" borderId="0" xfId="25" applyNumberFormat="1" applyFont="1" applyAlignment="1">
      <alignment horizontal="right"/>
    </xf>
    <xf numFmtId="185" fontId="3" fillId="0" borderId="0" xfId="49" applyNumberFormat="1" applyBorder="1"/>
    <xf numFmtId="185" fontId="3" fillId="0" borderId="9" xfId="49" applyNumberFormat="1" applyBorder="1"/>
    <xf numFmtId="185" fontId="40" fillId="6" borderId="0" xfId="49" applyNumberFormat="1" applyFont="1" applyFill="1" applyBorder="1"/>
    <xf numFmtId="185" fontId="3" fillId="0" borderId="0" xfId="25" applyNumberFormat="1" applyFont="1" applyAlignment="1">
      <alignment horizontal="right"/>
    </xf>
    <xf numFmtId="185" fontId="3" fillId="0" borderId="9" xfId="25" applyNumberFormat="1" applyFont="1" applyBorder="1" applyAlignment="1">
      <alignment horizontal="right"/>
    </xf>
    <xf numFmtId="185" fontId="3" fillId="0" borderId="3" xfId="25" applyNumberFormat="1" applyFont="1" applyBorder="1" applyAlignment="1">
      <alignment horizontal="right"/>
    </xf>
    <xf numFmtId="185" fontId="3" fillId="0" borderId="10" xfId="25" applyNumberFormat="1" applyFont="1" applyBorder="1" applyAlignment="1">
      <alignment horizontal="right"/>
    </xf>
    <xf numFmtId="186" fontId="3" fillId="0" borderId="0" xfId="49" applyNumberFormat="1" applyBorder="1"/>
    <xf numFmtId="186" fontId="3" fillId="0" borderId="9" xfId="49" applyNumberFormat="1" applyBorder="1"/>
    <xf numFmtId="186" fontId="40" fillId="6" borderId="0" xfId="49" applyNumberFormat="1" applyFont="1" applyFill="1" applyBorder="1"/>
    <xf numFmtId="0" fontId="50" fillId="0" borderId="0" xfId="29" applyFont="1" applyBorder="1"/>
    <xf numFmtId="16" fontId="3" fillId="0" borderId="0" xfId="29" applyNumberFormat="1" applyBorder="1"/>
    <xf numFmtId="0" fontId="3" fillId="0" borderId="9" xfId="29" applyBorder="1" applyAlignment="1">
      <alignment horizontal="right"/>
    </xf>
    <xf numFmtId="172" fontId="0" fillId="0" borderId="0" xfId="51" applyNumberFormat="1" applyFont="1" applyBorder="1" applyAlignment="1" applyProtection="1">
      <alignment horizontal="right"/>
    </xf>
    <xf numFmtId="173" fontId="3" fillId="0" borderId="9" xfId="29" applyNumberFormat="1" applyBorder="1" applyAlignment="1">
      <alignment horizontal="right"/>
    </xf>
    <xf numFmtId="173" fontId="29" fillId="0" borderId="10" xfId="29" applyNumberFormat="1" applyFont="1" applyBorder="1" applyAlignment="1">
      <alignment horizontal="right"/>
    </xf>
    <xf numFmtId="172" fontId="29" fillId="0" borderId="3" xfId="51" applyNumberFormat="1" applyFont="1" applyBorder="1" applyAlignment="1" applyProtection="1">
      <alignment horizontal="right"/>
    </xf>
    <xf numFmtId="173" fontId="3" fillId="2" borderId="0" xfId="29" applyNumberFormat="1" applyFill="1" applyBorder="1" applyAlignment="1">
      <alignment horizontal="right"/>
    </xf>
    <xf numFmtId="173" fontId="29" fillId="2" borderId="3" xfId="29" applyNumberFormat="1" applyFont="1" applyFill="1" applyBorder="1" applyAlignment="1">
      <alignment horizontal="right"/>
    </xf>
    <xf numFmtId="0" fontId="40" fillId="7" borderId="0" xfId="29" applyFont="1" applyFill="1" applyBorder="1"/>
    <xf numFmtId="173" fontId="40" fillId="7" borderId="0" xfId="29" applyNumberFormat="1" applyFont="1" applyFill="1" applyBorder="1" applyAlignment="1">
      <alignment horizontal="right"/>
    </xf>
    <xf numFmtId="173" fontId="40" fillId="7" borderId="9" xfId="29" applyNumberFormat="1" applyFont="1" applyFill="1" applyBorder="1" applyAlignment="1">
      <alignment horizontal="right"/>
    </xf>
    <xf numFmtId="172" fontId="40" fillId="7" borderId="0" xfId="51" applyNumberFormat="1" applyFont="1" applyFill="1" applyBorder="1" applyAlignment="1" applyProtection="1">
      <alignment horizontal="right"/>
    </xf>
    <xf numFmtId="173" fontId="3" fillId="0" borderId="10" xfId="29" applyNumberFormat="1" applyBorder="1" applyAlignment="1">
      <alignment horizontal="right"/>
    </xf>
    <xf numFmtId="172" fontId="0" fillId="0" borderId="3" xfId="51" applyNumberFormat="1" applyFont="1" applyBorder="1" applyAlignment="1" applyProtection="1">
      <alignment horizontal="right"/>
    </xf>
    <xf numFmtId="179" fontId="29" fillId="0" borderId="0" xfId="29" applyNumberFormat="1" applyFont="1" applyBorder="1"/>
    <xf numFmtId="173" fontId="40" fillId="0" borderId="0" xfId="29" applyNumberFormat="1" applyFont="1" applyBorder="1" applyAlignment="1">
      <alignment horizontal="right"/>
    </xf>
    <xf numFmtId="178" fontId="3" fillId="2" borderId="0" xfId="29" applyNumberFormat="1" applyFill="1" applyBorder="1" applyAlignment="1">
      <alignment horizontal="right"/>
    </xf>
    <xf numFmtId="0" fontId="41" fillId="0" borderId="0" xfId="29" applyFont="1" applyBorder="1"/>
    <xf numFmtId="0" fontId="24" fillId="0" borderId="0" xfId="29" applyFont="1" applyBorder="1" applyAlignment="1">
      <alignment vertical="center"/>
    </xf>
    <xf numFmtId="172" fontId="40" fillId="7" borderId="0" xfId="29" applyNumberFormat="1" applyFont="1" applyFill="1" applyBorder="1" applyAlignment="1">
      <alignment horizontal="right"/>
    </xf>
    <xf numFmtId="179" fontId="3" fillId="0" borderId="0" xfId="29" applyNumberFormat="1" applyFont="1" applyBorder="1"/>
    <xf numFmtId="167" fontId="41" fillId="0" borderId="0" xfId="51" applyNumberFormat="1" applyFont="1" applyBorder="1" applyAlignment="1" applyProtection="1">
      <alignment horizontal="left"/>
    </xf>
    <xf numFmtId="179" fontId="24" fillId="0" borderId="0" xfId="29" applyNumberFormat="1" applyFont="1" applyBorder="1"/>
    <xf numFmtId="187" fontId="3" fillId="0" borderId="0" xfId="29" applyNumberFormat="1" applyBorder="1"/>
    <xf numFmtId="187" fontId="29" fillId="0" borderId="0" xfId="29" applyNumberFormat="1" applyFont="1" applyBorder="1"/>
    <xf numFmtId="187" fontId="3" fillId="0" borderId="0" xfId="29" applyNumberFormat="1" applyBorder="1" applyAlignment="1">
      <alignment horizontal="right"/>
    </xf>
    <xf numFmtId="187" fontId="29" fillId="0" borderId="0" xfId="29" applyNumberFormat="1" applyFont="1" applyBorder="1" applyAlignment="1">
      <alignment horizontal="right"/>
    </xf>
    <xf numFmtId="187" fontId="29" fillId="0" borderId="3" xfId="29" applyNumberFormat="1" applyFont="1" applyBorder="1" applyAlignment="1">
      <alignment horizontal="right"/>
    </xf>
    <xf numFmtId="187" fontId="40" fillId="7" borderId="0" xfId="29" applyNumberFormat="1" applyFont="1" applyFill="1" applyBorder="1" applyAlignment="1">
      <alignment horizontal="right"/>
    </xf>
    <xf numFmtId="187" fontId="3" fillId="0" borderId="3" xfId="29" applyNumberFormat="1" applyBorder="1" applyAlignment="1">
      <alignment horizontal="right"/>
    </xf>
    <xf numFmtId="171" fontId="40" fillId="7" borderId="0" xfId="29" applyNumberFormat="1" applyFont="1" applyFill="1" applyBorder="1" applyAlignment="1">
      <alignment horizontal="right"/>
    </xf>
    <xf numFmtId="188" fontId="0" fillId="0" borderId="0" xfId="51" applyNumberFormat="1" applyFont="1" applyBorder="1" applyAlignment="1" applyProtection="1"/>
    <xf numFmtId="167" fontId="0" fillId="0" borderId="0" xfId="51" applyNumberFormat="1" applyFont="1" applyBorder="1" applyAlignment="1" applyProtection="1"/>
    <xf numFmtId="175" fontId="3" fillId="0" borderId="0" xfId="29" applyNumberFormat="1" applyBorder="1"/>
    <xf numFmtId="0" fontId="50" fillId="2" borderId="0" xfId="0" applyFont="1" applyFill="1" applyBorder="1"/>
    <xf numFmtId="0" fontId="29" fillId="2" borderId="0" xfId="0" applyFont="1" applyFill="1" applyBorder="1"/>
    <xf numFmtId="0" fontId="29" fillId="2" borderId="0" xfId="0" applyFont="1" applyFill="1" applyBorder="1" applyAlignment="1">
      <alignment horizontal="center"/>
    </xf>
    <xf numFmtId="0" fontId="29" fillId="0" borderId="0" xfId="0" applyFont="1" applyBorder="1"/>
    <xf numFmtId="0" fontId="3" fillId="2" borderId="0" xfId="0" applyFont="1" applyFill="1" applyBorder="1" applyAlignment="1">
      <alignment horizontal="center"/>
    </xf>
    <xf numFmtId="0" fontId="3" fillId="0" borderId="0" xfId="0" applyFont="1" applyBorder="1" applyAlignment="1">
      <alignment horizontal="center"/>
    </xf>
    <xf numFmtId="0" fontId="3" fillId="2" borderId="3" xfId="0" applyFont="1" applyFill="1" applyBorder="1" applyAlignment="1">
      <alignment horizontal="center"/>
    </xf>
    <xf numFmtId="0" fontId="3" fillId="0" borderId="3" xfId="0" applyFont="1" applyBorder="1" applyAlignment="1">
      <alignment horizontal="center"/>
    </xf>
    <xf numFmtId="0" fontId="3" fillId="0" borderId="3" xfId="0" applyFont="1" applyBorder="1" applyAlignment="1">
      <alignment horizontal="center" wrapText="1"/>
    </xf>
    <xf numFmtId="0" fontId="3" fillId="2" borderId="0" xfId="0" applyFont="1" applyFill="1" applyBorder="1" applyAlignment="1">
      <alignment horizontal="left"/>
    </xf>
    <xf numFmtId="2" fontId="3" fillId="2" borderId="0" xfId="0" applyNumberFormat="1" applyFont="1" applyFill="1" applyBorder="1" applyAlignment="1">
      <alignment horizontal="right"/>
    </xf>
    <xf numFmtId="2" fontId="3" fillId="2" borderId="11" xfId="0" applyNumberFormat="1" applyFont="1" applyFill="1" applyBorder="1" applyAlignment="1">
      <alignment horizontal="right"/>
    </xf>
    <xf numFmtId="2" fontId="3" fillId="2" borderId="9" xfId="0" applyNumberFormat="1" applyFont="1" applyFill="1" applyBorder="1" applyAlignment="1">
      <alignment horizontal="right"/>
    </xf>
    <xf numFmtId="2" fontId="3" fillId="0" borderId="9" xfId="0" applyNumberFormat="1" applyFont="1" applyBorder="1" applyAlignment="1">
      <alignment horizontal="right"/>
    </xf>
    <xf numFmtId="2" fontId="3" fillId="0" borderId="9" xfId="0" applyNumberFormat="1" applyFont="1" applyBorder="1"/>
    <xf numFmtId="0" fontId="0" fillId="0" borderId="3" xfId="0" applyBorder="1" applyAlignment="1">
      <alignment horizontal="left"/>
    </xf>
    <xf numFmtId="2" fontId="3" fillId="0" borderId="10" xfId="0" applyNumberFormat="1" applyFont="1" applyBorder="1"/>
    <xf numFmtId="2" fontId="3" fillId="0" borderId="3" xfId="0" applyNumberFormat="1" applyFont="1" applyBorder="1" applyAlignment="1">
      <alignment horizontal="right"/>
    </xf>
    <xf numFmtId="0" fontId="32" fillId="0" borderId="0" xfId="0" applyFont="1" applyBorder="1" applyAlignment="1">
      <alignment horizontal="left" wrapText="1"/>
    </xf>
    <xf numFmtId="0" fontId="32" fillId="0" borderId="0" xfId="0" applyFont="1" applyBorder="1"/>
    <xf numFmtId="0" fontId="13" fillId="0" borderId="0" xfId="26"/>
    <xf numFmtId="0" fontId="50" fillId="0" borderId="0" xfId="26" applyFont="1"/>
    <xf numFmtId="0" fontId="24" fillId="0" borderId="0" xfId="26" applyFont="1"/>
    <xf numFmtId="0" fontId="24" fillId="0" borderId="0" xfId="26" applyFont="1" applyAlignment="1">
      <alignment horizontal="right"/>
    </xf>
    <xf numFmtId="179" fontId="25" fillId="2" borderId="0" xfId="48" applyNumberFormat="1" applyFont="1" applyFill="1"/>
    <xf numFmtId="185" fontId="29" fillId="0" borderId="0" xfId="49" applyNumberFormat="1" applyFont="1" applyBorder="1"/>
    <xf numFmtId="172" fontId="24" fillId="0" borderId="0" xfId="26" applyNumberFormat="1" applyFont="1" applyAlignment="1">
      <alignment horizontal="right"/>
    </xf>
    <xf numFmtId="185" fontId="29" fillId="0" borderId="0" xfId="48" applyNumberFormat="1" applyFont="1"/>
    <xf numFmtId="185" fontId="25" fillId="0" borderId="0" xfId="48" applyNumberFormat="1" applyFont="1"/>
    <xf numFmtId="185" fontId="46" fillId="0" borderId="0" xfId="48" applyNumberFormat="1" applyFont="1"/>
    <xf numFmtId="172" fontId="25" fillId="0" borderId="0" xfId="26" applyNumberFormat="1" applyFont="1" applyAlignment="1">
      <alignment horizontal="right"/>
    </xf>
    <xf numFmtId="179" fontId="25" fillId="0" borderId="0" xfId="48" applyNumberFormat="1" applyFont="1"/>
    <xf numFmtId="179" fontId="25" fillId="2" borderId="3" xfId="48" applyNumberFormat="1" applyFont="1" applyFill="1" applyBorder="1"/>
    <xf numFmtId="185" fontId="25" fillId="0" borderId="3" xfId="48" applyNumberFormat="1" applyFont="1" applyBorder="1"/>
    <xf numFmtId="185" fontId="46" fillId="0" borderId="3" xfId="48" applyNumberFormat="1" applyFont="1" applyBorder="1"/>
    <xf numFmtId="172" fontId="25" fillId="0" borderId="3" xfId="26" applyNumberFormat="1" applyFont="1" applyBorder="1" applyAlignment="1">
      <alignment horizontal="right"/>
    </xf>
    <xf numFmtId="0" fontId="24" fillId="0" borderId="0" xfId="26" applyFont="1" applyAlignment="1">
      <alignment horizontal="left" indent="6"/>
    </xf>
    <xf numFmtId="185" fontId="3" fillId="0" borderId="0" xfId="48" applyNumberFormat="1" applyFont="1" applyAlignment="1">
      <alignment horizontal="right"/>
    </xf>
    <xf numFmtId="0" fontId="25" fillId="0" borderId="3" xfId="26" applyFont="1" applyBorder="1"/>
    <xf numFmtId="189" fontId="24" fillId="0" borderId="0" xfId="26" applyNumberFormat="1" applyFont="1" applyAlignment="1">
      <alignment horizontal="right"/>
    </xf>
    <xf numFmtId="167" fontId="3" fillId="0" borderId="0" xfId="56" applyNumberFormat="1" applyFont="1" applyBorder="1" applyAlignment="1" applyProtection="1"/>
    <xf numFmtId="185" fontId="25" fillId="0" borderId="0" xfId="48" applyNumberFormat="1" applyFont="1" applyAlignment="1">
      <alignment horizontal="right"/>
    </xf>
    <xf numFmtId="179" fontId="46" fillId="0" borderId="1" xfId="48" applyNumberFormat="1" applyFont="1" applyBorder="1"/>
    <xf numFmtId="185" fontId="46" fillId="0" borderId="1" xfId="48" applyNumberFormat="1" applyFont="1" applyBorder="1"/>
    <xf numFmtId="172" fontId="46" fillId="0" borderId="1" xfId="26" applyNumberFormat="1" applyFont="1" applyBorder="1" applyAlignment="1">
      <alignment horizontal="right"/>
    </xf>
    <xf numFmtId="179" fontId="46" fillId="0" borderId="0" xfId="48" applyNumberFormat="1" applyFont="1"/>
    <xf numFmtId="179" fontId="40" fillId="7" borderId="0" xfId="48" applyNumberFormat="1" applyFont="1" applyFill="1"/>
    <xf numFmtId="185" fontId="40" fillId="7" borderId="0" xfId="48" applyNumberFormat="1" applyFont="1" applyFill="1" applyAlignment="1">
      <alignment horizontal="right"/>
    </xf>
    <xf numFmtId="167" fontId="40" fillId="7" borderId="0" xfId="56" applyNumberFormat="1" applyFont="1" applyFill="1" applyBorder="1" applyAlignment="1" applyProtection="1"/>
    <xf numFmtId="3" fontId="3" fillId="0" borderId="0" xfId="26" applyNumberFormat="1" applyFont="1" applyAlignment="1">
      <alignment horizontal="left"/>
    </xf>
    <xf numFmtId="0" fontId="45" fillId="0" borderId="0" xfId="26" applyFont="1" applyAlignment="1">
      <alignment vertical="center"/>
    </xf>
    <xf numFmtId="0" fontId="24" fillId="0" borderId="0" xfId="26" applyFont="1" applyAlignment="1">
      <alignment vertical="center"/>
    </xf>
    <xf numFmtId="0" fontId="29" fillId="0" borderId="0" xfId="26" applyFont="1"/>
    <xf numFmtId="0" fontId="13" fillId="0" borderId="0" xfId="39"/>
    <xf numFmtId="0" fontId="50" fillId="0" borderId="0" xfId="39" applyFont="1"/>
    <xf numFmtId="0" fontId="24" fillId="0" borderId="0" xfId="39" applyFont="1"/>
    <xf numFmtId="0" fontId="24" fillId="0" borderId="0" xfId="39" applyFont="1" applyAlignment="1">
      <alignment horizontal="right"/>
    </xf>
    <xf numFmtId="172" fontId="3" fillId="0" borderId="0" xfId="52" applyNumberFormat="1" applyFont="1" applyBorder="1" applyAlignment="1" applyProtection="1"/>
    <xf numFmtId="172" fontId="3" fillId="0" borderId="0" xfId="52" applyNumberFormat="1" applyFont="1" applyBorder="1" applyAlignment="1" applyProtection="1">
      <alignment horizontal="right"/>
    </xf>
    <xf numFmtId="172" fontId="24" fillId="0" borderId="0" xfId="39" applyNumberFormat="1" applyFont="1" applyAlignment="1">
      <alignment horizontal="right"/>
    </xf>
    <xf numFmtId="185" fontId="3" fillId="0" borderId="3" xfId="48" applyNumberFormat="1" applyFont="1" applyBorder="1"/>
    <xf numFmtId="185" fontId="29" fillId="0" borderId="3" xfId="48" applyNumberFormat="1" applyFont="1" applyBorder="1"/>
    <xf numFmtId="172" fontId="24" fillId="0" borderId="3" xfId="39" applyNumberFormat="1" applyFont="1" applyBorder="1" applyAlignment="1">
      <alignment horizontal="right"/>
    </xf>
    <xf numFmtId="185" fontId="40" fillId="7" borderId="0" xfId="48" applyNumberFormat="1" applyFont="1" applyFill="1"/>
    <xf numFmtId="172" fontId="40" fillId="7" borderId="0" xfId="39" applyNumberFormat="1" applyFont="1" applyFill="1" applyAlignment="1">
      <alignment horizontal="right"/>
    </xf>
    <xf numFmtId="179" fontId="40" fillId="0" borderId="0" xfId="48" applyNumberFormat="1" applyFont="1"/>
    <xf numFmtId="185" fontId="40" fillId="0" borderId="0" xfId="48" applyNumberFormat="1" applyFont="1"/>
    <xf numFmtId="185" fontId="34" fillId="0" borderId="0" xfId="48" applyNumberFormat="1" applyFont="1"/>
    <xf numFmtId="172" fontId="34" fillId="0" borderId="0" xfId="39" applyNumberFormat="1" applyFont="1" applyAlignment="1">
      <alignment horizontal="right"/>
    </xf>
    <xf numFmtId="0" fontId="3" fillId="0" borderId="0" xfId="48" applyFont="1" applyAlignment="1"/>
    <xf numFmtId="3" fontId="3" fillId="0" borderId="0" xfId="39" applyNumberFormat="1" applyFont="1" applyAlignment="1">
      <alignment horizontal="left"/>
    </xf>
    <xf numFmtId="0" fontId="45" fillId="0" borderId="0" xfId="39" applyFont="1" applyAlignment="1">
      <alignment vertical="center"/>
    </xf>
    <xf numFmtId="0" fontId="24" fillId="0" borderId="0" xfId="39" applyFont="1" applyAlignment="1">
      <alignment vertical="center"/>
    </xf>
    <xf numFmtId="0" fontId="29" fillId="0" borderId="0" xfId="39" applyFont="1"/>
    <xf numFmtId="184" fontId="24" fillId="0" borderId="0" xfId="48" applyNumberFormat="1" applyFont="1"/>
    <xf numFmtId="179" fontId="24" fillId="0" borderId="0" xfId="48" applyNumberFormat="1" applyFont="1"/>
    <xf numFmtId="179" fontId="25" fillId="0" borderId="3" xfId="48" applyNumberFormat="1" applyFont="1" applyBorder="1"/>
    <xf numFmtId="0" fontId="3" fillId="0" borderId="0" xfId="39" applyFont="1"/>
    <xf numFmtId="0" fontId="50" fillId="0" borderId="0" xfId="49" applyFont="1" applyBorder="1"/>
    <xf numFmtId="0" fontId="52" fillId="0" borderId="0" xfId="49" applyFont="1" applyBorder="1"/>
    <xf numFmtId="0" fontId="52" fillId="2" borderId="0" xfId="49" applyFont="1" applyFill="1" applyBorder="1"/>
    <xf numFmtId="0" fontId="3" fillId="2" borderId="0" xfId="39" applyFont="1" applyFill="1"/>
    <xf numFmtId="169" fontId="3" fillId="2" borderId="0" xfId="18" applyFont="1" applyFill="1" applyBorder="1" applyAlignment="1" applyProtection="1">
      <alignment horizontal="left"/>
    </xf>
    <xf numFmtId="0" fontId="17" fillId="2" borderId="0" xfId="49" applyFont="1" applyFill="1" applyBorder="1"/>
    <xf numFmtId="0" fontId="29" fillId="2" borderId="0" xfId="49" applyFont="1" applyFill="1" applyBorder="1"/>
    <xf numFmtId="0" fontId="3" fillId="0" borderId="0" xfId="39" applyFont="1" applyAlignment="1">
      <alignment horizontal="center"/>
    </xf>
    <xf numFmtId="0" fontId="3" fillId="2" borderId="0" xfId="49" applyFont="1" applyFill="1" applyBorder="1" applyAlignment="1">
      <alignment horizontal="center"/>
    </xf>
    <xf numFmtId="0" fontId="29" fillId="0" borderId="0" xfId="39" applyFont="1" applyAlignment="1">
      <alignment horizontal="center"/>
    </xf>
    <xf numFmtId="0" fontId="29" fillId="0" borderId="3" xfId="47" applyFont="1" applyBorder="1" applyAlignment="1">
      <alignment horizontal="center"/>
    </xf>
    <xf numFmtId="190" fontId="3" fillId="0" borderId="3" xfId="18" applyNumberFormat="1" applyFont="1" applyBorder="1" applyAlignment="1" applyProtection="1">
      <alignment horizontal="center"/>
    </xf>
    <xf numFmtId="0" fontId="3" fillId="2" borderId="3" xfId="39" applyFont="1" applyFill="1" applyBorder="1" applyAlignment="1">
      <alignment horizontal="center"/>
    </xf>
    <xf numFmtId="190" fontId="3" fillId="0" borderId="3" xfId="18" applyNumberFormat="1" applyFont="1" applyBorder="1" applyAlignment="1" applyProtection="1">
      <alignment horizontal="center" wrapText="1"/>
    </xf>
    <xf numFmtId="0" fontId="24" fillId="0" borderId="0" xfId="39" applyFont="1" applyAlignment="1">
      <alignment horizontal="center"/>
    </xf>
    <xf numFmtId="0" fontId="3" fillId="0" borderId="3" xfId="39" applyFont="1" applyBorder="1" applyAlignment="1">
      <alignment horizontal="center"/>
    </xf>
    <xf numFmtId="0" fontId="3" fillId="2" borderId="3" xfId="39" applyFont="1" applyFill="1" applyBorder="1"/>
    <xf numFmtId="190" fontId="29" fillId="0" borderId="3" xfId="18" applyNumberFormat="1" applyFont="1" applyBorder="1" applyAlignment="1" applyProtection="1">
      <alignment horizontal="center"/>
    </xf>
    <xf numFmtId="190" fontId="3" fillId="0" borderId="11" xfId="18" applyNumberFormat="1" applyFont="1" applyBorder="1" applyAlignment="1" applyProtection="1">
      <alignment horizontal="left" vertical="top"/>
    </xf>
    <xf numFmtId="185" fontId="3" fillId="0" borderId="11" xfId="39" applyNumberFormat="1" applyFont="1" applyBorder="1" applyAlignment="1">
      <alignment horizontal="right"/>
    </xf>
    <xf numFmtId="185" fontId="3" fillId="0" borderId="0" xfId="39" applyNumberFormat="1" applyFont="1" applyAlignment="1">
      <alignment horizontal="right"/>
    </xf>
    <xf numFmtId="185" fontId="3" fillId="0" borderId="9" xfId="39" applyNumberFormat="1" applyFont="1" applyBorder="1" applyAlignment="1">
      <alignment horizontal="right"/>
    </xf>
    <xf numFmtId="185" fontId="29" fillId="0" borderId="0" xfId="39" applyNumberFormat="1" applyFont="1" applyAlignment="1">
      <alignment horizontal="right"/>
    </xf>
    <xf numFmtId="190" fontId="3" fillId="0" borderId="9" xfId="18" applyNumberFormat="1" applyFont="1" applyBorder="1" applyAlignment="1" applyProtection="1">
      <alignment horizontal="left" vertical="top"/>
    </xf>
    <xf numFmtId="185" fontId="3" fillId="2" borderId="9" xfId="39" applyNumberFormat="1" applyFont="1" applyFill="1" applyBorder="1" applyAlignment="1">
      <alignment horizontal="right"/>
    </xf>
    <xf numFmtId="185" fontId="3" fillId="2" borderId="0" xfId="39" applyNumberFormat="1" applyFont="1" applyFill="1" applyAlignment="1">
      <alignment horizontal="right"/>
    </xf>
    <xf numFmtId="190" fontId="3" fillId="0" borderId="10" xfId="18" applyNumberFormat="1" applyFont="1" applyBorder="1" applyAlignment="1" applyProtection="1">
      <alignment horizontal="left" vertical="top"/>
    </xf>
    <xf numFmtId="185" fontId="3" fillId="2" borderId="0" xfId="39" applyNumberFormat="1" applyFont="1" applyFill="1" applyAlignment="1">
      <alignment horizontal="right" vertical="top"/>
    </xf>
    <xf numFmtId="190" fontId="25" fillId="0" borderId="12" xfId="18" applyNumberFormat="1" applyFont="1" applyBorder="1" applyAlignment="1" applyProtection="1">
      <alignment vertical="top"/>
    </xf>
    <xf numFmtId="185" fontId="3" fillId="2" borderId="12" xfId="39" applyNumberFormat="1" applyFont="1" applyFill="1" applyBorder="1" applyAlignment="1">
      <alignment horizontal="right"/>
    </xf>
    <xf numFmtId="185" fontId="3" fillId="2" borderId="1" xfId="39" applyNumberFormat="1" applyFont="1" applyFill="1" applyBorder="1" applyAlignment="1">
      <alignment horizontal="right"/>
    </xf>
    <xf numFmtId="185" fontId="3" fillId="0" borderId="1" xfId="39" applyNumberFormat="1" applyFont="1" applyBorder="1" applyAlignment="1">
      <alignment horizontal="right"/>
    </xf>
    <xf numFmtId="185" fontId="3" fillId="0" borderId="12" xfId="39" applyNumberFormat="1" applyFont="1" applyBorder="1" applyAlignment="1">
      <alignment horizontal="right"/>
    </xf>
    <xf numFmtId="185" fontId="29" fillId="0" borderId="1" xfId="39" applyNumberFormat="1" applyFont="1" applyBorder="1" applyAlignment="1">
      <alignment horizontal="right"/>
    </xf>
    <xf numFmtId="190" fontId="3" fillId="0" borderId="9" xfId="18" applyNumberFormat="1" applyFont="1" applyBorder="1" applyAlignment="1" applyProtection="1">
      <alignment vertical="top"/>
    </xf>
    <xf numFmtId="190" fontId="3" fillId="0" borderId="10" xfId="39" applyNumberFormat="1" applyFont="1" applyBorder="1" applyAlignment="1">
      <alignment vertical="top"/>
    </xf>
    <xf numFmtId="190" fontId="3" fillId="2" borderId="10" xfId="39" applyNumberFormat="1" applyFont="1" applyFill="1" applyBorder="1" applyAlignment="1">
      <alignment horizontal="left" vertical="top"/>
    </xf>
    <xf numFmtId="190" fontId="25" fillId="2" borderId="10" xfId="18" applyNumberFormat="1" applyFont="1" applyFill="1" applyBorder="1" applyAlignment="1" applyProtection="1">
      <alignment vertical="top"/>
    </xf>
    <xf numFmtId="190" fontId="24" fillId="0" borderId="11" xfId="18" applyNumberFormat="1" applyFont="1" applyBorder="1" applyAlignment="1" applyProtection="1">
      <alignment vertical="top"/>
    </xf>
    <xf numFmtId="190" fontId="24" fillId="2" borderId="9" xfId="18" applyNumberFormat="1" applyFont="1" applyFill="1" applyBorder="1" applyAlignment="1" applyProtection="1">
      <alignment vertical="top"/>
    </xf>
    <xf numFmtId="190" fontId="24" fillId="2" borderId="10" xfId="18" applyNumberFormat="1" applyFont="1" applyFill="1" applyBorder="1" applyAlignment="1" applyProtection="1">
      <alignment vertical="top"/>
    </xf>
    <xf numFmtId="185" fontId="3" fillId="2" borderId="10" xfId="39" applyNumberFormat="1" applyFont="1" applyFill="1" applyBorder="1" applyAlignment="1">
      <alignment horizontal="right"/>
    </xf>
    <xf numFmtId="185" fontId="3" fillId="2" borderId="3" xfId="39" applyNumberFormat="1" applyFont="1" applyFill="1" applyBorder="1" applyAlignment="1">
      <alignment horizontal="right"/>
    </xf>
    <xf numFmtId="185" fontId="3" fillId="0" borderId="3" xfId="39" applyNumberFormat="1" applyFont="1" applyBorder="1" applyAlignment="1">
      <alignment horizontal="right"/>
    </xf>
    <xf numFmtId="185" fontId="3" fillId="0" borderId="10" xfId="39" applyNumberFormat="1" applyFont="1" applyBorder="1" applyAlignment="1">
      <alignment horizontal="right"/>
    </xf>
    <xf numFmtId="185" fontId="29" fillId="0" borderId="3" xfId="39" applyNumberFormat="1" applyFont="1" applyBorder="1" applyAlignment="1">
      <alignment horizontal="right"/>
    </xf>
    <xf numFmtId="190" fontId="46" fillId="0" borderId="12" xfId="18" applyNumberFormat="1" applyFont="1" applyBorder="1" applyAlignment="1" applyProtection="1">
      <alignment vertical="center"/>
    </xf>
    <xf numFmtId="185" fontId="29" fillId="2" borderId="12" xfId="39" applyNumberFormat="1" applyFont="1" applyFill="1" applyBorder="1" applyAlignment="1">
      <alignment horizontal="right"/>
    </xf>
    <xf numFmtId="185" fontId="29" fillId="2" borderId="1" xfId="39" applyNumberFormat="1" applyFont="1" applyFill="1" applyBorder="1" applyAlignment="1">
      <alignment horizontal="right"/>
    </xf>
    <xf numFmtId="185" fontId="29" fillId="0" borderId="12" xfId="39" applyNumberFormat="1" applyFont="1" applyBorder="1" applyAlignment="1">
      <alignment horizontal="right"/>
    </xf>
    <xf numFmtId="0" fontId="3" fillId="0" borderId="0" xfId="39" applyFont="1" applyAlignment="1">
      <alignment horizontal="right"/>
    </xf>
    <xf numFmtId="0" fontId="34" fillId="0" borderId="0" xfId="39" applyFont="1" applyAlignment="1">
      <alignment vertical="center"/>
    </xf>
    <xf numFmtId="0" fontId="3" fillId="0" borderId="9" xfId="39" applyFont="1" applyBorder="1"/>
    <xf numFmtId="0" fontId="50" fillId="0" borderId="9" xfId="49" applyFont="1" applyBorder="1"/>
    <xf numFmtId="0" fontId="13" fillId="2" borderId="0" xfId="39" applyFill="1"/>
    <xf numFmtId="0" fontId="29" fillId="2" borderId="0" xfId="39" applyFont="1" applyFill="1"/>
    <xf numFmtId="0" fontId="47" fillId="0" borderId="0" xfId="39" applyFont="1"/>
    <xf numFmtId="0" fontId="29" fillId="0" borderId="10" xfId="39" applyFont="1" applyBorder="1" applyAlignment="1">
      <alignment horizontal="center" wrapText="1"/>
    </xf>
    <xf numFmtId="0" fontId="3" fillId="0" borderId="3" xfId="39" applyFont="1" applyBorder="1" applyAlignment="1">
      <alignment horizontal="center" wrapText="1"/>
    </xf>
    <xf numFmtId="0" fontId="3" fillId="2" borderId="3" xfId="39" applyFont="1" applyFill="1" applyBorder="1" applyAlignment="1">
      <alignment horizontal="center" wrapText="1"/>
    </xf>
    <xf numFmtId="0" fontId="47" fillId="0" borderId="0" xfId="39" applyFont="1" applyAlignment="1">
      <alignment horizontal="center" wrapText="1"/>
    </xf>
    <xf numFmtId="0" fontId="29" fillId="2" borderId="3" xfId="39" applyFont="1" applyFill="1" applyBorder="1" applyAlignment="1">
      <alignment horizontal="center" wrapText="1"/>
    </xf>
    <xf numFmtId="0" fontId="3" fillId="0" borderId="9" xfId="39" applyFont="1" applyBorder="1" applyAlignment="1">
      <alignment horizontal="left"/>
    </xf>
    <xf numFmtId="185" fontId="3" fillId="0" borderId="0" xfId="39" applyNumberFormat="1" applyFont="1"/>
    <xf numFmtId="185" fontId="3" fillId="0" borderId="11" xfId="39" applyNumberFormat="1" applyFont="1" applyBorder="1"/>
    <xf numFmtId="185" fontId="24" fillId="0" borderId="0" xfId="39" applyNumberFormat="1" applyFont="1"/>
    <xf numFmtId="185" fontId="24" fillId="0" borderId="9" xfId="39" applyNumberFormat="1" applyFont="1" applyBorder="1"/>
    <xf numFmtId="185" fontId="34" fillId="0" borderId="0" xfId="39" applyNumberFormat="1" applyFont="1"/>
    <xf numFmtId="0" fontId="25" fillId="0" borderId="12" xfId="39" applyFont="1" applyBorder="1" applyAlignment="1">
      <alignment horizontal="left"/>
    </xf>
    <xf numFmtId="185" fontId="24" fillId="0" borderId="1" xfId="39" applyNumberFormat="1" applyFont="1" applyBorder="1"/>
    <xf numFmtId="185" fontId="24" fillId="0" borderId="12" xfId="39" applyNumberFormat="1" applyFont="1" applyBorder="1"/>
    <xf numFmtId="185" fontId="34" fillId="0" borderId="1" xfId="39" applyNumberFormat="1" applyFont="1" applyBorder="1"/>
    <xf numFmtId="0" fontId="25" fillId="2" borderId="12" xfId="39" applyFont="1" applyFill="1" applyBorder="1" applyAlignment="1">
      <alignment horizontal="left"/>
    </xf>
    <xf numFmtId="0" fontId="3" fillId="0" borderId="10" xfId="39" applyFont="1" applyBorder="1" applyAlignment="1">
      <alignment horizontal="left"/>
    </xf>
    <xf numFmtId="0" fontId="25" fillId="0" borderId="9" xfId="39" applyFont="1" applyBorder="1" applyAlignment="1">
      <alignment horizontal="left"/>
    </xf>
    <xf numFmtId="0" fontId="46" fillId="0" borderId="12" xfId="39" applyFont="1" applyBorder="1" applyAlignment="1">
      <alignment horizontal="left"/>
    </xf>
    <xf numFmtId="185" fontId="34" fillId="0" borderId="12" xfId="39" applyNumberFormat="1" applyFont="1" applyBorder="1"/>
    <xf numFmtId="181" fontId="3" fillId="0" borderId="0" xfId="21" applyNumberFormat="1" applyFont="1" applyBorder="1" applyAlignment="1" applyProtection="1">
      <alignment horizontal="left"/>
    </xf>
    <xf numFmtId="0" fontId="34" fillId="0" borderId="9" xfId="39" applyFont="1" applyBorder="1" applyAlignment="1">
      <alignment vertical="center"/>
    </xf>
    <xf numFmtId="0" fontId="3" fillId="2" borderId="9" xfId="39" applyFont="1" applyFill="1" applyBorder="1"/>
    <xf numFmtId="0" fontId="53" fillId="0" borderId="0" xfId="29" applyFont="1" applyBorder="1"/>
    <xf numFmtId="191" fontId="3" fillId="0" borderId="0" xfId="29" applyNumberFormat="1" applyBorder="1"/>
    <xf numFmtId="192" fontId="3" fillId="0" borderId="0" xfId="29" applyNumberFormat="1" applyBorder="1"/>
    <xf numFmtId="192" fontId="29" fillId="0" borderId="0" xfId="29" applyNumberFormat="1" applyFont="1" applyBorder="1"/>
    <xf numFmtId="172" fontId="3" fillId="0" borderId="0" xfId="29" applyNumberFormat="1" applyBorder="1"/>
    <xf numFmtId="192" fontId="3" fillId="0" borderId="3" xfId="29" applyNumberFormat="1" applyBorder="1"/>
    <xf numFmtId="192" fontId="29" fillId="0" borderId="3" xfId="29" applyNumberFormat="1" applyFont="1" applyBorder="1"/>
    <xf numFmtId="172" fontId="3" fillId="0" borderId="3" xfId="29" applyNumberFormat="1" applyBorder="1"/>
    <xf numFmtId="191" fontId="3" fillId="0" borderId="3" xfId="29" applyNumberFormat="1" applyBorder="1"/>
    <xf numFmtId="193" fontId="3" fillId="0" borderId="0" xfId="29" applyNumberFormat="1" applyBorder="1"/>
    <xf numFmtId="193" fontId="29" fillId="0" borderId="0" xfId="29" applyNumberFormat="1" applyFont="1" applyBorder="1"/>
    <xf numFmtId="0" fontId="40" fillId="8" borderId="0" xfId="29" applyFont="1" applyFill="1" applyBorder="1"/>
    <xf numFmtId="192" fontId="40" fillId="8" borderId="0" xfId="29" applyNumberFormat="1" applyFont="1" applyFill="1" applyBorder="1"/>
    <xf numFmtId="172" fontId="40" fillId="8" borderId="0" xfId="29" applyNumberFormat="1" applyFont="1" applyFill="1" applyBorder="1"/>
    <xf numFmtId="191" fontId="40" fillId="8" borderId="0" xfId="29" applyNumberFormat="1" applyFont="1" applyFill="1" applyBorder="1"/>
    <xf numFmtId="173" fontId="40" fillId="8" borderId="0" xfId="29" applyNumberFormat="1" applyFont="1" applyFill="1" applyBorder="1" applyAlignment="1">
      <alignment horizontal="right"/>
    </xf>
    <xf numFmtId="172" fontId="40" fillId="8" borderId="0" xfId="29" applyNumberFormat="1" applyFont="1" applyFill="1" applyBorder="1" applyAlignment="1">
      <alignment horizontal="right"/>
    </xf>
    <xf numFmtId="171" fontId="40" fillId="8" borderId="0" xfId="29" applyNumberFormat="1" applyFont="1" applyFill="1" applyBorder="1" applyAlignment="1">
      <alignment horizontal="right"/>
    </xf>
    <xf numFmtId="0" fontId="53" fillId="2" borderId="0" xfId="0" applyFont="1" applyFill="1" applyBorder="1"/>
    <xf numFmtId="0" fontId="3" fillId="2" borderId="3" xfId="0" applyFont="1" applyFill="1" applyBorder="1" applyAlignment="1">
      <alignment horizontal="right" wrapText="1"/>
    </xf>
    <xf numFmtId="0" fontId="3" fillId="0" borderId="3" xfId="0" applyFont="1" applyBorder="1" applyAlignment="1">
      <alignment horizontal="right" wrapText="1"/>
    </xf>
    <xf numFmtId="0" fontId="24" fillId="2" borderId="3" xfId="0" applyFont="1" applyFill="1" applyBorder="1" applyAlignment="1">
      <alignment horizontal="right" wrapText="1"/>
    </xf>
    <xf numFmtId="0" fontId="3" fillId="2" borderId="0" xfId="0" applyFont="1" applyFill="1" applyBorder="1" applyAlignment="1">
      <alignment horizontal="center" wrapText="1"/>
    </xf>
    <xf numFmtId="168" fontId="3" fillId="0" borderId="0" xfId="0" applyNumberFormat="1" applyFont="1" applyBorder="1" applyAlignment="1">
      <alignment horizontal="right"/>
    </xf>
    <xf numFmtId="2" fontId="24" fillId="0" borderId="0" xfId="0" applyNumberFormat="1" applyFont="1" applyBorder="1" applyAlignment="1">
      <alignment horizontal="right"/>
    </xf>
    <xf numFmtId="0" fontId="3" fillId="0" borderId="3" xfId="0" applyFont="1" applyBorder="1" applyAlignment="1">
      <alignment horizontal="left"/>
    </xf>
    <xf numFmtId="2" fontId="24" fillId="0" borderId="3" xfId="0" applyNumberFormat="1" applyFont="1" applyBorder="1" applyAlignment="1">
      <alignment horizontal="right"/>
    </xf>
    <xf numFmtId="0" fontId="53" fillId="0" borderId="0" xfId="48" applyFont="1"/>
    <xf numFmtId="167" fontId="29" fillId="0" borderId="0" xfId="52" applyNumberFormat="1" applyFont="1" applyBorder="1" applyAlignment="1" applyProtection="1"/>
    <xf numFmtId="171" fontId="3" fillId="0" borderId="0" xfId="48" applyNumberFormat="1" applyFont="1"/>
    <xf numFmtId="171" fontId="29" fillId="0" borderId="0" xfId="48" applyNumberFormat="1" applyFont="1"/>
    <xf numFmtId="179" fontId="40" fillId="8" borderId="0" xfId="48" applyNumberFormat="1" applyFont="1" applyFill="1"/>
    <xf numFmtId="171" fontId="40" fillId="8" borderId="0" xfId="48" applyNumberFormat="1" applyFont="1" applyFill="1"/>
    <xf numFmtId="172" fontId="40" fillId="8" borderId="0" xfId="39" applyNumberFormat="1" applyFont="1" applyFill="1" applyAlignment="1">
      <alignment horizontal="right"/>
    </xf>
    <xf numFmtId="171" fontId="40" fillId="0" borderId="0" xfId="48" applyNumberFormat="1" applyFont="1"/>
    <xf numFmtId="167" fontId="40" fillId="0" borderId="0" xfId="52" applyNumberFormat="1" applyFont="1" applyBorder="1" applyAlignment="1" applyProtection="1"/>
    <xf numFmtId="0" fontId="3" fillId="0" borderId="0" xfId="48" applyFont="1"/>
    <xf numFmtId="179" fontId="3" fillId="0" borderId="0" xfId="39" applyNumberFormat="1" applyFont="1"/>
    <xf numFmtId="179" fontId="13" fillId="0" borderId="0" xfId="39" applyNumberFormat="1"/>
    <xf numFmtId="179" fontId="29" fillId="0" borderId="0" xfId="39" applyNumberFormat="1" applyFont="1"/>
    <xf numFmtId="0" fontId="53" fillId="0" borderId="0" xfId="39" applyFont="1"/>
    <xf numFmtId="179" fontId="23" fillId="0" borderId="0" xfId="2" applyNumberFormat="1" applyFont="1" applyBorder="1" applyAlignment="1" applyProtection="1"/>
    <xf numFmtId="0" fontId="29" fillId="0" borderId="3" xfId="48" applyFont="1" applyBorder="1"/>
    <xf numFmtId="0" fontId="24" fillId="0" borderId="12" xfId="39" applyFont="1" applyBorder="1" applyAlignment="1">
      <alignment vertical="center"/>
    </xf>
    <xf numFmtId="0" fontId="3" fillId="0" borderId="20" xfId="48" applyFont="1" applyBorder="1" applyAlignment="1">
      <alignment horizontal="center" vertical="center" wrapText="1"/>
    </xf>
    <xf numFmtId="0" fontId="3" fillId="0" borderId="1" xfId="48" applyFont="1" applyBorder="1" applyAlignment="1">
      <alignment horizontal="center" vertical="center" wrapText="1"/>
    </xf>
    <xf numFmtId="0" fontId="3" fillId="0" borderId="12" xfId="48" applyFont="1" applyBorder="1" applyAlignment="1">
      <alignment horizontal="center" vertical="center" wrapText="1"/>
    </xf>
    <xf numFmtId="0" fontId="3" fillId="0" borderId="13" xfId="48" applyFont="1" applyBorder="1" applyAlignment="1">
      <alignment horizontal="center" vertical="center" wrapText="1"/>
    </xf>
    <xf numFmtId="179" fontId="29" fillId="0" borderId="12" xfId="48" applyNumberFormat="1" applyFont="1" applyBorder="1" applyAlignment="1">
      <alignment horizontal="center" vertical="center" wrapText="1"/>
    </xf>
    <xf numFmtId="179" fontId="29" fillId="0" borderId="11" xfId="48" applyNumberFormat="1" applyFont="1" applyBorder="1"/>
    <xf numFmtId="184" fontId="3" fillId="0" borderId="11" xfId="48" applyNumberFormat="1" applyFont="1" applyBorder="1"/>
    <xf numFmtId="184" fontId="3" fillId="0" borderId="19" xfId="48" applyNumberFormat="1" applyFont="1" applyBorder="1"/>
    <xf numFmtId="184" fontId="29" fillId="0" borderId="11" xfId="48" applyNumberFormat="1" applyFont="1" applyBorder="1"/>
    <xf numFmtId="184" fontId="29" fillId="0" borderId="19" xfId="48" applyNumberFormat="1" applyFont="1" applyBorder="1"/>
    <xf numFmtId="194" fontId="3" fillId="0" borderId="0" xfId="48" applyNumberFormat="1" applyFont="1"/>
    <xf numFmtId="194" fontId="3" fillId="0" borderId="9" xfId="48" applyNumberFormat="1" applyFont="1" applyBorder="1"/>
    <xf numFmtId="194" fontId="3" fillId="0" borderId="17" xfId="48" applyNumberFormat="1" applyFont="1" applyBorder="1"/>
    <xf numFmtId="194" fontId="29" fillId="0" borderId="9" xfId="48" applyNumberFormat="1" applyFont="1" applyBorder="1"/>
    <xf numFmtId="0" fontId="40" fillId="8" borderId="0" xfId="39" applyFont="1" applyFill="1"/>
    <xf numFmtId="194" fontId="40" fillId="8" borderId="0" xfId="48" applyNumberFormat="1" applyFont="1" applyFill="1"/>
    <xf numFmtId="0" fontId="34" fillId="0" borderId="0" xfId="39" applyFont="1"/>
    <xf numFmtId="0" fontId="54" fillId="0" borderId="0" xfId="29" applyFont="1" applyBorder="1"/>
    <xf numFmtId="0" fontId="40" fillId="9" borderId="0" xfId="29" applyFont="1" applyFill="1" applyBorder="1"/>
    <xf numFmtId="173" fontId="40" fillId="9" borderId="0" xfId="29" applyNumberFormat="1" applyFont="1" applyFill="1" applyBorder="1" applyAlignment="1">
      <alignment horizontal="right"/>
    </xf>
    <xf numFmtId="172" fontId="40" fillId="9" borderId="0" xfId="29" applyNumberFormat="1" applyFont="1" applyFill="1" applyBorder="1" applyAlignment="1">
      <alignment horizontal="right"/>
    </xf>
    <xf numFmtId="171" fontId="40" fillId="9" borderId="0" xfId="29" applyNumberFormat="1" applyFont="1" applyFill="1" applyBorder="1" applyAlignment="1">
      <alignment horizontal="right"/>
    </xf>
    <xf numFmtId="0" fontId="55" fillId="0" borderId="0" xfId="29" applyFont="1" applyBorder="1"/>
    <xf numFmtId="0" fontId="40" fillId="10" borderId="0" xfId="29" applyFont="1" applyFill="1" applyBorder="1"/>
    <xf numFmtId="173" fontId="40" fillId="10" borderId="0" xfId="29" applyNumberFormat="1" applyFont="1" applyFill="1" applyBorder="1" applyAlignment="1">
      <alignment horizontal="right"/>
    </xf>
    <xf numFmtId="172" fontId="40" fillId="10" borderId="0" xfId="29" applyNumberFormat="1" applyFont="1" applyFill="1" applyBorder="1" applyAlignment="1">
      <alignment horizontal="right"/>
    </xf>
    <xf numFmtId="171" fontId="40" fillId="10" borderId="0" xfId="29" applyNumberFormat="1" applyFont="1" applyFill="1" applyBorder="1" applyAlignment="1">
      <alignment horizontal="right"/>
    </xf>
    <xf numFmtId="0" fontId="56" fillId="0" borderId="0" xfId="29" applyFont="1" applyBorder="1"/>
    <xf numFmtId="0" fontId="40" fillId="11" borderId="0" xfId="29" applyFont="1" applyFill="1" applyBorder="1"/>
    <xf numFmtId="171" fontId="40" fillId="11" borderId="0" xfId="29" applyNumberFormat="1" applyFont="1" applyFill="1" applyBorder="1" applyAlignment="1">
      <alignment horizontal="right"/>
    </xf>
    <xf numFmtId="172" fontId="40" fillId="11" borderId="0" xfId="29" applyNumberFormat="1" applyFont="1" applyFill="1" applyBorder="1" applyAlignment="1">
      <alignment horizontal="right"/>
    </xf>
    <xf numFmtId="0" fontId="24" fillId="2" borderId="0" xfId="29" applyFont="1" applyFill="1" applyBorder="1"/>
    <xf numFmtId="187" fontId="40" fillId="11" borderId="0" xfId="29" applyNumberFormat="1" applyFont="1" applyFill="1" applyBorder="1" applyAlignment="1">
      <alignment horizontal="right"/>
    </xf>
    <xf numFmtId="173" fontId="24" fillId="0" borderId="0" xfId="29" applyNumberFormat="1" applyFont="1" applyBorder="1" applyAlignment="1">
      <alignment horizontal="right"/>
    </xf>
    <xf numFmtId="173" fontId="40" fillId="11" borderId="0" xfId="29" applyNumberFormat="1" applyFont="1" applyFill="1" applyBorder="1" applyAlignment="1">
      <alignment horizontal="right"/>
    </xf>
    <xf numFmtId="0" fontId="57" fillId="0" borderId="0" xfId="29" applyFont="1" applyBorder="1"/>
    <xf numFmtId="0" fontId="3" fillId="0" borderId="0" xfId="29" applyBorder="1" applyAlignment="1">
      <alignment horizontal="center" wrapText="1"/>
    </xf>
    <xf numFmtId="0" fontId="29" fillId="0" borderId="9" xfId="29" applyFont="1" applyBorder="1" applyAlignment="1">
      <alignment horizontal="center" wrapText="1"/>
    </xf>
    <xf numFmtId="0" fontId="29" fillId="2" borderId="0" xfId="29" applyFont="1" applyFill="1" applyBorder="1" applyAlignment="1">
      <alignment horizontal="right" vertical="top"/>
    </xf>
    <xf numFmtId="0" fontId="29" fillId="0" borderId="9" xfId="29" applyFont="1" applyBorder="1" applyAlignment="1">
      <alignment horizontal="center" vertical="top" wrapText="1"/>
    </xf>
    <xf numFmtId="0" fontId="3" fillId="0" borderId="16" xfId="29" applyFont="1" applyBorder="1" applyAlignment="1">
      <alignment horizontal="center" vertical="top" wrapText="1"/>
    </xf>
    <xf numFmtId="0" fontId="29" fillId="0" borderId="9" xfId="29" applyFont="1" applyBorder="1" applyAlignment="1">
      <alignment horizontal="right"/>
    </xf>
    <xf numFmtId="173" fontId="29" fillId="0" borderId="9" xfId="29" applyNumberFormat="1" applyFont="1" applyBorder="1" applyAlignment="1">
      <alignment horizontal="right"/>
    </xf>
    <xf numFmtId="10" fontId="0" fillId="0" borderId="0" xfId="51" applyNumberFormat="1" applyFont="1" applyBorder="1" applyAlignment="1" applyProtection="1"/>
    <xf numFmtId="10" fontId="0" fillId="0" borderId="3" xfId="51" applyNumberFormat="1" applyFont="1" applyBorder="1" applyAlignment="1" applyProtection="1"/>
    <xf numFmtId="173" fontId="40" fillId="12" borderId="0" xfId="29" applyNumberFormat="1" applyFont="1" applyFill="1" applyBorder="1" applyAlignment="1">
      <alignment horizontal="left"/>
    </xf>
    <xf numFmtId="173" fontId="40" fillId="12" borderId="0" xfId="29" applyNumberFormat="1" applyFont="1" applyFill="1" applyBorder="1" applyAlignment="1">
      <alignment horizontal="right"/>
    </xf>
    <xf numFmtId="173" fontId="40" fillId="12" borderId="9" xfId="29" applyNumberFormat="1" applyFont="1" applyFill="1" applyBorder="1" applyAlignment="1">
      <alignment horizontal="right"/>
    </xf>
    <xf numFmtId="10" fontId="40" fillId="12" borderId="0" xfId="51" applyNumberFormat="1" applyFont="1" applyFill="1" applyBorder="1" applyAlignment="1" applyProtection="1"/>
    <xf numFmtId="0" fontId="24" fillId="0" borderId="3" xfId="29" applyFont="1" applyBorder="1"/>
    <xf numFmtId="0" fontId="13" fillId="0" borderId="0" xfId="31"/>
    <xf numFmtId="0" fontId="58" fillId="0" borderId="0" xfId="31" applyFont="1"/>
    <xf numFmtId="0" fontId="56" fillId="2" borderId="0" xfId="8" applyFont="1" applyFill="1" applyAlignment="1">
      <alignment vertical="center"/>
    </xf>
    <xf numFmtId="0" fontId="3" fillId="2" borderId="0" xfId="9" applyFont="1" applyFill="1">
      <alignment horizontal="right"/>
    </xf>
    <xf numFmtId="0" fontId="3" fillId="2" borderId="0" xfId="8" applyFont="1" applyFill="1"/>
    <xf numFmtId="0" fontId="3" fillId="0" borderId="0" xfId="9" applyFont="1">
      <alignment horizontal="right"/>
    </xf>
    <xf numFmtId="0" fontId="23" fillId="0" borderId="0" xfId="2" applyFont="1" applyBorder="1" applyAlignment="1" applyProtection="1">
      <alignment horizontal="right"/>
    </xf>
    <xf numFmtId="0" fontId="3" fillId="0" borderId="0" xfId="31" applyFont="1"/>
    <xf numFmtId="0" fontId="24" fillId="0" borderId="0" xfId="31" applyFont="1" applyAlignment="1">
      <alignment horizontal="right"/>
    </xf>
    <xf numFmtId="0" fontId="24" fillId="0" borderId="0" xfId="31" applyFont="1"/>
    <xf numFmtId="0" fontId="34" fillId="0" borderId="0" xfId="31" applyFont="1"/>
    <xf numFmtId="0" fontId="24" fillId="2" borderId="0" xfId="31" applyFont="1" applyFill="1" applyAlignment="1">
      <alignment horizontal="right"/>
    </xf>
    <xf numFmtId="0" fontId="17" fillId="0" borderId="0" xfId="31" applyFont="1"/>
    <xf numFmtId="0" fontId="59" fillId="2" borderId="0" xfId="31" applyFont="1" applyFill="1"/>
    <xf numFmtId="0" fontId="29" fillId="0" borderId="0" xfId="9" applyFont="1">
      <alignment horizontal="right"/>
    </xf>
    <xf numFmtId="0" fontId="3" fillId="0" borderId="0" xfId="31" applyFont="1" applyAlignment="1">
      <alignment horizontal="right"/>
    </xf>
    <xf numFmtId="0" fontId="3" fillId="2" borderId="0" xfId="31" applyFont="1" applyFill="1"/>
    <xf numFmtId="0" fontId="3" fillId="2" borderId="0" xfId="10" applyFont="1" applyFill="1"/>
    <xf numFmtId="0" fontId="3" fillId="0" borderId="0" xfId="10" applyFont="1"/>
    <xf numFmtId="0" fontId="29" fillId="0" borderId="0" xfId="31" applyFont="1"/>
    <xf numFmtId="177" fontId="3" fillId="2" borderId="0" xfId="10" applyNumberFormat="1" applyFont="1" applyFill="1"/>
    <xf numFmtId="177" fontId="3" fillId="0" borderId="0" xfId="10" applyNumberFormat="1" applyFont="1"/>
    <xf numFmtId="177" fontId="3" fillId="0" borderId="0" xfId="9" applyNumberFormat="1" applyFont="1">
      <alignment horizontal="right"/>
    </xf>
    <xf numFmtId="177" fontId="13" fillId="0" borderId="0" xfId="31" applyNumberFormat="1" applyAlignment="1">
      <alignment horizontal="right"/>
    </xf>
    <xf numFmtId="177" fontId="3" fillId="0" borderId="0" xfId="31" applyNumberFormat="1" applyFont="1" applyAlignment="1">
      <alignment horizontal="right"/>
    </xf>
    <xf numFmtId="177" fontId="3" fillId="0" borderId="0" xfId="31" applyNumberFormat="1" applyFont="1"/>
    <xf numFmtId="177" fontId="29" fillId="0" borderId="0" xfId="31" applyNumberFormat="1" applyFont="1"/>
    <xf numFmtId="172" fontId="13" fillId="0" borderId="0" xfId="31" applyNumberFormat="1" applyAlignment="1">
      <alignment horizontal="right"/>
    </xf>
    <xf numFmtId="0" fontId="3" fillId="2" borderId="0" xfId="13" applyFont="1" applyFill="1" applyAlignment="1">
      <alignment vertical="center"/>
    </xf>
    <xf numFmtId="180" fontId="3" fillId="0" borderId="0" xfId="31" applyNumberFormat="1" applyFont="1"/>
    <xf numFmtId="180" fontId="29" fillId="0" borderId="0" xfId="31" applyNumberFormat="1" applyFont="1"/>
    <xf numFmtId="172" fontId="3" fillId="0" borderId="0" xfId="31" applyNumberFormat="1" applyFont="1"/>
    <xf numFmtId="0" fontId="29" fillId="2" borderId="3" xfId="12" applyFont="1" applyFill="1" applyBorder="1" applyAlignment="1">
      <alignment vertical="center"/>
    </xf>
    <xf numFmtId="180" fontId="29" fillId="0" borderId="3" xfId="31" applyNumberFormat="1" applyFont="1" applyBorder="1"/>
    <xf numFmtId="172" fontId="29" fillId="0" borderId="3" xfId="31" applyNumberFormat="1" applyFont="1" applyBorder="1" applyAlignment="1">
      <alignment vertical="center"/>
    </xf>
    <xf numFmtId="0" fontId="3" fillId="0" borderId="0" xfId="31" applyFont="1" applyAlignment="1">
      <alignment vertical="center"/>
    </xf>
    <xf numFmtId="0" fontId="29" fillId="2" borderId="0" xfId="12" applyFont="1" applyFill="1" applyBorder="1" applyAlignment="1">
      <alignment vertical="center"/>
    </xf>
    <xf numFmtId="172" fontId="3" fillId="0" borderId="0" xfId="31" applyNumberFormat="1" applyFont="1" applyAlignment="1">
      <alignment vertical="center"/>
    </xf>
    <xf numFmtId="0" fontId="3" fillId="2" borderId="0" xfId="12" applyFont="1" applyFill="1" applyBorder="1" applyAlignment="1">
      <alignment vertical="center"/>
    </xf>
    <xf numFmtId="0" fontId="3" fillId="0" borderId="0" xfId="13" applyFont="1" applyAlignment="1">
      <alignment vertical="center"/>
    </xf>
    <xf numFmtId="0" fontId="29" fillId="0" borderId="3" xfId="12" applyFont="1" applyBorder="1" applyAlignment="1">
      <alignment vertical="center"/>
    </xf>
    <xf numFmtId="172" fontId="29" fillId="0" borderId="3" xfId="31" applyNumberFormat="1" applyFont="1" applyBorder="1"/>
    <xf numFmtId="0" fontId="29" fillId="0" borderId="0" xfId="12" applyFont="1" applyBorder="1" applyAlignment="1">
      <alignment vertical="center"/>
    </xf>
    <xf numFmtId="180" fontId="29" fillId="0" borderId="1" xfId="31" applyNumberFormat="1" applyFont="1" applyBorder="1"/>
    <xf numFmtId="172" fontId="29" fillId="0" borderId="1" xfId="31" applyNumberFormat="1" applyFont="1" applyBorder="1"/>
    <xf numFmtId="0" fontId="29" fillId="0" borderId="1" xfId="12" applyFont="1" applyBorder="1" applyAlignment="1">
      <alignment vertical="center"/>
    </xf>
    <xf numFmtId="0" fontId="40" fillId="11" borderId="0" xfId="31" applyFont="1" applyFill="1"/>
    <xf numFmtId="180" fontId="40" fillId="11" borderId="0" xfId="31" applyNumberFormat="1" applyFont="1" applyFill="1"/>
    <xf numFmtId="172" fontId="40" fillId="11" borderId="0" xfId="31" applyNumberFormat="1" applyFont="1" applyFill="1"/>
    <xf numFmtId="0" fontId="3" fillId="0" borderId="0" xfId="11" applyFont="1" applyAlignment="1">
      <alignment vertical="center"/>
    </xf>
    <xf numFmtId="0" fontId="3" fillId="0" borderId="3" xfId="11" applyFont="1" applyBorder="1" applyAlignment="1">
      <alignment vertical="center"/>
    </xf>
    <xf numFmtId="180" fontId="3" fillId="0" borderId="3" xfId="31" applyNumberFormat="1" applyFont="1" applyBorder="1"/>
    <xf numFmtId="172" fontId="3" fillId="0" borderId="3" xfId="31" applyNumberFormat="1" applyFont="1" applyBorder="1" applyAlignment="1">
      <alignment vertical="center"/>
    </xf>
    <xf numFmtId="0" fontId="59" fillId="0" borderId="0" xfId="8" applyFont="1" applyAlignment="1">
      <alignment vertical="center"/>
    </xf>
    <xf numFmtId="0" fontId="24" fillId="0" borderId="0" xfId="31" applyFont="1" applyAlignment="1">
      <alignment vertical="center"/>
    </xf>
    <xf numFmtId="172" fontId="3" fillId="0" borderId="0" xfId="31" applyNumberFormat="1" applyFont="1" applyAlignment="1">
      <alignment horizontal="right"/>
    </xf>
    <xf numFmtId="0" fontId="59" fillId="0" borderId="1" xfId="8" applyFont="1" applyBorder="1" applyAlignment="1">
      <alignment vertical="center"/>
    </xf>
    <xf numFmtId="0" fontId="3" fillId="0" borderId="3" xfId="12" applyFont="1" applyBorder="1" applyAlignment="1">
      <alignment vertical="center"/>
    </xf>
    <xf numFmtId="172" fontId="3" fillId="0" borderId="3" xfId="31" applyNumberFormat="1" applyFont="1" applyBorder="1"/>
    <xf numFmtId="177" fontId="3" fillId="0" borderId="0" xfId="31" applyNumberFormat="1" applyFont="1" applyAlignment="1">
      <alignment vertical="center"/>
    </xf>
    <xf numFmtId="177" fontId="29" fillId="0" borderId="0" xfId="31" applyNumberFormat="1" applyFont="1" applyAlignment="1">
      <alignment vertical="center"/>
    </xf>
    <xf numFmtId="172" fontId="3" fillId="0" borderId="0" xfId="31" applyNumberFormat="1" applyFont="1" applyAlignment="1">
      <alignment horizontal="right" vertical="center"/>
    </xf>
    <xf numFmtId="195" fontId="3" fillId="0" borderId="0" xfId="19" applyNumberFormat="1" applyFont="1" applyBorder="1" applyAlignment="1" applyProtection="1"/>
    <xf numFmtId="195" fontId="3" fillId="0" borderId="0" xfId="19" applyNumberFormat="1" applyFont="1" applyBorder="1" applyAlignment="1" applyProtection="1">
      <alignment horizontal="right"/>
    </xf>
    <xf numFmtId="195" fontId="29" fillId="0" borderId="0" xfId="19" applyNumberFormat="1" applyFont="1" applyBorder="1" applyAlignment="1" applyProtection="1">
      <alignment horizontal="right"/>
    </xf>
    <xf numFmtId="167" fontId="3" fillId="0" borderId="0" xfId="53" applyNumberFormat="1" applyFont="1" applyBorder="1" applyAlignment="1" applyProtection="1">
      <alignment horizontal="right"/>
    </xf>
    <xf numFmtId="0" fontId="3" fillId="0" borderId="0" xfId="12" applyFont="1" applyBorder="1" applyAlignment="1">
      <alignment vertical="center"/>
    </xf>
    <xf numFmtId="195" fontId="29" fillId="0" borderId="0" xfId="31" applyNumberFormat="1" applyFont="1"/>
    <xf numFmtId="0" fontId="3" fillId="0" borderId="0" xfId="17" applyFont="1"/>
    <xf numFmtId="0" fontId="13" fillId="0" borderId="0" xfId="45"/>
    <xf numFmtId="0" fontId="58" fillId="0" borderId="0" xfId="45" applyFont="1"/>
    <xf numFmtId="0" fontId="3" fillId="0" borderId="0" xfId="45" applyFont="1"/>
    <xf numFmtId="0" fontId="24" fillId="0" borderId="0" xfId="45" applyFont="1" applyAlignment="1">
      <alignment horizontal="right"/>
    </xf>
    <xf numFmtId="0" fontId="24" fillId="0" borderId="0" xfId="45" applyFont="1"/>
    <xf numFmtId="0" fontId="34" fillId="0" borderId="0" xfId="45" applyFont="1"/>
    <xf numFmtId="0" fontId="24" fillId="2" borderId="0" xfId="45" applyFont="1" applyFill="1" applyAlignment="1">
      <alignment horizontal="right"/>
    </xf>
    <xf numFmtId="0" fontId="17" fillId="0" borderId="0" xfId="45" applyFont="1"/>
    <xf numFmtId="0" fontId="59" fillId="2" borderId="0" xfId="45" applyFont="1" applyFill="1"/>
    <xf numFmtId="0" fontId="3" fillId="0" borderId="0" xfId="45" applyFont="1" applyAlignment="1">
      <alignment horizontal="right"/>
    </xf>
    <xf numFmtId="0" fontId="61" fillId="0" borderId="0" xfId="45" applyFont="1" applyAlignment="1">
      <alignment vertical="center"/>
    </xf>
    <xf numFmtId="0" fontId="29" fillId="0" borderId="0" xfId="45" applyFont="1"/>
    <xf numFmtId="0" fontId="3" fillId="2" borderId="0" xfId="45" applyFont="1" applyFill="1"/>
    <xf numFmtId="177" fontId="13" fillId="0" borderId="0" xfId="45" applyNumberFormat="1" applyAlignment="1">
      <alignment horizontal="right"/>
    </xf>
    <xf numFmtId="177" fontId="3" fillId="0" borderId="0" xfId="45" applyNumberFormat="1" applyFont="1" applyAlignment="1">
      <alignment horizontal="right"/>
    </xf>
    <xf numFmtId="177" fontId="3" fillId="0" borderId="0" xfId="45" applyNumberFormat="1" applyFont="1"/>
    <xf numFmtId="177" fontId="29" fillId="0" borderId="0" xfId="45" applyNumberFormat="1" applyFont="1"/>
    <xf numFmtId="172" fontId="13" fillId="0" borderId="0" xfId="45" applyNumberFormat="1" applyAlignment="1">
      <alignment horizontal="right"/>
    </xf>
    <xf numFmtId="173" fontId="3" fillId="0" borderId="0" xfId="45" applyNumberFormat="1" applyFont="1"/>
    <xf numFmtId="173" fontId="29" fillId="0" borderId="0" xfId="45" applyNumberFormat="1" applyFont="1"/>
    <xf numFmtId="172" fontId="3" fillId="0" borderId="0" xfId="45" applyNumberFormat="1" applyFont="1"/>
    <xf numFmtId="173" fontId="29" fillId="0" borderId="3" xfId="45" applyNumberFormat="1" applyFont="1" applyBorder="1"/>
    <xf numFmtId="172" fontId="29" fillId="0" borderId="3" xfId="45" applyNumberFormat="1" applyFont="1" applyBorder="1" applyAlignment="1">
      <alignment vertical="center"/>
    </xf>
    <xf numFmtId="0" fontId="3" fillId="0" borderId="0" xfId="45" applyFont="1" applyAlignment="1">
      <alignment vertical="center"/>
    </xf>
    <xf numFmtId="172" fontId="3" fillId="0" borderId="0" xfId="45" applyNumberFormat="1" applyFont="1" applyAlignment="1">
      <alignment vertical="center"/>
    </xf>
    <xf numFmtId="172" fontId="29" fillId="0" borderId="3" xfId="45" applyNumberFormat="1" applyFont="1" applyBorder="1"/>
    <xf numFmtId="173" fontId="29" fillId="0" borderId="1" xfId="45" applyNumberFormat="1" applyFont="1" applyBorder="1"/>
    <xf numFmtId="172" fontId="29" fillId="0" borderId="1" xfId="45" applyNumberFormat="1" applyFont="1" applyBorder="1"/>
    <xf numFmtId="0" fontId="40" fillId="11" borderId="0" xfId="45" applyFont="1" applyFill="1"/>
    <xf numFmtId="173" fontId="40" fillId="11" borderId="0" xfId="45" applyNumberFormat="1" applyFont="1" applyFill="1"/>
    <xf numFmtId="172" fontId="40" fillId="11" borderId="0" xfId="45" applyNumberFormat="1" applyFont="1" applyFill="1"/>
    <xf numFmtId="173" fontId="3" fillId="0" borderId="3" xfId="45" applyNumberFormat="1" applyFont="1" applyBorder="1"/>
    <xf numFmtId="172" fontId="3" fillId="0" borderId="3" xfId="45" applyNumberFormat="1" applyFont="1" applyBorder="1" applyAlignment="1">
      <alignment vertical="center"/>
    </xf>
    <xf numFmtId="0" fontId="29" fillId="0" borderId="0" xfId="32" applyFont="1"/>
    <xf numFmtId="0" fontId="3" fillId="0" borderId="0" xfId="32" applyFont="1"/>
    <xf numFmtId="0" fontId="24" fillId="0" borderId="0" xfId="45" applyFont="1" applyAlignment="1">
      <alignment vertical="center"/>
    </xf>
    <xf numFmtId="172" fontId="3" fillId="0" borderId="0" xfId="45" applyNumberFormat="1" applyFont="1" applyAlignment="1">
      <alignment horizontal="right"/>
    </xf>
    <xf numFmtId="172" fontId="3" fillId="0" borderId="3" xfId="45" applyNumberFormat="1" applyFont="1" applyBorder="1"/>
    <xf numFmtId="177" fontId="3" fillId="0" borderId="0" xfId="45" applyNumberFormat="1" applyFont="1" applyAlignment="1">
      <alignment vertical="center"/>
    </xf>
    <xf numFmtId="177" fontId="29" fillId="0" borderId="0" xfId="45" applyNumberFormat="1" applyFont="1" applyAlignment="1">
      <alignment vertical="center"/>
    </xf>
    <xf numFmtId="172" fontId="3" fillId="0" borderId="0" xfId="45" applyNumberFormat="1" applyFont="1" applyAlignment="1">
      <alignment horizontal="right" vertical="center"/>
    </xf>
    <xf numFmtId="195" fontId="3" fillId="0" borderId="0" xfId="20" applyNumberFormat="1" applyFont="1" applyBorder="1" applyAlignment="1" applyProtection="1"/>
    <xf numFmtId="195" fontId="3" fillId="0" borderId="0" xfId="20" applyNumberFormat="1" applyFont="1" applyBorder="1" applyAlignment="1" applyProtection="1">
      <alignment horizontal="right"/>
    </xf>
    <xf numFmtId="195" fontId="29" fillId="0" borderId="0" xfId="20" applyNumberFormat="1" applyFont="1" applyBorder="1" applyAlignment="1" applyProtection="1">
      <alignment horizontal="right"/>
    </xf>
    <xf numFmtId="167" fontId="3" fillId="0" borderId="0" xfId="54" applyNumberFormat="1" applyFont="1" applyBorder="1" applyAlignment="1" applyProtection="1">
      <alignment horizontal="right"/>
    </xf>
    <xf numFmtId="195" fontId="29" fillId="0" borderId="0" xfId="45" applyNumberFormat="1" applyFont="1"/>
    <xf numFmtId="0" fontId="58" fillId="0" borderId="0" xfId="25" applyFont="1"/>
    <xf numFmtId="0" fontId="17" fillId="0" borderId="0" xfId="25" applyFont="1"/>
    <xf numFmtId="0" fontId="59" fillId="2" borderId="0" xfId="25" applyFont="1" applyFill="1"/>
    <xf numFmtId="0" fontId="3" fillId="0" borderId="0" xfId="25" applyFont="1" applyAlignment="1">
      <alignment horizontal="right"/>
    </xf>
    <xf numFmtId="0" fontId="3" fillId="2" borderId="0" xfId="25" applyFont="1" applyFill="1"/>
    <xf numFmtId="177" fontId="13" fillId="0" borderId="0" xfId="25" applyNumberFormat="1" applyAlignment="1">
      <alignment horizontal="right"/>
    </xf>
    <xf numFmtId="177" fontId="3" fillId="0" borderId="0" xfId="25" applyNumberFormat="1" applyFont="1" applyAlignment="1">
      <alignment horizontal="right"/>
    </xf>
    <xf numFmtId="177" fontId="3" fillId="0" borderId="0" xfId="25" applyNumberFormat="1" applyFont="1"/>
    <xf numFmtId="177" fontId="29" fillId="0" borderId="0" xfId="25" applyNumberFormat="1" applyFont="1"/>
    <xf numFmtId="172" fontId="13" fillId="0" borderId="0" xfId="25" applyNumberFormat="1" applyAlignment="1">
      <alignment horizontal="right"/>
    </xf>
    <xf numFmtId="180" fontId="3" fillId="0" borderId="0" xfId="25" applyNumberFormat="1" applyFont="1"/>
    <xf numFmtId="180" fontId="29" fillId="0" borderId="0" xfId="25" applyNumberFormat="1" applyFont="1"/>
    <xf numFmtId="172" fontId="3" fillId="0" borderId="0" xfId="25" applyNumberFormat="1" applyFont="1"/>
    <xf numFmtId="180" fontId="29" fillId="0" borderId="3" xfId="25" applyNumberFormat="1" applyFont="1" applyBorder="1"/>
    <xf numFmtId="172" fontId="29" fillId="0" borderId="3" xfId="25" applyNumberFormat="1" applyFont="1" applyBorder="1" applyAlignment="1">
      <alignment vertical="center"/>
    </xf>
    <xf numFmtId="0" fontId="3" fillId="0" borderId="0" xfId="25" applyFont="1" applyAlignment="1">
      <alignment vertical="center"/>
    </xf>
    <xf numFmtId="172" fontId="3" fillId="0" borderId="0" xfId="25" applyNumberFormat="1" applyFont="1" applyAlignment="1">
      <alignment vertical="center"/>
    </xf>
    <xf numFmtId="172" fontId="29" fillId="0" borderId="3" xfId="25" applyNumberFormat="1" applyFont="1" applyBorder="1"/>
    <xf numFmtId="180" fontId="29" fillId="0" borderId="1" xfId="25" applyNumberFormat="1" applyFont="1" applyBorder="1"/>
    <xf numFmtId="172" fontId="29" fillId="0" borderId="1" xfId="25" applyNumberFormat="1" applyFont="1" applyBorder="1"/>
    <xf numFmtId="180" fontId="3" fillId="0" borderId="1" xfId="25" applyNumberFormat="1" applyFont="1" applyBorder="1"/>
    <xf numFmtId="172" fontId="3" fillId="0" borderId="1" xfId="25" applyNumberFormat="1" applyFont="1" applyBorder="1"/>
    <xf numFmtId="0" fontId="40" fillId="11" borderId="0" xfId="25" applyFont="1" applyFill="1"/>
    <xf numFmtId="180" fontId="40" fillId="11" borderId="0" xfId="25" applyNumberFormat="1" applyFont="1" applyFill="1"/>
    <xf numFmtId="172" fontId="40" fillId="11" borderId="0" xfId="25" applyNumberFormat="1" applyFont="1" applyFill="1"/>
    <xf numFmtId="180" fontId="3" fillId="0" borderId="3" xfId="25" applyNumberFormat="1" applyFont="1" applyBorder="1"/>
    <xf numFmtId="172" fontId="3" fillId="0" borderId="3" xfId="25" applyNumberFormat="1" applyFont="1" applyBorder="1" applyAlignment="1">
      <alignment vertical="center"/>
    </xf>
    <xf numFmtId="0" fontId="29" fillId="0" borderId="0" xfId="33" applyFont="1"/>
    <xf numFmtId="0" fontId="3" fillId="0" borderId="0" xfId="33" applyFont="1"/>
    <xf numFmtId="172" fontId="3" fillId="0" borderId="1" xfId="25" applyNumberFormat="1" applyFont="1" applyBorder="1" applyAlignment="1">
      <alignment vertical="center"/>
    </xf>
    <xf numFmtId="177" fontId="3" fillId="0" borderId="0" xfId="25" applyNumberFormat="1" applyFont="1" applyAlignment="1">
      <alignment vertical="center"/>
    </xf>
    <xf numFmtId="177" fontId="29" fillId="0" borderId="0" xfId="25" applyNumberFormat="1" applyFont="1" applyAlignment="1">
      <alignment vertical="center"/>
    </xf>
    <xf numFmtId="0" fontId="24" fillId="2" borderId="0" xfId="25" applyFont="1" applyFill="1"/>
    <xf numFmtId="195" fontId="3" fillId="0" borderId="0" xfId="22" applyNumberFormat="1" applyFont="1" applyBorder="1" applyAlignment="1" applyProtection="1"/>
    <xf numFmtId="195" fontId="3" fillId="0" borderId="0" xfId="22" applyNumberFormat="1" applyFont="1" applyBorder="1" applyAlignment="1" applyProtection="1">
      <alignment horizontal="right"/>
    </xf>
    <xf numFmtId="195" fontId="29" fillId="0" borderId="0" xfId="22" applyNumberFormat="1" applyFont="1" applyBorder="1" applyAlignment="1" applyProtection="1">
      <alignment horizontal="right"/>
    </xf>
    <xf numFmtId="195" fontId="29" fillId="0" borderId="0" xfId="25" applyNumberFormat="1" applyFont="1"/>
    <xf numFmtId="0" fontId="47" fillId="0" borderId="0" xfId="25" applyFont="1" applyAlignment="1">
      <alignment horizontal="right"/>
    </xf>
    <xf numFmtId="0" fontId="47" fillId="0" borderId="0" xfId="25" applyFont="1"/>
    <xf numFmtId="0" fontId="48" fillId="0" borderId="0" xfId="25" applyFont="1"/>
    <xf numFmtId="0" fontId="61" fillId="0" borderId="0" xfId="25" applyFont="1" applyAlignment="1">
      <alignment vertical="center"/>
    </xf>
    <xf numFmtId="0" fontId="3" fillId="2" borderId="0" xfId="10" applyFont="1" applyFill="1" applyAlignment="1">
      <alignment horizontal="right"/>
    </xf>
    <xf numFmtId="0" fontId="3" fillId="0" borderId="0" xfId="10" applyFont="1" applyAlignment="1">
      <alignment horizontal="right"/>
    </xf>
    <xf numFmtId="0" fontId="13" fillId="0" borderId="0" xfId="25" applyAlignment="1">
      <alignment horizontal="right"/>
    </xf>
    <xf numFmtId="0" fontId="29" fillId="0" borderId="0" xfId="25" applyFont="1" applyAlignment="1">
      <alignment horizontal="right"/>
    </xf>
    <xf numFmtId="172" fontId="13" fillId="0" borderId="0" xfId="25" applyNumberFormat="1"/>
    <xf numFmtId="173" fontId="3" fillId="0" borderId="0" xfId="25" applyNumberFormat="1" applyFont="1" applyAlignment="1">
      <alignment horizontal="right"/>
    </xf>
    <xf numFmtId="172" fontId="3" fillId="0" borderId="0" xfId="25" applyNumberFormat="1" applyFont="1" applyAlignment="1">
      <alignment horizontal="right"/>
    </xf>
    <xf numFmtId="173" fontId="3" fillId="0" borderId="1" xfId="25" applyNumberFormat="1" applyFont="1" applyBorder="1" applyAlignment="1">
      <alignment horizontal="right"/>
    </xf>
    <xf numFmtId="173" fontId="29" fillId="0" borderId="1" xfId="25" applyNumberFormat="1" applyFont="1" applyBorder="1" applyAlignment="1">
      <alignment horizontal="right"/>
    </xf>
    <xf numFmtId="172" fontId="29" fillId="0" borderId="1" xfId="25" applyNumberFormat="1" applyFont="1" applyBorder="1" applyAlignment="1">
      <alignment horizontal="right"/>
    </xf>
    <xf numFmtId="173" fontId="40" fillId="11" borderId="0" xfId="25" applyNumberFormat="1" applyFont="1" applyFill="1" applyAlignment="1">
      <alignment horizontal="right"/>
    </xf>
    <xf numFmtId="172" fontId="40" fillId="11" borderId="0" xfId="25" applyNumberFormat="1" applyFont="1" applyFill="1" applyAlignment="1">
      <alignment horizontal="right"/>
    </xf>
    <xf numFmtId="173" fontId="3" fillId="0" borderId="3" xfId="25" applyNumberFormat="1" applyFont="1" applyBorder="1" applyAlignment="1">
      <alignment horizontal="right"/>
    </xf>
    <xf numFmtId="172" fontId="3" fillId="0" borderId="3" xfId="25" applyNumberFormat="1" applyFont="1" applyBorder="1" applyAlignment="1">
      <alignment horizontal="right"/>
    </xf>
    <xf numFmtId="172" fontId="3" fillId="0" borderId="3" xfId="25" applyNumberFormat="1" applyFont="1" applyBorder="1"/>
    <xf numFmtId="0" fontId="3" fillId="0" borderId="0" xfId="17" applyFont="1" applyAlignment="1">
      <alignment horizontal="right"/>
    </xf>
    <xf numFmtId="0" fontId="21" fillId="0" borderId="0" xfId="29" applyFont="1" applyBorder="1"/>
    <xf numFmtId="0" fontId="62" fillId="0" borderId="0" xfId="36" applyFont="1" applyBorder="1"/>
    <xf numFmtId="0" fontId="3" fillId="0" borderId="0" xfId="36" applyBorder="1"/>
    <xf numFmtId="0" fontId="29" fillId="0" borderId="0" xfId="36" applyFont="1" applyBorder="1"/>
    <xf numFmtId="0" fontId="3" fillId="0" borderId="0" xfId="36" applyBorder="1" applyAlignment="1">
      <alignment horizontal="right"/>
    </xf>
    <xf numFmtId="0" fontId="63" fillId="0" borderId="0" xfId="36" applyFont="1" applyBorder="1" applyAlignment="1">
      <alignment horizontal="right"/>
    </xf>
    <xf numFmtId="0" fontId="63" fillId="0" borderId="0" xfId="36" applyFont="1" applyBorder="1"/>
    <xf numFmtId="0" fontId="24" fillId="2" borderId="0" xfId="39" applyFont="1" applyFill="1" applyAlignment="1">
      <alignment horizontal="right"/>
    </xf>
    <xf numFmtId="0" fontId="3" fillId="2" borderId="0" xfId="39" applyFont="1" applyFill="1" applyAlignment="1">
      <alignment horizontal="right"/>
    </xf>
    <xf numFmtId="0" fontId="3" fillId="0" borderId="0" xfId="36" applyBorder="1" applyAlignment="1">
      <alignment wrapText="1"/>
    </xf>
    <xf numFmtId="0" fontId="3" fillId="0" borderId="0" xfId="36" applyFont="1" applyBorder="1" applyAlignment="1">
      <alignment horizontal="right" wrapText="1"/>
    </xf>
    <xf numFmtId="0" fontId="29" fillId="0" borderId="0" xfId="36" applyFont="1" applyBorder="1" applyAlignment="1">
      <alignment horizontal="right"/>
    </xf>
    <xf numFmtId="173" fontId="3" fillId="0" borderId="0" xfId="36" applyNumberFormat="1" applyBorder="1" applyAlignment="1">
      <alignment horizontal="right"/>
    </xf>
    <xf numFmtId="173" fontId="29" fillId="0" borderId="0" xfId="36" applyNumberFormat="1" applyFont="1" applyBorder="1" applyAlignment="1">
      <alignment horizontal="right"/>
    </xf>
    <xf numFmtId="172" fontId="3" fillId="0" borderId="0" xfId="36" applyNumberFormat="1" applyBorder="1" applyAlignment="1">
      <alignment horizontal="right"/>
    </xf>
    <xf numFmtId="177" fontId="3" fillId="0" borderId="0" xfId="36" applyNumberFormat="1" applyBorder="1" applyAlignment="1">
      <alignment horizontal="right"/>
    </xf>
    <xf numFmtId="172" fontId="24" fillId="0" borderId="0" xfId="36" applyNumberFormat="1" applyFont="1" applyBorder="1" applyAlignment="1">
      <alignment horizontal="right"/>
    </xf>
    <xf numFmtId="0" fontId="40" fillId="13" borderId="0" xfId="36" applyFont="1" applyFill="1" applyBorder="1"/>
    <xf numFmtId="173" fontId="40" fillId="13" borderId="0" xfId="36" applyNumberFormat="1" applyFont="1" applyFill="1" applyBorder="1" applyAlignment="1">
      <alignment horizontal="right"/>
    </xf>
    <xf numFmtId="172" fontId="40" fillId="13" borderId="0" xfId="36" applyNumberFormat="1" applyFont="1" applyFill="1" applyBorder="1" applyAlignment="1">
      <alignment horizontal="right"/>
    </xf>
    <xf numFmtId="0" fontId="21" fillId="13" borderId="0" xfId="36" applyFont="1" applyFill="1" applyBorder="1"/>
    <xf numFmtId="177" fontId="40" fillId="13" borderId="0" xfId="36" applyNumberFormat="1" applyFont="1" applyFill="1" applyBorder="1" applyAlignment="1">
      <alignment horizontal="right"/>
    </xf>
    <xf numFmtId="0" fontId="3" fillId="0" borderId="0" xfId="42" applyBorder="1"/>
    <xf numFmtId="0" fontId="29" fillId="0" borderId="0" xfId="42" applyFont="1" applyBorder="1"/>
    <xf numFmtId="173" fontId="24" fillId="0" borderId="0" xfId="36" applyNumberFormat="1" applyFont="1" applyBorder="1" applyAlignment="1">
      <alignment horizontal="right"/>
    </xf>
    <xf numFmtId="167" fontId="3" fillId="0" borderId="0" xfId="52" applyNumberFormat="1" applyFont="1" applyBorder="1" applyAlignment="1" applyProtection="1">
      <alignment horizontal="right"/>
    </xf>
    <xf numFmtId="177" fontId="24" fillId="0" borderId="0" xfId="36" applyNumberFormat="1" applyFont="1" applyBorder="1" applyAlignment="1">
      <alignment horizontal="right"/>
    </xf>
    <xf numFmtId="167" fontId="40" fillId="13" borderId="0" xfId="52" applyNumberFormat="1" applyFont="1" applyFill="1" applyBorder="1" applyAlignment="1" applyProtection="1">
      <alignment horizontal="right"/>
    </xf>
    <xf numFmtId="1" fontId="24" fillId="0" borderId="0" xfId="36" applyNumberFormat="1" applyFont="1" applyBorder="1" applyAlignment="1">
      <alignment horizontal="right"/>
    </xf>
    <xf numFmtId="165" fontId="24" fillId="0" borderId="0" xfId="52" applyNumberFormat="1" applyFont="1" applyBorder="1" applyAlignment="1" applyProtection="1">
      <alignment horizontal="right"/>
    </xf>
    <xf numFmtId="165" fontId="24" fillId="0" borderId="0" xfId="36" applyNumberFormat="1" applyFont="1" applyBorder="1" applyAlignment="1">
      <alignment horizontal="right"/>
    </xf>
    <xf numFmtId="9" fontId="40" fillId="13" borderId="0" xfId="52" applyFont="1" applyFill="1" applyBorder="1" applyAlignment="1" applyProtection="1">
      <alignment horizontal="right"/>
    </xf>
    <xf numFmtId="0" fontId="32" fillId="0" borderId="0" xfId="39" applyFont="1"/>
    <xf numFmtId="167" fontId="3" fillId="0" borderId="0" xfId="36" applyNumberFormat="1" applyBorder="1" applyAlignment="1">
      <alignment horizontal="right"/>
    </xf>
    <xf numFmtId="0" fontId="32" fillId="0" borderId="0" xfId="36" applyFont="1" applyBorder="1"/>
    <xf numFmtId="0" fontId="36" fillId="0" borderId="0" xfId="39" applyFont="1"/>
    <xf numFmtId="0" fontId="29" fillId="2" borderId="0" xfId="0" applyFont="1" applyFill="1" applyBorder="1" applyAlignment="1">
      <alignment horizontal="right" wrapText="1"/>
    </xf>
    <xf numFmtId="0" fontId="24" fillId="2" borderId="3" xfId="0" applyFont="1" applyFill="1" applyBorder="1" applyAlignment="1">
      <alignment horizontal="right"/>
    </xf>
    <xf numFmtId="0" fontId="0" fillId="0" borderId="3" xfId="0" applyBorder="1"/>
    <xf numFmtId="0" fontId="24" fillId="0" borderId="0" xfId="0" applyFont="1" applyBorder="1" applyAlignment="1">
      <alignment vertical="center"/>
    </xf>
    <xf numFmtId="0" fontId="3" fillId="0" borderId="0" xfId="46" applyBorder="1"/>
    <xf numFmtId="0" fontId="56" fillId="0" borderId="0" xfId="10" applyFont="1" applyAlignment="1">
      <alignment horizontal="left"/>
    </xf>
    <xf numFmtId="0" fontId="64" fillId="0" borderId="0" xfId="10" applyFont="1" applyAlignment="1">
      <alignment horizontal="left"/>
    </xf>
    <xf numFmtId="0" fontId="65" fillId="0" borderId="0" xfId="10" applyFont="1" applyAlignment="1">
      <alignment horizontal="left"/>
    </xf>
    <xf numFmtId="0" fontId="5" fillId="0" borderId="0" xfId="36" applyFont="1" applyBorder="1"/>
    <xf numFmtId="0" fontId="59" fillId="0" borderId="0" xfId="10" applyFont="1" applyAlignment="1">
      <alignment horizontal="left"/>
    </xf>
    <xf numFmtId="1" fontId="3" fillId="0" borderId="0" xfId="9" applyNumberFormat="1" applyFont="1">
      <alignment horizontal="right"/>
    </xf>
    <xf numFmtId="0" fontId="24" fillId="0" borderId="0" xfId="36" applyFont="1" applyBorder="1" applyAlignment="1">
      <alignment horizontal="center"/>
    </xf>
    <xf numFmtId="0" fontId="24" fillId="0" borderId="0" xfId="36" applyFont="1" applyBorder="1" applyAlignment="1">
      <alignment horizontal="right"/>
    </xf>
    <xf numFmtId="0" fontId="24" fillId="0" borderId="0" xfId="36" applyFont="1" applyBorder="1"/>
    <xf numFmtId="0" fontId="3" fillId="0" borderId="0" xfId="13" applyFont="1" applyAlignment="1"/>
    <xf numFmtId="196" fontId="3" fillId="0" borderId="0" xfId="46" applyNumberFormat="1" applyBorder="1"/>
    <xf numFmtId="196" fontId="24" fillId="0" borderId="0" xfId="16" applyNumberFormat="1" applyFont="1">
      <alignment horizontal="right"/>
    </xf>
    <xf numFmtId="167" fontId="3" fillId="0" borderId="0" xfId="15" applyFont="1">
      <alignment horizontal="right"/>
    </xf>
    <xf numFmtId="196" fontId="34" fillId="0" borderId="0" xfId="16" applyNumberFormat="1" applyFont="1">
      <alignment horizontal="right"/>
    </xf>
    <xf numFmtId="0" fontId="34" fillId="0" borderId="3" xfId="36" applyFont="1" applyBorder="1"/>
    <xf numFmtId="196" fontId="29" fillId="0" borderId="3" xfId="14" applyNumberFormat="1" applyFont="1" applyBorder="1">
      <alignment horizontal="right"/>
    </xf>
    <xf numFmtId="167" fontId="3" fillId="0" borderId="3" xfId="15" applyFont="1" applyBorder="1">
      <alignment horizontal="right"/>
    </xf>
    <xf numFmtId="0" fontId="34" fillId="0" borderId="0" xfId="36" applyFont="1" applyBorder="1"/>
    <xf numFmtId="196" fontId="3" fillId="0" borderId="0" xfId="14" applyNumberFormat="1" applyFont="1">
      <alignment horizontal="right"/>
    </xf>
    <xf numFmtId="196" fontId="29" fillId="0" borderId="0" xfId="14" applyNumberFormat="1" applyFont="1">
      <alignment horizontal="right"/>
    </xf>
    <xf numFmtId="0" fontId="3" fillId="0" borderId="0" xfId="44" applyFont="1" applyBorder="1"/>
    <xf numFmtId="3" fontId="3" fillId="0" borderId="0" xfId="46" applyNumberFormat="1" applyBorder="1"/>
    <xf numFmtId="196" fontId="3" fillId="0" borderId="0" xfId="36" applyNumberFormat="1" applyBorder="1"/>
    <xf numFmtId="196" fontId="29" fillId="0" borderId="0" xfId="36" applyNumberFormat="1" applyFont="1" applyBorder="1"/>
    <xf numFmtId="0" fontId="29" fillId="0" borderId="3" xfId="44" applyFont="1" applyBorder="1"/>
    <xf numFmtId="196" fontId="34" fillId="0" borderId="3" xfId="44" applyNumberFormat="1" applyFont="1" applyBorder="1"/>
    <xf numFmtId="0" fontId="29" fillId="0" borderId="0" xfId="44" applyFont="1" applyBorder="1"/>
    <xf numFmtId="196" fontId="25" fillId="0" borderId="0" xfId="13" applyNumberFormat="1" applyFont="1" applyAlignment="1"/>
    <xf numFmtId="196" fontId="34" fillId="0" borderId="0" xfId="44" applyNumberFormat="1" applyFont="1" applyBorder="1"/>
    <xf numFmtId="196" fontId="24" fillId="0" borderId="0" xfId="44" applyNumberFormat="1" applyFont="1" applyBorder="1"/>
    <xf numFmtId="0" fontId="29" fillId="0" borderId="3" xfId="13" applyFont="1" applyBorder="1" applyAlignment="1"/>
    <xf numFmtId="0" fontId="29" fillId="0" borderId="0" xfId="13" applyFont="1" applyAlignment="1"/>
    <xf numFmtId="196" fontId="34" fillId="0" borderId="3" xfId="16" applyNumberFormat="1" applyFont="1" applyBorder="1">
      <alignment horizontal="right"/>
    </xf>
    <xf numFmtId="196" fontId="24" fillId="2" borderId="0" xfId="16" applyNumberFormat="1" applyFont="1" applyFill="1">
      <alignment horizontal="right"/>
    </xf>
    <xf numFmtId="0" fontId="40" fillId="11" borderId="0" xfId="44" applyFont="1" applyFill="1" applyBorder="1"/>
    <xf numFmtId="196" fontId="40" fillId="11" borderId="0" xfId="46" applyNumberFormat="1" applyFont="1" applyFill="1" applyBorder="1"/>
    <xf numFmtId="196" fontId="40" fillId="11" borderId="0" xfId="16" applyNumberFormat="1" applyFont="1" applyFill="1">
      <alignment horizontal="right"/>
    </xf>
    <xf numFmtId="196" fontId="40" fillId="11" borderId="0" xfId="14" applyNumberFormat="1" applyFont="1" applyFill="1">
      <alignment horizontal="right"/>
    </xf>
    <xf numFmtId="167" fontId="40" fillId="11" borderId="0" xfId="52" applyNumberFormat="1" applyFont="1" applyFill="1" applyBorder="1" applyAlignment="1" applyProtection="1">
      <alignment horizontal="right"/>
    </xf>
    <xf numFmtId="168" fontId="40" fillId="0" borderId="0" xfId="36" applyNumberFormat="1" applyFont="1" applyBorder="1"/>
    <xf numFmtId="168" fontId="46" fillId="0" borderId="0" xfId="36" applyNumberFormat="1" applyFont="1" applyBorder="1"/>
    <xf numFmtId="0" fontId="3" fillId="0" borderId="0" xfId="36" applyFont="1" applyBorder="1" applyAlignment="1">
      <alignment horizontal="left" vertical="top"/>
    </xf>
    <xf numFmtId="0" fontId="3" fillId="0" borderId="0" xfId="17" applyFont="1" applyAlignment="1">
      <alignment horizontal="left"/>
    </xf>
    <xf numFmtId="1" fontId="46" fillId="0" borderId="0" xfId="36" applyNumberFormat="1" applyFont="1" applyBorder="1"/>
    <xf numFmtId="168" fontId="21" fillId="0" borderId="0" xfId="36" applyNumberFormat="1" applyFont="1" applyBorder="1"/>
    <xf numFmtId="0" fontId="40" fillId="0" borderId="0" xfId="36" applyFont="1" applyBorder="1"/>
    <xf numFmtId="0" fontId="8" fillId="0" borderId="0" xfId="13" applyFont="1" applyAlignment="1"/>
    <xf numFmtId="1" fontId="29" fillId="0" borderId="0" xfId="14" applyNumberFormat="1" applyFont="1">
      <alignment horizontal="right"/>
    </xf>
    <xf numFmtId="0" fontId="66" fillId="0" borderId="0" xfId="13" applyFont="1" applyAlignment="1"/>
    <xf numFmtId="1" fontId="3" fillId="0" borderId="0" xfId="36" applyNumberFormat="1" applyBorder="1"/>
    <xf numFmtId="170" fontId="3" fillId="0" borderId="0" xfId="36" applyNumberFormat="1" applyBorder="1"/>
    <xf numFmtId="168" fontId="3" fillId="0" borderId="0" xfId="36" applyNumberFormat="1" applyBorder="1"/>
    <xf numFmtId="167" fontId="3" fillId="0" borderId="0" xfId="57" applyFont="1" applyBorder="1" applyAlignment="1" applyProtection="1"/>
    <xf numFmtId="197" fontId="3" fillId="0" borderId="0" xfId="36" applyNumberFormat="1" applyBorder="1"/>
    <xf numFmtId="0" fontId="3" fillId="0" borderId="0" xfId="43" applyBorder="1"/>
    <xf numFmtId="0" fontId="24" fillId="0" borderId="0" xfId="29" applyFont="1" applyBorder="1" applyAlignment="1">
      <alignment horizontal="right"/>
    </xf>
    <xf numFmtId="180" fontId="3" fillId="0" borderId="0" xfId="14" applyNumberFormat="1" applyFont="1">
      <alignment horizontal="right"/>
    </xf>
    <xf numFmtId="1" fontId="3" fillId="0" borderId="0" xfId="43" applyNumberFormat="1" applyBorder="1"/>
    <xf numFmtId="9" fontId="3" fillId="0" borderId="0" xfId="52" applyFont="1" applyBorder="1" applyAlignment="1" applyProtection="1"/>
    <xf numFmtId="180" fontId="29" fillId="0" borderId="3" xfId="14" applyNumberFormat="1" applyFont="1" applyBorder="1">
      <alignment horizontal="right"/>
    </xf>
    <xf numFmtId="167" fontId="29" fillId="0" borderId="3" xfId="15" applyFont="1" applyBorder="1">
      <alignment horizontal="right"/>
    </xf>
    <xf numFmtId="180" fontId="29" fillId="0" borderId="0" xfId="14" applyNumberFormat="1" applyFont="1">
      <alignment horizontal="right"/>
    </xf>
    <xf numFmtId="180" fontId="34" fillId="0" borderId="3" xfId="44" applyNumberFormat="1" applyFont="1" applyBorder="1"/>
    <xf numFmtId="180" fontId="25" fillId="0" borderId="0" xfId="13" applyNumberFormat="1" applyFont="1" applyAlignment="1"/>
    <xf numFmtId="180" fontId="34" fillId="0" borderId="0" xfId="44" applyNumberFormat="1" applyFont="1" applyBorder="1"/>
    <xf numFmtId="180" fontId="3" fillId="0" borderId="0" xfId="36" applyNumberFormat="1" applyBorder="1"/>
    <xf numFmtId="180" fontId="40" fillId="11" borderId="0" xfId="14" applyNumberFormat="1" applyFont="1" applyFill="1">
      <alignment horizontal="right"/>
    </xf>
    <xf numFmtId="167" fontId="40" fillId="11" borderId="0" xfId="15" applyFont="1" applyFill="1">
      <alignment horizontal="right"/>
    </xf>
    <xf numFmtId="167" fontId="40" fillId="0" borderId="0" xfId="15" applyFont="1">
      <alignment horizontal="right"/>
    </xf>
    <xf numFmtId="1" fontId="46" fillId="0" borderId="0" xfId="14" applyNumberFormat="1" applyFont="1">
      <alignment horizontal="right"/>
    </xf>
    <xf numFmtId="167" fontId="29" fillId="0" borderId="0" xfId="57" applyFont="1" applyBorder="1" applyAlignment="1" applyProtection="1">
      <alignment horizontal="right"/>
    </xf>
    <xf numFmtId="0" fontId="29" fillId="0" borderId="0" xfId="43" applyFont="1" applyBorder="1"/>
    <xf numFmtId="0" fontId="56" fillId="0" borderId="0" xfId="7" applyFont="1"/>
    <xf numFmtId="0" fontId="64" fillId="0" borderId="0" xfId="10" applyFont="1"/>
    <xf numFmtId="0" fontId="5" fillId="0" borderId="0" xfId="9">
      <alignment horizontal="right"/>
    </xf>
    <xf numFmtId="0" fontId="24" fillId="2" borderId="0" xfId="29" applyFont="1" applyFill="1" applyBorder="1" applyAlignment="1">
      <alignment horizontal="right"/>
    </xf>
    <xf numFmtId="0" fontId="24" fillId="0" borderId="0" xfId="43" applyFont="1" applyBorder="1"/>
    <xf numFmtId="177" fontId="3" fillId="0" borderId="0" xfId="43" applyNumberFormat="1" applyBorder="1"/>
    <xf numFmtId="0" fontId="29" fillId="0" borderId="3" xfId="43" applyFont="1" applyBorder="1"/>
    <xf numFmtId="177" fontId="34" fillId="0" borderId="3" xfId="43" applyNumberFormat="1" applyFont="1" applyBorder="1"/>
    <xf numFmtId="177" fontId="3" fillId="0" borderId="0" xfId="13" applyNumberFormat="1" applyFont="1" applyAlignment="1"/>
    <xf numFmtId="177" fontId="34" fillId="0" borderId="0" xfId="43" applyNumberFormat="1" applyFont="1" applyBorder="1"/>
    <xf numFmtId="177" fontId="25" fillId="0" borderId="0" xfId="13" applyNumberFormat="1" applyFont="1" applyAlignment="1"/>
    <xf numFmtId="177" fontId="25" fillId="0" borderId="3" xfId="13" applyNumberFormat="1" applyFont="1" applyBorder="1" applyAlignment="1"/>
    <xf numFmtId="180" fontId="34" fillId="0" borderId="3" xfId="43" applyNumberFormat="1" applyFont="1" applyBorder="1"/>
    <xf numFmtId="0" fontId="24" fillId="0" borderId="0" xfId="30" applyFont="1"/>
    <xf numFmtId="177" fontId="29" fillId="0" borderId="0" xfId="14" applyNumberFormat="1" applyFont="1">
      <alignment horizontal="right"/>
    </xf>
    <xf numFmtId="180" fontId="34" fillId="0" borderId="0" xfId="43" applyNumberFormat="1" applyFont="1" applyBorder="1"/>
    <xf numFmtId="177" fontId="29" fillId="0" borderId="3" xfId="13" applyNumberFormat="1" applyFont="1" applyBorder="1" applyAlignment="1"/>
    <xf numFmtId="177" fontId="29" fillId="0" borderId="0" xfId="13" applyNumberFormat="1" applyFont="1" applyAlignment="1"/>
    <xf numFmtId="168" fontId="3" fillId="0" borderId="0" xfId="43" applyNumberFormat="1" applyBorder="1"/>
    <xf numFmtId="167" fontId="29" fillId="0" borderId="0" xfId="15" applyFont="1">
      <alignment horizontal="right"/>
    </xf>
    <xf numFmtId="0" fontId="40" fillId="11" borderId="0" xfId="43" applyFont="1" applyFill="1" applyBorder="1"/>
    <xf numFmtId="177" fontId="40" fillId="11" borderId="0" xfId="14" applyNumberFormat="1" applyFont="1" applyFill="1">
      <alignment horizontal="right"/>
    </xf>
    <xf numFmtId="1" fontId="29" fillId="0" borderId="0" xfId="43" applyNumberFormat="1" applyFont="1" applyBorder="1"/>
    <xf numFmtId="0" fontId="3" fillId="0" borderId="0" xfId="43" applyBorder="1" applyAlignment="1">
      <alignment horizontal="right"/>
    </xf>
    <xf numFmtId="0" fontId="24" fillId="0" borderId="0" xfId="36" applyFont="1" applyBorder="1" applyAlignment="1">
      <alignment horizontal="center"/>
    </xf>
    <xf numFmtId="0" fontId="24" fillId="0" borderId="0" xfId="29" applyFont="1" applyBorder="1" applyAlignment="1">
      <alignment horizontal="right"/>
    </xf>
    <xf numFmtId="0" fontId="24" fillId="2" borderId="0" xfId="29" applyFont="1" applyFill="1" applyBorder="1" applyAlignment="1">
      <alignment horizontal="center"/>
    </xf>
  </cellXfs>
  <cellStyles count="58">
    <cellStyle name="01_Page Heading" xfId="3" xr:uid="{00000000-0005-0000-0000-000006000000}"/>
    <cellStyle name="02_Rule above and below" xfId="4" xr:uid="{00000000-0005-0000-0000-000007000000}"/>
    <cellStyle name="03_Table Notes" xfId="5" xr:uid="{00000000-0005-0000-0000-000008000000}"/>
    <cellStyle name="04_Table text" xfId="6" xr:uid="{00000000-0005-0000-0000-000009000000}"/>
    <cellStyle name="C01_Main head" xfId="7" xr:uid="{00000000-0005-0000-0000-00000A000000}"/>
    <cellStyle name="C01_Main head_BP_Stats" xfId="8" xr:uid="{00000000-0005-0000-0000-00000B000000}"/>
    <cellStyle name="C02_Column heads" xfId="9" xr:uid="{00000000-0005-0000-0000-00000C000000}"/>
    <cellStyle name="C03_Sub head bold" xfId="10" xr:uid="{00000000-0005-0000-0000-00000D000000}"/>
    <cellStyle name="C04_Total text white bold" xfId="11" xr:uid="{00000000-0005-0000-0000-00000E000000}"/>
    <cellStyle name="C04a_Total text black with rule" xfId="12" xr:uid="{00000000-0005-0000-0000-00000F000000}"/>
    <cellStyle name="C05_Main text" xfId="13" xr:uid="{00000000-0005-0000-0000-000010000000}"/>
    <cellStyle name="C06_Figs" xfId="14" xr:uid="{00000000-0005-0000-0000-000011000000}"/>
    <cellStyle name="C07_Figs 1 dec percent" xfId="15" xr:uid="{00000000-0005-0000-0000-000012000000}"/>
    <cellStyle name="C08_Figs 1 decimal" xfId="16" xr:uid="{00000000-0005-0000-0000-000013000000}"/>
    <cellStyle name="C09_Notes" xfId="17" xr:uid="{00000000-0005-0000-0000-000014000000}"/>
    <cellStyle name="Comma 2" xfId="18" xr:uid="{00000000-0005-0000-0000-000015000000}"/>
    <cellStyle name="Comma 3" xfId="19" xr:uid="{00000000-0005-0000-0000-000016000000}"/>
    <cellStyle name="Comma 4" xfId="20" xr:uid="{00000000-0005-0000-0000-000017000000}"/>
    <cellStyle name="Comma 5" xfId="21" xr:uid="{00000000-0005-0000-0000-000018000000}"/>
    <cellStyle name="Comma 6" xfId="22" xr:uid="{00000000-0005-0000-0000-000019000000}"/>
    <cellStyle name="Hyperlink" xfId="2" builtinId="8"/>
    <cellStyle name="Hyperlink 2" xfId="23" xr:uid="{00000000-0005-0000-0000-00001A000000}"/>
    <cellStyle name="Hyperlink 3" xfId="24" xr:uid="{00000000-0005-0000-0000-00001B000000}"/>
    <cellStyle name="Normal" xfId="0" builtinId="0"/>
    <cellStyle name="Normal 10" xfId="25" xr:uid="{00000000-0005-0000-0000-00001C000000}"/>
    <cellStyle name="Normal 11" xfId="26" xr:uid="{00000000-0005-0000-0000-00001D000000}"/>
    <cellStyle name="Normal 12" xfId="27" xr:uid="{00000000-0005-0000-0000-00001E000000}"/>
    <cellStyle name="Normal 2" xfId="28" xr:uid="{00000000-0005-0000-0000-00001F000000}"/>
    <cellStyle name="Normal 2 2" xfId="29" xr:uid="{00000000-0005-0000-0000-000020000000}"/>
    <cellStyle name="Normal 2 2 2" xfId="30" xr:uid="{00000000-0005-0000-0000-000021000000}"/>
    <cellStyle name="Normal 2 2 3" xfId="31" xr:uid="{00000000-0005-0000-0000-000022000000}"/>
    <cellStyle name="Normal 2 2 4" xfId="32" xr:uid="{00000000-0005-0000-0000-000023000000}"/>
    <cellStyle name="Normal 2 2 5" xfId="33" xr:uid="{00000000-0005-0000-0000-000024000000}"/>
    <cellStyle name="Normal 2 3" xfId="34" xr:uid="{00000000-0005-0000-0000-000025000000}"/>
    <cellStyle name="Normal 3" xfId="35" xr:uid="{00000000-0005-0000-0000-000026000000}"/>
    <cellStyle name="Normal 33" xfId="36" xr:uid="{00000000-0005-0000-0000-000027000000}"/>
    <cellStyle name="Normal 4" xfId="37" xr:uid="{00000000-0005-0000-0000-000028000000}"/>
    <cellStyle name="Normal 4 2" xfId="38" xr:uid="{00000000-0005-0000-0000-000029000000}"/>
    <cellStyle name="Normal 5" xfId="39" xr:uid="{00000000-0005-0000-0000-00002A000000}"/>
    <cellStyle name="Normal 6" xfId="40" xr:uid="{00000000-0005-0000-0000-00002B000000}"/>
    <cellStyle name="Normal 7" xfId="41" xr:uid="{00000000-0005-0000-0000-00002C000000}"/>
    <cellStyle name="Normal 8" xfId="42" xr:uid="{00000000-0005-0000-0000-00002D000000}"/>
    <cellStyle name="Normal 8 2" xfId="43" xr:uid="{00000000-0005-0000-0000-00002E000000}"/>
    <cellStyle name="Normal 8 7" xfId="44" xr:uid="{00000000-0005-0000-0000-00002F000000}"/>
    <cellStyle name="Normal 9" xfId="45" xr:uid="{00000000-0005-0000-0000-000030000000}"/>
    <cellStyle name="Normal 9 10" xfId="46" xr:uid="{00000000-0005-0000-0000-000031000000}"/>
    <cellStyle name="Normal_GIIGNL 11 Adj" xfId="47" xr:uid="{00000000-0005-0000-0000-000032000000}"/>
    <cellStyle name="Normal_Inter area movements Singapore" xfId="48" xr:uid="{00000000-0005-0000-0000-000033000000}"/>
    <cellStyle name="Normal_statistical_review_full_report_workbook_2006" xfId="49" xr:uid="{00000000-0005-0000-0000-000034000000}"/>
    <cellStyle name="Normal_statistical_review_of_world_energy_full_report_2009" xfId="50" xr:uid="{00000000-0005-0000-0000-000035000000}"/>
    <cellStyle name="Percent" xfId="1" builtinId="5"/>
    <cellStyle name="Percent 2" xfId="51" xr:uid="{00000000-0005-0000-0000-000036000000}"/>
    <cellStyle name="Percent 3" xfId="52" xr:uid="{00000000-0005-0000-0000-000037000000}"/>
    <cellStyle name="Percent 4" xfId="53" xr:uid="{00000000-0005-0000-0000-000038000000}"/>
    <cellStyle name="Percent 5" xfId="54" xr:uid="{00000000-0005-0000-0000-000039000000}"/>
    <cellStyle name="Percent 6" xfId="55" xr:uid="{00000000-0005-0000-0000-00003A000000}"/>
    <cellStyle name="Percent 7" xfId="56" xr:uid="{00000000-0005-0000-0000-00003B000000}"/>
    <cellStyle name="Percent 8" xfId="57" xr:uid="{00000000-0005-0000-0000-00003C000000}"/>
  </cellStyles>
  <dxfs count="616">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fill>
        <patternFill>
          <bgColor rgb="FFCCFFCC"/>
        </patternFill>
      </fill>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fill>
        <patternFill>
          <bgColor rgb="FFFFFF00"/>
        </patternFill>
      </fill>
    </dxf>
    <dxf>
      <fill>
        <patternFill>
          <bgColor rgb="FFFFFF00"/>
        </patternFill>
      </fill>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fill>
        <patternFill>
          <bgColor rgb="FFCCFFCC"/>
        </patternFill>
      </fill>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9933"/>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D9BFF"/>
      <rgbColor rgb="FFFFCC99"/>
      <rgbColor rgb="FF3366FF"/>
      <rgbColor rgb="FF33CCCC"/>
      <rgbColor rgb="FF99CC00"/>
      <rgbColor rgb="FFFFCC00"/>
      <rgbColor rgb="FFFD9900"/>
      <rgbColor rgb="FFFF6600"/>
      <rgbColor rgb="FF666699"/>
      <rgbColor rgb="FF969696"/>
      <rgbColor rgb="FF003366"/>
      <rgbColor rgb="FF339966"/>
      <rgbColor rgb="FF006600"/>
      <rgbColor rgb="FF333300"/>
      <rgbColor rgb="FF993300"/>
      <rgbColor rgb="FF993366"/>
      <rgbColor rgb="FF333399"/>
      <rgbColor rgb="FF2021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drawing1.xml><?xml version="1.0" encoding="utf-8"?>
<xdr:wsDr xmlns:xdr="http://schemas.openxmlformats.org/drawingml/2006/spreadsheetDrawing" xmlns:a="http://schemas.openxmlformats.org/drawingml/2006/main">
  <xdr:twoCellAnchor>
    <xdr:from>
      <xdr:col>0</xdr:col>
      <xdr:colOff>750960</xdr:colOff>
      <xdr:row>216</xdr:row>
      <xdr:rowOff>18000</xdr:rowOff>
    </xdr:from>
    <xdr:to>
      <xdr:col>0</xdr:col>
      <xdr:colOff>1014840</xdr:colOff>
      <xdr:row>217</xdr:row>
      <xdr:rowOff>59040</xdr:rowOff>
    </xdr:to>
    <xdr:sp macro="" textlink="">
      <xdr:nvSpPr>
        <xdr:cNvPr id="2" name="CustomShape 1">
          <a:extLst>
            <a:ext uri="{FF2B5EF4-FFF2-40B4-BE49-F238E27FC236}">
              <a16:creationId xmlns:a16="http://schemas.microsoft.com/office/drawing/2014/main" id="{00000000-0008-0000-1600-000002000000}"/>
            </a:ext>
          </a:extLst>
        </xdr:cNvPr>
        <xdr:cNvSpPr/>
      </xdr:nvSpPr>
      <xdr:spPr>
        <a:xfrm>
          <a:off x="750960" y="30910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217</xdr:row>
      <xdr:rowOff>0</xdr:rowOff>
    </xdr:from>
    <xdr:to>
      <xdr:col>0</xdr:col>
      <xdr:colOff>1014840</xdr:colOff>
      <xdr:row>218</xdr:row>
      <xdr:rowOff>41400</xdr:rowOff>
    </xdr:to>
    <xdr:sp macro="" textlink="">
      <xdr:nvSpPr>
        <xdr:cNvPr id="3" name="CustomShape 1">
          <a:extLst>
            <a:ext uri="{FF2B5EF4-FFF2-40B4-BE49-F238E27FC236}">
              <a16:creationId xmlns:a16="http://schemas.microsoft.com/office/drawing/2014/main" id="{00000000-0008-0000-1600-000003000000}"/>
            </a:ext>
          </a:extLst>
        </xdr:cNvPr>
        <xdr:cNvSpPr/>
      </xdr:nvSpPr>
      <xdr:spPr>
        <a:xfrm>
          <a:off x="750960" y="31035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217</xdr:row>
      <xdr:rowOff>0</xdr:rowOff>
    </xdr:from>
    <xdr:to>
      <xdr:col>0</xdr:col>
      <xdr:colOff>1014840</xdr:colOff>
      <xdr:row>218</xdr:row>
      <xdr:rowOff>41400</xdr:rowOff>
    </xdr:to>
    <xdr:sp macro="" textlink="">
      <xdr:nvSpPr>
        <xdr:cNvPr id="4" name="CustomShape 1">
          <a:extLst>
            <a:ext uri="{FF2B5EF4-FFF2-40B4-BE49-F238E27FC236}">
              <a16:creationId xmlns:a16="http://schemas.microsoft.com/office/drawing/2014/main" id="{00000000-0008-0000-1600-000004000000}"/>
            </a:ext>
          </a:extLst>
        </xdr:cNvPr>
        <xdr:cNvSpPr/>
      </xdr:nvSpPr>
      <xdr:spPr>
        <a:xfrm>
          <a:off x="750960" y="31035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209</xdr:row>
      <xdr:rowOff>18000</xdr:rowOff>
    </xdr:from>
    <xdr:to>
      <xdr:col>0</xdr:col>
      <xdr:colOff>1014840</xdr:colOff>
      <xdr:row>210</xdr:row>
      <xdr:rowOff>59400</xdr:rowOff>
    </xdr:to>
    <xdr:sp macro="" textlink="">
      <xdr:nvSpPr>
        <xdr:cNvPr id="5" name="CustomShape 1">
          <a:extLst>
            <a:ext uri="{FF2B5EF4-FFF2-40B4-BE49-F238E27FC236}">
              <a16:creationId xmlns:a16="http://schemas.microsoft.com/office/drawing/2014/main" id="{00000000-0008-0000-1600-000005000000}"/>
            </a:ext>
          </a:extLst>
        </xdr:cNvPr>
        <xdr:cNvSpPr/>
      </xdr:nvSpPr>
      <xdr:spPr>
        <a:xfrm>
          <a:off x="750960" y="29910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213</xdr:row>
      <xdr:rowOff>18000</xdr:rowOff>
    </xdr:from>
    <xdr:to>
      <xdr:col>0</xdr:col>
      <xdr:colOff>1014840</xdr:colOff>
      <xdr:row>214</xdr:row>
      <xdr:rowOff>59040</xdr:rowOff>
    </xdr:to>
    <xdr:sp macro="" textlink="">
      <xdr:nvSpPr>
        <xdr:cNvPr id="6" name="CustomShape 1">
          <a:extLst>
            <a:ext uri="{FF2B5EF4-FFF2-40B4-BE49-F238E27FC236}">
              <a16:creationId xmlns:a16="http://schemas.microsoft.com/office/drawing/2014/main" id="{00000000-0008-0000-1600-000006000000}"/>
            </a:ext>
          </a:extLst>
        </xdr:cNvPr>
        <xdr:cNvSpPr/>
      </xdr:nvSpPr>
      <xdr:spPr>
        <a:xfrm>
          <a:off x="750960" y="3048192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212</xdr:row>
      <xdr:rowOff>18000</xdr:rowOff>
    </xdr:from>
    <xdr:to>
      <xdr:col>0</xdr:col>
      <xdr:colOff>1014840</xdr:colOff>
      <xdr:row>213</xdr:row>
      <xdr:rowOff>59040</xdr:rowOff>
    </xdr:to>
    <xdr:sp macro="" textlink="">
      <xdr:nvSpPr>
        <xdr:cNvPr id="7" name="CustomShape 1">
          <a:extLst>
            <a:ext uri="{FF2B5EF4-FFF2-40B4-BE49-F238E27FC236}">
              <a16:creationId xmlns:a16="http://schemas.microsoft.com/office/drawing/2014/main" id="{00000000-0008-0000-1600-000007000000}"/>
            </a:ext>
          </a:extLst>
        </xdr:cNvPr>
        <xdr:cNvSpPr/>
      </xdr:nvSpPr>
      <xdr:spPr>
        <a:xfrm>
          <a:off x="750960" y="30339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216</xdr:row>
      <xdr:rowOff>18000</xdr:rowOff>
    </xdr:from>
    <xdr:to>
      <xdr:col>0</xdr:col>
      <xdr:colOff>1014840</xdr:colOff>
      <xdr:row>217</xdr:row>
      <xdr:rowOff>59040</xdr:rowOff>
    </xdr:to>
    <xdr:sp macro="" textlink="">
      <xdr:nvSpPr>
        <xdr:cNvPr id="8" name="CustomShape 1">
          <a:extLst>
            <a:ext uri="{FF2B5EF4-FFF2-40B4-BE49-F238E27FC236}">
              <a16:creationId xmlns:a16="http://schemas.microsoft.com/office/drawing/2014/main" id="{00000000-0008-0000-1600-000008000000}"/>
            </a:ext>
          </a:extLst>
        </xdr:cNvPr>
        <xdr:cNvSpPr/>
      </xdr:nvSpPr>
      <xdr:spPr>
        <a:xfrm>
          <a:off x="750960" y="30910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209</xdr:row>
      <xdr:rowOff>18000</xdr:rowOff>
    </xdr:from>
    <xdr:to>
      <xdr:col>0</xdr:col>
      <xdr:colOff>1014840</xdr:colOff>
      <xdr:row>210</xdr:row>
      <xdr:rowOff>59400</xdr:rowOff>
    </xdr:to>
    <xdr:sp macro="" textlink="">
      <xdr:nvSpPr>
        <xdr:cNvPr id="9" name="CustomShape 1">
          <a:extLst>
            <a:ext uri="{FF2B5EF4-FFF2-40B4-BE49-F238E27FC236}">
              <a16:creationId xmlns:a16="http://schemas.microsoft.com/office/drawing/2014/main" id="{00000000-0008-0000-1600-000009000000}"/>
            </a:ext>
          </a:extLst>
        </xdr:cNvPr>
        <xdr:cNvSpPr/>
      </xdr:nvSpPr>
      <xdr:spPr>
        <a:xfrm>
          <a:off x="750960" y="29910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213</xdr:row>
      <xdr:rowOff>18000</xdr:rowOff>
    </xdr:from>
    <xdr:to>
      <xdr:col>0</xdr:col>
      <xdr:colOff>1014840</xdr:colOff>
      <xdr:row>214</xdr:row>
      <xdr:rowOff>59040</xdr:rowOff>
    </xdr:to>
    <xdr:sp macro="" textlink="">
      <xdr:nvSpPr>
        <xdr:cNvPr id="10" name="CustomShape 1">
          <a:extLst>
            <a:ext uri="{FF2B5EF4-FFF2-40B4-BE49-F238E27FC236}">
              <a16:creationId xmlns:a16="http://schemas.microsoft.com/office/drawing/2014/main" id="{00000000-0008-0000-1600-00000A000000}"/>
            </a:ext>
          </a:extLst>
        </xdr:cNvPr>
        <xdr:cNvSpPr/>
      </xdr:nvSpPr>
      <xdr:spPr>
        <a:xfrm>
          <a:off x="750960" y="3048192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212</xdr:row>
      <xdr:rowOff>18000</xdr:rowOff>
    </xdr:from>
    <xdr:to>
      <xdr:col>0</xdr:col>
      <xdr:colOff>1014840</xdr:colOff>
      <xdr:row>213</xdr:row>
      <xdr:rowOff>59040</xdr:rowOff>
    </xdr:to>
    <xdr:sp macro="" textlink="">
      <xdr:nvSpPr>
        <xdr:cNvPr id="11" name="CustomShape 1">
          <a:extLst>
            <a:ext uri="{FF2B5EF4-FFF2-40B4-BE49-F238E27FC236}">
              <a16:creationId xmlns:a16="http://schemas.microsoft.com/office/drawing/2014/main" id="{00000000-0008-0000-1600-00000B000000}"/>
            </a:ext>
          </a:extLst>
        </xdr:cNvPr>
        <xdr:cNvSpPr/>
      </xdr:nvSpPr>
      <xdr:spPr>
        <a:xfrm>
          <a:off x="750960" y="30339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201</xdr:row>
      <xdr:rowOff>18000</xdr:rowOff>
    </xdr:from>
    <xdr:to>
      <xdr:col>0</xdr:col>
      <xdr:colOff>1014840</xdr:colOff>
      <xdr:row>202</xdr:row>
      <xdr:rowOff>59400</xdr:rowOff>
    </xdr:to>
    <xdr:sp macro="" textlink="">
      <xdr:nvSpPr>
        <xdr:cNvPr id="12" name="CustomShape 1">
          <a:extLst>
            <a:ext uri="{FF2B5EF4-FFF2-40B4-BE49-F238E27FC236}">
              <a16:creationId xmlns:a16="http://schemas.microsoft.com/office/drawing/2014/main" id="{00000000-0008-0000-1600-00000C000000}"/>
            </a:ext>
          </a:extLst>
        </xdr:cNvPr>
        <xdr:cNvSpPr/>
      </xdr:nvSpPr>
      <xdr:spPr>
        <a:xfrm>
          <a:off x="750960" y="28767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204</xdr:row>
      <xdr:rowOff>18000</xdr:rowOff>
    </xdr:from>
    <xdr:to>
      <xdr:col>0</xdr:col>
      <xdr:colOff>1014840</xdr:colOff>
      <xdr:row>205</xdr:row>
      <xdr:rowOff>59040</xdr:rowOff>
    </xdr:to>
    <xdr:sp macro="" textlink="">
      <xdr:nvSpPr>
        <xdr:cNvPr id="13" name="CustomShape 1">
          <a:extLst>
            <a:ext uri="{FF2B5EF4-FFF2-40B4-BE49-F238E27FC236}">
              <a16:creationId xmlns:a16="http://schemas.microsoft.com/office/drawing/2014/main" id="{00000000-0008-0000-1600-00000D000000}"/>
            </a:ext>
          </a:extLst>
        </xdr:cNvPr>
        <xdr:cNvSpPr/>
      </xdr:nvSpPr>
      <xdr:spPr>
        <a:xfrm>
          <a:off x="750960" y="2919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196</xdr:row>
      <xdr:rowOff>18000</xdr:rowOff>
    </xdr:from>
    <xdr:to>
      <xdr:col>0</xdr:col>
      <xdr:colOff>1014840</xdr:colOff>
      <xdr:row>197</xdr:row>
      <xdr:rowOff>59040</xdr:rowOff>
    </xdr:to>
    <xdr:sp macro="" textlink="">
      <xdr:nvSpPr>
        <xdr:cNvPr id="14" name="CustomShape 1">
          <a:extLst>
            <a:ext uri="{FF2B5EF4-FFF2-40B4-BE49-F238E27FC236}">
              <a16:creationId xmlns:a16="http://schemas.microsoft.com/office/drawing/2014/main" id="{00000000-0008-0000-1600-00000E000000}"/>
            </a:ext>
          </a:extLst>
        </xdr:cNvPr>
        <xdr:cNvSpPr/>
      </xdr:nvSpPr>
      <xdr:spPr>
        <a:xfrm>
          <a:off x="750960" y="28053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201</xdr:row>
      <xdr:rowOff>18000</xdr:rowOff>
    </xdr:from>
    <xdr:to>
      <xdr:col>0</xdr:col>
      <xdr:colOff>1014840</xdr:colOff>
      <xdr:row>202</xdr:row>
      <xdr:rowOff>59400</xdr:rowOff>
    </xdr:to>
    <xdr:sp macro="" textlink="">
      <xdr:nvSpPr>
        <xdr:cNvPr id="15" name="CustomShape 1">
          <a:extLst>
            <a:ext uri="{FF2B5EF4-FFF2-40B4-BE49-F238E27FC236}">
              <a16:creationId xmlns:a16="http://schemas.microsoft.com/office/drawing/2014/main" id="{00000000-0008-0000-1600-00000F000000}"/>
            </a:ext>
          </a:extLst>
        </xdr:cNvPr>
        <xdr:cNvSpPr/>
      </xdr:nvSpPr>
      <xdr:spPr>
        <a:xfrm>
          <a:off x="750960" y="28767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200</xdr:row>
      <xdr:rowOff>18000</xdr:rowOff>
    </xdr:from>
    <xdr:to>
      <xdr:col>0</xdr:col>
      <xdr:colOff>1014840</xdr:colOff>
      <xdr:row>201</xdr:row>
      <xdr:rowOff>59040</xdr:rowOff>
    </xdr:to>
    <xdr:sp macro="" textlink="">
      <xdr:nvSpPr>
        <xdr:cNvPr id="16" name="CustomShape 1">
          <a:extLst>
            <a:ext uri="{FF2B5EF4-FFF2-40B4-BE49-F238E27FC236}">
              <a16:creationId xmlns:a16="http://schemas.microsoft.com/office/drawing/2014/main" id="{00000000-0008-0000-1600-000010000000}"/>
            </a:ext>
          </a:extLst>
        </xdr:cNvPr>
        <xdr:cNvSpPr/>
      </xdr:nvSpPr>
      <xdr:spPr>
        <a:xfrm>
          <a:off x="750960" y="28624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158</xdr:row>
      <xdr:rowOff>18000</xdr:rowOff>
    </xdr:from>
    <xdr:to>
      <xdr:col>0</xdr:col>
      <xdr:colOff>1014840</xdr:colOff>
      <xdr:row>159</xdr:row>
      <xdr:rowOff>59040</xdr:rowOff>
    </xdr:to>
    <xdr:sp macro="" textlink="">
      <xdr:nvSpPr>
        <xdr:cNvPr id="17" name="CustomShape 1">
          <a:extLst>
            <a:ext uri="{FF2B5EF4-FFF2-40B4-BE49-F238E27FC236}">
              <a16:creationId xmlns:a16="http://schemas.microsoft.com/office/drawing/2014/main" id="{00000000-0008-0000-1600-000011000000}"/>
            </a:ext>
          </a:extLst>
        </xdr:cNvPr>
        <xdr:cNvSpPr/>
      </xdr:nvSpPr>
      <xdr:spPr>
        <a:xfrm>
          <a:off x="750960" y="2262384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161</xdr:row>
      <xdr:rowOff>18000</xdr:rowOff>
    </xdr:from>
    <xdr:to>
      <xdr:col>0</xdr:col>
      <xdr:colOff>1014840</xdr:colOff>
      <xdr:row>162</xdr:row>
      <xdr:rowOff>59400</xdr:rowOff>
    </xdr:to>
    <xdr:sp macro="" textlink="">
      <xdr:nvSpPr>
        <xdr:cNvPr id="18" name="CustomShape 1">
          <a:extLst>
            <a:ext uri="{FF2B5EF4-FFF2-40B4-BE49-F238E27FC236}">
              <a16:creationId xmlns:a16="http://schemas.microsoft.com/office/drawing/2014/main" id="{00000000-0008-0000-1600-000012000000}"/>
            </a:ext>
          </a:extLst>
        </xdr:cNvPr>
        <xdr:cNvSpPr/>
      </xdr:nvSpPr>
      <xdr:spPr>
        <a:xfrm>
          <a:off x="750960" y="23052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154</xdr:row>
      <xdr:rowOff>18000</xdr:rowOff>
    </xdr:from>
    <xdr:to>
      <xdr:col>0</xdr:col>
      <xdr:colOff>1014840</xdr:colOff>
      <xdr:row>155</xdr:row>
      <xdr:rowOff>59040</xdr:rowOff>
    </xdr:to>
    <xdr:sp macro="" textlink="">
      <xdr:nvSpPr>
        <xdr:cNvPr id="19" name="CustomShape 1">
          <a:extLst>
            <a:ext uri="{FF2B5EF4-FFF2-40B4-BE49-F238E27FC236}">
              <a16:creationId xmlns:a16="http://schemas.microsoft.com/office/drawing/2014/main" id="{00000000-0008-0000-1600-000013000000}"/>
            </a:ext>
          </a:extLst>
        </xdr:cNvPr>
        <xdr:cNvSpPr/>
      </xdr:nvSpPr>
      <xdr:spPr>
        <a:xfrm>
          <a:off x="750960" y="220521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158</xdr:row>
      <xdr:rowOff>18000</xdr:rowOff>
    </xdr:from>
    <xdr:to>
      <xdr:col>0</xdr:col>
      <xdr:colOff>1014840</xdr:colOff>
      <xdr:row>159</xdr:row>
      <xdr:rowOff>59040</xdr:rowOff>
    </xdr:to>
    <xdr:sp macro="" textlink="">
      <xdr:nvSpPr>
        <xdr:cNvPr id="20" name="CustomShape 1">
          <a:extLst>
            <a:ext uri="{FF2B5EF4-FFF2-40B4-BE49-F238E27FC236}">
              <a16:creationId xmlns:a16="http://schemas.microsoft.com/office/drawing/2014/main" id="{00000000-0008-0000-1600-000014000000}"/>
            </a:ext>
          </a:extLst>
        </xdr:cNvPr>
        <xdr:cNvSpPr/>
      </xdr:nvSpPr>
      <xdr:spPr>
        <a:xfrm>
          <a:off x="750960" y="2262384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157</xdr:row>
      <xdr:rowOff>18000</xdr:rowOff>
    </xdr:from>
    <xdr:to>
      <xdr:col>0</xdr:col>
      <xdr:colOff>1014840</xdr:colOff>
      <xdr:row>158</xdr:row>
      <xdr:rowOff>59040</xdr:rowOff>
    </xdr:to>
    <xdr:sp macro="" textlink="">
      <xdr:nvSpPr>
        <xdr:cNvPr id="21" name="CustomShape 1">
          <a:extLst>
            <a:ext uri="{FF2B5EF4-FFF2-40B4-BE49-F238E27FC236}">
              <a16:creationId xmlns:a16="http://schemas.microsoft.com/office/drawing/2014/main" id="{00000000-0008-0000-1600-000015000000}"/>
            </a:ext>
          </a:extLst>
        </xdr:cNvPr>
        <xdr:cNvSpPr/>
      </xdr:nvSpPr>
      <xdr:spPr>
        <a:xfrm>
          <a:off x="750960" y="2248092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171</xdr:row>
      <xdr:rowOff>18000</xdr:rowOff>
    </xdr:from>
    <xdr:to>
      <xdr:col>0</xdr:col>
      <xdr:colOff>1014840</xdr:colOff>
      <xdr:row>172</xdr:row>
      <xdr:rowOff>59040</xdr:rowOff>
    </xdr:to>
    <xdr:sp macro="" textlink="">
      <xdr:nvSpPr>
        <xdr:cNvPr id="22" name="CustomShape 1">
          <a:extLst>
            <a:ext uri="{FF2B5EF4-FFF2-40B4-BE49-F238E27FC236}">
              <a16:creationId xmlns:a16="http://schemas.microsoft.com/office/drawing/2014/main" id="{00000000-0008-0000-1600-000016000000}"/>
            </a:ext>
          </a:extLst>
        </xdr:cNvPr>
        <xdr:cNvSpPr/>
      </xdr:nvSpPr>
      <xdr:spPr>
        <a:xfrm>
          <a:off x="750960" y="244810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23" name="CustomShape 1">
          <a:extLst>
            <a:ext uri="{FF2B5EF4-FFF2-40B4-BE49-F238E27FC236}">
              <a16:creationId xmlns:a16="http://schemas.microsoft.com/office/drawing/2014/main" id="{00000000-0008-0000-1600-000017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24" name="CustomShape 1">
          <a:extLst>
            <a:ext uri="{FF2B5EF4-FFF2-40B4-BE49-F238E27FC236}">
              <a16:creationId xmlns:a16="http://schemas.microsoft.com/office/drawing/2014/main" id="{00000000-0008-0000-1600-000018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164</xdr:row>
      <xdr:rowOff>18000</xdr:rowOff>
    </xdr:from>
    <xdr:to>
      <xdr:col>0</xdr:col>
      <xdr:colOff>1014840</xdr:colOff>
      <xdr:row>165</xdr:row>
      <xdr:rowOff>59040</xdr:rowOff>
    </xdr:to>
    <xdr:sp macro="" textlink="">
      <xdr:nvSpPr>
        <xdr:cNvPr id="25" name="CustomShape 1">
          <a:extLst>
            <a:ext uri="{FF2B5EF4-FFF2-40B4-BE49-F238E27FC236}">
              <a16:creationId xmlns:a16="http://schemas.microsoft.com/office/drawing/2014/main" id="{00000000-0008-0000-1600-000019000000}"/>
            </a:ext>
          </a:extLst>
        </xdr:cNvPr>
        <xdr:cNvSpPr/>
      </xdr:nvSpPr>
      <xdr:spPr>
        <a:xfrm>
          <a:off x="750960" y="23481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168</xdr:row>
      <xdr:rowOff>18000</xdr:rowOff>
    </xdr:from>
    <xdr:to>
      <xdr:col>0</xdr:col>
      <xdr:colOff>1014840</xdr:colOff>
      <xdr:row>169</xdr:row>
      <xdr:rowOff>59040</xdr:rowOff>
    </xdr:to>
    <xdr:sp macro="" textlink="">
      <xdr:nvSpPr>
        <xdr:cNvPr id="26" name="CustomShape 1">
          <a:extLst>
            <a:ext uri="{FF2B5EF4-FFF2-40B4-BE49-F238E27FC236}">
              <a16:creationId xmlns:a16="http://schemas.microsoft.com/office/drawing/2014/main" id="{00000000-0008-0000-1600-00001A000000}"/>
            </a:ext>
          </a:extLst>
        </xdr:cNvPr>
        <xdr:cNvSpPr/>
      </xdr:nvSpPr>
      <xdr:spPr>
        <a:xfrm>
          <a:off x="750960" y="24052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167</xdr:row>
      <xdr:rowOff>18000</xdr:rowOff>
    </xdr:from>
    <xdr:to>
      <xdr:col>0</xdr:col>
      <xdr:colOff>1014840</xdr:colOff>
      <xdr:row>168</xdr:row>
      <xdr:rowOff>59040</xdr:rowOff>
    </xdr:to>
    <xdr:sp macro="" textlink="">
      <xdr:nvSpPr>
        <xdr:cNvPr id="27" name="CustomShape 1">
          <a:extLst>
            <a:ext uri="{FF2B5EF4-FFF2-40B4-BE49-F238E27FC236}">
              <a16:creationId xmlns:a16="http://schemas.microsoft.com/office/drawing/2014/main" id="{00000000-0008-0000-1600-00001B000000}"/>
            </a:ext>
          </a:extLst>
        </xdr:cNvPr>
        <xdr:cNvSpPr/>
      </xdr:nvSpPr>
      <xdr:spPr>
        <a:xfrm>
          <a:off x="750960" y="239097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171</xdr:row>
      <xdr:rowOff>18000</xdr:rowOff>
    </xdr:from>
    <xdr:to>
      <xdr:col>0</xdr:col>
      <xdr:colOff>1014840</xdr:colOff>
      <xdr:row>172</xdr:row>
      <xdr:rowOff>59040</xdr:rowOff>
    </xdr:to>
    <xdr:sp macro="" textlink="">
      <xdr:nvSpPr>
        <xdr:cNvPr id="28" name="CustomShape 1">
          <a:extLst>
            <a:ext uri="{FF2B5EF4-FFF2-40B4-BE49-F238E27FC236}">
              <a16:creationId xmlns:a16="http://schemas.microsoft.com/office/drawing/2014/main" id="{00000000-0008-0000-1600-00001C000000}"/>
            </a:ext>
          </a:extLst>
        </xdr:cNvPr>
        <xdr:cNvSpPr/>
      </xdr:nvSpPr>
      <xdr:spPr>
        <a:xfrm>
          <a:off x="750960" y="244810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29" name="CustomShape 1">
          <a:extLst>
            <a:ext uri="{FF2B5EF4-FFF2-40B4-BE49-F238E27FC236}">
              <a16:creationId xmlns:a16="http://schemas.microsoft.com/office/drawing/2014/main" id="{00000000-0008-0000-1600-00001D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30" name="CustomShape 1">
          <a:extLst>
            <a:ext uri="{FF2B5EF4-FFF2-40B4-BE49-F238E27FC236}">
              <a16:creationId xmlns:a16="http://schemas.microsoft.com/office/drawing/2014/main" id="{00000000-0008-0000-1600-00001E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164</xdr:row>
      <xdr:rowOff>18000</xdr:rowOff>
    </xdr:from>
    <xdr:to>
      <xdr:col>0</xdr:col>
      <xdr:colOff>1014840</xdr:colOff>
      <xdr:row>165</xdr:row>
      <xdr:rowOff>59040</xdr:rowOff>
    </xdr:to>
    <xdr:sp macro="" textlink="">
      <xdr:nvSpPr>
        <xdr:cNvPr id="31" name="CustomShape 1">
          <a:extLst>
            <a:ext uri="{FF2B5EF4-FFF2-40B4-BE49-F238E27FC236}">
              <a16:creationId xmlns:a16="http://schemas.microsoft.com/office/drawing/2014/main" id="{00000000-0008-0000-1600-00001F000000}"/>
            </a:ext>
          </a:extLst>
        </xdr:cNvPr>
        <xdr:cNvSpPr/>
      </xdr:nvSpPr>
      <xdr:spPr>
        <a:xfrm>
          <a:off x="750960" y="23481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168</xdr:row>
      <xdr:rowOff>18000</xdr:rowOff>
    </xdr:from>
    <xdr:to>
      <xdr:col>0</xdr:col>
      <xdr:colOff>1014840</xdr:colOff>
      <xdr:row>169</xdr:row>
      <xdr:rowOff>59040</xdr:rowOff>
    </xdr:to>
    <xdr:sp macro="" textlink="">
      <xdr:nvSpPr>
        <xdr:cNvPr id="32" name="CustomShape 1">
          <a:extLst>
            <a:ext uri="{FF2B5EF4-FFF2-40B4-BE49-F238E27FC236}">
              <a16:creationId xmlns:a16="http://schemas.microsoft.com/office/drawing/2014/main" id="{00000000-0008-0000-1600-000020000000}"/>
            </a:ext>
          </a:extLst>
        </xdr:cNvPr>
        <xdr:cNvSpPr/>
      </xdr:nvSpPr>
      <xdr:spPr>
        <a:xfrm>
          <a:off x="750960" y="24052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167</xdr:row>
      <xdr:rowOff>18000</xdr:rowOff>
    </xdr:from>
    <xdr:to>
      <xdr:col>0</xdr:col>
      <xdr:colOff>1014840</xdr:colOff>
      <xdr:row>168</xdr:row>
      <xdr:rowOff>59040</xdr:rowOff>
    </xdr:to>
    <xdr:sp macro="" textlink="">
      <xdr:nvSpPr>
        <xdr:cNvPr id="33" name="CustomShape 1">
          <a:extLst>
            <a:ext uri="{FF2B5EF4-FFF2-40B4-BE49-F238E27FC236}">
              <a16:creationId xmlns:a16="http://schemas.microsoft.com/office/drawing/2014/main" id="{00000000-0008-0000-1600-000021000000}"/>
            </a:ext>
          </a:extLst>
        </xdr:cNvPr>
        <xdr:cNvSpPr/>
      </xdr:nvSpPr>
      <xdr:spPr>
        <a:xfrm>
          <a:off x="750960" y="239097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171</xdr:row>
      <xdr:rowOff>18000</xdr:rowOff>
    </xdr:from>
    <xdr:to>
      <xdr:col>0</xdr:col>
      <xdr:colOff>1014840</xdr:colOff>
      <xdr:row>172</xdr:row>
      <xdr:rowOff>59040</xdr:rowOff>
    </xdr:to>
    <xdr:sp macro="" textlink="">
      <xdr:nvSpPr>
        <xdr:cNvPr id="34" name="CustomShape 1">
          <a:extLst>
            <a:ext uri="{FF2B5EF4-FFF2-40B4-BE49-F238E27FC236}">
              <a16:creationId xmlns:a16="http://schemas.microsoft.com/office/drawing/2014/main" id="{00000000-0008-0000-1600-000022000000}"/>
            </a:ext>
          </a:extLst>
        </xdr:cNvPr>
        <xdr:cNvSpPr/>
      </xdr:nvSpPr>
      <xdr:spPr>
        <a:xfrm>
          <a:off x="750960" y="244810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164</xdr:row>
      <xdr:rowOff>18000</xdr:rowOff>
    </xdr:from>
    <xdr:to>
      <xdr:col>0</xdr:col>
      <xdr:colOff>1014840</xdr:colOff>
      <xdr:row>165</xdr:row>
      <xdr:rowOff>59040</xdr:rowOff>
    </xdr:to>
    <xdr:sp macro="" textlink="">
      <xdr:nvSpPr>
        <xdr:cNvPr id="35" name="CustomShape 1">
          <a:extLst>
            <a:ext uri="{FF2B5EF4-FFF2-40B4-BE49-F238E27FC236}">
              <a16:creationId xmlns:a16="http://schemas.microsoft.com/office/drawing/2014/main" id="{00000000-0008-0000-1600-000023000000}"/>
            </a:ext>
          </a:extLst>
        </xdr:cNvPr>
        <xdr:cNvSpPr/>
      </xdr:nvSpPr>
      <xdr:spPr>
        <a:xfrm>
          <a:off x="750960" y="23481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168</xdr:row>
      <xdr:rowOff>18000</xdr:rowOff>
    </xdr:from>
    <xdr:to>
      <xdr:col>0</xdr:col>
      <xdr:colOff>1014840</xdr:colOff>
      <xdr:row>169</xdr:row>
      <xdr:rowOff>59040</xdr:rowOff>
    </xdr:to>
    <xdr:sp macro="" textlink="">
      <xdr:nvSpPr>
        <xdr:cNvPr id="36" name="CustomShape 1">
          <a:extLst>
            <a:ext uri="{FF2B5EF4-FFF2-40B4-BE49-F238E27FC236}">
              <a16:creationId xmlns:a16="http://schemas.microsoft.com/office/drawing/2014/main" id="{00000000-0008-0000-1600-000024000000}"/>
            </a:ext>
          </a:extLst>
        </xdr:cNvPr>
        <xdr:cNvSpPr/>
      </xdr:nvSpPr>
      <xdr:spPr>
        <a:xfrm>
          <a:off x="750960" y="24052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167</xdr:row>
      <xdr:rowOff>18000</xdr:rowOff>
    </xdr:from>
    <xdr:to>
      <xdr:col>0</xdr:col>
      <xdr:colOff>1014840</xdr:colOff>
      <xdr:row>168</xdr:row>
      <xdr:rowOff>59040</xdr:rowOff>
    </xdr:to>
    <xdr:sp macro="" textlink="">
      <xdr:nvSpPr>
        <xdr:cNvPr id="37" name="CustomShape 1">
          <a:extLst>
            <a:ext uri="{FF2B5EF4-FFF2-40B4-BE49-F238E27FC236}">
              <a16:creationId xmlns:a16="http://schemas.microsoft.com/office/drawing/2014/main" id="{00000000-0008-0000-1600-000025000000}"/>
            </a:ext>
          </a:extLst>
        </xdr:cNvPr>
        <xdr:cNvSpPr/>
      </xdr:nvSpPr>
      <xdr:spPr>
        <a:xfrm>
          <a:off x="750960" y="239097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171</xdr:row>
      <xdr:rowOff>18000</xdr:rowOff>
    </xdr:from>
    <xdr:to>
      <xdr:col>0</xdr:col>
      <xdr:colOff>1014840</xdr:colOff>
      <xdr:row>172</xdr:row>
      <xdr:rowOff>59040</xdr:rowOff>
    </xdr:to>
    <xdr:sp macro="" textlink="">
      <xdr:nvSpPr>
        <xdr:cNvPr id="38" name="CustomShape 1">
          <a:extLst>
            <a:ext uri="{FF2B5EF4-FFF2-40B4-BE49-F238E27FC236}">
              <a16:creationId xmlns:a16="http://schemas.microsoft.com/office/drawing/2014/main" id="{00000000-0008-0000-1600-000026000000}"/>
            </a:ext>
          </a:extLst>
        </xdr:cNvPr>
        <xdr:cNvSpPr/>
      </xdr:nvSpPr>
      <xdr:spPr>
        <a:xfrm>
          <a:off x="750960" y="244810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39" name="CustomShape 1">
          <a:extLst>
            <a:ext uri="{FF2B5EF4-FFF2-40B4-BE49-F238E27FC236}">
              <a16:creationId xmlns:a16="http://schemas.microsoft.com/office/drawing/2014/main" id="{00000000-0008-0000-1600-000027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40" name="CustomShape 1">
          <a:extLst>
            <a:ext uri="{FF2B5EF4-FFF2-40B4-BE49-F238E27FC236}">
              <a16:creationId xmlns:a16="http://schemas.microsoft.com/office/drawing/2014/main" id="{00000000-0008-0000-1600-000028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164</xdr:row>
      <xdr:rowOff>18000</xdr:rowOff>
    </xdr:from>
    <xdr:to>
      <xdr:col>0</xdr:col>
      <xdr:colOff>1014840</xdr:colOff>
      <xdr:row>165</xdr:row>
      <xdr:rowOff>59040</xdr:rowOff>
    </xdr:to>
    <xdr:sp macro="" textlink="">
      <xdr:nvSpPr>
        <xdr:cNvPr id="41" name="CustomShape 1">
          <a:extLst>
            <a:ext uri="{FF2B5EF4-FFF2-40B4-BE49-F238E27FC236}">
              <a16:creationId xmlns:a16="http://schemas.microsoft.com/office/drawing/2014/main" id="{00000000-0008-0000-1600-000029000000}"/>
            </a:ext>
          </a:extLst>
        </xdr:cNvPr>
        <xdr:cNvSpPr/>
      </xdr:nvSpPr>
      <xdr:spPr>
        <a:xfrm>
          <a:off x="750960" y="23481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168</xdr:row>
      <xdr:rowOff>18000</xdr:rowOff>
    </xdr:from>
    <xdr:to>
      <xdr:col>0</xdr:col>
      <xdr:colOff>1014840</xdr:colOff>
      <xdr:row>169</xdr:row>
      <xdr:rowOff>59040</xdr:rowOff>
    </xdr:to>
    <xdr:sp macro="" textlink="">
      <xdr:nvSpPr>
        <xdr:cNvPr id="42" name="CustomShape 1">
          <a:extLst>
            <a:ext uri="{FF2B5EF4-FFF2-40B4-BE49-F238E27FC236}">
              <a16:creationId xmlns:a16="http://schemas.microsoft.com/office/drawing/2014/main" id="{00000000-0008-0000-1600-00002A000000}"/>
            </a:ext>
          </a:extLst>
        </xdr:cNvPr>
        <xdr:cNvSpPr/>
      </xdr:nvSpPr>
      <xdr:spPr>
        <a:xfrm>
          <a:off x="750960" y="24052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167</xdr:row>
      <xdr:rowOff>18000</xdr:rowOff>
    </xdr:from>
    <xdr:to>
      <xdr:col>0</xdr:col>
      <xdr:colOff>1014840</xdr:colOff>
      <xdr:row>168</xdr:row>
      <xdr:rowOff>59040</xdr:rowOff>
    </xdr:to>
    <xdr:sp macro="" textlink="">
      <xdr:nvSpPr>
        <xdr:cNvPr id="43" name="CustomShape 1">
          <a:extLst>
            <a:ext uri="{FF2B5EF4-FFF2-40B4-BE49-F238E27FC236}">
              <a16:creationId xmlns:a16="http://schemas.microsoft.com/office/drawing/2014/main" id="{00000000-0008-0000-1600-00002B000000}"/>
            </a:ext>
          </a:extLst>
        </xdr:cNvPr>
        <xdr:cNvSpPr/>
      </xdr:nvSpPr>
      <xdr:spPr>
        <a:xfrm>
          <a:off x="750960" y="239097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171</xdr:row>
      <xdr:rowOff>18000</xdr:rowOff>
    </xdr:from>
    <xdr:to>
      <xdr:col>0</xdr:col>
      <xdr:colOff>1014840</xdr:colOff>
      <xdr:row>172</xdr:row>
      <xdr:rowOff>59040</xdr:rowOff>
    </xdr:to>
    <xdr:sp macro="" textlink="">
      <xdr:nvSpPr>
        <xdr:cNvPr id="44" name="CustomShape 1">
          <a:extLst>
            <a:ext uri="{FF2B5EF4-FFF2-40B4-BE49-F238E27FC236}">
              <a16:creationId xmlns:a16="http://schemas.microsoft.com/office/drawing/2014/main" id="{00000000-0008-0000-1600-00002C000000}"/>
            </a:ext>
          </a:extLst>
        </xdr:cNvPr>
        <xdr:cNvSpPr/>
      </xdr:nvSpPr>
      <xdr:spPr>
        <a:xfrm>
          <a:off x="750960" y="244810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164</xdr:row>
      <xdr:rowOff>18000</xdr:rowOff>
    </xdr:from>
    <xdr:to>
      <xdr:col>0</xdr:col>
      <xdr:colOff>1014840</xdr:colOff>
      <xdr:row>165</xdr:row>
      <xdr:rowOff>59040</xdr:rowOff>
    </xdr:to>
    <xdr:sp macro="" textlink="">
      <xdr:nvSpPr>
        <xdr:cNvPr id="45" name="CustomShape 1">
          <a:extLst>
            <a:ext uri="{FF2B5EF4-FFF2-40B4-BE49-F238E27FC236}">
              <a16:creationId xmlns:a16="http://schemas.microsoft.com/office/drawing/2014/main" id="{00000000-0008-0000-1600-00002D000000}"/>
            </a:ext>
          </a:extLst>
        </xdr:cNvPr>
        <xdr:cNvSpPr/>
      </xdr:nvSpPr>
      <xdr:spPr>
        <a:xfrm>
          <a:off x="750960" y="23481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168</xdr:row>
      <xdr:rowOff>18000</xdr:rowOff>
    </xdr:from>
    <xdr:to>
      <xdr:col>0</xdr:col>
      <xdr:colOff>1014840</xdr:colOff>
      <xdr:row>169</xdr:row>
      <xdr:rowOff>59040</xdr:rowOff>
    </xdr:to>
    <xdr:sp macro="" textlink="">
      <xdr:nvSpPr>
        <xdr:cNvPr id="46" name="CustomShape 1">
          <a:extLst>
            <a:ext uri="{FF2B5EF4-FFF2-40B4-BE49-F238E27FC236}">
              <a16:creationId xmlns:a16="http://schemas.microsoft.com/office/drawing/2014/main" id="{00000000-0008-0000-1600-00002E000000}"/>
            </a:ext>
          </a:extLst>
        </xdr:cNvPr>
        <xdr:cNvSpPr/>
      </xdr:nvSpPr>
      <xdr:spPr>
        <a:xfrm>
          <a:off x="750960" y="24052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167</xdr:row>
      <xdr:rowOff>18000</xdr:rowOff>
    </xdr:from>
    <xdr:to>
      <xdr:col>0</xdr:col>
      <xdr:colOff>1014840</xdr:colOff>
      <xdr:row>168</xdr:row>
      <xdr:rowOff>59040</xdr:rowOff>
    </xdr:to>
    <xdr:sp macro="" textlink="">
      <xdr:nvSpPr>
        <xdr:cNvPr id="47" name="CustomShape 1">
          <a:extLst>
            <a:ext uri="{FF2B5EF4-FFF2-40B4-BE49-F238E27FC236}">
              <a16:creationId xmlns:a16="http://schemas.microsoft.com/office/drawing/2014/main" id="{00000000-0008-0000-1600-00002F000000}"/>
            </a:ext>
          </a:extLst>
        </xdr:cNvPr>
        <xdr:cNvSpPr/>
      </xdr:nvSpPr>
      <xdr:spPr>
        <a:xfrm>
          <a:off x="750960" y="239097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171</xdr:row>
      <xdr:rowOff>18000</xdr:rowOff>
    </xdr:from>
    <xdr:to>
      <xdr:col>0</xdr:col>
      <xdr:colOff>1014840</xdr:colOff>
      <xdr:row>172</xdr:row>
      <xdr:rowOff>59040</xdr:rowOff>
    </xdr:to>
    <xdr:sp macro="" textlink="">
      <xdr:nvSpPr>
        <xdr:cNvPr id="48" name="CustomShape 1">
          <a:extLst>
            <a:ext uri="{FF2B5EF4-FFF2-40B4-BE49-F238E27FC236}">
              <a16:creationId xmlns:a16="http://schemas.microsoft.com/office/drawing/2014/main" id="{00000000-0008-0000-1600-000030000000}"/>
            </a:ext>
          </a:extLst>
        </xdr:cNvPr>
        <xdr:cNvSpPr/>
      </xdr:nvSpPr>
      <xdr:spPr>
        <a:xfrm>
          <a:off x="750960" y="244810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49" name="CustomShape 1">
          <a:extLst>
            <a:ext uri="{FF2B5EF4-FFF2-40B4-BE49-F238E27FC236}">
              <a16:creationId xmlns:a16="http://schemas.microsoft.com/office/drawing/2014/main" id="{00000000-0008-0000-1600-000031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172</xdr:row>
      <xdr:rowOff>0</xdr:rowOff>
    </xdr:from>
    <xdr:to>
      <xdr:col>0</xdr:col>
      <xdr:colOff>1014840</xdr:colOff>
      <xdr:row>173</xdr:row>
      <xdr:rowOff>41040</xdr:rowOff>
    </xdr:to>
    <xdr:sp macro="" textlink="">
      <xdr:nvSpPr>
        <xdr:cNvPr id="50" name="CustomShape 1">
          <a:extLst>
            <a:ext uri="{FF2B5EF4-FFF2-40B4-BE49-F238E27FC236}">
              <a16:creationId xmlns:a16="http://schemas.microsoft.com/office/drawing/2014/main" id="{00000000-0008-0000-1600-000032000000}"/>
            </a:ext>
          </a:extLst>
        </xdr:cNvPr>
        <xdr:cNvSpPr/>
      </xdr:nvSpPr>
      <xdr:spPr>
        <a:xfrm>
          <a:off x="750960" y="2460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164</xdr:row>
      <xdr:rowOff>18000</xdr:rowOff>
    </xdr:from>
    <xdr:to>
      <xdr:col>0</xdr:col>
      <xdr:colOff>1014840</xdr:colOff>
      <xdr:row>165</xdr:row>
      <xdr:rowOff>59040</xdr:rowOff>
    </xdr:to>
    <xdr:sp macro="" textlink="">
      <xdr:nvSpPr>
        <xdr:cNvPr id="51" name="CustomShape 1">
          <a:extLst>
            <a:ext uri="{FF2B5EF4-FFF2-40B4-BE49-F238E27FC236}">
              <a16:creationId xmlns:a16="http://schemas.microsoft.com/office/drawing/2014/main" id="{00000000-0008-0000-1600-000033000000}"/>
            </a:ext>
          </a:extLst>
        </xdr:cNvPr>
        <xdr:cNvSpPr/>
      </xdr:nvSpPr>
      <xdr:spPr>
        <a:xfrm>
          <a:off x="750960" y="23481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168</xdr:row>
      <xdr:rowOff>18000</xdr:rowOff>
    </xdr:from>
    <xdr:to>
      <xdr:col>0</xdr:col>
      <xdr:colOff>1014840</xdr:colOff>
      <xdr:row>169</xdr:row>
      <xdr:rowOff>59040</xdr:rowOff>
    </xdr:to>
    <xdr:sp macro="" textlink="">
      <xdr:nvSpPr>
        <xdr:cNvPr id="52" name="CustomShape 1">
          <a:extLst>
            <a:ext uri="{FF2B5EF4-FFF2-40B4-BE49-F238E27FC236}">
              <a16:creationId xmlns:a16="http://schemas.microsoft.com/office/drawing/2014/main" id="{00000000-0008-0000-1600-000034000000}"/>
            </a:ext>
          </a:extLst>
        </xdr:cNvPr>
        <xdr:cNvSpPr/>
      </xdr:nvSpPr>
      <xdr:spPr>
        <a:xfrm>
          <a:off x="750960" y="24052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167</xdr:row>
      <xdr:rowOff>18000</xdr:rowOff>
    </xdr:from>
    <xdr:to>
      <xdr:col>0</xdr:col>
      <xdr:colOff>1014840</xdr:colOff>
      <xdr:row>168</xdr:row>
      <xdr:rowOff>59040</xdr:rowOff>
    </xdr:to>
    <xdr:sp macro="" textlink="">
      <xdr:nvSpPr>
        <xdr:cNvPr id="53" name="CustomShape 1">
          <a:extLst>
            <a:ext uri="{FF2B5EF4-FFF2-40B4-BE49-F238E27FC236}">
              <a16:creationId xmlns:a16="http://schemas.microsoft.com/office/drawing/2014/main" id="{00000000-0008-0000-1600-000035000000}"/>
            </a:ext>
          </a:extLst>
        </xdr:cNvPr>
        <xdr:cNvSpPr/>
      </xdr:nvSpPr>
      <xdr:spPr>
        <a:xfrm>
          <a:off x="750960" y="239097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171</xdr:row>
      <xdr:rowOff>18000</xdr:rowOff>
    </xdr:from>
    <xdr:to>
      <xdr:col>0</xdr:col>
      <xdr:colOff>1014840</xdr:colOff>
      <xdr:row>172</xdr:row>
      <xdr:rowOff>59040</xdr:rowOff>
    </xdr:to>
    <xdr:sp macro="" textlink="">
      <xdr:nvSpPr>
        <xdr:cNvPr id="54" name="CustomShape 1">
          <a:extLst>
            <a:ext uri="{FF2B5EF4-FFF2-40B4-BE49-F238E27FC236}">
              <a16:creationId xmlns:a16="http://schemas.microsoft.com/office/drawing/2014/main" id="{00000000-0008-0000-1600-000036000000}"/>
            </a:ext>
          </a:extLst>
        </xdr:cNvPr>
        <xdr:cNvSpPr/>
      </xdr:nvSpPr>
      <xdr:spPr>
        <a:xfrm>
          <a:off x="750960" y="244810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164</xdr:row>
      <xdr:rowOff>18000</xdr:rowOff>
    </xdr:from>
    <xdr:to>
      <xdr:col>0</xdr:col>
      <xdr:colOff>1014840</xdr:colOff>
      <xdr:row>165</xdr:row>
      <xdr:rowOff>59040</xdr:rowOff>
    </xdr:to>
    <xdr:sp macro="" textlink="">
      <xdr:nvSpPr>
        <xdr:cNvPr id="55" name="CustomShape 1">
          <a:extLst>
            <a:ext uri="{FF2B5EF4-FFF2-40B4-BE49-F238E27FC236}">
              <a16:creationId xmlns:a16="http://schemas.microsoft.com/office/drawing/2014/main" id="{00000000-0008-0000-1600-000037000000}"/>
            </a:ext>
          </a:extLst>
        </xdr:cNvPr>
        <xdr:cNvSpPr/>
      </xdr:nvSpPr>
      <xdr:spPr>
        <a:xfrm>
          <a:off x="750960" y="23481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168</xdr:row>
      <xdr:rowOff>18000</xdr:rowOff>
    </xdr:from>
    <xdr:to>
      <xdr:col>0</xdr:col>
      <xdr:colOff>1014840</xdr:colOff>
      <xdr:row>169</xdr:row>
      <xdr:rowOff>59040</xdr:rowOff>
    </xdr:to>
    <xdr:sp macro="" textlink="">
      <xdr:nvSpPr>
        <xdr:cNvPr id="56" name="CustomShape 1">
          <a:extLst>
            <a:ext uri="{FF2B5EF4-FFF2-40B4-BE49-F238E27FC236}">
              <a16:creationId xmlns:a16="http://schemas.microsoft.com/office/drawing/2014/main" id="{00000000-0008-0000-1600-000038000000}"/>
            </a:ext>
          </a:extLst>
        </xdr:cNvPr>
        <xdr:cNvSpPr/>
      </xdr:nvSpPr>
      <xdr:spPr>
        <a:xfrm>
          <a:off x="750960" y="24052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167</xdr:row>
      <xdr:rowOff>18000</xdr:rowOff>
    </xdr:from>
    <xdr:to>
      <xdr:col>0</xdr:col>
      <xdr:colOff>1014840</xdr:colOff>
      <xdr:row>168</xdr:row>
      <xdr:rowOff>59040</xdr:rowOff>
    </xdr:to>
    <xdr:sp macro="" textlink="">
      <xdr:nvSpPr>
        <xdr:cNvPr id="57" name="CustomShape 1">
          <a:extLst>
            <a:ext uri="{FF2B5EF4-FFF2-40B4-BE49-F238E27FC236}">
              <a16:creationId xmlns:a16="http://schemas.microsoft.com/office/drawing/2014/main" id="{00000000-0008-0000-1600-000039000000}"/>
            </a:ext>
          </a:extLst>
        </xdr:cNvPr>
        <xdr:cNvSpPr/>
      </xdr:nvSpPr>
      <xdr:spPr>
        <a:xfrm>
          <a:off x="750960" y="2390976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216</xdr:row>
      <xdr:rowOff>18000</xdr:rowOff>
    </xdr:from>
    <xdr:to>
      <xdr:col>0</xdr:col>
      <xdr:colOff>1014840</xdr:colOff>
      <xdr:row>217</xdr:row>
      <xdr:rowOff>59040</xdr:rowOff>
    </xdr:to>
    <xdr:sp macro="" textlink="">
      <xdr:nvSpPr>
        <xdr:cNvPr id="58" name="CustomShape 1">
          <a:extLst>
            <a:ext uri="{FF2B5EF4-FFF2-40B4-BE49-F238E27FC236}">
              <a16:creationId xmlns:a16="http://schemas.microsoft.com/office/drawing/2014/main" id="{00000000-0008-0000-1600-00003A000000}"/>
            </a:ext>
          </a:extLst>
        </xdr:cNvPr>
        <xdr:cNvSpPr/>
      </xdr:nvSpPr>
      <xdr:spPr>
        <a:xfrm>
          <a:off x="750960" y="30910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217</xdr:row>
      <xdr:rowOff>0</xdr:rowOff>
    </xdr:from>
    <xdr:to>
      <xdr:col>0</xdr:col>
      <xdr:colOff>1014840</xdr:colOff>
      <xdr:row>218</xdr:row>
      <xdr:rowOff>41400</xdr:rowOff>
    </xdr:to>
    <xdr:sp macro="" textlink="">
      <xdr:nvSpPr>
        <xdr:cNvPr id="59" name="CustomShape 1">
          <a:extLst>
            <a:ext uri="{FF2B5EF4-FFF2-40B4-BE49-F238E27FC236}">
              <a16:creationId xmlns:a16="http://schemas.microsoft.com/office/drawing/2014/main" id="{00000000-0008-0000-1600-00003B000000}"/>
            </a:ext>
          </a:extLst>
        </xdr:cNvPr>
        <xdr:cNvSpPr/>
      </xdr:nvSpPr>
      <xdr:spPr>
        <a:xfrm>
          <a:off x="750960" y="31035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217</xdr:row>
      <xdr:rowOff>0</xdr:rowOff>
    </xdr:from>
    <xdr:to>
      <xdr:col>0</xdr:col>
      <xdr:colOff>1014840</xdr:colOff>
      <xdr:row>218</xdr:row>
      <xdr:rowOff>41400</xdr:rowOff>
    </xdr:to>
    <xdr:sp macro="" textlink="">
      <xdr:nvSpPr>
        <xdr:cNvPr id="60" name="CustomShape 1">
          <a:extLst>
            <a:ext uri="{FF2B5EF4-FFF2-40B4-BE49-F238E27FC236}">
              <a16:creationId xmlns:a16="http://schemas.microsoft.com/office/drawing/2014/main" id="{00000000-0008-0000-1600-00003C000000}"/>
            </a:ext>
          </a:extLst>
        </xdr:cNvPr>
        <xdr:cNvSpPr/>
      </xdr:nvSpPr>
      <xdr:spPr>
        <a:xfrm>
          <a:off x="750960" y="31035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209</xdr:row>
      <xdr:rowOff>18000</xdr:rowOff>
    </xdr:from>
    <xdr:to>
      <xdr:col>0</xdr:col>
      <xdr:colOff>1014840</xdr:colOff>
      <xdr:row>210</xdr:row>
      <xdr:rowOff>59400</xdr:rowOff>
    </xdr:to>
    <xdr:sp macro="" textlink="">
      <xdr:nvSpPr>
        <xdr:cNvPr id="61" name="CustomShape 1">
          <a:extLst>
            <a:ext uri="{FF2B5EF4-FFF2-40B4-BE49-F238E27FC236}">
              <a16:creationId xmlns:a16="http://schemas.microsoft.com/office/drawing/2014/main" id="{00000000-0008-0000-1600-00003D000000}"/>
            </a:ext>
          </a:extLst>
        </xdr:cNvPr>
        <xdr:cNvSpPr/>
      </xdr:nvSpPr>
      <xdr:spPr>
        <a:xfrm>
          <a:off x="750960" y="29910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213</xdr:row>
      <xdr:rowOff>18000</xdr:rowOff>
    </xdr:from>
    <xdr:to>
      <xdr:col>0</xdr:col>
      <xdr:colOff>1014840</xdr:colOff>
      <xdr:row>214</xdr:row>
      <xdr:rowOff>59040</xdr:rowOff>
    </xdr:to>
    <xdr:sp macro="" textlink="">
      <xdr:nvSpPr>
        <xdr:cNvPr id="62" name="CustomShape 1">
          <a:extLst>
            <a:ext uri="{FF2B5EF4-FFF2-40B4-BE49-F238E27FC236}">
              <a16:creationId xmlns:a16="http://schemas.microsoft.com/office/drawing/2014/main" id="{00000000-0008-0000-1600-00003E000000}"/>
            </a:ext>
          </a:extLst>
        </xdr:cNvPr>
        <xdr:cNvSpPr/>
      </xdr:nvSpPr>
      <xdr:spPr>
        <a:xfrm>
          <a:off x="750960" y="3048192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212</xdr:row>
      <xdr:rowOff>18000</xdr:rowOff>
    </xdr:from>
    <xdr:to>
      <xdr:col>0</xdr:col>
      <xdr:colOff>1014840</xdr:colOff>
      <xdr:row>213</xdr:row>
      <xdr:rowOff>59040</xdr:rowOff>
    </xdr:to>
    <xdr:sp macro="" textlink="">
      <xdr:nvSpPr>
        <xdr:cNvPr id="63" name="CustomShape 1">
          <a:extLst>
            <a:ext uri="{FF2B5EF4-FFF2-40B4-BE49-F238E27FC236}">
              <a16:creationId xmlns:a16="http://schemas.microsoft.com/office/drawing/2014/main" id="{00000000-0008-0000-1600-00003F000000}"/>
            </a:ext>
          </a:extLst>
        </xdr:cNvPr>
        <xdr:cNvSpPr/>
      </xdr:nvSpPr>
      <xdr:spPr>
        <a:xfrm>
          <a:off x="750960" y="30339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216</xdr:row>
      <xdr:rowOff>18000</xdr:rowOff>
    </xdr:from>
    <xdr:to>
      <xdr:col>0</xdr:col>
      <xdr:colOff>1014840</xdr:colOff>
      <xdr:row>217</xdr:row>
      <xdr:rowOff>59040</xdr:rowOff>
    </xdr:to>
    <xdr:sp macro="" textlink="">
      <xdr:nvSpPr>
        <xdr:cNvPr id="64" name="CustomShape 1">
          <a:extLst>
            <a:ext uri="{FF2B5EF4-FFF2-40B4-BE49-F238E27FC236}">
              <a16:creationId xmlns:a16="http://schemas.microsoft.com/office/drawing/2014/main" id="{00000000-0008-0000-1600-000040000000}"/>
            </a:ext>
          </a:extLst>
        </xdr:cNvPr>
        <xdr:cNvSpPr/>
      </xdr:nvSpPr>
      <xdr:spPr>
        <a:xfrm>
          <a:off x="750960" y="30910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209</xdr:row>
      <xdr:rowOff>18000</xdr:rowOff>
    </xdr:from>
    <xdr:to>
      <xdr:col>0</xdr:col>
      <xdr:colOff>1014840</xdr:colOff>
      <xdr:row>210</xdr:row>
      <xdr:rowOff>59400</xdr:rowOff>
    </xdr:to>
    <xdr:sp macro="" textlink="">
      <xdr:nvSpPr>
        <xdr:cNvPr id="65" name="CustomShape 1">
          <a:extLst>
            <a:ext uri="{FF2B5EF4-FFF2-40B4-BE49-F238E27FC236}">
              <a16:creationId xmlns:a16="http://schemas.microsoft.com/office/drawing/2014/main" id="{00000000-0008-0000-1600-000041000000}"/>
            </a:ext>
          </a:extLst>
        </xdr:cNvPr>
        <xdr:cNvSpPr/>
      </xdr:nvSpPr>
      <xdr:spPr>
        <a:xfrm>
          <a:off x="750960" y="29910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213</xdr:row>
      <xdr:rowOff>18000</xdr:rowOff>
    </xdr:from>
    <xdr:to>
      <xdr:col>0</xdr:col>
      <xdr:colOff>1014840</xdr:colOff>
      <xdr:row>214</xdr:row>
      <xdr:rowOff>59040</xdr:rowOff>
    </xdr:to>
    <xdr:sp macro="" textlink="">
      <xdr:nvSpPr>
        <xdr:cNvPr id="66" name="CustomShape 1">
          <a:extLst>
            <a:ext uri="{FF2B5EF4-FFF2-40B4-BE49-F238E27FC236}">
              <a16:creationId xmlns:a16="http://schemas.microsoft.com/office/drawing/2014/main" id="{00000000-0008-0000-1600-000042000000}"/>
            </a:ext>
          </a:extLst>
        </xdr:cNvPr>
        <xdr:cNvSpPr/>
      </xdr:nvSpPr>
      <xdr:spPr>
        <a:xfrm>
          <a:off x="750960" y="3048192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212</xdr:row>
      <xdr:rowOff>18000</xdr:rowOff>
    </xdr:from>
    <xdr:to>
      <xdr:col>0</xdr:col>
      <xdr:colOff>1014840</xdr:colOff>
      <xdr:row>213</xdr:row>
      <xdr:rowOff>59040</xdr:rowOff>
    </xdr:to>
    <xdr:sp macro="" textlink="">
      <xdr:nvSpPr>
        <xdr:cNvPr id="67" name="CustomShape 1">
          <a:extLst>
            <a:ext uri="{FF2B5EF4-FFF2-40B4-BE49-F238E27FC236}">
              <a16:creationId xmlns:a16="http://schemas.microsoft.com/office/drawing/2014/main" id="{00000000-0008-0000-1600-000043000000}"/>
            </a:ext>
          </a:extLst>
        </xdr:cNvPr>
        <xdr:cNvSpPr/>
      </xdr:nvSpPr>
      <xdr:spPr>
        <a:xfrm>
          <a:off x="750960" y="30339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201</xdr:row>
      <xdr:rowOff>18000</xdr:rowOff>
    </xdr:from>
    <xdr:to>
      <xdr:col>0</xdr:col>
      <xdr:colOff>1014840</xdr:colOff>
      <xdr:row>202</xdr:row>
      <xdr:rowOff>59400</xdr:rowOff>
    </xdr:to>
    <xdr:sp macro="" textlink="">
      <xdr:nvSpPr>
        <xdr:cNvPr id="68" name="CustomShape 1">
          <a:extLst>
            <a:ext uri="{FF2B5EF4-FFF2-40B4-BE49-F238E27FC236}">
              <a16:creationId xmlns:a16="http://schemas.microsoft.com/office/drawing/2014/main" id="{00000000-0008-0000-1600-000044000000}"/>
            </a:ext>
          </a:extLst>
        </xdr:cNvPr>
        <xdr:cNvSpPr/>
      </xdr:nvSpPr>
      <xdr:spPr>
        <a:xfrm>
          <a:off x="750960" y="28767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204</xdr:row>
      <xdr:rowOff>18000</xdr:rowOff>
    </xdr:from>
    <xdr:to>
      <xdr:col>0</xdr:col>
      <xdr:colOff>1014840</xdr:colOff>
      <xdr:row>205</xdr:row>
      <xdr:rowOff>59040</xdr:rowOff>
    </xdr:to>
    <xdr:sp macro="" textlink="">
      <xdr:nvSpPr>
        <xdr:cNvPr id="69" name="CustomShape 1">
          <a:extLst>
            <a:ext uri="{FF2B5EF4-FFF2-40B4-BE49-F238E27FC236}">
              <a16:creationId xmlns:a16="http://schemas.microsoft.com/office/drawing/2014/main" id="{00000000-0008-0000-1600-000045000000}"/>
            </a:ext>
          </a:extLst>
        </xdr:cNvPr>
        <xdr:cNvSpPr/>
      </xdr:nvSpPr>
      <xdr:spPr>
        <a:xfrm>
          <a:off x="750960" y="29196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196</xdr:row>
      <xdr:rowOff>18000</xdr:rowOff>
    </xdr:from>
    <xdr:to>
      <xdr:col>0</xdr:col>
      <xdr:colOff>1014840</xdr:colOff>
      <xdr:row>197</xdr:row>
      <xdr:rowOff>59040</xdr:rowOff>
    </xdr:to>
    <xdr:sp macro="" textlink="">
      <xdr:nvSpPr>
        <xdr:cNvPr id="70" name="CustomShape 1">
          <a:extLst>
            <a:ext uri="{FF2B5EF4-FFF2-40B4-BE49-F238E27FC236}">
              <a16:creationId xmlns:a16="http://schemas.microsoft.com/office/drawing/2014/main" id="{00000000-0008-0000-1600-000046000000}"/>
            </a:ext>
          </a:extLst>
        </xdr:cNvPr>
        <xdr:cNvSpPr/>
      </xdr:nvSpPr>
      <xdr:spPr>
        <a:xfrm>
          <a:off x="750960" y="280530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201</xdr:row>
      <xdr:rowOff>18000</xdr:rowOff>
    </xdr:from>
    <xdr:to>
      <xdr:col>0</xdr:col>
      <xdr:colOff>1014840</xdr:colOff>
      <xdr:row>202</xdr:row>
      <xdr:rowOff>59400</xdr:rowOff>
    </xdr:to>
    <xdr:sp macro="" textlink="">
      <xdr:nvSpPr>
        <xdr:cNvPr id="71" name="CustomShape 1">
          <a:extLst>
            <a:ext uri="{FF2B5EF4-FFF2-40B4-BE49-F238E27FC236}">
              <a16:creationId xmlns:a16="http://schemas.microsoft.com/office/drawing/2014/main" id="{00000000-0008-0000-1600-000047000000}"/>
            </a:ext>
          </a:extLst>
        </xdr:cNvPr>
        <xdr:cNvSpPr/>
      </xdr:nvSpPr>
      <xdr:spPr>
        <a:xfrm>
          <a:off x="750960" y="2876760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0</xdr:col>
      <xdr:colOff>750960</xdr:colOff>
      <xdr:row>200</xdr:row>
      <xdr:rowOff>18000</xdr:rowOff>
    </xdr:from>
    <xdr:to>
      <xdr:col>0</xdr:col>
      <xdr:colOff>1014840</xdr:colOff>
      <xdr:row>201</xdr:row>
      <xdr:rowOff>59040</xdr:rowOff>
    </xdr:to>
    <xdr:sp macro="" textlink="">
      <xdr:nvSpPr>
        <xdr:cNvPr id="72" name="CustomShape 1">
          <a:extLst>
            <a:ext uri="{FF2B5EF4-FFF2-40B4-BE49-F238E27FC236}">
              <a16:creationId xmlns:a16="http://schemas.microsoft.com/office/drawing/2014/main" id="{00000000-0008-0000-1600-000048000000}"/>
            </a:ext>
          </a:extLst>
        </xdr:cNvPr>
        <xdr:cNvSpPr/>
      </xdr:nvSpPr>
      <xdr:spPr>
        <a:xfrm>
          <a:off x="750960" y="28624680"/>
          <a:ext cx="263880" cy="183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MJ107"/>
  <sheetViews>
    <sheetView showGridLines="0" showRowColHeaders="0" tabSelected="1" topLeftCell="A73" zoomScaleNormal="100" workbookViewId="0">
      <selection activeCell="A12" sqref="A12"/>
    </sheetView>
  </sheetViews>
  <sheetFormatPr defaultColWidth="10.88671875" defaultRowHeight="10"/>
  <cols>
    <col min="1" max="1" width="45.88671875" style="14" customWidth="1"/>
    <col min="2" max="10" width="10.77734375" style="14"/>
    <col min="11" max="11" width="17.77734375" style="14" customWidth="1"/>
    <col min="12" max="1024" width="10.77734375" style="14"/>
  </cols>
  <sheetData>
    <row r="1" spans="1:12" ht="12.5">
      <c r="A1" s="15"/>
      <c r="B1" s="16"/>
      <c r="C1" s="16"/>
      <c r="D1" s="16"/>
      <c r="E1" s="16"/>
      <c r="F1" s="16"/>
      <c r="G1" s="16"/>
      <c r="H1" s="16"/>
      <c r="I1" s="16"/>
      <c r="J1" s="16"/>
      <c r="K1" s="16"/>
    </row>
    <row r="2" spans="1:12" s="19" customFormat="1" ht="20">
      <c r="A2" s="17" t="s">
        <v>0</v>
      </c>
      <c r="B2" s="18"/>
      <c r="C2" s="18"/>
      <c r="D2" s="18"/>
      <c r="E2" s="18"/>
      <c r="F2" s="18"/>
      <c r="G2" s="18"/>
      <c r="H2" s="18"/>
    </row>
    <row r="3" spans="1:12" ht="12.5">
      <c r="A3" s="20"/>
      <c r="B3" s="18"/>
      <c r="C3" s="18"/>
      <c r="D3" s="18"/>
      <c r="E3" s="18"/>
      <c r="F3" s="18"/>
      <c r="G3" s="18"/>
      <c r="H3" s="18"/>
      <c r="I3" s="21"/>
      <c r="J3" s="21"/>
      <c r="K3" s="21"/>
      <c r="L3" s="21"/>
    </row>
    <row r="4" spans="1:12" s="19" customFormat="1" ht="12.5">
      <c r="A4" s="20" t="s">
        <v>1</v>
      </c>
      <c r="B4" s="18"/>
      <c r="C4" s="18"/>
      <c r="D4" s="18"/>
      <c r="E4" s="18"/>
      <c r="F4" s="18"/>
      <c r="G4" s="18"/>
      <c r="H4" s="18"/>
    </row>
    <row r="5" spans="1:12" s="19" customFormat="1" ht="12.5">
      <c r="A5" s="20" t="s">
        <v>2</v>
      </c>
      <c r="B5" s="18"/>
      <c r="C5" s="18"/>
      <c r="D5" s="18"/>
      <c r="E5" s="18"/>
      <c r="F5" s="18"/>
      <c r="G5" s="18"/>
      <c r="H5" s="18"/>
    </row>
    <row r="6" spans="1:12" s="19" customFormat="1" ht="12.5">
      <c r="A6" s="20" t="s">
        <v>3</v>
      </c>
      <c r="B6" s="18"/>
      <c r="C6" s="18"/>
      <c r="D6" s="18"/>
      <c r="E6" s="18"/>
      <c r="F6" s="18"/>
      <c r="G6" s="18"/>
      <c r="H6" s="18"/>
    </row>
    <row r="7" spans="1:12" ht="12.5">
      <c r="A7" s="22"/>
      <c r="B7" s="21"/>
      <c r="C7" s="21"/>
      <c r="D7" s="21"/>
      <c r="E7" s="21"/>
      <c r="F7" s="21"/>
      <c r="G7" s="21"/>
      <c r="H7" s="21"/>
      <c r="I7" s="21"/>
      <c r="J7" s="21"/>
      <c r="K7" s="21"/>
      <c r="L7" s="21"/>
    </row>
    <row r="8" spans="1:12">
      <c r="A8" s="23" t="s">
        <v>4</v>
      </c>
      <c r="B8" s="24"/>
      <c r="C8" s="21"/>
      <c r="D8" s="21"/>
      <c r="E8" s="21"/>
      <c r="F8" s="21"/>
      <c r="G8" s="21"/>
      <c r="H8" s="21"/>
      <c r="I8" s="21"/>
      <c r="J8" s="21"/>
      <c r="K8" s="21"/>
      <c r="L8" s="21"/>
    </row>
    <row r="9" spans="1:12" ht="12.5">
      <c r="A9" s="22"/>
      <c r="B9" s="21"/>
      <c r="C9" s="21"/>
      <c r="D9" s="21"/>
      <c r="E9" s="21"/>
      <c r="F9" s="21"/>
      <c r="G9" s="21"/>
      <c r="H9" s="21"/>
      <c r="I9" s="21"/>
      <c r="J9" s="21"/>
      <c r="K9" s="21"/>
      <c r="L9" s="21"/>
    </row>
    <row r="10" spans="1:12" s="18" customFormat="1" ht="12.5">
      <c r="A10" s="20" t="s">
        <v>5</v>
      </c>
    </row>
    <row r="11" spans="1:12" ht="12.5">
      <c r="A11" s="20"/>
      <c r="B11" s="21"/>
      <c r="C11" s="21"/>
      <c r="D11" s="21"/>
      <c r="E11" s="21"/>
      <c r="F11" s="21"/>
      <c r="G11" s="21"/>
      <c r="H11" s="21"/>
      <c r="I11" s="21"/>
      <c r="J11" s="21"/>
      <c r="K11" s="21"/>
      <c r="L11" s="21"/>
    </row>
    <row r="12" spans="1:12">
      <c r="A12" s="23" t="s">
        <v>6</v>
      </c>
      <c r="B12" s="21"/>
      <c r="C12" s="21"/>
      <c r="D12" s="21"/>
      <c r="E12" s="21"/>
      <c r="F12" s="21"/>
      <c r="G12" s="21"/>
      <c r="H12" s="21"/>
      <c r="I12" s="21"/>
      <c r="J12" s="21"/>
      <c r="K12" s="21"/>
      <c r="L12" s="21"/>
    </row>
    <row r="13" spans="1:12">
      <c r="A13" s="23" t="s">
        <v>7</v>
      </c>
      <c r="B13" s="21"/>
      <c r="C13" s="21"/>
      <c r="D13" s="21"/>
      <c r="E13" s="21"/>
      <c r="F13" s="21"/>
      <c r="G13" s="21"/>
      <c r="H13" s="21"/>
      <c r="I13" s="21"/>
      <c r="J13" s="21"/>
      <c r="K13" s="21"/>
      <c r="L13" s="21"/>
    </row>
    <row r="14" spans="1:12">
      <c r="A14" s="23" t="s">
        <v>8</v>
      </c>
      <c r="B14" s="21"/>
      <c r="C14" s="21"/>
      <c r="D14" s="21"/>
      <c r="E14" s="21"/>
      <c r="F14" s="21"/>
      <c r="G14" s="21"/>
      <c r="H14" s="21"/>
      <c r="I14" s="21"/>
      <c r="J14" s="21"/>
      <c r="K14" s="21"/>
      <c r="L14" s="21"/>
    </row>
    <row r="15" spans="1:12">
      <c r="A15" s="23"/>
      <c r="B15" s="21"/>
      <c r="C15" s="21"/>
      <c r="D15" s="21"/>
      <c r="E15" s="21"/>
      <c r="F15" s="21"/>
      <c r="G15" s="21"/>
      <c r="H15" s="21"/>
      <c r="I15" s="21"/>
      <c r="J15" s="21"/>
      <c r="K15" s="21"/>
      <c r="L15" s="21"/>
    </row>
    <row r="16" spans="1:12">
      <c r="A16" s="23" t="s">
        <v>9</v>
      </c>
      <c r="B16" s="21"/>
      <c r="C16" s="21"/>
      <c r="D16" s="21"/>
      <c r="E16" s="21"/>
      <c r="F16" s="21"/>
      <c r="G16" s="21"/>
      <c r="H16" s="21"/>
      <c r="I16" s="21"/>
      <c r="J16" s="21"/>
      <c r="K16" s="21"/>
      <c r="L16" s="21"/>
    </row>
    <row r="17" spans="1:12">
      <c r="A17" s="23" t="s">
        <v>10</v>
      </c>
      <c r="B17" s="21"/>
      <c r="C17" s="21"/>
      <c r="D17" s="21"/>
      <c r="E17" s="21"/>
      <c r="F17" s="21"/>
      <c r="G17" s="21"/>
      <c r="H17" s="21"/>
      <c r="I17" s="21"/>
      <c r="J17" s="21"/>
      <c r="K17" s="21"/>
      <c r="L17" s="21"/>
    </row>
    <row r="18" spans="1:12">
      <c r="A18" s="23" t="s">
        <v>11</v>
      </c>
      <c r="B18" s="21"/>
      <c r="C18" s="21"/>
      <c r="D18" s="21"/>
      <c r="E18" s="21"/>
      <c r="F18" s="21"/>
      <c r="G18" s="21"/>
      <c r="H18" s="21"/>
      <c r="I18" s="21"/>
      <c r="J18" s="21"/>
      <c r="K18" s="21"/>
      <c r="L18" s="21"/>
    </row>
    <row r="19" spans="1:12">
      <c r="A19" s="23" t="s">
        <v>12</v>
      </c>
      <c r="B19" s="21"/>
      <c r="C19" s="21"/>
      <c r="D19" s="21"/>
      <c r="E19" s="21"/>
      <c r="F19" s="21"/>
      <c r="G19" s="21"/>
      <c r="H19" s="21"/>
      <c r="I19" s="21"/>
      <c r="J19" s="21"/>
      <c r="K19" s="21"/>
      <c r="L19" s="21"/>
    </row>
    <row r="20" spans="1:12">
      <c r="A20" s="25"/>
      <c r="B20" s="21"/>
      <c r="C20" s="21"/>
      <c r="D20" s="21"/>
      <c r="E20" s="21"/>
      <c r="F20" s="21"/>
      <c r="G20" s="21"/>
      <c r="H20" s="21"/>
      <c r="I20" s="21"/>
      <c r="J20" s="21"/>
      <c r="K20" s="21"/>
      <c r="L20" s="21"/>
    </row>
    <row r="21" spans="1:12">
      <c r="A21" s="23" t="s">
        <v>13</v>
      </c>
      <c r="B21" s="21"/>
      <c r="C21" s="21"/>
      <c r="D21" s="21"/>
      <c r="E21" s="21"/>
      <c r="F21" s="21"/>
      <c r="G21" s="21"/>
      <c r="H21" s="21"/>
      <c r="I21" s="21"/>
      <c r="J21" s="21"/>
      <c r="K21" s="21"/>
      <c r="L21" s="21"/>
    </row>
    <row r="22" spans="1:12">
      <c r="A22" s="23" t="s">
        <v>14</v>
      </c>
      <c r="B22" s="21"/>
      <c r="C22" s="21"/>
      <c r="D22" s="21"/>
      <c r="E22" s="21"/>
      <c r="F22" s="21"/>
      <c r="G22" s="21"/>
      <c r="H22" s="21"/>
      <c r="I22" s="21"/>
      <c r="J22" s="21"/>
      <c r="K22" s="21"/>
      <c r="L22" s="21"/>
    </row>
    <row r="23" spans="1:12">
      <c r="A23" s="23" t="s">
        <v>15</v>
      </c>
      <c r="B23" s="21"/>
      <c r="C23" s="21"/>
      <c r="D23" s="21"/>
      <c r="E23" s="21"/>
      <c r="F23" s="21"/>
      <c r="G23" s="21"/>
      <c r="H23" s="21"/>
      <c r="I23" s="21"/>
      <c r="J23" s="21"/>
      <c r="K23" s="21"/>
      <c r="L23" s="21"/>
    </row>
    <row r="24" spans="1:12">
      <c r="A24" s="23" t="s">
        <v>16</v>
      </c>
      <c r="B24" s="21"/>
      <c r="C24" s="21"/>
      <c r="D24" s="21"/>
      <c r="E24" s="21"/>
      <c r="F24" s="21"/>
      <c r="G24" s="21"/>
      <c r="H24" s="21"/>
      <c r="I24" s="21"/>
      <c r="J24" s="21"/>
      <c r="K24" s="21"/>
      <c r="L24" s="21"/>
    </row>
    <row r="25" spans="1:12">
      <c r="A25" s="23" t="s">
        <v>17</v>
      </c>
      <c r="B25" s="21"/>
      <c r="C25" s="21"/>
      <c r="D25" s="21"/>
      <c r="E25" s="21"/>
      <c r="F25" s="21"/>
      <c r="G25" s="21"/>
      <c r="H25" s="21"/>
      <c r="I25" s="21"/>
      <c r="J25" s="21"/>
      <c r="K25" s="21"/>
      <c r="L25" s="21"/>
    </row>
    <row r="26" spans="1:12">
      <c r="A26" s="23" t="s">
        <v>18</v>
      </c>
      <c r="B26" s="21"/>
      <c r="C26" s="21"/>
      <c r="D26" s="21"/>
      <c r="E26" s="21"/>
      <c r="F26" s="21"/>
      <c r="G26" s="21"/>
      <c r="H26" s="21"/>
      <c r="I26" s="21"/>
      <c r="J26" s="21"/>
      <c r="K26" s="21"/>
      <c r="L26" s="21"/>
    </row>
    <row r="27" spans="1:12">
      <c r="A27" s="23" t="s">
        <v>19</v>
      </c>
      <c r="B27" s="21"/>
      <c r="C27" s="21"/>
      <c r="D27" s="21"/>
      <c r="E27" s="21"/>
      <c r="F27" s="21"/>
      <c r="G27" s="21"/>
      <c r="H27" s="21"/>
      <c r="I27" s="21"/>
      <c r="J27" s="21"/>
      <c r="K27" s="21"/>
      <c r="L27" s="21"/>
    </row>
    <row r="28" spans="1:12">
      <c r="A28" s="23" t="s">
        <v>20</v>
      </c>
      <c r="B28" s="21"/>
      <c r="C28" s="21"/>
      <c r="D28" s="21"/>
      <c r="E28" s="21"/>
      <c r="F28" s="21"/>
      <c r="G28" s="21"/>
      <c r="H28" s="21"/>
      <c r="I28" s="21"/>
      <c r="J28" s="21"/>
      <c r="K28" s="21"/>
      <c r="L28" s="21"/>
    </row>
    <row r="29" spans="1:12">
      <c r="A29" s="23" t="s">
        <v>21</v>
      </c>
      <c r="B29" s="21"/>
      <c r="C29" s="21"/>
      <c r="D29" s="21"/>
      <c r="E29" s="21"/>
      <c r="F29" s="21"/>
      <c r="G29" s="21"/>
      <c r="H29" s="21"/>
      <c r="I29" s="21"/>
      <c r="J29" s="21"/>
      <c r="K29" s="21"/>
      <c r="L29" s="21"/>
    </row>
    <row r="30" spans="1:12">
      <c r="A30" s="23" t="s">
        <v>22</v>
      </c>
      <c r="B30" s="21"/>
      <c r="C30" s="21"/>
      <c r="D30" s="21"/>
      <c r="E30" s="21"/>
      <c r="F30" s="21"/>
      <c r="G30" s="21"/>
      <c r="H30" s="21"/>
      <c r="I30" s="21"/>
      <c r="J30" s="21"/>
      <c r="K30" s="21"/>
      <c r="L30" s="21"/>
    </row>
    <row r="31" spans="1:12">
      <c r="A31" s="23" t="s">
        <v>23</v>
      </c>
      <c r="B31" s="21"/>
      <c r="C31" s="21"/>
      <c r="D31" s="21"/>
      <c r="E31" s="21"/>
      <c r="F31" s="21"/>
      <c r="G31" s="21"/>
      <c r="H31" s="21"/>
      <c r="I31" s="21"/>
      <c r="J31" s="21"/>
      <c r="K31" s="21"/>
      <c r="L31" s="21"/>
    </row>
    <row r="32" spans="1:12">
      <c r="A32" s="23" t="s">
        <v>24</v>
      </c>
      <c r="B32" s="21"/>
      <c r="C32" s="21"/>
      <c r="D32" s="21"/>
      <c r="E32" s="21"/>
      <c r="F32" s="21"/>
      <c r="G32" s="21"/>
      <c r="H32" s="21"/>
      <c r="I32" s="21"/>
      <c r="J32" s="21"/>
      <c r="K32" s="21"/>
      <c r="L32" s="21"/>
    </row>
    <row r="33" spans="1:12">
      <c r="A33" s="23" t="s">
        <v>25</v>
      </c>
      <c r="B33" s="21"/>
      <c r="C33" s="21"/>
      <c r="D33" s="21"/>
      <c r="E33" s="21"/>
      <c r="F33" s="21"/>
      <c r="G33" s="21"/>
      <c r="H33" s="21"/>
      <c r="I33" s="21"/>
      <c r="J33" s="21"/>
      <c r="K33" s="21"/>
      <c r="L33" s="21"/>
    </row>
    <row r="34" spans="1:12">
      <c r="A34" s="23" t="s">
        <v>26</v>
      </c>
      <c r="G34" s="21"/>
      <c r="H34" s="21"/>
      <c r="I34" s="21"/>
      <c r="J34" s="21"/>
      <c r="K34" s="21"/>
      <c r="L34" s="21"/>
    </row>
    <row r="35" spans="1:12">
      <c r="A35" s="23" t="s">
        <v>27</v>
      </c>
      <c r="B35" s="21"/>
      <c r="C35" s="21"/>
      <c r="D35" s="21"/>
      <c r="E35" s="21"/>
      <c r="F35" s="21"/>
      <c r="G35" s="21"/>
      <c r="H35" s="21"/>
      <c r="I35" s="21"/>
      <c r="J35" s="21"/>
      <c r="K35" s="21"/>
      <c r="L35" s="21"/>
    </row>
    <row r="36" spans="1:12">
      <c r="A36" s="23" t="s">
        <v>28</v>
      </c>
      <c r="B36" s="26"/>
      <c r="C36" s="21"/>
      <c r="D36" s="21"/>
      <c r="E36" s="21"/>
      <c r="F36" s="21"/>
      <c r="G36" s="21"/>
      <c r="H36" s="21"/>
      <c r="I36" s="21"/>
      <c r="J36" s="21"/>
      <c r="K36" s="21"/>
      <c r="L36" s="21"/>
    </row>
    <row r="37" spans="1:12">
      <c r="A37" s="23" t="s">
        <v>29</v>
      </c>
      <c r="B37" s="26"/>
      <c r="G37" s="21"/>
      <c r="H37" s="21"/>
      <c r="I37" s="21"/>
      <c r="J37" s="21"/>
      <c r="K37" s="21"/>
      <c r="L37" s="21"/>
    </row>
    <row r="38" spans="1:12">
      <c r="A38" s="23" t="s">
        <v>30</v>
      </c>
      <c r="B38" s="26"/>
    </row>
    <row r="39" spans="1:12">
      <c r="A39" s="23" t="s">
        <v>31</v>
      </c>
      <c r="B39" s="26"/>
    </row>
    <row r="40" spans="1:12" ht="12.5">
      <c r="A40" s="22"/>
      <c r="B40" s="21"/>
      <c r="C40" s="21"/>
      <c r="D40" s="21"/>
      <c r="E40" s="21"/>
      <c r="F40" s="21"/>
      <c r="G40" s="21"/>
      <c r="H40" s="21"/>
      <c r="I40" s="21"/>
      <c r="J40" s="21"/>
      <c r="K40" s="21"/>
      <c r="L40" s="21"/>
    </row>
    <row r="41" spans="1:12">
      <c r="A41" s="23" t="s">
        <v>32</v>
      </c>
      <c r="B41" s="21"/>
      <c r="C41" s="21"/>
      <c r="D41" s="21"/>
      <c r="E41" s="21"/>
      <c r="F41" s="21"/>
      <c r="G41" s="21"/>
      <c r="H41" s="21"/>
      <c r="I41" s="21"/>
      <c r="J41" s="21"/>
      <c r="K41" s="21"/>
      <c r="L41" s="21"/>
    </row>
    <row r="42" spans="1:12">
      <c r="A42" s="23" t="s">
        <v>33</v>
      </c>
      <c r="B42" s="21"/>
      <c r="C42" s="21"/>
      <c r="D42" s="21"/>
      <c r="E42" s="21"/>
      <c r="F42" s="21"/>
      <c r="G42" s="21"/>
      <c r="H42" s="21"/>
      <c r="I42" s="21"/>
      <c r="J42" s="21"/>
      <c r="K42" s="21"/>
      <c r="L42" s="21"/>
    </row>
    <row r="43" spans="1:12">
      <c r="A43" s="23" t="s">
        <v>34</v>
      </c>
      <c r="B43" s="21"/>
      <c r="C43" s="21"/>
      <c r="D43" s="21"/>
      <c r="E43" s="21"/>
      <c r="F43" s="21"/>
      <c r="G43" s="21"/>
      <c r="H43" s="21"/>
      <c r="I43" s="21"/>
      <c r="J43" s="21"/>
      <c r="K43" s="21"/>
      <c r="L43" s="21"/>
    </row>
    <row r="44" spans="1:12">
      <c r="A44" s="23" t="s">
        <v>35</v>
      </c>
      <c r="B44" s="21"/>
      <c r="C44" s="21"/>
      <c r="D44" s="21"/>
      <c r="E44" s="21"/>
      <c r="F44" s="21"/>
      <c r="G44" s="21"/>
      <c r="H44" s="21"/>
      <c r="I44" s="21"/>
      <c r="J44" s="21"/>
      <c r="K44" s="21"/>
      <c r="L44" s="21"/>
    </row>
    <row r="45" spans="1:12">
      <c r="A45" s="23" t="s">
        <v>36</v>
      </c>
      <c r="B45" s="26"/>
      <c r="C45" s="21"/>
      <c r="D45" s="21"/>
      <c r="E45" s="21"/>
      <c r="F45" s="21"/>
      <c r="G45" s="21"/>
      <c r="H45" s="21"/>
      <c r="I45" s="21"/>
      <c r="J45" s="21"/>
      <c r="K45" s="21"/>
      <c r="L45" s="21"/>
    </row>
    <row r="46" spans="1:12">
      <c r="A46" s="23" t="s">
        <v>37</v>
      </c>
      <c r="B46" s="21"/>
      <c r="C46" s="21"/>
      <c r="D46" s="21"/>
      <c r="E46" s="21"/>
      <c r="F46" s="21"/>
      <c r="G46" s="21"/>
      <c r="H46" s="21"/>
      <c r="I46" s="21"/>
      <c r="J46" s="21"/>
      <c r="K46" s="21"/>
      <c r="L46" s="21"/>
    </row>
    <row r="47" spans="1:12">
      <c r="A47" s="23" t="s">
        <v>38</v>
      </c>
      <c r="B47" s="21"/>
      <c r="C47" s="21"/>
      <c r="D47" s="21"/>
      <c r="E47" s="21"/>
      <c r="F47" s="21"/>
      <c r="G47" s="21"/>
      <c r="H47" s="21"/>
      <c r="I47" s="21"/>
      <c r="J47" s="21"/>
      <c r="K47" s="21"/>
      <c r="L47" s="21"/>
    </row>
    <row r="48" spans="1:12">
      <c r="A48" s="23" t="s">
        <v>39</v>
      </c>
      <c r="B48" s="21"/>
      <c r="C48" s="21"/>
      <c r="D48" s="21"/>
      <c r="E48" s="21"/>
      <c r="F48" s="21"/>
      <c r="G48" s="21"/>
      <c r="H48" s="21"/>
      <c r="I48" s="21"/>
      <c r="J48" s="21"/>
      <c r="K48" s="21"/>
      <c r="L48" s="21"/>
    </row>
    <row r="49" spans="1:12">
      <c r="A49" s="23" t="s">
        <v>40</v>
      </c>
      <c r="B49" s="21"/>
      <c r="C49" s="21"/>
      <c r="D49" s="21"/>
      <c r="E49" s="21"/>
      <c r="F49" s="21"/>
      <c r="G49" s="21"/>
      <c r="H49" s="21"/>
      <c r="I49" s="21"/>
      <c r="J49" s="21"/>
      <c r="K49" s="21"/>
      <c r="L49" s="21"/>
    </row>
    <row r="50" spans="1:12">
      <c r="A50" s="23" t="s">
        <v>41</v>
      </c>
      <c r="B50" s="21"/>
      <c r="C50" s="21"/>
      <c r="D50" s="21"/>
      <c r="E50" s="21"/>
      <c r="F50" s="21"/>
      <c r="G50" s="21"/>
      <c r="H50" s="21"/>
      <c r="I50" s="21"/>
      <c r="J50" s="21"/>
      <c r="K50" s="21"/>
      <c r="L50" s="21"/>
    </row>
    <row r="51" spans="1:12">
      <c r="A51" s="23" t="s">
        <v>42</v>
      </c>
      <c r="B51" s="21"/>
      <c r="C51" s="21"/>
      <c r="D51" s="21"/>
      <c r="E51" s="21"/>
      <c r="F51" s="21"/>
      <c r="G51" s="21"/>
      <c r="H51" s="21"/>
      <c r="I51" s="21"/>
      <c r="J51" s="21"/>
      <c r="K51" s="21"/>
      <c r="L51" s="21"/>
    </row>
    <row r="52" spans="1:12">
      <c r="A52" s="23" t="s">
        <v>43</v>
      </c>
      <c r="B52" s="21"/>
      <c r="C52" s="21"/>
      <c r="D52" s="21"/>
      <c r="E52" s="21"/>
      <c r="F52" s="21"/>
      <c r="G52" s="21"/>
      <c r="H52" s="21"/>
      <c r="I52" s="21"/>
      <c r="J52" s="21"/>
      <c r="K52" s="21"/>
      <c r="L52" s="21"/>
    </row>
    <row r="53" spans="1:12">
      <c r="A53" s="27" t="s">
        <v>44</v>
      </c>
      <c r="B53" s="21"/>
      <c r="C53" s="21"/>
      <c r="D53" s="21"/>
      <c r="E53" s="21"/>
      <c r="F53" s="21"/>
      <c r="G53" s="21"/>
      <c r="H53" s="21"/>
      <c r="I53" s="21"/>
      <c r="J53" s="21"/>
      <c r="K53" s="21"/>
      <c r="L53" s="21"/>
    </row>
    <row r="54" spans="1:12">
      <c r="A54" s="23" t="s">
        <v>45</v>
      </c>
      <c r="B54" s="21"/>
      <c r="C54" s="21"/>
      <c r="D54" s="21"/>
      <c r="E54" s="21"/>
      <c r="F54" s="21"/>
      <c r="G54" s="21"/>
      <c r="H54" s="21"/>
      <c r="I54" s="21"/>
      <c r="J54" s="21"/>
      <c r="K54" s="21"/>
      <c r="L54" s="21"/>
    </row>
    <row r="55" spans="1:12">
      <c r="B55" s="21"/>
      <c r="C55" s="21"/>
      <c r="D55" s="21"/>
      <c r="E55" s="21"/>
      <c r="F55" s="21"/>
      <c r="G55" s="21"/>
      <c r="H55" s="21"/>
      <c r="I55" s="21"/>
      <c r="J55" s="21"/>
      <c r="K55" s="21"/>
      <c r="L55" s="21"/>
    </row>
    <row r="56" spans="1:12">
      <c r="A56" s="23" t="s">
        <v>46</v>
      </c>
      <c r="B56" s="21"/>
      <c r="C56" s="21"/>
      <c r="D56" s="21"/>
      <c r="E56" s="21"/>
      <c r="F56" s="21"/>
      <c r="G56" s="21"/>
      <c r="H56" s="21"/>
      <c r="I56" s="21"/>
      <c r="J56" s="21"/>
      <c r="K56" s="21"/>
      <c r="L56" s="21"/>
    </row>
    <row r="57" spans="1:12">
      <c r="A57" s="23" t="s">
        <v>47</v>
      </c>
      <c r="B57" s="21"/>
      <c r="C57" s="21"/>
      <c r="D57" s="21"/>
      <c r="E57" s="21"/>
      <c r="F57" s="21"/>
      <c r="G57" s="21"/>
      <c r="H57" s="21"/>
      <c r="I57" s="21"/>
      <c r="J57" s="21"/>
      <c r="K57" s="21"/>
      <c r="L57" s="21"/>
    </row>
    <row r="58" spans="1:12">
      <c r="A58" s="23" t="s">
        <v>48</v>
      </c>
      <c r="B58" s="21"/>
      <c r="C58" s="21"/>
      <c r="D58" s="21"/>
      <c r="E58" s="21"/>
      <c r="F58" s="21"/>
      <c r="G58" s="21"/>
      <c r="H58" s="21"/>
      <c r="I58" s="21"/>
      <c r="J58" s="21"/>
      <c r="K58" s="21"/>
      <c r="L58" s="21"/>
    </row>
    <row r="59" spans="1:12">
      <c r="A59" s="23" t="s">
        <v>49</v>
      </c>
      <c r="B59" s="21"/>
      <c r="C59" s="21"/>
      <c r="D59" s="21"/>
      <c r="E59" s="21"/>
      <c r="F59" s="21"/>
      <c r="G59" s="21"/>
      <c r="H59" s="21"/>
      <c r="I59" s="21"/>
      <c r="J59" s="21"/>
      <c r="K59" s="21"/>
      <c r="L59" s="21"/>
    </row>
    <row r="60" spans="1:12">
      <c r="A60" s="23" t="s">
        <v>50</v>
      </c>
      <c r="B60" s="21"/>
      <c r="C60" s="21"/>
      <c r="D60" s="21"/>
      <c r="E60" s="21"/>
      <c r="F60" s="21"/>
      <c r="G60" s="21"/>
      <c r="H60" s="21"/>
      <c r="I60" s="21"/>
      <c r="J60" s="21"/>
      <c r="K60" s="21"/>
      <c r="L60" s="21"/>
    </row>
    <row r="61" spans="1:12">
      <c r="A61" s="23" t="s">
        <v>51</v>
      </c>
      <c r="B61" s="21"/>
      <c r="C61" s="21"/>
      <c r="D61" s="21"/>
      <c r="E61" s="21"/>
      <c r="F61" s="21"/>
      <c r="G61" s="21"/>
      <c r="H61" s="21"/>
      <c r="I61" s="21"/>
      <c r="J61" s="21"/>
      <c r="K61" s="21"/>
      <c r="L61" s="21"/>
    </row>
    <row r="62" spans="1:12">
      <c r="A62" s="23" t="s">
        <v>52</v>
      </c>
      <c r="B62" s="21"/>
      <c r="C62" s="21"/>
      <c r="D62" s="21"/>
      <c r="E62" s="21"/>
      <c r="F62" s="21"/>
      <c r="G62" s="21"/>
      <c r="H62" s="21"/>
      <c r="I62" s="21"/>
      <c r="J62" s="21"/>
      <c r="K62" s="21"/>
      <c r="L62" s="21"/>
    </row>
    <row r="63" spans="1:12">
      <c r="A63" s="23"/>
      <c r="B63" s="21"/>
      <c r="C63" s="21"/>
      <c r="D63" s="21"/>
      <c r="E63" s="21"/>
      <c r="F63" s="21"/>
      <c r="G63" s="21"/>
      <c r="H63" s="21"/>
      <c r="I63" s="21"/>
      <c r="J63" s="21"/>
      <c r="K63" s="21"/>
      <c r="L63" s="21"/>
    </row>
    <row r="64" spans="1:12">
      <c r="A64" s="23" t="s">
        <v>53</v>
      </c>
      <c r="B64" s="21"/>
      <c r="C64" s="21"/>
      <c r="D64" s="21"/>
      <c r="E64" s="21"/>
      <c r="F64" s="21"/>
      <c r="G64" s="21"/>
      <c r="H64" s="21"/>
      <c r="I64" s="21"/>
      <c r="J64" s="21"/>
      <c r="K64" s="21"/>
      <c r="L64" s="21"/>
    </row>
    <row r="65" spans="1:12">
      <c r="A65" s="23" t="s">
        <v>54</v>
      </c>
      <c r="B65" s="21"/>
      <c r="C65" s="21"/>
      <c r="D65" s="21"/>
      <c r="E65" s="21"/>
      <c r="F65" s="21"/>
      <c r="G65" s="21"/>
      <c r="H65" s="21"/>
      <c r="I65" s="21"/>
      <c r="J65" s="21"/>
      <c r="K65" s="21"/>
      <c r="L65" s="21"/>
    </row>
    <row r="66" spans="1:12">
      <c r="A66" s="23"/>
      <c r="B66" s="21"/>
      <c r="C66" s="21"/>
      <c r="D66" s="21"/>
      <c r="E66" s="21"/>
      <c r="F66" s="21"/>
      <c r="G66" s="21"/>
      <c r="H66" s="21"/>
      <c r="I66" s="21"/>
      <c r="J66" s="21"/>
      <c r="K66" s="21"/>
      <c r="L66" s="21"/>
    </row>
    <row r="67" spans="1:12">
      <c r="A67" s="23" t="s">
        <v>55</v>
      </c>
      <c r="C67" s="21"/>
      <c r="D67" s="21"/>
      <c r="E67" s="21"/>
      <c r="F67" s="21"/>
      <c r="G67" s="21"/>
      <c r="H67" s="21"/>
      <c r="I67" s="21"/>
      <c r="J67" s="21"/>
      <c r="K67" s="21"/>
      <c r="L67" s="21"/>
    </row>
    <row r="68" spans="1:12">
      <c r="A68" s="23" t="s">
        <v>56</v>
      </c>
      <c r="B68" s="21"/>
      <c r="C68" s="21"/>
      <c r="D68" s="21"/>
      <c r="E68" s="21"/>
      <c r="F68" s="21"/>
      <c r="G68" s="21"/>
      <c r="H68" s="21"/>
      <c r="I68" s="21"/>
      <c r="J68" s="21"/>
      <c r="K68" s="21"/>
      <c r="L68" s="21"/>
    </row>
    <row r="69" spans="1:12">
      <c r="A69" s="23"/>
      <c r="C69" s="21"/>
      <c r="D69" s="21"/>
      <c r="E69" s="21"/>
      <c r="F69" s="21"/>
      <c r="G69" s="21"/>
      <c r="H69" s="21"/>
      <c r="I69" s="21"/>
      <c r="J69" s="21"/>
      <c r="K69" s="21"/>
      <c r="L69" s="21"/>
    </row>
    <row r="70" spans="1:12">
      <c r="A70" s="23" t="s">
        <v>57</v>
      </c>
      <c r="B70" s="21"/>
      <c r="C70" s="21"/>
      <c r="D70" s="21"/>
      <c r="E70" s="21"/>
      <c r="F70" s="21"/>
      <c r="G70" s="21"/>
      <c r="H70" s="21"/>
      <c r="I70" s="21"/>
      <c r="J70" s="21"/>
      <c r="K70" s="21"/>
      <c r="L70" s="21"/>
    </row>
    <row r="71" spans="1:12">
      <c r="A71" s="27" t="s">
        <v>58</v>
      </c>
      <c r="B71" s="21"/>
      <c r="C71" s="21"/>
      <c r="D71" s="21"/>
      <c r="E71" s="21"/>
      <c r="F71" s="21"/>
      <c r="G71" s="21"/>
      <c r="H71" s="21"/>
      <c r="I71" s="21"/>
      <c r="J71" s="21"/>
      <c r="K71" s="21"/>
      <c r="L71" s="21"/>
    </row>
    <row r="72" spans="1:12" ht="12.5">
      <c r="A72" s="23" t="s">
        <v>59</v>
      </c>
      <c r="B72" s="28"/>
      <c r="C72" s="21"/>
      <c r="D72" s="21"/>
      <c r="E72" s="21"/>
      <c r="F72" s="21"/>
      <c r="G72" s="21"/>
      <c r="H72" s="21"/>
      <c r="I72" s="21"/>
      <c r="J72" s="21"/>
      <c r="K72" s="21"/>
      <c r="L72" s="21"/>
    </row>
    <row r="73" spans="1:12" ht="12.5">
      <c r="A73" s="23" t="s">
        <v>60</v>
      </c>
      <c r="B73" s="28"/>
      <c r="C73" s="21"/>
      <c r="D73" s="21"/>
      <c r="E73" s="21"/>
      <c r="F73" s="21"/>
      <c r="G73" s="21"/>
      <c r="H73" s="21"/>
      <c r="I73" s="21"/>
      <c r="J73" s="21"/>
      <c r="K73" s="21"/>
      <c r="L73" s="21"/>
    </row>
    <row r="74" spans="1:12">
      <c r="A74" s="23" t="s">
        <v>61</v>
      </c>
      <c r="E74" s="21"/>
      <c r="F74" s="21"/>
      <c r="G74" s="21"/>
      <c r="H74" s="21"/>
      <c r="I74" s="21"/>
      <c r="J74" s="21"/>
      <c r="K74" s="21"/>
      <c r="L74" s="21"/>
    </row>
    <row r="75" spans="1:12">
      <c r="A75" s="23" t="s">
        <v>62</v>
      </c>
      <c r="E75" s="21"/>
      <c r="F75" s="21"/>
      <c r="G75" s="21"/>
      <c r="H75" s="21"/>
      <c r="I75" s="21"/>
      <c r="J75" s="21"/>
      <c r="K75" s="21"/>
      <c r="L75" s="21"/>
    </row>
    <row r="76" spans="1:12">
      <c r="A76" s="23" t="s">
        <v>63</v>
      </c>
      <c r="E76" s="21"/>
      <c r="F76" s="21"/>
      <c r="G76" s="21"/>
      <c r="H76" s="21"/>
      <c r="I76" s="21"/>
      <c r="J76" s="21"/>
      <c r="K76" s="21"/>
      <c r="L76" s="21"/>
    </row>
    <row r="77" spans="1:12">
      <c r="A77" s="23" t="s">
        <v>64</v>
      </c>
      <c r="E77" s="21"/>
      <c r="F77" s="21"/>
      <c r="G77" s="21"/>
      <c r="H77" s="21"/>
      <c r="I77" s="21"/>
      <c r="J77" s="21"/>
      <c r="K77" s="21"/>
      <c r="L77" s="21"/>
    </row>
    <row r="78" spans="1:12">
      <c r="A78" s="23" t="s">
        <v>65</v>
      </c>
      <c r="E78" s="21"/>
      <c r="F78" s="21"/>
      <c r="G78" s="21"/>
      <c r="H78" s="21"/>
      <c r="I78" s="21"/>
      <c r="J78" s="21"/>
      <c r="K78" s="21"/>
      <c r="L78" s="21"/>
    </row>
    <row r="79" spans="1:12">
      <c r="A79" s="23" t="s">
        <v>66</v>
      </c>
      <c r="E79" s="21"/>
      <c r="F79" s="21"/>
      <c r="G79" s="21"/>
      <c r="H79" s="21"/>
      <c r="I79" s="21"/>
      <c r="J79" s="21"/>
      <c r="K79" s="21"/>
      <c r="L79" s="21"/>
    </row>
    <row r="80" spans="1:12">
      <c r="A80" s="23" t="s">
        <v>67</v>
      </c>
      <c r="E80" s="21"/>
      <c r="F80" s="21"/>
      <c r="G80" s="21"/>
      <c r="H80" s="21"/>
      <c r="I80" s="21"/>
      <c r="J80" s="21"/>
      <c r="K80" s="21"/>
      <c r="L80" s="21"/>
    </row>
    <row r="81" spans="1:12">
      <c r="A81" s="23" t="s">
        <v>68</v>
      </c>
      <c r="E81" s="21"/>
      <c r="F81" s="21"/>
      <c r="G81" s="21"/>
      <c r="H81" s="21"/>
      <c r="I81" s="21"/>
      <c r="J81" s="21"/>
      <c r="K81" s="21"/>
      <c r="L81" s="21"/>
    </row>
    <row r="82" spans="1:12">
      <c r="A82" s="23" t="s">
        <v>69</v>
      </c>
      <c r="E82" s="21"/>
      <c r="F82" s="21"/>
      <c r="G82" s="21"/>
      <c r="H82" s="21"/>
      <c r="I82" s="21"/>
      <c r="J82" s="21"/>
      <c r="K82" s="21"/>
      <c r="L82" s="21"/>
    </row>
    <row r="83" spans="1:12">
      <c r="A83" s="23" t="s">
        <v>70</v>
      </c>
      <c r="C83" s="26"/>
      <c r="E83" s="21"/>
      <c r="F83" s="21"/>
      <c r="G83" s="21"/>
      <c r="H83" s="21"/>
      <c r="I83" s="21"/>
      <c r="J83" s="21"/>
      <c r="K83" s="21"/>
      <c r="L83" s="21"/>
    </row>
    <row r="84" spans="1:12" ht="12.5">
      <c r="A84" s="22"/>
      <c r="C84" s="26"/>
      <c r="E84" s="21"/>
      <c r="F84" s="21"/>
      <c r="G84" s="21"/>
      <c r="H84" s="21"/>
      <c r="I84" s="21"/>
      <c r="J84" s="21"/>
      <c r="K84" s="21"/>
      <c r="L84" s="21"/>
    </row>
    <row r="85" spans="1:12">
      <c r="A85" s="23" t="s">
        <v>71</v>
      </c>
      <c r="E85" s="21"/>
      <c r="F85" s="21"/>
      <c r="G85" s="21"/>
      <c r="H85" s="21"/>
      <c r="I85" s="21"/>
      <c r="J85" s="21"/>
      <c r="K85" s="21"/>
      <c r="L85" s="21"/>
    </row>
    <row r="86" spans="1:12">
      <c r="A86" s="23" t="s">
        <v>72</v>
      </c>
      <c r="E86" s="21"/>
      <c r="F86" s="21"/>
      <c r="G86" s="21"/>
      <c r="H86" s="21"/>
      <c r="I86" s="21"/>
      <c r="J86" s="21"/>
      <c r="K86" s="21"/>
      <c r="L86" s="21"/>
    </row>
    <row r="87" spans="1:12">
      <c r="A87" s="23" t="s">
        <v>73</v>
      </c>
      <c r="E87" s="21"/>
      <c r="F87" s="21"/>
      <c r="G87" s="21"/>
      <c r="H87" s="21"/>
      <c r="I87" s="21"/>
      <c r="J87" s="21"/>
      <c r="K87" s="21"/>
      <c r="L87" s="21"/>
    </row>
    <row r="88" spans="1:12">
      <c r="A88" s="23" t="s">
        <v>74</v>
      </c>
      <c r="E88" s="21"/>
      <c r="F88" s="21"/>
      <c r="G88" s="21"/>
      <c r="H88" s="21"/>
      <c r="I88" s="21"/>
      <c r="J88" s="21"/>
      <c r="K88" s="21"/>
      <c r="L88" s="21"/>
    </row>
    <row r="89" spans="1:12">
      <c r="A89" s="23" t="s">
        <v>75</v>
      </c>
      <c r="E89" s="21"/>
      <c r="F89" s="21"/>
      <c r="G89" s="21"/>
      <c r="H89" s="21"/>
      <c r="I89" s="21"/>
      <c r="J89" s="21"/>
      <c r="K89" s="21"/>
      <c r="L89" s="21"/>
    </row>
    <row r="90" spans="1:12">
      <c r="A90" s="23" t="s">
        <v>76</v>
      </c>
      <c r="B90" s="21"/>
      <c r="C90" s="21"/>
      <c r="D90" s="21"/>
      <c r="E90" s="21"/>
      <c r="F90" s="21"/>
      <c r="G90" s="21"/>
      <c r="H90" s="21"/>
      <c r="I90" s="21"/>
      <c r="J90" s="21"/>
      <c r="K90" s="21"/>
      <c r="L90" s="21"/>
    </row>
    <row r="91" spans="1:12">
      <c r="A91" s="23"/>
      <c r="B91" s="16"/>
      <c r="C91" s="16"/>
      <c r="D91" s="16"/>
      <c r="E91" s="16"/>
      <c r="F91" s="16"/>
      <c r="G91" s="16"/>
      <c r="H91" s="16"/>
      <c r="I91" s="16"/>
      <c r="J91" s="16"/>
      <c r="K91" s="16"/>
    </row>
    <row r="92" spans="1:12">
      <c r="A92" s="23" t="s">
        <v>77</v>
      </c>
      <c r="B92" s="21"/>
      <c r="C92" s="21"/>
      <c r="D92" s="21"/>
      <c r="E92" s="21"/>
      <c r="F92" s="21"/>
      <c r="G92" s="21"/>
      <c r="H92" s="21"/>
      <c r="I92" s="21"/>
      <c r="J92" s="21"/>
      <c r="K92" s="21"/>
      <c r="L92" s="21"/>
    </row>
    <row r="93" spans="1:12">
      <c r="A93" s="23" t="s">
        <v>78</v>
      </c>
      <c r="B93" s="21"/>
      <c r="C93" s="21"/>
      <c r="D93" s="21"/>
      <c r="E93" s="21"/>
      <c r="F93" s="21"/>
      <c r="G93" s="21"/>
      <c r="H93" s="21"/>
      <c r="I93" s="21"/>
      <c r="J93" s="21"/>
      <c r="K93" s="21"/>
      <c r="L93" s="21"/>
    </row>
    <row r="94" spans="1:12">
      <c r="A94" s="23" t="s">
        <v>79</v>
      </c>
      <c r="B94" s="21"/>
      <c r="C94" s="21"/>
      <c r="D94" s="21"/>
      <c r="E94" s="21"/>
      <c r="F94" s="21"/>
      <c r="G94" s="21"/>
      <c r="H94" s="21"/>
      <c r="I94" s="21"/>
      <c r="J94" s="21"/>
      <c r="K94" s="21"/>
      <c r="L94" s="21"/>
    </row>
    <row r="95" spans="1:12">
      <c r="A95" s="23" t="s">
        <v>80</v>
      </c>
      <c r="B95" s="21"/>
      <c r="C95" s="21"/>
      <c r="D95" s="21"/>
      <c r="E95" s="21"/>
      <c r="F95" s="21"/>
      <c r="G95" s="21"/>
      <c r="H95" s="21"/>
      <c r="I95" s="21"/>
      <c r="J95" s="21"/>
      <c r="K95" s="21"/>
      <c r="L95" s="21"/>
    </row>
    <row r="96" spans="1:12">
      <c r="A96" s="23" t="s">
        <v>81</v>
      </c>
      <c r="B96" s="21"/>
      <c r="C96" s="21"/>
      <c r="D96" s="21"/>
      <c r="E96" s="21"/>
      <c r="F96" s="21"/>
      <c r="G96" s="21"/>
      <c r="H96" s="21"/>
      <c r="I96" s="21"/>
      <c r="J96" s="21"/>
      <c r="K96" s="21"/>
      <c r="L96" s="21"/>
    </row>
    <row r="97" spans="1:12">
      <c r="A97" s="29"/>
      <c r="B97" s="21"/>
      <c r="C97" s="21"/>
      <c r="D97" s="21"/>
      <c r="E97" s="21"/>
      <c r="F97" s="21"/>
      <c r="G97" s="21"/>
      <c r="H97" s="21"/>
      <c r="I97" s="21"/>
      <c r="J97" s="21"/>
      <c r="K97" s="21"/>
      <c r="L97" s="21"/>
    </row>
    <row r="98" spans="1:12">
      <c r="A98" s="23" t="s">
        <v>82</v>
      </c>
      <c r="B98" s="16"/>
      <c r="C98" s="16"/>
      <c r="D98" s="16"/>
      <c r="E98" s="16"/>
      <c r="F98" s="16"/>
      <c r="G98" s="16"/>
      <c r="H98" s="16"/>
      <c r="I98" s="16"/>
      <c r="J98" s="16"/>
      <c r="K98" s="16"/>
    </row>
    <row r="99" spans="1:12">
      <c r="A99" s="23" t="s">
        <v>83</v>
      </c>
      <c r="F99" s="16"/>
      <c r="G99" s="16"/>
      <c r="H99" s="16"/>
      <c r="I99" s="16"/>
      <c r="J99" s="16"/>
      <c r="K99" s="16"/>
    </row>
    <row r="100" spans="1:12">
      <c r="A100" s="23" t="s">
        <v>84</v>
      </c>
    </row>
    <row r="101" spans="1:12">
      <c r="A101" s="23"/>
    </row>
    <row r="102" spans="1:12">
      <c r="A102" s="23" t="s">
        <v>85</v>
      </c>
    </row>
    <row r="103" spans="1:12">
      <c r="A103" s="23"/>
    </row>
    <row r="104" spans="1:12">
      <c r="A104" s="23" t="s">
        <v>86</v>
      </c>
    </row>
    <row r="105" spans="1:12">
      <c r="A105" s="23"/>
    </row>
    <row r="106" spans="1:12">
      <c r="A106" s="23" t="s">
        <v>87</v>
      </c>
    </row>
    <row r="107" spans="1:12">
      <c r="A107" s="30"/>
    </row>
  </sheetData>
  <hyperlinks>
    <hyperlink ref="A8" r:id="rId1" xr:uid="{00000000-0004-0000-0000-000000000000}"/>
    <hyperlink ref="A12" location="'Primary Energy Consumption'!A1" display="Primary Energy: Consumption - Exajoules (from 1965)" xr:uid="{00000000-0004-0000-0000-000001000000}"/>
    <hyperlink ref="A13" location="'Primary Energy - Cons by fuel'!A1" display="Primary Energy: Consumption by fuel type - Exajoules (2019-2020)" xr:uid="{00000000-0004-0000-0000-000002000000}"/>
    <hyperlink ref="A14" location="'Primary Energy - Cons capita'!A1" display="Primary Energy: Consumption per capita - Gigajoule per capita (from 1965)" xr:uid="{00000000-0004-0000-0000-000003000000}"/>
    <hyperlink ref="A16" location="'Carbon Dioxide Emissions'!A1" display="Carbon Dioxide Emissions (from 1965)" xr:uid="{00000000-0004-0000-0000-000004000000}"/>
    <hyperlink ref="A17" location="'Natural Gas Flaring'!A1" display="Natural gas flaring (from 1975)" xr:uid="{00000000-0004-0000-0000-000005000000}"/>
    <hyperlink ref="A18" location="'CO2 From Flaring'!A1" display="Carbon Dioxide Emissions from flaring (from 1975)" xr:uid="{00000000-0004-0000-0000-000006000000}"/>
    <hyperlink ref="A19" location="'CO2 Excluding Flaring'!A1" display="Carbon Dioxide Emissions excluding flaring (from 1965)" xr:uid="{00000000-0004-0000-0000-000007000000}"/>
    <hyperlink ref="A21" location="'Oil - Proved reserves'!A1" display="Oil: Proved reserves" xr:uid="{00000000-0004-0000-0000-000008000000}"/>
    <hyperlink ref="A22" location="'Oil - Proved reserves history'!A1" display="Oil: Proved reserves - Barrels (from 1980)" xr:uid="{00000000-0004-0000-0000-000009000000}"/>
    <hyperlink ref="A23" location="'Oil Production - Barrels'!A1" display="Oil: Production - Barrels (from 1965)" xr:uid="{00000000-0004-0000-0000-00000A000000}"/>
    <hyperlink ref="A24" location="'Oil Production - Tonnes'!A1" display="Oil: Production - Tonnes (from 1965)" xr:uid="{00000000-0004-0000-0000-00000B000000}"/>
    <hyperlink ref="A25" location="'Oil Production - Crude Conds'!A1" display="Oil: Crude oil and condensate production - Barrels (from 2000)" xr:uid="{00000000-0004-0000-0000-00000C000000}"/>
    <hyperlink ref="A26" location="'Oil Production - NGLs'!A1" display="Oil: Natural Gas Liquids production - Barrels (from 2000)" xr:uid="{00000000-0004-0000-0000-00000D000000}"/>
    <hyperlink ref="A27" location="'Total Liquids - Consumption'!A1" display="Oil: Total liquids consumption - Barrels (from 1965)" xr:uid="{00000000-0004-0000-0000-00000E000000}"/>
    <hyperlink ref="A28" location="'Oil Consumption - Barrels'!A1" display="Oil: Consumption - Barrels (from 1965)" xr:uid="{00000000-0004-0000-0000-00000F000000}"/>
    <hyperlink ref="A29" location="'Oil Consumption - Tonnes'!A1" display="Oil: Consumption - Tonnes (from 1965)" xr:uid="{00000000-0004-0000-0000-000010000000}"/>
    <hyperlink ref="A30" location="'Oil Consumption - EJ'!A1" display="Oil: Consumption - Exajoules (from 1965)" xr:uid="{00000000-0004-0000-0000-000011000000}"/>
    <hyperlink ref="A31" location="'Oil - Regional Consumption '!A1" display="Oil: Regional consumption - by product - Barrels (from 1965)" xr:uid="{00000000-0004-0000-0000-000012000000}"/>
    <hyperlink ref="A32" location="'Oil - Spot crude prices'!A1" display="Oil: Spot crude prices " xr:uid="{00000000-0004-0000-0000-000013000000}"/>
    <hyperlink ref="A33" location="'Oil - Crude prices since 1861'!A1" display="Oil: Crude prices since 1861" xr:uid="{00000000-0004-0000-0000-000014000000}"/>
    <hyperlink ref="A34" location="'Oil - Refinery throughput'!A1" display="Oil: Refinery throughput (from 1980)" xr:uid="{00000000-0004-0000-0000-000015000000}"/>
    <hyperlink ref="A35" location="'Oil - Refining capacity'!A1" display="Oil: Refining capacity (from 1965)" xr:uid="{00000000-0004-0000-0000-000016000000}"/>
    <hyperlink ref="A36" location="'Oil - Regional refining margins'!A1" display="Oil: Regional refining margins (from 2000)" xr:uid="{00000000-0004-0000-0000-000017000000}"/>
    <hyperlink ref="A37" location="'Oil - Trade movements'!A1" display="Oil: Trade movements (from 1980)" xr:uid="{00000000-0004-0000-0000-000018000000}"/>
    <hyperlink ref="A38" location="'Oil - Inter-area movements '!A1" display="Oil: Inter-area movements " xr:uid="{00000000-0004-0000-0000-000019000000}"/>
    <hyperlink ref="A39" location="'Oil - Trade 2019 - 2020'!A1" display="Oil: Trade 2019 - 2020" xr:uid="{00000000-0004-0000-0000-00001A000000}"/>
    <hyperlink ref="A41" location="'Gas - Proved reserves'!A1" display="Gas: Proved reserves" xr:uid="{00000000-0004-0000-0000-00001B000000}"/>
    <hyperlink ref="A42" location="'Gas - Proved reserves history '!A1" display="Gas: Proved reserves - Bcm (from 1980)" xr:uid="{00000000-0004-0000-0000-00001C000000}"/>
    <hyperlink ref="A43" location="'Gas Production - Bcm'!A1" display="Gas: Production - Bcm (from 1970)" xr:uid="{00000000-0004-0000-0000-00001D000000}"/>
    <hyperlink ref="A44" location="'Gas Production - Bcf'!A1" display="Gas: Production - Bcf (from 1970)" xr:uid="{00000000-0004-0000-0000-00001E000000}"/>
    <hyperlink ref="A45" location="'Gas Production - EJ'!A1" display="Gas: Production - Exajoules (from 1970)" xr:uid="{00000000-0004-0000-0000-00001F000000}"/>
    <hyperlink ref="A46" location="'Gas Consumption - Bcm'!A1" display="Gas: Consumption - Bcm (from 1965)" xr:uid="{00000000-0004-0000-0000-000020000000}"/>
    <hyperlink ref="A47" location="'Gas Consumption - Bcf'!A1" display="Gas: Consumption - Bcf (from 1965)" xr:uid="{00000000-0004-0000-0000-000021000000}"/>
    <hyperlink ref="A48" location="'Gas Consumption - EJ'!A1" display="Gas: Consumption - Exajoules (from 1965)" xr:uid="{00000000-0004-0000-0000-000022000000}"/>
    <hyperlink ref="A49" location="'Gas - Prices '!A1" display="Gas: Prices " xr:uid="{00000000-0004-0000-0000-000023000000}"/>
    <hyperlink ref="A50" location="'Gas - Inter-regional trade'!A1" display="Gas: Inter-regional trade" xr:uid="{00000000-0004-0000-0000-000024000000}"/>
    <hyperlink ref="A51" location="'Gas - LNG imports'!A1" display="Gas: LNG imports" xr:uid="{00000000-0004-0000-0000-000025000000}"/>
    <hyperlink ref="A52" location="'Gas - LNG exports'!A1" display="Gas: LNG exports" xr:uid="{00000000-0004-0000-0000-000026000000}"/>
    <hyperlink ref="A53" location="'Gas - Trade movts LNG'!A1" display="Gas: Trade movements LNG" xr:uid="{00000000-0004-0000-0000-000027000000}"/>
    <hyperlink ref="A54" location="'Gas - Trade movts - pipeline'!A1" display="Gas: Trade movements pipeline" xr:uid="{00000000-0004-0000-0000-000028000000}"/>
    <hyperlink ref="A56" location="'Coal - Reserves'!A1" display="Coal: Reserves" xr:uid="{00000000-0004-0000-0000-000029000000}"/>
    <hyperlink ref="A57" location="'Coal Production - Tonnes'!A1" display="Coal: Production - Tonnes (from 1981)" xr:uid="{00000000-0004-0000-0000-00002A000000}"/>
    <hyperlink ref="A58" location="'Coal Production - EJ'!A1" display="Coal: Production - Exajoules (from 1981)" xr:uid="{00000000-0004-0000-0000-00002B000000}"/>
    <hyperlink ref="A59" location="'Coal Consumption - EJ'!A1" display="Coal: Consumption - Exajoules (from 1965)" xr:uid="{00000000-0004-0000-0000-00002C000000}"/>
    <hyperlink ref="A60" location="'Coal - Prices'!A1" display="Coal: Prices" xr:uid="{00000000-0004-0000-0000-00002D000000}"/>
    <hyperlink ref="A61" location="'Coal - Trade movements'!A1" display="Coal: Trade movements" xr:uid="{00000000-0004-0000-0000-00002E000000}"/>
    <hyperlink ref="A62" location="'Coal - Inter area movts'!A1" display="Coal: Inter-area movements" xr:uid="{00000000-0004-0000-0000-00002F000000}"/>
    <hyperlink ref="A64" location="'Nuclear Generation - TWh'!A1" display="Nuclear Energy - Generation - TWh (from 1965)" xr:uid="{00000000-0004-0000-0000-000030000000}"/>
    <hyperlink ref="A65" location="'Nuclear Consumption - EJ'!A1" display="Nuclear Energy - Consumption - Exajoules (from 1965)" xr:uid="{00000000-0004-0000-0000-000031000000}"/>
    <hyperlink ref="A67" location="'Hydro Generation - TWh'!A1" display="Hydroelectricity - Generation - TWh (from 1965)" xr:uid="{00000000-0004-0000-0000-000032000000}"/>
    <hyperlink ref="A68" location="'Hydro Consumption - EJ'!A1" display="Hydroelectricity - Consumption - Exajoules (from 1965)" xr:uid="{00000000-0004-0000-0000-000033000000}"/>
    <hyperlink ref="A70" location="'Renewables Consumption - EJ'!A1" display="Renewables - Consumption - Exajoules (from 1965)" xr:uid="{00000000-0004-0000-0000-000034000000}"/>
    <hyperlink ref="A71" location="'Renewables Power - EJ'!A1" display="Renewables - Renewable Power - Exajoules (from 1965)" xr:uid="{00000000-0004-0000-0000-000035000000}"/>
    <hyperlink ref="A72" location="'Renewables power - TWh'!A1" display="Renewables - Renewable Power - TWh (from 1965)" xr:uid="{00000000-0004-0000-0000-000036000000}"/>
    <hyperlink ref="A73" location="'Renewables Generation by source'!A1" display="Renewables - Generation by source - TWh" xr:uid="{00000000-0004-0000-0000-000037000000}"/>
    <hyperlink ref="A74" location="'Solar Generation - TWh'!A1" display="Renewables - Solar generation - TWh (from 1965)" xr:uid="{00000000-0004-0000-0000-000038000000}"/>
    <hyperlink ref="A75" location="'Solar Consumption - EJ'!A1" display="Renewables - Solar consumption - Exajoules (from 1965)" xr:uid="{00000000-0004-0000-0000-000039000000}"/>
    <hyperlink ref="A76" location="'Wind Generation - TWh'!A1" display="Renewables - Wind generation - TWh (from 1965)" xr:uid="{00000000-0004-0000-0000-00003A000000}"/>
    <hyperlink ref="A77" location="'Wind Consumption - EJ'!A1" display="Renewables - Wind consumption - Exajoules (from 1965)" xr:uid="{00000000-0004-0000-0000-00003B000000}"/>
    <hyperlink ref="A78" location="'Geo Biomass Other - TWh'!A1" display="Renewables - Geothermal, Biomass and Other generation - TWh  (from 1965)" xr:uid="{00000000-0004-0000-0000-00003C000000}"/>
    <hyperlink ref="A79" location="'Geo Biomass Other - EJ'!A1" display="Renewables - Geothermal, Biomass and Other - Exajoules (from 1965)" xr:uid="{00000000-0004-0000-0000-00003D000000}"/>
    <hyperlink ref="A80" location="'Biofuels Production - Kboed'!A1" display="Renewables - Biofuels production - Kboe/d (from 1990)" xr:uid="{00000000-0004-0000-0000-00003E000000}"/>
    <hyperlink ref="A81" location="'Biofuels Production - PJ'!A1" display="Renewables - Biofuels production - Petajoules (from 1990)" xr:uid="{00000000-0004-0000-0000-00003F000000}"/>
    <hyperlink ref="A82" location="'Biofuels Consumption - Kboed'!A1" display="Renewables - Biofuels consumption - Kboe/d (from 1990)" xr:uid="{00000000-0004-0000-0000-000040000000}"/>
    <hyperlink ref="A83" location="'Biofuels Consumption - PJ'!A1" display="Renewables - Biofuels consumption - Petajoules (from 1990)" xr:uid="{00000000-0004-0000-0000-000041000000}"/>
    <hyperlink ref="A85" location="'Electricity Generation '!A1" display="Electricity generation - TWh (from 1985)" xr:uid="{00000000-0004-0000-0000-000042000000}"/>
    <hyperlink ref="A86" location="'Elec Gen by fuel'!A1" display="Electricity generation by fuel - TWh (2019 - 2020)" xr:uid="{00000000-0004-0000-0000-000043000000}"/>
    <hyperlink ref="A87" location="'Elec Gen from Oil'!A1" display="Electricity generation from oil -TWh (from 1985)" xr:uid="{00000000-0004-0000-0000-000044000000}"/>
    <hyperlink ref="A88" location="'Elec Gen from Gas'!A1" display="Electricity generation from gas - TWh (from 1985)" xr:uid="{00000000-0004-0000-0000-000045000000}"/>
    <hyperlink ref="A89" location="'Elec Gen from Coal'!A1" display="Electricity generation from coal - TWh (from 1985)" xr:uid="{00000000-0004-0000-0000-000046000000}"/>
    <hyperlink ref="A90" location="'Elec Gen from Other'!A1" display="Electricity generation from other - TWh (from 1985)" xr:uid="{00000000-0004-0000-0000-000047000000}"/>
    <hyperlink ref="A92" location="'Cobalt Production-Reserves'!A1" display="Key materials - Cobalt Production - Reserves (from 1995)" xr:uid="{00000000-0004-0000-0000-000048000000}"/>
    <hyperlink ref="A93" location="'Lithium Production-Reserves'!A1" display="Key materials - Lithium Production - Reserves (from 1995)" xr:uid="{00000000-0004-0000-0000-000049000000}"/>
    <hyperlink ref="A94" location="'Graphite Production-Reserves'!A1" display="Key materials - Graphite Production - Reserves (from 1995)" xr:uid="{00000000-0004-0000-0000-00004A000000}"/>
    <hyperlink ref="A95" location="'Rare Earth Production-Reserves'!A1" display="Key materials - Rare Earth Production - Reserves (from 1995)" xr:uid="{00000000-0004-0000-0000-00004B000000}"/>
    <hyperlink ref="A96" location="'Cobalt and Lithium - Prices'!A1" display="Key materials - Cobalt and Lithium Prices" xr:uid="{00000000-0004-0000-0000-00004C000000}"/>
    <hyperlink ref="A98" location="'Geothermal Capacity'!A1" display="Renewable Energy - Geothermal (Installed capacity)" xr:uid="{00000000-0004-0000-0000-00004D000000}"/>
    <hyperlink ref="A99" location="'Solar Capacity'!A1" display="Renewable Energy - Solar (Installed capacity)" xr:uid="{00000000-0004-0000-0000-00004E000000}"/>
    <hyperlink ref="A100" location="'Wind Capacity'!A1" display="Renewable Energy - Wind  (Installed capacity)" xr:uid="{00000000-0004-0000-0000-00004F000000}"/>
    <hyperlink ref="A102" location="'Approximate conversion factors'!A1" display="Approximate conversion factors" xr:uid="{00000000-0004-0000-0000-000050000000}"/>
    <hyperlink ref="A104" location="Definitions!A1" display="Definitions" xr:uid="{00000000-0004-0000-0000-000051000000}"/>
    <hyperlink ref="A106" location="Methodology!A1" display="Methodology" xr:uid="{00000000-0004-0000-0000-000052000000}"/>
  </hyperlinks>
  <pageMargins left="0.55138888888888904" right="0.43333333333333302" top="0.98402777777777795" bottom="0.98402777777777795" header="0.51180555555555496" footer="0.51180555555555496"/>
  <pageSetup paperSize="9" firstPageNumber="0" orientation="portrait" horizontalDpi="300" verticalDpi="300"/>
  <headerFooter>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J57"/>
  <sheetViews>
    <sheetView showGridLines="0" showRowColHeaders="0" zoomScaleNormal="100" workbookViewId="0">
      <selection activeCell="L23" sqref="L23"/>
    </sheetView>
  </sheetViews>
  <sheetFormatPr defaultColWidth="11.88671875" defaultRowHeight="10"/>
  <cols>
    <col min="1" max="1" width="19" style="31" customWidth="1"/>
    <col min="2" max="2" width="32.44140625" style="31" customWidth="1"/>
    <col min="3" max="8" width="13.77734375" style="31" customWidth="1"/>
    <col min="9" max="9" width="8.21875" style="31" customWidth="1"/>
    <col min="10" max="10" width="8.77734375" style="31" customWidth="1"/>
    <col min="11" max="1024" width="11.77734375" style="31"/>
  </cols>
  <sheetData>
    <row r="1" spans="1:15" ht="14.25" customHeight="1">
      <c r="A1" s="32" t="s">
        <v>85</v>
      </c>
      <c r="C1" s="33"/>
      <c r="F1" s="34" t="s">
        <v>88</v>
      </c>
      <c r="K1" s="35"/>
    </row>
    <row r="2" spans="1:15" ht="9" customHeight="1"/>
    <row r="3" spans="1:15" ht="11.25" customHeight="1">
      <c r="D3" s="36" t="s">
        <v>89</v>
      </c>
      <c r="E3" s="37"/>
      <c r="F3" s="37"/>
      <c r="G3" s="37"/>
      <c r="H3" s="37"/>
      <c r="K3" s="38" t="s">
        <v>90</v>
      </c>
      <c r="L3" s="39"/>
      <c r="M3" s="39"/>
      <c r="N3" s="39"/>
      <c r="O3" s="39"/>
    </row>
    <row r="4" spans="1:15" ht="11.25" customHeight="1">
      <c r="D4" s="37" t="s">
        <v>91</v>
      </c>
      <c r="E4" s="37"/>
      <c r="F4" s="37"/>
      <c r="G4" s="37" t="s">
        <v>92</v>
      </c>
      <c r="H4" s="37" t="s">
        <v>93</v>
      </c>
      <c r="K4" s="31" t="s">
        <v>94</v>
      </c>
    </row>
    <row r="5" spans="1:15" ht="11.25" customHeight="1">
      <c r="A5" s="40" t="s">
        <v>95</v>
      </c>
      <c r="D5" s="37" t="s">
        <v>96</v>
      </c>
      <c r="E5" s="37" t="s">
        <v>97</v>
      </c>
      <c r="F5" s="37" t="s">
        <v>98</v>
      </c>
      <c r="G5" s="37" t="s">
        <v>99</v>
      </c>
      <c r="H5" s="37" t="s">
        <v>100</v>
      </c>
      <c r="K5" s="31" t="s">
        <v>101</v>
      </c>
    </row>
    <row r="6" spans="1:15" ht="11.25" customHeight="1">
      <c r="D6" s="37"/>
      <c r="E6" s="37"/>
      <c r="F6" s="37"/>
      <c r="G6" s="37"/>
      <c r="H6" s="37"/>
      <c r="K6" s="31" t="s">
        <v>102</v>
      </c>
    </row>
    <row r="7" spans="1:15" ht="11.25" customHeight="1">
      <c r="A7" s="41" t="s">
        <v>103</v>
      </c>
      <c r="B7" s="42"/>
      <c r="C7" s="41"/>
      <c r="D7" s="42"/>
      <c r="E7" s="43"/>
      <c r="F7" s="44" t="s">
        <v>104</v>
      </c>
      <c r="G7" s="43"/>
      <c r="H7" s="43"/>
      <c r="K7" s="31" t="s">
        <v>105</v>
      </c>
    </row>
    <row r="8" spans="1:15" ht="11.25" customHeight="1">
      <c r="A8" s="31" t="s">
        <v>106</v>
      </c>
      <c r="D8" s="37">
        <v>1</v>
      </c>
      <c r="E8" s="37">
        <v>1.165</v>
      </c>
      <c r="F8" s="37">
        <v>7.33</v>
      </c>
      <c r="G8" s="37">
        <v>307.86</v>
      </c>
      <c r="H8" s="37" t="s">
        <v>107</v>
      </c>
      <c r="K8" s="39" t="s">
        <v>108</v>
      </c>
    </row>
    <row r="9" spans="1:15" ht="11.25" customHeight="1">
      <c r="A9" s="31" t="s">
        <v>109</v>
      </c>
      <c r="D9" s="37">
        <v>0.85809999999999997</v>
      </c>
      <c r="E9" s="37">
        <v>1</v>
      </c>
      <c r="F9" s="37">
        <v>6.2897999999999996</v>
      </c>
      <c r="G9" s="37">
        <v>264.17</v>
      </c>
      <c r="H9" s="37" t="s">
        <v>107</v>
      </c>
      <c r="K9" s="31" t="s">
        <v>110</v>
      </c>
    </row>
    <row r="10" spans="1:15" ht="11.25" customHeight="1">
      <c r="A10" s="31" t="s">
        <v>111</v>
      </c>
      <c r="D10" s="37">
        <v>0.13639999999999999</v>
      </c>
      <c r="E10" s="37">
        <v>0.159</v>
      </c>
      <c r="F10" s="37">
        <v>1</v>
      </c>
      <c r="G10" s="37">
        <v>42</v>
      </c>
      <c r="H10" s="37" t="s">
        <v>107</v>
      </c>
      <c r="K10" s="31" t="s">
        <v>112</v>
      </c>
    </row>
    <row r="11" spans="1:15" ht="11.25" customHeight="1">
      <c r="A11" s="31" t="s">
        <v>113</v>
      </c>
      <c r="D11" s="37">
        <v>3.2499999999999999E-3</v>
      </c>
      <c r="E11" s="37">
        <v>3.8E-3</v>
      </c>
      <c r="F11" s="37">
        <v>2.3800000000000002E-2</v>
      </c>
      <c r="G11" s="37">
        <v>1</v>
      </c>
      <c r="H11" s="37" t="s">
        <v>107</v>
      </c>
      <c r="K11" s="31" t="s">
        <v>114</v>
      </c>
    </row>
    <row r="12" spans="1:15" ht="11.25" customHeight="1">
      <c r="A12" s="42" t="s">
        <v>115</v>
      </c>
      <c r="B12" s="42"/>
      <c r="C12" s="42"/>
      <c r="D12" s="43" t="s">
        <v>107</v>
      </c>
      <c r="E12" s="43" t="s">
        <v>107</v>
      </c>
      <c r="F12" s="43" t="s">
        <v>107</v>
      </c>
      <c r="G12" s="43" t="s">
        <v>107</v>
      </c>
      <c r="H12" s="43">
        <v>49.8</v>
      </c>
      <c r="K12" s="31" t="s">
        <v>116</v>
      </c>
    </row>
    <row r="13" spans="1:15" ht="11.25" customHeight="1">
      <c r="A13" s="45" t="s">
        <v>117</v>
      </c>
      <c r="K13" s="31" t="s">
        <v>118</v>
      </c>
    </row>
    <row r="14" spans="1:15" ht="11.25" customHeight="1">
      <c r="K14" s="31" t="s">
        <v>119</v>
      </c>
    </row>
    <row r="15" spans="1:15" ht="11.25" customHeight="1">
      <c r="C15" s="36" t="s">
        <v>120</v>
      </c>
      <c r="D15" s="37"/>
      <c r="E15" s="37"/>
      <c r="F15" s="37"/>
    </row>
    <row r="16" spans="1:15" ht="11.25" customHeight="1">
      <c r="C16" s="37" t="s">
        <v>98</v>
      </c>
      <c r="D16" s="37" t="s">
        <v>91</v>
      </c>
      <c r="E16" s="37" t="s">
        <v>97</v>
      </c>
      <c r="F16" s="37" t="s">
        <v>91</v>
      </c>
      <c r="G16" s="37" t="s">
        <v>91</v>
      </c>
      <c r="H16" s="37" t="s">
        <v>91</v>
      </c>
      <c r="K16" s="46" t="s">
        <v>121</v>
      </c>
    </row>
    <row r="17" spans="1:15" ht="11.25" customHeight="1">
      <c r="A17" s="40" t="s">
        <v>122</v>
      </c>
      <c r="C17" s="37" t="s">
        <v>123</v>
      </c>
      <c r="D17" s="37" t="s">
        <v>124</v>
      </c>
      <c r="E17" s="37" t="s">
        <v>123</v>
      </c>
      <c r="F17" s="37" t="s">
        <v>125</v>
      </c>
      <c r="G17" s="37" t="s">
        <v>126</v>
      </c>
      <c r="H17" s="31" t="s">
        <v>127</v>
      </c>
      <c r="K17" s="42" t="s">
        <v>128</v>
      </c>
      <c r="L17" s="42"/>
      <c r="M17" s="42"/>
      <c r="N17" s="42"/>
      <c r="O17" s="42"/>
    </row>
    <row r="18" spans="1:15" ht="11.25" customHeight="1">
      <c r="C18" s="37"/>
      <c r="D18" s="37"/>
      <c r="E18" s="37"/>
      <c r="F18" s="37"/>
      <c r="K18" s="31" t="s">
        <v>129</v>
      </c>
      <c r="L18" s="31" t="s">
        <v>130</v>
      </c>
    </row>
    <row r="19" spans="1:15" ht="11.25" customHeight="1">
      <c r="A19" s="41" t="s">
        <v>103</v>
      </c>
      <c r="B19" s="42"/>
      <c r="C19" s="13" t="s">
        <v>104</v>
      </c>
      <c r="D19" s="13"/>
      <c r="E19" s="13"/>
      <c r="F19" s="13"/>
      <c r="G19" s="13"/>
      <c r="H19" s="13"/>
      <c r="K19" s="42"/>
      <c r="L19" s="42" t="s">
        <v>131</v>
      </c>
      <c r="M19" s="42"/>
      <c r="N19" s="42"/>
      <c r="O19" s="42"/>
    </row>
    <row r="20" spans="1:15" ht="11.25" customHeight="1">
      <c r="A20" s="31" t="s">
        <v>132</v>
      </c>
      <c r="C20" s="47">
        <v>5.93471810089021E-2</v>
      </c>
      <c r="D20" s="47">
        <v>16.850000000000001</v>
      </c>
      <c r="E20" s="47">
        <v>0.37328253672700301</v>
      </c>
      <c r="F20" s="47">
        <v>2.6789359308585601</v>
      </c>
      <c r="G20" s="48">
        <v>49.4</v>
      </c>
      <c r="H20" s="48">
        <v>8.0727871971513601</v>
      </c>
      <c r="K20" s="31" t="s">
        <v>133</v>
      </c>
      <c r="L20" s="31" t="s">
        <v>134</v>
      </c>
    </row>
    <row r="21" spans="1:15" ht="11.25" customHeight="1">
      <c r="A21" s="31" t="s">
        <v>135</v>
      </c>
      <c r="C21" s="47">
        <v>8.5999999999999993E-2</v>
      </c>
      <c r="D21" s="47">
        <v>11.6</v>
      </c>
      <c r="E21" s="47">
        <v>0.5409237239711</v>
      </c>
      <c r="F21" s="47">
        <v>1.8486894837199399</v>
      </c>
      <c r="G21" s="48">
        <v>46.15</v>
      </c>
      <c r="H21" s="48">
        <v>7.54168277628614</v>
      </c>
      <c r="L21" s="31" t="s">
        <v>136</v>
      </c>
      <c r="O21" s="42"/>
    </row>
    <row r="22" spans="1:15" ht="11.25" customHeight="1">
      <c r="A22" s="31" t="s">
        <v>137</v>
      </c>
      <c r="C22" s="47">
        <v>0.119760479041916</v>
      </c>
      <c r="D22" s="47">
        <v>8.35</v>
      </c>
      <c r="E22" s="47">
        <v>0.75327074776646696</v>
      </c>
      <c r="F22" s="47">
        <v>1.3275439182592901</v>
      </c>
      <c r="G22" s="48">
        <v>44.75</v>
      </c>
      <c r="H22" s="48">
        <v>7.3128993334518899</v>
      </c>
      <c r="K22" s="49" t="s">
        <v>138</v>
      </c>
      <c r="L22" s="49" t="s">
        <v>139</v>
      </c>
      <c r="M22" s="49"/>
      <c r="N22" s="49"/>
      <c r="O22" s="42"/>
    </row>
    <row r="23" spans="1:15" ht="11.25" customHeight="1">
      <c r="A23" s="31" t="s">
        <v>140</v>
      </c>
      <c r="C23" s="47">
        <v>0.12690355329949199</v>
      </c>
      <c r="D23" s="47">
        <v>7.88</v>
      </c>
      <c r="E23" s="47">
        <v>0.79819933297588797</v>
      </c>
      <c r="F23" s="47">
        <v>1.2528198893273299</v>
      </c>
      <c r="G23" s="48">
        <v>43.92</v>
      </c>
      <c r="H23" s="48">
        <v>7.1772634352001496</v>
      </c>
      <c r="K23" s="50" t="s">
        <v>141</v>
      </c>
      <c r="L23" s="50" t="s">
        <v>142</v>
      </c>
      <c r="M23" s="50"/>
      <c r="N23" s="50"/>
      <c r="O23" s="42"/>
    </row>
    <row r="24" spans="1:15" ht="11.25" customHeight="1">
      <c r="A24" s="31" t="s">
        <v>143</v>
      </c>
      <c r="C24" s="47">
        <v>0.13404825737265399</v>
      </c>
      <c r="D24" s="47">
        <v>7.46</v>
      </c>
      <c r="E24" s="47">
        <v>0.84313816941689002</v>
      </c>
      <c r="F24" s="47">
        <v>1.1860452251753599</v>
      </c>
      <c r="G24" s="48">
        <v>43.38</v>
      </c>
      <c r="H24" s="48">
        <v>7.08901839296409</v>
      </c>
      <c r="K24" s="51"/>
      <c r="L24" s="51"/>
      <c r="M24" s="51"/>
      <c r="N24" s="51"/>
    </row>
    <row r="25" spans="1:15" ht="11.25" customHeight="1">
      <c r="A25" s="31" t="s">
        <v>144</v>
      </c>
      <c r="C25" s="47">
        <v>0.15748031496063</v>
      </c>
      <c r="D25" s="47">
        <v>6.35</v>
      </c>
      <c r="E25" s="47">
        <v>0.99052137698425202</v>
      </c>
      <c r="F25" s="47">
        <v>1.0095693270594599</v>
      </c>
      <c r="G25" s="48">
        <v>41.57</v>
      </c>
      <c r="H25" s="48">
        <v>6.7932340847283799</v>
      </c>
      <c r="K25" s="45" t="s">
        <v>145</v>
      </c>
    </row>
    <row r="26" spans="1:15" ht="11.25" customHeight="1">
      <c r="A26" s="42" t="s">
        <v>146</v>
      </c>
      <c r="B26" s="42"/>
      <c r="C26" s="52">
        <v>0.124104868209959</v>
      </c>
      <c r="D26" s="52">
        <v>8.0577016391348497</v>
      </c>
      <c r="E26" s="52">
        <v>0.78059613343108802</v>
      </c>
      <c r="F26" s="52">
        <v>1.2810721923570501</v>
      </c>
      <c r="G26" s="53">
        <v>43.076298138135002</v>
      </c>
      <c r="H26" s="53">
        <v>7.0393884232836301</v>
      </c>
      <c r="K26" s="45"/>
    </row>
    <row r="27" spans="1:15" ht="11.25" customHeight="1">
      <c r="K27" s="45" t="s">
        <v>147</v>
      </c>
    </row>
    <row r="28" spans="1:15" ht="11.25" customHeight="1">
      <c r="C28" s="36" t="s">
        <v>89</v>
      </c>
      <c r="D28" s="37"/>
      <c r="E28" s="37"/>
      <c r="F28" s="37"/>
      <c r="G28" s="37"/>
      <c r="H28" s="37"/>
      <c r="K28" s="45" t="s">
        <v>148</v>
      </c>
    </row>
    <row r="29" spans="1:15" ht="11.25" customHeight="1">
      <c r="C29" s="37" t="s">
        <v>149</v>
      </c>
      <c r="D29" s="37" t="s">
        <v>149</v>
      </c>
      <c r="E29" s="37" t="s">
        <v>150</v>
      </c>
      <c r="F29" s="37" t="s">
        <v>151</v>
      </c>
      <c r="G29" s="37" t="s">
        <v>151</v>
      </c>
      <c r="H29" s="37" t="s">
        <v>152</v>
      </c>
      <c r="I29" s="37" t="s">
        <v>153</v>
      </c>
      <c r="J29" s="37"/>
      <c r="K29" s="45"/>
    </row>
    <row r="30" spans="1:15" ht="11.25" customHeight="1">
      <c r="A30" s="40" t="s">
        <v>154</v>
      </c>
      <c r="C30" s="37" t="s">
        <v>155</v>
      </c>
      <c r="D30" s="37" t="s">
        <v>156</v>
      </c>
      <c r="E30" s="37" t="s">
        <v>157</v>
      </c>
      <c r="F30" s="37" t="s">
        <v>158</v>
      </c>
      <c r="G30" s="37" t="s">
        <v>159</v>
      </c>
      <c r="H30" s="37" t="s">
        <v>160</v>
      </c>
      <c r="I30" s="37" t="s">
        <v>158</v>
      </c>
      <c r="J30" s="37"/>
      <c r="K30" s="54" t="s">
        <v>161</v>
      </c>
    </row>
    <row r="31" spans="1:15" ht="11.25" customHeight="1">
      <c r="C31" s="37"/>
      <c r="D31" s="37"/>
      <c r="E31" s="37"/>
      <c r="F31" s="37"/>
      <c r="G31" s="37"/>
      <c r="H31" s="37"/>
      <c r="I31" s="37"/>
      <c r="J31" s="37"/>
      <c r="K31" s="54" t="s">
        <v>162</v>
      </c>
    </row>
    <row r="32" spans="1:15" ht="11.25" customHeight="1">
      <c r="A32" s="41" t="s">
        <v>103</v>
      </c>
      <c r="B32" s="42"/>
      <c r="C32" s="13" t="s">
        <v>104</v>
      </c>
      <c r="D32" s="13"/>
      <c r="E32" s="13"/>
      <c r="F32" s="13"/>
      <c r="G32" s="13"/>
      <c r="H32" s="13"/>
      <c r="I32" s="13"/>
      <c r="J32" s="55"/>
      <c r="K32" s="54"/>
    </row>
    <row r="33" spans="1:11" ht="11.25" customHeight="1">
      <c r="A33" s="31" t="s">
        <v>163</v>
      </c>
      <c r="C33" s="56">
        <v>1</v>
      </c>
      <c r="D33" s="56">
        <v>35.314662471284798</v>
      </c>
      <c r="E33" s="56">
        <v>36</v>
      </c>
      <c r="F33" s="56">
        <v>0.85984522785898498</v>
      </c>
      <c r="G33" s="56">
        <v>0.73529411764705899</v>
      </c>
      <c r="H33" s="56">
        <v>34.121416331280898</v>
      </c>
      <c r="I33" s="56">
        <v>5.8830028157380898</v>
      </c>
      <c r="J33" s="56"/>
      <c r="K33" s="46" t="s">
        <v>164</v>
      </c>
    </row>
    <row r="34" spans="1:11" ht="11.25" customHeight="1">
      <c r="A34" s="31" t="s">
        <v>165</v>
      </c>
      <c r="C34" s="56">
        <v>2.8316850000000001E-2</v>
      </c>
      <c r="D34" s="56">
        <v>1</v>
      </c>
      <c r="E34" s="56">
        <v>1.0194065999999999</v>
      </c>
      <c r="F34" s="56">
        <v>2.4348108340498699E-2</v>
      </c>
      <c r="G34" s="56">
        <v>2.0821213235294098E-2</v>
      </c>
      <c r="H34" s="56">
        <v>0.96621102804043202</v>
      </c>
      <c r="I34" s="56">
        <v>0.16658810828283299</v>
      </c>
      <c r="J34" s="56"/>
      <c r="K34" s="31" t="s">
        <v>166</v>
      </c>
    </row>
    <row r="35" spans="1:11" ht="11.25" customHeight="1">
      <c r="A35" s="31" t="s">
        <v>167</v>
      </c>
      <c r="C35" s="56">
        <v>2.7777777777777801E-2</v>
      </c>
      <c r="D35" s="56">
        <v>0.98096284642457698</v>
      </c>
      <c r="E35" s="56">
        <v>1</v>
      </c>
      <c r="F35" s="56">
        <v>2.3884589662749599E-2</v>
      </c>
      <c r="G35" s="56">
        <v>2.05140109107021E-2</v>
      </c>
      <c r="H35" s="56">
        <v>0.95195526539556996</v>
      </c>
      <c r="I35" s="56">
        <v>0.16413021817164999</v>
      </c>
      <c r="J35" s="56"/>
    </row>
    <row r="36" spans="1:11" ht="11.25" customHeight="1">
      <c r="A36" s="31" t="s">
        <v>168</v>
      </c>
      <c r="C36" s="56">
        <v>1.163</v>
      </c>
      <c r="D36" s="56">
        <v>41.070952454104201</v>
      </c>
      <c r="E36" s="56">
        <v>41.868000000000002</v>
      </c>
      <c r="F36" s="56">
        <v>1</v>
      </c>
      <c r="G36" s="56">
        <v>0.85514705882352904</v>
      </c>
      <c r="H36" s="56">
        <v>39.683207193279699</v>
      </c>
      <c r="I36" s="56">
        <v>6.8419322747034004</v>
      </c>
      <c r="J36" s="56"/>
      <c r="K36" s="46" t="s">
        <v>169</v>
      </c>
    </row>
    <row r="37" spans="1:11" ht="11.25" customHeight="1">
      <c r="A37" s="31" t="s">
        <v>170</v>
      </c>
      <c r="C37" s="56">
        <v>1.36</v>
      </c>
      <c r="D37" s="56">
        <v>48.027940960947298</v>
      </c>
      <c r="E37" s="56">
        <v>48.747171109200302</v>
      </c>
      <c r="F37" s="56">
        <v>1.1693895098882201</v>
      </c>
      <c r="G37" s="56">
        <v>1</v>
      </c>
      <c r="H37" s="56">
        <v>46.4051262105421</v>
      </c>
      <c r="I37" s="56">
        <v>8.0008838294038007</v>
      </c>
      <c r="J37" s="56"/>
      <c r="K37" s="31" t="s">
        <v>171</v>
      </c>
    </row>
    <row r="38" spans="1:11" ht="11.25" customHeight="1">
      <c r="A38" s="31" t="s">
        <v>172</v>
      </c>
      <c r="C38" s="56">
        <v>2.9307107017220901E-2</v>
      </c>
      <c r="D38" s="56">
        <v>1.0349705923229799</v>
      </c>
      <c r="E38" s="56">
        <v>1.05046952976773</v>
      </c>
      <c r="F38" s="56">
        <v>2.5199576111110001E-2</v>
      </c>
      <c r="G38" s="56">
        <v>2.1549343395015401E-2</v>
      </c>
      <c r="H38" s="56">
        <v>1</v>
      </c>
      <c r="I38" s="56">
        <v>0.17241379310344801</v>
      </c>
      <c r="J38" s="56"/>
    </row>
    <row r="39" spans="1:11" ht="11.25" customHeight="1">
      <c r="A39" s="42" t="s">
        <v>173</v>
      </c>
      <c r="B39" s="42"/>
      <c r="C39" s="57">
        <v>0.169981220699881</v>
      </c>
      <c r="D39" s="57">
        <v>6.0028294354732701</v>
      </c>
      <c r="E39" s="57">
        <v>6.0927232726528402</v>
      </c>
      <c r="F39" s="57">
        <v>0.14615754144443799</v>
      </c>
      <c r="G39" s="57">
        <v>0.124986191691089</v>
      </c>
      <c r="H39" s="57">
        <v>5.8</v>
      </c>
      <c r="I39" s="57">
        <v>1</v>
      </c>
      <c r="J39" s="56"/>
      <c r="K39" s="46" t="s">
        <v>174</v>
      </c>
    </row>
    <row r="40" spans="1:11" ht="11.25" customHeight="1">
      <c r="C40" s="37"/>
      <c r="D40" s="37"/>
      <c r="E40" s="37"/>
      <c r="F40" s="37"/>
      <c r="G40" s="37"/>
      <c r="H40" s="37"/>
      <c r="K40" s="31" t="s">
        <v>175</v>
      </c>
    </row>
    <row r="41" spans="1:11" s="39" customFormat="1" ht="11.25" customHeight="1">
      <c r="A41" s="31"/>
      <c r="B41" s="31"/>
      <c r="C41" s="31"/>
      <c r="D41" s="31"/>
      <c r="E41" s="31"/>
      <c r="F41" s="31"/>
      <c r="G41" s="31"/>
      <c r="H41" s="31"/>
      <c r="I41" s="31"/>
      <c r="J41" s="31"/>
      <c r="K41" s="31"/>
    </row>
    <row r="42" spans="1:11" ht="11.25" customHeight="1">
      <c r="A42" s="58" t="s">
        <v>176</v>
      </c>
      <c r="B42" s="59"/>
      <c r="C42" s="59"/>
      <c r="D42" s="59"/>
      <c r="E42" s="59"/>
      <c r="G42" s="60"/>
      <c r="H42" s="60"/>
      <c r="I42" s="60"/>
      <c r="J42" s="60"/>
      <c r="K42" s="60"/>
    </row>
    <row r="43" spans="1:11" ht="11.25" customHeight="1">
      <c r="A43" s="61"/>
      <c r="B43" s="59"/>
      <c r="C43" s="59"/>
      <c r="D43" s="59"/>
      <c r="E43" s="59"/>
      <c r="G43" s="60"/>
      <c r="H43" s="60"/>
      <c r="I43" s="60"/>
      <c r="J43" s="60"/>
      <c r="K43" s="60"/>
    </row>
    <row r="44" spans="1:11" ht="11.25" customHeight="1">
      <c r="A44" s="62" t="s">
        <v>177</v>
      </c>
      <c r="B44" s="63" t="s">
        <v>178</v>
      </c>
      <c r="C44" s="63"/>
      <c r="D44" s="63" t="s">
        <v>177</v>
      </c>
      <c r="E44" s="63" t="s">
        <v>178</v>
      </c>
      <c r="G44" s="60"/>
      <c r="H44" s="60"/>
      <c r="I44" s="60"/>
      <c r="J44" s="60"/>
      <c r="K44" s="60"/>
    </row>
    <row r="45" spans="1:11" ht="11.25" customHeight="1">
      <c r="A45" s="64" t="s">
        <v>179</v>
      </c>
      <c r="B45" s="65">
        <v>0.36</v>
      </c>
      <c r="C45" s="66"/>
      <c r="D45" s="66">
        <v>2010</v>
      </c>
      <c r="E45" s="67">
        <v>0.38400000000000001</v>
      </c>
      <c r="G45" s="60"/>
      <c r="H45" s="60"/>
      <c r="I45" s="60"/>
      <c r="J45" s="60"/>
      <c r="K45" s="60"/>
    </row>
    <row r="46" spans="1:11" ht="11.25" customHeight="1">
      <c r="A46" s="68">
        <v>2001</v>
      </c>
      <c r="B46" s="67">
        <v>0.36199999999999999</v>
      </c>
      <c r="C46" s="66"/>
      <c r="D46" s="66">
        <v>2011</v>
      </c>
      <c r="E46" s="67">
        <v>0.38600000000000001</v>
      </c>
      <c r="G46" s="60"/>
      <c r="H46" s="60"/>
      <c r="I46" s="60"/>
      <c r="J46" s="60"/>
      <c r="K46" s="60"/>
    </row>
    <row r="47" spans="1:11" ht="11.25" customHeight="1">
      <c r="A47" s="68">
        <v>2002</v>
      </c>
      <c r="B47" s="67">
        <v>0.36499999999999999</v>
      </c>
      <c r="C47" s="66"/>
      <c r="D47" s="66">
        <v>2012</v>
      </c>
      <c r="E47" s="67">
        <v>0.38800000000000001</v>
      </c>
      <c r="G47" s="60"/>
      <c r="H47" s="60"/>
      <c r="I47" s="60"/>
      <c r="J47" s="60"/>
      <c r="K47" s="60"/>
    </row>
    <row r="48" spans="1:11" ht="11.25" customHeight="1">
      <c r="A48" s="68">
        <v>2003</v>
      </c>
      <c r="B48" s="67">
        <v>0.36699999999999999</v>
      </c>
      <c r="C48" s="66"/>
      <c r="D48" s="66">
        <v>2013</v>
      </c>
      <c r="E48" s="67">
        <v>0.39100000000000001</v>
      </c>
      <c r="G48" s="60"/>
      <c r="H48" s="60"/>
      <c r="I48" s="60"/>
      <c r="J48" s="60"/>
      <c r="K48" s="60"/>
    </row>
    <row r="49" spans="1:6" ht="11.25" customHeight="1">
      <c r="A49" s="68">
        <v>2004</v>
      </c>
      <c r="B49" s="67">
        <v>0.36899999999999999</v>
      </c>
      <c r="C49" s="66"/>
      <c r="D49" s="66">
        <v>2014</v>
      </c>
      <c r="E49" s="67">
        <v>0.39300000000000002</v>
      </c>
    </row>
    <row r="50" spans="1:6" ht="11.25" customHeight="1">
      <c r="A50" s="68">
        <v>2005</v>
      </c>
      <c r="B50" s="67">
        <v>0.372</v>
      </c>
      <c r="C50" s="66"/>
      <c r="D50" s="66">
        <v>2015</v>
      </c>
      <c r="E50" s="67">
        <v>0.39500000000000002</v>
      </c>
    </row>
    <row r="51" spans="1:6" ht="11.25" customHeight="1">
      <c r="A51" s="68">
        <v>2006</v>
      </c>
      <c r="B51" s="67">
        <v>0.374</v>
      </c>
      <c r="C51" s="66"/>
      <c r="D51" s="66">
        <v>2016</v>
      </c>
      <c r="E51" s="67">
        <v>0.39800000000000002</v>
      </c>
    </row>
    <row r="52" spans="1:6" ht="11.25" customHeight="1">
      <c r="A52" s="68">
        <v>2007</v>
      </c>
      <c r="B52" s="67">
        <v>0.376</v>
      </c>
      <c r="C52" s="66"/>
      <c r="D52" s="66">
        <v>2017</v>
      </c>
      <c r="E52" s="67">
        <v>0.4</v>
      </c>
    </row>
    <row r="53" spans="1:6" ht="11.25" customHeight="1">
      <c r="A53" s="68">
        <v>2008</v>
      </c>
      <c r="B53" s="67">
        <v>0.379</v>
      </c>
      <c r="C53" s="66"/>
      <c r="D53" s="66">
        <v>2018</v>
      </c>
      <c r="E53" s="67">
        <v>0.40200000000000002</v>
      </c>
    </row>
    <row r="54" spans="1:6" ht="11.25" customHeight="1">
      <c r="A54" s="68">
        <v>2009</v>
      </c>
      <c r="B54" s="67">
        <v>0.38100000000000001</v>
      </c>
      <c r="C54" s="66"/>
      <c r="D54" s="66">
        <v>2019</v>
      </c>
      <c r="E54" s="67">
        <v>0.40400000000000003</v>
      </c>
    </row>
    <row r="55" spans="1:6" ht="11.25" customHeight="1">
      <c r="A55" s="69"/>
      <c r="B55" s="60"/>
      <c r="C55" s="60"/>
      <c r="D55" s="60"/>
      <c r="E55" s="60"/>
      <c r="F55" s="60"/>
    </row>
    <row r="56" spans="1:6" ht="11.25" customHeight="1">
      <c r="A56" s="60"/>
      <c r="B56" s="60"/>
      <c r="C56" s="60"/>
      <c r="D56" s="60"/>
      <c r="E56" s="60"/>
      <c r="F56" s="60"/>
    </row>
    <row r="57" spans="1:6" ht="11.25" customHeight="1">
      <c r="A57" s="16"/>
    </row>
  </sheetData>
  <mergeCells count="2">
    <mergeCell ref="C19:H19"/>
    <mergeCell ref="C32:I32"/>
  </mergeCells>
  <hyperlinks>
    <hyperlink ref="F1" location="Contents!A1" display="Contents" xr:uid="{00000000-0004-0000-0100-000000000000}"/>
  </hyperlinks>
  <pageMargins left="0.23611111111111099" right="0" top="0.23611111111111099" bottom="0" header="0.51180555555555496" footer="0.51180555555555496"/>
  <pageSetup paperSize="8" scale="68" firstPageNumber="0" orientation="landscape"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85"/>
  <sheetViews>
    <sheetView showGridLines="0" showRowColHeaders="0" zoomScaleNormal="100" workbookViewId="0">
      <selection activeCell="D49" sqref="D49"/>
    </sheetView>
  </sheetViews>
  <sheetFormatPr defaultColWidth="8.77734375" defaultRowHeight="10"/>
  <cols>
    <col min="1" max="1" width="220.77734375" customWidth="1"/>
  </cols>
  <sheetData>
    <row r="1" spans="1:2">
      <c r="A1" s="70"/>
    </row>
    <row r="3" spans="1:2" s="14" customFormat="1" ht="13">
      <c r="A3" s="71" t="s">
        <v>180</v>
      </c>
    </row>
    <row r="4" spans="1:2" s="14" customFormat="1" ht="11.5">
      <c r="A4" s="72"/>
      <c r="B4" s="27" t="s">
        <v>88</v>
      </c>
    </row>
    <row r="5" spans="1:2" s="14" customFormat="1" ht="13.75" customHeight="1">
      <c r="A5" s="73" t="s">
        <v>181</v>
      </c>
    </row>
    <row r="6" spans="1:2" s="14" customFormat="1" ht="10.5">
      <c r="A6" s="73" t="s">
        <v>182</v>
      </c>
    </row>
    <row r="7" spans="1:2" s="14" customFormat="1">
      <c r="A7" s="74"/>
    </row>
    <row r="8" spans="1:2" s="14" customFormat="1" ht="10.5">
      <c r="A8" s="75" t="s">
        <v>183</v>
      </c>
    </row>
    <row r="9" spans="1:2" s="14" customFormat="1" ht="10.5">
      <c r="A9" s="75"/>
    </row>
    <row r="10" spans="1:2" s="14" customFormat="1" ht="11.5">
      <c r="A10" s="76" t="s">
        <v>184</v>
      </c>
    </row>
    <row r="11" spans="1:2" s="14" customFormat="1" ht="10.5">
      <c r="A11" s="75"/>
    </row>
    <row r="12" spans="1:2" s="14" customFormat="1" ht="10.5">
      <c r="A12" s="75" t="s">
        <v>185</v>
      </c>
    </row>
    <row r="13" spans="1:2" s="14" customFormat="1">
      <c r="A13" s="77" t="s">
        <v>186</v>
      </c>
    </row>
    <row r="14" spans="1:2" s="14" customFormat="1">
      <c r="A14" s="77"/>
    </row>
    <row r="15" spans="1:2" s="14" customFormat="1" ht="10.5">
      <c r="A15" s="75" t="s">
        <v>187</v>
      </c>
    </row>
    <row r="16" spans="1:2" s="14" customFormat="1">
      <c r="A16" s="24" t="s">
        <v>188</v>
      </c>
    </row>
    <row r="17" spans="1:1" s="14" customFormat="1">
      <c r="A17" s="77"/>
    </row>
    <row r="18" spans="1:1" s="14" customFormat="1" ht="10.5">
      <c r="A18" s="75" t="s">
        <v>189</v>
      </c>
    </row>
    <row r="19" spans="1:1" s="14" customFormat="1">
      <c r="A19" s="24" t="s">
        <v>190</v>
      </c>
    </row>
    <row r="20" spans="1:1" s="14" customFormat="1">
      <c r="A20" s="24"/>
    </row>
    <row r="21" spans="1:1" s="14" customFormat="1" ht="10.5">
      <c r="A21" s="75" t="s">
        <v>191</v>
      </c>
    </row>
    <row r="22" spans="1:1" s="14" customFormat="1">
      <c r="A22" s="77" t="s">
        <v>192</v>
      </c>
    </row>
    <row r="23" spans="1:1" s="14" customFormat="1">
      <c r="A23" s="77"/>
    </row>
    <row r="24" spans="1:1" s="14" customFormat="1" ht="10.5">
      <c r="A24" s="75" t="s">
        <v>193</v>
      </c>
    </row>
    <row r="25" spans="1:1" s="14" customFormat="1">
      <c r="A25" s="78" t="s">
        <v>194</v>
      </c>
    </row>
    <row r="26" spans="1:1" s="14" customFormat="1">
      <c r="A26" s="77"/>
    </row>
    <row r="27" spans="1:1" s="14" customFormat="1" ht="10.5">
      <c r="A27" s="75" t="s">
        <v>195</v>
      </c>
    </row>
    <row r="28" spans="1:1" s="14" customFormat="1">
      <c r="A28" s="79" t="s">
        <v>196</v>
      </c>
    </row>
    <row r="29" spans="1:1" s="14" customFormat="1">
      <c r="A29" s="79"/>
    </row>
    <row r="30" spans="1:1" ht="10.5">
      <c r="A30" s="80" t="s">
        <v>197</v>
      </c>
    </row>
    <row r="31" spans="1:1">
      <c r="A31" s="79" t="s">
        <v>198</v>
      </c>
    </row>
    <row r="32" spans="1:1">
      <c r="A32" s="79"/>
    </row>
    <row r="33" spans="1:1" ht="10.5">
      <c r="A33" s="80" t="s">
        <v>199</v>
      </c>
    </row>
    <row r="34" spans="1:1">
      <c r="A34" s="79" t="s">
        <v>200</v>
      </c>
    </row>
    <row r="35" spans="1:1">
      <c r="A35" s="79"/>
    </row>
    <row r="36" spans="1:1" ht="10.5">
      <c r="A36" s="80" t="s">
        <v>201</v>
      </c>
    </row>
    <row r="37" spans="1:1">
      <c r="A37" s="79" t="s">
        <v>202</v>
      </c>
    </row>
    <row r="38" spans="1:1">
      <c r="A38" s="79"/>
    </row>
    <row r="39" spans="1:1" ht="10.5">
      <c r="A39" s="80" t="s">
        <v>203</v>
      </c>
    </row>
    <row r="40" spans="1:1">
      <c r="A40" s="79" t="s">
        <v>204</v>
      </c>
    </row>
    <row r="41" spans="1:1">
      <c r="A41" s="79"/>
    </row>
    <row r="42" spans="1:1" ht="10.5">
      <c r="A42" s="80" t="s">
        <v>205</v>
      </c>
    </row>
    <row r="43" spans="1:1">
      <c r="A43" s="24" t="s">
        <v>206</v>
      </c>
    </row>
    <row r="44" spans="1:1">
      <c r="A44" s="24"/>
    </row>
    <row r="45" spans="1:1" ht="10.5">
      <c r="A45" s="81" t="s">
        <v>207</v>
      </c>
    </row>
    <row r="46" spans="1:1">
      <c r="A46" s="24" t="s">
        <v>208</v>
      </c>
    </row>
    <row r="47" spans="1:1">
      <c r="A47" s="79"/>
    </row>
    <row r="48" spans="1:1" ht="10.5">
      <c r="A48" s="80" t="s">
        <v>209</v>
      </c>
    </row>
    <row r="49" spans="1:1" ht="22">
      <c r="A49" s="82" t="s">
        <v>210</v>
      </c>
    </row>
    <row r="50" spans="1:1" ht="13.4" customHeight="1">
      <c r="A50" s="83" t="s">
        <v>211</v>
      </c>
    </row>
    <row r="51" spans="1:1">
      <c r="A51" s="79" t="s">
        <v>212</v>
      </c>
    </row>
    <row r="52" spans="1:1">
      <c r="A52" s="79"/>
    </row>
    <row r="53" spans="1:1" ht="10.5">
      <c r="A53" s="80" t="s">
        <v>213</v>
      </c>
    </row>
    <row r="54" spans="1:1">
      <c r="A54" s="79" t="s">
        <v>214</v>
      </c>
    </row>
    <row r="55" spans="1:1">
      <c r="A55" s="79"/>
    </row>
    <row r="56" spans="1:1" ht="10.5">
      <c r="A56" s="80" t="s">
        <v>215</v>
      </c>
    </row>
    <row r="57" spans="1:1" ht="20">
      <c r="A57" s="82" t="s">
        <v>216</v>
      </c>
    </row>
    <row r="58" spans="1:1">
      <c r="A58" s="79"/>
    </row>
    <row r="59" spans="1:1" ht="10.5">
      <c r="A59" s="80" t="s">
        <v>217</v>
      </c>
    </row>
    <row r="60" spans="1:1">
      <c r="A60" s="82" t="s">
        <v>218</v>
      </c>
    </row>
    <row r="61" spans="1:1">
      <c r="A61" s="79"/>
    </row>
    <row r="62" spans="1:1" ht="10.5">
      <c r="A62" s="80" t="s">
        <v>219</v>
      </c>
    </row>
    <row r="63" spans="1:1">
      <c r="A63" s="82" t="s">
        <v>220</v>
      </c>
    </row>
    <row r="64" spans="1:1">
      <c r="A64" s="79"/>
    </row>
    <row r="65" spans="1:1" ht="10.5">
      <c r="A65" s="80" t="s">
        <v>221</v>
      </c>
    </row>
    <row r="66" spans="1:1">
      <c r="A66" s="79" t="s">
        <v>222</v>
      </c>
    </row>
    <row r="67" spans="1:1" ht="10.5">
      <c r="A67" s="80"/>
    </row>
    <row r="68" spans="1:1" ht="11.5">
      <c r="A68" s="84" t="s">
        <v>87</v>
      </c>
    </row>
    <row r="69" spans="1:1" ht="11.5">
      <c r="A69" s="85"/>
    </row>
    <row r="70" spans="1:1">
      <c r="A70" s="86" t="s">
        <v>223</v>
      </c>
    </row>
    <row r="71" spans="1:1" ht="12.25" customHeight="1">
      <c r="A71" s="86" t="s">
        <v>224</v>
      </c>
    </row>
    <row r="72" spans="1:1" ht="11.65" customHeight="1">
      <c r="A72" s="87" t="s">
        <v>225</v>
      </c>
    </row>
    <row r="73" spans="1:1" ht="11.65" customHeight="1">
      <c r="A73" s="87" t="s">
        <v>226</v>
      </c>
    </row>
    <row r="74" spans="1:1" ht="11.65" customHeight="1">
      <c r="A74" s="87" t="s">
        <v>227</v>
      </c>
    </row>
    <row r="75" spans="1:1">
      <c r="A75" s="88" t="s">
        <v>228</v>
      </c>
    </row>
    <row r="76" spans="1:1">
      <c r="A76" s="89"/>
    </row>
    <row r="77" spans="1:1">
      <c r="A77" s="16" t="s">
        <v>229</v>
      </c>
    </row>
    <row r="78" spans="1:1">
      <c r="A78" s="16" t="s">
        <v>230</v>
      </c>
    </row>
    <row r="79" spans="1:1" ht="10.75" customHeight="1">
      <c r="A79" s="16" t="s">
        <v>231</v>
      </c>
    </row>
    <row r="80" spans="1:1">
      <c r="A80" s="16" t="s">
        <v>232</v>
      </c>
    </row>
    <row r="81" spans="1:1">
      <c r="A81" s="16" t="s">
        <v>233</v>
      </c>
    </row>
    <row r="82" spans="1:1">
      <c r="A82" s="16" t="s">
        <v>234</v>
      </c>
    </row>
    <row r="83" spans="1:1">
      <c r="A83" s="16" t="s">
        <v>235</v>
      </c>
    </row>
    <row r="84" spans="1:1">
      <c r="A84" s="16" t="s">
        <v>236</v>
      </c>
    </row>
    <row r="85" spans="1:1">
      <c r="A85" s="16" t="s">
        <v>237</v>
      </c>
    </row>
  </sheetData>
  <hyperlinks>
    <hyperlink ref="B4" location="Contents!A1" display="Contents" xr:uid="{00000000-0004-0000-0200-000000000000}"/>
    <hyperlink ref="A75" location="Methodology!A1" display="        For more details see Methodology" xr:uid="{00000000-0004-0000-0200-000001000000}"/>
  </hyperlinks>
  <pageMargins left="0.75" right="0.75" top="1" bottom="1" header="0.51180555555555496" footer="0.51180555555555496"/>
  <pageSetup paperSize="9" scale="73" firstPageNumber="0" fitToHeight="0" orientation="landscape"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AK50"/>
  <sheetViews>
    <sheetView showGridLines="0" showRowColHeaders="0" zoomScaleNormal="100" workbookViewId="0">
      <selection activeCell="R19" sqref="R19"/>
    </sheetView>
  </sheetViews>
  <sheetFormatPr defaultColWidth="8.77734375" defaultRowHeight="10"/>
  <cols>
    <col min="1" max="1" width="7" customWidth="1"/>
  </cols>
  <sheetData>
    <row r="1" spans="2:37">
      <c r="L1" s="27" t="s">
        <v>88</v>
      </c>
    </row>
    <row r="3" spans="2:37" ht="10.5">
      <c r="B3" s="90" t="s">
        <v>238</v>
      </c>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row>
    <row r="4" spans="2:37" ht="10.5">
      <c r="B4" s="90"/>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2:37">
      <c r="B5" s="86" t="s">
        <v>239</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2:37">
      <c r="B6" s="86" t="s">
        <v>240</v>
      </c>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row>
    <row r="7" spans="2:37">
      <c r="B7" s="86" t="s">
        <v>241</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2:37">
      <c r="B8" s="8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row>
    <row r="9" spans="2:37">
      <c r="B9" s="86" t="s">
        <v>242</v>
      </c>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row>
    <row r="10" spans="2:37">
      <c r="B10" s="86" t="s">
        <v>243</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row>
    <row r="11" spans="2:37">
      <c r="B11" s="8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row>
    <row r="12" spans="2:37">
      <c r="B12" s="86" t="s">
        <v>244</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row>
    <row r="13" spans="2:37">
      <c r="B13" s="86" t="s">
        <v>245</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2:37">
      <c r="B14" s="8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row>
    <row r="15" spans="2:37">
      <c r="B15" s="86" t="s">
        <v>246</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row>
    <row r="16" spans="2:37">
      <c r="B16" s="86" t="s">
        <v>247</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row>
    <row r="17" spans="2:37">
      <c r="B17" s="86" t="s">
        <v>248</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row>
    <row r="18" spans="2:37">
      <c r="B18" s="8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row>
    <row r="19" spans="2:37">
      <c r="B19" s="86" t="s">
        <v>249</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row>
    <row r="20" spans="2:37">
      <c r="B20" s="8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row>
    <row r="21" spans="2:37" ht="10.5">
      <c r="B21" s="91" t="s">
        <v>176</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2:37" ht="10.5">
      <c r="B22" s="91"/>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2:37" ht="21">
      <c r="B23" s="92" t="s">
        <v>177</v>
      </c>
      <c r="C23" s="93" t="s">
        <v>178</v>
      </c>
      <c r="D23" s="93"/>
      <c r="E23" s="93" t="s">
        <v>177</v>
      </c>
      <c r="F23" s="93" t="s">
        <v>178</v>
      </c>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row>
    <row r="24" spans="2:37" ht="20">
      <c r="B24" s="94" t="s">
        <v>179</v>
      </c>
      <c r="C24" s="95">
        <v>0.36</v>
      </c>
      <c r="D24" s="96"/>
      <c r="E24" s="96">
        <v>2010</v>
      </c>
      <c r="F24" s="97">
        <v>0.38400000000000001</v>
      </c>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2:37">
      <c r="B25" s="98">
        <v>2001</v>
      </c>
      <c r="C25" s="97">
        <v>0.36199999999999999</v>
      </c>
      <c r="D25" s="96"/>
      <c r="E25" s="96">
        <v>2011</v>
      </c>
      <c r="F25" s="97">
        <v>0.38600000000000001</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row>
    <row r="26" spans="2:37">
      <c r="B26" s="98">
        <v>2002</v>
      </c>
      <c r="C26" s="97">
        <v>0.36499999999999999</v>
      </c>
      <c r="D26" s="96"/>
      <c r="E26" s="96">
        <v>2012</v>
      </c>
      <c r="F26" s="97">
        <v>0.38800000000000001</v>
      </c>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row>
    <row r="27" spans="2:37">
      <c r="B27" s="98">
        <v>2003</v>
      </c>
      <c r="C27" s="97">
        <v>0.36699999999999999</v>
      </c>
      <c r="D27" s="96"/>
      <c r="E27" s="96">
        <v>2013</v>
      </c>
      <c r="F27" s="97">
        <v>0.39100000000000001</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row>
    <row r="28" spans="2:37">
      <c r="B28" s="98">
        <v>2004</v>
      </c>
      <c r="C28" s="97">
        <v>0.36899999999999999</v>
      </c>
      <c r="D28" s="96"/>
      <c r="E28" s="96">
        <v>2014</v>
      </c>
      <c r="F28" s="97">
        <v>0.39300000000000002</v>
      </c>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row>
    <row r="29" spans="2:37">
      <c r="B29" s="98">
        <v>2005</v>
      </c>
      <c r="C29" s="97">
        <v>0.372</v>
      </c>
      <c r="D29" s="96"/>
      <c r="E29" s="96">
        <v>2015</v>
      </c>
      <c r="F29" s="97">
        <v>0.39500000000000002</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2:37">
      <c r="B30" s="98">
        <v>2006</v>
      </c>
      <c r="C30" s="97">
        <v>0.374</v>
      </c>
      <c r="D30" s="96"/>
      <c r="E30" s="96">
        <v>2016</v>
      </c>
      <c r="F30" s="97">
        <v>0.39800000000000002</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row>
    <row r="31" spans="2:37">
      <c r="B31" s="98">
        <v>2007</v>
      </c>
      <c r="C31" s="97">
        <v>0.376</v>
      </c>
      <c r="D31" s="96"/>
      <c r="E31" s="96">
        <v>2017</v>
      </c>
      <c r="F31" s="97">
        <v>0.4</v>
      </c>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2:37">
      <c r="B32" s="98">
        <v>2008</v>
      </c>
      <c r="C32" s="97">
        <v>0.379</v>
      </c>
      <c r="D32" s="96"/>
      <c r="E32" s="96">
        <v>2018</v>
      </c>
      <c r="F32" s="97">
        <v>0.40200000000000002</v>
      </c>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row>
    <row r="33" spans="2:37">
      <c r="B33" s="98">
        <v>2009</v>
      </c>
      <c r="C33" s="97">
        <v>0.38100000000000001</v>
      </c>
      <c r="D33" s="96"/>
      <c r="E33" s="96">
        <v>2019</v>
      </c>
      <c r="F33" s="97">
        <v>0.40400000000000003</v>
      </c>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row>
    <row r="34" spans="2:37">
      <c r="B34" s="98"/>
      <c r="C34" s="97"/>
      <c r="D34" s="96"/>
      <c r="E34" s="96">
        <v>2020</v>
      </c>
      <c r="F34" s="97">
        <v>0.40500000000000003</v>
      </c>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row>
    <row r="35" spans="2:37">
      <c r="B35" s="8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2:37">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row>
    <row r="37" spans="2:37">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row>
    <row r="38" spans="2:37">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row>
    <row r="39" spans="2:37">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row>
    <row r="40" spans="2:37">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row>
    <row r="41" spans="2:37">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2:37">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row>
    <row r="43" spans="2:37">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row>
    <row r="44" spans="2:37">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row>
    <row r="45" spans="2:37">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row>
    <row r="46" spans="2:37">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2:37">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row>
    <row r="48" spans="2:37">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row>
    <row r="49" spans="2:37">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row>
    <row r="50" spans="2:37">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row>
  </sheetData>
  <hyperlinks>
    <hyperlink ref="L1" location="Contents!A1" display="Contents" xr:uid="{00000000-0004-0000-0300-000000000000}"/>
  </hyperlinks>
  <pageMargins left="0.7" right="0.7" top="0.75" bottom="0.75" header="0.51180555555555496" footer="0.51180555555555496"/>
  <pageSetup paperSize="9" scale="85" firstPageNumber="0" orientation="landscape"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131"/>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D14" sqref="D14"/>
    </sheetView>
  </sheetViews>
  <sheetFormatPr defaultColWidth="9.21875" defaultRowHeight="14.5"/>
  <cols>
    <col min="1" max="1" width="30.21875" style="99" customWidth="1"/>
    <col min="2" max="57" width="9.21875" style="99"/>
    <col min="58" max="58" width="13.44140625" style="99" customWidth="1"/>
    <col min="59" max="59" width="12" style="99" customWidth="1"/>
    <col min="60" max="1024" width="9.21875" style="99"/>
  </cols>
  <sheetData>
    <row r="1" spans="1:62">
      <c r="A1" s="100" t="s">
        <v>250</v>
      </c>
      <c r="L1" s="27" t="s">
        <v>88</v>
      </c>
      <c r="BD1" s="101"/>
      <c r="BE1" s="101"/>
      <c r="BH1" s="102"/>
      <c r="BJ1" s="27" t="s">
        <v>88</v>
      </c>
    </row>
    <row r="2" spans="1:62" s="103" customFormat="1" ht="10.5">
      <c r="BD2" s="101"/>
      <c r="BE2" s="101"/>
      <c r="BF2" s="12" t="s">
        <v>251</v>
      </c>
      <c r="BG2" s="12"/>
      <c r="BH2" s="104" t="s">
        <v>252</v>
      </c>
    </row>
    <row r="3" spans="1:62" s="103" customFormat="1" ht="10.5">
      <c r="A3" s="103" t="s">
        <v>253</v>
      </c>
      <c r="B3" s="103">
        <v>1965</v>
      </c>
      <c r="C3" s="103">
        <v>1966</v>
      </c>
      <c r="D3" s="103">
        <v>1967</v>
      </c>
      <c r="E3" s="103">
        <v>1968</v>
      </c>
      <c r="F3" s="103">
        <v>1969</v>
      </c>
      <c r="G3" s="103">
        <v>1970</v>
      </c>
      <c r="H3" s="103">
        <v>1971</v>
      </c>
      <c r="I3" s="103">
        <v>1972</v>
      </c>
      <c r="J3" s="103">
        <v>1973</v>
      </c>
      <c r="K3" s="103">
        <v>1974</v>
      </c>
      <c r="L3" s="103">
        <v>1975</v>
      </c>
      <c r="M3" s="103">
        <v>1976</v>
      </c>
      <c r="N3" s="103">
        <v>1977</v>
      </c>
      <c r="O3" s="103">
        <v>1978</v>
      </c>
      <c r="P3" s="103">
        <v>1979</v>
      </c>
      <c r="Q3" s="103">
        <v>1980</v>
      </c>
      <c r="R3" s="103">
        <v>1981</v>
      </c>
      <c r="S3" s="103">
        <v>1982</v>
      </c>
      <c r="T3" s="103">
        <v>1983</v>
      </c>
      <c r="U3" s="103">
        <v>1984</v>
      </c>
      <c r="V3" s="103">
        <v>1985</v>
      </c>
      <c r="W3" s="103">
        <v>1986</v>
      </c>
      <c r="X3" s="103">
        <v>1987</v>
      </c>
      <c r="Y3" s="103">
        <v>1988</v>
      </c>
      <c r="Z3" s="103">
        <v>1989</v>
      </c>
      <c r="AA3" s="103">
        <v>1990</v>
      </c>
      <c r="AB3" s="103">
        <v>1991</v>
      </c>
      <c r="AC3" s="103">
        <v>1992</v>
      </c>
      <c r="AD3" s="103">
        <v>1993</v>
      </c>
      <c r="AE3" s="103">
        <v>1994</v>
      </c>
      <c r="AF3" s="103">
        <v>1995</v>
      </c>
      <c r="AG3" s="103">
        <v>1996</v>
      </c>
      <c r="AH3" s="103">
        <v>1997</v>
      </c>
      <c r="AI3" s="103">
        <v>1998</v>
      </c>
      <c r="AJ3" s="103">
        <v>1999</v>
      </c>
      <c r="AK3" s="103">
        <v>2000</v>
      </c>
      <c r="AL3" s="103">
        <v>2001</v>
      </c>
      <c r="AM3" s="103">
        <v>2002</v>
      </c>
      <c r="AN3" s="103">
        <v>2003</v>
      </c>
      <c r="AO3" s="103">
        <v>2004</v>
      </c>
      <c r="AP3" s="103">
        <v>2005</v>
      </c>
      <c r="AQ3" s="103">
        <v>2006</v>
      </c>
      <c r="AR3" s="103">
        <v>2007</v>
      </c>
      <c r="AS3" s="103">
        <v>2008</v>
      </c>
      <c r="AT3" s="103">
        <v>2009</v>
      </c>
      <c r="AU3" s="103">
        <v>2010</v>
      </c>
      <c r="AV3" s="103">
        <v>2011</v>
      </c>
      <c r="AW3" s="103">
        <v>2012</v>
      </c>
      <c r="AX3" s="103">
        <v>2013</v>
      </c>
      <c r="AY3" s="103">
        <v>2014</v>
      </c>
      <c r="AZ3" s="103">
        <v>2015</v>
      </c>
      <c r="BA3" s="103">
        <v>2016</v>
      </c>
      <c r="BB3" s="103">
        <v>2017</v>
      </c>
      <c r="BC3" s="103">
        <v>2018</v>
      </c>
      <c r="BD3" s="103">
        <v>2019</v>
      </c>
      <c r="BE3" s="101">
        <v>2020</v>
      </c>
      <c r="BF3" s="104">
        <v>2020</v>
      </c>
      <c r="BG3" s="104" t="s">
        <v>254</v>
      </c>
      <c r="BH3" s="104">
        <v>2020</v>
      </c>
    </row>
    <row r="4" spans="1:62" s="103" customFormat="1" ht="10.5">
      <c r="B4" s="105"/>
      <c r="C4" s="105"/>
      <c r="D4" s="105"/>
      <c r="E4" s="105"/>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6"/>
      <c r="BF4" s="105"/>
      <c r="BG4" s="105"/>
      <c r="BH4" s="105"/>
    </row>
    <row r="5" spans="1:62" s="103" customFormat="1" ht="10.5">
      <c r="A5" s="103" t="s">
        <v>255</v>
      </c>
      <c r="B5" s="107">
        <v>4.9243170479999998</v>
      </c>
      <c r="C5" s="107">
        <v>5.2390948929999999</v>
      </c>
      <c r="D5" s="107">
        <v>5.4802139700000003</v>
      </c>
      <c r="E5" s="107">
        <v>5.8360562409999996</v>
      </c>
      <c r="F5" s="107">
        <v>6.1859526499999999</v>
      </c>
      <c r="G5" s="107">
        <v>6.6245811110000004</v>
      </c>
      <c r="H5" s="107">
        <v>6.831992434</v>
      </c>
      <c r="I5" s="107">
        <v>7.3486415420000002</v>
      </c>
      <c r="J5" s="107">
        <v>7.9802927544633802</v>
      </c>
      <c r="K5" s="107">
        <v>8.2251625675060005</v>
      </c>
      <c r="L5" s="107">
        <v>8.1068455914415107</v>
      </c>
      <c r="M5" s="107">
        <v>8.4871412471927492</v>
      </c>
      <c r="N5" s="107">
        <v>8.9786628500584396</v>
      </c>
      <c r="O5" s="107">
        <v>9.1430027772167701</v>
      </c>
      <c r="P5" s="107">
        <v>9.4096485039181204</v>
      </c>
      <c r="Q5" s="107">
        <v>9.5899471661659597</v>
      </c>
      <c r="R5" s="107">
        <v>9.5217015801586893</v>
      </c>
      <c r="S5" s="107">
        <v>9.2349051360474199</v>
      </c>
      <c r="T5" s="107">
        <v>9.1759517557926191</v>
      </c>
      <c r="U5" s="107">
        <v>9.7588751436025003</v>
      </c>
      <c r="V5" s="107">
        <v>10.0747722511815</v>
      </c>
      <c r="W5" s="107">
        <v>10.167207604559</v>
      </c>
      <c r="X5" s="107">
        <v>10.495338770519799</v>
      </c>
      <c r="Y5" s="107">
        <v>10.9287711494297</v>
      </c>
      <c r="Z5" s="107">
        <v>11.0489793404036</v>
      </c>
      <c r="AA5" s="107">
        <v>10.618648512333801</v>
      </c>
      <c r="AB5" s="107">
        <v>10.652655010805701</v>
      </c>
      <c r="AC5" s="107">
        <v>10.9389624266448</v>
      </c>
      <c r="AD5" s="107">
        <v>11.2128569914709</v>
      </c>
      <c r="AE5" s="107">
        <v>11.641019518596501</v>
      </c>
      <c r="AF5" s="107">
        <v>11.9276854077976</v>
      </c>
      <c r="AG5" s="107">
        <v>12.246673300757299</v>
      </c>
      <c r="AH5" s="107">
        <v>12.313672866760699</v>
      </c>
      <c r="AI5" s="107">
        <v>12.1460229630519</v>
      </c>
      <c r="AJ5" s="107">
        <v>12.5315411249288</v>
      </c>
      <c r="AK5" s="107">
        <v>12.8717629612763</v>
      </c>
      <c r="AL5" s="107">
        <v>12.6155024983851</v>
      </c>
      <c r="AM5" s="107">
        <v>13.041305664655001</v>
      </c>
      <c r="AN5" s="107">
        <v>13.1149841977753</v>
      </c>
      <c r="AO5" s="107">
        <v>13.315744267173599</v>
      </c>
      <c r="AP5" s="107">
        <v>13.4208345109191</v>
      </c>
      <c r="AQ5" s="107">
        <v>13.3402726765793</v>
      </c>
      <c r="AR5" s="107">
        <v>13.8254119517542</v>
      </c>
      <c r="AS5" s="107">
        <v>13.6870584360042</v>
      </c>
      <c r="AT5" s="107">
        <v>13.1448143675276</v>
      </c>
      <c r="AU5" s="107">
        <v>13.2749032543712</v>
      </c>
      <c r="AV5" s="107">
        <v>13.7766540588391</v>
      </c>
      <c r="AW5" s="107">
        <v>13.8123878238599</v>
      </c>
      <c r="AX5" s="107">
        <v>14.142186316985701</v>
      </c>
      <c r="AY5" s="107">
        <v>14.1941657192724</v>
      </c>
      <c r="AZ5" s="107">
        <v>14.264175840075101</v>
      </c>
      <c r="BA5" s="107">
        <v>14.1071184233989</v>
      </c>
      <c r="BB5" s="107">
        <v>14.243266306463401</v>
      </c>
      <c r="BC5" s="107">
        <v>14.4386698303478</v>
      </c>
      <c r="BD5" s="107">
        <v>14.4512842399593</v>
      </c>
      <c r="BE5" s="108">
        <v>13.6292317053707</v>
      </c>
      <c r="BF5" s="109">
        <v>-5.9461211772818802E-2</v>
      </c>
      <c r="BG5" s="109">
        <v>9.5206305006616497E-3</v>
      </c>
      <c r="BH5" s="109">
        <v>2.4485106432361101E-2</v>
      </c>
    </row>
    <row r="6" spans="1:62" s="103" customFormat="1" ht="10.5">
      <c r="A6" s="103" t="s">
        <v>256</v>
      </c>
      <c r="B6" s="107">
        <v>1.05025271261394</v>
      </c>
      <c r="C6" s="107">
        <v>1.1115715839562801</v>
      </c>
      <c r="D6" s="107">
        <v>1.1324702682883301</v>
      </c>
      <c r="E6" s="107">
        <v>1.2329965534507901</v>
      </c>
      <c r="F6" s="107">
        <v>1.3536893345652099</v>
      </c>
      <c r="G6" s="107">
        <v>1.44483407090474</v>
      </c>
      <c r="H6" s="107">
        <v>1.51998361065143</v>
      </c>
      <c r="I6" s="107">
        <v>1.68046595716611</v>
      </c>
      <c r="J6" s="107">
        <v>1.81269453139028</v>
      </c>
      <c r="K6" s="107">
        <v>1.99677219931754</v>
      </c>
      <c r="L6" s="107">
        <v>2.1341911591414502</v>
      </c>
      <c r="M6" s="107">
        <v>2.2707185356239701</v>
      </c>
      <c r="N6" s="107">
        <v>2.39482826072549</v>
      </c>
      <c r="O6" s="107">
        <v>2.6984441104196901</v>
      </c>
      <c r="P6" s="107">
        <v>2.9835100744898999</v>
      </c>
      <c r="Q6" s="107">
        <v>3.25165851009361</v>
      </c>
      <c r="R6" s="107">
        <v>3.5914036342253599</v>
      </c>
      <c r="S6" s="107">
        <v>3.7444631754178799</v>
      </c>
      <c r="T6" s="107">
        <v>3.7038598446256601</v>
      </c>
      <c r="U6" s="107">
        <v>3.8754403908583002</v>
      </c>
      <c r="V6" s="107">
        <v>4.0651329343328904</v>
      </c>
      <c r="W6" s="107">
        <v>3.9479575542806602</v>
      </c>
      <c r="X6" s="107">
        <v>4.07944531757623</v>
      </c>
      <c r="Y6" s="107">
        <v>4.10858908144038</v>
      </c>
      <c r="Z6" s="107">
        <v>4.3379430743998002</v>
      </c>
      <c r="AA6" s="107">
        <v>4.5641415352397896</v>
      </c>
      <c r="AB6" s="107">
        <v>4.7414194331689101</v>
      </c>
      <c r="AC6" s="107">
        <v>4.8234970154663301</v>
      </c>
      <c r="AD6" s="107">
        <v>4.8480544391913902</v>
      </c>
      <c r="AE6" s="107">
        <v>5.1271718241940798</v>
      </c>
      <c r="AF6" s="107">
        <v>5.0461880501676699</v>
      </c>
      <c r="AG6" s="107">
        <v>5.2051327726890202</v>
      </c>
      <c r="AH6" s="107">
        <v>5.29451466165788</v>
      </c>
      <c r="AI6" s="107">
        <v>5.53034836206219</v>
      </c>
      <c r="AJ6" s="107">
        <v>5.5999802340152902</v>
      </c>
      <c r="AK6" s="107">
        <v>5.8647118725720198</v>
      </c>
      <c r="AL6" s="107">
        <v>5.7930565079132501</v>
      </c>
      <c r="AM6" s="107">
        <v>5.9778250765693599</v>
      </c>
      <c r="AN6" s="107">
        <v>6.0277411405154702</v>
      </c>
      <c r="AO6" s="107">
        <v>6.3524791563457503</v>
      </c>
      <c r="AP6" s="107">
        <v>6.7603331101651198</v>
      </c>
      <c r="AQ6" s="107">
        <v>6.9742833693355699</v>
      </c>
      <c r="AR6" s="107">
        <v>7.0105731646434304</v>
      </c>
      <c r="AS6" s="107">
        <v>7.1577921677160701</v>
      </c>
      <c r="AT6" s="107">
        <v>7.1009220628364904</v>
      </c>
      <c r="AU6" s="107">
        <v>7.3087245805740997</v>
      </c>
      <c r="AV6" s="107">
        <v>7.6598253843894604</v>
      </c>
      <c r="AW6" s="107">
        <v>7.7053253220191804</v>
      </c>
      <c r="AX6" s="107">
        <v>7.7380695634300602</v>
      </c>
      <c r="AY6" s="107">
        <v>7.69680617581606</v>
      </c>
      <c r="AZ6" s="107">
        <v>7.6892581155173696</v>
      </c>
      <c r="BA6" s="107">
        <v>7.7865666638623399</v>
      </c>
      <c r="BB6" s="107">
        <v>7.8984276160198696</v>
      </c>
      <c r="BC6" s="107">
        <v>7.8424171201354804</v>
      </c>
      <c r="BD6" s="107">
        <v>7.5532410883796697</v>
      </c>
      <c r="BE6" s="108">
        <v>6.4758670652059296</v>
      </c>
      <c r="BF6" s="109">
        <v>-0.14497983530800701</v>
      </c>
      <c r="BG6" s="109">
        <v>6.1943169987752596E-3</v>
      </c>
      <c r="BH6" s="109">
        <v>1.1633986255506001E-2</v>
      </c>
    </row>
    <row r="7" spans="1:62" s="103" customFormat="1" ht="10.5">
      <c r="A7" s="103" t="s">
        <v>92</v>
      </c>
      <c r="B7" s="107">
        <v>51.834093041402298</v>
      </c>
      <c r="C7" s="107">
        <v>54.739544291153102</v>
      </c>
      <c r="D7" s="107">
        <v>56.633850050778399</v>
      </c>
      <c r="E7" s="107">
        <v>60.0171547954155</v>
      </c>
      <c r="F7" s="107">
        <v>63.108621702360303</v>
      </c>
      <c r="G7" s="107">
        <v>65.349036306686997</v>
      </c>
      <c r="H7" s="107">
        <v>66.712163422025</v>
      </c>
      <c r="I7" s="107">
        <v>70.0327590021719</v>
      </c>
      <c r="J7" s="107">
        <v>72.997693835626094</v>
      </c>
      <c r="K7" s="107">
        <v>71.182190318364206</v>
      </c>
      <c r="L7" s="107">
        <v>69.288419424376798</v>
      </c>
      <c r="M7" s="107">
        <v>73.096387769115495</v>
      </c>
      <c r="N7" s="107">
        <v>74.9915215122424</v>
      </c>
      <c r="O7" s="107">
        <v>76.613332092022802</v>
      </c>
      <c r="P7" s="107">
        <v>77.428408062119502</v>
      </c>
      <c r="Q7" s="107">
        <v>74.435316127296502</v>
      </c>
      <c r="R7" s="107">
        <v>72.230264214844098</v>
      </c>
      <c r="S7" s="107">
        <v>69.244840239737101</v>
      </c>
      <c r="T7" s="107">
        <v>68.980627022472703</v>
      </c>
      <c r="U7" s="107">
        <v>72.520258683483902</v>
      </c>
      <c r="V7" s="107">
        <v>72.349373176892897</v>
      </c>
      <c r="W7" s="107">
        <v>73.009856384996993</v>
      </c>
      <c r="X7" s="107">
        <v>75.484771766758797</v>
      </c>
      <c r="Y7" s="107">
        <v>78.937546699386502</v>
      </c>
      <c r="Z7" s="107">
        <v>80.821390884795903</v>
      </c>
      <c r="AA7" s="107">
        <v>80.997613376453799</v>
      </c>
      <c r="AB7" s="107">
        <v>80.879566106872801</v>
      </c>
      <c r="AC7" s="107">
        <v>82.094201303113707</v>
      </c>
      <c r="AD7" s="107">
        <v>83.806223141352504</v>
      </c>
      <c r="AE7" s="107">
        <v>85.360414732811606</v>
      </c>
      <c r="AF7" s="107">
        <v>87.195268246918801</v>
      </c>
      <c r="AG7" s="107">
        <v>90.124156806533307</v>
      </c>
      <c r="AH7" s="107">
        <v>90.808054766362702</v>
      </c>
      <c r="AI7" s="107">
        <v>91.404339518273005</v>
      </c>
      <c r="AJ7" s="107">
        <v>93.022752536426495</v>
      </c>
      <c r="AK7" s="107">
        <v>95.132525411944002</v>
      </c>
      <c r="AL7" s="107">
        <v>92.8889914440106</v>
      </c>
      <c r="AM7" s="107">
        <v>94.231612833861405</v>
      </c>
      <c r="AN7" s="107">
        <v>94.522708083924798</v>
      </c>
      <c r="AO7" s="107">
        <v>96.381024726876504</v>
      </c>
      <c r="AP7" s="107">
        <v>96.420366968325297</v>
      </c>
      <c r="AQ7" s="107">
        <v>95.636170593018093</v>
      </c>
      <c r="AR7" s="107">
        <v>96.967013392837998</v>
      </c>
      <c r="AS7" s="107">
        <v>94.578803726232195</v>
      </c>
      <c r="AT7" s="107">
        <v>89.876271892549198</v>
      </c>
      <c r="AU7" s="107">
        <v>92.912180677942899</v>
      </c>
      <c r="AV7" s="107">
        <v>92.049393675317305</v>
      </c>
      <c r="AW7" s="107">
        <v>89.619538911718493</v>
      </c>
      <c r="AX7" s="107">
        <v>92.041476261133596</v>
      </c>
      <c r="AY7" s="107">
        <v>92.988150487195</v>
      </c>
      <c r="AZ7" s="107">
        <v>92.086147188687406</v>
      </c>
      <c r="BA7" s="107">
        <v>91.959826030812593</v>
      </c>
      <c r="BB7" s="107">
        <v>92.256766809711806</v>
      </c>
      <c r="BC7" s="107">
        <v>95.638438229990697</v>
      </c>
      <c r="BD7" s="107">
        <v>94.895969338380596</v>
      </c>
      <c r="BE7" s="108">
        <v>87.794597389219206</v>
      </c>
      <c r="BF7" s="109">
        <v>-7.7361008581247503E-2</v>
      </c>
      <c r="BG7" s="109">
        <v>5.4495213409153599E-3</v>
      </c>
      <c r="BH7" s="109">
        <v>0.15772422890237001</v>
      </c>
    </row>
    <row r="8" spans="1:62" s="103" customFormat="1" ht="10.5">
      <c r="A8" s="110" t="s">
        <v>257</v>
      </c>
      <c r="B8" s="111">
        <v>57.8086628020163</v>
      </c>
      <c r="C8" s="111">
        <v>61.090210768109401</v>
      </c>
      <c r="D8" s="111">
        <v>63.246534289066702</v>
      </c>
      <c r="E8" s="111">
        <v>67.086207589866206</v>
      </c>
      <c r="F8" s="111">
        <v>70.648263686925503</v>
      </c>
      <c r="G8" s="111">
        <v>73.4184514885917</v>
      </c>
      <c r="H8" s="111">
        <v>75.064139466676494</v>
      </c>
      <c r="I8" s="111">
        <v>79.061866501338002</v>
      </c>
      <c r="J8" s="111">
        <v>82.790681121479807</v>
      </c>
      <c r="K8" s="111">
        <v>81.4041250851878</v>
      </c>
      <c r="L8" s="111">
        <v>79.529456174959705</v>
      </c>
      <c r="M8" s="111">
        <v>83.854247551932204</v>
      </c>
      <c r="N8" s="111">
        <v>86.365012623026303</v>
      </c>
      <c r="O8" s="111">
        <v>88.454778979659295</v>
      </c>
      <c r="P8" s="111">
        <v>89.821566640527493</v>
      </c>
      <c r="Q8" s="111">
        <v>87.276921803556107</v>
      </c>
      <c r="R8" s="111">
        <v>85.343369429228204</v>
      </c>
      <c r="S8" s="111">
        <v>82.224208551202395</v>
      </c>
      <c r="T8" s="111">
        <v>81.860438622890996</v>
      </c>
      <c r="U8" s="111">
        <v>86.154574217944699</v>
      </c>
      <c r="V8" s="111">
        <v>86.489278362407305</v>
      </c>
      <c r="W8" s="111">
        <v>87.125021543836596</v>
      </c>
      <c r="X8" s="111">
        <v>90.059555854854807</v>
      </c>
      <c r="Y8" s="111">
        <v>93.974906930256594</v>
      </c>
      <c r="Z8" s="111">
        <v>96.208313299599197</v>
      </c>
      <c r="AA8" s="111">
        <v>96.180403424027404</v>
      </c>
      <c r="AB8" s="111">
        <v>96.273640550847304</v>
      </c>
      <c r="AC8" s="111">
        <v>97.8566607452249</v>
      </c>
      <c r="AD8" s="111">
        <v>99.867134572014805</v>
      </c>
      <c r="AE8" s="111">
        <v>102.12860607560199</v>
      </c>
      <c r="AF8" s="111">
        <v>104.169141704884</v>
      </c>
      <c r="AG8" s="111">
        <v>107.57596287998</v>
      </c>
      <c r="AH8" s="111">
        <v>108.416242294781</v>
      </c>
      <c r="AI8" s="111">
        <v>109.080710843387</v>
      </c>
      <c r="AJ8" s="111">
        <v>111.15427389537101</v>
      </c>
      <c r="AK8" s="111">
        <v>113.86900024579199</v>
      </c>
      <c r="AL8" s="111">
        <v>111.297550450309</v>
      </c>
      <c r="AM8" s="111">
        <v>113.25074357508601</v>
      </c>
      <c r="AN8" s="111">
        <v>113.665433422216</v>
      </c>
      <c r="AO8" s="111">
        <v>116.049248150396</v>
      </c>
      <c r="AP8" s="111">
        <v>116.60153458940999</v>
      </c>
      <c r="AQ8" s="111">
        <v>115.95072663893301</v>
      </c>
      <c r="AR8" s="111">
        <v>117.80299850923601</v>
      </c>
      <c r="AS8" s="111">
        <v>115.423654329953</v>
      </c>
      <c r="AT8" s="111">
        <v>110.122008322913</v>
      </c>
      <c r="AU8" s="111">
        <v>113.495808512888</v>
      </c>
      <c r="AV8" s="111">
        <v>113.485873118546</v>
      </c>
      <c r="AW8" s="111">
        <v>111.137252057598</v>
      </c>
      <c r="AX8" s="111">
        <v>113.921732141549</v>
      </c>
      <c r="AY8" s="111">
        <v>114.879122382283</v>
      </c>
      <c r="AZ8" s="111">
        <v>114.03958114428001</v>
      </c>
      <c r="BA8" s="111">
        <v>113.853511118074</v>
      </c>
      <c r="BB8" s="111">
        <v>114.39846073219501</v>
      </c>
      <c r="BC8" s="111">
        <v>117.919525180474</v>
      </c>
      <c r="BD8" s="111">
        <v>116.90049466671999</v>
      </c>
      <c r="BE8" s="111">
        <v>107.89969615979599</v>
      </c>
      <c r="BF8" s="112">
        <v>-7.9517254793747397E-2</v>
      </c>
      <c r="BG8" s="112">
        <v>5.9912946707267904E-3</v>
      </c>
      <c r="BH8" s="112">
        <v>0.19384332159023701</v>
      </c>
    </row>
    <row r="9" spans="1:62" s="103" customFormat="1" ht="10.5">
      <c r="B9" s="107"/>
      <c r="C9" s="107"/>
      <c r="D9" s="107"/>
      <c r="E9" s="107"/>
      <c r="F9" s="107"/>
      <c r="G9" s="107"/>
      <c r="H9" s="107"/>
      <c r="I9" s="107"/>
      <c r="J9" s="107"/>
      <c r="K9" s="107"/>
      <c r="L9" s="107"/>
      <c r="M9" s="107"/>
      <c r="N9" s="107"/>
      <c r="O9" s="107"/>
      <c r="P9" s="107"/>
      <c r="Q9" s="107"/>
      <c r="R9" s="107"/>
      <c r="S9" s="107"/>
      <c r="T9" s="107"/>
      <c r="U9" s="107"/>
      <c r="V9" s="107"/>
      <c r="W9" s="107"/>
      <c r="X9" s="107"/>
      <c r="Y9" s="107"/>
      <c r="Z9" s="107"/>
      <c r="AA9" s="107"/>
      <c r="AB9" s="107"/>
      <c r="AC9" s="107"/>
      <c r="AD9" s="107"/>
      <c r="AE9" s="107"/>
      <c r="AF9" s="107"/>
      <c r="AG9" s="107"/>
      <c r="AH9" s="107"/>
      <c r="AI9" s="107"/>
      <c r="AJ9" s="107"/>
      <c r="AK9" s="107"/>
      <c r="AL9" s="107"/>
      <c r="AM9" s="107"/>
      <c r="AN9" s="107"/>
      <c r="AO9" s="107"/>
      <c r="AP9" s="107"/>
      <c r="AQ9" s="107"/>
      <c r="AR9" s="107"/>
      <c r="AS9" s="107"/>
      <c r="AT9" s="107"/>
      <c r="AU9" s="107"/>
      <c r="AV9" s="107"/>
      <c r="AW9" s="107"/>
      <c r="AX9" s="107"/>
      <c r="AY9" s="107"/>
      <c r="AZ9" s="107"/>
      <c r="BA9" s="107"/>
      <c r="BB9" s="107"/>
      <c r="BC9" s="107"/>
      <c r="BD9" s="107"/>
      <c r="BE9" s="108"/>
      <c r="BF9" s="109"/>
      <c r="BG9" s="109"/>
      <c r="BH9" s="109"/>
    </row>
    <row r="10" spans="1:62" s="103" customFormat="1" ht="10.5">
      <c r="A10" s="103" t="s">
        <v>258</v>
      </c>
      <c r="B10" s="107">
        <v>1.18199559086295</v>
      </c>
      <c r="C10" s="107">
        <v>1.2202650671205499</v>
      </c>
      <c r="D10" s="107">
        <v>1.25567173538139</v>
      </c>
      <c r="E10" s="107">
        <v>1.2979831789943199</v>
      </c>
      <c r="F10" s="107">
        <v>1.34150260622433</v>
      </c>
      <c r="G10" s="107">
        <v>1.27124798651653</v>
      </c>
      <c r="H10" s="107">
        <v>1.3478236304401801</v>
      </c>
      <c r="I10" s="107">
        <v>1.3647783401550599</v>
      </c>
      <c r="J10" s="107">
        <v>1.4252255704680401</v>
      </c>
      <c r="K10" s="107">
        <v>1.4807918514187699</v>
      </c>
      <c r="L10" s="107">
        <v>1.44682856046354</v>
      </c>
      <c r="M10" s="107">
        <v>1.51761962966935</v>
      </c>
      <c r="N10" s="107">
        <v>1.5848764631702399</v>
      </c>
      <c r="O10" s="107">
        <v>1.5857522989152899</v>
      </c>
      <c r="P10" s="107">
        <v>1.70123485841739</v>
      </c>
      <c r="Q10" s="107">
        <v>1.6886090433338901</v>
      </c>
      <c r="R10" s="107">
        <v>1.6384826679447999</v>
      </c>
      <c r="S10" s="107">
        <v>1.6673399547937999</v>
      </c>
      <c r="T10" s="107">
        <v>1.73731978445158</v>
      </c>
      <c r="U10" s="107">
        <v>1.74081954321498</v>
      </c>
      <c r="V10" s="107">
        <v>1.71889474788508</v>
      </c>
      <c r="W10" s="107">
        <v>1.81652571379711</v>
      </c>
      <c r="X10" s="107">
        <v>1.8981385662433601</v>
      </c>
      <c r="Y10" s="107">
        <v>1.93300528817166</v>
      </c>
      <c r="Z10" s="107">
        <v>1.8652508115184601</v>
      </c>
      <c r="AA10" s="107">
        <v>1.8350035147108099</v>
      </c>
      <c r="AB10" s="107">
        <v>1.86785521096139</v>
      </c>
      <c r="AC10" s="107">
        <v>2.0052426830916299</v>
      </c>
      <c r="AD10" s="107">
        <v>2.0609789044945299</v>
      </c>
      <c r="AE10" s="107">
        <v>2.1790331103282101</v>
      </c>
      <c r="AF10" s="107">
        <v>2.26231700238626</v>
      </c>
      <c r="AG10" s="107">
        <v>2.3851440182216002</v>
      </c>
      <c r="AH10" s="107">
        <v>2.42678792391904</v>
      </c>
      <c r="AI10" s="107">
        <v>2.5213016395197601</v>
      </c>
      <c r="AJ10" s="107">
        <v>2.5447797568478498</v>
      </c>
      <c r="AK10" s="107">
        <v>2.5525680364030001</v>
      </c>
      <c r="AL10" s="107">
        <v>2.4866754006051499</v>
      </c>
      <c r="AM10" s="107">
        <v>2.3902946356839299</v>
      </c>
      <c r="AN10" s="107">
        <v>2.55370449617658</v>
      </c>
      <c r="AO10" s="107">
        <v>2.70744542224049</v>
      </c>
      <c r="AP10" s="107">
        <v>2.8728945918119302</v>
      </c>
      <c r="AQ10" s="107">
        <v>3.02183822366757</v>
      </c>
      <c r="AR10" s="107">
        <v>3.1647428801211301</v>
      </c>
      <c r="AS10" s="107">
        <v>3.1995037732633298</v>
      </c>
      <c r="AT10" s="107">
        <v>3.1108555939146698</v>
      </c>
      <c r="AU10" s="107">
        <v>3.2337093872142102</v>
      </c>
      <c r="AV10" s="107">
        <v>3.3365878822279602</v>
      </c>
      <c r="AW10" s="107">
        <v>3.4600803026146001</v>
      </c>
      <c r="AX10" s="107">
        <v>3.5945497092285201</v>
      </c>
      <c r="AY10" s="107">
        <v>3.5883064331291301</v>
      </c>
      <c r="AZ10" s="107">
        <v>3.6569211960094199</v>
      </c>
      <c r="BA10" s="107">
        <v>3.63242541374039</v>
      </c>
      <c r="BB10" s="107">
        <v>3.6412461065024702</v>
      </c>
      <c r="BC10" s="107">
        <v>3.5895682467582999</v>
      </c>
      <c r="BD10" s="107">
        <v>3.3807093405497599</v>
      </c>
      <c r="BE10" s="108">
        <v>3.14860180406711</v>
      </c>
      <c r="BF10" s="109">
        <v>-7.1201114737977994E-2</v>
      </c>
      <c r="BG10" s="109">
        <v>8.3534724173861506E-3</v>
      </c>
      <c r="BH10" s="109">
        <v>5.6565074211283699E-3</v>
      </c>
    </row>
    <row r="11" spans="1:62" s="103" customFormat="1" ht="10.5">
      <c r="A11" s="103" t="s">
        <v>259</v>
      </c>
      <c r="B11" s="107">
        <v>0.969469371510708</v>
      </c>
      <c r="C11" s="107">
        <v>1.0576046463942499</v>
      </c>
      <c r="D11" s="107">
        <v>1.09565314257611</v>
      </c>
      <c r="E11" s="107">
        <v>1.2528400211724799</v>
      </c>
      <c r="F11" s="107">
        <v>1.3678315487244299</v>
      </c>
      <c r="G11" s="107">
        <v>1.5858166402278</v>
      </c>
      <c r="H11" s="107">
        <v>1.7342590984950099</v>
      </c>
      <c r="I11" s="107">
        <v>1.9978797479863399</v>
      </c>
      <c r="J11" s="107">
        <v>2.3820021418598598</v>
      </c>
      <c r="K11" s="107">
        <v>2.6021404440630902</v>
      </c>
      <c r="L11" s="107">
        <v>2.74924606698952</v>
      </c>
      <c r="M11" s="107">
        <v>3.0192837139422002</v>
      </c>
      <c r="N11" s="107">
        <v>3.2265889758800199</v>
      </c>
      <c r="O11" s="107">
        <v>3.5560236765017401</v>
      </c>
      <c r="P11" s="107">
        <v>3.8498624965103501</v>
      </c>
      <c r="Q11" s="107">
        <v>3.9279104302804302</v>
      </c>
      <c r="R11" s="107">
        <v>3.8293116939683798</v>
      </c>
      <c r="S11" s="107">
        <v>4.01924440846338</v>
      </c>
      <c r="T11" s="107">
        <v>4.09874968961409</v>
      </c>
      <c r="U11" s="107">
        <v>4.4006277431605998</v>
      </c>
      <c r="V11" s="107">
        <v>4.6859556936395901</v>
      </c>
      <c r="W11" s="107">
        <v>4.9963949719205898</v>
      </c>
      <c r="X11" s="107">
        <v>5.1457348717443798</v>
      </c>
      <c r="Y11" s="107">
        <v>5.3422593192207204</v>
      </c>
      <c r="Z11" s="107">
        <v>5.4497795816332202</v>
      </c>
      <c r="AA11" s="107">
        <v>5.3599074321301403</v>
      </c>
      <c r="AB11" s="107">
        <v>5.5657084354627102</v>
      </c>
      <c r="AC11" s="107">
        <v>5.8257537081117396</v>
      </c>
      <c r="AD11" s="107">
        <v>6.0861548411325304</v>
      </c>
      <c r="AE11" s="107">
        <v>6.3959721928044102</v>
      </c>
      <c r="AF11" s="107">
        <v>6.7156755046515704</v>
      </c>
      <c r="AG11" s="107">
        <v>7.0909722021382002</v>
      </c>
      <c r="AH11" s="107">
        <v>7.4960640013217299</v>
      </c>
      <c r="AI11" s="107">
        <v>7.7697212931582103</v>
      </c>
      <c r="AJ11" s="107">
        <v>7.9087579095879601</v>
      </c>
      <c r="AK11" s="107">
        <v>8.0420122728892203</v>
      </c>
      <c r="AL11" s="107">
        <v>7.8719622649633001</v>
      </c>
      <c r="AM11" s="107">
        <v>8.0563986643210406</v>
      </c>
      <c r="AN11" s="107">
        <v>8.1998378825987004</v>
      </c>
      <c r="AO11" s="107">
        <v>8.5997245725114997</v>
      </c>
      <c r="AP11" s="107">
        <v>8.8421697418672291</v>
      </c>
      <c r="AQ11" s="107">
        <v>9.0645082875432106</v>
      </c>
      <c r="AR11" s="107">
        <v>9.6148411831191503</v>
      </c>
      <c r="AS11" s="107">
        <v>10.0342627658501</v>
      </c>
      <c r="AT11" s="107">
        <v>9.9513299401554995</v>
      </c>
      <c r="AU11" s="107">
        <v>10.953562479849101</v>
      </c>
      <c r="AV11" s="107">
        <v>11.458102838271</v>
      </c>
      <c r="AW11" s="107">
        <v>11.6655572715521</v>
      </c>
      <c r="AX11" s="107">
        <v>12.103255521645099</v>
      </c>
      <c r="AY11" s="107">
        <v>12.3796093090348</v>
      </c>
      <c r="AZ11" s="107">
        <v>12.200074040960599</v>
      </c>
      <c r="BA11" s="107">
        <v>11.885378816915599</v>
      </c>
      <c r="BB11" s="107">
        <v>12.0357435597905</v>
      </c>
      <c r="BC11" s="107">
        <v>12.116958958539501</v>
      </c>
      <c r="BD11" s="107">
        <v>12.4213830577694</v>
      </c>
      <c r="BE11" s="108">
        <v>12.0079990868729</v>
      </c>
      <c r="BF11" s="109">
        <v>-3.5921338992279901E-2</v>
      </c>
      <c r="BG11" s="109">
        <v>2.24189326346491E-2</v>
      </c>
      <c r="BH11" s="109">
        <v>2.15725392331482E-2</v>
      </c>
    </row>
    <row r="12" spans="1:62" s="103" customFormat="1" ht="10.5">
      <c r="A12" s="103" t="s">
        <v>260</v>
      </c>
      <c r="B12" s="107">
        <v>0.26033918746696</v>
      </c>
      <c r="C12" s="107">
        <v>0.27912083790117997</v>
      </c>
      <c r="D12" s="107">
        <v>0.28455950812831099</v>
      </c>
      <c r="E12" s="107">
        <v>0.283866477229548</v>
      </c>
      <c r="F12" s="107">
        <v>0.30571225339170999</v>
      </c>
      <c r="G12" s="107">
        <v>0.32266634811407702</v>
      </c>
      <c r="H12" s="107">
        <v>0.348804102</v>
      </c>
      <c r="I12" s="107">
        <v>0.360137508</v>
      </c>
      <c r="J12" s="107">
        <v>0.34633076899999998</v>
      </c>
      <c r="K12" s="107">
        <v>0.34257042399999998</v>
      </c>
      <c r="L12" s="107">
        <v>0.308504314</v>
      </c>
      <c r="M12" s="107">
        <v>0.324363283</v>
      </c>
      <c r="N12" s="107">
        <v>0.33639137600000002</v>
      </c>
      <c r="O12" s="107">
        <v>0.35615477200000001</v>
      </c>
      <c r="P12" s="107">
        <v>0.36805053999999998</v>
      </c>
      <c r="Q12" s="107">
        <v>0.38004133400000001</v>
      </c>
      <c r="R12" s="107">
        <v>0.38995439500000001</v>
      </c>
      <c r="S12" s="107">
        <v>0.35683937300000002</v>
      </c>
      <c r="T12" s="107">
        <v>0.36658137699999999</v>
      </c>
      <c r="U12" s="107">
        <v>0.38355117799999999</v>
      </c>
      <c r="V12" s="107">
        <v>0.38893017200000002</v>
      </c>
      <c r="W12" s="107">
        <v>0.406361048</v>
      </c>
      <c r="X12" s="107">
        <v>0.42633790900000001</v>
      </c>
      <c r="Y12" s="107">
        <v>0.47600602199999997</v>
      </c>
      <c r="Z12" s="107">
        <v>0.52516109600000005</v>
      </c>
      <c r="AA12" s="107">
        <v>0.55324478379999997</v>
      </c>
      <c r="AB12" s="107">
        <v>0.61985534519999996</v>
      </c>
      <c r="AC12" s="107">
        <v>0.68569777220000006</v>
      </c>
      <c r="AD12" s="107">
        <v>0.72510228208179595</v>
      </c>
      <c r="AE12" s="107">
        <v>0.76210955000000002</v>
      </c>
      <c r="AF12" s="107">
        <v>0.82136482040000003</v>
      </c>
      <c r="AG12" s="107">
        <v>0.87156287192799997</v>
      </c>
      <c r="AH12" s="107">
        <v>0.99698950488000004</v>
      </c>
      <c r="AI12" s="107">
        <v>1.0012987470000001</v>
      </c>
      <c r="AJ12" s="107">
        <v>1.0442921486000001</v>
      </c>
      <c r="AK12" s="107">
        <v>1.1041036912</v>
      </c>
      <c r="AL12" s="107">
        <v>1.11152071533247</v>
      </c>
      <c r="AM12" s="107">
        <v>1.1504106493548401</v>
      </c>
      <c r="AN12" s="107">
        <v>1.1438017213384599</v>
      </c>
      <c r="AO12" s="107">
        <v>1.2020097591885399</v>
      </c>
      <c r="AP12" s="107">
        <v>1.24903538812091</v>
      </c>
      <c r="AQ12" s="107">
        <v>1.33373234643514</v>
      </c>
      <c r="AR12" s="107">
        <v>1.3626578679588901</v>
      </c>
      <c r="AS12" s="107">
        <v>1.35064953143974</v>
      </c>
      <c r="AT12" s="107">
        <v>1.3227191520925901</v>
      </c>
      <c r="AU12" s="107">
        <v>1.3285094297028801</v>
      </c>
      <c r="AV12" s="107">
        <v>1.4443373329067899</v>
      </c>
      <c r="AW12" s="107">
        <v>1.47647185433633</v>
      </c>
      <c r="AX12" s="107">
        <v>1.4911132974327701</v>
      </c>
      <c r="AY12" s="107">
        <v>1.4624689845852601</v>
      </c>
      <c r="AZ12" s="107">
        <v>1.4952624638082499</v>
      </c>
      <c r="BA12" s="107">
        <v>1.5687931544806299</v>
      </c>
      <c r="BB12" s="107">
        <v>1.5798078774947499</v>
      </c>
      <c r="BC12" s="107">
        <v>1.6438269145006299</v>
      </c>
      <c r="BD12" s="107">
        <v>1.6845200454992699</v>
      </c>
      <c r="BE12" s="108">
        <v>1.6067985126742801</v>
      </c>
      <c r="BF12" s="109">
        <v>-4.8744859353304699E-2</v>
      </c>
      <c r="BG12" s="109">
        <v>2.4473795193295601E-2</v>
      </c>
      <c r="BH12" s="109">
        <v>2.8866361251079198E-3</v>
      </c>
    </row>
    <row r="13" spans="1:62" s="103" customFormat="1" ht="10.5">
      <c r="A13" s="103" t="s">
        <v>261</v>
      </c>
      <c r="B13" s="107">
        <v>0.31774451856177899</v>
      </c>
      <c r="C13" s="107">
        <v>0.34622380119912999</v>
      </c>
      <c r="D13" s="107">
        <v>0.368582541232084</v>
      </c>
      <c r="E13" s="107">
        <v>0.38830164694708702</v>
      </c>
      <c r="F13" s="107">
        <v>0.39500156233793099</v>
      </c>
      <c r="G13" s="107">
        <v>0.43093440056436899</v>
      </c>
      <c r="H13" s="107">
        <v>0.42354590754474097</v>
      </c>
      <c r="I13" s="107">
        <v>0.475754463455619</v>
      </c>
      <c r="J13" s="107">
        <v>0.47506921413959302</v>
      </c>
      <c r="K13" s="107">
        <v>0.53235721993457097</v>
      </c>
      <c r="L13" s="107">
        <v>0.54332490624254004</v>
      </c>
      <c r="M13" s="107">
        <v>0.56600018448463996</v>
      </c>
      <c r="N13" s="107">
        <v>0.57885169100529998</v>
      </c>
      <c r="O13" s="107">
        <v>0.61918968493311999</v>
      </c>
      <c r="P13" s="107">
        <v>0.65776970103200005</v>
      </c>
      <c r="Q13" s="107">
        <v>0.66901164167497396</v>
      </c>
      <c r="R13" s="107">
        <v>0.68490362205122202</v>
      </c>
      <c r="S13" s="107">
        <v>0.71620229526091095</v>
      </c>
      <c r="T13" s="107">
        <v>0.75274270214903005</v>
      </c>
      <c r="U13" s="107">
        <v>0.77279220653715097</v>
      </c>
      <c r="V13" s="107">
        <v>0.80340536045518796</v>
      </c>
      <c r="W13" s="107">
        <v>0.82961041352950604</v>
      </c>
      <c r="X13" s="107">
        <v>0.90201676026329403</v>
      </c>
      <c r="Y13" s="107">
        <v>0.90265725989331602</v>
      </c>
      <c r="Z13" s="107">
        <v>0.94978503137949699</v>
      </c>
      <c r="AA13" s="107">
        <v>0.88821873209039304</v>
      </c>
      <c r="AB13" s="107">
        <v>0.92253675285150705</v>
      </c>
      <c r="AC13" s="107">
        <v>0.96493212578630405</v>
      </c>
      <c r="AD13" s="107">
        <v>1.06236077078747</v>
      </c>
      <c r="AE13" s="107">
        <v>1.14061334734362</v>
      </c>
      <c r="AF13" s="107">
        <v>1.1583137957301499</v>
      </c>
      <c r="AG13" s="107">
        <v>1.18803113597058</v>
      </c>
      <c r="AH13" s="107">
        <v>1.22509211280401</v>
      </c>
      <c r="AI13" s="107">
        <v>1.2298955705397301</v>
      </c>
      <c r="AJ13" s="107">
        <v>1.1376174747951</v>
      </c>
      <c r="AK13" s="107">
        <v>1.1086137633837501</v>
      </c>
      <c r="AL13" s="107">
        <v>1.0908016992229199</v>
      </c>
      <c r="AM13" s="107">
        <v>1.08675415129061</v>
      </c>
      <c r="AN13" s="107">
        <v>1.1247073081308401</v>
      </c>
      <c r="AO13" s="107">
        <v>1.1447830898654601</v>
      </c>
      <c r="AP13" s="107">
        <v>1.1479104924958801</v>
      </c>
      <c r="AQ13" s="107">
        <v>1.2839416887058499</v>
      </c>
      <c r="AR13" s="107">
        <v>1.28730123964286</v>
      </c>
      <c r="AS13" s="107">
        <v>1.3926966039728601</v>
      </c>
      <c r="AT13" s="107">
        <v>1.3668254635347401</v>
      </c>
      <c r="AU13" s="107">
        <v>1.4381002897814099</v>
      </c>
      <c r="AV13" s="107">
        <v>1.4828268540582299</v>
      </c>
      <c r="AW13" s="107">
        <v>1.58758700355103</v>
      </c>
      <c r="AX13" s="107">
        <v>1.5990426863935101</v>
      </c>
      <c r="AY13" s="107">
        <v>1.6797386183079399</v>
      </c>
      <c r="AZ13" s="107">
        <v>1.69884074810065</v>
      </c>
      <c r="BA13" s="107">
        <v>1.7849543755547199</v>
      </c>
      <c r="BB13" s="107">
        <v>1.8167255992699001</v>
      </c>
      <c r="BC13" s="107">
        <v>1.85091306682311</v>
      </c>
      <c r="BD13" s="107">
        <v>1.9088062932913801</v>
      </c>
      <c r="BE13" s="108">
        <v>1.76736609860212</v>
      </c>
      <c r="BF13" s="109">
        <v>-7.6628552789874002E-2</v>
      </c>
      <c r="BG13" s="109">
        <v>3.3962718495089902E-2</v>
      </c>
      <c r="BH13" s="109">
        <v>3.1750980513573098E-3</v>
      </c>
    </row>
    <row r="14" spans="1:62" s="103" customFormat="1" ht="10.5">
      <c r="A14" s="103" t="s">
        <v>262</v>
      </c>
      <c r="B14" s="107">
        <v>3.1004295000000001E-2</v>
      </c>
      <c r="C14" s="107">
        <v>3.2621098000000001E-2</v>
      </c>
      <c r="D14" s="107">
        <v>3.5292123000000002E-2</v>
      </c>
      <c r="E14" s="107">
        <v>4.1699712E-2</v>
      </c>
      <c r="F14" s="107">
        <v>4.4294983000000003E-2</v>
      </c>
      <c r="G14" s="107">
        <v>5.2921600999999999E-2</v>
      </c>
      <c r="H14" s="107">
        <v>5.8149009000000002E-2</v>
      </c>
      <c r="I14" s="107">
        <v>6.0766101000000003E-2</v>
      </c>
      <c r="J14" s="107">
        <v>6.5066407000000007E-2</v>
      </c>
      <c r="K14" s="107">
        <v>7.5953428000000003E-2</v>
      </c>
      <c r="L14" s="107">
        <v>7.6844726000000002E-2</v>
      </c>
      <c r="M14" s="107">
        <v>8.4658733E-2</v>
      </c>
      <c r="N14" s="107">
        <v>0.100776332</v>
      </c>
      <c r="O14" s="107">
        <v>0.105271936</v>
      </c>
      <c r="P14" s="107">
        <v>0.109695521</v>
      </c>
      <c r="Q14" s="107">
        <v>0.13918268</v>
      </c>
      <c r="R14" s="107">
        <v>0.154495622</v>
      </c>
      <c r="S14" s="107">
        <v>0.169747176</v>
      </c>
      <c r="T14" s="107">
        <v>0.165709311</v>
      </c>
      <c r="U14" s="107">
        <v>0.183568864</v>
      </c>
      <c r="V14" s="107">
        <v>0.217370336</v>
      </c>
      <c r="W14" s="107">
        <v>0.22747262300000001</v>
      </c>
      <c r="X14" s="107">
        <v>0.234167076</v>
      </c>
      <c r="Y14" s="107">
        <v>0.27074294500000001</v>
      </c>
      <c r="Z14" s="107">
        <v>0.27921500399999999</v>
      </c>
      <c r="AA14" s="107">
        <v>0.28830683200000001</v>
      </c>
      <c r="AB14" s="107">
        <v>0.31868133199999998</v>
      </c>
      <c r="AC14" s="107">
        <v>0.31710033900000001</v>
      </c>
      <c r="AD14" s="107">
        <v>0.32828172100000003</v>
      </c>
      <c r="AE14" s="107">
        <v>0.35691190299999997</v>
      </c>
      <c r="AF14" s="107">
        <v>0.338001891</v>
      </c>
      <c r="AG14" s="107">
        <v>0.38437826600000002</v>
      </c>
      <c r="AH14" s="107">
        <v>0.42855826699999999</v>
      </c>
      <c r="AI14" s="107">
        <v>0.43080789200000003</v>
      </c>
      <c r="AJ14" s="107">
        <v>0.3921570843694</v>
      </c>
      <c r="AK14" s="107">
        <v>0.36989527925514998</v>
      </c>
      <c r="AL14" s="107">
        <v>0.37513156100029599</v>
      </c>
      <c r="AM14" s="107">
        <v>0.36992102413308298</v>
      </c>
      <c r="AN14" s="107">
        <v>0.376069875221686</v>
      </c>
      <c r="AO14" s="107">
        <v>0.40586024792601</v>
      </c>
      <c r="AP14" s="107">
        <v>0.430035120239534</v>
      </c>
      <c r="AQ14" s="107">
        <v>0.45474352631993997</v>
      </c>
      <c r="AR14" s="107">
        <v>0.47722036833793302</v>
      </c>
      <c r="AS14" s="107">
        <v>0.50744402163554403</v>
      </c>
      <c r="AT14" s="107">
        <v>0.496982760590027</v>
      </c>
      <c r="AU14" s="107">
        <v>0.55255352144414505</v>
      </c>
      <c r="AV14" s="107">
        <v>0.58502327906024398</v>
      </c>
      <c r="AW14" s="107">
        <v>0.61770981471903896</v>
      </c>
      <c r="AX14" s="107">
        <v>0.63843299346502702</v>
      </c>
      <c r="AY14" s="107">
        <v>0.67056843206871997</v>
      </c>
      <c r="AZ14" s="107">
        <v>0.66767969042033803</v>
      </c>
      <c r="BA14" s="107">
        <v>0.66382267592851496</v>
      </c>
      <c r="BB14" s="107">
        <v>0.68729595048475101</v>
      </c>
      <c r="BC14" s="107">
        <v>0.72622346407241101</v>
      </c>
      <c r="BD14" s="107">
        <v>0.744263030282307</v>
      </c>
      <c r="BE14" s="108">
        <v>0.64516539395657302</v>
      </c>
      <c r="BF14" s="109">
        <v>-0.13551712123266299</v>
      </c>
      <c r="BG14" s="109">
        <v>4.1210435764974303E-2</v>
      </c>
      <c r="BH14" s="109">
        <v>1.15904870347739E-3</v>
      </c>
    </row>
    <row r="15" spans="1:62" s="103" customFormat="1" ht="10.5">
      <c r="A15" s="103" t="s">
        <v>263</v>
      </c>
      <c r="B15" s="107">
        <v>0.20167533734566001</v>
      </c>
      <c r="C15" s="107">
        <v>0.24539537642567399</v>
      </c>
      <c r="D15" s="107">
        <v>0.24973680121656899</v>
      </c>
      <c r="E15" s="107">
        <v>0.25429380070806901</v>
      </c>
      <c r="F15" s="107">
        <v>0.25609556984803999</v>
      </c>
      <c r="G15" s="107">
        <v>0.26428486036371202</v>
      </c>
      <c r="H15" s="107">
        <v>0.27614997099999999</v>
      </c>
      <c r="I15" s="107">
        <v>0.24731510200000001</v>
      </c>
      <c r="J15" s="107">
        <v>0.28407648299999999</v>
      </c>
      <c r="K15" s="107">
        <v>0.32922308900000002</v>
      </c>
      <c r="L15" s="107">
        <v>0.33902453999999999</v>
      </c>
      <c r="M15" s="107">
        <v>0.34442182999999998</v>
      </c>
      <c r="N15" s="107">
        <v>0.34649950499999999</v>
      </c>
      <c r="O15" s="107">
        <v>0.34472878800000001</v>
      </c>
      <c r="P15" s="107">
        <v>0.35871304300000001</v>
      </c>
      <c r="Q15" s="107">
        <v>0.38326884500000002</v>
      </c>
      <c r="R15" s="107">
        <v>0.40240190100000001</v>
      </c>
      <c r="S15" s="107">
        <v>0.40203798699999999</v>
      </c>
      <c r="T15" s="107">
        <v>0.35536161900000002</v>
      </c>
      <c r="U15" s="107">
        <v>0.37461633500000002</v>
      </c>
      <c r="V15" s="107">
        <v>0.37145213500000002</v>
      </c>
      <c r="W15" s="107">
        <v>0.39753467300000001</v>
      </c>
      <c r="X15" s="107">
        <v>0.42718543199999998</v>
      </c>
      <c r="Y15" s="107">
        <v>0.41693326800000002</v>
      </c>
      <c r="Z15" s="107">
        <v>0.38284805900000002</v>
      </c>
      <c r="AA15" s="107">
        <v>0.37870595200000001</v>
      </c>
      <c r="AB15" s="107">
        <v>0.37532873900000002</v>
      </c>
      <c r="AC15" s="107">
        <v>0.36647205900000002</v>
      </c>
      <c r="AD15" s="107">
        <v>0.39885925900000002</v>
      </c>
      <c r="AE15" s="107">
        <v>0.43404051100000002</v>
      </c>
      <c r="AF15" s="107">
        <v>0.47340986200000001</v>
      </c>
      <c r="AG15" s="107">
        <v>0.48955200599999998</v>
      </c>
      <c r="AH15" s="107">
        <v>0.49381397599999999</v>
      </c>
      <c r="AI15" s="107">
        <v>0.495521408</v>
      </c>
      <c r="AJ15" s="107">
        <v>0.50987943000000002</v>
      </c>
      <c r="AK15" s="107">
        <v>0.52484465300000005</v>
      </c>
      <c r="AL15" s="107">
        <v>0.51814640248052002</v>
      </c>
      <c r="AM15" s="107">
        <v>0.53050431168339796</v>
      </c>
      <c r="AN15" s="107">
        <v>0.52281540365228296</v>
      </c>
      <c r="AO15" s="107">
        <v>0.55710776215191304</v>
      </c>
      <c r="AP15" s="107">
        <v>0.58263069124320099</v>
      </c>
      <c r="AQ15" s="107">
        <v>0.58705690846941205</v>
      </c>
      <c r="AR15" s="107">
        <v>0.64371490197645098</v>
      </c>
      <c r="AS15" s="107">
        <v>0.69438780074117301</v>
      </c>
      <c r="AT15" s="107">
        <v>0.71188463787335599</v>
      </c>
      <c r="AU15" s="107">
        <v>0.81306502503154499</v>
      </c>
      <c r="AV15" s="107">
        <v>0.89781005930267899</v>
      </c>
      <c r="AW15" s="107">
        <v>0.926835344629934</v>
      </c>
      <c r="AX15" s="107">
        <v>0.94485971777690303</v>
      </c>
      <c r="AY15" s="107">
        <v>0.96889895901850598</v>
      </c>
      <c r="AZ15" s="107">
        <v>1.0158472501342299</v>
      </c>
      <c r="BA15" s="107">
        <v>1.0861681145387501</v>
      </c>
      <c r="BB15" s="107">
        <v>1.11357300009458</v>
      </c>
      <c r="BC15" s="107">
        <v>1.17413663877371</v>
      </c>
      <c r="BD15" s="107">
        <v>1.1858130212645701</v>
      </c>
      <c r="BE15" s="108">
        <v>0.99703482825213097</v>
      </c>
      <c r="BF15" s="109">
        <v>-0.161494542945082</v>
      </c>
      <c r="BG15" s="109">
        <v>5.2351100059121899E-2</v>
      </c>
      <c r="BH15" s="109">
        <v>1.7911870906783701E-3</v>
      </c>
    </row>
    <row r="16" spans="1:62" s="103" customFormat="1" ht="10.5">
      <c r="A16" s="103" t="s">
        <v>264</v>
      </c>
      <c r="B16" s="107">
        <v>0.12105235363259099</v>
      </c>
      <c r="C16" s="107">
        <v>0.12879858083384299</v>
      </c>
      <c r="D16" s="107">
        <v>0.1372962037504</v>
      </c>
      <c r="E16" s="107">
        <v>0.141531435454917</v>
      </c>
      <c r="F16" s="107">
        <v>0.145952231515281</v>
      </c>
      <c r="G16" s="107">
        <v>0.16085009455702801</v>
      </c>
      <c r="H16" s="107">
        <v>0.16252435300000001</v>
      </c>
      <c r="I16" s="107">
        <v>0.22402667100000001</v>
      </c>
      <c r="J16" s="107">
        <v>0.222209095</v>
      </c>
      <c r="K16" s="107">
        <v>0.214035686</v>
      </c>
      <c r="L16" s="107">
        <v>0.172458692</v>
      </c>
      <c r="M16" s="107">
        <v>0.19391624800000001</v>
      </c>
      <c r="N16" s="107">
        <v>0.20174650599999999</v>
      </c>
      <c r="O16" s="107">
        <v>0.20312480799999999</v>
      </c>
      <c r="P16" s="107">
        <v>0.179465763</v>
      </c>
      <c r="Q16" s="107">
        <v>0.17258211700000001</v>
      </c>
      <c r="R16" s="107">
        <v>0.18224241599999999</v>
      </c>
      <c r="S16" s="107">
        <v>0.21404215900000001</v>
      </c>
      <c r="T16" s="107">
        <v>0.20883845400000001</v>
      </c>
      <c r="U16" s="107">
        <v>0.20585304600000001</v>
      </c>
      <c r="V16" s="107">
        <v>0.21274263800000001</v>
      </c>
      <c r="W16" s="107">
        <v>0.221186095</v>
      </c>
      <c r="X16" s="107">
        <v>0.20880331399999999</v>
      </c>
      <c r="Y16" s="107">
        <v>0.229474171</v>
      </c>
      <c r="Z16" s="107">
        <v>0.22575831199999999</v>
      </c>
      <c r="AA16" s="107">
        <v>0.25051357800000001</v>
      </c>
      <c r="AB16" s="107">
        <v>0.24976261861849999</v>
      </c>
      <c r="AC16" s="107">
        <v>0.26436245139255099</v>
      </c>
      <c r="AD16" s="107">
        <v>0.27866134023299999</v>
      </c>
      <c r="AE16" s="107">
        <v>0.29530805429107998</v>
      </c>
      <c r="AF16" s="107">
        <v>0.32024983807474</v>
      </c>
      <c r="AG16" s="107">
        <v>0.36285914166621203</v>
      </c>
      <c r="AH16" s="107">
        <v>0.36276379393649599</v>
      </c>
      <c r="AI16" s="107">
        <v>0.368220820936496</v>
      </c>
      <c r="AJ16" s="107">
        <v>0.40925375024453398</v>
      </c>
      <c r="AK16" s="107">
        <v>0.42777758645563702</v>
      </c>
      <c r="AL16" s="107">
        <v>0.46155164966179002</v>
      </c>
      <c r="AM16" s="107">
        <v>0.500860880496245</v>
      </c>
      <c r="AN16" s="107">
        <v>0.56154733969595705</v>
      </c>
      <c r="AO16" s="107">
        <v>0.61753594641559795</v>
      </c>
      <c r="AP16" s="107">
        <v>0.66214148285015395</v>
      </c>
      <c r="AQ16" s="107">
        <v>0.77336796697796295</v>
      </c>
      <c r="AR16" s="107">
        <v>0.797492036648765</v>
      </c>
      <c r="AS16" s="107">
        <v>0.78576002179056004</v>
      </c>
      <c r="AT16" s="107">
        <v>0.77924810895454699</v>
      </c>
      <c r="AU16" s="107">
        <v>0.84193044280499196</v>
      </c>
      <c r="AV16" s="107">
        <v>0.82682228198441099</v>
      </c>
      <c r="AW16" s="107">
        <v>0.81395914747387199</v>
      </c>
      <c r="AX16" s="107">
        <v>0.82906221592484397</v>
      </c>
      <c r="AY16" s="107">
        <v>0.82480114169298002</v>
      </c>
      <c r="AZ16" s="107">
        <v>0.80028735565841902</v>
      </c>
      <c r="BA16" s="107">
        <v>0.71003591645466801</v>
      </c>
      <c r="BB16" s="107">
        <v>0.75342579406282595</v>
      </c>
      <c r="BC16" s="107">
        <v>0.71313280343763896</v>
      </c>
      <c r="BD16" s="107">
        <v>0.710775165454133</v>
      </c>
      <c r="BE16" s="108">
        <v>0.623723563823255</v>
      </c>
      <c r="BF16" s="109">
        <v>-0.12487178602653699</v>
      </c>
      <c r="BG16" s="109">
        <v>-9.1551674080390093E-3</v>
      </c>
      <c r="BH16" s="109">
        <v>1.1205281540973399E-3</v>
      </c>
    </row>
    <row r="17" spans="1:60" s="103" customFormat="1" ht="10.5">
      <c r="A17" s="103" t="s">
        <v>265</v>
      </c>
      <c r="B17" s="107">
        <v>0.68846198658423896</v>
      </c>
      <c r="C17" s="107">
        <v>0.69500422094154601</v>
      </c>
      <c r="D17" s="107">
        <v>0.73268157150262903</v>
      </c>
      <c r="E17" s="107">
        <v>0.78998556261508701</v>
      </c>
      <c r="F17" s="107">
        <v>0.79848553451224502</v>
      </c>
      <c r="G17" s="107">
        <v>0.805463651633468</v>
      </c>
      <c r="H17" s="107">
        <v>0.81808536382367003</v>
      </c>
      <c r="I17" s="107">
        <v>0.86458649195555104</v>
      </c>
      <c r="J17" s="107">
        <v>0.98964552227962999</v>
      </c>
      <c r="K17" s="107">
        <v>1.0229134680671199</v>
      </c>
      <c r="L17" s="107">
        <v>1.0632541578956001</v>
      </c>
      <c r="M17" s="107">
        <v>1.1620624830334201</v>
      </c>
      <c r="N17" s="107">
        <v>1.2948514265955899</v>
      </c>
      <c r="O17" s="107">
        <v>1.3232027326092799</v>
      </c>
      <c r="P17" s="107">
        <v>1.4583665882383099</v>
      </c>
      <c r="Q17" s="107">
        <v>1.63299504942784</v>
      </c>
      <c r="R17" s="107">
        <v>1.6940813480946</v>
      </c>
      <c r="S17" s="107">
        <v>1.7274252807427299</v>
      </c>
      <c r="T17" s="107">
        <v>1.7198252604878901</v>
      </c>
      <c r="U17" s="107">
        <v>1.7524300835444999</v>
      </c>
      <c r="V17" s="107">
        <v>1.7989708459605001</v>
      </c>
      <c r="W17" s="107">
        <v>1.9322550618691201</v>
      </c>
      <c r="X17" s="107">
        <v>1.927042502405</v>
      </c>
      <c r="Y17" s="107">
        <v>2.0059005784202202</v>
      </c>
      <c r="Z17" s="107">
        <v>2.0226556807118299</v>
      </c>
      <c r="AA17" s="107">
        <v>2.1489372177868198</v>
      </c>
      <c r="AB17" s="107">
        <v>2.15877192100701</v>
      </c>
      <c r="AC17" s="107">
        <v>2.3369152455817099</v>
      </c>
      <c r="AD17" s="107">
        <v>2.3117352670126201</v>
      </c>
      <c r="AE17" s="107">
        <v>2.50969566067899</v>
      </c>
      <c r="AF17" s="107">
        <v>2.58543626491663</v>
      </c>
      <c r="AG17" s="107">
        <v>2.5171654985065799</v>
      </c>
      <c r="AH17" s="107">
        <v>2.6607329635579799</v>
      </c>
      <c r="AI17" s="107">
        <v>2.8236589551711901</v>
      </c>
      <c r="AJ17" s="107">
        <v>2.8242475133809299</v>
      </c>
      <c r="AK17" s="107">
        <v>2.9053720352884902</v>
      </c>
      <c r="AL17" s="107">
        <v>3.02196267714702</v>
      </c>
      <c r="AM17" s="107">
        <v>3.0584110498711601</v>
      </c>
      <c r="AN17" s="107">
        <v>2.8552965188204</v>
      </c>
      <c r="AO17" s="107">
        <v>3.0987896787913298</v>
      </c>
      <c r="AP17" s="107">
        <v>3.1908605964685801</v>
      </c>
      <c r="AQ17" s="107">
        <v>3.36702366204389</v>
      </c>
      <c r="AR17" s="107">
        <v>3.5588538691681202</v>
      </c>
      <c r="AS17" s="107">
        <v>3.4897592824561401</v>
      </c>
      <c r="AT17" s="107">
        <v>3.4823392823176902</v>
      </c>
      <c r="AU17" s="107">
        <v>3.3604410968757699</v>
      </c>
      <c r="AV17" s="107">
        <v>3.4416324724926199</v>
      </c>
      <c r="AW17" s="107">
        <v>3.6055000076499901</v>
      </c>
      <c r="AX17" s="107">
        <v>3.6537935174865601</v>
      </c>
      <c r="AY17" s="107">
        <v>3.4748667294939399</v>
      </c>
      <c r="AZ17" s="107">
        <v>3.4318980195965598</v>
      </c>
      <c r="BA17" s="107">
        <v>2.9898668442061398</v>
      </c>
      <c r="BB17" s="107">
        <v>2.9250978268574102</v>
      </c>
      <c r="BC17" s="107">
        <v>2.4732527346641802</v>
      </c>
      <c r="BD17" s="107">
        <v>1.94941613297959</v>
      </c>
      <c r="BE17" s="108">
        <v>1.44154509464459</v>
      </c>
      <c r="BF17" s="109">
        <v>-0.26254511670235497</v>
      </c>
      <c r="BG17" s="109">
        <v>-5.6366506538387498E-2</v>
      </c>
      <c r="BH17" s="109">
        <v>2.5897560355887098E-3</v>
      </c>
    </row>
    <row r="18" spans="1:60" s="103" customFormat="1" ht="10.5">
      <c r="A18" s="103" t="s">
        <v>189</v>
      </c>
      <c r="B18" s="107">
        <v>0.182478719194406</v>
      </c>
      <c r="C18" s="107">
        <v>0.18560063394969101</v>
      </c>
      <c r="D18" s="107">
        <v>0.19641198840062901</v>
      </c>
      <c r="E18" s="107">
        <v>0.201756211045406</v>
      </c>
      <c r="F18" s="107">
        <v>0.215661850291583</v>
      </c>
      <c r="G18" s="107">
        <v>0.22494661811832001</v>
      </c>
      <c r="H18" s="107">
        <v>0.23540704821490199</v>
      </c>
      <c r="I18" s="107">
        <v>0.25664487672687603</v>
      </c>
      <c r="J18" s="107">
        <v>0.26922885415344799</v>
      </c>
      <c r="K18" s="107">
        <v>0.27698220651342897</v>
      </c>
      <c r="L18" s="107">
        <v>0.30377676379201601</v>
      </c>
      <c r="M18" s="107">
        <v>0.31595995801712101</v>
      </c>
      <c r="N18" s="107">
        <v>0.3191708126101</v>
      </c>
      <c r="O18" s="107">
        <v>0.33399058910428803</v>
      </c>
      <c r="P18" s="107">
        <v>0.34173196493356001</v>
      </c>
      <c r="Q18" s="107">
        <v>0.33235881344683199</v>
      </c>
      <c r="R18" s="107">
        <v>0.33668391867617498</v>
      </c>
      <c r="S18" s="107">
        <v>0.33538505835254701</v>
      </c>
      <c r="T18" s="107">
        <v>0.33618154300599001</v>
      </c>
      <c r="U18" s="107">
        <v>0.33995454027482902</v>
      </c>
      <c r="V18" s="107">
        <v>0.34817968633988799</v>
      </c>
      <c r="W18" s="107">
        <v>0.36057381768080998</v>
      </c>
      <c r="X18" s="107">
        <v>0.38402238432261598</v>
      </c>
      <c r="Y18" s="107">
        <v>0.381112170649691</v>
      </c>
      <c r="Z18" s="107">
        <v>0.40522441581108198</v>
      </c>
      <c r="AA18" s="107">
        <v>0.41947338379431798</v>
      </c>
      <c r="AB18" s="107">
        <v>0.444110253924625</v>
      </c>
      <c r="AC18" s="107">
        <v>0.486828504623805</v>
      </c>
      <c r="AD18" s="107">
        <v>0.52273710704901399</v>
      </c>
      <c r="AE18" s="107">
        <v>0.55463686477629104</v>
      </c>
      <c r="AF18" s="107">
        <v>0.59855459428163005</v>
      </c>
      <c r="AG18" s="107">
        <v>0.60775625129903899</v>
      </c>
      <c r="AH18" s="107">
        <v>0.64115667027027201</v>
      </c>
      <c r="AI18" s="107">
        <v>0.71168037527925199</v>
      </c>
      <c r="AJ18" s="107">
        <v>0.73560553584491295</v>
      </c>
      <c r="AK18" s="107">
        <v>0.76828901491718604</v>
      </c>
      <c r="AL18" s="107">
        <v>0.79470466411440999</v>
      </c>
      <c r="AM18" s="107">
        <v>0.80625249395236598</v>
      </c>
      <c r="AN18" s="107">
        <v>0.84259316172479404</v>
      </c>
      <c r="AO18" s="107">
        <v>0.86700969049966103</v>
      </c>
      <c r="AP18" s="107">
        <v>0.869807799133134</v>
      </c>
      <c r="AQ18" s="107">
        <v>0.91956580915508601</v>
      </c>
      <c r="AR18" s="107">
        <v>0.96379783213461501</v>
      </c>
      <c r="AS18" s="107">
        <v>0.987945757084712</v>
      </c>
      <c r="AT18" s="107">
        <v>0.96888220351089804</v>
      </c>
      <c r="AU18" s="107">
        <v>1.0089230414307799</v>
      </c>
      <c r="AV18" s="107">
        <v>1.06121930704973</v>
      </c>
      <c r="AW18" s="107">
        <v>1.0962088923887401</v>
      </c>
      <c r="AX18" s="107">
        <v>1.10510819612589</v>
      </c>
      <c r="AY18" s="107">
        <v>1.1426709615024699</v>
      </c>
      <c r="AZ18" s="107">
        <v>1.24561301844947</v>
      </c>
      <c r="BA18" s="107">
        <v>1.2976106447518101</v>
      </c>
      <c r="BB18" s="107">
        <v>1.3355616153258401</v>
      </c>
      <c r="BC18" s="107">
        <v>1.3562278922743001</v>
      </c>
      <c r="BD18" s="107">
        <v>1.4326825435287101</v>
      </c>
      <c r="BE18" s="108">
        <v>1.2985476954191499</v>
      </c>
      <c r="BF18" s="109">
        <v>-9.6101396121883703E-2</v>
      </c>
      <c r="BG18" s="109">
        <v>3.98911904382016E-2</v>
      </c>
      <c r="BH18" s="109">
        <v>2.3328591968471701E-3</v>
      </c>
    </row>
    <row r="19" spans="1:60" s="103" customFormat="1" ht="10.5">
      <c r="A19" s="103" t="s">
        <v>266</v>
      </c>
      <c r="B19" s="107">
        <v>0.78931298208605105</v>
      </c>
      <c r="C19" s="107">
        <v>0.81753598914764103</v>
      </c>
      <c r="D19" s="107">
        <v>0.85083430769130797</v>
      </c>
      <c r="E19" s="107">
        <v>0.86920977053469395</v>
      </c>
      <c r="F19" s="107">
        <v>0.89118913658337096</v>
      </c>
      <c r="G19" s="107">
        <v>1.0207307607812099</v>
      </c>
      <c r="H19" s="107">
        <v>1.05568631573731</v>
      </c>
      <c r="I19" s="107">
        <v>1.1269156694637501</v>
      </c>
      <c r="J19" s="107">
        <v>1.2151185912290601</v>
      </c>
      <c r="K19" s="107">
        <v>1.2081438987406501</v>
      </c>
      <c r="L19" s="107">
        <v>1.17536138563339</v>
      </c>
      <c r="M19" s="107">
        <v>1.1977276036476301</v>
      </c>
      <c r="N19" s="107">
        <v>1.25650586581547</v>
      </c>
      <c r="O19" s="107">
        <v>1.28997587369883</v>
      </c>
      <c r="P19" s="107">
        <v>1.33066343163483</v>
      </c>
      <c r="Q19" s="107">
        <v>1.49535739846768</v>
      </c>
      <c r="R19" s="107">
        <v>1.5126663359830701</v>
      </c>
      <c r="S19" s="107">
        <v>1.32067152536896</v>
      </c>
      <c r="T19" s="107">
        <v>1.2726705755199399</v>
      </c>
      <c r="U19" s="107">
        <v>1.3480043849094101</v>
      </c>
      <c r="V19" s="107">
        <v>1.2677227021469499</v>
      </c>
      <c r="W19" s="107">
        <v>1.2494870773494899</v>
      </c>
      <c r="X19" s="107">
        <v>1.2995072015969</v>
      </c>
      <c r="Y19" s="107">
        <v>1.3133193898495199</v>
      </c>
      <c r="Z19" s="107">
        <v>1.36512306145179</v>
      </c>
      <c r="AA19" s="107">
        <v>1.3482215467279499</v>
      </c>
      <c r="AB19" s="107">
        <v>1.31692533093518</v>
      </c>
      <c r="AC19" s="107">
        <v>1.2473052756762499</v>
      </c>
      <c r="AD19" s="107">
        <v>1.24908786206457</v>
      </c>
      <c r="AE19" s="107">
        <v>1.3073603325912699</v>
      </c>
      <c r="AF19" s="107">
        <v>1.31022272186332</v>
      </c>
      <c r="AG19" s="107">
        <v>1.3580402480039699</v>
      </c>
      <c r="AH19" s="107">
        <v>1.43673573951611</v>
      </c>
      <c r="AI19" s="107">
        <v>1.49057704926649</v>
      </c>
      <c r="AJ19" s="107">
        <v>1.4512287239070001</v>
      </c>
      <c r="AK19" s="107">
        <v>1.6468662554015301</v>
      </c>
      <c r="AL19" s="107">
        <v>1.67807765369271</v>
      </c>
      <c r="AM19" s="107">
        <v>1.7048097537245701</v>
      </c>
      <c r="AN19" s="107">
        <v>1.7394350246550601</v>
      </c>
      <c r="AO19" s="107">
        <v>1.7494008383625299</v>
      </c>
      <c r="AP19" s="107">
        <v>1.7522319008012699</v>
      </c>
      <c r="AQ19" s="107">
        <v>1.79666583158516</v>
      </c>
      <c r="AR19" s="107">
        <v>1.7401931584059001</v>
      </c>
      <c r="AS19" s="107">
        <v>1.67570655295544</v>
      </c>
      <c r="AT19" s="107">
        <v>1.57369068930753</v>
      </c>
      <c r="AU19" s="107">
        <v>1.5538690492498299</v>
      </c>
      <c r="AV19" s="107">
        <v>1.5878461588052599</v>
      </c>
      <c r="AW19" s="107">
        <v>1.5684890321334299</v>
      </c>
      <c r="AX19" s="107">
        <v>1.5304502216311799</v>
      </c>
      <c r="AY19" s="107">
        <v>1.51488866481889</v>
      </c>
      <c r="AZ19" s="107">
        <v>1.55706701310245</v>
      </c>
      <c r="BA19" s="107">
        <v>1.6145496094412799</v>
      </c>
      <c r="BB19" s="107">
        <v>1.5719572026078299</v>
      </c>
      <c r="BC19" s="107">
        <v>1.62073508762409</v>
      </c>
      <c r="BD19" s="107">
        <v>1.67198337115453</v>
      </c>
      <c r="BE19" s="108">
        <v>1.5620806589908101</v>
      </c>
      <c r="BF19" s="109">
        <v>-6.8284585885257001E-2</v>
      </c>
      <c r="BG19" s="109">
        <v>6.0770861120569303E-3</v>
      </c>
      <c r="BH19" s="109">
        <v>2.8062998720794399E-3</v>
      </c>
    </row>
    <row r="20" spans="1:60" s="103" customFormat="1" ht="10.5">
      <c r="A20" s="103" t="s">
        <v>267</v>
      </c>
      <c r="B20" s="107">
        <v>0.111893827178358</v>
      </c>
      <c r="C20" s="107">
        <v>0.12806102271099001</v>
      </c>
      <c r="D20" s="107">
        <v>0.136593548512633</v>
      </c>
      <c r="E20" s="107">
        <v>0.14123662856375099</v>
      </c>
      <c r="F20" s="107">
        <v>0.15154620227548901</v>
      </c>
      <c r="G20" s="107">
        <v>0.158620408639215</v>
      </c>
      <c r="H20" s="107">
        <v>0.175126765795133</v>
      </c>
      <c r="I20" s="107">
        <v>0.19419562759006101</v>
      </c>
      <c r="J20" s="107">
        <v>0.200986884334693</v>
      </c>
      <c r="K20" s="107">
        <v>0.18632681136815599</v>
      </c>
      <c r="L20" s="107">
        <v>0.20536963481675599</v>
      </c>
      <c r="M20" s="107">
        <v>0.208094256122416</v>
      </c>
      <c r="N20" s="107">
        <v>0.22135688382551599</v>
      </c>
      <c r="O20" s="107">
        <v>0.25034996133554099</v>
      </c>
      <c r="P20" s="107">
        <v>0.260955729502163</v>
      </c>
      <c r="Q20" s="107">
        <v>0.27588802007688401</v>
      </c>
      <c r="R20" s="107">
        <v>0.25937788415252799</v>
      </c>
      <c r="S20" s="107">
        <v>0.25069141582365601</v>
      </c>
      <c r="T20" s="107">
        <v>0.23898242929091701</v>
      </c>
      <c r="U20" s="107">
        <v>0.24116853071392899</v>
      </c>
      <c r="V20" s="107">
        <v>0.28307138464041798</v>
      </c>
      <c r="W20" s="107">
        <v>0.37118037595304099</v>
      </c>
      <c r="X20" s="107">
        <v>0.43808536174012502</v>
      </c>
      <c r="Y20" s="107">
        <v>0.46512443446872698</v>
      </c>
      <c r="Z20" s="107">
        <v>0.51017654700269799</v>
      </c>
      <c r="AA20" s="107">
        <v>0.55190885491453701</v>
      </c>
      <c r="AB20" s="107">
        <v>0.58298157467967504</v>
      </c>
      <c r="AC20" s="107">
        <v>0.59096393373572498</v>
      </c>
      <c r="AD20" s="107">
        <v>0.63995383202919798</v>
      </c>
      <c r="AE20" s="107">
        <v>0.71623988096528002</v>
      </c>
      <c r="AF20" s="107">
        <v>0.80337421521349295</v>
      </c>
      <c r="AG20" s="107">
        <v>0.84090982644360301</v>
      </c>
      <c r="AH20" s="107">
        <v>0.91282332582566805</v>
      </c>
      <c r="AI20" s="107">
        <v>0.94965481954437703</v>
      </c>
      <c r="AJ20" s="107">
        <v>0.94987085712609098</v>
      </c>
      <c r="AK20" s="107">
        <v>0.93227807240842697</v>
      </c>
      <c r="AL20" s="107">
        <v>0.86261249238586801</v>
      </c>
      <c r="AM20" s="107">
        <v>0.89206829361936202</v>
      </c>
      <c r="AN20" s="107">
        <v>0.93392649789358595</v>
      </c>
      <c r="AO20" s="107">
        <v>0.92057235555205197</v>
      </c>
      <c r="AP20" s="107">
        <v>0.92766462010834905</v>
      </c>
      <c r="AQ20" s="107">
        <v>0.92624032813046098</v>
      </c>
      <c r="AR20" s="107">
        <v>0.99837059928070904</v>
      </c>
      <c r="AS20" s="107">
        <v>1.0265780479764499</v>
      </c>
      <c r="AT20" s="107">
        <v>1.0559454191970601</v>
      </c>
      <c r="AU20" s="107">
        <v>1.1062003008858901</v>
      </c>
      <c r="AV20" s="107">
        <v>1.1450028528412901</v>
      </c>
      <c r="AW20" s="107">
        <v>1.1721835889269301</v>
      </c>
      <c r="AX20" s="107">
        <v>1.2071202881676399</v>
      </c>
      <c r="AY20" s="107">
        <v>1.18208789629313</v>
      </c>
      <c r="AZ20" s="107">
        <v>1.2033140713597601</v>
      </c>
      <c r="BA20" s="107">
        <v>1.2998804520910501</v>
      </c>
      <c r="BB20" s="107">
        <v>1.2876438425338499</v>
      </c>
      <c r="BC20" s="107">
        <v>1.31259583714913</v>
      </c>
      <c r="BD20" s="107">
        <v>1.2419083437929499</v>
      </c>
      <c r="BE20" s="108">
        <v>1.09116251947957</v>
      </c>
      <c r="BF20" s="109">
        <v>-0.123783001733536</v>
      </c>
      <c r="BG20" s="109">
        <v>1.6353547648004799E-2</v>
      </c>
      <c r="BH20" s="109">
        <v>1.9602888117260801E-3</v>
      </c>
    </row>
    <row r="21" spans="1:60" s="103" customFormat="1" ht="10.5">
      <c r="A21" s="110" t="s">
        <v>268</v>
      </c>
      <c r="B21" s="111">
        <v>4.8554281694236998</v>
      </c>
      <c r="C21" s="111">
        <v>5.1362312746244898</v>
      </c>
      <c r="D21" s="111">
        <v>5.3433134713920598</v>
      </c>
      <c r="E21" s="111">
        <v>5.6627044452653603</v>
      </c>
      <c r="F21" s="111">
        <v>5.9132734787044097</v>
      </c>
      <c r="G21" s="111">
        <v>6.2984833705157302</v>
      </c>
      <c r="H21" s="111">
        <v>6.6355615650509598</v>
      </c>
      <c r="I21" s="111">
        <v>7.1730005993332702</v>
      </c>
      <c r="J21" s="111">
        <v>7.8749595324643398</v>
      </c>
      <c r="K21" s="111">
        <v>8.27143852710579</v>
      </c>
      <c r="L21" s="111">
        <v>8.3839937478333599</v>
      </c>
      <c r="M21" s="111">
        <v>8.9341079229167804</v>
      </c>
      <c r="N21" s="111">
        <v>9.4676158379022297</v>
      </c>
      <c r="O21" s="111">
        <v>9.9677651210980809</v>
      </c>
      <c r="P21" s="111">
        <v>10.616509637268599</v>
      </c>
      <c r="Q21" s="111">
        <v>11.097205372708499</v>
      </c>
      <c r="R21" s="111">
        <v>11.0846018048708</v>
      </c>
      <c r="S21" s="111">
        <v>11.179626633806</v>
      </c>
      <c r="T21" s="111">
        <v>11.252962745519399</v>
      </c>
      <c r="U21" s="111">
        <v>11.743386455355401</v>
      </c>
      <c r="V21" s="111">
        <v>12.096695702067599</v>
      </c>
      <c r="W21" s="111">
        <v>12.808581871099699</v>
      </c>
      <c r="X21" s="111">
        <v>13.291041379315701</v>
      </c>
      <c r="Y21" s="111">
        <v>13.7365348466739</v>
      </c>
      <c r="Z21" s="111">
        <v>13.9809776005086</v>
      </c>
      <c r="AA21" s="111">
        <v>14.022441827954999</v>
      </c>
      <c r="AB21" s="111">
        <v>14.4225175146406</v>
      </c>
      <c r="AC21" s="111">
        <v>15.0915740981997</v>
      </c>
      <c r="AD21" s="111">
        <v>15.663913186884701</v>
      </c>
      <c r="AE21" s="111">
        <v>16.651921407779199</v>
      </c>
      <c r="AF21" s="111">
        <v>17.3869205105178</v>
      </c>
      <c r="AG21" s="111">
        <v>18.0963714661778</v>
      </c>
      <c r="AH21" s="111">
        <v>19.0815182790313</v>
      </c>
      <c r="AI21" s="111">
        <v>19.792338570415499</v>
      </c>
      <c r="AJ21" s="111">
        <v>19.907690184703799</v>
      </c>
      <c r="AK21" s="111">
        <v>20.382620660602399</v>
      </c>
      <c r="AL21" s="111">
        <v>20.2731471806065</v>
      </c>
      <c r="AM21" s="111">
        <v>20.546685908130598</v>
      </c>
      <c r="AN21" s="111">
        <v>20.853735229908398</v>
      </c>
      <c r="AO21" s="111">
        <v>21.8702393635051</v>
      </c>
      <c r="AP21" s="111">
        <v>22.5273824251402</v>
      </c>
      <c r="AQ21" s="111">
        <v>23.528684579033701</v>
      </c>
      <c r="AR21" s="111">
        <v>24.6091859367945</v>
      </c>
      <c r="AS21" s="111">
        <v>25.1446941591661</v>
      </c>
      <c r="AT21" s="111">
        <v>24.820703251448599</v>
      </c>
      <c r="AU21" s="111">
        <v>26.190864064270599</v>
      </c>
      <c r="AV21" s="111">
        <v>27.2672113190002</v>
      </c>
      <c r="AW21" s="111">
        <v>27.990582259976001</v>
      </c>
      <c r="AX21" s="111">
        <v>28.696788365278</v>
      </c>
      <c r="AY21" s="111">
        <v>28.888906129945799</v>
      </c>
      <c r="AZ21" s="111">
        <v>28.9728048676001</v>
      </c>
      <c r="BA21" s="111">
        <v>28.533486018103599</v>
      </c>
      <c r="BB21" s="111">
        <v>28.748078375024701</v>
      </c>
      <c r="BC21" s="111">
        <v>28.577571644616999</v>
      </c>
      <c r="BD21" s="111">
        <v>28.332260345566599</v>
      </c>
      <c r="BE21" s="111">
        <v>26.190025256782398</v>
      </c>
      <c r="BF21" s="112">
        <v>-7.8136813224201504E-2</v>
      </c>
      <c r="BG21" s="112">
        <v>1.33202326403836E-2</v>
      </c>
      <c r="BH21" s="112">
        <v>4.7050748695236302E-2</v>
      </c>
    </row>
    <row r="22" spans="1:60" s="103" customFormat="1" ht="10.5">
      <c r="B22" s="107"/>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c r="BE22" s="108"/>
      <c r="BF22" s="109"/>
      <c r="BG22" s="109"/>
      <c r="BH22" s="109"/>
    </row>
    <row r="23" spans="1:60" s="103" customFormat="1" ht="10.5">
      <c r="A23" s="103" t="s">
        <v>269</v>
      </c>
      <c r="B23" s="107">
        <v>0.67181767695010097</v>
      </c>
      <c r="C23" s="107">
        <v>0.702788960216579</v>
      </c>
      <c r="D23" s="107">
        <v>0.70989051107675505</v>
      </c>
      <c r="E23" s="107">
        <v>0.75953739756037797</v>
      </c>
      <c r="F23" s="107">
        <v>0.78814957799157803</v>
      </c>
      <c r="G23" s="107">
        <v>0.90120193463848597</v>
      </c>
      <c r="H23" s="107">
        <v>0.90025122215912701</v>
      </c>
      <c r="I23" s="107">
        <v>0.93141945589124697</v>
      </c>
      <c r="J23" s="107">
        <v>1.00104343659314</v>
      </c>
      <c r="K23" s="107">
        <v>1.0040107361107899</v>
      </c>
      <c r="L23" s="107">
        <v>0.99647715660693204</v>
      </c>
      <c r="M23" s="107">
        <v>1.0339491963856</v>
      </c>
      <c r="N23" s="107">
        <v>1.03367376199751</v>
      </c>
      <c r="O23" s="107">
        <v>1.0789925676730301</v>
      </c>
      <c r="P23" s="107">
        <v>1.1418548577413601</v>
      </c>
      <c r="Q23" s="107">
        <v>1.1363651313837</v>
      </c>
      <c r="R23" s="107">
        <v>1.10157094142684</v>
      </c>
      <c r="S23" s="107">
        <v>1.06482480229254</v>
      </c>
      <c r="T23" s="107">
        <v>1.06203663768875</v>
      </c>
      <c r="U23" s="107">
        <v>1.05356471295733</v>
      </c>
      <c r="V23" s="107">
        <v>1.1062045634020601</v>
      </c>
      <c r="W23" s="107">
        <v>1.1173057111272799</v>
      </c>
      <c r="X23" s="107">
        <v>1.1782861136198499</v>
      </c>
      <c r="Y23" s="107">
        <v>1.16053928347207</v>
      </c>
      <c r="Z23" s="107">
        <v>1.1672250905634001</v>
      </c>
      <c r="AA23" s="107">
        <v>1.1845709704759599</v>
      </c>
      <c r="AB23" s="107">
        <v>1.24333511460533</v>
      </c>
      <c r="AC23" s="107">
        <v>1.2210303271017999</v>
      </c>
      <c r="AD23" s="107">
        <v>1.2419365852128299</v>
      </c>
      <c r="AE23" s="107">
        <v>1.2350461730628099</v>
      </c>
      <c r="AF23" s="107">
        <v>1.29462428230364</v>
      </c>
      <c r="AG23" s="107">
        <v>1.2985651471500901</v>
      </c>
      <c r="AH23" s="107">
        <v>1.3251059414948501</v>
      </c>
      <c r="AI23" s="107">
        <v>1.34586284638438</v>
      </c>
      <c r="AJ23" s="107">
        <v>1.3750869053763599</v>
      </c>
      <c r="AK23" s="107">
        <v>1.37981253488294</v>
      </c>
      <c r="AL23" s="107">
        <v>1.43068877255127</v>
      </c>
      <c r="AM23" s="107">
        <v>1.4334116231328899</v>
      </c>
      <c r="AN23" s="107">
        <v>1.4527766364208901</v>
      </c>
      <c r="AO23" s="107">
        <v>1.47703301032724</v>
      </c>
      <c r="AP23" s="107">
        <v>1.50214068876249</v>
      </c>
      <c r="AQ23" s="107">
        <v>1.48515199118611</v>
      </c>
      <c r="AR23" s="107">
        <v>1.4503385061792</v>
      </c>
      <c r="AS23" s="107">
        <v>1.4794061909612399</v>
      </c>
      <c r="AT23" s="107">
        <v>1.4293014864335201</v>
      </c>
      <c r="AU23" s="107">
        <v>1.4779125651540499</v>
      </c>
      <c r="AV23" s="107">
        <v>1.3838101797161799</v>
      </c>
      <c r="AW23" s="107">
        <v>1.4513530466159299</v>
      </c>
      <c r="AX23" s="107">
        <v>1.4418535989371799</v>
      </c>
      <c r="AY23" s="107">
        <v>1.3817426487155999</v>
      </c>
      <c r="AZ23" s="107">
        <v>1.3843077377944799</v>
      </c>
      <c r="BA23" s="107">
        <v>1.4298432933440901</v>
      </c>
      <c r="BB23" s="107">
        <v>1.46453352018703</v>
      </c>
      <c r="BC23" s="107">
        <v>1.4296939148090799</v>
      </c>
      <c r="BD23" s="107">
        <v>1.4974714966245799</v>
      </c>
      <c r="BE23" s="108">
        <v>1.38369565590364</v>
      </c>
      <c r="BF23" s="109">
        <v>-7.8503283841933599E-2</v>
      </c>
      <c r="BG23" s="109">
        <v>4.6700873198974903E-3</v>
      </c>
      <c r="BH23" s="109">
        <v>2.4858287053294201E-3</v>
      </c>
    </row>
    <row r="24" spans="1:60" s="103" customFormat="1" ht="10.5">
      <c r="A24" s="103" t="s">
        <v>270</v>
      </c>
      <c r="B24" s="107">
        <v>1.4864128905798</v>
      </c>
      <c r="C24" s="107">
        <v>1.4320981199198399</v>
      </c>
      <c r="D24" s="107">
        <v>1.50338381106712</v>
      </c>
      <c r="E24" s="107">
        <v>1.6753306156960399</v>
      </c>
      <c r="F24" s="107">
        <v>1.8386363179201199</v>
      </c>
      <c r="G24" s="107">
        <v>1.9423568088387999</v>
      </c>
      <c r="H24" s="107">
        <v>1.90551731554388</v>
      </c>
      <c r="I24" s="107">
        <v>2.0257198989051601</v>
      </c>
      <c r="J24" s="107">
        <v>2.0528737200846798</v>
      </c>
      <c r="K24" s="107">
        <v>1.9824695392476801</v>
      </c>
      <c r="L24" s="107">
        <v>1.86316841083462</v>
      </c>
      <c r="M24" s="107">
        <v>1.97617191400611</v>
      </c>
      <c r="N24" s="107">
        <v>1.9790882039833799</v>
      </c>
      <c r="O24" s="107">
        <v>2.0657486863237602</v>
      </c>
      <c r="P24" s="107">
        <v>2.1256884981221198</v>
      </c>
      <c r="Q24" s="107">
        <v>2.03465727331288</v>
      </c>
      <c r="R24" s="107">
        <v>1.9344244657838401</v>
      </c>
      <c r="S24" s="107">
        <v>1.8499159551229201</v>
      </c>
      <c r="T24" s="107">
        <v>1.7908557772045799</v>
      </c>
      <c r="U24" s="107">
        <v>1.8710880265823999</v>
      </c>
      <c r="V24" s="107">
        <v>1.95202044020704</v>
      </c>
      <c r="W24" s="107">
        <v>2.0133352284680002</v>
      </c>
      <c r="X24" s="107">
        <v>2.0737289594244102</v>
      </c>
      <c r="Y24" s="107">
        <v>2.1149597290528899</v>
      </c>
      <c r="Z24" s="107">
        <v>2.1311035764659598</v>
      </c>
      <c r="AA24" s="107">
        <v>2.2270851388774702</v>
      </c>
      <c r="AB24" s="107">
        <v>2.30455081580451</v>
      </c>
      <c r="AC24" s="107">
        <v>2.29946396364529</v>
      </c>
      <c r="AD24" s="107">
        <v>2.26270733800057</v>
      </c>
      <c r="AE24" s="107">
        <v>2.38073802096083</v>
      </c>
      <c r="AF24" s="107">
        <v>2.4100348033279801</v>
      </c>
      <c r="AG24" s="107">
        <v>2.5600258557803399</v>
      </c>
      <c r="AH24" s="107">
        <v>2.5857353192511399</v>
      </c>
      <c r="AI24" s="107">
        <v>2.6366697139965698</v>
      </c>
      <c r="AJ24" s="107">
        <v>2.6169978898017701</v>
      </c>
      <c r="AK24" s="107">
        <v>2.66454361573554</v>
      </c>
      <c r="AL24" s="107">
        <v>2.6415528328061302</v>
      </c>
      <c r="AM24" s="107">
        <v>2.6290203117336999</v>
      </c>
      <c r="AN24" s="107">
        <v>2.7304392350044502</v>
      </c>
      <c r="AO24" s="107">
        <v>2.74061586172696</v>
      </c>
      <c r="AP24" s="107">
        <v>2.7089149086308799</v>
      </c>
      <c r="AQ24" s="107">
        <v>2.7154048242430702</v>
      </c>
      <c r="AR24" s="107">
        <v>2.7330077451492598</v>
      </c>
      <c r="AS24" s="107">
        <v>2.7760412933215899</v>
      </c>
      <c r="AT24" s="107">
        <v>2.5931188267080199</v>
      </c>
      <c r="AU24" s="107">
        <v>2.7635595532060102</v>
      </c>
      <c r="AV24" s="107">
        <v>2.57940189648088</v>
      </c>
      <c r="AW24" s="107">
        <v>2.4715450812620698</v>
      </c>
      <c r="AX24" s="107">
        <v>2.53875882144981</v>
      </c>
      <c r="AY24" s="107">
        <v>2.3591515132000298</v>
      </c>
      <c r="AZ24" s="107">
        <v>2.3924639366824101</v>
      </c>
      <c r="BA24" s="107">
        <v>2.57873793902171</v>
      </c>
      <c r="BB24" s="107">
        <v>2.60648270057187</v>
      </c>
      <c r="BC24" s="107">
        <v>2.58704713849666</v>
      </c>
      <c r="BD24" s="107">
        <v>2.6673903075543199</v>
      </c>
      <c r="BE24" s="108">
        <v>2.19083947724741</v>
      </c>
      <c r="BF24" s="109">
        <v>-0.18090218336303601</v>
      </c>
      <c r="BG24" s="109">
        <v>2.82791603888466E-3</v>
      </c>
      <c r="BH24" s="109">
        <v>3.9358739315792004E-3</v>
      </c>
    </row>
    <row r="25" spans="1:60" s="103" customFormat="1" ht="10.5">
      <c r="A25" s="103" t="s">
        <v>271</v>
      </c>
      <c r="B25" s="107">
        <v>0.43044203800000003</v>
      </c>
      <c r="C25" s="107">
        <v>0.461538744</v>
      </c>
      <c r="D25" s="107">
        <v>0.53632174200000005</v>
      </c>
      <c r="E25" s="107">
        <v>0.60013342199999997</v>
      </c>
      <c r="F25" s="107">
        <v>0.66865729399999996</v>
      </c>
      <c r="G25" s="107">
        <v>0.75230208300000001</v>
      </c>
      <c r="H25" s="107">
        <v>0.78338919699999998</v>
      </c>
      <c r="I25" s="107">
        <v>0.80619415400000005</v>
      </c>
      <c r="J25" s="107">
        <v>0.83740687199999997</v>
      </c>
      <c r="K25" s="107">
        <v>0.86256850900000004</v>
      </c>
      <c r="L25" s="107">
        <v>0.95299419699999999</v>
      </c>
      <c r="M25" s="107">
        <v>1.008635194</v>
      </c>
      <c r="N25" s="107">
        <v>1.0625134490000001</v>
      </c>
      <c r="O25" s="107">
        <v>1.1006919470000001</v>
      </c>
      <c r="P25" s="107">
        <v>1.1422482789999999</v>
      </c>
      <c r="Q25" s="107">
        <v>1.205849771</v>
      </c>
      <c r="R25" s="107">
        <v>1.187428371</v>
      </c>
      <c r="S25" s="107">
        <v>1.2165740540000001</v>
      </c>
      <c r="T25" s="107">
        <v>1.2243272949999999</v>
      </c>
      <c r="U25" s="107">
        <v>1.217173582</v>
      </c>
      <c r="V25" s="107">
        <v>1.208496075</v>
      </c>
      <c r="W25" s="107">
        <v>1.2329875340000001</v>
      </c>
      <c r="X25" s="107">
        <v>1.2423496359999999</v>
      </c>
      <c r="Y25" s="107">
        <v>1.2706045779999999</v>
      </c>
      <c r="Z25" s="107">
        <v>1.2597683420000001</v>
      </c>
      <c r="AA25" s="107">
        <v>1.16360712106597</v>
      </c>
      <c r="AB25" s="107">
        <v>0.93978513318857104</v>
      </c>
      <c r="AC25" s="107">
        <v>0.88264019442473396</v>
      </c>
      <c r="AD25" s="107">
        <v>0.93958450254642001</v>
      </c>
      <c r="AE25" s="107">
        <v>0.90448192773932301</v>
      </c>
      <c r="AF25" s="107">
        <v>0.97277190804558</v>
      </c>
      <c r="AG25" s="107">
        <v>0.968303324615293</v>
      </c>
      <c r="AH25" s="107">
        <v>0.91774683267539403</v>
      </c>
      <c r="AI25" s="107">
        <v>0.88032408679212504</v>
      </c>
      <c r="AJ25" s="107">
        <v>0.76882483004157098</v>
      </c>
      <c r="AK25" s="107">
        <v>0.77720729849053505</v>
      </c>
      <c r="AL25" s="107">
        <v>0.80369432509849703</v>
      </c>
      <c r="AM25" s="107">
        <v>0.78423744046584298</v>
      </c>
      <c r="AN25" s="107">
        <v>0.81377513463981599</v>
      </c>
      <c r="AO25" s="107">
        <v>0.78779657999833197</v>
      </c>
      <c r="AP25" s="107">
        <v>0.85199803269496099</v>
      </c>
      <c r="AQ25" s="107">
        <v>0.86838134071252504</v>
      </c>
      <c r="AR25" s="107">
        <v>0.84218725709328202</v>
      </c>
      <c r="AS25" s="107">
        <v>0.828268421782547</v>
      </c>
      <c r="AT25" s="107">
        <v>0.72389776172581199</v>
      </c>
      <c r="AU25" s="107">
        <v>0.75342131683672997</v>
      </c>
      <c r="AV25" s="107">
        <v>0.80183352177292899</v>
      </c>
      <c r="AW25" s="107">
        <v>0.76051516598746105</v>
      </c>
      <c r="AX25" s="107">
        <v>0.70329597666850097</v>
      </c>
      <c r="AY25" s="107">
        <v>0.75087276523869395</v>
      </c>
      <c r="AZ25" s="107">
        <v>0.79806102765768105</v>
      </c>
      <c r="BA25" s="107">
        <v>0.75616019346609997</v>
      </c>
      <c r="BB25" s="107">
        <v>0.77351174520053101</v>
      </c>
      <c r="BC25" s="107">
        <v>0.77200612215194198</v>
      </c>
      <c r="BD25" s="107">
        <v>0.745385244331082</v>
      </c>
      <c r="BE25" s="108">
        <v>0.68994474807093797</v>
      </c>
      <c r="BF25" s="109">
        <v>-7.6907333001572195E-2</v>
      </c>
      <c r="BG25" s="109">
        <v>2.9293844740056999E-3</v>
      </c>
      <c r="BH25" s="109">
        <v>1.23949544289489E-3</v>
      </c>
    </row>
    <row r="26" spans="1:60" s="103" customFormat="1" ht="10.5">
      <c r="A26" s="103" t="s">
        <v>272</v>
      </c>
      <c r="B26" s="107" t="s">
        <v>273</v>
      </c>
      <c r="C26" s="107" t="s">
        <v>273</v>
      </c>
      <c r="D26" s="107" t="s">
        <v>273</v>
      </c>
      <c r="E26" s="107" t="s">
        <v>273</v>
      </c>
      <c r="F26" s="107" t="s">
        <v>273</v>
      </c>
      <c r="G26" s="107" t="s">
        <v>273</v>
      </c>
      <c r="H26" s="107" t="s">
        <v>273</v>
      </c>
      <c r="I26" s="107" t="s">
        <v>273</v>
      </c>
      <c r="J26" s="107" t="s">
        <v>273</v>
      </c>
      <c r="K26" s="107" t="s">
        <v>273</v>
      </c>
      <c r="L26" s="107" t="s">
        <v>273</v>
      </c>
      <c r="M26" s="107" t="s">
        <v>273</v>
      </c>
      <c r="N26" s="107" t="s">
        <v>273</v>
      </c>
      <c r="O26" s="107" t="s">
        <v>273</v>
      </c>
      <c r="P26" s="107" t="s">
        <v>273</v>
      </c>
      <c r="Q26" s="107" t="s">
        <v>273</v>
      </c>
      <c r="R26" s="107" t="s">
        <v>273</v>
      </c>
      <c r="S26" s="107" t="s">
        <v>273</v>
      </c>
      <c r="T26" s="107" t="s">
        <v>273</v>
      </c>
      <c r="U26" s="107" t="s">
        <v>273</v>
      </c>
      <c r="V26" s="107" t="s">
        <v>273</v>
      </c>
      <c r="W26" s="107" t="s">
        <v>273</v>
      </c>
      <c r="X26" s="107" t="s">
        <v>273</v>
      </c>
      <c r="Y26" s="107" t="s">
        <v>273</v>
      </c>
      <c r="Z26" s="107" t="s">
        <v>273</v>
      </c>
      <c r="AA26" s="107">
        <v>0.35917644753200001</v>
      </c>
      <c r="AB26" s="107">
        <v>0.30151972548</v>
      </c>
      <c r="AC26" s="107">
        <v>0.28706868306400002</v>
      </c>
      <c r="AD26" s="107">
        <v>0.29945995161200001</v>
      </c>
      <c r="AE26" s="107">
        <v>0.30199351276000003</v>
      </c>
      <c r="AF26" s="107">
        <v>0.31254098154799997</v>
      </c>
      <c r="AG26" s="107">
        <v>0.334194577592</v>
      </c>
      <c r="AH26" s="107">
        <v>0.33231939067999999</v>
      </c>
      <c r="AI26" s="107">
        <v>0.35150061596799997</v>
      </c>
      <c r="AJ26" s="107">
        <v>0.36279940856800003</v>
      </c>
      <c r="AK26" s="107">
        <v>0.34341569473200001</v>
      </c>
      <c r="AL26" s="107">
        <v>0.36086095171870097</v>
      </c>
      <c r="AM26" s="107">
        <v>0.36210927366606499</v>
      </c>
      <c r="AN26" s="107">
        <v>0.37929909066738499</v>
      </c>
      <c r="AO26" s="107">
        <v>0.39314847392820401</v>
      </c>
      <c r="AP26" s="107">
        <v>0.38900355688480998</v>
      </c>
      <c r="AQ26" s="107">
        <v>0.38447900051720801</v>
      </c>
      <c r="AR26" s="107">
        <v>0.38750582401072298</v>
      </c>
      <c r="AS26" s="107">
        <v>0.38471145275192498</v>
      </c>
      <c r="AT26" s="107">
        <v>0.37882215975531902</v>
      </c>
      <c r="AU26" s="107">
        <v>0.384066545628859</v>
      </c>
      <c r="AV26" s="107">
        <v>0.336763093693073</v>
      </c>
      <c r="AW26" s="107">
        <v>0.31204122134109102</v>
      </c>
      <c r="AX26" s="107">
        <v>0.340129565104277</v>
      </c>
      <c r="AY26" s="107">
        <v>0.33948302536632302</v>
      </c>
      <c r="AZ26" s="107">
        <v>0.32278847791714299</v>
      </c>
      <c r="BA26" s="107">
        <v>0.33535128626234301</v>
      </c>
      <c r="BB26" s="107">
        <v>0.33608397571199999</v>
      </c>
      <c r="BC26" s="107">
        <v>0.34641772874884202</v>
      </c>
      <c r="BD26" s="107">
        <v>0.33840336680931898</v>
      </c>
      <c r="BE26" s="108">
        <v>0.32669054579757201</v>
      </c>
      <c r="BF26" s="109">
        <v>-3.7249682975273403E-2</v>
      </c>
      <c r="BG26" s="109">
        <v>-1.12194158676957E-2</v>
      </c>
      <c r="BH26" s="109">
        <v>5.8690415991296304E-4</v>
      </c>
    </row>
    <row r="27" spans="1:60" s="103" customFormat="1" ht="10.5">
      <c r="A27" s="103" t="s">
        <v>274</v>
      </c>
      <c r="B27" s="107">
        <v>1.6848901999999999E-2</v>
      </c>
      <c r="C27" s="107">
        <v>1.9219077000000001E-2</v>
      </c>
      <c r="D27" s="107">
        <v>2.0834116999999999E-2</v>
      </c>
      <c r="E27" s="107">
        <v>2.3138105999999999E-2</v>
      </c>
      <c r="F27" s="107">
        <v>2.7323257E-2</v>
      </c>
      <c r="G27" s="107">
        <v>2.8817385000000001E-2</v>
      </c>
      <c r="H27" s="107">
        <v>3.4374651999999999E-2</v>
      </c>
      <c r="I27" s="107">
        <v>3.8653286000000002E-2</v>
      </c>
      <c r="J27" s="107">
        <v>4.1469012999999999E-2</v>
      </c>
      <c r="K27" s="107">
        <v>3.6767103000000002E-2</v>
      </c>
      <c r="L27" s="107">
        <v>3.0708828000000001E-2</v>
      </c>
      <c r="M27" s="107">
        <v>3.1223014E-2</v>
      </c>
      <c r="N27" s="107">
        <v>3.5269140999999997E-2</v>
      </c>
      <c r="O27" s="107">
        <v>3.6160146999999997E-2</v>
      </c>
      <c r="P27" s="107">
        <v>3.6694200000000003E-2</v>
      </c>
      <c r="Q27" s="107">
        <v>3.7003194000000003E-2</v>
      </c>
      <c r="R27" s="107">
        <v>3.5482297000000003E-2</v>
      </c>
      <c r="S27" s="107">
        <v>4.2529651000000002E-2</v>
      </c>
      <c r="T27" s="107">
        <v>4.4750446999999999E-2</v>
      </c>
      <c r="U27" s="107">
        <v>4.5404960000000001E-2</v>
      </c>
      <c r="V27" s="107">
        <v>4.8835366999999998E-2</v>
      </c>
      <c r="W27" s="107">
        <v>5.0916377999999998E-2</v>
      </c>
      <c r="X27" s="107">
        <v>6.2210970999999997E-2</v>
      </c>
      <c r="Y27" s="107">
        <v>6.4242020999999996E-2</v>
      </c>
      <c r="Z27" s="107">
        <v>6.5923316999999995E-2</v>
      </c>
      <c r="AA27" s="107">
        <v>6.9388328999999999E-2</v>
      </c>
      <c r="AB27" s="107">
        <v>7.0243764E-2</v>
      </c>
      <c r="AC27" s="107">
        <v>8.2068048000000005E-2</v>
      </c>
      <c r="AD27" s="107">
        <v>8.5284639999999995E-2</v>
      </c>
      <c r="AE27" s="107">
        <v>8.5436497E-2</v>
      </c>
      <c r="AF27" s="107">
        <v>9.0830422999999993E-2</v>
      </c>
      <c r="AG27" s="107">
        <v>9.2177343999999994E-2</v>
      </c>
      <c r="AH27" s="107">
        <v>9.3065841999999996E-2</v>
      </c>
      <c r="AI27" s="107">
        <v>9.8807779999999998E-2</v>
      </c>
      <c r="AJ27" s="107">
        <v>0.103970444</v>
      </c>
      <c r="AK27" s="107">
        <v>0.10893997900000001</v>
      </c>
      <c r="AL27" s="107">
        <v>0.11019474999999999</v>
      </c>
      <c r="AM27" s="107">
        <v>0.108669371</v>
      </c>
      <c r="AN27" s="107">
        <v>0.115517882</v>
      </c>
      <c r="AO27" s="107">
        <v>0.11242163464331199</v>
      </c>
      <c r="AP27" s="107">
        <v>0.125973454544304</v>
      </c>
      <c r="AQ27" s="107">
        <v>0.12388182175472599</v>
      </c>
      <c r="AR27" s="107">
        <v>0.125947779313306</v>
      </c>
      <c r="AS27" s="107">
        <v>0.12905311882815701</v>
      </c>
      <c r="AT27" s="107">
        <v>0.12595489610972899</v>
      </c>
      <c r="AU27" s="107">
        <v>0.122505021044294</v>
      </c>
      <c r="AV27" s="107">
        <v>0.121222210076267</v>
      </c>
      <c r="AW27" s="107">
        <v>0.113543083229091</v>
      </c>
      <c r="AX27" s="107">
        <v>0.101525647982651</v>
      </c>
      <c r="AY27" s="107">
        <v>0.10158403517370899</v>
      </c>
      <c r="AZ27" s="107">
        <v>0.104737151805513</v>
      </c>
      <c r="BA27" s="107">
        <v>0.113908462652331</v>
      </c>
      <c r="BB27" s="107">
        <v>0.11699285442893299</v>
      </c>
      <c r="BC27" s="107">
        <v>0.116494944483684</v>
      </c>
      <c r="BD27" s="107">
        <v>0.11656457778757399</v>
      </c>
      <c r="BE27" s="108">
        <v>0.10152710956012199</v>
      </c>
      <c r="BF27" s="109">
        <v>-0.13138523719932099</v>
      </c>
      <c r="BG27" s="109">
        <v>-7.7179068505536198E-3</v>
      </c>
      <c r="BH27" s="109">
        <v>1.8239488014353699E-4</v>
      </c>
    </row>
    <row r="28" spans="1:60" s="103" customFormat="1" ht="10.5">
      <c r="A28" s="103" t="s">
        <v>275</v>
      </c>
      <c r="B28" s="107">
        <v>1.6861615320000001</v>
      </c>
      <c r="C28" s="107">
        <v>1.6988670619999999</v>
      </c>
      <c r="D28" s="107">
        <v>1.6725614129999999</v>
      </c>
      <c r="E28" s="107">
        <v>1.7446652570000001</v>
      </c>
      <c r="F28" s="107">
        <v>1.8191461289999999</v>
      </c>
      <c r="G28" s="107">
        <v>1.895634032</v>
      </c>
      <c r="H28" s="107">
        <v>1.992544758</v>
      </c>
      <c r="I28" s="107">
        <v>2.0038280140000002</v>
      </c>
      <c r="J28" s="107">
        <v>2.0158951489999999</v>
      </c>
      <c r="K28" s="107">
        <v>2.037043744</v>
      </c>
      <c r="L28" s="107">
        <v>2.1203081780000002</v>
      </c>
      <c r="M28" s="107">
        <v>2.1796903030000001</v>
      </c>
      <c r="N28" s="107">
        <v>2.2510656099999999</v>
      </c>
      <c r="O28" s="107">
        <v>2.282668718</v>
      </c>
      <c r="P28" s="107">
        <v>2.3065143809999999</v>
      </c>
      <c r="Q28" s="107">
        <v>2.233460885</v>
      </c>
      <c r="R28" s="107">
        <v>2.217081276</v>
      </c>
      <c r="S28" s="107">
        <v>2.191338982</v>
      </c>
      <c r="T28" s="107">
        <v>2.1948082119999999</v>
      </c>
      <c r="U28" s="107">
        <v>2.2679837799999998</v>
      </c>
      <c r="V28" s="107">
        <v>2.2718418589999998</v>
      </c>
      <c r="W28" s="107">
        <v>2.2962593839999998</v>
      </c>
      <c r="X28" s="107">
        <v>2.347826779</v>
      </c>
      <c r="Y28" s="107">
        <v>2.3581136049999998</v>
      </c>
      <c r="Z28" s="107">
        <v>2.2858696510000001</v>
      </c>
      <c r="AA28" s="107">
        <v>1.964823054292</v>
      </c>
      <c r="AB28" s="107">
        <v>1.7881890388799999</v>
      </c>
      <c r="AC28" s="107">
        <v>1.73518694439871</v>
      </c>
      <c r="AD28" s="107">
        <v>1.7209064595341499</v>
      </c>
      <c r="AE28" s="107">
        <v>1.6751225142674999</v>
      </c>
      <c r="AF28" s="107">
        <v>1.7458442818811899</v>
      </c>
      <c r="AG28" s="107">
        <v>1.8060495798146201</v>
      </c>
      <c r="AH28" s="107">
        <v>1.7318316710394701</v>
      </c>
      <c r="AI28" s="107">
        <v>1.68116202536884</v>
      </c>
      <c r="AJ28" s="107">
        <v>1.61144908337707</v>
      </c>
      <c r="AK28" s="107">
        <v>1.70329588299784</v>
      </c>
      <c r="AL28" s="107">
        <v>1.7416121656558601</v>
      </c>
      <c r="AM28" s="107">
        <v>1.7458443505499199</v>
      </c>
      <c r="AN28" s="107">
        <v>1.8452141083640801</v>
      </c>
      <c r="AO28" s="107">
        <v>1.8908368615418101</v>
      </c>
      <c r="AP28" s="107">
        <v>1.86189455372195</v>
      </c>
      <c r="AQ28" s="107">
        <v>1.89726737034255</v>
      </c>
      <c r="AR28" s="107">
        <v>1.8761111541025</v>
      </c>
      <c r="AS28" s="107">
        <v>1.8393911191143499</v>
      </c>
      <c r="AT28" s="107">
        <v>1.7632268205650401</v>
      </c>
      <c r="AU28" s="107">
        <v>1.8365152390642401</v>
      </c>
      <c r="AV28" s="107">
        <v>1.7938721077664299</v>
      </c>
      <c r="AW28" s="107">
        <v>1.78273495188631</v>
      </c>
      <c r="AX28" s="107">
        <v>1.7471906323122299</v>
      </c>
      <c r="AY28" s="107">
        <v>1.7081955462951399</v>
      </c>
      <c r="AZ28" s="107">
        <v>1.67512888101449</v>
      </c>
      <c r="BA28" s="107">
        <v>1.65247541338986</v>
      </c>
      <c r="BB28" s="107">
        <v>1.7240924447627</v>
      </c>
      <c r="BC28" s="107">
        <v>1.71885803971747</v>
      </c>
      <c r="BD28" s="107">
        <v>1.69833779280375</v>
      </c>
      <c r="BE28" s="108">
        <v>1.53758200567862</v>
      </c>
      <c r="BF28" s="109">
        <v>-9.7128399047266598E-2</v>
      </c>
      <c r="BG28" s="109">
        <v>-3.7425339339343098E-3</v>
      </c>
      <c r="BH28" s="109">
        <v>2.7622876968691401E-3</v>
      </c>
    </row>
    <row r="29" spans="1:60" s="103" customFormat="1" ht="10.5">
      <c r="A29" s="103" t="s">
        <v>276</v>
      </c>
      <c r="B29" s="107">
        <v>0.59833365579999997</v>
      </c>
      <c r="C29" s="107">
        <v>0.68059708640000005</v>
      </c>
      <c r="D29" s="107">
        <v>0.68442839320000004</v>
      </c>
      <c r="E29" s="107">
        <v>0.71518713960000002</v>
      </c>
      <c r="F29" s="107">
        <v>0.82095355339999998</v>
      </c>
      <c r="G29" s="107">
        <v>0.87474644099999999</v>
      </c>
      <c r="H29" s="107">
        <v>0.82667107399999995</v>
      </c>
      <c r="I29" s="107">
        <v>0.87241670380000003</v>
      </c>
      <c r="J29" s="107">
        <v>0.84407494120000004</v>
      </c>
      <c r="K29" s="107">
        <v>0.76791456840000005</v>
      </c>
      <c r="L29" s="107">
        <v>0.75684856720000004</v>
      </c>
      <c r="M29" s="107">
        <v>0.83318317980000001</v>
      </c>
      <c r="N29" s="107">
        <v>0.8502645888</v>
      </c>
      <c r="O29" s="107">
        <v>0.86260755879999995</v>
      </c>
      <c r="P29" s="107">
        <v>0.86087648080000001</v>
      </c>
      <c r="Q29" s="107">
        <v>0.83863047359999998</v>
      </c>
      <c r="R29" s="107">
        <v>0.75326086000000003</v>
      </c>
      <c r="S29" s="107">
        <v>0.71994826379999999</v>
      </c>
      <c r="T29" s="107">
        <v>0.68432060620000001</v>
      </c>
      <c r="U29" s="107">
        <v>0.69576355280000002</v>
      </c>
      <c r="V29" s="107">
        <v>0.78403054360000002</v>
      </c>
      <c r="W29" s="107">
        <v>0.80134102480000002</v>
      </c>
      <c r="X29" s="107">
        <v>0.7724845186</v>
      </c>
      <c r="Y29" s="107">
        <v>0.76397376179999998</v>
      </c>
      <c r="Z29" s="107">
        <v>0.70445316400000002</v>
      </c>
      <c r="AA29" s="107">
        <v>0.7263345108</v>
      </c>
      <c r="AB29" s="107">
        <v>0.83724986251304001</v>
      </c>
      <c r="AC29" s="107">
        <v>0.78390671265194001</v>
      </c>
      <c r="AD29" s="107">
        <v>0.83092235941558001</v>
      </c>
      <c r="AE29" s="107">
        <v>0.891391295323127</v>
      </c>
      <c r="AF29" s="107">
        <v>0.875286670475793</v>
      </c>
      <c r="AG29" s="107">
        <v>1.04155439056888</v>
      </c>
      <c r="AH29" s="107">
        <v>0.94407658199607203</v>
      </c>
      <c r="AI29" s="107">
        <v>0.909843069257114</v>
      </c>
      <c r="AJ29" s="107">
        <v>0.88183382539470501</v>
      </c>
      <c r="AK29" s="107">
        <v>0.84677439559746204</v>
      </c>
      <c r="AL29" s="107">
        <v>0.84884758660964199</v>
      </c>
      <c r="AM29" s="107">
        <v>0.846146739121448</v>
      </c>
      <c r="AN29" s="107">
        <v>0.91110481762655804</v>
      </c>
      <c r="AO29" s="107">
        <v>0.86070528044286798</v>
      </c>
      <c r="AP29" s="107">
        <v>0.83015436928403097</v>
      </c>
      <c r="AQ29" s="107">
        <v>0.91506146446581405</v>
      </c>
      <c r="AR29" s="107">
        <v>0.86695834004565797</v>
      </c>
      <c r="AS29" s="107">
        <v>0.83404871016645599</v>
      </c>
      <c r="AT29" s="107">
        <v>0.78401561327158498</v>
      </c>
      <c r="AU29" s="107">
        <v>0.82318243913761602</v>
      </c>
      <c r="AV29" s="107">
        <v>0.77654196167217404</v>
      </c>
      <c r="AW29" s="107">
        <v>0.71796084626418299</v>
      </c>
      <c r="AX29" s="107">
        <v>0.74999782703477302</v>
      </c>
      <c r="AY29" s="107">
        <v>0.72453838737790999</v>
      </c>
      <c r="AZ29" s="107">
        <v>0.69895236590174203</v>
      </c>
      <c r="BA29" s="107">
        <v>0.70509248931194102</v>
      </c>
      <c r="BB29" s="107">
        <v>0.70497927460989196</v>
      </c>
      <c r="BC29" s="107">
        <v>0.69727356296604004</v>
      </c>
      <c r="BD29" s="107">
        <v>0.67681980322343505</v>
      </c>
      <c r="BE29" s="108">
        <v>0.59039198631287404</v>
      </c>
      <c r="BF29" s="109">
        <v>-0.13008028037896299</v>
      </c>
      <c r="BG29" s="109">
        <v>-1.45948343591131E-2</v>
      </c>
      <c r="BH29" s="109">
        <v>1.06064750634384E-3</v>
      </c>
    </row>
    <row r="30" spans="1:60" s="103" customFormat="1" ht="10.5">
      <c r="A30" s="103" t="s">
        <v>277</v>
      </c>
      <c r="B30" s="107" t="s">
        <v>273</v>
      </c>
      <c r="C30" s="107" t="s">
        <v>273</v>
      </c>
      <c r="D30" s="107" t="s">
        <v>273</v>
      </c>
      <c r="E30" s="107" t="s">
        <v>273</v>
      </c>
      <c r="F30" s="107" t="s">
        <v>273</v>
      </c>
      <c r="G30" s="107" t="s">
        <v>273</v>
      </c>
      <c r="H30" s="107" t="s">
        <v>273</v>
      </c>
      <c r="I30" s="107" t="s">
        <v>273</v>
      </c>
      <c r="J30" s="107" t="s">
        <v>273</v>
      </c>
      <c r="K30" s="107" t="s">
        <v>273</v>
      </c>
      <c r="L30" s="107" t="s">
        <v>273</v>
      </c>
      <c r="M30" s="107" t="s">
        <v>273</v>
      </c>
      <c r="N30" s="107" t="s">
        <v>273</v>
      </c>
      <c r="O30" s="107" t="s">
        <v>273</v>
      </c>
      <c r="P30" s="107" t="s">
        <v>273</v>
      </c>
      <c r="Q30" s="107" t="s">
        <v>273</v>
      </c>
      <c r="R30" s="107" t="s">
        <v>273</v>
      </c>
      <c r="S30" s="107" t="s">
        <v>273</v>
      </c>
      <c r="T30" s="107" t="s">
        <v>273</v>
      </c>
      <c r="U30" s="107" t="s">
        <v>273</v>
      </c>
      <c r="V30" s="107">
        <v>0.42642940338683999</v>
      </c>
      <c r="W30" s="107">
        <v>0.42437827087518998</v>
      </c>
      <c r="X30" s="107">
        <v>0.43079885930412098</v>
      </c>
      <c r="Y30" s="107">
        <v>0.42347831347133402</v>
      </c>
      <c r="Z30" s="107">
        <v>0.436410205819172</v>
      </c>
      <c r="AA30" s="107">
        <v>0.43328472451342298</v>
      </c>
      <c r="AB30" s="107">
        <v>0.39118678974975901</v>
      </c>
      <c r="AC30" s="107">
        <v>0.282870717632</v>
      </c>
      <c r="AD30" s="107">
        <v>0.22356648309999999</v>
      </c>
      <c r="AE30" s="107">
        <v>0.22485105849199999</v>
      </c>
      <c r="AF30" s="107">
        <v>0.209876247116</v>
      </c>
      <c r="AG30" s="107">
        <v>0.222004398652</v>
      </c>
      <c r="AH30" s="107">
        <v>0.21892590817599999</v>
      </c>
      <c r="AI30" s="107">
        <v>0.20518509594000001</v>
      </c>
      <c r="AJ30" s="107">
        <v>0.18971090302800001</v>
      </c>
      <c r="AK30" s="107">
        <v>0.19431480382800001</v>
      </c>
      <c r="AL30" s="107">
        <v>0.20222803996483099</v>
      </c>
      <c r="AM30" s="107">
        <v>0.20132510713032301</v>
      </c>
      <c r="AN30" s="107">
        <v>0.218944762551077</v>
      </c>
      <c r="AO30" s="107">
        <v>0.22727402939755401</v>
      </c>
      <c r="AP30" s="107">
        <v>0.22431825449868401</v>
      </c>
      <c r="AQ30" s="107">
        <v>0.22078480675765999</v>
      </c>
      <c r="AR30" s="107">
        <v>0.25021494302000002</v>
      </c>
      <c r="AS30" s="107">
        <v>0.23911581719236599</v>
      </c>
      <c r="AT30" s="107">
        <v>0.21245706295418501</v>
      </c>
      <c r="AU30" s="107">
        <v>0.25678139905462899</v>
      </c>
      <c r="AV30" s="107">
        <v>0.26486112005944501</v>
      </c>
      <c r="AW30" s="107">
        <v>0.26876042316172399</v>
      </c>
      <c r="AX30" s="107">
        <v>0.27789057716478799</v>
      </c>
      <c r="AY30" s="107">
        <v>0.27092367026733399</v>
      </c>
      <c r="AZ30" s="107">
        <v>0.25304878199089398</v>
      </c>
      <c r="BA30" s="107">
        <v>0.25455392459469001</v>
      </c>
      <c r="BB30" s="107">
        <v>0.28176728619593799</v>
      </c>
      <c r="BC30" s="107">
        <v>0.291129648623767</v>
      </c>
      <c r="BD30" s="107">
        <v>0.21676432617476199</v>
      </c>
      <c r="BE30" s="108">
        <v>0.18636210165124001</v>
      </c>
      <c r="BF30" s="109">
        <v>-0.142603772212436</v>
      </c>
      <c r="BG30" s="109">
        <v>2.0090952927669398E-3</v>
      </c>
      <c r="BH30" s="109">
        <v>3.3480213650568299E-4</v>
      </c>
    </row>
    <row r="31" spans="1:60" s="103" customFormat="1" ht="10.5">
      <c r="A31" s="103" t="s">
        <v>278</v>
      </c>
      <c r="B31" s="107">
        <v>0.40941844444335401</v>
      </c>
      <c r="C31" s="107">
        <v>0.466217208140081</v>
      </c>
      <c r="D31" s="107">
        <v>0.490205095056929</v>
      </c>
      <c r="E31" s="107">
        <v>0.53334405600088897</v>
      </c>
      <c r="F31" s="107">
        <v>0.588071487678546</v>
      </c>
      <c r="G31" s="107">
        <v>0.64800601024242399</v>
      </c>
      <c r="H31" s="107">
        <v>0.66480212280808104</v>
      </c>
      <c r="I31" s="107">
        <v>0.70146171679797997</v>
      </c>
      <c r="J31" s="107">
        <v>0.77357707779798002</v>
      </c>
      <c r="K31" s="107">
        <v>0.74038604903030303</v>
      </c>
      <c r="L31" s="107">
        <v>0.75262785309090896</v>
      </c>
      <c r="M31" s="107">
        <v>0.80042626281818197</v>
      </c>
      <c r="N31" s="107">
        <v>0.84456411744976101</v>
      </c>
      <c r="O31" s="107">
        <v>0.87829738030568905</v>
      </c>
      <c r="P31" s="107">
        <v>0.94859361612812299</v>
      </c>
      <c r="Q31" s="107">
        <v>0.94469447827698105</v>
      </c>
      <c r="R31" s="107">
        <v>0.95008797449282301</v>
      </c>
      <c r="S31" s="107">
        <v>0.937989639573099</v>
      </c>
      <c r="T31" s="107">
        <v>0.92837324886071304</v>
      </c>
      <c r="U31" s="107">
        <v>0.96784828021158997</v>
      </c>
      <c r="V31" s="107">
        <v>1.0166402742381699</v>
      </c>
      <c r="W31" s="107">
        <v>1.02842808047794</v>
      </c>
      <c r="X31" s="107">
        <v>1.0823832288016999</v>
      </c>
      <c r="Y31" s="107">
        <v>1.0755141579946801</v>
      </c>
      <c r="Z31" s="107">
        <v>1.0805254726714499</v>
      </c>
      <c r="AA31" s="107">
        <v>1.14354269954722</v>
      </c>
      <c r="AB31" s="107">
        <v>1.16922328515884</v>
      </c>
      <c r="AC31" s="107">
        <v>1.1642333754713801</v>
      </c>
      <c r="AD31" s="107">
        <v>1.1737635629260901</v>
      </c>
      <c r="AE31" s="107">
        <v>1.23375480610213</v>
      </c>
      <c r="AF31" s="107">
        <v>1.17406053323145</v>
      </c>
      <c r="AG31" s="107">
        <v>1.2317702980201399</v>
      </c>
      <c r="AH31" s="107">
        <v>1.24323432900126</v>
      </c>
      <c r="AI31" s="107">
        <v>1.2839486922861101</v>
      </c>
      <c r="AJ31" s="107">
        <v>1.2614465011777301</v>
      </c>
      <c r="AK31" s="107">
        <v>1.26710295776569</v>
      </c>
      <c r="AL31" s="107">
        <v>1.2960263973311601</v>
      </c>
      <c r="AM31" s="107">
        <v>1.3029707886306501</v>
      </c>
      <c r="AN31" s="107">
        <v>1.39658959073015</v>
      </c>
      <c r="AO31" s="107">
        <v>1.3846982118195099</v>
      </c>
      <c r="AP31" s="107">
        <v>1.2568016246837199</v>
      </c>
      <c r="AQ31" s="107">
        <v>1.3500496695894699</v>
      </c>
      <c r="AR31" s="107">
        <v>1.34508768077395</v>
      </c>
      <c r="AS31" s="107">
        <v>1.29249528871512</v>
      </c>
      <c r="AT31" s="107">
        <v>1.2007816008213099</v>
      </c>
      <c r="AU31" s="107">
        <v>1.3027648133776499</v>
      </c>
      <c r="AV31" s="107">
        <v>1.21730733662757</v>
      </c>
      <c r="AW31" s="107">
        <v>1.18309092417289</v>
      </c>
      <c r="AX31" s="107">
        <v>1.18985141385721</v>
      </c>
      <c r="AY31" s="107">
        <v>1.1472221311814901</v>
      </c>
      <c r="AZ31" s="107">
        <v>1.1395191703924601</v>
      </c>
      <c r="BA31" s="107">
        <v>1.15962513668266</v>
      </c>
      <c r="BB31" s="107">
        <v>1.13387300071212</v>
      </c>
      <c r="BC31" s="107">
        <v>1.1567150660833001</v>
      </c>
      <c r="BD31" s="107">
        <v>1.1252448042132199</v>
      </c>
      <c r="BE31" s="108">
        <v>1.09629515093449</v>
      </c>
      <c r="BF31" s="109">
        <v>-2.8389373673675E-2</v>
      </c>
      <c r="BG31" s="109">
        <v>-6.4761450984566196E-3</v>
      </c>
      <c r="BH31" s="109">
        <v>1.9695096563172201E-3</v>
      </c>
    </row>
    <row r="32" spans="1:60" s="103" customFormat="1" ht="10.5">
      <c r="A32" s="103" t="s">
        <v>279</v>
      </c>
      <c r="B32" s="107">
        <v>4.6843228602492202</v>
      </c>
      <c r="C32" s="107">
        <v>4.7941756892709799</v>
      </c>
      <c r="D32" s="107">
        <v>5.1072050996233802</v>
      </c>
      <c r="E32" s="107">
        <v>5.3890324898882698</v>
      </c>
      <c r="F32" s="107">
        <v>5.9405267532977399</v>
      </c>
      <c r="G32" s="107">
        <v>6.4517397307350901</v>
      </c>
      <c r="H32" s="107">
        <v>6.7136487705448102</v>
      </c>
      <c r="I32" s="107">
        <v>7.1778235896707097</v>
      </c>
      <c r="J32" s="107">
        <v>7.7971474384353199</v>
      </c>
      <c r="K32" s="107">
        <v>7.6514063235101304</v>
      </c>
      <c r="L32" s="107">
        <v>7.2027921055619499</v>
      </c>
      <c r="M32" s="107">
        <v>7.6780801290431802</v>
      </c>
      <c r="N32" s="107">
        <v>7.7622895561844096</v>
      </c>
      <c r="O32" s="107">
        <v>8.1145217330146</v>
      </c>
      <c r="P32" s="107">
        <v>8.3546511236681607</v>
      </c>
      <c r="Q32" s="107">
        <v>8.2456278143548207</v>
      </c>
      <c r="R32" s="107">
        <v>8.1540194140719997</v>
      </c>
      <c r="S32" s="107">
        <v>7.8506654574799999</v>
      </c>
      <c r="T32" s="107">
        <v>8.0408244718839992</v>
      </c>
      <c r="U32" s="107">
        <v>8.3064390852399992</v>
      </c>
      <c r="V32" s="107">
        <v>8.578297752728</v>
      </c>
      <c r="W32" s="107">
        <v>8.7867927322840007</v>
      </c>
      <c r="X32" s="107">
        <v>8.9437933069</v>
      </c>
      <c r="Y32" s="107">
        <v>9.0585634732520006</v>
      </c>
      <c r="Z32" s="107">
        <v>9.1843500082320002</v>
      </c>
      <c r="AA32" s="107">
        <v>9.4631204032599996</v>
      </c>
      <c r="AB32" s="107">
        <v>10.059030524040001</v>
      </c>
      <c r="AC32" s="107">
        <v>10.1353661747027</v>
      </c>
      <c r="AD32" s="107">
        <v>10.133732744875401</v>
      </c>
      <c r="AE32" s="107">
        <v>9.9995401184930301</v>
      </c>
      <c r="AF32" s="107">
        <v>10.239729818520299</v>
      </c>
      <c r="AG32" s="107">
        <v>10.625125103938499</v>
      </c>
      <c r="AH32" s="107">
        <v>10.480483104912601</v>
      </c>
      <c r="AI32" s="107">
        <v>10.726270206622701</v>
      </c>
      <c r="AJ32" s="107">
        <v>10.909698930170901</v>
      </c>
      <c r="AK32" s="107">
        <v>11.0497274179413</v>
      </c>
      <c r="AL32" s="107">
        <v>11.180664932150201</v>
      </c>
      <c r="AM32" s="107">
        <v>11.0701087327908</v>
      </c>
      <c r="AN32" s="107">
        <v>11.185753227994001</v>
      </c>
      <c r="AO32" s="107">
        <v>11.2771167950722</v>
      </c>
      <c r="AP32" s="107">
        <v>11.214840395669</v>
      </c>
      <c r="AQ32" s="107">
        <v>11.1210134639554</v>
      </c>
      <c r="AR32" s="107">
        <v>10.9238436105255</v>
      </c>
      <c r="AS32" s="107">
        <v>10.9537154074303</v>
      </c>
      <c r="AT32" s="107">
        <v>10.3436568033611</v>
      </c>
      <c r="AU32" s="107">
        <v>10.650614327646201</v>
      </c>
      <c r="AV32" s="107">
        <v>10.2366464547777</v>
      </c>
      <c r="AW32" s="107">
        <v>10.2334709248419</v>
      </c>
      <c r="AX32" s="107">
        <v>10.333781884446401</v>
      </c>
      <c r="AY32" s="107">
        <v>9.8937634980033007</v>
      </c>
      <c r="AZ32" s="107">
        <v>9.9537680811794402</v>
      </c>
      <c r="BA32" s="107">
        <v>9.7851988778245502</v>
      </c>
      <c r="BB32" s="107">
        <v>9.7151269564532008</v>
      </c>
      <c r="BC32" s="107">
        <v>9.88239164097158</v>
      </c>
      <c r="BD32" s="107">
        <v>9.6723379368847908</v>
      </c>
      <c r="BE32" s="108">
        <v>8.7040257650337995</v>
      </c>
      <c r="BF32" s="109">
        <v>-0.10257020272513501</v>
      </c>
      <c r="BG32" s="109">
        <v>-6.6878769546396804E-3</v>
      </c>
      <c r="BH32" s="109">
        <v>1.5636904695287002E-2</v>
      </c>
    </row>
    <row r="33" spans="1:60" s="103" customFormat="1" ht="10.5">
      <c r="A33" s="103" t="s">
        <v>280</v>
      </c>
      <c r="B33" s="107">
        <v>10.678971250599201</v>
      </c>
      <c r="C33" s="107">
        <v>10.705835386205599</v>
      </c>
      <c r="D33" s="107">
        <v>10.6789460417536</v>
      </c>
      <c r="E33" s="107">
        <v>11.4022033146778</v>
      </c>
      <c r="F33" s="107">
        <v>12.3012916878772</v>
      </c>
      <c r="G33" s="107">
        <v>12.9855784972736</v>
      </c>
      <c r="H33" s="107">
        <v>13.1052936620891</v>
      </c>
      <c r="I33" s="107">
        <v>13.560713910114201</v>
      </c>
      <c r="J33" s="107">
        <v>14.3404753278037</v>
      </c>
      <c r="K33" s="107">
        <v>14.088804308596901</v>
      </c>
      <c r="L33" s="107">
        <v>13.534569421603599</v>
      </c>
      <c r="M33" s="107">
        <v>14.4436653279709</v>
      </c>
      <c r="N33" s="107">
        <v>14.4038105360925</v>
      </c>
      <c r="O33" s="107">
        <v>14.9245891304425</v>
      </c>
      <c r="P33" s="107">
        <v>15.7532607679902</v>
      </c>
      <c r="Q33" s="107">
        <v>15.2340460881061</v>
      </c>
      <c r="R33" s="107">
        <v>14.7564070957871</v>
      </c>
      <c r="S33" s="107">
        <v>14.233543424689399</v>
      </c>
      <c r="T33" s="107">
        <v>14.435483766798599</v>
      </c>
      <c r="U33" s="107">
        <v>14.9643607822448</v>
      </c>
      <c r="V33" s="107">
        <v>15.401688971842001</v>
      </c>
      <c r="W33" s="107">
        <v>15.2744085138405</v>
      </c>
      <c r="X33" s="107">
        <v>15.402479917585399</v>
      </c>
      <c r="Y33" s="107">
        <v>15.4516276244136</v>
      </c>
      <c r="Z33" s="107">
        <v>15.28751829028</v>
      </c>
      <c r="AA33" s="107">
        <v>15.047342504</v>
      </c>
      <c r="AB33" s="107">
        <v>14.681669692</v>
      </c>
      <c r="AC33" s="107">
        <v>14.3849130780045</v>
      </c>
      <c r="AD33" s="107">
        <v>14.3211022724002</v>
      </c>
      <c r="AE33" s="107">
        <v>14.1857611165872</v>
      </c>
      <c r="AF33" s="107">
        <v>14.2578171710033</v>
      </c>
      <c r="AG33" s="107">
        <v>14.7292463144178</v>
      </c>
      <c r="AH33" s="107">
        <v>14.5370992667658</v>
      </c>
      <c r="AI33" s="107">
        <v>14.4222810283451</v>
      </c>
      <c r="AJ33" s="107">
        <v>14.217506470385301</v>
      </c>
      <c r="AK33" s="107">
        <v>14.307412117122</v>
      </c>
      <c r="AL33" s="107">
        <v>14.5601135666108</v>
      </c>
      <c r="AM33" s="107">
        <v>14.367188061773501</v>
      </c>
      <c r="AN33" s="107">
        <v>14.353340702552901</v>
      </c>
      <c r="AO33" s="107">
        <v>14.339370725603599</v>
      </c>
      <c r="AP33" s="107">
        <v>14.1655601989136</v>
      </c>
      <c r="AQ33" s="107">
        <v>14.5124604339813</v>
      </c>
      <c r="AR33" s="107">
        <v>13.8893333438953</v>
      </c>
      <c r="AS33" s="107">
        <v>14.027332837881399</v>
      </c>
      <c r="AT33" s="107">
        <v>13.1529559272083</v>
      </c>
      <c r="AU33" s="107">
        <v>13.7044646593436</v>
      </c>
      <c r="AV33" s="107">
        <v>13.200339981426801</v>
      </c>
      <c r="AW33" s="107">
        <v>13.366977892545499</v>
      </c>
      <c r="AX33" s="107">
        <v>13.7441668127711</v>
      </c>
      <c r="AY33" s="107">
        <v>13.1644476724078</v>
      </c>
      <c r="AZ33" s="107">
        <v>13.3980981129786</v>
      </c>
      <c r="BA33" s="107">
        <v>13.617965117496</v>
      </c>
      <c r="BB33" s="107">
        <v>13.7821258659606</v>
      </c>
      <c r="BC33" s="107">
        <v>13.4358623131588</v>
      </c>
      <c r="BD33" s="107">
        <v>13.0512189745147</v>
      </c>
      <c r="BE33" s="108">
        <v>12.111031290659</v>
      </c>
      <c r="BF33" s="109">
        <v>-7.4573718760233804E-2</v>
      </c>
      <c r="BG33" s="109">
        <v>-7.7619673205830996E-4</v>
      </c>
      <c r="BH33" s="109">
        <v>2.1757638036235601E-2</v>
      </c>
    </row>
    <row r="34" spans="1:60" s="103" customFormat="1" ht="10.5">
      <c r="A34" s="103" t="s">
        <v>281</v>
      </c>
      <c r="B34" s="107">
        <v>0.28440949599999998</v>
      </c>
      <c r="C34" s="107">
        <v>0.31082410799999999</v>
      </c>
      <c r="D34" s="107">
        <v>0.34236087599999998</v>
      </c>
      <c r="E34" s="107">
        <v>0.35601535899999998</v>
      </c>
      <c r="F34" s="107">
        <v>0.37567291899999999</v>
      </c>
      <c r="G34" s="107">
        <v>0.41720499599999999</v>
      </c>
      <c r="H34" s="107">
        <v>0.49736677200000001</v>
      </c>
      <c r="I34" s="107">
        <v>0.55813222500000004</v>
      </c>
      <c r="J34" s="107">
        <v>0.64272685799999996</v>
      </c>
      <c r="K34" s="107">
        <v>0.62826261100000003</v>
      </c>
      <c r="L34" s="107">
        <v>0.71254280999999997</v>
      </c>
      <c r="M34" s="107">
        <v>0.78745359699999995</v>
      </c>
      <c r="N34" s="107">
        <v>0.81664446899999998</v>
      </c>
      <c r="O34" s="107">
        <v>0.83032968600000001</v>
      </c>
      <c r="P34" s="107">
        <v>0.728630797</v>
      </c>
      <c r="Q34" s="107">
        <v>0.72179118900000006</v>
      </c>
      <c r="R34" s="107">
        <v>0.70526556799999995</v>
      </c>
      <c r="S34" s="107">
        <v>0.71476197600000002</v>
      </c>
      <c r="T34" s="107">
        <v>0.71956593599999996</v>
      </c>
      <c r="U34" s="107">
        <v>0.75104900900000005</v>
      </c>
      <c r="V34" s="107">
        <v>0.79346825700000001</v>
      </c>
      <c r="W34" s="107">
        <v>0.79488129399999996</v>
      </c>
      <c r="X34" s="107">
        <v>0.86969481199999998</v>
      </c>
      <c r="Y34" s="107">
        <v>0.91863495399999995</v>
      </c>
      <c r="Z34" s="107">
        <v>0.99622449099999999</v>
      </c>
      <c r="AA34" s="107">
        <v>1.0331823401482301</v>
      </c>
      <c r="AB34" s="107">
        <v>1.04733562258435</v>
      </c>
      <c r="AC34" s="107">
        <v>1.0663983739070499</v>
      </c>
      <c r="AD34" s="107">
        <v>1.0804069385869299</v>
      </c>
      <c r="AE34" s="107">
        <v>1.0986141119587101</v>
      </c>
      <c r="AF34" s="107">
        <v>1.1381583360210701</v>
      </c>
      <c r="AG34" s="107">
        <v>1.1664325514076499</v>
      </c>
      <c r="AH34" s="107">
        <v>1.200039738496</v>
      </c>
      <c r="AI34" s="107">
        <v>1.27476922205223</v>
      </c>
      <c r="AJ34" s="107">
        <v>1.27386891464693</v>
      </c>
      <c r="AK34" s="107">
        <v>1.3403140266890701</v>
      </c>
      <c r="AL34" s="107">
        <v>1.3517391185362</v>
      </c>
      <c r="AM34" s="107">
        <v>1.35253206311797</v>
      </c>
      <c r="AN34" s="107">
        <v>1.4300992124638601</v>
      </c>
      <c r="AO34" s="107">
        <v>1.42976953661502</v>
      </c>
      <c r="AP34" s="107">
        <v>1.4344318698141301</v>
      </c>
      <c r="AQ34" s="107">
        <v>1.4757841992048499</v>
      </c>
      <c r="AR34" s="107">
        <v>1.5065771669853001</v>
      </c>
      <c r="AS34" s="107">
        <v>1.46169805716477</v>
      </c>
      <c r="AT34" s="107">
        <v>1.40833928118361</v>
      </c>
      <c r="AU34" s="107">
        <v>1.3406550544512901</v>
      </c>
      <c r="AV34" s="107">
        <v>1.3129994036763599</v>
      </c>
      <c r="AW34" s="107">
        <v>1.23427513118168</v>
      </c>
      <c r="AX34" s="107">
        <v>1.15805770813321</v>
      </c>
      <c r="AY34" s="107">
        <v>1.0895967622073199</v>
      </c>
      <c r="AZ34" s="107">
        <v>1.1007737524012799</v>
      </c>
      <c r="BA34" s="107">
        <v>1.0798995577741599</v>
      </c>
      <c r="BB34" s="107">
        <v>1.13194612943268</v>
      </c>
      <c r="BC34" s="107">
        <v>1.13200413953221</v>
      </c>
      <c r="BD34" s="107">
        <v>1.19281517423099</v>
      </c>
      <c r="BE34" s="108">
        <v>1.00030879617794</v>
      </c>
      <c r="BF34" s="109">
        <v>-0.16367955942669901</v>
      </c>
      <c r="BG34" s="109">
        <v>-1.6472321758650502E-2</v>
      </c>
      <c r="BH34" s="109">
        <v>1.79706882010029E-3</v>
      </c>
    </row>
    <row r="35" spans="1:60" s="103" customFormat="1" ht="10.5">
      <c r="A35" s="103" t="s">
        <v>282</v>
      </c>
      <c r="B35" s="107">
        <v>0.66586310999999998</v>
      </c>
      <c r="C35" s="107">
        <v>0.67480175399999998</v>
      </c>
      <c r="D35" s="107">
        <v>0.64395983599999995</v>
      </c>
      <c r="E35" s="107">
        <v>0.66812377199999995</v>
      </c>
      <c r="F35" s="107">
        <v>0.71548351399999999</v>
      </c>
      <c r="G35" s="107">
        <v>0.77084608799999998</v>
      </c>
      <c r="H35" s="107">
        <v>0.79588730500000004</v>
      </c>
      <c r="I35" s="107">
        <v>0.82172980500000004</v>
      </c>
      <c r="J35" s="107">
        <v>0.88983342200000004</v>
      </c>
      <c r="K35" s="107">
        <v>0.91708890099999996</v>
      </c>
      <c r="L35" s="107">
        <v>0.97088298100000003</v>
      </c>
      <c r="M35" s="107">
        <v>1.0372505869999999</v>
      </c>
      <c r="N35" s="107">
        <v>1.0906306349999999</v>
      </c>
      <c r="O35" s="107">
        <v>1.166446592</v>
      </c>
      <c r="P35" s="107">
        <v>1.155043979</v>
      </c>
      <c r="Q35" s="107">
        <v>1.15854737</v>
      </c>
      <c r="R35" s="107">
        <v>1.146783299</v>
      </c>
      <c r="S35" s="107">
        <v>1.151874844</v>
      </c>
      <c r="T35" s="107">
        <v>1.131496456</v>
      </c>
      <c r="U35" s="107">
        <v>1.1619354719999999</v>
      </c>
      <c r="V35" s="107">
        <v>1.1986787999999999</v>
      </c>
      <c r="W35" s="107">
        <v>1.192871952</v>
      </c>
      <c r="X35" s="107">
        <v>1.245481764</v>
      </c>
      <c r="Y35" s="107">
        <v>1.2161622219999999</v>
      </c>
      <c r="Z35" s="107">
        <v>1.1845693390000001</v>
      </c>
      <c r="AA35" s="107">
        <v>1.1602646967174901</v>
      </c>
      <c r="AB35" s="107">
        <v>1.08328950922792</v>
      </c>
      <c r="AC35" s="107">
        <v>1.03909119424318</v>
      </c>
      <c r="AD35" s="107">
        <v>1.00925853599354</v>
      </c>
      <c r="AE35" s="107">
        <v>1.01759197573198</v>
      </c>
      <c r="AF35" s="107">
        <v>1.0291562599117501</v>
      </c>
      <c r="AG35" s="107">
        <v>1.0486366227183399</v>
      </c>
      <c r="AH35" s="107">
        <v>1.0232062893105001</v>
      </c>
      <c r="AI35" s="107">
        <v>1.0387271044904001</v>
      </c>
      <c r="AJ35" s="107">
        <v>1.0358788114511699</v>
      </c>
      <c r="AK35" s="107">
        <v>1.0054967570976601</v>
      </c>
      <c r="AL35" s="107">
        <v>1.0299815285362901</v>
      </c>
      <c r="AM35" s="107">
        <v>1.0188666087765399</v>
      </c>
      <c r="AN35" s="107">
        <v>1.02108889552624</v>
      </c>
      <c r="AO35" s="107">
        <v>1.0362000353357601</v>
      </c>
      <c r="AP35" s="107">
        <v>1.10559858724178</v>
      </c>
      <c r="AQ35" s="107">
        <v>1.08968665712157</v>
      </c>
      <c r="AR35" s="107">
        <v>1.0743393430767301</v>
      </c>
      <c r="AS35" s="107">
        <v>1.0583026454527</v>
      </c>
      <c r="AT35" s="107">
        <v>0.97308592392439797</v>
      </c>
      <c r="AU35" s="107">
        <v>0.99119644209207203</v>
      </c>
      <c r="AV35" s="107">
        <v>0.96175132734066804</v>
      </c>
      <c r="AW35" s="107">
        <v>0.89680319142362797</v>
      </c>
      <c r="AX35" s="107">
        <v>0.85109807444350105</v>
      </c>
      <c r="AY35" s="107">
        <v>0.84945921477888198</v>
      </c>
      <c r="AZ35" s="107">
        <v>0.89511934249343605</v>
      </c>
      <c r="BA35" s="107">
        <v>0.91457749637352703</v>
      </c>
      <c r="BB35" s="107">
        <v>0.96033626498432301</v>
      </c>
      <c r="BC35" s="107">
        <v>0.96709752899286505</v>
      </c>
      <c r="BD35" s="107">
        <v>0.97971544077851502</v>
      </c>
      <c r="BE35" s="108">
        <v>0.967973642614677</v>
      </c>
      <c r="BF35" s="109">
        <v>-1.4684401504238701E-2</v>
      </c>
      <c r="BG35" s="109">
        <v>6.7920819883915396E-4</v>
      </c>
      <c r="BH35" s="109">
        <v>1.73897826198091E-3</v>
      </c>
    </row>
    <row r="36" spans="1:60" s="103" customFormat="1" ht="10.5">
      <c r="A36" s="103" t="s">
        <v>283</v>
      </c>
      <c r="B36" s="107">
        <v>2.6885552024E-2</v>
      </c>
      <c r="C36" s="107">
        <v>2.8224689335999999E-2</v>
      </c>
      <c r="D36" s="107">
        <v>2.7937430183999998E-2</v>
      </c>
      <c r="E36" s="107">
        <v>2.9560844776E-2</v>
      </c>
      <c r="F36" s="107">
        <v>2.9404478432E-2</v>
      </c>
      <c r="G36" s="107">
        <v>3.5459834952000002E-2</v>
      </c>
      <c r="H36" s="107">
        <v>3.8594848280000003E-2</v>
      </c>
      <c r="I36" s="107">
        <v>4.1956171479999999E-2</v>
      </c>
      <c r="J36" s="107">
        <v>5.0653048671999899E-2</v>
      </c>
      <c r="K36" s="107">
        <v>4.9330125735999902E-2</v>
      </c>
      <c r="L36" s="107">
        <v>4.7306690999999901E-2</v>
      </c>
      <c r="M36" s="107">
        <v>4.8870110999999897E-2</v>
      </c>
      <c r="N36" s="107">
        <v>5.1696423999999901E-2</v>
      </c>
      <c r="O36" s="107">
        <v>5.3984269999999897E-2</v>
      </c>
      <c r="P36" s="107">
        <v>5.62452349999999E-2</v>
      </c>
      <c r="Q36" s="107">
        <v>5.6922447999999903E-2</v>
      </c>
      <c r="R36" s="107">
        <v>5.8035251799999903E-2</v>
      </c>
      <c r="S36" s="107">
        <v>5.9411944799999901E-2</v>
      </c>
      <c r="T36" s="107">
        <v>6.1311740399999898E-2</v>
      </c>
      <c r="U36" s="107">
        <v>6.4532591199999906E-2</v>
      </c>
      <c r="V36" s="107">
        <v>6.3876403799999898E-2</v>
      </c>
      <c r="W36" s="107">
        <v>6.6773703399999898E-2</v>
      </c>
      <c r="X36" s="107">
        <v>6.8907520399999894E-2</v>
      </c>
      <c r="Y36" s="107">
        <v>7.2669097399999896E-2</v>
      </c>
      <c r="Z36" s="107">
        <v>7.52676441999999E-2</v>
      </c>
      <c r="AA36" s="107">
        <v>7.5336455599999894E-2</v>
      </c>
      <c r="AB36" s="107">
        <v>7.3538411799999898E-2</v>
      </c>
      <c r="AC36" s="107">
        <v>7.61366292E-2</v>
      </c>
      <c r="AD36" s="107">
        <v>7.9094711999999998E-2</v>
      </c>
      <c r="AE36" s="107">
        <v>7.9979209800000006E-2</v>
      </c>
      <c r="AF36" s="107">
        <v>8.25360438E-2</v>
      </c>
      <c r="AG36" s="107">
        <v>8.7458410680000001E-2</v>
      </c>
      <c r="AH36" s="107">
        <v>9.1615878900000003E-2</v>
      </c>
      <c r="AI36" s="107">
        <v>9.9088916070000005E-2</v>
      </c>
      <c r="AJ36" s="107">
        <v>0.10853906319999999</v>
      </c>
      <c r="AK36" s="107">
        <v>0.1152450862</v>
      </c>
      <c r="AL36" s="107">
        <v>0.116436554033766</v>
      </c>
      <c r="AM36" s="107">
        <v>0.12093807098975499</v>
      </c>
      <c r="AN36" s="107">
        <v>0.121533359282107</v>
      </c>
      <c r="AO36" s="107">
        <v>0.124013145867686</v>
      </c>
      <c r="AP36" s="107">
        <v>0.124520441852742</v>
      </c>
      <c r="AQ36" s="107">
        <v>0.136702882408755</v>
      </c>
      <c r="AR36" s="107">
        <v>0.15615527518549499</v>
      </c>
      <c r="AS36" s="107">
        <v>0.19477635672848601</v>
      </c>
      <c r="AT36" s="107">
        <v>0.19447133063701599</v>
      </c>
      <c r="AU36" s="107">
        <v>0.194462794452051</v>
      </c>
      <c r="AV36" s="107">
        <v>0.19448786316453701</v>
      </c>
      <c r="AW36" s="107">
        <v>0.19641418649402401</v>
      </c>
      <c r="AX36" s="107">
        <v>0.202688495535604</v>
      </c>
      <c r="AY36" s="107">
        <v>0.20242105364580501</v>
      </c>
      <c r="AZ36" s="107">
        <v>0.211263115607916</v>
      </c>
      <c r="BA36" s="107">
        <v>0.21233074170521701</v>
      </c>
      <c r="BB36" s="107">
        <v>0.22211573346143701</v>
      </c>
      <c r="BC36" s="107">
        <v>0.23011847983634701</v>
      </c>
      <c r="BD36" s="107">
        <v>0.21908179953099599</v>
      </c>
      <c r="BE36" s="108">
        <v>0.20537498960616399</v>
      </c>
      <c r="BF36" s="109">
        <v>-6.5126102701179703E-2</v>
      </c>
      <c r="BG36" s="109">
        <v>1.19873210749806E-2</v>
      </c>
      <c r="BH36" s="109">
        <v>3.6895905710300801E-4</v>
      </c>
    </row>
    <row r="37" spans="1:60" s="103" customFormat="1" ht="10.5">
      <c r="A37" s="103" t="s">
        <v>284</v>
      </c>
      <c r="B37" s="107">
        <v>0.24297945800000001</v>
      </c>
      <c r="C37" s="107">
        <v>0.27235543099999998</v>
      </c>
      <c r="D37" s="107">
        <v>0.29529264399999999</v>
      </c>
      <c r="E37" s="107">
        <v>0.34450096899999999</v>
      </c>
      <c r="F37" s="107">
        <v>0.34576337800000001</v>
      </c>
      <c r="G37" s="107">
        <v>0.272375863</v>
      </c>
      <c r="H37" s="107">
        <v>0.28314060299999999</v>
      </c>
      <c r="I37" s="107">
        <v>0.29881368800000002</v>
      </c>
      <c r="J37" s="107">
        <v>0.314117321</v>
      </c>
      <c r="K37" s="107">
        <v>0.319531546</v>
      </c>
      <c r="L37" s="107">
        <v>0.29898550000000002</v>
      </c>
      <c r="M37" s="107">
        <v>0.30517537700000003</v>
      </c>
      <c r="N37" s="107">
        <v>0.325187948</v>
      </c>
      <c r="O37" s="107">
        <v>0.33835203600000002</v>
      </c>
      <c r="P37" s="107">
        <v>0.37309810700000001</v>
      </c>
      <c r="Q37" s="107">
        <v>0.36098769400000003</v>
      </c>
      <c r="R37" s="107">
        <v>0.35221233800000001</v>
      </c>
      <c r="S37" s="107">
        <v>0.349717695</v>
      </c>
      <c r="T37" s="107">
        <v>0.34465575399999998</v>
      </c>
      <c r="U37" s="107">
        <v>0.34104268999999998</v>
      </c>
      <c r="V37" s="107">
        <v>0.35779602599999999</v>
      </c>
      <c r="W37" s="107">
        <v>0.38641717399999997</v>
      </c>
      <c r="X37" s="107">
        <v>0.39094646300000002</v>
      </c>
      <c r="Y37" s="107">
        <v>0.38895349000000001</v>
      </c>
      <c r="Z37" s="107">
        <v>0.40085073999999998</v>
      </c>
      <c r="AA37" s="107">
        <v>0.42087216477538603</v>
      </c>
      <c r="AB37" s="107">
        <v>0.43598334924058502</v>
      </c>
      <c r="AC37" s="107">
        <v>0.43897678986891098</v>
      </c>
      <c r="AD37" s="107">
        <v>0.44855551276275502</v>
      </c>
      <c r="AE37" s="107">
        <v>0.46626595941919502</v>
      </c>
      <c r="AF37" s="107">
        <v>0.47547616191585701</v>
      </c>
      <c r="AG37" s="107">
        <v>0.50282093564698105</v>
      </c>
      <c r="AH37" s="107">
        <v>0.52478097707256599</v>
      </c>
      <c r="AI37" s="107">
        <v>0.56442674200131604</v>
      </c>
      <c r="AJ37" s="107">
        <v>0.59710979473713499</v>
      </c>
      <c r="AK37" s="107">
        <v>0.62101683278799102</v>
      </c>
      <c r="AL37" s="107">
        <v>0.65832377219584803</v>
      </c>
      <c r="AM37" s="107">
        <v>0.653826829259474</v>
      </c>
      <c r="AN37" s="107">
        <v>0.63692826525878099</v>
      </c>
      <c r="AO37" s="107">
        <v>0.64530091657722499</v>
      </c>
      <c r="AP37" s="107">
        <v>0.67355514592425902</v>
      </c>
      <c r="AQ37" s="107">
        <v>0.68754765052938605</v>
      </c>
      <c r="AR37" s="107">
        <v>0.70878512794446002</v>
      </c>
      <c r="AS37" s="107">
        <v>0.70551736473076299</v>
      </c>
      <c r="AT37" s="107">
        <v>0.64388489522687498</v>
      </c>
      <c r="AU37" s="107">
        <v>0.642192039523095</v>
      </c>
      <c r="AV37" s="107">
        <v>0.60795772642962598</v>
      </c>
      <c r="AW37" s="107">
        <v>0.59929874766592095</v>
      </c>
      <c r="AX37" s="107">
        <v>0.58678813566755095</v>
      </c>
      <c r="AY37" s="107">
        <v>0.58459333282385595</v>
      </c>
      <c r="AZ37" s="107">
        <v>0.62115909777990597</v>
      </c>
      <c r="BA37" s="107">
        <v>0.64802904420030105</v>
      </c>
      <c r="BB37" s="107">
        <v>0.65019462722653598</v>
      </c>
      <c r="BC37" s="107">
        <v>0.66457261833897696</v>
      </c>
      <c r="BD37" s="107">
        <v>0.66318468817999698</v>
      </c>
      <c r="BE37" s="108">
        <v>0.61505204238876798</v>
      </c>
      <c r="BF37" s="109">
        <v>-7.5111981232715896E-2</v>
      </c>
      <c r="BG37" s="109">
        <v>2.9577194221965799E-3</v>
      </c>
      <c r="BH37" s="109">
        <v>1.1049496438890101E-3</v>
      </c>
    </row>
    <row r="38" spans="1:60" s="103" customFormat="1" ht="10.5">
      <c r="A38" s="103" t="s">
        <v>285</v>
      </c>
      <c r="B38" s="107">
        <v>3.313500382</v>
      </c>
      <c r="C38" s="107">
        <v>3.599221059</v>
      </c>
      <c r="D38" s="107">
        <v>3.9012614879999998</v>
      </c>
      <c r="E38" s="107">
        <v>4.2178992940000004</v>
      </c>
      <c r="F38" s="107">
        <v>4.5430431999999996</v>
      </c>
      <c r="G38" s="107">
        <v>5.0180874009999998</v>
      </c>
      <c r="H38" s="107">
        <v>5.2857066880000003</v>
      </c>
      <c r="I38" s="107">
        <v>5.5436171180000002</v>
      </c>
      <c r="J38" s="107">
        <v>5.7895070850000003</v>
      </c>
      <c r="K38" s="107">
        <v>5.786941551</v>
      </c>
      <c r="L38" s="107">
        <v>5.6628125469999997</v>
      </c>
      <c r="M38" s="107">
        <v>5.9795112709999998</v>
      </c>
      <c r="N38" s="107">
        <v>5.991596973</v>
      </c>
      <c r="O38" s="107">
        <v>6.1430829640000004</v>
      </c>
      <c r="P38" s="107">
        <v>6.3362704230000002</v>
      </c>
      <c r="Q38" s="107">
        <v>6.1734928650000001</v>
      </c>
      <c r="R38" s="107">
        <v>6.0453342179999998</v>
      </c>
      <c r="S38" s="107">
        <v>5.9247598699999999</v>
      </c>
      <c r="T38" s="107">
        <v>5.8000460379999996</v>
      </c>
      <c r="U38" s="107">
        <v>5.8899919580000004</v>
      </c>
      <c r="V38" s="107">
        <v>5.8669078969999999</v>
      </c>
      <c r="W38" s="107">
        <v>6.0269985029999997</v>
      </c>
      <c r="X38" s="107">
        <v>6.2098151599999998</v>
      </c>
      <c r="Y38" s="107">
        <v>6.3626499330000001</v>
      </c>
      <c r="Z38" s="107">
        <v>6.5455319740202</v>
      </c>
      <c r="AA38" s="107">
        <v>6.6564132749111904</v>
      </c>
      <c r="AB38" s="107">
        <v>6.8591720033147903</v>
      </c>
      <c r="AC38" s="107">
        <v>6.8310628519071903</v>
      </c>
      <c r="AD38" s="107">
        <v>6.6864961799183797</v>
      </c>
      <c r="AE38" s="107">
        <v>6.6692324335051696</v>
      </c>
      <c r="AF38" s="107">
        <v>6.9455760314163602</v>
      </c>
      <c r="AG38" s="107">
        <v>6.9403516145186703</v>
      </c>
      <c r="AH38" s="107">
        <v>7.0608145841400001</v>
      </c>
      <c r="AI38" s="107">
        <v>7.2236467812439997</v>
      </c>
      <c r="AJ38" s="107">
        <v>7.424811121416</v>
      </c>
      <c r="AK38" s="107">
        <v>7.5254441366520002</v>
      </c>
      <c r="AL38" s="107">
        <v>7.5165452202339802</v>
      </c>
      <c r="AM38" s="107">
        <v>7.46861029489936</v>
      </c>
      <c r="AN38" s="107">
        <v>7.70827618696031</v>
      </c>
      <c r="AO38" s="107">
        <v>7.87476243402919</v>
      </c>
      <c r="AP38" s="107">
        <v>7.8873234736361502</v>
      </c>
      <c r="AQ38" s="107">
        <v>7.8487184296105097</v>
      </c>
      <c r="AR38" s="107">
        <v>7.6998304790362599</v>
      </c>
      <c r="AS38" s="107">
        <v>7.5612470096692501</v>
      </c>
      <c r="AT38" s="107">
        <v>7.0472425043897102</v>
      </c>
      <c r="AU38" s="107">
        <v>7.2736411872886197</v>
      </c>
      <c r="AV38" s="107">
        <v>7.1279131324365199</v>
      </c>
      <c r="AW38" s="107">
        <v>6.9247767701374103</v>
      </c>
      <c r="AX38" s="107">
        <v>6.5978808110639502</v>
      </c>
      <c r="AY38" s="107">
        <v>6.2427745823167804</v>
      </c>
      <c r="AZ38" s="107">
        <v>6.4236903529773102</v>
      </c>
      <c r="BA38" s="107">
        <v>6.4456040102512402</v>
      </c>
      <c r="BB38" s="107">
        <v>6.5238357035521899</v>
      </c>
      <c r="BC38" s="107">
        <v>6.5717070491887704</v>
      </c>
      <c r="BD38" s="107">
        <v>6.4469090245568301</v>
      </c>
      <c r="BE38" s="108">
        <v>5.8629519591525998</v>
      </c>
      <c r="BF38" s="109">
        <v>-9.3064142450712803E-2</v>
      </c>
      <c r="BG38" s="109">
        <v>-8.8640417978571601E-3</v>
      </c>
      <c r="BH38" s="109">
        <v>1.05328756477963E-2</v>
      </c>
    </row>
    <row r="39" spans="1:60" s="103" customFormat="1" ht="10.5">
      <c r="A39" s="103" t="s">
        <v>286</v>
      </c>
      <c r="B39" s="107" t="s">
        <v>273</v>
      </c>
      <c r="C39" s="107" t="s">
        <v>273</v>
      </c>
      <c r="D39" s="107" t="s">
        <v>273</v>
      </c>
      <c r="E39" s="107" t="s">
        <v>273</v>
      </c>
      <c r="F39" s="107" t="s">
        <v>273</v>
      </c>
      <c r="G39" s="107" t="s">
        <v>273</v>
      </c>
      <c r="H39" s="107" t="s">
        <v>273</v>
      </c>
      <c r="I39" s="107" t="s">
        <v>273</v>
      </c>
      <c r="J39" s="107" t="s">
        <v>273</v>
      </c>
      <c r="K39" s="107" t="s">
        <v>273</v>
      </c>
      <c r="L39" s="107" t="s">
        <v>273</v>
      </c>
      <c r="M39" s="107" t="s">
        <v>273</v>
      </c>
      <c r="N39" s="107" t="s">
        <v>273</v>
      </c>
      <c r="O39" s="107" t="s">
        <v>273</v>
      </c>
      <c r="P39" s="107" t="s">
        <v>273</v>
      </c>
      <c r="Q39" s="107" t="s">
        <v>273</v>
      </c>
      <c r="R39" s="107" t="s">
        <v>273</v>
      </c>
      <c r="S39" s="107" t="s">
        <v>273</v>
      </c>
      <c r="T39" s="107" t="s">
        <v>273</v>
      </c>
      <c r="U39" s="107" t="s">
        <v>273</v>
      </c>
      <c r="V39" s="107">
        <v>0.38071739718346598</v>
      </c>
      <c r="W39" s="107">
        <v>0.353630886506834</v>
      </c>
      <c r="X39" s="107">
        <v>0.32205583888768502</v>
      </c>
      <c r="Y39" s="107">
        <v>0.30426856885917702</v>
      </c>
      <c r="Z39" s="107">
        <v>0.30380617377485603</v>
      </c>
      <c r="AA39" s="107">
        <v>0.308377892877922</v>
      </c>
      <c r="AB39" s="107">
        <v>0.284733460585889</v>
      </c>
      <c r="AC39" s="107">
        <v>0.203698406718584</v>
      </c>
      <c r="AD39" s="107">
        <v>0.175104521323662</v>
      </c>
      <c r="AE39" s="107">
        <v>0.169310781826463</v>
      </c>
      <c r="AF39" s="107">
        <v>0.15855072965367301</v>
      </c>
      <c r="AG39" s="107">
        <v>0.14807411175197099</v>
      </c>
      <c r="AH39" s="107">
        <v>0.14847380116943501</v>
      </c>
      <c r="AI39" s="107">
        <v>0.16087744535748599</v>
      </c>
      <c r="AJ39" s="107">
        <v>0.13715939856593101</v>
      </c>
      <c r="AK39" s="107">
        <v>0.13409311667535001</v>
      </c>
      <c r="AL39" s="107">
        <v>0.14458948014424999</v>
      </c>
      <c r="AM39" s="107">
        <v>0.146113714173778</v>
      </c>
      <c r="AN39" s="107">
        <v>0.14438722606527499</v>
      </c>
      <c r="AO39" s="107">
        <v>0.161975168326352</v>
      </c>
      <c r="AP39" s="107">
        <v>0.16690034603845499</v>
      </c>
      <c r="AQ39" s="107">
        <v>0.15860013758640901</v>
      </c>
      <c r="AR39" s="107">
        <v>0.163559453740932</v>
      </c>
      <c r="AS39" s="107">
        <v>0.16445043046163099</v>
      </c>
      <c r="AT39" s="107">
        <v>0.155574798349192</v>
      </c>
      <c r="AU39" s="107">
        <v>0.17653087807652501</v>
      </c>
      <c r="AV39" s="107">
        <v>0.15757592184590299</v>
      </c>
      <c r="AW39" s="107">
        <v>0.16240972160110001</v>
      </c>
      <c r="AX39" s="107">
        <v>0.15639393606174401</v>
      </c>
      <c r="AY39" s="107">
        <v>0.14388479778784599</v>
      </c>
      <c r="AZ39" s="107">
        <v>0.14720561398631399</v>
      </c>
      <c r="BA39" s="107">
        <v>0.15658728414946901</v>
      </c>
      <c r="BB39" s="107">
        <v>0.171272978396729</v>
      </c>
      <c r="BC39" s="107">
        <v>0.155893759247933</v>
      </c>
      <c r="BD39" s="107">
        <v>0.15823076355462501</v>
      </c>
      <c r="BE39" s="108">
        <v>0.145106212019741</v>
      </c>
      <c r="BF39" s="109">
        <v>-8.5451250384565997E-2</v>
      </c>
      <c r="BG39" s="109">
        <v>1.6942197742611E-3</v>
      </c>
      <c r="BH39" s="109">
        <v>2.6068535058363198E-4</v>
      </c>
    </row>
    <row r="40" spans="1:60" s="103" customFormat="1" ht="10.5">
      <c r="A40" s="103" t="s">
        <v>287</v>
      </c>
      <c r="B40" s="107" t="s">
        <v>273</v>
      </c>
      <c r="C40" s="107" t="s">
        <v>273</v>
      </c>
      <c r="D40" s="107" t="s">
        <v>273</v>
      </c>
      <c r="E40" s="107" t="s">
        <v>273</v>
      </c>
      <c r="F40" s="107" t="s">
        <v>273</v>
      </c>
      <c r="G40" s="107" t="s">
        <v>273</v>
      </c>
      <c r="H40" s="107" t="s">
        <v>273</v>
      </c>
      <c r="I40" s="107" t="s">
        <v>273</v>
      </c>
      <c r="J40" s="107" t="s">
        <v>273</v>
      </c>
      <c r="K40" s="107" t="s">
        <v>273</v>
      </c>
      <c r="L40" s="107" t="s">
        <v>273</v>
      </c>
      <c r="M40" s="107" t="s">
        <v>273</v>
      </c>
      <c r="N40" s="107" t="s">
        <v>273</v>
      </c>
      <c r="O40" s="107" t="s">
        <v>273</v>
      </c>
      <c r="P40" s="107" t="s">
        <v>273</v>
      </c>
      <c r="Q40" s="107" t="s">
        <v>273</v>
      </c>
      <c r="R40" s="107" t="s">
        <v>273</v>
      </c>
      <c r="S40" s="107" t="s">
        <v>273</v>
      </c>
      <c r="T40" s="107" t="s">
        <v>273</v>
      </c>
      <c r="U40" s="107" t="s">
        <v>273</v>
      </c>
      <c r="V40" s="107">
        <v>0.64820290601908404</v>
      </c>
      <c r="W40" s="107">
        <v>0.59785125015748597</v>
      </c>
      <c r="X40" s="107">
        <v>0.62659620544417405</v>
      </c>
      <c r="Y40" s="107">
        <v>0.65694731386837302</v>
      </c>
      <c r="Z40" s="107">
        <v>0.71103184032120903</v>
      </c>
      <c r="AA40" s="107">
        <v>0.72286524814615805</v>
      </c>
      <c r="AB40" s="107">
        <v>0.76446958021553701</v>
      </c>
      <c r="AC40" s="107">
        <v>0.46728993498807597</v>
      </c>
      <c r="AD40" s="107">
        <v>0.365158572162602</v>
      </c>
      <c r="AE40" s="107">
        <v>0.31572258901896999</v>
      </c>
      <c r="AF40" s="107">
        <v>0.35215173651924098</v>
      </c>
      <c r="AG40" s="107">
        <v>0.383025706217344</v>
      </c>
      <c r="AH40" s="107">
        <v>0.35342333259999997</v>
      </c>
      <c r="AI40" s="107">
        <v>0.37898315020000001</v>
      </c>
      <c r="AJ40" s="107">
        <v>0.31540466280000001</v>
      </c>
      <c r="AK40" s="107">
        <v>0.27889430380000002</v>
      </c>
      <c r="AL40" s="107">
        <v>0.32583823855844202</v>
      </c>
      <c r="AM40" s="107">
        <v>0.34733146248387098</v>
      </c>
      <c r="AN40" s="107">
        <v>0.36412019870769202</v>
      </c>
      <c r="AO40" s="107">
        <v>0.367272188956003</v>
      </c>
      <c r="AP40" s="107">
        <v>0.33408112452239702</v>
      </c>
      <c r="AQ40" s="107">
        <v>0.32018952119212901</v>
      </c>
      <c r="AR40" s="107">
        <v>0.35020672845463402</v>
      </c>
      <c r="AS40" s="107">
        <v>0.34708380673148298</v>
      </c>
      <c r="AT40" s="107">
        <v>0.318452658423863</v>
      </c>
      <c r="AU40" s="107">
        <v>0.23583945719447899</v>
      </c>
      <c r="AV40" s="107">
        <v>0.24476700474146301</v>
      </c>
      <c r="AW40" s="107">
        <v>0.24573027734545499</v>
      </c>
      <c r="AX40" s="107">
        <v>0.22655595599879499</v>
      </c>
      <c r="AY40" s="107">
        <v>0.21849992120419201</v>
      </c>
      <c r="AZ40" s="107">
        <v>0.228162923757143</v>
      </c>
      <c r="BA40" s="107">
        <v>0.232103902118935</v>
      </c>
      <c r="BB40" s="107">
        <v>0.2449502257</v>
      </c>
      <c r="BC40" s="107">
        <v>0.25077501766315802</v>
      </c>
      <c r="BD40" s="107">
        <v>0.250124263059812</v>
      </c>
      <c r="BE40" s="108">
        <v>0.24858366506513199</v>
      </c>
      <c r="BF40" s="109">
        <v>-8.8747421351000905E-3</v>
      </c>
      <c r="BG40" s="109">
        <v>-2.3862281807632901E-2</v>
      </c>
      <c r="BH40" s="109">
        <v>4.46584050226962E-4</v>
      </c>
    </row>
    <row r="41" spans="1:60" s="103" customFormat="1" ht="10.5">
      <c r="A41" s="103" t="s">
        <v>288</v>
      </c>
      <c r="B41" s="107">
        <v>0.1504388518</v>
      </c>
      <c r="C41" s="107">
        <v>0.14415581520000001</v>
      </c>
      <c r="D41" s="107">
        <v>0.1419685644</v>
      </c>
      <c r="E41" s="107">
        <v>0.1535499548</v>
      </c>
      <c r="F41" s="107">
        <v>0.1652614134</v>
      </c>
      <c r="G41" s="107">
        <v>0.17159681399999999</v>
      </c>
      <c r="H41" s="107">
        <v>0.16500888859999999</v>
      </c>
      <c r="I41" s="107">
        <v>0.17015187879999999</v>
      </c>
      <c r="J41" s="107">
        <v>0.1803841498</v>
      </c>
      <c r="K41" s="107">
        <v>0.18316979219999999</v>
      </c>
      <c r="L41" s="107">
        <v>0.15215227179999999</v>
      </c>
      <c r="M41" s="107">
        <v>0.15240800060000001</v>
      </c>
      <c r="N41" s="107">
        <v>0.14220916080000001</v>
      </c>
      <c r="O41" s="107">
        <v>0.14795261579999999</v>
      </c>
      <c r="P41" s="107">
        <v>0.15207517300000001</v>
      </c>
      <c r="Q41" s="107">
        <v>0.14018232859999999</v>
      </c>
      <c r="R41" s="107">
        <v>0.11987518079999999</v>
      </c>
      <c r="S41" s="107">
        <v>0.1123136028</v>
      </c>
      <c r="T41" s="107">
        <v>0.1049881126</v>
      </c>
      <c r="U41" s="107">
        <v>0.1131147314</v>
      </c>
      <c r="V41" s="107">
        <v>0.1161654376</v>
      </c>
      <c r="W41" s="107">
        <v>0.11354992179999999</v>
      </c>
      <c r="X41" s="107">
        <v>0.1072957068</v>
      </c>
      <c r="Y41" s="107">
        <v>0.109965176</v>
      </c>
      <c r="Z41" s="107">
        <v>0.1263475996</v>
      </c>
      <c r="AA41" s="107">
        <v>0.13368069862345</v>
      </c>
      <c r="AB41" s="107">
        <v>0.14366840931027799</v>
      </c>
      <c r="AC41" s="107">
        <v>0.144091460458698</v>
      </c>
      <c r="AD41" s="107">
        <v>0.14598269656615601</v>
      </c>
      <c r="AE41" s="107">
        <v>0.14035905459263301</v>
      </c>
      <c r="AF41" s="107">
        <v>0.122078714613507</v>
      </c>
      <c r="AG41" s="107">
        <v>0.12557565610785201</v>
      </c>
      <c r="AH41" s="107">
        <v>0.12289017081588099</v>
      </c>
      <c r="AI41" s="107">
        <v>0.11864911700144</v>
      </c>
      <c r="AJ41" s="107">
        <v>0.12540017419711899</v>
      </c>
      <c r="AK41" s="107">
        <v>0.13380610413451999</v>
      </c>
      <c r="AL41" s="107">
        <v>0.14338890994439499</v>
      </c>
      <c r="AM41" s="107">
        <v>0.15677281062291201</v>
      </c>
      <c r="AN41" s="107">
        <v>0.16440882851658101</v>
      </c>
      <c r="AO41" s="107">
        <v>0.186236861466507</v>
      </c>
      <c r="AP41" s="107">
        <v>0.18900544642053499</v>
      </c>
      <c r="AQ41" s="107">
        <v>0.18563447187603399</v>
      </c>
      <c r="AR41" s="107">
        <v>0.180206878166354</v>
      </c>
      <c r="AS41" s="107">
        <v>0.178869757614358</v>
      </c>
      <c r="AT41" s="107">
        <v>0.17105901053006101</v>
      </c>
      <c r="AU41" s="107">
        <v>0.18012813906295899</v>
      </c>
      <c r="AV41" s="107">
        <v>0.17546296398733799</v>
      </c>
      <c r="AW41" s="107">
        <v>0.17227229403185701</v>
      </c>
      <c r="AX41" s="107">
        <v>0.16409752525331001</v>
      </c>
      <c r="AY41" s="107">
        <v>0.15893755773922899</v>
      </c>
      <c r="AZ41" s="107">
        <v>0.15445776215316201</v>
      </c>
      <c r="BA41" s="107">
        <v>0.152413739091324</v>
      </c>
      <c r="BB41" s="107">
        <v>0.15890219456344801</v>
      </c>
      <c r="BC41" s="107">
        <v>0.16631940223084801</v>
      </c>
      <c r="BD41" s="107">
        <v>0.16910301072415901</v>
      </c>
      <c r="BE41" s="108">
        <v>0.14360766052311</v>
      </c>
      <c r="BF41" s="109">
        <v>-0.153088468072543</v>
      </c>
      <c r="BG41" s="109">
        <v>-1.1493917072451501E-3</v>
      </c>
      <c r="BH41" s="109">
        <v>2.5799318174516903E-4</v>
      </c>
    </row>
    <row r="42" spans="1:60" s="103" customFormat="1" ht="10.5">
      <c r="A42" s="103" t="s">
        <v>289</v>
      </c>
      <c r="B42" s="107">
        <v>1.4902563369999999</v>
      </c>
      <c r="C42" s="107">
        <v>1.596158762</v>
      </c>
      <c r="D42" s="107">
        <v>1.687680101</v>
      </c>
      <c r="E42" s="107">
        <v>1.8878092289999999</v>
      </c>
      <c r="F42" s="107">
        <v>2.1051645680000002</v>
      </c>
      <c r="G42" s="107">
        <v>2.3751927679999998</v>
      </c>
      <c r="H42" s="107">
        <v>2.5046912109999999</v>
      </c>
      <c r="I42" s="107">
        <v>2.909227316</v>
      </c>
      <c r="J42" s="107">
        <v>3.0946159689999999</v>
      </c>
      <c r="K42" s="107">
        <v>2.9367416190000002</v>
      </c>
      <c r="L42" s="107">
        <v>2.9603285110000002</v>
      </c>
      <c r="M42" s="107">
        <v>3.228590364</v>
      </c>
      <c r="N42" s="107">
        <v>3.170639956</v>
      </c>
      <c r="O42" s="107">
        <v>3.2343703809378099</v>
      </c>
      <c r="P42" s="107">
        <v>3.34154052071298</v>
      </c>
      <c r="Q42" s="107">
        <v>3.1374716719859199</v>
      </c>
      <c r="R42" s="107">
        <v>2.9751545980118199</v>
      </c>
      <c r="S42" s="107">
        <v>2.7506637397453999</v>
      </c>
      <c r="T42" s="107">
        <v>2.7639241846937201</v>
      </c>
      <c r="U42" s="107">
        <v>2.8697047712320898</v>
      </c>
      <c r="V42" s="107">
        <v>2.9607551500373299</v>
      </c>
      <c r="W42" s="107">
        <v>3.1073705092178701</v>
      </c>
      <c r="X42" s="107">
        <v>3.1713494432891198</v>
      </c>
      <c r="Y42" s="107">
        <v>3.1816855123123098</v>
      </c>
      <c r="Z42" s="107">
        <v>3.1962025124203199</v>
      </c>
      <c r="AA42" s="107">
        <v>3.27680130728214</v>
      </c>
      <c r="AB42" s="107">
        <v>3.33906912786302</v>
      </c>
      <c r="AC42" s="107">
        <v>3.3787106390794599</v>
      </c>
      <c r="AD42" s="107">
        <v>3.4067693590225598</v>
      </c>
      <c r="AE42" s="107">
        <v>3.3700396404593</v>
      </c>
      <c r="AF42" s="107">
        <v>3.5072193078791498</v>
      </c>
      <c r="AG42" s="107">
        <v>3.6584055304112799</v>
      </c>
      <c r="AH42" s="107">
        <v>3.59279429248285</v>
      </c>
      <c r="AI42" s="107">
        <v>3.61771231622172</v>
      </c>
      <c r="AJ42" s="107">
        <v>3.5736274813587099</v>
      </c>
      <c r="AK42" s="107">
        <v>3.6200719641556698</v>
      </c>
      <c r="AL42" s="107">
        <v>3.75887377051495</v>
      </c>
      <c r="AM42" s="107">
        <v>3.7595943571591799</v>
      </c>
      <c r="AN42" s="107">
        <v>3.7850372495245099</v>
      </c>
      <c r="AO42" s="107">
        <v>3.9116158479542702</v>
      </c>
      <c r="AP42" s="107">
        <v>3.99232855531341</v>
      </c>
      <c r="AQ42" s="107">
        <v>3.9102613828046202</v>
      </c>
      <c r="AR42" s="107">
        <v>3.97624592017478</v>
      </c>
      <c r="AS42" s="107">
        <v>3.9261427067506598</v>
      </c>
      <c r="AT42" s="107">
        <v>3.86919369685257</v>
      </c>
      <c r="AU42" s="107">
        <v>4.0951031141718497</v>
      </c>
      <c r="AV42" s="107">
        <v>3.9227345404785798</v>
      </c>
      <c r="AW42" s="107">
        <v>3.7928841019614499</v>
      </c>
      <c r="AX42" s="107">
        <v>3.6808755797092401</v>
      </c>
      <c r="AY42" s="107">
        <v>3.4742300775078401</v>
      </c>
      <c r="AZ42" s="107">
        <v>3.52290697160345</v>
      </c>
      <c r="BA42" s="107">
        <v>3.5875800456098701</v>
      </c>
      <c r="BB42" s="107">
        <v>3.5320121484159901</v>
      </c>
      <c r="BC42" s="107">
        <v>3.5285896598435098</v>
      </c>
      <c r="BD42" s="107">
        <v>3.5125794301054998</v>
      </c>
      <c r="BE42" s="108">
        <v>3.3725561966811402</v>
      </c>
      <c r="BF42" s="109">
        <v>-4.2486688432562703E-2</v>
      </c>
      <c r="BG42" s="109">
        <v>-9.6229492623585208E-3</v>
      </c>
      <c r="BH42" s="109">
        <v>6.0588446370250402E-3</v>
      </c>
    </row>
    <row r="43" spans="1:60" s="103" customFormat="1" ht="10.5">
      <c r="A43" s="103" t="s">
        <v>290</v>
      </c>
      <c r="B43" s="107" t="s">
        <v>273</v>
      </c>
      <c r="C43" s="107" t="s">
        <v>273</v>
      </c>
      <c r="D43" s="107" t="s">
        <v>273</v>
      </c>
      <c r="E43" s="107" t="s">
        <v>273</v>
      </c>
      <c r="F43" s="107" t="s">
        <v>273</v>
      </c>
      <c r="G43" s="107" t="s">
        <v>273</v>
      </c>
      <c r="H43" s="107" t="s">
        <v>273</v>
      </c>
      <c r="I43" s="107" t="s">
        <v>273</v>
      </c>
      <c r="J43" s="107" t="s">
        <v>273</v>
      </c>
      <c r="K43" s="107" t="s">
        <v>273</v>
      </c>
      <c r="L43" s="107" t="s">
        <v>273</v>
      </c>
      <c r="M43" s="107" t="s">
        <v>273</v>
      </c>
      <c r="N43" s="107" t="s">
        <v>273</v>
      </c>
      <c r="O43" s="107" t="s">
        <v>273</v>
      </c>
      <c r="P43" s="107" t="s">
        <v>273</v>
      </c>
      <c r="Q43" s="107" t="s">
        <v>273</v>
      </c>
      <c r="R43" s="107" t="s">
        <v>273</v>
      </c>
      <c r="S43" s="107" t="s">
        <v>273</v>
      </c>
      <c r="T43" s="107" t="s">
        <v>273</v>
      </c>
      <c r="U43" s="107" t="s">
        <v>273</v>
      </c>
      <c r="V43" s="107" t="s">
        <v>273</v>
      </c>
      <c r="W43" s="107" t="s">
        <v>273</v>
      </c>
      <c r="X43" s="107" t="s">
        <v>273</v>
      </c>
      <c r="Y43" s="107" t="s">
        <v>273</v>
      </c>
      <c r="Z43" s="107" t="s">
        <v>273</v>
      </c>
      <c r="AA43" s="107">
        <v>0.106457673452239</v>
      </c>
      <c r="AB43" s="107">
        <v>0.105463633724918</v>
      </c>
      <c r="AC43" s="107">
        <v>0.108305913771091</v>
      </c>
      <c r="AD43" s="107">
        <v>0.108669321716754</v>
      </c>
      <c r="AE43" s="107">
        <v>0.101942140795627</v>
      </c>
      <c r="AF43" s="107">
        <v>0.102627314293982</v>
      </c>
      <c r="AG43" s="107">
        <v>0.11926075789038</v>
      </c>
      <c r="AH43" s="107">
        <v>0.10746838858527701</v>
      </c>
      <c r="AI43" s="107">
        <v>0.12142765114198401</v>
      </c>
      <c r="AJ43" s="107">
        <v>0.11611814100168801</v>
      </c>
      <c r="AK43" s="107">
        <v>0.11029693972041101</v>
      </c>
      <c r="AL43" s="107">
        <v>0.104087190746082</v>
      </c>
      <c r="AM43" s="107">
        <v>0.101619297344532</v>
      </c>
      <c r="AN43" s="107">
        <v>0.11424277543790801</v>
      </c>
      <c r="AO43" s="107">
        <v>0.11274569947693699</v>
      </c>
      <c r="AP43" s="107">
        <v>0.11623651472504801</v>
      </c>
      <c r="AQ43" s="107">
        <v>0.118097240606228</v>
      </c>
      <c r="AR43" s="107">
        <v>0.11760313680895</v>
      </c>
      <c r="AS43" s="107">
        <v>0.11371699344731</v>
      </c>
      <c r="AT43" s="107">
        <v>0.11176266482753</v>
      </c>
      <c r="AU43" s="107">
        <v>0.12053432142859</v>
      </c>
      <c r="AV43" s="107">
        <v>0.120844108360392</v>
      </c>
      <c r="AW43" s="107">
        <v>0.112308745268658</v>
      </c>
      <c r="AX43" s="107">
        <v>0.10749600020373</v>
      </c>
      <c r="AY43" s="107">
        <v>9.9908192770534393E-2</v>
      </c>
      <c r="AZ43" s="107">
        <v>0.104910986752232</v>
      </c>
      <c r="BA43" s="107">
        <v>0.108850423873254</v>
      </c>
      <c r="BB43" s="107">
        <v>0.105103192723077</v>
      </c>
      <c r="BC43" s="107">
        <v>0.104602351780961</v>
      </c>
      <c r="BD43" s="107">
        <v>0.11085905765196</v>
      </c>
      <c r="BE43" s="108">
        <v>0.10186989746651801</v>
      </c>
      <c r="BF43" s="109">
        <v>-8.35970775407925E-2</v>
      </c>
      <c r="BG43" s="109">
        <v>-8.1146211137428403E-4</v>
      </c>
      <c r="BH43" s="109">
        <v>1.8301070343814801E-4</v>
      </c>
    </row>
    <row r="44" spans="1:60" s="103" customFormat="1" ht="10.5">
      <c r="A44" s="103" t="s">
        <v>291</v>
      </c>
      <c r="B44" s="107">
        <v>0.74361819662799999</v>
      </c>
      <c r="C44" s="107">
        <v>0.76196949508</v>
      </c>
      <c r="D44" s="107">
        <v>0.81766768166799997</v>
      </c>
      <c r="E44" s="107">
        <v>0.91575774326799997</v>
      </c>
      <c r="F44" s="107">
        <v>0.91902585373599999</v>
      </c>
      <c r="G44" s="107">
        <v>0.96315050143199998</v>
      </c>
      <c r="H44" s="107">
        <v>1.0117057972479999</v>
      </c>
      <c r="I44" s="107">
        <v>1.0726973283000001</v>
      </c>
      <c r="J44" s="107">
        <v>1.1357507960719999</v>
      </c>
      <c r="K44" s="107">
        <v>1.1441680953519999</v>
      </c>
      <c r="L44" s="107">
        <v>1.1611455274719999</v>
      </c>
      <c r="M44" s="107">
        <v>1.2424695929239999</v>
      </c>
      <c r="N44" s="107">
        <v>1.146474190632</v>
      </c>
      <c r="O44" s="107">
        <v>1.286591157888</v>
      </c>
      <c r="P44" s="107">
        <v>1.376328304848</v>
      </c>
      <c r="Q44" s="107">
        <v>1.3101024720079999</v>
      </c>
      <c r="R44" s="107">
        <v>1.3807244610639999</v>
      </c>
      <c r="S44" s="107">
        <v>1.3640418692239999</v>
      </c>
      <c r="T44" s="107">
        <v>1.496964648144</v>
      </c>
      <c r="U44" s="107">
        <v>1.516455748944</v>
      </c>
      <c r="V44" s="107">
        <v>1.501541177504</v>
      </c>
      <c r="W44" s="107">
        <v>1.4673304450519999</v>
      </c>
      <c r="X44" s="107">
        <v>1.540203151916</v>
      </c>
      <c r="Y44" s="107">
        <v>1.586078621188</v>
      </c>
      <c r="Z44" s="107">
        <v>1.688245620792</v>
      </c>
      <c r="AA44" s="107">
        <v>1.70495584889066</v>
      </c>
      <c r="AB44" s="107">
        <v>1.5730841924877901</v>
      </c>
      <c r="AC44" s="107">
        <v>1.6562211370936299</v>
      </c>
      <c r="AD44" s="107">
        <v>1.70986407805978</v>
      </c>
      <c r="AE44" s="107">
        <v>1.6536808531773799</v>
      </c>
      <c r="AF44" s="107">
        <v>1.75280868625344</v>
      </c>
      <c r="AG44" s="107">
        <v>1.6126980834820599</v>
      </c>
      <c r="AH44" s="107">
        <v>1.69516284219619</v>
      </c>
      <c r="AI44" s="107">
        <v>1.7619071015193399</v>
      </c>
      <c r="AJ44" s="107">
        <v>1.80690046739772</v>
      </c>
      <c r="AK44" s="107">
        <v>1.9979331806066201</v>
      </c>
      <c r="AL44" s="107">
        <v>1.8123726224007199</v>
      </c>
      <c r="AM44" s="107">
        <v>1.8833536558998201</v>
      </c>
      <c r="AN44" s="107">
        <v>1.66787464676899</v>
      </c>
      <c r="AO44" s="107">
        <v>1.6982352392592599</v>
      </c>
      <c r="AP44" s="107">
        <v>1.9331031844322</v>
      </c>
      <c r="AQ44" s="107">
        <v>1.7735639312920299</v>
      </c>
      <c r="AR44" s="107">
        <v>1.90082009882049</v>
      </c>
      <c r="AS44" s="107">
        <v>1.9456787728120799</v>
      </c>
      <c r="AT44" s="107">
        <v>1.7991113477865499</v>
      </c>
      <c r="AU44" s="107">
        <v>1.72945671633009</v>
      </c>
      <c r="AV44" s="107">
        <v>1.7531654222786399</v>
      </c>
      <c r="AW44" s="107">
        <v>1.9367560119423699</v>
      </c>
      <c r="AX44" s="107">
        <v>1.81852953544183</v>
      </c>
      <c r="AY44" s="107">
        <v>1.8713491329526499</v>
      </c>
      <c r="AZ44" s="107">
        <v>1.8946856737764499</v>
      </c>
      <c r="BA44" s="107">
        <v>1.91402028397199</v>
      </c>
      <c r="BB44" s="107">
        <v>1.92177859759236</v>
      </c>
      <c r="BC44" s="107">
        <v>1.9015920223907901</v>
      </c>
      <c r="BD44" s="107">
        <v>1.77805509078049</v>
      </c>
      <c r="BE44" s="108">
        <v>1.9297773222264201</v>
      </c>
      <c r="BF44" s="109">
        <v>8.2365060886361294E-2</v>
      </c>
      <c r="BG44" s="109">
        <v>-1.1765798882260601E-3</v>
      </c>
      <c r="BH44" s="109">
        <v>3.46687209865625E-3</v>
      </c>
    </row>
    <row r="45" spans="1:60" s="103" customFormat="1" ht="10.5">
      <c r="A45" s="103" t="s">
        <v>292</v>
      </c>
      <c r="B45" s="107">
        <v>2.7931748380000001</v>
      </c>
      <c r="C45" s="107">
        <v>2.8476067039999999</v>
      </c>
      <c r="D45" s="107">
        <v>2.9307965120000001</v>
      </c>
      <c r="E45" s="107">
        <v>3.1542017859999998</v>
      </c>
      <c r="F45" s="107">
        <v>3.369190036</v>
      </c>
      <c r="G45" s="107">
        <v>3.55528559</v>
      </c>
      <c r="H45" s="107">
        <v>3.667753764</v>
      </c>
      <c r="I45" s="107">
        <v>3.8684618839999998</v>
      </c>
      <c r="J45" s="107">
        <v>3.9409580530000001</v>
      </c>
      <c r="K45" s="107">
        <v>4.0708032359999997</v>
      </c>
      <c r="L45" s="107">
        <v>4.3913711439999998</v>
      </c>
      <c r="M45" s="107">
        <v>4.6265440289999997</v>
      </c>
      <c r="N45" s="107">
        <v>4.8238375910000002</v>
      </c>
      <c r="O45" s="107">
        <v>5.0648549789999997</v>
      </c>
      <c r="P45" s="107">
        <v>5.1401852960000003</v>
      </c>
      <c r="Q45" s="107">
        <v>5.3823829859999996</v>
      </c>
      <c r="R45" s="107">
        <v>4.8527212549999996</v>
      </c>
      <c r="S45" s="107">
        <v>4.9416132389999996</v>
      </c>
      <c r="T45" s="107">
        <v>4.9641261429999997</v>
      </c>
      <c r="U45" s="107">
        <v>5.1606776170000002</v>
      </c>
      <c r="V45" s="107">
        <v>5.27740528</v>
      </c>
      <c r="W45" s="107">
        <v>5.4263876939999998</v>
      </c>
      <c r="X45" s="107">
        <v>5.6025248249999997</v>
      </c>
      <c r="Y45" s="107">
        <v>5.4955618780000002</v>
      </c>
      <c r="Z45" s="107">
        <v>5.2890922600000003</v>
      </c>
      <c r="AA45" s="107">
        <v>4.3561908779999996</v>
      </c>
      <c r="AB45" s="107">
        <v>4.2619471001999996</v>
      </c>
      <c r="AC45" s="107">
        <v>4.0754899690000004</v>
      </c>
      <c r="AD45" s="107">
        <v>4.073600109</v>
      </c>
      <c r="AE45" s="107">
        <v>3.8982538797999999</v>
      </c>
      <c r="AF45" s="107">
        <v>3.9900831638000001</v>
      </c>
      <c r="AG45" s="107">
        <v>4.1887753963846404</v>
      </c>
      <c r="AH45" s="107">
        <v>4.1476277589380999</v>
      </c>
      <c r="AI45" s="107">
        <v>3.9732975362482099</v>
      </c>
      <c r="AJ45" s="107">
        <v>3.8961176039604899</v>
      </c>
      <c r="AK45" s="107">
        <v>3.66139669271882</v>
      </c>
      <c r="AL45" s="107">
        <v>3.6354526024965299</v>
      </c>
      <c r="AM45" s="107">
        <v>3.5963029690764201</v>
      </c>
      <c r="AN45" s="107">
        <v>3.7212418520664698</v>
      </c>
      <c r="AO45" s="107">
        <v>3.74550338380699</v>
      </c>
      <c r="AP45" s="107">
        <v>3.8274522515587299</v>
      </c>
      <c r="AQ45" s="107">
        <v>4.01598066792452</v>
      </c>
      <c r="AR45" s="107">
        <v>4.0030313706019101</v>
      </c>
      <c r="AS45" s="107">
        <v>4.0708962010537197</v>
      </c>
      <c r="AT45" s="107">
        <v>3.9242155789616699</v>
      </c>
      <c r="AU45" s="107">
        <v>4.18218008984703</v>
      </c>
      <c r="AV45" s="107">
        <v>4.2027786140259904</v>
      </c>
      <c r="AW45" s="107">
        <v>4.0748079643656299</v>
      </c>
      <c r="AX45" s="107">
        <v>4.0863785325581699</v>
      </c>
      <c r="AY45" s="107">
        <v>3.9343161082506102</v>
      </c>
      <c r="AZ45" s="107">
        <v>3.9736175004824301</v>
      </c>
      <c r="BA45" s="107">
        <v>4.1503962878572898</v>
      </c>
      <c r="BB45" s="107">
        <v>4.3148358299999998</v>
      </c>
      <c r="BC45" s="107">
        <v>4.3653245354618297</v>
      </c>
      <c r="BD45" s="107">
        <v>4.2350695675867698</v>
      </c>
      <c r="BE45" s="108">
        <v>4.01293439696531</v>
      </c>
      <c r="BF45" s="109">
        <v>-5.5040293561301398E-2</v>
      </c>
      <c r="BG45" s="109">
        <v>7.6524591435120897E-3</v>
      </c>
      <c r="BH45" s="109">
        <v>7.2092930797456201E-3</v>
      </c>
    </row>
    <row r="46" spans="1:60" s="103" customFormat="1" ht="10.5">
      <c r="A46" s="103" t="s">
        <v>293</v>
      </c>
      <c r="B46" s="107">
        <v>0.176512104</v>
      </c>
      <c r="C46" s="107">
        <v>0.192701392</v>
      </c>
      <c r="D46" s="107">
        <v>0.20617943499999999</v>
      </c>
      <c r="E46" s="107">
        <v>0.21014316699999999</v>
      </c>
      <c r="F46" s="107">
        <v>0.22718970499999999</v>
      </c>
      <c r="G46" s="107">
        <v>0.27275472626199998</v>
      </c>
      <c r="H46" s="107">
        <v>0.30054988400999999</v>
      </c>
      <c r="I46" s="107">
        <v>0.32655739053100002</v>
      </c>
      <c r="J46" s="107">
        <v>0.36118057674499998</v>
      </c>
      <c r="K46" s="107">
        <v>0.37801713687799998</v>
      </c>
      <c r="L46" s="107">
        <v>0.37649005922200002</v>
      </c>
      <c r="M46" s="107">
        <v>0.373597370619</v>
      </c>
      <c r="N46" s="107">
        <v>0.42062325007000001</v>
      </c>
      <c r="O46" s="107">
        <v>0.442815344788</v>
      </c>
      <c r="P46" s="107">
        <v>0.46977130695800001</v>
      </c>
      <c r="Q46" s="107">
        <v>0.45804981420399998</v>
      </c>
      <c r="R46" s="107">
        <v>0.45156146297299998</v>
      </c>
      <c r="S46" s="107">
        <v>0.48770248092099999</v>
      </c>
      <c r="T46" s="107">
        <v>0.50439752037399999</v>
      </c>
      <c r="U46" s="107">
        <v>0.52460283938899999</v>
      </c>
      <c r="V46" s="107">
        <v>0.53457094771500002</v>
      </c>
      <c r="W46" s="107">
        <v>0.56757251965300004</v>
      </c>
      <c r="X46" s="107">
        <v>0.58056383931699995</v>
      </c>
      <c r="Y46" s="107">
        <v>0.64288334751700005</v>
      </c>
      <c r="Z46" s="107">
        <v>0.69895726390310098</v>
      </c>
      <c r="AA46" s="107">
        <v>0.70753405040683004</v>
      </c>
      <c r="AB46" s="107">
        <v>0.73438830954165102</v>
      </c>
      <c r="AC46" s="107">
        <v>0.74492241597659203</v>
      </c>
      <c r="AD46" s="107">
        <v>0.76414668420408505</v>
      </c>
      <c r="AE46" s="107">
        <v>0.79061453952389205</v>
      </c>
      <c r="AF46" s="107">
        <v>0.86866915208672002</v>
      </c>
      <c r="AG46" s="107">
        <v>0.89186474152241102</v>
      </c>
      <c r="AH46" s="107">
        <v>0.90580935961798703</v>
      </c>
      <c r="AI46" s="107">
        <v>0.989070804844009</v>
      </c>
      <c r="AJ46" s="107">
        <v>1.0152503039007801</v>
      </c>
      <c r="AK46" s="107">
        <v>1.0465945176795699</v>
      </c>
      <c r="AL46" s="107">
        <v>1.0603159781209199</v>
      </c>
      <c r="AM46" s="107">
        <v>1.05588330093885</v>
      </c>
      <c r="AN46" s="107">
        <v>1.07948423382403</v>
      </c>
      <c r="AO46" s="107">
        <v>1.06164843802832</v>
      </c>
      <c r="AP46" s="107">
        <v>1.06198184534066</v>
      </c>
      <c r="AQ46" s="107">
        <v>1.04943468139547</v>
      </c>
      <c r="AR46" s="107">
        <v>1.0570821155207399</v>
      </c>
      <c r="AS46" s="107">
        <v>1.02084769232733</v>
      </c>
      <c r="AT46" s="107">
        <v>1.0271435482817499</v>
      </c>
      <c r="AU46" s="107">
        <v>1.0773032325172101</v>
      </c>
      <c r="AV46" s="107">
        <v>1.0287369282947001</v>
      </c>
      <c r="AW46" s="107">
        <v>0.94048860566399906</v>
      </c>
      <c r="AX46" s="107">
        <v>1.02788302847917</v>
      </c>
      <c r="AY46" s="107">
        <v>1.0478716744911101</v>
      </c>
      <c r="AZ46" s="107">
        <v>1.0287103530173201</v>
      </c>
      <c r="BA46" s="107">
        <v>1.0970996312904799</v>
      </c>
      <c r="BB46" s="107">
        <v>1.06771171925619</v>
      </c>
      <c r="BC46" s="107">
        <v>1.0845944285487901</v>
      </c>
      <c r="BD46" s="107">
        <v>1.0314875313867999</v>
      </c>
      <c r="BE46" s="108">
        <v>0.932559778104044</v>
      </c>
      <c r="BF46" s="109">
        <v>-9.8378048915560901E-2</v>
      </c>
      <c r="BG46" s="109">
        <v>4.2211607167641502E-4</v>
      </c>
      <c r="BH46" s="109">
        <v>1.67535675634737E-3</v>
      </c>
    </row>
    <row r="47" spans="1:60" s="103" customFormat="1" ht="10.5">
      <c r="A47" s="103" t="s">
        <v>294</v>
      </c>
      <c r="B47" s="107">
        <v>1.0027468759910401</v>
      </c>
      <c r="C47" s="107">
        <v>1.0695038106404999</v>
      </c>
      <c r="D47" s="107">
        <v>1.19328835550418</v>
      </c>
      <c r="E47" s="107">
        <v>1.2697193667359601</v>
      </c>
      <c r="F47" s="107">
        <v>1.4594923464907299</v>
      </c>
      <c r="G47" s="107">
        <v>1.5534499217682001</v>
      </c>
      <c r="H47" s="107">
        <v>1.6479357984</v>
      </c>
      <c r="I47" s="107">
        <v>1.7350556229</v>
      </c>
      <c r="J47" s="107">
        <v>1.8880965332999999</v>
      </c>
      <c r="K47" s="107">
        <v>1.9007146261000001</v>
      </c>
      <c r="L47" s="107">
        <v>2.0729996801000001</v>
      </c>
      <c r="M47" s="107">
        <v>2.2352029003</v>
      </c>
      <c r="N47" s="107">
        <v>2.3697568253500001</v>
      </c>
      <c r="O47" s="107">
        <v>2.5518663513000002</v>
      </c>
      <c r="P47" s="107">
        <v>2.6020234387999999</v>
      </c>
      <c r="Q47" s="107">
        <v>2.6264947876</v>
      </c>
      <c r="R47" s="107">
        <v>2.6326964107999999</v>
      </c>
      <c r="S47" s="107">
        <v>2.6105376122999999</v>
      </c>
      <c r="T47" s="107">
        <v>2.5934571598999998</v>
      </c>
      <c r="U47" s="107">
        <v>2.5738874377999998</v>
      </c>
      <c r="V47" s="107">
        <v>2.5654523938999998</v>
      </c>
      <c r="W47" s="107">
        <v>2.6213239958000001</v>
      </c>
      <c r="X47" s="107">
        <v>2.7183895128</v>
      </c>
      <c r="Y47" s="107">
        <v>2.7665543827999999</v>
      </c>
      <c r="Z47" s="107">
        <v>2.7720936618000001</v>
      </c>
      <c r="AA47" s="107">
        <v>2.6394121750778901</v>
      </c>
      <c r="AB47" s="107">
        <v>2.2385875317520001</v>
      </c>
      <c r="AC47" s="107">
        <v>1.9748745277440001</v>
      </c>
      <c r="AD47" s="107">
        <v>1.91855979066</v>
      </c>
      <c r="AE47" s="107">
        <v>1.809046309772</v>
      </c>
      <c r="AF47" s="107">
        <v>1.9865198931720001</v>
      </c>
      <c r="AG47" s="107">
        <v>1.9745830393079999</v>
      </c>
      <c r="AH47" s="107">
        <v>1.8714972543120001</v>
      </c>
      <c r="AI47" s="107">
        <v>1.710504899584</v>
      </c>
      <c r="AJ47" s="107">
        <v>1.5032975941760001</v>
      </c>
      <c r="AK47" s="107">
        <v>1.5024873837399999</v>
      </c>
      <c r="AL47" s="107">
        <v>1.5196493984983399</v>
      </c>
      <c r="AM47" s="107">
        <v>1.57731070875561</v>
      </c>
      <c r="AN47" s="107">
        <v>1.5790506811821501</v>
      </c>
      <c r="AO47" s="107">
        <v>1.63481638625304</v>
      </c>
      <c r="AP47" s="107">
        <v>1.63607324331225</v>
      </c>
      <c r="AQ47" s="107">
        <v>1.67087229479985</v>
      </c>
      <c r="AR47" s="107">
        <v>1.6127870438619301</v>
      </c>
      <c r="AS47" s="107">
        <v>1.61592272788707</v>
      </c>
      <c r="AT47" s="107">
        <v>1.41122037063692</v>
      </c>
      <c r="AU47" s="107">
        <v>1.4213514627677699</v>
      </c>
      <c r="AV47" s="107">
        <v>1.4587459793026301</v>
      </c>
      <c r="AW47" s="107">
        <v>1.40309774065927</v>
      </c>
      <c r="AX47" s="107">
        <v>1.30522312832332</v>
      </c>
      <c r="AY47" s="107">
        <v>1.3518403742330101</v>
      </c>
      <c r="AZ47" s="107">
        <v>1.3582547012920001</v>
      </c>
      <c r="BA47" s="107">
        <v>1.3583179068887099</v>
      </c>
      <c r="BB47" s="107">
        <v>1.3830587432000001</v>
      </c>
      <c r="BC47" s="107">
        <v>1.4089475023685001</v>
      </c>
      <c r="BD47" s="107">
        <v>1.3758591306405501</v>
      </c>
      <c r="BE47" s="108">
        <v>1.3311041182583301</v>
      </c>
      <c r="BF47" s="109">
        <v>-3.5172139212873897E-2</v>
      </c>
      <c r="BG47" s="109">
        <v>-2.53443117835406E-3</v>
      </c>
      <c r="BH47" s="109">
        <v>2.39134726833254E-3</v>
      </c>
    </row>
    <row r="48" spans="1:60" s="103" customFormat="1" ht="10.5">
      <c r="A48" s="103" t="s">
        <v>295</v>
      </c>
      <c r="B48" s="107">
        <v>0.38317621626873799</v>
      </c>
      <c r="C48" s="107">
        <v>0.39672664404886099</v>
      </c>
      <c r="D48" s="107">
        <v>0.39901196420193003</v>
      </c>
      <c r="E48" s="107">
        <v>0.44058562515503003</v>
      </c>
      <c r="F48" s="107">
        <v>0.46037776142979903</v>
      </c>
      <c r="G48" s="107">
        <v>0.50897182189262602</v>
      </c>
      <c r="H48" s="107">
        <v>0.545960106</v>
      </c>
      <c r="I48" s="107">
        <v>0.57415977900000004</v>
      </c>
      <c r="J48" s="107">
        <v>0.59747539500000002</v>
      </c>
      <c r="K48" s="107">
        <v>0.62823813900000003</v>
      </c>
      <c r="L48" s="107">
        <v>0.65777607500000002</v>
      </c>
      <c r="M48" s="107">
        <v>0.68237840299999997</v>
      </c>
      <c r="N48" s="107">
        <v>0.71712480599999995</v>
      </c>
      <c r="O48" s="107">
        <v>0.75256026300000001</v>
      </c>
      <c r="P48" s="107">
        <v>0.77409088199999998</v>
      </c>
      <c r="Q48" s="107">
        <v>0.78615517400000001</v>
      </c>
      <c r="R48" s="107">
        <v>0.78006094400000003</v>
      </c>
      <c r="S48" s="107">
        <v>0.77169505999999999</v>
      </c>
      <c r="T48" s="107">
        <v>0.77379743300000003</v>
      </c>
      <c r="U48" s="107">
        <v>0.83371048699999994</v>
      </c>
      <c r="V48" s="107">
        <v>0.85941842199999996</v>
      </c>
      <c r="W48" s="107">
        <v>0.85173629500000003</v>
      </c>
      <c r="X48" s="107">
        <v>0.87092357300000001</v>
      </c>
      <c r="Y48" s="107">
        <v>0.87541676700000004</v>
      </c>
      <c r="Z48" s="107">
        <v>0.88775342400000001</v>
      </c>
      <c r="AA48" s="107">
        <v>0.89027221117999999</v>
      </c>
      <c r="AB48" s="107">
        <v>0.79645621675199996</v>
      </c>
      <c r="AC48" s="107">
        <v>0.76584611713200001</v>
      </c>
      <c r="AD48" s="107">
        <v>0.75120712446399995</v>
      </c>
      <c r="AE48" s="107">
        <v>0.73911746126800004</v>
      </c>
      <c r="AF48" s="107">
        <v>0.74948946624799995</v>
      </c>
      <c r="AG48" s="107">
        <v>0.75518249035600005</v>
      </c>
      <c r="AH48" s="107">
        <v>0.74135377193200003</v>
      </c>
      <c r="AI48" s="107">
        <v>0.749072070792</v>
      </c>
      <c r="AJ48" s="107">
        <v>0.75494876931999999</v>
      </c>
      <c r="AK48" s="107">
        <v>0.77916545062800002</v>
      </c>
      <c r="AL48" s="107">
        <v>0.80135739842117004</v>
      </c>
      <c r="AM48" s="107">
        <v>0.80772423691470596</v>
      </c>
      <c r="AN48" s="107">
        <v>0.78355782543460295</v>
      </c>
      <c r="AO48" s="107">
        <v>0.76282773509611901</v>
      </c>
      <c r="AP48" s="107">
        <v>0.80408609432439904</v>
      </c>
      <c r="AQ48" s="107">
        <v>0.77548553156139999</v>
      </c>
      <c r="AR48" s="107">
        <v>0.72733069628952496</v>
      </c>
      <c r="AS48" s="107">
        <v>0.75266037071926695</v>
      </c>
      <c r="AT48" s="107">
        <v>0.68522665527883497</v>
      </c>
      <c r="AU48" s="107">
        <v>0.72959814416703395</v>
      </c>
      <c r="AV48" s="107">
        <v>0.701916729784683</v>
      </c>
      <c r="AW48" s="107">
        <v>0.67367950203090898</v>
      </c>
      <c r="AX48" s="107">
        <v>0.69032641908978298</v>
      </c>
      <c r="AY48" s="107">
        <v>0.64303566680677804</v>
      </c>
      <c r="AZ48" s="107">
        <v>0.64908241659771404</v>
      </c>
      <c r="BA48" s="107">
        <v>0.65182016365943696</v>
      </c>
      <c r="BB48" s="107">
        <v>0.68934166283599996</v>
      </c>
      <c r="BC48" s="107">
        <v>0.67845605726631597</v>
      </c>
      <c r="BD48" s="107">
        <v>0.65531521501183299</v>
      </c>
      <c r="BE48" s="108">
        <v>0.62298729090302996</v>
      </c>
      <c r="BF48" s="109">
        <v>-5.1929322556976798E-2</v>
      </c>
      <c r="BG48" s="109">
        <v>-4.4533844424213802E-3</v>
      </c>
      <c r="BH48" s="109">
        <v>1.1192054294416401E-3</v>
      </c>
    </row>
    <row r="49" spans="1:60" s="103" customFormat="1" ht="10.5">
      <c r="A49" s="103" t="s">
        <v>296</v>
      </c>
      <c r="B49" s="107" t="s">
        <v>273</v>
      </c>
      <c r="C49" s="107" t="s">
        <v>273</v>
      </c>
      <c r="D49" s="107" t="s">
        <v>273</v>
      </c>
      <c r="E49" s="107" t="s">
        <v>273</v>
      </c>
      <c r="F49" s="107" t="s">
        <v>273</v>
      </c>
      <c r="G49" s="107" t="s">
        <v>273</v>
      </c>
      <c r="H49" s="107" t="s">
        <v>273</v>
      </c>
      <c r="I49" s="107" t="s">
        <v>273</v>
      </c>
      <c r="J49" s="107" t="s">
        <v>273</v>
      </c>
      <c r="K49" s="107" t="s">
        <v>273</v>
      </c>
      <c r="L49" s="107" t="s">
        <v>273</v>
      </c>
      <c r="M49" s="107" t="s">
        <v>273</v>
      </c>
      <c r="N49" s="107" t="s">
        <v>273</v>
      </c>
      <c r="O49" s="107" t="s">
        <v>273</v>
      </c>
      <c r="P49" s="107" t="s">
        <v>273</v>
      </c>
      <c r="Q49" s="107" t="s">
        <v>273</v>
      </c>
      <c r="R49" s="107" t="s">
        <v>273</v>
      </c>
      <c r="S49" s="107" t="s">
        <v>273</v>
      </c>
      <c r="T49" s="107" t="s">
        <v>273</v>
      </c>
      <c r="U49" s="107" t="s">
        <v>273</v>
      </c>
      <c r="V49" s="107" t="s">
        <v>273</v>
      </c>
      <c r="W49" s="107" t="s">
        <v>273</v>
      </c>
      <c r="X49" s="107" t="s">
        <v>273</v>
      </c>
      <c r="Y49" s="107" t="s">
        <v>273</v>
      </c>
      <c r="Z49" s="107" t="s">
        <v>273</v>
      </c>
      <c r="AA49" s="107">
        <v>0.24655984302698999</v>
      </c>
      <c r="AB49" s="107">
        <v>0.24648131950875199</v>
      </c>
      <c r="AC49" s="107">
        <v>0.230509869929242</v>
      </c>
      <c r="AD49" s="107">
        <v>0.23716006022036701</v>
      </c>
      <c r="AE49" s="107">
        <v>0.25223508065670203</v>
      </c>
      <c r="AF49" s="107">
        <v>0.265065801997107</v>
      </c>
      <c r="AG49" s="107">
        <v>0.278022234877563</v>
      </c>
      <c r="AH49" s="107">
        <v>0.28468239128845801</v>
      </c>
      <c r="AI49" s="107">
        <v>0.28525606988674301</v>
      </c>
      <c r="AJ49" s="107">
        <v>0.28211064763632199</v>
      </c>
      <c r="AK49" s="107">
        <v>0.27945270801550598</v>
      </c>
      <c r="AL49" s="107">
        <v>0.292227876814037</v>
      </c>
      <c r="AM49" s="107">
        <v>0.29094316559705802</v>
      </c>
      <c r="AN49" s="107">
        <v>0.28559178264534102</v>
      </c>
      <c r="AO49" s="107">
        <v>0.30271882873894801</v>
      </c>
      <c r="AP49" s="107">
        <v>0.30308648588770098</v>
      </c>
      <c r="AQ49" s="107">
        <v>0.30587282163957502</v>
      </c>
      <c r="AR49" s="107">
        <v>0.30429508014582601</v>
      </c>
      <c r="AS49" s="107">
        <v>0.33278684422496602</v>
      </c>
      <c r="AT49" s="107">
        <v>0.30698948954960198</v>
      </c>
      <c r="AU49" s="107">
        <v>0.30762537713664601</v>
      </c>
      <c r="AV49" s="107">
        <v>0.29891051277199798</v>
      </c>
      <c r="AW49" s="107">
        <v>0.29020542502430602</v>
      </c>
      <c r="AX49" s="107">
        <v>0.28665083013481002</v>
      </c>
      <c r="AY49" s="107">
        <v>0.29308372240421798</v>
      </c>
      <c r="AZ49" s="107">
        <v>0.26523346020108601</v>
      </c>
      <c r="BA49" s="107">
        <v>0.28332904595686298</v>
      </c>
      <c r="BB49" s="107">
        <v>0.28665658278855</v>
      </c>
      <c r="BC49" s="107">
        <v>0.29228024386179802</v>
      </c>
      <c r="BD49" s="107">
        <v>0.28379942222525201</v>
      </c>
      <c r="BE49" s="108">
        <v>0.26830905450824599</v>
      </c>
      <c r="BF49" s="109">
        <v>-5.7165206462307203E-2</v>
      </c>
      <c r="BG49" s="109">
        <v>-7.8238116195458209E-3</v>
      </c>
      <c r="BH49" s="109">
        <v>4.8202098976802898E-4</v>
      </c>
    </row>
    <row r="50" spans="1:60" s="103" customFormat="1" ht="10.5">
      <c r="A50" s="103" t="s">
        <v>297</v>
      </c>
      <c r="B50" s="107">
        <v>1.2019625169999999</v>
      </c>
      <c r="C50" s="107">
        <v>1.3569037559999999</v>
      </c>
      <c r="D50" s="107">
        <v>1.4669345439999999</v>
      </c>
      <c r="E50" s="107">
        <v>1.543117538</v>
      </c>
      <c r="F50" s="107">
        <v>1.744827701</v>
      </c>
      <c r="G50" s="107">
        <v>1.8853518739999999</v>
      </c>
      <c r="H50" s="107">
        <v>2.0747758159999998</v>
      </c>
      <c r="I50" s="107">
        <v>2.2424289420000001</v>
      </c>
      <c r="J50" s="107">
        <v>2.4611120729999998</v>
      </c>
      <c r="K50" s="107">
        <v>2.5611721190000001</v>
      </c>
      <c r="L50" s="107">
        <v>2.6339772639999999</v>
      </c>
      <c r="M50" s="107">
        <v>2.818938959</v>
      </c>
      <c r="N50" s="107">
        <v>2.9111052110000002</v>
      </c>
      <c r="O50" s="107">
        <v>2.9225804640000002</v>
      </c>
      <c r="P50" s="107">
        <v>3.1461575900000001</v>
      </c>
      <c r="Q50" s="107">
        <v>3.1725384490000001</v>
      </c>
      <c r="R50" s="107">
        <v>3.2023361700000001</v>
      </c>
      <c r="S50" s="107">
        <v>3.198079286</v>
      </c>
      <c r="T50" s="107">
        <v>3.273326988</v>
      </c>
      <c r="U50" s="107">
        <v>3.320407431</v>
      </c>
      <c r="V50" s="107">
        <v>3.293090737</v>
      </c>
      <c r="W50" s="107">
        <v>3.3641406360000001</v>
      </c>
      <c r="X50" s="107">
        <v>3.4875203049999999</v>
      </c>
      <c r="Y50" s="107">
        <v>3.636630861</v>
      </c>
      <c r="Z50" s="107">
        <v>3.8207754900606101</v>
      </c>
      <c r="AA50" s="107">
        <v>3.8186278776117701</v>
      </c>
      <c r="AB50" s="107">
        <v>3.95309022657516</v>
      </c>
      <c r="AC50" s="107">
        <v>4.1477291433813903</v>
      </c>
      <c r="AD50" s="107">
        <v>4.0086772666901904</v>
      </c>
      <c r="AE50" s="107">
        <v>4.1977411418599697</v>
      </c>
      <c r="AF50" s="107">
        <v>4.3613465683902204</v>
      </c>
      <c r="AG50" s="107">
        <v>4.5199946759353198</v>
      </c>
      <c r="AH50" s="107">
        <v>4.7742029547817397</v>
      </c>
      <c r="AI50" s="107">
        <v>5.00538457429868</v>
      </c>
      <c r="AJ50" s="107">
        <v>5.1655735606968998</v>
      </c>
      <c r="AK50" s="107">
        <v>5.4617493505323296</v>
      </c>
      <c r="AL50" s="107">
        <v>5.7054754029037804</v>
      </c>
      <c r="AM50" s="107">
        <v>5.7761366793878803</v>
      </c>
      <c r="AN50" s="107">
        <v>6.0926738440623396</v>
      </c>
      <c r="AO50" s="107">
        <v>6.32061894641466</v>
      </c>
      <c r="AP50" s="107">
        <v>6.3720091090719704</v>
      </c>
      <c r="AQ50" s="107">
        <v>6.4576822213270102</v>
      </c>
      <c r="AR50" s="107">
        <v>6.5975300268075303</v>
      </c>
      <c r="AS50" s="107">
        <v>6.4102007074931802</v>
      </c>
      <c r="AT50" s="107">
        <v>5.9327668006775696</v>
      </c>
      <c r="AU50" s="107">
        <v>6.07891453206775</v>
      </c>
      <c r="AV50" s="107">
        <v>5.9689394519870396</v>
      </c>
      <c r="AW50" s="107">
        <v>5.9336251221811098</v>
      </c>
      <c r="AX50" s="107">
        <v>5.6194983627514299</v>
      </c>
      <c r="AY50" s="107">
        <v>5.5141002603600802</v>
      </c>
      <c r="AZ50" s="107">
        <v>5.5912366138829102</v>
      </c>
      <c r="BA50" s="107">
        <v>5.6408905248552204</v>
      </c>
      <c r="BB50" s="107">
        <v>5.7153270099714302</v>
      </c>
      <c r="BC50" s="107">
        <v>5.79075285295293</v>
      </c>
      <c r="BD50" s="107">
        <v>5.5954522865495697</v>
      </c>
      <c r="BE50" s="108">
        <v>4.9722578699955999</v>
      </c>
      <c r="BF50" s="109">
        <v>-0.11380310079688399</v>
      </c>
      <c r="BG50" s="109">
        <v>-5.8365512596235698E-3</v>
      </c>
      <c r="BH50" s="109">
        <v>8.9327311904171796E-3</v>
      </c>
    </row>
    <row r="51" spans="1:60" s="103" customFormat="1" ht="10.5">
      <c r="A51" s="103" t="s">
        <v>298</v>
      </c>
      <c r="B51" s="107">
        <v>1.3846790685894901</v>
      </c>
      <c r="C51" s="107">
        <v>1.4791695335973101</v>
      </c>
      <c r="D51" s="107">
        <v>1.51337378591117</v>
      </c>
      <c r="E51" s="107">
        <v>1.61861211355335</v>
      </c>
      <c r="F51" s="107">
        <v>1.6229809354215501</v>
      </c>
      <c r="G51" s="107">
        <v>1.72453003730399</v>
      </c>
      <c r="H51" s="107">
        <v>1.74934320912541</v>
      </c>
      <c r="I51" s="107">
        <v>1.80146902336408</v>
      </c>
      <c r="J51" s="107">
        <v>1.9037532878635699</v>
      </c>
      <c r="K51" s="107">
        <v>1.76045465170101</v>
      </c>
      <c r="L51" s="107">
        <v>1.8658857323711699</v>
      </c>
      <c r="M51" s="107">
        <v>1.98654102198606</v>
      </c>
      <c r="N51" s="107">
        <v>1.95999689508084</v>
      </c>
      <c r="O51" s="107">
        <v>2.2822475338489698</v>
      </c>
      <c r="P51" s="107">
        <v>2.4075550464855699</v>
      </c>
      <c r="Q51" s="107">
        <v>2.2629524999928701</v>
      </c>
      <c r="R51" s="107">
        <v>2.24188505796281</v>
      </c>
      <c r="S51" s="107">
        <v>2.1322093335558798</v>
      </c>
      <c r="T51" s="107">
        <v>2.1129135514884099</v>
      </c>
      <c r="U51" s="107">
        <v>2.2344808881773801</v>
      </c>
      <c r="V51" s="107">
        <v>2.4287680739384898</v>
      </c>
      <c r="W51" s="107">
        <v>2.5235537906754799</v>
      </c>
      <c r="X51" s="107">
        <v>2.4629611479264999</v>
      </c>
      <c r="Y51" s="107">
        <v>2.4062809429160001</v>
      </c>
      <c r="Z51" s="107">
        <v>2.35130672281919</v>
      </c>
      <c r="AA51" s="107">
        <v>2.39197566552332</v>
      </c>
      <c r="AB51" s="107">
        <v>2.2694378093684802</v>
      </c>
      <c r="AC51" s="107">
        <v>2.28241725680643</v>
      </c>
      <c r="AD51" s="107">
        <v>2.2572110103468099</v>
      </c>
      <c r="AE51" s="107">
        <v>2.2649080943738502</v>
      </c>
      <c r="AF51" s="107">
        <v>2.2862187023739802</v>
      </c>
      <c r="AG51" s="107">
        <v>2.2297674833787302</v>
      </c>
      <c r="AH51" s="107">
        <v>2.2990300259065899</v>
      </c>
      <c r="AI51" s="107">
        <v>2.48881070370174</v>
      </c>
      <c r="AJ51" s="107">
        <v>2.41657182837019</v>
      </c>
      <c r="AK51" s="107">
        <v>2.2326569500731401</v>
      </c>
      <c r="AL51" s="107">
        <v>2.3969264387576299</v>
      </c>
      <c r="AM51" s="107">
        <v>2.24736669364956</v>
      </c>
      <c r="AN51" s="107">
        <v>2.1585264416147498</v>
      </c>
      <c r="AO51" s="107">
        <v>2.31802641330267</v>
      </c>
      <c r="AP51" s="107">
        <v>2.3763373357258102</v>
      </c>
      <c r="AQ51" s="107">
        <v>2.2349459164628001</v>
      </c>
      <c r="AR51" s="107">
        <v>2.2635832266998799</v>
      </c>
      <c r="AS51" s="107">
        <v>2.2247869659590598</v>
      </c>
      <c r="AT51" s="107">
        <v>2.0355447538022502</v>
      </c>
      <c r="AU51" s="107">
        <v>2.1582438617342898</v>
      </c>
      <c r="AV51" s="107">
        <v>2.1315442690996802</v>
      </c>
      <c r="AW51" s="107">
        <v>2.2574499005934499</v>
      </c>
      <c r="AX51" s="107">
        <v>2.1190121562591799</v>
      </c>
      <c r="AY51" s="107">
        <v>2.1083881093653898</v>
      </c>
      <c r="AZ51" s="107">
        <v>2.1738336892102001</v>
      </c>
      <c r="BA51" s="107">
        <v>2.1377315757808102</v>
      </c>
      <c r="BB51" s="107">
        <v>2.2066398195207402</v>
      </c>
      <c r="BC51" s="107">
        <v>2.1594545196641</v>
      </c>
      <c r="BD51" s="107">
        <v>2.2417988711530801</v>
      </c>
      <c r="BE51" s="108">
        <v>2.1994152998743401</v>
      </c>
      <c r="BF51" s="109">
        <v>-2.1586638891590699E-2</v>
      </c>
      <c r="BG51" s="109">
        <v>9.6982396320903792E-3</v>
      </c>
      <c r="BH51" s="109">
        <v>3.9512805175339104E-3</v>
      </c>
    </row>
    <row r="52" spans="1:60" s="103" customFormat="1" ht="10.5">
      <c r="A52" s="103" t="s">
        <v>299</v>
      </c>
      <c r="B52" s="107">
        <v>0.64133926900000005</v>
      </c>
      <c r="C52" s="107">
        <v>0.68822112599999996</v>
      </c>
      <c r="D52" s="107">
        <v>0.73473898500000001</v>
      </c>
      <c r="E52" s="107">
        <v>0.77291094699999996</v>
      </c>
      <c r="F52" s="107">
        <v>0.80090843199999995</v>
      </c>
      <c r="G52" s="107">
        <v>0.877435611</v>
      </c>
      <c r="H52" s="107">
        <v>0.89847170200000004</v>
      </c>
      <c r="I52" s="107">
        <v>0.88736050899999996</v>
      </c>
      <c r="J52" s="107">
        <v>0.98103400200000002</v>
      </c>
      <c r="K52" s="107">
        <v>0.93605277499999995</v>
      </c>
      <c r="L52" s="107">
        <v>0.96947667699999995</v>
      </c>
      <c r="M52" s="107">
        <v>0.92890928900000003</v>
      </c>
      <c r="N52" s="107">
        <v>1.0283638349999999</v>
      </c>
      <c r="O52" s="107">
        <v>1.014449272</v>
      </c>
      <c r="P52" s="107">
        <v>1.011044831</v>
      </c>
      <c r="Q52" s="107">
        <v>1.081092985</v>
      </c>
      <c r="R52" s="107">
        <v>1.0783745499999999</v>
      </c>
      <c r="S52" s="107">
        <v>1.0556275740000001</v>
      </c>
      <c r="T52" s="107">
        <v>1.0993280519999999</v>
      </c>
      <c r="U52" s="107">
        <v>1.067091598</v>
      </c>
      <c r="V52" s="107">
        <v>1.1395550063865001</v>
      </c>
      <c r="W52" s="107">
        <v>1.1967733615459899</v>
      </c>
      <c r="X52" s="107">
        <v>1.1882544386443401</v>
      </c>
      <c r="Y52" s="107">
        <v>1.19684903017597</v>
      </c>
      <c r="Z52" s="107">
        <v>1.1205108179819201</v>
      </c>
      <c r="AA52" s="107">
        <v>1.16892520032217</v>
      </c>
      <c r="AB52" s="107">
        <v>1.1998093882668801</v>
      </c>
      <c r="AC52" s="107">
        <v>1.21896623523551</v>
      </c>
      <c r="AD52" s="107">
        <v>1.21489978871824</v>
      </c>
      <c r="AE52" s="107">
        <v>1.27547722866082</v>
      </c>
      <c r="AF52" s="107">
        <v>1.2095150511972399</v>
      </c>
      <c r="AG52" s="107">
        <v>1.17140994319032</v>
      </c>
      <c r="AH52" s="107">
        <v>1.25075914124402</v>
      </c>
      <c r="AI52" s="107">
        <v>1.25822387957204</v>
      </c>
      <c r="AJ52" s="107">
        <v>1.31207069557842</v>
      </c>
      <c r="AK52" s="107">
        <v>1.28094497496491</v>
      </c>
      <c r="AL52" s="107">
        <v>1.3673056404721899</v>
      </c>
      <c r="AM52" s="107">
        <v>1.27445394544158</v>
      </c>
      <c r="AN52" s="107">
        <v>1.2607561915629999</v>
      </c>
      <c r="AO52" s="107">
        <v>1.2428349455979999</v>
      </c>
      <c r="AP52" s="107">
        <v>1.1934287039373901</v>
      </c>
      <c r="AQ52" s="107">
        <v>1.24205064620672</v>
      </c>
      <c r="AR52" s="107">
        <v>1.2251834853686401</v>
      </c>
      <c r="AS52" s="107">
        <v>1.2664850672490899</v>
      </c>
      <c r="AT52" s="107">
        <v>1.26304778428821</v>
      </c>
      <c r="AU52" s="107">
        <v>1.22925616540343</v>
      </c>
      <c r="AV52" s="107">
        <v>1.1672890376478999</v>
      </c>
      <c r="AW52" s="107">
        <v>1.2315232754940399</v>
      </c>
      <c r="AX52" s="107">
        <v>1.2640967989324201</v>
      </c>
      <c r="AY52" s="107">
        <v>1.2050169388194201</v>
      </c>
      <c r="AZ52" s="107">
        <v>1.1783726811313999</v>
      </c>
      <c r="BA52" s="107">
        <v>1.10861236710685</v>
      </c>
      <c r="BB52" s="107">
        <v>1.1112443943302399</v>
      </c>
      <c r="BC52" s="107">
        <v>1.12798461626164</v>
      </c>
      <c r="BD52" s="107">
        <v>1.1762168266336599</v>
      </c>
      <c r="BE52" s="108">
        <v>1.0779151830509399</v>
      </c>
      <c r="BF52" s="109">
        <v>-8.6078318844872603E-2</v>
      </c>
      <c r="BG52" s="109">
        <v>-7.0971422622673197E-3</v>
      </c>
      <c r="BH52" s="109">
        <v>1.93648978552915E-3</v>
      </c>
    </row>
    <row r="53" spans="1:60" s="103" customFormat="1" ht="10.5">
      <c r="A53" s="103" t="s">
        <v>300</v>
      </c>
      <c r="B53" s="107">
        <v>0.32760504000000001</v>
      </c>
      <c r="C53" s="107">
        <v>0.37600791300000003</v>
      </c>
      <c r="D53" s="107">
        <v>0.38896225400000001</v>
      </c>
      <c r="E53" s="107">
        <v>0.45282053999999999</v>
      </c>
      <c r="F53" s="107">
        <v>0.49440862899999999</v>
      </c>
      <c r="G53" s="107">
        <v>0.52585394299999999</v>
      </c>
      <c r="H53" s="107">
        <v>0.58265517200000005</v>
      </c>
      <c r="I53" s="107">
        <v>0.65080491399999996</v>
      </c>
      <c r="J53" s="107">
        <v>0.73819648699999996</v>
      </c>
      <c r="K53" s="107">
        <v>0.75236125799999998</v>
      </c>
      <c r="L53" s="107">
        <v>0.83713263299999996</v>
      </c>
      <c r="M53" s="107">
        <v>0.94185838499999996</v>
      </c>
      <c r="N53" s="107">
        <v>1.0312454719999999</v>
      </c>
      <c r="O53" s="107">
        <v>1.0900584659999999</v>
      </c>
      <c r="P53" s="107">
        <v>1.027288507</v>
      </c>
      <c r="Q53" s="107">
        <v>1.0670675570000001</v>
      </c>
      <c r="R53" s="107">
        <v>1.0759784320000001</v>
      </c>
      <c r="S53" s="107">
        <v>1.1741126980000001</v>
      </c>
      <c r="T53" s="107">
        <v>1.215646835</v>
      </c>
      <c r="U53" s="107">
        <v>1.279067186</v>
      </c>
      <c r="V53" s="107">
        <v>1.3821610310000001</v>
      </c>
      <c r="W53" s="107">
        <v>1.5068611780000001</v>
      </c>
      <c r="X53" s="107">
        <v>1.7145128270000001</v>
      </c>
      <c r="Y53" s="107">
        <v>1.879892847</v>
      </c>
      <c r="Z53" s="107">
        <v>1.8518179770000001</v>
      </c>
      <c r="AA53" s="107">
        <v>2.0082420270000001</v>
      </c>
      <c r="AB53" s="107">
        <v>2.0506848459999998</v>
      </c>
      <c r="AC53" s="107">
        <v>2.1546537099999998</v>
      </c>
      <c r="AD53" s="107">
        <v>2.3384254069999999</v>
      </c>
      <c r="AE53" s="107">
        <v>2.2659855879999999</v>
      </c>
      <c r="AF53" s="107">
        <v>2.5347924819999998</v>
      </c>
      <c r="AG53" s="107">
        <v>2.7639911170000002</v>
      </c>
      <c r="AH53" s="107">
        <v>2.8926779749999998</v>
      </c>
      <c r="AI53" s="107">
        <v>2.9656551329999998</v>
      </c>
      <c r="AJ53" s="107">
        <v>2.8919965990000001</v>
      </c>
      <c r="AK53" s="107">
        <v>3.0926362379999999</v>
      </c>
      <c r="AL53" s="107">
        <v>2.8125345834025999</v>
      </c>
      <c r="AM53" s="107">
        <v>3.0729641567096802</v>
      </c>
      <c r="AN53" s="107">
        <v>3.2544930569230801</v>
      </c>
      <c r="AO53" s="107">
        <v>3.48004278701911</v>
      </c>
      <c r="AP53" s="107">
        <v>3.5634728506329099</v>
      </c>
      <c r="AQ53" s="107">
        <v>3.9533234897358498</v>
      </c>
      <c r="AR53" s="107">
        <v>4.2051315966249998</v>
      </c>
      <c r="AS53" s="107">
        <v>4.2208071260000004</v>
      </c>
      <c r="AT53" s="107">
        <v>4.2759399662222197</v>
      </c>
      <c r="AU53" s="107">
        <v>4.5013850091472403</v>
      </c>
      <c r="AV53" s="107">
        <v>4.8102623408868697</v>
      </c>
      <c r="AW53" s="107">
        <v>5.1061933545717002</v>
      </c>
      <c r="AX53" s="107">
        <v>5.06677476708788</v>
      </c>
      <c r="AY53" s="107">
        <v>5.2316741640000002</v>
      </c>
      <c r="AZ53" s="107">
        <v>5.7231286442310099</v>
      </c>
      <c r="BA53" s="107">
        <v>6.0106404894519896</v>
      </c>
      <c r="BB53" s="107">
        <v>6.3725395584009998</v>
      </c>
      <c r="BC53" s="107">
        <v>6.2933691656254798</v>
      </c>
      <c r="BD53" s="107">
        <v>6.5068651597860496</v>
      </c>
      <c r="BE53" s="108">
        <v>6.2896916324889798</v>
      </c>
      <c r="BF53" s="109">
        <v>-3.6017109830553701E-2</v>
      </c>
      <c r="BG53" s="109">
        <v>4.2879236396886601E-2</v>
      </c>
      <c r="BH53" s="109">
        <v>1.1299519472366E-2</v>
      </c>
    </row>
    <row r="54" spans="1:60" s="103" customFormat="1" ht="10.5">
      <c r="A54" s="103" t="s">
        <v>301</v>
      </c>
      <c r="B54" s="107" t="s">
        <v>273</v>
      </c>
      <c r="C54" s="107" t="s">
        <v>273</v>
      </c>
      <c r="D54" s="107" t="s">
        <v>273</v>
      </c>
      <c r="E54" s="107" t="s">
        <v>273</v>
      </c>
      <c r="F54" s="107" t="s">
        <v>273</v>
      </c>
      <c r="G54" s="107" t="s">
        <v>273</v>
      </c>
      <c r="H54" s="107" t="s">
        <v>273</v>
      </c>
      <c r="I54" s="107" t="s">
        <v>273</v>
      </c>
      <c r="J54" s="107" t="s">
        <v>273</v>
      </c>
      <c r="K54" s="107" t="s">
        <v>273</v>
      </c>
      <c r="L54" s="107" t="s">
        <v>273</v>
      </c>
      <c r="M54" s="107" t="s">
        <v>273</v>
      </c>
      <c r="N54" s="107" t="s">
        <v>273</v>
      </c>
      <c r="O54" s="107" t="s">
        <v>273</v>
      </c>
      <c r="P54" s="107" t="s">
        <v>273</v>
      </c>
      <c r="Q54" s="107" t="s">
        <v>273</v>
      </c>
      <c r="R54" s="107" t="s">
        <v>273</v>
      </c>
      <c r="S54" s="107" t="s">
        <v>273</v>
      </c>
      <c r="T54" s="107" t="s">
        <v>273</v>
      </c>
      <c r="U54" s="107" t="s">
        <v>273</v>
      </c>
      <c r="V54" s="107">
        <v>9.9919995141094802</v>
      </c>
      <c r="W54" s="107">
        <v>10.038549257049601</v>
      </c>
      <c r="X54" s="107">
        <v>10.251915938767</v>
      </c>
      <c r="Y54" s="107">
        <v>10.2560793567453</v>
      </c>
      <c r="Z54" s="107">
        <v>9.8145653429463593</v>
      </c>
      <c r="AA54" s="107">
        <v>11.477744628684301</v>
      </c>
      <c r="AB54" s="107">
        <v>10.756733180869301</v>
      </c>
      <c r="AC54" s="107">
        <v>9.0890447756725603</v>
      </c>
      <c r="AD54" s="107">
        <v>7.9624987001150496</v>
      </c>
      <c r="AE54" s="107">
        <v>6.80244219946018</v>
      </c>
      <c r="AF54" s="107">
        <v>6.63753125682301</v>
      </c>
      <c r="AG54" s="107">
        <v>6.1839777190796497</v>
      </c>
      <c r="AH54" s="107">
        <v>5.9629592132300901</v>
      </c>
      <c r="AI54" s="107">
        <v>5.7504179181150397</v>
      </c>
      <c r="AJ54" s="107">
        <v>5.66535998383186</v>
      </c>
      <c r="AK54" s="107">
        <v>5.6837337094778801</v>
      </c>
      <c r="AL54" s="107">
        <v>5.6024447233500796</v>
      </c>
      <c r="AM54" s="107">
        <v>5.5689555271567199</v>
      </c>
      <c r="AN54" s="107">
        <v>5.7079050189115002</v>
      </c>
      <c r="AO54" s="107">
        <v>5.6834909612965401</v>
      </c>
      <c r="AP54" s="107">
        <v>5.7535426960507499</v>
      </c>
      <c r="AQ54" s="107">
        <v>5.8212594993491704</v>
      </c>
      <c r="AR54" s="107">
        <v>5.7985155812173499</v>
      </c>
      <c r="AS54" s="107">
        <v>5.5974183596136298</v>
      </c>
      <c r="AT54" s="107">
        <v>4.76558140143191</v>
      </c>
      <c r="AU54" s="107">
        <v>5.0974454346132196</v>
      </c>
      <c r="AV54" s="107">
        <v>5.2719794011398902</v>
      </c>
      <c r="AW54" s="107">
        <v>5.1698490297128297</v>
      </c>
      <c r="AX54" s="107">
        <v>4.8924742103405503</v>
      </c>
      <c r="AY54" s="107">
        <v>4.3264840743170403</v>
      </c>
      <c r="AZ54" s="107">
        <v>3.58739627104804</v>
      </c>
      <c r="BA54" s="107">
        <v>3.7533955564892798</v>
      </c>
      <c r="BB54" s="107">
        <v>3.4919806210776501</v>
      </c>
      <c r="BC54" s="107">
        <v>3.6188100941201902</v>
      </c>
      <c r="BD54" s="107">
        <v>3.4193378114445299</v>
      </c>
      <c r="BE54" s="108">
        <v>3.3138981229701798</v>
      </c>
      <c r="BF54" s="109">
        <v>-3.3484277144931698E-2</v>
      </c>
      <c r="BG54" s="109">
        <v>-3.2652281602064001E-2</v>
      </c>
      <c r="BH54" s="109">
        <v>5.9534645826699404E-3</v>
      </c>
    </row>
    <row r="55" spans="1:60" s="103" customFormat="1" ht="10.5">
      <c r="A55" s="103" t="s">
        <v>302</v>
      </c>
      <c r="B55" s="107">
        <v>8.33217842</v>
      </c>
      <c r="C55" s="107">
        <v>8.3717254790000002</v>
      </c>
      <c r="D55" s="107">
        <v>8.3734136419999992</v>
      </c>
      <c r="E55" s="107">
        <v>8.6730941650000002</v>
      </c>
      <c r="F55" s="107">
        <v>8.9870653199999992</v>
      </c>
      <c r="G55" s="107">
        <v>9.1752344459999993</v>
      </c>
      <c r="H55" s="107">
        <v>9.0057581189999993</v>
      </c>
      <c r="I55" s="107">
        <v>9.1380205920000002</v>
      </c>
      <c r="J55" s="107">
        <v>9.5930023109999993</v>
      </c>
      <c r="K55" s="107">
        <v>9.109589046</v>
      </c>
      <c r="L55" s="107">
        <v>8.5886966600000001</v>
      </c>
      <c r="M55" s="107">
        <v>8.7637886490000003</v>
      </c>
      <c r="N55" s="107">
        <v>8.9274573020000005</v>
      </c>
      <c r="O55" s="107">
        <v>8.979262683</v>
      </c>
      <c r="P55" s="107">
        <v>9.3995254260000003</v>
      </c>
      <c r="Q55" s="107">
        <v>8.5615391600000006</v>
      </c>
      <c r="R55" s="107">
        <v>8.3236740660000006</v>
      </c>
      <c r="S55" s="107">
        <v>8.2142259420000006</v>
      </c>
      <c r="T55" s="107">
        <v>8.2462087719999992</v>
      </c>
      <c r="U55" s="107">
        <v>8.2417634360100998</v>
      </c>
      <c r="V55" s="107">
        <v>8.5909248500101008</v>
      </c>
      <c r="W55" s="107">
        <v>8.8296179920100997</v>
      </c>
      <c r="X55" s="107">
        <v>8.8159889220000007</v>
      </c>
      <c r="Y55" s="107">
        <v>8.9316757880101001</v>
      </c>
      <c r="Z55" s="107">
        <v>8.9407839249999999</v>
      </c>
      <c r="AA55" s="107">
        <v>9.011881163</v>
      </c>
      <c r="AB55" s="107">
        <v>9.2012515029999999</v>
      </c>
      <c r="AC55" s="107">
        <v>9.1417946410000006</v>
      </c>
      <c r="AD55" s="107">
        <v>9.2450909479999996</v>
      </c>
      <c r="AE55" s="107">
        <v>9.1329885619999995</v>
      </c>
      <c r="AF55" s="107">
        <v>9.1643276119999992</v>
      </c>
      <c r="AG55" s="107">
        <v>9.6091039069999997</v>
      </c>
      <c r="AH55" s="107">
        <v>9.4404746609999997</v>
      </c>
      <c r="AI55" s="107">
        <v>9.5401563862423302</v>
      </c>
      <c r="AJ55" s="107">
        <v>9.4918700959395004</v>
      </c>
      <c r="AK55" s="107">
        <v>9.5729854020718808</v>
      </c>
      <c r="AL55" s="107">
        <v>9.6787918303450695</v>
      </c>
      <c r="AM55" s="107">
        <v>9.4613282636734208</v>
      </c>
      <c r="AN55" s="107">
        <v>9.5954490373062598</v>
      </c>
      <c r="AO55" s="107">
        <v>9.6465294027123498</v>
      </c>
      <c r="AP55" s="107">
        <v>9.7484711713703192</v>
      </c>
      <c r="AQ55" s="107">
        <v>9.6290198640918394</v>
      </c>
      <c r="AR55" s="107">
        <v>9.3412953371974901</v>
      </c>
      <c r="AS55" s="107">
        <v>9.17022908422223</v>
      </c>
      <c r="AT55" s="107">
        <v>8.7111825783763308</v>
      </c>
      <c r="AU55" s="107">
        <v>8.9150568215564991</v>
      </c>
      <c r="AV55" s="107">
        <v>8.42599781738625</v>
      </c>
      <c r="AW55" s="107">
        <v>8.5251852452050301</v>
      </c>
      <c r="AX55" s="107">
        <v>8.4819102133717195</v>
      </c>
      <c r="AY55" s="107">
        <v>7.9906760841606301</v>
      </c>
      <c r="AZ55" s="107">
        <v>8.0813477052112308</v>
      </c>
      <c r="BA55" s="107">
        <v>7.9918460217675102</v>
      </c>
      <c r="BB55" s="107">
        <v>7.9574169273332203</v>
      </c>
      <c r="BC55" s="107">
        <v>7.94694313515466</v>
      </c>
      <c r="BD55" s="107">
        <v>7.7270434801975698</v>
      </c>
      <c r="BE55" s="108">
        <v>6.8945301322097601</v>
      </c>
      <c r="BF55" s="109">
        <v>-0.11017808611949</v>
      </c>
      <c r="BG55" s="109">
        <v>-1.1916552546280899E-2</v>
      </c>
      <c r="BH55" s="109">
        <v>1.23861203432146E-2</v>
      </c>
    </row>
    <row r="56" spans="1:60" s="103" customFormat="1" ht="10.5">
      <c r="A56" s="103" t="s">
        <v>303</v>
      </c>
      <c r="B56" s="107">
        <v>0.66090489836691702</v>
      </c>
      <c r="C56" s="107">
        <v>0.69536971681290405</v>
      </c>
      <c r="D56" s="107">
        <v>0.70513750938455999</v>
      </c>
      <c r="E56" s="107">
        <v>0.77598873232409604</v>
      </c>
      <c r="F56" s="107">
        <v>0.827786472649925</v>
      </c>
      <c r="G56" s="107">
        <v>0.91342792057921196</v>
      </c>
      <c r="H56" s="107">
        <v>1.06793314398572</v>
      </c>
      <c r="I56" s="107">
        <v>1.11297961476855</v>
      </c>
      <c r="J56" s="107">
        <v>1.1675239945510301</v>
      </c>
      <c r="K56" s="107">
        <v>1.2936943233336999</v>
      </c>
      <c r="L56" s="107">
        <v>1.30461279611638</v>
      </c>
      <c r="M56" s="107">
        <v>1.39008301989891</v>
      </c>
      <c r="N56" s="107">
        <v>1.49060444590154</v>
      </c>
      <c r="O56" s="107">
        <v>1.6221016616150801</v>
      </c>
      <c r="P56" s="107">
        <v>1.75864665638566</v>
      </c>
      <c r="Q56" s="107">
        <v>1.71085706586026</v>
      </c>
      <c r="R56" s="107">
        <v>1.70180730153596</v>
      </c>
      <c r="S56" s="107">
        <v>1.77215843383668</v>
      </c>
      <c r="T56" s="107">
        <v>1.9108341902943899</v>
      </c>
      <c r="U56" s="107">
        <v>1.9907909482030901</v>
      </c>
      <c r="V56" s="107">
        <v>2.5449106323623401</v>
      </c>
      <c r="W56" s="107">
        <v>2.6699403064202798</v>
      </c>
      <c r="X56" s="107">
        <v>2.7031273528455801</v>
      </c>
      <c r="Y56" s="107">
        <v>2.78618825088191</v>
      </c>
      <c r="Z56" s="107">
        <v>2.7054069239137299</v>
      </c>
      <c r="AA56" s="107">
        <v>1.9118730904504899</v>
      </c>
      <c r="AB56" s="107">
        <v>1.6853395914548499</v>
      </c>
      <c r="AC56" s="107">
        <v>1.4741311597744899</v>
      </c>
      <c r="AD56" s="107">
        <v>1.2717634155317801</v>
      </c>
      <c r="AE56" s="107">
        <v>1.0871315641316901</v>
      </c>
      <c r="AF56" s="107">
        <v>1.11446459368472</v>
      </c>
      <c r="AG56" s="107">
        <v>1.2177758048001699</v>
      </c>
      <c r="AH56" s="107">
        <v>1.31104217957084</v>
      </c>
      <c r="AI56" s="107">
        <v>1.33175010413101</v>
      </c>
      <c r="AJ56" s="107">
        <v>1.2107619809243699</v>
      </c>
      <c r="AK56" s="107">
        <v>1.2992385338224199</v>
      </c>
      <c r="AL56" s="107">
        <v>1.35693287037179</v>
      </c>
      <c r="AM56" s="107">
        <v>1.4224127234991299</v>
      </c>
      <c r="AN56" s="107">
        <v>1.50238153751148</v>
      </c>
      <c r="AO56" s="107">
        <v>1.6310922067899201</v>
      </c>
      <c r="AP56" s="107">
        <v>1.6085783112913401</v>
      </c>
      <c r="AQ56" s="107">
        <v>1.64922461609994</v>
      </c>
      <c r="AR56" s="107">
        <v>1.6013605247968901</v>
      </c>
      <c r="AS56" s="107">
        <v>1.63924230194667</v>
      </c>
      <c r="AT56" s="107">
        <v>1.6635925762235899</v>
      </c>
      <c r="AU56" s="107">
        <v>1.77665265382781</v>
      </c>
      <c r="AV56" s="107">
        <v>1.7450512506001801</v>
      </c>
      <c r="AW56" s="107">
        <v>1.6358439247130301</v>
      </c>
      <c r="AX56" s="107">
        <v>1.7285298821147299</v>
      </c>
      <c r="AY56" s="107">
        <v>1.5819056229028901</v>
      </c>
      <c r="AZ56" s="107">
        <v>1.6867125196083601</v>
      </c>
      <c r="BA56" s="107">
        <v>1.78908560925477</v>
      </c>
      <c r="BB56" s="107">
        <v>1.7807764039373699</v>
      </c>
      <c r="BC56" s="107">
        <v>1.8619267618116799</v>
      </c>
      <c r="BD56" s="107">
        <v>1.9232551460996501</v>
      </c>
      <c r="BE56" s="108">
        <v>1.7205293878918899</v>
      </c>
      <c r="BF56" s="109">
        <v>-0.107851866974252</v>
      </c>
      <c r="BG56" s="109">
        <v>1.4609660172305401E-2</v>
      </c>
      <c r="BH56" s="109">
        <v>3.0909552418818599E-3</v>
      </c>
    </row>
    <row r="57" spans="1:60" s="103" customFormat="1" ht="10.5">
      <c r="A57" s="113" t="s">
        <v>304</v>
      </c>
      <c r="B57" s="111">
        <v>44.484959881289797</v>
      </c>
      <c r="C57" s="111">
        <v>45.822984521868698</v>
      </c>
      <c r="D57" s="111">
        <v>47.173741832031602</v>
      </c>
      <c r="E57" s="111">
        <v>50.326982945035802</v>
      </c>
      <c r="F57" s="111">
        <v>53.9858027217252</v>
      </c>
      <c r="G57" s="111">
        <v>57.496593080918402</v>
      </c>
      <c r="H57" s="111">
        <v>59.0497316017941</v>
      </c>
      <c r="I57" s="111">
        <v>61.871854531322903</v>
      </c>
      <c r="J57" s="111">
        <v>65.433884338918503</v>
      </c>
      <c r="K57" s="111">
        <v>64.527702433196495</v>
      </c>
      <c r="L57" s="111">
        <v>63.875070277979603</v>
      </c>
      <c r="M57" s="111">
        <v>67.514595448351898</v>
      </c>
      <c r="N57" s="111">
        <v>68.637734354341902</v>
      </c>
      <c r="O57" s="111">
        <v>71.268184589737402</v>
      </c>
      <c r="P57" s="111">
        <v>73.925903724640193</v>
      </c>
      <c r="Q57" s="111">
        <v>72.0789636262855</v>
      </c>
      <c r="R57" s="111">
        <v>70.214243260510102</v>
      </c>
      <c r="S57" s="111">
        <v>68.892837431140904</v>
      </c>
      <c r="T57" s="111">
        <v>69.522769977531198</v>
      </c>
      <c r="U57" s="111">
        <v>71.323933602391804</v>
      </c>
      <c r="V57" s="111">
        <v>85.290851590969893</v>
      </c>
      <c r="W57" s="111">
        <v>86.730285523161498</v>
      </c>
      <c r="X57" s="111">
        <v>88.485371038272902</v>
      </c>
      <c r="Y57" s="111">
        <v>89.413644888130705</v>
      </c>
      <c r="Z57" s="111">
        <v>89.084288862585495</v>
      </c>
      <c r="AA57" s="111">
        <v>90.010722315072599</v>
      </c>
      <c r="AB57" s="111">
        <v>88.889998069064205</v>
      </c>
      <c r="AC57" s="111">
        <v>85.969111371985207</v>
      </c>
      <c r="AD57" s="111">
        <v>84.491567632686895</v>
      </c>
      <c r="AE57" s="111">
        <v>82.716797440580507</v>
      </c>
      <c r="AF57" s="111">
        <v>84.417780186504203</v>
      </c>
      <c r="AG57" s="111">
        <v>86.486204868214998</v>
      </c>
      <c r="AH57" s="111">
        <v>86.212411170583096</v>
      </c>
      <c r="AI57" s="111">
        <v>86.949670788676698</v>
      </c>
      <c r="AJ57" s="111">
        <v>86.420072885428695</v>
      </c>
      <c r="AK57" s="111">
        <v>87.418201058337004</v>
      </c>
      <c r="AL57" s="111">
        <v>88.368075470296105</v>
      </c>
      <c r="AM57" s="111">
        <v>88.012373335522994</v>
      </c>
      <c r="AN57" s="111">
        <v>89.5818635361086</v>
      </c>
      <c r="AO57" s="111">
        <v>90.869294973422399</v>
      </c>
      <c r="AP57" s="111">
        <v>91.337204826713702</v>
      </c>
      <c r="AQ57" s="111">
        <v>92.103874942332496</v>
      </c>
      <c r="AR57" s="111">
        <v>91.261991877635793</v>
      </c>
      <c r="AS57" s="111">
        <v>90.763347008405105</v>
      </c>
      <c r="AT57" s="111">
        <v>85.402818574776106</v>
      </c>
      <c r="AU57" s="111">
        <v>88.530540808351404</v>
      </c>
      <c r="AV57" s="111">
        <v>86.504411611737297</v>
      </c>
      <c r="AW57" s="111">
        <v>86.177871830576905</v>
      </c>
      <c r="AX57" s="111">
        <v>85.287662844684505</v>
      </c>
      <c r="AY57" s="111">
        <v>82.005972319073393</v>
      </c>
      <c r="AZ57" s="111">
        <v>82.722135874517093</v>
      </c>
      <c r="BA57" s="111">
        <v>83.814073843524795</v>
      </c>
      <c r="BB57" s="111">
        <v>84.639546693496001</v>
      </c>
      <c r="BC57" s="111">
        <v>84.736006062355401</v>
      </c>
      <c r="BD57" s="111">
        <v>83.458096822790694</v>
      </c>
      <c r="BE57" s="111">
        <v>77.147680487992602</v>
      </c>
      <c r="BF57" s="112">
        <v>-7.8137443763030903E-2</v>
      </c>
      <c r="BG57" s="112">
        <v>-2.3007924302389498E-3</v>
      </c>
      <c r="BH57" s="112">
        <v>0.138596892957211</v>
      </c>
    </row>
    <row r="58" spans="1:60" s="103" customFormat="1" ht="10.5">
      <c r="B58" s="107"/>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c r="BC58" s="107"/>
      <c r="BD58" s="107"/>
      <c r="BE58" s="108"/>
      <c r="BF58" s="109"/>
      <c r="BG58" s="109"/>
      <c r="BH58" s="109"/>
    </row>
    <row r="59" spans="1:60" s="103" customFormat="1" ht="10.5">
      <c r="A59" s="103" t="s">
        <v>305</v>
      </c>
      <c r="B59" s="107" t="s">
        <v>273</v>
      </c>
      <c r="C59" s="107" t="s">
        <v>273</v>
      </c>
      <c r="D59" s="107" t="s">
        <v>273</v>
      </c>
      <c r="E59" s="107" t="s">
        <v>273</v>
      </c>
      <c r="F59" s="107" t="s">
        <v>273</v>
      </c>
      <c r="G59" s="107" t="s">
        <v>273</v>
      </c>
      <c r="H59" s="107" t="s">
        <v>273</v>
      </c>
      <c r="I59" s="107" t="s">
        <v>273</v>
      </c>
      <c r="J59" s="107" t="s">
        <v>273</v>
      </c>
      <c r="K59" s="107" t="s">
        <v>273</v>
      </c>
      <c r="L59" s="107" t="s">
        <v>273</v>
      </c>
      <c r="M59" s="107" t="s">
        <v>273</v>
      </c>
      <c r="N59" s="107" t="s">
        <v>273</v>
      </c>
      <c r="O59" s="107" t="s">
        <v>273</v>
      </c>
      <c r="P59" s="107" t="s">
        <v>273</v>
      </c>
      <c r="Q59" s="107" t="s">
        <v>273</v>
      </c>
      <c r="R59" s="107" t="s">
        <v>273</v>
      </c>
      <c r="S59" s="107" t="s">
        <v>273</v>
      </c>
      <c r="T59" s="107" t="s">
        <v>273</v>
      </c>
      <c r="U59" s="107" t="s">
        <v>273</v>
      </c>
      <c r="V59" s="107">
        <v>0.84420443691552705</v>
      </c>
      <c r="W59" s="107">
        <v>0.90882877832739295</v>
      </c>
      <c r="X59" s="107">
        <v>0.88071745914349497</v>
      </c>
      <c r="Y59" s="107">
        <v>0.88144998094732496</v>
      </c>
      <c r="Z59" s="107">
        <v>0.89885882158666996</v>
      </c>
      <c r="AA59" s="107">
        <v>0.93602000592852097</v>
      </c>
      <c r="AB59" s="107">
        <v>0.89927329603437001</v>
      </c>
      <c r="AC59" s="107">
        <v>0.77002460383835702</v>
      </c>
      <c r="AD59" s="107">
        <v>0.66747208830074101</v>
      </c>
      <c r="AE59" s="107">
        <v>0.61347246258467003</v>
      </c>
      <c r="AF59" s="107">
        <v>0.57687442528088395</v>
      </c>
      <c r="AG59" s="107">
        <v>0.47294198240204299</v>
      </c>
      <c r="AH59" s="107">
        <v>0.4527351092852</v>
      </c>
      <c r="AI59" s="107">
        <v>0.45436801015677403</v>
      </c>
      <c r="AJ59" s="107">
        <v>0.45265913371609501</v>
      </c>
      <c r="AK59" s="107">
        <v>0.47257533610852098</v>
      </c>
      <c r="AL59" s="107">
        <v>0.455579748759388</v>
      </c>
      <c r="AM59" s="107">
        <v>0.44982070866171903</v>
      </c>
      <c r="AN59" s="107">
        <v>0.48658631715929201</v>
      </c>
      <c r="AO59" s="107">
        <v>0.55177027573197501</v>
      </c>
      <c r="AP59" s="107">
        <v>0.59818689018784799</v>
      </c>
      <c r="AQ59" s="107">
        <v>0.58858753220075499</v>
      </c>
      <c r="AR59" s="107">
        <v>0.53243876822032199</v>
      </c>
      <c r="AS59" s="107">
        <v>0.53761093407726002</v>
      </c>
      <c r="AT59" s="107">
        <v>0.47496962498912998</v>
      </c>
      <c r="AU59" s="107">
        <v>0.46849233917336802</v>
      </c>
      <c r="AV59" s="107">
        <v>0.52118795879788304</v>
      </c>
      <c r="AW59" s="107">
        <v>0.53696922506387801</v>
      </c>
      <c r="AX59" s="107">
        <v>0.55208864135803204</v>
      </c>
      <c r="AY59" s="107">
        <v>0.56304856741291798</v>
      </c>
      <c r="AZ59" s="107">
        <v>0.61559631016526595</v>
      </c>
      <c r="BA59" s="107">
        <v>0.60965476377881</v>
      </c>
      <c r="BB59" s="107">
        <v>0.59806661762331403</v>
      </c>
      <c r="BC59" s="107">
        <v>0.61538595396422302</v>
      </c>
      <c r="BD59" s="107">
        <v>0.64828414841226001</v>
      </c>
      <c r="BE59" s="108">
        <v>0.62187967399109201</v>
      </c>
      <c r="BF59" s="109">
        <v>-4.3350742544489201E-2</v>
      </c>
      <c r="BG59" s="109">
        <v>3.1596729423229601E-2</v>
      </c>
      <c r="BH59" s="109">
        <v>1.1172155800824599E-3</v>
      </c>
    </row>
    <row r="60" spans="1:60" s="103" customFormat="1" ht="10.5">
      <c r="A60" s="103" t="s">
        <v>306</v>
      </c>
      <c r="B60" s="107" t="s">
        <v>273</v>
      </c>
      <c r="C60" s="107" t="s">
        <v>273</v>
      </c>
      <c r="D60" s="107" t="s">
        <v>273</v>
      </c>
      <c r="E60" s="107" t="s">
        <v>273</v>
      </c>
      <c r="F60" s="107" t="s">
        <v>273</v>
      </c>
      <c r="G60" s="107" t="s">
        <v>273</v>
      </c>
      <c r="H60" s="107" t="s">
        <v>273</v>
      </c>
      <c r="I60" s="107" t="s">
        <v>273</v>
      </c>
      <c r="J60" s="107" t="s">
        <v>273</v>
      </c>
      <c r="K60" s="107" t="s">
        <v>273</v>
      </c>
      <c r="L60" s="107" t="s">
        <v>273</v>
      </c>
      <c r="M60" s="107" t="s">
        <v>273</v>
      </c>
      <c r="N60" s="107" t="s">
        <v>273</v>
      </c>
      <c r="O60" s="107" t="s">
        <v>273</v>
      </c>
      <c r="P60" s="107" t="s">
        <v>273</v>
      </c>
      <c r="Q60" s="107" t="s">
        <v>273</v>
      </c>
      <c r="R60" s="107" t="s">
        <v>273</v>
      </c>
      <c r="S60" s="107" t="s">
        <v>273</v>
      </c>
      <c r="T60" s="107" t="s">
        <v>273</v>
      </c>
      <c r="U60" s="107" t="s">
        <v>273</v>
      </c>
      <c r="V60" s="107">
        <v>1.4689444462089201</v>
      </c>
      <c r="W60" s="107">
        <v>1.67700519881953</v>
      </c>
      <c r="X60" s="107">
        <v>1.70141681125205</v>
      </c>
      <c r="Y60" s="107">
        <v>1.72584498651865</v>
      </c>
      <c r="Z60" s="107">
        <v>1.6691654590159299</v>
      </c>
      <c r="AA60" s="107">
        <v>1.6004476015832301</v>
      </c>
      <c r="AB60" s="107">
        <v>1.5831537147618899</v>
      </c>
      <c r="AC60" s="107">
        <v>1.4978438868599599</v>
      </c>
      <c r="AD60" s="107">
        <v>1.19960111285434</v>
      </c>
      <c r="AE60" s="107">
        <v>0.99965057865561002</v>
      </c>
      <c r="AF60" s="107">
        <v>0.90700134452782299</v>
      </c>
      <c r="AG60" s="107">
        <v>0.92998961499876098</v>
      </c>
      <c r="AH60" s="107">
        <v>0.93929802352828295</v>
      </c>
      <c r="AI60" s="107">
        <v>0.91917299597096502</v>
      </c>
      <c r="AJ60" s="107">
        <v>0.89470980365774999</v>
      </c>
      <c r="AK60" s="107">
        <v>0.91943545322901599</v>
      </c>
      <c r="AL60" s="107">
        <v>0.89627906041274197</v>
      </c>
      <c r="AM60" s="107">
        <v>0.92295551774670803</v>
      </c>
      <c r="AN60" s="107">
        <v>0.91883230105923397</v>
      </c>
      <c r="AO60" s="107">
        <v>1.034919802701</v>
      </c>
      <c r="AP60" s="107">
        <v>1.03122399723879</v>
      </c>
      <c r="AQ60" s="107">
        <v>1.0953715548191301</v>
      </c>
      <c r="AR60" s="107">
        <v>1.06964690077227</v>
      </c>
      <c r="AS60" s="107">
        <v>1.0822586024041001</v>
      </c>
      <c r="AT60" s="107">
        <v>1.0260115847368001</v>
      </c>
      <c r="AU60" s="107">
        <v>1.0894001101515101</v>
      </c>
      <c r="AV60" s="107">
        <v>1.0832645252072299</v>
      </c>
      <c r="AW60" s="107">
        <v>1.17050934537719</v>
      </c>
      <c r="AX60" s="107">
        <v>1.0322475113482099</v>
      </c>
      <c r="AY60" s="107">
        <v>1.0667069842671499</v>
      </c>
      <c r="AZ60" s="107">
        <v>0.96924871401028201</v>
      </c>
      <c r="BA60" s="107">
        <v>0.96409144248390899</v>
      </c>
      <c r="BB60" s="107">
        <v>0.98305773372762895</v>
      </c>
      <c r="BC60" s="107">
        <v>1.0695980513401</v>
      </c>
      <c r="BD60" s="107">
        <v>1.0536962043109801</v>
      </c>
      <c r="BE60" s="108">
        <v>0.98212304602084499</v>
      </c>
      <c r="BF60" s="109">
        <v>-7.0472451439925393E-2</v>
      </c>
      <c r="BG60" s="109">
        <v>2.6660615898443899E-3</v>
      </c>
      <c r="BH60" s="109">
        <v>1.7643978641891499E-3</v>
      </c>
    </row>
    <row r="61" spans="1:60" s="103" customFormat="1" ht="10.5">
      <c r="A61" s="103" t="s">
        <v>307</v>
      </c>
      <c r="B61" s="107" t="s">
        <v>273</v>
      </c>
      <c r="C61" s="107" t="s">
        <v>273</v>
      </c>
      <c r="D61" s="107" t="s">
        <v>273</v>
      </c>
      <c r="E61" s="107" t="s">
        <v>273</v>
      </c>
      <c r="F61" s="107" t="s">
        <v>273</v>
      </c>
      <c r="G61" s="107" t="s">
        <v>273</v>
      </c>
      <c r="H61" s="107" t="s">
        <v>273</v>
      </c>
      <c r="I61" s="107" t="s">
        <v>273</v>
      </c>
      <c r="J61" s="107" t="s">
        <v>273</v>
      </c>
      <c r="K61" s="107" t="s">
        <v>273</v>
      </c>
      <c r="L61" s="107" t="s">
        <v>273</v>
      </c>
      <c r="M61" s="107" t="s">
        <v>273</v>
      </c>
      <c r="N61" s="107" t="s">
        <v>273</v>
      </c>
      <c r="O61" s="107" t="s">
        <v>273</v>
      </c>
      <c r="P61" s="107" t="s">
        <v>273</v>
      </c>
      <c r="Q61" s="107" t="s">
        <v>273</v>
      </c>
      <c r="R61" s="107" t="s">
        <v>273</v>
      </c>
      <c r="S61" s="107" t="s">
        <v>273</v>
      </c>
      <c r="T61" s="107" t="s">
        <v>273</v>
      </c>
      <c r="U61" s="107" t="s">
        <v>273</v>
      </c>
      <c r="V61" s="107">
        <v>2.8623369171788799</v>
      </c>
      <c r="W61" s="107">
        <v>2.9282170479906302</v>
      </c>
      <c r="X61" s="107">
        <v>2.99364332457277</v>
      </c>
      <c r="Y61" s="107">
        <v>3.1021360734894201</v>
      </c>
      <c r="Z61" s="107">
        <v>3.0534593110392199</v>
      </c>
      <c r="AA61" s="107">
        <v>3.08917928988823</v>
      </c>
      <c r="AB61" s="107">
        <v>3.0859735878724002</v>
      </c>
      <c r="AC61" s="107">
        <v>3.0463820548776002</v>
      </c>
      <c r="AD61" s="107">
        <v>2.6883353044440002</v>
      </c>
      <c r="AE61" s="107">
        <v>2.3931125353919298</v>
      </c>
      <c r="AF61" s="107">
        <v>2.1499856018603101</v>
      </c>
      <c r="AG61" s="107">
        <v>1.8715790677227599</v>
      </c>
      <c r="AH61" s="107">
        <v>1.6502243345387599</v>
      </c>
      <c r="AI61" s="107">
        <v>1.5548296585831101</v>
      </c>
      <c r="AJ61" s="107">
        <v>1.4611029125081201</v>
      </c>
      <c r="AK61" s="107">
        <v>1.3262318804904001</v>
      </c>
      <c r="AL61" s="107">
        <v>1.4931102279402599</v>
      </c>
      <c r="AM61" s="107">
        <v>1.52053590320645</v>
      </c>
      <c r="AN61" s="107">
        <v>1.6674295011384599</v>
      </c>
      <c r="AO61" s="107">
        <v>1.76419805342151</v>
      </c>
      <c r="AP61" s="107">
        <v>1.8345811040662201</v>
      </c>
      <c r="AQ61" s="107">
        <v>1.9753700225439199</v>
      </c>
      <c r="AR61" s="107">
        <v>2.1877150265716199</v>
      </c>
      <c r="AS61" s="107">
        <v>2.3111543844414202</v>
      </c>
      <c r="AT61" s="107">
        <v>2.0812601088417799</v>
      </c>
      <c r="AU61" s="107">
        <v>2.2354317555907302</v>
      </c>
      <c r="AV61" s="107">
        <v>2.53236383302943</v>
      </c>
      <c r="AW61" s="107">
        <v>2.6592595973227202</v>
      </c>
      <c r="AX61" s="107">
        <v>2.6743581112438299</v>
      </c>
      <c r="AY61" s="107">
        <v>2.7264546346475602</v>
      </c>
      <c r="AZ61" s="107">
        <v>2.74346150583676</v>
      </c>
      <c r="BA61" s="107">
        <v>2.7264344811987198</v>
      </c>
      <c r="BB61" s="107">
        <v>2.9399459563703298</v>
      </c>
      <c r="BC61" s="107">
        <v>3.2395729923062899</v>
      </c>
      <c r="BD61" s="107">
        <v>3.1496359736033801</v>
      </c>
      <c r="BE61" s="108">
        <v>3.1060649048010198</v>
      </c>
      <c r="BF61" s="109">
        <v>-1.6528127495362002E-2</v>
      </c>
      <c r="BG61" s="109">
        <v>4.2301589796044203E-2</v>
      </c>
      <c r="BH61" s="109">
        <v>5.5800892833823999E-3</v>
      </c>
    </row>
    <row r="62" spans="1:60" s="103" customFormat="1" ht="10.5">
      <c r="A62" s="103" t="s">
        <v>308</v>
      </c>
      <c r="B62" s="107" t="s">
        <v>273</v>
      </c>
      <c r="C62" s="107" t="s">
        <v>273</v>
      </c>
      <c r="D62" s="107" t="s">
        <v>273</v>
      </c>
      <c r="E62" s="107" t="s">
        <v>273</v>
      </c>
      <c r="F62" s="107" t="s">
        <v>273</v>
      </c>
      <c r="G62" s="107" t="s">
        <v>273</v>
      </c>
      <c r="H62" s="107" t="s">
        <v>273</v>
      </c>
      <c r="I62" s="107" t="s">
        <v>273</v>
      </c>
      <c r="J62" s="107" t="s">
        <v>273</v>
      </c>
      <c r="K62" s="107" t="s">
        <v>273</v>
      </c>
      <c r="L62" s="107" t="s">
        <v>273</v>
      </c>
      <c r="M62" s="107" t="s">
        <v>273</v>
      </c>
      <c r="N62" s="107" t="s">
        <v>273</v>
      </c>
      <c r="O62" s="107" t="s">
        <v>273</v>
      </c>
      <c r="P62" s="107" t="s">
        <v>273</v>
      </c>
      <c r="Q62" s="107" t="s">
        <v>273</v>
      </c>
      <c r="R62" s="107" t="s">
        <v>273</v>
      </c>
      <c r="S62" s="107" t="s">
        <v>273</v>
      </c>
      <c r="T62" s="107" t="s">
        <v>273</v>
      </c>
      <c r="U62" s="107" t="s">
        <v>273</v>
      </c>
      <c r="V62" s="107">
        <v>34.2740920017714</v>
      </c>
      <c r="W62" s="107">
        <v>34.879392116651204</v>
      </c>
      <c r="X62" s="107">
        <v>36.021774370368497</v>
      </c>
      <c r="Y62" s="107">
        <v>36.652206474522202</v>
      </c>
      <c r="Z62" s="107">
        <v>36.788617007221497</v>
      </c>
      <c r="AA62" s="107">
        <v>36.140821602726099</v>
      </c>
      <c r="AB62" s="107">
        <v>35.644804488617197</v>
      </c>
      <c r="AC62" s="107">
        <v>34.302697102731102</v>
      </c>
      <c r="AD62" s="107">
        <v>31.9707401390373</v>
      </c>
      <c r="AE62" s="107">
        <v>29.163738588154001</v>
      </c>
      <c r="AF62" s="107">
        <v>27.592151969618001</v>
      </c>
      <c r="AG62" s="107">
        <v>26.564478008097002</v>
      </c>
      <c r="AH62" s="107">
        <v>25.1146680921659</v>
      </c>
      <c r="AI62" s="107">
        <v>25.0679991519795</v>
      </c>
      <c r="AJ62" s="107">
        <v>25.381731469511902</v>
      </c>
      <c r="AK62" s="107">
        <v>25.836713057974201</v>
      </c>
      <c r="AL62" s="107">
        <v>26.240984808781398</v>
      </c>
      <c r="AM62" s="107">
        <v>26.1410509734085</v>
      </c>
      <c r="AN62" s="107">
        <v>26.684126922881301</v>
      </c>
      <c r="AO62" s="107">
        <v>26.907374645813199</v>
      </c>
      <c r="AP62" s="107">
        <v>26.877773335420901</v>
      </c>
      <c r="AQ62" s="107">
        <v>28.040937210334999</v>
      </c>
      <c r="AR62" s="107">
        <v>28.209285513070899</v>
      </c>
      <c r="AS62" s="107">
        <v>28.336108991116301</v>
      </c>
      <c r="AT62" s="107">
        <v>26.9193405712033</v>
      </c>
      <c r="AU62" s="107">
        <v>27.994134989330099</v>
      </c>
      <c r="AV62" s="107">
        <v>28.9156252566695</v>
      </c>
      <c r="AW62" s="107">
        <v>28.980355111708601</v>
      </c>
      <c r="AX62" s="107">
        <v>28.645190436931198</v>
      </c>
      <c r="AY62" s="107">
        <v>28.7178127910475</v>
      </c>
      <c r="AZ62" s="107">
        <v>28.2309339490136</v>
      </c>
      <c r="BA62" s="107">
        <v>28.823165043135798</v>
      </c>
      <c r="BB62" s="107">
        <v>28.999903544892199</v>
      </c>
      <c r="BC62" s="107">
        <v>30.105569193279699</v>
      </c>
      <c r="BD62" s="107">
        <v>29.895867976744</v>
      </c>
      <c r="BE62" s="108">
        <v>28.314595227817399</v>
      </c>
      <c r="BF62" s="109">
        <v>-5.5480410612600103E-2</v>
      </c>
      <c r="BG62" s="109">
        <v>1.0542713612669201E-2</v>
      </c>
      <c r="BH62" s="109">
        <v>5.0867568526928801E-2</v>
      </c>
    </row>
    <row r="63" spans="1:60" s="103" customFormat="1" ht="10.5">
      <c r="A63" s="103" t="s">
        <v>309</v>
      </c>
      <c r="B63" s="107" t="s">
        <v>273</v>
      </c>
      <c r="C63" s="107" t="s">
        <v>273</v>
      </c>
      <c r="D63" s="107" t="s">
        <v>273</v>
      </c>
      <c r="E63" s="107" t="s">
        <v>273</v>
      </c>
      <c r="F63" s="107" t="s">
        <v>273</v>
      </c>
      <c r="G63" s="107" t="s">
        <v>273</v>
      </c>
      <c r="H63" s="107" t="s">
        <v>273</v>
      </c>
      <c r="I63" s="107" t="s">
        <v>273</v>
      </c>
      <c r="J63" s="107" t="s">
        <v>273</v>
      </c>
      <c r="K63" s="107" t="s">
        <v>273</v>
      </c>
      <c r="L63" s="107" t="s">
        <v>273</v>
      </c>
      <c r="M63" s="107" t="s">
        <v>273</v>
      </c>
      <c r="N63" s="107" t="s">
        <v>273</v>
      </c>
      <c r="O63" s="107" t="s">
        <v>273</v>
      </c>
      <c r="P63" s="107" t="s">
        <v>273</v>
      </c>
      <c r="Q63" s="107" t="s">
        <v>273</v>
      </c>
      <c r="R63" s="107" t="s">
        <v>273</v>
      </c>
      <c r="S63" s="107" t="s">
        <v>273</v>
      </c>
      <c r="T63" s="107" t="s">
        <v>273</v>
      </c>
      <c r="U63" s="107" t="s">
        <v>273</v>
      </c>
      <c r="V63" s="107">
        <v>0.51517272273855697</v>
      </c>
      <c r="W63" s="107">
        <v>0.641184734671154</v>
      </c>
      <c r="X63" s="107">
        <v>0.63785765571536501</v>
      </c>
      <c r="Y63" s="107">
        <v>0.642176930599614</v>
      </c>
      <c r="Z63" s="107">
        <v>0.65984376818385704</v>
      </c>
      <c r="AA63" s="107">
        <v>0.54680817510902402</v>
      </c>
      <c r="AB63" s="107">
        <v>0.56156512460770602</v>
      </c>
      <c r="AC63" s="107">
        <v>0.53629380017699102</v>
      </c>
      <c r="AD63" s="107">
        <v>0.440251957176991</v>
      </c>
      <c r="AE63" s="107">
        <v>0.46963070440707999</v>
      </c>
      <c r="AF63" s="107">
        <v>0.38656556820353999</v>
      </c>
      <c r="AG63" s="107">
        <v>0.56307172100000003</v>
      </c>
      <c r="AH63" s="107">
        <v>0.43116661000000001</v>
      </c>
      <c r="AI63" s="107">
        <v>0.53688388399999998</v>
      </c>
      <c r="AJ63" s="107">
        <v>0.51248177299999997</v>
      </c>
      <c r="AK63" s="107">
        <v>0.431351343</v>
      </c>
      <c r="AL63" s="107">
        <v>0.54445140619480503</v>
      </c>
      <c r="AM63" s="107">
        <v>0.45923318903225802</v>
      </c>
      <c r="AN63" s="107">
        <v>0.63402576046153902</v>
      </c>
      <c r="AO63" s="107">
        <v>0.62786201943312103</v>
      </c>
      <c r="AP63" s="107">
        <v>0.63576024889873395</v>
      </c>
      <c r="AQ63" s="107">
        <v>0.64246422881132104</v>
      </c>
      <c r="AR63" s="107">
        <v>0.62341888212499996</v>
      </c>
      <c r="AS63" s="107">
        <v>0.511398426795031</v>
      </c>
      <c r="AT63" s="107">
        <v>0.83376251577777805</v>
      </c>
      <c r="AU63" s="107">
        <v>0.898436603887522</v>
      </c>
      <c r="AV63" s="107">
        <v>0.99719183693487901</v>
      </c>
      <c r="AW63" s="107">
        <v>1.0870735767130499</v>
      </c>
      <c r="AX63" s="107">
        <v>0.96568033296151801</v>
      </c>
      <c r="AY63" s="107">
        <v>1.00093485499931</v>
      </c>
      <c r="AZ63" s="107">
        <v>1.19815935821368</v>
      </c>
      <c r="BA63" s="107">
        <v>1.1863447113033301</v>
      </c>
      <c r="BB63" s="107">
        <v>1.1739659396550199</v>
      </c>
      <c r="BC63" s="107">
        <v>1.3069360764185201</v>
      </c>
      <c r="BD63" s="107">
        <v>1.4265446139203499</v>
      </c>
      <c r="BE63" s="108">
        <v>1.4034647421217901</v>
      </c>
      <c r="BF63" s="109">
        <v>-1.88669002402535E-2</v>
      </c>
      <c r="BG63" s="109">
        <v>5.5174529098753103E-2</v>
      </c>
      <c r="BH63" s="109">
        <v>2.5213441467413699E-3</v>
      </c>
    </row>
    <row r="64" spans="1:60" s="103" customFormat="1" ht="10.5">
      <c r="A64" s="103" t="s">
        <v>310</v>
      </c>
      <c r="B64" s="107">
        <v>24.847811683247201</v>
      </c>
      <c r="C64" s="107">
        <v>26.422695438079199</v>
      </c>
      <c r="D64" s="107">
        <v>27.7739292062979</v>
      </c>
      <c r="E64" s="107">
        <v>28.805019284188301</v>
      </c>
      <c r="F64" s="107">
        <v>30.072811206822301</v>
      </c>
      <c r="G64" s="107">
        <v>31.634512141811001</v>
      </c>
      <c r="H64" s="107">
        <v>33.189958875387497</v>
      </c>
      <c r="I64" s="107">
        <v>34.8990186312964</v>
      </c>
      <c r="J64" s="107">
        <v>36.674065747451401</v>
      </c>
      <c r="K64" s="107">
        <v>38.698839295183397</v>
      </c>
      <c r="L64" s="107">
        <v>40.615475150742299</v>
      </c>
      <c r="M64" s="107">
        <v>42.194382421553698</v>
      </c>
      <c r="N64" s="107">
        <v>44.081848932811297</v>
      </c>
      <c r="O64" s="107">
        <v>45.980435315027599</v>
      </c>
      <c r="P64" s="107">
        <v>47.239656929564603</v>
      </c>
      <c r="Q64" s="107">
        <v>48.291290035203197</v>
      </c>
      <c r="R64" s="107">
        <v>49.318501730475198</v>
      </c>
      <c r="S64" s="107">
        <v>50.554660949480201</v>
      </c>
      <c r="T64" s="107">
        <v>51.617289530575498</v>
      </c>
      <c r="U64" s="107">
        <v>53.551856846652903</v>
      </c>
      <c r="V64" s="107" t="s">
        <v>273</v>
      </c>
      <c r="W64" s="107" t="s">
        <v>273</v>
      </c>
      <c r="X64" s="107" t="s">
        <v>273</v>
      </c>
      <c r="Y64" s="107" t="s">
        <v>273</v>
      </c>
      <c r="Z64" s="107" t="s">
        <v>273</v>
      </c>
      <c r="AA64" s="107" t="s">
        <v>273</v>
      </c>
      <c r="AB64" s="107" t="s">
        <v>273</v>
      </c>
      <c r="AC64" s="107" t="s">
        <v>273</v>
      </c>
      <c r="AD64" s="107" t="s">
        <v>273</v>
      </c>
      <c r="AE64" s="107" t="s">
        <v>273</v>
      </c>
      <c r="AF64" s="107" t="s">
        <v>273</v>
      </c>
      <c r="AG64" s="107" t="s">
        <v>273</v>
      </c>
      <c r="AH64" s="107" t="s">
        <v>273</v>
      </c>
      <c r="AI64" s="107" t="s">
        <v>273</v>
      </c>
      <c r="AJ64" s="107" t="s">
        <v>273</v>
      </c>
      <c r="AK64" s="107" t="s">
        <v>273</v>
      </c>
      <c r="AL64" s="107" t="s">
        <v>273</v>
      </c>
      <c r="AM64" s="107" t="s">
        <v>273</v>
      </c>
      <c r="AN64" s="107" t="s">
        <v>273</v>
      </c>
      <c r="AO64" s="107" t="s">
        <v>273</v>
      </c>
      <c r="AP64" s="107" t="s">
        <v>273</v>
      </c>
      <c r="AQ64" s="107" t="s">
        <v>273</v>
      </c>
      <c r="AR64" s="107" t="s">
        <v>273</v>
      </c>
      <c r="AS64" s="107" t="s">
        <v>273</v>
      </c>
      <c r="AT64" s="107" t="s">
        <v>273</v>
      </c>
      <c r="AU64" s="107" t="s">
        <v>273</v>
      </c>
      <c r="AV64" s="107" t="s">
        <v>273</v>
      </c>
      <c r="AW64" s="107" t="s">
        <v>273</v>
      </c>
      <c r="AX64" s="107" t="s">
        <v>273</v>
      </c>
      <c r="AY64" s="107" t="s">
        <v>273</v>
      </c>
      <c r="AZ64" s="107" t="s">
        <v>273</v>
      </c>
      <c r="BA64" s="107" t="s">
        <v>273</v>
      </c>
      <c r="BB64" s="107" t="s">
        <v>273</v>
      </c>
      <c r="BC64" s="107" t="s">
        <v>273</v>
      </c>
      <c r="BD64" s="107" t="s">
        <v>273</v>
      </c>
      <c r="BE64" s="108" t="s">
        <v>273</v>
      </c>
      <c r="BF64" s="109" t="s">
        <v>273</v>
      </c>
      <c r="BG64" s="109" t="s">
        <v>273</v>
      </c>
      <c r="BH64" s="109" t="s">
        <v>273</v>
      </c>
    </row>
    <row r="65" spans="1:60" s="103" customFormat="1" ht="10.5">
      <c r="A65" s="103" t="s">
        <v>311</v>
      </c>
      <c r="B65" s="107" t="s">
        <v>273</v>
      </c>
      <c r="C65" s="107" t="s">
        <v>273</v>
      </c>
      <c r="D65" s="107" t="s">
        <v>273</v>
      </c>
      <c r="E65" s="107" t="s">
        <v>273</v>
      </c>
      <c r="F65" s="107" t="s">
        <v>273</v>
      </c>
      <c r="G65" s="107" t="s">
        <v>273</v>
      </c>
      <c r="H65" s="107" t="s">
        <v>273</v>
      </c>
      <c r="I65" s="107" t="s">
        <v>273</v>
      </c>
      <c r="J65" s="107" t="s">
        <v>273</v>
      </c>
      <c r="K65" s="107" t="s">
        <v>273</v>
      </c>
      <c r="L65" s="107" t="s">
        <v>273</v>
      </c>
      <c r="M65" s="107" t="s">
        <v>273</v>
      </c>
      <c r="N65" s="107" t="s">
        <v>273</v>
      </c>
      <c r="O65" s="107" t="s">
        <v>273</v>
      </c>
      <c r="P65" s="107" t="s">
        <v>273</v>
      </c>
      <c r="Q65" s="107" t="s">
        <v>273</v>
      </c>
      <c r="R65" s="107" t="s">
        <v>273</v>
      </c>
      <c r="S65" s="107" t="s">
        <v>273</v>
      </c>
      <c r="T65" s="107" t="s">
        <v>273</v>
      </c>
      <c r="U65" s="107" t="s">
        <v>273</v>
      </c>
      <c r="V65" s="107">
        <v>1.73402740638865</v>
      </c>
      <c r="W65" s="107">
        <v>1.70627336926483</v>
      </c>
      <c r="X65" s="107">
        <v>1.74049303170942</v>
      </c>
      <c r="Y65" s="107">
        <v>1.84686179368896</v>
      </c>
      <c r="Z65" s="107">
        <v>1.87556582011567</v>
      </c>
      <c r="AA65" s="107">
        <v>1.8709816478663099</v>
      </c>
      <c r="AB65" s="107">
        <v>1.8489009205974201</v>
      </c>
      <c r="AC65" s="107">
        <v>1.75236905114233</v>
      </c>
      <c r="AD65" s="107">
        <v>1.88439109398848</v>
      </c>
      <c r="AE65" s="107">
        <v>1.84889674438665</v>
      </c>
      <c r="AF65" s="107">
        <v>1.8262069061947499</v>
      </c>
      <c r="AG65" s="107">
        <v>1.8838361172196001</v>
      </c>
      <c r="AH65" s="107">
        <v>1.86453248302071</v>
      </c>
      <c r="AI65" s="107">
        <v>1.85957011198043</v>
      </c>
      <c r="AJ65" s="107">
        <v>2.1048683180580201</v>
      </c>
      <c r="AK65" s="107">
        <v>2.1494583484545302</v>
      </c>
      <c r="AL65" s="107">
        <v>2.1569348982945602</v>
      </c>
      <c r="AM65" s="107">
        <v>2.21156051335167</v>
      </c>
      <c r="AN65" s="107">
        <v>2.0267518999168002</v>
      </c>
      <c r="AO65" s="107">
        <v>2.0208731196504899</v>
      </c>
      <c r="AP65" s="107">
        <v>2.01668166501265</v>
      </c>
      <c r="AQ65" s="107">
        <v>1.8784647259056</v>
      </c>
      <c r="AR65" s="107">
        <v>1.9963708224524901</v>
      </c>
      <c r="AS65" s="107">
        <v>1.8889710962309001</v>
      </c>
      <c r="AT65" s="107">
        <v>1.8864100222236</v>
      </c>
      <c r="AU65" s="107">
        <v>1.88178734232534</v>
      </c>
      <c r="AV65" s="107">
        <v>1.9531564249601201</v>
      </c>
      <c r="AW65" s="107">
        <v>1.92560798730199</v>
      </c>
      <c r="AX65" s="107">
        <v>1.9588128746676401</v>
      </c>
      <c r="AY65" s="107">
        <v>2.02160439018729</v>
      </c>
      <c r="AZ65" s="107">
        <v>1.9285384623116799</v>
      </c>
      <c r="BA65" s="107">
        <v>1.8468527131746999</v>
      </c>
      <c r="BB65" s="107">
        <v>1.85148366729824</v>
      </c>
      <c r="BC65" s="107">
        <v>1.91643430115088</v>
      </c>
      <c r="BD65" s="107">
        <v>1.9208404936430801</v>
      </c>
      <c r="BE65" s="108">
        <v>1.8726472315531</v>
      </c>
      <c r="BF65" s="109">
        <v>-2.7753363570265401E-2</v>
      </c>
      <c r="BG65" s="109">
        <v>1.81036510454313E-3</v>
      </c>
      <c r="BH65" s="109">
        <v>3.3642370873169401E-3</v>
      </c>
    </row>
    <row r="66" spans="1:60" s="103" customFormat="1" ht="10.5">
      <c r="A66" s="103" t="s">
        <v>312</v>
      </c>
      <c r="B66" s="107" t="s">
        <v>273</v>
      </c>
      <c r="C66" s="107" t="s">
        <v>273</v>
      </c>
      <c r="D66" s="107" t="s">
        <v>273</v>
      </c>
      <c r="E66" s="107" t="s">
        <v>273</v>
      </c>
      <c r="F66" s="107" t="s">
        <v>273</v>
      </c>
      <c r="G66" s="107" t="s">
        <v>273</v>
      </c>
      <c r="H66" s="107" t="s">
        <v>273</v>
      </c>
      <c r="I66" s="107" t="s">
        <v>273</v>
      </c>
      <c r="J66" s="107" t="s">
        <v>273</v>
      </c>
      <c r="K66" s="107" t="s">
        <v>273</v>
      </c>
      <c r="L66" s="107" t="s">
        <v>273</v>
      </c>
      <c r="M66" s="107" t="s">
        <v>273</v>
      </c>
      <c r="N66" s="107" t="s">
        <v>273</v>
      </c>
      <c r="O66" s="107" t="s">
        <v>273</v>
      </c>
      <c r="P66" s="107" t="s">
        <v>273</v>
      </c>
      <c r="Q66" s="107" t="s">
        <v>273</v>
      </c>
      <c r="R66" s="107" t="s">
        <v>273</v>
      </c>
      <c r="S66" s="107" t="s">
        <v>273</v>
      </c>
      <c r="T66" s="107" t="s">
        <v>273</v>
      </c>
      <c r="U66" s="107" t="s">
        <v>273</v>
      </c>
      <c r="V66" s="107">
        <v>1.40141139044201</v>
      </c>
      <c r="W66" s="107">
        <v>1.33628153635083</v>
      </c>
      <c r="X66" s="107">
        <v>1.3754158859173899</v>
      </c>
      <c r="Y66" s="107">
        <v>1.52065905023938</v>
      </c>
      <c r="Z66" s="107">
        <v>1.45609686419867</v>
      </c>
      <c r="AA66" s="107">
        <v>1.46668058947604</v>
      </c>
      <c r="AB66" s="107">
        <v>1.22259981572298</v>
      </c>
      <c r="AC66" s="107">
        <v>1.0337572378429201</v>
      </c>
      <c r="AD66" s="107">
        <v>0.82202500179202898</v>
      </c>
      <c r="AE66" s="107">
        <v>0.68739002106682001</v>
      </c>
      <c r="AF66" s="107">
        <v>0.60074150711680996</v>
      </c>
      <c r="AG66" s="107">
        <v>0.64693222559048702</v>
      </c>
      <c r="AH66" s="107">
        <v>0.61208102139825105</v>
      </c>
      <c r="AI66" s="107">
        <v>0.60900121357998904</v>
      </c>
      <c r="AJ66" s="107">
        <v>0.58314527731287402</v>
      </c>
      <c r="AK66" s="107">
        <v>0.56290987584473096</v>
      </c>
      <c r="AL66" s="107">
        <v>0.55232202548810505</v>
      </c>
      <c r="AM66" s="107">
        <v>0.55199689688876996</v>
      </c>
      <c r="AN66" s="107">
        <v>0.58019929313105201</v>
      </c>
      <c r="AO66" s="107">
        <v>0.62551780649623501</v>
      </c>
      <c r="AP66" s="107">
        <v>0.65088615815165796</v>
      </c>
      <c r="AQ66" s="107">
        <v>0.65564226924164704</v>
      </c>
      <c r="AR66" s="107">
        <v>0.70315213392603104</v>
      </c>
      <c r="AS66" s="107">
        <v>0.67619970642026395</v>
      </c>
      <c r="AT66" s="107">
        <v>0.65427201364422105</v>
      </c>
      <c r="AU66" s="107">
        <v>0.66539699142270303</v>
      </c>
      <c r="AV66" s="107">
        <v>0.71160649356796102</v>
      </c>
      <c r="AW66" s="107">
        <v>0.74110669559182296</v>
      </c>
      <c r="AX66" s="107">
        <v>0.70544205799405502</v>
      </c>
      <c r="AY66" s="107">
        <v>0.72547264465368599</v>
      </c>
      <c r="AZ66" s="107">
        <v>0.72217085748351595</v>
      </c>
      <c r="BA66" s="107">
        <v>0.72819852455165901</v>
      </c>
      <c r="BB66" s="107">
        <v>0.75694021860739902</v>
      </c>
      <c r="BC66" s="107">
        <v>0.82770065892523104</v>
      </c>
      <c r="BD66" s="107">
        <v>0.80311983118998698</v>
      </c>
      <c r="BE66" s="108">
        <v>0.81738883261033002</v>
      </c>
      <c r="BF66" s="109">
        <v>1.49861803078248E-2</v>
      </c>
      <c r="BG66" s="109">
        <v>2.0709602783496799E-2</v>
      </c>
      <c r="BH66" s="109">
        <v>1.4684505330700901E-3</v>
      </c>
    </row>
    <row r="67" spans="1:60" s="103" customFormat="1" ht="10.5">
      <c r="A67" s="113" t="s">
        <v>313</v>
      </c>
      <c r="B67" s="111">
        <v>24.847811683247201</v>
      </c>
      <c r="C67" s="111">
        <v>26.422695438079199</v>
      </c>
      <c r="D67" s="111">
        <v>27.7739292062979</v>
      </c>
      <c r="E67" s="111">
        <v>28.805019284188301</v>
      </c>
      <c r="F67" s="111">
        <v>30.072811206822301</v>
      </c>
      <c r="G67" s="111">
        <v>31.634512141811001</v>
      </c>
      <c r="H67" s="111">
        <v>33.189958875387497</v>
      </c>
      <c r="I67" s="111">
        <v>34.8990186312964</v>
      </c>
      <c r="J67" s="111">
        <v>36.674065747451401</v>
      </c>
      <c r="K67" s="111">
        <v>38.698839295183397</v>
      </c>
      <c r="L67" s="111">
        <v>40.615475150742299</v>
      </c>
      <c r="M67" s="111">
        <v>42.194382421553698</v>
      </c>
      <c r="N67" s="111">
        <v>44.081848932811297</v>
      </c>
      <c r="O67" s="111">
        <v>45.980435315027599</v>
      </c>
      <c r="P67" s="111">
        <v>47.239656929564603</v>
      </c>
      <c r="Q67" s="111">
        <v>48.291290035203197</v>
      </c>
      <c r="R67" s="111">
        <v>49.318501730475198</v>
      </c>
      <c r="S67" s="111">
        <v>50.554660949480201</v>
      </c>
      <c r="T67" s="111">
        <v>51.617289530575498</v>
      </c>
      <c r="U67" s="111">
        <v>53.551856846652903</v>
      </c>
      <c r="V67" s="111">
        <v>43.100189321644002</v>
      </c>
      <c r="W67" s="111">
        <v>44.077182782075496</v>
      </c>
      <c r="X67" s="111">
        <v>45.351318538679003</v>
      </c>
      <c r="Y67" s="111">
        <v>46.371335290005497</v>
      </c>
      <c r="Z67" s="111">
        <v>46.401607051361502</v>
      </c>
      <c r="AA67" s="111">
        <v>45.650938912577402</v>
      </c>
      <c r="AB67" s="111">
        <v>44.846270948213999</v>
      </c>
      <c r="AC67" s="111">
        <v>42.939367737469198</v>
      </c>
      <c r="AD67" s="111">
        <v>39.672816697593902</v>
      </c>
      <c r="AE67" s="111">
        <v>36.175891634646803</v>
      </c>
      <c r="AF67" s="111">
        <v>34.039527322802101</v>
      </c>
      <c r="AG67" s="111">
        <v>32.932828737030597</v>
      </c>
      <c r="AH67" s="111">
        <v>31.064705673937102</v>
      </c>
      <c r="AI67" s="111">
        <v>31.001825026250799</v>
      </c>
      <c r="AJ67" s="111">
        <v>31.390698687764701</v>
      </c>
      <c r="AK67" s="111">
        <v>31.698675295101399</v>
      </c>
      <c r="AL67" s="111">
        <v>32.339662175871297</v>
      </c>
      <c r="AM67" s="111">
        <v>32.257153702296002</v>
      </c>
      <c r="AN67" s="111">
        <v>32.997951995747698</v>
      </c>
      <c r="AO67" s="111">
        <v>33.532515723247499</v>
      </c>
      <c r="AP67" s="111">
        <v>33.645093398976798</v>
      </c>
      <c r="AQ67" s="111">
        <v>34.876837543857398</v>
      </c>
      <c r="AR67" s="111">
        <v>35.322028047138602</v>
      </c>
      <c r="AS67" s="111">
        <v>35.343702141485302</v>
      </c>
      <c r="AT67" s="111">
        <v>33.876026441416599</v>
      </c>
      <c r="AU67" s="111">
        <v>35.233080131881302</v>
      </c>
      <c r="AV67" s="111">
        <v>36.714396329167002</v>
      </c>
      <c r="AW67" s="111">
        <v>37.100881539079197</v>
      </c>
      <c r="AX67" s="111">
        <v>36.533819966504502</v>
      </c>
      <c r="AY67" s="111">
        <v>36.8220348672154</v>
      </c>
      <c r="AZ67" s="111">
        <v>36.408109157034801</v>
      </c>
      <c r="BA67" s="111">
        <v>36.884741679626899</v>
      </c>
      <c r="BB67" s="111">
        <v>37.303363678174101</v>
      </c>
      <c r="BC67" s="111">
        <v>39.081197227384997</v>
      </c>
      <c r="BD67" s="111">
        <v>38.897989241824099</v>
      </c>
      <c r="BE67" s="111">
        <v>37.118163658915599</v>
      </c>
      <c r="BF67" s="112">
        <v>-4.8363459584376003E-2</v>
      </c>
      <c r="BG67" s="112">
        <v>1.3919484251648399E-2</v>
      </c>
      <c r="BH67" s="112">
        <v>6.6683303021711202E-2</v>
      </c>
    </row>
    <row r="68" spans="1:60" s="103" customFormat="1" ht="10.5">
      <c r="B68" s="107"/>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8"/>
      <c r="BF68" s="109"/>
      <c r="BG68" s="109"/>
      <c r="BH68" s="109"/>
    </row>
    <row r="69" spans="1:60" s="103" customFormat="1" ht="10.5">
      <c r="A69" s="103" t="s">
        <v>314</v>
      </c>
      <c r="B69" s="107">
        <v>0.34913634809383998</v>
      </c>
      <c r="C69" s="107">
        <v>0.38054080972774601</v>
      </c>
      <c r="D69" s="107">
        <v>0.41866171371854299</v>
      </c>
      <c r="E69" s="107">
        <v>0.46032146553015502</v>
      </c>
      <c r="F69" s="107">
        <v>0.50523350529629496</v>
      </c>
      <c r="G69" s="107">
        <v>0.59614880228145595</v>
      </c>
      <c r="H69" s="107">
        <v>0.65305085688896503</v>
      </c>
      <c r="I69" s="107">
        <v>0.74012496314126697</v>
      </c>
      <c r="J69" s="107">
        <v>0.88538221227635605</v>
      </c>
      <c r="K69" s="107">
        <v>1.00397619780263</v>
      </c>
      <c r="L69" s="107">
        <v>1.17012310063739</v>
      </c>
      <c r="M69" s="107">
        <v>1.3168133417529599</v>
      </c>
      <c r="N69" s="107">
        <v>1.4912246901777</v>
      </c>
      <c r="O69" s="107">
        <v>1.45641144324489</v>
      </c>
      <c r="P69" s="107">
        <v>1.5732144459689501</v>
      </c>
      <c r="Q69" s="107">
        <v>1.45819798663598</v>
      </c>
      <c r="R69" s="107">
        <v>1.46320033509336</v>
      </c>
      <c r="S69" s="107">
        <v>1.65168827759409</v>
      </c>
      <c r="T69" s="107">
        <v>1.9619280336418701</v>
      </c>
      <c r="U69" s="107">
        <v>2.1208173423973302</v>
      </c>
      <c r="V69" s="107">
        <v>2.3143830723227099</v>
      </c>
      <c r="W69" s="107">
        <v>2.16723607711039</v>
      </c>
      <c r="X69" s="107">
        <v>2.3232929444275099</v>
      </c>
      <c r="Y69" s="107">
        <v>2.3691657680769098</v>
      </c>
      <c r="Z69" s="107">
        <v>2.59116829401537</v>
      </c>
      <c r="AA69" s="107">
        <v>2.9158569023972798</v>
      </c>
      <c r="AB69" s="107">
        <v>3.1652058708921902</v>
      </c>
      <c r="AC69" s="107">
        <v>3.4983877366627198</v>
      </c>
      <c r="AD69" s="107">
        <v>3.2358981869230199</v>
      </c>
      <c r="AE69" s="107">
        <v>3.6270332600198301</v>
      </c>
      <c r="AF69" s="107">
        <v>3.80322925162384</v>
      </c>
      <c r="AG69" s="107">
        <v>4.1374936885595899</v>
      </c>
      <c r="AH69" s="107">
        <v>4.2662494283052697</v>
      </c>
      <c r="AI69" s="107">
        <v>4.4429932394491898</v>
      </c>
      <c r="AJ69" s="107">
        <v>4.7903051199212303</v>
      </c>
      <c r="AK69" s="107">
        <v>5.0251817357384798</v>
      </c>
      <c r="AL69" s="107">
        <v>5.3690461898454203</v>
      </c>
      <c r="AM69" s="107">
        <v>5.8498019782158899</v>
      </c>
      <c r="AN69" s="107">
        <v>5.95621579101826</v>
      </c>
      <c r="AO69" s="107">
        <v>6.5875168916499804</v>
      </c>
      <c r="AP69" s="107">
        <v>6.9760089185287297</v>
      </c>
      <c r="AQ69" s="107">
        <v>7.6214055065451003</v>
      </c>
      <c r="AR69" s="107">
        <v>8.1032025344241099</v>
      </c>
      <c r="AS69" s="107">
        <v>8.3569134786777699</v>
      </c>
      <c r="AT69" s="107">
        <v>8.5749657047900705</v>
      </c>
      <c r="AU69" s="107">
        <v>8.71797122562403</v>
      </c>
      <c r="AV69" s="107">
        <v>9.1110111517269399</v>
      </c>
      <c r="AW69" s="107">
        <v>9.2087933940381195</v>
      </c>
      <c r="AX69" s="107">
        <v>9.5456314536015299</v>
      </c>
      <c r="AY69" s="107">
        <v>9.9821366660225799</v>
      </c>
      <c r="AZ69" s="107">
        <v>9.9322106630253106</v>
      </c>
      <c r="BA69" s="107">
        <v>10.404183966895699</v>
      </c>
      <c r="BB69" s="107">
        <v>10.794869382566</v>
      </c>
      <c r="BC69" s="107">
        <v>11.418632320803299</v>
      </c>
      <c r="BD69" s="107">
        <v>11.973315821354699</v>
      </c>
      <c r="BE69" s="108">
        <v>12.030080330309801</v>
      </c>
      <c r="BF69" s="109">
        <v>1.9957242731154499E-3</v>
      </c>
      <c r="BG69" s="109">
        <v>3.3946826647315097E-2</v>
      </c>
      <c r="BH69" s="109">
        <v>2.1612208497520501E-2</v>
      </c>
    </row>
    <row r="70" spans="1:60" s="103" customFormat="1" ht="10.5">
      <c r="A70" s="103" t="s">
        <v>315</v>
      </c>
      <c r="B70" s="107">
        <v>7.3279832080003701E-2</v>
      </c>
      <c r="C70" s="107">
        <v>8.1786921585835004E-2</v>
      </c>
      <c r="D70" s="107">
        <v>8.2673440749351498E-2</v>
      </c>
      <c r="E70" s="107">
        <v>8.8386106672955697E-2</v>
      </c>
      <c r="F70" s="107">
        <v>0.103699128877883</v>
      </c>
      <c r="G70" s="107">
        <v>0.13147446197520801</v>
      </c>
      <c r="H70" s="107">
        <v>0.14413622731932599</v>
      </c>
      <c r="I70" s="107">
        <v>0.17083146582792999</v>
      </c>
      <c r="J70" s="107">
        <v>0.1667307100048</v>
      </c>
      <c r="K70" s="107">
        <v>0.16435486265586</v>
      </c>
      <c r="L70" s="107">
        <v>0.18071343364345299</v>
      </c>
      <c r="M70" s="107">
        <v>0.23083661267026001</v>
      </c>
      <c r="N70" s="107">
        <v>0.238002657898751</v>
      </c>
      <c r="O70" s="107">
        <v>0.22902272865874601</v>
      </c>
      <c r="P70" s="107">
        <v>0.28738894588408698</v>
      </c>
      <c r="Q70" s="107">
        <v>0.34212950751679799</v>
      </c>
      <c r="R70" s="107">
        <v>0.33993579947168301</v>
      </c>
      <c r="S70" s="107">
        <v>0.355079117558323</v>
      </c>
      <c r="T70" s="107">
        <v>0.39285291853488502</v>
      </c>
      <c r="U70" s="107">
        <v>0.43102687630501801</v>
      </c>
      <c r="V70" s="107">
        <v>0.50947899976461297</v>
      </c>
      <c r="W70" s="107">
        <v>0.565306480098134</v>
      </c>
      <c r="X70" s="107">
        <v>0.67880739459372397</v>
      </c>
      <c r="Y70" s="107">
        <v>0.79136924740722503</v>
      </c>
      <c r="Z70" s="107">
        <v>0.88683932194109505</v>
      </c>
      <c r="AA70" s="107">
        <v>0.82151798312077196</v>
      </c>
      <c r="AB70" s="107">
        <v>0.552135470345266</v>
      </c>
      <c r="AC70" s="107">
        <v>0.86910171808717795</v>
      </c>
      <c r="AD70" s="107">
        <v>1.17918195870704</v>
      </c>
      <c r="AE70" s="107">
        <v>1.3501110041634099</v>
      </c>
      <c r="AF70" s="107">
        <v>1.32595037656202</v>
      </c>
      <c r="AG70" s="107">
        <v>1.37556119289751</v>
      </c>
      <c r="AH70" s="107">
        <v>1.6114100345958</v>
      </c>
      <c r="AI70" s="107">
        <v>1.1307432869516101</v>
      </c>
      <c r="AJ70" s="107">
        <v>0.84867111171002596</v>
      </c>
      <c r="AK70" s="107">
        <v>1.07839398564356</v>
      </c>
      <c r="AL70" s="107">
        <v>1.21349051500354</v>
      </c>
      <c r="AM70" s="107">
        <v>1.1466018641239599</v>
      </c>
      <c r="AN70" s="107">
        <v>1.0609764744900401</v>
      </c>
      <c r="AO70" s="107">
        <v>1.13258817175219</v>
      </c>
      <c r="AP70" s="107">
        <v>1.0860051378850299</v>
      </c>
      <c r="AQ70" s="107">
        <v>1.1091495135737901</v>
      </c>
      <c r="AR70" s="107">
        <v>1.1754014612491701</v>
      </c>
      <c r="AS70" s="107">
        <v>1.21822404573634</v>
      </c>
      <c r="AT70" s="107">
        <v>1.3609779688469501</v>
      </c>
      <c r="AU70" s="107">
        <v>1.4499930799309699</v>
      </c>
      <c r="AV70" s="107">
        <v>1.5361600966348701</v>
      </c>
      <c r="AW70" s="107">
        <v>1.6323434337210401</v>
      </c>
      <c r="AX70" s="107">
        <v>1.7591077161650599</v>
      </c>
      <c r="AY70" s="107">
        <v>1.6860756420285801</v>
      </c>
      <c r="AZ70" s="107">
        <v>1.6842869971034899</v>
      </c>
      <c r="BA70" s="107">
        <v>1.93267978526853</v>
      </c>
      <c r="BB70" s="107">
        <v>1.90733126736944</v>
      </c>
      <c r="BC70" s="107">
        <v>1.99912446673372</v>
      </c>
      <c r="BD70" s="107">
        <v>2.1955867808130698</v>
      </c>
      <c r="BE70" s="108">
        <v>2.06278892051755</v>
      </c>
      <c r="BF70" s="109">
        <v>-6.3050978812240296E-2</v>
      </c>
      <c r="BG70" s="109">
        <v>4.8986626038860497E-2</v>
      </c>
      <c r="BH70" s="109">
        <v>3.7058293055847601E-3</v>
      </c>
    </row>
    <row r="71" spans="1:60" s="103" customFormat="1" ht="10.5">
      <c r="A71" s="103" t="s">
        <v>316</v>
      </c>
      <c r="B71" s="107">
        <v>0.16729708429304099</v>
      </c>
      <c r="C71" s="107">
        <v>0.175170526681731</v>
      </c>
      <c r="D71" s="107">
        <v>0.18286063313405801</v>
      </c>
      <c r="E71" s="107">
        <v>0.19160803048573899</v>
      </c>
      <c r="F71" s="107">
        <v>0.199756870602007</v>
      </c>
      <c r="G71" s="107">
        <v>0.20761358511971001</v>
      </c>
      <c r="H71" s="107">
        <v>0.216030273014956</v>
      </c>
      <c r="I71" s="107">
        <v>0.22541018384216099</v>
      </c>
      <c r="J71" s="107">
        <v>0.23584867419342501</v>
      </c>
      <c r="K71" s="107">
        <v>0.24092853488489399</v>
      </c>
      <c r="L71" s="107">
        <v>0.24820720943917399</v>
      </c>
      <c r="M71" s="107">
        <v>0.26204585705725297</v>
      </c>
      <c r="N71" s="107">
        <v>0.27386204599359998</v>
      </c>
      <c r="O71" s="107">
        <v>0.291894051293556</v>
      </c>
      <c r="P71" s="107">
        <v>0.31942711000188501</v>
      </c>
      <c r="Q71" s="107">
        <v>0.34035853756372603</v>
      </c>
      <c r="R71" s="107">
        <v>0.34630702489100401</v>
      </c>
      <c r="S71" s="107">
        <v>0.36003682715665902</v>
      </c>
      <c r="T71" s="107">
        <v>0.36289804481208399</v>
      </c>
      <c r="U71" s="107">
        <v>0.36811679924806801</v>
      </c>
      <c r="V71" s="107">
        <v>0.357835113675187</v>
      </c>
      <c r="W71" s="107">
        <v>0.37630443846548001</v>
      </c>
      <c r="X71" s="107">
        <v>0.41658811642028298</v>
      </c>
      <c r="Y71" s="107">
        <v>0.44592329070192799</v>
      </c>
      <c r="Z71" s="107">
        <v>0.46195253788358898</v>
      </c>
      <c r="AA71" s="107">
        <v>0.47896922791825902</v>
      </c>
      <c r="AB71" s="107">
        <v>0.49693521932745599</v>
      </c>
      <c r="AC71" s="107">
        <v>0.54148074525672696</v>
      </c>
      <c r="AD71" s="107">
        <v>0.57355567371526806</v>
      </c>
      <c r="AE71" s="107">
        <v>0.62787481893663899</v>
      </c>
      <c r="AF71" s="107">
        <v>0.70064413682989701</v>
      </c>
      <c r="AG71" s="107">
        <v>0.73754728090946098</v>
      </c>
      <c r="AH71" s="107">
        <v>0.72372582673393804</v>
      </c>
      <c r="AI71" s="107">
        <v>0.77361364570045099</v>
      </c>
      <c r="AJ71" s="107">
        <v>0.80420733010294199</v>
      </c>
      <c r="AK71" s="107">
        <v>0.84133706418351095</v>
      </c>
      <c r="AL71" s="107">
        <v>0.83742598436596904</v>
      </c>
      <c r="AM71" s="107">
        <v>0.85005846510192395</v>
      </c>
      <c r="AN71" s="107">
        <v>0.87376168544269395</v>
      </c>
      <c r="AO71" s="107">
        <v>0.884371300235402</v>
      </c>
      <c r="AP71" s="107">
        <v>0.91308333759602001</v>
      </c>
      <c r="AQ71" s="107">
        <v>0.91191083487410995</v>
      </c>
      <c r="AR71" s="107">
        <v>0.96209269917048401</v>
      </c>
      <c r="AS71" s="107">
        <v>0.97734360810609</v>
      </c>
      <c r="AT71" s="107">
        <v>0.93597243878023395</v>
      </c>
      <c r="AU71" s="107">
        <v>0.99211525413745705</v>
      </c>
      <c r="AV71" s="107">
        <v>1.0155355006309399</v>
      </c>
      <c r="AW71" s="107">
        <v>1.0604401324771799</v>
      </c>
      <c r="AX71" s="107">
        <v>0.98445340579667195</v>
      </c>
      <c r="AY71" s="107">
        <v>0.96798336434895704</v>
      </c>
      <c r="AZ71" s="107">
        <v>1.02134938348448</v>
      </c>
      <c r="BA71" s="107">
        <v>1.03895988117701</v>
      </c>
      <c r="BB71" s="107">
        <v>1.08607793203028</v>
      </c>
      <c r="BC71" s="107">
        <v>1.0884872020986101</v>
      </c>
      <c r="BD71" s="107">
        <v>1.1285431445970699</v>
      </c>
      <c r="BE71" s="108">
        <v>1.0477401735799601</v>
      </c>
      <c r="BF71" s="109">
        <v>-7.4135977421467297E-2</v>
      </c>
      <c r="BG71" s="109">
        <v>1.88858024466423E-2</v>
      </c>
      <c r="BH71" s="109">
        <v>1.8822799566505699E-3</v>
      </c>
    </row>
    <row r="72" spans="1:60" s="103" customFormat="1" ht="10.5">
      <c r="A72" s="103" t="s">
        <v>317</v>
      </c>
      <c r="B72" s="107">
        <v>0.28519760811064598</v>
      </c>
      <c r="C72" s="107">
        <v>0.29837319205967</v>
      </c>
      <c r="D72" s="107">
        <v>0.30369034023267399</v>
      </c>
      <c r="E72" s="107">
        <v>0.31959594261095398</v>
      </c>
      <c r="F72" s="107">
        <v>0.32737255178672098</v>
      </c>
      <c r="G72" s="107">
        <v>0.26426709814213101</v>
      </c>
      <c r="H72" s="107">
        <v>0.263364451</v>
      </c>
      <c r="I72" s="107">
        <v>0.29144982600000002</v>
      </c>
      <c r="J72" s="107">
        <v>0.29039094599999998</v>
      </c>
      <c r="K72" s="107">
        <v>0.27864386400000002</v>
      </c>
      <c r="L72" s="107">
        <v>0.24842460299999999</v>
      </c>
      <c r="M72" s="107">
        <v>0.296274445</v>
      </c>
      <c r="N72" s="107">
        <v>0.30290136899999998</v>
      </c>
      <c r="O72" s="107">
        <v>0.33268699699999998</v>
      </c>
      <c r="P72" s="107">
        <v>0.40581802300000003</v>
      </c>
      <c r="Q72" s="107">
        <v>0.30500663900000002</v>
      </c>
      <c r="R72" s="107">
        <v>0.39135155300000002</v>
      </c>
      <c r="S72" s="107">
        <v>0.38492091699999997</v>
      </c>
      <c r="T72" s="107">
        <v>0.42492052699999999</v>
      </c>
      <c r="U72" s="107">
        <v>0.45281591500000001</v>
      </c>
      <c r="V72" s="107">
        <v>0.433998314</v>
      </c>
      <c r="W72" s="107">
        <v>0.49697423299999999</v>
      </c>
      <c r="X72" s="107">
        <v>0.45905835900000003</v>
      </c>
      <c r="Y72" s="107">
        <v>0.51837713699999999</v>
      </c>
      <c r="Z72" s="107">
        <v>0.55818100000000004</v>
      </c>
      <c r="AA72" s="107">
        <v>0.32937361300000001</v>
      </c>
      <c r="AB72" s="107">
        <v>0.166034511</v>
      </c>
      <c r="AC72" s="107">
        <v>0.29403095800000001</v>
      </c>
      <c r="AD72" s="107">
        <v>0.36062245700000001</v>
      </c>
      <c r="AE72" s="107">
        <v>0.42096419899999998</v>
      </c>
      <c r="AF72" s="107">
        <v>0.54197913499999995</v>
      </c>
      <c r="AG72" s="107">
        <v>0.53647236300000001</v>
      </c>
      <c r="AH72" s="107">
        <v>0.55818451800000002</v>
      </c>
      <c r="AI72" s="107">
        <v>0.68754134200000006</v>
      </c>
      <c r="AJ72" s="107">
        <v>0.71375444899999996</v>
      </c>
      <c r="AK72" s="107">
        <v>0.76299532004315296</v>
      </c>
      <c r="AL72" s="107">
        <v>0.77149921788547604</v>
      </c>
      <c r="AM72" s="107">
        <v>0.81658643488827598</v>
      </c>
      <c r="AN72" s="107">
        <v>0.97592654896980502</v>
      </c>
      <c r="AO72" s="107">
        <v>1.09021937901628</v>
      </c>
      <c r="AP72" s="107">
        <v>1.20273511345749</v>
      </c>
      <c r="AQ72" s="107">
        <v>1.15607028851979</v>
      </c>
      <c r="AR72" s="107">
        <v>1.1230570833951601</v>
      </c>
      <c r="AS72" s="107">
        <v>1.2158106454564901</v>
      </c>
      <c r="AT72" s="107">
        <v>1.2344559742165699</v>
      </c>
      <c r="AU72" s="107">
        <v>1.41406469596764</v>
      </c>
      <c r="AV72" s="107">
        <v>1.4530879097880001</v>
      </c>
      <c r="AW72" s="107">
        <v>1.5108058717775401</v>
      </c>
      <c r="AX72" s="107">
        <v>1.5466412532388101</v>
      </c>
      <c r="AY72" s="107">
        <v>1.5718254738191899</v>
      </c>
      <c r="AZ72" s="107">
        <v>1.6145889616837299</v>
      </c>
      <c r="BA72" s="107">
        <v>1.6157070245113501</v>
      </c>
      <c r="BB72" s="107">
        <v>1.6470134518639199</v>
      </c>
      <c r="BC72" s="107">
        <v>1.6481098623989601</v>
      </c>
      <c r="BD72" s="107">
        <v>1.6683171303901001</v>
      </c>
      <c r="BE72" s="108">
        <v>1.5069782939442</v>
      </c>
      <c r="BF72" s="109">
        <v>-9.9175546701870093E-2</v>
      </c>
      <c r="BG72" s="109">
        <v>3.0576654758380801E-2</v>
      </c>
      <c r="BH72" s="109">
        <v>2.70730769834529E-3</v>
      </c>
    </row>
    <row r="73" spans="1:60" s="103" customFormat="1" ht="10.5">
      <c r="A73" s="103" t="s">
        <v>318</v>
      </c>
      <c r="B73" s="107">
        <v>1.9050981000000002E-2</v>
      </c>
      <c r="C73" s="107">
        <v>1.9873001000000001E-2</v>
      </c>
      <c r="D73" s="107">
        <v>2.0735213999999998E-2</v>
      </c>
      <c r="E73" s="107">
        <v>2.1682376999999999E-2</v>
      </c>
      <c r="F73" s="107">
        <v>2.2586160000000001E-2</v>
      </c>
      <c r="G73" s="107">
        <v>2.3621453000000001E-2</v>
      </c>
      <c r="H73" s="107">
        <v>5.5697410000000003E-2</v>
      </c>
      <c r="I73" s="107">
        <v>6.3637979999999997E-2</v>
      </c>
      <c r="J73" s="107">
        <v>5.5353289999999999E-2</v>
      </c>
      <c r="K73" s="107">
        <v>5.0860379999999997E-2</v>
      </c>
      <c r="L73" s="107">
        <v>4.6456909999999997E-2</v>
      </c>
      <c r="M73" s="107">
        <v>5.3483030000000001E-2</v>
      </c>
      <c r="N73" s="107">
        <v>5.1523807999999997E-2</v>
      </c>
      <c r="O73" s="107">
        <v>5.9912554999999999E-2</v>
      </c>
      <c r="P73" s="107">
        <v>6.9023616999999995E-2</v>
      </c>
      <c r="Q73" s="107">
        <v>6.1410159999999998E-2</v>
      </c>
      <c r="R73" s="107">
        <v>6.4900790999999999E-2</v>
      </c>
      <c r="S73" s="107">
        <v>8.5975018E-2</v>
      </c>
      <c r="T73" s="107">
        <v>8.0460311000000007E-2</v>
      </c>
      <c r="U73" s="107">
        <v>0.116976941</v>
      </c>
      <c r="V73" s="107">
        <v>0.120855676</v>
      </c>
      <c r="W73" s="107">
        <v>0.11325444699999999</v>
      </c>
      <c r="X73" s="107">
        <v>0.12756684600000001</v>
      </c>
      <c r="Y73" s="107">
        <v>0.123800676</v>
      </c>
      <c r="Z73" s="107">
        <v>0.140471505</v>
      </c>
      <c r="AA73" s="107">
        <v>0.17591037000000001</v>
      </c>
      <c r="AB73" s="107">
        <v>0.23352568800000001</v>
      </c>
      <c r="AC73" s="107">
        <v>0.22496723499999999</v>
      </c>
      <c r="AD73" s="107">
        <v>0.215416829</v>
      </c>
      <c r="AE73" s="107">
        <v>0.20462598447460001</v>
      </c>
      <c r="AF73" s="107">
        <v>0.23723875471691799</v>
      </c>
      <c r="AG73" s="107">
        <v>0.244020728315858</v>
      </c>
      <c r="AH73" s="107">
        <v>0.25096550764131698</v>
      </c>
      <c r="AI73" s="107">
        <v>0.25792966399191702</v>
      </c>
      <c r="AJ73" s="107">
        <v>0.29693359384518597</v>
      </c>
      <c r="AK73" s="107">
        <v>0.41255765801766697</v>
      </c>
      <c r="AL73" s="107">
        <v>0.455348674264201</v>
      </c>
      <c r="AM73" s="107">
        <v>0.49552561872448497</v>
      </c>
      <c r="AN73" s="107">
        <v>0.51328791346858904</v>
      </c>
      <c r="AO73" s="107">
        <v>0.47765124396911901</v>
      </c>
      <c r="AP73" s="107">
        <v>0.57357516467097602</v>
      </c>
      <c r="AQ73" s="107">
        <v>0.62663834976259902</v>
      </c>
      <c r="AR73" s="107">
        <v>0.62424271342730497</v>
      </c>
      <c r="AS73" s="107">
        <v>0.73431094204611702</v>
      </c>
      <c r="AT73" s="107">
        <v>0.72885159015165002</v>
      </c>
      <c r="AU73" s="107">
        <v>0.866480544789895</v>
      </c>
      <c r="AV73" s="107">
        <v>0.94226335227236302</v>
      </c>
      <c r="AW73" s="107">
        <v>1.0266114718599899</v>
      </c>
      <c r="AX73" s="107">
        <v>1.1478922231226101</v>
      </c>
      <c r="AY73" s="107">
        <v>1.1429520238033699</v>
      </c>
      <c r="AZ73" s="107">
        <v>1.2080346214461799</v>
      </c>
      <c r="BA73" s="107">
        <v>1.21046942546684</v>
      </c>
      <c r="BB73" s="107">
        <v>1.3004238705734601</v>
      </c>
      <c r="BC73" s="107">
        <v>1.3709623421414601</v>
      </c>
      <c r="BD73" s="107">
        <v>1.3906351494418501</v>
      </c>
      <c r="BE73" s="108">
        <v>1.3698460749966299</v>
      </c>
      <c r="BF73" s="109">
        <v>-1.7640732936928701E-2</v>
      </c>
      <c r="BG73" s="109">
        <v>6.6737124586416105E-2</v>
      </c>
      <c r="BH73" s="109">
        <v>2.4609477384574499E-3</v>
      </c>
    </row>
    <row r="74" spans="1:60" s="103" customFormat="1" ht="10.5">
      <c r="A74" s="103" t="s">
        <v>319</v>
      </c>
      <c r="B74" s="107">
        <v>5.0798989999999997E-3</v>
      </c>
      <c r="C74" s="107">
        <v>5.1145119999999999E-3</v>
      </c>
      <c r="D74" s="107">
        <v>7.327358E-3</v>
      </c>
      <c r="E74" s="107">
        <v>2.3182431E-2</v>
      </c>
      <c r="F74" s="107">
        <v>3.6427104000000002E-2</v>
      </c>
      <c r="G74" s="107">
        <v>4.1492474000000001E-2</v>
      </c>
      <c r="H74" s="107">
        <v>4.133249E-2</v>
      </c>
      <c r="I74" s="107">
        <v>4.5723369E-2</v>
      </c>
      <c r="J74" s="107">
        <v>6.4875657000000003E-2</v>
      </c>
      <c r="K74" s="107">
        <v>5.6563846000000001E-2</v>
      </c>
      <c r="L74" s="107">
        <v>8.4403251999999998E-2</v>
      </c>
      <c r="M74" s="107">
        <v>5.4216504999999998E-2</v>
      </c>
      <c r="N74" s="107">
        <v>7.5539550999999996E-2</v>
      </c>
      <c r="O74" s="107">
        <v>7.2462457999999993E-2</v>
      </c>
      <c r="P74" s="107">
        <v>0.18131783800000001</v>
      </c>
      <c r="Q74" s="107">
        <v>0.19213131506112999</v>
      </c>
      <c r="R74" s="107">
        <v>0.18381316032508299</v>
      </c>
      <c r="S74" s="107">
        <v>0.21359885327717901</v>
      </c>
      <c r="T74" s="107">
        <v>0.222675689676954</v>
      </c>
      <c r="U74" s="107">
        <v>0.253476864859221</v>
      </c>
      <c r="V74" s="107">
        <v>0.23799605198191001</v>
      </c>
      <c r="W74" s="107">
        <v>0.25945549693074099</v>
      </c>
      <c r="X74" s="107">
        <v>0.25147115793074098</v>
      </c>
      <c r="Y74" s="107">
        <v>0.264742959847377</v>
      </c>
      <c r="Z74" s="107">
        <v>0.27988387802294401</v>
      </c>
      <c r="AA74" s="107">
        <v>0.283815581543927</v>
      </c>
      <c r="AB74" s="107">
        <v>0.32692615335103398</v>
      </c>
      <c r="AC74" s="107">
        <v>0.51943128043517695</v>
      </c>
      <c r="AD74" s="107">
        <v>0.55545448689343102</v>
      </c>
      <c r="AE74" s="107">
        <v>0.56349589968872604</v>
      </c>
      <c r="AF74" s="107">
        <v>0.56156870666869596</v>
      </c>
      <c r="AG74" s="107">
        <v>0.41363029068711499</v>
      </c>
      <c r="AH74" s="107">
        <v>0.451326182381041</v>
      </c>
      <c r="AI74" s="107">
        <v>0.48595737514701498</v>
      </c>
      <c r="AJ74" s="107">
        <v>0.54096185914296202</v>
      </c>
      <c r="AK74" s="107">
        <v>0.483116877273429</v>
      </c>
      <c r="AL74" s="107">
        <v>0.46429650582224102</v>
      </c>
      <c r="AM74" s="107">
        <v>0.51130260302494801</v>
      </c>
      <c r="AN74" s="107">
        <v>0.58656973652572297</v>
      </c>
      <c r="AO74" s="107">
        <v>0.70873308250144695</v>
      </c>
      <c r="AP74" s="107">
        <v>0.80230033894104702</v>
      </c>
      <c r="AQ74" s="107">
        <v>0.84338178499096506</v>
      </c>
      <c r="AR74" s="107">
        <v>0.91925893012890103</v>
      </c>
      <c r="AS74" s="107">
        <v>1.0190941228305701</v>
      </c>
      <c r="AT74" s="107">
        <v>1.0332462071012301</v>
      </c>
      <c r="AU74" s="107">
        <v>1.20049591516451</v>
      </c>
      <c r="AV74" s="107">
        <v>1.3967140954209201</v>
      </c>
      <c r="AW74" s="107">
        <v>1.5951610365690601</v>
      </c>
      <c r="AX74" s="107">
        <v>1.7296756590125999</v>
      </c>
      <c r="AY74" s="107">
        <v>1.86791570906947</v>
      </c>
      <c r="AZ74" s="107">
        <v>2.12862420275779</v>
      </c>
      <c r="BA74" s="107">
        <v>2.0788402855201298</v>
      </c>
      <c r="BB74" s="107">
        <v>2.0184721942056698</v>
      </c>
      <c r="BC74" s="107">
        <v>1.77936411371889</v>
      </c>
      <c r="BD74" s="107">
        <v>1.9250225563910499</v>
      </c>
      <c r="BE74" s="108">
        <v>1.7118090306215801</v>
      </c>
      <c r="BF74" s="109">
        <v>-0.113188595583065</v>
      </c>
      <c r="BG74" s="109">
        <v>6.4199866966046196E-2</v>
      </c>
      <c r="BH74" s="109">
        <v>3.0752889974076801E-3</v>
      </c>
    </row>
    <row r="75" spans="1:60" s="103" customFormat="1" ht="10.5">
      <c r="A75" s="103" t="s">
        <v>320</v>
      </c>
      <c r="B75" s="107">
        <v>0.84650237800000006</v>
      </c>
      <c r="C75" s="107">
        <v>0.85795774000000002</v>
      </c>
      <c r="D75" s="107">
        <v>0.870353602</v>
      </c>
      <c r="E75" s="107">
        <v>0.88386497100000005</v>
      </c>
      <c r="F75" s="107">
        <v>0.89878596899999996</v>
      </c>
      <c r="G75" s="107">
        <v>0.94627962891040496</v>
      </c>
      <c r="H75" s="107">
        <v>0.94777883428513199</v>
      </c>
      <c r="I75" s="107">
        <v>1.01580864224287</v>
      </c>
      <c r="J75" s="107">
        <v>1.0836012723850801</v>
      </c>
      <c r="K75" s="107">
        <v>1.14967357075981</v>
      </c>
      <c r="L75" s="107">
        <v>0.91173907090346995</v>
      </c>
      <c r="M75" s="107">
        <v>1.0540594980648601</v>
      </c>
      <c r="N75" s="107">
        <v>1.2447450269106399</v>
      </c>
      <c r="O75" s="107">
        <v>1.3872086281182301</v>
      </c>
      <c r="P75" s="107">
        <v>1.6806358324443</v>
      </c>
      <c r="Q75" s="107">
        <v>1.5116987335623699</v>
      </c>
      <c r="R75" s="107">
        <v>1.8044522652758399</v>
      </c>
      <c r="S75" s="107">
        <v>1.9866705694446201</v>
      </c>
      <c r="T75" s="107">
        <v>2.1527352826322499</v>
      </c>
      <c r="U75" s="107">
        <v>2.5750729552528302</v>
      </c>
      <c r="V75" s="107">
        <v>2.6270416679870801</v>
      </c>
      <c r="W75" s="107">
        <v>2.8247723243040901</v>
      </c>
      <c r="X75" s="107">
        <v>2.9942569912060102</v>
      </c>
      <c r="Y75" s="107">
        <v>3.1329884460220798</v>
      </c>
      <c r="Z75" s="107">
        <v>3.0835629526043702</v>
      </c>
      <c r="AA75" s="107">
        <v>3.3420133261832898</v>
      </c>
      <c r="AB75" s="107">
        <v>3.5008280866720698</v>
      </c>
      <c r="AC75" s="107">
        <v>3.5343227032758802</v>
      </c>
      <c r="AD75" s="107">
        <v>3.61026115797597</v>
      </c>
      <c r="AE75" s="107">
        <v>4.1744895827258102</v>
      </c>
      <c r="AF75" s="107">
        <v>4.0680211055989197</v>
      </c>
      <c r="AG75" s="107">
        <v>4.2067902914848698</v>
      </c>
      <c r="AH75" s="107">
        <v>4.2848964612048999</v>
      </c>
      <c r="AI75" s="107">
        <v>4.5092771519479102</v>
      </c>
      <c r="AJ75" s="107">
        <v>4.59154917112168</v>
      </c>
      <c r="AK75" s="107">
        <v>4.8055665724883996</v>
      </c>
      <c r="AL75" s="107">
        <v>5.1203967196476698</v>
      </c>
      <c r="AM75" s="107">
        <v>5.3329777008128998</v>
      </c>
      <c r="AN75" s="107">
        <v>5.6490876475239702</v>
      </c>
      <c r="AO75" s="107">
        <v>6.1288115543406603</v>
      </c>
      <c r="AP75" s="107">
        <v>6.3324221744258997</v>
      </c>
      <c r="AQ75" s="107">
        <v>6.5821424316383199</v>
      </c>
      <c r="AR75" s="107">
        <v>6.8780104541252003</v>
      </c>
      <c r="AS75" s="107">
        <v>7.5438424334045298</v>
      </c>
      <c r="AT75" s="107">
        <v>7.9026310478150297</v>
      </c>
      <c r="AU75" s="107">
        <v>8.7361281187162607</v>
      </c>
      <c r="AV75" s="107">
        <v>9.1837798652425597</v>
      </c>
      <c r="AW75" s="107">
        <v>9.7387292169734607</v>
      </c>
      <c r="AX75" s="107">
        <v>9.7817360118803691</v>
      </c>
      <c r="AY75" s="107">
        <v>10.4936869918185</v>
      </c>
      <c r="AZ75" s="107">
        <v>10.8204671198651</v>
      </c>
      <c r="BA75" s="107">
        <v>10.956742990124599</v>
      </c>
      <c r="BB75" s="107">
        <v>10.930181693253299</v>
      </c>
      <c r="BC75" s="107">
        <v>10.6456899187469</v>
      </c>
      <c r="BD75" s="107">
        <v>10.680791313853</v>
      </c>
      <c r="BE75" s="108">
        <v>10.560521557497299</v>
      </c>
      <c r="BF75" s="109">
        <v>-1.3961853200817101E-2</v>
      </c>
      <c r="BG75" s="109">
        <v>3.05834699961278E-2</v>
      </c>
      <c r="BH75" s="109">
        <v>1.8972125495134901E-2</v>
      </c>
    </row>
    <row r="76" spans="1:60" s="103" customFormat="1" ht="10.5">
      <c r="A76" s="103" t="s">
        <v>321</v>
      </c>
      <c r="B76" s="107">
        <v>3.0763193254856398E-3</v>
      </c>
      <c r="C76" s="107">
        <v>3.2833481975050901E-3</v>
      </c>
      <c r="D76" s="107">
        <v>1.9464321433352E-2</v>
      </c>
      <c r="E76" s="107">
        <v>2.5000967014148199E-2</v>
      </c>
      <c r="F76" s="107">
        <v>2.5088130540443902E-2</v>
      </c>
      <c r="G76" s="107">
        <v>3.4580128404339397E-2</v>
      </c>
      <c r="H76" s="107">
        <v>5.269691E-2</v>
      </c>
      <c r="I76" s="107">
        <v>5.6340540000000001E-2</v>
      </c>
      <c r="J76" s="107">
        <v>7.3055200000000001E-2</v>
      </c>
      <c r="K76" s="107">
        <v>8.0263840000000003E-2</v>
      </c>
      <c r="L76" s="107">
        <v>8.5893150000000001E-2</v>
      </c>
      <c r="M76" s="107">
        <v>0.10868485</v>
      </c>
      <c r="N76" s="107">
        <v>0.17867340000000001</v>
      </c>
      <c r="O76" s="107">
        <v>0.20700292100000001</v>
      </c>
      <c r="P76" s="107">
        <v>0.24321738100000001</v>
      </c>
      <c r="Q76" s="107">
        <v>0.38936309800000002</v>
      </c>
      <c r="R76" s="107">
        <v>0.45334213099999998</v>
      </c>
      <c r="S76" s="107">
        <v>0.48947754999999998</v>
      </c>
      <c r="T76" s="107">
        <v>0.46985498599999997</v>
      </c>
      <c r="U76" s="107">
        <v>0.58516842700000005</v>
      </c>
      <c r="V76" s="107">
        <v>0.72588071700000001</v>
      </c>
      <c r="W76" s="107">
        <v>0.87979402299999998</v>
      </c>
      <c r="X76" s="107">
        <v>0.98307752000000004</v>
      </c>
      <c r="Y76" s="107">
        <v>1.08677705</v>
      </c>
      <c r="Z76" s="107">
        <v>1.2245938119999999</v>
      </c>
      <c r="AA76" s="107">
        <v>1.241829713</v>
      </c>
      <c r="AB76" s="107">
        <v>1.5150147780000001</v>
      </c>
      <c r="AC76" s="107">
        <v>1.464104437</v>
      </c>
      <c r="AD76" s="107">
        <v>1.5244932769999999</v>
      </c>
      <c r="AE76" s="107">
        <v>1.6728268850000001</v>
      </c>
      <c r="AF76" s="107">
        <v>1.745535614</v>
      </c>
      <c r="AG76" s="107">
        <v>1.798876522</v>
      </c>
      <c r="AH76" s="107">
        <v>1.8772430499999999</v>
      </c>
      <c r="AI76" s="107">
        <v>1.922806354</v>
      </c>
      <c r="AJ76" s="107">
        <v>1.938036007</v>
      </c>
      <c r="AK76" s="107">
        <v>1.9286763709999999</v>
      </c>
      <c r="AL76" s="107">
        <v>1.949406924716</v>
      </c>
      <c r="AM76" s="107">
        <v>2.1298183997760001</v>
      </c>
      <c r="AN76" s="107">
        <v>2.27183601656</v>
      </c>
      <c r="AO76" s="107">
        <v>2.429773927412</v>
      </c>
      <c r="AP76" s="107">
        <v>2.5360454065039999</v>
      </c>
      <c r="AQ76" s="107">
        <v>2.6680546979519999</v>
      </c>
      <c r="AR76" s="107">
        <v>2.9455461118919999</v>
      </c>
      <c r="AS76" s="107">
        <v>3.3776881478480001</v>
      </c>
      <c r="AT76" s="107">
        <v>3.3315132678400001</v>
      </c>
      <c r="AU76" s="107">
        <v>3.4988360167645101</v>
      </c>
      <c r="AV76" s="107">
        <v>3.6746480833348101</v>
      </c>
      <c r="AW76" s="107">
        <v>3.8690060705045499</v>
      </c>
      <c r="AX76" s="107">
        <v>4.0828142053522596</v>
      </c>
      <c r="AY76" s="107">
        <v>4.0376161302847002</v>
      </c>
      <c r="AZ76" s="107">
        <v>4.4640367667735203</v>
      </c>
      <c r="BA76" s="107">
        <v>4.64182999488873</v>
      </c>
      <c r="BB76" s="107">
        <v>4.6539996754301001</v>
      </c>
      <c r="BC76" s="107">
        <v>4.5910485555893601</v>
      </c>
      <c r="BD76" s="107">
        <v>4.5527274259913897</v>
      </c>
      <c r="BE76" s="108">
        <v>4.19024764237962</v>
      </c>
      <c r="BF76" s="109">
        <v>-8.2132865132061195E-2</v>
      </c>
      <c r="BG76" s="109">
        <v>3.1722757578408298E-2</v>
      </c>
      <c r="BH76" s="109">
        <v>7.5278388187637602E-3</v>
      </c>
    </row>
    <row r="77" spans="1:60" s="103" customFormat="1" ht="10.5">
      <c r="A77" s="103" t="s">
        <v>322</v>
      </c>
      <c r="B77" s="107">
        <v>0.25207388101714701</v>
      </c>
      <c r="C77" s="107">
        <v>0.26269315314526798</v>
      </c>
      <c r="D77" s="107">
        <v>0.27409921297664702</v>
      </c>
      <c r="E77" s="107">
        <v>0.29296428542337399</v>
      </c>
      <c r="F77" s="107">
        <v>0.30679253095718501</v>
      </c>
      <c r="G77" s="107">
        <v>0.31073696366769199</v>
      </c>
      <c r="H77" s="107">
        <v>0.33286800352684998</v>
      </c>
      <c r="I77" s="107">
        <v>0.334056637825068</v>
      </c>
      <c r="J77" s="107">
        <v>0.36991573738274902</v>
      </c>
      <c r="K77" s="107">
        <v>0.41222103668001597</v>
      </c>
      <c r="L77" s="107">
        <v>0.45348720829036798</v>
      </c>
      <c r="M77" s="107">
        <v>0.50818702335170995</v>
      </c>
      <c r="N77" s="107">
        <v>0.56155882727908801</v>
      </c>
      <c r="O77" s="107">
        <v>0.59688498377508004</v>
      </c>
      <c r="P77" s="107">
        <v>0.68526268742111995</v>
      </c>
      <c r="Q77" s="107">
        <v>0.651517493168558</v>
      </c>
      <c r="R77" s="107">
        <v>0.683184444518111</v>
      </c>
      <c r="S77" s="107">
        <v>0.80219953830187696</v>
      </c>
      <c r="T77" s="107">
        <v>0.85604851018853001</v>
      </c>
      <c r="U77" s="107">
        <v>0.92439912944692504</v>
      </c>
      <c r="V77" s="107">
        <v>0.97136312795096902</v>
      </c>
      <c r="W77" s="107">
        <v>0.98629810346403202</v>
      </c>
      <c r="X77" s="107">
        <v>1.0376619407651</v>
      </c>
      <c r="Y77" s="107">
        <v>1.06902790745993</v>
      </c>
      <c r="Z77" s="107">
        <v>1.08993561438125</v>
      </c>
      <c r="AA77" s="107">
        <v>1.14776076256601</v>
      </c>
      <c r="AB77" s="107">
        <v>1.21594295070576</v>
      </c>
      <c r="AC77" s="107">
        <v>1.2660177379603801</v>
      </c>
      <c r="AD77" s="107">
        <v>1.3084944257853801</v>
      </c>
      <c r="AE77" s="107">
        <v>1.35404137167497</v>
      </c>
      <c r="AF77" s="107">
        <v>1.45338179450252</v>
      </c>
      <c r="AG77" s="107">
        <v>1.4713059745934201</v>
      </c>
      <c r="AH77" s="107">
        <v>1.60571673161456</v>
      </c>
      <c r="AI77" s="107">
        <v>1.7042915772229801</v>
      </c>
      <c r="AJ77" s="107">
        <v>1.72791481354828</v>
      </c>
      <c r="AK77" s="107">
        <v>1.7538526665673699</v>
      </c>
      <c r="AL77" s="107">
        <v>1.80171935570557</v>
      </c>
      <c r="AM77" s="107">
        <v>1.8698395528151699</v>
      </c>
      <c r="AN77" s="107">
        <v>1.9505154195504499</v>
      </c>
      <c r="AO77" s="107">
        <v>2.0155939791602302</v>
      </c>
      <c r="AP77" s="107">
        <v>2.1957687980301501</v>
      </c>
      <c r="AQ77" s="107">
        <v>2.2739936689119098</v>
      </c>
      <c r="AR77" s="107">
        <v>2.36058499325918</v>
      </c>
      <c r="AS77" s="107">
        <v>2.4464190986714498</v>
      </c>
      <c r="AT77" s="107">
        <v>2.4456805991209198</v>
      </c>
      <c r="AU77" s="107">
        <v>2.4560696075134998</v>
      </c>
      <c r="AV77" s="107">
        <v>2.3204085847174598</v>
      </c>
      <c r="AW77" s="107">
        <v>2.19757719112821</v>
      </c>
      <c r="AX77" s="107">
        <v>2.1050181673682702</v>
      </c>
      <c r="AY77" s="107">
        <v>2.0817822528297398</v>
      </c>
      <c r="AZ77" s="107">
        <v>1.9508537405978801</v>
      </c>
      <c r="BA77" s="107">
        <v>1.94196524203214</v>
      </c>
      <c r="BB77" s="107">
        <v>1.96447251178991</v>
      </c>
      <c r="BC77" s="107">
        <v>1.9244376154062901</v>
      </c>
      <c r="BD77" s="107">
        <v>1.9947855043187901</v>
      </c>
      <c r="BE77" s="108">
        <v>1.9642485121614299</v>
      </c>
      <c r="BF77" s="109">
        <v>-1.79988230780612E-2</v>
      </c>
      <c r="BG77" s="109">
        <v>-2.0172449805322699E-2</v>
      </c>
      <c r="BH77" s="109">
        <v>3.52880007615746E-3</v>
      </c>
    </row>
    <row r="78" spans="1:60" s="103" customFormat="1" ht="10.5">
      <c r="A78" s="113" t="s">
        <v>323</v>
      </c>
      <c r="B78" s="111">
        <v>2.0006943309201599</v>
      </c>
      <c r="C78" s="111">
        <v>2.0847932043977502</v>
      </c>
      <c r="D78" s="111">
        <v>2.1798658362446202</v>
      </c>
      <c r="E78" s="111">
        <v>2.3066065767373298</v>
      </c>
      <c r="F78" s="111">
        <v>2.4257419510605298</v>
      </c>
      <c r="G78" s="111">
        <v>2.5562145955009399</v>
      </c>
      <c r="H78" s="111">
        <v>2.7069554560352298</v>
      </c>
      <c r="I78" s="111">
        <v>2.9433836078793001</v>
      </c>
      <c r="J78" s="111">
        <v>3.2251536992424099</v>
      </c>
      <c r="K78" s="111">
        <v>3.43748613278321</v>
      </c>
      <c r="L78" s="111">
        <v>3.42944793791386</v>
      </c>
      <c r="M78" s="111">
        <v>3.88460116289705</v>
      </c>
      <c r="N78" s="111">
        <v>4.4180313762597798</v>
      </c>
      <c r="O78" s="111">
        <v>4.6334867660904999</v>
      </c>
      <c r="P78" s="111">
        <v>5.4453058807203396</v>
      </c>
      <c r="Q78" s="111">
        <v>5.2518134705085702</v>
      </c>
      <c r="R78" s="111">
        <v>5.7304875045750796</v>
      </c>
      <c r="S78" s="111">
        <v>6.3296466683327504</v>
      </c>
      <c r="T78" s="111">
        <v>6.9243743034865801</v>
      </c>
      <c r="U78" s="111">
        <v>7.8278712505093999</v>
      </c>
      <c r="V78" s="111">
        <v>8.2988327406824691</v>
      </c>
      <c r="W78" s="111">
        <v>8.6693956233728695</v>
      </c>
      <c r="X78" s="111">
        <v>9.2717812703433697</v>
      </c>
      <c r="Y78" s="111">
        <v>9.8021724825154504</v>
      </c>
      <c r="Z78" s="111">
        <v>10.3165889158486</v>
      </c>
      <c r="AA78" s="111">
        <v>10.737047479729499</v>
      </c>
      <c r="AB78" s="111">
        <v>11.172548728293799</v>
      </c>
      <c r="AC78" s="111">
        <v>12.2118445516781</v>
      </c>
      <c r="AD78" s="111">
        <v>12.5633784530001</v>
      </c>
      <c r="AE78" s="111">
        <v>13.995463005684</v>
      </c>
      <c r="AF78" s="111">
        <v>14.437548875502801</v>
      </c>
      <c r="AG78" s="111">
        <v>14.9216983324478</v>
      </c>
      <c r="AH78" s="111">
        <v>15.629717740476799</v>
      </c>
      <c r="AI78" s="111">
        <v>15.9151536364111</v>
      </c>
      <c r="AJ78" s="111">
        <v>16.2523334553923</v>
      </c>
      <c r="AK78" s="111">
        <v>17.091678250955599</v>
      </c>
      <c r="AL78" s="111">
        <v>17.982630087256101</v>
      </c>
      <c r="AM78" s="111">
        <v>19.0025126174836</v>
      </c>
      <c r="AN78" s="111">
        <v>19.838177233549501</v>
      </c>
      <c r="AO78" s="111">
        <v>21.455259530037299</v>
      </c>
      <c r="AP78" s="111">
        <v>22.617944390039298</v>
      </c>
      <c r="AQ78" s="111">
        <v>23.792747076768599</v>
      </c>
      <c r="AR78" s="111">
        <v>25.091396981071501</v>
      </c>
      <c r="AS78" s="111">
        <v>26.889646522777401</v>
      </c>
      <c r="AT78" s="111">
        <v>27.548294798662599</v>
      </c>
      <c r="AU78" s="111">
        <v>29.332154458608802</v>
      </c>
      <c r="AV78" s="111">
        <v>30.633608639768799</v>
      </c>
      <c r="AW78" s="111">
        <v>31.839467819049101</v>
      </c>
      <c r="AX78" s="111">
        <v>32.682970095538202</v>
      </c>
      <c r="AY78" s="111">
        <v>33.831974254024999</v>
      </c>
      <c r="AZ78" s="111">
        <v>34.824452456737497</v>
      </c>
      <c r="BA78" s="111">
        <v>35.821378595885101</v>
      </c>
      <c r="BB78" s="111">
        <v>36.302841979082103</v>
      </c>
      <c r="BC78" s="111">
        <v>36.465856397637403</v>
      </c>
      <c r="BD78" s="111">
        <v>37.509724827150897</v>
      </c>
      <c r="BE78" s="111">
        <v>36.444260536008002</v>
      </c>
      <c r="BF78" s="112">
        <v>-3.1059645967822801E-2</v>
      </c>
      <c r="BG78" s="112">
        <v>3.13472517197175E-2</v>
      </c>
      <c r="BH78" s="112">
        <v>6.5472626584022406E-2</v>
      </c>
    </row>
    <row r="79" spans="1:60" s="103" customFormat="1" ht="10.5">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8"/>
      <c r="BF79" s="109"/>
      <c r="BG79" s="109"/>
      <c r="BH79" s="109"/>
    </row>
    <row r="80" spans="1:60" s="103" customFormat="1" ht="10.5">
      <c r="A80" s="103" t="s">
        <v>324</v>
      </c>
      <c r="B80" s="107">
        <v>8.9139467E-2</v>
      </c>
      <c r="C80" s="107">
        <v>0.10716806299999999</v>
      </c>
      <c r="D80" s="107">
        <v>0.10142614799999999</v>
      </c>
      <c r="E80" s="107">
        <v>0.108878725</v>
      </c>
      <c r="F80" s="107">
        <v>0.120508183</v>
      </c>
      <c r="G80" s="107">
        <v>0.13195784499999999</v>
      </c>
      <c r="H80" s="107">
        <v>0.14282534499999999</v>
      </c>
      <c r="I80" s="107">
        <v>0.160412901</v>
      </c>
      <c r="J80" s="107">
        <v>0.19121728099999999</v>
      </c>
      <c r="K80" s="107">
        <v>0.211751519</v>
      </c>
      <c r="L80" s="107">
        <v>0.253119235</v>
      </c>
      <c r="M80" s="107">
        <v>0.295316633</v>
      </c>
      <c r="N80" s="107">
        <v>0.324591825</v>
      </c>
      <c r="O80" s="107">
        <v>0.40794000899999999</v>
      </c>
      <c r="P80" s="107">
        <v>0.53455701799999999</v>
      </c>
      <c r="Q80" s="107">
        <v>0.63754880000000003</v>
      </c>
      <c r="R80" s="107">
        <v>0.77443412199999995</v>
      </c>
      <c r="S80" s="107">
        <v>0.89289458399999999</v>
      </c>
      <c r="T80" s="107">
        <v>0.975328376</v>
      </c>
      <c r="U80" s="107">
        <v>0.93641469099999997</v>
      </c>
      <c r="V80" s="107">
        <v>0.94385090699999996</v>
      </c>
      <c r="W80" s="107">
        <v>0.99880469500000002</v>
      </c>
      <c r="X80" s="107">
        <v>1.02628323</v>
      </c>
      <c r="Y80" s="107">
        <v>1.0994005149999999</v>
      </c>
      <c r="Z80" s="107">
        <v>1.0692999679999999</v>
      </c>
      <c r="AA80" s="107">
        <v>1.1338183289999999</v>
      </c>
      <c r="AB80" s="107">
        <v>1.12335327</v>
      </c>
      <c r="AC80" s="107">
        <v>1.1526884040000001</v>
      </c>
      <c r="AD80" s="107">
        <v>1.0725541999999999</v>
      </c>
      <c r="AE80" s="107">
        <v>1.0868088849999999</v>
      </c>
      <c r="AF80" s="107">
        <v>1.1271968779999999</v>
      </c>
      <c r="AG80" s="107">
        <v>1.115641943</v>
      </c>
      <c r="AH80" s="107">
        <v>1.0722467259999999</v>
      </c>
      <c r="AI80" s="107">
        <v>1.109917657</v>
      </c>
      <c r="AJ80" s="107">
        <v>1.121032061</v>
      </c>
      <c r="AK80" s="107">
        <v>1.0797694819999999</v>
      </c>
      <c r="AL80" s="107">
        <v>1.11888245148052</v>
      </c>
      <c r="AM80" s="107">
        <v>1.1589856021612901</v>
      </c>
      <c r="AN80" s="107">
        <v>1.2127519464615399</v>
      </c>
      <c r="AO80" s="107">
        <v>1.2590422789554101</v>
      </c>
      <c r="AP80" s="107">
        <v>1.3182305997918999</v>
      </c>
      <c r="AQ80" s="107">
        <v>1.3650570574924501</v>
      </c>
      <c r="AR80" s="107">
        <v>1.43856372061794</v>
      </c>
      <c r="AS80" s="107">
        <v>1.5246314319049901</v>
      </c>
      <c r="AT80" s="107">
        <v>1.615685244</v>
      </c>
      <c r="AU80" s="107">
        <v>1.58027136020859</v>
      </c>
      <c r="AV80" s="107">
        <v>1.67191939909451</v>
      </c>
      <c r="AW80" s="107">
        <v>1.8273700061270199</v>
      </c>
      <c r="AX80" s="107">
        <v>1.9330406522891601</v>
      </c>
      <c r="AY80" s="107">
        <v>2.1080576878682602</v>
      </c>
      <c r="AZ80" s="107">
        <v>2.22293476951429</v>
      </c>
      <c r="BA80" s="107">
        <v>2.2209887612564199</v>
      </c>
      <c r="BB80" s="107">
        <v>2.2453245928999999</v>
      </c>
      <c r="BC80" s="107">
        <v>2.4157966523473702</v>
      </c>
      <c r="BD80" s="107">
        <v>2.5025141009070699</v>
      </c>
      <c r="BE80" s="108">
        <v>2.2985870619757098</v>
      </c>
      <c r="BF80" s="109">
        <v>-8.3998460338033501E-2</v>
      </c>
      <c r="BG80" s="109">
        <v>4.4724976143169198E-2</v>
      </c>
      <c r="BH80" s="109">
        <v>4.12944398284356E-3</v>
      </c>
    </row>
    <row r="81" spans="1:60" s="103" customFormat="1" ht="10.5">
      <c r="A81" s="103" t="s">
        <v>325</v>
      </c>
      <c r="B81" s="107">
        <v>0.32891235400000002</v>
      </c>
      <c r="C81" s="107">
        <v>0.346088332</v>
      </c>
      <c r="D81" s="107">
        <v>0.29603651600000003</v>
      </c>
      <c r="E81" s="107">
        <v>0.31888730799999998</v>
      </c>
      <c r="F81" s="107">
        <v>0.261575954</v>
      </c>
      <c r="G81" s="107">
        <v>0.32612871599999999</v>
      </c>
      <c r="H81" s="107">
        <v>0.33510928108400001</v>
      </c>
      <c r="I81" s="107">
        <v>0.37211380885599998</v>
      </c>
      <c r="J81" s="107">
        <v>0.35153733061600001</v>
      </c>
      <c r="K81" s="107">
        <v>0.39938824212399998</v>
      </c>
      <c r="L81" s="107">
        <v>0.44305527023199998</v>
      </c>
      <c r="M81" s="107">
        <v>0.5298829746</v>
      </c>
      <c r="N81" s="107">
        <v>0.57474642169599999</v>
      </c>
      <c r="O81" s="107">
        <v>0.60686700691999995</v>
      </c>
      <c r="P81" s="107">
        <v>0.66369557354800002</v>
      </c>
      <c r="Q81" s="107">
        <v>0.75565998664</v>
      </c>
      <c r="R81" s="107">
        <v>0.86135402484800005</v>
      </c>
      <c r="S81" s="107">
        <v>0.96162620642800001</v>
      </c>
      <c r="T81" s="107">
        <v>1.0405922382399999</v>
      </c>
      <c r="U81" s="107">
        <v>1.1353916265999999</v>
      </c>
      <c r="V81" s="107">
        <v>1.17795606146</v>
      </c>
      <c r="W81" s="107">
        <v>1.20495119488</v>
      </c>
      <c r="X81" s="107">
        <v>1.27808196798</v>
      </c>
      <c r="Y81" s="107">
        <v>1.2970604018680001</v>
      </c>
      <c r="Z81" s="107">
        <v>1.367163216664</v>
      </c>
      <c r="AA81" s="107">
        <v>1.402343198876</v>
      </c>
      <c r="AB81" s="107">
        <v>1.4207601989480001</v>
      </c>
      <c r="AC81" s="107">
        <v>1.4071312010079999</v>
      </c>
      <c r="AD81" s="107">
        <v>1.407974897648</v>
      </c>
      <c r="AE81" s="107">
        <v>1.4806977412519999</v>
      </c>
      <c r="AF81" s="107">
        <v>1.5689335618119999</v>
      </c>
      <c r="AG81" s="107">
        <v>1.6531874606000001</v>
      </c>
      <c r="AH81" s="107">
        <v>1.722207181932</v>
      </c>
      <c r="AI81" s="107">
        <v>1.7932968370760001</v>
      </c>
      <c r="AJ81" s="107">
        <v>1.9241205686759999</v>
      </c>
      <c r="AK81" s="107">
        <v>2.03752122088</v>
      </c>
      <c r="AL81" s="107">
        <v>2.1265758664953802</v>
      </c>
      <c r="AM81" s="107">
        <v>2.18063405097742</v>
      </c>
      <c r="AN81" s="107">
        <v>2.3195270204415399</v>
      </c>
      <c r="AO81" s="107">
        <v>2.3471452581480698</v>
      </c>
      <c r="AP81" s="107">
        <v>2.5154648530749202</v>
      </c>
      <c r="AQ81" s="107">
        <v>2.6261941137720002</v>
      </c>
      <c r="AR81" s="107">
        <v>2.7865705743952298</v>
      </c>
      <c r="AS81" s="107">
        <v>2.94098683949727</v>
      </c>
      <c r="AT81" s="107">
        <v>3.08615177916906</v>
      </c>
      <c r="AU81" s="107">
        <v>3.2421318703948998</v>
      </c>
      <c r="AV81" s="107">
        <v>3.3029744525392699</v>
      </c>
      <c r="AW81" s="107">
        <v>3.4699220296055402</v>
      </c>
      <c r="AX81" s="107">
        <v>3.4482368352525099</v>
      </c>
      <c r="AY81" s="107">
        <v>3.4419557697659999</v>
      </c>
      <c r="AZ81" s="107">
        <v>3.51732530254742</v>
      </c>
      <c r="BA81" s="107">
        <v>3.6946448574983499</v>
      </c>
      <c r="BB81" s="107">
        <v>3.7986167985189798</v>
      </c>
      <c r="BC81" s="107">
        <v>3.8535883835497202</v>
      </c>
      <c r="BD81" s="107">
        <v>3.8620668911150702</v>
      </c>
      <c r="BE81" s="108">
        <v>3.64699190014607</v>
      </c>
      <c r="BF81" s="109">
        <v>-5.82691745268029E-2</v>
      </c>
      <c r="BG81" s="109">
        <v>2.2681149769061298E-2</v>
      </c>
      <c r="BH81" s="109">
        <v>6.5518722378054102E-3</v>
      </c>
    </row>
    <row r="82" spans="1:60" s="103" customFormat="1" ht="10.5">
      <c r="A82" s="103" t="s">
        <v>326</v>
      </c>
      <c r="B82" s="107">
        <v>6.3055443560170094E-2</v>
      </c>
      <c r="C82" s="107">
        <v>8.3405159278113497E-2</v>
      </c>
      <c r="D82" s="107">
        <v>8.8000370978684503E-2</v>
      </c>
      <c r="E82" s="107">
        <v>9.4444289959039099E-2</v>
      </c>
      <c r="F82" s="107">
        <v>0.103448436784444</v>
      </c>
      <c r="G82" s="107">
        <v>0.108380500667198</v>
      </c>
      <c r="H82" s="107">
        <v>0.11522724018352</v>
      </c>
      <c r="I82" s="107">
        <v>0.124574353440125</v>
      </c>
      <c r="J82" s="107">
        <v>0.13875328545590199</v>
      </c>
      <c r="K82" s="107">
        <v>0.148287746879672</v>
      </c>
      <c r="L82" s="107">
        <v>0.150940971166906</v>
      </c>
      <c r="M82" s="107">
        <v>0.163657495473193</v>
      </c>
      <c r="N82" s="107">
        <v>0.18340522257956801</v>
      </c>
      <c r="O82" s="107">
        <v>0.194700531859791</v>
      </c>
      <c r="P82" s="107">
        <v>0.217149490459108</v>
      </c>
      <c r="Q82" s="107">
        <v>0.21781442674198401</v>
      </c>
      <c r="R82" s="107">
        <v>0.21156028747960601</v>
      </c>
      <c r="S82" s="107">
        <v>0.21832909843475501</v>
      </c>
      <c r="T82" s="107">
        <v>0.22422579543809701</v>
      </c>
      <c r="U82" s="107">
        <v>0.227298017784719</v>
      </c>
      <c r="V82" s="107">
        <v>0.23477643177599999</v>
      </c>
      <c r="W82" s="107">
        <v>0.242711693624</v>
      </c>
      <c r="X82" s="107">
        <v>0.24990195003599999</v>
      </c>
      <c r="Y82" s="107">
        <v>0.26394875430800002</v>
      </c>
      <c r="Z82" s="107">
        <v>0.29030298351200001</v>
      </c>
      <c r="AA82" s="107">
        <v>0.29713364390800001</v>
      </c>
      <c r="AB82" s="107">
        <v>0.300902745468</v>
      </c>
      <c r="AC82" s="107">
        <v>0.336983598336</v>
      </c>
      <c r="AD82" s="107">
        <v>0.34087141419200001</v>
      </c>
      <c r="AE82" s="107">
        <v>0.37549399917999998</v>
      </c>
      <c r="AF82" s="107">
        <v>0.36843240960399998</v>
      </c>
      <c r="AG82" s="107">
        <v>0.38434624932</v>
      </c>
      <c r="AH82" s="107">
        <v>0.39952977998400002</v>
      </c>
      <c r="AI82" s="107">
        <v>0.41001565713600002</v>
      </c>
      <c r="AJ82" s="107">
        <v>0.42603900971600001</v>
      </c>
      <c r="AK82" s="107">
        <v>0.42236362279200002</v>
      </c>
      <c r="AL82" s="107">
        <v>0.45617499550514301</v>
      </c>
      <c r="AM82" s="107">
        <v>0.46756108295131998</v>
      </c>
      <c r="AN82" s="107">
        <v>0.46847426714085599</v>
      </c>
      <c r="AO82" s="107">
        <v>0.53356569884512395</v>
      </c>
      <c r="AP82" s="107">
        <v>0.57918351057553497</v>
      </c>
      <c r="AQ82" s="107">
        <v>0.59096875456153797</v>
      </c>
      <c r="AR82" s="107">
        <v>0.58537057030109096</v>
      </c>
      <c r="AS82" s="107">
        <v>0.64613873383599096</v>
      </c>
      <c r="AT82" s="107">
        <v>0.62933100126377595</v>
      </c>
      <c r="AU82" s="107">
        <v>0.69756768301134497</v>
      </c>
      <c r="AV82" s="107">
        <v>0.73326405011191398</v>
      </c>
      <c r="AW82" s="107">
        <v>0.74608284429560101</v>
      </c>
      <c r="AX82" s="107">
        <v>0.76519684905935603</v>
      </c>
      <c r="AY82" s="107">
        <v>0.77650930292013498</v>
      </c>
      <c r="AZ82" s="107">
        <v>0.789754748489642</v>
      </c>
      <c r="BA82" s="107">
        <v>0.79822289565349103</v>
      </c>
      <c r="BB82" s="107">
        <v>0.83600357774364997</v>
      </c>
      <c r="BC82" s="107">
        <v>0.86404012274116404</v>
      </c>
      <c r="BD82" s="107">
        <v>0.94293804540089998</v>
      </c>
      <c r="BE82" s="108">
        <v>0.877976628960075</v>
      </c>
      <c r="BF82" s="109">
        <v>-7.1436570003611602E-2</v>
      </c>
      <c r="BG82" s="109">
        <v>4.1262920285603598E-2</v>
      </c>
      <c r="BH82" s="109">
        <v>1.5772973612842699E-3</v>
      </c>
    </row>
    <row r="83" spans="1:60" s="103" customFormat="1" ht="10.5">
      <c r="A83" s="103" t="s">
        <v>327</v>
      </c>
      <c r="B83" s="107">
        <v>1.275198761</v>
      </c>
      <c r="C83" s="107">
        <v>1.2831209610000001</v>
      </c>
      <c r="D83" s="107">
        <v>1.336140694</v>
      </c>
      <c r="E83" s="107">
        <v>1.4101330830000001</v>
      </c>
      <c r="F83" s="107">
        <v>1.451919623</v>
      </c>
      <c r="G83" s="107">
        <v>1.517304268</v>
      </c>
      <c r="H83" s="107">
        <v>1.63442283366415</v>
      </c>
      <c r="I83" s="107">
        <v>1.6879674558928</v>
      </c>
      <c r="J83" s="107">
        <v>1.81594185449517</v>
      </c>
      <c r="K83" s="107">
        <v>1.8680102216838499</v>
      </c>
      <c r="L83" s="107">
        <v>1.9915450045518099</v>
      </c>
      <c r="M83" s="107">
        <v>2.0781564440913498</v>
      </c>
      <c r="N83" s="107">
        <v>2.1290821886337401</v>
      </c>
      <c r="O83" s="107">
        <v>2.10839497500915</v>
      </c>
      <c r="P83" s="107">
        <v>2.1776146514142001</v>
      </c>
      <c r="Q83" s="107">
        <v>2.3244711991166001</v>
      </c>
      <c r="R83" s="107">
        <v>2.7058678671947201</v>
      </c>
      <c r="S83" s="107">
        <v>2.9107202788002602</v>
      </c>
      <c r="T83" s="107">
        <v>2.9496474842141698</v>
      </c>
      <c r="U83" s="107">
        <v>3.22267248598336</v>
      </c>
      <c r="V83" s="107">
        <v>3.2908565354243602</v>
      </c>
      <c r="W83" s="107">
        <v>3.3511838323971901</v>
      </c>
      <c r="X83" s="107">
        <v>3.40485392291514</v>
      </c>
      <c r="Y83" s="107">
        <v>3.7479821718230402</v>
      </c>
      <c r="Z83" s="107">
        <v>3.5804310742838701</v>
      </c>
      <c r="AA83" s="107">
        <v>3.70433940511897</v>
      </c>
      <c r="AB83" s="107">
        <v>3.6768493946668199</v>
      </c>
      <c r="AC83" s="107">
        <v>3.6948549028530699</v>
      </c>
      <c r="AD83" s="107">
        <v>3.6892744405457401</v>
      </c>
      <c r="AE83" s="107">
        <v>3.8467340799712302</v>
      </c>
      <c r="AF83" s="107">
        <v>4.02028743189266</v>
      </c>
      <c r="AG83" s="107">
        <v>4.0996727194082299</v>
      </c>
      <c r="AH83" s="107">
        <v>4.19166652930073</v>
      </c>
      <c r="AI83" s="107">
        <v>4.1177928788491096</v>
      </c>
      <c r="AJ83" s="107">
        <v>4.2579579917475101</v>
      </c>
      <c r="AK83" s="107">
        <v>4.2631529281314702</v>
      </c>
      <c r="AL83" s="107">
        <v>4.2854720388996297</v>
      </c>
      <c r="AM83" s="107">
        <v>4.1754224810440901</v>
      </c>
      <c r="AN83" s="107">
        <v>4.5247518005633198</v>
      </c>
      <c r="AO83" s="107">
        <v>4.9378968236845102</v>
      </c>
      <c r="AP83" s="107">
        <v>4.67446057449476</v>
      </c>
      <c r="AQ83" s="107">
        <v>4.7691682954568</v>
      </c>
      <c r="AR83" s="107">
        <v>4.8989476980529902</v>
      </c>
      <c r="AS83" s="107">
        <v>5.2505853856469296</v>
      </c>
      <c r="AT83" s="107">
        <v>5.2271748947256604</v>
      </c>
      <c r="AU83" s="107">
        <v>5.2617811464631101</v>
      </c>
      <c r="AV83" s="107">
        <v>5.1964563693288497</v>
      </c>
      <c r="AW83" s="107">
        <v>5.1175254424843502</v>
      </c>
      <c r="AX83" s="107">
        <v>5.1397132163465402</v>
      </c>
      <c r="AY83" s="107">
        <v>5.1990094091890304</v>
      </c>
      <c r="AZ83" s="107">
        <v>5.0924592777508702</v>
      </c>
      <c r="BA83" s="107">
        <v>5.3257973399801699</v>
      </c>
      <c r="BB83" s="107">
        <v>5.2979082926806997</v>
      </c>
      <c r="BC83" s="107">
        <v>5.0961387072998301</v>
      </c>
      <c r="BD83" s="107">
        <v>5.2079007974610496</v>
      </c>
      <c r="BE83" s="108">
        <v>4.9019011933479604</v>
      </c>
      <c r="BF83" s="109">
        <v>-6.1328506281882703E-2</v>
      </c>
      <c r="BG83" s="109">
        <v>-3.6934201842620001E-4</v>
      </c>
      <c r="BH83" s="109">
        <v>8.8063344313639193E-3</v>
      </c>
    </row>
    <row r="84" spans="1:60" s="103" customFormat="1" ht="10.5">
      <c r="A84" s="103" t="s">
        <v>328</v>
      </c>
      <c r="B84" s="107">
        <v>0.369476643227023</v>
      </c>
      <c r="C84" s="107">
        <v>0.40551708093675098</v>
      </c>
      <c r="D84" s="107">
        <v>0.41747701741507798</v>
      </c>
      <c r="E84" s="107">
        <v>0.43478128827878798</v>
      </c>
      <c r="F84" s="107">
        <v>0.45497734784802901</v>
      </c>
      <c r="G84" s="107">
        <v>0.51425016199076801</v>
      </c>
      <c r="H84" s="107">
        <v>0.55142274387270995</v>
      </c>
      <c r="I84" s="107">
        <v>0.57823443989464396</v>
      </c>
      <c r="J84" s="107">
        <v>0.60990927658685801</v>
      </c>
      <c r="K84" s="107">
        <v>0.63231820226235802</v>
      </c>
      <c r="L84" s="107">
        <v>0.61679826189317599</v>
      </c>
      <c r="M84" s="107">
        <v>0.66139865031429401</v>
      </c>
      <c r="N84" s="107">
        <v>0.67069587972752898</v>
      </c>
      <c r="O84" s="107">
        <v>0.65339037629220598</v>
      </c>
      <c r="P84" s="107">
        <v>0.67405966961123198</v>
      </c>
      <c r="Q84" s="107">
        <v>0.67504099102756498</v>
      </c>
      <c r="R84" s="107">
        <v>0.66611140879238695</v>
      </c>
      <c r="S84" s="107">
        <v>0.65686770153737195</v>
      </c>
      <c r="T84" s="107">
        <v>0.66113156544762997</v>
      </c>
      <c r="U84" s="107">
        <v>0.65733034317551198</v>
      </c>
      <c r="V84" s="107">
        <v>0.68101150880634698</v>
      </c>
      <c r="W84" s="107">
        <v>0.71663733989790701</v>
      </c>
      <c r="X84" s="107">
        <v>0.71942091383487805</v>
      </c>
      <c r="Y84" s="107">
        <v>0.77853380592419696</v>
      </c>
      <c r="Z84" s="107">
        <v>0.78896305803234601</v>
      </c>
      <c r="AA84" s="107">
        <v>0.88850254427167497</v>
      </c>
      <c r="AB84" s="107">
        <v>0.84618997804894402</v>
      </c>
      <c r="AC84" s="107">
        <v>0.83083732750557204</v>
      </c>
      <c r="AD84" s="107">
        <v>0.88513661599453697</v>
      </c>
      <c r="AE84" s="107">
        <v>0.89073880375789005</v>
      </c>
      <c r="AF84" s="107">
        <v>0.90721015983387099</v>
      </c>
      <c r="AG84" s="107">
        <v>0.91232104124410696</v>
      </c>
      <c r="AH84" s="107">
        <v>0.94834706658950096</v>
      </c>
      <c r="AI84" s="107">
        <v>1.01016540103095</v>
      </c>
      <c r="AJ84" s="107">
        <v>1.0315887276132001</v>
      </c>
      <c r="AK84" s="107">
        <v>1.04428586650124</v>
      </c>
      <c r="AL84" s="107">
        <v>1.1233760458858599</v>
      </c>
      <c r="AM84" s="107">
        <v>1.15089189508859</v>
      </c>
      <c r="AN84" s="107">
        <v>1.13659278661481</v>
      </c>
      <c r="AO84" s="107">
        <v>1.22806988535873</v>
      </c>
      <c r="AP84" s="107">
        <v>1.2692755613117199</v>
      </c>
      <c r="AQ84" s="107">
        <v>1.31382456911289</v>
      </c>
      <c r="AR84" s="107">
        <v>1.3810359319649399</v>
      </c>
      <c r="AS84" s="107">
        <v>1.3701569282469299</v>
      </c>
      <c r="AT84" s="107">
        <v>1.44471211168796</v>
      </c>
      <c r="AU84" s="107">
        <v>1.5643888464591</v>
      </c>
      <c r="AV84" s="107">
        <v>1.6420956080872899</v>
      </c>
      <c r="AW84" s="107">
        <v>1.65994283960114</v>
      </c>
      <c r="AX84" s="107">
        <v>1.816832034748</v>
      </c>
      <c r="AY84" s="107">
        <v>1.9852134302745901</v>
      </c>
      <c r="AZ84" s="107">
        <v>2.0755239182310001</v>
      </c>
      <c r="BA84" s="107">
        <v>2.0333811318528801</v>
      </c>
      <c r="BB84" s="107">
        <v>2.1541412217325502</v>
      </c>
      <c r="BC84" s="107">
        <v>2.2762022077041602</v>
      </c>
      <c r="BD84" s="107">
        <v>2.3154535605142499</v>
      </c>
      <c r="BE84" s="108">
        <v>2.1190137887764999</v>
      </c>
      <c r="BF84" s="109">
        <v>-8.7339012255304493E-2</v>
      </c>
      <c r="BG84" s="109">
        <v>4.8299735304576701E-2</v>
      </c>
      <c r="BH84" s="109">
        <v>3.8068380721261101E-3</v>
      </c>
    </row>
    <row r="85" spans="1:60" s="103" customFormat="1" ht="10.5">
      <c r="A85" s="103" t="s">
        <v>329</v>
      </c>
      <c r="B85" s="107">
        <v>0.13303786858545599</v>
      </c>
      <c r="C85" s="107">
        <v>0.137096320639395</v>
      </c>
      <c r="D85" s="107">
        <v>0.136507851392625</v>
      </c>
      <c r="E85" s="107">
        <v>0.141640520033784</v>
      </c>
      <c r="F85" s="107">
        <v>0.14871460552405399</v>
      </c>
      <c r="G85" s="107">
        <v>0.15597930509494201</v>
      </c>
      <c r="H85" s="107">
        <v>0.17919542946974401</v>
      </c>
      <c r="I85" s="107">
        <v>0.18596094725575699</v>
      </c>
      <c r="J85" s="107">
        <v>0.20746617844915799</v>
      </c>
      <c r="K85" s="107">
        <v>0.214736671861982</v>
      </c>
      <c r="L85" s="107">
        <v>0.20190392017744599</v>
      </c>
      <c r="M85" s="107">
        <v>0.199476247356282</v>
      </c>
      <c r="N85" s="107">
        <v>0.21038273870963201</v>
      </c>
      <c r="O85" s="107">
        <v>0.23406710487297799</v>
      </c>
      <c r="P85" s="107">
        <v>0.237684247456112</v>
      </c>
      <c r="Q85" s="107">
        <v>0.24667839218336901</v>
      </c>
      <c r="R85" s="107">
        <v>0.26091707791366497</v>
      </c>
      <c r="S85" s="107">
        <v>0.25251446759290103</v>
      </c>
      <c r="T85" s="107">
        <v>0.27969534351707798</v>
      </c>
      <c r="U85" s="107">
        <v>0.26597681548683799</v>
      </c>
      <c r="V85" s="107">
        <v>0.29800533397616902</v>
      </c>
      <c r="W85" s="107">
        <v>0.29596464990217602</v>
      </c>
      <c r="X85" s="107">
        <v>0.30289442796011201</v>
      </c>
      <c r="Y85" s="107">
        <v>0.31848835630362599</v>
      </c>
      <c r="Z85" s="107">
        <v>0.33523108656873402</v>
      </c>
      <c r="AA85" s="107">
        <v>0.31030235446049398</v>
      </c>
      <c r="AB85" s="107">
        <v>0.29103995369185198</v>
      </c>
      <c r="AC85" s="107">
        <v>0.29836603223818903</v>
      </c>
      <c r="AD85" s="107">
        <v>0.29807147419276397</v>
      </c>
      <c r="AE85" s="107">
        <v>0.28917242760172801</v>
      </c>
      <c r="AF85" s="107">
        <v>0.29767060717426902</v>
      </c>
      <c r="AG85" s="107">
        <v>0.29845455288156603</v>
      </c>
      <c r="AH85" s="107">
        <v>0.29725237798983201</v>
      </c>
      <c r="AI85" s="107">
        <v>0.28631891390359498</v>
      </c>
      <c r="AJ85" s="107">
        <v>0.29916657438812699</v>
      </c>
      <c r="AK85" s="107">
        <v>0.32686149596730102</v>
      </c>
      <c r="AL85" s="107">
        <v>0.33859877004272798</v>
      </c>
      <c r="AM85" s="107">
        <v>0.35131711855652997</v>
      </c>
      <c r="AN85" s="107">
        <v>0.375942550931472</v>
      </c>
      <c r="AO85" s="107">
        <v>0.45272709319632298</v>
      </c>
      <c r="AP85" s="107">
        <v>0.43857704852802898</v>
      </c>
      <c r="AQ85" s="107">
        <v>0.49112085414116402</v>
      </c>
      <c r="AR85" s="107">
        <v>0.50896984679844004</v>
      </c>
      <c r="AS85" s="107">
        <v>0.56315619429951003</v>
      </c>
      <c r="AT85" s="107">
        <v>0.59223747127687199</v>
      </c>
      <c r="AU85" s="107">
        <v>0.67001091182272299</v>
      </c>
      <c r="AV85" s="107">
        <v>0.70154682621541398</v>
      </c>
      <c r="AW85" s="107">
        <v>0.75055309738550902</v>
      </c>
      <c r="AX85" s="107">
        <v>0.84161691947244599</v>
      </c>
      <c r="AY85" s="107">
        <v>0.88709277743771997</v>
      </c>
      <c r="AZ85" s="107">
        <v>0.89116284561151105</v>
      </c>
      <c r="BA85" s="107">
        <v>0.92237046818629598</v>
      </c>
      <c r="BB85" s="107">
        <v>0.91828821986116305</v>
      </c>
      <c r="BC85" s="107">
        <v>0.93957932312351899</v>
      </c>
      <c r="BD85" s="107">
        <v>0.89325876624262401</v>
      </c>
      <c r="BE85" s="108">
        <v>0.84865529713983601</v>
      </c>
      <c r="BF85" s="109">
        <v>-5.2529234748195902E-2</v>
      </c>
      <c r="BG85" s="109">
        <v>4.1953026558065203E-2</v>
      </c>
      <c r="BH85" s="109">
        <v>1.52462117631089E-3</v>
      </c>
    </row>
    <row r="86" spans="1:60" s="103" customFormat="1" ht="10.5">
      <c r="A86" s="103" t="s">
        <v>330</v>
      </c>
      <c r="B86" s="107">
        <v>0.18652764818841799</v>
      </c>
      <c r="C86" s="107">
        <v>0.20503901533150501</v>
      </c>
      <c r="D86" s="107">
        <v>0.20833563458712001</v>
      </c>
      <c r="E86" s="107">
        <v>0.210343369074067</v>
      </c>
      <c r="F86" s="107">
        <v>0.23589046187857199</v>
      </c>
      <c r="G86" s="107">
        <v>0.26474946153516699</v>
      </c>
      <c r="H86" s="107">
        <v>0.34127468038726899</v>
      </c>
      <c r="I86" s="107">
        <v>0.36865048100196202</v>
      </c>
      <c r="J86" s="107">
        <v>0.41374438730477098</v>
      </c>
      <c r="K86" s="107">
        <v>0.42517544650844502</v>
      </c>
      <c r="L86" s="107">
        <v>0.458193080197981</v>
      </c>
      <c r="M86" s="107">
        <v>0.55798715182873604</v>
      </c>
      <c r="N86" s="107">
        <v>0.60436917213310204</v>
      </c>
      <c r="O86" s="107">
        <v>0.63713955009552203</v>
      </c>
      <c r="P86" s="107">
        <v>0.73991111456110703</v>
      </c>
      <c r="Q86" s="107">
        <v>0.788361525710361</v>
      </c>
      <c r="R86" s="107">
        <v>0.82357219134563497</v>
      </c>
      <c r="S86" s="107">
        <v>0.85939930402068498</v>
      </c>
      <c r="T86" s="107">
        <v>0.79206490849793298</v>
      </c>
      <c r="U86" s="107">
        <v>0.72816181284137405</v>
      </c>
      <c r="V86" s="107">
        <v>0.77929160676196296</v>
      </c>
      <c r="W86" s="107">
        <v>0.76962699723237804</v>
      </c>
      <c r="X86" s="107">
        <v>0.80463814371630005</v>
      </c>
      <c r="Y86" s="107">
        <v>0.85908224858898297</v>
      </c>
      <c r="Z86" s="107">
        <v>0.90466579540263403</v>
      </c>
      <c r="AA86" s="107">
        <v>0.87846122900810597</v>
      </c>
      <c r="AB86" s="107">
        <v>0.93696430924738905</v>
      </c>
      <c r="AC86" s="107">
        <v>1.01270770366504</v>
      </c>
      <c r="AD86" s="107">
        <v>1.01891266499335</v>
      </c>
      <c r="AE86" s="107">
        <v>1.00506523974192</v>
      </c>
      <c r="AF86" s="107">
        <v>1.0354247318958001</v>
      </c>
      <c r="AG86" s="107">
        <v>1.1217278038177501</v>
      </c>
      <c r="AH86" s="107">
        <v>1.1169411511665199</v>
      </c>
      <c r="AI86" s="107">
        <v>1.1393389890991701</v>
      </c>
      <c r="AJ86" s="107">
        <v>1.1435878868187599</v>
      </c>
      <c r="AK86" s="107">
        <v>1.22104488911398</v>
      </c>
      <c r="AL86" s="107">
        <v>1.3258925935068799</v>
      </c>
      <c r="AM86" s="107">
        <v>1.4466454187473501</v>
      </c>
      <c r="AN86" s="107">
        <v>1.4328939861987799</v>
      </c>
      <c r="AO86" s="107">
        <v>1.4836086392736401</v>
      </c>
      <c r="AP86" s="107">
        <v>1.5312774099912501</v>
      </c>
      <c r="AQ86" s="107">
        <v>1.40088580438813</v>
      </c>
      <c r="AR86" s="107">
        <v>1.4968128374506999</v>
      </c>
      <c r="AS86" s="107">
        <v>1.6103197929587101</v>
      </c>
      <c r="AT86" s="107">
        <v>1.5065679206804901</v>
      </c>
      <c r="AU86" s="107">
        <v>1.57696117946231</v>
      </c>
      <c r="AV86" s="107">
        <v>1.72818536540625</v>
      </c>
      <c r="AW86" s="107">
        <v>1.8059023337501701</v>
      </c>
      <c r="AX86" s="107">
        <v>1.81251694187394</v>
      </c>
      <c r="AY86" s="107">
        <v>1.86899396585875</v>
      </c>
      <c r="AZ86" s="107">
        <v>2.1618457247460898</v>
      </c>
      <c r="BA86" s="107">
        <v>2.22879454698435</v>
      </c>
      <c r="BB86" s="107">
        <v>2.4111375540638198</v>
      </c>
      <c r="BC86" s="107">
        <v>2.67894884398885</v>
      </c>
      <c r="BD86" s="107">
        <v>2.7490909838487401</v>
      </c>
      <c r="BE86" s="108">
        <v>2.6023556536533601</v>
      </c>
      <c r="BF86" s="109">
        <v>-5.5962349899664497E-2</v>
      </c>
      <c r="BG86" s="109">
        <v>6.1989052307538997E-2</v>
      </c>
      <c r="BH86" s="109">
        <v>4.67516852981892E-3</v>
      </c>
    </row>
    <row r="87" spans="1:60" s="103" customFormat="1" ht="10.5">
      <c r="A87" s="103" t="s">
        <v>331</v>
      </c>
      <c r="B87" s="107">
        <v>6.1411892122318401E-2</v>
      </c>
      <c r="C87" s="107">
        <v>6.7572241757081694E-2</v>
      </c>
      <c r="D87" s="107">
        <v>7.2333444308615893E-2</v>
      </c>
      <c r="E87" s="107">
        <v>8.2416295668215803E-2</v>
      </c>
      <c r="F87" s="107">
        <v>9.1574776181942E-2</v>
      </c>
      <c r="G87" s="107">
        <v>0.109020837819952</v>
      </c>
      <c r="H87" s="107">
        <v>0.100361679566877</v>
      </c>
      <c r="I87" s="107">
        <v>0.12760313845254001</v>
      </c>
      <c r="J87" s="107">
        <v>0.17512453385908999</v>
      </c>
      <c r="K87" s="107">
        <v>0.19199065662988499</v>
      </c>
      <c r="L87" s="107">
        <v>0.21523834567618599</v>
      </c>
      <c r="M87" s="107">
        <v>0.25279135190917901</v>
      </c>
      <c r="N87" s="107">
        <v>0.28622351636631299</v>
      </c>
      <c r="O87" s="107">
        <v>0.31882343152617998</v>
      </c>
      <c r="P87" s="107">
        <v>0.415620176255664</v>
      </c>
      <c r="Q87" s="107">
        <v>0.43229585295873801</v>
      </c>
      <c r="R87" s="107">
        <v>0.46189731031062498</v>
      </c>
      <c r="S87" s="107">
        <v>0.473957405002711</v>
      </c>
      <c r="T87" s="107">
        <v>0.49911071550206798</v>
      </c>
      <c r="U87" s="107">
        <v>0.49508376945271698</v>
      </c>
      <c r="V87" s="107">
        <v>0.55732033899265299</v>
      </c>
      <c r="W87" s="107">
        <v>0.57073198549192805</v>
      </c>
      <c r="X87" s="107">
        <v>0.63204712950491704</v>
      </c>
      <c r="Y87" s="107">
        <v>0.64234333428927903</v>
      </c>
      <c r="Z87" s="107">
        <v>0.69208580995782198</v>
      </c>
      <c r="AA87" s="107">
        <v>0.67658641228043104</v>
      </c>
      <c r="AB87" s="107">
        <v>0.67111309675662201</v>
      </c>
      <c r="AC87" s="107">
        <v>0.67241871339139103</v>
      </c>
      <c r="AD87" s="107">
        <v>0.713761193493063</v>
      </c>
      <c r="AE87" s="107">
        <v>0.77662870149306296</v>
      </c>
      <c r="AF87" s="107">
        <v>0.81897764337829404</v>
      </c>
      <c r="AG87" s="107">
        <v>0.83933219919857405</v>
      </c>
      <c r="AH87" s="107">
        <v>0.87456489237829405</v>
      </c>
      <c r="AI87" s="107">
        <v>0.91062948437829405</v>
      </c>
      <c r="AJ87" s="107">
        <v>0.90065275709994197</v>
      </c>
      <c r="AK87" s="107">
        <v>0.96961516437371398</v>
      </c>
      <c r="AL87" s="107">
        <v>0.990746358937309</v>
      </c>
      <c r="AM87" s="107">
        <v>0.98153639684011595</v>
      </c>
      <c r="AN87" s="107">
        <v>1.0144130794877599</v>
      </c>
      <c r="AO87" s="107">
        <v>1.0951135155100999</v>
      </c>
      <c r="AP87" s="107">
        <v>1.12422475586808</v>
      </c>
      <c r="AQ87" s="107">
        <v>1.1274493639304399</v>
      </c>
      <c r="AR87" s="107">
        <v>1.0952087200582501</v>
      </c>
      <c r="AS87" s="107">
        <v>1.14867809569662</v>
      </c>
      <c r="AT87" s="107">
        <v>1.2224720942132301</v>
      </c>
      <c r="AU87" s="107">
        <v>1.2534239744351101</v>
      </c>
      <c r="AV87" s="107">
        <v>0.90373568699633</v>
      </c>
      <c r="AW87" s="107">
        <v>1.07808646681933</v>
      </c>
      <c r="AX87" s="107">
        <v>1.1650706353939799</v>
      </c>
      <c r="AY87" s="107">
        <v>1.28585940547176</v>
      </c>
      <c r="AZ87" s="107">
        <v>1.13819106884009</v>
      </c>
      <c r="BA87" s="107">
        <v>1.1656367353920001</v>
      </c>
      <c r="BB87" s="107">
        <v>1.1538502011621099</v>
      </c>
      <c r="BC87" s="107">
        <v>1.16378969906838</v>
      </c>
      <c r="BD87" s="107">
        <v>1.19411742613171</v>
      </c>
      <c r="BE87" s="108">
        <v>1.0920160880999199</v>
      </c>
      <c r="BF87" s="109">
        <v>-8.8002223438066102E-2</v>
      </c>
      <c r="BG87" s="109">
        <v>-2.3440243052504899E-3</v>
      </c>
      <c r="BH87" s="109">
        <v>1.9618222597566301E-3</v>
      </c>
    </row>
    <row r="88" spans="1:60" s="103" customFormat="1" ht="10.5">
      <c r="A88" s="103" t="s">
        <v>332</v>
      </c>
      <c r="B88" s="107">
        <v>9.6392795930571405E-3</v>
      </c>
      <c r="C88" s="107">
        <v>1.10220885706067E-2</v>
      </c>
      <c r="D88" s="107">
        <v>1.1676053216614499E-2</v>
      </c>
      <c r="E88" s="107">
        <v>1.2452966513355699E-2</v>
      </c>
      <c r="F88" s="107">
        <v>1.31883352525097E-2</v>
      </c>
      <c r="G88" s="107">
        <v>1.4446851555224301E-2</v>
      </c>
      <c r="H88" s="107">
        <v>1.5087433679038399E-2</v>
      </c>
      <c r="I88" s="107">
        <v>1.5750932732395799E-2</v>
      </c>
      <c r="J88" s="107">
        <v>1.71167736541873E-2</v>
      </c>
      <c r="K88" s="107">
        <v>1.9455497928037E-2</v>
      </c>
      <c r="L88" s="107">
        <v>2.0741686459998101E-2</v>
      </c>
      <c r="M88" s="107">
        <v>2.39466573515713E-2</v>
      </c>
      <c r="N88" s="107">
        <v>2.5581694692111301E-2</v>
      </c>
      <c r="O88" s="107">
        <v>4.0614820531029702E-2</v>
      </c>
      <c r="P88" s="107">
        <v>4.2737612009938399E-2</v>
      </c>
      <c r="Q88" s="107">
        <v>4.39869334710054E-2</v>
      </c>
      <c r="R88" s="107">
        <v>4.6203658494890498E-2</v>
      </c>
      <c r="S88" s="107">
        <v>4.6684501493812001E-2</v>
      </c>
      <c r="T88" s="107">
        <v>4.4730699725628598E-2</v>
      </c>
      <c r="U88" s="107">
        <v>4.6283352847189298E-2</v>
      </c>
      <c r="V88" s="107">
        <v>5.2290627898924399E-2</v>
      </c>
      <c r="W88" s="107">
        <v>5.5241553815244898E-2</v>
      </c>
      <c r="X88" s="107">
        <v>5.6785607733662001E-2</v>
      </c>
      <c r="Y88" s="107">
        <v>6.0946264808042203E-2</v>
      </c>
      <c r="Z88" s="107">
        <v>6.5422119814150401E-2</v>
      </c>
      <c r="AA88" s="107">
        <v>9.1313828017392698E-2</v>
      </c>
      <c r="AB88" s="107">
        <v>9.1590143623056203E-2</v>
      </c>
      <c r="AC88" s="107">
        <v>9.8749157335821999E-2</v>
      </c>
      <c r="AD88" s="107">
        <v>9.8997411985965206E-2</v>
      </c>
      <c r="AE88" s="107">
        <v>0.101153742151859</v>
      </c>
      <c r="AF88" s="107">
        <v>0.109697123399631</v>
      </c>
      <c r="AG88" s="107">
        <v>0.10371881852232299</v>
      </c>
      <c r="AH88" s="107">
        <v>0.108230970452523</v>
      </c>
      <c r="AI88" s="107">
        <v>0.120192892018683</v>
      </c>
      <c r="AJ88" s="107">
        <v>0.12938900414253099</v>
      </c>
      <c r="AK88" s="107">
        <v>0.132310473242605</v>
      </c>
      <c r="AL88" s="107">
        <v>0.134381095005804</v>
      </c>
      <c r="AM88" s="107">
        <v>0.13400328650371199</v>
      </c>
      <c r="AN88" s="107">
        <v>0.134212199962391</v>
      </c>
      <c r="AO88" s="107">
        <v>0.135179674044548</v>
      </c>
      <c r="AP88" s="107">
        <v>0.14538164778549401</v>
      </c>
      <c r="AQ88" s="107">
        <v>0.14318902087317301</v>
      </c>
      <c r="AR88" s="107">
        <v>0.14868028337843001</v>
      </c>
      <c r="AS88" s="107">
        <v>0.15393706207135899</v>
      </c>
      <c r="AT88" s="107">
        <v>0.160247606086661</v>
      </c>
      <c r="AU88" s="107">
        <v>0.14601604708139501</v>
      </c>
      <c r="AV88" s="107">
        <v>0.164162823915527</v>
      </c>
      <c r="AW88" s="107">
        <v>0.18131790646406401</v>
      </c>
      <c r="AX88" s="107">
        <v>0.181532865149758</v>
      </c>
      <c r="AY88" s="107">
        <v>0.19726853598119301</v>
      </c>
      <c r="AZ88" s="107">
        <v>0.20041306151754601</v>
      </c>
      <c r="BA88" s="107">
        <v>0.200062900612405</v>
      </c>
      <c r="BB88" s="107">
        <v>0.21176734211749099</v>
      </c>
      <c r="BC88" s="107">
        <v>0.21415571439848799</v>
      </c>
      <c r="BD88" s="107">
        <v>0.20486087856163401</v>
      </c>
      <c r="BE88" s="108">
        <v>0.19669146827287501</v>
      </c>
      <c r="BF88" s="109">
        <v>-4.2501129220722203E-2</v>
      </c>
      <c r="BG88" s="109">
        <v>2.4865203387635999E-2</v>
      </c>
      <c r="BH88" s="109">
        <v>3.5335898890771203E-4</v>
      </c>
    </row>
    <row r="89" spans="1:60" s="103" customFormat="1" ht="10.5">
      <c r="A89" s="113" t="s">
        <v>333</v>
      </c>
      <c r="B89" s="111">
        <v>2.5163993572764398</v>
      </c>
      <c r="C89" s="111">
        <v>2.6460292625134501</v>
      </c>
      <c r="D89" s="111">
        <v>2.6679337298987398</v>
      </c>
      <c r="E89" s="111">
        <v>2.8139778455272499</v>
      </c>
      <c r="F89" s="111">
        <v>2.8817977234695502</v>
      </c>
      <c r="G89" s="111">
        <v>3.1422179476632501</v>
      </c>
      <c r="H89" s="111">
        <v>3.4149266669073102</v>
      </c>
      <c r="I89" s="111">
        <v>3.62126845852623</v>
      </c>
      <c r="J89" s="111">
        <v>3.9208109014211399</v>
      </c>
      <c r="K89" s="111">
        <v>4.1111142048782296</v>
      </c>
      <c r="L89" s="111">
        <v>4.3515357753555</v>
      </c>
      <c r="M89" s="111">
        <v>4.76261360592461</v>
      </c>
      <c r="N89" s="111">
        <v>5.0090786595379999</v>
      </c>
      <c r="O89" s="111">
        <v>5.2019378061068604</v>
      </c>
      <c r="P89" s="111">
        <v>5.7030295533153597</v>
      </c>
      <c r="Q89" s="111">
        <v>6.1218581078496301</v>
      </c>
      <c r="R89" s="111">
        <v>6.8119179483795298</v>
      </c>
      <c r="S89" s="111">
        <v>7.2729935473104899</v>
      </c>
      <c r="T89" s="111">
        <v>7.4665271265825996</v>
      </c>
      <c r="U89" s="111">
        <v>7.7146129151717098</v>
      </c>
      <c r="V89" s="111">
        <v>8.0153593520964197</v>
      </c>
      <c r="W89" s="111">
        <v>8.2058539422408305</v>
      </c>
      <c r="X89" s="111">
        <v>8.4749072936810101</v>
      </c>
      <c r="Y89" s="111">
        <v>9.0677858529131701</v>
      </c>
      <c r="Z89" s="111">
        <v>9.0935651122355505</v>
      </c>
      <c r="AA89" s="111">
        <v>9.3828009449410601</v>
      </c>
      <c r="AB89" s="111">
        <v>9.3587630904506796</v>
      </c>
      <c r="AC89" s="111">
        <v>9.5047370403330795</v>
      </c>
      <c r="AD89" s="111">
        <v>9.5255543130454203</v>
      </c>
      <c r="AE89" s="111">
        <v>9.8524936201496907</v>
      </c>
      <c r="AF89" s="111">
        <v>10.2538305469905</v>
      </c>
      <c r="AG89" s="111">
        <v>10.528402787992601</v>
      </c>
      <c r="AH89" s="111">
        <v>10.7309866757934</v>
      </c>
      <c r="AI89" s="111">
        <v>10.8976687104918</v>
      </c>
      <c r="AJ89" s="111">
        <v>11.2335345812021</v>
      </c>
      <c r="AK89" s="111">
        <v>11.496925143002301</v>
      </c>
      <c r="AL89" s="111">
        <v>11.900100215759201</v>
      </c>
      <c r="AM89" s="111">
        <v>12.046997332870401</v>
      </c>
      <c r="AN89" s="111">
        <v>12.619559637802499</v>
      </c>
      <c r="AO89" s="111">
        <v>13.4723488670165</v>
      </c>
      <c r="AP89" s="111">
        <v>13.5960759614217</v>
      </c>
      <c r="AQ89" s="111">
        <v>13.827857833728601</v>
      </c>
      <c r="AR89" s="111">
        <v>14.340160183018</v>
      </c>
      <c r="AS89" s="111">
        <v>15.2085904641583</v>
      </c>
      <c r="AT89" s="111">
        <v>15.484580123103701</v>
      </c>
      <c r="AU89" s="111">
        <v>15.992553019338599</v>
      </c>
      <c r="AV89" s="111">
        <v>16.044340581695401</v>
      </c>
      <c r="AW89" s="111">
        <v>16.636702966532699</v>
      </c>
      <c r="AX89" s="111">
        <v>17.103756949585701</v>
      </c>
      <c r="AY89" s="111">
        <v>17.749960284767401</v>
      </c>
      <c r="AZ89" s="111">
        <v>18.089610717248501</v>
      </c>
      <c r="BA89" s="111">
        <v>18.589899637416401</v>
      </c>
      <c r="BB89" s="111">
        <v>19.027037800780501</v>
      </c>
      <c r="BC89" s="111">
        <v>19.502239654221501</v>
      </c>
      <c r="BD89" s="111">
        <v>19.872201450183098</v>
      </c>
      <c r="BE89" s="111">
        <v>18.584189080372301</v>
      </c>
      <c r="BF89" s="112">
        <v>-6.7369931110254702E-2</v>
      </c>
      <c r="BG89" s="112">
        <v>2.52615128227189E-2</v>
      </c>
      <c r="BH89" s="112">
        <v>3.3386757040217402E-2</v>
      </c>
    </row>
    <row r="90" spans="1:60" s="103" customFormat="1" ht="10.5">
      <c r="B90" s="107"/>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8"/>
      <c r="BF90" s="109"/>
      <c r="BG90" s="109"/>
      <c r="BH90" s="109"/>
    </row>
    <row r="91" spans="1:60" s="103" customFormat="1" ht="10.5">
      <c r="A91" s="103" t="s">
        <v>334</v>
      </c>
      <c r="B91" s="107">
        <v>1.5273333609999999</v>
      </c>
      <c r="C91" s="107">
        <v>1.6008030950000001</v>
      </c>
      <c r="D91" s="107">
        <v>1.6977953139999999</v>
      </c>
      <c r="E91" s="107">
        <v>1.8005474319999999</v>
      </c>
      <c r="F91" s="107">
        <v>1.874719856</v>
      </c>
      <c r="G91" s="107">
        <v>2.0454146966320002</v>
      </c>
      <c r="H91" s="107">
        <v>2.1478909066996001</v>
      </c>
      <c r="I91" s="107">
        <v>2.2460705703103998</v>
      </c>
      <c r="J91" s="107">
        <v>2.4012507067444</v>
      </c>
      <c r="K91" s="107">
        <v>2.55325295472</v>
      </c>
      <c r="L91" s="107">
        <v>2.5957061801132002</v>
      </c>
      <c r="M91" s="107">
        <v>2.6868639176093998</v>
      </c>
      <c r="N91" s="107">
        <v>2.8201086045760002</v>
      </c>
      <c r="O91" s="107">
        <v>2.9103229609238901</v>
      </c>
      <c r="P91" s="107">
        <v>3.0188345071068401</v>
      </c>
      <c r="Q91" s="107">
        <v>3.0300265477241402</v>
      </c>
      <c r="R91" s="107">
        <v>3.0785092089690802</v>
      </c>
      <c r="S91" s="107">
        <v>3.0507013691603602</v>
      </c>
      <c r="T91" s="107">
        <v>2.9469163550437401</v>
      </c>
      <c r="U91" s="107">
        <v>3.0595858340649</v>
      </c>
      <c r="V91" s="107">
        <v>3.1495775264855101</v>
      </c>
      <c r="W91" s="107">
        <v>3.2119227576718199</v>
      </c>
      <c r="X91" s="107">
        <v>3.3067701446071198</v>
      </c>
      <c r="Y91" s="107">
        <v>3.4580838425055398</v>
      </c>
      <c r="Z91" s="107">
        <v>3.6330972917218798</v>
      </c>
      <c r="AA91" s="107">
        <v>3.7082686189454002</v>
      </c>
      <c r="AB91" s="107">
        <v>3.67992512341179</v>
      </c>
      <c r="AC91" s="107">
        <v>3.7405854590834098</v>
      </c>
      <c r="AD91" s="107">
        <v>3.8190992959132499</v>
      </c>
      <c r="AE91" s="107">
        <v>3.9682046605453301</v>
      </c>
      <c r="AF91" s="107">
        <v>4.1441419954067502</v>
      </c>
      <c r="AG91" s="107">
        <v>4.26555734530936</v>
      </c>
      <c r="AH91" s="107">
        <v>4.3704329405059701</v>
      </c>
      <c r="AI91" s="107">
        <v>4.4749504262592303</v>
      </c>
      <c r="AJ91" s="107">
        <v>4.6579359057603797</v>
      </c>
      <c r="AK91" s="107">
        <v>4.6888243086130998</v>
      </c>
      <c r="AL91" s="107">
        <v>4.7260219315340803</v>
      </c>
      <c r="AM91" s="107">
        <v>4.8200662633590499</v>
      </c>
      <c r="AN91" s="107">
        <v>4.8877890230527203</v>
      </c>
      <c r="AO91" s="107">
        <v>5.0422615927160797</v>
      </c>
      <c r="AP91" s="107">
        <v>5.0561508304592104</v>
      </c>
      <c r="AQ91" s="107">
        <v>5.2755722698037699</v>
      </c>
      <c r="AR91" s="107">
        <v>5.3867860523094198</v>
      </c>
      <c r="AS91" s="107">
        <v>5.4617599652608204</v>
      </c>
      <c r="AT91" s="107">
        <v>5.3660999577413397</v>
      </c>
      <c r="AU91" s="107">
        <v>5.3289306580664899</v>
      </c>
      <c r="AV91" s="107">
        <v>5.4846066343301096</v>
      </c>
      <c r="AW91" s="107">
        <v>5.4166663398794901</v>
      </c>
      <c r="AX91" s="107">
        <v>5.4853917154809304</v>
      </c>
      <c r="AY91" s="107">
        <v>5.5404527307684397</v>
      </c>
      <c r="AZ91" s="107">
        <v>5.6722910745693502</v>
      </c>
      <c r="BA91" s="107">
        <v>5.6961779208532599</v>
      </c>
      <c r="BB91" s="107">
        <v>5.6672775718713497</v>
      </c>
      <c r="BC91" s="107">
        <v>5.6971138270042498</v>
      </c>
      <c r="BD91" s="107">
        <v>5.8771055380221604</v>
      </c>
      <c r="BE91" s="108">
        <v>5.5685886511355998</v>
      </c>
      <c r="BF91" s="109">
        <v>-5.5083511412667298E-2</v>
      </c>
      <c r="BG91" s="109">
        <v>9.1377976161119995E-3</v>
      </c>
      <c r="BH91" s="109">
        <v>1.00040478251877E-2</v>
      </c>
    </row>
    <row r="92" spans="1:60" s="103" customFormat="1" ht="10.5">
      <c r="A92" s="103" t="s">
        <v>335</v>
      </c>
      <c r="B92" s="107" t="s">
        <v>273</v>
      </c>
      <c r="C92" s="107" t="s">
        <v>273</v>
      </c>
      <c r="D92" s="107" t="s">
        <v>273</v>
      </c>
      <c r="E92" s="107" t="s">
        <v>273</v>
      </c>
      <c r="F92" s="107" t="s">
        <v>273</v>
      </c>
      <c r="G92" s="107" t="s">
        <v>273</v>
      </c>
      <c r="H92" s="107">
        <v>2.9287049999999999E-2</v>
      </c>
      <c r="I92" s="107">
        <v>5.7197718751999999E-2</v>
      </c>
      <c r="J92" s="107">
        <v>7.0641178072000002E-2</v>
      </c>
      <c r="K92" s="107">
        <v>7.2998559411999994E-2</v>
      </c>
      <c r="L92" s="107">
        <v>8.2865656336000001E-2</v>
      </c>
      <c r="M92" s="107">
        <v>9.5066229204E-2</v>
      </c>
      <c r="N92" s="107">
        <v>9.7596954468E-2</v>
      </c>
      <c r="O92" s="107">
        <v>0.105178243336</v>
      </c>
      <c r="P92" s="107">
        <v>0.11650037462</v>
      </c>
      <c r="Q92" s="107">
        <v>0.13130494892</v>
      </c>
      <c r="R92" s="107">
        <v>0.13221967650637501</v>
      </c>
      <c r="S92" s="107">
        <v>0.14597142872862501</v>
      </c>
      <c r="T92" s="107">
        <v>0.14425759490439999</v>
      </c>
      <c r="U92" s="107">
        <v>0.155814370796725</v>
      </c>
      <c r="V92" s="107">
        <v>0.173309998165975</v>
      </c>
      <c r="W92" s="107">
        <v>0.18884135010365</v>
      </c>
      <c r="X92" s="107">
        <v>0.20841081973530001</v>
      </c>
      <c r="Y92" s="107">
        <v>0.23203945681575</v>
      </c>
      <c r="Z92" s="107">
        <v>0.250017740806325</v>
      </c>
      <c r="AA92" s="107">
        <v>0.265312729071075</v>
      </c>
      <c r="AB92" s="107">
        <v>0.25597594835409998</v>
      </c>
      <c r="AC92" s="107">
        <v>0.27924444234320001</v>
      </c>
      <c r="AD92" s="107">
        <v>0.30717645888445</v>
      </c>
      <c r="AE92" s="107">
        <v>0.3259378164874</v>
      </c>
      <c r="AF92" s="107">
        <v>0.38535105176744999</v>
      </c>
      <c r="AG92" s="107">
        <v>0.40345209797127501</v>
      </c>
      <c r="AH92" s="107">
        <v>0.423943057949975</v>
      </c>
      <c r="AI92" s="107">
        <v>0.45145498873404999</v>
      </c>
      <c r="AJ92" s="107">
        <v>0.45660990494269998</v>
      </c>
      <c r="AK92" s="107">
        <v>0.489551762260375</v>
      </c>
      <c r="AL92" s="107">
        <v>0.55946947591492002</v>
      </c>
      <c r="AM92" s="107">
        <v>0.57736407723980898</v>
      </c>
      <c r="AN92" s="107">
        <v>0.611952647728914</v>
      </c>
      <c r="AO92" s="107">
        <v>0.63300014764951396</v>
      </c>
      <c r="AP92" s="107">
        <v>0.682661837013946</v>
      </c>
      <c r="AQ92" s="107">
        <v>0.73966056721580598</v>
      </c>
      <c r="AR92" s="107">
        <v>0.757052132114859</v>
      </c>
      <c r="AS92" s="107">
        <v>0.800958390925536</v>
      </c>
      <c r="AT92" s="107">
        <v>0.88052243817682896</v>
      </c>
      <c r="AU92" s="107">
        <v>0.90147137537031496</v>
      </c>
      <c r="AV92" s="107">
        <v>0.97960151997370903</v>
      </c>
      <c r="AW92" s="107">
        <v>1.0487423321822</v>
      </c>
      <c r="AX92" s="107">
        <v>1.08063961566616</v>
      </c>
      <c r="AY92" s="107">
        <v>1.1248668070258201</v>
      </c>
      <c r="AZ92" s="107">
        <v>1.3080669427754701</v>
      </c>
      <c r="BA92" s="107">
        <v>1.3301368872922199</v>
      </c>
      <c r="BB92" s="107">
        <v>1.38098170629807</v>
      </c>
      <c r="BC92" s="107">
        <v>1.46514702506947</v>
      </c>
      <c r="BD92" s="107">
        <v>1.6393928273709699</v>
      </c>
      <c r="BE92" s="108">
        <v>1.5916359557198301</v>
      </c>
      <c r="BF92" s="109">
        <v>-3.1783476724215297E-2</v>
      </c>
      <c r="BG92" s="109">
        <v>6.4128954484519204E-2</v>
      </c>
      <c r="BH92" s="109">
        <v>2.8593963783017898E-3</v>
      </c>
    </row>
    <row r="93" spans="1:60" s="103" customFormat="1" ht="10.5">
      <c r="A93" s="103" t="s">
        <v>336</v>
      </c>
      <c r="B93" s="107">
        <v>5.5160431954247802</v>
      </c>
      <c r="C93" s="107">
        <v>5.9950014200265498</v>
      </c>
      <c r="D93" s="107">
        <v>5.3913409783274302</v>
      </c>
      <c r="E93" s="107">
        <v>5.4453502021769902</v>
      </c>
      <c r="F93" s="107">
        <v>6.6276641952477897</v>
      </c>
      <c r="G93" s="107">
        <v>8.4866064433628292</v>
      </c>
      <c r="H93" s="107">
        <v>10.0616888340443</v>
      </c>
      <c r="I93" s="107">
        <v>10.846552900469</v>
      </c>
      <c r="J93" s="107">
        <v>11.4490557993274</v>
      </c>
      <c r="K93" s="107">
        <v>11.8054550743805</v>
      </c>
      <c r="L93" s="107">
        <v>13.221453633690301</v>
      </c>
      <c r="M93" s="107">
        <v>13.9208633999912</v>
      </c>
      <c r="N93" s="107">
        <v>15.1807843093894</v>
      </c>
      <c r="O93" s="107">
        <v>16.647430175592898</v>
      </c>
      <c r="P93" s="107">
        <v>17.147246224548699</v>
      </c>
      <c r="Q93" s="107">
        <v>17.482637774624099</v>
      </c>
      <c r="R93" s="107">
        <v>17.247544695922802</v>
      </c>
      <c r="S93" s="107">
        <v>18.0097210196055</v>
      </c>
      <c r="T93" s="107">
        <v>19.166483587064299</v>
      </c>
      <c r="U93" s="107">
        <v>20.564972804995101</v>
      </c>
      <c r="V93" s="107">
        <v>22.242502558623801</v>
      </c>
      <c r="W93" s="107">
        <v>23.311135627948701</v>
      </c>
      <c r="X93" s="107">
        <v>25.139286873539099</v>
      </c>
      <c r="Y93" s="107">
        <v>27.002853132863802</v>
      </c>
      <c r="Z93" s="107">
        <v>28.334376865762</v>
      </c>
      <c r="AA93" s="107">
        <v>28.701087430774098</v>
      </c>
      <c r="AB93" s="107">
        <v>30.152810921904901</v>
      </c>
      <c r="AC93" s="107">
        <v>31.752807416495301</v>
      </c>
      <c r="AD93" s="107">
        <v>34.189814857329402</v>
      </c>
      <c r="AE93" s="107">
        <v>36.292268779564502</v>
      </c>
      <c r="AF93" s="107">
        <v>37.407438554104402</v>
      </c>
      <c r="AG93" s="107">
        <v>39.355675706165599</v>
      </c>
      <c r="AH93" s="107">
        <v>39.584711887790498</v>
      </c>
      <c r="AI93" s="107">
        <v>39.638912535940797</v>
      </c>
      <c r="AJ93" s="107">
        <v>41.028396069831103</v>
      </c>
      <c r="AK93" s="107">
        <v>42.453161418552199</v>
      </c>
      <c r="AL93" s="107">
        <v>44.841786106404598</v>
      </c>
      <c r="AM93" s="107">
        <v>48.849126647900903</v>
      </c>
      <c r="AN93" s="107">
        <v>56.886288740634797</v>
      </c>
      <c r="AO93" s="107">
        <v>66.547015530569993</v>
      </c>
      <c r="AP93" s="107">
        <v>75.6015986916765</v>
      </c>
      <c r="AQ93" s="107">
        <v>82.885971262214298</v>
      </c>
      <c r="AR93" s="107">
        <v>90.085613968355602</v>
      </c>
      <c r="AS93" s="107">
        <v>93.445826269033105</v>
      </c>
      <c r="AT93" s="107">
        <v>97.5301604088679</v>
      </c>
      <c r="AU93" s="107">
        <v>104.290174145802</v>
      </c>
      <c r="AV93" s="107">
        <v>112.542993670794</v>
      </c>
      <c r="AW93" s="107">
        <v>117.048985812648</v>
      </c>
      <c r="AX93" s="107">
        <v>121.384579421249</v>
      </c>
      <c r="AY93" s="107">
        <v>124.82366406041299</v>
      </c>
      <c r="AZ93" s="107">
        <v>126.533906052191</v>
      </c>
      <c r="BA93" s="107">
        <v>128.631528167016</v>
      </c>
      <c r="BB93" s="107">
        <v>132.80446690441801</v>
      </c>
      <c r="BC93" s="107">
        <v>137.576579339468</v>
      </c>
      <c r="BD93" s="107">
        <v>142.028729676334</v>
      </c>
      <c r="BE93" s="108">
        <v>145.455994894524</v>
      </c>
      <c r="BF93" s="109">
        <v>2.13326168164443E-2</v>
      </c>
      <c r="BG93" s="109">
        <v>3.8302085721789302E-2</v>
      </c>
      <c r="BH93" s="109">
        <v>0.26131374043732403</v>
      </c>
    </row>
    <row r="94" spans="1:60" s="103" customFormat="1" ht="10.5">
      <c r="A94" s="103" t="s">
        <v>337</v>
      </c>
      <c r="B94" s="107">
        <v>9.4687242921179998E-2</v>
      </c>
      <c r="C94" s="107">
        <v>0.1026929591596</v>
      </c>
      <c r="D94" s="107">
        <v>0.121294094191983</v>
      </c>
      <c r="E94" s="107">
        <v>0.131141121814914</v>
      </c>
      <c r="F94" s="107">
        <v>0.154079783214394</v>
      </c>
      <c r="G94" s="107">
        <v>0.165534032244954</v>
      </c>
      <c r="H94" s="107">
        <v>0.17481476700000001</v>
      </c>
      <c r="I94" s="107">
        <v>0.19855472099999999</v>
      </c>
      <c r="J94" s="107">
        <v>0.20592748299999999</v>
      </c>
      <c r="K94" s="107">
        <v>0.21080708300000001</v>
      </c>
      <c r="L94" s="107">
        <v>0.19845753599999999</v>
      </c>
      <c r="M94" s="107">
        <v>0.23432750599999999</v>
      </c>
      <c r="N94" s="107">
        <v>0.25302168200000003</v>
      </c>
      <c r="O94" s="107">
        <v>0.26286067299999999</v>
      </c>
      <c r="P94" s="107">
        <v>0.26914665300000001</v>
      </c>
      <c r="Q94" s="107">
        <v>0.27502496799999998</v>
      </c>
      <c r="R94" s="107">
        <v>0.29307307900000001</v>
      </c>
      <c r="S94" s="107">
        <v>0.32166107599999999</v>
      </c>
      <c r="T94" s="107">
        <v>0.34107476399999997</v>
      </c>
      <c r="U94" s="107">
        <v>0.349425983</v>
      </c>
      <c r="V94" s="107">
        <v>0.36276569199999997</v>
      </c>
      <c r="W94" s="107">
        <v>0.38012729899999997</v>
      </c>
      <c r="X94" s="107">
        <v>0.41767020100000002</v>
      </c>
      <c r="Y94" s="107">
        <v>0.48113669399999998</v>
      </c>
      <c r="Z94" s="107">
        <v>0.514294048</v>
      </c>
      <c r="AA94" s="107">
        <v>0.50168787500000001</v>
      </c>
      <c r="AB94" s="107">
        <v>0.51980189300000001</v>
      </c>
      <c r="AC94" s="107">
        <v>0.61174410499999998</v>
      </c>
      <c r="AD94" s="107">
        <v>0.66780829799999997</v>
      </c>
      <c r="AE94" s="107">
        <v>0.60513442299999998</v>
      </c>
      <c r="AF94" s="107">
        <v>0.65045030410000004</v>
      </c>
      <c r="AG94" s="107">
        <v>0.65012767810000005</v>
      </c>
      <c r="AH94" s="107">
        <v>0.65769519870000004</v>
      </c>
      <c r="AI94" s="107">
        <v>0.67044155829999996</v>
      </c>
      <c r="AJ94" s="107">
        <v>0.67903831619999999</v>
      </c>
      <c r="AK94" s="107">
        <v>0.71091114969000002</v>
      </c>
      <c r="AL94" s="107">
        <v>0.89791281039000004</v>
      </c>
      <c r="AM94" s="107">
        <v>0.87635710009000001</v>
      </c>
      <c r="AN94" s="107">
        <v>0.90505959291000004</v>
      </c>
      <c r="AO94" s="107">
        <v>1.0134969663</v>
      </c>
      <c r="AP94" s="107">
        <v>0.97232571650999999</v>
      </c>
      <c r="AQ94" s="107">
        <v>1.0287084749350099</v>
      </c>
      <c r="AR94" s="107">
        <v>1.0944515273247699</v>
      </c>
      <c r="AS94" s="107">
        <v>1.0182713382537101</v>
      </c>
      <c r="AT94" s="107">
        <v>1.1118893493825399</v>
      </c>
      <c r="AU94" s="107">
        <v>1.1561430688598899</v>
      </c>
      <c r="AV94" s="107">
        <v>1.1854749374617899</v>
      </c>
      <c r="AW94" s="107">
        <v>1.1392487249634899</v>
      </c>
      <c r="AX94" s="107">
        <v>1.1700936764901</v>
      </c>
      <c r="AY94" s="107">
        <v>1.14314358658379</v>
      </c>
      <c r="AZ94" s="107">
        <v>1.1752237924584199</v>
      </c>
      <c r="BA94" s="107">
        <v>1.20617473897681</v>
      </c>
      <c r="BB94" s="107">
        <v>1.29333174783081</v>
      </c>
      <c r="BC94" s="107">
        <v>1.30177483506002</v>
      </c>
      <c r="BD94" s="107">
        <v>1.2408004734756</v>
      </c>
      <c r="BE94" s="108">
        <v>0.92924508449284804</v>
      </c>
      <c r="BF94" s="109">
        <v>-0.253138451099094</v>
      </c>
      <c r="BG94" s="109">
        <v>1.10299896527994E-2</v>
      </c>
      <c r="BH94" s="109">
        <v>1.66940186265892E-3</v>
      </c>
    </row>
    <row r="95" spans="1:60" s="103" customFormat="1" ht="10.5">
      <c r="A95" s="103" t="s">
        <v>338</v>
      </c>
      <c r="B95" s="107">
        <v>2.2176593910556299</v>
      </c>
      <c r="C95" s="107">
        <v>2.2853765525646801</v>
      </c>
      <c r="D95" s="107">
        <v>2.3559105260695401</v>
      </c>
      <c r="E95" s="107">
        <v>2.51767003136862</v>
      </c>
      <c r="F95" s="107">
        <v>2.7908979433686198</v>
      </c>
      <c r="G95" s="107">
        <v>2.7295491466719199</v>
      </c>
      <c r="H95" s="107">
        <v>2.83804333810924</v>
      </c>
      <c r="I95" s="107">
        <v>2.9879870553344601</v>
      </c>
      <c r="J95" s="107">
        <v>3.0492829993344599</v>
      </c>
      <c r="K95" s="107">
        <v>3.2325473950938401</v>
      </c>
      <c r="L95" s="107">
        <v>3.4731868911280102</v>
      </c>
      <c r="M95" s="107">
        <v>3.6426905841203099</v>
      </c>
      <c r="N95" s="107">
        <v>3.8523429968873901</v>
      </c>
      <c r="O95" s="107">
        <v>3.9987736496203099</v>
      </c>
      <c r="P95" s="107">
        <v>4.2231999951126102</v>
      </c>
      <c r="Q95" s="107">
        <v>4.3506610921467797</v>
      </c>
      <c r="R95" s="107">
        <v>4.8187759757183999</v>
      </c>
      <c r="S95" s="107">
        <v>4.7771451379999998</v>
      </c>
      <c r="T95" s="107">
        <v>5.02652348333178</v>
      </c>
      <c r="U95" s="107">
        <v>5.3678042721245003</v>
      </c>
      <c r="V95" s="107">
        <v>5.6689484968756298</v>
      </c>
      <c r="W95" s="107">
        <v>6.06913114559711</v>
      </c>
      <c r="X95" s="107">
        <v>6.4575399398729996</v>
      </c>
      <c r="Y95" s="107">
        <v>7.0277431000619197</v>
      </c>
      <c r="Z95" s="107">
        <v>7.67454044301933</v>
      </c>
      <c r="AA95" s="107">
        <v>8.2382368284232808</v>
      </c>
      <c r="AB95" s="107">
        <v>8.6905188069001795</v>
      </c>
      <c r="AC95" s="107">
        <v>9.1431672983679793</v>
      </c>
      <c r="AD95" s="107">
        <v>9.3710828612936101</v>
      </c>
      <c r="AE95" s="107">
        <v>9.8721325431957894</v>
      </c>
      <c r="AF95" s="107">
        <v>10.6154439788505</v>
      </c>
      <c r="AG95" s="107">
        <v>11.0458140903391</v>
      </c>
      <c r="AH95" s="107">
        <v>11.657666338328699</v>
      </c>
      <c r="AI95" s="107">
        <v>12.359157517937399</v>
      </c>
      <c r="AJ95" s="107">
        <v>12.7189062451291</v>
      </c>
      <c r="AK95" s="107">
        <v>13.366048692519</v>
      </c>
      <c r="AL95" s="107">
        <v>13.4231038543848</v>
      </c>
      <c r="AM95" s="107">
        <v>13.864139676944299</v>
      </c>
      <c r="AN95" s="107">
        <v>14.360780813785601</v>
      </c>
      <c r="AO95" s="107">
        <v>15.5744815176923</v>
      </c>
      <c r="AP95" s="107">
        <v>16.497390822677598</v>
      </c>
      <c r="AQ95" s="107">
        <v>17.371206780179701</v>
      </c>
      <c r="AR95" s="107">
        <v>18.8509395927795</v>
      </c>
      <c r="AS95" s="107">
        <v>19.953148579007799</v>
      </c>
      <c r="AT95" s="107">
        <v>21.447880382466</v>
      </c>
      <c r="AU95" s="107">
        <v>22.4773843961121</v>
      </c>
      <c r="AV95" s="107">
        <v>23.802889169813401</v>
      </c>
      <c r="AW95" s="107">
        <v>25.035244704103299</v>
      </c>
      <c r="AX95" s="107">
        <v>26.016665803029301</v>
      </c>
      <c r="AY95" s="107">
        <v>27.7865593179895</v>
      </c>
      <c r="AZ95" s="107">
        <v>28.683098893245798</v>
      </c>
      <c r="BA95" s="107">
        <v>29.954081703601801</v>
      </c>
      <c r="BB95" s="107">
        <v>31.139914105210099</v>
      </c>
      <c r="BC95" s="107">
        <v>33.137453489112097</v>
      </c>
      <c r="BD95" s="107">
        <v>33.8913590495603</v>
      </c>
      <c r="BE95" s="108">
        <v>31.983768605494699</v>
      </c>
      <c r="BF95" s="109">
        <v>-5.88639064920633E-2</v>
      </c>
      <c r="BG95" s="109">
        <v>4.6816261749802697E-2</v>
      </c>
      <c r="BH95" s="109">
        <v>5.7459290101066499E-2</v>
      </c>
    </row>
    <row r="96" spans="1:60" s="103" customFormat="1" ht="10.5">
      <c r="A96" s="103" t="s">
        <v>339</v>
      </c>
      <c r="B96" s="107">
        <v>0.303080134</v>
      </c>
      <c r="C96" s="107">
        <v>0.30049479600000001</v>
      </c>
      <c r="D96" s="107">
        <v>0.29671082599999998</v>
      </c>
      <c r="E96" s="107">
        <v>0.31620689299999999</v>
      </c>
      <c r="F96" s="107">
        <v>0.35700883900000002</v>
      </c>
      <c r="G96" s="107">
        <v>0.38234089399999999</v>
      </c>
      <c r="H96" s="107">
        <v>0.36595771999999999</v>
      </c>
      <c r="I96" s="107">
        <v>0.388245866</v>
      </c>
      <c r="J96" s="107">
        <v>0.43774184700000002</v>
      </c>
      <c r="K96" s="107">
        <v>0.46906368300000001</v>
      </c>
      <c r="L96" s="107">
        <v>0.57456138400000001</v>
      </c>
      <c r="M96" s="107">
        <v>0.60399718199999997</v>
      </c>
      <c r="N96" s="107">
        <v>0.79836846900000003</v>
      </c>
      <c r="O96" s="107">
        <v>0.88475872700000002</v>
      </c>
      <c r="P96" s="107">
        <v>1.0098195919999999</v>
      </c>
      <c r="Q96" s="107">
        <v>1.0800485360000001</v>
      </c>
      <c r="R96" s="107">
        <v>1.1734714239999999</v>
      </c>
      <c r="S96" s="107">
        <v>1.1963228020000001</v>
      </c>
      <c r="T96" s="107">
        <v>1.2685675890000001</v>
      </c>
      <c r="U96" s="107">
        <v>1.3740226950000001</v>
      </c>
      <c r="V96" s="107">
        <v>1.460723443</v>
      </c>
      <c r="W96" s="107">
        <v>1.619504335</v>
      </c>
      <c r="X96" s="107">
        <v>1.7122552689999999</v>
      </c>
      <c r="Y96" s="107">
        <v>1.8070819410000001</v>
      </c>
      <c r="Z96" s="107">
        <v>1.999198169</v>
      </c>
      <c r="AA96" s="107">
        <v>2.2022314072747302</v>
      </c>
      <c r="AB96" s="107">
        <v>2.3887768744886801</v>
      </c>
      <c r="AC96" s="107">
        <v>2.6219070363669399</v>
      </c>
      <c r="AD96" s="107">
        <v>2.77030708577231</v>
      </c>
      <c r="AE96" s="107">
        <v>2.9616147658368801</v>
      </c>
      <c r="AF96" s="107">
        <v>3.1550466834379098</v>
      </c>
      <c r="AG96" s="107">
        <v>3.3652252189405898</v>
      </c>
      <c r="AH96" s="107">
        <v>3.6544315938685599</v>
      </c>
      <c r="AI96" s="107">
        <v>3.59007601433572</v>
      </c>
      <c r="AJ96" s="107">
        <v>3.9180609706404299</v>
      </c>
      <c r="AK96" s="107">
        <v>4.2419740108125703</v>
      </c>
      <c r="AL96" s="107">
        <v>4.5365873982164304</v>
      </c>
      <c r="AM96" s="107">
        <v>4.6897247067803702</v>
      </c>
      <c r="AN96" s="107">
        <v>5.0471458311417496</v>
      </c>
      <c r="AO96" s="107">
        <v>5.0246510872219501</v>
      </c>
      <c r="AP96" s="107">
        <v>5.1480024319639499</v>
      </c>
      <c r="AQ96" s="107">
        <v>5.2272538561074899</v>
      </c>
      <c r="AR96" s="107">
        <v>5.6182806657165898</v>
      </c>
      <c r="AS96" s="107">
        <v>5.6165244447898601</v>
      </c>
      <c r="AT96" s="107">
        <v>5.83570190252812</v>
      </c>
      <c r="AU96" s="107">
        <v>6.4002249706829</v>
      </c>
      <c r="AV96" s="107">
        <v>6.8814162432606496</v>
      </c>
      <c r="AW96" s="107">
        <v>7.3243126422872198</v>
      </c>
      <c r="AX96" s="107">
        <v>7.5605425002209001</v>
      </c>
      <c r="AY96" s="107">
        <v>7.01525102093228</v>
      </c>
      <c r="AZ96" s="107">
        <v>7.0922761175389102</v>
      </c>
      <c r="BA96" s="107">
        <v>7.1734471259374999</v>
      </c>
      <c r="BB96" s="107">
        <v>7.4723395309368597</v>
      </c>
      <c r="BC96" s="107">
        <v>8.0693465746507407</v>
      </c>
      <c r="BD96" s="107">
        <v>8.6533713447218901</v>
      </c>
      <c r="BE96" s="108">
        <v>7.6338695244014403</v>
      </c>
      <c r="BF96" s="109">
        <v>-0.12022590339446999</v>
      </c>
      <c r="BG96" s="109">
        <v>4.0181736536208497E-2</v>
      </c>
      <c r="BH96" s="109">
        <v>1.3714353958930199E-2</v>
      </c>
    </row>
    <row r="97" spans="1:60" s="103" customFormat="1" ht="10.5">
      <c r="A97" s="103" t="s">
        <v>340</v>
      </c>
      <c r="B97" s="107">
        <v>6.5157469016</v>
      </c>
      <c r="C97" s="107">
        <v>7.1985966691599996</v>
      </c>
      <c r="D97" s="107">
        <v>8.2537666166400001</v>
      </c>
      <c r="E97" s="107">
        <v>9.2033168317600005</v>
      </c>
      <c r="F97" s="107">
        <v>10.4887950858287</v>
      </c>
      <c r="G97" s="107">
        <v>11.727281542539099</v>
      </c>
      <c r="H97" s="107">
        <v>12.4851632455218</v>
      </c>
      <c r="I97" s="107">
        <v>13.0807810486855</v>
      </c>
      <c r="J97" s="107">
        <v>14.530945027504201</v>
      </c>
      <c r="K97" s="107">
        <v>14.588125539354699</v>
      </c>
      <c r="L97" s="107">
        <v>13.9326693731517</v>
      </c>
      <c r="M97" s="107">
        <v>14.441710579399</v>
      </c>
      <c r="N97" s="107">
        <v>14.550493189929</v>
      </c>
      <c r="O97" s="107">
        <v>15.155525226526301</v>
      </c>
      <c r="P97" s="107">
        <v>15.7473599101729</v>
      </c>
      <c r="Q97" s="107">
        <v>15.276921599633299</v>
      </c>
      <c r="R97" s="107">
        <v>15.0609763942422</v>
      </c>
      <c r="S97" s="107">
        <v>14.470546945410399</v>
      </c>
      <c r="T97" s="107">
        <v>14.661286855322301</v>
      </c>
      <c r="U97" s="107">
        <v>15.9152336634926</v>
      </c>
      <c r="V97" s="107">
        <v>16.026809210615099</v>
      </c>
      <c r="W97" s="107">
        <v>16.0475202031325</v>
      </c>
      <c r="X97" s="107">
        <v>16.369804241573</v>
      </c>
      <c r="Y97" s="107">
        <v>17.406982530766001</v>
      </c>
      <c r="Z97" s="107">
        <v>18.004484382973398</v>
      </c>
      <c r="AA97" s="107">
        <v>18.674516793406202</v>
      </c>
      <c r="AB97" s="107">
        <v>19.089566237101199</v>
      </c>
      <c r="AC97" s="107">
        <v>19.2972617147806</v>
      </c>
      <c r="AD97" s="107">
        <v>19.575352318377</v>
      </c>
      <c r="AE97" s="107">
        <v>20.327381388870599</v>
      </c>
      <c r="AF97" s="107">
        <v>21.3555089334534</v>
      </c>
      <c r="AG97" s="107">
        <v>21.768820104153299</v>
      </c>
      <c r="AH97" s="107">
        <v>22.177439614911499</v>
      </c>
      <c r="AI97" s="107">
        <v>21.729193558705099</v>
      </c>
      <c r="AJ97" s="107">
        <v>22.0920230185416</v>
      </c>
      <c r="AK97" s="107">
        <v>22.3297366707835</v>
      </c>
      <c r="AL97" s="107">
        <v>22.1185770749846</v>
      </c>
      <c r="AM97" s="107">
        <v>22.151466398203201</v>
      </c>
      <c r="AN97" s="107">
        <v>22.079620808437301</v>
      </c>
      <c r="AO97" s="107">
        <v>22.323830770057999</v>
      </c>
      <c r="AP97" s="107">
        <v>22.4011825041759</v>
      </c>
      <c r="AQ97" s="107">
        <v>22.339546882963798</v>
      </c>
      <c r="AR97" s="107">
        <v>22.110460798794598</v>
      </c>
      <c r="AS97" s="107">
        <v>21.725289039551001</v>
      </c>
      <c r="AT97" s="107">
        <v>19.810749134459801</v>
      </c>
      <c r="AU97" s="107">
        <v>21.110134563454</v>
      </c>
      <c r="AV97" s="107">
        <v>20.020750668951202</v>
      </c>
      <c r="AW97" s="107">
        <v>19.888180697525801</v>
      </c>
      <c r="AX97" s="107">
        <v>19.727130520032201</v>
      </c>
      <c r="AY97" s="107">
        <v>19.2176078879275</v>
      </c>
      <c r="AZ97" s="107">
        <v>18.924818775253499</v>
      </c>
      <c r="BA97" s="107">
        <v>18.701431319011402</v>
      </c>
      <c r="BB97" s="107">
        <v>18.909917087595801</v>
      </c>
      <c r="BC97" s="107">
        <v>18.804360494193499</v>
      </c>
      <c r="BD97" s="107">
        <v>18.369378093772202</v>
      </c>
      <c r="BE97" s="108">
        <v>17.030115810786899</v>
      </c>
      <c r="BF97" s="109">
        <v>-7.5440368583998094E-2</v>
      </c>
      <c r="BG97" s="109">
        <v>-7.5255037023805897E-3</v>
      </c>
      <c r="BH97" s="109">
        <v>3.0594842555816099E-2</v>
      </c>
    </row>
    <row r="98" spans="1:60" s="103" customFormat="1" ht="10.5">
      <c r="A98" s="103" t="s">
        <v>341</v>
      </c>
      <c r="B98" s="107">
        <v>0.1041238739519</v>
      </c>
      <c r="C98" s="107">
        <v>0.1215001711183</v>
      </c>
      <c r="D98" s="107">
        <v>0.1228245633916</v>
      </c>
      <c r="E98" s="107">
        <v>0.1251975381382</v>
      </c>
      <c r="F98" s="107">
        <v>0.13113699805000001</v>
      </c>
      <c r="G98" s="107">
        <v>0.145793616532014</v>
      </c>
      <c r="H98" s="107">
        <v>0.160612054313896</v>
      </c>
      <c r="I98" s="107">
        <v>0.18167976264723301</v>
      </c>
      <c r="J98" s="107">
        <v>0.19532822487979101</v>
      </c>
      <c r="K98" s="107">
        <v>0.19822088327274101</v>
      </c>
      <c r="L98" s="107">
        <v>0.205858750272751</v>
      </c>
      <c r="M98" s="107">
        <v>0.22869743673921999</v>
      </c>
      <c r="N98" s="107">
        <v>0.25411578745386798</v>
      </c>
      <c r="O98" s="107">
        <v>0.34864876891702601</v>
      </c>
      <c r="P98" s="107">
        <v>0.426262034883303</v>
      </c>
      <c r="Q98" s="107">
        <v>0.45866240522707702</v>
      </c>
      <c r="R98" s="107">
        <v>0.47041737299198699</v>
      </c>
      <c r="S98" s="107">
        <v>0.50708092149027695</v>
      </c>
      <c r="T98" s="107">
        <v>0.5826073185649</v>
      </c>
      <c r="U98" s="107">
        <v>0.62638170548657102</v>
      </c>
      <c r="V98" s="107">
        <v>0.62628633733998895</v>
      </c>
      <c r="W98" s="107">
        <v>0.70215446002466497</v>
      </c>
      <c r="X98" s="107">
        <v>0.724158155533005</v>
      </c>
      <c r="Y98" s="107">
        <v>0.76863513645057802</v>
      </c>
      <c r="Z98" s="107">
        <v>0.85832047310536896</v>
      </c>
      <c r="AA98" s="107">
        <v>0.92653307443588295</v>
      </c>
      <c r="AB98" s="107">
        <v>1.1219506085040101</v>
      </c>
      <c r="AC98" s="107">
        <v>1.2128550170930199</v>
      </c>
      <c r="AD98" s="107">
        <v>1.2648971176744199</v>
      </c>
      <c r="AE98" s="107">
        <v>1.3807577829767399</v>
      </c>
      <c r="AF98" s="107">
        <v>1.4392260397441901</v>
      </c>
      <c r="AG98" s="107">
        <v>1.6067014383720899</v>
      </c>
      <c r="AH98" s="107">
        <v>1.86946779327907</v>
      </c>
      <c r="AI98" s="107">
        <v>1.7380488491627899</v>
      </c>
      <c r="AJ98" s="107">
        <v>1.9677606209302301</v>
      </c>
      <c r="AK98" s="107">
        <v>2.1952135667907</v>
      </c>
      <c r="AL98" s="107">
        <v>2.21048260685563</v>
      </c>
      <c r="AM98" s="107">
        <v>2.3640658782820698</v>
      </c>
      <c r="AN98" s="107">
        <v>2.5710364291806802</v>
      </c>
      <c r="AO98" s="107">
        <v>2.7407271912095701</v>
      </c>
      <c r="AP98" s="107">
        <v>2.9239596694579402</v>
      </c>
      <c r="AQ98" s="107">
        <v>3.0382628227556001</v>
      </c>
      <c r="AR98" s="107">
        <v>3.2408546790217998</v>
      </c>
      <c r="AS98" s="107">
        <v>3.3561340486965201</v>
      </c>
      <c r="AT98" s="107">
        <v>3.2515102651679602</v>
      </c>
      <c r="AU98" s="107">
        <v>3.35108817034713</v>
      </c>
      <c r="AV98" s="107">
        <v>3.4708595588053002</v>
      </c>
      <c r="AW98" s="107">
        <v>3.72821518924632</v>
      </c>
      <c r="AX98" s="107">
        <v>3.9034397217172101</v>
      </c>
      <c r="AY98" s="107">
        <v>3.93989435506009</v>
      </c>
      <c r="AZ98" s="107">
        <v>3.9966270495829401</v>
      </c>
      <c r="BA98" s="107">
        <v>4.2070118077676097</v>
      </c>
      <c r="BB98" s="107">
        <v>4.2687695521497702</v>
      </c>
      <c r="BC98" s="107">
        <v>4.3273211685565203</v>
      </c>
      <c r="BD98" s="107">
        <v>4.43076686283709</v>
      </c>
      <c r="BE98" s="108">
        <v>4.11260099370784</v>
      </c>
      <c r="BF98" s="109">
        <v>-7.4344350326579198E-2</v>
      </c>
      <c r="BG98" s="109">
        <v>3.1429092500086603E-2</v>
      </c>
      <c r="BH98" s="109">
        <v>7.3883455224471803E-3</v>
      </c>
    </row>
    <row r="99" spans="1:60" s="103" customFormat="1" ht="10.5">
      <c r="A99" s="103" t="s">
        <v>342</v>
      </c>
      <c r="B99" s="107">
        <v>0.30003089999999999</v>
      </c>
      <c r="C99" s="107">
        <v>0.31871366000000001</v>
      </c>
      <c r="D99" s="107">
        <v>0.32134422400000001</v>
      </c>
      <c r="E99" s="107">
        <v>0.32863681700000003</v>
      </c>
      <c r="F99" s="107">
        <v>0.33448507300000002</v>
      </c>
      <c r="G99" s="107">
        <v>0.37246289900000001</v>
      </c>
      <c r="H99" s="107">
        <v>0.38932820000000001</v>
      </c>
      <c r="I99" s="107">
        <v>0.41554039199999998</v>
      </c>
      <c r="J99" s="107">
        <v>0.43270718800000002</v>
      </c>
      <c r="K99" s="107">
        <v>0.43510498535185499</v>
      </c>
      <c r="L99" s="107">
        <v>0.441270321825253</v>
      </c>
      <c r="M99" s="107">
        <v>0.45610953342839</v>
      </c>
      <c r="N99" s="107">
        <v>0.46414020349491197</v>
      </c>
      <c r="O99" s="107">
        <v>0.45793657816125799</v>
      </c>
      <c r="P99" s="107">
        <v>0.46301484340291899</v>
      </c>
      <c r="Q99" s="107">
        <v>0.46524644894899098</v>
      </c>
      <c r="R99" s="107">
        <v>0.46664273682217</v>
      </c>
      <c r="S99" s="107">
        <v>0.48223695087535601</v>
      </c>
      <c r="T99" s="107">
        <v>0.50082630823907903</v>
      </c>
      <c r="U99" s="107">
        <v>0.52803229452766098</v>
      </c>
      <c r="V99" s="107">
        <v>0.53505699076943802</v>
      </c>
      <c r="W99" s="107">
        <v>0.57774502677442297</v>
      </c>
      <c r="X99" s="107">
        <v>0.58291995730081103</v>
      </c>
      <c r="Y99" s="107">
        <v>0.61099942829859399</v>
      </c>
      <c r="Z99" s="107">
        <v>0.54817191358458295</v>
      </c>
      <c r="AA99" s="107">
        <v>0.65058734434661702</v>
      </c>
      <c r="AB99" s="107">
        <v>0.66389058500609999</v>
      </c>
      <c r="AC99" s="107">
        <v>0.66652839133838504</v>
      </c>
      <c r="AD99" s="107">
        <v>0.68466597069462598</v>
      </c>
      <c r="AE99" s="107">
        <v>0.723745943606247</v>
      </c>
      <c r="AF99" s="107">
        <v>0.74926434748610704</v>
      </c>
      <c r="AG99" s="107">
        <v>0.76212971485646697</v>
      </c>
      <c r="AH99" s="107">
        <v>0.76604301513294104</v>
      </c>
      <c r="AI99" s="107">
        <v>0.765532326769083</v>
      </c>
      <c r="AJ99" s="107">
        <v>0.77134591328522295</v>
      </c>
      <c r="AK99" s="107">
        <v>0.806294122780428</v>
      </c>
      <c r="AL99" s="107">
        <v>0.79949276207908904</v>
      </c>
      <c r="AM99" s="107">
        <v>0.82830202175823597</v>
      </c>
      <c r="AN99" s="107">
        <v>0.80201067910367696</v>
      </c>
      <c r="AO99" s="107">
        <v>0.82878781934332502</v>
      </c>
      <c r="AP99" s="107">
        <v>0.80472127808139404</v>
      </c>
      <c r="AQ99" s="107">
        <v>0.81158090495259405</v>
      </c>
      <c r="AR99" s="107">
        <v>0.80854270279539997</v>
      </c>
      <c r="AS99" s="107">
        <v>0.81208922971995701</v>
      </c>
      <c r="AT99" s="107">
        <v>0.807748642924351</v>
      </c>
      <c r="AU99" s="107">
        <v>0.82539163852999098</v>
      </c>
      <c r="AV99" s="107">
        <v>0.83047171513569795</v>
      </c>
      <c r="AW99" s="107">
        <v>0.83584819759335804</v>
      </c>
      <c r="AX99" s="107">
        <v>0.84133693033371204</v>
      </c>
      <c r="AY99" s="107">
        <v>0.87985662073577098</v>
      </c>
      <c r="AZ99" s="107">
        <v>0.88741868755163</v>
      </c>
      <c r="BA99" s="107">
        <v>0.89334436657646898</v>
      </c>
      <c r="BB99" s="107">
        <v>0.90861842614458199</v>
      </c>
      <c r="BC99" s="107">
        <v>0.90629121733958995</v>
      </c>
      <c r="BD99" s="107">
        <v>0.929963751938367</v>
      </c>
      <c r="BE99" s="108">
        <v>0.84046336929371801</v>
      </c>
      <c r="BF99" s="109">
        <v>-9.8710009349124994E-2</v>
      </c>
      <c r="BG99" s="109">
        <v>1.41891927986915E-2</v>
      </c>
      <c r="BH99" s="109">
        <v>1.50990426272879E-3</v>
      </c>
    </row>
    <row r="100" spans="1:60" s="103" customFormat="1" ht="10.5">
      <c r="A100" s="103" t="s">
        <v>343</v>
      </c>
      <c r="B100" s="107">
        <v>0.29459098299999997</v>
      </c>
      <c r="C100" s="107">
        <v>0.29680952300000002</v>
      </c>
      <c r="D100" s="107">
        <v>0.32851105600000002</v>
      </c>
      <c r="E100" s="107">
        <v>0.37285306899999998</v>
      </c>
      <c r="F100" s="107">
        <v>0.37454457000000002</v>
      </c>
      <c r="G100" s="107">
        <v>0.368740862</v>
      </c>
      <c r="H100" s="107">
        <v>0.358120351</v>
      </c>
      <c r="I100" s="107">
        <v>0.31572771799999999</v>
      </c>
      <c r="J100" s="107">
        <v>0.336799299</v>
      </c>
      <c r="K100" s="107">
        <v>0.36026980600000003</v>
      </c>
      <c r="L100" s="107">
        <v>0.38831570399999998</v>
      </c>
      <c r="M100" s="107">
        <v>0.39413531200000002</v>
      </c>
      <c r="N100" s="107">
        <v>0.426239443</v>
      </c>
      <c r="O100" s="107">
        <v>0.455736419</v>
      </c>
      <c r="P100" s="107">
        <v>0.49687903300000003</v>
      </c>
      <c r="Q100" s="107">
        <v>0.55134428899999999</v>
      </c>
      <c r="R100" s="107">
        <v>0.59294120500000003</v>
      </c>
      <c r="S100" s="107">
        <v>0.65378602100000005</v>
      </c>
      <c r="T100" s="107">
        <v>0.69828694499999999</v>
      </c>
      <c r="U100" s="107">
        <v>0.73916378800000004</v>
      </c>
      <c r="V100" s="107">
        <v>0.77690344200000006</v>
      </c>
      <c r="W100" s="107">
        <v>0.82431540199999997</v>
      </c>
      <c r="X100" s="107">
        <v>0.92316215000000001</v>
      </c>
      <c r="Y100" s="107">
        <v>0.98090333200000002</v>
      </c>
      <c r="Z100" s="107">
        <v>1.040801965</v>
      </c>
      <c r="AA100" s="107">
        <v>1.0886794989999999</v>
      </c>
      <c r="AB100" s="107">
        <v>1.1534366279999999</v>
      </c>
      <c r="AC100" s="107">
        <v>1.211116536</v>
      </c>
      <c r="AD100" s="107">
        <v>1.340490897</v>
      </c>
      <c r="AE100" s="107">
        <v>1.3877601470000001</v>
      </c>
      <c r="AF100" s="107">
        <v>1.4636589149999999</v>
      </c>
      <c r="AG100" s="107">
        <v>1.558666831</v>
      </c>
      <c r="AH100" s="107">
        <v>1.510386362</v>
      </c>
      <c r="AI100" s="107">
        <v>1.6182179299999999</v>
      </c>
      <c r="AJ100" s="107">
        <v>1.6915082930000001</v>
      </c>
      <c r="AK100" s="107">
        <v>1.7286016120000001</v>
      </c>
      <c r="AL100" s="107">
        <v>1.7690125328960999</v>
      </c>
      <c r="AM100" s="107">
        <v>1.8358310419871</v>
      </c>
      <c r="AN100" s="107">
        <v>1.9962396291936999</v>
      </c>
      <c r="AO100" s="107">
        <v>2.22253054733565</v>
      </c>
      <c r="AP100" s="107">
        <v>2.3057621242878299</v>
      </c>
      <c r="AQ100" s="107">
        <v>2.4331303417916499</v>
      </c>
      <c r="AR100" s="107">
        <v>2.5875600071029599</v>
      </c>
      <c r="AS100" s="107">
        <v>2.6035903888772798</v>
      </c>
      <c r="AT100" s="107">
        <v>2.6372327452206799</v>
      </c>
      <c r="AU100" s="107">
        <v>2.6480673655369902</v>
      </c>
      <c r="AV100" s="107">
        <v>2.6455665570840301</v>
      </c>
      <c r="AW100" s="107">
        <v>2.4689224700785299</v>
      </c>
      <c r="AX100" s="107">
        <v>2.68636713489219</v>
      </c>
      <c r="AY100" s="107">
        <v>2.7729630189796901</v>
      </c>
      <c r="AZ100" s="107">
        <v>2.9154941781339101</v>
      </c>
      <c r="BA100" s="107">
        <v>3.1806937031200802</v>
      </c>
      <c r="BB100" s="107">
        <v>3.3702850846012802</v>
      </c>
      <c r="BC100" s="107">
        <v>3.4788377212962298</v>
      </c>
      <c r="BD100" s="107">
        <v>3.5148353226032798</v>
      </c>
      <c r="BE100" s="108">
        <v>3.4741966107176601</v>
      </c>
      <c r="BF100" s="109">
        <v>-1.42627030147545E-2</v>
      </c>
      <c r="BG100" s="109">
        <v>2.9142829030779999E-2</v>
      </c>
      <c r="BH100" s="109">
        <v>6.2414430702538697E-3</v>
      </c>
    </row>
    <row r="101" spans="1:60" s="103" customFormat="1" ht="10.5">
      <c r="A101" s="103" t="s">
        <v>344</v>
      </c>
      <c r="B101" s="107">
        <v>0.19622866683599999</v>
      </c>
      <c r="C101" s="107">
        <v>0.212103271792</v>
      </c>
      <c r="D101" s="107">
        <v>0.238248987616</v>
      </c>
      <c r="E101" s="107">
        <v>0.26916125548160003</v>
      </c>
      <c r="F101" s="107">
        <v>0.28833107556960003</v>
      </c>
      <c r="G101" s="107">
        <v>0.32806684356959998</v>
      </c>
      <c r="H101" s="107">
        <v>0.37558216996080002</v>
      </c>
      <c r="I101" s="107">
        <v>0.37169959335199998</v>
      </c>
      <c r="J101" s="107">
        <v>0.43390312835200001</v>
      </c>
      <c r="K101" s="107">
        <v>0.40435293109280002</v>
      </c>
      <c r="L101" s="107">
        <v>0.4376675245328</v>
      </c>
      <c r="M101" s="107">
        <v>0.45463107470879999</v>
      </c>
      <c r="N101" s="107">
        <v>0.49059256133680001</v>
      </c>
      <c r="O101" s="107">
        <v>0.511565158508</v>
      </c>
      <c r="P101" s="107">
        <v>0.53313796559119997</v>
      </c>
      <c r="Q101" s="107">
        <v>0.52392882764000004</v>
      </c>
      <c r="R101" s="107">
        <v>0.52119236657599999</v>
      </c>
      <c r="S101" s="107">
        <v>0.50641972510400002</v>
      </c>
      <c r="T101" s="107">
        <v>0.54714793289279995</v>
      </c>
      <c r="U101" s="107">
        <v>0.49752322208959998</v>
      </c>
      <c r="V101" s="107">
        <v>0.48008727085839997</v>
      </c>
      <c r="W101" s="107">
        <v>0.48746943358799999</v>
      </c>
      <c r="X101" s="107">
        <v>0.52924879764400001</v>
      </c>
      <c r="Y101" s="107">
        <v>0.58344814174320003</v>
      </c>
      <c r="Z101" s="107">
        <v>0.63130562686159997</v>
      </c>
      <c r="AA101" s="107">
        <v>0.6559177183696</v>
      </c>
      <c r="AB101" s="107">
        <v>0.6355680770512</v>
      </c>
      <c r="AC101" s="107">
        <v>0.73759103957200001</v>
      </c>
      <c r="AD101" s="107">
        <v>0.76278098053279997</v>
      </c>
      <c r="AE101" s="107">
        <v>0.81006366765160298</v>
      </c>
      <c r="AF101" s="107">
        <v>0.90240273043726604</v>
      </c>
      <c r="AG101" s="107">
        <v>0.97030245093700096</v>
      </c>
      <c r="AH101" s="107">
        <v>1.0443809606415599</v>
      </c>
      <c r="AI101" s="107">
        <v>1.06048002581782</v>
      </c>
      <c r="AJ101" s="107">
        <v>1.0802174364339301</v>
      </c>
      <c r="AK101" s="107">
        <v>1.0775958518353299</v>
      </c>
      <c r="AL101" s="107">
        <v>1.0617327473117899</v>
      </c>
      <c r="AM101" s="107">
        <v>1.0548072806859901</v>
      </c>
      <c r="AN101" s="107">
        <v>1.0923592243620699</v>
      </c>
      <c r="AO101" s="107">
        <v>1.12870382859661</v>
      </c>
      <c r="AP101" s="107">
        <v>1.12400479875577</v>
      </c>
      <c r="AQ101" s="107">
        <v>1.0900675111520199</v>
      </c>
      <c r="AR101" s="107">
        <v>1.1340913678700399</v>
      </c>
      <c r="AS101" s="107">
        <v>1.1717169927973901</v>
      </c>
      <c r="AT101" s="107">
        <v>1.1838570301172799</v>
      </c>
      <c r="AU101" s="107">
        <v>1.22047823440031</v>
      </c>
      <c r="AV101" s="107">
        <v>1.2442374040952699</v>
      </c>
      <c r="AW101" s="107">
        <v>1.2842743090195401</v>
      </c>
      <c r="AX101" s="107">
        <v>1.37693225972</v>
      </c>
      <c r="AY101" s="107">
        <v>1.44850739365466</v>
      </c>
      <c r="AZ101" s="107">
        <v>1.58778377456147</v>
      </c>
      <c r="BA101" s="107">
        <v>1.73413682955938</v>
      </c>
      <c r="BB101" s="107">
        <v>1.9020152636982</v>
      </c>
      <c r="BC101" s="107">
        <v>1.95526077806779</v>
      </c>
      <c r="BD101" s="107">
        <v>2.0150476217780602</v>
      </c>
      <c r="BE101" s="108">
        <v>1.82499868436575</v>
      </c>
      <c r="BF101" s="109">
        <v>-9.6789411082700796E-2</v>
      </c>
      <c r="BG101" s="109">
        <v>5.46263199841324E-2</v>
      </c>
      <c r="BH101" s="109">
        <v>3.2786358021931498E-3</v>
      </c>
    </row>
    <row r="102" spans="1:60" s="103" customFormat="1" ht="10.5">
      <c r="A102" s="103" t="s">
        <v>345</v>
      </c>
      <c r="B102" s="107">
        <v>0.17239682189549899</v>
      </c>
      <c r="C102" s="107">
        <v>0.19707740901337101</v>
      </c>
      <c r="D102" s="107">
        <v>0.23672166531643901</v>
      </c>
      <c r="E102" s="107">
        <v>0.29424433692503399</v>
      </c>
      <c r="F102" s="107">
        <v>0.28914665923585697</v>
      </c>
      <c r="G102" s="107">
        <v>0.31393934196249101</v>
      </c>
      <c r="H102" s="107">
        <v>0.27251234996000001</v>
      </c>
      <c r="I102" s="107">
        <v>0.34123531066000001</v>
      </c>
      <c r="J102" s="107">
        <v>0.32157583785600002</v>
      </c>
      <c r="K102" s="107">
        <v>0.31701066915600001</v>
      </c>
      <c r="L102" s="107">
        <v>0.30954946856799997</v>
      </c>
      <c r="M102" s="107">
        <v>0.367170785424</v>
      </c>
      <c r="N102" s="107">
        <v>0.36854867585599999</v>
      </c>
      <c r="O102" s="107">
        <v>0.37934511061199999</v>
      </c>
      <c r="P102" s="107">
        <v>0.40439994203200003</v>
      </c>
      <c r="Q102" s="107">
        <v>0.40165616090400003</v>
      </c>
      <c r="R102" s="107">
        <v>0.46209529761200002</v>
      </c>
      <c r="S102" s="107">
        <v>0.44961714070800002</v>
      </c>
      <c r="T102" s="107">
        <v>0.47632167141600001</v>
      </c>
      <c r="U102" s="107">
        <v>0.50076912713199995</v>
      </c>
      <c r="V102" s="107">
        <v>0.51081713346000002</v>
      </c>
      <c r="W102" s="107">
        <v>0.59299496349199998</v>
      </c>
      <c r="X102" s="107">
        <v>0.62352531311199999</v>
      </c>
      <c r="Y102" s="107">
        <v>0.72141976634000005</v>
      </c>
      <c r="Z102" s="107">
        <v>0.82260838514400003</v>
      </c>
      <c r="AA102" s="107">
        <v>0.98304614386400002</v>
      </c>
      <c r="AB102" s="107">
        <v>1.0015682896560001</v>
      </c>
      <c r="AC102" s="107">
        <v>1.07454935496</v>
      </c>
      <c r="AD102" s="107">
        <v>1.1739974553200001</v>
      </c>
      <c r="AE102" s="107">
        <v>1.3427351717760001</v>
      </c>
      <c r="AF102" s="107">
        <v>1.3998216576</v>
      </c>
      <c r="AG102" s="107">
        <v>1.4125521675120001</v>
      </c>
      <c r="AH102" s="107">
        <v>1.4857168140000001</v>
      </c>
      <c r="AI102" s="107">
        <v>1.506267883</v>
      </c>
      <c r="AJ102" s="107">
        <v>1.491208788</v>
      </c>
      <c r="AK102" s="107">
        <v>1.5944864464672399</v>
      </c>
      <c r="AL102" s="107">
        <v>1.8103783929350701</v>
      </c>
      <c r="AM102" s="107">
        <v>1.77846507497194</v>
      </c>
      <c r="AN102" s="107">
        <v>1.6803319142003099</v>
      </c>
      <c r="AO102" s="107">
        <v>1.8809130721034399</v>
      </c>
      <c r="AP102" s="107">
        <v>1.97638836795422</v>
      </c>
      <c r="AQ102" s="107">
        <v>2.17471317910669</v>
      </c>
      <c r="AR102" s="107">
        <v>2.3349831167674999</v>
      </c>
      <c r="AS102" s="107">
        <v>2.4840988708767102</v>
      </c>
      <c r="AT102" s="107">
        <v>2.6715386978620801</v>
      </c>
      <c r="AU102" s="107">
        <v>2.8711168415697998</v>
      </c>
      <c r="AV102" s="107">
        <v>2.9851268227673899</v>
      </c>
      <c r="AW102" s="107">
        <v>2.9977819566854502</v>
      </c>
      <c r="AX102" s="107">
        <v>3.06373996276385</v>
      </c>
      <c r="AY102" s="107">
        <v>3.1526212134789899</v>
      </c>
      <c r="AZ102" s="107">
        <v>3.3523896612160198</v>
      </c>
      <c r="BA102" s="107">
        <v>3.4789508894428902</v>
      </c>
      <c r="BB102" s="107">
        <v>3.5891728167763799</v>
      </c>
      <c r="BC102" s="107">
        <v>3.6060284675914902</v>
      </c>
      <c r="BD102" s="107">
        <v>3.5276768591784999</v>
      </c>
      <c r="BE102" s="108">
        <v>3.4159637804149598</v>
      </c>
      <c r="BF102" s="109">
        <v>-3.4313322327501297E-2</v>
      </c>
      <c r="BG102" s="109">
        <v>2.81884777057115E-2</v>
      </c>
      <c r="BH102" s="109">
        <v>6.1368269716620899E-3</v>
      </c>
    </row>
    <row r="103" spans="1:60" s="103" customFormat="1" ht="10.5">
      <c r="A103" s="103" t="s">
        <v>346</v>
      </c>
      <c r="B103" s="107">
        <v>0.26888311100000001</v>
      </c>
      <c r="C103" s="107">
        <v>0.326130329</v>
      </c>
      <c r="D103" s="107">
        <v>0.37480935700000001</v>
      </c>
      <c r="E103" s="107">
        <v>0.42967107399999999</v>
      </c>
      <c r="F103" s="107">
        <v>0.51867196199999999</v>
      </c>
      <c r="G103" s="107">
        <v>0.60208932999999998</v>
      </c>
      <c r="H103" s="107">
        <v>0.65143307299999997</v>
      </c>
      <c r="I103" s="107">
        <v>0.67538774599999996</v>
      </c>
      <c r="J103" s="107">
        <v>0.83558563200000002</v>
      </c>
      <c r="K103" s="107">
        <v>0.868421314</v>
      </c>
      <c r="L103" s="107">
        <v>0.95506394299999997</v>
      </c>
      <c r="M103" s="107">
        <v>1.0685161160000001</v>
      </c>
      <c r="N103" s="107">
        <v>1.2290231599999999</v>
      </c>
      <c r="O103" s="107">
        <v>1.3760734640000001</v>
      </c>
      <c r="P103" s="107">
        <v>1.58598682</v>
      </c>
      <c r="Q103" s="107">
        <v>1.6325281760000001</v>
      </c>
      <c r="R103" s="107">
        <v>1.7089216886</v>
      </c>
      <c r="S103" s="107">
        <v>1.7100584597999999</v>
      </c>
      <c r="T103" s="107">
        <v>1.8579537118</v>
      </c>
      <c r="U103" s="107">
        <v>2.029138745</v>
      </c>
      <c r="V103" s="107">
        <v>2.2413543817999999</v>
      </c>
      <c r="W103" s="107">
        <v>2.5135970096000002</v>
      </c>
      <c r="X103" s="107">
        <v>2.7843417439999998</v>
      </c>
      <c r="Y103" s="107">
        <v>3.1102265689999999</v>
      </c>
      <c r="Z103" s="107">
        <v>3.37989994</v>
      </c>
      <c r="AA103" s="107">
        <v>3.8233358042000001</v>
      </c>
      <c r="AB103" s="107">
        <v>4.3258541580000003</v>
      </c>
      <c r="AC103" s="107">
        <v>4.8808218068000002</v>
      </c>
      <c r="AD103" s="107">
        <v>5.3526567928000004</v>
      </c>
      <c r="AE103" s="107">
        <v>5.7745813166</v>
      </c>
      <c r="AF103" s="107">
        <v>6.3084120217999997</v>
      </c>
      <c r="AG103" s="107">
        <v>6.9674986884000001</v>
      </c>
      <c r="AH103" s="107">
        <v>7.6535302985999998</v>
      </c>
      <c r="AI103" s="107">
        <v>6.8840607481403602</v>
      </c>
      <c r="AJ103" s="107">
        <v>7.5048380855260701</v>
      </c>
      <c r="AK103" s="107">
        <v>7.9420647510957902</v>
      </c>
      <c r="AL103" s="107">
        <v>8.1402818611828902</v>
      </c>
      <c r="AM103" s="107">
        <v>8.5259863386599708</v>
      </c>
      <c r="AN103" s="107">
        <v>8.8030393709354993</v>
      </c>
      <c r="AO103" s="107">
        <v>9.0065987269468604</v>
      </c>
      <c r="AP103" s="107">
        <v>9.3091127683350692</v>
      </c>
      <c r="AQ103" s="107">
        <v>9.4607662115321602</v>
      </c>
      <c r="AR103" s="107">
        <v>9.7489475887775292</v>
      </c>
      <c r="AS103" s="107">
        <v>9.913635759001</v>
      </c>
      <c r="AT103" s="107">
        <v>9.9740123115655095</v>
      </c>
      <c r="AU103" s="107">
        <v>10.8150665748362</v>
      </c>
      <c r="AV103" s="107">
        <v>11.326533427740999</v>
      </c>
      <c r="AW103" s="107">
        <v>11.437890871517199</v>
      </c>
      <c r="AX103" s="107">
        <v>11.471101874464299</v>
      </c>
      <c r="AY103" s="107">
        <v>11.566788055437501</v>
      </c>
      <c r="AZ103" s="107">
        <v>11.750883217404199</v>
      </c>
      <c r="BA103" s="107">
        <v>12.0258240894228</v>
      </c>
      <c r="BB103" s="107">
        <v>12.266027921074601</v>
      </c>
      <c r="BC103" s="107">
        <v>12.429404527173499</v>
      </c>
      <c r="BD103" s="107">
        <v>12.2477999331101</v>
      </c>
      <c r="BE103" s="108">
        <v>11.787537813900199</v>
      </c>
      <c r="BF103" s="109">
        <v>-4.0208732128966397E-2</v>
      </c>
      <c r="BG103" s="109">
        <v>2.07486597458739E-2</v>
      </c>
      <c r="BH103" s="109">
        <v>2.1176477455812501E-2</v>
      </c>
    </row>
    <row r="104" spans="1:60" s="103" customFormat="1" ht="10.5">
      <c r="A104" s="103" t="s">
        <v>347</v>
      </c>
      <c r="B104" s="107">
        <v>2.3393791918541799E-2</v>
      </c>
      <c r="C104" s="107">
        <v>2.4210188770267999E-2</v>
      </c>
      <c r="D104" s="107">
        <v>2.4809831989733602E-2</v>
      </c>
      <c r="E104" s="107">
        <v>2.5945259284776E-2</v>
      </c>
      <c r="F104" s="107">
        <v>2.7186495478080198E-2</v>
      </c>
      <c r="G104" s="107">
        <v>5.0789408760000002E-2</v>
      </c>
      <c r="H104" s="107">
        <v>4.776673343E-2</v>
      </c>
      <c r="I104" s="107">
        <v>5.1635360429999999E-2</v>
      </c>
      <c r="J104" s="107">
        <v>5.1936039169999997E-2</v>
      </c>
      <c r="K104" s="107">
        <v>4.5607065719999999E-2</v>
      </c>
      <c r="L104" s="107">
        <v>4.5244233600000003E-2</v>
      </c>
      <c r="M104" s="107">
        <v>4.5326686567999999E-2</v>
      </c>
      <c r="N104" s="107">
        <v>4.8550110059999999E-2</v>
      </c>
      <c r="O104" s="107">
        <v>5.6005412934399999E-2</v>
      </c>
      <c r="P104" s="107">
        <v>5.8139094708000001E-2</v>
      </c>
      <c r="Q104" s="107">
        <v>5.8699623867599998E-2</v>
      </c>
      <c r="R104" s="107">
        <v>6.7474391826799998E-2</v>
      </c>
      <c r="S104" s="107">
        <v>7.4773647598399995E-2</v>
      </c>
      <c r="T104" s="107">
        <v>7.6328480896000001E-2</v>
      </c>
      <c r="U104" s="107">
        <v>7.5794388577999999E-2</v>
      </c>
      <c r="V104" s="107">
        <v>7.3916422226000006E-2</v>
      </c>
      <c r="W104" s="107">
        <v>7.5978925749999995E-2</v>
      </c>
      <c r="X104" s="107">
        <v>7.8142579138000004E-2</v>
      </c>
      <c r="Y104" s="107">
        <v>8.0563638389999997E-2</v>
      </c>
      <c r="Z104" s="107">
        <v>7.9913395038000004E-2</v>
      </c>
      <c r="AA104" s="107">
        <v>8.6874232280000005E-2</v>
      </c>
      <c r="AB104" s="107">
        <v>8.9717413575999994E-2</v>
      </c>
      <c r="AC104" s="107">
        <v>9.7877118446E-2</v>
      </c>
      <c r="AD104" s="107">
        <v>0.1049077500824</v>
      </c>
      <c r="AE104" s="107">
        <v>0.115046614352</v>
      </c>
      <c r="AF104" s="107">
        <v>0.12548050294560001</v>
      </c>
      <c r="AG104" s="107">
        <v>0.13054617555719999</v>
      </c>
      <c r="AH104" s="107">
        <v>0.14077013259999999</v>
      </c>
      <c r="AI104" s="107">
        <v>0.1526759963904</v>
      </c>
      <c r="AJ104" s="107">
        <v>0.16569400040919999</v>
      </c>
      <c r="AK104" s="107">
        <v>0.1788248312672</v>
      </c>
      <c r="AL104" s="107">
        <v>0.17524140935230301</v>
      </c>
      <c r="AM104" s="107">
        <v>0.17912471175725</v>
      </c>
      <c r="AN104" s="107">
        <v>0.18613670491111201</v>
      </c>
      <c r="AO104" s="107">
        <v>0.17990591694073799</v>
      </c>
      <c r="AP104" s="107">
        <v>0.20662153712891801</v>
      </c>
      <c r="AQ104" s="107">
        <v>0.22460076898054299</v>
      </c>
      <c r="AR104" s="107">
        <v>0.228706692938074</v>
      </c>
      <c r="AS104" s="107">
        <v>0.21364057491475599</v>
      </c>
      <c r="AT104" s="107">
        <v>0.220490200228878</v>
      </c>
      <c r="AU104" s="107">
        <v>0.23622331522311699</v>
      </c>
      <c r="AV104" s="107">
        <v>0.248146776070055</v>
      </c>
      <c r="AW104" s="107">
        <v>0.250052834392123</v>
      </c>
      <c r="AX104" s="107">
        <v>0.25420860495660103</v>
      </c>
      <c r="AY104" s="107">
        <v>0.27114143904025401</v>
      </c>
      <c r="AZ104" s="107">
        <v>0.29090431097358299</v>
      </c>
      <c r="BA104" s="107">
        <v>0.30993658223665299</v>
      </c>
      <c r="BB104" s="107">
        <v>0.32691372765368798</v>
      </c>
      <c r="BC104" s="107">
        <v>0.34618790276762701</v>
      </c>
      <c r="BD104" s="107">
        <v>0.35728743961053799</v>
      </c>
      <c r="BE104" s="108">
        <v>0.32664230073552603</v>
      </c>
      <c r="BF104" s="109">
        <v>-8.8269557451966005E-2</v>
      </c>
      <c r="BG104" s="109">
        <v>4.9452643169178898E-2</v>
      </c>
      <c r="BH104" s="109">
        <v>5.8681748698050605E-4</v>
      </c>
    </row>
    <row r="105" spans="1:60" s="103" customFormat="1" ht="10.5">
      <c r="A105" s="103" t="s">
        <v>348</v>
      </c>
      <c r="B105" s="107">
        <v>0.25161923400000002</v>
      </c>
      <c r="C105" s="107">
        <v>0.269637079</v>
      </c>
      <c r="D105" s="107">
        <v>0.29446423900000002</v>
      </c>
      <c r="E105" s="107">
        <v>0.33773481900000002</v>
      </c>
      <c r="F105" s="107">
        <v>0.35415228599999998</v>
      </c>
      <c r="G105" s="107">
        <v>0.38579297234514998</v>
      </c>
      <c r="H105" s="107">
        <v>0.4848018971202</v>
      </c>
      <c r="I105" s="107">
        <v>0.51774774609194996</v>
      </c>
      <c r="J105" s="107">
        <v>0.60561095235340001</v>
      </c>
      <c r="K105" s="107">
        <v>0.57902497137200004</v>
      </c>
      <c r="L105" s="107">
        <v>0.63783928251220001</v>
      </c>
      <c r="M105" s="107">
        <v>0.77802165292000003</v>
      </c>
      <c r="N105" s="107">
        <v>0.85419764732000003</v>
      </c>
      <c r="O105" s="107">
        <v>1.0084204585600001</v>
      </c>
      <c r="P105" s="107">
        <v>1.07018469496</v>
      </c>
      <c r="Q105" s="107">
        <v>1.1291593872000001</v>
      </c>
      <c r="R105" s="107">
        <v>1.05542723468</v>
      </c>
      <c r="S105" s="107">
        <v>1.1788206031317101</v>
      </c>
      <c r="T105" s="107">
        <v>1.3289702924605999</v>
      </c>
      <c r="U105" s="107">
        <v>1.3784093358799201</v>
      </c>
      <c r="V105" s="107">
        <v>1.4388919172491099</v>
      </c>
      <c r="W105" s="107">
        <v>1.5590285450396599</v>
      </c>
      <c r="X105" s="107">
        <v>1.6856044649667199</v>
      </c>
      <c r="Y105" s="107">
        <v>1.85567750561649</v>
      </c>
      <c r="Z105" s="107">
        <v>1.97661047880815</v>
      </c>
      <c r="AA105" s="107">
        <v>2.1009924911483799</v>
      </c>
      <c r="AB105" s="107">
        <v>2.2406748624082802</v>
      </c>
      <c r="AC105" s="107">
        <v>2.3665348552762699</v>
      </c>
      <c r="AD105" s="107">
        <v>2.5115473675262998</v>
      </c>
      <c r="AE105" s="107">
        <v>2.6440160629845502</v>
      </c>
      <c r="AF105" s="107">
        <v>2.8189151094687199</v>
      </c>
      <c r="AG105" s="107">
        <v>2.9393233720876699</v>
      </c>
      <c r="AH105" s="107">
        <v>3.11211034506236</v>
      </c>
      <c r="AI105" s="107">
        <v>3.3222716307817901</v>
      </c>
      <c r="AJ105" s="107">
        <v>3.4846018125207201</v>
      </c>
      <c r="AK105" s="107">
        <v>3.7197537563413001</v>
      </c>
      <c r="AL105" s="107">
        <v>3.8395771796504401</v>
      </c>
      <c r="AM105" s="107">
        <v>4.0179423881485299</v>
      </c>
      <c r="AN105" s="107">
        <v>4.1379867961448502</v>
      </c>
      <c r="AO105" s="107">
        <v>4.4031892344969199</v>
      </c>
      <c r="AP105" s="107">
        <v>4.4462643815722398</v>
      </c>
      <c r="AQ105" s="107">
        <v>4.5460920012493498</v>
      </c>
      <c r="AR105" s="107">
        <v>4.7317046796805302</v>
      </c>
      <c r="AS105" s="107">
        <v>4.5718574571136603</v>
      </c>
      <c r="AT105" s="107">
        <v>4.4545987004916601</v>
      </c>
      <c r="AU105" s="107">
        <v>4.7658204909480997</v>
      </c>
      <c r="AV105" s="107">
        <v>4.7254447688176704</v>
      </c>
      <c r="AW105" s="107">
        <v>4.6990432438555203</v>
      </c>
      <c r="AX105" s="107">
        <v>4.7951883018836696</v>
      </c>
      <c r="AY105" s="107">
        <v>4.9026273745525097</v>
      </c>
      <c r="AZ105" s="107">
        <v>4.89896200984054</v>
      </c>
      <c r="BA105" s="107">
        <v>4.9024595809252496</v>
      </c>
      <c r="BB105" s="107">
        <v>4.9251458291645003</v>
      </c>
      <c r="BC105" s="107">
        <v>4.9912228780726897</v>
      </c>
      <c r="BD105" s="107">
        <v>4.9017270743850903</v>
      </c>
      <c r="BE105" s="108">
        <v>4.8185446897436996</v>
      </c>
      <c r="BF105" s="109">
        <v>-1.9655889817784E-2</v>
      </c>
      <c r="BG105" s="109">
        <v>9.6109542916511508E-3</v>
      </c>
      <c r="BH105" s="109">
        <v>8.6565833003610197E-3</v>
      </c>
    </row>
    <row r="106" spans="1:60" s="103" customFormat="1" ht="10.5">
      <c r="A106" s="103" t="s">
        <v>349</v>
      </c>
      <c r="B106" s="107">
        <v>0.110000919</v>
      </c>
      <c r="C106" s="107">
        <v>0.131050694</v>
      </c>
      <c r="D106" s="107">
        <v>0.14915963500000001</v>
      </c>
      <c r="E106" s="107">
        <v>0.191591653</v>
      </c>
      <c r="F106" s="107">
        <v>0.20263299700000001</v>
      </c>
      <c r="G106" s="107">
        <v>0.24103187600000001</v>
      </c>
      <c r="H106" s="107">
        <v>0.26693996599999997</v>
      </c>
      <c r="I106" s="107">
        <v>0.32442166113600002</v>
      </c>
      <c r="J106" s="107">
        <v>0.34398320059600002</v>
      </c>
      <c r="K106" s="107">
        <v>0.35756835790000002</v>
      </c>
      <c r="L106" s="107">
        <v>0.39422934221200001</v>
      </c>
      <c r="M106" s="107">
        <v>0.41627709746000002</v>
      </c>
      <c r="N106" s="107">
        <v>0.45841528705599999</v>
      </c>
      <c r="O106" s="107">
        <v>0.49939771966000002</v>
      </c>
      <c r="P106" s="107">
        <v>0.526231317704</v>
      </c>
      <c r="Q106" s="107">
        <v>0.527222630824</v>
      </c>
      <c r="R106" s="107">
        <v>0.53367824066000003</v>
      </c>
      <c r="S106" s="107">
        <v>0.54633138760400002</v>
      </c>
      <c r="T106" s="107">
        <v>0.60408745479199999</v>
      </c>
      <c r="U106" s="107">
        <v>0.66476174144800004</v>
      </c>
      <c r="V106" s="107">
        <v>0.69657591036800004</v>
      </c>
      <c r="W106" s="107">
        <v>0.74268123038020495</v>
      </c>
      <c r="X106" s="107">
        <v>0.852141804224823</v>
      </c>
      <c r="Y106" s="107">
        <v>0.95473188352776295</v>
      </c>
      <c r="Z106" s="107">
        <v>1.0974366130642601</v>
      </c>
      <c r="AA106" s="107">
        <v>1.29846672804056</v>
      </c>
      <c r="AB106" s="107">
        <v>1.4339340052674201</v>
      </c>
      <c r="AC106" s="107">
        <v>1.5827282061089301</v>
      </c>
      <c r="AD106" s="107">
        <v>1.8023058170450601</v>
      </c>
      <c r="AE106" s="107">
        <v>2.02064418569707</v>
      </c>
      <c r="AF106" s="107">
        <v>2.2153441366995201</v>
      </c>
      <c r="AG106" s="107">
        <v>2.5047348039905901</v>
      </c>
      <c r="AH106" s="107">
        <v>2.6400034749934802</v>
      </c>
      <c r="AI106" s="107">
        <v>2.4455127921195499</v>
      </c>
      <c r="AJ106" s="107">
        <v>2.6139428532253901</v>
      </c>
      <c r="AK106" s="107">
        <v>2.6460732299481502</v>
      </c>
      <c r="AL106" s="107">
        <v>2.7828680781036499</v>
      </c>
      <c r="AM106" s="107">
        <v>3.0680642644546601</v>
      </c>
      <c r="AN106" s="107">
        <v>3.31739666437631</v>
      </c>
      <c r="AO106" s="107">
        <v>3.5876670310382401</v>
      </c>
      <c r="AP106" s="107">
        <v>3.72024614030083</v>
      </c>
      <c r="AQ106" s="107">
        <v>3.7742910111206598</v>
      </c>
      <c r="AR106" s="107">
        <v>3.9423288691039602</v>
      </c>
      <c r="AS106" s="107">
        <v>3.99042386293551</v>
      </c>
      <c r="AT106" s="107">
        <v>4.1283697250237097</v>
      </c>
      <c r="AU106" s="107">
        <v>4.3884598303216098</v>
      </c>
      <c r="AV106" s="107">
        <v>4.5576142469242704</v>
      </c>
      <c r="AW106" s="107">
        <v>4.8714963959532698</v>
      </c>
      <c r="AX106" s="107">
        <v>4.9531583603332603</v>
      </c>
      <c r="AY106" s="107">
        <v>5.0876343008484897</v>
      </c>
      <c r="AZ106" s="107">
        <v>5.2069590079492398</v>
      </c>
      <c r="BA106" s="107">
        <v>5.3209102193004503</v>
      </c>
      <c r="BB106" s="107">
        <v>5.4117918510951597</v>
      </c>
      <c r="BC106" s="107">
        <v>5.5272159963542</v>
      </c>
      <c r="BD106" s="107">
        <v>5.5134912064535602</v>
      </c>
      <c r="BE106" s="108">
        <v>5.11864386222741</v>
      </c>
      <c r="BF106" s="109">
        <v>-7.4151330737844495E-2</v>
      </c>
      <c r="BG106" s="109">
        <v>2.9354127211048499E-2</v>
      </c>
      <c r="BH106" s="109">
        <v>9.1957156841499001E-3</v>
      </c>
    </row>
    <row r="107" spans="1:60" s="103" customFormat="1" ht="10.5">
      <c r="A107" s="103" t="s">
        <v>350</v>
      </c>
      <c r="B107" s="107">
        <v>0.105818516199188</v>
      </c>
      <c r="C107" s="107">
        <v>0.18508304453486099</v>
      </c>
      <c r="D107" s="107">
        <v>0.25510960705289698</v>
      </c>
      <c r="E107" s="107">
        <v>0.26452822201874698</v>
      </c>
      <c r="F107" s="107">
        <v>0.31245626633370099</v>
      </c>
      <c r="G107" s="107">
        <v>0.32592940219074101</v>
      </c>
      <c r="H107" s="107">
        <v>0.290573028734883</v>
      </c>
      <c r="I107" s="107">
        <v>0.28173176659648902</v>
      </c>
      <c r="J107" s="107">
        <v>0.29736631227145799</v>
      </c>
      <c r="K107" s="107">
        <v>0.22109365566515499</v>
      </c>
      <c r="L107" s="107">
        <v>0.24573983555266901</v>
      </c>
      <c r="M107" s="107">
        <v>0.142080378663509</v>
      </c>
      <c r="N107" s="107">
        <v>0.15198314643433899</v>
      </c>
      <c r="O107" s="107">
        <v>0.15754247882035699</v>
      </c>
      <c r="P107" s="107">
        <v>0.16969567715075201</v>
      </c>
      <c r="Q107" s="107">
        <v>0.19397936955912101</v>
      </c>
      <c r="R107" s="107">
        <v>0.194415711402667</v>
      </c>
      <c r="S107" s="107">
        <v>0.20769033169212001</v>
      </c>
      <c r="T107" s="107">
        <v>0.217377862232388</v>
      </c>
      <c r="U107" s="107">
        <v>0.21906415806176499</v>
      </c>
      <c r="V107" s="107">
        <v>0.21777335153298</v>
      </c>
      <c r="W107" s="107">
        <v>0.23857183616193001</v>
      </c>
      <c r="X107" s="107">
        <v>0.26888540136713801</v>
      </c>
      <c r="Y107" s="107">
        <v>0.268589580657841</v>
      </c>
      <c r="Z107" s="107">
        <v>0.25413768558544098</v>
      </c>
      <c r="AA107" s="107">
        <v>0.27303808858718498</v>
      </c>
      <c r="AB107" s="107">
        <v>0.27724495324169601</v>
      </c>
      <c r="AC107" s="107">
        <v>0.30268442400000001</v>
      </c>
      <c r="AD107" s="107">
        <v>0.34558743200000003</v>
      </c>
      <c r="AE107" s="107">
        <v>0.385893808</v>
      </c>
      <c r="AF107" s="107">
        <v>0.44791805112496402</v>
      </c>
      <c r="AG107" s="107">
        <v>0.51397880722296496</v>
      </c>
      <c r="AH107" s="107">
        <v>0.59415233979064197</v>
      </c>
      <c r="AI107" s="107">
        <v>0.64274342235547799</v>
      </c>
      <c r="AJ107" s="107">
        <v>0.66297182973612201</v>
      </c>
      <c r="AK107" s="107">
        <v>0.75474768411077298</v>
      </c>
      <c r="AL107" s="107">
        <v>0.85233940613026005</v>
      </c>
      <c r="AM107" s="107">
        <v>0.93349299502628102</v>
      </c>
      <c r="AN107" s="107">
        <v>1.0076321704740301</v>
      </c>
      <c r="AO107" s="107">
        <v>1.23272681060391</v>
      </c>
      <c r="AP107" s="107">
        <v>1.30492016698683</v>
      </c>
      <c r="AQ107" s="107">
        <v>1.19266674191372</v>
      </c>
      <c r="AR107" s="107">
        <v>1.3027244490530601</v>
      </c>
      <c r="AS107" s="107">
        <v>1.61799197954329</v>
      </c>
      <c r="AT107" s="107">
        <v>1.6467099600198201</v>
      </c>
      <c r="AU107" s="107">
        <v>1.8728730106448701</v>
      </c>
      <c r="AV107" s="107">
        <v>2.1315894240571098</v>
      </c>
      <c r="AW107" s="107">
        <v>2.23636497572044</v>
      </c>
      <c r="AX107" s="107">
        <v>2.3491678424005</v>
      </c>
      <c r="AY107" s="107">
        <v>2.5744757383785699</v>
      </c>
      <c r="AZ107" s="107">
        <v>2.8618060443752</v>
      </c>
      <c r="BA107" s="107">
        <v>3.0885310286005199</v>
      </c>
      <c r="BB107" s="107">
        <v>3.3068030574157001</v>
      </c>
      <c r="BC107" s="107">
        <v>3.7274906759875002</v>
      </c>
      <c r="BD107" s="107">
        <v>4.1663497866699899</v>
      </c>
      <c r="BE107" s="108">
        <v>4.0890004680815704</v>
      </c>
      <c r="BF107" s="109">
        <v>-2.1246764085456199E-2</v>
      </c>
      <c r="BG107" s="109">
        <v>9.7270899738222102E-2</v>
      </c>
      <c r="BH107" s="109">
        <v>7.3459468462553903E-3</v>
      </c>
    </row>
    <row r="108" spans="1:60" s="103" customFormat="1" ht="10.5">
      <c r="A108" s="103" t="s">
        <v>351</v>
      </c>
      <c r="B108" s="107">
        <v>0.70169094134884202</v>
      </c>
      <c r="C108" s="107">
        <v>0.74374369697025899</v>
      </c>
      <c r="D108" s="107">
        <v>0.807049080293888</v>
      </c>
      <c r="E108" s="107">
        <v>0.86854265702127997</v>
      </c>
      <c r="F108" s="107">
        <v>0.92181551688040997</v>
      </c>
      <c r="G108" s="107">
        <v>0.98212533408466096</v>
      </c>
      <c r="H108" s="107">
        <v>1.0753425977216899</v>
      </c>
      <c r="I108" s="107">
        <v>1.1152768815858101</v>
      </c>
      <c r="J108" s="107">
        <v>1.1544688180815601</v>
      </c>
      <c r="K108" s="107">
        <v>1.2330377737139699</v>
      </c>
      <c r="L108" s="107">
        <v>1.2657649836515601</v>
      </c>
      <c r="M108" s="107">
        <v>1.32977131554186</v>
      </c>
      <c r="N108" s="107">
        <v>1.4078257448103799</v>
      </c>
      <c r="O108" s="107">
        <v>1.4854427000159101</v>
      </c>
      <c r="P108" s="107">
        <v>1.6002020201976299</v>
      </c>
      <c r="Q108" s="107">
        <v>1.7148380452280201</v>
      </c>
      <c r="R108" s="107">
        <v>1.77151157520402</v>
      </c>
      <c r="S108" s="107">
        <v>1.842294396517</v>
      </c>
      <c r="T108" s="107">
        <v>1.91453462540101</v>
      </c>
      <c r="U108" s="107">
        <v>1.94913067341108</v>
      </c>
      <c r="V108" s="107">
        <v>2.0510031852777599</v>
      </c>
      <c r="W108" s="107">
        <v>2.0744348427141501</v>
      </c>
      <c r="X108" s="107">
        <v>2.0155191603345801</v>
      </c>
      <c r="Y108" s="107">
        <v>2.0470657351118402</v>
      </c>
      <c r="Z108" s="107">
        <v>2.0218921029316901</v>
      </c>
      <c r="AA108" s="107">
        <v>1.9783503782565399</v>
      </c>
      <c r="AB108" s="107">
        <v>1.92578284719971</v>
      </c>
      <c r="AC108" s="107">
        <v>1.7511393012732099</v>
      </c>
      <c r="AD108" s="107">
        <v>1.6797424830307599</v>
      </c>
      <c r="AE108" s="107">
        <v>1.6143857936058299</v>
      </c>
      <c r="AF108" s="107">
        <v>1.5985216941651299</v>
      </c>
      <c r="AG108" s="107">
        <v>1.49338753330332</v>
      </c>
      <c r="AH108" s="107">
        <v>1.4779939359307701</v>
      </c>
      <c r="AI108" s="107">
        <v>1.4170964011756899</v>
      </c>
      <c r="AJ108" s="107">
        <v>1.4968905930084899</v>
      </c>
      <c r="AK108" s="107">
        <v>1.58983356087196</v>
      </c>
      <c r="AL108" s="107">
        <v>1.6372574603060699</v>
      </c>
      <c r="AM108" s="107">
        <v>1.62379588536504</v>
      </c>
      <c r="AN108" s="107">
        <v>1.71108047901226</v>
      </c>
      <c r="AO108" s="107">
        <v>1.7313788408162401</v>
      </c>
      <c r="AP108" s="107">
        <v>1.81616331039482</v>
      </c>
      <c r="AQ108" s="107">
        <v>1.8805330104108999</v>
      </c>
      <c r="AR108" s="107">
        <v>1.84391833820937</v>
      </c>
      <c r="AS108" s="107">
        <v>1.9221815751859701</v>
      </c>
      <c r="AT108" s="107">
        <v>1.7555285411572401</v>
      </c>
      <c r="AU108" s="107">
        <v>1.94305837770928</v>
      </c>
      <c r="AV108" s="107">
        <v>1.9297974529000701</v>
      </c>
      <c r="AW108" s="107">
        <v>2.0160110305457399</v>
      </c>
      <c r="AX108" s="107">
        <v>1.97151808799813</v>
      </c>
      <c r="AY108" s="107">
        <v>2.1299585282743898</v>
      </c>
      <c r="AZ108" s="107">
        <v>2.2188647954286398</v>
      </c>
      <c r="BA108" s="107">
        <v>2.40979794122905</v>
      </c>
      <c r="BB108" s="107">
        <v>2.4615033989230599</v>
      </c>
      <c r="BC108" s="107">
        <v>2.5004304923015601</v>
      </c>
      <c r="BD108" s="107">
        <v>3.2348641491498</v>
      </c>
      <c r="BE108" s="108">
        <v>3.24772330371604</v>
      </c>
      <c r="BF108" s="109">
        <v>1.23207449937945E-3</v>
      </c>
      <c r="BG108" s="109">
        <v>6.3028272430241297E-2</v>
      </c>
      <c r="BH108" s="109">
        <v>5.83458058923534E-3</v>
      </c>
    </row>
    <row r="109" spans="1:60" s="103" customFormat="1" ht="10.5">
      <c r="A109" s="113" t="s">
        <v>352</v>
      </c>
      <c r="B109" s="111">
        <v>18.703327985151599</v>
      </c>
      <c r="C109" s="111">
        <v>20.309024559109901</v>
      </c>
      <c r="D109" s="111">
        <v>21.269870601889501</v>
      </c>
      <c r="E109" s="111">
        <v>22.922339212990199</v>
      </c>
      <c r="F109" s="111">
        <v>26.047725602207102</v>
      </c>
      <c r="G109" s="111">
        <v>29.6534886418955</v>
      </c>
      <c r="H109" s="111">
        <v>32.4758582826164</v>
      </c>
      <c r="I109" s="111">
        <v>34.397473819050802</v>
      </c>
      <c r="J109" s="111">
        <v>37.154109673542699</v>
      </c>
      <c r="K109" s="111">
        <v>37.951962702205599</v>
      </c>
      <c r="L109" s="111">
        <v>39.4054440441464</v>
      </c>
      <c r="M109" s="111">
        <v>41.306256787777698</v>
      </c>
      <c r="N109" s="111">
        <v>43.706347973072099</v>
      </c>
      <c r="O109" s="111">
        <v>46.700963925188297</v>
      </c>
      <c r="P109" s="111">
        <v>48.866240700190801</v>
      </c>
      <c r="Q109" s="111">
        <v>49.283890831447103</v>
      </c>
      <c r="R109" s="111">
        <v>49.649288275734499</v>
      </c>
      <c r="S109" s="111">
        <v>50.131179364425698</v>
      </c>
      <c r="T109" s="111">
        <v>52.359552832361203</v>
      </c>
      <c r="U109" s="111">
        <v>55.995028803088402</v>
      </c>
      <c r="V109" s="111">
        <v>58.733303268647802</v>
      </c>
      <c r="W109" s="111">
        <v>61.217154393978703</v>
      </c>
      <c r="X109" s="111">
        <v>64.679387016948695</v>
      </c>
      <c r="Y109" s="111">
        <v>69.398181415149296</v>
      </c>
      <c r="Z109" s="111">
        <v>73.121107520406099</v>
      </c>
      <c r="AA109" s="111">
        <v>76.157163185423599</v>
      </c>
      <c r="AB109" s="111">
        <v>79.646998233071301</v>
      </c>
      <c r="AC109" s="111">
        <v>83.331143523305201</v>
      </c>
      <c r="AD109" s="111">
        <v>87.724221239276403</v>
      </c>
      <c r="AE109" s="111">
        <v>92.552304871750493</v>
      </c>
      <c r="AF109" s="111">
        <v>97.182346707591904</v>
      </c>
      <c r="AG109" s="111">
        <v>101.714494224219</v>
      </c>
      <c r="AH109" s="111">
        <v>104.820876104086</v>
      </c>
      <c r="AI109" s="111">
        <v>104.467094605925</v>
      </c>
      <c r="AJ109" s="111">
        <v>108.481950657121</v>
      </c>
      <c r="AK109" s="111">
        <v>112.51369742673999</v>
      </c>
      <c r="AL109" s="111">
        <v>116.18212308863301</v>
      </c>
      <c r="AM109" s="111">
        <v>122.03812275161501</v>
      </c>
      <c r="AN109" s="111">
        <v>132.083887519586</v>
      </c>
      <c r="AO109" s="111">
        <v>145.10186663163901</v>
      </c>
      <c r="AP109" s="111">
        <v>156.297477377733</v>
      </c>
      <c r="AQ109" s="111">
        <v>165.494624598386</v>
      </c>
      <c r="AR109" s="111">
        <v>175.80794722871599</v>
      </c>
      <c r="AS109" s="111">
        <v>180.67913876648399</v>
      </c>
      <c r="AT109" s="111">
        <v>184.71460039340201</v>
      </c>
      <c r="AU109" s="111">
        <v>196.60210702841599</v>
      </c>
      <c r="AV109" s="111">
        <v>206.99312099898299</v>
      </c>
      <c r="AW109" s="111">
        <v>213.72728272819799</v>
      </c>
      <c r="AX109" s="111">
        <v>220.091202333632</v>
      </c>
      <c r="AY109" s="111">
        <v>225.378013450081</v>
      </c>
      <c r="AZ109" s="111">
        <v>229.357774385049</v>
      </c>
      <c r="BA109" s="111">
        <v>234.24457490087099</v>
      </c>
      <c r="BB109" s="111">
        <v>241.405275582858</v>
      </c>
      <c r="BC109" s="111">
        <v>249.847467410067</v>
      </c>
      <c r="BD109" s="111">
        <v>256.53994701097099</v>
      </c>
      <c r="BE109" s="111">
        <v>253.24953440345899</v>
      </c>
      <c r="BF109" s="112">
        <v>-1.5523318190794701E-2</v>
      </c>
      <c r="BG109" s="112">
        <v>3.33926721137459E-2</v>
      </c>
      <c r="BH109" s="112">
        <v>0.45496635011136499</v>
      </c>
    </row>
    <row r="110" spans="1:60" s="103" customFormat="1" ht="10.5">
      <c r="A110" s="114"/>
      <c r="B110" s="107"/>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8"/>
      <c r="BF110" s="115"/>
      <c r="BG110" s="115"/>
      <c r="BH110" s="115"/>
    </row>
    <row r="111" spans="1:60" s="103" customFormat="1" ht="10.5">
      <c r="A111" s="116" t="s">
        <v>353</v>
      </c>
      <c r="B111" s="117">
        <v>155.21728420932499</v>
      </c>
      <c r="C111" s="117">
        <v>163.51196902870299</v>
      </c>
      <c r="D111" s="117">
        <v>169.65518896682099</v>
      </c>
      <c r="E111" s="117">
        <v>179.92383789961099</v>
      </c>
      <c r="F111" s="117">
        <v>191.97541637091501</v>
      </c>
      <c r="G111" s="117">
        <v>204.19996126689699</v>
      </c>
      <c r="H111" s="117">
        <v>212.53713191446801</v>
      </c>
      <c r="I111" s="117">
        <v>223.96786614874699</v>
      </c>
      <c r="J111" s="117">
        <v>237.07366501452</v>
      </c>
      <c r="K111" s="117">
        <v>238.40266838054001</v>
      </c>
      <c r="L111" s="117">
        <v>239.59042310893099</v>
      </c>
      <c r="M111" s="117">
        <v>252.45080490135399</v>
      </c>
      <c r="N111" s="117">
        <v>261.685669756952</v>
      </c>
      <c r="O111" s="117">
        <v>272.20755250290802</v>
      </c>
      <c r="P111" s="117">
        <v>281.61821306622801</v>
      </c>
      <c r="Q111" s="117">
        <v>279.40194324755902</v>
      </c>
      <c r="R111" s="117">
        <v>278.15240995377297</v>
      </c>
      <c r="S111" s="117">
        <v>276.58515314569797</v>
      </c>
      <c r="T111" s="117">
        <v>281.003915138948</v>
      </c>
      <c r="U111" s="117">
        <v>294.31126409111403</v>
      </c>
      <c r="V111" s="117">
        <v>302.02451033851497</v>
      </c>
      <c r="W111" s="117">
        <v>308.83347567976602</v>
      </c>
      <c r="X111" s="117">
        <v>319.61336239209498</v>
      </c>
      <c r="Y111" s="117">
        <v>331.76456170564501</v>
      </c>
      <c r="Z111" s="117">
        <v>338.20644836254502</v>
      </c>
      <c r="AA111" s="117">
        <v>342.14151808972599</v>
      </c>
      <c r="AB111" s="117">
        <v>344.610737134582</v>
      </c>
      <c r="AC111" s="117">
        <v>346.90443906819502</v>
      </c>
      <c r="AD111" s="117">
        <v>349.50858609450199</v>
      </c>
      <c r="AE111" s="117">
        <v>354.07347805619298</v>
      </c>
      <c r="AF111" s="117">
        <v>361.88709585479302</v>
      </c>
      <c r="AG111" s="117">
        <v>372.25596329606202</v>
      </c>
      <c r="AH111" s="117">
        <v>375.95645793868903</v>
      </c>
      <c r="AI111" s="117">
        <v>378.10446218155801</v>
      </c>
      <c r="AJ111" s="117">
        <v>384.84055434698303</v>
      </c>
      <c r="AK111" s="117">
        <v>394.47079808053098</v>
      </c>
      <c r="AL111" s="117">
        <v>398.34328866873102</v>
      </c>
      <c r="AM111" s="117">
        <v>407.154589223004</v>
      </c>
      <c r="AN111" s="117">
        <v>421.64060857491802</v>
      </c>
      <c r="AO111" s="117">
        <v>442.35077323926402</v>
      </c>
      <c r="AP111" s="117">
        <v>456.62271296943402</v>
      </c>
      <c r="AQ111" s="117">
        <v>469.57535321303999</v>
      </c>
      <c r="AR111" s="117">
        <v>484.23570876360998</v>
      </c>
      <c r="AS111" s="117">
        <v>489.45277339242898</v>
      </c>
      <c r="AT111" s="117">
        <v>481.969031905723</v>
      </c>
      <c r="AU111" s="117">
        <v>505.37710802375398</v>
      </c>
      <c r="AV111" s="117">
        <v>517.64296259889795</v>
      </c>
      <c r="AW111" s="117">
        <v>524.61004120100904</v>
      </c>
      <c r="AX111" s="117">
        <v>534.317932696772</v>
      </c>
      <c r="AY111" s="117">
        <v>539.55598368739197</v>
      </c>
      <c r="AZ111" s="117">
        <v>544.41446860246799</v>
      </c>
      <c r="BA111" s="117">
        <v>551.74166579350106</v>
      </c>
      <c r="BB111" s="117">
        <v>561.82460484161095</v>
      </c>
      <c r="BC111" s="117">
        <v>576.12986357675697</v>
      </c>
      <c r="BD111" s="117">
        <v>581.51071436520601</v>
      </c>
      <c r="BE111" s="117">
        <v>556.63354958332604</v>
      </c>
      <c r="BF111" s="118">
        <v>-4.5395589148427298E-2</v>
      </c>
      <c r="BG111" s="118">
        <v>1.8952311095286101E-2</v>
      </c>
      <c r="BH111" s="118">
        <v>1</v>
      </c>
    </row>
    <row r="112" spans="1:60" s="103" customFormat="1" ht="10.5">
      <c r="A112" s="103" t="s">
        <v>354</v>
      </c>
      <c r="B112" s="107">
        <v>109.54005503287</v>
      </c>
      <c r="C112" s="107">
        <v>114.912322860467</v>
      </c>
      <c r="D112" s="107">
        <v>119.448412591344</v>
      </c>
      <c r="E112" s="107">
        <v>127.370159217264</v>
      </c>
      <c r="F112" s="107">
        <v>135.76794970167001</v>
      </c>
      <c r="G112" s="107">
        <v>143.37551006113199</v>
      </c>
      <c r="H112" s="107">
        <v>147.24243398486601</v>
      </c>
      <c r="I112" s="107">
        <v>154.719920267286</v>
      </c>
      <c r="J112" s="107">
        <v>163.547806259129</v>
      </c>
      <c r="K112" s="107">
        <v>161.398843929197</v>
      </c>
      <c r="L112" s="107">
        <v>158.067957199495</v>
      </c>
      <c r="M112" s="107">
        <v>166.50930834306399</v>
      </c>
      <c r="N112" s="107">
        <v>170.29747338711601</v>
      </c>
      <c r="O112" s="107">
        <v>175.57924020031999</v>
      </c>
      <c r="P112" s="107">
        <v>180.36830122269899</v>
      </c>
      <c r="Q112" s="107">
        <v>175.569814896926</v>
      </c>
      <c r="R112" s="107">
        <v>171.73641337997799</v>
      </c>
      <c r="S112" s="107">
        <v>166.62186845187</v>
      </c>
      <c r="T112" s="107">
        <v>167.05904486259399</v>
      </c>
      <c r="U112" s="107">
        <v>174.70770161320399</v>
      </c>
      <c r="V112" s="107">
        <v>178.92340472680601</v>
      </c>
      <c r="W112" s="107">
        <v>181.204650492902</v>
      </c>
      <c r="X112" s="107">
        <v>186.35571235488001</v>
      </c>
      <c r="Y112" s="107">
        <v>192.65576217212501</v>
      </c>
      <c r="Z112" s="107">
        <v>196.17739676806801</v>
      </c>
      <c r="AA112" s="107">
        <v>197.240607578544</v>
      </c>
      <c r="AB112" s="107">
        <v>198.86452948034</v>
      </c>
      <c r="AC112" s="107">
        <v>200.70494683000501</v>
      </c>
      <c r="AD112" s="107">
        <v>203.56567498688901</v>
      </c>
      <c r="AE112" s="107">
        <v>207.07744039042601</v>
      </c>
      <c r="AF112" s="107">
        <v>212.60728557192701</v>
      </c>
      <c r="AG112" s="107">
        <v>219.73304232243601</v>
      </c>
      <c r="AH112" s="107">
        <v>221.945807677879</v>
      </c>
      <c r="AI112" s="107">
        <v>222.644193599446</v>
      </c>
      <c r="AJ112" s="107">
        <v>225.85547427486699</v>
      </c>
      <c r="AK112" s="107">
        <v>230.282856137186</v>
      </c>
      <c r="AL112" s="107">
        <v>228.631883739523</v>
      </c>
      <c r="AM112" s="107">
        <v>230.75084685644899</v>
      </c>
      <c r="AN112" s="107">
        <v>232.749855434415</v>
      </c>
      <c r="AO112" s="107">
        <v>236.99567423978601</v>
      </c>
      <c r="AP112" s="107">
        <v>238.33853020588401</v>
      </c>
      <c r="AQ112" s="107">
        <v>238.835456906693</v>
      </c>
      <c r="AR112" s="107">
        <v>240.24587218921801</v>
      </c>
      <c r="AS112" s="107">
        <v>237.51213169915201</v>
      </c>
      <c r="AT112" s="107">
        <v>225.92812216807701</v>
      </c>
      <c r="AU112" s="107">
        <v>234.18862097360099</v>
      </c>
      <c r="AV112" s="107">
        <v>231.73890729909201</v>
      </c>
      <c r="AW112" s="107">
        <v>229.511010074143</v>
      </c>
      <c r="AX112" s="107">
        <v>231.63029100543</v>
      </c>
      <c r="AY112" s="107">
        <v>229.647912873466</v>
      </c>
      <c r="AZ112" s="107">
        <v>230.249720232888</v>
      </c>
      <c r="BA112" s="107">
        <v>231.162000629788</v>
      </c>
      <c r="BB112" s="107">
        <v>233.28495230489301</v>
      </c>
      <c r="BC112" s="107">
        <v>236.84672298649701</v>
      </c>
      <c r="BD112" s="107">
        <v>234.475043954976</v>
      </c>
      <c r="BE112" s="108">
        <v>217.11042314774599</v>
      </c>
      <c r="BF112" s="109">
        <v>-7.6587334761867396E-2</v>
      </c>
      <c r="BG112" s="109">
        <v>3.72012803009136E-3</v>
      </c>
      <c r="BH112" s="109">
        <v>0.39004192850083502</v>
      </c>
    </row>
    <row r="113" spans="1:60" s="103" customFormat="1" ht="10.5">
      <c r="A113" s="103" t="s">
        <v>355</v>
      </c>
      <c r="B113" s="107">
        <v>45.677229176455199</v>
      </c>
      <c r="C113" s="107">
        <v>48.599646168236099</v>
      </c>
      <c r="D113" s="107">
        <v>50.206776375477197</v>
      </c>
      <c r="E113" s="107">
        <v>52.553678682346103</v>
      </c>
      <c r="F113" s="107">
        <v>56.207466669244198</v>
      </c>
      <c r="G113" s="107">
        <v>60.824451205764497</v>
      </c>
      <c r="H113" s="107">
        <v>65.294697929601995</v>
      </c>
      <c r="I113" s="107">
        <v>69.247945881461007</v>
      </c>
      <c r="J113" s="107">
        <v>73.525858755391397</v>
      </c>
      <c r="K113" s="107">
        <v>77.003824451343903</v>
      </c>
      <c r="L113" s="107">
        <v>81.522465909435894</v>
      </c>
      <c r="M113" s="107">
        <v>85.941496558289998</v>
      </c>
      <c r="N113" s="107">
        <v>91.388196369836095</v>
      </c>
      <c r="O113" s="107">
        <v>96.628312302588299</v>
      </c>
      <c r="P113" s="107">
        <v>101.24991184352901</v>
      </c>
      <c r="Q113" s="107">
        <v>103.832128350632</v>
      </c>
      <c r="R113" s="107">
        <v>106.415996573795</v>
      </c>
      <c r="S113" s="107">
        <v>109.963284693828</v>
      </c>
      <c r="T113" s="107">
        <v>113.944870276354</v>
      </c>
      <c r="U113" s="107">
        <v>119.60356247791</v>
      </c>
      <c r="V113" s="107">
        <v>123.10110561171</v>
      </c>
      <c r="W113" s="107">
        <v>127.62882518686401</v>
      </c>
      <c r="X113" s="107">
        <v>133.257650037216</v>
      </c>
      <c r="Y113" s="107">
        <v>139.108799533519</v>
      </c>
      <c r="Z113" s="107">
        <v>142.02905159447701</v>
      </c>
      <c r="AA113" s="107">
        <v>144.90091051118199</v>
      </c>
      <c r="AB113" s="107">
        <v>145.746207654242</v>
      </c>
      <c r="AC113" s="107">
        <v>146.199492238191</v>
      </c>
      <c r="AD113" s="107">
        <v>145.94291110761301</v>
      </c>
      <c r="AE113" s="107">
        <v>146.99603766576601</v>
      </c>
      <c r="AF113" s="107">
        <v>149.27981028286601</v>
      </c>
      <c r="AG113" s="107">
        <v>152.52292097362599</v>
      </c>
      <c r="AH113" s="107">
        <v>154.01065026081</v>
      </c>
      <c r="AI113" s="107">
        <v>155.460268582113</v>
      </c>
      <c r="AJ113" s="107">
        <v>158.98508007211601</v>
      </c>
      <c r="AK113" s="107">
        <v>164.18794194334399</v>
      </c>
      <c r="AL113" s="107">
        <v>169.71140492920699</v>
      </c>
      <c r="AM113" s="107">
        <v>176.40374236655501</v>
      </c>
      <c r="AN113" s="107">
        <v>188.89075314050299</v>
      </c>
      <c r="AO113" s="107">
        <v>205.355098999478</v>
      </c>
      <c r="AP113" s="107">
        <v>218.28418276355001</v>
      </c>
      <c r="AQ113" s="107">
        <v>230.739896306346</v>
      </c>
      <c r="AR113" s="107">
        <v>243.98983657439101</v>
      </c>
      <c r="AS113" s="107">
        <v>251.940641693277</v>
      </c>
      <c r="AT113" s="107">
        <v>256.04090973764602</v>
      </c>
      <c r="AU113" s="107">
        <v>271.18848705015398</v>
      </c>
      <c r="AV113" s="107">
        <v>285.90405529980598</v>
      </c>
      <c r="AW113" s="107">
        <v>295.09903112686601</v>
      </c>
      <c r="AX113" s="107">
        <v>302.68764169134198</v>
      </c>
      <c r="AY113" s="107">
        <v>309.90807081392501</v>
      </c>
      <c r="AZ113" s="107">
        <v>314.164748369579</v>
      </c>
      <c r="BA113" s="107">
        <v>320.579665163713</v>
      </c>
      <c r="BB113" s="107">
        <v>328.53965253671799</v>
      </c>
      <c r="BC113" s="107">
        <v>339.28314059026002</v>
      </c>
      <c r="BD113" s="107">
        <v>347.03567041023001</v>
      </c>
      <c r="BE113" s="108">
        <v>339.52312643558002</v>
      </c>
      <c r="BF113" s="109">
        <v>-2.4320850879883699E-2</v>
      </c>
      <c r="BG113" s="109">
        <v>3.08761106803845E-2</v>
      </c>
      <c r="BH113" s="109">
        <v>0.60995807149916503</v>
      </c>
    </row>
    <row r="114" spans="1:60" s="103" customFormat="1" ht="10.5">
      <c r="A114" s="119" t="s">
        <v>356</v>
      </c>
      <c r="B114" s="120">
        <v>33.761005912270903</v>
      </c>
      <c r="C114" s="120">
        <v>34.910896111639801</v>
      </c>
      <c r="D114" s="120">
        <v>36.136073962795102</v>
      </c>
      <c r="E114" s="120">
        <v>38.718168788667697</v>
      </c>
      <c r="F114" s="120">
        <v>41.9405236639072</v>
      </c>
      <c r="G114" s="120">
        <v>45.020145888955199</v>
      </c>
      <c r="H114" s="120">
        <v>46.458882243280399</v>
      </c>
      <c r="I114" s="120">
        <v>48.981993609774399</v>
      </c>
      <c r="J114" s="120">
        <v>51.782227747623402</v>
      </c>
      <c r="K114" s="120">
        <v>51.257056047774803</v>
      </c>
      <c r="L114" s="120">
        <v>50.9811174613912</v>
      </c>
      <c r="M114" s="120">
        <v>54.213252839528998</v>
      </c>
      <c r="N114" s="120">
        <v>54.9770040458084</v>
      </c>
      <c r="O114" s="120">
        <v>57.237234243234298</v>
      </c>
      <c r="P114" s="120">
        <v>59.312972638406499</v>
      </c>
      <c r="Q114" s="120">
        <v>58.308566692417202</v>
      </c>
      <c r="R114" s="120">
        <v>56.612713662110203</v>
      </c>
      <c r="S114" s="120">
        <v>55.271188533280302</v>
      </c>
      <c r="T114" s="120">
        <v>55.509349313692802</v>
      </c>
      <c r="U114" s="120">
        <v>57.180053488034602</v>
      </c>
      <c r="V114" s="120">
        <v>60.094104941797497</v>
      </c>
      <c r="W114" s="120">
        <v>60.974131353683603</v>
      </c>
      <c r="X114" s="120">
        <v>62.225777076699899</v>
      </c>
      <c r="Y114" s="120">
        <v>62.728121294729398</v>
      </c>
      <c r="Z114" s="120">
        <v>62.915261926751498</v>
      </c>
      <c r="AA114" s="120">
        <v>62.573329347672797</v>
      </c>
      <c r="AB114" s="120">
        <v>62.275073835460503</v>
      </c>
      <c r="AC114" s="120">
        <v>61.085073832237903</v>
      </c>
      <c r="AD114" s="120">
        <v>60.597381177545302</v>
      </c>
      <c r="AE114" s="120">
        <v>60.355262612554803</v>
      </c>
      <c r="AF114" s="120">
        <v>61.8567962484519</v>
      </c>
      <c r="AG114" s="120">
        <v>63.7568129610925</v>
      </c>
      <c r="AH114" s="120">
        <v>63.498149446856701</v>
      </c>
      <c r="AI114" s="120">
        <v>64.159850464884997</v>
      </c>
      <c r="AJ114" s="120">
        <v>63.855360534555103</v>
      </c>
      <c r="AK114" s="120">
        <v>64.328429971652895</v>
      </c>
      <c r="AL114" s="120">
        <v>65.586533033663798</v>
      </c>
      <c r="AM114" s="120">
        <v>65.174151584348294</v>
      </c>
      <c r="AN114" s="120">
        <v>66.435785778434294</v>
      </c>
      <c r="AO114" s="120">
        <v>67.332541959953005</v>
      </c>
      <c r="AP114" s="120">
        <v>67.365671698408804</v>
      </c>
      <c r="AQ114" s="120">
        <v>67.852366449509702</v>
      </c>
      <c r="AR114" s="120">
        <v>66.993477653756997</v>
      </c>
      <c r="AS114" s="120">
        <v>66.695310558044397</v>
      </c>
      <c r="AT114" s="120">
        <v>62.703773345383397</v>
      </c>
      <c r="AU114" s="120">
        <v>65.067078665744802</v>
      </c>
      <c r="AV114" s="120">
        <v>63.116217494729099</v>
      </c>
      <c r="AW114" s="120">
        <v>62.360269970532499</v>
      </c>
      <c r="AX114" s="120">
        <v>61.817045521679702</v>
      </c>
      <c r="AY114" s="120">
        <v>59.590737335942201</v>
      </c>
      <c r="AZ114" s="120">
        <v>60.353692403458403</v>
      </c>
      <c r="BA114" s="120">
        <v>61.030644141689599</v>
      </c>
      <c r="BB114" s="120">
        <v>61.804807262503601</v>
      </c>
      <c r="BC114" s="120">
        <v>61.786563646503701</v>
      </c>
      <c r="BD114" s="120">
        <v>60.738884697772697</v>
      </c>
      <c r="BE114" s="111">
        <v>55.7355116464608</v>
      </c>
      <c r="BF114" s="121">
        <v>-8.4882294030782304E-2</v>
      </c>
      <c r="BG114" s="121">
        <v>-3.1786901562626002E-3</v>
      </c>
      <c r="BH114" s="121">
        <v>0.100129630504992</v>
      </c>
    </row>
    <row r="115" spans="1:60" s="103" customFormat="1" ht="11.15" customHeight="1">
      <c r="BE115" s="101"/>
    </row>
    <row r="116" spans="1:60" s="103" customFormat="1" ht="11.15" customHeight="1">
      <c r="A116" s="103" t="s">
        <v>357</v>
      </c>
      <c r="BE116" s="101"/>
    </row>
    <row r="117" spans="1:60" ht="11.15" customHeight="1">
      <c r="A117" s="103" t="s">
        <v>358</v>
      </c>
      <c r="BD117" s="101"/>
      <c r="BE117" s="101"/>
    </row>
    <row r="118" spans="1:60" ht="11.15" customHeight="1">
      <c r="A118" s="103" t="s">
        <v>359</v>
      </c>
      <c r="BD118" s="101"/>
      <c r="BE118" s="101"/>
    </row>
    <row r="119" spans="1:60" ht="11.15" customHeight="1">
      <c r="A119" s="103" t="s">
        <v>360</v>
      </c>
      <c r="BD119" s="101"/>
      <c r="BE119" s="101"/>
    </row>
    <row r="120" spans="1:60" ht="11.15" customHeight="1">
      <c r="A120" s="122" t="s">
        <v>361</v>
      </c>
      <c r="BD120" s="101"/>
      <c r="BE120" s="101"/>
    </row>
    <row r="121" spans="1:60" ht="11.15" customHeight="1">
      <c r="A121" s="123" t="s">
        <v>362</v>
      </c>
      <c r="BD121" s="101"/>
      <c r="BE121" s="101"/>
    </row>
    <row r="122" spans="1:60" ht="11.15" customHeight="1">
      <c r="A122" s="123" t="s">
        <v>363</v>
      </c>
      <c r="BD122" s="101"/>
      <c r="BE122" s="101"/>
    </row>
    <row r="123" spans="1:60" ht="11.15" customHeight="1">
      <c r="A123" s="103" t="s">
        <v>364</v>
      </c>
      <c r="BD123" s="101"/>
      <c r="BE123" s="101"/>
    </row>
    <row r="124" spans="1:60" ht="11.15" customHeight="1">
      <c r="A124" s="101" t="s">
        <v>365</v>
      </c>
    </row>
    <row r="125" spans="1:60" ht="11.15" customHeight="1"/>
    <row r="126" spans="1:60" ht="11.15" customHeight="1"/>
    <row r="127" spans="1:60" ht="11.15" customHeight="1"/>
    <row r="128" spans="1:60" ht="11.15" customHeight="1"/>
    <row r="129" ht="11.15" customHeight="1"/>
    <row r="130" ht="11.15" customHeight="1"/>
    <row r="131" ht="11.15" customHeight="1"/>
  </sheetData>
  <mergeCells count="1">
    <mergeCell ref="BF2:BG2"/>
  </mergeCells>
  <conditionalFormatting sqref="BF4:BH4 BF61:BH66">
    <cfRule type="cellIs" dxfId="615" priority="2" operator="lessThanOrEqual">
      <formula>0</formula>
    </cfRule>
    <cfRule type="cellIs" dxfId="614" priority="3" operator="greaterThan">
      <formula>0</formula>
    </cfRule>
  </conditionalFormatting>
  <conditionalFormatting sqref="BF33:BH40 BF5:BH22 BF47:BH47 BF49:BH53 BF69:BH77 BF80:BH88 BF91:BH105 BF107:BH108 BF55:BH56">
    <cfRule type="cellIs" dxfId="613" priority="4" operator="lessThanOrEqual">
      <formula>0</formula>
    </cfRule>
    <cfRule type="cellIs" dxfId="612" priority="5" operator="greaterThan">
      <formula>0</formula>
    </cfRule>
  </conditionalFormatting>
  <conditionalFormatting sqref="BF23:BH32">
    <cfRule type="cellIs" dxfId="611" priority="6" operator="lessThanOrEqual">
      <formula>0</formula>
    </cfRule>
    <cfRule type="cellIs" dxfId="610" priority="7" operator="greaterThan">
      <formula>0</formula>
    </cfRule>
  </conditionalFormatting>
  <conditionalFormatting sqref="BF46:BH46">
    <cfRule type="cellIs" dxfId="609" priority="8" operator="lessThanOrEqual">
      <formula>0</formula>
    </cfRule>
    <cfRule type="cellIs" dxfId="608" priority="9" operator="greaterThan">
      <formula>0</formula>
    </cfRule>
  </conditionalFormatting>
  <conditionalFormatting sqref="BF41:BH45">
    <cfRule type="cellIs" dxfId="607" priority="10" operator="lessThanOrEqual">
      <formula>0</formula>
    </cfRule>
    <cfRule type="cellIs" dxfId="606" priority="11" operator="greaterThan">
      <formula>0</formula>
    </cfRule>
  </conditionalFormatting>
  <conditionalFormatting sqref="BF111:BH111">
    <cfRule type="cellIs" dxfId="605" priority="12" operator="lessThanOrEqual">
      <formula>0</formula>
    </cfRule>
    <cfRule type="cellIs" dxfId="604" priority="13" operator="greaterThan">
      <formula>0</formula>
    </cfRule>
  </conditionalFormatting>
  <conditionalFormatting sqref="BF57:BH58">
    <cfRule type="cellIs" dxfId="603" priority="14" operator="lessThanOrEqual">
      <formula>0</formula>
    </cfRule>
    <cfRule type="cellIs" dxfId="602" priority="15" operator="greaterThan">
      <formula>0</formula>
    </cfRule>
  </conditionalFormatting>
  <conditionalFormatting sqref="BF67:BH68">
    <cfRule type="cellIs" dxfId="601" priority="16" operator="lessThanOrEqual">
      <formula>0</formula>
    </cfRule>
    <cfRule type="cellIs" dxfId="600" priority="17" operator="greaterThan">
      <formula>0</formula>
    </cfRule>
  </conditionalFormatting>
  <conditionalFormatting sqref="BF78:BH79">
    <cfRule type="cellIs" dxfId="599" priority="18" operator="lessThanOrEqual">
      <formula>0</formula>
    </cfRule>
    <cfRule type="cellIs" dxfId="598" priority="19" operator="greaterThan">
      <formula>0</formula>
    </cfRule>
  </conditionalFormatting>
  <conditionalFormatting sqref="BF89:BH90">
    <cfRule type="cellIs" dxfId="597" priority="20" operator="lessThanOrEqual">
      <formula>0</formula>
    </cfRule>
    <cfRule type="cellIs" dxfId="596" priority="21" operator="greaterThan">
      <formula>0</formula>
    </cfRule>
  </conditionalFormatting>
  <conditionalFormatting sqref="BF109:BH110">
    <cfRule type="cellIs" dxfId="595" priority="22" operator="lessThanOrEqual">
      <formula>0</formula>
    </cfRule>
    <cfRule type="cellIs" dxfId="594" priority="23" operator="greaterThan">
      <formula>0</formula>
    </cfRule>
  </conditionalFormatting>
  <conditionalFormatting sqref="BF106:BH106">
    <cfRule type="cellIs" dxfId="593" priority="24" operator="lessThanOrEqual">
      <formula>0</formula>
    </cfRule>
    <cfRule type="cellIs" dxfId="592" priority="25" operator="greaterThan">
      <formula>0</formula>
    </cfRule>
  </conditionalFormatting>
  <conditionalFormatting sqref="BF112:BH112 BF114:BH114">
    <cfRule type="cellIs" dxfId="591" priority="26" operator="lessThanOrEqual">
      <formula>0</formula>
    </cfRule>
    <cfRule type="cellIs" dxfId="590" priority="27" operator="greaterThan">
      <formula>0</formula>
    </cfRule>
  </conditionalFormatting>
  <conditionalFormatting sqref="BF113:BH113">
    <cfRule type="cellIs" dxfId="589" priority="28" operator="lessThanOrEqual">
      <formula>0</formula>
    </cfRule>
    <cfRule type="cellIs" dxfId="588" priority="29" operator="greaterThan">
      <formula>0</formula>
    </cfRule>
  </conditionalFormatting>
  <conditionalFormatting sqref="BF48:BH48">
    <cfRule type="cellIs" dxfId="587" priority="30" operator="lessThanOrEqual">
      <formula>0</formula>
    </cfRule>
    <cfRule type="cellIs" dxfId="586" priority="31" operator="greaterThan">
      <formula>0</formula>
    </cfRule>
  </conditionalFormatting>
  <conditionalFormatting sqref="BF59:BH60">
    <cfRule type="cellIs" dxfId="585" priority="32" operator="lessThanOrEqual">
      <formula>0</formula>
    </cfRule>
    <cfRule type="cellIs" dxfId="584" priority="33" operator="greaterThan">
      <formula>0</formula>
    </cfRule>
  </conditionalFormatting>
  <conditionalFormatting sqref="BF54:BH54">
    <cfRule type="cellIs" dxfId="583" priority="34" operator="lessThanOrEqual">
      <formula>0</formula>
    </cfRule>
    <cfRule type="cellIs" dxfId="582" priority="35" operator="greaterThan">
      <formula>0</formula>
    </cfRule>
  </conditionalFormatting>
  <hyperlinks>
    <hyperlink ref="L1" location="Contents!A1" display="Contents" xr:uid="{00000000-0004-0000-0400-000000000000}"/>
    <hyperlink ref="BJ1" location="Contents!A1" display="Contents" xr:uid="{00000000-0004-0000-0400-000001000000}"/>
  </hyperlinks>
  <pageMargins left="0.7" right="0.7" top="0.75" bottom="0.7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21"/>
  <sheetViews>
    <sheetView showGridLines="0" showRowColHeaders="0" zoomScaleNormal="100" workbookViewId="0">
      <pane xSplit="1" ySplit="3" topLeftCell="B37" activePane="bottomRight" state="frozen"/>
      <selection pane="topRight" activeCell="B1" sqref="B1"/>
      <selection pane="bottomLeft" activeCell="A37" sqref="A37"/>
      <selection pane="bottomRight" activeCell="AD56" sqref="AD56"/>
    </sheetView>
  </sheetViews>
  <sheetFormatPr defaultColWidth="9.21875" defaultRowHeight="10.5"/>
  <cols>
    <col min="1" max="1" width="30.6640625" style="124" customWidth="1"/>
    <col min="2" max="36" width="8.44140625" style="124" customWidth="1"/>
    <col min="37" max="37" width="8.44140625" style="125" customWidth="1"/>
    <col min="38" max="38" width="10.77734375" style="124" customWidth="1"/>
    <col min="39" max="39" width="11.77734375" style="124" customWidth="1"/>
    <col min="40" max="1024" width="9.21875" style="124"/>
  </cols>
  <sheetData>
    <row r="1" spans="1:42" ht="13">
      <c r="A1" s="126" t="s">
        <v>366</v>
      </c>
      <c r="L1" s="27" t="s">
        <v>88</v>
      </c>
      <c r="AN1" s="127"/>
      <c r="AP1" s="27" t="s">
        <v>88</v>
      </c>
    </row>
    <row r="2" spans="1:42">
      <c r="AL2" s="11" t="s">
        <v>251</v>
      </c>
      <c r="AM2" s="11"/>
      <c r="AN2" s="127" t="s">
        <v>252</v>
      </c>
    </row>
    <row r="3" spans="1:42">
      <c r="A3" s="124" t="s">
        <v>367</v>
      </c>
      <c r="B3" s="124">
        <v>1985</v>
      </c>
      <c r="C3" s="124">
        <v>1986</v>
      </c>
      <c r="D3" s="124">
        <v>1987</v>
      </c>
      <c r="E3" s="124">
        <v>1988</v>
      </c>
      <c r="F3" s="124">
        <v>1989</v>
      </c>
      <c r="G3" s="124">
        <v>1990</v>
      </c>
      <c r="H3" s="124">
        <v>1991</v>
      </c>
      <c r="I3" s="124">
        <v>1992</v>
      </c>
      <c r="J3" s="124">
        <v>1993</v>
      </c>
      <c r="K3" s="124">
        <v>1994</v>
      </c>
      <c r="L3" s="124">
        <v>1995</v>
      </c>
      <c r="M3" s="124">
        <v>1996</v>
      </c>
      <c r="N3" s="124">
        <v>1997</v>
      </c>
      <c r="O3" s="124">
        <v>1998</v>
      </c>
      <c r="P3" s="124">
        <v>1999</v>
      </c>
      <c r="Q3" s="124">
        <v>2000</v>
      </c>
      <c r="R3" s="124">
        <v>2001</v>
      </c>
      <c r="S3" s="124">
        <v>2002</v>
      </c>
      <c r="T3" s="124">
        <v>2003</v>
      </c>
      <c r="U3" s="124">
        <v>2004</v>
      </c>
      <c r="V3" s="124">
        <v>2005</v>
      </c>
      <c r="W3" s="124">
        <v>2006</v>
      </c>
      <c r="X3" s="124">
        <v>2007</v>
      </c>
      <c r="Y3" s="124">
        <v>2008</v>
      </c>
      <c r="Z3" s="124">
        <v>2009</v>
      </c>
      <c r="AA3" s="124">
        <v>2010</v>
      </c>
      <c r="AB3" s="124">
        <v>2011</v>
      </c>
      <c r="AC3" s="124">
        <v>2012</v>
      </c>
      <c r="AD3" s="124">
        <v>2013</v>
      </c>
      <c r="AE3" s="124">
        <v>2014</v>
      </c>
      <c r="AF3" s="124">
        <v>2015</v>
      </c>
      <c r="AG3" s="124">
        <v>2016</v>
      </c>
      <c r="AH3" s="124">
        <v>2017</v>
      </c>
      <c r="AI3" s="124">
        <v>2018</v>
      </c>
      <c r="AJ3" s="124">
        <v>2019</v>
      </c>
      <c r="AK3" s="125">
        <v>2020</v>
      </c>
      <c r="AL3" s="127">
        <v>2020</v>
      </c>
      <c r="AM3" s="127" t="s">
        <v>254</v>
      </c>
      <c r="AN3" s="127">
        <v>2020</v>
      </c>
    </row>
    <row r="4" spans="1:4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9"/>
      <c r="AL4" s="128"/>
      <c r="AM4" s="128"/>
      <c r="AN4" s="128"/>
    </row>
    <row r="5" spans="1:42">
      <c r="A5" s="124" t="s">
        <v>255</v>
      </c>
      <c r="B5" s="130">
        <v>459.01640020000002</v>
      </c>
      <c r="C5" s="130">
        <v>468.58403299999998</v>
      </c>
      <c r="D5" s="130">
        <v>496.3976998</v>
      </c>
      <c r="E5" s="130">
        <v>506.01576460000001</v>
      </c>
      <c r="F5" s="130">
        <v>498.092586549705</v>
      </c>
      <c r="G5" s="130">
        <v>480.59324242423997</v>
      </c>
      <c r="H5" s="130">
        <v>506.994858479529</v>
      </c>
      <c r="I5" s="130">
        <v>518.62681244061002</v>
      </c>
      <c r="J5" s="130">
        <v>530.232161138111</v>
      </c>
      <c r="K5" s="130">
        <v>553.05484396639304</v>
      </c>
      <c r="L5" s="130">
        <v>557.86869308651899</v>
      </c>
      <c r="M5" s="130">
        <v>571.62160131106305</v>
      </c>
      <c r="N5" s="130">
        <v>572.34144048630105</v>
      </c>
      <c r="O5" s="130">
        <v>561.99131255204497</v>
      </c>
      <c r="P5" s="130">
        <v>577.77364495022096</v>
      </c>
      <c r="Q5" s="130">
        <v>603.81610686240003</v>
      </c>
      <c r="R5" s="130">
        <v>587.75460276794695</v>
      </c>
      <c r="S5" s="130">
        <v>599.79195464337897</v>
      </c>
      <c r="T5" s="130">
        <v>588.269629969721</v>
      </c>
      <c r="U5" s="130">
        <v>598.50964696712094</v>
      </c>
      <c r="V5" s="130">
        <v>624.24040369981299</v>
      </c>
      <c r="W5" s="130">
        <v>612.02244139904599</v>
      </c>
      <c r="X5" s="130">
        <v>637.08395571480105</v>
      </c>
      <c r="Y5" s="130">
        <v>635.10009468779504</v>
      </c>
      <c r="Z5" s="130">
        <v>613.87657404160495</v>
      </c>
      <c r="AA5" s="130">
        <v>607.01129290082497</v>
      </c>
      <c r="AB5" s="130">
        <v>638.281612897738</v>
      </c>
      <c r="AC5" s="130">
        <v>636.54932351803302</v>
      </c>
      <c r="AD5" s="130">
        <v>655.68102452333198</v>
      </c>
      <c r="AE5" s="130">
        <v>647.55234571178698</v>
      </c>
      <c r="AF5" s="130">
        <v>659.34936008368902</v>
      </c>
      <c r="AG5" s="130">
        <v>663.74563756100895</v>
      </c>
      <c r="AH5" s="130">
        <v>660.056536878462</v>
      </c>
      <c r="AI5" s="130">
        <v>655.81593011061398</v>
      </c>
      <c r="AJ5" s="130">
        <v>648.67598428392603</v>
      </c>
      <c r="AK5" s="131">
        <v>643.85515477272895</v>
      </c>
      <c r="AL5" s="132">
        <v>-1.0143733944464901E-2</v>
      </c>
      <c r="AM5" s="132">
        <v>5.5291747509640396E-3</v>
      </c>
      <c r="AN5" s="132">
        <v>2.4003623512369801E-2</v>
      </c>
    </row>
    <row r="6" spans="1:42">
      <c r="A6" s="124" t="s">
        <v>256</v>
      </c>
      <c r="B6" s="130">
        <v>96.2075320337497</v>
      </c>
      <c r="C6" s="130">
        <v>99.589895308676901</v>
      </c>
      <c r="D6" s="130">
        <v>106.16540107309601</v>
      </c>
      <c r="E6" s="130">
        <v>112.230823481158</v>
      </c>
      <c r="F6" s="130">
        <v>120.047160935254</v>
      </c>
      <c r="G6" s="130">
        <v>117.59154298884501</v>
      </c>
      <c r="H6" s="130">
        <v>128.571171404821</v>
      </c>
      <c r="I6" s="130">
        <v>132.27566452769901</v>
      </c>
      <c r="J6" s="130">
        <v>134.642519421917</v>
      </c>
      <c r="K6" s="130">
        <v>146.12756202734499</v>
      </c>
      <c r="L6" s="130">
        <v>150.35629869436301</v>
      </c>
      <c r="M6" s="130">
        <v>156.59093131168299</v>
      </c>
      <c r="N6" s="130">
        <v>166.74844496611499</v>
      </c>
      <c r="O6" s="130">
        <v>181.05912014485301</v>
      </c>
      <c r="P6" s="130">
        <v>189.978580637992</v>
      </c>
      <c r="Q6" s="130">
        <v>203.62806100374601</v>
      </c>
      <c r="R6" s="130">
        <v>210.212142045305</v>
      </c>
      <c r="S6" s="130">
        <v>215.722271488399</v>
      </c>
      <c r="T6" s="130">
        <v>224.90308351325601</v>
      </c>
      <c r="U6" s="130">
        <v>235.39655602165101</v>
      </c>
      <c r="V6" s="130">
        <v>247.97075103170999</v>
      </c>
      <c r="W6" s="130">
        <v>256.22496048275798</v>
      </c>
      <c r="X6" s="130">
        <v>263.24953604393301</v>
      </c>
      <c r="Y6" s="130">
        <v>269.29974799321798</v>
      </c>
      <c r="Z6" s="130">
        <v>267.75358299198098</v>
      </c>
      <c r="AA6" s="130">
        <v>275.56740244267598</v>
      </c>
      <c r="AB6" s="130">
        <v>292.14324190038099</v>
      </c>
      <c r="AC6" s="130">
        <v>296.39595384822798</v>
      </c>
      <c r="AD6" s="130">
        <v>297.11784884880501</v>
      </c>
      <c r="AE6" s="130">
        <v>303.31583274265301</v>
      </c>
      <c r="AF6" s="130">
        <v>310.34964247050198</v>
      </c>
      <c r="AG6" s="130">
        <v>319.44083358888599</v>
      </c>
      <c r="AH6" s="130">
        <v>325.12205414898699</v>
      </c>
      <c r="AI6" s="130">
        <v>335.05472249026599</v>
      </c>
      <c r="AJ6" s="130">
        <v>322.58444470251197</v>
      </c>
      <c r="AK6" s="131">
        <v>313.20000407393502</v>
      </c>
      <c r="AL6" s="132">
        <v>-3.1744178967059403E-2</v>
      </c>
      <c r="AM6" s="132">
        <v>1.8804402618553401E-2</v>
      </c>
      <c r="AN6" s="132">
        <v>1.1676438289163199E-2</v>
      </c>
    </row>
    <row r="7" spans="1:42">
      <c r="A7" s="124" t="s">
        <v>92</v>
      </c>
      <c r="B7" s="130">
        <v>2657.1500711257099</v>
      </c>
      <c r="C7" s="130">
        <v>2676.11315475525</v>
      </c>
      <c r="D7" s="130">
        <v>2772.2052658576199</v>
      </c>
      <c r="E7" s="130">
        <v>2914.44581467942</v>
      </c>
      <c r="F7" s="130">
        <v>3155.4496791380702</v>
      </c>
      <c r="G7" s="130">
        <v>3232.77964875924</v>
      </c>
      <c r="H7" s="130">
        <v>3270.7244021134202</v>
      </c>
      <c r="I7" s="130">
        <v>3284.3899346073099</v>
      </c>
      <c r="J7" s="130">
        <v>3404.6778729245998</v>
      </c>
      <c r="K7" s="130">
        <v>3458.52608073389</v>
      </c>
      <c r="L7" s="130">
        <v>3567.3311966678898</v>
      </c>
      <c r="M7" s="130">
        <v>3663.38623916704</v>
      </c>
      <c r="N7" s="130">
        <v>3716.3773294388402</v>
      </c>
      <c r="O7" s="130">
        <v>3855.8083949515099</v>
      </c>
      <c r="P7" s="130">
        <v>3936.0977119651802</v>
      </c>
      <c r="Q7" s="130">
        <v>4052.2531064302502</v>
      </c>
      <c r="R7" s="130">
        <v>3984.4678897010299</v>
      </c>
      <c r="S7" s="130">
        <v>4111.7755381985698</v>
      </c>
      <c r="T7" s="130">
        <v>4137.9788416061701</v>
      </c>
      <c r="U7" s="130">
        <v>4231.6827473471403</v>
      </c>
      <c r="V7" s="130">
        <v>4322.7866322273103</v>
      </c>
      <c r="W7" s="130">
        <v>4330.95164073878</v>
      </c>
      <c r="X7" s="130">
        <v>4431.83702116522</v>
      </c>
      <c r="Y7" s="130">
        <v>4390.1061169839604</v>
      </c>
      <c r="Z7" s="130">
        <v>4206.4933605904298</v>
      </c>
      <c r="AA7" s="130">
        <v>4394.2509848183599</v>
      </c>
      <c r="AB7" s="130">
        <v>4363.3771552047801</v>
      </c>
      <c r="AC7" s="130">
        <v>4310.5692021930599</v>
      </c>
      <c r="AD7" s="130">
        <v>4330.2928875410998</v>
      </c>
      <c r="AE7" s="130">
        <v>4363.3264072524898</v>
      </c>
      <c r="AF7" s="130">
        <v>4348.6694399825101</v>
      </c>
      <c r="AG7" s="130">
        <v>4347.9108141445004</v>
      </c>
      <c r="AH7" s="130">
        <v>4302.5383275539798</v>
      </c>
      <c r="AI7" s="130">
        <v>4461.58645271973</v>
      </c>
      <c r="AJ7" s="130">
        <v>4411.1593519994503</v>
      </c>
      <c r="AK7" s="131">
        <v>4286.5831658380102</v>
      </c>
      <c r="AL7" s="132">
        <v>-3.0896222772503899E-2</v>
      </c>
      <c r="AM7" s="132">
        <v>4.76212071483007E-3</v>
      </c>
      <c r="AN7" s="132">
        <v>0.159808503053078</v>
      </c>
    </row>
    <row r="8" spans="1:42" s="125" customFormat="1">
      <c r="A8" s="133" t="s">
        <v>257</v>
      </c>
      <c r="B8" s="134">
        <v>3212.3740033594599</v>
      </c>
      <c r="C8" s="134">
        <v>3244.2870830639299</v>
      </c>
      <c r="D8" s="134">
        <v>3374.7683667307201</v>
      </c>
      <c r="E8" s="134">
        <v>3532.6924027605801</v>
      </c>
      <c r="F8" s="134">
        <v>3773.5894266230298</v>
      </c>
      <c r="G8" s="134">
        <v>3830.9644341723201</v>
      </c>
      <c r="H8" s="134">
        <v>3906.2904319977702</v>
      </c>
      <c r="I8" s="134">
        <v>3935.29241157562</v>
      </c>
      <c r="J8" s="134">
        <v>4069.5525534846201</v>
      </c>
      <c r="K8" s="134">
        <v>4157.7084867276299</v>
      </c>
      <c r="L8" s="134">
        <v>4275.5561884487697</v>
      </c>
      <c r="M8" s="134">
        <v>4391.5987717897897</v>
      </c>
      <c r="N8" s="134">
        <v>4455.4672148912596</v>
      </c>
      <c r="O8" s="134">
        <v>4598.8588276484097</v>
      </c>
      <c r="P8" s="134">
        <v>4703.8499375533902</v>
      </c>
      <c r="Q8" s="134">
        <v>4859.6972742963999</v>
      </c>
      <c r="R8" s="134">
        <v>4782.4346345142803</v>
      </c>
      <c r="S8" s="134">
        <v>4927.2897643303504</v>
      </c>
      <c r="T8" s="134">
        <v>4951.15155508915</v>
      </c>
      <c r="U8" s="134">
        <v>5065.5889503359203</v>
      </c>
      <c r="V8" s="134">
        <v>5194.9977869588402</v>
      </c>
      <c r="W8" s="134">
        <v>5199.1990426205803</v>
      </c>
      <c r="X8" s="134">
        <v>5332.1705129239599</v>
      </c>
      <c r="Y8" s="134">
        <v>5294.5059596649699</v>
      </c>
      <c r="Z8" s="134">
        <v>5088.1235176240198</v>
      </c>
      <c r="AA8" s="134">
        <v>5276.8296801618599</v>
      </c>
      <c r="AB8" s="134">
        <v>5293.8020100028998</v>
      </c>
      <c r="AC8" s="134">
        <v>5243.5144795593196</v>
      </c>
      <c r="AD8" s="134">
        <v>5283.0917609132403</v>
      </c>
      <c r="AE8" s="134">
        <v>5314.1945857069304</v>
      </c>
      <c r="AF8" s="134">
        <v>5318.3684425367001</v>
      </c>
      <c r="AG8" s="134">
        <v>5331.0972852943996</v>
      </c>
      <c r="AH8" s="134">
        <v>5287.71691858143</v>
      </c>
      <c r="AI8" s="134">
        <v>5452.45710532061</v>
      </c>
      <c r="AJ8" s="134">
        <v>5382.4197809858897</v>
      </c>
      <c r="AK8" s="134">
        <v>5243.6383246846699</v>
      </c>
      <c r="AL8" s="135">
        <v>-2.8446004436634802E-2</v>
      </c>
      <c r="AM8" s="135">
        <v>5.6387325892317498E-3</v>
      </c>
      <c r="AN8" s="135">
        <v>0.195488564854611</v>
      </c>
    </row>
    <row r="9" spans="1:4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1"/>
      <c r="AL9" s="132"/>
      <c r="AM9" s="132"/>
      <c r="AN9" s="132"/>
    </row>
    <row r="10" spans="1:42">
      <c r="A10" s="124" t="s">
        <v>258</v>
      </c>
      <c r="B10" s="130">
        <v>45.303728</v>
      </c>
      <c r="C10" s="130">
        <v>49.022193000000001</v>
      </c>
      <c r="D10" s="130">
        <v>52.115279000000001</v>
      </c>
      <c r="E10" s="130">
        <v>52.499519999999997</v>
      </c>
      <c r="F10" s="130">
        <v>50.862813000000003</v>
      </c>
      <c r="G10" s="130">
        <v>51.004894</v>
      </c>
      <c r="H10" s="130">
        <v>53.85427</v>
      </c>
      <c r="I10" s="130">
        <v>56.107097000000003</v>
      </c>
      <c r="J10" s="130">
        <v>61.868779000000004</v>
      </c>
      <c r="K10" s="130">
        <v>65.622034999999997</v>
      </c>
      <c r="L10" s="130">
        <v>67.169253999999995</v>
      </c>
      <c r="M10" s="130">
        <v>69.759820000000005</v>
      </c>
      <c r="N10" s="130">
        <v>72.462469999999996</v>
      </c>
      <c r="O10" s="130">
        <v>74.169556</v>
      </c>
      <c r="P10" s="130">
        <v>80.744735000000006</v>
      </c>
      <c r="Q10" s="130">
        <v>88.977960999999993</v>
      </c>
      <c r="R10" s="130">
        <v>90.137770790697701</v>
      </c>
      <c r="S10" s="130">
        <v>84.590008372092996</v>
      </c>
      <c r="T10" s="130">
        <v>92.059443023255795</v>
      </c>
      <c r="U10" s="130">
        <v>100.26082100000001</v>
      </c>
      <c r="V10" s="130">
        <v>105.75011499999999</v>
      </c>
      <c r="W10" s="130">
        <v>113.423565</v>
      </c>
      <c r="X10" s="130">
        <v>113.52504192000001</v>
      </c>
      <c r="Y10" s="130">
        <v>121.90524828</v>
      </c>
      <c r="Z10" s="130">
        <v>122.326014915542</v>
      </c>
      <c r="AA10" s="130">
        <v>125.9920532819</v>
      </c>
      <c r="AB10" s="130">
        <v>129.48330815</v>
      </c>
      <c r="AC10" s="130">
        <v>136.03362497514999</v>
      </c>
      <c r="AD10" s="130">
        <v>139.44142299999999</v>
      </c>
      <c r="AE10" s="130">
        <v>138.55114649772301</v>
      </c>
      <c r="AF10" s="130">
        <v>145.42155585118999</v>
      </c>
      <c r="AG10" s="130">
        <v>147.19282085720999</v>
      </c>
      <c r="AH10" s="130">
        <v>145.61845400000001</v>
      </c>
      <c r="AI10" s="130">
        <v>146.77387548476599</v>
      </c>
      <c r="AJ10" s="130">
        <v>139.52992245267899</v>
      </c>
      <c r="AK10" s="131">
        <v>142.50653339534699</v>
      </c>
      <c r="AL10" s="132">
        <v>1.8542609241713401E-2</v>
      </c>
      <c r="AM10" s="132">
        <v>1.32458939999038E-2</v>
      </c>
      <c r="AN10" s="132">
        <v>5.31279923802477E-3</v>
      </c>
    </row>
    <row r="11" spans="1:42">
      <c r="A11" s="124" t="s">
        <v>259</v>
      </c>
      <c r="B11" s="130">
        <v>193.68223389625001</v>
      </c>
      <c r="C11" s="130">
        <v>202.128899486862</v>
      </c>
      <c r="D11" s="130">
        <v>203.33147189248899</v>
      </c>
      <c r="E11" s="130">
        <v>214.95284833692</v>
      </c>
      <c r="F11" s="130">
        <v>221.73902050874901</v>
      </c>
      <c r="G11" s="130">
        <v>222.820115230027</v>
      </c>
      <c r="H11" s="130">
        <v>234.37631757555701</v>
      </c>
      <c r="I11" s="130">
        <v>241.76195193832501</v>
      </c>
      <c r="J11" s="130">
        <v>252.003121578025</v>
      </c>
      <c r="K11" s="130">
        <v>260.04061036722999</v>
      </c>
      <c r="L11" s="130">
        <v>275.60144269531003</v>
      </c>
      <c r="M11" s="130">
        <v>291.27873991377697</v>
      </c>
      <c r="N11" s="130">
        <v>307.98078284258401</v>
      </c>
      <c r="O11" s="130">
        <v>321.74863834462201</v>
      </c>
      <c r="P11" s="130">
        <v>334.72623368875702</v>
      </c>
      <c r="Q11" s="130">
        <v>348.92093878306599</v>
      </c>
      <c r="R11" s="130">
        <v>328.51946572964101</v>
      </c>
      <c r="S11" s="130">
        <v>345.67882472384503</v>
      </c>
      <c r="T11" s="130">
        <v>364.33983799999999</v>
      </c>
      <c r="U11" s="130">
        <v>387.45241571201399</v>
      </c>
      <c r="V11" s="130">
        <v>403.03077232763201</v>
      </c>
      <c r="W11" s="130">
        <v>419.38349920000002</v>
      </c>
      <c r="X11" s="130">
        <v>445.14881420639102</v>
      </c>
      <c r="Y11" s="130">
        <v>462.93857719061998</v>
      </c>
      <c r="Z11" s="130">
        <v>466.15812302119798</v>
      </c>
      <c r="AA11" s="130">
        <v>515.79868759075396</v>
      </c>
      <c r="AB11" s="130">
        <v>531.75849729119602</v>
      </c>
      <c r="AC11" s="130">
        <v>552.49932620919401</v>
      </c>
      <c r="AD11" s="130">
        <v>570.83465349908897</v>
      </c>
      <c r="AE11" s="130">
        <v>590.54211777972898</v>
      </c>
      <c r="AF11" s="130">
        <v>581.22795516845304</v>
      </c>
      <c r="AG11" s="130">
        <v>578.89830886670302</v>
      </c>
      <c r="AH11" s="130">
        <v>589.32732740060999</v>
      </c>
      <c r="AI11" s="130">
        <v>601.39648765643699</v>
      </c>
      <c r="AJ11" s="130">
        <v>626.32838685043396</v>
      </c>
      <c r="AK11" s="131">
        <v>620.11931577631299</v>
      </c>
      <c r="AL11" s="132">
        <v>-1.2618598023780301E-2</v>
      </c>
      <c r="AM11" s="132">
        <v>2.9975475416868E-2</v>
      </c>
      <c r="AN11" s="132">
        <v>2.31187255057346E-2</v>
      </c>
    </row>
    <row r="12" spans="1:42">
      <c r="A12" s="124" t="s">
        <v>260</v>
      </c>
      <c r="B12" s="130">
        <v>14.04</v>
      </c>
      <c r="C12" s="130">
        <v>14.82</v>
      </c>
      <c r="D12" s="130">
        <v>15.637</v>
      </c>
      <c r="E12" s="130">
        <v>16.914999999999999</v>
      </c>
      <c r="F12" s="130">
        <v>17.811</v>
      </c>
      <c r="G12" s="130">
        <v>18.398</v>
      </c>
      <c r="H12" s="130">
        <v>19.963000000000001</v>
      </c>
      <c r="I12" s="130">
        <v>22.35</v>
      </c>
      <c r="J12" s="130">
        <v>24.013000000000002</v>
      </c>
      <c r="K12" s="130">
        <v>25.276</v>
      </c>
      <c r="L12" s="130">
        <v>28.027000000000001</v>
      </c>
      <c r="M12" s="130">
        <v>30.791</v>
      </c>
      <c r="N12" s="130">
        <v>33.292000000000002</v>
      </c>
      <c r="O12" s="130">
        <v>35.494999999999997</v>
      </c>
      <c r="P12" s="130">
        <v>38.384</v>
      </c>
      <c r="Q12" s="130">
        <v>41.268000000000001</v>
      </c>
      <c r="R12" s="130">
        <v>43.923999999999999</v>
      </c>
      <c r="S12" s="130">
        <v>45.491</v>
      </c>
      <c r="T12" s="130">
        <v>48.786999999999999</v>
      </c>
      <c r="U12" s="130">
        <v>49.743068635999997</v>
      </c>
      <c r="V12" s="130">
        <v>51.898665353841302</v>
      </c>
      <c r="W12" s="130">
        <v>54.801550657013699</v>
      </c>
      <c r="X12" s="130">
        <v>58.305971733190702</v>
      </c>
      <c r="Y12" s="130">
        <v>59.714781610000003</v>
      </c>
      <c r="Z12" s="130">
        <v>59.700779089999997</v>
      </c>
      <c r="AA12" s="130">
        <v>61.332642999999997</v>
      </c>
      <c r="AB12" s="130">
        <v>65.222761239999997</v>
      </c>
      <c r="AC12" s="130">
        <v>69.74142329</v>
      </c>
      <c r="AD12" s="130">
        <v>72.967678329999998</v>
      </c>
      <c r="AE12" s="130">
        <v>71.616377</v>
      </c>
      <c r="AF12" s="130">
        <v>74.538554059999996</v>
      </c>
      <c r="AG12" s="130">
        <v>77.748048218035905</v>
      </c>
      <c r="AH12" s="130">
        <v>78.6055787776003</v>
      </c>
      <c r="AI12" s="130">
        <v>82.299845324936697</v>
      </c>
      <c r="AJ12" s="130">
        <v>83.618517835461603</v>
      </c>
      <c r="AK12" s="131">
        <v>84.270479818812802</v>
      </c>
      <c r="AL12" s="132">
        <v>5.0433179354036897E-3</v>
      </c>
      <c r="AM12" s="132">
        <v>3.4265996535414803E-2</v>
      </c>
      <c r="AN12" s="132">
        <v>3.1416955440724099E-3</v>
      </c>
    </row>
    <row r="13" spans="1:42">
      <c r="A13" s="124" t="s">
        <v>261</v>
      </c>
      <c r="B13" s="130">
        <v>29.374664236296901</v>
      </c>
      <c r="C13" s="130">
        <v>31.652930080685099</v>
      </c>
      <c r="D13" s="130">
        <v>33.680269194149403</v>
      </c>
      <c r="E13" s="130">
        <v>35.473253763155597</v>
      </c>
      <c r="F13" s="130">
        <v>37.020806229646197</v>
      </c>
      <c r="G13" s="130">
        <v>38.245706222441299</v>
      </c>
      <c r="H13" s="130">
        <v>40.123507908929803</v>
      </c>
      <c r="I13" s="130">
        <v>36.613098717322501</v>
      </c>
      <c r="J13" s="130">
        <v>41.691086063700801</v>
      </c>
      <c r="K13" s="130">
        <v>45.024283810342403</v>
      </c>
      <c r="L13" s="130">
        <v>47.483470608604797</v>
      </c>
      <c r="M13" s="130">
        <v>48.371121373339697</v>
      </c>
      <c r="N13" s="130">
        <v>49.906342280514799</v>
      </c>
      <c r="O13" s="130">
        <v>50.283142879771198</v>
      </c>
      <c r="P13" s="130">
        <v>47.774720750207301</v>
      </c>
      <c r="Q13" s="130">
        <v>46.780180397484102</v>
      </c>
      <c r="R13" s="130">
        <v>48.2080028729576</v>
      </c>
      <c r="S13" s="130">
        <v>50.282663939829497</v>
      </c>
      <c r="T13" s="130">
        <v>52.113052772136903</v>
      </c>
      <c r="U13" s="130">
        <v>53.8385743189883</v>
      </c>
      <c r="V13" s="130">
        <v>55.897108483022699</v>
      </c>
      <c r="W13" s="130">
        <v>59.065914519694303</v>
      </c>
      <c r="X13" s="130">
        <v>60.520302011991099</v>
      </c>
      <c r="Y13" s="130">
        <v>61.3736404325238</v>
      </c>
      <c r="Z13" s="130">
        <v>63.183012130050798</v>
      </c>
      <c r="AA13" s="130">
        <v>64.662840775337102</v>
      </c>
      <c r="AB13" s="130">
        <v>66.154546136901502</v>
      </c>
      <c r="AC13" s="130">
        <v>67.714093074274302</v>
      </c>
      <c r="AD13" s="130">
        <v>69.821086519029905</v>
      </c>
      <c r="AE13" s="130">
        <v>72.747619121224403</v>
      </c>
      <c r="AF13" s="130">
        <v>75.022797875475703</v>
      </c>
      <c r="AG13" s="130">
        <v>74.446034354937296</v>
      </c>
      <c r="AH13" s="130">
        <v>75.086968045312005</v>
      </c>
      <c r="AI13" s="130">
        <v>78.277174382982395</v>
      </c>
      <c r="AJ13" s="130">
        <v>79.978620533620003</v>
      </c>
      <c r="AK13" s="131">
        <v>75.001482167962493</v>
      </c>
      <c r="AL13" s="132">
        <v>-6.47930711171152E-2</v>
      </c>
      <c r="AM13" s="132">
        <v>2.3852413308794299E-2</v>
      </c>
      <c r="AN13" s="132">
        <v>2.7961371862666299E-3</v>
      </c>
    </row>
    <row r="14" spans="1:42">
      <c r="A14" s="124" t="s">
        <v>262</v>
      </c>
      <c r="B14" s="130">
        <v>4.5579999999999998</v>
      </c>
      <c r="C14" s="130">
        <v>5.0119999999999996</v>
      </c>
      <c r="D14" s="130">
        <v>5.3840000000000003</v>
      </c>
      <c r="E14" s="130">
        <v>5.641</v>
      </c>
      <c r="F14" s="130">
        <v>5.7690000000000001</v>
      </c>
      <c r="G14" s="130">
        <v>6.3488547000000004</v>
      </c>
      <c r="H14" s="130">
        <v>6.9744558000000003</v>
      </c>
      <c r="I14" s="130">
        <v>7.1960272999999999</v>
      </c>
      <c r="J14" s="130">
        <v>7.4113049999999996</v>
      </c>
      <c r="K14" s="130">
        <v>8.1439968999999994</v>
      </c>
      <c r="L14" s="130">
        <v>8.4285967999999993</v>
      </c>
      <c r="M14" s="130">
        <v>9.6792005999999997</v>
      </c>
      <c r="N14" s="130">
        <v>10.361749400000001</v>
      </c>
      <c r="O14" s="130">
        <v>10.890352500000001</v>
      </c>
      <c r="P14" s="130">
        <v>10.308119274179999</v>
      </c>
      <c r="Q14" s="130">
        <v>10.612439117316001</v>
      </c>
      <c r="R14" s="130">
        <v>11.049801148575</v>
      </c>
      <c r="S14" s="130">
        <v>11.887558245805</v>
      </c>
      <c r="T14" s="130">
        <v>11.546131783839</v>
      </c>
      <c r="U14" s="130">
        <v>12.584844248351001</v>
      </c>
      <c r="V14" s="130">
        <v>13.404022567387999</v>
      </c>
      <c r="W14" s="130">
        <v>15.115849674445</v>
      </c>
      <c r="X14" s="130">
        <v>17.336655151754002</v>
      </c>
      <c r="Y14" s="130">
        <v>18.608525816210999</v>
      </c>
      <c r="Z14" s="130">
        <v>18.264615252906001</v>
      </c>
      <c r="AA14" s="130">
        <v>19.509853832411999</v>
      </c>
      <c r="AB14" s="130">
        <v>20.544142533205999</v>
      </c>
      <c r="AC14" s="130">
        <v>22.847957840140001</v>
      </c>
      <c r="AD14" s="130">
        <v>23.260330036923001</v>
      </c>
      <c r="AE14" s="130">
        <v>24.307213342674</v>
      </c>
      <c r="AF14" s="130">
        <v>25.9501921301</v>
      </c>
      <c r="AG14" s="130">
        <v>27.313862000571</v>
      </c>
      <c r="AH14" s="130">
        <v>28.032910000000001</v>
      </c>
      <c r="AI14" s="130">
        <v>29.671555556910999</v>
      </c>
      <c r="AJ14" s="130">
        <v>32.859478924458003</v>
      </c>
      <c r="AK14" s="131">
        <v>32.045214812890798</v>
      </c>
      <c r="AL14" s="132">
        <v>-2.7444724408735501E-2</v>
      </c>
      <c r="AM14" s="132">
        <v>6.0486182783458603E-2</v>
      </c>
      <c r="AN14" s="132">
        <v>1.1946806141719299E-3</v>
      </c>
    </row>
    <row r="15" spans="1:42">
      <c r="A15" s="124" t="s">
        <v>263</v>
      </c>
      <c r="B15" s="130">
        <v>12.111000000000001</v>
      </c>
      <c r="C15" s="130">
        <v>12.948</v>
      </c>
      <c r="D15" s="130">
        <v>14.006</v>
      </c>
      <c r="E15" s="130">
        <v>13.552</v>
      </c>
      <c r="F15" s="130">
        <v>13.727</v>
      </c>
      <c r="G15" s="130">
        <v>13.808</v>
      </c>
      <c r="H15" s="130">
        <v>14.481999999999999</v>
      </c>
      <c r="I15" s="130">
        <v>13.122</v>
      </c>
      <c r="J15" s="130">
        <v>14.808</v>
      </c>
      <c r="K15" s="130">
        <v>15.866</v>
      </c>
      <c r="L15" s="130">
        <v>16.880099999999999</v>
      </c>
      <c r="M15" s="130">
        <v>17.279800000000002</v>
      </c>
      <c r="N15" s="130">
        <v>17.953399999999998</v>
      </c>
      <c r="O15" s="130">
        <v>18.5825</v>
      </c>
      <c r="P15" s="130">
        <v>19.049600000000002</v>
      </c>
      <c r="Q15" s="130">
        <v>19.922699999999999</v>
      </c>
      <c r="R15" s="130">
        <v>20.785699999999999</v>
      </c>
      <c r="S15" s="130">
        <v>21.982299999999999</v>
      </c>
      <c r="T15" s="130">
        <v>22.923400000000001</v>
      </c>
      <c r="U15" s="130">
        <v>24.266999999999999</v>
      </c>
      <c r="V15" s="130">
        <v>25.509699999999999</v>
      </c>
      <c r="W15" s="130">
        <v>27.369800000000001</v>
      </c>
      <c r="X15" s="130">
        <v>29.943000000000001</v>
      </c>
      <c r="Y15" s="130">
        <v>32.463099999999997</v>
      </c>
      <c r="Z15" s="130">
        <v>32.944699999999997</v>
      </c>
      <c r="AA15" s="130">
        <v>35.908000000000001</v>
      </c>
      <c r="AB15" s="130">
        <v>38.8065</v>
      </c>
      <c r="AC15" s="130">
        <v>41.036000000000001</v>
      </c>
      <c r="AD15" s="130">
        <v>43.330199999999998</v>
      </c>
      <c r="AE15" s="130">
        <v>45.549799999999998</v>
      </c>
      <c r="AF15" s="130">
        <v>48.27</v>
      </c>
      <c r="AG15" s="130">
        <v>51.661999999999999</v>
      </c>
      <c r="AH15" s="130">
        <v>52.7000533202729</v>
      </c>
      <c r="AI15" s="130">
        <v>54.893000000000001</v>
      </c>
      <c r="AJ15" s="130">
        <v>56.969000000000001</v>
      </c>
      <c r="AK15" s="131">
        <v>52.713000000000001</v>
      </c>
      <c r="AL15" s="132">
        <v>-7.7235419090451493E-2</v>
      </c>
      <c r="AM15" s="132">
        <v>5.6295194219007798E-2</v>
      </c>
      <c r="AN15" s="132">
        <v>1.9651982232776902E-3</v>
      </c>
    </row>
    <row r="16" spans="1:42">
      <c r="A16" s="124" t="s">
        <v>264</v>
      </c>
      <c r="B16" s="130">
        <v>3.0230000000000001</v>
      </c>
      <c r="C16" s="130">
        <v>3.2909999999999999</v>
      </c>
      <c r="D16" s="130">
        <v>3.4809999999999999</v>
      </c>
      <c r="E16" s="130">
        <v>3.4849999999999999</v>
      </c>
      <c r="F16" s="130">
        <v>3.4279999999999999</v>
      </c>
      <c r="G16" s="130">
        <v>3.577</v>
      </c>
      <c r="H16" s="130">
        <v>3.72</v>
      </c>
      <c r="I16" s="130">
        <v>3.976</v>
      </c>
      <c r="J16" s="130">
        <v>3.8170000000000002</v>
      </c>
      <c r="K16" s="130">
        <v>4.069</v>
      </c>
      <c r="L16" s="130">
        <v>4.3070000000000004</v>
      </c>
      <c r="M16" s="130">
        <v>4.5410000000000004</v>
      </c>
      <c r="N16" s="130">
        <v>4.9880000000000004</v>
      </c>
      <c r="O16" s="130">
        <v>5.1689999999999996</v>
      </c>
      <c r="P16" s="130">
        <v>5.2469999999999999</v>
      </c>
      <c r="Q16" s="130">
        <v>5.4591269999999996</v>
      </c>
      <c r="R16" s="130">
        <v>5.6436349999999997</v>
      </c>
      <c r="S16" s="130">
        <v>5.6439649999999997</v>
      </c>
      <c r="T16" s="130">
        <v>6.4374979999999997</v>
      </c>
      <c r="U16" s="130">
        <v>6.4301750000000002</v>
      </c>
      <c r="V16" s="130">
        <v>7.0583390000000001</v>
      </c>
      <c r="W16" s="130">
        <v>7.1706859999999999</v>
      </c>
      <c r="X16" s="130">
        <v>7.6758810000000004</v>
      </c>
      <c r="Y16" s="130">
        <v>7.7111299999999998</v>
      </c>
      <c r="Z16" s="130">
        <v>7.8235349999999997</v>
      </c>
      <c r="AA16" s="130">
        <v>8.485004</v>
      </c>
      <c r="AB16" s="130">
        <v>8.7720040000000008</v>
      </c>
      <c r="AC16" s="130">
        <v>9.1320040000000002</v>
      </c>
      <c r="AD16" s="130">
        <v>9.5050039999999996</v>
      </c>
      <c r="AE16" s="130">
        <v>9.8954880000000003</v>
      </c>
      <c r="AF16" s="130">
        <v>10.300151</v>
      </c>
      <c r="AG16" s="130">
        <v>10.011151</v>
      </c>
      <c r="AH16" s="130">
        <v>9.9325779999999995</v>
      </c>
      <c r="AI16" s="130">
        <v>9.2249789999999994</v>
      </c>
      <c r="AJ16" s="130">
        <v>9.6936807598544199</v>
      </c>
      <c r="AK16" s="131">
        <v>9.0402550488551601</v>
      </c>
      <c r="AL16" s="132">
        <v>-6.99554563643532E-2</v>
      </c>
      <c r="AM16" s="132">
        <v>2.16651239004821E-2</v>
      </c>
      <c r="AN16" s="132">
        <v>3.3703058372673399E-4</v>
      </c>
    </row>
    <row r="17" spans="1:40">
      <c r="A17" s="124" t="s">
        <v>265</v>
      </c>
      <c r="B17" s="130">
        <v>47.29</v>
      </c>
      <c r="C17" s="130">
        <v>50.112000000000002</v>
      </c>
      <c r="D17" s="130">
        <v>54.131999999999998</v>
      </c>
      <c r="E17" s="130">
        <v>58.244999999999997</v>
      </c>
      <c r="F17" s="130">
        <v>57.62</v>
      </c>
      <c r="G17" s="130">
        <v>59.320999999999998</v>
      </c>
      <c r="H17" s="130">
        <v>63.337000000000003</v>
      </c>
      <c r="I17" s="130">
        <v>67.44</v>
      </c>
      <c r="J17" s="130">
        <v>69.382000000000005</v>
      </c>
      <c r="K17" s="130">
        <v>71.221000000000004</v>
      </c>
      <c r="L17" s="130">
        <v>73.445999999999998</v>
      </c>
      <c r="M17" s="130">
        <v>75.587999999999994</v>
      </c>
      <c r="N17" s="130">
        <v>78.066000000000003</v>
      </c>
      <c r="O17" s="130">
        <v>80.903999999999996</v>
      </c>
      <c r="P17" s="130">
        <v>80.584999999999994</v>
      </c>
      <c r="Q17" s="130">
        <v>85.210999999999999</v>
      </c>
      <c r="R17" s="130">
        <v>90.117000000000004</v>
      </c>
      <c r="S17" s="130">
        <v>89.394900000000007</v>
      </c>
      <c r="T17" s="130">
        <v>90.060299999999998</v>
      </c>
      <c r="U17" s="130">
        <v>96.869500000000002</v>
      </c>
      <c r="V17" s="130">
        <v>104.36078999999999</v>
      </c>
      <c r="W17" s="130">
        <v>110.64354</v>
      </c>
      <c r="X17" s="130">
        <v>113.69732</v>
      </c>
      <c r="Y17" s="130">
        <v>119.31733</v>
      </c>
      <c r="Z17" s="130">
        <v>124.84439</v>
      </c>
      <c r="AA17" s="130">
        <v>116.7162</v>
      </c>
      <c r="AB17" s="130">
        <v>122.89773</v>
      </c>
      <c r="AC17" s="130">
        <v>127.85427</v>
      </c>
      <c r="AD17" s="130">
        <v>130.02340000000001</v>
      </c>
      <c r="AE17" s="130">
        <v>128.33705</v>
      </c>
      <c r="AF17" s="130">
        <v>123.75483</v>
      </c>
      <c r="AG17" s="130">
        <v>113.83724282999999</v>
      </c>
      <c r="AH17" s="130">
        <v>109.40397987</v>
      </c>
      <c r="AI17" s="130">
        <v>105.14336426</v>
      </c>
      <c r="AJ17" s="130">
        <v>89.751035999999999</v>
      </c>
      <c r="AK17" s="131">
        <v>58.388687716659497</v>
      </c>
      <c r="AL17" s="132">
        <v>-0.351214666948163</v>
      </c>
      <c r="AM17" s="132">
        <v>-3.2464198987016003E-2</v>
      </c>
      <c r="AN17" s="132">
        <v>2.1767940614325701E-3</v>
      </c>
    </row>
    <row r="18" spans="1:40">
      <c r="A18" s="124" t="s">
        <v>189</v>
      </c>
      <c r="B18" s="130">
        <v>11.1554377</v>
      </c>
      <c r="C18" s="130">
        <v>11.5762383</v>
      </c>
      <c r="D18" s="130">
        <v>12.6470576</v>
      </c>
      <c r="E18" s="130">
        <v>12.9869298</v>
      </c>
      <c r="F18" s="130">
        <v>13.8860209</v>
      </c>
      <c r="G18" s="130">
        <v>14.493572863157899</v>
      </c>
      <c r="H18" s="130">
        <v>15.2722367052632</v>
      </c>
      <c r="I18" s="130">
        <v>17.281169315789501</v>
      </c>
      <c r="J18" s="130">
        <v>18.229167373684199</v>
      </c>
      <c r="K18" s="130">
        <v>18.771906157894701</v>
      </c>
      <c r="L18" s="130">
        <v>19.818553889473701</v>
      </c>
      <c r="M18" s="130">
        <v>20.109946152435299</v>
      </c>
      <c r="N18" s="130">
        <v>21.096612387157901</v>
      </c>
      <c r="O18" s="130">
        <v>23.224817034994199</v>
      </c>
      <c r="P18" s="130">
        <v>24.746843798775298</v>
      </c>
      <c r="Q18" s="130">
        <v>26.617687855179</v>
      </c>
      <c r="R18" s="130">
        <v>28.499179713299998</v>
      </c>
      <c r="S18" s="130">
        <v>30.117098015936801</v>
      </c>
      <c r="T18" s="130">
        <v>32.147562505499998</v>
      </c>
      <c r="U18" s="130">
        <v>33.9739902074406</v>
      </c>
      <c r="V18" s="130">
        <v>35.826806064942502</v>
      </c>
      <c r="W18" s="130">
        <v>37.9538285595616</v>
      </c>
      <c r="X18" s="130">
        <v>39.971100322501101</v>
      </c>
      <c r="Y18" s="130">
        <v>40.886284014006101</v>
      </c>
      <c r="Z18" s="130">
        <v>41.591909504988102</v>
      </c>
      <c r="AA18" s="130">
        <v>43.0348026397103</v>
      </c>
      <c r="AB18" s="130">
        <v>44.413584669123303</v>
      </c>
      <c r="AC18" s="130">
        <v>46.225848769975201</v>
      </c>
      <c r="AD18" s="130">
        <v>47.6469600149697</v>
      </c>
      <c r="AE18" s="130">
        <v>48.999489242746797</v>
      </c>
      <c r="AF18" s="130">
        <v>51.817138961175402</v>
      </c>
      <c r="AG18" s="130">
        <v>53.472250795617803</v>
      </c>
      <c r="AH18" s="130">
        <v>54.215067560531899</v>
      </c>
      <c r="AI18" s="130">
        <v>57.0249481204687</v>
      </c>
      <c r="AJ18" s="130">
        <v>58.449166513068299</v>
      </c>
      <c r="AK18" s="131">
        <v>56.475556284031804</v>
      </c>
      <c r="AL18" s="132">
        <v>-3.6406251013878801E-2</v>
      </c>
      <c r="AM18" s="132">
        <v>3.4610654036251402E-2</v>
      </c>
      <c r="AN18" s="132">
        <v>2.1054704317340698E-3</v>
      </c>
    </row>
    <row r="19" spans="1:40">
      <c r="A19" s="124" t="s">
        <v>266</v>
      </c>
      <c r="B19" s="130">
        <v>35.443078374646902</v>
      </c>
      <c r="C19" s="130">
        <v>37.574303571395802</v>
      </c>
      <c r="D19" s="130">
        <v>39.70092088378</v>
      </c>
      <c r="E19" s="130">
        <v>40.541456433310501</v>
      </c>
      <c r="F19" s="130">
        <v>41.053114259559898</v>
      </c>
      <c r="G19" s="130">
        <v>43.422415427389701</v>
      </c>
      <c r="H19" s="130">
        <v>42.256619282670997</v>
      </c>
      <c r="I19" s="130">
        <v>45.096572935698902</v>
      </c>
      <c r="J19" s="130">
        <v>45.389291687613998</v>
      </c>
      <c r="K19" s="130">
        <v>48.605024202945401</v>
      </c>
      <c r="L19" s="130">
        <v>51.178325015436002</v>
      </c>
      <c r="M19" s="130">
        <v>54.017952640774197</v>
      </c>
      <c r="N19" s="130">
        <v>57.293441590255803</v>
      </c>
      <c r="O19" s="130">
        <v>61.463417337598202</v>
      </c>
      <c r="P19" s="130">
        <v>65.0251326935648</v>
      </c>
      <c r="Q19" s="130">
        <v>67.427394832877596</v>
      </c>
      <c r="R19" s="130">
        <v>68.164688099007194</v>
      </c>
      <c r="S19" s="130">
        <v>71.288587129885599</v>
      </c>
      <c r="T19" s="130">
        <v>73.219915162613702</v>
      </c>
      <c r="U19" s="130">
        <v>71.165688126994098</v>
      </c>
      <c r="V19" s="130">
        <v>73.810208614632501</v>
      </c>
      <c r="W19" s="130">
        <v>75.8856906043777</v>
      </c>
      <c r="X19" s="130">
        <v>76.188955559824393</v>
      </c>
      <c r="Y19" s="130">
        <v>73.078004149846194</v>
      </c>
      <c r="Z19" s="130">
        <v>72.581596986777697</v>
      </c>
      <c r="AA19" s="130">
        <v>73.8012077065505</v>
      </c>
      <c r="AB19" s="130">
        <v>74.189116908133798</v>
      </c>
      <c r="AC19" s="130">
        <v>76.025590492060502</v>
      </c>
      <c r="AD19" s="130">
        <v>76.664864597200406</v>
      </c>
      <c r="AE19" s="130">
        <v>75.873289668767995</v>
      </c>
      <c r="AF19" s="130">
        <v>77.663908766302498</v>
      </c>
      <c r="AG19" s="130">
        <v>79.862688845941406</v>
      </c>
      <c r="AH19" s="130">
        <v>75.921072965458805</v>
      </c>
      <c r="AI19" s="130">
        <v>78.009218105747095</v>
      </c>
      <c r="AJ19" s="130">
        <v>81.625309145296995</v>
      </c>
      <c r="AK19" s="131">
        <v>78.447705416009299</v>
      </c>
      <c r="AL19" s="132">
        <v>-4.1555024510715903E-2</v>
      </c>
      <c r="AM19" s="132">
        <v>1.181201434136E-2</v>
      </c>
      <c r="AN19" s="132">
        <v>2.9246161535817199E-3</v>
      </c>
    </row>
    <row r="20" spans="1:40">
      <c r="A20" s="124" t="s">
        <v>267</v>
      </c>
      <c r="B20" s="130">
        <v>11.8238500652</v>
      </c>
      <c r="C20" s="130">
        <v>20.834370249999999</v>
      </c>
      <c r="D20" s="130">
        <v>26.975183999999999</v>
      </c>
      <c r="E20" s="130">
        <v>29.140257909999999</v>
      </c>
      <c r="F20" s="130">
        <v>33.3681057346</v>
      </c>
      <c r="G20" s="130">
        <v>37.1127491648719</v>
      </c>
      <c r="H20" s="130">
        <v>39.718519601200001</v>
      </c>
      <c r="I20" s="130">
        <v>39.736325977185899</v>
      </c>
      <c r="J20" s="130">
        <v>43.394783148899997</v>
      </c>
      <c r="K20" s="130">
        <v>48.5477581888141</v>
      </c>
      <c r="L20" s="130">
        <v>54.042088548828097</v>
      </c>
      <c r="M20" s="130">
        <v>57.386589847171898</v>
      </c>
      <c r="N20" s="130">
        <v>64.247656488843404</v>
      </c>
      <c r="O20" s="130">
        <v>66.955450963044299</v>
      </c>
      <c r="P20" s="130">
        <v>65.843117137234898</v>
      </c>
      <c r="Q20" s="130">
        <v>67.513166050209904</v>
      </c>
      <c r="R20" s="130">
        <v>61.334729420819102</v>
      </c>
      <c r="S20" s="130">
        <v>64.933306132944594</v>
      </c>
      <c r="T20" s="130">
        <v>67.522485628086997</v>
      </c>
      <c r="U20" s="130">
        <v>65.295184550481096</v>
      </c>
      <c r="V20" s="130">
        <v>66.659149893726394</v>
      </c>
      <c r="W20" s="130">
        <v>67.566426396687802</v>
      </c>
      <c r="X20" s="130">
        <v>71.864889599030306</v>
      </c>
      <c r="Y20" s="130">
        <v>73.686461229567797</v>
      </c>
      <c r="Z20" s="130">
        <v>73.541162987529205</v>
      </c>
      <c r="AA20" s="130">
        <v>75.233629505063405</v>
      </c>
      <c r="AB20" s="130">
        <v>78.851687470139893</v>
      </c>
      <c r="AC20" s="130">
        <v>82.311933591693204</v>
      </c>
      <c r="AD20" s="130">
        <v>84.112712969218407</v>
      </c>
      <c r="AE20" s="130">
        <v>80.8399864033195</v>
      </c>
      <c r="AF20" s="130">
        <v>82.638207625843293</v>
      </c>
      <c r="AG20" s="130">
        <v>91.147125694257696</v>
      </c>
      <c r="AH20" s="130">
        <v>87.950575369521104</v>
      </c>
      <c r="AI20" s="130">
        <v>88.176153198219794</v>
      </c>
      <c r="AJ20" s="130">
        <v>80.211120716644302</v>
      </c>
      <c r="AK20" s="131">
        <v>73.812972220128501</v>
      </c>
      <c r="AL20" s="132">
        <v>-8.2280651673190597E-2</v>
      </c>
      <c r="AM20" s="132">
        <v>8.7194828931889106E-3</v>
      </c>
      <c r="AN20" s="132">
        <v>2.75182823709221E-3</v>
      </c>
    </row>
    <row r="21" spans="1:40" s="125" customFormat="1">
      <c r="A21" s="133" t="s">
        <v>268</v>
      </c>
      <c r="B21" s="134">
        <v>407.80499227239397</v>
      </c>
      <c r="C21" s="134">
        <v>438.97193468894301</v>
      </c>
      <c r="D21" s="134">
        <v>461.09018257041902</v>
      </c>
      <c r="E21" s="134">
        <v>483.43226624338598</v>
      </c>
      <c r="F21" s="134">
        <v>496.28488063255497</v>
      </c>
      <c r="G21" s="134">
        <v>508.552307607888</v>
      </c>
      <c r="H21" s="134">
        <v>534.07792687362098</v>
      </c>
      <c r="I21" s="134">
        <v>550.68024318432094</v>
      </c>
      <c r="J21" s="134">
        <v>582.00753385192399</v>
      </c>
      <c r="K21" s="134">
        <v>611.18761462722705</v>
      </c>
      <c r="L21" s="134">
        <v>646.38183155765205</v>
      </c>
      <c r="M21" s="134">
        <v>678.80317052749797</v>
      </c>
      <c r="N21" s="134">
        <v>717.64845498935597</v>
      </c>
      <c r="O21" s="134">
        <v>748.88587506003</v>
      </c>
      <c r="P21" s="134">
        <v>772.43450234271995</v>
      </c>
      <c r="Q21" s="134">
        <v>808.71059503613299</v>
      </c>
      <c r="R21" s="134">
        <v>796.38397277499701</v>
      </c>
      <c r="S21" s="134">
        <v>821.29021156034003</v>
      </c>
      <c r="T21" s="134">
        <v>861.15662687543204</v>
      </c>
      <c r="U21" s="134">
        <v>901.88126180026904</v>
      </c>
      <c r="V21" s="134">
        <v>943.20567730518599</v>
      </c>
      <c r="W21" s="134">
        <v>988.38035061178005</v>
      </c>
      <c r="X21" s="134">
        <v>1034.1779315046799</v>
      </c>
      <c r="Y21" s="134">
        <v>1071.68308272278</v>
      </c>
      <c r="Z21" s="134">
        <v>1082.9598388889899</v>
      </c>
      <c r="AA21" s="134">
        <v>1140.4749223317301</v>
      </c>
      <c r="AB21" s="134">
        <v>1181.0938783987001</v>
      </c>
      <c r="AC21" s="134">
        <v>1231.42207224249</v>
      </c>
      <c r="AD21" s="134">
        <v>1267.60831296643</v>
      </c>
      <c r="AE21" s="134">
        <v>1287.25957705619</v>
      </c>
      <c r="AF21" s="134">
        <v>1296.60529143854</v>
      </c>
      <c r="AG21" s="134">
        <v>1305.59153346327</v>
      </c>
      <c r="AH21" s="134">
        <v>1306.79456530931</v>
      </c>
      <c r="AI21" s="134">
        <v>1330.89060109047</v>
      </c>
      <c r="AJ21" s="134">
        <v>1339.0142397315201</v>
      </c>
      <c r="AK21" s="134">
        <v>1282.82120265701</v>
      </c>
      <c r="AL21" s="135">
        <v>-4.4583553532648999E-2</v>
      </c>
      <c r="AM21" s="135">
        <v>2.1450403739689001E-2</v>
      </c>
      <c r="AN21" s="135">
        <v>4.7824975779115299E-2</v>
      </c>
    </row>
    <row r="22" spans="1:4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1"/>
      <c r="AL22" s="132"/>
      <c r="AM22" s="132"/>
      <c r="AN22" s="132"/>
    </row>
    <row r="23" spans="1:40">
      <c r="A23" s="136" t="s">
        <v>269</v>
      </c>
      <c r="B23" s="130">
        <v>44.534999999999997</v>
      </c>
      <c r="C23" s="130">
        <v>44.652999999999999</v>
      </c>
      <c r="D23" s="130">
        <v>50.518000000000001</v>
      </c>
      <c r="E23" s="130">
        <v>49.024000000000001</v>
      </c>
      <c r="F23" s="130">
        <v>50.173999999999999</v>
      </c>
      <c r="G23" s="130">
        <v>50.414000000000001</v>
      </c>
      <c r="H23" s="130">
        <v>51.484000000000002</v>
      </c>
      <c r="I23" s="130">
        <v>51.18</v>
      </c>
      <c r="J23" s="130">
        <v>52.674999999999997</v>
      </c>
      <c r="K23" s="130">
        <v>53.308999999999997</v>
      </c>
      <c r="L23" s="130">
        <v>56.587000000000003</v>
      </c>
      <c r="M23" s="130">
        <v>54.835000000000001</v>
      </c>
      <c r="N23" s="130">
        <v>56.850999999999999</v>
      </c>
      <c r="O23" s="130">
        <v>57.436999999999998</v>
      </c>
      <c r="P23" s="130">
        <v>60.369</v>
      </c>
      <c r="Q23" s="130">
        <v>61.798000000000002</v>
      </c>
      <c r="R23" s="130">
        <v>62.253061776999999</v>
      </c>
      <c r="S23" s="130">
        <v>62.452028271000003</v>
      </c>
      <c r="T23" s="130">
        <v>60.617633808999997</v>
      </c>
      <c r="U23" s="130">
        <v>64.856682195999994</v>
      </c>
      <c r="V23" s="130">
        <v>66.735285954999995</v>
      </c>
      <c r="W23" s="130">
        <v>64.364429552000004</v>
      </c>
      <c r="X23" s="130">
        <v>64.853041310999998</v>
      </c>
      <c r="Y23" s="130">
        <v>66.927255461000001</v>
      </c>
      <c r="Z23" s="130">
        <v>69.062635810000003</v>
      </c>
      <c r="AA23" s="130">
        <v>71.070156131999994</v>
      </c>
      <c r="AB23" s="130">
        <v>65.854435409999994</v>
      </c>
      <c r="AC23" s="130">
        <v>72.390345202999995</v>
      </c>
      <c r="AD23" s="130">
        <v>68.036994491000002</v>
      </c>
      <c r="AE23" s="130">
        <v>65.109104176000002</v>
      </c>
      <c r="AF23" s="130">
        <v>64.947295507999996</v>
      </c>
      <c r="AG23" s="130">
        <v>68.292713000000006</v>
      </c>
      <c r="AH23" s="130">
        <v>71.311909</v>
      </c>
      <c r="AI23" s="130">
        <v>68.604742000000002</v>
      </c>
      <c r="AJ23" s="130">
        <v>74.221532999999994</v>
      </c>
      <c r="AK23" s="131">
        <v>71.743473720441301</v>
      </c>
      <c r="AL23" s="132">
        <v>-3.6028354460960803E-2</v>
      </c>
      <c r="AM23" s="132">
        <v>7.2300567628882399E-3</v>
      </c>
      <c r="AN23" s="132">
        <v>2.6746750723195601E-3</v>
      </c>
    </row>
    <row r="24" spans="1:40">
      <c r="A24" s="136" t="s">
        <v>270</v>
      </c>
      <c r="B24" s="130">
        <v>57.322000000000003</v>
      </c>
      <c r="C24" s="130">
        <v>58.676000000000002</v>
      </c>
      <c r="D24" s="130">
        <v>63.366999999999997</v>
      </c>
      <c r="E24" s="130">
        <v>65.349000000000004</v>
      </c>
      <c r="F24" s="130">
        <v>67.546999999999997</v>
      </c>
      <c r="G24" s="130">
        <v>70.923000000000002</v>
      </c>
      <c r="H24" s="130">
        <v>71.936000000000007</v>
      </c>
      <c r="I24" s="130">
        <v>72.224999999999994</v>
      </c>
      <c r="J24" s="130">
        <v>70.834000000000003</v>
      </c>
      <c r="K24" s="130">
        <v>72.179000000000002</v>
      </c>
      <c r="L24" s="130">
        <v>74.408000000000001</v>
      </c>
      <c r="M24" s="130">
        <v>76.099000000000004</v>
      </c>
      <c r="N24" s="130">
        <v>78.832999999999998</v>
      </c>
      <c r="O24" s="130">
        <v>83.183000000000007</v>
      </c>
      <c r="P24" s="130">
        <v>84.513999999999996</v>
      </c>
      <c r="Q24" s="130">
        <v>84.012</v>
      </c>
      <c r="R24" s="130">
        <v>79.820999999999998</v>
      </c>
      <c r="S24" s="130">
        <v>82.069000000000003</v>
      </c>
      <c r="T24" s="130">
        <v>84.63</v>
      </c>
      <c r="U24" s="130">
        <v>85.643000000000001</v>
      </c>
      <c r="V24" s="130">
        <v>87.025000000000006</v>
      </c>
      <c r="W24" s="130">
        <v>85.617000000000004</v>
      </c>
      <c r="X24" s="130">
        <v>88.822000000000003</v>
      </c>
      <c r="Y24" s="130">
        <v>84.93</v>
      </c>
      <c r="Z24" s="130">
        <v>91.234999999999999</v>
      </c>
      <c r="AA24" s="130">
        <v>95.189428000000007</v>
      </c>
      <c r="AB24" s="130">
        <v>90.240933999999996</v>
      </c>
      <c r="AC24" s="130">
        <v>82.923092999999994</v>
      </c>
      <c r="AD24" s="130">
        <v>83.474620000000002</v>
      </c>
      <c r="AE24" s="130">
        <v>72.5822</v>
      </c>
      <c r="AF24" s="130">
        <v>69.8245000000001</v>
      </c>
      <c r="AG24" s="130">
        <v>85.812900000000099</v>
      </c>
      <c r="AH24" s="130">
        <v>86.775700000000299</v>
      </c>
      <c r="AI24" s="130">
        <v>75.098300000000194</v>
      </c>
      <c r="AJ24" s="130">
        <v>93.746000000000294</v>
      </c>
      <c r="AK24" s="131">
        <v>90.406201657674202</v>
      </c>
      <c r="AL24" s="132">
        <v>-3.8260937237483202E-2</v>
      </c>
      <c r="AM24" s="132">
        <v>2.7187292480164199E-3</v>
      </c>
      <c r="AN24" s="132">
        <v>3.3704419568407399E-3</v>
      </c>
    </row>
    <row r="25" spans="1:40">
      <c r="A25" s="136" t="s">
        <v>271</v>
      </c>
      <c r="B25" s="130">
        <v>41.631999999999998</v>
      </c>
      <c r="C25" s="130">
        <v>41.82</v>
      </c>
      <c r="D25" s="130">
        <v>43.472999999999999</v>
      </c>
      <c r="E25" s="130">
        <v>45.021000000000001</v>
      </c>
      <c r="F25" s="130">
        <v>44.331000000000003</v>
      </c>
      <c r="G25" s="130">
        <v>42.140999999999998</v>
      </c>
      <c r="H25" s="130">
        <v>40.862000000000002</v>
      </c>
      <c r="I25" s="130">
        <v>35.61</v>
      </c>
      <c r="J25" s="130">
        <v>37.997</v>
      </c>
      <c r="K25" s="130">
        <v>38.133000000000003</v>
      </c>
      <c r="L25" s="130">
        <v>41.789000000000001</v>
      </c>
      <c r="M25" s="130">
        <v>42.716000000000001</v>
      </c>
      <c r="N25" s="130">
        <v>42.802999999999997</v>
      </c>
      <c r="O25" s="130">
        <v>41.710999999999999</v>
      </c>
      <c r="P25" s="130">
        <v>38.247999999999998</v>
      </c>
      <c r="Q25" s="130">
        <v>40.923999999999999</v>
      </c>
      <c r="R25" s="130">
        <v>43.968000000000004</v>
      </c>
      <c r="S25" s="130">
        <v>42.679000000000002</v>
      </c>
      <c r="T25" s="130">
        <v>42.6</v>
      </c>
      <c r="U25" s="130">
        <v>41.621000000000002</v>
      </c>
      <c r="V25" s="130">
        <v>44.365000000000002</v>
      </c>
      <c r="W25" s="130">
        <v>45.843000000000004</v>
      </c>
      <c r="X25" s="130">
        <v>43.296999999999997</v>
      </c>
      <c r="Y25" s="130">
        <v>45.036999999999999</v>
      </c>
      <c r="Z25" s="130">
        <v>42.963999999999999</v>
      </c>
      <c r="AA25" s="130">
        <v>46.652999999999999</v>
      </c>
      <c r="AB25" s="130">
        <v>50.796999999999997</v>
      </c>
      <c r="AC25" s="130">
        <v>47.329000000000001</v>
      </c>
      <c r="AD25" s="130">
        <v>43.783999999999999</v>
      </c>
      <c r="AE25" s="130">
        <v>47.484999999999999</v>
      </c>
      <c r="AF25" s="130">
        <v>49.228000000000002</v>
      </c>
      <c r="AG25" s="130">
        <v>45.277000000000001</v>
      </c>
      <c r="AH25" s="130">
        <v>45.578783000000001</v>
      </c>
      <c r="AI25" s="130">
        <v>46.837699999999998</v>
      </c>
      <c r="AJ25" s="130">
        <v>44.3018</v>
      </c>
      <c r="AK25" s="131">
        <v>40.8640881570144</v>
      </c>
      <c r="AL25" s="132">
        <v>-8.0117791084692205E-2</v>
      </c>
      <c r="AM25" s="132">
        <v>3.07098108492987E-3</v>
      </c>
      <c r="AN25" s="132">
        <v>1.52345784611059E-3</v>
      </c>
    </row>
    <row r="26" spans="1:40">
      <c r="A26" s="136" t="s">
        <v>272</v>
      </c>
      <c r="B26" s="130" t="s">
        <v>273</v>
      </c>
      <c r="C26" s="130" t="s">
        <v>273</v>
      </c>
      <c r="D26" s="130" t="s">
        <v>273</v>
      </c>
      <c r="E26" s="130" t="s">
        <v>273</v>
      </c>
      <c r="F26" s="130" t="s">
        <v>273</v>
      </c>
      <c r="G26" s="130">
        <v>8.7479999999999993</v>
      </c>
      <c r="H26" s="130">
        <v>8.9410000000000007</v>
      </c>
      <c r="I26" s="130">
        <v>8.9019999999999992</v>
      </c>
      <c r="J26" s="130">
        <v>9.5640000000000001</v>
      </c>
      <c r="K26" s="130">
        <v>8.7729999999999997</v>
      </c>
      <c r="L26" s="130">
        <v>9.2759999999999998</v>
      </c>
      <c r="M26" s="130">
        <v>11.173</v>
      </c>
      <c r="N26" s="130">
        <v>10.247999999999999</v>
      </c>
      <c r="O26" s="130">
        <v>11.462</v>
      </c>
      <c r="P26" s="130">
        <v>12.978999999999999</v>
      </c>
      <c r="Q26" s="130">
        <v>11.281000000000001</v>
      </c>
      <c r="R26" s="130">
        <v>12.808999999999999</v>
      </c>
      <c r="S26" s="130">
        <v>12.772</v>
      </c>
      <c r="T26" s="130">
        <v>13.252000000000001</v>
      </c>
      <c r="U26" s="130">
        <v>13.99</v>
      </c>
      <c r="V26" s="130">
        <v>13.162000000000001</v>
      </c>
      <c r="W26" s="130">
        <v>13.047000000000001</v>
      </c>
      <c r="X26" s="130">
        <v>12.709</v>
      </c>
      <c r="Y26" s="130">
        <v>12.891</v>
      </c>
      <c r="Z26" s="130">
        <v>13.455</v>
      </c>
      <c r="AA26" s="130">
        <v>14.901999999999999</v>
      </c>
      <c r="AB26" s="130">
        <v>11.372999999999999</v>
      </c>
      <c r="AC26" s="130">
        <v>10.755000000000001</v>
      </c>
      <c r="AD26" s="130">
        <v>14.052</v>
      </c>
      <c r="AE26" s="130">
        <v>13.554</v>
      </c>
      <c r="AF26" s="130">
        <v>11.403</v>
      </c>
      <c r="AG26" s="130">
        <v>12.82</v>
      </c>
      <c r="AH26" s="130">
        <v>11.983499999999999</v>
      </c>
      <c r="AI26" s="130">
        <v>13.6317</v>
      </c>
      <c r="AJ26" s="130">
        <v>12.760300000000001</v>
      </c>
      <c r="AK26" s="131">
        <v>13.4168554212425</v>
      </c>
      <c r="AL26" s="132">
        <v>4.8580154566984397E-2</v>
      </c>
      <c r="AM26" s="132">
        <v>-5.2871729951248199E-3</v>
      </c>
      <c r="AN26" s="132">
        <v>5.0019502657407903E-4</v>
      </c>
    </row>
    <row r="27" spans="1:40">
      <c r="A27" s="136" t="s">
        <v>274</v>
      </c>
      <c r="B27" s="130">
        <v>1.319</v>
      </c>
      <c r="C27" s="130">
        <v>1.423</v>
      </c>
      <c r="D27" s="130">
        <v>1.5009999999999999</v>
      </c>
      <c r="E27" s="130">
        <v>1.647</v>
      </c>
      <c r="F27" s="130">
        <v>1.831</v>
      </c>
      <c r="G27" s="130">
        <v>1.974</v>
      </c>
      <c r="H27" s="130">
        <v>2.077</v>
      </c>
      <c r="I27" s="130">
        <v>2.4300000000000002</v>
      </c>
      <c r="J27" s="130">
        <v>2.59</v>
      </c>
      <c r="K27" s="130">
        <v>2.6850000000000001</v>
      </c>
      <c r="L27" s="130">
        <v>2.4969999999999999</v>
      </c>
      <c r="M27" s="130">
        <v>2.609</v>
      </c>
      <c r="N27" s="130">
        <v>2.7280000000000002</v>
      </c>
      <c r="O27" s="130">
        <v>2.9910000000000001</v>
      </c>
      <c r="P27" s="130">
        <v>3.1389999999999998</v>
      </c>
      <c r="Q27" s="130">
        <v>3.37</v>
      </c>
      <c r="R27" s="130">
        <v>3.5510000000000002</v>
      </c>
      <c r="S27" s="130">
        <v>3.7850000000000001</v>
      </c>
      <c r="T27" s="130">
        <v>4.0519999999999996</v>
      </c>
      <c r="U27" s="130">
        <v>4.2009999999999996</v>
      </c>
      <c r="V27" s="130">
        <v>4.3769999999999998</v>
      </c>
      <c r="W27" s="130">
        <v>4.6520000000000001</v>
      </c>
      <c r="X27" s="130">
        <v>4.8710000000000004</v>
      </c>
      <c r="Y27" s="130">
        <v>5.0789999999999997</v>
      </c>
      <c r="Z27" s="130">
        <v>5.2149999999999999</v>
      </c>
      <c r="AA27" s="130">
        <v>5.3220000000000001</v>
      </c>
      <c r="AB27" s="130">
        <v>4.9290000000000003</v>
      </c>
      <c r="AC27" s="130">
        <v>4.7169999999999996</v>
      </c>
      <c r="AD27" s="130">
        <v>4.29</v>
      </c>
      <c r="AE27" s="130">
        <v>4.3520000000000003</v>
      </c>
      <c r="AF27" s="130">
        <v>4.5345899999999997</v>
      </c>
      <c r="AG27" s="130">
        <v>4.8880100000000004</v>
      </c>
      <c r="AH27" s="130">
        <v>5.0043699999999998</v>
      </c>
      <c r="AI27" s="130">
        <v>5.0488799999999996</v>
      </c>
      <c r="AJ27" s="130">
        <v>5.1414910000000003</v>
      </c>
      <c r="AK27" s="131">
        <v>4.8748899999999997</v>
      </c>
      <c r="AL27" s="132">
        <v>-5.4443423431977098E-2</v>
      </c>
      <c r="AM27" s="132">
        <v>-1.41859017126866E-3</v>
      </c>
      <c r="AN27" s="132">
        <v>1.81741224492519E-4</v>
      </c>
    </row>
    <row r="28" spans="1:40">
      <c r="A28" s="136" t="s">
        <v>275</v>
      </c>
      <c r="B28" s="130">
        <v>58.121000000000002</v>
      </c>
      <c r="C28" s="130">
        <v>60.606000000000002</v>
      </c>
      <c r="D28" s="130">
        <v>62.195999999999998</v>
      </c>
      <c r="E28" s="130">
        <v>64.334000000000003</v>
      </c>
      <c r="F28" s="130">
        <v>65.131</v>
      </c>
      <c r="G28" s="130">
        <v>62.56</v>
      </c>
      <c r="H28" s="130">
        <v>60.527999999999999</v>
      </c>
      <c r="I28" s="130">
        <v>59.292999999999999</v>
      </c>
      <c r="J28" s="130">
        <v>58.881999999999998</v>
      </c>
      <c r="K28" s="130">
        <v>58.704999999999998</v>
      </c>
      <c r="L28" s="130">
        <v>60.847000000000001</v>
      </c>
      <c r="M28" s="130">
        <v>64.257000000000005</v>
      </c>
      <c r="N28" s="130">
        <v>64.597999999999999</v>
      </c>
      <c r="O28" s="130">
        <v>64.930000000000007</v>
      </c>
      <c r="P28" s="130">
        <v>64.691999999999993</v>
      </c>
      <c r="Q28" s="130">
        <v>73.465999999999994</v>
      </c>
      <c r="R28" s="130">
        <v>74.647199999999998</v>
      </c>
      <c r="S28" s="130">
        <v>76.347999999999999</v>
      </c>
      <c r="T28" s="130">
        <v>83.226600000000005</v>
      </c>
      <c r="U28" s="130">
        <v>84.333100000000002</v>
      </c>
      <c r="V28" s="130">
        <v>82.578599999999994</v>
      </c>
      <c r="W28" s="130">
        <v>84.360900000000001</v>
      </c>
      <c r="X28" s="130">
        <v>88.023799999999994</v>
      </c>
      <c r="Y28" s="130">
        <v>83.516400000000004</v>
      </c>
      <c r="Z28" s="130">
        <v>82.25</v>
      </c>
      <c r="AA28" s="130">
        <v>85.900099999999995</v>
      </c>
      <c r="AB28" s="130">
        <v>87.560599999999994</v>
      </c>
      <c r="AC28" s="130">
        <v>87.573700000000002</v>
      </c>
      <c r="AD28" s="130">
        <v>87.064899999999994</v>
      </c>
      <c r="AE28" s="130">
        <v>86.003399999999999</v>
      </c>
      <c r="AF28" s="130">
        <v>83.888400000000004</v>
      </c>
      <c r="AG28" s="130">
        <v>83.301900000000003</v>
      </c>
      <c r="AH28" s="130">
        <v>87.037599999999998</v>
      </c>
      <c r="AI28" s="130">
        <v>88.000299999999996</v>
      </c>
      <c r="AJ28" s="130">
        <v>86.988699999999994</v>
      </c>
      <c r="AK28" s="131">
        <v>81.437600000000003</v>
      </c>
      <c r="AL28" s="132">
        <v>-6.6371920764710005E-2</v>
      </c>
      <c r="AM28" s="132">
        <v>5.61720119424103E-3</v>
      </c>
      <c r="AN28" s="132">
        <v>3.0360826898108502E-3</v>
      </c>
    </row>
    <row r="29" spans="1:40">
      <c r="A29" s="136" t="s">
        <v>276</v>
      </c>
      <c r="B29" s="130">
        <v>29.143044444444399</v>
      </c>
      <c r="C29" s="130">
        <v>30.783088888888901</v>
      </c>
      <c r="D29" s="130">
        <v>29.4893111111111</v>
      </c>
      <c r="E29" s="130">
        <v>28.069500000000001</v>
      </c>
      <c r="F29" s="130">
        <v>22.933522222222201</v>
      </c>
      <c r="G29" s="130">
        <v>25.9771888888889</v>
      </c>
      <c r="H29" s="130">
        <v>36.540500000000002</v>
      </c>
      <c r="I29" s="130">
        <v>30.7333777777778</v>
      </c>
      <c r="J29" s="130">
        <v>33.969002777777803</v>
      </c>
      <c r="K29" s="130">
        <v>40.1966055555556</v>
      </c>
      <c r="L29" s="130">
        <v>36.663049999999998</v>
      </c>
      <c r="M29" s="130">
        <v>53.577580555555599</v>
      </c>
      <c r="N29" s="130">
        <v>44.311636111111099</v>
      </c>
      <c r="O29" s="130">
        <v>41.110688888888902</v>
      </c>
      <c r="P29" s="130">
        <v>38.914594444444397</v>
      </c>
      <c r="Q29" s="130">
        <v>36.048841666666704</v>
      </c>
      <c r="R29" s="130">
        <v>37.726208333333297</v>
      </c>
      <c r="S29" s="130">
        <v>39.282644444444401</v>
      </c>
      <c r="T29" s="130">
        <v>46.179458333333301</v>
      </c>
      <c r="U29" s="130">
        <v>40.43985</v>
      </c>
      <c r="V29" s="130">
        <v>36.241349999999997</v>
      </c>
      <c r="W29" s="130">
        <v>45.602291666666702</v>
      </c>
      <c r="X29" s="130">
        <v>39.315469444444403</v>
      </c>
      <c r="Y29" s="130">
        <v>36.616147222222203</v>
      </c>
      <c r="Z29" s="130">
        <v>36.384475000000002</v>
      </c>
      <c r="AA29" s="130">
        <v>38.8627888888889</v>
      </c>
      <c r="AB29" s="130">
        <v>35.229227777777801</v>
      </c>
      <c r="AC29" s="130">
        <v>30.701933333333301</v>
      </c>
      <c r="AD29" s="130">
        <v>34.742166666666698</v>
      </c>
      <c r="AE29" s="130">
        <v>32.182549999999999</v>
      </c>
      <c r="AF29" s="130">
        <v>28.934333333333299</v>
      </c>
      <c r="AG29" s="130">
        <v>30.535544444444401</v>
      </c>
      <c r="AH29" s="130">
        <v>31.022547222222201</v>
      </c>
      <c r="AI29" s="130">
        <v>30.368375</v>
      </c>
      <c r="AJ29" s="130">
        <v>29.525830555555601</v>
      </c>
      <c r="AK29" s="131">
        <v>28.098960378292901</v>
      </c>
      <c r="AL29" s="132">
        <v>-5.0926367345403997E-2</v>
      </c>
      <c r="AM29" s="132">
        <v>-2.0671031666441599E-2</v>
      </c>
      <c r="AN29" s="132">
        <v>1.0475599379919801E-3</v>
      </c>
    </row>
    <row r="30" spans="1:40">
      <c r="A30" s="136" t="s">
        <v>277</v>
      </c>
      <c r="B30" s="130">
        <v>17.827000000000002</v>
      </c>
      <c r="C30" s="130">
        <v>17.951000000000001</v>
      </c>
      <c r="D30" s="130">
        <v>17.899999999999999</v>
      </c>
      <c r="E30" s="130">
        <v>17.626999999999999</v>
      </c>
      <c r="F30" s="130">
        <v>17.611000000000001</v>
      </c>
      <c r="G30" s="130">
        <v>17.181000000000001</v>
      </c>
      <c r="H30" s="130">
        <v>14.627000000000001</v>
      </c>
      <c r="I30" s="130">
        <v>11.829000000000001</v>
      </c>
      <c r="J30" s="130">
        <v>9.1180000000000003</v>
      </c>
      <c r="K30" s="130">
        <v>9.1519999999999992</v>
      </c>
      <c r="L30" s="130">
        <v>8.6929999999999996</v>
      </c>
      <c r="M30" s="130">
        <v>9.1029999999999998</v>
      </c>
      <c r="N30" s="130">
        <v>9.218</v>
      </c>
      <c r="O30" s="130">
        <v>8.5210000000000008</v>
      </c>
      <c r="P30" s="130">
        <v>8.2650000000000006</v>
      </c>
      <c r="Q30" s="130">
        <v>8.5129999999999999</v>
      </c>
      <c r="R30" s="130">
        <v>8.484</v>
      </c>
      <c r="S30" s="130">
        <v>8.5269999999999992</v>
      </c>
      <c r="T30" s="130">
        <v>10.159000000000001</v>
      </c>
      <c r="U30" s="130">
        <v>10.304</v>
      </c>
      <c r="V30" s="130">
        <v>10.205</v>
      </c>
      <c r="W30" s="130">
        <v>9.7309999999999999</v>
      </c>
      <c r="X30" s="130">
        <v>12.19</v>
      </c>
      <c r="Y30" s="130">
        <v>10.581</v>
      </c>
      <c r="Z30" s="130">
        <v>8.7799999999999994</v>
      </c>
      <c r="AA30" s="130">
        <v>12.964</v>
      </c>
      <c r="AB30" s="130">
        <v>12.893000000000001</v>
      </c>
      <c r="AC30" s="130">
        <v>11.967000000000001</v>
      </c>
      <c r="AD30" s="130">
        <v>13.275</v>
      </c>
      <c r="AE30" s="130">
        <v>12.446</v>
      </c>
      <c r="AF30" s="130">
        <v>10.417</v>
      </c>
      <c r="AG30" s="130">
        <v>12.176</v>
      </c>
      <c r="AH30" s="130">
        <v>13.045999999999999</v>
      </c>
      <c r="AI30" s="130">
        <v>12.321999999999999</v>
      </c>
      <c r="AJ30" s="130">
        <v>7.57</v>
      </c>
      <c r="AK30" s="131">
        <v>6.3635106631323302</v>
      </c>
      <c r="AL30" s="132">
        <v>-0.16167450172044501</v>
      </c>
      <c r="AM30" s="132">
        <v>-1.47189356741206E-2</v>
      </c>
      <c r="AN30" s="132">
        <v>2.3723862897191E-4</v>
      </c>
    </row>
    <row r="31" spans="1:40">
      <c r="A31" s="136" t="s">
        <v>278</v>
      </c>
      <c r="B31" s="130">
        <v>49.393999999999998</v>
      </c>
      <c r="C31" s="130">
        <v>48.948</v>
      </c>
      <c r="D31" s="130">
        <v>53.015999999999998</v>
      </c>
      <c r="E31" s="130">
        <v>53.491</v>
      </c>
      <c r="F31" s="130">
        <v>53.359000000000002</v>
      </c>
      <c r="G31" s="130">
        <v>54.2768027216134</v>
      </c>
      <c r="H31" s="130">
        <v>57.979406906072597</v>
      </c>
      <c r="I31" s="130">
        <v>57.635299823360903</v>
      </c>
      <c r="J31" s="130">
        <v>60.982311057947904</v>
      </c>
      <c r="K31" s="130">
        <v>65.5355263329389</v>
      </c>
      <c r="L31" s="130">
        <v>64.413926507862996</v>
      </c>
      <c r="M31" s="130">
        <v>69.090250261528695</v>
      </c>
      <c r="N31" s="130">
        <v>69.145468021471103</v>
      </c>
      <c r="O31" s="130">
        <v>70.435954284783307</v>
      </c>
      <c r="P31" s="130">
        <v>69.407080523400396</v>
      </c>
      <c r="Q31" s="130">
        <v>70.473782445850702</v>
      </c>
      <c r="R31" s="130">
        <v>74.811951986760604</v>
      </c>
      <c r="S31" s="130">
        <v>75.371793004750401</v>
      </c>
      <c r="T31" s="130">
        <v>84.740400919209094</v>
      </c>
      <c r="U31" s="130">
        <v>86.285214002503807</v>
      </c>
      <c r="V31" s="130">
        <v>70.838032685085096</v>
      </c>
      <c r="W31" s="130">
        <v>82.661365936101305</v>
      </c>
      <c r="X31" s="130">
        <v>81.681463843871697</v>
      </c>
      <c r="Y31" s="130">
        <v>77.802628327416798</v>
      </c>
      <c r="Z31" s="130">
        <v>72.547052801358205</v>
      </c>
      <c r="AA31" s="130">
        <v>81.052195383375306</v>
      </c>
      <c r="AB31" s="130">
        <v>73.698588597348703</v>
      </c>
      <c r="AC31" s="130">
        <v>70.479647941211795</v>
      </c>
      <c r="AD31" s="130">
        <v>71.399325036442505</v>
      </c>
      <c r="AE31" s="130">
        <v>68.219996213407398</v>
      </c>
      <c r="AF31" s="130">
        <v>69.153584057896495</v>
      </c>
      <c r="AG31" s="130">
        <v>69.215825144483901</v>
      </c>
      <c r="AH31" s="130">
        <v>67.928071547392406</v>
      </c>
      <c r="AI31" s="130">
        <v>70.600351563169895</v>
      </c>
      <c r="AJ31" s="130">
        <v>69.011525441168899</v>
      </c>
      <c r="AK31" s="131">
        <v>68.799082505873699</v>
      </c>
      <c r="AL31" s="132">
        <v>-5.8021985168047498E-3</v>
      </c>
      <c r="AM31" s="132">
        <v>-4.9837227854476803E-3</v>
      </c>
      <c r="AN31" s="132">
        <v>2.5649049514100499E-3</v>
      </c>
    </row>
    <row r="32" spans="1:40">
      <c r="A32" s="136" t="s">
        <v>279</v>
      </c>
      <c r="B32" s="130">
        <v>343.48284902099999</v>
      </c>
      <c r="C32" s="130">
        <v>362.22528602400001</v>
      </c>
      <c r="D32" s="130">
        <v>377.86744263999998</v>
      </c>
      <c r="E32" s="130">
        <v>391.62846793599999</v>
      </c>
      <c r="F32" s="130">
        <v>406.13967193000002</v>
      </c>
      <c r="G32" s="130">
        <v>420.75099999999998</v>
      </c>
      <c r="H32" s="130">
        <v>455.55500000000001</v>
      </c>
      <c r="I32" s="130">
        <v>463.63900000000001</v>
      </c>
      <c r="J32" s="130">
        <v>472.70699999999999</v>
      </c>
      <c r="K32" s="130">
        <v>476.86799999999999</v>
      </c>
      <c r="L32" s="130">
        <v>494.274</v>
      </c>
      <c r="M32" s="130">
        <v>513.39800000000002</v>
      </c>
      <c r="N32" s="130">
        <v>504.77</v>
      </c>
      <c r="O32" s="130">
        <v>511.27600000000001</v>
      </c>
      <c r="P32" s="130">
        <v>525.80600000000004</v>
      </c>
      <c r="Q32" s="130">
        <v>539.95399999999995</v>
      </c>
      <c r="R32" s="130">
        <v>549.53099999999995</v>
      </c>
      <c r="S32" s="130">
        <v>559.06399999999996</v>
      </c>
      <c r="T32" s="130">
        <v>566.83799999999997</v>
      </c>
      <c r="U32" s="130">
        <v>574.05399999999997</v>
      </c>
      <c r="V32" s="130">
        <v>576.06200000000001</v>
      </c>
      <c r="W32" s="130">
        <v>574.86900000000003</v>
      </c>
      <c r="X32" s="130">
        <v>569.76800000000003</v>
      </c>
      <c r="Y32" s="130">
        <v>573.81200000000001</v>
      </c>
      <c r="Z32" s="130">
        <v>535.93700000000001</v>
      </c>
      <c r="AA32" s="130">
        <v>569.29</v>
      </c>
      <c r="AB32" s="130">
        <v>564.98500000000001</v>
      </c>
      <c r="AC32" s="130">
        <v>565.19065778843697</v>
      </c>
      <c r="AD32" s="130">
        <v>575.45428668745205</v>
      </c>
      <c r="AE32" s="130">
        <v>564.91739456036203</v>
      </c>
      <c r="AF32" s="130">
        <v>571.80461512915201</v>
      </c>
      <c r="AG32" s="130">
        <v>556.20596596738199</v>
      </c>
      <c r="AH32" s="130">
        <v>553.97515897573999</v>
      </c>
      <c r="AI32" s="130">
        <v>573.98648128064997</v>
      </c>
      <c r="AJ32" s="130">
        <v>562.84245391832803</v>
      </c>
      <c r="AK32" s="131">
        <v>524.87098077381199</v>
      </c>
      <c r="AL32" s="132">
        <v>-7.0011681933634898E-2</v>
      </c>
      <c r="AM32" s="132">
        <v>4.9103302461876996E-3</v>
      </c>
      <c r="AN32" s="132">
        <v>1.95677635282893E-2</v>
      </c>
    </row>
    <row r="33" spans="1:40">
      <c r="A33" s="136" t="s">
        <v>280</v>
      </c>
      <c r="B33" s="130">
        <v>522.53399999999999</v>
      </c>
      <c r="C33" s="130">
        <v>523.55700000000002</v>
      </c>
      <c r="D33" s="130">
        <v>532.44200000000001</v>
      </c>
      <c r="E33" s="130">
        <v>549.49199999999996</v>
      </c>
      <c r="F33" s="130">
        <v>559.87300000000005</v>
      </c>
      <c r="G33" s="130">
        <v>549.9</v>
      </c>
      <c r="H33" s="130">
        <v>540.22199999999998</v>
      </c>
      <c r="I33" s="130">
        <v>538.16570000000002</v>
      </c>
      <c r="J33" s="130">
        <v>527.11800000000005</v>
      </c>
      <c r="K33" s="130">
        <v>528.4692</v>
      </c>
      <c r="L33" s="130">
        <v>536.82100000000003</v>
      </c>
      <c r="M33" s="130">
        <v>552.66899999999998</v>
      </c>
      <c r="N33" s="130">
        <v>552.32399999999996</v>
      </c>
      <c r="O33" s="130">
        <v>557.21699999999998</v>
      </c>
      <c r="P33" s="130">
        <v>556.30100000000004</v>
      </c>
      <c r="Q33" s="130">
        <v>576.55600000000004</v>
      </c>
      <c r="R33" s="130">
        <v>586.41150000000005</v>
      </c>
      <c r="S33" s="130">
        <v>586.68799999999999</v>
      </c>
      <c r="T33" s="130">
        <v>608.78</v>
      </c>
      <c r="U33" s="130">
        <v>617.46519999999998</v>
      </c>
      <c r="V33" s="130">
        <v>622.57500000000005</v>
      </c>
      <c r="W33" s="130">
        <v>639.56650000000002</v>
      </c>
      <c r="X33" s="130">
        <v>640.57799999999997</v>
      </c>
      <c r="Y33" s="130">
        <v>640.68600000000004</v>
      </c>
      <c r="Z33" s="130">
        <v>595.62400000000002</v>
      </c>
      <c r="AA33" s="130">
        <v>633.09299999999996</v>
      </c>
      <c r="AB33" s="130">
        <v>613.07032600000002</v>
      </c>
      <c r="AC33" s="130">
        <v>630.149</v>
      </c>
      <c r="AD33" s="130">
        <v>638.73</v>
      </c>
      <c r="AE33" s="130">
        <v>627.76510177</v>
      </c>
      <c r="AF33" s="130">
        <v>647.62124407906504</v>
      </c>
      <c r="AG33" s="130">
        <v>649.66833967914204</v>
      </c>
      <c r="AH33" s="130">
        <v>652.92623699985097</v>
      </c>
      <c r="AI33" s="130">
        <v>642.88839771181995</v>
      </c>
      <c r="AJ33" s="130">
        <v>609.40584719378001</v>
      </c>
      <c r="AK33" s="131">
        <v>571.87073141138603</v>
      </c>
      <c r="AL33" s="132">
        <v>-6.4156923172992E-2</v>
      </c>
      <c r="AM33" s="132">
        <v>2.2901048943819698E-3</v>
      </c>
      <c r="AN33" s="132">
        <v>2.1319965574225899E-2</v>
      </c>
    </row>
    <row r="34" spans="1:40">
      <c r="A34" s="136" t="s">
        <v>281</v>
      </c>
      <c r="B34" s="130">
        <v>27.74</v>
      </c>
      <c r="C34" s="130">
        <v>28.236999999999998</v>
      </c>
      <c r="D34" s="130">
        <v>30.271999999999998</v>
      </c>
      <c r="E34" s="130">
        <v>33.393999999999998</v>
      </c>
      <c r="F34" s="130">
        <v>34.456000000000003</v>
      </c>
      <c r="G34" s="130">
        <v>35.003</v>
      </c>
      <c r="H34" s="130">
        <v>35.813000000000002</v>
      </c>
      <c r="I34" s="130">
        <v>37.409999999999997</v>
      </c>
      <c r="J34" s="130">
        <v>38.396000000000001</v>
      </c>
      <c r="K34" s="130">
        <v>40.622999999999998</v>
      </c>
      <c r="L34" s="130">
        <v>41.551000000000002</v>
      </c>
      <c r="M34" s="130">
        <v>42.557000000000002</v>
      </c>
      <c r="N34" s="130">
        <v>43.505000000000003</v>
      </c>
      <c r="O34" s="130">
        <v>46.329000000000001</v>
      </c>
      <c r="P34" s="130">
        <v>49.62</v>
      </c>
      <c r="Q34" s="130">
        <v>53.843000000000004</v>
      </c>
      <c r="R34" s="130">
        <v>53.704000000000001</v>
      </c>
      <c r="S34" s="130">
        <v>54.607999999999997</v>
      </c>
      <c r="T34" s="130">
        <v>58.478000000000002</v>
      </c>
      <c r="U34" s="130">
        <v>59.345999999999997</v>
      </c>
      <c r="V34" s="130">
        <v>60.02</v>
      </c>
      <c r="W34" s="130">
        <v>60.789000000000001</v>
      </c>
      <c r="X34" s="130">
        <v>63.496000000000002</v>
      </c>
      <c r="Y34" s="130">
        <v>63.749000000000002</v>
      </c>
      <c r="Z34" s="130">
        <v>61.365000000000002</v>
      </c>
      <c r="AA34" s="130">
        <v>57.392000000000003</v>
      </c>
      <c r="AB34" s="130">
        <v>59.436</v>
      </c>
      <c r="AC34" s="130">
        <v>60.959000000000003</v>
      </c>
      <c r="AD34" s="130">
        <v>57.152000000000001</v>
      </c>
      <c r="AE34" s="130">
        <v>50.473999999999997</v>
      </c>
      <c r="AF34" s="130">
        <v>51.874000000000002</v>
      </c>
      <c r="AG34" s="130">
        <v>54.437935000000003</v>
      </c>
      <c r="AH34" s="130">
        <v>55.266089000000001</v>
      </c>
      <c r="AI34" s="130">
        <v>53.262785000000001</v>
      </c>
      <c r="AJ34" s="130">
        <v>45.477311999999998</v>
      </c>
      <c r="AK34" s="131">
        <v>42.5917120511889</v>
      </c>
      <c r="AL34" s="132">
        <v>-6.6010294248814896E-2</v>
      </c>
      <c r="AM34" s="132">
        <v>-2.9518178467638601E-2</v>
      </c>
      <c r="AN34" s="132">
        <v>1.5878655521285299E-3</v>
      </c>
    </row>
    <row r="35" spans="1:40">
      <c r="A35" s="136" t="s">
        <v>282</v>
      </c>
      <c r="B35" s="130">
        <v>26.794</v>
      </c>
      <c r="C35" s="130">
        <v>28.044</v>
      </c>
      <c r="D35" s="130">
        <v>29.748999999999999</v>
      </c>
      <c r="E35" s="130">
        <v>29.233000000000001</v>
      </c>
      <c r="F35" s="130">
        <v>29.596</v>
      </c>
      <c r="G35" s="130">
        <v>28.436</v>
      </c>
      <c r="H35" s="130">
        <v>29.963000000000001</v>
      </c>
      <c r="I35" s="130">
        <v>31.684999999999999</v>
      </c>
      <c r="J35" s="130">
        <v>32.914999999999999</v>
      </c>
      <c r="K35" s="130">
        <v>33.515000000000001</v>
      </c>
      <c r="L35" s="130">
        <v>34.018000000000001</v>
      </c>
      <c r="M35" s="130">
        <v>35.090000000000003</v>
      </c>
      <c r="N35" s="130">
        <v>35.396999999999998</v>
      </c>
      <c r="O35" s="130">
        <v>37.19</v>
      </c>
      <c r="P35" s="130">
        <v>37.832000000000001</v>
      </c>
      <c r="Q35" s="130">
        <v>35.191000000000003</v>
      </c>
      <c r="R35" s="130">
        <v>36.414999999999999</v>
      </c>
      <c r="S35" s="130">
        <v>36.156999999999996</v>
      </c>
      <c r="T35" s="130">
        <v>34.145000000000003</v>
      </c>
      <c r="U35" s="130">
        <v>33.707999999999998</v>
      </c>
      <c r="V35" s="130">
        <v>35.756</v>
      </c>
      <c r="W35" s="130">
        <v>35.859000000000002</v>
      </c>
      <c r="X35" s="130">
        <v>39.96</v>
      </c>
      <c r="Y35" s="130">
        <v>40.024999999999999</v>
      </c>
      <c r="Z35" s="130">
        <v>35.908000000000001</v>
      </c>
      <c r="AA35" s="130">
        <v>37.371000000000002</v>
      </c>
      <c r="AB35" s="130">
        <v>36.018999999999998</v>
      </c>
      <c r="AC35" s="130">
        <v>34.634999999999998</v>
      </c>
      <c r="AD35" s="130">
        <v>30.294</v>
      </c>
      <c r="AE35" s="130">
        <v>29.402999999999999</v>
      </c>
      <c r="AF35" s="130">
        <v>30.36</v>
      </c>
      <c r="AG35" s="130">
        <v>31.902000000000001</v>
      </c>
      <c r="AH35" s="130">
        <v>32.884999999999998</v>
      </c>
      <c r="AI35" s="130">
        <v>32.039000000000001</v>
      </c>
      <c r="AJ35" s="130">
        <v>34.154000000000003</v>
      </c>
      <c r="AK35" s="131">
        <v>34.616</v>
      </c>
      <c r="AL35" s="132">
        <v>1.0757766733832601E-2</v>
      </c>
      <c r="AM35" s="132">
        <v>-4.9955209172167798E-3</v>
      </c>
      <c r="AN35" s="132">
        <v>1.2905222942534199E-3</v>
      </c>
    </row>
    <row r="36" spans="1:40">
      <c r="A36" s="136" t="s">
        <v>283</v>
      </c>
      <c r="B36" s="130">
        <v>3.8374100000000002</v>
      </c>
      <c r="C36" s="130">
        <v>4.0578419999999999</v>
      </c>
      <c r="D36" s="130">
        <v>4.1520330000000003</v>
      </c>
      <c r="E36" s="130">
        <v>4.4159449999999998</v>
      </c>
      <c r="F36" s="130">
        <v>4.4752260000000001</v>
      </c>
      <c r="G36" s="130">
        <v>4.4472259999999997</v>
      </c>
      <c r="H36" s="130">
        <v>4.4252180000000001</v>
      </c>
      <c r="I36" s="130">
        <v>4.5389200000000001</v>
      </c>
      <c r="J36" s="130">
        <v>4.7212719999999999</v>
      </c>
      <c r="K36" s="130">
        <v>4.772761</v>
      </c>
      <c r="L36" s="130">
        <v>4.9758570000000004</v>
      </c>
      <c r="M36" s="130">
        <v>5.111637</v>
      </c>
      <c r="N36" s="130">
        <v>5.5795260000000004</v>
      </c>
      <c r="O36" s="130">
        <v>6.2744049999999998</v>
      </c>
      <c r="P36" s="130">
        <v>7.1839880000000003</v>
      </c>
      <c r="Q36" s="130">
        <v>7.6778849999999998</v>
      </c>
      <c r="R36" s="130">
        <v>8.0270659999999996</v>
      </c>
      <c r="S36" s="130">
        <v>8.4095720000000007</v>
      </c>
      <c r="T36" s="130">
        <v>8.4934193400000009</v>
      </c>
      <c r="U36" s="130">
        <v>8.6200901240000007</v>
      </c>
      <c r="V36" s="130">
        <v>8.6811139270000002</v>
      </c>
      <c r="W36" s="130">
        <v>9.9248430219999992</v>
      </c>
      <c r="X36" s="130">
        <v>11.975738967</v>
      </c>
      <c r="Y36" s="130">
        <v>16.467751843999999</v>
      </c>
      <c r="Z36" s="130">
        <v>16.835361662</v>
      </c>
      <c r="AA36" s="130">
        <v>17.059093362999999</v>
      </c>
      <c r="AB36" s="130">
        <v>17.210413408000001</v>
      </c>
      <c r="AC36" s="130">
        <v>17.548908357999998</v>
      </c>
      <c r="AD36" s="130">
        <v>18.116099021</v>
      </c>
      <c r="AE36" s="130">
        <v>18.122205181999998</v>
      </c>
      <c r="AF36" s="130">
        <v>18.798570389999998</v>
      </c>
      <c r="AG36" s="130">
        <v>18.548768463999998</v>
      </c>
      <c r="AH36" s="130">
        <v>19.238533145000002</v>
      </c>
      <c r="AI36" s="130">
        <v>19.828868</v>
      </c>
      <c r="AJ36" s="130">
        <v>19.488835120000001</v>
      </c>
      <c r="AK36" s="131">
        <v>19.289339416220301</v>
      </c>
      <c r="AL36" s="132">
        <v>-1.2940681953839701E-2</v>
      </c>
      <c r="AM36" s="132">
        <v>1.4743651860737301E-2</v>
      </c>
      <c r="AN36" s="132">
        <v>7.1912764496341499E-4</v>
      </c>
    </row>
    <row r="37" spans="1:40">
      <c r="A37" s="136" t="s">
        <v>284</v>
      </c>
      <c r="B37" s="130">
        <v>12.087999999999999</v>
      </c>
      <c r="C37" s="130">
        <v>12.651999999999999</v>
      </c>
      <c r="D37" s="130">
        <v>13.064</v>
      </c>
      <c r="E37" s="130">
        <v>13.228</v>
      </c>
      <c r="F37" s="130">
        <v>13.833</v>
      </c>
      <c r="G37" s="130">
        <v>14.50060964</v>
      </c>
      <c r="H37" s="130">
        <v>15.13572394</v>
      </c>
      <c r="I37" s="130">
        <v>15.998879280000001</v>
      </c>
      <c r="J37" s="130">
        <v>16.381948220000002</v>
      </c>
      <c r="K37" s="130">
        <v>17.0880753</v>
      </c>
      <c r="L37" s="130">
        <v>17.842211020000001</v>
      </c>
      <c r="M37" s="130">
        <v>19.158447899999999</v>
      </c>
      <c r="N37" s="130">
        <v>19.956591540000002</v>
      </c>
      <c r="O37" s="130">
        <v>21.154807179999999</v>
      </c>
      <c r="P37" s="130">
        <v>22.013961800000001</v>
      </c>
      <c r="Q37" s="130">
        <v>23.982316040000001</v>
      </c>
      <c r="R37" s="130">
        <v>24.960492080000002</v>
      </c>
      <c r="S37" s="130">
        <v>25.199535099999999</v>
      </c>
      <c r="T37" s="130">
        <v>25.2395423</v>
      </c>
      <c r="U37" s="130">
        <v>25.59760674</v>
      </c>
      <c r="V37" s="130">
        <v>25.983228139360001</v>
      </c>
      <c r="W37" s="130">
        <v>27.504400279358801</v>
      </c>
      <c r="X37" s="130">
        <v>28.738121968306402</v>
      </c>
      <c r="Y37" s="130">
        <v>30.262417845389201</v>
      </c>
      <c r="Z37" s="130">
        <v>28.351565710547899</v>
      </c>
      <c r="AA37" s="130">
        <v>28.688566546007301</v>
      </c>
      <c r="AB37" s="130">
        <v>27.478224349575001</v>
      </c>
      <c r="AC37" s="130">
        <v>27.6048321018481</v>
      </c>
      <c r="AD37" s="130">
        <v>26.146685585814499</v>
      </c>
      <c r="AE37" s="130">
        <v>26.318704845515899</v>
      </c>
      <c r="AF37" s="130">
        <v>28.388637077167498</v>
      </c>
      <c r="AG37" s="130">
        <v>30.417999999999999</v>
      </c>
      <c r="AH37" s="130">
        <v>30.870412999999999</v>
      </c>
      <c r="AI37" s="130">
        <v>31.133786000000001</v>
      </c>
      <c r="AJ37" s="130">
        <v>30.940936000000001</v>
      </c>
      <c r="AK37" s="131">
        <v>32.495759859018797</v>
      </c>
      <c r="AL37" s="132">
        <v>4.7381812557183899E-2</v>
      </c>
      <c r="AM37" s="132">
        <v>8.7780874443694808E-3</v>
      </c>
      <c r="AN37" s="132">
        <v>1.2114774256635401E-3</v>
      </c>
    </row>
    <row r="38" spans="1:40">
      <c r="A38" s="136" t="s">
        <v>285</v>
      </c>
      <c r="B38" s="130">
        <v>185.74</v>
      </c>
      <c r="C38" s="130">
        <v>192.33</v>
      </c>
      <c r="D38" s="130">
        <v>201.37200000000001</v>
      </c>
      <c r="E38" s="130">
        <v>203.56100000000001</v>
      </c>
      <c r="F38" s="130">
        <v>210.75</v>
      </c>
      <c r="G38" s="130">
        <v>216.89099999999999</v>
      </c>
      <c r="H38" s="130">
        <v>222.041</v>
      </c>
      <c r="I38" s="130">
        <v>226.24299999999999</v>
      </c>
      <c r="J38" s="130">
        <v>222.78800000000001</v>
      </c>
      <c r="K38" s="130">
        <v>231.803</v>
      </c>
      <c r="L38" s="130">
        <v>241.48</v>
      </c>
      <c r="M38" s="130">
        <v>244.49100000000001</v>
      </c>
      <c r="N38" s="130">
        <v>251.46199999999999</v>
      </c>
      <c r="O38" s="130">
        <v>259.76100000000002</v>
      </c>
      <c r="P38" s="130">
        <v>265.65699999999998</v>
      </c>
      <c r="Q38" s="130">
        <v>276.62900000000002</v>
      </c>
      <c r="R38" s="130">
        <v>278.995</v>
      </c>
      <c r="S38" s="130">
        <v>284.40100000000001</v>
      </c>
      <c r="T38" s="130">
        <v>293.86500000000001</v>
      </c>
      <c r="U38" s="130">
        <v>303.32100000000003</v>
      </c>
      <c r="V38" s="130">
        <v>303.67200000000003</v>
      </c>
      <c r="W38" s="130">
        <v>314.09030000000001</v>
      </c>
      <c r="X38" s="130">
        <v>313.89999999999998</v>
      </c>
      <c r="Y38" s="130">
        <v>319.13</v>
      </c>
      <c r="Z38" s="130">
        <v>292.642</v>
      </c>
      <c r="AA38" s="130">
        <v>302.06220000000002</v>
      </c>
      <c r="AB38" s="130">
        <v>302.56990000000002</v>
      </c>
      <c r="AC38" s="130">
        <v>299.27589999999998</v>
      </c>
      <c r="AD38" s="130">
        <v>289.8032</v>
      </c>
      <c r="AE38" s="130">
        <v>279.82850000000002</v>
      </c>
      <c r="AF38" s="130">
        <v>282.99400000000003</v>
      </c>
      <c r="AG38" s="130">
        <v>289.76819999999998</v>
      </c>
      <c r="AH38" s="130">
        <v>295.83</v>
      </c>
      <c r="AI38" s="130">
        <v>289.70839999999998</v>
      </c>
      <c r="AJ38" s="130">
        <v>293.85320000000002</v>
      </c>
      <c r="AK38" s="131">
        <v>282.73662430408399</v>
      </c>
      <c r="AL38" s="132">
        <v>-4.0459250176294898E-2</v>
      </c>
      <c r="AM38" s="132">
        <v>4.1311570422619697E-4</v>
      </c>
      <c r="AN38" s="132">
        <v>1.0540730213380299E-2</v>
      </c>
    </row>
    <row r="39" spans="1:40">
      <c r="A39" s="136" t="s">
        <v>286</v>
      </c>
      <c r="B39" s="130">
        <v>4.9610000000000003</v>
      </c>
      <c r="C39" s="130">
        <v>5.1840000000000002</v>
      </c>
      <c r="D39" s="130">
        <v>5.9370000000000003</v>
      </c>
      <c r="E39" s="130">
        <v>5.1100000000000003</v>
      </c>
      <c r="F39" s="130">
        <v>5.8010000000000002</v>
      </c>
      <c r="G39" s="130">
        <v>6.6479999999999997</v>
      </c>
      <c r="H39" s="130">
        <v>5.6440000000000001</v>
      </c>
      <c r="I39" s="130">
        <v>3.8340000000000001</v>
      </c>
      <c r="J39" s="130">
        <v>3.9239999999999999</v>
      </c>
      <c r="K39" s="130">
        <v>4.4400000000000004</v>
      </c>
      <c r="L39" s="130">
        <v>3.9790000000000001</v>
      </c>
      <c r="M39" s="130">
        <v>3.1259999999999999</v>
      </c>
      <c r="N39" s="130">
        <v>4.5060000000000002</v>
      </c>
      <c r="O39" s="130">
        <v>5.7969999999999997</v>
      </c>
      <c r="P39" s="130">
        <v>4.1100000000000003</v>
      </c>
      <c r="Q39" s="130">
        <v>4.1360000000000001</v>
      </c>
      <c r="R39" s="130">
        <v>4.28</v>
      </c>
      <c r="S39" s="130">
        <v>3.9750000000000001</v>
      </c>
      <c r="T39" s="130">
        <v>3.9750000000000001</v>
      </c>
      <c r="U39" s="130">
        <v>4.6890000000000001</v>
      </c>
      <c r="V39" s="130">
        <v>4.9059999999999997</v>
      </c>
      <c r="W39" s="130">
        <v>4.891</v>
      </c>
      <c r="X39" s="130">
        <v>4.7709999999999999</v>
      </c>
      <c r="Y39" s="130">
        <v>5.274</v>
      </c>
      <c r="Z39" s="130">
        <v>5.569</v>
      </c>
      <c r="AA39" s="130">
        <v>6.6269999999999998</v>
      </c>
      <c r="AB39" s="130">
        <v>6.0940000000000003</v>
      </c>
      <c r="AC39" s="130">
        <v>6.1669999999999998</v>
      </c>
      <c r="AD39" s="130">
        <v>6.2089999999999996</v>
      </c>
      <c r="AE39" s="130">
        <v>5.141</v>
      </c>
      <c r="AF39" s="130">
        <v>5.5330000000000004</v>
      </c>
      <c r="AG39" s="130">
        <v>6.4249999999999998</v>
      </c>
      <c r="AH39" s="130">
        <v>7.5311890000000004</v>
      </c>
      <c r="AI39" s="130">
        <v>6.7248749999999999</v>
      </c>
      <c r="AJ39" s="130">
        <v>6.4383850000000002</v>
      </c>
      <c r="AK39" s="131">
        <v>5.7350000000000003</v>
      </c>
      <c r="AL39" s="132">
        <v>-0.111682417082406</v>
      </c>
      <c r="AM39" s="132">
        <v>1.46119486246494E-2</v>
      </c>
      <c r="AN39" s="132">
        <v>2.1380706487009901E-4</v>
      </c>
    </row>
    <row r="40" spans="1:40">
      <c r="A40" s="136" t="s">
        <v>287</v>
      </c>
      <c r="B40" s="130">
        <v>20.962</v>
      </c>
      <c r="C40" s="130">
        <v>22.416</v>
      </c>
      <c r="D40" s="130">
        <v>22.754999999999999</v>
      </c>
      <c r="E40" s="130">
        <v>26</v>
      </c>
      <c r="F40" s="130">
        <v>29.158000000000001</v>
      </c>
      <c r="G40" s="130">
        <v>28.405000000000001</v>
      </c>
      <c r="H40" s="130">
        <v>29.363</v>
      </c>
      <c r="I40" s="130">
        <v>18.707000000000001</v>
      </c>
      <c r="J40" s="130">
        <v>14.105</v>
      </c>
      <c r="K40" s="130">
        <v>9.9979999999999993</v>
      </c>
      <c r="L40" s="130">
        <v>13.84</v>
      </c>
      <c r="M40" s="130">
        <v>16.789000000000001</v>
      </c>
      <c r="N40" s="130">
        <v>14.861000000000001</v>
      </c>
      <c r="O40" s="130">
        <v>17.63</v>
      </c>
      <c r="P40" s="130">
        <v>13.535</v>
      </c>
      <c r="Q40" s="130">
        <v>11.425000000000001</v>
      </c>
      <c r="R40" s="130">
        <v>14.737</v>
      </c>
      <c r="S40" s="130">
        <v>17.721</v>
      </c>
      <c r="T40" s="130">
        <v>19.488</v>
      </c>
      <c r="U40" s="130">
        <v>19.274000000000001</v>
      </c>
      <c r="V40" s="130">
        <v>14.7843</v>
      </c>
      <c r="W40" s="130">
        <v>12.4819</v>
      </c>
      <c r="X40" s="130">
        <v>14.007</v>
      </c>
      <c r="Y40" s="130">
        <v>14.01</v>
      </c>
      <c r="Z40" s="130">
        <v>15.3576</v>
      </c>
      <c r="AA40" s="130">
        <v>5.7485999999999997</v>
      </c>
      <c r="AB40" s="130">
        <v>4.8216000000000001</v>
      </c>
      <c r="AC40" s="130">
        <v>5.0423999999999998</v>
      </c>
      <c r="AD40" s="130">
        <v>4.7614999999999998</v>
      </c>
      <c r="AE40" s="130">
        <v>4.3968999999999996</v>
      </c>
      <c r="AF40" s="130">
        <v>4.9329000000000001</v>
      </c>
      <c r="AG40" s="130">
        <v>4.2656999999999998</v>
      </c>
      <c r="AH40" s="130">
        <v>4.1871999999999998</v>
      </c>
      <c r="AI40" s="130">
        <v>3.5110999999999999</v>
      </c>
      <c r="AJ40" s="130">
        <v>3.9716</v>
      </c>
      <c r="AK40" s="131">
        <v>4.2390446529999997</v>
      </c>
      <c r="AL40" s="132">
        <v>6.4423044562431406E-2</v>
      </c>
      <c r="AM40" s="132">
        <v>-0.12649737384046</v>
      </c>
      <c r="AN40" s="132">
        <v>1.5803621536376999E-4</v>
      </c>
    </row>
    <row r="41" spans="1:40">
      <c r="A41" s="136" t="s">
        <v>288</v>
      </c>
      <c r="B41" s="130">
        <v>0.93904500000000002</v>
      </c>
      <c r="C41" s="130">
        <v>1.020386</v>
      </c>
      <c r="D41" s="130">
        <v>1.036332</v>
      </c>
      <c r="E41" s="130">
        <v>1.333588</v>
      </c>
      <c r="F41" s="130">
        <v>1.380315</v>
      </c>
      <c r="G41" s="130">
        <v>1.377</v>
      </c>
      <c r="H41" s="130">
        <v>1.415</v>
      </c>
      <c r="I41" s="130">
        <v>1.198</v>
      </c>
      <c r="J41" s="130">
        <v>1.0669999999999999</v>
      </c>
      <c r="K41" s="130">
        <v>1.147</v>
      </c>
      <c r="L41" s="130">
        <v>1.23</v>
      </c>
      <c r="M41" s="130">
        <v>1.256</v>
      </c>
      <c r="N41" s="130">
        <v>1.26</v>
      </c>
      <c r="O41" s="130">
        <v>1.295517</v>
      </c>
      <c r="P41" s="130">
        <v>1.022008</v>
      </c>
      <c r="Q41" s="130">
        <v>1.166291</v>
      </c>
      <c r="R41" s="130">
        <v>1.6211169999999999</v>
      </c>
      <c r="S41" s="130">
        <v>3.6987429999999999</v>
      </c>
      <c r="T41" s="130">
        <v>3.6214219999999999</v>
      </c>
      <c r="U41" s="130">
        <v>4.1321500000000002</v>
      </c>
      <c r="V41" s="130">
        <v>4.1291229999999999</v>
      </c>
      <c r="W41" s="130">
        <v>4.3335119999999998</v>
      </c>
      <c r="X41" s="130">
        <v>4.0013579999999997</v>
      </c>
      <c r="Y41" s="130">
        <v>3.5570909999999998</v>
      </c>
      <c r="Z41" s="130">
        <v>3.8783789999999998</v>
      </c>
      <c r="AA41" s="130">
        <v>4.5912759999999997</v>
      </c>
      <c r="AB41" s="130">
        <v>3.7162929999999998</v>
      </c>
      <c r="AC41" s="130">
        <v>3.8169729999999999</v>
      </c>
      <c r="AD41" s="130">
        <v>2.8891279999999999</v>
      </c>
      <c r="AE41" s="130">
        <v>2.9649809999999999</v>
      </c>
      <c r="AF41" s="130">
        <v>2.7660800000000001</v>
      </c>
      <c r="AG41" s="130">
        <v>2.1975799999999999</v>
      </c>
      <c r="AH41" s="130">
        <v>2.2350680000000001</v>
      </c>
      <c r="AI41" s="130">
        <v>2.2009180000000002</v>
      </c>
      <c r="AJ41" s="130">
        <v>1.9079710000000001</v>
      </c>
      <c r="AK41" s="131">
        <v>2.2844791870614398</v>
      </c>
      <c r="AL41" s="132">
        <v>0.19406292896941699</v>
      </c>
      <c r="AM41" s="132">
        <v>-6.8480067519942706E-2</v>
      </c>
      <c r="AN41" s="132">
        <v>8.5167879641227201E-5</v>
      </c>
    </row>
    <row r="42" spans="1:40">
      <c r="A42" s="136" t="s">
        <v>289</v>
      </c>
      <c r="B42" s="130">
        <v>62.975000000000001</v>
      </c>
      <c r="C42" s="130">
        <v>67.17</v>
      </c>
      <c r="D42" s="130">
        <v>68.447999999999993</v>
      </c>
      <c r="E42" s="130">
        <v>69.653999999999996</v>
      </c>
      <c r="F42" s="130">
        <v>73.081000000000003</v>
      </c>
      <c r="G42" s="130">
        <v>71.891999999999996</v>
      </c>
      <c r="H42" s="130">
        <v>74.281999999999996</v>
      </c>
      <c r="I42" s="130">
        <v>77.230999999999995</v>
      </c>
      <c r="J42" s="130">
        <v>76.992000000000004</v>
      </c>
      <c r="K42" s="130">
        <v>79.677000000000007</v>
      </c>
      <c r="L42" s="130">
        <v>81.063000000000002</v>
      </c>
      <c r="M42" s="130">
        <v>85.233999999999995</v>
      </c>
      <c r="N42" s="130">
        <v>86.659000000000006</v>
      </c>
      <c r="O42" s="130">
        <v>92.006272999999993</v>
      </c>
      <c r="P42" s="130">
        <v>87.617304000000004</v>
      </c>
      <c r="Q42" s="130">
        <v>90.180577</v>
      </c>
      <c r="R42" s="130">
        <v>94.072425999999993</v>
      </c>
      <c r="S42" s="130">
        <v>95.082892000000001</v>
      </c>
      <c r="T42" s="130">
        <v>98.140304999999998</v>
      </c>
      <c r="U42" s="130">
        <v>102.14479799999999</v>
      </c>
      <c r="V42" s="130">
        <v>100.76871</v>
      </c>
      <c r="W42" s="130">
        <v>98.834620999999999</v>
      </c>
      <c r="X42" s="130">
        <v>105.16416100000001</v>
      </c>
      <c r="Y42" s="130">
        <v>108.202778</v>
      </c>
      <c r="Z42" s="130">
        <v>113.50277800000001</v>
      </c>
      <c r="AA42" s="130">
        <v>118.13888900000001</v>
      </c>
      <c r="AB42" s="130">
        <v>112.965935</v>
      </c>
      <c r="AC42" s="130">
        <v>102.505526</v>
      </c>
      <c r="AD42" s="130">
        <v>100.875336</v>
      </c>
      <c r="AE42" s="130">
        <v>103.417851</v>
      </c>
      <c r="AF42" s="130">
        <v>110.086512</v>
      </c>
      <c r="AG42" s="130">
        <v>115.170275</v>
      </c>
      <c r="AH42" s="130">
        <v>117.260034</v>
      </c>
      <c r="AI42" s="130">
        <v>114.10284900000001</v>
      </c>
      <c r="AJ42" s="130">
        <v>121.06155200000001</v>
      </c>
      <c r="AK42" s="131">
        <v>122.376547133733</v>
      </c>
      <c r="AL42" s="132">
        <v>8.1002842512256593E-3</v>
      </c>
      <c r="AM42" s="132">
        <v>6.4680076076408799E-3</v>
      </c>
      <c r="AN42" s="132">
        <v>4.5623313603488803E-3</v>
      </c>
    </row>
    <row r="43" spans="1:40">
      <c r="A43" s="136" t="s">
        <v>290</v>
      </c>
      <c r="B43" s="130" t="s">
        <v>273</v>
      </c>
      <c r="C43" s="130" t="s">
        <v>273</v>
      </c>
      <c r="D43" s="130" t="s">
        <v>273</v>
      </c>
      <c r="E43" s="130" t="s">
        <v>273</v>
      </c>
      <c r="F43" s="130" t="s">
        <v>273</v>
      </c>
      <c r="G43" s="130">
        <v>5.758</v>
      </c>
      <c r="H43" s="130">
        <v>5.77</v>
      </c>
      <c r="I43" s="130">
        <v>6.0650000000000004</v>
      </c>
      <c r="J43" s="130">
        <v>5.18</v>
      </c>
      <c r="K43" s="130">
        <v>5.9390000000000001</v>
      </c>
      <c r="L43" s="130">
        <v>6.1319999999999997</v>
      </c>
      <c r="M43" s="130">
        <v>6.641</v>
      </c>
      <c r="N43" s="130">
        <v>6.7329999999999997</v>
      </c>
      <c r="O43" s="130">
        <v>7.048</v>
      </c>
      <c r="P43" s="130">
        <v>6.8630000000000004</v>
      </c>
      <c r="Q43" s="130">
        <v>6.8109999999999999</v>
      </c>
      <c r="R43" s="130">
        <v>6.3620000000000001</v>
      </c>
      <c r="S43" s="130">
        <v>6.0910000000000002</v>
      </c>
      <c r="T43" s="130">
        <v>6.7380000000000004</v>
      </c>
      <c r="U43" s="130">
        <v>6.6669999999999998</v>
      </c>
      <c r="V43" s="130">
        <v>6.9420000000000002</v>
      </c>
      <c r="W43" s="130">
        <v>7.0060000000000002</v>
      </c>
      <c r="X43" s="130">
        <v>6.4980000000000002</v>
      </c>
      <c r="Y43" s="130">
        <v>6.3109999999999999</v>
      </c>
      <c r="Z43" s="130">
        <v>6.8280000000000003</v>
      </c>
      <c r="AA43" s="130">
        <v>7.26</v>
      </c>
      <c r="AB43" s="130">
        <v>6.7590000000000003</v>
      </c>
      <c r="AC43" s="130">
        <v>6.2619999999999996</v>
      </c>
      <c r="AD43" s="130">
        <v>6.0940709999999996</v>
      </c>
      <c r="AE43" s="130">
        <v>5.3736930000000003</v>
      </c>
      <c r="AF43" s="130">
        <v>5.6461439999999996</v>
      </c>
      <c r="AG43" s="130">
        <v>5.6295060000000001</v>
      </c>
      <c r="AH43" s="130">
        <v>5.6002159999999996</v>
      </c>
      <c r="AI43" s="130">
        <v>5.60717</v>
      </c>
      <c r="AJ43" s="130">
        <v>5.8697679999999997</v>
      </c>
      <c r="AK43" s="131">
        <v>5.3464710000000002</v>
      </c>
      <c r="AL43" s="132">
        <v>-9.1639881552779703E-2</v>
      </c>
      <c r="AM43" s="132">
        <v>-1.5007911170179199E-2</v>
      </c>
      <c r="AN43" s="132">
        <v>1.9932227932399399E-4</v>
      </c>
    </row>
    <row r="44" spans="1:40">
      <c r="A44" s="136" t="s">
        <v>291</v>
      </c>
      <c r="B44" s="130">
        <v>103.292</v>
      </c>
      <c r="C44" s="130">
        <v>97.284000000000006</v>
      </c>
      <c r="D44" s="130">
        <v>104.283</v>
      </c>
      <c r="E44" s="130">
        <v>110.02</v>
      </c>
      <c r="F44" s="130">
        <v>119.197</v>
      </c>
      <c r="G44" s="130">
        <v>121.848</v>
      </c>
      <c r="H44" s="130">
        <v>111.009</v>
      </c>
      <c r="I44" s="130">
        <v>117.506</v>
      </c>
      <c r="J44" s="130">
        <v>120.095</v>
      </c>
      <c r="K44" s="130">
        <v>113.488</v>
      </c>
      <c r="L44" s="130">
        <v>123.193</v>
      </c>
      <c r="M44" s="130">
        <v>104.755</v>
      </c>
      <c r="N44" s="130">
        <v>111.636</v>
      </c>
      <c r="O44" s="130">
        <v>116.983</v>
      </c>
      <c r="P44" s="130">
        <v>122.66</v>
      </c>
      <c r="Q44" s="130">
        <v>142.98400000000001</v>
      </c>
      <c r="R44" s="130">
        <v>121.92</v>
      </c>
      <c r="S44" s="130">
        <v>130.6</v>
      </c>
      <c r="T44" s="130">
        <v>107.274</v>
      </c>
      <c r="U44" s="130">
        <v>110.602171</v>
      </c>
      <c r="V44" s="130">
        <v>138.072621</v>
      </c>
      <c r="W44" s="130">
        <v>121.4</v>
      </c>
      <c r="X44" s="130">
        <v>137.16399999999999</v>
      </c>
      <c r="Y44" s="130">
        <v>142.10900000000001</v>
      </c>
      <c r="Z44" s="130">
        <v>131.773</v>
      </c>
      <c r="AA44" s="130">
        <v>123.63</v>
      </c>
      <c r="AB44" s="130">
        <v>127.63200000000001</v>
      </c>
      <c r="AC44" s="130">
        <v>147.71600000000001</v>
      </c>
      <c r="AD44" s="130">
        <v>133.97499999999999</v>
      </c>
      <c r="AE44" s="130">
        <v>141.96700000000001</v>
      </c>
      <c r="AF44" s="130">
        <v>144.511</v>
      </c>
      <c r="AG44" s="130">
        <v>148.989</v>
      </c>
      <c r="AH44" s="130">
        <v>149.40199999999999</v>
      </c>
      <c r="AI44" s="130">
        <v>147.05699999999999</v>
      </c>
      <c r="AJ44" s="130">
        <v>134.88200000000001</v>
      </c>
      <c r="AK44" s="131">
        <v>154.484537823583</v>
      </c>
      <c r="AL44" s="132">
        <v>0.142201694239598</v>
      </c>
      <c r="AM44" s="132">
        <v>2.3346788179545701E-3</v>
      </c>
      <c r="AN44" s="132">
        <v>5.75935232778973E-3</v>
      </c>
    </row>
    <row r="45" spans="1:40">
      <c r="A45" s="136" t="s">
        <v>292</v>
      </c>
      <c r="B45" s="130">
        <v>137.714</v>
      </c>
      <c r="C45" s="130">
        <v>140.29400000000001</v>
      </c>
      <c r="D45" s="130">
        <v>145.833</v>
      </c>
      <c r="E45" s="130">
        <v>144.34</v>
      </c>
      <c r="F45" s="130">
        <v>145.464</v>
      </c>
      <c r="G45" s="130">
        <v>136.31100000000001</v>
      </c>
      <c r="H45" s="130">
        <v>134.714</v>
      </c>
      <c r="I45" s="130">
        <v>132.75</v>
      </c>
      <c r="J45" s="130">
        <v>133.86699999999999</v>
      </c>
      <c r="K45" s="130">
        <v>135.34700000000001</v>
      </c>
      <c r="L45" s="130">
        <v>139.006</v>
      </c>
      <c r="M45" s="130">
        <v>143.173</v>
      </c>
      <c r="N45" s="130">
        <v>142.79</v>
      </c>
      <c r="O45" s="130">
        <v>142.78899999999999</v>
      </c>
      <c r="P45" s="130">
        <v>142.12799999999999</v>
      </c>
      <c r="Q45" s="130">
        <v>145.184</v>
      </c>
      <c r="R45" s="130">
        <v>145.61600000000001</v>
      </c>
      <c r="S45" s="130">
        <v>144.126</v>
      </c>
      <c r="T45" s="130">
        <v>151.631</v>
      </c>
      <c r="U45" s="130">
        <v>154.15899999999999</v>
      </c>
      <c r="V45" s="130">
        <v>156.93600000000001</v>
      </c>
      <c r="W45" s="130">
        <v>161.74199999999999</v>
      </c>
      <c r="X45" s="130">
        <v>159.34800000000001</v>
      </c>
      <c r="Y45" s="130">
        <v>155.30539999999999</v>
      </c>
      <c r="Z45" s="130">
        <v>151.72</v>
      </c>
      <c r="AA45" s="130">
        <v>157.65799999999999</v>
      </c>
      <c r="AB45" s="130">
        <v>163.548</v>
      </c>
      <c r="AC45" s="130">
        <v>162.13900000000001</v>
      </c>
      <c r="AD45" s="130">
        <v>164.55699999999999</v>
      </c>
      <c r="AE45" s="130">
        <v>159.05799999999999</v>
      </c>
      <c r="AF45" s="130">
        <v>164.94399999999999</v>
      </c>
      <c r="AG45" s="130">
        <v>166.63399999999999</v>
      </c>
      <c r="AH45" s="130">
        <v>170.465</v>
      </c>
      <c r="AI45" s="130">
        <v>170.03899999999999</v>
      </c>
      <c r="AJ45" s="130">
        <v>163.98850100000001</v>
      </c>
      <c r="AK45" s="131">
        <v>157.821</v>
      </c>
      <c r="AL45" s="132">
        <v>-4.0238833075453097E-2</v>
      </c>
      <c r="AM45" s="132">
        <v>7.8062705559454101E-3</v>
      </c>
      <c r="AN45" s="132">
        <v>5.8837392824523001E-3</v>
      </c>
    </row>
    <row r="46" spans="1:40">
      <c r="A46" s="136" t="s">
        <v>293</v>
      </c>
      <c r="B46" s="130">
        <v>18.899999999999999</v>
      </c>
      <c r="C46" s="130">
        <v>20.355</v>
      </c>
      <c r="D46" s="130">
        <v>20.135000000000002</v>
      </c>
      <c r="E46" s="130">
        <v>22.489000000000001</v>
      </c>
      <c r="F46" s="130">
        <v>25.808</v>
      </c>
      <c r="G46" s="130">
        <v>28.5</v>
      </c>
      <c r="H46" s="130">
        <v>29.870999999999999</v>
      </c>
      <c r="I46" s="130">
        <v>30.087</v>
      </c>
      <c r="J46" s="130">
        <v>31.204999999999998</v>
      </c>
      <c r="K46" s="130">
        <v>31.381</v>
      </c>
      <c r="L46" s="130">
        <v>33.264000000000003</v>
      </c>
      <c r="M46" s="130">
        <v>34.520000000000003</v>
      </c>
      <c r="N46" s="130">
        <v>34.207000000000001</v>
      </c>
      <c r="O46" s="130">
        <v>38.984000000000002</v>
      </c>
      <c r="P46" s="130">
        <v>43.286999999999999</v>
      </c>
      <c r="Q46" s="130">
        <v>43.764000000000003</v>
      </c>
      <c r="R46" s="130">
        <v>46.509</v>
      </c>
      <c r="S46" s="130">
        <v>46.106999999999999</v>
      </c>
      <c r="T46" s="130">
        <v>46.851999999999997</v>
      </c>
      <c r="U46" s="130">
        <v>45.104999999999997</v>
      </c>
      <c r="V46" s="130">
        <v>46.575000000000003</v>
      </c>
      <c r="W46" s="130">
        <v>49.040999999999997</v>
      </c>
      <c r="X46" s="130">
        <v>47.253</v>
      </c>
      <c r="Y46" s="130">
        <v>45.969000000000001</v>
      </c>
      <c r="Z46" s="130">
        <v>50.207000000000001</v>
      </c>
      <c r="AA46" s="130">
        <v>54.093000000000004</v>
      </c>
      <c r="AB46" s="130">
        <v>52.465000000000003</v>
      </c>
      <c r="AC46" s="130">
        <v>46.613</v>
      </c>
      <c r="AD46" s="130">
        <v>51.671630796999999</v>
      </c>
      <c r="AE46" s="130">
        <v>52.802127839000001</v>
      </c>
      <c r="AF46" s="130">
        <v>52.420866447999998</v>
      </c>
      <c r="AG46" s="130">
        <v>60.277999999999999</v>
      </c>
      <c r="AH46" s="130">
        <v>59.433</v>
      </c>
      <c r="AI46" s="130">
        <v>59.640009999999997</v>
      </c>
      <c r="AJ46" s="130">
        <v>53.155000000000001</v>
      </c>
      <c r="AK46" s="131">
        <v>54.100639438353397</v>
      </c>
      <c r="AL46" s="132">
        <v>1.5009377925007601E-2</v>
      </c>
      <c r="AM46" s="132">
        <v>5.7220803708004598E-3</v>
      </c>
      <c r="AN46" s="132">
        <v>2.0169309373862E-3</v>
      </c>
    </row>
    <row r="47" spans="1:40">
      <c r="A47" s="136" t="s">
        <v>294</v>
      </c>
      <c r="B47" s="130">
        <v>71.817999999999998</v>
      </c>
      <c r="C47" s="130">
        <v>75.477999999999994</v>
      </c>
      <c r="D47" s="130">
        <v>74.078999999999994</v>
      </c>
      <c r="E47" s="130">
        <v>75.322000000000003</v>
      </c>
      <c r="F47" s="130">
        <v>75.850999999999999</v>
      </c>
      <c r="G47" s="130">
        <v>64.308999999999997</v>
      </c>
      <c r="H47" s="130">
        <v>56.802999999999997</v>
      </c>
      <c r="I47" s="130">
        <v>54.195</v>
      </c>
      <c r="J47" s="130">
        <v>55.475999999999999</v>
      </c>
      <c r="K47" s="130">
        <v>55.136000000000003</v>
      </c>
      <c r="L47" s="130">
        <v>59.265999999999998</v>
      </c>
      <c r="M47" s="130">
        <v>61.35</v>
      </c>
      <c r="N47" s="130">
        <v>57.148000000000003</v>
      </c>
      <c r="O47" s="130">
        <v>53.496000000000002</v>
      </c>
      <c r="P47" s="130">
        <v>50.71</v>
      </c>
      <c r="Q47" s="130">
        <v>51.933999999999997</v>
      </c>
      <c r="R47" s="130">
        <v>53.866</v>
      </c>
      <c r="S47" s="130">
        <v>54.738</v>
      </c>
      <c r="T47" s="130">
        <v>55.14</v>
      </c>
      <c r="U47" s="130">
        <v>56.499000000000002</v>
      </c>
      <c r="V47" s="130">
        <v>59.412999999999997</v>
      </c>
      <c r="W47" s="130">
        <v>62.695999999999998</v>
      </c>
      <c r="X47" s="130">
        <v>61.673000000000002</v>
      </c>
      <c r="Y47" s="130">
        <v>64.956000000000003</v>
      </c>
      <c r="Z47" s="130">
        <v>58.015999999999998</v>
      </c>
      <c r="AA47" s="130">
        <v>60.978999999999999</v>
      </c>
      <c r="AB47" s="130">
        <v>62.216000000000001</v>
      </c>
      <c r="AC47" s="130">
        <v>59.046999999999997</v>
      </c>
      <c r="AD47" s="130">
        <v>58.887999999999998</v>
      </c>
      <c r="AE47" s="130">
        <v>63.284700000000001</v>
      </c>
      <c r="AF47" s="130">
        <v>66.296000000000006</v>
      </c>
      <c r="AG47" s="130">
        <v>65.102999999999994</v>
      </c>
      <c r="AH47" s="130">
        <v>64.296000000000006</v>
      </c>
      <c r="AI47" s="130">
        <v>64.785910999999999</v>
      </c>
      <c r="AJ47" s="130">
        <v>59.512507999999997</v>
      </c>
      <c r="AK47" s="131">
        <v>56.248440959026802</v>
      </c>
      <c r="AL47" s="132">
        <v>-5.7429125754346701E-2</v>
      </c>
      <c r="AM47" s="132">
        <v>2.5500132043825298E-3</v>
      </c>
      <c r="AN47" s="132">
        <v>2.09700332431885E-3</v>
      </c>
    </row>
    <row r="48" spans="1:40">
      <c r="A48" s="136" t="s">
        <v>295</v>
      </c>
      <c r="B48" s="130">
        <v>22.506</v>
      </c>
      <c r="C48" s="130">
        <v>24.167999999999999</v>
      </c>
      <c r="D48" s="130">
        <v>23.629000000000001</v>
      </c>
      <c r="E48" s="130">
        <v>23.039000000000001</v>
      </c>
      <c r="F48" s="130">
        <v>24.07</v>
      </c>
      <c r="G48" s="130">
        <v>26.132000000000001</v>
      </c>
      <c r="H48" s="130">
        <v>24.747</v>
      </c>
      <c r="I48" s="130">
        <v>23.626999999999999</v>
      </c>
      <c r="J48" s="130">
        <v>24.442</v>
      </c>
      <c r="K48" s="130">
        <v>25.712</v>
      </c>
      <c r="L48" s="130">
        <v>26.774000000000001</v>
      </c>
      <c r="M48" s="130">
        <v>25.76</v>
      </c>
      <c r="N48" s="130">
        <v>25.347000000000001</v>
      </c>
      <c r="O48" s="130">
        <v>26.032</v>
      </c>
      <c r="P48" s="130">
        <v>28.407</v>
      </c>
      <c r="Q48" s="130">
        <v>31.158000000000001</v>
      </c>
      <c r="R48" s="130">
        <v>32.045999999999999</v>
      </c>
      <c r="S48" s="130">
        <v>32.427</v>
      </c>
      <c r="T48" s="130">
        <v>31.146999999999998</v>
      </c>
      <c r="U48" s="130">
        <v>30.542999999999999</v>
      </c>
      <c r="V48" s="130">
        <v>31.294</v>
      </c>
      <c r="W48" s="130">
        <v>31.227</v>
      </c>
      <c r="X48" s="130">
        <v>27.907</v>
      </c>
      <c r="Y48" s="130">
        <v>29.309000000000001</v>
      </c>
      <c r="Z48" s="130">
        <v>26.074000000000002</v>
      </c>
      <c r="AA48" s="130">
        <v>27.72</v>
      </c>
      <c r="AB48" s="130">
        <v>28.135000000000002</v>
      </c>
      <c r="AC48" s="130">
        <v>28.393000000000001</v>
      </c>
      <c r="AD48" s="130">
        <v>28.59</v>
      </c>
      <c r="AE48" s="130">
        <v>27.254000000000001</v>
      </c>
      <c r="AF48" s="130">
        <v>27.190999999999999</v>
      </c>
      <c r="AG48" s="130">
        <v>27.064</v>
      </c>
      <c r="AH48" s="130">
        <v>27.582999999999998</v>
      </c>
      <c r="AI48" s="130">
        <v>26.855</v>
      </c>
      <c r="AJ48" s="130">
        <v>28.401</v>
      </c>
      <c r="AK48" s="131">
        <v>28.415354849675701</v>
      </c>
      <c r="AL48" s="132">
        <v>-2.2281867497911901E-3</v>
      </c>
      <c r="AM48" s="132">
        <v>8.5852140292950203E-3</v>
      </c>
      <c r="AN48" s="132">
        <v>1.0593554695120301E-3</v>
      </c>
    </row>
    <row r="49" spans="1:40">
      <c r="A49" s="136" t="s">
        <v>296</v>
      </c>
      <c r="B49" s="130" t="s">
        <v>273</v>
      </c>
      <c r="C49" s="130" t="s">
        <v>273</v>
      </c>
      <c r="D49" s="130" t="s">
        <v>273</v>
      </c>
      <c r="E49" s="130" t="s">
        <v>273</v>
      </c>
      <c r="F49" s="130" t="s">
        <v>273</v>
      </c>
      <c r="G49" s="130">
        <v>12.398999999999999</v>
      </c>
      <c r="H49" s="130">
        <v>12.744</v>
      </c>
      <c r="I49" s="130">
        <v>12.343999999999999</v>
      </c>
      <c r="J49" s="130">
        <v>11.946</v>
      </c>
      <c r="K49" s="130">
        <v>12.895</v>
      </c>
      <c r="L49" s="130">
        <v>12.913</v>
      </c>
      <c r="M49" s="130">
        <v>12.737</v>
      </c>
      <c r="N49" s="130">
        <v>13.178000000000001</v>
      </c>
      <c r="O49" s="130">
        <v>13.705</v>
      </c>
      <c r="P49" s="130">
        <v>13.260999999999999</v>
      </c>
      <c r="Q49" s="130">
        <v>13.624000000000001</v>
      </c>
      <c r="R49" s="130">
        <v>14.465999999999999</v>
      </c>
      <c r="S49" s="130">
        <v>14.6</v>
      </c>
      <c r="T49" s="130">
        <v>13.821</v>
      </c>
      <c r="U49" s="130">
        <v>15.272</v>
      </c>
      <c r="V49" s="130">
        <v>15.117000000000001</v>
      </c>
      <c r="W49" s="130">
        <v>15.115</v>
      </c>
      <c r="X49" s="130">
        <v>15.042999999999999</v>
      </c>
      <c r="Y49" s="130">
        <v>16.398</v>
      </c>
      <c r="Z49" s="130">
        <v>16.402999999999999</v>
      </c>
      <c r="AA49" s="130">
        <v>16.440000000000001</v>
      </c>
      <c r="AB49" s="130">
        <v>16.059000000000001</v>
      </c>
      <c r="AC49" s="130">
        <v>15.736000000000001</v>
      </c>
      <c r="AD49" s="130">
        <v>16.103000000000002</v>
      </c>
      <c r="AE49" s="130">
        <v>17.437000000000001</v>
      </c>
      <c r="AF49" s="130">
        <v>15.1</v>
      </c>
      <c r="AG49" s="130">
        <v>16.5</v>
      </c>
      <c r="AH49" s="130">
        <v>16.326225000000001</v>
      </c>
      <c r="AI49" s="130">
        <v>16.326934999999999</v>
      </c>
      <c r="AJ49" s="130">
        <v>16.099564000000001</v>
      </c>
      <c r="AK49" s="131">
        <v>17.080494308855801</v>
      </c>
      <c r="AL49" s="132">
        <v>5.8030285268501097E-2</v>
      </c>
      <c r="AM49" s="132">
        <v>-1.8654632616657001E-3</v>
      </c>
      <c r="AN49" s="132">
        <v>6.3677948643537795E-4</v>
      </c>
    </row>
    <row r="50" spans="1:40">
      <c r="A50" s="136" t="s">
        <v>297</v>
      </c>
      <c r="B50" s="130">
        <v>126.5619468</v>
      </c>
      <c r="C50" s="130">
        <v>128.53663080000001</v>
      </c>
      <c r="D50" s="130">
        <v>132.66545160000001</v>
      </c>
      <c r="E50" s="130">
        <v>138.75904739999999</v>
      </c>
      <c r="F50" s="130">
        <v>147.05451660606099</v>
      </c>
      <c r="G50" s="130">
        <v>151.91999999999999</v>
      </c>
      <c r="H50" s="130">
        <v>155.797</v>
      </c>
      <c r="I50" s="130">
        <v>158.71799999999999</v>
      </c>
      <c r="J50" s="130">
        <v>156.798</v>
      </c>
      <c r="K50" s="130">
        <v>161.84800000000001</v>
      </c>
      <c r="L50" s="130">
        <v>167.08500000000001</v>
      </c>
      <c r="M50" s="130">
        <v>174.453</v>
      </c>
      <c r="N50" s="130">
        <v>190.39599999999999</v>
      </c>
      <c r="O50" s="130">
        <v>195.209</v>
      </c>
      <c r="P50" s="130">
        <v>208.45099999999999</v>
      </c>
      <c r="Q50" s="130">
        <v>224.47200000000001</v>
      </c>
      <c r="R50" s="130">
        <v>236.04300000000001</v>
      </c>
      <c r="S50" s="130">
        <v>244.96299999999999</v>
      </c>
      <c r="T50" s="130">
        <v>260.72699999999998</v>
      </c>
      <c r="U50" s="130">
        <v>280.00700000000001</v>
      </c>
      <c r="V50" s="130">
        <v>294.077</v>
      </c>
      <c r="W50" s="130">
        <v>299.45400000000001</v>
      </c>
      <c r="X50" s="130">
        <v>305.05200000000002</v>
      </c>
      <c r="Y50" s="130">
        <v>313.75799999999998</v>
      </c>
      <c r="Z50" s="130">
        <v>296.301888028429</v>
      </c>
      <c r="AA50" s="130">
        <v>300.430946052877</v>
      </c>
      <c r="AB50" s="130">
        <v>291.75869637908897</v>
      </c>
      <c r="AC50" s="130">
        <v>297.55692891361298</v>
      </c>
      <c r="AD50" s="130">
        <v>285.25762508808498</v>
      </c>
      <c r="AE50" s="130">
        <v>278.75012452695898</v>
      </c>
      <c r="AF50" s="130">
        <v>281.019764361022</v>
      </c>
      <c r="AG50" s="130">
        <v>274.63007297833201</v>
      </c>
      <c r="AH50" s="130">
        <v>275.63169506999998</v>
      </c>
      <c r="AI50" s="130">
        <v>274.452</v>
      </c>
      <c r="AJ50" s="130">
        <v>267.50080553999999</v>
      </c>
      <c r="AK50" s="131">
        <v>255.75983730768399</v>
      </c>
      <c r="AL50" s="132">
        <v>-4.6503656603564203E-2</v>
      </c>
      <c r="AM50" s="132">
        <v>-1.01735209355014E-2</v>
      </c>
      <c r="AN50" s="132">
        <v>9.5350061249189298E-3</v>
      </c>
    </row>
    <row r="51" spans="1:40">
      <c r="A51" s="136" t="s">
        <v>298</v>
      </c>
      <c r="B51" s="130">
        <v>137.13999999999999</v>
      </c>
      <c r="C51" s="130">
        <v>138.65100000000001</v>
      </c>
      <c r="D51" s="130">
        <v>146.571</v>
      </c>
      <c r="E51" s="130">
        <v>146.22999999999999</v>
      </c>
      <c r="F51" s="130">
        <v>143.09100000000001</v>
      </c>
      <c r="G51" s="130">
        <v>146.50800000000001</v>
      </c>
      <c r="H51" s="130">
        <v>147.38399999999999</v>
      </c>
      <c r="I51" s="130">
        <v>146.44499999999999</v>
      </c>
      <c r="J51" s="130">
        <v>145.81200000000001</v>
      </c>
      <c r="K51" s="130">
        <v>143.03800000000001</v>
      </c>
      <c r="L51" s="130">
        <v>148.35</v>
      </c>
      <c r="M51" s="130">
        <v>140.63300000000001</v>
      </c>
      <c r="N51" s="130">
        <v>149.40700000000001</v>
      </c>
      <c r="O51" s="130">
        <v>159.00299999999999</v>
      </c>
      <c r="P51" s="130">
        <v>155.15899999999999</v>
      </c>
      <c r="Q51" s="130">
        <v>145.584</v>
      </c>
      <c r="R51" s="130">
        <v>161.61500000000001</v>
      </c>
      <c r="S51" s="130">
        <v>146.732</v>
      </c>
      <c r="T51" s="130">
        <v>135.435</v>
      </c>
      <c r="U51" s="130">
        <v>152.45400000000001</v>
      </c>
      <c r="V51" s="130">
        <v>159.06</v>
      </c>
      <c r="W51" s="130">
        <v>143.30000000000001</v>
      </c>
      <c r="X51" s="130">
        <v>148.74199999999999</v>
      </c>
      <c r="Y51" s="130">
        <v>149.65</v>
      </c>
      <c r="Z51" s="130">
        <v>136.68100000000001</v>
      </c>
      <c r="AA51" s="130">
        <v>148.255</v>
      </c>
      <c r="AB51" s="130">
        <v>151.16300000000001</v>
      </c>
      <c r="AC51" s="130">
        <v>166.30199999999999</v>
      </c>
      <c r="AD51" s="130">
        <v>153.155</v>
      </c>
      <c r="AE51" s="130">
        <v>153.66200000000001</v>
      </c>
      <c r="AF51" s="130">
        <v>162.05799999999999</v>
      </c>
      <c r="AG51" s="130">
        <v>156.131</v>
      </c>
      <c r="AH51" s="130">
        <v>164.25</v>
      </c>
      <c r="AI51" s="130">
        <v>163.38399999999999</v>
      </c>
      <c r="AJ51" s="130">
        <v>168.423</v>
      </c>
      <c r="AK51" s="131">
        <v>169.152752431024</v>
      </c>
      <c r="AL51" s="132">
        <v>1.58877612188202E-3</v>
      </c>
      <c r="AM51" s="132">
        <v>2.11024662332631E-2</v>
      </c>
      <c r="AN51" s="132">
        <v>6.3061993918005002E-3</v>
      </c>
    </row>
    <row r="52" spans="1:40">
      <c r="A52" s="136" t="s">
        <v>299</v>
      </c>
      <c r="B52" s="130">
        <v>56.338123338649702</v>
      </c>
      <c r="C52" s="130">
        <v>57.4104933545986</v>
      </c>
      <c r="D52" s="130">
        <v>59.733854864433802</v>
      </c>
      <c r="E52" s="130">
        <v>60.535754917596996</v>
      </c>
      <c r="F52" s="130">
        <v>54.610771398192497</v>
      </c>
      <c r="G52" s="130">
        <v>56.015427432216903</v>
      </c>
      <c r="H52" s="130">
        <v>58.0618458266879</v>
      </c>
      <c r="I52" s="130">
        <v>59.517919723551302</v>
      </c>
      <c r="J52" s="130">
        <v>61.5556129718235</v>
      </c>
      <c r="K52" s="130">
        <v>66.134239766081905</v>
      </c>
      <c r="L52" s="130">
        <v>62.862670919723499</v>
      </c>
      <c r="M52" s="130">
        <v>57.328348219032399</v>
      </c>
      <c r="N52" s="130">
        <v>62.902086124401897</v>
      </c>
      <c r="O52" s="130">
        <v>63.287940457203597</v>
      </c>
      <c r="P52" s="130">
        <v>68.617315257841597</v>
      </c>
      <c r="Q52" s="130">
        <v>67.329438596491201</v>
      </c>
      <c r="R52" s="130">
        <v>72.245089314194601</v>
      </c>
      <c r="S52" s="130">
        <v>66.936028708134003</v>
      </c>
      <c r="T52" s="130">
        <v>67.184920786815496</v>
      </c>
      <c r="U52" s="130">
        <v>65.392243487506704</v>
      </c>
      <c r="V52" s="130">
        <v>59.481846358319999</v>
      </c>
      <c r="W52" s="130">
        <v>63.861121743753301</v>
      </c>
      <c r="X52" s="130">
        <v>67.729930356193506</v>
      </c>
      <c r="Y52" s="130">
        <v>68.741752259436495</v>
      </c>
      <c r="Z52" s="130">
        <v>68.264795321637393</v>
      </c>
      <c r="AA52" s="130">
        <v>68.004861775651193</v>
      </c>
      <c r="AB52" s="130">
        <v>64.824626794258407</v>
      </c>
      <c r="AC52" s="130">
        <v>70.022406698564595</v>
      </c>
      <c r="AD52" s="130">
        <v>70.400717171717204</v>
      </c>
      <c r="AE52" s="130">
        <v>71.951945241892602</v>
      </c>
      <c r="AF52" s="130">
        <v>66.272000000000006</v>
      </c>
      <c r="AG52" s="130">
        <v>61.87</v>
      </c>
      <c r="AH52" s="130">
        <v>61.829002000000003</v>
      </c>
      <c r="AI52" s="130">
        <v>67.619748000000001</v>
      </c>
      <c r="AJ52" s="130">
        <v>72.056329000000005</v>
      </c>
      <c r="AK52" s="131">
        <v>70.432059877532396</v>
      </c>
      <c r="AL52" s="132">
        <v>-2.5212309171861898E-2</v>
      </c>
      <c r="AM52" s="132">
        <v>5.42003236827959E-3</v>
      </c>
      <c r="AN52" s="132">
        <v>2.6257841316774701E-3</v>
      </c>
    </row>
    <row r="53" spans="1:40">
      <c r="A53" s="136" t="s">
        <v>300</v>
      </c>
      <c r="B53" s="130">
        <v>34.218899999999998</v>
      </c>
      <c r="C53" s="130">
        <v>39.694800000000001</v>
      </c>
      <c r="D53" s="130">
        <v>44.352899999999998</v>
      </c>
      <c r="E53" s="130">
        <v>48.0488</v>
      </c>
      <c r="F53" s="130">
        <v>52.043199999999999</v>
      </c>
      <c r="G53" s="130">
        <v>57.542999999999999</v>
      </c>
      <c r="H53" s="130">
        <v>60.246299999999998</v>
      </c>
      <c r="I53" s="130">
        <v>67.342200000000005</v>
      </c>
      <c r="J53" s="130">
        <v>73.807500000000005</v>
      </c>
      <c r="K53" s="130">
        <v>78.321700000000007</v>
      </c>
      <c r="L53" s="130">
        <v>86.247399999999999</v>
      </c>
      <c r="M53" s="130">
        <v>94.861699999999999</v>
      </c>
      <c r="N53" s="130">
        <v>103.2958</v>
      </c>
      <c r="O53" s="130">
        <v>111.0224</v>
      </c>
      <c r="P53" s="130">
        <v>116.43989999999999</v>
      </c>
      <c r="Q53" s="130">
        <v>124.9216</v>
      </c>
      <c r="R53" s="130">
        <v>122.7247</v>
      </c>
      <c r="S53" s="130">
        <v>129.39949999999999</v>
      </c>
      <c r="T53" s="130">
        <v>140.5805</v>
      </c>
      <c r="U53" s="130">
        <v>150.69829999999999</v>
      </c>
      <c r="V53" s="130">
        <v>161.9562</v>
      </c>
      <c r="W53" s="130">
        <v>176.2998</v>
      </c>
      <c r="X53" s="130">
        <v>191.558129409</v>
      </c>
      <c r="Y53" s="130">
        <v>198.42</v>
      </c>
      <c r="Z53" s="130">
        <v>194.81293400000001</v>
      </c>
      <c r="AA53" s="130">
        <v>211.21012999999999</v>
      </c>
      <c r="AB53" s="130">
        <v>229.39792153846199</v>
      </c>
      <c r="AC53" s="130">
        <v>239.50105778714399</v>
      </c>
      <c r="AD53" s="130">
        <v>240.160734615385</v>
      </c>
      <c r="AE53" s="130">
        <v>251.96277499999999</v>
      </c>
      <c r="AF53" s="130">
        <v>261.783357217</v>
      </c>
      <c r="AG53" s="130">
        <v>274.40769999999998</v>
      </c>
      <c r="AH53" s="130">
        <v>297.27749999999997</v>
      </c>
      <c r="AI53" s="130">
        <v>304.80189999999999</v>
      </c>
      <c r="AJ53" s="130">
        <v>303.89760000000001</v>
      </c>
      <c r="AK53" s="131">
        <v>305.429407376222</v>
      </c>
      <c r="AL53" s="132">
        <v>2.2945255200819102E-3</v>
      </c>
      <c r="AM53" s="132">
        <v>4.5468491026777497E-2</v>
      </c>
      <c r="AN53" s="132">
        <v>1.1386741955732201E-2</v>
      </c>
    </row>
    <row r="54" spans="1:40">
      <c r="A54" s="136" t="s">
        <v>301</v>
      </c>
      <c r="B54" s="130">
        <v>272</v>
      </c>
      <c r="C54" s="130">
        <v>272.7</v>
      </c>
      <c r="D54" s="130">
        <v>281.5</v>
      </c>
      <c r="E54" s="130">
        <v>297.2</v>
      </c>
      <c r="F54" s="130">
        <v>295.3</v>
      </c>
      <c r="G54" s="130">
        <v>298.83499999999998</v>
      </c>
      <c r="H54" s="130">
        <v>278.68299999999999</v>
      </c>
      <c r="I54" s="130">
        <v>252.524</v>
      </c>
      <c r="J54" s="130">
        <v>229.90600000000001</v>
      </c>
      <c r="K54" s="130">
        <v>202.922</v>
      </c>
      <c r="L54" s="130">
        <v>194.018</v>
      </c>
      <c r="M54" s="130">
        <v>182.98599999999999</v>
      </c>
      <c r="N54" s="130">
        <v>178.00200000000001</v>
      </c>
      <c r="O54" s="130">
        <v>172.822</v>
      </c>
      <c r="P54" s="130">
        <v>172.12</v>
      </c>
      <c r="Q54" s="130">
        <v>171.44499999999999</v>
      </c>
      <c r="R54" s="130">
        <v>172.97200000000001</v>
      </c>
      <c r="S54" s="130">
        <v>173.73400000000001</v>
      </c>
      <c r="T54" s="130">
        <v>180.36</v>
      </c>
      <c r="U54" s="130">
        <v>182.16499999999999</v>
      </c>
      <c r="V54" s="130">
        <v>186.05500000000001</v>
      </c>
      <c r="W54" s="130">
        <v>193.381</v>
      </c>
      <c r="X54" s="130">
        <v>196.251</v>
      </c>
      <c r="Y54" s="130">
        <v>192.58600000000001</v>
      </c>
      <c r="Z54" s="130">
        <v>173.619</v>
      </c>
      <c r="AA54" s="130">
        <v>188.828</v>
      </c>
      <c r="AB54" s="130">
        <v>194.9468</v>
      </c>
      <c r="AC54" s="130">
        <v>198.8777</v>
      </c>
      <c r="AD54" s="130">
        <v>194.37729999999999</v>
      </c>
      <c r="AE54" s="130">
        <v>182.81540000000001</v>
      </c>
      <c r="AF54" s="130">
        <v>163.6823</v>
      </c>
      <c r="AG54" s="130">
        <v>164.5729</v>
      </c>
      <c r="AH54" s="130">
        <v>156.03229999999999</v>
      </c>
      <c r="AI54" s="130">
        <v>159.8528</v>
      </c>
      <c r="AJ54" s="130">
        <v>154.14099999999999</v>
      </c>
      <c r="AK54" s="131">
        <v>149.022124947473</v>
      </c>
      <c r="AL54" s="132">
        <v>-3.5850548058856797E-2</v>
      </c>
      <c r="AM54" s="132">
        <v>-1.1829027909086199E-2</v>
      </c>
      <c r="AN54" s="132">
        <v>5.5557076086703199E-3</v>
      </c>
    </row>
    <row r="55" spans="1:40">
      <c r="A55" s="136" t="s">
        <v>302</v>
      </c>
      <c r="B55" s="130">
        <v>298.089</v>
      </c>
      <c r="C55" s="130">
        <v>301.07100000000003</v>
      </c>
      <c r="D55" s="130">
        <v>302.11200000000002</v>
      </c>
      <c r="E55" s="130">
        <v>308.82499999999999</v>
      </c>
      <c r="F55" s="130">
        <v>314.58499999999998</v>
      </c>
      <c r="G55" s="130">
        <v>319.73899999999998</v>
      </c>
      <c r="H55" s="130">
        <v>322.875</v>
      </c>
      <c r="I55" s="130">
        <v>321.04300000000001</v>
      </c>
      <c r="J55" s="130">
        <v>323.10199999999998</v>
      </c>
      <c r="K55" s="130">
        <v>326.55799999999999</v>
      </c>
      <c r="L55" s="130">
        <v>337.42399999999998</v>
      </c>
      <c r="M55" s="130">
        <v>350.86700000000002</v>
      </c>
      <c r="N55" s="130">
        <v>350.66699999999997</v>
      </c>
      <c r="O55" s="130">
        <v>362.70100000000002</v>
      </c>
      <c r="P55" s="130">
        <v>368.15100000000001</v>
      </c>
      <c r="Q55" s="130">
        <v>377.06793803286098</v>
      </c>
      <c r="R55" s="130">
        <v>384.77867199081697</v>
      </c>
      <c r="S55" s="130">
        <v>387.24631465201497</v>
      </c>
      <c r="T55" s="130">
        <v>398.209123101469</v>
      </c>
      <c r="U55" s="130">
        <v>393.92975831557902</v>
      </c>
      <c r="V55" s="130">
        <v>398.361132705616</v>
      </c>
      <c r="W55" s="130">
        <v>397.28232357093401</v>
      </c>
      <c r="X55" s="130">
        <v>396.82994977026902</v>
      </c>
      <c r="Y55" s="130">
        <v>388.918097940721</v>
      </c>
      <c r="Z55" s="130">
        <v>376.75380240151401</v>
      </c>
      <c r="AA55" s="130">
        <v>382.06824997092298</v>
      </c>
      <c r="AB55" s="130">
        <v>367.98182107032102</v>
      </c>
      <c r="AC55" s="130">
        <v>363.87299689914897</v>
      </c>
      <c r="AD55" s="130">
        <v>358.283737825586</v>
      </c>
      <c r="AE55" s="130">
        <v>338.095923941389</v>
      </c>
      <c r="AF55" s="130">
        <v>338.87532865701002</v>
      </c>
      <c r="AG55" s="130">
        <v>339.16426200000001</v>
      </c>
      <c r="AH55" s="130">
        <v>338.19732599999998</v>
      </c>
      <c r="AI55" s="130">
        <v>332.77577289999999</v>
      </c>
      <c r="AJ55" s="130">
        <v>324.7609344</v>
      </c>
      <c r="AK55" s="131">
        <v>312.75856670000002</v>
      </c>
      <c r="AL55" s="132">
        <v>-3.9588811156609102E-2</v>
      </c>
      <c r="AM55" s="132">
        <v>-1.47405391734337E-2</v>
      </c>
      <c r="AN55" s="132">
        <v>1.1659981021640099E-2</v>
      </c>
    </row>
    <row r="56" spans="1:40">
      <c r="A56" s="136" t="s">
        <v>303</v>
      </c>
      <c r="B56" s="130">
        <v>93.761812342105301</v>
      </c>
      <c r="C56" s="130">
        <v>99.079976705263107</v>
      </c>
      <c r="D56" s="130">
        <v>101.33408843684199</v>
      </c>
      <c r="E56" s="130">
        <v>103.93325280000001</v>
      </c>
      <c r="F56" s="130">
        <v>104.52952242631601</v>
      </c>
      <c r="G56" s="130">
        <v>74.529476263157903</v>
      </c>
      <c r="H56" s="130">
        <v>72.576770526315798</v>
      </c>
      <c r="I56" s="130">
        <v>59.7099425263158</v>
      </c>
      <c r="J56" s="130">
        <v>53.8096102631579</v>
      </c>
      <c r="K56" s="130">
        <v>56.8291668947369</v>
      </c>
      <c r="L56" s="130">
        <v>56.804152007517899</v>
      </c>
      <c r="M56" s="130">
        <v>61.4595843834568</v>
      </c>
      <c r="N56" s="130">
        <v>64.4703281612789</v>
      </c>
      <c r="O56" s="130">
        <v>65.624176690257897</v>
      </c>
      <c r="P56" s="130">
        <v>61.9467273290579</v>
      </c>
      <c r="Q56" s="130">
        <v>63.376133138335497</v>
      </c>
      <c r="R56" s="130">
        <v>63.108909570974198</v>
      </c>
      <c r="S56" s="130">
        <v>62.577722306586601</v>
      </c>
      <c r="T56" s="130">
        <v>65.968675030418794</v>
      </c>
      <c r="U56" s="130">
        <v>70.5404853234201</v>
      </c>
      <c r="V56" s="130">
        <v>73.668252931743595</v>
      </c>
      <c r="W56" s="130">
        <v>74.966112132680493</v>
      </c>
      <c r="X56" s="130">
        <v>71.522136272733405</v>
      </c>
      <c r="Y56" s="130">
        <v>77.577197965423395</v>
      </c>
      <c r="Z56" s="130">
        <v>80.3734242891138</v>
      </c>
      <c r="AA56" s="130">
        <v>87.208633995005101</v>
      </c>
      <c r="AB56" s="130">
        <v>81.593423734821897</v>
      </c>
      <c r="AC56" s="130">
        <v>79.344297451469501</v>
      </c>
      <c r="AD56" s="130">
        <v>90.137340023958998</v>
      </c>
      <c r="AE56" s="130">
        <v>80.148236871422597</v>
      </c>
      <c r="AF56" s="130">
        <v>85.369226528629596</v>
      </c>
      <c r="AG56" s="130">
        <v>89.108847417549697</v>
      </c>
      <c r="AH56" s="130">
        <v>83.040628494290004</v>
      </c>
      <c r="AI56" s="130">
        <v>92.435445062058307</v>
      </c>
      <c r="AJ56" s="130">
        <v>86.617559203421393</v>
      </c>
      <c r="AK56" s="131">
        <v>86.147963465647607</v>
      </c>
      <c r="AL56" s="132">
        <v>-8.1389119436843203E-3</v>
      </c>
      <c r="AM56" s="132">
        <v>7.5099572640464603E-3</v>
      </c>
      <c r="AN56" s="132">
        <v>3.2116901853751802E-3</v>
      </c>
    </row>
    <row r="57" spans="1:40" s="125" customFormat="1">
      <c r="A57" s="133" t="s">
        <v>304</v>
      </c>
      <c r="B57" s="134">
        <v>2883.6861309462001</v>
      </c>
      <c r="C57" s="134">
        <v>2946.4765037727502</v>
      </c>
      <c r="D57" s="134">
        <v>3044.7834136523902</v>
      </c>
      <c r="E57" s="134">
        <v>3130.3543560536</v>
      </c>
      <c r="F57" s="134">
        <v>3193.0647455827898</v>
      </c>
      <c r="G57" s="134">
        <v>3212.7927309458801</v>
      </c>
      <c r="H57" s="134">
        <v>3230.1157651990802</v>
      </c>
      <c r="I57" s="134">
        <v>3190.36223913101</v>
      </c>
      <c r="J57" s="134">
        <v>3174.7282572907102</v>
      </c>
      <c r="K57" s="134">
        <v>3192.6182748493102</v>
      </c>
      <c r="L57" s="134">
        <v>3279.5872674551001</v>
      </c>
      <c r="M57" s="134">
        <v>3353.8645483195701</v>
      </c>
      <c r="N57" s="134">
        <v>3389.1954359582601</v>
      </c>
      <c r="O57" s="134">
        <v>3466.4191625011299</v>
      </c>
      <c r="P57" s="134">
        <v>3509.4268793547399</v>
      </c>
      <c r="Q57" s="134">
        <v>3620.2828029202101</v>
      </c>
      <c r="R57" s="134">
        <v>3685.09839405308</v>
      </c>
      <c r="S57" s="134">
        <v>3718.5687734869298</v>
      </c>
      <c r="T57" s="134">
        <v>3811.5890006202399</v>
      </c>
      <c r="U57" s="134">
        <v>3898.0596491890101</v>
      </c>
      <c r="V57" s="134">
        <v>3959.8737967021202</v>
      </c>
      <c r="W57" s="134">
        <v>4015.7944209034999</v>
      </c>
      <c r="X57" s="134">
        <v>4064.6933003428198</v>
      </c>
      <c r="Y57" s="134">
        <v>4088.5649178656099</v>
      </c>
      <c r="Z57" s="134">
        <v>3894.6916920245999</v>
      </c>
      <c r="AA57" s="134">
        <v>4065.7631151077298</v>
      </c>
      <c r="AB57" s="134">
        <v>4019.4227670596501</v>
      </c>
      <c r="AC57" s="134">
        <v>4053.1153044757698</v>
      </c>
      <c r="AD57" s="134">
        <v>4022.2013980101101</v>
      </c>
      <c r="AE57" s="134">
        <v>3939.24681516795</v>
      </c>
      <c r="AF57" s="134">
        <v>3982.6592487862699</v>
      </c>
      <c r="AG57" s="134">
        <v>4021.4099450953299</v>
      </c>
      <c r="AH57" s="134">
        <v>4061.2572954544999</v>
      </c>
      <c r="AI57" s="134">
        <v>4065.5325005177001</v>
      </c>
      <c r="AJ57" s="134">
        <v>3992.1148413722499</v>
      </c>
      <c r="AK57" s="134">
        <v>3871.3105317782502</v>
      </c>
      <c r="AL57" s="135">
        <v>-3.2910290909506902E-2</v>
      </c>
      <c r="AM57" s="135">
        <v>2.4737150498426201E-3</v>
      </c>
      <c r="AN57" s="135">
        <v>0.14432668561468401</v>
      </c>
    </row>
    <row r="58" spans="1:4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2"/>
      <c r="AM58" s="132"/>
      <c r="AN58" s="132"/>
    </row>
    <row r="59" spans="1:40">
      <c r="A59" s="136" t="s">
        <v>305</v>
      </c>
      <c r="B59" s="130">
        <v>20.702000000000002</v>
      </c>
      <c r="C59" s="130">
        <v>21.542000000000002</v>
      </c>
      <c r="D59" s="130">
        <v>22.908999999999999</v>
      </c>
      <c r="E59" s="130">
        <v>23.571999999999999</v>
      </c>
      <c r="F59" s="130">
        <v>23.3</v>
      </c>
      <c r="G59" s="130">
        <v>23.152000000000001</v>
      </c>
      <c r="H59" s="130">
        <v>23.4495</v>
      </c>
      <c r="I59" s="130">
        <v>19.762599999999999</v>
      </c>
      <c r="J59" s="130">
        <v>19.050999999999998</v>
      </c>
      <c r="K59" s="130">
        <v>17.571000000000002</v>
      </c>
      <c r="L59" s="130">
        <v>17.044</v>
      </c>
      <c r="M59" s="130">
        <v>17.085000000000001</v>
      </c>
      <c r="N59" s="130">
        <v>16.835999999999999</v>
      </c>
      <c r="O59" s="130">
        <v>17.995000000000001</v>
      </c>
      <c r="P59" s="130">
        <v>18.175999999999998</v>
      </c>
      <c r="Q59" s="130">
        <v>18.7</v>
      </c>
      <c r="R59" s="130">
        <v>18.969000000000001</v>
      </c>
      <c r="S59" s="130">
        <v>18.701000000000001</v>
      </c>
      <c r="T59" s="130">
        <v>21.286000000000001</v>
      </c>
      <c r="U59" s="130">
        <v>21.744</v>
      </c>
      <c r="V59" s="130">
        <v>22.872</v>
      </c>
      <c r="W59" s="130">
        <v>24.542999999999999</v>
      </c>
      <c r="X59" s="130">
        <v>21.847000000000001</v>
      </c>
      <c r="Y59" s="130">
        <v>21.641999999999999</v>
      </c>
      <c r="Z59" s="130">
        <v>18.869</v>
      </c>
      <c r="AA59" s="130">
        <v>18.709499999999998</v>
      </c>
      <c r="AB59" s="130">
        <v>20.293800000000001</v>
      </c>
      <c r="AC59" s="130">
        <v>22.988099999999999</v>
      </c>
      <c r="AD59" s="130">
        <v>23.353999999999999</v>
      </c>
      <c r="AE59" s="130">
        <v>24.727699999999999</v>
      </c>
      <c r="AF59" s="130">
        <v>24.6876</v>
      </c>
      <c r="AG59" s="130">
        <v>24.9529</v>
      </c>
      <c r="AH59" s="130">
        <v>24.320900000000002</v>
      </c>
      <c r="AI59" s="130">
        <v>25.229199999999999</v>
      </c>
      <c r="AJ59" s="130">
        <v>26.072900000000001</v>
      </c>
      <c r="AK59" s="131">
        <v>22.821200000000001</v>
      </c>
      <c r="AL59" s="132">
        <v>-0.12710718813267699</v>
      </c>
      <c r="AM59" s="132">
        <v>3.2866152072562202E-2</v>
      </c>
      <c r="AN59" s="132">
        <v>8.5079926570418702E-4</v>
      </c>
    </row>
    <row r="60" spans="1:40">
      <c r="A60" s="136" t="s">
        <v>306</v>
      </c>
      <c r="B60" s="130">
        <v>33.174999999999997</v>
      </c>
      <c r="C60" s="130">
        <v>36.281999999999996</v>
      </c>
      <c r="D60" s="130">
        <v>37.453000000000003</v>
      </c>
      <c r="E60" s="130">
        <v>38.15</v>
      </c>
      <c r="F60" s="130">
        <v>38.488999999999997</v>
      </c>
      <c r="G60" s="130">
        <v>39.526000000000003</v>
      </c>
      <c r="H60" s="130">
        <v>38.734999999999999</v>
      </c>
      <c r="I60" s="130">
        <v>37.594999999999999</v>
      </c>
      <c r="J60" s="130">
        <v>33.369</v>
      </c>
      <c r="K60" s="130">
        <v>31.396999999999998</v>
      </c>
      <c r="L60" s="130">
        <v>24.917999999999999</v>
      </c>
      <c r="M60" s="130">
        <v>23.728000000000002</v>
      </c>
      <c r="N60" s="130">
        <v>26.056999999999999</v>
      </c>
      <c r="O60" s="130">
        <v>23.492000000000001</v>
      </c>
      <c r="P60" s="130">
        <v>26.515999999999998</v>
      </c>
      <c r="Q60" s="130">
        <v>26.100999999999999</v>
      </c>
      <c r="R60" s="130">
        <v>25.062999999999999</v>
      </c>
      <c r="S60" s="130">
        <v>26.456</v>
      </c>
      <c r="T60" s="130">
        <v>26.626999999999999</v>
      </c>
      <c r="U60" s="130">
        <v>31.210999999999999</v>
      </c>
      <c r="V60" s="130">
        <v>30.960999999999999</v>
      </c>
      <c r="W60" s="130">
        <v>31.811</v>
      </c>
      <c r="X60" s="130">
        <v>31.829000000000001</v>
      </c>
      <c r="Y60" s="130">
        <v>35.054000000000002</v>
      </c>
      <c r="Z60" s="130">
        <v>30.405000000000001</v>
      </c>
      <c r="AA60" s="130">
        <v>34.89</v>
      </c>
      <c r="AB60" s="130">
        <v>32.203000000000003</v>
      </c>
      <c r="AC60" s="130">
        <v>30.794</v>
      </c>
      <c r="AD60" s="130">
        <v>31.495000000000001</v>
      </c>
      <c r="AE60" s="130">
        <v>34.737000000000002</v>
      </c>
      <c r="AF60" s="130">
        <v>34.231999999999999</v>
      </c>
      <c r="AG60" s="130">
        <v>33.572000000000003</v>
      </c>
      <c r="AH60" s="130">
        <v>34.521999999999998</v>
      </c>
      <c r="AI60" s="130">
        <v>38.927</v>
      </c>
      <c r="AJ60" s="130">
        <v>40.451000000000001</v>
      </c>
      <c r="AK60" s="131">
        <v>38.694881680906001</v>
      </c>
      <c r="AL60" s="132">
        <v>-4.60270954867276E-2</v>
      </c>
      <c r="AM60" s="132">
        <v>2.8959841793455801E-2</v>
      </c>
      <c r="AN60" s="132">
        <v>1.4425874590567201E-3</v>
      </c>
    </row>
    <row r="61" spans="1:40">
      <c r="A61" s="136" t="s">
        <v>307</v>
      </c>
      <c r="B61" s="130">
        <v>81.263000000000005</v>
      </c>
      <c r="C61" s="130">
        <v>85.093999999999994</v>
      </c>
      <c r="D61" s="130">
        <v>88.49</v>
      </c>
      <c r="E61" s="130">
        <v>88.417000000000002</v>
      </c>
      <c r="F61" s="130">
        <v>89.656999999999996</v>
      </c>
      <c r="G61" s="130">
        <v>87.379000000000005</v>
      </c>
      <c r="H61" s="130">
        <v>85.99</v>
      </c>
      <c r="I61" s="130">
        <v>83.165999999999997</v>
      </c>
      <c r="J61" s="130">
        <v>77.888999999999996</v>
      </c>
      <c r="K61" s="130">
        <v>66.777000000000001</v>
      </c>
      <c r="L61" s="130">
        <v>66.739000000000004</v>
      </c>
      <c r="M61" s="130">
        <v>58.747</v>
      </c>
      <c r="N61" s="130">
        <v>52</v>
      </c>
      <c r="O61" s="130">
        <v>49.8</v>
      </c>
      <c r="P61" s="130">
        <v>47.3</v>
      </c>
      <c r="Q61" s="130">
        <v>51.6350914</v>
      </c>
      <c r="R61" s="130">
        <v>55.384002700000003</v>
      </c>
      <c r="S61" s="130">
        <v>58.330550100000004</v>
      </c>
      <c r="T61" s="130">
        <v>63.866362600000002</v>
      </c>
      <c r="U61" s="130">
        <v>66.942369900000003</v>
      </c>
      <c r="V61" s="130">
        <v>67.919729599999997</v>
      </c>
      <c r="W61" s="130">
        <v>71.668460499999995</v>
      </c>
      <c r="X61" s="130">
        <v>76.620946900000007</v>
      </c>
      <c r="Y61" s="130">
        <v>80.347792200000001</v>
      </c>
      <c r="Z61" s="130">
        <v>78.729131899999999</v>
      </c>
      <c r="AA61" s="130">
        <v>82.646495299999998</v>
      </c>
      <c r="AB61" s="130">
        <v>86.585504499999999</v>
      </c>
      <c r="AC61" s="130">
        <v>90.613894200000004</v>
      </c>
      <c r="AD61" s="130">
        <v>92.615720100000004</v>
      </c>
      <c r="AE61" s="130">
        <v>94.643242900000004</v>
      </c>
      <c r="AF61" s="130">
        <v>91.645116700000003</v>
      </c>
      <c r="AG61" s="130">
        <v>94.642384000000007</v>
      </c>
      <c r="AH61" s="130">
        <v>103.1279558</v>
      </c>
      <c r="AI61" s="130">
        <v>107.2688078</v>
      </c>
      <c r="AJ61" s="130">
        <v>106.483161</v>
      </c>
      <c r="AK61" s="131">
        <v>109.159684507143</v>
      </c>
      <c r="AL61" s="132">
        <v>2.2334733310791499E-2</v>
      </c>
      <c r="AM61" s="132">
        <v>3.0657925471158101E-2</v>
      </c>
      <c r="AN61" s="132">
        <v>4.0695922836300399E-3</v>
      </c>
    </row>
    <row r="62" spans="1:40">
      <c r="A62" s="136" t="s">
        <v>308</v>
      </c>
      <c r="B62" s="130">
        <v>962</v>
      </c>
      <c r="C62" s="130">
        <v>1001.4</v>
      </c>
      <c r="D62" s="130">
        <v>1047.3</v>
      </c>
      <c r="E62" s="130">
        <v>1065.5</v>
      </c>
      <c r="F62" s="130">
        <v>1076.5</v>
      </c>
      <c r="G62" s="130">
        <v>1082.2</v>
      </c>
      <c r="H62" s="130">
        <v>1068.1632999999999</v>
      </c>
      <c r="I62" s="130">
        <v>1008.45</v>
      </c>
      <c r="J62" s="130">
        <v>956.58699999999999</v>
      </c>
      <c r="K62" s="130">
        <v>875.91399999999999</v>
      </c>
      <c r="L62" s="130">
        <v>860.02700000000004</v>
      </c>
      <c r="M62" s="130">
        <v>847.18299999999999</v>
      </c>
      <c r="N62" s="130">
        <v>834.13099999999997</v>
      </c>
      <c r="O62" s="130">
        <v>827.15800000000002</v>
      </c>
      <c r="P62" s="130">
        <v>846.22500000000002</v>
      </c>
      <c r="Q62" s="130">
        <v>877.76400000000001</v>
      </c>
      <c r="R62" s="130">
        <v>891.28399999999999</v>
      </c>
      <c r="S62" s="130">
        <v>891.28599999999994</v>
      </c>
      <c r="T62" s="130">
        <v>916.28599999999994</v>
      </c>
      <c r="U62" s="130">
        <v>931.9</v>
      </c>
      <c r="V62" s="130">
        <v>954.1</v>
      </c>
      <c r="W62" s="130">
        <v>992.1</v>
      </c>
      <c r="X62" s="130">
        <v>1018.7</v>
      </c>
      <c r="Y62" s="130">
        <v>1040</v>
      </c>
      <c r="Z62" s="130">
        <v>993.1</v>
      </c>
      <c r="AA62" s="130">
        <v>1038.0327</v>
      </c>
      <c r="AB62" s="130">
        <v>1054.8575000000001</v>
      </c>
      <c r="AC62" s="130">
        <v>1069.2892999999999</v>
      </c>
      <c r="AD62" s="130">
        <v>1059.0854999999999</v>
      </c>
      <c r="AE62" s="130">
        <v>1064.1965</v>
      </c>
      <c r="AF62" s="130">
        <v>1067.5432989999999</v>
      </c>
      <c r="AG62" s="130">
        <v>1090.9702239999999</v>
      </c>
      <c r="AH62" s="130">
        <v>1091.184</v>
      </c>
      <c r="AI62" s="130">
        <v>1109.1977899999999</v>
      </c>
      <c r="AJ62" s="130">
        <v>1118.1432299999999</v>
      </c>
      <c r="AK62" s="131">
        <v>1085.4187300000001</v>
      </c>
      <c r="AL62" s="132">
        <v>-3.1919099438946698E-2</v>
      </c>
      <c r="AM62" s="132">
        <v>1.19299402128275E-2</v>
      </c>
      <c r="AN62" s="132">
        <v>4.0465595957511903E-2</v>
      </c>
    </row>
    <row r="63" spans="1:40">
      <c r="A63" s="136" t="s">
        <v>309</v>
      </c>
      <c r="B63" s="130">
        <v>10.987</v>
      </c>
      <c r="C63" s="130">
        <v>12.396000000000001</v>
      </c>
      <c r="D63" s="130">
        <v>13.266999999999999</v>
      </c>
      <c r="E63" s="130">
        <v>12.891</v>
      </c>
      <c r="F63" s="130">
        <v>14.507999999999999</v>
      </c>
      <c r="G63" s="130">
        <v>14.61</v>
      </c>
      <c r="H63" s="130">
        <v>14.9535</v>
      </c>
      <c r="I63" s="130">
        <v>13.1828</v>
      </c>
      <c r="J63" s="130">
        <v>12.636799999999999</v>
      </c>
      <c r="K63" s="130">
        <v>10.52</v>
      </c>
      <c r="L63" s="130">
        <v>9.9049999999999994</v>
      </c>
      <c r="M63" s="130">
        <v>10.130000000000001</v>
      </c>
      <c r="N63" s="130">
        <v>9.4979999999999993</v>
      </c>
      <c r="O63" s="130">
        <v>9.4160000000000004</v>
      </c>
      <c r="P63" s="130">
        <v>8.86</v>
      </c>
      <c r="Q63" s="130">
        <v>9.9429999999999996</v>
      </c>
      <c r="R63" s="130">
        <v>10.614000000000001</v>
      </c>
      <c r="S63" s="130">
        <v>10.707000000000001</v>
      </c>
      <c r="T63" s="130">
        <v>10.92</v>
      </c>
      <c r="U63" s="130">
        <v>11.98</v>
      </c>
      <c r="V63" s="130">
        <v>12.819000000000001</v>
      </c>
      <c r="W63" s="130">
        <v>13.65</v>
      </c>
      <c r="X63" s="130">
        <v>14.88</v>
      </c>
      <c r="Y63" s="130">
        <v>15</v>
      </c>
      <c r="Z63" s="130">
        <v>16</v>
      </c>
      <c r="AA63" s="130">
        <v>16.7</v>
      </c>
      <c r="AB63" s="130">
        <v>17.2</v>
      </c>
      <c r="AC63" s="130">
        <v>17.8</v>
      </c>
      <c r="AD63" s="130">
        <v>18.899999999999999</v>
      </c>
      <c r="AE63" s="130">
        <v>20.100000000000001</v>
      </c>
      <c r="AF63" s="130">
        <v>21.5</v>
      </c>
      <c r="AG63" s="130">
        <v>22.6</v>
      </c>
      <c r="AH63" s="130">
        <v>22.8</v>
      </c>
      <c r="AI63" s="130">
        <v>24.2</v>
      </c>
      <c r="AJ63" s="130">
        <v>25.419986040000001</v>
      </c>
      <c r="AK63" s="131">
        <v>26.606038980000001</v>
      </c>
      <c r="AL63" s="132">
        <v>4.3798562386080403E-2</v>
      </c>
      <c r="AM63" s="132">
        <v>4.7383028666485798E-2</v>
      </c>
      <c r="AN63" s="132">
        <v>9.9190219740771606E-4</v>
      </c>
    </row>
    <row r="64" spans="1:40">
      <c r="A64" s="136" t="s">
        <v>311</v>
      </c>
      <c r="B64" s="130">
        <v>47.939</v>
      </c>
      <c r="C64" s="130">
        <v>52.170999999999999</v>
      </c>
      <c r="D64" s="130">
        <v>54.755000000000003</v>
      </c>
      <c r="E64" s="130">
        <v>50.59</v>
      </c>
      <c r="F64" s="130">
        <v>55.874000000000002</v>
      </c>
      <c r="G64" s="130">
        <v>56.325000000000003</v>
      </c>
      <c r="H64" s="130">
        <v>54.164999999999999</v>
      </c>
      <c r="I64" s="130">
        <v>50.911000000000001</v>
      </c>
      <c r="J64" s="130">
        <v>49.149000000000001</v>
      </c>
      <c r="K64" s="130">
        <v>47.8</v>
      </c>
      <c r="L64" s="130">
        <v>47.453000000000003</v>
      </c>
      <c r="M64" s="130">
        <v>45.418999999999997</v>
      </c>
      <c r="N64" s="130">
        <v>46.054000000000002</v>
      </c>
      <c r="O64" s="130">
        <v>45.9</v>
      </c>
      <c r="P64" s="130">
        <v>45.372</v>
      </c>
      <c r="Q64" s="130">
        <v>46.863999999999997</v>
      </c>
      <c r="R64" s="130">
        <v>47.960999999999999</v>
      </c>
      <c r="S64" s="130">
        <v>49.31</v>
      </c>
      <c r="T64" s="130">
        <v>48.713900000000002</v>
      </c>
      <c r="U64" s="130">
        <v>49.677599999999998</v>
      </c>
      <c r="V64" s="130">
        <v>47.627200000000002</v>
      </c>
      <c r="W64" s="130">
        <v>49.374000000000002</v>
      </c>
      <c r="X64" s="130">
        <v>49.032899999999998</v>
      </c>
      <c r="Y64" s="130">
        <v>50.178400000000003</v>
      </c>
      <c r="Z64" s="130">
        <v>50.063099999999999</v>
      </c>
      <c r="AA64" s="130">
        <v>51.935000000000002</v>
      </c>
      <c r="AB64" s="130">
        <v>52.771999999999998</v>
      </c>
      <c r="AC64" s="130">
        <v>52.964100000000002</v>
      </c>
      <c r="AD64" s="130">
        <v>54.9</v>
      </c>
      <c r="AE64" s="130">
        <v>55.4</v>
      </c>
      <c r="AF64" s="130">
        <v>57.28</v>
      </c>
      <c r="AG64" s="130">
        <v>59.1</v>
      </c>
      <c r="AH64" s="130">
        <v>60.82</v>
      </c>
      <c r="AI64" s="130">
        <v>62.896599999999999</v>
      </c>
      <c r="AJ64" s="130">
        <v>63.080500000000001</v>
      </c>
      <c r="AK64" s="131">
        <v>64.960999999999999</v>
      </c>
      <c r="AL64" s="132">
        <v>2.6997422800417701E-2</v>
      </c>
      <c r="AM64" s="132">
        <v>2.3381917177288901E-2</v>
      </c>
      <c r="AN64" s="132">
        <v>2.4218170428991301E-3</v>
      </c>
    </row>
    <row r="65" spans="1:40">
      <c r="A65" s="136" t="s">
        <v>312</v>
      </c>
      <c r="B65" s="130">
        <v>57.652000000000001</v>
      </c>
      <c r="C65" s="130">
        <v>56.956000000000003</v>
      </c>
      <c r="D65" s="130">
        <v>57.662999999999997</v>
      </c>
      <c r="E65" s="130">
        <v>65.177000000000007</v>
      </c>
      <c r="F65" s="130">
        <v>59.311</v>
      </c>
      <c r="G65" s="130">
        <v>60.460999999999999</v>
      </c>
      <c r="H65" s="130">
        <v>57.869</v>
      </c>
      <c r="I65" s="130">
        <v>52.570999999999998</v>
      </c>
      <c r="J65" s="130">
        <v>47.095999999999997</v>
      </c>
      <c r="K65" s="130">
        <v>45.21</v>
      </c>
      <c r="L65" s="130">
        <v>42.238999999999997</v>
      </c>
      <c r="M65" s="130">
        <v>44.292999999999999</v>
      </c>
      <c r="N65" s="130">
        <v>40.762999999999998</v>
      </c>
      <c r="O65" s="130">
        <v>39.518000000000001</v>
      </c>
      <c r="P65" s="130">
        <v>41.694000000000003</v>
      </c>
      <c r="Q65" s="130">
        <v>40.692</v>
      </c>
      <c r="R65" s="130">
        <v>39.799999999999997</v>
      </c>
      <c r="S65" s="130">
        <v>38.478000000000002</v>
      </c>
      <c r="T65" s="130">
        <v>41.997999999999998</v>
      </c>
      <c r="U65" s="130">
        <v>43.496000000000002</v>
      </c>
      <c r="V65" s="130">
        <v>44.284199999999998</v>
      </c>
      <c r="W65" s="130">
        <v>43.491</v>
      </c>
      <c r="X65" s="130">
        <v>44.127800000000001</v>
      </c>
      <c r="Y65" s="130">
        <v>39.728099999999998</v>
      </c>
      <c r="Z65" s="130">
        <v>39.069400000000002</v>
      </c>
      <c r="AA65" s="130">
        <v>41.069000000000003</v>
      </c>
      <c r="AB65" s="130">
        <v>44.595199999999998</v>
      </c>
      <c r="AC65" s="130">
        <v>45.959000000000003</v>
      </c>
      <c r="AD65" s="130">
        <v>43.3245</v>
      </c>
      <c r="AE65" s="130">
        <v>44.131</v>
      </c>
      <c r="AF65" s="130">
        <v>43.998899999999999</v>
      </c>
      <c r="AG65" s="130">
        <v>43.484099999999998</v>
      </c>
      <c r="AH65" s="130">
        <v>46.271599999999999</v>
      </c>
      <c r="AI65" s="130">
        <v>48.637599999999999</v>
      </c>
      <c r="AJ65" s="130">
        <v>49.1678</v>
      </c>
      <c r="AK65" s="131">
        <v>49.429061179822099</v>
      </c>
      <c r="AL65" s="132">
        <v>2.5669055783628099E-3</v>
      </c>
      <c r="AM65" s="132">
        <v>2.3256244084169701E-2</v>
      </c>
      <c r="AN65" s="132">
        <v>1.84276939671183E-3</v>
      </c>
    </row>
    <row r="66" spans="1:40" s="125" customFormat="1">
      <c r="A66" s="133" t="s">
        <v>313</v>
      </c>
      <c r="B66" s="134">
        <v>1213.7180000000001</v>
      </c>
      <c r="C66" s="134">
        <v>1265.8409999999999</v>
      </c>
      <c r="D66" s="134">
        <v>1321.837</v>
      </c>
      <c r="E66" s="134">
        <v>1344.297</v>
      </c>
      <c r="F66" s="134">
        <v>1357.6389999999999</v>
      </c>
      <c r="G66" s="134">
        <v>1363.653</v>
      </c>
      <c r="H66" s="134">
        <v>1343.3253</v>
      </c>
      <c r="I66" s="134">
        <v>1265.6384</v>
      </c>
      <c r="J66" s="134">
        <v>1195.7778000000001</v>
      </c>
      <c r="K66" s="134">
        <v>1095.1890000000001</v>
      </c>
      <c r="L66" s="134">
        <v>1068.325</v>
      </c>
      <c r="M66" s="134">
        <v>1046.585</v>
      </c>
      <c r="N66" s="134">
        <v>1025.3389999999999</v>
      </c>
      <c r="O66" s="134">
        <v>1013.279</v>
      </c>
      <c r="P66" s="134">
        <v>1034.143</v>
      </c>
      <c r="Q66" s="134">
        <v>1071.6990914</v>
      </c>
      <c r="R66" s="134">
        <v>1089.0750026999999</v>
      </c>
      <c r="S66" s="134">
        <v>1093.2685501000001</v>
      </c>
      <c r="T66" s="134">
        <v>1129.6972625999999</v>
      </c>
      <c r="U66" s="134">
        <v>1156.9509699</v>
      </c>
      <c r="V66" s="134">
        <v>1180.5831295999999</v>
      </c>
      <c r="W66" s="134">
        <v>1226.6374605000001</v>
      </c>
      <c r="X66" s="134">
        <v>1257.0376469</v>
      </c>
      <c r="Y66" s="134">
        <v>1281.9502921999999</v>
      </c>
      <c r="Z66" s="134">
        <v>1226.2356319</v>
      </c>
      <c r="AA66" s="134">
        <v>1283.9826952999999</v>
      </c>
      <c r="AB66" s="134">
        <v>1308.5070045</v>
      </c>
      <c r="AC66" s="134">
        <v>1330.4083942</v>
      </c>
      <c r="AD66" s="134">
        <v>1323.6747201000001</v>
      </c>
      <c r="AE66" s="134">
        <v>1337.9354429</v>
      </c>
      <c r="AF66" s="134">
        <v>1340.8869156999999</v>
      </c>
      <c r="AG66" s="134">
        <v>1369.321608</v>
      </c>
      <c r="AH66" s="134">
        <v>1383.0464558000001</v>
      </c>
      <c r="AI66" s="134">
        <v>1416.3569978</v>
      </c>
      <c r="AJ66" s="134">
        <v>1428.81857704</v>
      </c>
      <c r="AK66" s="134">
        <v>1397.0905963478699</v>
      </c>
      <c r="AL66" s="135">
        <v>-2.4877313806683999E-2</v>
      </c>
      <c r="AM66" s="135">
        <v>1.5407380245228801E-2</v>
      </c>
      <c r="AN66" s="135">
        <v>5.2085063602921498E-2</v>
      </c>
    </row>
    <row r="67" spans="1:4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c r="Z67" s="130"/>
      <c r="AA67" s="130"/>
      <c r="AB67" s="130"/>
      <c r="AC67" s="130"/>
      <c r="AD67" s="130"/>
      <c r="AE67" s="130"/>
      <c r="AF67" s="130"/>
      <c r="AG67" s="130"/>
      <c r="AH67" s="130"/>
      <c r="AI67" s="130"/>
      <c r="AJ67" s="130"/>
      <c r="AK67" s="131"/>
      <c r="AL67" s="132"/>
      <c r="AM67" s="132"/>
      <c r="AN67" s="132"/>
    </row>
    <row r="68" spans="1:40">
      <c r="A68" s="124" t="s">
        <v>314</v>
      </c>
      <c r="B68" s="130">
        <v>38.914999999999999</v>
      </c>
      <c r="C68" s="130">
        <v>42.186</v>
      </c>
      <c r="D68" s="130">
        <v>45.061999999999998</v>
      </c>
      <c r="E68" s="130">
        <v>46.97</v>
      </c>
      <c r="F68" s="130">
        <v>51.430999999999997</v>
      </c>
      <c r="G68" s="130">
        <v>57.655000000000001</v>
      </c>
      <c r="H68" s="130">
        <v>62.814</v>
      </c>
      <c r="I68" s="130">
        <v>67.177999999999997</v>
      </c>
      <c r="J68" s="130">
        <v>74.686000000000007</v>
      </c>
      <c r="K68" s="130">
        <v>81.004000000000005</v>
      </c>
      <c r="L68" s="130">
        <v>84.352999999999994</v>
      </c>
      <c r="M68" s="130">
        <v>89.74</v>
      </c>
      <c r="N68" s="130">
        <v>96.983000000000004</v>
      </c>
      <c r="O68" s="130">
        <v>102.38500000000001</v>
      </c>
      <c r="P68" s="130">
        <v>110.08799999999999</v>
      </c>
      <c r="Q68" s="130">
        <v>119.348</v>
      </c>
      <c r="R68" s="130">
        <v>127.60299999999999</v>
      </c>
      <c r="S68" s="130">
        <v>138.22499999999999</v>
      </c>
      <c r="T68" s="130">
        <v>151.64500000000001</v>
      </c>
      <c r="U68" s="130">
        <v>162.755</v>
      </c>
      <c r="V68" s="130">
        <v>177.077</v>
      </c>
      <c r="W68" s="130">
        <v>193.43</v>
      </c>
      <c r="X68" s="130">
        <v>203.131</v>
      </c>
      <c r="Y68" s="130">
        <v>210.48</v>
      </c>
      <c r="Z68" s="130">
        <v>221.80699999999999</v>
      </c>
      <c r="AA68" s="130">
        <v>235.68100000000001</v>
      </c>
      <c r="AB68" s="130">
        <v>235.58799999999999</v>
      </c>
      <c r="AC68" s="130">
        <v>248.756</v>
      </c>
      <c r="AD68" s="130">
        <v>258.85199999999998</v>
      </c>
      <c r="AE68" s="130">
        <v>273.5489</v>
      </c>
      <c r="AF68" s="130">
        <v>279.48</v>
      </c>
      <c r="AG68" s="130">
        <v>286.14299999999997</v>
      </c>
      <c r="AH68" s="130">
        <v>305.16399999999999</v>
      </c>
      <c r="AI68" s="130">
        <v>314.41335928055599</v>
      </c>
      <c r="AJ68" s="130">
        <v>318.69554257498697</v>
      </c>
      <c r="AK68" s="131">
        <v>331.63336114999498</v>
      </c>
      <c r="AL68" s="132">
        <v>3.7753011536181297E-2</v>
      </c>
      <c r="AM68" s="132">
        <v>3.6907639373331601E-2</v>
      </c>
      <c r="AN68" s="132">
        <v>1.23636539774169E-2</v>
      </c>
    </row>
    <row r="69" spans="1:40">
      <c r="A69" s="124" t="s">
        <v>315</v>
      </c>
      <c r="B69" s="130">
        <v>20.972999999999999</v>
      </c>
      <c r="C69" s="130">
        <v>22.286999999999999</v>
      </c>
      <c r="D69" s="130">
        <v>22.51</v>
      </c>
      <c r="E69" s="130">
        <v>23.45</v>
      </c>
      <c r="F69" s="130">
        <v>23.86</v>
      </c>
      <c r="G69" s="130">
        <v>28.373177999999999</v>
      </c>
      <c r="H69" s="130">
        <v>13.359353</v>
      </c>
      <c r="I69" s="130">
        <v>21.912236</v>
      </c>
      <c r="J69" s="130">
        <v>27.089582</v>
      </c>
      <c r="K69" s="130">
        <v>26.663285999999999</v>
      </c>
      <c r="L69" s="130">
        <v>26.497928000000002</v>
      </c>
      <c r="M69" s="130">
        <v>25.981338000000001</v>
      </c>
      <c r="N69" s="130">
        <v>26.692943</v>
      </c>
      <c r="O69" s="130">
        <v>26.743561</v>
      </c>
      <c r="P69" s="130">
        <v>24.720877999999999</v>
      </c>
      <c r="Q69" s="130">
        <v>27.19228</v>
      </c>
      <c r="R69" s="130">
        <v>31.724815</v>
      </c>
      <c r="S69" s="130">
        <v>35.417406</v>
      </c>
      <c r="T69" s="130">
        <v>26.605591</v>
      </c>
      <c r="U69" s="130">
        <v>30.696344</v>
      </c>
      <c r="V69" s="130">
        <v>28.343178999999999</v>
      </c>
      <c r="W69" s="130">
        <v>30.591111999999999</v>
      </c>
      <c r="X69" s="130">
        <v>32.347414000000001</v>
      </c>
      <c r="Y69" s="130">
        <v>35.305087</v>
      </c>
      <c r="Z69" s="130">
        <v>41.293343</v>
      </c>
      <c r="AA69" s="130">
        <v>41.702883999999997</v>
      </c>
      <c r="AB69" s="130">
        <v>42.221572000000002</v>
      </c>
      <c r="AC69" s="130">
        <v>47.768090000000001</v>
      </c>
      <c r="AD69" s="130">
        <v>62.108842000000003</v>
      </c>
      <c r="AE69" s="130">
        <v>71.172908000000007</v>
      </c>
      <c r="AF69" s="130">
        <v>75.323535000000007</v>
      </c>
      <c r="AG69" s="130">
        <v>86.317051000000006</v>
      </c>
      <c r="AH69" s="130">
        <v>93.573770999999994</v>
      </c>
      <c r="AI69" s="130">
        <v>100.240469</v>
      </c>
      <c r="AJ69" s="130">
        <v>131.86404493333299</v>
      </c>
      <c r="AK69" s="131">
        <v>131.281639275278</v>
      </c>
      <c r="AL69" s="132">
        <v>-7.1368860405876004E-3</v>
      </c>
      <c r="AM69" s="132">
        <v>0.123116053569251</v>
      </c>
      <c r="AN69" s="132">
        <v>4.8943229232401497E-3</v>
      </c>
    </row>
    <row r="70" spans="1:40">
      <c r="A70" s="124" t="s">
        <v>316</v>
      </c>
      <c r="B70" s="130">
        <v>15.4314</v>
      </c>
      <c r="C70" s="130">
        <v>16.034199999999998</v>
      </c>
      <c r="D70" s="130">
        <v>17.677</v>
      </c>
      <c r="E70" s="130">
        <v>19.352499999999999</v>
      </c>
      <c r="F70" s="130">
        <v>20.453299999999999</v>
      </c>
      <c r="G70" s="130">
        <v>20.897600000000001</v>
      </c>
      <c r="H70" s="130">
        <v>21.514099999999999</v>
      </c>
      <c r="I70" s="130">
        <v>24.686199999999999</v>
      </c>
      <c r="J70" s="130">
        <v>25.999700000000001</v>
      </c>
      <c r="K70" s="130">
        <v>28.3157</v>
      </c>
      <c r="L70" s="130">
        <v>30.437000000000001</v>
      </c>
      <c r="M70" s="130">
        <v>32.569400000000002</v>
      </c>
      <c r="N70" s="130">
        <v>35.110999999999997</v>
      </c>
      <c r="O70" s="130">
        <v>37.976399999999998</v>
      </c>
      <c r="P70" s="130">
        <v>39.227499999999999</v>
      </c>
      <c r="Q70" s="130">
        <v>42.957500000000003</v>
      </c>
      <c r="R70" s="130">
        <v>43.838200000000001</v>
      </c>
      <c r="S70" s="130">
        <v>45.427900000000001</v>
      </c>
      <c r="T70" s="130">
        <v>47.047600000000003</v>
      </c>
      <c r="U70" s="130">
        <v>48.4711</v>
      </c>
      <c r="V70" s="130">
        <v>49.833399999999997</v>
      </c>
      <c r="W70" s="130">
        <v>51.811199999999999</v>
      </c>
      <c r="X70" s="130">
        <v>55.107100000000003</v>
      </c>
      <c r="Y70" s="130">
        <v>55.831499999999998</v>
      </c>
      <c r="Z70" s="130">
        <v>55.307200000000002</v>
      </c>
      <c r="AA70" s="130">
        <v>58.485999999999997</v>
      </c>
      <c r="AB70" s="130">
        <v>59.276699999999998</v>
      </c>
      <c r="AC70" s="130">
        <v>62.965499999999999</v>
      </c>
      <c r="AD70" s="130">
        <v>61.358899999999998</v>
      </c>
      <c r="AE70" s="130">
        <v>61.330300000000001</v>
      </c>
      <c r="AF70" s="130">
        <v>64.330699999999993</v>
      </c>
      <c r="AG70" s="130">
        <v>67.3643</v>
      </c>
      <c r="AH70" s="130">
        <v>67.711500000000001</v>
      </c>
      <c r="AI70" s="130">
        <v>69.258300000000006</v>
      </c>
      <c r="AJ70" s="130">
        <v>72.344800000000006</v>
      </c>
      <c r="AK70" s="131">
        <v>74.263803887358705</v>
      </c>
      <c r="AL70" s="132">
        <v>2.3721087339524199E-2</v>
      </c>
      <c r="AM70" s="132">
        <v>2.7217867184919298E-2</v>
      </c>
      <c r="AN70" s="132">
        <v>2.7686357341316198E-3</v>
      </c>
    </row>
    <row r="71" spans="1:40">
      <c r="A71" s="124" t="s">
        <v>317</v>
      </c>
      <c r="B71" s="130">
        <v>15.417</v>
      </c>
      <c r="C71" s="130">
        <v>16.934999999999999</v>
      </c>
      <c r="D71" s="130">
        <v>18.091999999999999</v>
      </c>
      <c r="E71" s="130">
        <v>19.599</v>
      </c>
      <c r="F71" s="130">
        <v>21.085000000000001</v>
      </c>
      <c r="G71" s="130">
        <v>18.477</v>
      </c>
      <c r="H71" s="130">
        <v>10.78</v>
      </c>
      <c r="I71" s="130">
        <v>16.885000000000002</v>
      </c>
      <c r="J71" s="130">
        <v>20.178000000000001</v>
      </c>
      <c r="K71" s="130">
        <v>22.802</v>
      </c>
      <c r="L71" s="130">
        <v>23.724</v>
      </c>
      <c r="M71" s="130">
        <v>25.475000000000001</v>
      </c>
      <c r="N71" s="130">
        <v>26.724</v>
      </c>
      <c r="O71" s="130">
        <v>29.984000000000002</v>
      </c>
      <c r="P71" s="130">
        <v>31.576000000000001</v>
      </c>
      <c r="Q71" s="130">
        <v>32.323</v>
      </c>
      <c r="R71" s="130">
        <v>34.298999999999999</v>
      </c>
      <c r="S71" s="130">
        <v>36.362000000000002</v>
      </c>
      <c r="T71" s="130">
        <v>39.802</v>
      </c>
      <c r="U71" s="130">
        <v>41.256</v>
      </c>
      <c r="V71" s="130">
        <v>43.734000000000002</v>
      </c>
      <c r="W71" s="130">
        <v>47.606999999999999</v>
      </c>
      <c r="X71" s="130">
        <v>48.753</v>
      </c>
      <c r="Y71" s="130">
        <v>51.749000000000002</v>
      </c>
      <c r="Z71" s="130">
        <v>53.218000000000004</v>
      </c>
      <c r="AA71" s="130">
        <v>57.082999999999998</v>
      </c>
      <c r="AB71" s="130">
        <v>57.457000000000001</v>
      </c>
      <c r="AC71" s="130">
        <v>62.655000000000001</v>
      </c>
      <c r="AD71" s="130">
        <v>60.982199999999999</v>
      </c>
      <c r="AE71" s="130">
        <v>65.143299999999996</v>
      </c>
      <c r="AF71" s="130">
        <v>68.293099999999995</v>
      </c>
      <c r="AG71" s="130">
        <v>70.133814000000001</v>
      </c>
      <c r="AH71" s="130">
        <v>72.856774000000001</v>
      </c>
      <c r="AI71" s="130">
        <v>74.191214000000002</v>
      </c>
      <c r="AJ71" s="130">
        <v>75.241736015359393</v>
      </c>
      <c r="AK71" s="131">
        <v>74.927736019999998</v>
      </c>
      <c r="AL71" s="132">
        <v>-6.8940539260298203E-3</v>
      </c>
      <c r="AM71" s="132">
        <v>3.5237572704053297E-2</v>
      </c>
      <c r="AN71" s="132">
        <v>2.7933878493108699E-3</v>
      </c>
    </row>
    <row r="72" spans="1:40">
      <c r="A72" s="124" t="s">
        <v>318</v>
      </c>
      <c r="B72" s="130">
        <v>2.8879999999999999</v>
      </c>
      <c r="C72" s="130">
        <v>3.617</v>
      </c>
      <c r="D72" s="130">
        <v>3.8839999999999999</v>
      </c>
      <c r="E72" s="130">
        <v>4.4080000000000004</v>
      </c>
      <c r="F72" s="130">
        <v>4.7069999999999999</v>
      </c>
      <c r="G72" s="130">
        <v>4.5010000000000003</v>
      </c>
      <c r="H72" s="130">
        <v>4.625</v>
      </c>
      <c r="I72" s="130">
        <v>5.1130000000000004</v>
      </c>
      <c r="J72" s="130">
        <v>5.8330000000000002</v>
      </c>
      <c r="K72" s="130">
        <v>6.1980000000000004</v>
      </c>
      <c r="L72" s="130">
        <v>6.5</v>
      </c>
      <c r="M72" s="130">
        <v>6.8019999999999996</v>
      </c>
      <c r="N72" s="130">
        <v>7.3179999999999996</v>
      </c>
      <c r="O72" s="130">
        <v>8.1999999999999993</v>
      </c>
      <c r="P72" s="130">
        <v>8.4130000000000003</v>
      </c>
      <c r="Q72" s="130">
        <v>9.1110000000000007</v>
      </c>
      <c r="R72" s="130">
        <v>9.7370000000000001</v>
      </c>
      <c r="S72" s="130">
        <v>10.331</v>
      </c>
      <c r="T72" s="130">
        <v>10.714</v>
      </c>
      <c r="U72" s="130">
        <v>11.499000000000001</v>
      </c>
      <c r="V72" s="130">
        <v>12.648</v>
      </c>
      <c r="W72" s="130">
        <v>13.585000000000001</v>
      </c>
      <c r="X72" s="130">
        <v>14.443</v>
      </c>
      <c r="Y72" s="130">
        <v>16.047999999999998</v>
      </c>
      <c r="Z72" s="130">
        <v>18.4453</v>
      </c>
      <c r="AA72" s="130">
        <v>19.8187</v>
      </c>
      <c r="AB72" s="130">
        <v>21.870899999999999</v>
      </c>
      <c r="AC72" s="130">
        <v>25.017302999999998</v>
      </c>
      <c r="AD72" s="130">
        <v>26.240023000000001</v>
      </c>
      <c r="AE72" s="130">
        <v>29.137094999999999</v>
      </c>
      <c r="AF72" s="130">
        <v>32.758020000000002</v>
      </c>
      <c r="AG72" s="130">
        <v>34.227699999999999</v>
      </c>
      <c r="AH72" s="130">
        <v>36.125999999999998</v>
      </c>
      <c r="AI72" s="130">
        <v>37.713999999999999</v>
      </c>
      <c r="AJ72" s="130">
        <v>38.332000000000001</v>
      </c>
      <c r="AK72" s="131">
        <v>38.857310425306402</v>
      </c>
      <c r="AL72" s="132">
        <v>1.0934543214106101E-2</v>
      </c>
      <c r="AM72" s="132">
        <v>7.5889268469339494E-2</v>
      </c>
      <c r="AN72" s="132">
        <v>1.4486429800838799E-3</v>
      </c>
    </row>
    <row r="73" spans="1:40">
      <c r="A73" s="124" t="s">
        <v>319</v>
      </c>
      <c r="B73" s="130">
        <v>3.964</v>
      </c>
      <c r="C73" s="130">
        <v>4.3179999999999996</v>
      </c>
      <c r="D73" s="130">
        <v>4.3860000000000001</v>
      </c>
      <c r="E73" s="130">
        <v>4.6139999999999999</v>
      </c>
      <c r="F73" s="130">
        <v>4.6459999999999999</v>
      </c>
      <c r="G73" s="130">
        <v>4.8419999999999996</v>
      </c>
      <c r="H73" s="130">
        <v>4.6689999999999996</v>
      </c>
      <c r="I73" s="130">
        <v>5.1829999999999998</v>
      </c>
      <c r="J73" s="130">
        <v>5.56</v>
      </c>
      <c r="K73" s="130">
        <v>5.85</v>
      </c>
      <c r="L73" s="130">
        <v>6.0129999999999999</v>
      </c>
      <c r="M73" s="130">
        <v>6.6150000000000002</v>
      </c>
      <c r="N73" s="130">
        <v>6.91</v>
      </c>
      <c r="O73" s="130">
        <v>8.1660000000000004</v>
      </c>
      <c r="P73" s="130">
        <v>8.9390000000000001</v>
      </c>
      <c r="Q73" s="130">
        <v>9.1340000000000003</v>
      </c>
      <c r="R73" s="130">
        <v>9.9510000000000005</v>
      </c>
      <c r="S73" s="130">
        <v>10.94</v>
      </c>
      <c r="T73" s="130">
        <v>12.012</v>
      </c>
      <c r="U73" s="130">
        <v>13.233000000000001</v>
      </c>
      <c r="V73" s="130">
        <v>14.396000000000001</v>
      </c>
      <c r="W73" s="130">
        <v>15.324999999999999</v>
      </c>
      <c r="X73" s="130">
        <v>19.462</v>
      </c>
      <c r="Y73" s="130">
        <v>21.616</v>
      </c>
      <c r="Z73" s="130">
        <v>24.158000000000001</v>
      </c>
      <c r="AA73" s="130">
        <v>28.143999999999998</v>
      </c>
      <c r="AB73" s="130">
        <v>30.731000000000002</v>
      </c>
      <c r="AC73" s="130">
        <v>34.787999999999997</v>
      </c>
      <c r="AD73" s="130">
        <v>34.667999999999999</v>
      </c>
      <c r="AE73" s="130">
        <v>38.692999999999998</v>
      </c>
      <c r="AF73" s="130">
        <v>41.499299999999998</v>
      </c>
      <c r="AG73" s="130">
        <v>42.307000000000002</v>
      </c>
      <c r="AH73" s="130">
        <v>45.555</v>
      </c>
      <c r="AI73" s="130">
        <v>47.912999999999997</v>
      </c>
      <c r="AJ73" s="130">
        <v>49.872999999999998</v>
      </c>
      <c r="AK73" s="131">
        <v>50.534962856260897</v>
      </c>
      <c r="AL73" s="132">
        <v>1.05044650864146E-2</v>
      </c>
      <c r="AM73" s="132">
        <v>7.5178203562759296E-2</v>
      </c>
      <c r="AN73" s="132">
        <v>1.88399861928799E-3</v>
      </c>
    </row>
    <row r="74" spans="1:40">
      <c r="A74" s="124" t="s">
        <v>320</v>
      </c>
      <c r="B74" s="130">
        <v>51.654002630613</v>
      </c>
      <c r="C74" s="130">
        <v>55.684684547758202</v>
      </c>
      <c r="D74" s="130">
        <v>65.000286215956507</v>
      </c>
      <c r="E74" s="130">
        <v>70.091069914654597</v>
      </c>
      <c r="F74" s="130">
        <v>75.729790957490195</v>
      </c>
      <c r="G74" s="130">
        <v>79.880455739234307</v>
      </c>
      <c r="H74" s="130">
        <v>84.995712650498504</v>
      </c>
      <c r="I74" s="130">
        <v>93.473177295364195</v>
      </c>
      <c r="J74" s="130">
        <v>102.668535645985</v>
      </c>
      <c r="K74" s="130">
        <v>106.045953855023</v>
      </c>
      <c r="L74" s="130">
        <v>109.928025365171</v>
      </c>
      <c r="M74" s="130">
        <v>112.16712229183599</v>
      </c>
      <c r="N74" s="130">
        <v>119.10447093268</v>
      </c>
      <c r="O74" s="130">
        <v>126.167678666282</v>
      </c>
      <c r="P74" s="130">
        <v>130.99937611906901</v>
      </c>
      <c r="Q74" s="130">
        <v>138.683483213193</v>
      </c>
      <c r="R74" s="130">
        <v>146.093211737264</v>
      </c>
      <c r="S74" s="130">
        <v>154.90595933869201</v>
      </c>
      <c r="T74" s="130">
        <v>166.58758916524201</v>
      </c>
      <c r="U74" s="130">
        <v>173.404661646368</v>
      </c>
      <c r="V74" s="130">
        <v>191.054955912465</v>
      </c>
      <c r="W74" s="130">
        <v>196.31144191883899</v>
      </c>
      <c r="X74" s="130">
        <v>204.43374269519401</v>
      </c>
      <c r="Y74" s="130">
        <v>204.20060899999999</v>
      </c>
      <c r="Z74" s="130">
        <v>217.30660900000001</v>
      </c>
      <c r="AA74" s="130">
        <v>240.071089</v>
      </c>
      <c r="AB74" s="130">
        <v>250.08439200000001</v>
      </c>
      <c r="AC74" s="130">
        <v>272.10763700000001</v>
      </c>
      <c r="AD74" s="130">
        <v>284.48547500000001</v>
      </c>
      <c r="AE74" s="130">
        <v>312.312881</v>
      </c>
      <c r="AF74" s="130">
        <v>338.83788099999998</v>
      </c>
      <c r="AG74" s="130">
        <v>345.490881</v>
      </c>
      <c r="AH74" s="130">
        <v>349.47303599999998</v>
      </c>
      <c r="AI74" s="130">
        <v>343.98595599999999</v>
      </c>
      <c r="AJ74" s="130">
        <v>343.660955867116</v>
      </c>
      <c r="AK74" s="131">
        <v>340.91166822017902</v>
      </c>
      <c r="AL74" s="132">
        <v>-1.07103825136613E-2</v>
      </c>
      <c r="AM74" s="132">
        <v>4.6901268167452999E-2</v>
      </c>
      <c r="AN74" s="132">
        <v>1.2709559400545E-2</v>
      </c>
    </row>
    <row r="75" spans="1:40">
      <c r="A75" s="124" t="s">
        <v>321</v>
      </c>
      <c r="B75" s="130">
        <v>12.185</v>
      </c>
      <c r="C75" s="130">
        <v>12.815</v>
      </c>
      <c r="D75" s="130">
        <v>13.657999999999999</v>
      </c>
      <c r="E75" s="130">
        <v>14.84</v>
      </c>
      <c r="F75" s="130">
        <v>15.612</v>
      </c>
      <c r="G75" s="130">
        <v>17.081</v>
      </c>
      <c r="H75" s="130">
        <v>17.222000000000001</v>
      </c>
      <c r="I75" s="130">
        <v>18.689</v>
      </c>
      <c r="J75" s="130">
        <v>21.73</v>
      </c>
      <c r="K75" s="130">
        <v>23.736000000000001</v>
      </c>
      <c r="L75" s="130">
        <v>24.981999999999999</v>
      </c>
      <c r="M75" s="130">
        <v>26.571999999999999</v>
      </c>
      <c r="N75" s="130">
        <v>28.463999999999999</v>
      </c>
      <c r="O75" s="130">
        <v>33.392000000000003</v>
      </c>
      <c r="P75" s="130">
        <v>37.125999999999998</v>
      </c>
      <c r="Q75" s="130">
        <v>39.944000000000003</v>
      </c>
      <c r="R75" s="130">
        <v>43.171999999999997</v>
      </c>
      <c r="S75" s="130">
        <v>46.856000000000002</v>
      </c>
      <c r="T75" s="130">
        <v>49.45</v>
      </c>
      <c r="U75" s="130">
        <v>52.417000000000002</v>
      </c>
      <c r="V75" s="130">
        <v>60.698</v>
      </c>
      <c r="W75" s="130">
        <v>62.438000000000002</v>
      </c>
      <c r="X75" s="130">
        <v>78.760999999999996</v>
      </c>
      <c r="Y75" s="130">
        <v>80.462999999999994</v>
      </c>
      <c r="Z75" s="130">
        <v>85.697999999999993</v>
      </c>
      <c r="AA75" s="130">
        <v>93.948999999999998</v>
      </c>
      <c r="AB75" s="130">
        <v>99.137</v>
      </c>
      <c r="AC75" s="130">
        <v>106.22199999999999</v>
      </c>
      <c r="AD75" s="130">
        <v>109.9787</v>
      </c>
      <c r="AE75" s="130">
        <v>116.52800000000001</v>
      </c>
      <c r="AF75" s="130">
        <v>127.383022827377</v>
      </c>
      <c r="AG75" s="130">
        <v>129.61298617812699</v>
      </c>
      <c r="AH75" s="130">
        <v>134.56869058801499</v>
      </c>
      <c r="AI75" s="130">
        <v>136.01427821046099</v>
      </c>
      <c r="AJ75" s="130">
        <v>138.45405785644101</v>
      </c>
      <c r="AK75" s="131">
        <v>138.38101166330401</v>
      </c>
      <c r="AL75" s="132">
        <v>-3.2583832927866002E-3</v>
      </c>
      <c r="AM75" s="132">
        <v>4.9140132274121402E-2</v>
      </c>
      <c r="AN75" s="132">
        <v>5.1589952811658402E-3</v>
      </c>
    </row>
    <row r="76" spans="1:40">
      <c r="A76" s="124" t="s">
        <v>322</v>
      </c>
      <c r="B76" s="130">
        <v>18.134</v>
      </c>
      <c r="C76" s="130">
        <v>19.530999999999999</v>
      </c>
      <c r="D76" s="130">
        <v>20.698</v>
      </c>
      <c r="E76" s="130">
        <v>21.734000000000002</v>
      </c>
      <c r="F76" s="130">
        <v>21.533999999999999</v>
      </c>
      <c r="G76" s="130">
        <v>21.954000000000001</v>
      </c>
      <c r="H76" s="130">
        <v>24.253</v>
      </c>
      <c r="I76" s="130">
        <v>26.867000000000001</v>
      </c>
      <c r="J76" s="130">
        <v>28.538</v>
      </c>
      <c r="K76" s="130">
        <v>32.216000000000001</v>
      </c>
      <c r="L76" s="130">
        <v>34.906999999999996</v>
      </c>
      <c r="M76" s="130">
        <v>38.880000000000003</v>
      </c>
      <c r="N76" s="130">
        <v>42.226999999999997</v>
      </c>
      <c r="O76" s="130">
        <v>46.811999999999998</v>
      </c>
      <c r="P76" s="130">
        <v>49.149000000000001</v>
      </c>
      <c r="Q76" s="130">
        <v>52.009</v>
      </c>
      <c r="R76" s="130">
        <v>54.798499999999997</v>
      </c>
      <c r="S76" s="130">
        <v>60.022300003051797</v>
      </c>
      <c r="T76" s="130">
        <v>62.361399993896498</v>
      </c>
      <c r="U76" s="130">
        <v>66.494050000000001</v>
      </c>
      <c r="V76" s="130">
        <v>70.1845</v>
      </c>
      <c r="W76" s="130">
        <v>75.472813987793003</v>
      </c>
      <c r="X76" s="130">
        <v>80.8671500061035</v>
      </c>
      <c r="Y76" s="130">
        <v>87.082000006103499</v>
      </c>
      <c r="Z76" s="130">
        <v>90.662630006103498</v>
      </c>
      <c r="AA76" s="130">
        <v>98.745578487792997</v>
      </c>
      <c r="AB76" s="130">
        <v>93.360092987792996</v>
      </c>
      <c r="AC76" s="130">
        <v>88.306601608843494</v>
      </c>
      <c r="AD76" s="130">
        <v>83.686069975585895</v>
      </c>
      <c r="AE76" s="130">
        <v>83.543062506103496</v>
      </c>
      <c r="AF76" s="130">
        <v>81.779841000000005</v>
      </c>
      <c r="AG76" s="130">
        <v>82.074218099999996</v>
      </c>
      <c r="AH76" s="130">
        <v>85.4215790244141</v>
      </c>
      <c r="AI76" s="130">
        <v>83.702288793706998</v>
      </c>
      <c r="AJ76" s="130">
        <v>85.165070331615794</v>
      </c>
      <c r="AK76" s="131">
        <v>84.401011591609603</v>
      </c>
      <c r="AL76" s="132">
        <v>-1.1679231789991499E-2</v>
      </c>
      <c r="AM76" s="132">
        <v>-6.2358635442868503E-3</v>
      </c>
      <c r="AN76" s="132">
        <v>3.1465619111541898E-3</v>
      </c>
    </row>
    <row r="77" spans="1:40" s="125" customFormat="1">
      <c r="A77" s="133" t="s">
        <v>323</v>
      </c>
      <c r="B77" s="134">
        <v>179.561402630613</v>
      </c>
      <c r="C77" s="134">
        <v>193.40788454775799</v>
      </c>
      <c r="D77" s="134">
        <v>210.96728621595599</v>
      </c>
      <c r="E77" s="134">
        <v>225.05856991465501</v>
      </c>
      <c r="F77" s="134">
        <v>239.05809095749001</v>
      </c>
      <c r="G77" s="134">
        <v>253.66123373923401</v>
      </c>
      <c r="H77" s="134">
        <v>244.23216565049901</v>
      </c>
      <c r="I77" s="134">
        <v>279.98661329536401</v>
      </c>
      <c r="J77" s="134">
        <v>312.28281764598501</v>
      </c>
      <c r="K77" s="134">
        <v>332.83093985502302</v>
      </c>
      <c r="L77" s="134">
        <v>347.34195336517098</v>
      </c>
      <c r="M77" s="134">
        <v>364.80186029183602</v>
      </c>
      <c r="N77" s="134">
        <v>389.53441393268002</v>
      </c>
      <c r="O77" s="134">
        <v>419.82663966628201</v>
      </c>
      <c r="P77" s="134">
        <v>440.23875411906897</v>
      </c>
      <c r="Q77" s="134">
        <v>470.70226321319302</v>
      </c>
      <c r="R77" s="134">
        <v>501.21672673726499</v>
      </c>
      <c r="S77" s="134">
        <v>538.48756534174402</v>
      </c>
      <c r="T77" s="134">
        <v>566.22518015913795</v>
      </c>
      <c r="U77" s="134">
        <v>600.22615564636806</v>
      </c>
      <c r="V77" s="134">
        <v>647.96903491246496</v>
      </c>
      <c r="W77" s="134">
        <v>686.57156790663203</v>
      </c>
      <c r="X77" s="134">
        <v>737.30540670129699</v>
      </c>
      <c r="Y77" s="134">
        <v>762.77519600610401</v>
      </c>
      <c r="Z77" s="134">
        <v>807.89608200610303</v>
      </c>
      <c r="AA77" s="134">
        <v>873.68125148779302</v>
      </c>
      <c r="AB77" s="134">
        <v>889.72665698779304</v>
      </c>
      <c r="AC77" s="134">
        <v>948.58613160884397</v>
      </c>
      <c r="AD77" s="134">
        <v>982.36020997558603</v>
      </c>
      <c r="AE77" s="134">
        <v>1051.4094465061</v>
      </c>
      <c r="AF77" s="134">
        <v>1109.68539982738</v>
      </c>
      <c r="AG77" s="134">
        <v>1143.67095027813</v>
      </c>
      <c r="AH77" s="134">
        <v>1190.4503506124299</v>
      </c>
      <c r="AI77" s="134">
        <v>1207.43286528472</v>
      </c>
      <c r="AJ77" s="134">
        <v>1253.6312075788501</v>
      </c>
      <c r="AK77" s="134">
        <v>1265.1925050892901</v>
      </c>
      <c r="AL77" s="135">
        <v>6.4648098565580599E-3</v>
      </c>
      <c r="AM77" s="135">
        <v>4.4916120386872697E-2</v>
      </c>
      <c r="AN77" s="135">
        <v>4.7167758676336498E-2</v>
      </c>
    </row>
    <row r="78" spans="1:4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c r="Z78" s="130"/>
      <c r="AA78" s="130"/>
      <c r="AB78" s="130"/>
      <c r="AC78" s="130"/>
      <c r="AD78" s="130"/>
      <c r="AE78" s="130"/>
      <c r="AF78" s="130"/>
      <c r="AG78" s="130"/>
      <c r="AH78" s="130"/>
      <c r="AI78" s="130"/>
      <c r="AJ78" s="130"/>
      <c r="AK78" s="131"/>
      <c r="AL78" s="132"/>
      <c r="AM78" s="132"/>
      <c r="AN78" s="132"/>
    </row>
    <row r="79" spans="1:40">
      <c r="A79" s="136" t="s">
        <v>324</v>
      </c>
      <c r="B79" s="130">
        <v>12.273999999999999</v>
      </c>
      <c r="C79" s="130">
        <v>12.981</v>
      </c>
      <c r="D79" s="130">
        <v>12.722</v>
      </c>
      <c r="E79" s="130">
        <v>13.965999999999999</v>
      </c>
      <c r="F79" s="130">
        <v>15.324</v>
      </c>
      <c r="G79" s="130">
        <v>16.103999999999999</v>
      </c>
      <c r="H79" s="130">
        <v>17.344999999999999</v>
      </c>
      <c r="I79" s="130">
        <v>18.286000000000001</v>
      </c>
      <c r="J79" s="130">
        <v>19.414000000000001</v>
      </c>
      <c r="K79" s="130">
        <v>19.882999999999999</v>
      </c>
      <c r="L79" s="130">
        <v>19.715</v>
      </c>
      <c r="M79" s="130">
        <v>20.654</v>
      </c>
      <c r="N79" s="130">
        <v>21.497</v>
      </c>
      <c r="O79" s="130">
        <v>23.262</v>
      </c>
      <c r="P79" s="130">
        <v>24.757000000000001</v>
      </c>
      <c r="Q79" s="130">
        <v>25.411999999999999</v>
      </c>
      <c r="R79" s="130">
        <v>26.625</v>
      </c>
      <c r="S79" s="130">
        <v>27.648</v>
      </c>
      <c r="T79" s="130">
        <v>29.527999999999999</v>
      </c>
      <c r="U79" s="130">
        <v>31.248999999999999</v>
      </c>
      <c r="V79" s="130">
        <v>33.914999999999999</v>
      </c>
      <c r="W79" s="130">
        <v>35.226999999999997</v>
      </c>
      <c r="X79" s="130">
        <v>37.31</v>
      </c>
      <c r="Y79" s="130">
        <v>40.237000000000002</v>
      </c>
      <c r="Z79" s="130">
        <v>43.112000000000002</v>
      </c>
      <c r="AA79" s="130">
        <v>45.734999999999999</v>
      </c>
      <c r="AB79" s="130">
        <v>53.073999999999998</v>
      </c>
      <c r="AC79" s="130">
        <v>57.396999999999998</v>
      </c>
      <c r="AD79" s="130">
        <v>59.89</v>
      </c>
      <c r="AE79" s="130">
        <v>64.241</v>
      </c>
      <c r="AF79" s="130">
        <v>68.798000000000002</v>
      </c>
      <c r="AG79" s="130">
        <v>70.997</v>
      </c>
      <c r="AH79" s="130">
        <v>76.016999999999996</v>
      </c>
      <c r="AI79" s="130">
        <v>76.662999999999997</v>
      </c>
      <c r="AJ79" s="130">
        <v>81.527000000000001</v>
      </c>
      <c r="AK79" s="131">
        <v>78.769000000000005</v>
      </c>
      <c r="AL79" s="132">
        <v>-3.6469094250917301E-2</v>
      </c>
      <c r="AM79" s="132">
        <v>6.5786780355999303E-2</v>
      </c>
      <c r="AN79" s="132">
        <v>2.93659436665263E-3</v>
      </c>
    </row>
    <row r="80" spans="1:40">
      <c r="A80" s="136" t="s">
        <v>325</v>
      </c>
      <c r="B80" s="130">
        <v>30.253499999999999</v>
      </c>
      <c r="C80" s="130">
        <v>32.460999999999999</v>
      </c>
      <c r="D80" s="130">
        <v>35.654499999999999</v>
      </c>
      <c r="E80" s="130">
        <v>38.712499999999999</v>
      </c>
      <c r="F80" s="130">
        <v>40.6145</v>
      </c>
      <c r="G80" s="130">
        <v>41.952500000000001</v>
      </c>
      <c r="H80" s="130">
        <v>43.276000000000003</v>
      </c>
      <c r="I80" s="130">
        <v>44.987000000000002</v>
      </c>
      <c r="J80" s="130">
        <v>46.737000000000002</v>
      </c>
      <c r="K80" s="130">
        <v>48.55</v>
      </c>
      <c r="L80" s="130">
        <v>50.652000000000001</v>
      </c>
      <c r="M80" s="130">
        <v>53.57</v>
      </c>
      <c r="N80" s="130">
        <v>56.783999999999999</v>
      </c>
      <c r="O80" s="130">
        <v>60.697000000000003</v>
      </c>
      <c r="P80" s="130">
        <v>65.730500000000006</v>
      </c>
      <c r="Q80" s="130">
        <v>73.319000000000003</v>
      </c>
      <c r="R80" s="130">
        <v>80.712500000000006</v>
      </c>
      <c r="S80" s="130">
        <v>86.236000000000004</v>
      </c>
      <c r="T80" s="130">
        <v>92.186499999999995</v>
      </c>
      <c r="U80" s="130">
        <v>98.252319322254806</v>
      </c>
      <c r="V80" s="130">
        <v>104.947315412186</v>
      </c>
      <c r="W80" s="130">
        <v>111.66104985337201</v>
      </c>
      <c r="X80" s="130">
        <v>119.866980449658</v>
      </c>
      <c r="Y80" s="130">
        <v>128.79240990550699</v>
      </c>
      <c r="Z80" s="130">
        <v>134.26723264907099</v>
      </c>
      <c r="AA80" s="130">
        <v>144.431719778429</v>
      </c>
      <c r="AB80" s="130">
        <v>149.562867057674</v>
      </c>
      <c r="AC80" s="130">
        <v>162.831092212447</v>
      </c>
      <c r="AD80" s="130">
        <v>165.063837406321</v>
      </c>
      <c r="AE80" s="130">
        <v>171.23427891821399</v>
      </c>
      <c r="AF80" s="130">
        <v>181.836427174976</v>
      </c>
      <c r="AG80" s="130">
        <v>188.191098729228</v>
      </c>
      <c r="AH80" s="130">
        <v>193.211164222874</v>
      </c>
      <c r="AI80" s="130">
        <v>199.39878038449001</v>
      </c>
      <c r="AJ80" s="130">
        <v>200.562966438579</v>
      </c>
      <c r="AK80" s="131">
        <v>198.61019257087</v>
      </c>
      <c r="AL80" s="132">
        <v>-1.2442100909229901E-2</v>
      </c>
      <c r="AM80" s="132">
        <v>4.0945688351870201E-2</v>
      </c>
      <c r="AN80" s="132">
        <v>7.40440493929606E-3</v>
      </c>
    </row>
    <row r="81" spans="1:40">
      <c r="A81" s="136" t="s">
        <v>326</v>
      </c>
      <c r="B81" s="130">
        <v>7.3449999999999998</v>
      </c>
      <c r="C81" s="130">
        <v>7.7640000000000002</v>
      </c>
      <c r="D81" s="130">
        <v>8.0009999999999994</v>
      </c>
      <c r="E81" s="130">
        <v>8.984</v>
      </c>
      <c r="F81" s="130">
        <v>9.0239999999999991</v>
      </c>
      <c r="G81" s="130">
        <v>9.6280000000000001</v>
      </c>
      <c r="H81" s="130">
        <v>9.2050000000000001</v>
      </c>
      <c r="I81" s="130">
        <v>9.7189999999999994</v>
      </c>
      <c r="J81" s="130">
        <v>9.91</v>
      </c>
      <c r="K81" s="130">
        <v>11.47</v>
      </c>
      <c r="L81" s="130">
        <v>12.092000000000001</v>
      </c>
      <c r="M81" s="130">
        <v>12.538</v>
      </c>
      <c r="N81" s="130">
        <v>13.593</v>
      </c>
      <c r="O81" s="130">
        <v>12.968</v>
      </c>
      <c r="P81" s="130">
        <v>12.895</v>
      </c>
      <c r="Q81" s="130">
        <v>12.863</v>
      </c>
      <c r="R81" s="130">
        <v>15.045999999999999</v>
      </c>
      <c r="S81" s="130">
        <v>15.228</v>
      </c>
      <c r="T81" s="130">
        <v>16.52</v>
      </c>
      <c r="U81" s="130">
        <v>17.5715</v>
      </c>
      <c r="V81" s="130">
        <v>19.723199999999999</v>
      </c>
      <c r="W81" s="130">
        <v>20.451000000000001</v>
      </c>
      <c r="X81" s="130">
        <v>20.312999999999999</v>
      </c>
      <c r="Y81" s="130">
        <v>20.990600000000001</v>
      </c>
      <c r="Z81" s="130">
        <v>21.6553</v>
      </c>
      <c r="AA81" s="130">
        <v>23.683399999999999</v>
      </c>
      <c r="AB81" s="130">
        <v>25.355599999999999</v>
      </c>
      <c r="AC81" s="130">
        <v>27.6585</v>
      </c>
      <c r="AD81" s="130">
        <v>28.120699999999999</v>
      </c>
      <c r="AE81" s="130">
        <v>29.278500000000001</v>
      </c>
      <c r="AF81" s="130">
        <v>30.320978683358099</v>
      </c>
      <c r="AG81" s="130">
        <v>30.716000000000001</v>
      </c>
      <c r="AH81" s="130">
        <v>31.630897000000001</v>
      </c>
      <c r="AI81" s="130">
        <v>34.441907</v>
      </c>
      <c r="AJ81" s="130">
        <v>40.148074999999999</v>
      </c>
      <c r="AK81" s="131">
        <v>38.165429140097203</v>
      </c>
      <c r="AL81" s="132">
        <v>-5.1980648853048997E-2</v>
      </c>
      <c r="AM81" s="132">
        <v>6.3677694774502802E-2</v>
      </c>
      <c r="AN81" s="132">
        <v>1.42284888996546E-3</v>
      </c>
    </row>
    <row r="82" spans="1:40">
      <c r="A82" s="136" t="s">
        <v>327</v>
      </c>
      <c r="B82" s="130">
        <v>143.49100000000001</v>
      </c>
      <c r="C82" s="130">
        <v>148.24100000000001</v>
      </c>
      <c r="D82" s="130">
        <v>152.37299999999999</v>
      </c>
      <c r="E82" s="130">
        <v>158.14099999999999</v>
      </c>
      <c r="F82" s="130">
        <v>163.35900000000001</v>
      </c>
      <c r="G82" s="130">
        <v>167.226</v>
      </c>
      <c r="H82" s="130">
        <v>168.316</v>
      </c>
      <c r="I82" s="130">
        <v>168.09</v>
      </c>
      <c r="J82" s="130">
        <v>174.70599999999999</v>
      </c>
      <c r="K82" s="130">
        <v>181.69</v>
      </c>
      <c r="L82" s="130">
        <v>186.655</v>
      </c>
      <c r="M82" s="130">
        <v>200.09200000000001</v>
      </c>
      <c r="N82" s="130">
        <v>210.36199999999999</v>
      </c>
      <c r="O82" s="130">
        <v>205.374</v>
      </c>
      <c r="P82" s="130">
        <v>203.012</v>
      </c>
      <c r="Q82" s="130">
        <v>210.67</v>
      </c>
      <c r="R82" s="130">
        <v>210.1</v>
      </c>
      <c r="S82" s="130">
        <v>220.57499999999999</v>
      </c>
      <c r="T82" s="130">
        <v>234.22900000000001</v>
      </c>
      <c r="U82" s="130">
        <v>244.60499999999999</v>
      </c>
      <c r="V82" s="130">
        <v>244.922</v>
      </c>
      <c r="W82" s="130">
        <v>253.798</v>
      </c>
      <c r="X82" s="130">
        <v>263.47899999999998</v>
      </c>
      <c r="Y82" s="130">
        <v>258.291</v>
      </c>
      <c r="Z82" s="130">
        <v>249.55699999999999</v>
      </c>
      <c r="AA82" s="130">
        <v>259.601</v>
      </c>
      <c r="AB82" s="130">
        <v>262.53800000000001</v>
      </c>
      <c r="AC82" s="130">
        <v>257.91899999999998</v>
      </c>
      <c r="AD82" s="130">
        <v>256.137</v>
      </c>
      <c r="AE82" s="130">
        <v>254.76499999999999</v>
      </c>
      <c r="AF82" s="130">
        <v>250.148</v>
      </c>
      <c r="AG82" s="130">
        <v>252.74700000000001</v>
      </c>
      <c r="AH82" s="130">
        <v>255.09299999999999</v>
      </c>
      <c r="AI82" s="130">
        <v>256.33600000000001</v>
      </c>
      <c r="AJ82" s="130">
        <v>252.578</v>
      </c>
      <c r="AK82" s="131">
        <v>239.459</v>
      </c>
      <c r="AL82" s="132">
        <v>-5.4530717492582502E-2</v>
      </c>
      <c r="AM82" s="132">
        <v>1.2040008167542001E-3</v>
      </c>
      <c r="AN82" s="132">
        <v>8.9272931031785692E-3</v>
      </c>
    </row>
    <row r="83" spans="1:40">
      <c r="A83" s="136" t="s">
        <v>328</v>
      </c>
      <c r="B83" s="130">
        <v>24.1005811350919</v>
      </c>
      <c r="C83" s="130">
        <v>24.675269384492399</v>
      </c>
      <c r="D83" s="130">
        <v>24.880256060991201</v>
      </c>
      <c r="E83" s="130">
        <v>27.2276156582734</v>
      </c>
      <c r="F83" s="130">
        <v>26.428566974260601</v>
      </c>
      <c r="G83" s="130">
        <v>30.019193520064</v>
      </c>
      <c r="H83" s="130">
        <v>31.428075813349299</v>
      </c>
      <c r="I83" s="130">
        <v>28.780113615507599</v>
      </c>
      <c r="J83" s="130">
        <v>30.311556101678701</v>
      </c>
      <c r="K83" s="130">
        <v>30.735424618465199</v>
      </c>
      <c r="L83" s="130">
        <v>31.728776916546799</v>
      </c>
      <c r="M83" s="130">
        <v>31.467779927498</v>
      </c>
      <c r="N83" s="130">
        <v>33.485810499999999</v>
      </c>
      <c r="O83" s="130">
        <v>38.842020099999999</v>
      </c>
      <c r="P83" s="130">
        <v>41.048394500000001</v>
      </c>
      <c r="Q83" s="130">
        <v>42.277376799999999</v>
      </c>
      <c r="R83" s="130">
        <v>46.295902652539098</v>
      </c>
      <c r="S83" s="130">
        <v>48.180485618322798</v>
      </c>
      <c r="T83" s="130">
        <v>47.834630755273402</v>
      </c>
      <c r="U83" s="130">
        <v>50.995637754374997</v>
      </c>
      <c r="V83" s="130">
        <v>54.229281208432603</v>
      </c>
      <c r="W83" s="130">
        <v>56.284975502011697</v>
      </c>
      <c r="X83" s="130">
        <v>59.493487874086703</v>
      </c>
      <c r="Y83" s="130">
        <v>61.751774421704297</v>
      </c>
      <c r="Z83" s="130">
        <v>66.462712427580101</v>
      </c>
      <c r="AA83" s="130">
        <v>73.996774237203596</v>
      </c>
      <c r="AB83" s="130">
        <v>78.442950385957502</v>
      </c>
      <c r="AC83" s="130">
        <v>81.608669150825193</v>
      </c>
      <c r="AD83" s="130">
        <v>86.842967571679196</v>
      </c>
      <c r="AE83" s="130">
        <v>93.044795089199198</v>
      </c>
      <c r="AF83" s="130">
        <v>98.271688685743698</v>
      </c>
      <c r="AG83" s="130">
        <v>97.003986131830402</v>
      </c>
      <c r="AH83" s="130">
        <v>103.036787042399</v>
      </c>
      <c r="AI83" s="130">
        <v>108.758967688434</v>
      </c>
      <c r="AJ83" s="130">
        <v>109.481965434307</v>
      </c>
      <c r="AK83" s="131">
        <v>109.386420705389</v>
      </c>
      <c r="AL83" s="132">
        <v>-3.6025543502132798E-3</v>
      </c>
      <c r="AM83" s="132">
        <v>5.1178458394616197E-2</v>
      </c>
      <c r="AN83" s="132">
        <v>4.0780452567855396E-3</v>
      </c>
    </row>
    <row r="84" spans="1:40">
      <c r="A84" s="136" t="s">
        <v>329</v>
      </c>
      <c r="B84" s="130">
        <v>9.7390000000000008</v>
      </c>
      <c r="C84" s="130">
        <v>10.050000000000001</v>
      </c>
      <c r="D84" s="130">
        <v>10.087999999999999</v>
      </c>
      <c r="E84" s="130">
        <v>10.238</v>
      </c>
      <c r="F84" s="130">
        <v>11.942</v>
      </c>
      <c r="G84" s="130">
        <v>10.888100000381501</v>
      </c>
      <c r="H84" s="130">
        <v>10.6145</v>
      </c>
      <c r="I84" s="130">
        <v>11.4015</v>
      </c>
      <c r="J84" s="130">
        <v>10.753</v>
      </c>
      <c r="K84" s="130">
        <v>10.308</v>
      </c>
      <c r="L84" s="130">
        <v>11.44</v>
      </c>
      <c r="M84" s="130">
        <v>11.616</v>
      </c>
      <c r="N84" s="130">
        <v>11.058999999999999</v>
      </c>
      <c r="O84" s="130">
        <v>10.943</v>
      </c>
      <c r="P84" s="130">
        <v>11.516999999999999</v>
      </c>
      <c r="Q84" s="130">
        <v>12.627399997711199</v>
      </c>
      <c r="R84" s="130">
        <v>13.0454479751587</v>
      </c>
      <c r="S84" s="130">
        <v>13.2199050292969</v>
      </c>
      <c r="T84" s="130">
        <v>13.9510870605469</v>
      </c>
      <c r="U84" s="130">
        <v>15.6321340080261</v>
      </c>
      <c r="V84" s="130">
        <v>16.385656037902798</v>
      </c>
      <c r="W84" s="130">
        <v>18.641637017822301</v>
      </c>
      <c r="X84" s="130">
        <v>18.642486920166</v>
      </c>
      <c r="Y84" s="130">
        <v>20.140303082275398</v>
      </c>
      <c r="Z84" s="130">
        <v>21.140287921142601</v>
      </c>
      <c r="AA84" s="130">
        <v>22.155419139312698</v>
      </c>
      <c r="AB84" s="130">
        <v>22.668694041870101</v>
      </c>
      <c r="AC84" s="130">
        <v>23.343963181945799</v>
      </c>
      <c r="AD84" s="130">
        <v>27.646945839782699</v>
      </c>
      <c r="AE84" s="130">
        <v>30.355889318603499</v>
      </c>
      <c r="AF84" s="130">
        <v>32.699999335449199</v>
      </c>
      <c r="AG84" s="130">
        <v>33.051516322265599</v>
      </c>
      <c r="AH84" s="130">
        <v>35.328752050476098</v>
      </c>
      <c r="AI84" s="130">
        <v>37.9530947727661</v>
      </c>
      <c r="AJ84" s="130">
        <v>40.172720880996202</v>
      </c>
      <c r="AK84" s="131">
        <v>41.443957865559199</v>
      </c>
      <c r="AL84" s="132">
        <v>2.8825583670003499E-2</v>
      </c>
      <c r="AM84" s="132">
        <v>6.6306446840540101E-2</v>
      </c>
      <c r="AN84" s="132">
        <v>1.5450760222903699E-3</v>
      </c>
    </row>
    <row r="85" spans="1:40">
      <c r="A85" s="136" t="s">
        <v>330</v>
      </c>
      <c r="B85" s="130">
        <v>18.222020130339601</v>
      </c>
      <c r="C85" s="130">
        <v>20.251501981086001</v>
      </c>
      <c r="D85" s="130">
        <v>21.438769199218601</v>
      </c>
      <c r="E85" s="130">
        <v>22.192451642363601</v>
      </c>
      <c r="F85" s="130">
        <v>23.778657472190201</v>
      </c>
      <c r="G85" s="130">
        <v>24.345024401002501</v>
      </c>
      <c r="H85" s="130">
        <v>25.4162109129017</v>
      </c>
      <c r="I85" s="130">
        <v>26.6283278320088</v>
      </c>
      <c r="J85" s="130">
        <v>26.530572383377699</v>
      </c>
      <c r="K85" s="130">
        <v>27.5357749178863</v>
      </c>
      <c r="L85" s="130">
        <v>28.665120593481301</v>
      </c>
      <c r="M85" s="130">
        <v>30.120241247421099</v>
      </c>
      <c r="N85" s="130">
        <v>31.140616660719701</v>
      </c>
      <c r="O85" s="130">
        <v>29.139808476924301</v>
      </c>
      <c r="P85" s="130">
        <v>32.0142070714992</v>
      </c>
      <c r="Q85" s="130">
        <v>32.023284987853998</v>
      </c>
      <c r="R85" s="130">
        <v>34.027727927963298</v>
      </c>
      <c r="S85" s="130">
        <v>40.3650059714356</v>
      </c>
      <c r="T85" s="130">
        <v>37.633511049377397</v>
      </c>
      <c r="U85" s="130">
        <v>42.702142985931403</v>
      </c>
      <c r="V85" s="130">
        <v>43.168826995941203</v>
      </c>
      <c r="W85" s="130">
        <v>44.562014003814703</v>
      </c>
      <c r="X85" s="130">
        <v>43.458078945373501</v>
      </c>
      <c r="Y85" s="130">
        <v>43.489926106140103</v>
      </c>
      <c r="Z85" s="130">
        <v>42.612150974517803</v>
      </c>
      <c r="AA85" s="130">
        <v>50.802600930267303</v>
      </c>
      <c r="AB85" s="130">
        <v>52.257989979949997</v>
      </c>
      <c r="AC85" s="130">
        <v>54.431037966049203</v>
      </c>
      <c r="AD85" s="130">
        <v>59.755342745183803</v>
      </c>
      <c r="AE85" s="130">
        <v>63.012372649952901</v>
      </c>
      <c r="AF85" s="130">
        <v>64.015281829887698</v>
      </c>
      <c r="AG85" s="130">
        <v>67.698512062617993</v>
      </c>
      <c r="AH85" s="130">
        <v>70.910912996447294</v>
      </c>
      <c r="AI85" s="130">
        <v>73.350167100063601</v>
      </c>
      <c r="AJ85" s="130">
        <v>77.4096332617044</v>
      </c>
      <c r="AK85" s="131">
        <v>78.620071631649907</v>
      </c>
      <c r="AL85" s="132">
        <v>1.28618285491047E-2</v>
      </c>
      <c r="AM85" s="132">
        <v>6.1515048486625097E-2</v>
      </c>
      <c r="AN85" s="132">
        <v>2.9310421543923301E-3</v>
      </c>
    </row>
    <row r="86" spans="1:40">
      <c r="A86" s="136" t="s">
        <v>331</v>
      </c>
      <c r="B86" s="130">
        <v>11.3927368421053</v>
      </c>
      <c r="C86" s="130">
        <v>11.4058947368421</v>
      </c>
      <c r="D86" s="130">
        <v>12.5</v>
      </c>
      <c r="E86" s="130">
        <v>13.3300526315789</v>
      </c>
      <c r="F86" s="130">
        <v>13.5911052631579</v>
      </c>
      <c r="G86" s="130">
        <v>16.064210526315801</v>
      </c>
      <c r="H86" s="130">
        <v>16.574210526315799</v>
      </c>
      <c r="I86" s="130">
        <v>17.332210526315802</v>
      </c>
      <c r="J86" s="130">
        <v>18.050210526315801</v>
      </c>
      <c r="K86" s="130">
        <v>18.821210526315799</v>
      </c>
      <c r="L86" s="130">
        <v>19.170315789473701</v>
      </c>
      <c r="M86" s="130">
        <v>20.0993157894737</v>
      </c>
      <c r="N86" s="130">
        <v>21.189315789473699</v>
      </c>
      <c r="O86" s="130">
        <v>22.699315789473701</v>
      </c>
      <c r="P86" s="130">
        <v>24.4882105263158</v>
      </c>
      <c r="Q86" s="130">
        <v>26.176210526315799</v>
      </c>
      <c r="R86" s="130">
        <v>27.587210526315801</v>
      </c>
      <c r="S86" s="130">
        <v>29.4614736842105</v>
      </c>
      <c r="T86" s="130">
        <v>30.3227916842105</v>
      </c>
      <c r="U86" s="130">
        <v>32.308586684210503</v>
      </c>
      <c r="V86" s="130">
        <v>35.422381684210499</v>
      </c>
      <c r="W86" s="130">
        <v>37.9094398421053</v>
      </c>
      <c r="X86" s="130">
        <v>40.068234842105298</v>
      </c>
      <c r="Y86" s="130">
        <v>43.124029842105301</v>
      </c>
      <c r="Z86" s="130">
        <v>45.719824842105297</v>
      </c>
      <c r="AA86" s="130">
        <v>49.024619842105302</v>
      </c>
      <c r="AB86" s="130">
        <v>42.590414842105297</v>
      </c>
      <c r="AC86" s="130">
        <v>52.430787395097298</v>
      </c>
      <c r="AD86" s="130">
        <v>56.391527842105297</v>
      </c>
      <c r="AE86" s="130">
        <v>57.037527842105298</v>
      </c>
      <c r="AF86" s="130">
        <v>57.305527842105299</v>
      </c>
      <c r="AG86" s="130">
        <v>51.3687873950973</v>
      </c>
      <c r="AH86" s="130">
        <v>53.965660842105301</v>
      </c>
      <c r="AI86" s="130">
        <v>55.276524842105303</v>
      </c>
      <c r="AJ86" s="130">
        <v>57.036066406885098</v>
      </c>
      <c r="AK86" s="131">
        <v>54.537205203537603</v>
      </c>
      <c r="AL86" s="132">
        <v>-4.6424484147359703E-2</v>
      </c>
      <c r="AM86" s="132">
        <v>2.23615336890448E-2</v>
      </c>
      <c r="AN86" s="132">
        <v>2.0332065860133699E-3</v>
      </c>
    </row>
    <row r="87" spans="1:40">
      <c r="A87" s="136" t="s">
        <v>332</v>
      </c>
      <c r="B87" s="130">
        <v>2.1680000000000001</v>
      </c>
      <c r="C87" s="130">
        <v>2.2799999999999998</v>
      </c>
      <c r="D87" s="130">
        <v>2.6019999999999999</v>
      </c>
      <c r="E87" s="130">
        <v>2.504</v>
      </c>
      <c r="F87" s="130">
        <v>2.5859999999999999</v>
      </c>
      <c r="G87" s="130">
        <v>2.617</v>
      </c>
      <c r="H87" s="130">
        <v>2.7429999999999999</v>
      </c>
      <c r="I87" s="130">
        <v>2.7130000000000001</v>
      </c>
      <c r="J87" s="130">
        <v>2.71</v>
      </c>
      <c r="K87" s="130">
        <v>2.3809999999999998</v>
      </c>
      <c r="L87" s="130">
        <v>2.637</v>
      </c>
      <c r="M87" s="130">
        <v>2.0750000000000002</v>
      </c>
      <c r="N87" s="130">
        <v>1.859</v>
      </c>
      <c r="O87" s="130">
        <v>2.5985</v>
      </c>
      <c r="P87" s="130">
        <v>3.1788999938964801</v>
      </c>
      <c r="Q87" s="130">
        <v>3.38830000610352</v>
      </c>
      <c r="R87" s="130">
        <v>3.2193000000000001</v>
      </c>
      <c r="S87" s="130">
        <v>3.4255999938964798</v>
      </c>
      <c r="T87" s="130">
        <v>3.28619998779297</v>
      </c>
      <c r="U87" s="130">
        <v>3.11149999389648</v>
      </c>
      <c r="V87" s="130">
        <v>3.5085000122070298</v>
      </c>
      <c r="W87" s="130">
        <v>3.35258000610352</v>
      </c>
      <c r="X87" s="130">
        <v>3.2406799877929702</v>
      </c>
      <c r="Y87" s="130">
        <v>3.1336999938964798</v>
      </c>
      <c r="Z87" s="130">
        <v>2.96411798779297</v>
      </c>
      <c r="AA87" s="130">
        <v>2.8309020061035199</v>
      </c>
      <c r="AB87" s="130">
        <v>2.8920140000000001</v>
      </c>
      <c r="AC87" s="130">
        <v>3.4743129938964801</v>
      </c>
      <c r="AD87" s="130">
        <v>4.1438990263671904</v>
      </c>
      <c r="AE87" s="130">
        <v>4.9738160361328099</v>
      </c>
      <c r="AF87" s="130">
        <v>5.0477500361328103</v>
      </c>
      <c r="AG87" s="130">
        <v>4.7458616359200496</v>
      </c>
      <c r="AH87" s="130">
        <v>5.6327157193627704</v>
      </c>
      <c r="AI87" s="130">
        <v>4.9905040770448998</v>
      </c>
      <c r="AJ87" s="130">
        <v>4.4647579702148397</v>
      </c>
      <c r="AK87" s="131">
        <v>4.8697773203125001</v>
      </c>
      <c r="AL87" s="132">
        <v>8.7734643220602801E-2</v>
      </c>
      <c r="AM87" s="132">
        <v>4.1814130027300299E-2</v>
      </c>
      <c r="AN87" s="132">
        <v>1.8155061820871699E-4</v>
      </c>
    </row>
    <row r="88" spans="1:40" s="125" customFormat="1">
      <c r="A88" s="133" t="s">
        <v>333</v>
      </c>
      <c r="B88" s="134">
        <v>258.98583810753701</v>
      </c>
      <c r="C88" s="134">
        <v>270.10966610242002</v>
      </c>
      <c r="D88" s="134">
        <v>280.25952526021001</v>
      </c>
      <c r="E88" s="134">
        <v>295.29561993221603</v>
      </c>
      <c r="F88" s="134">
        <v>306.64782970960903</v>
      </c>
      <c r="G88" s="134">
        <v>318.844028447764</v>
      </c>
      <c r="H88" s="134">
        <v>324.91799725256698</v>
      </c>
      <c r="I88" s="134">
        <v>327.93715197383199</v>
      </c>
      <c r="J88" s="134">
        <v>339.12233901137199</v>
      </c>
      <c r="K88" s="134">
        <v>351.37441006266698</v>
      </c>
      <c r="L88" s="134">
        <v>362.75521329950197</v>
      </c>
      <c r="M88" s="134">
        <v>382.23233696439303</v>
      </c>
      <c r="N88" s="134">
        <v>400.96974295019299</v>
      </c>
      <c r="O88" s="134">
        <v>406.523644366398</v>
      </c>
      <c r="P88" s="134">
        <v>418.64121209171202</v>
      </c>
      <c r="Q88" s="134">
        <v>438.75657231798499</v>
      </c>
      <c r="R88" s="134">
        <v>456.65908908197702</v>
      </c>
      <c r="S88" s="134">
        <v>484.33947029716199</v>
      </c>
      <c r="T88" s="134">
        <v>505.49172053720099</v>
      </c>
      <c r="U88" s="134">
        <v>536.42782074869399</v>
      </c>
      <c r="V88" s="134">
        <v>556.22216135088001</v>
      </c>
      <c r="W88" s="134">
        <v>581.88769622523</v>
      </c>
      <c r="X88" s="134">
        <v>605.87194901918201</v>
      </c>
      <c r="Y88" s="134">
        <v>619.95074335162803</v>
      </c>
      <c r="Z88" s="134">
        <v>627.49062680221004</v>
      </c>
      <c r="AA88" s="134">
        <v>672.26143593342204</v>
      </c>
      <c r="AB88" s="134">
        <v>689.38253030755595</v>
      </c>
      <c r="AC88" s="134">
        <v>721.09436290026099</v>
      </c>
      <c r="AD88" s="134">
        <v>743.99222043144005</v>
      </c>
      <c r="AE88" s="134">
        <v>767.94317985420798</v>
      </c>
      <c r="AF88" s="134">
        <v>788.44365358765299</v>
      </c>
      <c r="AG88" s="134">
        <v>796.519762276959</v>
      </c>
      <c r="AH88" s="134">
        <v>824.82688987366498</v>
      </c>
      <c r="AI88" s="134">
        <v>847.168945864904</v>
      </c>
      <c r="AJ88" s="134">
        <v>863.38118539268703</v>
      </c>
      <c r="AK88" s="134">
        <v>843.86105443741496</v>
      </c>
      <c r="AL88" s="135">
        <v>-2.52794045327982E-2</v>
      </c>
      <c r="AM88" s="135">
        <v>3.2427428076769599E-2</v>
      </c>
      <c r="AN88" s="135">
        <v>3.14600619367831E-2</v>
      </c>
    </row>
    <row r="89" spans="1:4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c r="Z89" s="130"/>
      <c r="AA89" s="130"/>
      <c r="AB89" s="130"/>
      <c r="AC89" s="130"/>
      <c r="AD89" s="130"/>
      <c r="AE89" s="130"/>
      <c r="AF89" s="130"/>
      <c r="AG89" s="130"/>
      <c r="AH89" s="130"/>
      <c r="AI89" s="130"/>
      <c r="AJ89" s="130"/>
      <c r="AK89" s="131"/>
      <c r="AL89" s="132"/>
      <c r="AM89" s="132"/>
      <c r="AN89" s="132"/>
    </row>
    <row r="90" spans="1:40">
      <c r="A90" s="136" t="s">
        <v>334</v>
      </c>
      <c r="B90" s="130">
        <v>123.673</v>
      </c>
      <c r="C90" s="130">
        <v>129.52699999999999</v>
      </c>
      <c r="D90" s="130">
        <v>135.815</v>
      </c>
      <c r="E90" s="130">
        <v>143.374</v>
      </c>
      <c r="F90" s="130">
        <v>151.43299999999999</v>
      </c>
      <c r="G90" s="130">
        <v>155.65350000000001</v>
      </c>
      <c r="H90" s="130">
        <v>157.96350000000001</v>
      </c>
      <c r="I90" s="130">
        <v>161.40049999999999</v>
      </c>
      <c r="J90" s="130">
        <v>165.38249999999999</v>
      </c>
      <c r="K90" s="130">
        <v>170.14250000000001</v>
      </c>
      <c r="L90" s="130">
        <v>175.22450000000001</v>
      </c>
      <c r="M90" s="130">
        <v>180.12700000000001</v>
      </c>
      <c r="N90" s="130">
        <v>188.9795</v>
      </c>
      <c r="O90" s="130">
        <v>199.471</v>
      </c>
      <c r="P90" s="130">
        <v>206.89949999999999</v>
      </c>
      <c r="Q90" s="130">
        <v>216.82900000000001</v>
      </c>
      <c r="R90" s="130">
        <v>224.255</v>
      </c>
      <c r="S90" s="130">
        <v>223.49520000000001</v>
      </c>
      <c r="T90" s="130">
        <v>225.95240000000001</v>
      </c>
      <c r="U90" s="130">
        <v>229.21705</v>
      </c>
      <c r="V90" s="130">
        <v>230.73955000000001</v>
      </c>
      <c r="W90" s="130">
        <v>237.99095</v>
      </c>
      <c r="X90" s="130">
        <v>243.1848</v>
      </c>
      <c r="Y90" s="130">
        <v>245.37090000000001</v>
      </c>
      <c r="Z90" s="130">
        <v>249.90195</v>
      </c>
      <c r="AA90" s="130">
        <v>250.96170000000001</v>
      </c>
      <c r="AB90" s="130">
        <v>256.30414999999999</v>
      </c>
      <c r="AC90" s="130">
        <v>250.67160000000001</v>
      </c>
      <c r="AD90" s="130">
        <v>249.56309999999999</v>
      </c>
      <c r="AE90" s="130">
        <v>247.647344</v>
      </c>
      <c r="AF90" s="130">
        <v>253.98442211296401</v>
      </c>
      <c r="AG90" s="130">
        <v>258.21868620308402</v>
      </c>
      <c r="AH90" s="130">
        <v>258.96705940590499</v>
      </c>
      <c r="AI90" s="130">
        <v>262.632469307978</v>
      </c>
      <c r="AJ90" s="130">
        <v>265.90061136053299</v>
      </c>
      <c r="AK90" s="131">
        <v>265.23217782067502</v>
      </c>
      <c r="AL90" s="132">
        <v>-5.2392193241167498E-3</v>
      </c>
      <c r="AM90" s="132">
        <v>6.2246890072759102E-3</v>
      </c>
      <c r="AN90" s="132">
        <v>9.8881453267555108E-3</v>
      </c>
    </row>
    <row r="91" spans="1:40">
      <c r="A91" s="136" t="s">
        <v>335</v>
      </c>
      <c r="B91" s="130">
        <v>4.5279999999999996</v>
      </c>
      <c r="C91" s="130">
        <v>4.8</v>
      </c>
      <c r="D91" s="130">
        <v>5.5869999999999997</v>
      </c>
      <c r="E91" s="130">
        <v>6.5410000000000004</v>
      </c>
      <c r="F91" s="130">
        <v>7.1150000000000002</v>
      </c>
      <c r="G91" s="130">
        <v>7.7320000000000002</v>
      </c>
      <c r="H91" s="130">
        <v>8.27</v>
      </c>
      <c r="I91" s="130">
        <v>8.8940000000000001</v>
      </c>
      <c r="J91" s="130">
        <v>9.2059999999999995</v>
      </c>
      <c r="K91" s="130">
        <v>9.7840000000000007</v>
      </c>
      <c r="L91" s="130">
        <v>10.805999999999999</v>
      </c>
      <c r="M91" s="130">
        <v>11.474</v>
      </c>
      <c r="N91" s="130">
        <v>11.858000000000001</v>
      </c>
      <c r="O91" s="130">
        <v>12.882</v>
      </c>
      <c r="P91" s="130">
        <v>14.45</v>
      </c>
      <c r="Q91" s="130">
        <v>15.771000000000001</v>
      </c>
      <c r="R91" s="130">
        <v>17.391999999999999</v>
      </c>
      <c r="S91" s="130">
        <v>18.665099999999999</v>
      </c>
      <c r="T91" s="130">
        <v>19.712900000000001</v>
      </c>
      <c r="U91" s="130">
        <v>24.684899999999999</v>
      </c>
      <c r="V91" s="130">
        <v>26.450399999999998</v>
      </c>
      <c r="W91" s="130">
        <v>29.538</v>
      </c>
      <c r="X91" s="130">
        <v>31.015599999999999</v>
      </c>
      <c r="Y91" s="130">
        <v>34.2361</v>
      </c>
      <c r="Z91" s="130">
        <v>37.208199999999998</v>
      </c>
      <c r="AA91" s="130">
        <v>40.8414</v>
      </c>
      <c r="AB91" s="130">
        <v>44.219499999999996</v>
      </c>
      <c r="AC91" s="130">
        <v>48.661999999999999</v>
      </c>
      <c r="AD91" s="130">
        <v>54.378488206</v>
      </c>
      <c r="AE91" s="130">
        <v>57.426840672533103</v>
      </c>
      <c r="AF91" s="130">
        <v>61.823169039600003</v>
      </c>
      <c r="AG91" s="130">
        <v>69.988526837017005</v>
      </c>
      <c r="AH91" s="130">
        <v>73.386810021000002</v>
      </c>
      <c r="AI91" s="130">
        <v>81.082418503708297</v>
      </c>
      <c r="AJ91" s="130">
        <v>89.672425266022699</v>
      </c>
      <c r="AK91" s="131">
        <v>89.113596450423302</v>
      </c>
      <c r="AL91" s="132">
        <v>-8.9471048088837195E-3</v>
      </c>
      <c r="AM91" s="132">
        <v>9.1948171726419198E-2</v>
      </c>
      <c r="AN91" s="132">
        <v>3.3222522226823898E-3</v>
      </c>
    </row>
    <row r="92" spans="1:40">
      <c r="A92" s="136" t="s">
        <v>336</v>
      </c>
      <c r="B92" s="130">
        <v>410.69</v>
      </c>
      <c r="C92" s="130">
        <v>449.53</v>
      </c>
      <c r="D92" s="130">
        <v>497.267</v>
      </c>
      <c r="E92" s="130">
        <v>545.21</v>
      </c>
      <c r="F92" s="130">
        <v>584.80999999999995</v>
      </c>
      <c r="G92" s="130">
        <v>621.20000000000005</v>
      </c>
      <c r="H92" s="130">
        <v>677.55</v>
      </c>
      <c r="I92" s="130">
        <v>753.94</v>
      </c>
      <c r="J92" s="130">
        <v>811.59</v>
      </c>
      <c r="K92" s="130">
        <v>927.8</v>
      </c>
      <c r="L92" s="130">
        <v>1007.03</v>
      </c>
      <c r="M92" s="130">
        <v>1081.31</v>
      </c>
      <c r="N92" s="130">
        <v>1135.55</v>
      </c>
      <c r="O92" s="130">
        <v>1167</v>
      </c>
      <c r="P92" s="130">
        <v>1239.3</v>
      </c>
      <c r="Q92" s="130">
        <v>1355.6</v>
      </c>
      <c r="R92" s="130">
        <v>1480.8019999999999</v>
      </c>
      <c r="S92" s="130">
        <v>1654</v>
      </c>
      <c r="T92" s="130">
        <v>1910.575</v>
      </c>
      <c r="U92" s="130">
        <v>2203.31</v>
      </c>
      <c r="V92" s="130">
        <v>2500.2600000000002</v>
      </c>
      <c r="W92" s="130">
        <v>2865.7260000000001</v>
      </c>
      <c r="X92" s="130">
        <v>3281.5529999999999</v>
      </c>
      <c r="Y92" s="130">
        <v>3495.76</v>
      </c>
      <c r="Z92" s="130">
        <v>3714.6509999999998</v>
      </c>
      <c r="AA92" s="130">
        <v>4207.16</v>
      </c>
      <c r="AB92" s="130">
        <v>4713.0190000000002</v>
      </c>
      <c r="AC92" s="130">
        <v>4987.5529999999999</v>
      </c>
      <c r="AD92" s="130">
        <v>5431.6350000000002</v>
      </c>
      <c r="AE92" s="130">
        <v>5794.4570000000003</v>
      </c>
      <c r="AF92" s="130">
        <v>5814.5730000000003</v>
      </c>
      <c r="AG92" s="130">
        <v>6133.16</v>
      </c>
      <c r="AH92" s="130">
        <v>6604.4470000000001</v>
      </c>
      <c r="AI92" s="130">
        <v>7166.1329999999998</v>
      </c>
      <c r="AJ92" s="130">
        <v>7503.4279999999999</v>
      </c>
      <c r="AK92" s="131">
        <v>7779.06</v>
      </c>
      <c r="AL92" s="132">
        <v>3.3901536431737697E-2</v>
      </c>
      <c r="AM92" s="132">
        <v>7.2838055320639805E-2</v>
      </c>
      <c r="AN92" s="132">
        <v>0.29001185458559597</v>
      </c>
    </row>
    <row r="93" spans="1:40">
      <c r="A93" s="136" t="s">
        <v>337</v>
      </c>
      <c r="B93" s="130">
        <v>19.2494444444444</v>
      </c>
      <c r="C93" s="130">
        <v>21.418888888888901</v>
      </c>
      <c r="D93" s="130">
        <v>23.753611111111098</v>
      </c>
      <c r="E93" s="130">
        <v>25.5075</v>
      </c>
      <c r="F93" s="130">
        <v>27.363333333333301</v>
      </c>
      <c r="G93" s="130">
        <v>28.96</v>
      </c>
      <c r="H93" s="130">
        <v>31.8888888888889</v>
      </c>
      <c r="I93" s="130">
        <v>35.075555555555603</v>
      </c>
      <c r="J93" s="130">
        <v>35.947499999999998</v>
      </c>
      <c r="K93" s="130">
        <v>26.740833333333299</v>
      </c>
      <c r="L93" s="130">
        <v>27.915555555555599</v>
      </c>
      <c r="M93" s="130">
        <v>28.44</v>
      </c>
      <c r="N93" s="130">
        <v>28.943055555555599</v>
      </c>
      <c r="O93" s="130">
        <v>31.414444444444399</v>
      </c>
      <c r="P93" s="130">
        <v>29.495833333333302</v>
      </c>
      <c r="Q93" s="130">
        <v>31.328611111111101</v>
      </c>
      <c r="R93" s="130">
        <v>32.429166666666703</v>
      </c>
      <c r="S93" s="130">
        <v>34.311666666666703</v>
      </c>
      <c r="T93" s="130">
        <v>35.506111111111103</v>
      </c>
      <c r="U93" s="130">
        <v>37.128611111111098</v>
      </c>
      <c r="V93" s="130">
        <v>38.448333333333302</v>
      </c>
      <c r="W93" s="130">
        <v>38.612499999999997</v>
      </c>
      <c r="X93" s="130">
        <v>38.947777777777802</v>
      </c>
      <c r="Y93" s="130">
        <v>37.990277777777798</v>
      </c>
      <c r="Z93" s="130">
        <v>38.767777777777802</v>
      </c>
      <c r="AA93" s="130">
        <v>38.331666666666699</v>
      </c>
      <c r="AB93" s="130">
        <v>39.071388888888897</v>
      </c>
      <c r="AC93" s="130">
        <v>38.7946666666667</v>
      </c>
      <c r="AD93" s="130">
        <v>39.101333333333301</v>
      </c>
      <c r="AE93" s="130">
        <v>39.848055555555597</v>
      </c>
      <c r="AF93" s="130">
        <v>37.982611111111098</v>
      </c>
      <c r="AG93" s="130">
        <v>38.221444444444401</v>
      </c>
      <c r="AH93" s="130">
        <v>36.9841662222222</v>
      </c>
      <c r="AI93" s="130">
        <v>36.528429444444399</v>
      </c>
      <c r="AJ93" s="130">
        <v>36.870857915468697</v>
      </c>
      <c r="AK93" s="131">
        <v>35.207370998824601</v>
      </c>
      <c r="AL93" s="132">
        <v>-4.7725548545884899E-2</v>
      </c>
      <c r="AM93" s="132">
        <v>-5.0042320327861002E-3</v>
      </c>
      <c r="AN93" s="132">
        <v>1.3125692510987501E-3</v>
      </c>
    </row>
    <row r="94" spans="1:40">
      <c r="A94" s="136" t="s">
        <v>338</v>
      </c>
      <c r="B94" s="130">
        <v>186.38583360000001</v>
      </c>
      <c r="C94" s="130">
        <v>202.6772014</v>
      </c>
      <c r="D94" s="130">
        <v>223.66949020000001</v>
      </c>
      <c r="E94" s="130">
        <v>241.30462019999999</v>
      </c>
      <c r="F94" s="130">
        <v>272.44643059999999</v>
      </c>
      <c r="G94" s="130">
        <v>287.76282676663902</v>
      </c>
      <c r="H94" s="130">
        <v>320.45763072132098</v>
      </c>
      <c r="I94" s="130">
        <v>337.15332069189202</v>
      </c>
      <c r="J94" s="130">
        <v>362.17625114955001</v>
      </c>
      <c r="K94" s="130">
        <v>387.966983885285</v>
      </c>
      <c r="L94" s="130">
        <v>427.14877394605497</v>
      </c>
      <c r="M94" s="130">
        <v>443.20541305470903</v>
      </c>
      <c r="N94" s="130">
        <v>469.15354767272697</v>
      </c>
      <c r="O94" s="130">
        <v>505.07843018383801</v>
      </c>
      <c r="P94" s="130">
        <v>547.36246483489003</v>
      </c>
      <c r="Q94" s="130">
        <v>571.39393613590005</v>
      </c>
      <c r="R94" s="130">
        <v>586.09273843603603</v>
      </c>
      <c r="S94" s="130">
        <v>609.650478588807</v>
      </c>
      <c r="T94" s="130">
        <v>638.13101018072598</v>
      </c>
      <c r="U94" s="130">
        <v>698.30097499999999</v>
      </c>
      <c r="V94" s="130">
        <v>704.50931820000005</v>
      </c>
      <c r="W94" s="130">
        <v>744.42625231506804</v>
      </c>
      <c r="X94" s="130">
        <v>796.265175</v>
      </c>
      <c r="Y94" s="130">
        <v>828.41355250000004</v>
      </c>
      <c r="Z94" s="130">
        <v>879.70725000000004</v>
      </c>
      <c r="AA94" s="130">
        <v>937.46803750000004</v>
      </c>
      <c r="AB94" s="130">
        <v>1034.0113249999999</v>
      </c>
      <c r="AC94" s="130">
        <v>1091.8378825</v>
      </c>
      <c r="AD94" s="130">
        <v>1146.1391326738201</v>
      </c>
      <c r="AE94" s="130">
        <v>1262.21996822648</v>
      </c>
      <c r="AF94" s="130">
        <v>1317.29812997522</v>
      </c>
      <c r="AG94" s="130">
        <v>1401.74176474813</v>
      </c>
      <c r="AH94" s="130">
        <v>1471.3423259552301</v>
      </c>
      <c r="AI94" s="130">
        <v>1579.1912197633301</v>
      </c>
      <c r="AJ94" s="130">
        <v>1603.6753103189601</v>
      </c>
      <c r="AK94" s="131">
        <v>1560.9280839964999</v>
      </c>
      <c r="AL94" s="132">
        <v>-2.9315196692593699E-2</v>
      </c>
      <c r="AM94" s="132">
        <v>6.1885834029954803E-2</v>
      </c>
      <c r="AN94" s="132">
        <v>5.8193104117279598E-2</v>
      </c>
    </row>
    <row r="95" spans="1:40">
      <c r="A95" s="136" t="s">
        <v>339</v>
      </c>
      <c r="B95" s="130">
        <v>16.369</v>
      </c>
      <c r="C95" s="130">
        <v>18.414999999999999</v>
      </c>
      <c r="D95" s="130">
        <v>20.72</v>
      </c>
      <c r="E95" s="130">
        <v>24.806999999999999</v>
      </c>
      <c r="F95" s="130">
        <v>28.486999999999998</v>
      </c>
      <c r="G95" s="130">
        <v>33.114719999999998</v>
      </c>
      <c r="H95" s="130">
        <v>38.102629999999998</v>
      </c>
      <c r="I95" s="130">
        <v>40.284350000000003</v>
      </c>
      <c r="J95" s="130">
        <v>39.707430000000002</v>
      </c>
      <c r="K95" s="130">
        <v>45.928420000000003</v>
      </c>
      <c r="L95" s="130">
        <v>54.120530000000002</v>
      </c>
      <c r="M95" s="130">
        <v>58.867759999999997</v>
      </c>
      <c r="N95" s="130">
        <v>70.691019999999995</v>
      </c>
      <c r="O95" s="130">
        <v>76.692710000000005</v>
      </c>
      <c r="P95" s="130">
        <v>83.970969999999994</v>
      </c>
      <c r="Q95" s="130">
        <v>93.326400000000007</v>
      </c>
      <c r="R95" s="130">
        <v>101.65860000000001</v>
      </c>
      <c r="S95" s="130">
        <v>108.21680000000001</v>
      </c>
      <c r="T95" s="130">
        <v>112.97539999999999</v>
      </c>
      <c r="U95" s="130">
        <v>120.1506</v>
      </c>
      <c r="V95" s="130">
        <v>127.5608</v>
      </c>
      <c r="W95" s="130">
        <v>133.11019999999999</v>
      </c>
      <c r="X95" s="130">
        <v>142.44102000000001</v>
      </c>
      <c r="Y95" s="130">
        <v>149.43654000000001</v>
      </c>
      <c r="Z95" s="130">
        <v>156.79722000000001</v>
      </c>
      <c r="AA95" s="130">
        <v>169.78623999999999</v>
      </c>
      <c r="AB95" s="130">
        <v>183.41873000000001</v>
      </c>
      <c r="AC95" s="130">
        <v>200.31800000000001</v>
      </c>
      <c r="AD95" s="130">
        <v>216.18856</v>
      </c>
      <c r="AE95" s="130">
        <v>228.55565000000001</v>
      </c>
      <c r="AF95" s="130">
        <v>233.98197999999999</v>
      </c>
      <c r="AG95" s="130">
        <v>247.9178</v>
      </c>
      <c r="AH95" s="130">
        <v>254.65441999999999</v>
      </c>
      <c r="AI95" s="130">
        <v>267.08181999999999</v>
      </c>
      <c r="AJ95" s="130">
        <v>278.94200000000001</v>
      </c>
      <c r="AK95" s="131">
        <v>275.19707915161501</v>
      </c>
      <c r="AL95" s="132">
        <v>-1.6121005213382E-2</v>
      </c>
      <c r="AM95" s="132">
        <v>5.9296543566425199E-2</v>
      </c>
      <c r="AN95" s="132">
        <v>1.0259647733954901E-2</v>
      </c>
    </row>
    <row r="96" spans="1:40">
      <c r="A96" s="136" t="s">
        <v>340</v>
      </c>
      <c r="B96" s="130">
        <v>671.95299999999997</v>
      </c>
      <c r="C96" s="130">
        <v>676.36300000000006</v>
      </c>
      <c r="D96" s="130">
        <v>719.08500000000004</v>
      </c>
      <c r="E96" s="130">
        <v>753.72799999999995</v>
      </c>
      <c r="F96" s="130">
        <v>799.76900000000001</v>
      </c>
      <c r="G96" s="130">
        <v>881.5</v>
      </c>
      <c r="H96" s="130">
        <v>911.303</v>
      </c>
      <c r="I96" s="130">
        <v>916.78700000000003</v>
      </c>
      <c r="J96" s="130">
        <v>926.10299999999995</v>
      </c>
      <c r="K96" s="130">
        <v>984.49300000000005</v>
      </c>
      <c r="L96" s="130">
        <v>1010.88</v>
      </c>
      <c r="M96" s="130">
        <v>1029.857</v>
      </c>
      <c r="N96" s="130">
        <v>1054.864</v>
      </c>
      <c r="O96" s="130">
        <v>1059.663</v>
      </c>
      <c r="P96" s="130">
        <v>1079.1420000000001</v>
      </c>
      <c r="Q96" s="130">
        <v>1099.671</v>
      </c>
      <c r="R96" s="130">
        <v>1083.1420000000001</v>
      </c>
      <c r="S96" s="130">
        <v>1103.0809999999999</v>
      </c>
      <c r="T96" s="130">
        <v>1092.595</v>
      </c>
      <c r="U96" s="130">
        <v>1121.193</v>
      </c>
      <c r="V96" s="130">
        <v>1153.0619999999999</v>
      </c>
      <c r="W96" s="130">
        <v>1164.348</v>
      </c>
      <c r="X96" s="130">
        <v>1180.1089999999999</v>
      </c>
      <c r="Y96" s="130">
        <v>1183.72</v>
      </c>
      <c r="Z96" s="130">
        <v>1114.0029999999999</v>
      </c>
      <c r="AA96" s="130">
        <v>1156.0229999999999</v>
      </c>
      <c r="AB96" s="130">
        <v>1104.183</v>
      </c>
      <c r="AC96" s="130">
        <v>1106.8799405100001</v>
      </c>
      <c r="AD96" s="130">
        <v>1087.75954653546</v>
      </c>
      <c r="AE96" s="130">
        <v>1062.72881962055</v>
      </c>
      <c r="AF96" s="130">
        <v>1030.1143104329501</v>
      </c>
      <c r="AG96" s="130">
        <v>1035.0930635672901</v>
      </c>
      <c r="AH96" s="130">
        <v>1042.07631960199</v>
      </c>
      <c r="AI96" s="130">
        <v>1053.18994027238</v>
      </c>
      <c r="AJ96" s="130">
        <v>1030.2858046070301</v>
      </c>
      <c r="AK96" s="131">
        <v>1004.84681317448</v>
      </c>
      <c r="AL96" s="132">
        <v>-2.7355976761615799E-2</v>
      </c>
      <c r="AM96" s="132">
        <v>-7.78192189135485E-3</v>
      </c>
      <c r="AN96" s="132">
        <v>3.7461786882111499E-2</v>
      </c>
    </row>
    <row r="97" spans="1:40">
      <c r="A97" s="136" t="s">
        <v>341</v>
      </c>
      <c r="B97" s="130">
        <v>14.944000000000001</v>
      </c>
      <c r="C97" s="130">
        <v>16.131</v>
      </c>
      <c r="D97" s="130">
        <v>17.420999999999999</v>
      </c>
      <c r="E97" s="130">
        <v>19.352</v>
      </c>
      <c r="F97" s="130">
        <v>21.515000000000001</v>
      </c>
      <c r="G97" s="130">
        <v>23.015999999999998</v>
      </c>
      <c r="H97" s="130">
        <v>26.552</v>
      </c>
      <c r="I97" s="130">
        <v>31.381108006447</v>
      </c>
      <c r="J97" s="130">
        <v>34.877349169121302</v>
      </c>
      <c r="K97" s="130">
        <v>39.754204697382299</v>
      </c>
      <c r="L97" s="130">
        <v>46.574500092258099</v>
      </c>
      <c r="M97" s="130">
        <v>53.409373874284498</v>
      </c>
      <c r="N97" s="130">
        <v>59.935254694603501</v>
      </c>
      <c r="O97" s="130">
        <v>64.141266568109799</v>
      </c>
      <c r="P97" s="130">
        <v>68.169698280442404</v>
      </c>
      <c r="Q97" s="130">
        <v>69.905273577502399</v>
      </c>
      <c r="R97" s="130">
        <v>75.775685162007505</v>
      </c>
      <c r="S97" s="130">
        <v>80.88</v>
      </c>
      <c r="T97" s="130">
        <v>83.3</v>
      </c>
      <c r="U97" s="130">
        <v>96.06</v>
      </c>
      <c r="V97" s="130">
        <v>98.75</v>
      </c>
      <c r="W97" s="130">
        <v>103.994</v>
      </c>
      <c r="X97" s="130">
        <v>108.539</v>
      </c>
      <c r="Y97" s="130">
        <v>113.82299999999999</v>
      </c>
      <c r="Z97" s="130">
        <v>116.114</v>
      </c>
      <c r="AA97" s="130">
        <v>125.045</v>
      </c>
      <c r="AB97" s="130">
        <v>127.069</v>
      </c>
      <c r="AC97" s="130">
        <v>134.077</v>
      </c>
      <c r="AD97" s="130">
        <v>140.98500999999999</v>
      </c>
      <c r="AE97" s="130">
        <v>147.46100000000001</v>
      </c>
      <c r="AF97" s="130">
        <v>150.12299999999999</v>
      </c>
      <c r="AG97" s="130">
        <v>156.66499999999999</v>
      </c>
      <c r="AH97" s="130">
        <v>160.63399999999999</v>
      </c>
      <c r="AI97" s="130">
        <v>170.578</v>
      </c>
      <c r="AJ97" s="130">
        <v>171.53259296794701</v>
      </c>
      <c r="AK97" s="131">
        <v>159.597611866813</v>
      </c>
      <c r="AL97" s="132">
        <v>-7.2120638625584696E-2</v>
      </c>
      <c r="AM97" s="132">
        <v>3.9791365349389103E-2</v>
      </c>
      <c r="AN97" s="132">
        <v>5.94997331360429E-3</v>
      </c>
    </row>
    <row r="98" spans="1:40">
      <c r="A98" s="136" t="s">
        <v>342</v>
      </c>
      <c r="B98" s="130">
        <v>28.464978835163699</v>
      </c>
      <c r="C98" s="130">
        <v>29.3450734786848</v>
      </c>
      <c r="D98" s="130">
        <v>29.752597430683998</v>
      </c>
      <c r="E98" s="130">
        <v>31.086195569350402</v>
      </c>
      <c r="F98" s="130">
        <v>31.358000000000001</v>
      </c>
      <c r="G98" s="130">
        <v>32.264263259296499</v>
      </c>
      <c r="H98" s="130">
        <v>33.296938424137402</v>
      </c>
      <c r="I98" s="130">
        <v>32.897671408449803</v>
      </c>
      <c r="J98" s="130">
        <v>34.275231275293102</v>
      </c>
      <c r="K98" s="130">
        <v>34.851920430583498</v>
      </c>
      <c r="L98" s="130">
        <v>36.061160413742897</v>
      </c>
      <c r="M98" s="130">
        <v>36.473076855596197</v>
      </c>
      <c r="N98" s="130">
        <v>37.108969814063798</v>
      </c>
      <c r="O98" s="130">
        <v>37.610717417583402</v>
      </c>
      <c r="P98" s="130">
        <v>37.818138224817901</v>
      </c>
      <c r="Q98" s="130">
        <v>39.2473318523922</v>
      </c>
      <c r="R98" s="130">
        <v>39.570736222891</v>
      </c>
      <c r="S98" s="130">
        <v>40.629609086551902</v>
      </c>
      <c r="T98" s="130">
        <v>40.778289706071497</v>
      </c>
      <c r="U98" s="130">
        <v>42.702621981377497</v>
      </c>
      <c r="V98" s="130">
        <v>42.901659615250402</v>
      </c>
      <c r="W98" s="130">
        <v>43.448840131443802</v>
      </c>
      <c r="X98" s="130">
        <v>43.7982434219225</v>
      </c>
      <c r="Y98" s="130">
        <v>43.834618389049901</v>
      </c>
      <c r="Z98" s="130">
        <v>43.436225400346601</v>
      </c>
      <c r="AA98" s="130">
        <v>44.8589758600964</v>
      </c>
      <c r="AB98" s="130">
        <v>44.414264002117299</v>
      </c>
      <c r="AC98" s="130">
        <v>44.247317868286203</v>
      </c>
      <c r="AD98" s="130">
        <v>43.252658627345397</v>
      </c>
      <c r="AE98" s="130">
        <v>43.678583906775401</v>
      </c>
      <c r="AF98" s="130">
        <v>44.377596707713899</v>
      </c>
      <c r="AG98" s="130">
        <v>43.8266718465566</v>
      </c>
      <c r="AH98" s="130">
        <v>43.240699273847</v>
      </c>
      <c r="AI98" s="130">
        <v>44.412861087313999</v>
      </c>
      <c r="AJ98" s="130">
        <v>44.814247729419499</v>
      </c>
      <c r="AK98" s="131">
        <v>44.182992772691001</v>
      </c>
      <c r="AL98" s="132">
        <v>-1.6779786659748799E-2</v>
      </c>
      <c r="AM98" s="132">
        <v>3.1281162707554899E-3</v>
      </c>
      <c r="AN98" s="132">
        <v>1.6471902357290101E-3</v>
      </c>
    </row>
    <row r="99" spans="1:40">
      <c r="A99" s="136" t="s">
        <v>343</v>
      </c>
      <c r="B99" s="130">
        <v>28.824999999999999</v>
      </c>
      <c r="C99" s="130">
        <v>32.347999999999999</v>
      </c>
      <c r="D99" s="130">
        <v>36.347000000000001</v>
      </c>
      <c r="E99" s="130">
        <v>40.670999999999999</v>
      </c>
      <c r="F99" s="130">
        <v>42.805999999999997</v>
      </c>
      <c r="G99" s="130">
        <v>45.984999999999999</v>
      </c>
      <c r="H99" s="130">
        <v>50.22</v>
      </c>
      <c r="I99" s="130">
        <v>53.575000000000003</v>
      </c>
      <c r="J99" s="130">
        <v>57.012</v>
      </c>
      <c r="K99" s="130">
        <v>57.923000000000002</v>
      </c>
      <c r="L99" s="130">
        <v>63.75</v>
      </c>
      <c r="M99" s="130">
        <v>67.564999999999998</v>
      </c>
      <c r="N99" s="130">
        <v>62.481000000000002</v>
      </c>
      <c r="O99" s="130">
        <v>66.396000000000001</v>
      </c>
      <c r="P99" s="130">
        <v>65.302000000000007</v>
      </c>
      <c r="Q99" s="130">
        <v>63.734999999999999</v>
      </c>
      <c r="R99" s="130">
        <v>70.648499999999999</v>
      </c>
      <c r="S99" s="130">
        <v>74.430999999999997</v>
      </c>
      <c r="T99" s="130">
        <v>76.986000000000004</v>
      </c>
      <c r="U99" s="130">
        <v>82.305499999999995</v>
      </c>
      <c r="V99" s="130">
        <v>88.764221415295907</v>
      </c>
      <c r="W99" s="130">
        <v>96.720012885328302</v>
      </c>
      <c r="X99" s="130">
        <v>99.380996379863106</v>
      </c>
      <c r="Y99" s="130">
        <v>93.188358536518294</v>
      </c>
      <c r="Z99" s="130">
        <v>98.8277565747034</v>
      </c>
      <c r="AA99" s="130">
        <v>99.3847190068402</v>
      </c>
      <c r="AB99" s="130">
        <v>100.621422882866</v>
      </c>
      <c r="AC99" s="130">
        <v>99.461260827361102</v>
      </c>
      <c r="AD99" s="130">
        <v>100.96800765222901</v>
      </c>
      <c r="AE99" s="130">
        <v>106.28803338824</v>
      </c>
      <c r="AF99" s="130">
        <v>110.513678074396</v>
      </c>
      <c r="AG99" s="130">
        <v>116.047246361699</v>
      </c>
      <c r="AH99" s="130">
        <v>127.740929623916</v>
      </c>
      <c r="AI99" s="130">
        <v>138.32122139946901</v>
      </c>
      <c r="AJ99" s="130">
        <v>138.62625771573599</v>
      </c>
      <c r="AK99" s="131">
        <v>137.76936796322701</v>
      </c>
      <c r="AL99" s="132">
        <v>-8.8966463567736707E-3</v>
      </c>
      <c r="AM99" s="132">
        <v>3.4419398427478098E-2</v>
      </c>
      <c r="AN99" s="132">
        <v>5.1361925358720502E-3</v>
      </c>
    </row>
    <row r="100" spans="1:40">
      <c r="A100" s="136" t="s">
        <v>344</v>
      </c>
      <c r="B100" s="130">
        <v>22.765999999999998</v>
      </c>
      <c r="C100" s="130">
        <v>20.974</v>
      </c>
      <c r="D100" s="130">
        <v>22.641999999999999</v>
      </c>
      <c r="E100" s="130">
        <v>24.539000000000001</v>
      </c>
      <c r="F100" s="130">
        <v>25.573</v>
      </c>
      <c r="G100" s="130">
        <v>26.327000000000002</v>
      </c>
      <c r="H100" s="130">
        <v>25.649000000000001</v>
      </c>
      <c r="I100" s="130">
        <v>25.87</v>
      </c>
      <c r="J100" s="130">
        <v>26.579000000000001</v>
      </c>
      <c r="K100" s="130">
        <v>30.459</v>
      </c>
      <c r="L100" s="130">
        <v>33.554000000000002</v>
      </c>
      <c r="M100" s="130">
        <v>36.707000000000001</v>
      </c>
      <c r="N100" s="130">
        <v>39.796999999999997</v>
      </c>
      <c r="O100" s="130">
        <v>41.578000000000003</v>
      </c>
      <c r="P100" s="130">
        <v>41.432000000000002</v>
      </c>
      <c r="Q100" s="130">
        <v>45.29</v>
      </c>
      <c r="R100" s="130">
        <v>47.048999999999999</v>
      </c>
      <c r="S100" s="130">
        <v>48.467435999999999</v>
      </c>
      <c r="T100" s="130">
        <v>52.940536999999999</v>
      </c>
      <c r="U100" s="130">
        <v>55.957430000000002</v>
      </c>
      <c r="V100" s="130">
        <v>56.567740000000001</v>
      </c>
      <c r="W100" s="130">
        <v>56.784129999999998</v>
      </c>
      <c r="X100" s="130">
        <v>59.611787999999997</v>
      </c>
      <c r="Y100" s="130">
        <v>60.820985</v>
      </c>
      <c r="Z100" s="130">
        <v>61.934432000000001</v>
      </c>
      <c r="AA100" s="130">
        <v>67.742759000000007</v>
      </c>
      <c r="AB100" s="130">
        <v>69.175650000000005</v>
      </c>
      <c r="AC100" s="130">
        <v>72.922010999999998</v>
      </c>
      <c r="AD100" s="130">
        <v>75.265842000000006</v>
      </c>
      <c r="AE100" s="130">
        <v>77.260997000000003</v>
      </c>
      <c r="AF100" s="130">
        <v>82.413212999999999</v>
      </c>
      <c r="AG100" s="130">
        <v>90.797891000000007</v>
      </c>
      <c r="AH100" s="130">
        <v>94.370340999999996</v>
      </c>
      <c r="AI100" s="130">
        <v>99.764717862254102</v>
      </c>
      <c r="AJ100" s="130">
        <v>106.041488</v>
      </c>
      <c r="AK100" s="131">
        <v>101.75572</v>
      </c>
      <c r="AL100" s="132">
        <v>-4.3037769263443298E-2</v>
      </c>
      <c r="AM100" s="132">
        <v>5.5247581359126399E-2</v>
      </c>
      <c r="AN100" s="132">
        <v>3.7935643987695999E-3</v>
      </c>
    </row>
    <row r="101" spans="1:40">
      <c r="A101" s="136" t="s">
        <v>345</v>
      </c>
      <c r="B101" s="130">
        <v>9.8763000000000005</v>
      </c>
      <c r="C101" s="130">
        <v>10.576499999999999</v>
      </c>
      <c r="D101" s="130">
        <v>11.813800000000001</v>
      </c>
      <c r="E101" s="130">
        <v>13.0175</v>
      </c>
      <c r="F101" s="130">
        <v>14.0389</v>
      </c>
      <c r="G101" s="130">
        <v>15.617599999999999</v>
      </c>
      <c r="H101" s="130">
        <v>16.596599999999999</v>
      </c>
      <c r="I101" s="130">
        <v>17.543099999999999</v>
      </c>
      <c r="J101" s="130">
        <v>18.962399999999999</v>
      </c>
      <c r="K101" s="130">
        <v>20.6754</v>
      </c>
      <c r="L101" s="130">
        <v>22.057400000000001</v>
      </c>
      <c r="M101" s="130">
        <v>23.909400000000002</v>
      </c>
      <c r="N101" s="130">
        <v>26.709399999999999</v>
      </c>
      <c r="O101" s="130">
        <v>28.3748</v>
      </c>
      <c r="P101" s="130">
        <v>29.52</v>
      </c>
      <c r="Q101" s="130">
        <v>31.664999999999999</v>
      </c>
      <c r="R101" s="130">
        <v>33.061</v>
      </c>
      <c r="S101" s="130">
        <v>34.6646</v>
      </c>
      <c r="T101" s="130">
        <v>35.281500000000001</v>
      </c>
      <c r="U101" s="130">
        <v>36.809600000000003</v>
      </c>
      <c r="V101" s="130">
        <v>38.212699999999998</v>
      </c>
      <c r="W101" s="130">
        <v>39.480400000000003</v>
      </c>
      <c r="X101" s="130">
        <v>41.134099999999997</v>
      </c>
      <c r="Y101" s="130">
        <v>41.670597000000001</v>
      </c>
      <c r="Z101" s="130">
        <v>41.801796000000003</v>
      </c>
      <c r="AA101" s="130">
        <v>45.369185999999999</v>
      </c>
      <c r="AB101" s="130">
        <v>46.004294999999999</v>
      </c>
      <c r="AC101" s="130">
        <v>46.944192999999999</v>
      </c>
      <c r="AD101" s="130">
        <v>47.975856</v>
      </c>
      <c r="AE101" s="130">
        <v>49.336832999999999</v>
      </c>
      <c r="AF101" s="130">
        <v>50.320233000000002</v>
      </c>
      <c r="AG101" s="130">
        <v>51.586599999999997</v>
      </c>
      <c r="AH101" s="130">
        <v>52.225299999999997</v>
      </c>
      <c r="AI101" s="130">
        <v>52.904600000000002</v>
      </c>
      <c r="AJ101" s="130">
        <v>54.142299999999999</v>
      </c>
      <c r="AK101" s="131">
        <v>53.071585198676402</v>
      </c>
      <c r="AL101" s="132">
        <v>-2.2454146433887899E-2</v>
      </c>
      <c r="AM101" s="132">
        <v>2.6205117196470999E-2</v>
      </c>
      <c r="AN101" s="132">
        <v>1.9785666712000701E-3</v>
      </c>
    </row>
    <row r="102" spans="1:40">
      <c r="A102" s="136" t="s">
        <v>346</v>
      </c>
      <c r="B102" s="130">
        <v>62.667200999999999</v>
      </c>
      <c r="C102" s="130">
        <v>69.680597000000006</v>
      </c>
      <c r="D102" s="130">
        <v>80.251347999999993</v>
      </c>
      <c r="E102" s="130">
        <v>93.108846999999997</v>
      </c>
      <c r="F102" s="130">
        <v>103.623614</v>
      </c>
      <c r="G102" s="130">
        <v>118.460795</v>
      </c>
      <c r="H102" s="130">
        <v>131.61614399999999</v>
      </c>
      <c r="I102" s="130">
        <v>146.43928399999999</v>
      </c>
      <c r="J102" s="130">
        <v>161.90095099999999</v>
      </c>
      <c r="K102" s="130">
        <v>183.365532</v>
      </c>
      <c r="L102" s="130">
        <v>203.54646500000001</v>
      </c>
      <c r="M102" s="130">
        <v>225.845719</v>
      </c>
      <c r="N102" s="130">
        <v>246.58747099999999</v>
      </c>
      <c r="O102" s="130">
        <v>237.197406</v>
      </c>
      <c r="P102" s="130">
        <v>262.15214600000002</v>
      </c>
      <c r="Q102" s="130">
        <v>290.442948</v>
      </c>
      <c r="R102" s="130">
        <v>309.88595199999997</v>
      </c>
      <c r="S102" s="130">
        <v>332.02094699999998</v>
      </c>
      <c r="T102" s="130">
        <v>347.75620900000001</v>
      </c>
      <c r="U102" s="130">
        <v>368.03355199999999</v>
      </c>
      <c r="V102" s="130">
        <v>389.479512</v>
      </c>
      <c r="W102" s="130">
        <v>402.98894200000001</v>
      </c>
      <c r="X102" s="130">
        <v>425.40728899999999</v>
      </c>
      <c r="Y102" s="130">
        <v>442.61095799999998</v>
      </c>
      <c r="Z102" s="130">
        <v>452.44746099999998</v>
      </c>
      <c r="AA102" s="130">
        <v>495.02836300000001</v>
      </c>
      <c r="AB102" s="130">
        <v>518.16781600000002</v>
      </c>
      <c r="AC102" s="130">
        <v>531.201866</v>
      </c>
      <c r="AD102" s="130">
        <v>537.16927599999997</v>
      </c>
      <c r="AE102" s="130">
        <v>540.37879899999996</v>
      </c>
      <c r="AF102" s="130">
        <v>547.80180299999995</v>
      </c>
      <c r="AG102" s="130">
        <v>560.98459000000003</v>
      </c>
      <c r="AH102" s="130">
        <v>576.41212700000005</v>
      </c>
      <c r="AI102" s="130">
        <v>592.90462860373998</v>
      </c>
      <c r="AJ102" s="130">
        <v>585.30144399999995</v>
      </c>
      <c r="AK102" s="131">
        <v>573.99854793469001</v>
      </c>
      <c r="AL102" s="132">
        <v>-2.1990716477451999E-2</v>
      </c>
      <c r="AM102" s="132">
        <v>2.6079814393355601E-2</v>
      </c>
      <c r="AN102" s="132">
        <v>2.1399292898625102E-2</v>
      </c>
    </row>
    <row r="103" spans="1:40">
      <c r="A103" s="136" t="s">
        <v>347</v>
      </c>
      <c r="B103" s="130">
        <v>2.4649999999999999</v>
      </c>
      <c r="C103" s="130">
        <v>2.6516999999999999</v>
      </c>
      <c r="D103" s="130">
        <v>2.7071999999999998</v>
      </c>
      <c r="E103" s="130">
        <v>2.7984</v>
      </c>
      <c r="F103" s="130">
        <v>2.8578999999999999</v>
      </c>
      <c r="G103" s="130">
        <v>3.1497999999999999</v>
      </c>
      <c r="H103" s="130">
        <v>3.3771</v>
      </c>
      <c r="I103" s="130">
        <v>3.5396999999999998</v>
      </c>
      <c r="J103" s="130">
        <v>3.9786999999999999</v>
      </c>
      <c r="K103" s="130">
        <v>4.3867200000000004</v>
      </c>
      <c r="L103" s="130">
        <v>4.8004199999999999</v>
      </c>
      <c r="M103" s="130">
        <v>4.5279600000000002</v>
      </c>
      <c r="N103" s="130">
        <v>5.1439399999999997</v>
      </c>
      <c r="O103" s="130">
        <v>5.6753900000000002</v>
      </c>
      <c r="P103" s="130">
        <v>6.2807500000000003</v>
      </c>
      <c r="Q103" s="130">
        <v>6.9696999999999996</v>
      </c>
      <c r="R103" s="130">
        <v>6.8009000000000004</v>
      </c>
      <c r="S103" s="130">
        <v>7.1042899999999998</v>
      </c>
      <c r="T103" s="130">
        <v>8.1248500000000003</v>
      </c>
      <c r="U103" s="130">
        <v>8.7435200000000002</v>
      </c>
      <c r="V103" s="130">
        <v>8.8482199999999995</v>
      </c>
      <c r="W103" s="130">
        <v>9.4978999999999996</v>
      </c>
      <c r="X103" s="130">
        <v>9.9005600000000005</v>
      </c>
      <c r="Y103" s="130">
        <v>10.00328</v>
      </c>
      <c r="Z103" s="130">
        <v>9.9868799999999993</v>
      </c>
      <c r="AA103" s="130">
        <v>10.800739999999999</v>
      </c>
      <c r="AB103" s="130">
        <v>11.599869999999999</v>
      </c>
      <c r="AC103" s="130">
        <v>11.89762</v>
      </c>
      <c r="AD103" s="130">
        <v>12.02901</v>
      </c>
      <c r="AE103" s="130">
        <v>12.86748</v>
      </c>
      <c r="AF103" s="130">
        <v>13.2255</v>
      </c>
      <c r="AG103" s="130">
        <v>14.361319999999999</v>
      </c>
      <c r="AH103" s="130">
        <v>14.983700000000001</v>
      </c>
      <c r="AI103" s="130">
        <v>16.2166</v>
      </c>
      <c r="AJ103" s="130">
        <v>16.812273991951599</v>
      </c>
      <c r="AK103" s="131">
        <v>16.854193116588299</v>
      </c>
      <c r="AL103" s="132">
        <v>-2.4568855671003298E-4</v>
      </c>
      <c r="AM103" s="132">
        <v>5.3463911945742501E-2</v>
      </c>
      <c r="AN103" s="132">
        <v>6.2834273077795599E-4</v>
      </c>
    </row>
    <row r="104" spans="1:40">
      <c r="A104" s="136" t="s">
        <v>348</v>
      </c>
      <c r="B104" s="130">
        <v>55.556760511999997</v>
      </c>
      <c r="C104" s="130">
        <v>62.333848773</v>
      </c>
      <c r="D104" s="130">
        <v>69.179058901000005</v>
      </c>
      <c r="E104" s="130">
        <v>76.261221258999996</v>
      </c>
      <c r="F104" s="130">
        <v>84.057801498000003</v>
      </c>
      <c r="G104" s="130">
        <v>90.193523493000001</v>
      </c>
      <c r="H104" s="130">
        <v>99.177527448000006</v>
      </c>
      <c r="I104" s="130">
        <v>105.529764509</v>
      </c>
      <c r="J104" s="130">
        <v>115.20601464000001</v>
      </c>
      <c r="K104" s="130">
        <v>124.634862852</v>
      </c>
      <c r="L104" s="130">
        <v>133.11670181299999</v>
      </c>
      <c r="M104" s="130">
        <v>141.96245964100001</v>
      </c>
      <c r="N104" s="130">
        <v>150.48640894900001</v>
      </c>
      <c r="O104" s="130">
        <v>163.186405431</v>
      </c>
      <c r="P104" s="130">
        <v>169.473315574</v>
      </c>
      <c r="Q104" s="130">
        <v>184.84078649700001</v>
      </c>
      <c r="R104" s="130">
        <v>188.53044153299999</v>
      </c>
      <c r="S104" s="130">
        <v>198.82888871899999</v>
      </c>
      <c r="T104" s="130">
        <v>209.072387136</v>
      </c>
      <c r="U104" s="130">
        <v>218.39663192</v>
      </c>
      <c r="V104" s="130">
        <v>227.512250104</v>
      </c>
      <c r="W104" s="130">
        <v>235.53012553600001</v>
      </c>
      <c r="X104" s="130">
        <v>243.11658398099999</v>
      </c>
      <c r="Y104" s="130">
        <v>238.305365303</v>
      </c>
      <c r="Z104" s="130">
        <v>230.03715933000001</v>
      </c>
      <c r="AA104" s="130">
        <v>247.05886697599999</v>
      </c>
      <c r="AB104" s="130">
        <v>252.16701423699999</v>
      </c>
      <c r="AC104" s="130">
        <v>250.373424814</v>
      </c>
      <c r="AD104" s="130">
        <v>252.34081450400001</v>
      </c>
      <c r="AE104" s="130">
        <v>259.96393544799997</v>
      </c>
      <c r="AF104" s="130">
        <v>258.14188770241998</v>
      </c>
      <c r="AG104" s="130">
        <v>264.10765699180001</v>
      </c>
      <c r="AH104" s="130">
        <v>270.25640665100002</v>
      </c>
      <c r="AI104" s="130">
        <v>275.54893241100001</v>
      </c>
      <c r="AJ104" s="130">
        <v>274.05867336099999</v>
      </c>
      <c r="AK104" s="131">
        <v>279.79300276200001</v>
      </c>
      <c r="AL104" s="132">
        <v>1.8134319866144999E-2</v>
      </c>
      <c r="AM104" s="132">
        <v>1.7664337311145101E-2</v>
      </c>
      <c r="AN104" s="132">
        <v>1.04309887867018E-2</v>
      </c>
    </row>
    <row r="105" spans="1:40">
      <c r="A105" s="136" t="s">
        <v>349</v>
      </c>
      <c r="B105" s="130">
        <v>23.029949999999999</v>
      </c>
      <c r="C105" s="130">
        <v>24.669809999999998</v>
      </c>
      <c r="D105" s="130">
        <v>28.573609999999999</v>
      </c>
      <c r="E105" s="130">
        <v>32.413240000000002</v>
      </c>
      <c r="F105" s="130">
        <v>37.353380000000001</v>
      </c>
      <c r="G105" s="130">
        <v>44.11251</v>
      </c>
      <c r="H105" s="130">
        <v>50.12039</v>
      </c>
      <c r="I105" s="130">
        <v>57.028149999999997</v>
      </c>
      <c r="J105" s="130">
        <v>63.337330000000001</v>
      </c>
      <c r="K105" s="130">
        <v>71.102429999999998</v>
      </c>
      <c r="L105" s="130">
        <v>79.737210000000005</v>
      </c>
      <c r="M105" s="130">
        <v>86.991630000000001</v>
      </c>
      <c r="N105" s="130">
        <v>92.661280000000005</v>
      </c>
      <c r="O105" s="130">
        <v>89.533010000000004</v>
      </c>
      <c r="P105" s="130">
        <v>90.215289999999996</v>
      </c>
      <c r="Q105" s="130">
        <v>95.521270000000001</v>
      </c>
      <c r="R105" s="130">
        <v>100.98719</v>
      </c>
      <c r="S105" s="130">
        <v>108.44168999999999</v>
      </c>
      <c r="T105" s="130">
        <v>115.93462</v>
      </c>
      <c r="U105" s="130">
        <v>124.13266</v>
      </c>
      <c r="V105" s="130">
        <v>130.42631</v>
      </c>
      <c r="W105" s="130">
        <v>136.76670999999999</v>
      </c>
      <c r="X105" s="130">
        <v>142.53754000000001</v>
      </c>
      <c r="Y105" s="130">
        <v>145.43736000000001</v>
      </c>
      <c r="Z105" s="130">
        <v>145.9067</v>
      </c>
      <c r="AA105" s="130">
        <v>157.575021112</v>
      </c>
      <c r="AB105" s="130">
        <v>153.315506774</v>
      </c>
      <c r="AC105" s="130">
        <v>168.956182883</v>
      </c>
      <c r="AD105" s="130">
        <v>168.63366132728001</v>
      </c>
      <c r="AE105" s="130">
        <v>173.764180391</v>
      </c>
      <c r="AF105" s="130">
        <v>177.831928267</v>
      </c>
      <c r="AG105" s="130">
        <v>179.828519226</v>
      </c>
      <c r="AH105" s="130">
        <v>176.738106966</v>
      </c>
      <c r="AI105" s="130">
        <v>177.63613568900001</v>
      </c>
      <c r="AJ105" s="130">
        <v>186.50302161299999</v>
      </c>
      <c r="AK105" s="131">
        <v>176.44475944837001</v>
      </c>
      <c r="AL105" s="132">
        <v>-5.6515715295976203E-2</v>
      </c>
      <c r="AM105" s="132">
        <v>2.4851789401166401E-2</v>
      </c>
      <c r="AN105" s="132">
        <v>6.5780533791397902E-3</v>
      </c>
    </row>
    <row r="106" spans="1:40">
      <c r="A106" s="136" t="s">
        <v>350</v>
      </c>
      <c r="B106" s="130">
        <v>5.069</v>
      </c>
      <c r="C106" s="130">
        <v>5.5270000000000001</v>
      </c>
      <c r="D106" s="130">
        <v>6.0510000000000002</v>
      </c>
      <c r="E106" s="130">
        <v>6.7850000000000001</v>
      </c>
      <c r="F106" s="130">
        <v>7.7839999999999998</v>
      </c>
      <c r="G106" s="130">
        <v>8.6809999999999992</v>
      </c>
      <c r="H106" s="130">
        <v>9.2100000000000009</v>
      </c>
      <c r="I106" s="130">
        <v>9.7050000000000001</v>
      </c>
      <c r="J106" s="130">
        <v>10.662000000000001</v>
      </c>
      <c r="K106" s="130">
        <v>12.288</v>
      </c>
      <c r="L106" s="130">
        <v>14.648</v>
      </c>
      <c r="M106" s="130">
        <v>16.943999999999999</v>
      </c>
      <c r="N106" s="130">
        <v>19.132000000000001</v>
      </c>
      <c r="O106" s="130">
        <v>21.687999999999999</v>
      </c>
      <c r="P106" s="130">
        <v>23.559000000000001</v>
      </c>
      <c r="Q106" s="130">
        <v>26.561</v>
      </c>
      <c r="R106" s="130">
        <v>30.608000000000001</v>
      </c>
      <c r="S106" s="130">
        <v>35.795999999999999</v>
      </c>
      <c r="T106" s="130">
        <v>40.924999999999997</v>
      </c>
      <c r="U106" s="130">
        <v>46.209000000000003</v>
      </c>
      <c r="V106" s="130">
        <v>52.078000000000003</v>
      </c>
      <c r="W106" s="130">
        <v>57.917000000000002</v>
      </c>
      <c r="X106" s="130">
        <v>64.147000000000006</v>
      </c>
      <c r="Y106" s="130">
        <v>70.959999999999994</v>
      </c>
      <c r="Z106" s="130">
        <v>80.643000000000001</v>
      </c>
      <c r="AA106" s="130">
        <v>91.721999999999994</v>
      </c>
      <c r="AB106" s="130">
        <v>101.499</v>
      </c>
      <c r="AC106" s="130">
        <v>115.14700000000001</v>
      </c>
      <c r="AD106" s="130">
        <v>124.45399999999999</v>
      </c>
      <c r="AE106" s="130">
        <v>141.25</v>
      </c>
      <c r="AF106" s="130">
        <v>157.94900000000001</v>
      </c>
      <c r="AG106" s="130">
        <v>175.745</v>
      </c>
      <c r="AH106" s="130">
        <v>191.59299999999999</v>
      </c>
      <c r="AI106" s="130">
        <v>209.18100000000001</v>
      </c>
      <c r="AJ106" s="130">
        <v>227.46100000000001</v>
      </c>
      <c r="AK106" s="131">
        <v>234.4904841</v>
      </c>
      <c r="AL106" s="132">
        <v>2.8087451111237002E-2</v>
      </c>
      <c r="AM106" s="132">
        <v>0.109261722210305</v>
      </c>
      <c r="AN106" s="132">
        <v>8.7420614028578293E-3</v>
      </c>
    </row>
    <row r="107" spans="1:40">
      <c r="A107" s="136" t="s">
        <v>351</v>
      </c>
      <c r="B107" s="130">
        <v>37.338440477682397</v>
      </c>
      <c r="C107" s="130">
        <v>38.709021020202002</v>
      </c>
      <c r="D107" s="130">
        <v>40.800525563493302</v>
      </c>
      <c r="E107" s="130">
        <v>43.306868051372099</v>
      </c>
      <c r="F107" s="130">
        <v>45.293530057432697</v>
      </c>
      <c r="G107" s="130">
        <v>45.1302860397129</v>
      </c>
      <c r="H107" s="130">
        <v>44.134243073946699</v>
      </c>
      <c r="I107" s="130">
        <v>42.853015822907103</v>
      </c>
      <c r="J107" s="130">
        <v>41.346675574679601</v>
      </c>
      <c r="K107" s="130">
        <v>43.3849913155453</v>
      </c>
      <c r="L107" s="130">
        <v>44.325292458466599</v>
      </c>
      <c r="M107" s="130">
        <v>43.7470473877679</v>
      </c>
      <c r="N107" s="130">
        <v>42.281024102042501</v>
      </c>
      <c r="O107" s="130">
        <v>41.543514149551903</v>
      </c>
      <c r="P107" s="130">
        <v>44.486363684448698</v>
      </c>
      <c r="Q107" s="130">
        <v>47.601434273855297</v>
      </c>
      <c r="R107" s="130">
        <v>49.303880840039497</v>
      </c>
      <c r="S107" s="130">
        <v>49.555278410060602</v>
      </c>
      <c r="T107" s="130">
        <v>52.159845987391797</v>
      </c>
      <c r="U107" s="130">
        <v>54.277052574840702</v>
      </c>
      <c r="V107" s="130">
        <v>56.6962089533639</v>
      </c>
      <c r="W107" s="130">
        <v>59.940616013226197</v>
      </c>
      <c r="X107" s="130">
        <v>63.636774752620298</v>
      </c>
      <c r="Y107" s="130">
        <v>66.625269464764202</v>
      </c>
      <c r="Z107" s="130">
        <v>65.321862319734194</v>
      </c>
      <c r="AA107" s="130">
        <v>72.538086539327594</v>
      </c>
      <c r="AB107" s="130">
        <v>76.799464322337101</v>
      </c>
      <c r="AC107" s="130">
        <v>78.190768884285205</v>
      </c>
      <c r="AD107" s="130">
        <v>84.470293124561906</v>
      </c>
      <c r="AE107" s="130">
        <v>88.584482216216003</v>
      </c>
      <c r="AF107" s="130">
        <v>91.396526649684603</v>
      </c>
      <c r="AG107" s="130">
        <v>109.284242555017</v>
      </c>
      <c r="AH107" s="130">
        <v>119.74706343113699</v>
      </c>
      <c r="AI107" s="130">
        <v>115.989227869432</v>
      </c>
      <c r="AJ107" s="130">
        <v>127.50270997845099</v>
      </c>
      <c r="AK107" s="131">
        <v>131.79074827221899</v>
      </c>
      <c r="AL107" s="132">
        <v>3.0806829774511699E-2</v>
      </c>
      <c r="AM107" s="132">
        <v>6.91683294682333E-2</v>
      </c>
      <c r="AN107" s="132">
        <v>4.9133030627928802E-3</v>
      </c>
    </row>
    <row r="108" spans="1:40" s="125" customFormat="1">
      <c r="A108" s="133" t="s">
        <v>352</v>
      </c>
      <c r="B108" s="134">
        <v>1723.8509088692899</v>
      </c>
      <c r="C108" s="134">
        <v>1815.67764056078</v>
      </c>
      <c r="D108" s="134">
        <v>1971.4362412062901</v>
      </c>
      <c r="E108" s="134">
        <v>2123.81139207972</v>
      </c>
      <c r="F108" s="134">
        <v>2287.6848894887698</v>
      </c>
      <c r="G108" s="134">
        <v>2468.8608245586502</v>
      </c>
      <c r="H108" s="134">
        <v>2635.4855925562902</v>
      </c>
      <c r="I108" s="134">
        <v>2779.89651999425</v>
      </c>
      <c r="J108" s="134">
        <v>2918.25033280864</v>
      </c>
      <c r="K108" s="134">
        <v>3175.6817985141302</v>
      </c>
      <c r="L108" s="134">
        <v>3395.2965092790801</v>
      </c>
      <c r="M108" s="134">
        <v>3571.3638398133598</v>
      </c>
      <c r="N108" s="134">
        <v>3742.3628717879901</v>
      </c>
      <c r="O108" s="134">
        <v>3849.1260941945302</v>
      </c>
      <c r="P108" s="134">
        <v>4039.0294699319302</v>
      </c>
      <c r="Q108" s="134">
        <v>4285.6996914477604</v>
      </c>
      <c r="R108" s="134">
        <v>4477.9927908606396</v>
      </c>
      <c r="S108" s="134">
        <v>4762.2399844710899</v>
      </c>
      <c r="T108" s="134">
        <v>5098.7070601212999</v>
      </c>
      <c r="U108" s="134">
        <v>5567.61270458733</v>
      </c>
      <c r="V108" s="134">
        <v>5971.2672236212402</v>
      </c>
      <c r="W108" s="134">
        <v>6456.8205788810701</v>
      </c>
      <c r="X108" s="134">
        <v>7014.7262483131899</v>
      </c>
      <c r="Y108" s="134">
        <v>7302.2071619711096</v>
      </c>
      <c r="Z108" s="134">
        <v>7537.4936704025604</v>
      </c>
      <c r="AA108" s="134">
        <v>8257.6957616609307</v>
      </c>
      <c r="AB108" s="134">
        <v>8875.0603971072105</v>
      </c>
      <c r="AC108" s="134">
        <v>9278.1357349535992</v>
      </c>
      <c r="AD108" s="134">
        <v>9812.30958998403</v>
      </c>
      <c r="AE108" s="134">
        <v>10333.718002425399</v>
      </c>
      <c r="AF108" s="134">
        <v>10433.8519890731</v>
      </c>
      <c r="AG108" s="134">
        <v>10947.576023780999</v>
      </c>
      <c r="AH108" s="134">
        <v>11569.7997751523</v>
      </c>
      <c r="AI108" s="134">
        <v>12339.2972222141</v>
      </c>
      <c r="AJ108" s="134">
        <v>12741.5710188255</v>
      </c>
      <c r="AK108" s="134">
        <v>12919.334135027801</v>
      </c>
      <c r="AL108" s="135">
        <v>1.1181069339635899E-2</v>
      </c>
      <c r="AM108" s="135">
        <v>5.3900478948982998E-2</v>
      </c>
      <c r="AN108" s="135">
        <v>0.48164688953554902</v>
      </c>
    </row>
    <row r="109" spans="1:4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c r="Z109" s="130"/>
      <c r="AA109" s="130"/>
      <c r="AB109" s="130"/>
      <c r="AC109" s="130"/>
      <c r="AD109" s="130"/>
      <c r="AE109" s="130"/>
      <c r="AF109" s="130"/>
      <c r="AG109" s="130"/>
      <c r="AH109" s="130"/>
      <c r="AI109" s="130"/>
      <c r="AJ109" s="130"/>
      <c r="AK109" s="131"/>
      <c r="AL109" s="132"/>
      <c r="AM109" s="132"/>
      <c r="AN109" s="132"/>
    </row>
    <row r="110" spans="1:40" s="140" customFormat="1">
      <c r="A110" s="137" t="s">
        <v>353</v>
      </c>
      <c r="B110" s="138">
        <v>9879.9812761854992</v>
      </c>
      <c r="C110" s="138">
        <v>10174.7717127366</v>
      </c>
      <c r="D110" s="138">
        <v>10665.142015636</v>
      </c>
      <c r="E110" s="138">
        <v>11134.941606984199</v>
      </c>
      <c r="F110" s="138">
        <v>11653.968862994199</v>
      </c>
      <c r="G110" s="138">
        <v>11957.3285594717</v>
      </c>
      <c r="H110" s="138">
        <v>12218.445179529799</v>
      </c>
      <c r="I110" s="138">
        <v>12329.793579154401</v>
      </c>
      <c r="J110" s="138">
        <v>12591.721634093299</v>
      </c>
      <c r="K110" s="138">
        <v>12916.590524636</v>
      </c>
      <c r="L110" s="138">
        <v>13375.243963405301</v>
      </c>
      <c r="M110" s="138">
        <v>13789.249527706401</v>
      </c>
      <c r="N110" s="138">
        <v>14120.517134509701</v>
      </c>
      <c r="O110" s="138">
        <v>14502.9192434368</v>
      </c>
      <c r="P110" s="138">
        <v>14917.7637553936</v>
      </c>
      <c r="Q110" s="138">
        <v>15555.548290631699</v>
      </c>
      <c r="R110" s="138">
        <v>15788.8606107222</v>
      </c>
      <c r="S110" s="138">
        <v>16345.4843195876</v>
      </c>
      <c r="T110" s="138">
        <v>16924.018406002499</v>
      </c>
      <c r="U110" s="138">
        <v>17726.747512207599</v>
      </c>
      <c r="V110" s="138">
        <v>18454.118810450698</v>
      </c>
      <c r="W110" s="138">
        <v>19155.291117648801</v>
      </c>
      <c r="X110" s="138">
        <v>20045.982995705101</v>
      </c>
      <c r="Y110" s="138">
        <v>20421.6373537822</v>
      </c>
      <c r="Z110" s="138">
        <v>20264.8910596485</v>
      </c>
      <c r="AA110" s="138">
        <v>21570.688861983399</v>
      </c>
      <c r="AB110" s="138">
        <v>22256.995244363799</v>
      </c>
      <c r="AC110" s="138">
        <v>22806.276479940301</v>
      </c>
      <c r="AD110" s="138">
        <v>23435.238212380798</v>
      </c>
      <c r="AE110" s="138">
        <v>24031.7070496167</v>
      </c>
      <c r="AF110" s="138">
        <v>24270.500940949601</v>
      </c>
      <c r="AG110" s="138">
        <v>24915.1871081891</v>
      </c>
      <c r="AH110" s="138">
        <v>25623.892250783501</v>
      </c>
      <c r="AI110" s="138">
        <v>26659.1362380924</v>
      </c>
      <c r="AJ110" s="138">
        <v>27000.9508509267</v>
      </c>
      <c r="AK110" s="138">
        <v>26823.248350022299</v>
      </c>
      <c r="AL110" s="139">
        <v>-9.2956009619078496E-3</v>
      </c>
      <c r="AM110" s="139">
        <v>2.9113981366141399E-2</v>
      </c>
      <c r="AN110" s="139">
        <v>1</v>
      </c>
    </row>
    <row r="111" spans="1:40">
      <c r="A111" s="124" t="s">
        <v>354</v>
      </c>
      <c r="B111" s="130">
        <v>6561.1335660350196</v>
      </c>
      <c r="C111" s="130">
        <v>6667.6854106907804</v>
      </c>
      <c r="D111" s="130">
        <v>6949.56290657109</v>
      </c>
      <c r="E111" s="130">
        <v>7232.96130234668</v>
      </c>
      <c r="F111" s="130">
        <v>7606.2803700091499</v>
      </c>
      <c r="G111" s="130">
        <v>7812.8825533367799</v>
      </c>
      <c r="H111" s="130">
        <v>7986.4736170036003</v>
      </c>
      <c r="I111" s="130">
        <v>8047.3924623060902</v>
      </c>
      <c r="J111" s="130">
        <v>8229.1236688511708</v>
      </c>
      <c r="K111" s="130">
        <v>8451.3785309231298</v>
      </c>
      <c r="L111" s="130">
        <v>8717.0208999186998</v>
      </c>
      <c r="M111" s="130">
        <v>8960.5630529548398</v>
      </c>
      <c r="N111" s="130">
        <v>9128.3796057828204</v>
      </c>
      <c r="O111" s="130">
        <v>9367.8204797566395</v>
      </c>
      <c r="P111" s="130">
        <v>9578.6690945540995</v>
      </c>
      <c r="Q111" s="130">
        <v>9908.0349043281494</v>
      </c>
      <c r="R111" s="130">
        <v>9903.72001009224</v>
      </c>
      <c r="S111" s="130">
        <v>10129.9101355371</v>
      </c>
      <c r="T111" s="130">
        <v>10249.659432157199</v>
      </c>
      <c r="U111" s="130">
        <v>10501.1640811379</v>
      </c>
      <c r="V111" s="130">
        <v>10740.7012261813</v>
      </c>
      <c r="W111" s="130">
        <v>10827.8577486995</v>
      </c>
      <c r="X111" s="130">
        <v>11066.4753831611</v>
      </c>
      <c r="Y111" s="130">
        <v>11071.0900779967</v>
      </c>
      <c r="Z111" s="130">
        <v>10640.3244129799</v>
      </c>
      <c r="AA111" s="130">
        <v>11062.79368391</v>
      </c>
      <c r="AB111" s="130">
        <v>11014.3337907068</v>
      </c>
      <c r="AC111" s="130">
        <v>11023.7195273262</v>
      </c>
      <c r="AD111" s="130">
        <v>11015.562693911201</v>
      </c>
      <c r="AE111" s="130">
        <v>10956.556213652</v>
      </c>
      <c r="AF111" s="130">
        <v>11005.038614983499</v>
      </c>
      <c r="AG111" s="130">
        <v>11082.7893611621</v>
      </c>
      <c r="AH111" s="130">
        <v>11119.538668646301</v>
      </c>
      <c r="AI111" s="130">
        <v>11312.7652187556</v>
      </c>
      <c r="AJ111" s="130">
        <v>11168.434242220799</v>
      </c>
      <c r="AK111" s="131">
        <v>10880.824320089199</v>
      </c>
      <c r="AL111" s="132">
        <v>-2.8413915813632999E-2</v>
      </c>
      <c r="AM111" s="132">
        <v>4.8557968146476496E-3</v>
      </c>
      <c r="AN111" s="132">
        <v>0.40564901678212101</v>
      </c>
    </row>
    <row r="112" spans="1:40">
      <c r="A112" s="124" t="s">
        <v>355</v>
      </c>
      <c r="B112" s="130">
        <v>3318.84771015048</v>
      </c>
      <c r="C112" s="130">
        <v>3507.08630204579</v>
      </c>
      <c r="D112" s="130">
        <v>3715.57910906488</v>
      </c>
      <c r="E112" s="130">
        <v>3901.98030463747</v>
      </c>
      <c r="F112" s="130">
        <v>4047.6884929850899</v>
      </c>
      <c r="G112" s="130">
        <v>4144.44600613495</v>
      </c>
      <c r="H112" s="130">
        <v>4231.9715625262297</v>
      </c>
      <c r="I112" s="130">
        <v>4282.4011168483103</v>
      </c>
      <c r="J112" s="130">
        <v>4362.5979652420901</v>
      </c>
      <c r="K112" s="130">
        <v>4465.21199371286</v>
      </c>
      <c r="L112" s="130">
        <v>4658.22306348657</v>
      </c>
      <c r="M112" s="130">
        <v>4828.6864747516001</v>
      </c>
      <c r="N112" s="130">
        <v>4992.1375287269202</v>
      </c>
      <c r="O112" s="130">
        <v>5135.0987636801401</v>
      </c>
      <c r="P112" s="130">
        <v>5339.0946608394697</v>
      </c>
      <c r="Q112" s="130">
        <v>5647.5133863035298</v>
      </c>
      <c r="R112" s="130">
        <v>5885.1406006300103</v>
      </c>
      <c r="S112" s="130">
        <v>6215.5741840505398</v>
      </c>
      <c r="T112" s="130">
        <v>6674.3589738452902</v>
      </c>
      <c r="U112" s="130">
        <v>7225.5834310697101</v>
      </c>
      <c r="V112" s="130">
        <v>7713.4175842694103</v>
      </c>
      <c r="W112" s="130">
        <v>8327.4333689492396</v>
      </c>
      <c r="X112" s="130">
        <v>8979.5076125439791</v>
      </c>
      <c r="Y112" s="130">
        <v>9350.5472757854695</v>
      </c>
      <c r="Z112" s="130">
        <v>9624.5666466685907</v>
      </c>
      <c r="AA112" s="130">
        <v>10507.895178073401</v>
      </c>
      <c r="AB112" s="130">
        <v>11242.6614536571</v>
      </c>
      <c r="AC112" s="130">
        <v>11782.556952614101</v>
      </c>
      <c r="AD112" s="130">
        <v>12419.675518469599</v>
      </c>
      <c r="AE112" s="130">
        <v>13075.1508359647</v>
      </c>
      <c r="AF112" s="130">
        <v>13265.4623259662</v>
      </c>
      <c r="AG112" s="130">
        <v>13832.397747027</v>
      </c>
      <c r="AH112" s="130">
        <v>14504.353582137301</v>
      </c>
      <c r="AI112" s="130">
        <v>15346.371019336901</v>
      </c>
      <c r="AJ112" s="130">
        <v>15832.516608705901</v>
      </c>
      <c r="AK112" s="131">
        <v>15942.4240299331</v>
      </c>
      <c r="AL112" s="132">
        <v>4.1906721000877197E-3</v>
      </c>
      <c r="AM112" s="132">
        <v>5.1034269890189103E-2</v>
      </c>
      <c r="AN112" s="132">
        <v>0.59435098321788005</v>
      </c>
    </row>
    <row r="113" spans="1:40">
      <c r="A113" s="141" t="s">
        <v>356</v>
      </c>
      <c r="B113" s="142">
        <v>2022.9308852654401</v>
      </c>
      <c r="C113" s="142">
        <v>2076.0313917128901</v>
      </c>
      <c r="D113" s="142">
        <v>2148.26453735111</v>
      </c>
      <c r="E113" s="142">
        <v>2198.395603336</v>
      </c>
      <c r="F113" s="142">
        <v>2249.4310257582802</v>
      </c>
      <c r="G113" s="142">
        <v>2275.1776012505002</v>
      </c>
      <c r="H113" s="142">
        <v>2317.8876308460699</v>
      </c>
      <c r="I113" s="142">
        <v>2303.6052568811401</v>
      </c>
      <c r="J113" s="142">
        <v>2304.0512620557301</v>
      </c>
      <c r="K113" s="142">
        <v>2339.19440718849</v>
      </c>
      <c r="L113" s="142">
        <v>2409.5621875278598</v>
      </c>
      <c r="M113" s="142">
        <v>2491.5122787170799</v>
      </c>
      <c r="N113" s="142">
        <v>2507.59569567258</v>
      </c>
      <c r="O113" s="142">
        <v>2562.37724035367</v>
      </c>
      <c r="P113" s="142">
        <v>2587.2989487678501</v>
      </c>
      <c r="Q113" s="142">
        <v>2660.58680815252</v>
      </c>
      <c r="R113" s="142">
        <v>2734.9029571770898</v>
      </c>
      <c r="S113" s="142">
        <v>2755.6266358201901</v>
      </c>
      <c r="T113" s="142">
        <v>2839.0163623615399</v>
      </c>
      <c r="U113" s="142">
        <v>2911.6606009385</v>
      </c>
      <c r="V113" s="142">
        <v>2928.8956297794498</v>
      </c>
      <c r="W113" s="142">
        <v>2973.9342204341301</v>
      </c>
      <c r="X113" s="142">
        <v>2987.4604155676202</v>
      </c>
      <c r="Y113" s="142">
        <v>2999.7461178560302</v>
      </c>
      <c r="Z113" s="142">
        <v>2847.59937435033</v>
      </c>
      <c r="AA113" s="142">
        <v>2982.6081460031501</v>
      </c>
      <c r="AB113" s="142">
        <v>2931.2557605137899</v>
      </c>
      <c r="AC113" s="142">
        <v>2932.2639372814401</v>
      </c>
      <c r="AD113" s="142">
        <v>2912.9073983524599</v>
      </c>
      <c r="AE113" s="142">
        <v>2851.0546359312402</v>
      </c>
      <c r="AF113" s="142">
        <v>2899.1210049936399</v>
      </c>
      <c r="AG113" s="142">
        <v>2920.1046462137801</v>
      </c>
      <c r="AH113" s="142">
        <v>2952.4397968152098</v>
      </c>
      <c r="AI113" s="142">
        <v>2937.5158675556399</v>
      </c>
      <c r="AJ113" s="142">
        <v>2892.4768586488299</v>
      </c>
      <c r="AK113" s="134">
        <v>2770.5581335116099</v>
      </c>
      <c r="AL113" s="143">
        <v>-4.4767361134081002E-2</v>
      </c>
      <c r="AM113" s="143">
        <v>1.5649097002468099E-3</v>
      </c>
      <c r="AN113" s="143">
        <v>0.103289433753809</v>
      </c>
    </row>
    <row r="115" spans="1:40">
      <c r="A115" s="124" t="s">
        <v>357</v>
      </c>
    </row>
    <row r="116" spans="1:40">
      <c r="A116" s="136" t="s">
        <v>368</v>
      </c>
    </row>
    <row r="117" spans="1:40">
      <c r="A117" s="136" t="s">
        <v>369</v>
      </c>
    </row>
    <row r="118" spans="1:40">
      <c r="A118" s="136" t="s">
        <v>363</v>
      </c>
    </row>
    <row r="119" spans="1:40">
      <c r="A119" s="136" t="s">
        <v>370</v>
      </c>
    </row>
    <row r="120" spans="1:40">
      <c r="A120" s="140" t="s">
        <v>371</v>
      </c>
    </row>
    <row r="121" spans="1:40">
      <c r="A121" s="140" t="s">
        <v>372</v>
      </c>
    </row>
  </sheetData>
  <mergeCells count="1">
    <mergeCell ref="AL2:AM2"/>
  </mergeCells>
  <conditionalFormatting sqref="AL4:AN113">
    <cfRule type="cellIs" dxfId="581" priority="2" operator="lessThanOrEqual">
      <formula>0</formula>
    </cfRule>
    <cfRule type="cellIs" dxfId="580" priority="3" operator="greaterThan">
      <formula>0</formula>
    </cfRule>
  </conditionalFormatting>
  <conditionalFormatting sqref="AL4:AN56">
    <cfRule type="cellIs" dxfId="579" priority="4" operator="lessThanOrEqual">
      <formula>0</formula>
    </cfRule>
    <cfRule type="cellIs" dxfId="578" priority="5" operator="greaterThan">
      <formula>0</formula>
    </cfRule>
  </conditionalFormatting>
  <hyperlinks>
    <hyperlink ref="L1" location="Contents!A1" display="Contents" xr:uid="{00000000-0004-0000-0500-000000000000}"/>
    <hyperlink ref="AP1" location="Contents!A1" display="Contents" xr:uid="{00000000-0004-0000-0500-000001000000}"/>
  </hyperlinks>
  <pageMargins left="0.75" right="0.75" top="1" bottom="1"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166"/>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N23" sqref="N23"/>
    </sheetView>
  </sheetViews>
  <sheetFormatPr defaultColWidth="11.33203125" defaultRowHeight="10.5"/>
  <cols>
    <col min="1" max="1" width="30.44140625" style="144" customWidth="1"/>
    <col min="2" max="56" width="8.33203125" style="144" customWidth="1"/>
    <col min="57" max="57" width="8.33203125" style="145" customWidth="1"/>
    <col min="58" max="58" width="9" style="144" customWidth="1"/>
    <col min="59" max="59" width="11.77734375" style="144" customWidth="1"/>
    <col min="60" max="62" width="11.33203125" style="144"/>
    <col min="63" max="63" width="12.6640625" style="144" customWidth="1"/>
    <col min="64" max="1024" width="11.33203125" style="144"/>
  </cols>
  <sheetData>
    <row r="1" spans="1:60" ht="13">
      <c r="A1" s="146" t="s">
        <v>373</v>
      </c>
      <c r="BH1" s="147"/>
    </row>
    <row r="2" spans="1:60">
      <c r="BF2" s="10" t="s">
        <v>251</v>
      </c>
      <c r="BG2" s="10"/>
      <c r="BH2" s="147" t="s">
        <v>252</v>
      </c>
    </row>
    <row r="3" spans="1:60">
      <c r="A3" s="148" t="s">
        <v>374</v>
      </c>
      <c r="B3" s="144">
        <v>1965</v>
      </c>
      <c r="C3" s="144">
        <v>1966</v>
      </c>
      <c r="D3" s="144">
        <v>1967</v>
      </c>
      <c r="E3" s="144">
        <v>1968</v>
      </c>
      <c r="F3" s="144">
        <v>1969</v>
      </c>
      <c r="G3" s="144">
        <v>1970</v>
      </c>
      <c r="H3" s="144">
        <v>1971</v>
      </c>
      <c r="I3" s="144">
        <v>1972</v>
      </c>
      <c r="J3" s="144">
        <v>1973</v>
      </c>
      <c r="K3" s="144">
        <v>1974</v>
      </c>
      <c r="L3" s="144">
        <v>1975</v>
      </c>
      <c r="M3" s="144">
        <v>1976</v>
      </c>
      <c r="N3" s="144">
        <v>1977</v>
      </c>
      <c r="O3" s="144">
        <v>1978</v>
      </c>
      <c r="P3" s="144">
        <v>1979</v>
      </c>
      <c r="Q3" s="144">
        <v>1980</v>
      </c>
      <c r="R3" s="144">
        <v>1981</v>
      </c>
      <c r="S3" s="144">
        <v>1982</v>
      </c>
      <c r="T3" s="144">
        <v>1983</v>
      </c>
      <c r="U3" s="144">
        <v>1984</v>
      </c>
      <c r="V3" s="144">
        <v>1985</v>
      </c>
      <c r="W3" s="144">
        <v>1986</v>
      </c>
      <c r="X3" s="144">
        <v>1987</v>
      </c>
      <c r="Y3" s="144">
        <v>1988</v>
      </c>
      <c r="Z3" s="144">
        <v>1989</v>
      </c>
      <c r="AA3" s="144">
        <v>1990</v>
      </c>
      <c r="AB3" s="144">
        <v>1991</v>
      </c>
      <c r="AC3" s="144">
        <v>1992</v>
      </c>
      <c r="AD3" s="144">
        <v>1993</v>
      </c>
      <c r="AE3" s="144">
        <v>1994</v>
      </c>
      <c r="AF3" s="144">
        <v>1995</v>
      </c>
      <c r="AG3" s="144">
        <v>1996</v>
      </c>
      <c r="AH3" s="144">
        <v>1997</v>
      </c>
      <c r="AI3" s="144">
        <v>1998</v>
      </c>
      <c r="AJ3" s="144">
        <v>1999</v>
      </c>
      <c r="AK3" s="144">
        <v>2000</v>
      </c>
      <c r="AL3" s="144">
        <v>2001</v>
      </c>
      <c r="AM3" s="144">
        <v>2002</v>
      </c>
      <c r="AN3" s="144">
        <v>2003</v>
      </c>
      <c r="AO3" s="144">
        <v>2004</v>
      </c>
      <c r="AP3" s="144">
        <v>2005</v>
      </c>
      <c r="AQ3" s="144">
        <v>2006</v>
      </c>
      <c r="AR3" s="144">
        <v>2007</v>
      </c>
      <c r="AS3" s="144">
        <v>2008</v>
      </c>
      <c r="AT3" s="144">
        <v>2009</v>
      </c>
      <c r="AU3" s="144">
        <v>2010</v>
      </c>
      <c r="AV3" s="144">
        <v>2011</v>
      </c>
      <c r="AW3" s="144">
        <v>2012</v>
      </c>
      <c r="AX3" s="144">
        <v>2013</v>
      </c>
      <c r="AY3" s="144">
        <v>2014</v>
      </c>
      <c r="AZ3" s="144">
        <v>2015</v>
      </c>
      <c r="BA3" s="144">
        <v>2016</v>
      </c>
      <c r="BB3" s="144">
        <v>2017</v>
      </c>
      <c r="BC3" s="144">
        <v>2018</v>
      </c>
      <c r="BD3" s="144">
        <v>2019</v>
      </c>
      <c r="BE3" s="145">
        <v>2020</v>
      </c>
      <c r="BF3" s="147">
        <v>2020</v>
      </c>
      <c r="BG3" s="147" t="s">
        <v>254</v>
      </c>
      <c r="BH3" s="147">
        <v>2020</v>
      </c>
    </row>
    <row r="4" spans="1:60">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49"/>
      <c r="BE4" s="150"/>
      <c r="BF4" s="149"/>
      <c r="BG4" s="149"/>
      <c r="BH4" s="149"/>
    </row>
    <row r="5" spans="1:60" ht="10">
      <c r="A5" s="144" t="s">
        <v>255</v>
      </c>
      <c r="B5" s="151">
        <v>260.32849362824697</v>
      </c>
      <c r="C5" s="151">
        <v>271.695134554535</v>
      </c>
      <c r="D5" s="151">
        <v>285.54306489553198</v>
      </c>
      <c r="E5" s="151">
        <v>308.28217364278697</v>
      </c>
      <c r="F5" s="151">
        <v>320.455801664185</v>
      </c>
      <c r="G5" s="151">
        <v>344.91156554120897</v>
      </c>
      <c r="H5" s="151">
        <v>351.58790375288402</v>
      </c>
      <c r="I5" s="151">
        <v>367.98215192557399</v>
      </c>
      <c r="J5" s="151">
        <v>393.72468782751503</v>
      </c>
      <c r="K5" s="151">
        <v>400.18312616415699</v>
      </c>
      <c r="L5" s="151">
        <v>400.86167875068298</v>
      </c>
      <c r="M5" s="151">
        <v>415.42042081337502</v>
      </c>
      <c r="N5" s="151">
        <v>438.83117581050101</v>
      </c>
      <c r="O5" s="151">
        <v>427.23232045846697</v>
      </c>
      <c r="P5" s="151">
        <v>433.85956547813601</v>
      </c>
      <c r="Q5" s="151">
        <v>442.98406004176798</v>
      </c>
      <c r="R5" s="151">
        <v>423.64343650106798</v>
      </c>
      <c r="S5" s="151">
        <v>409.95837944392002</v>
      </c>
      <c r="T5" s="151">
        <v>391.13803970773802</v>
      </c>
      <c r="U5" s="151">
        <v>412.79807569741399</v>
      </c>
      <c r="V5" s="151">
        <v>408.55338509281103</v>
      </c>
      <c r="W5" s="151">
        <v>398.30798882807198</v>
      </c>
      <c r="X5" s="151">
        <v>411.96292846172298</v>
      </c>
      <c r="Y5" s="151">
        <v>442.75786625321803</v>
      </c>
      <c r="Z5" s="151">
        <v>462.34450891333398</v>
      </c>
      <c r="AA5" s="151">
        <v>449.77291566203701</v>
      </c>
      <c r="AB5" s="151">
        <v>433.031716460143</v>
      </c>
      <c r="AC5" s="151">
        <v>447.21841547021199</v>
      </c>
      <c r="AD5" s="151">
        <v>443.17133398548901</v>
      </c>
      <c r="AE5" s="151">
        <v>457.83976886710599</v>
      </c>
      <c r="AF5" s="151">
        <v>476.426120665356</v>
      </c>
      <c r="AG5" s="151">
        <v>485.30593848718098</v>
      </c>
      <c r="AH5" s="151">
        <v>498.43496288055701</v>
      </c>
      <c r="AI5" s="151">
        <v>514.55963514165398</v>
      </c>
      <c r="AJ5" s="151">
        <v>518.07452684271095</v>
      </c>
      <c r="AK5" s="151">
        <v>537.96956094679797</v>
      </c>
      <c r="AL5" s="151">
        <v>540.07033737793995</v>
      </c>
      <c r="AM5" s="151">
        <v>553.16292931582097</v>
      </c>
      <c r="AN5" s="151">
        <v>562.03740317140296</v>
      </c>
      <c r="AO5" s="151">
        <v>559.24522688352204</v>
      </c>
      <c r="AP5" s="151">
        <v>560.30583990472905</v>
      </c>
      <c r="AQ5" s="151">
        <v>553.09542547511796</v>
      </c>
      <c r="AR5" s="151">
        <v>578.48888151653796</v>
      </c>
      <c r="AS5" s="151">
        <v>564.60918499711897</v>
      </c>
      <c r="AT5" s="151">
        <v>536.09825604969399</v>
      </c>
      <c r="AU5" s="151">
        <v>550.11713880541902</v>
      </c>
      <c r="AV5" s="151">
        <v>554.68450175861699</v>
      </c>
      <c r="AW5" s="151">
        <v>551.13675137035398</v>
      </c>
      <c r="AX5" s="151">
        <v>564.58194886863998</v>
      </c>
      <c r="AY5" s="151">
        <v>571.80943146121797</v>
      </c>
      <c r="AZ5" s="151">
        <v>570.15512526919895</v>
      </c>
      <c r="BA5" s="151">
        <v>553.25042155795995</v>
      </c>
      <c r="BB5" s="151">
        <v>565.91275977892099</v>
      </c>
      <c r="BC5" s="151">
        <v>576.21098911258196</v>
      </c>
      <c r="BD5" s="151">
        <v>577.99716324200199</v>
      </c>
      <c r="BE5" s="151">
        <v>517.656723399979</v>
      </c>
      <c r="BF5" s="152">
        <v>-0.10684274318558699</v>
      </c>
      <c r="BG5" s="153">
        <v>7.5535353973481502E-3</v>
      </c>
      <c r="BH5" s="153">
        <v>1.60343977212659E-2</v>
      </c>
    </row>
    <row r="6" spans="1:60" ht="10">
      <c r="A6" s="144" t="s">
        <v>256</v>
      </c>
      <c r="B6" s="151">
        <v>62.133328844078498</v>
      </c>
      <c r="C6" s="151">
        <v>65.055673060973405</v>
      </c>
      <c r="D6" s="151">
        <v>66.647498120242204</v>
      </c>
      <c r="E6" s="151">
        <v>72.170911063298803</v>
      </c>
      <c r="F6" s="151">
        <v>79.106715856312604</v>
      </c>
      <c r="G6" s="151">
        <v>84.172179648840597</v>
      </c>
      <c r="H6" s="151">
        <v>89.461650387260505</v>
      </c>
      <c r="I6" s="151">
        <v>99.667880017176699</v>
      </c>
      <c r="J6" s="151">
        <v>107.674024675994</v>
      </c>
      <c r="K6" s="151">
        <v>120.859303686505</v>
      </c>
      <c r="L6" s="151">
        <v>141.66645725673899</v>
      </c>
      <c r="M6" s="151">
        <v>149.19076999871399</v>
      </c>
      <c r="N6" s="151">
        <v>154.56356359861101</v>
      </c>
      <c r="O6" s="151">
        <v>179.67597722571199</v>
      </c>
      <c r="P6" s="151">
        <v>187.633991897268</v>
      </c>
      <c r="Q6" s="151">
        <v>206.82746564634701</v>
      </c>
      <c r="R6" s="151">
        <v>224.92544638708799</v>
      </c>
      <c r="S6" s="151">
        <v>234.333812878007</v>
      </c>
      <c r="T6" s="151">
        <v>226.66837219430599</v>
      </c>
      <c r="U6" s="151">
        <v>232.71233767869299</v>
      </c>
      <c r="V6" s="151">
        <v>239.92057989893499</v>
      </c>
      <c r="W6" s="151">
        <v>234.23245335975</v>
      </c>
      <c r="X6" s="151">
        <v>244.14662457221601</v>
      </c>
      <c r="Y6" s="151">
        <v>243.79287595839699</v>
      </c>
      <c r="Z6" s="151">
        <v>256.31364050815301</v>
      </c>
      <c r="AA6" s="151">
        <v>269.853733376089</v>
      </c>
      <c r="AB6" s="151">
        <v>279.22410066743402</v>
      </c>
      <c r="AC6" s="151">
        <v>282.17357001495799</v>
      </c>
      <c r="AD6" s="151">
        <v>286.82441167025303</v>
      </c>
      <c r="AE6" s="151">
        <v>310.39355529111901</v>
      </c>
      <c r="AF6" s="151">
        <v>299.20783556834999</v>
      </c>
      <c r="AG6" s="151">
        <v>315.45460688639901</v>
      </c>
      <c r="AH6" s="151">
        <v>334.30199282406102</v>
      </c>
      <c r="AI6" s="151">
        <v>352.66631023729002</v>
      </c>
      <c r="AJ6" s="151">
        <v>343.43379203114603</v>
      </c>
      <c r="AK6" s="151">
        <v>363.00355688641599</v>
      </c>
      <c r="AL6" s="151">
        <v>359.418227981477</v>
      </c>
      <c r="AM6" s="151">
        <v>376.98886636682602</v>
      </c>
      <c r="AN6" s="151">
        <v>378.03185378294199</v>
      </c>
      <c r="AO6" s="151">
        <v>393.55003517941901</v>
      </c>
      <c r="AP6" s="151">
        <v>420.29036357460302</v>
      </c>
      <c r="AQ6" s="151">
        <v>432.85299967858703</v>
      </c>
      <c r="AR6" s="151">
        <v>440.72657131776401</v>
      </c>
      <c r="AS6" s="151">
        <v>459.369249755949</v>
      </c>
      <c r="AT6" s="151">
        <v>453.84619550096301</v>
      </c>
      <c r="AU6" s="151">
        <v>454.82200213592398</v>
      </c>
      <c r="AV6" s="151">
        <v>472.97314304859998</v>
      </c>
      <c r="AW6" s="151">
        <v>476.71006280932801</v>
      </c>
      <c r="AX6" s="151">
        <v>483.18513844917197</v>
      </c>
      <c r="AY6" s="151">
        <v>471.1801268813</v>
      </c>
      <c r="AZ6" s="151">
        <v>475.22528349906497</v>
      </c>
      <c r="BA6" s="151">
        <v>480.44363619279602</v>
      </c>
      <c r="BB6" s="151">
        <v>486.07594871932503</v>
      </c>
      <c r="BC6" s="151">
        <v>477.118539081096</v>
      </c>
      <c r="BD6" s="151">
        <v>459.75851524558698</v>
      </c>
      <c r="BE6" s="151">
        <v>373.21591435248899</v>
      </c>
      <c r="BF6" s="152">
        <v>-0.190452843400432</v>
      </c>
      <c r="BG6" s="153">
        <v>1.2951400272294101E-3</v>
      </c>
      <c r="BH6" s="153">
        <v>1.15603490423707E-2</v>
      </c>
    </row>
    <row r="7" spans="1:60" ht="10">
      <c r="A7" s="144" t="s">
        <v>92</v>
      </c>
      <c r="B7" s="151">
        <v>3451.8918551264601</v>
      </c>
      <c r="C7" s="151">
        <v>3639.7950043545602</v>
      </c>
      <c r="D7" s="151">
        <v>3738.16131890629</v>
      </c>
      <c r="E7" s="151">
        <v>3947.34345879593</v>
      </c>
      <c r="F7" s="151">
        <v>4117.39624683898</v>
      </c>
      <c r="G7" s="151">
        <v>4271.5281316410401</v>
      </c>
      <c r="H7" s="151">
        <v>4309.0686010129402</v>
      </c>
      <c r="I7" s="151">
        <v>4525.8307804311098</v>
      </c>
      <c r="J7" s="151">
        <v>4739.46244707608</v>
      </c>
      <c r="K7" s="151">
        <v>4567.5799132632701</v>
      </c>
      <c r="L7" s="151">
        <v>4394.2632233495096</v>
      </c>
      <c r="M7" s="151">
        <v>4654.9272524323897</v>
      </c>
      <c r="N7" s="151">
        <v>4798.9571488107704</v>
      </c>
      <c r="O7" s="151">
        <v>4842.2454115605296</v>
      </c>
      <c r="P7" s="151">
        <v>4930.4565767542899</v>
      </c>
      <c r="Q7" s="151">
        <v>4749.3451135367104</v>
      </c>
      <c r="R7" s="151">
        <v>4601.6800514407496</v>
      </c>
      <c r="S7" s="151">
        <v>4376.2729732550197</v>
      </c>
      <c r="T7" s="151">
        <v>4337.4136669171303</v>
      </c>
      <c r="U7" s="151">
        <v>4564.8670428436199</v>
      </c>
      <c r="V7" s="151">
        <v>4581.3035344788505</v>
      </c>
      <c r="W7" s="151">
        <v>4603.6400251034102</v>
      </c>
      <c r="X7" s="151">
        <v>4756.7651159785901</v>
      </c>
      <c r="Y7" s="151">
        <v>4977.05406017123</v>
      </c>
      <c r="Z7" s="151">
        <v>5065.9938544754896</v>
      </c>
      <c r="AA7" s="151">
        <v>4978.8605312787004</v>
      </c>
      <c r="AB7" s="151">
        <v>4932.0896422804999</v>
      </c>
      <c r="AC7" s="151">
        <v>5014.2942576755004</v>
      </c>
      <c r="AD7" s="151">
        <v>5124.0710785741703</v>
      </c>
      <c r="AE7" s="151">
        <v>5208.1092373089996</v>
      </c>
      <c r="AF7" s="151">
        <v>5243.7254730675804</v>
      </c>
      <c r="AG7" s="151">
        <v>5422.3088869559997</v>
      </c>
      <c r="AH7" s="151">
        <v>5497.3021330097499</v>
      </c>
      <c r="AI7" s="151">
        <v>5537.1943258076399</v>
      </c>
      <c r="AJ7" s="151">
        <v>5580.2641096780999</v>
      </c>
      <c r="AK7" s="151">
        <v>5745.7649154446699</v>
      </c>
      <c r="AL7" s="151">
        <v>5656.0834337030501</v>
      </c>
      <c r="AM7" s="151">
        <v>5677.8606494571104</v>
      </c>
      <c r="AN7" s="151">
        <v>5743.1057058818196</v>
      </c>
      <c r="AO7" s="151">
        <v>5844.2577787181199</v>
      </c>
      <c r="AP7" s="151">
        <v>5879.8089264153596</v>
      </c>
      <c r="AQ7" s="151">
        <v>5802.4501136100798</v>
      </c>
      <c r="AR7" s="151">
        <v>5892.2134316923002</v>
      </c>
      <c r="AS7" s="151">
        <v>5710.1562573709598</v>
      </c>
      <c r="AT7" s="151">
        <v>5298.4406285641498</v>
      </c>
      <c r="AU7" s="151">
        <v>5494.9785833389697</v>
      </c>
      <c r="AV7" s="151">
        <v>5348.43935053932</v>
      </c>
      <c r="AW7" s="151">
        <v>5101.5379594821497</v>
      </c>
      <c r="AX7" s="151">
        <v>5268.3075672074101</v>
      </c>
      <c r="AY7" s="151">
        <v>5277.5600734598002</v>
      </c>
      <c r="AZ7" s="151">
        <v>5165.5701496197598</v>
      </c>
      <c r="BA7" s="151">
        <v>5060.8062331458405</v>
      </c>
      <c r="BB7" s="151">
        <v>5003.1789418919298</v>
      </c>
      <c r="BC7" s="151">
        <v>5166.0317764025203</v>
      </c>
      <c r="BD7" s="151">
        <v>5029.3893628059895</v>
      </c>
      <c r="BE7" s="151">
        <v>4457.2197998726297</v>
      </c>
      <c r="BF7" s="152">
        <v>-0.11618662166610701</v>
      </c>
      <c r="BG7" s="153">
        <v>-5.1978420789338103E-3</v>
      </c>
      <c r="BH7" s="153">
        <v>0.13806221724089701</v>
      </c>
    </row>
    <row r="8" spans="1:60" s="145" customFormat="1">
      <c r="A8" s="154" t="s">
        <v>257</v>
      </c>
      <c r="B8" s="155">
        <v>3774.35367759878</v>
      </c>
      <c r="C8" s="155">
        <v>3976.5458119700702</v>
      </c>
      <c r="D8" s="155">
        <v>4090.3518819220599</v>
      </c>
      <c r="E8" s="155">
        <v>4327.7965435020196</v>
      </c>
      <c r="F8" s="155">
        <v>4516.9587643594796</v>
      </c>
      <c r="G8" s="155">
        <v>4700.6118768310898</v>
      </c>
      <c r="H8" s="155">
        <v>4750.1181551530799</v>
      </c>
      <c r="I8" s="155">
        <v>4993.4808123738603</v>
      </c>
      <c r="J8" s="155">
        <v>5240.8611595795901</v>
      </c>
      <c r="K8" s="155">
        <v>5088.6223431139297</v>
      </c>
      <c r="L8" s="155">
        <v>4936.7913593569301</v>
      </c>
      <c r="M8" s="155">
        <v>5219.5384432444798</v>
      </c>
      <c r="N8" s="155">
        <v>5392.3518882198796</v>
      </c>
      <c r="O8" s="155">
        <v>5449.1537092447097</v>
      </c>
      <c r="P8" s="155">
        <v>5551.95013412969</v>
      </c>
      <c r="Q8" s="155">
        <v>5399.1566392248196</v>
      </c>
      <c r="R8" s="155">
        <v>5250.2489343289099</v>
      </c>
      <c r="S8" s="155">
        <v>5020.5651655769398</v>
      </c>
      <c r="T8" s="155">
        <v>4955.2200788191703</v>
      </c>
      <c r="U8" s="155">
        <v>5210.3774562197204</v>
      </c>
      <c r="V8" s="155">
        <v>5229.7774994705997</v>
      </c>
      <c r="W8" s="155">
        <v>5236.1804672912303</v>
      </c>
      <c r="X8" s="155">
        <v>5412.8746690125299</v>
      </c>
      <c r="Y8" s="155">
        <v>5663.6048023828498</v>
      </c>
      <c r="Z8" s="155">
        <v>5784.6520038969802</v>
      </c>
      <c r="AA8" s="155">
        <v>5698.4871803168298</v>
      </c>
      <c r="AB8" s="155">
        <v>5644.3454594080704</v>
      </c>
      <c r="AC8" s="155">
        <v>5743.6862431606696</v>
      </c>
      <c r="AD8" s="155">
        <v>5854.0668242299098</v>
      </c>
      <c r="AE8" s="155">
        <v>5976.3425614672196</v>
      </c>
      <c r="AF8" s="155">
        <v>6019.3594293012902</v>
      </c>
      <c r="AG8" s="155">
        <v>6223.0694323295802</v>
      </c>
      <c r="AH8" s="155">
        <v>6330.0390887143703</v>
      </c>
      <c r="AI8" s="155">
        <v>6404.4202711865801</v>
      </c>
      <c r="AJ8" s="155">
        <v>6441.7724285519498</v>
      </c>
      <c r="AK8" s="155">
        <v>6646.7380332778903</v>
      </c>
      <c r="AL8" s="155">
        <v>6555.5719990624702</v>
      </c>
      <c r="AM8" s="155">
        <v>6608.0124451397596</v>
      </c>
      <c r="AN8" s="155">
        <v>6683.1749628361704</v>
      </c>
      <c r="AO8" s="155">
        <v>6797.0530407810602</v>
      </c>
      <c r="AP8" s="155">
        <v>6860.4051298946897</v>
      </c>
      <c r="AQ8" s="155">
        <v>6788.3985387637904</v>
      </c>
      <c r="AR8" s="155">
        <v>6911.4288845266001</v>
      </c>
      <c r="AS8" s="155">
        <v>6734.1346921240302</v>
      </c>
      <c r="AT8" s="155">
        <v>6288.3850801148001</v>
      </c>
      <c r="AU8" s="155">
        <v>6499.9177242803098</v>
      </c>
      <c r="AV8" s="155">
        <v>6376.0969953465301</v>
      </c>
      <c r="AW8" s="155">
        <v>6129.38477366184</v>
      </c>
      <c r="AX8" s="155">
        <v>6316.0746545252296</v>
      </c>
      <c r="AY8" s="155">
        <v>6320.5496318023097</v>
      </c>
      <c r="AZ8" s="155">
        <v>6210.95055838802</v>
      </c>
      <c r="BA8" s="155">
        <v>6094.5002908965898</v>
      </c>
      <c r="BB8" s="155">
        <v>6055.1676503901799</v>
      </c>
      <c r="BC8" s="155">
        <v>6219.3613045962002</v>
      </c>
      <c r="BD8" s="155">
        <v>6067.1450412935801</v>
      </c>
      <c r="BE8" s="155">
        <v>5348.0924376250996</v>
      </c>
      <c r="BF8" s="156">
        <v>-0.120924235879451</v>
      </c>
      <c r="BG8" s="156">
        <v>-3.5752075179087402E-3</v>
      </c>
      <c r="BH8" s="156">
        <v>0.165656964004534</v>
      </c>
    </row>
    <row r="9" spans="1:60" ht="10">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1"/>
      <c r="AS9" s="151"/>
      <c r="AT9" s="151"/>
      <c r="AU9" s="151"/>
      <c r="AV9" s="151"/>
      <c r="AW9" s="151"/>
      <c r="AX9" s="151"/>
      <c r="AY9" s="151"/>
      <c r="AZ9" s="151"/>
      <c r="BA9" s="151"/>
      <c r="BB9" s="151"/>
      <c r="BC9" s="151"/>
      <c r="BD9" s="151"/>
      <c r="BE9" s="151"/>
      <c r="BF9" s="152"/>
      <c r="BG9" s="153"/>
      <c r="BH9" s="153"/>
    </row>
    <row r="10" spans="1:60" ht="10">
      <c r="A10" s="144" t="s">
        <v>258</v>
      </c>
      <c r="B10" s="151">
        <v>82.175119553818703</v>
      </c>
      <c r="C10" s="151">
        <v>84.526807774529203</v>
      </c>
      <c r="D10" s="151">
        <v>86.852525331577297</v>
      </c>
      <c r="E10" s="151">
        <v>89.324243404189403</v>
      </c>
      <c r="F10" s="151">
        <v>92.183563905174594</v>
      </c>
      <c r="G10" s="151">
        <v>85.895493427016305</v>
      </c>
      <c r="H10" s="151">
        <v>90.804629084100398</v>
      </c>
      <c r="I10" s="151">
        <v>91.590778255267495</v>
      </c>
      <c r="J10" s="151">
        <v>94.936139984076107</v>
      </c>
      <c r="K10" s="151">
        <v>97.134210991710503</v>
      </c>
      <c r="L10" s="151">
        <v>97.920374946562703</v>
      </c>
      <c r="M10" s="151">
        <v>103.006319023489</v>
      </c>
      <c r="N10" s="151">
        <v>107.96204714839401</v>
      </c>
      <c r="O10" s="151">
        <v>105.47122782903701</v>
      </c>
      <c r="P10" s="151">
        <v>113.34999213778499</v>
      </c>
      <c r="Q10" s="151">
        <v>108.712118823075</v>
      </c>
      <c r="R10" s="151">
        <v>103.123197476993</v>
      </c>
      <c r="S10" s="151">
        <v>103.57361735633199</v>
      </c>
      <c r="T10" s="151">
        <v>106.1528362873</v>
      </c>
      <c r="U10" s="151">
        <v>104.965032529249</v>
      </c>
      <c r="V10" s="151">
        <v>101.76425473047701</v>
      </c>
      <c r="W10" s="151">
        <v>105.536903819895</v>
      </c>
      <c r="X10" s="151">
        <v>109.343463517042</v>
      </c>
      <c r="Y10" s="151">
        <v>115.752418019156</v>
      </c>
      <c r="Z10" s="151">
        <v>112.49936498153301</v>
      </c>
      <c r="AA10" s="151">
        <v>105.452223133289</v>
      </c>
      <c r="AB10" s="151">
        <v>107.47925582645701</v>
      </c>
      <c r="AC10" s="151">
        <v>113.411112510224</v>
      </c>
      <c r="AD10" s="151">
        <v>112.203430608189</v>
      </c>
      <c r="AE10" s="151">
        <v>118.411574028573</v>
      </c>
      <c r="AF10" s="151">
        <v>123.25639007025801</v>
      </c>
      <c r="AG10" s="151">
        <v>130.468536648541</v>
      </c>
      <c r="AH10" s="151">
        <v>128.83109393648101</v>
      </c>
      <c r="AI10" s="151">
        <v>134.41364745491799</v>
      </c>
      <c r="AJ10" s="151">
        <v>138.202274439474</v>
      </c>
      <c r="AK10" s="151">
        <v>132.60994158566001</v>
      </c>
      <c r="AL10" s="151">
        <v>121.95093911958099</v>
      </c>
      <c r="AM10" s="151">
        <v>117.67317531110901</v>
      </c>
      <c r="AN10" s="151">
        <v>127.57887325123799</v>
      </c>
      <c r="AO10" s="151">
        <v>138.82157487527601</v>
      </c>
      <c r="AP10" s="151">
        <v>146.611462255909</v>
      </c>
      <c r="AQ10" s="151">
        <v>152.538271685756</v>
      </c>
      <c r="AR10" s="151">
        <v>166.20345772179101</v>
      </c>
      <c r="AS10" s="151">
        <v>167.71739605074799</v>
      </c>
      <c r="AT10" s="151">
        <v>159.95882730789901</v>
      </c>
      <c r="AU10" s="151">
        <v>168.80707414909801</v>
      </c>
      <c r="AV10" s="151">
        <v>174.76350038111099</v>
      </c>
      <c r="AW10" s="151">
        <v>183.748817367854</v>
      </c>
      <c r="AX10" s="151">
        <v>189.430178059344</v>
      </c>
      <c r="AY10" s="151">
        <v>189.54443436773701</v>
      </c>
      <c r="AZ10" s="151">
        <v>192.767154549558</v>
      </c>
      <c r="BA10" s="151">
        <v>191.45078453926601</v>
      </c>
      <c r="BB10" s="151">
        <v>189.685375896816</v>
      </c>
      <c r="BC10" s="151">
        <v>187.460685255219</v>
      </c>
      <c r="BD10" s="151">
        <v>175.81791291742701</v>
      </c>
      <c r="BE10" s="151">
        <v>164.13306225102201</v>
      </c>
      <c r="BF10" s="152">
        <v>-6.9010611346866493E-2</v>
      </c>
      <c r="BG10" s="153">
        <v>9.4980651222420498E-3</v>
      </c>
      <c r="BH10" s="153">
        <v>5.08401548821125E-3</v>
      </c>
    </row>
    <row r="11" spans="1:60" ht="10">
      <c r="A11" s="144" t="s">
        <v>259</v>
      </c>
      <c r="B11" s="151">
        <v>51.522211303641399</v>
      </c>
      <c r="C11" s="151">
        <v>56.166229720331501</v>
      </c>
      <c r="D11" s="151">
        <v>58.011401807585202</v>
      </c>
      <c r="E11" s="151">
        <v>68.146549914705602</v>
      </c>
      <c r="F11" s="151">
        <v>74.257414333567397</v>
      </c>
      <c r="G11" s="151">
        <v>83.880154717968495</v>
      </c>
      <c r="H11" s="151">
        <v>92.170661586941705</v>
      </c>
      <c r="I11" s="151">
        <v>103.54554592302</v>
      </c>
      <c r="J11" s="151">
        <v>123.611929359816</v>
      </c>
      <c r="K11" s="151">
        <v>133.361699479767</v>
      </c>
      <c r="L11" s="151">
        <v>139.95070105866199</v>
      </c>
      <c r="M11" s="151">
        <v>150.28346357771301</v>
      </c>
      <c r="N11" s="151">
        <v>156.81429734605999</v>
      </c>
      <c r="O11" s="151">
        <v>169.593323996565</v>
      </c>
      <c r="P11" s="151">
        <v>177.167740154829</v>
      </c>
      <c r="Q11" s="151">
        <v>176.63563355385801</v>
      </c>
      <c r="R11" s="151">
        <v>168.54142277998099</v>
      </c>
      <c r="S11" s="151">
        <v>169.42892422984301</v>
      </c>
      <c r="T11" s="151">
        <v>165.40418663586999</v>
      </c>
      <c r="U11" s="151">
        <v>172.88334532834801</v>
      </c>
      <c r="V11" s="151">
        <v>179.99487672150701</v>
      </c>
      <c r="W11" s="151">
        <v>194.13505658887701</v>
      </c>
      <c r="X11" s="151">
        <v>199.509822825822</v>
      </c>
      <c r="Y11" s="151">
        <v>202.928185053503</v>
      </c>
      <c r="Z11" s="151">
        <v>206.80185446098</v>
      </c>
      <c r="AA11" s="151">
        <v>198.63688386720901</v>
      </c>
      <c r="AB11" s="151">
        <v>207.903102361246</v>
      </c>
      <c r="AC11" s="151">
        <v>218.111384069325</v>
      </c>
      <c r="AD11" s="151">
        <v>229.236657234158</v>
      </c>
      <c r="AE11" s="151">
        <v>239.35524038169899</v>
      </c>
      <c r="AF11" s="151">
        <v>253.781872846195</v>
      </c>
      <c r="AG11" s="151">
        <v>273.18909108420797</v>
      </c>
      <c r="AH11" s="151">
        <v>287.00056933778399</v>
      </c>
      <c r="AI11" s="151">
        <v>298.34095780778898</v>
      </c>
      <c r="AJ11" s="151">
        <v>301.87837706913302</v>
      </c>
      <c r="AK11" s="151">
        <v>306.37764857422701</v>
      </c>
      <c r="AL11" s="151">
        <v>316.06152917262602</v>
      </c>
      <c r="AM11" s="151">
        <v>315.31836738866201</v>
      </c>
      <c r="AN11" s="151">
        <v>311.44276141868102</v>
      </c>
      <c r="AO11" s="151">
        <v>325.75990760824101</v>
      </c>
      <c r="AP11" s="151">
        <v>334.844592122248</v>
      </c>
      <c r="AQ11" s="151">
        <v>339.06329547540599</v>
      </c>
      <c r="AR11" s="151">
        <v>353.63981732351601</v>
      </c>
      <c r="AS11" s="151">
        <v>377.32447387406199</v>
      </c>
      <c r="AT11" s="151">
        <v>357.236516055648</v>
      </c>
      <c r="AU11" s="151">
        <v>403.09427953756602</v>
      </c>
      <c r="AV11" s="151">
        <v>427.20759907442499</v>
      </c>
      <c r="AW11" s="151">
        <v>445.69293512560398</v>
      </c>
      <c r="AX11" s="151">
        <v>485.83851629701797</v>
      </c>
      <c r="AY11" s="151">
        <v>507.96056550444399</v>
      </c>
      <c r="AZ11" s="151">
        <v>490.68227185629797</v>
      </c>
      <c r="BA11" s="151">
        <v>454.08074355743202</v>
      </c>
      <c r="BB11" s="151">
        <v>460.63576869844297</v>
      </c>
      <c r="BC11" s="151">
        <v>445.52969487955801</v>
      </c>
      <c r="BD11" s="151">
        <v>444.90637879697101</v>
      </c>
      <c r="BE11" s="151">
        <v>417.51062863047702</v>
      </c>
      <c r="BF11" s="152">
        <v>-6.4140437064859293E-2</v>
      </c>
      <c r="BG11" s="153">
        <v>2.21891779655101E-2</v>
      </c>
      <c r="BH11" s="153">
        <v>1.29323761668679E-2</v>
      </c>
    </row>
    <row r="12" spans="1:60" ht="10">
      <c r="A12" s="144" t="s">
        <v>260</v>
      </c>
      <c r="B12" s="151">
        <v>16.704365294528099</v>
      </c>
      <c r="C12" s="151">
        <v>17.923390655556499</v>
      </c>
      <c r="D12" s="151">
        <v>18.2525347454052</v>
      </c>
      <c r="E12" s="151">
        <v>18.728528732725898</v>
      </c>
      <c r="F12" s="151">
        <v>19.850407062612302</v>
      </c>
      <c r="G12" s="151">
        <v>20.933188283161901</v>
      </c>
      <c r="H12" s="151">
        <v>22.3880568706</v>
      </c>
      <c r="I12" s="151">
        <v>22.373272153599999</v>
      </c>
      <c r="J12" s="151">
        <v>21.603397893299999</v>
      </c>
      <c r="K12" s="151">
        <v>20.7122627392</v>
      </c>
      <c r="L12" s="151">
        <v>17.959126213600001</v>
      </c>
      <c r="M12" s="151">
        <v>18.916770531699999</v>
      </c>
      <c r="N12" s="151">
        <v>19.552914064799999</v>
      </c>
      <c r="O12" s="151">
        <v>20.786603241600002</v>
      </c>
      <c r="P12" s="151">
        <v>21.542211931200001</v>
      </c>
      <c r="Q12" s="151">
        <v>22.092953377000001</v>
      </c>
      <c r="R12" s="151">
        <v>22.531936231500001</v>
      </c>
      <c r="S12" s="151">
        <v>19.214764440700002</v>
      </c>
      <c r="T12" s="151">
        <v>19.404303901900001</v>
      </c>
      <c r="U12" s="151">
        <v>20.623244638900001</v>
      </c>
      <c r="V12" s="151">
        <v>21.1707721726</v>
      </c>
      <c r="W12" s="151">
        <v>21.504931725900001</v>
      </c>
      <c r="X12" s="151">
        <v>22.086183549000001</v>
      </c>
      <c r="Y12" s="151">
        <v>25.997468453100002</v>
      </c>
      <c r="Z12" s="151">
        <v>31.090111719999999</v>
      </c>
      <c r="AA12" s="151">
        <v>32.081217030603298</v>
      </c>
      <c r="AB12" s="151">
        <v>32.949755735887997</v>
      </c>
      <c r="AC12" s="151">
        <v>33.590083732795797</v>
      </c>
      <c r="AD12" s="151">
        <v>35.790786895118998</v>
      </c>
      <c r="AE12" s="151">
        <v>39.033750989819097</v>
      </c>
      <c r="AF12" s="151">
        <v>42.477842612639797</v>
      </c>
      <c r="AG12" s="151">
        <v>47.846366710281202</v>
      </c>
      <c r="AH12" s="151">
        <v>55.134311023925697</v>
      </c>
      <c r="AI12" s="151">
        <v>56.554414037934002</v>
      </c>
      <c r="AJ12" s="151">
        <v>58.537865664079398</v>
      </c>
      <c r="AK12" s="151">
        <v>56.530096552782901</v>
      </c>
      <c r="AL12" s="151">
        <v>53.9649590926375</v>
      </c>
      <c r="AM12" s="151">
        <v>55.484722184997601</v>
      </c>
      <c r="AN12" s="151">
        <v>55.485198024073597</v>
      </c>
      <c r="AO12" s="151">
        <v>60.434685354879903</v>
      </c>
      <c r="AP12" s="151">
        <v>61.671687792204601</v>
      </c>
      <c r="AQ12" s="151">
        <v>65.535065256956401</v>
      </c>
      <c r="AR12" s="151">
        <v>76.840874484876906</v>
      </c>
      <c r="AS12" s="151">
        <v>77.795628114537294</v>
      </c>
      <c r="AT12" s="151">
        <v>74.647665835240701</v>
      </c>
      <c r="AU12" s="151">
        <v>76.132928611023502</v>
      </c>
      <c r="AV12" s="151">
        <v>87.043829697370001</v>
      </c>
      <c r="AW12" s="151">
        <v>89.417316868762995</v>
      </c>
      <c r="AX12" s="151">
        <v>91.187510449207593</v>
      </c>
      <c r="AY12" s="151">
        <v>88.492115414429406</v>
      </c>
      <c r="AZ12" s="151">
        <v>89.020132112403502</v>
      </c>
      <c r="BA12" s="151">
        <v>94.190895022514596</v>
      </c>
      <c r="BB12" s="151">
        <v>92.469049504030295</v>
      </c>
      <c r="BC12" s="151">
        <v>93.107325313543797</v>
      </c>
      <c r="BD12" s="151">
        <v>94.667207230985895</v>
      </c>
      <c r="BE12" s="151">
        <v>87.727293198736604</v>
      </c>
      <c r="BF12" s="152">
        <v>-7.5840476339935403E-2</v>
      </c>
      <c r="BG12" s="153">
        <v>2.4043330259030202E-2</v>
      </c>
      <c r="BH12" s="153">
        <v>2.71734963842393E-3</v>
      </c>
    </row>
    <row r="13" spans="1:60" ht="10">
      <c r="A13" s="144" t="s">
        <v>261</v>
      </c>
      <c r="B13" s="151">
        <v>21.308531378001799</v>
      </c>
      <c r="C13" s="151">
        <v>23.0525867392153</v>
      </c>
      <c r="D13" s="151">
        <v>24.368448651947499</v>
      </c>
      <c r="E13" s="151">
        <v>25.2140977861689</v>
      </c>
      <c r="F13" s="151">
        <v>25.320420938761099</v>
      </c>
      <c r="G13" s="151">
        <v>27.662610554449799</v>
      </c>
      <c r="H13" s="151">
        <v>26.202925415429601</v>
      </c>
      <c r="I13" s="151">
        <v>29.349780427013599</v>
      </c>
      <c r="J13" s="151">
        <v>28.5913596490808</v>
      </c>
      <c r="K13" s="151">
        <v>32.304652390242403</v>
      </c>
      <c r="L13" s="151">
        <v>34.048323375044298</v>
      </c>
      <c r="M13" s="151">
        <v>35.234335293746902</v>
      </c>
      <c r="N13" s="151">
        <v>35.993988336701399</v>
      </c>
      <c r="O13" s="151">
        <v>37.023254785073199</v>
      </c>
      <c r="P13" s="151">
        <v>38.628340996027198</v>
      </c>
      <c r="Q13" s="151">
        <v>38.510088376271398</v>
      </c>
      <c r="R13" s="151">
        <v>39.620664758461402</v>
      </c>
      <c r="S13" s="151">
        <v>41.014491518779799</v>
      </c>
      <c r="T13" s="151">
        <v>43.898664685878799</v>
      </c>
      <c r="U13" s="151">
        <v>43.997756472943898</v>
      </c>
      <c r="V13" s="151">
        <v>45.208252321852598</v>
      </c>
      <c r="W13" s="151">
        <v>44.636879289628403</v>
      </c>
      <c r="X13" s="151">
        <v>49.015289087481001</v>
      </c>
      <c r="Y13" s="151">
        <v>46.997709726806001</v>
      </c>
      <c r="Z13" s="151">
        <v>49.291917909195199</v>
      </c>
      <c r="AA13" s="151">
        <v>42.373198780745703</v>
      </c>
      <c r="AB13" s="151">
        <v>44.969613053052498</v>
      </c>
      <c r="AC13" s="151">
        <v>53.071406042453901</v>
      </c>
      <c r="AD13" s="151">
        <v>55.685892471469302</v>
      </c>
      <c r="AE13" s="151">
        <v>58.722033026966798</v>
      </c>
      <c r="AF13" s="151">
        <v>59.667762022366503</v>
      </c>
      <c r="AG13" s="151">
        <v>58.444910632134103</v>
      </c>
      <c r="AH13" s="151">
        <v>63.695224932403498</v>
      </c>
      <c r="AI13" s="151">
        <v>64.452905807023399</v>
      </c>
      <c r="AJ13" s="151">
        <v>56.155995537740999</v>
      </c>
      <c r="AK13" s="151">
        <v>55.9051806361486</v>
      </c>
      <c r="AL13" s="151">
        <v>53.890304418041403</v>
      </c>
      <c r="AM13" s="151">
        <v>51.526263038181497</v>
      </c>
      <c r="AN13" s="151">
        <v>53.324003608283903</v>
      </c>
      <c r="AO13" s="151">
        <v>52.763372109579002</v>
      </c>
      <c r="AP13" s="151">
        <v>51.5727171650815</v>
      </c>
      <c r="AQ13" s="151">
        <v>61.465013770011602</v>
      </c>
      <c r="AR13" s="151">
        <v>60.0687627683484</v>
      </c>
      <c r="AS13" s="151">
        <v>67.525057042756401</v>
      </c>
      <c r="AT13" s="151">
        <v>67.956908574944705</v>
      </c>
      <c r="AU13" s="151">
        <v>73.433923156388502</v>
      </c>
      <c r="AV13" s="151">
        <v>70.452694767512199</v>
      </c>
      <c r="AW13" s="151">
        <v>79.0158861059966</v>
      </c>
      <c r="AX13" s="151">
        <v>82.280675619030802</v>
      </c>
      <c r="AY13" s="151">
        <v>87.281751206475604</v>
      </c>
      <c r="AZ13" s="151">
        <v>88.317133746488295</v>
      </c>
      <c r="BA13" s="151">
        <v>92.706997210402804</v>
      </c>
      <c r="BB13" s="151">
        <v>86.681940178547706</v>
      </c>
      <c r="BC13" s="151">
        <v>88.597541594871402</v>
      </c>
      <c r="BD13" s="151">
        <v>94.9228200662197</v>
      </c>
      <c r="BE13" s="151">
        <v>92.688864134209695</v>
      </c>
      <c r="BF13" s="152">
        <v>-2.6202384136255301E-2</v>
      </c>
      <c r="BG13" s="153">
        <v>3.3983722208648502E-2</v>
      </c>
      <c r="BH13" s="153">
        <v>2.87103411329972E-3</v>
      </c>
    </row>
    <row r="14" spans="1:60" ht="10">
      <c r="A14" s="144" t="s">
        <v>262</v>
      </c>
      <c r="B14" s="151">
        <v>2.0685126200999999</v>
      </c>
      <c r="C14" s="151">
        <v>2.1505593794000002</v>
      </c>
      <c r="D14" s="151">
        <v>2.3124342583000002</v>
      </c>
      <c r="E14" s="151">
        <v>2.7633608443000002</v>
      </c>
      <c r="F14" s="151">
        <v>2.9319866589000001</v>
      </c>
      <c r="G14" s="151">
        <v>3.4808998980000001</v>
      </c>
      <c r="H14" s="151">
        <v>3.8028869143000001</v>
      </c>
      <c r="I14" s="151">
        <v>3.8394284028999999</v>
      </c>
      <c r="J14" s="151">
        <v>4.3208075135000001</v>
      </c>
      <c r="K14" s="151">
        <v>4.8103891714999998</v>
      </c>
      <c r="L14" s="151">
        <v>5.3655661212999997</v>
      </c>
      <c r="M14" s="151">
        <v>6.1321864900999996</v>
      </c>
      <c r="N14" s="151">
        <v>7.4120127701999996</v>
      </c>
      <c r="O14" s="151">
        <v>7.5417852588000001</v>
      </c>
      <c r="P14" s="151">
        <v>7.9992930924000003</v>
      </c>
      <c r="Q14" s="151">
        <v>9.8436389425000002</v>
      </c>
      <c r="R14" s="151">
        <v>10.6819990331</v>
      </c>
      <c r="S14" s="151">
        <v>11.555309339100001</v>
      </c>
      <c r="T14" s="151">
        <v>10.7131159803</v>
      </c>
      <c r="U14" s="151">
        <v>11.388636586900001</v>
      </c>
      <c r="V14" s="151">
        <v>13.8070180534</v>
      </c>
      <c r="W14" s="151">
        <v>14.236266109400001</v>
      </c>
      <c r="X14" s="151">
        <v>13.8317834774</v>
      </c>
      <c r="Y14" s="151">
        <v>16.810496803100001</v>
      </c>
      <c r="Z14" s="151">
        <v>16.9335709699</v>
      </c>
      <c r="AA14" s="151">
        <v>17.730724187300002</v>
      </c>
      <c r="AB14" s="151">
        <v>19.756352999800001</v>
      </c>
      <c r="AC14" s="151">
        <v>19.8174903707</v>
      </c>
      <c r="AD14" s="151">
        <v>19.835420242200001</v>
      </c>
      <c r="AE14" s="151">
        <v>21.254574905999998</v>
      </c>
      <c r="AF14" s="151">
        <v>21.562591640899999</v>
      </c>
      <c r="AG14" s="151">
        <v>24.153085473499999</v>
      </c>
      <c r="AH14" s="151">
        <v>27.276167439599998</v>
      </c>
      <c r="AI14" s="151">
        <v>27.237786014099999</v>
      </c>
      <c r="AJ14" s="151">
        <v>24.017724835799999</v>
      </c>
      <c r="AK14" s="151">
        <v>21.840433769000001</v>
      </c>
      <c r="AL14" s="151">
        <v>22.448768077299999</v>
      </c>
      <c r="AM14" s="151">
        <v>21.855168870406999</v>
      </c>
      <c r="AN14" s="151">
        <v>22.0088170902795</v>
      </c>
      <c r="AO14" s="151">
        <v>24.625886075246498</v>
      </c>
      <c r="AP14" s="151">
        <v>26.756981882757099</v>
      </c>
      <c r="AQ14" s="151">
        <v>28.228954081129899</v>
      </c>
      <c r="AR14" s="151">
        <v>28.310714678631999</v>
      </c>
      <c r="AS14" s="151">
        <v>28.984833494281599</v>
      </c>
      <c r="AT14" s="151">
        <v>29.010487195783899</v>
      </c>
      <c r="AU14" s="151">
        <v>33.091840423751499</v>
      </c>
      <c r="AV14" s="151">
        <v>33.795347525961297</v>
      </c>
      <c r="AW14" s="151">
        <v>35.1684847824664</v>
      </c>
      <c r="AX14" s="151">
        <v>38.055437836849499</v>
      </c>
      <c r="AY14" s="151">
        <v>40.409993025167203</v>
      </c>
      <c r="AZ14" s="151">
        <v>39.638656903576198</v>
      </c>
      <c r="BA14" s="151">
        <v>37.7339272780263</v>
      </c>
      <c r="BB14" s="151">
        <v>36.428383369142203</v>
      </c>
      <c r="BC14" s="151">
        <v>38.837619186969803</v>
      </c>
      <c r="BD14" s="151">
        <v>37.4958823250496</v>
      </c>
      <c r="BE14" s="151">
        <v>30.694497232619899</v>
      </c>
      <c r="BF14" s="152">
        <v>-0.18362682545456699</v>
      </c>
      <c r="BG14" s="153">
        <v>2.59893566123723E-2</v>
      </c>
      <c r="BH14" s="153">
        <v>9.5076090821260098E-4</v>
      </c>
    </row>
    <row r="15" spans="1:60" ht="10">
      <c r="A15" s="144" t="s">
        <v>263</v>
      </c>
      <c r="B15" s="151">
        <v>12.5291418187755</v>
      </c>
      <c r="C15" s="151">
        <v>15.395373486722599</v>
      </c>
      <c r="D15" s="151">
        <v>15.488571208512401</v>
      </c>
      <c r="E15" s="151">
        <v>15.6696091258704</v>
      </c>
      <c r="F15" s="151">
        <v>15.6537692669165</v>
      </c>
      <c r="G15" s="151">
        <v>16.413504507560098</v>
      </c>
      <c r="H15" s="151">
        <v>16.423961628000001</v>
      </c>
      <c r="I15" s="151">
        <v>14.2262462206</v>
      </c>
      <c r="J15" s="151">
        <v>16.641077396499998</v>
      </c>
      <c r="K15" s="151">
        <v>19.624896218100002</v>
      </c>
      <c r="L15" s="151">
        <v>21.2315386989</v>
      </c>
      <c r="M15" s="151">
        <v>21.7288336071</v>
      </c>
      <c r="N15" s="151">
        <v>21.6335574274</v>
      </c>
      <c r="O15" s="151">
        <v>21.087162928600002</v>
      </c>
      <c r="P15" s="151">
        <v>22.5456854211</v>
      </c>
      <c r="Q15" s="151">
        <v>23.999732915700001</v>
      </c>
      <c r="R15" s="151">
        <v>24.174842973499999</v>
      </c>
      <c r="S15" s="151">
        <v>24.173982852599998</v>
      </c>
      <c r="T15" s="151">
        <v>21.175293273600001</v>
      </c>
      <c r="U15" s="151">
        <v>22.073993531100001</v>
      </c>
      <c r="V15" s="151">
        <v>21.4348451115</v>
      </c>
      <c r="W15" s="151">
        <v>21.8154439461</v>
      </c>
      <c r="X15" s="151">
        <v>23.243804535199999</v>
      </c>
      <c r="Y15" s="151">
        <v>22.826753539799999</v>
      </c>
      <c r="Z15" s="151">
        <v>20.435914556299998</v>
      </c>
      <c r="AA15" s="151">
        <v>20.146489598399999</v>
      </c>
      <c r="AB15" s="151">
        <v>19.218147436300001</v>
      </c>
      <c r="AC15" s="151">
        <v>19.8352011554</v>
      </c>
      <c r="AD15" s="151">
        <v>20.438775880000001</v>
      </c>
      <c r="AE15" s="151">
        <v>22.0752341245</v>
      </c>
      <c r="AF15" s="151">
        <v>24.735180899300001</v>
      </c>
      <c r="AG15" s="151">
        <v>25.936077738200002</v>
      </c>
      <c r="AH15" s="151">
        <v>26.548728463500002</v>
      </c>
      <c r="AI15" s="151">
        <v>25.744740552100001</v>
      </c>
      <c r="AJ15" s="151">
        <v>26.252754350699998</v>
      </c>
      <c r="AK15" s="151">
        <v>26.380911286100002</v>
      </c>
      <c r="AL15" s="151">
        <v>24.7402816076</v>
      </c>
      <c r="AM15" s="151">
        <v>25.4676214917938</v>
      </c>
      <c r="AN15" s="151">
        <v>24.672291119632</v>
      </c>
      <c r="AO15" s="151">
        <v>27.9240668067367</v>
      </c>
      <c r="AP15" s="151">
        <v>29.056506964158199</v>
      </c>
      <c r="AQ15" s="151">
        <v>27.804667056372899</v>
      </c>
      <c r="AR15" s="151">
        <v>31.506687053824201</v>
      </c>
      <c r="AS15" s="151">
        <v>34.871806424306499</v>
      </c>
      <c r="AT15" s="151">
        <v>35.170792832554199</v>
      </c>
      <c r="AU15" s="151">
        <v>40.836083640176803</v>
      </c>
      <c r="AV15" s="151">
        <v>45.381943663949201</v>
      </c>
      <c r="AW15" s="151">
        <v>46.3839387582724</v>
      </c>
      <c r="AX15" s="151">
        <v>47.3254911882429</v>
      </c>
      <c r="AY15" s="151">
        <v>48.396934627014701</v>
      </c>
      <c r="AZ15" s="151">
        <v>50.803845121527402</v>
      </c>
      <c r="BA15" s="151">
        <v>55.315397779596402</v>
      </c>
      <c r="BB15" s="151">
        <v>54.217078660649896</v>
      </c>
      <c r="BC15" s="151">
        <v>56.9107589636032</v>
      </c>
      <c r="BD15" s="151">
        <v>56.701638979257602</v>
      </c>
      <c r="BE15" s="151">
        <v>44.556517615841699</v>
      </c>
      <c r="BF15" s="152">
        <v>-0.216340492151776</v>
      </c>
      <c r="BG15" s="153">
        <v>4.8917534348243502E-2</v>
      </c>
      <c r="BH15" s="153">
        <v>1.38013647313332E-3</v>
      </c>
    </row>
    <row r="16" spans="1:60" ht="10">
      <c r="A16" s="144" t="s">
        <v>264</v>
      </c>
      <c r="B16" s="151">
        <v>7.6615847316841004</v>
      </c>
      <c r="C16" s="151">
        <v>8.0029559860649595</v>
      </c>
      <c r="D16" s="151">
        <v>8.4716393212501693</v>
      </c>
      <c r="E16" s="151">
        <v>8.7010032093225504</v>
      </c>
      <c r="F16" s="151">
        <v>9.0210766558793694</v>
      </c>
      <c r="G16" s="151">
        <v>9.7181951503036395</v>
      </c>
      <c r="H16" s="151">
        <v>9.8740223820053501</v>
      </c>
      <c r="I16" s="151">
        <v>14.3048078417036</v>
      </c>
      <c r="J16" s="151">
        <v>14.178553512022299</v>
      </c>
      <c r="K16" s="151">
        <v>13.3127927190337</v>
      </c>
      <c r="L16" s="151">
        <v>13.6385106241913</v>
      </c>
      <c r="M16" s="151">
        <v>15.3308979172297</v>
      </c>
      <c r="N16" s="151">
        <v>15.5060978891839</v>
      </c>
      <c r="O16" s="151">
        <v>14.4203560884349</v>
      </c>
      <c r="P16" s="151">
        <v>16.938638526883299</v>
      </c>
      <c r="Q16" s="151">
        <v>14.2636253962743</v>
      </c>
      <c r="R16" s="151">
        <v>14.976869698606</v>
      </c>
      <c r="S16" s="151">
        <v>15.5895591394154</v>
      </c>
      <c r="T16" s="151">
        <v>11.309815617955399</v>
      </c>
      <c r="U16" s="151">
        <v>10.8614314343777</v>
      </c>
      <c r="V16" s="151">
        <v>15.0562804821441</v>
      </c>
      <c r="W16" s="151">
        <v>15.620540616232001</v>
      </c>
      <c r="X16" s="151">
        <v>14.7276265588706</v>
      </c>
      <c r="Y16" s="151">
        <v>15.278742575343401</v>
      </c>
      <c r="Z16" s="151">
        <v>14.926682901868199</v>
      </c>
      <c r="AA16" s="151">
        <v>15.102141817483901</v>
      </c>
      <c r="AB16" s="151">
        <v>14.4958578282637</v>
      </c>
      <c r="AC16" s="151">
        <v>15.7300848062144</v>
      </c>
      <c r="AD16" s="151">
        <v>15.4038816901689</v>
      </c>
      <c r="AE16" s="151">
        <v>15.2710124726469</v>
      </c>
      <c r="AF16" s="151">
        <v>16.403905452021402</v>
      </c>
      <c r="AG16" s="151">
        <v>16.735126246083301</v>
      </c>
      <c r="AH16" s="151">
        <v>15.5453999301852</v>
      </c>
      <c r="AI16" s="151">
        <v>14.985568335145899</v>
      </c>
      <c r="AJ16" s="151">
        <v>17.191425026009401</v>
      </c>
      <c r="AK16" s="151">
        <v>14.743991643867</v>
      </c>
      <c r="AL16" s="151">
        <v>15.8311445637649</v>
      </c>
      <c r="AM16" s="151">
        <v>16.873697892254999</v>
      </c>
      <c r="AN16" s="151">
        <v>19.014976367159299</v>
      </c>
      <c r="AO16" s="151">
        <v>20.4411754348729</v>
      </c>
      <c r="AP16" s="151">
        <v>21.035035903250598</v>
      </c>
      <c r="AQ16" s="151">
        <v>25.058878934312901</v>
      </c>
      <c r="AR16" s="151">
        <v>25.7003898777564</v>
      </c>
      <c r="AS16" s="151">
        <v>25.3479847870451</v>
      </c>
      <c r="AT16" s="151">
        <v>23.6750243807634</v>
      </c>
      <c r="AU16" s="151">
        <v>26.0952237079029</v>
      </c>
      <c r="AV16" s="151">
        <v>26.020043966809499</v>
      </c>
      <c r="AW16" s="151">
        <v>25.496720585498402</v>
      </c>
      <c r="AX16" s="151">
        <v>26.308379081387301</v>
      </c>
      <c r="AY16" s="151">
        <v>25.43290908613</v>
      </c>
      <c r="AZ16" s="151">
        <v>24.529615195498401</v>
      </c>
      <c r="BA16" s="151">
        <v>22.615295453072701</v>
      </c>
      <c r="BB16" s="151">
        <v>21.7663716624192</v>
      </c>
      <c r="BC16" s="151">
        <v>21.079904049716401</v>
      </c>
      <c r="BD16" s="151">
        <v>21.136007435168999</v>
      </c>
      <c r="BE16" s="151">
        <v>18.573249928588499</v>
      </c>
      <c r="BF16" s="152">
        <v>-0.123651739766902</v>
      </c>
      <c r="BG16" s="153">
        <v>-1.1280153480786899E-2</v>
      </c>
      <c r="BH16" s="153">
        <v>5.7530572456479404E-4</v>
      </c>
    </row>
    <row r="17" spans="1:60" ht="10">
      <c r="A17" s="144" t="s">
        <v>265</v>
      </c>
      <c r="B17" s="151">
        <v>43.741593930774201</v>
      </c>
      <c r="C17" s="151">
        <v>44.0343608789398</v>
      </c>
      <c r="D17" s="151">
        <v>45.994829359168001</v>
      </c>
      <c r="E17" s="151">
        <v>48.952327686453003</v>
      </c>
      <c r="F17" s="151">
        <v>49.102185004006202</v>
      </c>
      <c r="G17" s="151">
        <v>49.361449398713901</v>
      </c>
      <c r="H17" s="151">
        <v>49.542571852941201</v>
      </c>
      <c r="I17" s="151">
        <v>52.286282898421803</v>
      </c>
      <c r="J17" s="151">
        <v>59.676739021238099</v>
      </c>
      <c r="K17" s="151">
        <v>60.831640813997097</v>
      </c>
      <c r="L17" s="151">
        <v>71.154801958347207</v>
      </c>
      <c r="M17" s="151">
        <v>72.1959706282843</v>
      </c>
      <c r="N17" s="151">
        <v>79.486181660140204</v>
      </c>
      <c r="O17" s="151">
        <v>79.697037060620204</v>
      </c>
      <c r="P17" s="151">
        <v>87.740436653494399</v>
      </c>
      <c r="Q17" s="151">
        <v>99.778307928591104</v>
      </c>
      <c r="R17" s="151">
        <v>103.157943274121</v>
      </c>
      <c r="S17" s="151">
        <v>103.366128928563</v>
      </c>
      <c r="T17" s="151">
        <v>101.799888028827</v>
      </c>
      <c r="U17" s="151">
        <v>101.91666650149099</v>
      </c>
      <c r="V17" s="151">
        <v>103.181734964466</v>
      </c>
      <c r="W17" s="151">
        <v>111.2090746544</v>
      </c>
      <c r="X17" s="151">
        <v>108.55348412999599</v>
      </c>
      <c r="Y17" s="151">
        <v>111.764462115499</v>
      </c>
      <c r="Z17" s="151">
        <v>113.89086960303401</v>
      </c>
      <c r="AA17" s="151">
        <v>118.996151950821</v>
      </c>
      <c r="AB17" s="151">
        <v>113.36820759576401</v>
      </c>
      <c r="AC17" s="151">
        <v>124.416347015109</v>
      </c>
      <c r="AD17" s="151">
        <v>121.27354622991</v>
      </c>
      <c r="AE17" s="151">
        <v>131.00900044525</v>
      </c>
      <c r="AF17" s="151">
        <v>135.20330773788299</v>
      </c>
      <c r="AG17" s="151">
        <v>126.952914551948</v>
      </c>
      <c r="AH17" s="151">
        <v>139.95381307606399</v>
      </c>
      <c r="AI17" s="151">
        <v>146.547577049144</v>
      </c>
      <c r="AJ17" s="151">
        <v>145.898056365939</v>
      </c>
      <c r="AK17" s="151">
        <v>147.4995606352</v>
      </c>
      <c r="AL17" s="151">
        <v>158.300167989236</v>
      </c>
      <c r="AM17" s="151">
        <v>164.81562602748801</v>
      </c>
      <c r="AN17" s="151">
        <v>153.02777088702999</v>
      </c>
      <c r="AO17" s="151">
        <v>163.60062011686401</v>
      </c>
      <c r="AP17" s="151">
        <v>167.58745117068099</v>
      </c>
      <c r="AQ17" s="151">
        <v>170.322007480477</v>
      </c>
      <c r="AR17" s="151">
        <v>185.67152689192801</v>
      </c>
      <c r="AS17" s="151">
        <v>183.47150333108101</v>
      </c>
      <c r="AT17" s="151">
        <v>183.551269048443</v>
      </c>
      <c r="AU17" s="151">
        <v>180.622572205138</v>
      </c>
      <c r="AV17" s="151">
        <v>185.61688376388901</v>
      </c>
      <c r="AW17" s="151">
        <v>200.16911699320099</v>
      </c>
      <c r="AX17" s="151">
        <v>203.106602131866</v>
      </c>
      <c r="AY17" s="151">
        <v>194.465642816014</v>
      </c>
      <c r="AZ17" s="151">
        <v>192.18560464447799</v>
      </c>
      <c r="BA17" s="151">
        <v>169.80980941080901</v>
      </c>
      <c r="BB17" s="151">
        <v>162.39791211609801</v>
      </c>
      <c r="BC17" s="151">
        <v>138.293446998387</v>
      </c>
      <c r="BD17" s="151">
        <v>112.310920509024</v>
      </c>
      <c r="BE17" s="151">
        <v>88.471221697672206</v>
      </c>
      <c r="BF17" s="152">
        <v>-0.214417470283881</v>
      </c>
      <c r="BG17" s="153">
        <v>-4.7935307577671102E-2</v>
      </c>
      <c r="BH17" s="153">
        <v>2.7403927959623198E-3</v>
      </c>
    </row>
    <row r="18" spans="1:60" ht="10">
      <c r="A18" s="144" t="s">
        <v>189</v>
      </c>
      <c r="B18" s="151">
        <v>12.3455071068216</v>
      </c>
      <c r="C18" s="151">
        <v>12.4534973687216</v>
      </c>
      <c r="D18" s="151">
        <v>13.1209742040171</v>
      </c>
      <c r="E18" s="151">
        <v>13.3817554835579</v>
      </c>
      <c r="F18" s="151">
        <v>14.2225066628748</v>
      </c>
      <c r="G18" s="151">
        <v>14.702682410889199</v>
      </c>
      <c r="H18" s="151">
        <v>15.407840261711801</v>
      </c>
      <c r="I18" s="151">
        <v>16.848888126489001</v>
      </c>
      <c r="J18" s="151">
        <v>17.684992171015701</v>
      </c>
      <c r="K18" s="151">
        <v>17.835268320087302</v>
      </c>
      <c r="L18" s="151">
        <v>19.8384296093449</v>
      </c>
      <c r="M18" s="151">
        <v>20.305505239024299</v>
      </c>
      <c r="N18" s="151">
        <v>20.541549030003299</v>
      </c>
      <c r="O18" s="151">
        <v>20.796560713583101</v>
      </c>
      <c r="P18" s="151">
        <v>20.821989010099099</v>
      </c>
      <c r="Q18" s="151">
        <v>19.566548151892601</v>
      </c>
      <c r="R18" s="151">
        <v>19.465932536053199</v>
      </c>
      <c r="S18" s="151">
        <v>19.458440000375301</v>
      </c>
      <c r="T18" s="151">
        <v>19.2117597063768</v>
      </c>
      <c r="U18" s="151">
        <v>18.7292264336639</v>
      </c>
      <c r="V18" s="151">
        <v>18.754361806719999</v>
      </c>
      <c r="W18" s="151">
        <v>18.7610045933937</v>
      </c>
      <c r="X18" s="151">
        <v>20.1545494126111</v>
      </c>
      <c r="Y18" s="151">
        <v>19.5313667550631</v>
      </c>
      <c r="Z18" s="151">
        <v>20.352866974775701</v>
      </c>
      <c r="AA18" s="151">
        <v>21.085472598630599</v>
      </c>
      <c r="AB18" s="151">
        <v>23.094313160455702</v>
      </c>
      <c r="AC18" s="151">
        <v>26.3068547390383</v>
      </c>
      <c r="AD18" s="151">
        <v>28.1139048396081</v>
      </c>
      <c r="AE18" s="151">
        <v>30.794561337439202</v>
      </c>
      <c r="AF18" s="151">
        <v>34.069376098475203</v>
      </c>
      <c r="AG18" s="151">
        <v>33.4341619240219</v>
      </c>
      <c r="AH18" s="151">
        <v>35.9921213936382</v>
      </c>
      <c r="AI18" s="151">
        <v>41.377872396616702</v>
      </c>
      <c r="AJ18" s="151">
        <v>40.787159877254297</v>
      </c>
      <c r="AK18" s="151">
        <v>42.7337907585799</v>
      </c>
      <c r="AL18" s="151">
        <v>45.942144716419001</v>
      </c>
      <c r="AM18" s="151">
        <v>46.087114946462499</v>
      </c>
      <c r="AN18" s="151">
        <v>48.210630137529101</v>
      </c>
      <c r="AO18" s="151">
        <v>49.3029778496864</v>
      </c>
      <c r="AP18" s="151">
        <v>48.668186072889497</v>
      </c>
      <c r="AQ18" s="151">
        <v>51.697129857703203</v>
      </c>
      <c r="AR18" s="151">
        <v>54.363520416735099</v>
      </c>
      <c r="AS18" s="151">
        <v>54.883694479925197</v>
      </c>
      <c r="AT18" s="151">
        <v>53.673099815837503</v>
      </c>
      <c r="AU18" s="151">
        <v>54.750100130266503</v>
      </c>
      <c r="AV18" s="151">
        <v>58.7298036605589</v>
      </c>
      <c r="AW18" s="151">
        <v>59.648463402335103</v>
      </c>
      <c r="AX18" s="151">
        <v>60.607997397002201</v>
      </c>
      <c r="AY18" s="151">
        <v>62.693026326261403</v>
      </c>
      <c r="AZ18" s="151">
        <v>68.818441811454704</v>
      </c>
      <c r="BA18" s="151">
        <v>71.623471831685194</v>
      </c>
      <c r="BB18" s="151">
        <v>71.112373149754305</v>
      </c>
      <c r="BC18" s="151">
        <v>71.399388485718205</v>
      </c>
      <c r="BD18" s="151">
        <v>80.003268160172496</v>
      </c>
      <c r="BE18" s="151">
        <v>68.803235981601802</v>
      </c>
      <c r="BF18" s="152">
        <v>-0.142344424471852</v>
      </c>
      <c r="BG18" s="153">
        <v>4.0722886050955198E-2</v>
      </c>
      <c r="BH18" s="153">
        <v>2.1311776711662399E-3</v>
      </c>
    </row>
    <row r="19" spans="1:60" ht="10">
      <c r="A19" s="144" t="s">
        <v>266</v>
      </c>
      <c r="B19" s="151">
        <v>48.6770947388761</v>
      </c>
      <c r="C19" s="151">
        <v>50.144596973933098</v>
      </c>
      <c r="D19" s="151">
        <v>52.226927189079802</v>
      </c>
      <c r="E19" s="151">
        <v>53.3324907364753</v>
      </c>
      <c r="F19" s="151">
        <v>56.4169300085901</v>
      </c>
      <c r="G19" s="151">
        <v>70.237992702253806</v>
      </c>
      <c r="H19" s="151">
        <v>71.374294935776803</v>
      </c>
      <c r="I19" s="151">
        <v>76.445943721869398</v>
      </c>
      <c r="J19" s="151">
        <v>82.698885213021597</v>
      </c>
      <c r="K19" s="151">
        <v>81.888828128998199</v>
      </c>
      <c r="L19" s="151">
        <v>79.293527319406394</v>
      </c>
      <c r="M19" s="151">
        <v>80.464711551886396</v>
      </c>
      <c r="N19" s="151">
        <v>84.693639465291795</v>
      </c>
      <c r="O19" s="151">
        <v>86.280085507166007</v>
      </c>
      <c r="P19" s="151">
        <v>88.830612646231103</v>
      </c>
      <c r="Q19" s="151">
        <v>99.126110307886606</v>
      </c>
      <c r="R19" s="151">
        <v>99.821153792452904</v>
      </c>
      <c r="S19" s="151">
        <v>87.270057043439294</v>
      </c>
      <c r="T19" s="151">
        <v>83.674896415708702</v>
      </c>
      <c r="U19" s="151">
        <v>88.779007397300205</v>
      </c>
      <c r="V19" s="151">
        <v>83.2360220440424</v>
      </c>
      <c r="W19" s="151">
        <v>81.3539888117337</v>
      </c>
      <c r="X19" s="151">
        <v>85.126414197166994</v>
      </c>
      <c r="Y19" s="151">
        <v>85.234125073791702</v>
      </c>
      <c r="Z19" s="151">
        <v>89.713809767362704</v>
      </c>
      <c r="AA19" s="151">
        <v>89.282701207036595</v>
      </c>
      <c r="AB19" s="151">
        <v>84.874648577912197</v>
      </c>
      <c r="AC19" s="151">
        <v>83.304604226631199</v>
      </c>
      <c r="AD19" s="151">
        <v>84.481199810414097</v>
      </c>
      <c r="AE19" s="151">
        <v>89.375088639478903</v>
      </c>
      <c r="AF19" s="151">
        <v>87.306745175974498</v>
      </c>
      <c r="AG19" s="151">
        <v>88.690482800819893</v>
      </c>
      <c r="AH19" s="151">
        <v>94.080724633042607</v>
      </c>
      <c r="AI19" s="151">
        <v>97.148862207856993</v>
      </c>
      <c r="AJ19" s="151">
        <v>90.658810831510294</v>
      </c>
      <c r="AK19" s="151">
        <v>106.620423480876</v>
      </c>
      <c r="AL19" s="151">
        <v>114.143957964796</v>
      </c>
      <c r="AM19" s="151">
        <v>113.377234578958</v>
      </c>
      <c r="AN19" s="151">
        <v>117.832579680514</v>
      </c>
      <c r="AO19" s="151">
        <v>120.50830191081</v>
      </c>
      <c r="AP19" s="151">
        <v>120.666305078348</v>
      </c>
      <c r="AQ19" s="151">
        <v>124.946673587338</v>
      </c>
      <c r="AR19" s="151">
        <v>123.655290430761</v>
      </c>
      <c r="AS19" s="151">
        <v>116.06537214808201</v>
      </c>
      <c r="AT19" s="151">
        <v>110.035064642156</v>
      </c>
      <c r="AU19" s="151">
        <v>109.02293345581</v>
      </c>
      <c r="AV19" s="151">
        <v>111.193125595572</v>
      </c>
      <c r="AW19" s="151">
        <v>108.422350359728</v>
      </c>
      <c r="AX19" s="151">
        <v>106.03128845226701</v>
      </c>
      <c r="AY19" s="151">
        <v>105.730855674493</v>
      </c>
      <c r="AZ19" s="151">
        <v>108.974213158599</v>
      </c>
      <c r="BA19" s="151">
        <v>112.58687420450801</v>
      </c>
      <c r="BB19" s="151">
        <v>108.55922008141199</v>
      </c>
      <c r="BC19" s="151">
        <v>111.997761505668</v>
      </c>
      <c r="BD19" s="151">
        <v>115.881993374385</v>
      </c>
      <c r="BE19" s="151">
        <v>109.712022534797</v>
      </c>
      <c r="BF19" s="152">
        <v>-5.5830334598214598E-2</v>
      </c>
      <c r="BG19" s="153">
        <v>5.19075456142137E-3</v>
      </c>
      <c r="BH19" s="153">
        <v>3.3983258105355798E-3</v>
      </c>
    </row>
    <row r="20" spans="1:60" ht="10">
      <c r="A20" s="144" t="s">
        <v>267</v>
      </c>
      <c r="B20" s="151">
        <v>7.2118598026929899</v>
      </c>
      <c r="C20" s="151">
        <v>7.4952096126534302</v>
      </c>
      <c r="D20" s="151">
        <v>8.0569121121903002</v>
      </c>
      <c r="E20" s="151">
        <v>8.2901681619786398</v>
      </c>
      <c r="F20" s="151">
        <v>8.9300120399454102</v>
      </c>
      <c r="G20" s="151">
        <v>9.1683934827679305</v>
      </c>
      <c r="H20" s="151">
        <v>9.8647192715600802</v>
      </c>
      <c r="I20" s="151">
        <v>11.4488609130225</v>
      </c>
      <c r="J20" s="151">
        <v>11.5862213803995</v>
      </c>
      <c r="K20" s="151">
        <v>10.502061111164901</v>
      </c>
      <c r="L20" s="151">
        <v>12.875888710434401</v>
      </c>
      <c r="M20" s="151">
        <v>13.358591300074499</v>
      </c>
      <c r="N20" s="151">
        <v>13.6022284921169</v>
      </c>
      <c r="O20" s="151">
        <v>15.6331439724215</v>
      </c>
      <c r="P20" s="151">
        <v>16.197851581538298</v>
      </c>
      <c r="Q20" s="151">
        <v>15.583595886574599</v>
      </c>
      <c r="R20" s="151">
        <v>15.058060260290899</v>
      </c>
      <c r="S20" s="151">
        <v>14.1155182589119</v>
      </c>
      <c r="T20" s="151">
        <v>12.378113154666099</v>
      </c>
      <c r="U20" s="151">
        <v>12.1513907192176</v>
      </c>
      <c r="V20" s="151">
        <v>12.857502916544499</v>
      </c>
      <c r="W20" s="151">
        <v>12.866065490854499</v>
      </c>
      <c r="X20" s="151">
        <v>13.1869487295784</v>
      </c>
      <c r="Y20" s="151">
        <v>14.7571967120974</v>
      </c>
      <c r="Z20" s="151">
        <v>15.0481955754185</v>
      </c>
      <c r="AA20" s="151">
        <v>14.3283336332668</v>
      </c>
      <c r="AB20" s="151">
        <v>14.942042310792299</v>
      </c>
      <c r="AC20" s="151">
        <v>15.631098682707201</v>
      </c>
      <c r="AD20" s="151">
        <v>18.101022654505002</v>
      </c>
      <c r="AE20" s="151">
        <v>20.7110129901465</v>
      </c>
      <c r="AF20" s="151">
        <v>21.400210826012501</v>
      </c>
      <c r="AG20" s="151">
        <v>21.947785661114199</v>
      </c>
      <c r="AH20" s="151">
        <v>22.2210970546464</v>
      </c>
      <c r="AI20" s="151">
        <v>22.785663140316199</v>
      </c>
      <c r="AJ20" s="151">
        <v>24.3159487363504</v>
      </c>
      <c r="AK20" s="151">
        <v>20.887967974894899</v>
      </c>
      <c r="AL20" s="151">
        <v>20.107904966204998</v>
      </c>
      <c r="AM20" s="151">
        <v>20.3620746839444</v>
      </c>
      <c r="AN20" s="151">
        <v>21.944447613146501</v>
      </c>
      <c r="AO20" s="151">
        <v>23.408478631434601</v>
      </c>
      <c r="AP20" s="151">
        <v>23.4953421630638</v>
      </c>
      <c r="AQ20" s="151">
        <v>23.618742916995998</v>
      </c>
      <c r="AR20" s="151">
        <v>25.587345395473399</v>
      </c>
      <c r="AS20" s="151">
        <v>28.353490904284499</v>
      </c>
      <c r="AT20" s="151">
        <v>30.538286302903899</v>
      </c>
      <c r="AU20" s="151">
        <v>32.569084375284703</v>
      </c>
      <c r="AV20" s="151">
        <v>33.924921833119399</v>
      </c>
      <c r="AW20" s="151">
        <v>35.014446191748597</v>
      </c>
      <c r="AX20" s="151">
        <v>34.856807068586797</v>
      </c>
      <c r="AY20" s="151">
        <v>35.264847466909004</v>
      </c>
      <c r="AZ20" s="151">
        <v>36.158708011479803</v>
      </c>
      <c r="BA20" s="151">
        <v>37.539937458899701</v>
      </c>
      <c r="BB20" s="151">
        <v>38.723154427468003</v>
      </c>
      <c r="BC20" s="151">
        <v>40.560286682169099</v>
      </c>
      <c r="BD20" s="151">
        <v>40.625702673837402</v>
      </c>
      <c r="BE20" s="151">
        <v>34.782632995730999</v>
      </c>
      <c r="BF20" s="152">
        <v>-0.14616619045735901</v>
      </c>
      <c r="BG20" s="153">
        <v>2.8953200451648599E-2</v>
      </c>
      <c r="BH20" s="153">
        <v>1.0773907611655699E-3</v>
      </c>
    </row>
    <row r="21" spans="1:60" s="145" customFormat="1">
      <c r="A21" s="154" t="s">
        <v>268</v>
      </c>
      <c r="B21" s="155">
        <v>305.94552227971502</v>
      </c>
      <c r="C21" s="155">
        <v>321.34556857606799</v>
      </c>
      <c r="D21" s="155">
        <v>333.15719818903301</v>
      </c>
      <c r="E21" s="155">
        <v>352.50413508574798</v>
      </c>
      <c r="F21" s="155">
        <v>367.89027253722799</v>
      </c>
      <c r="G21" s="155">
        <v>391.45456453308498</v>
      </c>
      <c r="H21" s="155">
        <v>407.85657020336703</v>
      </c>
      <c r="I21" s="155">
        <v>436.25983488390699</v>
      </c>
      <c r="J21" s="155">
        <v>475.53010309397001</v>
      </c>
      <c r="K21" s="155">
        <v>492.31870208380099</v>
      </c>
      <c r="L21" s="155">
        <v>513.27678863579297</v>
      </c>
      <c r="M21" s="155">
        <v>536.957585160348</v>
      </c>
      <c r="N21" s="155">
        <v>563.19851363029102</v>
      </c>
      <c r="O21" s="155">
        <v>578.33054138190096</v>
      </c>
      <c r="P21" s="155">
        <v>611.76279215158695</v>
      </c>
      <c r="Q21" s="155">
        <v>628.11235365962295</v>
      </c>
      <c r="R21" s="155">
        <v>621.15402281505897</v>
      </c>
      <c r="S21" s="155">
        <v>608.76079310805903</v>
      </c>
      <c r="T21" s="155">
        <v>595.12287368838201</v>
      </c>
      <c r="U21" s="155">
        <v>608.36973157349098</v>
      </c>
      <c r="V21" s="155">
        <v>616.46592132525404</v>
      </c>
      <c r="W21" s="155">
        <v>641.67615564641403</v>
      </c>
      <c r="X21" s="155">
        <v>658.77937002016802</v>
      </c>
      <c r="Y21" s="155">
        <v>677.87892482725999</v>
      </c>
      <c r="Z21" s="155">
        <v>690.98515942036704</v>
      </c>
      <c r="AA21" s="155">
        <v>675.21553780478598</v>
      </c>
      <c r="AB21" s="155">
        <v>683.05129688593104</v>
      </c>
      <c r="AC21" s="155">
        <v>723.225667350599</v>
      </c>
      <c r="AD21" s="155">
        <v>740.56451855574198</v>
      </c>
      <c r="AE21" s="155">
        <v>786.01308334251905</v>
      </c>
      <c r="AF21" s="155">
        <v>819.86518538202597</v>
      </c>
      <c r="AG21" s="155">
        <v>847.79853947085098</v>
      </c>
      <c r="AH21" s="155">
        <v>896.27925122127101</v>
      </c>
      <c r="AI21" s="155">
        <v>929.58999480294403</v>
      </c>
      <c r="AJ21" s="155">
        <v>923.89639273399098</v>
      </c>
      <c r="AK21" s="155">
        <v>932.12994689733603</v>
      </c>
      <c r="AL21" s="155">
        <v>947.38210168820694</v>
      </c>
      <c r="AM21" s="155">
        <v>948.84106641426001</v>
      </c>
      <c r="AN21" s="155">
        <v>954.54234919756595</v>
      </c>
      <c r="AO21" s="155">
        <v>1007.59104677363</v>
      </c>
      <c r="AP21" s="155">
        <v>1031.96626857059</v>
      </c>
      <c r="AQ21" s="155">
        <v>1070.2787001024601</v>
      </c>
      <c r="AR21" s="155">
        <v>1131.5483870436401</v>
      </c>
      <c r="AS21" s="155">
        <v>1162.34124065111</v>
      </c>
      <c r="AT21" s="155">
        <v>1125.45394199217</v>
      </c>
      <c r="AU21" s="155">
        <v>1198.45604339241</v>
      </c>
      <c r="AV21" s="155">
        <v>1254.1296939302799</v>
      </c>
      <c r="AW21" s="155">
        <v>1308.17847654147</v>
      </c>
      <c r="AX21" s="155">
        <v>1365.0288835808001</v>
      </c>
      <c r="AY21" s="155">
        <v>1385.67307551508</v>
      </c>
      <c r="AZ21" s="155">
        <v>1381.8957771113601</v>
      </c>
      <c r="BA21" s="155">
        <v>1339.6541337462099</v>
      </c>
      <c r="BB21" s="155">
        <v>1322.67662774478</v>
      </c>
      <c r="BC21" s="155">
        <v>1293.77441291542</v>
      </c>
      <c r="BD21" s="155">
        <v>1274.4697324685001</v>
      </c>
      <c r="BE21" s="155">
        <v>1157.6532262013</v>
      </c>
      <c r="BF21" s="156">
        <v>-9.4140716069929006E-2</v>
      </c>
      <c r="BG21" s="156">
        <v>1.25120020182539E-2</v>
      </c>
      <c r="BH21" s="156">
        <v>3.58582655515432E-2</v>
      </c>
    </row>
    <row r="22" spans="1:60" ht="10">
      <c r="B22" s="151"/>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c r="AT22" s="151"/>
      <c r="AU22" s="151"/>
      <c r="AV22" s="151"/>
      <c r="AW22" s="151"/>
      <c r="AX22" s="151"/>
      <c r="AY22" s="151"/>
      <c r="AZ22" s="151"/>
      <c r="BA22" s="151"/>
      <c r="BB22" s="151"/>
      <c r="BC22" s="151"/>
      <c r="BD22" s="151"/>
      <c r="BE22" s="151"/>
      <c r="BF22" s="152"/>
      <c r="BG22" s="153"/>
      <c r="BH22" s="153"/>
    </row>
    <row r="23" spans="1:60" ht="10">
      <c r="A23" s="148" t="s">
        <v>269</v>
      </c>
      <c r="B23" s="151">
        <v>39.529179217571702</v>
      </c>
      <c r="C23" s="151">
        <v>39.819096883898297</v>
      </c>
      <c r="D23" s="151">
        <v>40.112029226577398</v>
      </c>
      <c r="E23" s="151">
        <v>43.012019821875199</v>
      </c>
      <c r="F23" s="151">
        <v>46.052561282902502</v>
      </c>
      <c r="G23" s="151">
        <v>50.712922520657102</v>
      </c>
      <c r="H23" s="151">
        <v>53.331180299231498</v>
      </c>
      <c r="I23" s="151">
        <v>54.510506223024997</v>
      </c>
      <c r="J23" s="151">
        <v>57.902046527418399</v>
      </c>
      <c r="K23" s="151">
        <v>55.203742254573399</v>
      </c>
      <c r="L23" s="151">
        <v>53.272720297936601</v>
      </c>
      <c r="M23" s="151">
        <v>58.035267106834901</v>
      </c>
      <c r="N23" s="151">
        <v>53.840278239308503</v>
      </c>
      <c r="O23" s="151">
        <v>56.618193646637501</v>
      </c>
      <c r="P23" s="151">
        <v>59.126919753238703</v>
      </c>
      <c r="Q23" s="151">
        <v>57.869817673397598</v>
      </c>
      <c r="R23" s="151">
        <v>54.494954528530997</v>
      </c>
      <c r="S23" s="151">
        <v>51.8596507274655</v>
      </c>
      <c r="T23" s="151">
        <v>51.347143963473798</v>
      </c>
      <c r="U23" s="151">
        <v>53.192629136697498</v>
      </c>
      <c r="V23" s="151">
        <v>54.2508961954656</v>
      </c>
      <c r="W23" s="151">
        <v>53.878545315247798</v>
      </c>
      <c r="X23" s="151">
        <v>54.858148864051302</v>
      </c>
      <c r="Y23" s="151">
        <v>53.374936707657703</v>
      </c>
      <c r="Z23" s="151">
        <v>53.6522266333711</v>
      </c>
      <c r="AA23" s="151">
        <v>57.955634290305802</v>
      </c>
      <c r="AB23" s="151">
        <v>62.843586914014402</v>
      </c>
      <c r="AC23" s="151">
        <v>57.534919300419602</v>
      </c>
      <c r="AD23" s="151">
        <v>58.016149244980397</v>
      </c>
      <c r="AE23" s="151">
        <v>58.543818278683801</v>
      </c>
      <c r="AF23" s="151">
        <v>61.098331058255603</v>
      </c>
      <c r="AG23" s="151">
        <v>62.932575773154902</v>
      </c>
      <c r="AH23" s="151">
        <v>63.508866508122502</v>
      </c>
      <c r="AI23" s="151">
        <v>63.755343793428501</v>
      </c>
      <c r="AJ23" s="151">
        <v>62.993243567205397</v>
      </c>
      <c r="AK23" s="151">
        <v>63.548746848108898</v>
      </c>
      <c r="AL23" s="151">
        <v>68.185130786834193</v>
      </c>
      <c r="AM23" s="151">
        <v>69.295093925232507</v>
      </c>
      <c r="AN23" s="151">
        <v>75.016087970187399</v>
      </c>
      <c r="AO23" s="151">
        <v>73.715680608542698</v>
      </c>
      <c r="AP23" s="151">
        <v>74.739070187015997</v>
      </c>
      <c r="AQ23" s="151">
        <v>72.659425298553799</v>
      </c>
      <c r="AR23" s="151">
        <v>68.973639528863998</v>
      </c>
      <c r="AS23" s="151">
        <v>69.787216183004205</v>
      </c>
      <c r="AT23" s="151">
        <v>63.571864419971199</v>
      </c>
      <c r="AU23" s="151">
        <v>67.818627413396797</v>
      </c>
      <c r="AV23" s="151">
        <v>64.671654473640103</v>
      </c>
      <c r="AW23" s="151">
        <v>62.195586914392102</v>
      </c>
      <c r="AX23" s="151">
        <v>62.859170391636503</v>
      </c>
      <c r="AY23" s="151">
        <v>58.638392128058499</v>
      </c>
      <c r="AZ23" s="151">
        <v>60.694453272572602</v>
      </c>
      <c r="BA23" s="151">
        <v>61.640597917735299</v>
      </c>
      <c r="BB23" s="151">
        <v>64.461939357134398</v>
      </c>
      <c r="BC23" s="151">
        <v>62.160476882241497</v>
      </c>
      <c r="BD23" s="151">
        <v>63.719064225309097</v>
      </c>
      <c r="BE23" s="151">
        <v>55.2749472576294</v>
      </c>
      <c r="BF23" s="152">
        <v>-0.134891205924597</v>
      </c>
      <c r="BG23" s="153">
        <v>2.31307754762655E-4</v>
      </c>
      <c r="BH23" s="153">
        <v>1.7121394319571199E-3</v>
      </c>
    </row>
    <row r="24" spans="1:60" ht="10">
      <c r="A24" s="148" t="s">
        <v>270</v>
      </c>
      <c r="B24" s="151">
        <v>124.712856727249</v>
      </c>
      <c r="C24" s="151">
        <v>118.47594249741699</v>
      </c>
      <c r="D24" s="151">
        <v>123.42954984338</v>
      </c>
      <c r="E24" s="151">
        <v>135.09605709083499</v>
      </c>
      <c r="F24" s="151">
        <v>144.444749562434</v>
      </c>
      <c r="G24" s="151">
        <v>148.98690889338801</v>
      </c>
      <c r="H24" s="151">
        <v>142.065117311313</v>
      </c>
      <c r="I24" s="151">
        <v>149.259746240879</v>
      </c>
      <c r="J24" s="151">
        <v>147.142299047314</v>
      </c>
      <c r="K24" s="151">
        <v>141.36546711216801</v>
      </c>
      <c r="L24" s="151">
        <v>126.049347091131</v>
      </c>
      <c r="M24" s="151">
        <v>132.04882913237699</v>
      </c>
      <c r="N24" s="151">
        <v>131.60855761311001</v>
      </c>
      <c r="O24" s="151">
        <v>136.81002269304301</v>
      </c>
      <c r="P24" s="151">
        <v>142.242500414234</v>
      </c>
      <c r="Q24" s="151">
        <v>136.06324771320601</v>
      </c>
      <c r="R24" s="151">
        <v>129.38558820714999</v>
      </c>
      <c r="S24" s="151">
        <v>121.93492088202299</v>
      </c>
      <c r="T24" s="151">
        <v>109.256153580252</v>
      </c>
      <c r="U24" s="151">
        <v>113.188957832726</v>
      </c>
      <c r="V24" s="151">
        <v>114.228745504888</v>
      </c>
      <c r="W24" s="151">
        <v>113.72319119127999</v>
      </c>
      <c r="X24" s="151">
        <v>115.21475645775899</v>
      </c>
      <c r="Y24" s="151">
        <v>117.18859417390399</v>
      </c>
      <c r="Z24" s="151">
        <v>119.750294687286</v>
      </c>
      <c r="AA24" s="151">
        <v>126.497668684838</v>
      </c>
      <c r="AB24" s="151">
        <v>130.729590522461</v>
      </c>
      <c r="AC24" s="151">
        <v>128.070848075551</v>
      </c>
      <c r="AD24" s="151">
        <v>126.06543899816501</v>
      </c>
      <c r="AE24" s="151">
        <v>129.57845523397</v>
      </c>
      <c r="AF24" s="151">
        <v>128.928729930103</v>
      </c>
      <c r="AG24" s="151">
        <v>137.19224745321799</v>
      </c>
      <c r="AH24" s="151">
        <v>135.91401478757601</v>
      </c>
      <c r="AI24" s="151">
        <v>139.85770572572801</v>
      </c>
      <c r="AJ24" s="151">
        <v>133.26341940642499</v>
      </c>
      <c r="AK24" s="151">
        <v>136.288174990985</v>
      </c>
      <c r="AL24" s="151">
        <v>136.339131493916</v>
      </c>
      <c r="AM24" s="151">
        <v>134.15200620622301</v>
      </c>
      <c r="AN24" s="151">
        <v>141.249128392297</v>
      </c>
      <c r="AO24" s="151">
        <v>140.10648621688699</v>
      </c>
      <c r="AP24" s="151">
        <v>136.15502014590299</v>
      </c>
      <c r="AQ24" s="151">
        <v>138.22495740383701</v>
      </c>
      <c r="AR24" s="151">
        <v>137.77828442363901</v>
      </c>
      <c r="AS24" s="151">
        <v>139.13469741645901</v>
      </c>
      <c r="AT24" s="151">
        <v>124.625385381265</v>
      </c>
      <c r="AU24" s="151">
        <v>133.52637868767999</v>
      </c>
      <c r="AV24" s="151">
        <v>120.605497956698</v>
      </c>
      <c r="AW24" s="151">
        <v>116.199259721782</v>
      </c>
      <c r="AX24" s="151">
        <v>117.40984319441399</v>
      </c>
      <c r="AY24" s="151">
        <v>108.883393056316</v>
      </c>
      <c r="AZ24" s="151">
        <v>115.341170800247</v>
      </c>
      <c r="BA24" s="151">
        <v>116.96717352154199</v>
      </c>
      <c r="BB24" s="151">
        <v>118.890891808676</v>
      </c>
      <c r="BC24" s="151">
        <v>125.510489565638</v>
      </c>
      <c r="BD24" s="151">
        <v>121.671600240193</v>
      </c>
      <c r="BE24" s="151">
        <v>88.794324426705998</v>
      </c>
      <c r="BF24" s="152">
        <v>-0.27220718057372301</v>
      </c>
      <c r="BG24" s="153">
        <v>-2.3957961475963301E-3</v>
      </c>
      <c r="BH24" s="153">
        <v>2.7504008909564901E-3</v>
      </c>
    </row>
    <row r="25" spans="1:60" ht="10">
      <c r="A25" s="148" t="s">
        <v>271</v>
      </c>
      <c r="B25" s="151">
        <v>36.7442132336</v>
      </c>
      <c r="C25" s="151">
        <v>39.2106661798</v>
      </c>
      <c r="D25" s="151">
        <v>45.227863366199998</v>
      </c>
      <c r="E25" s="151">
        <v>51.011343779000001</v>
      </c>
      <c r="F25" s="151">
        <v>55.747480970399998</v>
      </c>
      <c r="G25" s="151">
        <v>62.362575212300001</v>
      </c>
      <c r="H25" s="151">
        <v>64.572936237500002</v>
      </c>
      <c r="I25" s="151">
        <v>66.629984883000006</v>
      </c>
      <c r="J25" s="151">
        <v>68.637047357200004</v>
      </c>
      <c r="K25" s="151">
        <v>69.8614355813</v>
      </c>
      <c r="L25" s="151">
        <v>75.133677198100003</v>
      </c>
      <c r="M25" s="151">
        <v>75.923646191800003</v>
      </c>
      <c r="N25" s="151">
        <v>78.436930045300002</v>
      </c>
      <c r="O25" s="151">
        <v>82.0952754793</v>
      </c>
      <c r="P25" s="151">
        <v>84.922342234300004</v>
      </c>
      <c r="Q25" s="151">
        <v>89.136716401900003</v>
      </c>
      <c r="R25" s="151">
        <v>85.465490667500006</v>
      </c>
      <c r="S25" s="151">
        <v>87.046276686599995</v>
      </c>
      <c r="T25" s="151">
        <v>85.980120827099995</v>
      </c>
      <c r="U25" s="151">
        <v>85.011034948800003</v>
      </c>
      <c r="V25" s="151">
        <v>84.876635437299996</v>
      </c>
      <c r="W25" s="151">
        <v>87.893583952200004</v>
      </c>
      <c r="X25" s="151">
        <v>87.760496958199994</v>
      </c>
      <c r="Y25" s="151">
        <v>86.551172154</v>
      </c>
      <c r="Z25" s="151">
        <v>86.792073131799995</v>
      </c>
      <c r="AA25" s="151">
        <v>74.399807559345007</v>
      </c>
      <c r="AB25" s="151">
        <v>59.883492511362199</v>
      </c>
      <c r="AC25" s="151">
        <v>58.121798187083598</v>
      </c>
      <c r="AD25" s="151">
        <v>60.262506386805697</v>
      </c>
      <c r="AE25" s="151">
        <v>56.6927607977345</v>
      </c>
      <c r="AF25" s="151">
        <v>58.784126503076997</v>
      </c>
      <c r="AG25" s="151">
        <v>56.813971680024899</v>
      </c>
      <c r="AH25" s="151">
        <v>56.084514411183697</v>
      </c>
      <c r="AI25" s="151">
        <v>53.773859280262002</v>
      </c>
      <c r="AJ25" s="151">
        <v>45.800287312205</v>
      </c>
      <c r="AK25" s="151">
        <v>43.4343532516111</v>
      </c>
      <c r="AL25" s="151">
        <v>46.368468652000097</v>
      </c>
      <c r="AM25" s="151">
        <v>44.563602144881301</v>
      </c>
      <c r="AN25" s="151">
        <v>48.5771042939026</v>
      </c>
      <c r="AO25" s="151">
        <v>46.666819923489598</v>
      </c>
      <c r="AP25" s="151">
        <v>48.546668016704402</v>
      </c>
      <c r="AQ25" s="151">
        <v>49.391392974911703</v>
      </c>
      <c r="AR25" s="151">
        <v>52.735820164635399</v>
      </c>
      <c r="AS25" s="151">
        <v>50.344725810620602</v>
      </c>
      <c r="AT25" s="151">
        <v>43.532504617238402</v>
      </c>
      <c r="AU25" s="151">
        <v>45.5884262282812</v>
      </c>
      <c r="AV25" s="151">
        <v>50.520928452322302</v>
      </c>
      <c r="AW25" s="151">
        <v>45.8131230308216</v>
      </c>
      <c r="AX25" s="151">
        <v>40.671532446017402</v>
      </c>
      <c r="AY25" s="151">
        <v>43.118275244279303</v>
      </c>
      <c r="AZ25" s="151">
        <v>45.8457096760445</v>
      </c>
      <c r="BA25" s="151">
        <v>43.019795729811896</v>
      </c>
      <c r="BB25" s="151">
        <v>45.6981008778953</v>
      </c>
      <c r="BC25" s="151">
        <v>42.537061747096999</v>
      </c>
      <c r="BD25" s="151">
        <v>41.199324322758002</v>
      </c>
      <c r="BE25" s="151">
        <v>35.820465868942399</v>
      </c>
      <c r="BF25" s="152">
        <v>-0.132932485402809</v>
      </c>
      <c r="BG25" s="153">
        <v>-5.4934589994846102E-3</v>
      </c>
      <c r="BH25" s="153">
        <v>1.10953759574733E-3</v>
      </c>
    </row>
    <row r="26" spans="1:60" ht="10">
      <c r="A26" s="148" t="s">
        <v>272</v>
      </c>
      <c r="B26" s="151" t="s">
        <v>273</v>
      </c>
      <c r="C26" s="151" t="s">
        <v>273</v>
      </c>
      <c r="D26" s="151" t="s">
        <v>273</v>
      </c>
      <c r="E26" s="151" t="s">
        <v>273</v>
      </c>
      <c r="F26" s="151" t="s">
        <v>273</v>
      </c>
      <c r="G26" s="151" t="s">
        <v>273</v>
      </c>
      <c r="H26" s="151" t="s">
        <v>273</v>
      </c>
      <c r="I26" s="151" t="s">
        <v>273</v>
      </c>
      <c r="J26" s="151" t="s">
        <v>273</v>
      </c>
      <c r="K26" s="151" t="s">
        <v>273</v>
      </c>
      <c r="L26" s="151" t="s">
        <v>273</v>
      </c>
      <c r="M26" s="151" t="s">
        <v>273</v>
      </c>
      <c r="N26" s="151" t="s">
        <v>273</v>
      </c>
      <c r="O26" s="151" t="s">
        <v>273</v>
      </c>
      <c r="P26" s="151" t="s">
        <v>273</v>
      </c>
      <c r="Q26" s="151" t="s">
        <v>273</v>
      </c>
      <c r="R26" s="151" t="s">
        <v>273</v>
      </c>
      <c r="S26" s="151" t="s">
        <v>273</v>
      </c>
      <c r="T26" s="151" t="s">
        <v>273</v>
      </c>
      <c r="U26" s="151" t="s">
        <v>273</v>
      </c>
      <c r="V26" s="151" t="s">
        <v>273</v>
      </c>
      <c r="W26" s="151" t="s">
        <v>273</v>
      </c>
      <c r="X26" s="151" t="s">
        <v>273</v>
      </c>
      <c r="Y26" s="151" t="s">
        <v>273</v>
      </c>
      <c r="Z26" s="151" t="s">
        <v>273</v>
      </c>
      <c r="AA26" s="151">
        <v>21.267923299509501</v>
      </c>
      <c r="AB26" s="151">
        <v>14.7935352965047</v>
      </c>
      <c r="AC26" s="151">
        <v>14.490819965230999</v>
      </c>
      <c r="AD26" s="151">
        <v>15.530801565955599</v>
      </c>
      <c r="AE26" s="151">
        <v>14.448413381081901</v>
      </c>
      <c r="AF26" s="151">
        <v>15.1101462257471</v>
      </c>
      <c r="AG26" s="151">
        <v>15.113834037914399</v>
      </c>
      <c r="AH26" s="151">
        <v>16.609701275827501</v>
      </c>
      <c r="AI26" s="151">
        <v>18.8714482507444</v>
      </c>
      <c r="AJ26" s="151">
        <v>18.575435347697901</v>
      </c>
      <c r="AK26" s="151">
        <v>17.466378818843001</v>
      </c>
      <c r="AL26" s="151">
        <v>18.4222800131475</v>
      </c>
      <c r="AM26" s="151">
        <v>19.518859718214799</v>
      </c>
      <c r="AN26" s="151">
        <v>20.851917309150199</v>
      </c>
      <c r="AO26" s="151">
        <v>20.122626633946599</v>
      </c>
      <c r="AP26" s="151">
        <v>20.6284913081101</v>
      </c>
      <c r="AQ26" s="151">
        <v>20.668373141580901</v>
      </c>
      <c r="AR26" s="151">
        <v>21.867245557288602</v>
      </c>
      <c r="AS26" s="151">
        <v>20.930547701092699</v>
      </c>
      <c r="AT26" s="151">
        <v>19.609182491334501</v>
      </c>
      <c r="AU26" s="151">
        <v>18.839826818772998</v>
      </c>
      <c r="AV26" s="151">
        <v>18.200917184958499</v>
      </c>
      <c r="AW26" s="151">
        <v>16.621050381228901</v>
      </c>
      <c r="AX26" s="151">
        <v>16.133998092622502</v>
      </c>
      <c r="AY26" s="151">
        <v>15.8503044276318</v>
      </c>
      <c r="AZ26" s="151">
        <v>16.2711585371305</v>
      </c>
      <c r="BA26" s="151">
        <v>16.722105302607702</v>
      </c>
      <c r="BB26" s="151">
        <v>17.158815493096899</v>
      </c>
      <c r="BC26" s="151">
        <v>16.366415291651101</v>
      </c>
      <c r="BD26" s="151">
        <v>16.423753023276099</v>
      </c>
      <c r="BE26" s="151">
        <v>15.298415214384001</v>
      </c>
      <c r="BF26" s="152">
        <v>-7.1063949629003906E-2</v>
      </c>
      <c r="BG26" s="153">
        <v>-1.7570733184023E-2</v>
      </c>
      <c r="BH26" s="153">
        <v>4.7386784130100298E-4</v>
      </c>
    </row>
    <row r="27" spans="1:60" ht="10">
      <c r="A27" s="148" t="s">
        <v>274</v>
      </c>
      <c r="B27" s="151">
        <v>1.2138395040000001</v>
      </c>
      <c r="C27" s="151">
        <v>1.345540419</v>
      </c>
      <c r="D27" s="151">
        <v>1.4642365589999999</v>
      </c>
      <c r="E27" s="151">
        <v>1.6310668230000001</v>
      </c>
      <c r="F27" s="151">
        <v>1.9226578139999999</v>
      </c>
      <c r="G27" s="151">
        <v>2.0436866280000001</v>
      </c>
      <c r="H27" s="151">
        <v>2.4020402760000001</v>
      </c>
      <c r="I27" s="151">
        <v>2.7420118195000001</v>
      </c>
      <c r="J27" s="151">
        <v>2.9187053657000002</v>
      </c>
      <c r="K27" s="151">
        <v>2.3959778543999999</v>
      </c>
      <c r="L27" s="151">
        <v>2.0835467886000001</v>
      </c>
      <c r="M27" s="151">
        <v>2.1215836624</v>
      </c>
      <c r="N27" s="151">
        <v>2.5031303762000001</v>
      </c>
      <c r="O27" s="151">
        <v>2.6230971605</v>
      </c>
      <c r="P27" s="151">
        <v>2.6569444715000001</v>
      </c>
      <c r="Q27" s="151">
        <v>2.6853939824999999</v>
      </c>
      <c r="R27" s="151">
        <v>2.5429220301000002</v>
      </c>
      <c r="S27" s="151">
        <v>3.0745800173000002</v>
      </c>
      <c r="T27" s="151">
        <v>3.2249125899000002</v>
      </c>
      <c r="U27" s="151">
        <v>3.2299133707999998</v>
      </c>
      <c r="V27" s="151">
        <v>3.5732236263999999</v>
      </c>
      <c r="W27" s="151">
        <v>3.6989548224000002</v>
      </c>
      <c r="X27" s="151">
        <v>4.5881583633999998</v>
      </c>
      <c r="Y27" s="151">
        <v>4.6684765181000003</v>
      </c>
      <c r="Z27" s="151">
        <v>4.7423814770000003</v>
      </c>
      <c r="AA27" s="151">
        <v>4.9701871046999999</v>
      </c>
      <c r="AB27" s="151">
        <v>5.1393256956000002</v>
      </c>
      <c r="AC27" s="151">
        <v>6.0391413599000003</v>
      </c>
      <c r="AD27" s="151">
        <v>6.2775457406999999</v>
      </c>
      <c r="AE27" s="151">
        <v>6.3086076901999997</v>
      </c>
      <c r="AF27" s="151">
        <v>6.7428392281000002</v>
      </c>
      <c r="AG27" s="151">
        <v>6.8465889086000002</v>
      </c>
      <c r="AH27" s="151">
        <v>6.8737522499999999</v>
      </c>
      <c r="AI27" s="151">
        <v>7.2251204510000004</v>
      </c>
      <c r="AJ27" s="151">
        <v>7.5908147258999996</v>
      </c>
      <c r="AK27" s="151">
        <v>7.9759322396999996</v>
      </c>
      <c r="AL27" s="151">
        <v>8.0901362011</v>
      </c>
      <c r="AM27" s="151">
        <v>7.9455695308000003</v>
      </c>
      <c r="AN27" s="151">
        <v>8.4931941481000006</v>
      </c>
      <c r="AO27" s="151">
        <v>8.2773353028999992</v>
      </c>
      <c r="AP27" s="151">
        <v>9.3167187419000008</v>
      </c>
      <c r="AQ27" s="151">
        <v>9.1421102677922708</v>
      </c>
      <c r="AR27" s="151">
        <v>9.3220752728264102</v>
      </c>
      <c r="AS27" s="151">
        <v>9.4823662430844298</v>
      </c>
      <c r="AT27" s="151">
        <v>9.1809572563572193</v>
      </c>
      <c r="AU27" s="151">
        <v>8.8398983049548008</v>
      </c>
      <c r="AV27" s="151">
        <v>8.70295515753606</v>
      </c>
      <c r="AW27" s="151">
        <v>8.1350524813200007</v>
      </c>
      <c r="AX27" s="151">
        <v>7.2521347043200004</v>
      </c>
      <c r="AY27" s="151">
        <v>7.3250737914053499</v>
      </c>
      <c r="AZ27" s="151">
        <v>7.4977633148130298</v>
      </c>
      <c r="BA27" s="151">
        <v>8.1126407481695999</v>
      </c>
      <c r="BB27" s="151">
        <v>8.3090064280803908</v>
      </c>
      <c r="BC27" s="151">
        <v>8.2300322272020008</v>
      </c>
      <c r="BD27" s="151">
        <v>8.1891924743830007</v>
      </c>
      <c r="BE27" s="151">
        <v>6.9832022160499996</v>
      </c>
      <c r="BF27" s="152">
        <v>-0.14959595218218999</v>
      </c>
      <c r="BG27" s="153">
        <v>-1.13665254736125E-2</v>
      </c>
      <c r="BH27" s="153">
        <v>2.1630442847287001E-4</v>
      </c>
    </row>
    <row r="28" spans="1:60" ht="10">
      <c r="A28" s="148" t="s">
        <v>275</v>
      </c>
      <c r="B28" s="151">
        <v>156.201489226566</v>
      </c>
      <c r="C28" s="151">
        <v>156.96963052307899</v>
      </c>
      <c r="D28" s="151">
        <v>153.764332538562</v>
      </c>
      <c r="E28" s="151">
        <v>160.378971896058</v>
      </c>
      <c r="F28" s="151">
        <v>167.23533140108299</v>
      </c>
      <c r="G28" s="151">
        <v>172.49735444158301</v>
      </c>
      <c r="H28" s="151">
        <v>180.95130537732001</v>
      </c>
      <c r="I28" s="151">
        <v>180.69485517535</v>
      </c>
      <c r="J28" s="151">
        <v>180.62827182402</v>
      </c>
      <c r="K28" s="151">
        <v>181.365991539291</v>
      </c>
      <c r="L28" s="151">
        <v>188.12740521305</v>
      </c>
      <c r="M28" s="151">
        <v>193.70360387981199</v>
      </c>
      <c r="N28" s="151">
        <v>199.19127114177601</v>
      </c>
      <c r="O28" s="151">
        <v>201.49170562926599</v>
      </c>
      <c r="P28" s="151">
        <v>202.56334588322599</v>
      </c>
      <c r="Q28" s="151">
        <v>195.17716588044999</v>
      </c>
      <c r="R28" s="151">
        <v>194.29256856995499</v>
      </c>
      <c r="S28" s="151">
        <v>191.79130210383801</v>
      </c>
      <c r="T28" s="151">
        <v>191.540257006345</v>
      </c>
      <c r="U28" s="151">
        <v>195.820279504447</v>
      </c>
      <c r="V28" s="151">
        <v>193.92222099313699</v>
      </c>
      <c r="W28" s="151">
        <v>191.96584125285401</v>
      </c>
      <c r="X28" s="151">
        <v>190.639919034196</v>
      </c>
      <c r="Y28" s="151">
        <v>190.935731575707</v>
      </c>
      <c r="Z28" s="151">
        <v>184.93231259909399</v>
      </c>
      <c r="AA28" s="151">
        <v>155.329373615436</v>
      </c>
      <c r="AB28" s="151">
        <v>143.210459371703</v>
      </c>
      <c r="AC28" s="151">
        <v>136.63615050089501</v>
      </c>
      <c r="AD28" s="151">
        <v>134.08792482532101</v>
      </c>
      <c r="AE28" s="151">
        <v>128.63905243593601</v>
      </c>
      <c r="AF28" s="151">
        <v>130.180628261544</v>
      </c>
      <c r="AG28" s="151">
        <v>132.877710783726</v>
      </c>
      <c r="AH28" s="151">
        <v>127.15932542340001</v>
      </c>
      <c r="AI28" s="151">
        <v>121.64851543051699</v>
      </c>
      <c r="AJ28" s="151">
        <v>113.924123756462</v>
      </c>
      <c r="AK28" s="151">
        <v>124.096758573657</v>
      </c>
      <c r="AL28" s="151">
        <v>125.08851071034699</v>
      </c>
      <c r="AM28" s="151">
        <v>120.781001781016</v>
      </c>
      <c r="AN28" s="151">
        <v>123.997048065207</v>
      </c>
      <c r="AO28" s="151">
        <v>124.84376970574201</v>
      </c>
      <c r="AP28" s="151">
        <v>123.425633483925</v>
      </c>
      <c r="AQ28" s="151">
        <v>125.96920056284399</v>
      </c>
      <c r="AR28" s="151">
        <v>125.553811143323</v>
      </c>
      <c r="AS28" s="151">
        <v>120.326196785094</v>
      </c>
      <c r="AT28" s="151">
        <v>113.53145602529101</v>
      </c>
      <c r="AU28" s="151">
        <v>116.52331515021601</v>
      </c>
      <c r="AV28" s="151">
        <v>113.07395089789399</v>
      </c>
      <c r="AW28" s="151">
        <v>109.31067064864099</v>
      </c>
      <c r="AX28" s="151">
        <v>104.986894146658</v>
      </c>
      <c r="AY28" s="151">
        <v>101.977540787704</v>
      </c>
      <c r="AZ28" s="151">
        <v>102.782999455538</v>
      </c>
      <c r="BA28" s="151">
        <v>104.800445778851</v>
      </c>
      <c r="BB28" s="151">
        <v>102.67221543817701</v>
      </c>
      <c r="BC28" s="151">
        <v>101.69877623517</v>
      </c>
      <c r="BD28" s="151">
        <v>98.481103770711499</v>
      </c>
      <c r="BE28" s="151">
        <v>85.124094064116903</v>
      </c>
      <c r="BF28" s="152">
        <v>-0.13799184491486799</v>
      </c>
      <c r="BG28" s="153">
        <v>-1.41208772196726E-2</v>
      </c>
      <c r="BH28" s="153">
        <v>2.6367156422150199E-3</v>
      </c>
    </row>
    <row r="29" spans="1:60" ht="10">
      <c r="A29" s="148" t="s">
        <v>276</v>
      </c>
      <c r="B29" s="151">
        <v>47.709174563179999</v>
      </c>
      <c r="C29" s="151">
        <v>54.281656356040003</v>
      </c>
      <c r="D29" s="151">
        <v>54.018275061120001</v>
      </c>
      <c r="E29" s="151">
        <v>56.094669892360002</v>
      </c>
      <c r="F29" s="151">
        <v>63.907010538340003</v>
      </c>
      <c r="G29" s="151">
        <v>67.531658558900006</v>
      </c>
      <c r="H29" s="151">
        <v>63.161910924200001</v>
      </c>
      <c r="I29" s="151">
        <v>66.636027446780005</v>
      </c>
      <c r="J29" s="151">
        <v>64.98134498652</v>
      </c>
      <c r="K29" s="151">
        <v>59.204795214640001</v>
      </c>
      <c r="L29" s="151">
        <v>56.423518733320002</v>
      </c>
      <c r="M29" s="151">
        <v>62.489240886479998</v>
      </c>
      <c r="N29" s="151">
        <v>63.89860946908</v>
      </c>
      <c r="O29" s="151">
        <v>65.717366702579994</v>
      </c>
      <c r="P29" s="151">
        <v>66.242353096179997</v>
      </c>
      <c r="Q29" s="151">
        <v>66.177681975659993</v>
      </c>
      <c r="R29" s="151">
        <v>58.920657920763396</v>
      </c>
      <c r="S29" s="151">
        <v>57.5945245427597</v>
      </c>
      <c r="T29" s="151">
        <v>54.629356354253702</v>
      </c>
      <c r="U29" s="151">
        <v>55.483902007354601</v>
      </c>
      <c r="V29" s="151">
        <v>62.847025673934603</v>
      </c>
      <c r="W29" s="151">
        <v>64.207902607853498</v>
      </c>
      <c r="X29" s="151">
        <v>61.607952959909902</v>
      </c>
      <c r="Y29" s="151">
        <v>60.392406195705597</v>
      </c>
      <c r="Z29" s="151">
        <v>54.693381677729903</v>
      </c>
      <c r="AA29" s="151">
        <v>55.984177105980002</v>
      </c>
      <c r="AB29" s="151">
        <v>65.718443816481596</v>
      </c>
      <c r="AC29" s="151">
        <v>60.466592802773803</v>
      </c>
      <c r="AD29" s="151">
        <v>63.788969451913999</v>
      </c>
      <c r="AE29" s="151">
        <v>68.602747107168796</v>
      </c>
      <c r="AF29" s="151">
        <v>65.695156469164701</v>
      </c>
      <c r="AG29" s="151">
        <v>79.432251908115006</v>
      </c>
      <c r="AH29" s="151">
        <v>69.658132357510993</v>
      </c>
      <c r="AI29" s="151">
        <v>65.235654595179497</v>
      </c>
      <c r="AJ29" s="151">
        <v>62.302566320521201</v>
      </c>
      <c r="AK29" s="151">
        <v>58.037146678943799</v>
      </c>
      <c r="AL29" s="151">
        <v>58.250737857432597</v>
      </c>
      <c r="AM29" s="151">
        <v>57.244267244928601</v>
      </c>
      <c r="AN29" s="151">
        <v>62.4626828284688</v>
      </c>
      <c r="AO29" s="151">
        <v>56.561567970844798</v>
      </c>
      <c r="AP29" s="151">
        <v>53.672818571350099</v>
      </c>
      <c r="AQ29" s="151">
        <v>62.045489427579497</v>
      </c>
      <c r="AR29" s="151">
        <v>57.192837454615102</v>
      </c>
      <c r="AS29" s="151">
        <v>54.431233094892001</v>
      </c>
      <c r="AT29" s="151">
        <v>50.731873800012501</v>
      </c>
      <c r="AU29" s="151">
        <v>51.437353390538199</v>
      </c>
      <c r="AV29" s="151">
        <v>46.4573052063662</v>
      </c>
      <c r="AW29" s="151">
        <v>41.050793971884303</v>
      </c>
      <c r="AX29" s="151">
        <v>43.574644050061302</v>
      </c>
      <c r="AY29" s="151">
        <v>40.260532998789998</v>
      </c>
      <c r="AZ29" s="151">
        <v>36.946255724075598</v>
      </c>
      <c r="BA29" s="151">
        <v>38.172248763804902</v>
      </c>
      <c r="BB29" s="151">
        <v>35.508911018185302</v>
      </c>
      <c r="BC29" s="151">
        <v>35.916191335084697</v>
      </c>
      <c r="BD29" s="151">
        <v>32.290292754630201</v>
      </c>
      <c r="BE29" s="151">
        <v>26.605784497036201</v>
      </c>
      <c r="BF29" s="152">
        <v>-0.178295121125331</v>
      </c>
      <c r="BG29" s="153">
        <v>-4.4173410047663099E-2</v>
      </c>
      <c r="BH29" s="153">
        <v>8.2411318355878895E-4</v>
      </c>
    </row>
    <row r="30" spans="1:60" ht="10">
      <c r="A30" s="148" t="s">
        <v>277</v>
      </c>
      <c r="B30" s="151" t="s">
        <v>273</v>
      </c>
      <c r="C30" s="151" t="s">
        <v>273</v>
      </c>
      <c r="D30" s="151" t="s">
        <v>273</v>
      </c>
      <c r="E30" s="151" t="s">
        <v>273</v>
      </c>
      <c r="F30" s="151" t="s">
        <v>273</v>
      </c>
      <c r="G30" s="151" t="s">
        <v>273</v>
      </c>
      <c r="H30" s="151" t="s">
        <v>273</v>
      </c>
      <c r="I30" s="151" t="s">
        <v>273</v>
      </c>
      <c r="J30" s="151" t="s">
        <v>273</v>
      </c>
      <c r="K30" s="151" t="s">
        <v>273</v>
      </c>
      <c r="L30" s="151" t="s">
        <v>273</v>
      </c>
      <c r="M30" s="151" t="s">
        <v>273</v>
      </c>
      <c r="N30" s="151" t="s">
        <v>273</v>
      </c>
      <c r="O30" s="151" t="s">
        <v>273</v>
      </c>
      <c r="P30" s="151" t="s">
        <v>273</v>
      </c>
      <c r="Q30" s="151" t="s">
        <v>273</v>
      </c>
      <c r="R30" s="151" t="s">
        <v>273</v>
      </c>
      <c r="S30" s="151" t="s">
        <v>273</v>
      </c>
      <c r="T30" s="151" t="s">
        <v>273</v>
      </c>
      <c r="U30" s="151" t="s">
        <v>273</v>
      </c>
      <c r="V30" s="151">
        <v>38.460509443759001</v>
      </c>
      <c r="W30" s="151">
        <v>38.481198520983</v>
      </c>
      <c r="X30" s="151">
        <v>38.9602923635588</v>
      </c>
      <c r="Y30" s="151">
        <v>37.9704980114847</v>
      </c>
      <c r="Z30" s="151">
        <v>39.186289137509803</v>
      </c>
      <c r="AA30" s="151">
        <v>38.290204542822302</v>
      </c>
      <c r="AB30" s="151">
        <v>34.398503731751298</v>
      </c>
      <c r="AC30" s="151">
        <v>26.143534720568599</v>
      </c>
      <c r="AD30" s="151">
        <v>20.583376963697699</v>
      </c>
      <c r="AE30" s="151">
        <v>20.333114481624101</v>
      </c>
      <c r="AF30" s="151">
        <v>19.002012850828201</v>
      </c>
      <c r="AG30" s="151">
        <v>20.003497783946202</v>
      </c>
      <c r="AH30" s="151">
        <v>19.754754300548299</v>
      </c>
      <c r="AI30" s="151">
        <v>18.2966306936062</v>
      </c>
      <c r="AJ30" s="151">
        <v>16.855099392810398</v>
      </c>
      <c r="AK30" s="151">
        <v>17.234505911822101</v>
      </c>
      <c r="AL30" s="151">
        <v>17.735368025329901</v>
      </c>
      <c r="AM30" s="151">
        <v>17.729290184378002</v>
      </c>
      <c r="AN30" s="151">
        <v>19.580345618593999</v>
      </c>
      <c r="AO30" s="151">
        <v>20.036214932812001</v>
      </c>
      <c r="AP30" s="151">
        <v>19.530085505732799</v>
      </c>
      <c r="AQ30" s="151">
        <v>19.066927176575501</v>
      </c>
      <c r="AR30" s="151">
        <v>22.065319501456901</v>
      </c>
      <c r="AS30" s="151">
        <v>21.014167408053499</v>
      </c>
      <c r="AT30" s="151">
        <v>18.786374433247001</v>
      </c>
      <c r="AU30" s="151">
        <v>22.908399640585401</v>
      </c>
      <c r="AV30" s="151">
        <v>23.895838549078</v>
      </c>
      <c r="AW30" s="151">
        <v>23.520920922643</v>
      </c>
      <c r="AX30" s="151">
        <v>24.581838383141001</v>
      </c>
      <c r="AY30" s="151">
        <v>24.217420973954301</v>
      </c>
      <c r="AZ30" s="151">
        <v>22.306048224184298</v>
      </c>
      <c r="BA30" s="151">
        <v>22.403577472916801</v>
      </c>
      <c r="BB30" s="151">
        <v>24.312524499031301</v>
      </c>
      <c r="BC30" s="151">
        <v>25.785047597113898</v>
      </c>
      <c r="BD30" s="151">
        <v>17.9607567832252</v>
      </c>
      <c r="BE30" s="151">
        <v>14.756700854100799</v>
      </c>
      <c r="BF30" s="152">
        <v>-0.180636864196458</v>
      </c>
      <c r="BG30" s="153">
        <v>-4.4841802805292196E-3</v>
      </c>
      <c r="BH30" s="153">
        <v>4.5708825917357998E-4</v>
      </c>
    </row>
    <row r="31" spans="1:60" ht="10">
      <c r="A31" s="148" t="s">
        <v>278</v>
      </c>
      <c r="B31" s="151">
        <v>24.742679525813301</v>
      </c>
      <c r="C31" s="151">
        <v>28.084303937812599</v>
      </c>
      <c r="D31" s="151">
        <v>28.873022496350199</v>
      </c>
      <c r="E31" s="151">
        <v>33.158795419253103</v>
      </c>
      <c r="F31" s="151">
        <v>38.859456195936801</v>
      </c>
      <c r="G31" s="151">
        <v>43.171360346070898</v>
      </c>
      <c r="H31" s="151">
        <v>43.3494258585268</v>
      </c>
      <c r="I31" s="151">
        <v>44.833987530999998</v>
      </c>
      <c r="J31" s="151">
        <v>50.473107601000002</v>
      </c>
      <c r="K31" s="151">
        <v>46.021633995000002</v>
      </c>
      <c r="L31" s="151">
        <v>46.954906688400001</v>
      </c>
      <c r="M31" s="151">
        <v>53.263952148000001</v>
      </c>
      <c r="N31" s="151">
        <v>52.499971406</v>
      </c>
      <c r="O31" s="151">
        <v>55.485803534698199</v>
      </c>
      <c r="P31" s="151">
        <v>57.409149488243699</v>
      </c>
      <c r="Q31" s="151">
        <v>57.466832139964602</v>
      </c>
      <c r="R31" s="151">
        <v>48.4953525721061</v>
      </c>
      <c r="S31" s="151">
        <v>46.965492168295697</v>
      </c>
      <c r="T31" s="151">
        <v>45.494509807376502</v>
      </c>
      <c r="U31" s="151">
        <v>48.250541040027102</v>
      </c>
      <c r="V31" s="151">
        <v>53.358505767589399</v>
      </c>
      <c r="W31" s="151">
        <v>53.187401004808898</v>
      </c>
      <c r="X31" s="151">
        <v>56.0115660621411</v>
      </c>
      <c r="Y31" s="151">
        <v>55.255099267375698</v>
      </c>
      <c r="Z31" s="151">
        <v>55.662782016366897</v>
      </c>
      <c r="AA31" s="151">
        <v>57.483254520977503</v>
      </c>
      <c r="AB31" s="151">
        <v>56.720753273073399</v>
      </c>
      <c r="AC31" s="151">
        <v>54.633998055435598</v>
      </c>
      <c r="AD31" s="151">
        <v>56.3130602343006</v>
      </c>
      <c r="AE31" s="151">
        <v>62.898384512028798</v>
      </c>
      <c r="AF31" s="151">
        <v>58.603723099696097</v>
      </c>
      <c r="AG31" s="151">
        <v>64.8219158461918</v>
      </c>
      <c r="AH31" s="151">
        <v>62.837438363773401</v>
      </c>
      <c r="AI31" s="151">
        <v>60.202368795322997</v>
      </c>
      <c r="AJ31" s="151">
        <v>59.867311829170397</v>
      </c>
      <c r="AK31" s="151">
        <v>58.8747546189025</v>
      </c>
      <c r="AL31" s="151">
        <v>63.855758924323197</v>
      </c>
      <c r="AM31" s="151">
        <v>66.673635519257303</v>
      </c>
      <c r="AN31" s="151">
        <v>74.918857286787201</v>
      </c>
      <c r="AO31" s="151">
        <v>68.799452350009403</v>
      </c>
      <c r="AP31" s="151">
        <v>58.211167021906697</v>
      </c>
      <c r="AQ31" s="151">
        <v>68.569832322108795</v>
      </c>
      <c r="AR31" s="151">
        <v>66.332937810002605</v>
      </c>
      <c r="AS31" s="151">
        <v>58.583002926648597</v>
      </c>
      <c r="AT31" s="151">
        <v>56.185360644627004</v>
      </c>
      <c r="AU31" s="151">
        <v>63.914191754563497</v>
      </c>
      <c r="AV31" s="151">
        <v>56.577983666330901</v>
      </c>
      <c r="AW31" s="151">
        <v>50.775728663051702</v>
      </c>
      <c r="AX31" s="151">
        <v>51.943042432046298</v>
      </c>
      <c r="AY31" s="151">
        <v>47.590319527597899</v>
      </c>
      <c r="AZ31" s="151">
        <v>44.770051368011501</v>
      </c>
      <c r="BA31" s="151">
        <v>47.679984528041501</v>
      </c>
      <c r="BB31" s="151">
        <v>44.994440196927201</v>
      </c>
      <c r="BC31" s="151">
        <v>46.540094535766201</v>
      </c>
      <c r="BD31" s="151">
        <v>43.400191255370302</v>
      </c>
      <c r="BE31" s="151">
        <v>39.020924242814701</v>
      </c>
      <c r="BF31" s="152">
        <v>-0.103360870768331</v>
      </c>
      <c r="BG31" s="153">
        <v>-2.5488772522905798E-2</v>
      </c>
      <c r="BH31" s="153">
        <v>1.2086716746403301E-3</v>
      </c>
    </row>
    <row r="32" spans="1:60" ht="10">
      <c r="A32" s="148" t="s">
        <v>279</v>
      </c>
      <c r="B32" s="151">
        <v>329.44570428459002</v>
      </c>
      <c r="C32" s="151">
        <v>330.97658983796299</v>
      </c>
      <c r="D32" s="151">
        <v>355.93495291506201</v>
      </c>
      <c r="E32" s="151">
        <v>369.27970358583502</v>
      </c>
      <c r="F32" s="151">
        <v>404.40605072287798</v>
      </c>
      <c r="G32" s="151">
        <v>433.73402569249902</v>
      </c>
      <c r="H32" s="151">
        <v>453.56998463879</v>
      </c>
      <c r="I32" s="151">
        <v>477.78595356280601</v>
      </c>
      <c r="J32" s="151">
        <v>518.81689705906297</v>
      </c>
      <c r="K32" s="151">
        <v>500.47749729142203</v>
      </c>
      <c r="L32" s="151">
        <v>457.11227166687797</v>
      </c>
      <c r="M32" s="151">
        <v>509.58580395687102</v>
      </c>
      <c r="N32" s="151">
        <v>493.07682273233701</v>
      </c>
      <c r="O32" s="151">
        <v>497.65549731068802</v>
      </c>
      <c r="P32" s="151">
        <v>510.16971824477201</v>
      </c>
      <c r="Q32" s="151">
        <v>485.03514982202802</v>
      </c>
      <c r="R32" s="151">
        <v>441.82812847888999</v>
      </c>
      <c r="S32" s="151">
        <v>418.58723742836298</v>
      </c>
      <c r="T32" s="151">
        <v>402.802723746727</v>
      </c>
      <c r="U32" s="151">
        <v>387.69415102225997</v>
      </c>
      <c r="V32" s="151">
        <v>381.81766714341398</v>
      </c>
      <c r="W32" s="151">
        <v>369.91411300478097</v>
      </c>
      <c r="X32" s="151">
        <v>362.37382904285698</v>
      </c>
      <c r="Y32" s="151">
        <v>359.13853572088402</v>
      </c>
      <c r="Z32" s="151">
        <v>370.49697207380802</v>
      </c>
      <c r="AA32" s="151">
        <v>367.24124105196302</v>
      </c>
      <c r="AB32" s="151">
        <v>390.664702417836</v>
      </c>
      <c r="AC32" s="151">
        <v>379.443171432545</v>
      </c>
      <c r="AD32" s="151">
        <v>362.03008404479198</v>
      </c>
      <c r="AE32" s="151">
        <v>348.74280910682103</v>
      </c>
      <c r="AF32" s="151">
        <v>356.161361768848</v>
      </c>
      <c r="AG32" s="151">
        <v>372.53567875362</v>
      </c>
      <c r="AH32" s="151">
        <v>361.15774462130702</v>
      </c>
      <c r="AI32" s="151">
        <v>384.86412331789199</v>
      </c>
      <c r="AJ32" s="151">
        <v>384.36304611469598</v>
      </c>
      <c r="AK32" s="151">
        <v>381.499777652658</v>
      </c>
      <c r="AL32" s="151">
        <v>383.40746559350299</v>
      </c>
      <c r="AM32" s="151">
        <v>380.13045972451101</v>
      </c>
      <c r="AN32" s="151">
        <v>387.16293623861202</v>
      </c>
      <c r="AO32" s="151">
        <v>389.10860163104098</v>
      </c>
      <c r="AP32" s="151">
        <v>389.77074035061901</v>
      </c>
      <c r="AQ32" s="151">
        <v>380.05182522358399</v>
      </c>
      <c r="AR32" s="151">
        <v>370.46447236958102</v>
      </c>
      <c r="AS32" s="151">
        <v>369.74678132901403</v>
      </c>
      <c r="AT32" s="151">
        <v>354.80286358440497</v>
      </c>
      <c r="AU32" s="151">
        <v>360.362160868182</v>
      </c>
      <c r="AV32" s="151">
        <v>333.84484711924301</v>
      </c>
      <c r="AW32" s="151">
        <v>335.25512081994799</v>
      </c>
      <c r="AX32" s="151">
        <v>334.828962491742</v>
      </c>
      <c r="AY32" s="151">
        <v>301.43720943928997</v>
      </c>
      <c r="AZ32" s="151">
        <v>307.40807248717402</v>
      </c>
      <c r="BA32" s="151">
        <v>313.01121850706801</v>
      </c>
      <c r="BB32" s="151">
        <v>317.70561771389703</v>
      </c>
      <c r="BC32" s="151">
        <v>306.684400992772</v>
      </c>
      <c r="BD32" s="151">
        <v>298.95058559000501</v>
      </c>
      <c r="BE32" s="151">
        <v>251.08284850149599</v>
      </c>
      <c r="BF32" s="152">
        <v>-0.16241398458690501</v>
      </c>
      <c r="BG32" s="153">
        <v>-1.6982545587687199E-2</v>
      </c>
      <c r="BH32" s="153">
        <v>7.7772818778799003E-3</v>
      </c>
    </row>
    <row r="33" spans="1:60" ht="10">
      <c r="A33" s="148" t="s">
        <v>280</v>
      </c>
      <c r="B33" s="151">
        <v>910.41384644070797</v>
      </c>
      <c r="C33" s="151">
        <v>901.03779801383303</v>
      </c>
      <c r="D33" s="151">
        <v>892.41612047997796</v>
      </c>
      <c r="E33" s="151">
        <v>944.75539296144404</v>
      </c>
      <c r="F33" s="151">
        <v>1011.92437120074</v>
      </c>
      <c r="G33" s="151">
        <v>1043.3942686615901</v>
      </c>
      <c r="H33" s="151">
        <v>1045.12127402908</v>
      </c>
      <c r="I33" s="151">
        <v>1067.3267033382499</v>
      </c>
      <c r="J33" s="151">
        <v>1116.42439567677</v>
      </c>
      <c r="K33" s="151">
        <v>1085.32046950567</v>
      </c>
      <c r="L33" s="151">
        <v>1025.2997072400999</v>
      </c>
      <c r="M33" s="151">
        <v>1093.41177317181</v>
      </c>
      <c r="N33" s="151">
        <v>1072.51362177436</v>
      </c>
      <c r="O33" s="151">
        <v>1052.7454965399199</v>
      </c>
      <c r="P33" s="151">
        <v>1104.1950785402801</v>
      </c>
      <c r="Q33" s="151">
        <v>1077.8105888566299</v>
      </c>
      <c r="R33" s="151">
        <v>1043.9031737893099</v>
      </c>
      <c r="S33" s="151">
        <v>1003.33323091155</v>
      </c>
      <c r="T33" s="151">
        <v>1017.95067736031</v>
      </c>
      <c r="U33" s="151">
        <v>1038.3350074842199</v>
      </c>
      <c r="V33" s="151">
        <v>1045.8139082911</v>
      </c>
      <c r="W33" s="151">
        <v>1037.2673261632499</v>
      </c>
      <c r="X33" s="151">
        <v>1031.43127996671</v>
      </c>
      <c r="Y33" s="151">
        <v>1017.01536152681</v>
      </c>
      <c r="Z33" s="151">
        <v>1003.81509474629</v>
      </c>
      <c r="AA33" s="151">
        <v>1007.60588136063</v>
      </c>
      <c r="AB33" s="151">
        <v>969.70321026522902</v>
      </c>
      <c r="AC33" s="151">
        <v>923.71578641621602</v>
      </c>
      <c r="AD33" s="151">
        <v>916.27243624814503</v>
      </c>
      <c r="AE33" s="151">
        <v>896.93151141917201</v>
      </c>
      <c r="AF33" s="151">
        <v>889.40096887501295</v>
      </c>
      <c r="AG33" s="151">
        <v>914.84453762317003</v>
      </c>
      <c r="AH33" s="151">
        <v>887.99335532922601</v>
      </c>
      <c r="AI33" s="151">
        <v>879.03618431822804</v>
      </c>
      <c r="AJ33" s="151">
        <v>855.91547088362597</v>
      </c>
      <c r="AK33" s="151">
        <v>854.42831400453497</v>
      </c>
      <c r="AL33" s="151">
        <v>871.67255396098506</v>
      </c>
      <c r="AM33" s="151">
        <v>859.04731797950501</v>
      </c>
      <c r="AN33" s="151">
        <v>861.99141276048795</v>
      </c>
      <c r="AO33" s="151">
        <v>847.52576672442297</v>
      </c>
      <c r="AP33" s="151">
        <v>826.317628905628</v>
      </c>
      <c r="AQ33" s="151">
        <v>843.77714750707503</v>
      </c>
      <c r="AR33" s="151">
        <v>811.068205160964</v>
      </c>
      <c r="AS33" s="151">
        <v>809.368412231094</v>
      </c>
      <c r="AT33" s="151">
        <v>753.58985478276998</v>
      </c>
      <c r="AU33" s="151">
        <v>783.16325954600404</v>
      </c>
      <c r="AV33" s="151">
        <v>763.689914625553</v>
      </c>
      <c r="AW33" s="151">
        <v>773.00126439855001</v>
      </c>
      <c r="AX33" s="151">
        <v>797.63036407712298</v>
      </c>
      <c r="AY33" s="151">
        <v>751.15952191059398</v>
      </c>
      <c r="AZ33" s="151">
        <v>755.68817331805894</v>
      </c>
      <c r="BA33" s="151">
        <v>770.51193932712101</v>
      </c>
      <c r="BB33" s="151">
        <v>760.97878694537997</v>
      </c>
      <c r="BC33" s="151">
        <v>734.49051105836998</v>
      </c>
      <c r="BD33" s="151">
        <v>681.482544981366</v>
      </c>
      <c r="BE33" s="151">
        <v>604.87545648284697</v>
      </c>
      <c r="BF33" s="152">
        <v>-0.11483750281866199</v>
      </c>
      <c r="BG33" s="153">
        <v>-1.00073521223045E-2</v>
      </c>
      <c r="BH33" s="153">
        <v>1.8735994729047901E-2</v>
      </c>
    </row>
    <row r="34" spans="1:60" ht="10">
      <c r="A34" s="148" t="s">
        <v>281</v>
      </c>
      <c r="B34" s="151">
        <v>22.5119749582</v>
      </c>
      <c r="C34" s="151">
        <v>23.730474640200001</v>
      </c>
      <c r="D34" s="151">
        <v>25.962036994999998</v>
      </c>
      <c r="E34" s="151">
        <v>27.221028712700001</v>
      </c>
      <c r="F34" s="151">
        <v>27.841370412</v>
      </c>
      <c r="G34" s="151">
        <v>29.822265400397001</v>
      </c>
      <c r="H34" s="151">
        <v>37.2194139368207</v>
      </c>
      <c r="I34" s="151">
        <v>41.860560914598601</v>
      </c>
      <c r="J34" s="151">
        <v>48.938185264471102</v>
      </c>
      <c r="K34" s="151">
        <v>48.249152857757501</v>
      </c>
      <c r="L34" s="151">
        <v>56.170727523386503</v>
      </c>
      <c r="M34" s="151">
        <v>63.064124786277802</v>
      </c>
      <c r="N34" s="151">
        <v>67.132879139190706</v>
      </c>
      <c r="O34" s="151">
        <v>65.207258466691897</v>
      </c>
      <c r="P34" s="151">
        <v>54.083288666782302</v>
      </c>
      <c r="Q34" s="151">
        <v>52.938839753996902</v>
      </c>
      <c r="R34" s="151">
        <v>52.596257134972099</v>
      </c>
      <c r="S34" s="151">
        <v>52.584449168137503</v>
      </c>
      <c r="T34" s="151">
        <v>54.844531828523003</v>
      </c>
      <c r="U34" s="151">
        <v>56.882349781615098</v>
      </c>
      <c r="V34" s="151">
        <v>60.227702783222902</v>
      </c>
      <c r="W34" s="151">
        <v>60.134293257722497</v>
      </c>
      <c r="X34" s="151">
        <v>67.061036420978994</v>
      </c>
      <c r="Y34" s="151">
        <v>71.653260164328401</v>
      </c>
      <c r="Z34" s="151">
        <v>78.500686112853899</v>
      </c>
      <c r="AA34" s="151">
        <v>81.520863377459193</v>
      </c>
      <c r="AB34" s="151">
        <v>81.547222415564306</v>
      </c>
      <c r="AC34" s="151">
        <v>84.188659608101304</v>
      </c>
      <c r="AD34" s="151">
        <v>85.374867106088303</v>
      </c>
      <c r="AE34" s="151">
        <v>86.688225688563804</v>
      </c>
      <c r="AF34" s="151">
        <v>88.722511965606699</v>
      </c>
      <c r="AG34" s="151">
        <v>89.886813035831295</v>
      </c>
      <c r="AH34" s="151">
        <v>93.329992883863397</v>
      </c>
      <c r="AI34" s="151">
        <v>98.801802240518995</v>
      </c>
      <c r="AJ34" s="151">
        <v>97.273180844336906</v>
      </c>
      <c r="AK34" s="151">
        <v>102.602696908393</v>
      </c>
      <c r="AL34" s="151">
        <v>104.727038394773</v>
      </c>
      <c r="AM34" s="151">
        <v>103.744952351775</v>
      </c>
      <c r="AN34" s="151">
        <v>107.478091532862</v>
      </c>
      <c r="AO34" s="151">
        <v>107.435981374045</v>
      </c>
      <c r="AP34" s="151">
        <v>107.77825609055699</v>
      </c>
      <c r="AQ34" s="151">
        <v>108.287810082297</v>
      </c>
      <c r="AR34" s="151">
        <v>112.750828042023</v>
      </c>
      <c r="AS34" s="151">
        <v>107.76116135600201</v>
      </c>
      <c r="AT34" s="151">
        <v>102.67789732316599</v>
      </c>
      <c r="AU34" s="151">
        <v>94.602629126624095</v>
      </c>
      <c r="AV34" s="151">
        <v>94.488256646439098</v>
      </c>
      <c r="AW34" s="151">
        <v>88.227619057549504</v>
      </c>
      <c r="AX34" s="151">
        <v>79.163678794270197</v>
      </c>
      <c r="AY34" s="151">
        <v>75.622226301878698</v>
      </c>
      <c r="AZ34" s="151">
        <v>73.285819623288901</v>
      </c>
      <c r="BA34" s="151">
        <v>69.856103334066503</v>
      </c>
      <c r="BB34" s="151">
        <v>73.988094555033896</v>
      </c>
      <c r="BC34" s="151">
        <v>72.125617427074602</v>
      </c>
      <c r="BD34" s="151">
        <v>76.738476812721899</v>
      </c>
      <c r="BE34" s="151">
        <v>58.245430900670698</v>
      </c>
      <c r="BF34" s="152">
        <v>-0.24306172351006999</v>
      </c>
      <c r="BG34" s="153">
        <v>-2.86994809515504E-2</v>
      </c>
      <c r="BH34" s="153">
        <v>1.80415005213067E-3</v>
      </c>
    </row>
    <row r="35" spans="1:60" ht="10">
      <c r="A35" s="148" t="s">
        <v>282</v>
      </c>
      <c r="B35" s="151">
        <v>59.502718567327697</v>
      </c>
      <c r="C35" s="151">
        <v>59.348078204345903</v>
      </c>
      <c r="D35" s="151">
        <v>55.282487010913002</v>
      </c>
      <c r="E35" s="151">
        <v>56.421116543972801</v>
      </c>
      <c r="F35" s="151">
        <v>59.530494445851502</v>
      </c>
      <c r="G35" s="151">
        <v>62.9687033843365</v>
      </c>
      <c r="H35" s="151">
        <v>64.0807675694886</v>
      </c>
      <c r="I35" s="151">
        <v>65.443059970985203</v>
      </c>
      <c r="J35" s="151">
        <v>69.889570031896</v>
      </c>
      <c r="K35" s="151">
        <v>71.706927736899601</v>
      </c>
      <c r="L35" s="151">
        <v>72.812397889850303</v>
      </c>
      <c r="M35" s="151">
        <v>76.079493087548002</v>
      </c>
      <c r="N35" s="151">
        <v>80.512704413278598</v>
      </c>
      <c r="O35" s="151">
        <v>85.484965130637406</v>
      </c>
      <c r="P35" s="151">
        <v>84.387847838974594</v>
      </c>
      <c r="Q35" s="151">
        <v>83.101752155240206</v>
      </c>
      <c r="R35" s="151">
        <v>81.466603519869494</v>
      </c>
      <c r="S35" s="151">
        <v>81.576957251329105</v>
      </c>
      <c r="T35" s="151">
        <v>77.761197485308699</v>
      </c>
      <c r="U35" s="151">
        <v>79.279404928992307</v>
      </c>
      <c r="V35" s="151">
        <v>79.526354093650397</v>
      </c>
      <c r="W35" s="151">
        <v>77.909015988714202</v>
      </c>
      <c r="X35" s="151">
        <v>79.198594794959206</v>
      </c>
      <c r="Y35" s="151">
        <v>75.056122317554696</v>
      </c>
      <c r="Z35" s="151">
        <v>71.338962287380596</v>
      </c>
      <c r="AA35" s="151">
        <v>70.922283592605694</v>
      </c>
      <c r="AB35" s="151">
        <v>65.646848181967897</v>
      </c>
      <c r="AC35" s="151">
        <v>62.085281490668699</v>
      </c>
      <c r="AD35" s="151">
        <v>58.781350661730301</v>
      </c>
      <c r="AE35" s="151">
        <v>58.186868292578701</v>
      </c>
      <c r="AF35" s="151">
        <v>57.923263640173197</v>
      </c>
      <c r="AG35" s="151">
        <v>58.757453571965499</v>
      </c>
      <c r="AH35" s="151">
        <v>57.249525916025</v>
      </c>
      <c r="AI35" s="151">
        <v>57.877595128028801</v>
      </c>
      <c r="AJ35" s="151">
        <v>58.620243022569603</v>
      </c>
      <c r="AK35" s="151">
        <v>55.316719687891698</v>
      </c>
      <c r="AL35" s="151">
        <v>56.673316994498201</v>
      </c>
      <c r="AM35" s="151">
        <v>55.928431741163898</v>
      </c>
      <c r="AN35" s="151">
        <v>58.0249723895733</v>
      </c>
      <c r="AO35" s="151">
        <v>57.3443611100193</v>
      </c>
      <c r="AP35" s="151">
        <v>57.530686134408597</v>
      </c>
      <c r="AQ35" s="151">
        <v>57.403368490078897</v>
      </c>
      <c r="AR35" s="151">
        <v>55.405866025189297</v>
      </c>
      <c r="AS35" s="151">
        <v>54.1932534213907</v>
      </c>
      <c r="AT35" s="151">
        <v>48.228081678748303</v>
      </c>
      <c r="AU35" s="151">
        <v>48.707748551788399</v>
      </c>
      <c r="AV35" s="151">
        <v>48.687995318381098</v>
      </c>
      <c r="AW35" s="151">
        <v>44.599930820483401</v>
      </c>
      <c r="AX35" s="151">
        <v>42.157757416096899</v>
      </c>
      <c r="AY35" s="151">
        <v>41.323846233662699</v>
      </c>
      <c r="AZ35" s="151">
        <v>43.882995582442099</v>
      </c>
      <c r="BA35" s="151">
        <v>44.962619537696497</v>
      </c>
      <c r="BB35" s="151">
        <v>46.929958575225001</v>
      </c>
      <c r="BC35" s="151">
        <v>47.4568245936427</v>
      </c>
      <c r="BD35" s="151">
        <v>47.452142002757903</v>
      </c>
      <c r="BE35" s="151">
        <v>45.739548658542297</v>
      </c>
      <c r="BF35" s="152">
        <v>-3.8724590947466699E-2</v>
      </c>
      <c r="BG35" s="153">
        <v>-1.6206645525022E-3</v>
      </c>
      <c r="BH35" s="153">
        <v>1.41678081560544E-3</v>
      </c>
    </row>
    <row r="36" spans="1:60" ht="10">
      <c r="A36" s="148" t="s">
        <v>283</v>
      </c>
      <c r="B36" s="151">
        <v>1.4972161402704001</v>
      </c>
      <c r="C36" s="151">
        <v>1.6026794123856001</v>
      </c>
      <c r="D36" s="151">
        <v>1.5459422036063999</v>
      </c>
      <c r="E36" s="151">
        <v>1.6548859176096</v>
      </c>
      <c r="F36" s="151">
        <v>1.5064288446672001</v>
      </c>
      <c r="G36" s="151">
        <v>1.5281973288591999</v>
      </c>
      <c r="H36" s="151">
        <v>1.6630349148879999</v>
      </c>
      <c r="I36" s="151">
        <v>1.7798646038079999</v>
      </c>
      <c r="J36" s="151">
        <v>2.0353892799711999</v>
      </c>
      <c r="K36" s="151">
        <v>1.9043736110256</v>
      </c>
      <c r="L36" s="151">
        <v>1.7877253714000001</v>
      </c>
      <c r="M36" s="151">
        <v>1.8153756861999999</v>
      </c>
      <c r="N36" s="151">
        <v>1.885401919</v>
      </c>
      <c r="O36" s="151">
        <v>2.0096835354000002</v>
      </c>
      <c r="P36" s="151">
        <v>1.9956496308</v>
      </c>
      <c r="Q36" s="151">
        <v>1.8856697134</v>
      </c>
      <c r="R36" s="151">
        <v>1.8823878518799999</v>
      </c>
      <c r="S36" s="151">
        <v>1.72108658908</v>
      </c>
      <c r="T36" s="151">
        <v>1.74979811364</v>
      </c>
      <c r="U36" s="151">
        <v>1.8726362785199999</v>
      </c>
      <c r="V36" s="151">
        <v>1.87311354468</v>
      </c>
      <c r="W36" s="151">
        <v>1.9156359080400001</v>
      </c>
      <c r="X36" s="151">
        <v>1.98778534204</v>
      </c>
      <c r="Y36" s="151">
        <v>2.0820165156399999</v>
      </c>
      <c r="Z36" s="151">
        <v>2.2353480875199998</v>
      </c>
      <c r="AA36" s="151">
        <v>2.24192660836</v>
      </c>
      <c r="AB36" s="151">
        <v>2.1248587796799998</v>
      </c>
      <c r="AC36" s="151">
        <v>2.2168407863200001</v>
      </c>
      <c r="AD36" s="151">
        <v>2.3044341321999999</v>
      </c>
      <c r="AE36" s="151">
        <v>2.3269232612800002</v>
      </c>
      <c r="AF36" s="151">
        <v>2.3710629890799999</v>
      </c>
      <c r="AG36" s="151">
        <v>2.6254839254800002</v>
      </c>
      <c r="AH36" s="151">
        <v>2.6008611030800002</v>
      </c>
      <c r="AI36" s="151">
        <v>2.60766449624</v>
      </c>
      <c r="AJ36" s="151">
        <v>2.6459612025200001</v>
      </c>
      <c r="AK36" s="151">
        <v>2.78103726332</v>
      </c>
      <c r="AL36" s="151">
        <v>2.6534323080800002</v>
      </c>
      <c r="AM36" s="151">
        <v>2.7588562489999999</v>
      </c>
      <c r="AN36" s="151">
        <v>2.7936083101859199</v>
      </c>
      <c r="AO36" s="151">
        <v>2.89718165882485</v>
      </c>
      <c r="AP36" s="151">
        <v>2.9022840880312799</v>
      </c>
      <c r="AQ36" s="151">
        <v>2.9545449871541498</v>
      </c>
      <c r="AR36" s="151">
        <v>3.0596932719146901</v>
      </c>
      <c r="AS36" s="151">
        <v>2.79791921552631</v>
      </c>
      <c r="AT36" s="151">
        <v>2.6139981002611199</v>
      </c>
      <c r="AU36" s="151">
        <v>2.5332165606108701</v>
      </c>
      <c r="AV36" s="151">
        <v>2.5111351754208702</v>
      </c>
      <c r="AW36" s="151">
        <v>2.50914771716486</v>
      </c>
      <c r="AX36" s="151">
        <v>2.6690666362334299</v>
      </c>
      <c r="AY36" s="151">
        <v>2.7037719672312499</v>
      </c>
      <c r="AZ36" s="151">
        <v>2.9186815485077102</v>
      </c>
      <c r="BA36" s="151">
        <v>3.2430853267045201</v>
      </c>
      <c r="BB36" s="151">
        <v>3.5697088814205702</v>
      </c>
      <c r="BC36" s="151">
        <v>3.7476681446526801</v>
      </c>
      <c r="BD36" s="151">
        <v>3.2956053943631902</v>
      </c>
      <c r="BE36" s="151">
        <v>2.5939585684307902</v>
      </c>
      <c r="BF36" s="152">
        <v>-0.21505431009355699</v>
      </c>
      <c r="BG36" s="153">
        <v>2.3441430113401399E-2</v>
      </c>
      <c r="BH36" s="153">
        <v>8.0347770015472806E-5</v>
      </c>
    </row>
    <row r="37" spans="1:60" ht="10">
      <c r="A37" s="148" t="s">
        <v>284</v>
      </c>
      <c r="B37" s="151">
        <v>19.982601366800001</v>
      </c>
      <c r="C37" s="151">
        <v>22.6733142173</v>
      </c>
      <c r="D37" s="151">
        <v>24.689881678300001</v>
      </c>
      <c r="E37" s="151">
        <v>29.204671778800002</v>
      </c>
      <c r="F37" s="151">
        <v>29.125742823100001</v>
      </c>
      <c r="G37" s="151">
        <v>21.469484794500001</v>
      </c>
      <c r="H37" s="151">
        <v>22.440988755900001</v>
      </c>
      <c r="I37" s="151">
        <v>23.235063468300002</v>
      </c>
      <c r="J37" s="151">
        <v>24.264502702400002</v>
      </c>
      <c r="K37" s="151">
        <v>24.7584318145</v>
      </c>
      <c r="L37" s="151">
        <v>23.237374186</v>
      </c>
      <c r="M37" s="151">
        <v>23.789936805899998</v>
      </c>
      <c r="N37" s="151">
        <v>24.980945264599999</v>
      </c>
      <c r="O37" s="151">
        <v>26.21608445</v>
      </c>
      <c r="P37" s="151">
        <v>28.686042069700001</v>
      </c>
      <c r="Q37" s="151">
        <v>27.372364916199999</v>
      </c>
      <c r="R37" s="151">
        <v>26.4491544547</v>
      </c>
      <c r="S37" s="151">
        <v>26.058632277400001</v>
      </c>
      <c r="T37" s="151">
        <v>25.744902625800002</v>
      </c>
      <c r="U37" s="151">
        <v>25.353076012399999</v>
      </c>
      <c r="V37" s="151">
        <v>26.854816539800002</v>
      </c>
      <c r="W37" s="151">
        <v>28.632124787707699</v>
      </c>
      <c r="X37" s="151">
        <v>29.743970791057201</v>
      </c>
      <c r="Y37" s="151">
        <v>29.0923491689916</v>
      </c>
      <c r="Z37" s="151">
        <v>29.814175901418999</v>
      </c>
      <c r="AA37" s="151">
        <v>30.956228270996299</v>
      </c>
      <c r="AB37" s="151">
        <v>31.600661786729901</v>
      </c>
      <c r="AC37" s="151">
        <v>31.752263172811698</v>
      </c>
      <c r="AD37" s="151">
        <v>32.211949155685801</v>
      </c>
      <c r="AE37" s="151">
        <v>33.1447719521545</v>
      </c>
      <c r="AF37" s="151">
        <v>33.9262588085166</v>
      </c>
      <c r="AG37" s="151">
        <v>35.658550109753001</v>
      </c>
      <c r="AH37" s="151">
        <v>37.355011886539202</v>
      </c>
      <c r="AI37" s="151">
        <v>40.007518531291701</v>
      </c>
      <c r="AJ37" s="151">
        <v>42.127805489502798</v>
      </c>
      <c r="AK37" s="151">
        <v>43.589125239507297</v>
      </c>
      <c r="AL37" s="151">
        <v>46.377547335434102</v>
      </c>
      <c r="AM37" s="151">
        <v>45.668240017024999</v>
      </c>
      <c r="AN37" s="151">
        <v>45.286791783300401</v>
      </c>
      <c r="AO37" s="151">
        <v>45.5161427147859</v>
      </c>
      <c r="AP37" s="151">
        <v>47.669174847486097</v>
      </c>
      <c r="AQ37" s="151">
        <v>47.5433805552736</v>
      </c>
      <c r="AR37" s="151">
        <v>48.383901818583503</v>
      </c>
      <c r="AS37" s="151">
        <v>47.8937992513643</v>
      </c>
      <c r="AT37" s="151">
        <v>42.887285945140199</v>
      </c>
      <c r="AU37" s="151">
        <v>42.532342193824199</v>
      </c>
      <c r="AV37" s="151">
        <v>38.627564349705899</v>
      </c>
      <c r="AW37" s="151">
        <v>38.670921125330999</v>
      </c>
      <c r="AX37" s="151">
        <v>37.3581336419753</v>
      </c>
      <c r="AY37" s="151">
        <v>37.023783447960398</v>
      </c>
      <c r="AZ37" s="151">
        <v>38.877232363315599</v>
      </c>
      <c r="BA37" s="151">
        <v>40.449723411366101</v>
      </c>
      <c r="BB37" s="151">
        <v>39.3129531800761</v>
      </c>
      <c r="BC37" s="151">
        <v>39.122086279718403</v>
      </c>
      <c r="BD37" s="151">
        <v>37.437850618479303</v>
      </c>
      <c r="BE37" s="151">
        <v>32.7811210074359</v>
      </c>
      <c r="BF37" s="152">
        <v>-0.12677799171228399</v>
      </c>
      <c r="BG37" s="153">
        <v>-1.34973996449597E-2</v>
      </c>
      <c r="BH37" s="153">
        <v>1.0153940018973501E-3</v>
      </c>
    </row>
    <row r="38" spans="1:60" ht="10">
      <c r="A38" s="148" t="s">
        <v>285</v>
      </c>
      <c r="B38" s="151">
        <v>204.86931277739399</v>
      </c>
      <c r="C38" s="151">
        <v>222.68222264247001</v>
      </c>
      <c r="D38" s="151">
        <v>246.18206430415799</v>
      </c>
      <c r="E38" s="151">
        <v>266.468074597022</v>
      </c>
      <c r="F38" s="151">
        <v>288.27262103849301</v>
      </c>
      <c r="G38" s="151">
        <v>320.40918986314199</v>
      </c>
      <c r="H38" s="151">
        <v>342.31067806152203</v>
      </c>
      <c r="I38" s="151">
        <v>357.75973223316203</v>
      </c>
      <c r="J38" s="151">
        <v>374.83404611328803</v>
      </c>
      <c r="K38" s="151">
        <v>374.93123161498499</v>
      </c>
      <c r="L38" s="151">
        <v>368.74328798627403</v>
      </c>
      <c r="M38" s="151">
        <v>384.34656354585201</v>
      </c>
      <c r="N38" s="151">
        <v>378.73765272180998</v>
      </c>
      <c r="O38" s="151">
        <v>377.157839644582</v>
      </c>
      <c r="P38" s="151">
        <v>388.84463081706201</v>
      </c>
      <c r="Q38" s="151">
        <v>383.18452804613202</v>
      </c>
      <c r="R38" s="151">
        <v>374.05026451456001</v>
      </c>
      <c r="S38" s="151">
        <v>370.58485736146901</v>
      </c>
      <c r="T38" s="151">
        <v>353.13154666038201</v>
      </c>
      <c r="U38" s="151">
        <v>355.455397324643</v>
      </c>
      <c r="V38" s="151">
        <v>354.390067325686</v>
      </c>
      <c r="W38" s="151">
        <v>362.55438356020699</v>
      </c>
      <c r="X38" s="151">
        <v>378.15893677241201</v>
      </c>
      <c r="Y38" s="151">
        <v>383.84878132114397</v>
      </c>
      <c r="Z38" s="151">
        <v>403.21676506659998</v>
      </c>
      <c r="AA38" s="151">
        <v>403.780745367473</v>
      </c>
      <c r="AB38" s="151">
        <v>407.19477124146198</v>
      </c>
      <c r="AC38" s="151">
        <v>403.61618356243503</v>
      </c>
      <c r="AD38" s="151">
        <v>396.50903879564697</v>
      </c>
      <c r="AE38" s="151">
        <v>393.37848289680102</v>
      </c>
      <c r="AF38" s="151">
        <v>413.11558196127902</v>
      </c>
      <c r="AG38" s="151">
        <v>407.86285901059898</v>
      </c>
      <c r="AH38" s="151">
        <v>414.461303184965</v>
      </c>
      <c r="AI38" s="151">
        <v>426.31358731409603</v>
      </c>
      <c r="AJ38" s="151">
        <v>427.21315989861398</v>
      </c>
      <c r="AK38" s="151">
        <v>434.378502984058</v>
      </c>
      <c r="AL38" s="151">
        <v>429.51638259658102</v>
      </c>
      <c r="AM38" s="151">
        <v>433.01125730982602</v>
      </c>
      <c r="AN38" s="151">
        <v>450.80842068851501</v>
      </c>
      <c r="AO38" s="151">
        <v>468.29144706182598</v>
      </c>
      <c r="AP38" s="151">
        <v>470.19662548670198</v>
      </c>
      <c r="AQ38" s="151">
        <v>467.080612356953</v>
      </c>
      <c r="AR38" s="151">
        <v>458.03392872002598</v>
      </c>
      <c r="AS38" s="151">
        <v>442.47793238793003</v>
      </c>
      <c r="AT38" s="151">
        <v>391.535373944095</v>
      </c>
      <c r="AU38" s="151">
        <v>397.11613954658498</v>
      </c>
      <c r="AV38" s="151">
        <v>388.54681453383699</v>
      </c>
      <c r="AW38" s="151">
        <v>370.98570472745399</v>
      </c>
      <c r="AX38" s="151">
        <v>341.467769303208</v>
      </c>
      <c r="AY38" s="151">
        <v>318.90209224054303</v>
      </c>
      <c r="AZ38" s="151">
        <v>334.46263520354802</v>
      </c>
      <c r="BA38" s="151">
        <v>331.25301081269703</v>
      </c>
      <c r="BB38" s="151">
        <v>335.29156815703402</v>
      </c>
      <c r="BC38" s="151">
        <v>335.94922426136799</v>
      </c>
      <c r="BD38" s="151">
        <v>330.27648023929999</v>
      </c>
      <c r="BE38" s="151">
        <v>287.15684142860101</v>
      </c>
      <c r="BF38" s="152">
        <v>-0.13293171924578701</v>
      </c>
      <c r="BG38" s="153">
        <v>-1.6870643956354799E-2</v>
      </c>
      <c r="BH38" s="153">
        <v>8.8946724648082693E-3</v>
      </c>
    </row>
    <row r="39" spans="1:60" ht="10">
      <c r="A39" s="148" t="s">
        <v>286</v>
      </c>
      <c r="B39" s="151" t="s">
        <v>273</v>
      </c>
      <c r="C39" s="151" t="s">
        <v>273</v>
      </c>
      <c r="D39" s="151" t="s">
        <v>273</v>
      </c>
      <c r="E39" s="151" t="s">
        <v>273</v>
      </c>
      <c r="F39" s="151" t="s">
        <v>273</v>
      </c>
      <c r="G39" s="151" t="s">
        <v>273</v>
      </c>
      <c r="H39" s="151" t="s">
        <v>273</v>
      </c>
      <c r="I39" s="151" t="s">
        <v>273</v>
      </c>
      <c r="J39" s="151" t="s">
        <v>273</v>
      </c>
      <c r="K39" s="151" t="s">
        <v>273</v>
      </c>
      <c r="L39" s="151" t="s">
        <v>273</v>
      </c>
      <c r="M39" s="151" t="s">
        <v>273</v>
      </c>
      <c r="N39" s="151" t="s">
        <v>273</v>
      </c>
      <c r="O39" s="151" t="s">
        <v>273</v>
      </c>
      <c r="P39" s="151" t="s">
        <v>273</v>
      </c>
      <c r="Q39" s="151" t="s">
        <v>273</v>
      </c>
      <c r="R39" s="151" t="s">
        <v>273</v>
      </c>
      <c r="S39" s="151" t="s">
        <v>273</v>
      </c>
      <c r="T39" s="151" t="s">
        <v>273</v>
      </c>
      <c r="U39" s="151" t="s">
        <v>273</v>
      </c>
      <c r="V39" s="151">
        <v>25.224327778951</v>
      </c>
      <c r="W39" s="151">
        <v>23.327720851029198</v>
      </c>
      <c r="X39" s="151">
        <v>20.321346759307101</v>
      </c>
      <c r="Y39" s="151">
        <v>19.414880044219601</v>
      </c>
      <c r="Z39" s="151">
        <v>18.799167691864302</v>
      </c>
      <c r="AA39" s="151">
        <v>18.4454596328201</v>
      </c>
      <c r="AB39" s="151">
        <v>17.585257410239599</v>
      </c>
      <c r="AC39" s="151">
        <v>12.8494275984726</v>
      </c>
      <c r="AD39" s="151">
        <v>10.7571712562301</v>
      </c>
      <c r="AE39" s="151">
        <v>9.8737359970654204</v>
      </c>
      <c r="AF39" s="151">
        <v>9.1320633444113</v>
      </c>
      <c r="AG39" s="151">
        <v>9.1972673285895503</v>
      </c>
      <c r="AH39" s="151">
        <v>8.3099586506591603</v>
      </c>
      <c r="AI39" s="151">
        <v>8.0312632626898299</v>
      </c>
      <c r="AJ39" s="151">
        <v>7.3804378347342903</v>
      </c>
      <c r="AK39" s="151">
        <v>6.9463107328837204</v>
      </c>
      <c r="AL39" s="151">
        <v>7.7096745589120399</v>
      </c>
      <c r="AM39" s="151">
        <v>7.9139684697674397</v>
      </c>
      <c r="AN39" s="151">
        <v>7.88390875828284</v>
      </c>
      <c r="AO39" s="151">
        <v>8.4576963012667097</v>
      </c>
      <c r="AP39" s="151">
        <v>8.6823708075488906</v>
      </c>
      <c r="AQ39" s="151">
        <v>8.44464553620967</v>
      </c>
      <c r="AR39" s="151">
        <v>8.8205236096114401</v>
      </c>
      <c r="AS39" s="151">
        <v>8.6425170167537306</v>
      </c>
      <c r="AT39" s="151">
        <v>7.9393727321403604</v>
      </c>
      <c r="AU39" s="151">
        <v>9.2377638943749805</v>
      </c>
      <c r="AV39" s="151">
        <v>8.2999610098124101</v>
      </c>
      <c r="AW39" s="151">
        <v>8.0237532389083004</v>
      </c>
      <c r="AX39" s="151">
        <v>7.9584326650230199</v>
      </c>
      <c r="AY39" s="151">
        <v>7.6544434481541499</v>
      </c>
      <c r="AZ39" s="151">
        <v>7.8461578587581</v>
      </c>
      <c r="BA39" s="151">
        <v>8.1656138292331395</v>
      </c>
      <c r="BB39" s="151">
        <v>8.0111401323586104</v>
      </c>
      <c r="BC39" s="151">
        <v>7.9829975717032102</v>
      </c>
      <c r="BD39" s="151">
        <v>8.3989450622163009</v>
      </c>
      <c r="BE39" s="151">
        <v>7.2773556305632603</v>
      </c>
      <c r="BF39" s="152">
        <v>-0.13590670120197701</v>
      </c>
      <c r="BG39" s="153">
        <v>5.64304623705136E-3</v>
      </c>
      <c r="BH39" s="153">
        <v>2.25415819528308E-4</v>
      </c>
    </row>
    <row r="40" spans="1:60" ht="10">
      <c r="A40" s="148" t="s">
        <v>287</v>
      </c>
      <c r="B40" s="151" t="s">
        <v>273</v>
      </c>
      <c r="C40" s="151" t="s">
        <v>273</v>
      </c>
      <c r="D40" s="151" t="s">
        <v>273</v>
      </c>
      <c r="E40" s="151" t="s">
        <v>273</v>
      </c>
      <c r="F40" s="151" t="s">
        <v>273</v>
      </c>
      <c r="G40" s="151" t="s">
        <v>273</v>
      </c>
      <c r="H40" s="151" t="s">
        <v>273</v>
      </c>
      <c r="I40" s="151" t="s">
        <v>273</v>
      </c>
      <c r="J40" s="151" t="s">
        <v>273</v>
      </c>
      <c r="K40" s="151" t="s">
        <v>273</v>
      </c>
      <c r="L40" s="151" t="s">
        <v>273</v>
      </c>
      <c r="M40" s="151" t="s">
        <v>273</v>
      </c>
      <c r="N40" s="151" t="s">
        <v>273</v>
      </c>
      <c r="O40" s="151" t="s">
        <v>273</v>
      </c>
      <c r="P40" s="151" t="s">
        <v>273</v>
      </c>
      <c r="Q40" s="151" t="s">
        <v>273</v>
      </c>
      <c r="R40" s="151" t="s">
        <v>273</v>
      </c>
      <c r="S40" s="151" t="s">
        <v>273</v>
      </c>
      <c r="T40" s="151" t="s">
        <v>273</v>
      </c>
      <c r="U40" s="151" t="s">
        <v>273</v>
      </c>
      <c r="V40" s="151">
        <v>37.430728406339099</v>
      </c>
      <c r="W40" s="151">
        <v>33.551080264966103</v>
      </c>
      <c r="X40" s="151">
        <v>36.0013995897896</v>
      </c>
      <c r="Y40" s="151">
        <v>35.388810246543301</v>
      </c>
      <c r="Z40" s="151">
        <v>36.231775537800203</v>
      </c>
      <c r="AA40" s="151">
        <v>36.065443568224403</v>
      </c>
      <c r="AB40" s="151">
        <v>38.966130678121502</v>
      </c>
      <c r="AC40" s="151">
        <v>20.7248218800028</v>
      </c>
      <c r="AD40" s="151">
        <v>16.3707772957098</v>
      </c>
      <c r="AE40" s="151">
        <v>15.444618194858</v>
      </c>
      <c r="AF40" s="151">
        <v>14.3168496440887</v>
      </c>
      <c r="AG40" s="151">
        <v>14.8055909318263</v>
      </c>
      <c r="AH40" s="151">
        <v>14.086346700308299</v>
      </c>
      <c r="AI40" s="151">
        <v>14.702532147798699</v>
      </c>
      <c r="AJ40" s="151">
        <v>12.705474400442499</v>
      </c>
      <c r="AK40" s="151">
        <v>10.885190045368001</v>
      </c>
      <c r="AL40" s="151">
        <v>12.098785928399</v>
      </c>
      <c r="AM40" s="151">
        <v>11.582383747426499</v>
      </c>
      <c r="AN40" s="151">
        <v>11.7556838379704</v>
      </c>
      <c r="AO40" s="151">
        <v>12.2546883337185</v>
      </c>
      <c r="AP40" s="151">
        <v>13.1385709091113</v>
      </c>
      <c r="AQ40" s="151">
        <v>13.3906096013826</v>
      </c>
      <c r="AR40" s="151">
        <v>13.147379766492</v>
      </c>
      <c r="AS40" s="151">
        <v>13.2771888437484</v>
      </c>
      <c r="AT40" s="151">
        <v>12.0304440048369</v>
      </c>
      <c r="AU40" s="151">
        <v>13.1603162110019</v>
      </c>
      <c r="AV40" s="151">
        <v>12.382281395503901</v>
      </c>
      <c r="AW40" s="151">
        <v>12.432698986424199</v>
      </c>
      <c r="AX40" s="151">
        <v>11.661645882650999</v>
      </c>
      <c r="AY40" s="151">
        <v>10.9948315330242</v>
      </c>
      <c r="AZ40" s="151">
        <v>11.2813146239837</v>
      </c>
      <c r="BA40" s="151">
        <v>11.661329637956699</v>
      </c>
      <c r="BB40" s="151">
        <v>11.8757525554437</v>
      </c>
      <c r="BC40" s="151">
        <v>12.4569244496402</v>
      </c>
      <c r="BD40" s="151">
        <v>12.452118034164799</v>
      </c>
      <c r="BE40" s="151">
        <v>11.9101319384348</v>
      </c>
      <c r="BF40" s="152">
        <v>-4.6138933011059098E-2</v>
      </c>
      <c r="BG40" s="153">
        <v>3.4509703570595501E-3</v>
      </c>
      <c r="BH40" s="153">
        <v>3.6891589306385999E-4</v>
      </c>
    </row>
    <row r="41" spans="1:60" ht="10">
      <c r="A41" s="148" t="s">
        <v>288</v>
      </c>
      <c r="B41" s="151">
        <v>13.38389054588</v>
      </c>
      <c r="C41" s="151">
        <v>12.704714322719999</v>
      </c>
      <c r="D41" s="151">
        <v>12.405156766439999</v>
      </c>
      <c r="E41" s="151">
        <v>13.401969236679999</v>
      </c>
      <c r="F41" s="151">
        <v>14.409077660439999</v>
      </c>
      <c r="G41" s="151">
        <v>14.927507975899999</v>
      </c>
      <c r="H41" s="151">
        <v>14.24745104976</v>
      </c>
      <c r="I41" s="151">
        <v>14.54069241108</v>
      </c>
      <c r="J41" s="151">
        <v>15.218406741480001</v>
      </c>
      <c r="K41" s="151">
        <v>15.445947024120001</v>
      </c>
      <c r="L41" s="151">
        <v>12.58563843028</v>
      </c>
      <c r="M41" s="151">
        <v>12.46552291796</v>
      </c>
      <c r="N41" s="151">
        <v>11.42921971288</v>
      </c>
      <c r="O41" s="151">
        <v>11.87748422848</v>
      </c>
      <c r="P41" s="151">
        <v>12.300461433600001</v>
      </c>
      <c r="Q41" s="151">
        <v>11.401738633660001</v>
      </c>
      <c r="R41" s="151">
        <v>9.6401390342800006</v>
      </c>
      <c r="S41" s="151">
        <v>9.0338845102800001</v>
      </c>
      <c r="T41" s="151">
        <v>8.4203594631600005</v>
      </c>
      <c r="U41" s="151">
        <v>9.1596364326399993</v>
      </c>
      <c r="V41" s="151">
        <v>9.4015688787599991</v>
      </c>
      <c r="W41" s="151">
        <v>9.0799516809800007</v>
      </c>
      <c r="X41" s="151">
        <v>8.2946220491799991</v>
      </c>
      <c r="Y41" s="151">
        <v>8.4968546096999997</v>
      </c>
      <c r="Z41" s="151">
        <v>9.8714759933600007</v>
      </c>
      <c r="AA41" s="151">
        <v>10.320971757353799</v>
      </c>
      <c r="AB41" s="151">
        <v>10.985295856283599</v>
      </c>
      <c r="AC41" s="151">
        <v>10.9557618995639</v>
      </c>
      <c r="AD41" s="151">
        <v>11.1252330054794</v>
      </c>
      <c r="AE41" s="151">
        <v>10.563214785738399</v>
      </c>
      <c r="AF41" s="151">
        <v>8.7037558464037392</v>
      </c>
      <c r="AG41" s="151">
        <v>8.9305998970906106</v>
      </c>
      <c r="AH41" s="151">
        <v>8.5485045006979394</v>
      </c>
      <c r="AI41" s="151">
        <v>8.0252426642716905</v>
      </c>
      <c r="AJ41" s="151">
        <v>8.5002318757444204</v>
      </c>
      <c r="AK41" s="151">
        <v>9.0372242612056706</v>
      </c>
      <c r="AL41" s="151">
        <v>9.7057677865868293</v>
      </c>
      <c r="AM41" s="151">
        <v>10.463742034659299</v>
      </c>
      <c r="AN41" s="151">
        <v>11.009677225628399</v>
      </c>
      <c r="AO41" s="151">
        <v>12.5008735014184</v>
      </c>
      <c r="AP41" s="151">
        <v>12.7869841466688</v>
      </c>
      <c r="AQ41" s="151">
        <v>12.494310673043101</v>
      </c>
      <c r="AR41" s="151">
        <v>12.0080255191705</v>
      </c>
      <c r="AS41" s="151">
        <v>11.942217074773399</v>
      </c>
      <c r="AT41" s="151">
        <v>11.3621516912415</v>
      </c>
      <c r="AU41" s="151">
        <v>11.961087658804299</v>
      </c>
      <c r="AV41" s="151">
        <v>11.728162397839</v>
      </c>
      <c r="AW41" s="151">
        <v>11.4155839846054</v>
      </c>
      <c r="AX41" s="151">
        <v>10.882288669650601</v>
      </c>
      <c r="AY41" s="151">
        <v>10.481013966740299</v>
      </c>
      <c r="AZ41" s="151">
        <v>10.1480491719726</v>
      </c>
      <c r="BA41" s="151">
        <v>9.9969780462599296</v>
      </c>
      <c r="BB41" s="151">
        <v>10.3132881501478</v>
      </c>
      <c r="BC41" s="151">
        <v>10.7589151402392</v>
      </c>
      <c r="BD41" s="151">
        <v>10.8688649510016</v>
      </c>
      <c r="BE41" s="151">
        <v>8.7878817442980495</v>
      </c>
      <c r="BF41" s="152">
        <v>-0.193671907973087</v>
      </c>
      <c r="BG41" s="153">
        <v>-4.428717126294E-3</v>
      </c>
      <c r="BH41" s="153">
        <v>2.72204309624412E-4</v>
      </c>
    </row>
    <row r="42" spans="1:60" ht="10">
      <c r="A42" s="148" t="s">
        <v>289</v>
      </c>
      <c r="B42" s="151">
        <v>112.97627449549999</v>
      </c>
      <c r="C42" s="151">
        <v>117.7611984446</v>
      </c>
      <c r="D42" s="151">
        <v>122.83207556319999</v>
      </c>
      <c r="E42" s="151">
        <v>138.2206632239</v>
      </c>
      <c r="F42" s="151">
        <v>149.0947785182</v>
      </c>
      <c r="G42" s="151">
        <v>166.951098221362</v>
      </c>
      <c r="H42" s="151">
        <v>171.88185897767201</v>
      </c>
      <c r="I42" s="151">
        <v>196.733018083556</v>
      </c>
      <c r="J42" s="151">
        <v>206.28506937589799</v>
      </c>
      <c r="K42" s="151">
        <v>189.181993307395</v>
      </c>
      <c r="L42" s="151">
        <v>184.91650287340599</v>
      </c>
      <c r="M42" s="151">
        <v>203.40737478578001</v>
      </c>
      <c r="N42" s="151">
        <v>200.01161065523101</v>
      </c>
      <c r="O42" s="151">
        <v>184.616152520486</v>
      </c>
      <c r="P42" s="151">
        <v>191.329408892186</v>
      </c>
      <c r="Q42" s="151">
        <v>180.93781166908801</v>
      </c>
      <c r="R42" s="151">
        <v>174.021200397672</v>
      </c>
      <c r="S42" s="151">
        <v>168.436621113266</v>
      </c>
      <c r="T42" s="151">
        <v>164.70663115684499</v>
      </c>
      <c r="U42" s="151">
        <v>169.77464807145199</v>
      </c>
      <c r="V42" s="151">
        <v>172.74723783418199</v>
      </c>
      <c r="W42" s="151">
        <v>174.90815680465801</v>
      </c>
      <c r="X42" s="151">
        <v>182.46465547660301</v>
      </c>
      <c r="Y42" s="151">
        <v>187.82320462669099</v>
      </c>
      <c r="Z42" s="151">
        <v>188.41614733040799</v>
      </c>
      <c r="AA42" s="151">
        <v>191.87251898748099</v>
      </c>
      <c r="AB42" s="151">
        <v>199.606320304501</v>
      </c>
      <c r="AC42" s="151">
        <v>200.10237670050199</v>
      </c>
      <c r="AD42" s="151">
        <v>204.986979390957</v>
      </c>
      <c r="AE42" s="151">
        <v>202.21493122964799</v>
      </c>
      <c r="AF42" s="151">
        <v>208.590085182959</v>
      </c>
      <c r="AG42" s="151">
        <v>219.557416489937</v>
      </c>
      <c r="AH42" s="151">
        <v>217.23675409162001</v>
      </c>
      <c r="AI42" s="151">
        <v>218.062899938963</v>
      </c>
      <c r="AJ42" s="151">
        <v>215.11092765406099</v>
      </c>
      <c r="AK42" s="151">
        <v>216.195513663095</v>
      </c>
      <c r="AL42" s="151">
        <v>225.90751415227601</v>
      </c>
      <c r="AM42" s="151">
        <v>225.95513436873401</v>
      </c>
      <c r="AN42" s="151">
        <v>225.43784900170701</v>
      </c>
      <c r="AO42" s="151">
        <v>231.40634658123901</v>
      </c>
      <c r="AP42" s="151">
        <v>233.102166753972</v>
      </c>
      <c r="AQ42" s="151">
        <v>231.60130261719499</v>
      </c>
      <c r="AR42" s="151">
        <v>229.132237475473</v>
      </c>
      <c r="AS42" s="151">
        <v>227.21960963762299</v>
      </c>
      <c r="AT42" s="151">
        <v>217.675414730254</v>
      </c>
      <c r="AU42" s="151">
        <v>226.51920137019701</v>
      </c>
      <c r="AV42" s="151">
        <v>219.43457529979901</v>
      </c>
      <c r="AW42" s="151">
        <v>212.214511418467</v>
      </c>
      <c r="AX42" s="151">
        <v>208.30212422787801</v>
      </c>
      <c r="AY42" s="151">
        <v>197.62763199844599</v>
      </c>
      <c r="AZ42" s="151">
        <v>206.93263824476301</v>
      </c>
      <c r="BA42" s="151">
        <v>210.023957387031</v>
      </c>
      <c r="BB42" s="151">
        <v>202.933466005865</v>
      </c>
      <c r="BC42" s="151">
        <v>198.67733008239301</v>
      </c>
      <c r="BD42" s="151">
        <v>194.06185362413299</v>
      </c>
      <c r="BE42" s="151">
        <v>175.86631062417499</v>
      </c>
      <c r="BF42" s="152">
        <v>-9.6237625770346003E-2</v>
      </c>
      <c r="BG42" s="153">
        <v>-1.1417133034142501E-2</v>
      </c>
      <c r="BH42" s="153">
        <v>5.4474524194305504E-3</v>
      </c>
    </row>
    <row r="43" spans="1:60" ht="10">
      <c r="A43" s="148" t="s">
        <v>290</v>
      </c>
      <c r="B43" s="151" t="s">
        <v>273</v>
      </c>
      <c r="C43" s="151" t="s">
        <v>273</v>
      </c>
      <c r="D43" s="151" t="s">
        <v>273</v>
      </c>
      <c r="E43" s="151" t="s">
        <v>273</v>
      </c>
      <c r="F43" s="151" t="s">
        <v>273</v>
      </c>
      <c r="G43" s="151" t="s">
        <v>273</v>
      </c>
      <c r="H43" s="151" t="s">
        <v>273</v>
      </c>
      <c r="I43" s="151" t="s">
        <v>273</v>
      </c>
      <c r="J43" s="151" t="s">
        <v>273</v>
      </c>
      <c r="K43" s="151" t="s">
        <v>273</v>
      </c>
      <c r="L43" s="151" t="s">
        <v>273</v>
      </c>
      <c r="M43" s="151" t="s">
        <v>273</v>
      </c>
      <c r="N43" s="151" t="s">
        <v>273</v>
      </c>
      <c r="O43" s="151" t="s">
        <v>273</v>
      </c>
      <c r="P43" s="151" t="s">
        <v>273</v>
      </c>
      <c r="Q43" s="151" t="s">
        <v>273</v>
      </c>
      <c r="R43" s="151" t="s">
        <v>273</v>
      </c>
      <c r="S43" s="151" t="s">
        <v>273</v>
      </c>
      <c r="T43" s="151" t="s">
        <v>273</v>
      </c>
      <c r="U43" s="151" t="s">
        <v>273</v>
      </c>
      <c r="V43" s="151" t="s">
        <v>273</v>
      </c>
      <c r="W43" s="151" t="s">
        <v>273</v>
      </c>
      <c r="X43" s="151" t="s">
        <v>273</v>
      </c>
      <c r="Y43" s="151" t="s">
        <v>273</v>
      </c>
      <c r="Z43" s="151" t="s">
        <v>273</v>
      </c>
      <c r="AA43" s="151">
        <v>8.7630393924617795</v>
      </c>
      <c r="AB43" s="151">
        <v>8.5418132465268002</v>
      </c>
      <c r="AC43" s="151">
        <v>8.7464612135857394</v>
      </c>
      <c r="AD43" s="151">
        <v>9.0570077158249802</v>
      </c>
      <c r="AE43" s="151">
        <v>8.4595778172794898</v>
      </c>
      <c r="AF43" s="151">
        <v>8.441475846905</v>
      </c>
      <c r="AG43" s="151">
        <v>9.6388391949223209</v>
      </c>
      <c r="AH43" s="151">
        <v>8.6067229202259004</v>
      </c>
      <c r="AI43" s="151">
        <v>9.9283166940946508</v>
      </c>
      <c r="AJ43" s="151">
        <v>9.1010278120855492</v>
      </c>
      <c r="AK43" s="151">
        <v>8.7361003651925806</v>
      </c>
      <c r="AL43" s="151">
        <v>8.8164381032209995</v>
      </c>
      <c r="AM43" s="151">
        <v>8.28391397316698</v>
      </c>
      <c r="AN43" s="151">
        <v>8.9997572179111796</v>
      </c>
      <c r="AO43" s="151">
        <v>8.7258929015122604</v>
      </c>
      <c r="AP43" s="151">
        <v>9.0702095393083706</v>
      </c>
      <c r="AQ43" s="151">
        <v>9.0699170033352203</v>
      </c>
      <c r="AR43" s="151">
        <v>9.5311256534559199</v>
      </c>
      <c r="AS43" s="151">
        <v>9.3633047817887096</v>
      </c>
      <c r="AT43" s="151">
        <v>8.7472239609085705</v>
      </c>
      <c r="AU43" s="151">
        <v>8.5267143940104209</v>
      </c>
      <c r="AV43" s="151">
        <v>9.3453726228283607</v>
      </c>
      <c r="AW43" s="151">
        <v>8.9347373838244497</v>
      </c>
      <c r="AX43" s="151">
        <v>7.9448608530013196</v>
      </c>
      <c r="AY43" s="151">
        <v>7.5246000807123803</v>
      </c>
      <c r="AZ43" s="151">
        <v>7.2332955479315899</v>
      </c>
      <c r="BA43" s="151">
        <v>7.0637625264036004</v>
      </c>
      <c r="BB43" s="151">
        <v>7.5437127939139401</v>
      </c>
      <c r="BC43" s="151">
        <v>7.0609954049491099</v>
      </c>
      <c r="BD43" s="151">
        <v>8.0825750523501707</v>
      </c>
      <c r="BE43" s="151">
        <v>7.21937242813451</v>
      </c>
      <c r="BF43" s="152">
        <v>-0.109238414710172</v>
      </c>
      <c r="BG43" s="153">
        <v>-7.8714438556526396E-3</v>
      </c>
      <c r="BH43" s="153">
        <v>2.23619791993326E-4</v>
      </c>
    </row>
    <row r="44" spans="1:60" ht="10">
      <c r="A44" s="148" t="s">
        <v>291</v>
      </c>
      <c r="B44" s="151">
        <v>17.7143176375398</v>
      </c>
      <c r="C44" s="151">
        <v>19.4172467411009</v>
      </c>
      <c r="D44" s="151">
        <v>19.992400000395499</v>
      </c>
      <c r="E44" s="151">
        <v>21.8961549954989</v>
      </c>
      <c r="F44" s="151">
        <v>23.9599391466367</v>
      </c>
      <c r="G44" s="151">
        <v>26.7498798195763</v>
      </c>
      <c r="H44" s="151">
        <v>26.5027624223621</v>
      </c>
      <c r="I44" s="151">
        <v>27.904402851056499</v>
      </c>
      <c r="J44" s="151">
        <v>28.0215081277053</v>
      </c>
      <c r="K44" s="151">
        <v>26.206384010666799</v>
      </c>
      <c r="L44" s="151">
        <v>32.459353783497399</v>
      </c>
      <c r="M44" s="151">
        <v>35.098021460679703</v>
      </c>
      <c r="N44" s="151">
        <v>30.009669245214301</v>
      </c>
      <c r="O44" s="151">
        <v>31.567045039366</v>
      </c>
      <c r="P44" s="151">
        <v>33.237935067500302</v>
      </c>
      <c r="Q44" s="151">
        <v>31.0795151454024</v>
      </c>
      <c r="R44" s="151">
        <v>28.973619996340801</v>
      </c>
      <c r="S44" s="151">
        <v>27.9028235329233</v>
      </c>
      <c r="T44" s="151">
        <v>27.9782516244927</v>
      </c>
      <c r="U44" s="151">
        <v>27.8662454088076</v>
      </c>
      <c r="V44" s="151">
        <v>29.280310486897001</v>
      </c>
      <c r="W44" s="151">
        <v>31.397870587919101</v>
      </c>
      <c r="X44" s="151">
        <v>30.856058939099199</v>
      </c>
      <c r="Y44" s="151">
        <v>30.143912465266801</v>
      </c>
      <c r="Z44" s="151">
        <v>33.012413882333497</v>
      </c>
      <c r="AA44" s="151">
        <v>29.970021103342098</v>
      </c>
      <c r="AB44" s="151">
        <v>28.039800437244601</v>
      </c>
      <c r="AC44" s="151">
        <v>29.483296814927701</v>
      </c>
      <c r="AD44" s="151">
        <v>30.446451190923</v>
      </c>
      <c r="AE44" s="151">
        <v>32.303451365600303</v>
      </c>
      <c r="AF44" s="151">
        <v>32.429757651315697</v>
      </c>
      <c r="AG44" s="151">
        <v>35.1233343425614</v>
      </c>
      <c r="AH44" s="151">
        <v>36.3445090221513</v>
      </c>
      <c r="AI44" s="151">
        <v>37.392735680000797</v>
      </c>
      <c r="AJ44" s="151">
        <v>37.459968044392497</v>
      </c>
      <c r="AK44" s="151">
        <v>35.303129145848203</v>
      </c>
      <c r="AL44" s="151">
        <v>37.432231152242302</v>
      </c>
      <c r="AM44" s="151">
        <v>36.837656864741902</v>
      </c>
      <c r="AN44" s="151">
        <v>38.369260174219299</v>
      </c>
      <c r="AO44" s="151">
        <v>38.833792528632799</v>
      </c>
      <c r="AP44" s="151">
        <v>37.828563454309503</v>
      </c>
      <c r="AQ44" s="151">
        <v>38.125758753084597</v>
      </c>
      <c r="AR44" s="151">
        <v>37.7036836905095</v>
      </c>
      <c r="AS44" s="151">
        <v>37.103877766898599</v>
      </c>
      <c r="AT44" s="151">
        <v>37.136385894297199</v>
      </c>
      <c r="AU44" s="151">
        <v>38.646098985368802</v>
      </c>
      <c r="AV44" s="151">
        <v>38.4166908815589</v>
      </c>
      <c r="AW44" s="151">
        <v>38.102354939486197</v>
      </c>
      <c r="AX44" s="151">
        <v>37.041527679914402</v>
      </c>
      <c r="AY44" s="151">
        <v>36.1668416901718</v>
      </c>
      <c r="AZ44" s="151">
        <v>36.289742108302697</v>
      </c>
      <c r="BA44" s="151">
        <v>35.071839242651102</v>
      </c>
      <c r="BB44" s="151">
        <v>34.572497238993599</v>
      </c>
      <c r="BC44" s="151">
        <v>35.126453021058801</v>
      </c>
      <c r="BD44" s="151">
        <v>33.887337728900597</v>
      </c>
      <c r="BE44" s="151">
        <v>32.009207736167298</v>
      </c>
      <c r="BF44" s="152">
        <v>-5.8003578215446099E-2</v>
      </c>
      <c r="BG44" s="153">
        <v>-9.1137967393365403E-3</v>
      </c>
      <c r="BH44" s="153">
        <v>9.9148401707854295E-4</v>
      </c>
    </row>
    <row r="45" spans="1:60" ht="10">
      <c r="A45" s="148" t="s">
        <v>292</v>
      </c>
      <c r="B45" s="151">
        <v>252.96025599333601</v>
      </c>
      <c r="C45" s="151">
        <v>257.24361695563999</v>
      </c>
      <c r="D45" s="151">
        <v>263.50184840756799</v>
      </c>
      <c r="E45" s="151">
        <v>281.55390164516899</v>
      </c>
      <c r="F45" s="151">
        <v>299.01926076855699</v>
      </c>
      <c r="G45" s="151">
        <v>312.789018021083</v>
      </c>
      <c r="H45" s="151">
        <v>321.87938007256099</v>
      </c>
      <c r="I45" s="151">
        <v>339.42172344664198</v>
      </c>
      <c r="J45" s="151">
        <v>342.69624043511402</v>
      </c>
      <c r="K45" s="151">
        <v>352.11824992745898</v>
      </c>
      <c r="L45" s="151">
        <v>380.05299784286098</v>
      </c>
      <c r="M45" s="151">
        <v>400.62917995015101</v>
      </c>
      <c r="N45" s="151">
        <v>417.36994036863302</v>
      </c>
      <c r="O45" s="151">
        <v>437.46786679475503</v>
      </c>
      <c r="P45" s="151">
        <v>443.78965687538101</v>
      </c>
      <c r="Q45" s="151">
        <v>465.863918866576</v>
      </c>
      <c r="R45" s="151">
        <v>419.33141872538698</v>
      </c>
      <c r="S45" s="151">
        <v>428.60792136708397</v>
      </c>
      <c r="T45" s="151">
        <v>429.64877289321203</v>
      </c>
      <c r="U45" s="151">
        <v>447.31306513137201</v>
      </c>
      <c r="V45" s="151">
        <v>457.67186240353499</v>
      </c>
      <c r="W45" s="151">
        <v>469.38577788201701</v>
      </c>
      <c r="X45" s="151">
        <v>485.60149830722099</v>
      </c>
      <c r="Y45" s="151">
        <v>474.79863345320001</v>
      </c>
      <c r="Z45" s="151">
        <v>456.63796814818301</v>
      </c>
      <c r="AA45" s="151">
        <v>373.50117178825298</v>
      </c>
      <c r="AB45" s="151">
        <v>368.44571344490703</v>
      </c>
      <c r="AC45" s="151">
        <v>353.12315819790598</v>
      </c>
      <c r="AD45" s="151">
        <v>352.23361440354398</v>
      </c>
      <c r="AE45" s="151">
        <v>334.29730244735401</v>
      </c>
      <c r="AF45" s="151">
        <v>341.33576833810201</v>
      </c>
      <c r="AG45" s="151">
        <v>355.04568719612001</v>
      </c>
      <c r="AH45" s="151">
        <v>350.49758006839699</v>
      </c>
      <c r="AI45" s="151">
        <v>330.88320396893499</v>
      </c>
      <c r="AJ45" s="151">
        <v>323.78271600647997</v>
      </c>
      <c r="AK45" s="151">
        <v>299.77550862376899</v>
      </c>
      <c r="AL45" s="151">
        <v>297.853754548653</v>
      </c>
      <c r="AM45" s="151">
        <v>294.41370752319199</v>
      </c>
      <c r="AN45" s="151">
        <v>303.51595510715902</v>
      </c>
      <c r="AO45" s="151">
        <v>301.898922480007</v>
      </c>
      <c r="AP45" s="151">
        <v>307.24177581867099</v>
      </c>
      <c r="AQ45" s="151">
        <v>320.734731281569</v>
      </c>
      <c r="AR45" s="151">
        <v>317.48696647202701</v>
      </c>
      <c r="AS45" s="151">
        <v>319.52435453113299</v>
      </c>
      <c r="AT45" s="151">
        <v>305.31306665744199</v>
      </c>
      <c r="AU45" s="151">
        <v>323.82231030054902</v>
      </c>
      <c r="AV45" s="151">
        <v>324.01128261408797</v>
      </c>
      <c r="AW45" s="151">
        <v>308.12516239511598</v>
      </c>
      <c r="AX45" s="151">
        <v>310.452281577245</v>
      </c>
      <c r="AY45" s="151">
        <v>293.40433991012799</v>
      </c>
      <c r="AZ45" s="151">
        <v>293.397670114871</v>
      </c>
      <c r="BA45" s="151">
        <v>306.22972651161001</v>
      </c>
      <c r="BB45" s="151">
        <v>315.58374733258802</v>
      </c>
      <c r="BC45" s="151">
        <v>320.29610801049</v>
      </c>
      <c r="BD45" s="151">
        <v>301.51549748839801</v>
      </c>
      <c r="BE45" s="151">
        <v>279.60345013408102</v>
      </c>
      <c r="BF45" s="152">
        <v>-7.5206718712741996E-2</v>
      </c>
      <c r="BG45" s="153">
        <v>-1.2508452493594801E-3</v>
      </c>
      <c r="BH45" s="153">
        <v>8.6607064508730201E-3</v>
      </c>
    </row>
    <row r="46" spans="1:60" ht="10">
      <c r="A46" s="148" t="s">
        <v>293</v>
      </c>
      <c r="B46" s="151">
        <v>10.523820748</v>
      </c>
      <c r="C46" s="151">
        <v>10.7598039202</v>
      </c>
      <c r="D46" s="151">
        <v>11.6159573909</v>
      </c>
      <c r="E46" s="151">
        <v>12.047448490500001</v>
      </c>
      <c r="F46" s="151">
        <v>12.3800015205</v>
      </c>
      <c r="G46" s="151">
        <v>14.887478141404999</v>
      </c>
      <c r="H46" s="151">
        <v>16.487936820662998</v>
      </c>
      <c r="I46" s="151">
        <v>17.683563211814999</v>
      </c>
      <c r="J46" s="151">
        <v>20.100026229196001</v>
      </c>
      <c r="K46" s="151">
        <v>20.995755637279998</v>
      </c>
      <c r="L46" s="151">
        <v>21.831668861017999</v>
      </c>
      <c r="M46" s="151">
        <v>22.840717854592999</v>
      </c>
      <c r="N46" s="151">
        <v>22.177952379090002</v>
      </c>
      <c r="O46" s="151">
        <v>23.300513958210999</v>
      </c>
      <c r="P46" s="151">
        <v>24.903998230244</v>
      </c>
      <c r="Q46" s="151">
        <v>26.336673576083999</v>
      </c>
      <c r="R46" s="151">
        <v>28.3351904052581</v>
      </c>
      <c r="S46" s="151">
        <v>28.3831273715682</v>
      </c>
      <c r="T46" s="151">
        <v>29.469298718069101</v>
      </c>
      <c r="U46" s="151">
        <v>28.354325791982401</v>
      </c>
      <c r="V46" s="151">
        <v>27.401548832902201</v>
      </c>
      <c r="W46" s="151">
        <v>30.9372884142403</v>
      </c>
      <c r="X46" s="151">
        <v>31.579174906460398</v>
      </c>
      <c r="Y46" s="151">
        <v>32.572077201200003</v>
      </c>
      <c r="Z46" s="151">
        <v>40.965993137310903</v>
      </c>
      <c r="AA46" s="151">
        <v>39.108681205458801</v>
      </c>
      <c r="AB46" s="151">
        <v>42.096224415249601</v>
      </c>
      <c r="AC46" s="151">
        <v>46.038858767835997</v>
      </c>
      <c r="AD46" s="151">
        <v>45.151203228273303</v>
      </c>
      <c r="AE46" s="151">
        <v>45.628645965986401</v>
      </c>
      <c r="AF46" s="151">
        <v>52.967091500682699</v>
      </c>
      <c r="AG46" s="151">
        <v>50.378312575248998</v>
      </c>
      <c r="AH46" s="151">
        <v>50.943070759290499</v>
      </c>
      <c r="AI46" s="151">
        <v>56.707044697603898</v>
      </c>
      <c r="AJ46" s="151">
        <v>62.203035965818998</v>
      </c>
      <c r="AK46" s="151">
        <v>61.348877333510202</v>
      </c>
      <c r="AL46" s="151">
        <v>60.228250199414703</v>
      </c>
      <c r="AM46" s="151">
        <v>63.399715271053601</v>
      </c>
      <c r="AN46" s="151">
        <v>59.929416060806197</v>
      </c>
      <c r="AO46" s="151">
        <v>62.071663187184001</v>
      </c>
      <c r="AP46" s="151">
        <v>64.584211357046797</v>
      </c>
      <c r="AQ46" s="151">
        <v>59.625780895730799</v>
      </c>
      <c r="AR46" s="151">
        <v>58.369652824828201</v>
      </c>
      <c r="AS46" s="151">
        <v>57.513217095794502</v>
      </c>
      <c r="AT46" s="151">
        <v>56.945899228496103</v>
      </c>
      <c r="AU46" s="151">
        <v>51.525398845719003</v>
      </c>
      <c r="AV46" s="151">
        <v>51.421796868651803</v>
      </c>
      <c r="AW46" s="151">
        <v>50.715484188993898</v>
      </c>
      <c r="AX46" s="151">
        <v>49.388272970334697</v>
      </c>
      <c r="AY46" s="151">
        <v>49.643827945294802</v>
      </c>
      <c r="AZ46" s="151">
        <v>53.098550617478601</v>
      </c>
      <c r="BA46" s="151">
        <v>52.488010712950199</v>
      </c>
      <c r="BB46" s="151">
        <v>57.324137494282503</v>
      </c>
      <c r="BC46" s="151">
        <v>54.286753658387703</v>
      </c>
      <c r="BD46" s="151">
        <v>50.721667047247202</v>
      </c>
      <c r="BE46" s="151">
        <v>41.283398571523001</v>
      </c>
      <c r="BF46" s="152">
        <v>-0.18830344510932301</v>
      </c>
      <c r="BG46" s="153">
        <v>-1.15081194881561E-2</v>
      </c>
      <c r="BH46" s="153">
        <v>1.2787517326803199E-3</v>
      </c>
    </row>
    <row r="47" spans="1:60" ht="10">
      <c r="A47" s="148" t="s">
        <v>294</v>
      </c>
      <c r="B47" s="151">
        <v>68.052326870102405</v>
      </c>
      <c r="C47" s="151">
        <v>72.519285334541294</v>
      </c>
      <c r="D47" s="151">
        <v>80.735921239395395</v>
      </c>
      <c r="E47" s="151">
        <v>86.008879285621802</v>
      </c>
      <c r="F47" s="151">
        <v>98.564122039572894</v>
      </c>
      <c r="G47" s="151">
        <v>105.00485008272101</v>
      </c>
      <c r="H47" s="151">
        <v>110.13900358324</v>
      </c>
      <c r="I47" s="151">
        <v>114.56597886869</v>
      </c>
      <c r="J47" s="151">
        <v>125.79055174073</v>
      </c>
      <c r="K47" s="151">
        <v>125.97225694701</v>
      </c>
      <c r="L47" s="151">
        <v>137.02662652101</v>
      </c>
      <c r="M47" s="151">
        <v>148.21282572302999</v>
      </c>
      <c r="N47" s="151">
        <v>156.37046259473499</v>
      </c>
      <c r="O47" s="151">
        <v>169.53730326633001</v>
      </c>
      <c r="P47" s="151">
        <v>174.35796241988001</v>
      </c>
      <c r="Q47" s="151">
        <v>174.62054108016</v>
      </c>
      <c r="R47" s="151">
        <v>174.43161284068</v>
      </c>
      <c r="S47" s="151">
        <v>172.40074654763001</v>
      </c>
      <c r="T47" s="151">
        <v>174.17976517938999</v>
      </c>
      <c r="U47" s="151">
        <v>171.79240349657999</v>
      </c>
      <c r="V47" s="151">
        <v>172.52036403439001</v>
      </c>
      <c r="W47" s="151">
        <v>178.01150650797999</v>
      </c>
      <c r="X47" s="151">
        <v>186.18617614368</v>
      </c>
      <c r="Y47" s="151">
        <v>188.14724967667999</v>
      </c>
      <c r="Z47" s="151">
        <v>189.41529008398001</v>
      </c>
      <c r="AA47" s="151">
        <v>178.23540513536801</v>
      </c>
      <c r="AB47" s="151">
        <v>143.32754387810701</v>
      </c>
      <c r="AC47" s="151">
        <v>125.123381573815</v>
      </c>
      <c r="AD47" s="151">
        <v>122.21092355861001</v>
      </c>
      <c r="AE47" s="151">
        <v>117.87219853062901</v>
      </c>
      <c r="AF47" s="151">
        <v>127.647936031969</v>
      </c>
      <c r="AG47" s="151">
        <v>126.19085073162699</v>
      </c>
      <c r="AH47" s="151">
        <v>115.060844943159</v>
      </c>
      <c r="AI47" s="151">
        <v>101.71714205076501</v>
      </c>
      <c r="AJ47" s="151">
        <v>86.335768202164999</v>
      </c>
      <c r="AK47" s="151">
        <v>88.857993850254502</v>
      </c>
      <c r="AL47" s="151">
        <v>90.937682958422897</v>
      </c>
      <c r="AM47" s="151">
        <v>94.101480648842397</v>
      </c>
      <c r="AN47" s="151">
        <v>98.199429003479395</v>
      </c>
      <c r="AO47" s="151">
        <v>99.636640741829297</v>
      </c>
      <c r="AP47" s="151">
        <v>95.6320436405625</v>
      </c>
      <c r="AQ47" s="151">
        <v>101.33125704010899</v>
      </c>
      <c r="AR47" s="151">
        <v>97.826550222010596</v>
      </c>
      <c r="AS47" s="151">
        <v>95.601250445200805</v>
      </c>
      <c r="AT47" s="151">
        <v>80.577166100164902</v>
      </c>
      <c r="AU47" s="151">
        <v>78.153201535422696</v>
      </c>
      <c r="AV47" s="151">
        <v>85.067400889090706</v>
      </c>
      <c r="AW47" s="151">
        <v>81.696351158494096</v>
      </c>
      <c r="AX47" s="151">
        <v>69.879588454079297</v>
      </c>
      <c r="AY47" s="151">
        <v>71.218983097470399</v>
      </c>
      <c r="AZ47" s="151">
        <v>71.980113729508901</v>
      </c>
      <c r="BA47" s="151">
        <v>69.577200361145501</v>
      </c>
      <c r="BB47" s="151">
        <v>72.961668894930995</v>
      </c>
      <c r="BC47" s="151">
        <v>73.418399597377501</v>
      </c>
      <c r="BD47" s="151">
        <v>71.598685120978701</v>
      </c>
      <c r="BE47" s="151">
        <v>66.283935548619397</v>
      </c>
      <c r="BF47" s="152">
        <v>-7.6759136178451107E-2</v>
      </c>
      <c r="BG47" s="153">
        <v>-1.17443504304874E-2</v>
      </c>
      <c r="BH47" s="153">
        <v>2.0531424341147901E-3</v>
      </c>
    </row>
    <row r="48" spans="1:60" ht="10">
      <c r="A48" s="148" t="s">
        <v>295</v>
      </c>
      <c r="B48" s="151">
        <v>31.050590101579701</v>
      </c>
      <c r="C48" s="151">
        <v>32.071467993548403</v>
      </c>
      <c r="D48" s="151">
        <v>32.172465052211997</v>
      </c>
      <c r="E48" s="151">
        <v>35.109524160308098</v>
      </c>
      <c r="F48" s="151">
        <v>37.021858459709399</v>
      </c>
      <c r="G48" s="151">
        <v>39.7380357096566</v>
      </c>
      <c r="H48" s="151">
        <v>42.523617611478102</v>
      </c>
      <c r="I48" s="151">
        <v>44.318789179908201</v>
      </c>
      <c r="J48" s="151">
        <v>45.698860542480702</v>
      </c>
      <c r="K48" s="151">
        <v>46.794501130957102</v>
      </c>
      <c r="L48" s="151">
        <v>49.003995371726802</v>
      </c>
      <c r="M48" s="151">
        <v>50.456271566812902</v>
      </c>
      <c r="N48" s="151">
        <v>52.778374881036001</v>
      </c>
      <c r="O48" s="151">
        <v>55.503774317641401</v>
      </c>
      <c r="P48" s="151">
        <v>56.5398886929</v>
      </c>
      <c r="Q48" s="151">
        <v>56.775303912551699</v>
      </c>
      <c r="R48" s="151">
        <v>55.872598364927399</v>
      </c>
      <c r="S48" s="151">
        <v>55.018898079535198</v>
      </c>
      <c r="T48" s="151">
        <v>54.834135035379603</v>
      </c>
      <c r="U48" s="151">
        <v>58.764119724308898</v>
      </c>
      <c r="V48" s="151">
        <v>58.527195167103599</v>
      </c>
      <c r="W48" s="151">
        <v>55.729345297624398</v>
      </c>
      <c r="X48" s="151">
        <v>56.824097271978196</v>
      </c>
      <c r="Y48" s="151">
        <v>57.422894158049999</v>
      </c>
      <c r="Z48" s="151">
        <v>53.434128436157998</v>
      </c>
      <c r="AA48" s="151">
        <v>54.833602523324501</v>
      </c>
      <c r="AB48" s="151">
        <v>48.484004729738203</v>
      </c>
      <c r="AC48" s="151">
        <v>45.9534349041433</v>
      </c>
      <c r="AD48" s="151">
        <v>43.232926043354396</v>
      </c>
      <c r="AE48" s="151">
        <v>40.130616606479997</v>
      </c>
      <c r="AF48" s="151">
        <v>40.780403614853299</v>
      </c>
      <c r="AG48" s="151">
        <v>40.915038673633497</v>
      </c>
      <c r="AH48" s="151">
        <v>39.510860145132703</v>
      </c>
      <c r="AI48" s="151">
        <v>39.123194152368299</v>
      </c>
      <c r="AJ48" s="151">
        <v>38.252154903864799</v>
      </c>
      <c r="AK48" s="151">
        <v>36.334135267384298</v>
      </c>
      <c r="AL48" s="151">
        <v>39.070531311426201</v>
      </c>
      <c r="AM48" s="151">
        <v>38.551214222807801</v>
      </c>
      <c r="AN48" s="151">
        <v>39.143372330846397</v>
      </c>
      <c r="AO48" s="151">
        <v>38.0460574356065</v>
      </c>
      <c r="AP48" s="151">
        <v>38.971380962976802</v>
      </c>
      <c r="AQ48" s="151">
        <v>37.439361183645502</v>
      </c>
      <c r="AR48" s="151">
        <v>35.224572476259397</v>
      </c>
      <c r="AS48" s="151">
        <v>36.416932159043398</v>
      </c>
      <c r="AT48" s="151">
        <v>33.624636445224397</v>
      </c>
      <c r="AU48" s="151">
        <v>36.143929217257003</v>
      </c>
      <c r="AV48" s="151">
        <v>33.911418749439299</v>
      </c>
      <c r="AW48" s="151">
        <v>32.377859906449302</v>
      </c>
      <c r="AX48" s="151">
        <v>32.528982411653999</v>
      </c>
      <c r="AY48" s="151">
        <v>30.001231191064701</v>
      </c>
      <c r="AZ48" s="151">
        <v>30.291663396602601</v>
      </c>
      <c r="BA48" s="151">
        <v>30.6885302607417</v>
      </c>
      <c r="BB48" s="151">
        <v>32.8486149877644</v>
      </c>
      <c r="BC48" s="151">
        <v>32.284076475283499</v>
      </c>
      <c r="BD48" s="151">
        <v>29.736486843533399</v>
      </c>
      <c r="BE48" s="151">
        <v>26.4313708679562</v>
      </c>
      <c r="BF48" s="152">
        <v>-0.113575381437725</v>
      </c>
      <c r="BG48" s="153">
        <v>-1.22132277403215E-2</v>
      </c>
      <c r="BH48" s="153">
        <v>8.1871072789606704E-4</v>
      </c>
    </row>
    <row r="49" spans="1:60" ht="10">
      <c r="A49" s="148" t="s">
        <v>296</v>
      </c>
      <c r="B49" s="151" t="s">
        <v>273</v>
      </c>
      <c r="C49" s="151" t="s">
        <v>273</v>
      </c>
      <c r="D49" s="151" t="s">
        <v>273</v>
      </c>
      <c r="E49" s="151" t="s">
        <v>273</v>
      </c>
      <c r="F49" s="151" t="s">
        <v>273</v>
      </c>
      <c r="G49" s="151" t="s">
        <v>273</v>
      </c>
      <c r="H49" s="151" t="s">
        <v>273</v>
      </c>
      <c r="I49" s="151" t="s">
        <v>273</v>
      </c>
      <c r="J49" s="151" t="s">
        <v>273</v>
      </c>
      <c r="K49" s="151" t="s">
        <v>273</v>
      </c>
      <c r="L49" s="151" t="s">
        <v>273</v>
      </c>
      <c r="M49" s="151" t="s">
        <v>273</v>
      </c>
      <c r="N49" s="151" t="s">
        <v>273</v>
      </c>
      <c r="O49" s="151" t="s">
        <v>273</v>
      </c>
      <c r="P49" s="151" t="s">
        <v>273</v>
      </c>
      <c r="Q49" s="151" t="s">
        <v>273</v>
      </c>
      <c r="R49" s="151" t="s">
        <v>273</v>
      </c>
      <c r="S49" s="151" t="s">
        <v>273</v>
      </c>
      <c r="T49" s="151" t="s">
        <v>273</v>
      </c>
      <c r="U49" s="151" t="s">
        <v>273</v>
      </c>
      <c r="V49" s="151" t="s">
        <v>273</v>
      </c>
      <c r="W49" s="151" t="s">
        <v>273</v>
      </c>
      <c r="X49" s="151" t="s">
        <v>273</v>
      </c>
      <c r="Y49" s="151" t="s">
        <v>273</v>
      </c>
      <c r="Z49" s="151" t="s">
        <v>273</v>
      </c>
      <c r="AA49" s="151">
        <v>13.3017741200296</v>
      </c>
      <c r="AB49" s="151">
        <v>12.48548400394</v>
      </c>
      <c r="AC49" s="151">
        <v>12.2551597141318</v>
      </c>
      <c r="AD49" s="151">
        <v>12.993134220456099</v>
      </c>
      <c r="AE49" s="151">
        <v>13.1214054308291</v>
      </c>
      <c r="AF49" s="151">
        <v>13.945718728802399</v>
      </c>
      <c r="AG49" s="151">
        <v>14.6754650644791</v>
      </c>
      <c r="AH49" s="151">
        <v>15.2334428080725</v>
      </c>
      <c r="AI49" s="151">
        <v>14.7001008607802</v>
      </c>
      <c r="AJ49" s="151">
        <v>14.281209318165001</v>
      </c>
      <c r="AK49" s="151">
        <v>13.998305696413899</v>
      </c>
      <c r="AL49" s="151">
        <v>14.6879418617588</v>
      </c>
      <c r="AM49" s="151">
        <v>14.947948864181001</v>
      </c>
      <c r="AN49" s="151">
        <v>14.780808457172199</v>
      </c>
      <c r="AO49" s="151">
        <v>15.0147561048289</v>
      </c>
      <c r="AP49" s="151">
        <v>15.214929339220699</v>
      </c>
      <c r="AQ49" s="151">
        <v>15.6461418899615</v>
      </c>
      <c r="AR49" s="151">
        <v>15.688143540779301</v>
      </c>
      <c r="AS49" s="151">
        <v>16.822663178593501</v>
      </c>
      <c r="AT49" s="151">
        <v>14.9722772166489</v>
      </c>
      <c r="AU49" s="151">
        <v>15.2360846273862</v>
      </c>
      <c r="AV49" s="151">
        <v>15.2102002313299</v>
      </c>
      <c r="AW49" s="151">
        <v>14.6972068179779</v>
      </c>
      <c r="AX49" s="151">
        <v>14.090010787012099</v>
      </c>
      <c r="AY49" s="151">
        <v>12.6295770859398</v>
      </c>
      <c r="AZ49" s="151">
        <v>12.6989386125832</v>
      </c>
      <c r="BA49" s="151">
        <v>13.632389553688</v>
      </c>
      <c r="BB49" s="151">
        <v>13.8745490174644</v>
      </c>
      <c r="BC49" s="151">
        <v>13.937493728730299</v>
      </c>
      <c r="BD49" s="151">
        <v>13.2682687990663</v>
      </c>
      <c r="BE49" s="151">
        <v>11.5824880651919</v>
      </c>
      <c r="BF49" s="152">
        <v>-0.12943865564812301</v>
      </c>
      <c r="BG49" s="153">
        <v>-1.2009792327822E-2</v>
      </c>
      <c r="BH49" s="153">
        <v>3.5876713629700598E-4</v>
      </c>
    </row>
    <row r="50" spans="1:60" ht="10">
      <c r="A50" s="148" t="s">
        <v>297</v>
      </c>
      <c r="B50" s="151">
        <v>80.433101440499996</v>
      </c>
      <c r="C50" s="151">
        <v>84.715756599599999</v>
      </c>
      <c r="D50" s="151">
        <v>95.481917195999998</v>
      </c>
      <c r="E50" s="151">
        <v>99.136070312499996</v>
      </c>
      <c r="F50" s="151">
        <v>108.56326994840001</v>
      </c>
      <c r="G50" s="151">
        <v>121.05783081920001</v>
      </c>
      <c r="H50" s="151">
        <v>126.779871019</v>
      </c>
      <c r="I50" s="151">
        <v>135.54115689579999</v>
      </c>
      <c r="J50" s="151">
        <v>155.4356906356</v>
      </c>
      <c r="K50" s="151">
        <v>162.0061151811</v>
      </c>
      <c r="L50" s="151">
        <v>168.380005455999</v>
      </c>
      <c r="M50" s="151">
        <v>185.19683439328401</v>
      </c>
      <c r="N50" s="151">
        <v>179.167265277908</v>
      </c>
      <c r="O50" s="151">
        <v>174.13621466101301</v>
      </c>
      <c r="P50" s="151">
        <v>186.596177944</v>
      </c>
      <c r="Q50" s="151">
        <v>208.232589475732</v>
      </c>
      <c r="R50" s="151">
        <v>211.938655459355</v>
      </c>
      <c r="S50" s="151">
        <v>208.613485356231</v>
      </c>
      <c r="T50" s="151">
        <v>211.400823393439</v>
      </c>
      <c r="U50" s="151">
        <v>201.850273772549</v>
      </c>
      <c r="V50" s="151">
        <v>194.38629299745099</v>
      </c>
      <c r="W50" s="151">
        <v>196.91409319968301</v>
      </c>
      <c r="X50" s="151">
        <v>203.44145744157601</v>
      </c>
      <c r="Y50" s="151">
        <v>196.46816507011201</v>
      </c>
      <c r="Z50" s="151">
        <v>217.193719689555</v>
      </c>
      <c r="AA50" s="151">
        <v>214.603071791063</v>
      </c>
      <c r="AB50" s="151">
        <v>220.41050231540299</v>
      </c>
      <c r="AC50" s="151">
        <v>241.01282401115</v>
      </c>
      <c r="AD50" s="151">
        <v>226.03248917262599</v>
      </c>
      <c r="AE50" s="151">
        <v>234.13301674181699</v>
      </c>
      <c r="AF50" s="151">
        <v>247.915682498086</v>
      </c>
      <c r="AG50" s="151">
        <v>244.21286838970201</v>
      </c>
      <c r="AH50" s="151">
        <v>263.64034135575798</v>
      </c>
      <c r="AI50" s="151">
        <v>274.258652995136</v>
      </c>
      <c r="AJ50" s="151">
        <v>298.79314028158399</v>
      </c>
      <c r="AK50" s="151">
        <v>309.32446122504001</v>
      </c>
      <c r="AL50" s="151">
        <v>313.99185036216801</v>
      </c>
      <c r="AM50" s="151">
        <v>332.30141009864201</v>
      </c>
      <c r="AN50" s="151">
        <v>340.08160005336902</v>
      </c>
      <c r="AO50" s="151">
        <v>362.09397793486102</v>
      </c>
      <c r="AP50" s="151">
        <v>374.94185660142398</v>
      </c>
      <c r="AQ50" s="151">
        <v>369.37048219646698</v>
      </c>
      <c r="AR50" s="151">
        <v>380.53829693307898</v>
      </c>
      <c r="AS50" s="151">
        <v>354.79912097936398</v>
      </c>
      <c r="AT50" s="151">
        <v>316.273542603556</v>
      </c>
      <c r="AU50" s="151">
        <v>300.14985692858301</v>
      </c>
      <c r="AV50" s="151">
        <v>308.52929223581901</v>
      </c>
      <c r="AW50" s="151">
        <v>306.27406059806299</v>
      </c>
      <c r="AX50" s="151">
        <v>274.82461770506001</v>
      </c>
      <c r="AY50" s="151">
        <v>272.24953423769398</v>
      </c>
      <c r="AZ50" s="151">
        <v>288.04120839655502</v>
      </c>
      <c r="BA50" s="151">
        <v>280.73653115496398</v>
      </c>
      <c r="BB50" s="151">
        <v>298.36895128624599</v>
      </c>
      <c r="BC50" s="151">
        <v>291.342164460042</v>
      </c>
      <c r="BD50" s="151">
        <v>271.04341287733098</v>
      </c>
      <c r="BE50" s="151">
        <v>220.40427800387201</v>
      </c>
      <c r="BF50" s="152">
        <v>-0.18905212198436699</v>
      </c>
      <c r="BG50" s="153">
        <v>-1.53143715752025E-2</v>
      </c>
      <c r="BH50" s="153">
        <v>6.8270142996904003E-3</v>
      </c>
    </row>
    <row r="51" spans="1:60" ht="10">
      <c r="A51" s="148" t="s">
        <v>298</v>
      </c>
      <c r="B51" s="151">
        <v>68.782632871800203</v>
      </c>
      <c r="C51" s="151">
        <v>76.062603251308204</v>
      </c>
      <c r="D51" s="151">
        <v>75.1806856288989</v>
      </c>
      <c r="E51" s="151">
        <v>83.770810141393895</v>
      </c>
      <c r="F51" s="151">
        <v>88.754137048329895</v>
      </c>
      <c r="G51" s="151">
        <v>96.917322043876993</v>
      </c>
      <c r="H51" s="151">
        <v>89.822056359381406</v>
      </c>
      <c r="I51" s="151">
        <v>91.362283343565196</v>
      </c>
      <c r="J51" s="151">
        <v>93.097734372587297</v>
      </c>
      <c r="K51" s="151">
        <v>86.023402026334395</v>
      </c>
      <c r="L51" s="151">
        <v>85.402477144989007</v>
      </c>
      <c r="M51" s="151">
        <v>92.940283404354503</v>
      </c>
      <c r="N51" s="151">
        <v>89.242366210305505</v>
      </c>
      <c r="O51" s="151">
        <v>104.735334199625</v>
      </c>
      <c r="P51" s="151">
        <v>114.44357574762201</v>
      </c>
      <c r="Q51" s="151">
        <v>100.329156534532</v>
      </c>
      <c r="R51" s="151">
        <v>89.5579800508673</v>
      </c>
      <c r="S51" s="151">
        <v>83.447516342223807</v>
      </c>
      <c r="T51" s="151">
        <v>73.609410261954807</v>
      </c>
      <c r="U51" s="151">
        <v>71.425640721222805</v>
      </c>
      <c r="V51" s="151">
        <v>79.220058771621694</v>
      </c>
      <c r="W51" s="151">
        <v>84.482860347214796</v>
      </c>
      <c r="X51" s="151">
        <v>73.740613569165305</v>
      </c>
      <c r="Y51" s="151">
        <v>69.142041320929806</v>
      </c>
      <c r="Z51" s="151">
        <v>66.449645084708706</v>
      </c>
      <c r="AA51" s="151">
        <v>67.368594264790104</v>
      </c>
      <c r="AB51" s="151">
        <v>59.691348921084902</v>
      </c>
      <c r="AC51" s="151">
        <v>61.529632072075003</v>
      </c>
      <c r="AD51" s="151">
        <v>60.986082059833301</v>
      </c>
      <c r="AE51" s="151">
        <v>64.234921802648302</v>
      </c>
      <c r="AF51" s="151">
        <v>61.538876707401599</v>
      </c>
      <c r="AG51" s="151">
        <v>66.769287856909699</v>
      </c>
      <c r="AH51" s="151">
        <v>61.251221485109902</v>
      </c>
      <c r="AI51" s="151">
        <v>68.411952554476997</v>
      </c>
      <c r="AJ51" s="151">
        <v>65.263431232972906</v>
      </c>
      <c r="AK51" s="151">
        <v>57.737394774786203</v>
      </c>
      <c r="AL51" s="151">
        <v>59.155914904873804</v>
      </c>
      <c r="AM51" s="151">
        <v>59.826634984616597</v>
      </c>
      <c r="AN51" s="151">
        <v>64.222715897685106</v>
      </c>
      <c r="AO51" s="151">
        <v>61.891347694704201</v>
      </c>
      <c r="AP51" s="151">
        <v>60.6545831358534</v>
      </c>
      <c r="AQ51" s="151">
        <v>62.213477197754301</v>
      </c>
      <c r="AR51" s="151">
        <v>58.893383637680103</v>
      </c>
      <c r="AS51" s="151">
        <v>56.265569372892898</v>
      </c>
      <c r="AT51" s="151">
        <v>53.409976941246597</v>
      </c>
      <c r="AU51" s="151">
        <v>56.949212680894298</v>
      </c>
      <c r="AV51" s="151">
        <v>52.047869946168703</v>
      </c>
      <c r="AW51" s="151">
        <v>49.149320319171103</v>
      </c>
      <c r="AX51" s="151">
        <v>48.155666133255799</v>
      </c>
      <c r="AY51" s="151">
        <v>46.122978232869499</v>
      </c>
      <c r="AZ51" s="151">
        <v>46.423864704037399</v>
      </c>
      <c r="BA51" s="151">
        <v>46.566294044081197</v>
      </c>
      <c r="BB51" s="151">
        <v>45.663517827237698</v>
      </c>
      <c r="BC51" s="151">
        <v>44.698525246432297</v>
      </c>
      <c r="BD51" s="151">
        <v>47.191143073902502</v>
      </c>
      <c r="BE51" s="151">
        <v>45.425530137181902</v>
      </c>
      <c r="BF51" s="152">
        <v>-4.004409056338E-2</v>
      </c>
      <c r="BG51" s="153">
        <v>-1.23028271583796E-2</v>
      </c>
      <c r="BH51" s="153">
        <v>1.4070541036055101E-3</v>
      </c>
    </row>
    <row r="52" spans="1:60" ht="10">
      <c r="A52" s="148" t="s">
        <v>299</v>
      </c>
      <c r="B52" s="151">
        <v>29.234076969</v>
      </c>
      <c r="C52" s="151">
        <v>29.655173336200001</v>
      </c>
      <c r="D52" s="151">
        <v>31.343924955999999</v>
      </c>
      <c r="E52" s="151">
        <v>34.291209061000004</v>
      </c>
      <c r="F52" s="151">
        <v>36.907488840699997</v>
      </c>
      <c r="G52" s="151">
        <v>40.414459395599998</v>
      </c>
      <c r="H52" s="151">
        <v>42.060840218599999</v>
      </c>
      <c r="I52" s="151">
        <v>42.938799388600003</v>
      </c>
      <c r="J52" s="151">
        <v>46.191130684900003</v>
      </c>
      <c r="K52" s="151">
        <v>41.331156939300001</v>
      </c>
      <c r="L52" s="151">
        <v>39.867300141199998</v>
      </c>
      <c r="M52" s="151">
        <v>41.594815859800001</v>
      </c>
      <c r="N52" s="151">
        <v>42.113220958100001</v>
      </c>
      <c r="O52" s="151">
        <v>42.564584345699799</v>
      </c>
      <c r="P52" s="151">
        <v>40.982433673363403</v>
      </c>
      <c r="Q52" s="151">
        <v>41.609030183367999</v>
      </c>
      <c r="R52" s="151">
        <v>39.359714799268197</v>
      </c>
      <c r="S52" s="151">
        <v>37.233037462194197</v>
      </c>
      <c r="T52" s="151">
        <v>40.780072833858</v>
      </c>
      <c r="U52" s="151">
        <v>40.143652099779999</v>
      </c>
      <c r="V52" s="151">
        <v>41.265800886670498</v>
      </c>
      <c r="W52" s="151">
        <v>44.3222459585878</v>
      </c>
      <c r="X52" s="151">
        <v>41.907815082886799</v>
      </c>
      <c r="Y52" s="151">
        <v>41.723096591547701</v>
      </c>
      <c r="Z52" s="151">
        <v>40.385093842255998</v>
      </c>
      <c r="AA52" s="151">
        <v>43.276449973038297</v>
      </c>
      <c r="AB52" s="151">
        <v>44.173078573481497</v>
      </c>
      <c r="AC52" s="151">
        <v>44.638953088605298</v>
      </c>
      <c r="AD52" s="151">
        <v>42.2046623120359</v>
      </c>
      <c r="AE52" s="151">
        <v>43.442557555933298</v>
      </c>
      <c r="AF52" s="151">
        <v>40.925731939817197</v>
      </c>
      <c r="AG52" s="151">
        <v>42.5043505348902</v>
      </c>
      <c r="AH52" s="151">
        <v>44.202145251552103</v>
      </c>
      <c r="AI52" s="151">
        <v>44.747990750897003</v>
      </c>
      <c r="AJ52" s="151">
        <v>44.155791269470903</v>
      </c>
      <c r="AK52" s="151">
        <v>43.112605101783302</v>
      </c>
      <c r="AL52" s="151">
        <v>46.231883992080199</v>
      </c>
      <c r="AM52" s="151">
        <v>43.938321027963099</v>
      </c>
      <c r="AN52" s="151">
        <v>43.214368085493902</v>
      </c>
      <c r="AO52" s="151">
        <v>43.259765379616603</v>
      </c>
      <c r="AP52" s="151">
        <v>44.215715206112499</v>
      </c>
      <c r="AQ52" s="151">
        <v>44.974482721791297</v>
      </c>
      <c r="AR52" s="151">
        <v>40.993500423133597</v>
      </c>
      <c r="AS52" s="151">
        <v>43.762655113504898</v>
      </c>
      <c r="AT52" s="151">
        <v>44.238382235205997</v>
      </c>
      <c r="AU52" s="151">
        <v>42.056439038567397</v>
      </c>
      <c r="AV52" s="151">
        <v>40.052052794887402</v>
      </c>
      <c r="AW52" s="151">
        <v>41.423142483122497</v>
      </c>
      <c r="AX52" s="151">
        <v>43.596083702561401</v>
      </c>
      <c r="AY52" s="151">
        <v>38.713286556662801</v>
      </c>
      <c r="AZ52" s="151">
        <v>39.527172266927302</v>
      </c>
      <c r="BA52" s="151">
        <v>38.019589475065203</v>
      </c>
      <c r="BB52" s="151">
        <v>38.819207670776002</v>
      </c>
      <c r="BC52" s="151">
        <v>37.212512097750697</v>
      </c>
      <c r="BD52" s="151">
        <v>38.155770431567703</v>
      </c>
      <c r="BE52" s="151">
        <v>32.410907139941102</v>
      </c>
      <c r="BF52" s="152">
        <v>-0.15288428504363499</v>
      </c>
      <c r="BG52" s="153">
        <v>-1.4682720583082599E-2</v>
      </c>
      <c r="BH52" s="153">
        <v>1.00392664114455E-3</v>
      </c>
    </row>
    <row r="53" spans="1:60" ht="10">
      <c r="A53" s="148" t="s">
        <v>300</v>
      </c>
      <c r="B53" s="151">
        <v>25.1395128361</v>
      </c>
      <c r="C53" s="151">
        <v>28.9554818318</v>
      </c>
      <c r="D53" s="151">
        <v>29.0774314795</v>
      </c>
      <c r="E53" s="151">
        <v>32.271513343499997</v>
      </c>
      <c r="F53" s="151">
        <v>35.157765468100003</v>
      </c>
      <c r="G53" s="151">
        <v>39.278938747399998</v>
      </c>
      <c r="H53" s="151">
        <v>43.916504022799998</v>
      </c>
      <c r="I53" s="151">
        <v>48.930993541399999</v>
      </c>
      <c r="J53" s="151">
        <v>54.2215442802</v>
      </c>
      <c r="K53" s="151">
        <v>56.471648449</v>
      </c>
      <c r="L53" s="151">
        <v>60.655266277099997</v>
      </c>
      <c r="M53" s="151">
        <v>66.845306699600002</v>
      </c>
      <c r="N53" s="151">
        <v>73.105384296300002</v>
      </c>
      <c r="O53" s="151">
        <v>77.135861995055294</v>
      </c>
      <c r="P53" s="151">
        <v>71.669794214396603</v>
      </c>
      <c r="Q53" s="151">
        <v>74.655458979254604</v>
      </c>
      <c r="R53" s="151">
        <v>74.163467895110202</v>
      </c>
      <c r="S53" s="151">
        <v>81.409390009855301</v>
      </c>
      <c r="T53" s="151">
        <v>87.140658830216907</v>
      </c>
      <c r="U53" s="151">
        <v>91.437930006599998</v>
      </c>
      <c r="V53" s="151">
        <v>100.398608686567</v>
      </c>
      <c r="W53" s="151">
        <v>109.016861700476</v>
      </c>
      <c r="X53" s="151">
        <v>118.489278677694</v>
      </c>
      <c r="Y53" s="151">
        <v>115.89092942971099</v>
      </c>
      <c r="Z53" s="151">
        <v>129.092492666228</v>
      </c>
      <c r="AA53" s="151">
        <v>136.23970613185699</v>
      </c>
      <c r="AB53" s="151">
        <v>139.627300894716</v>
      </c>
      <c r="AC53" s="151">
        <v>143.729737930548</v>
      </c>
      <c r="AD53" s="151">
        <v>148.340599299053</v>
      </c>
      <c r="AE53" s="151">
        <v>146.98527488156</v>
      </c>
      <c r="AF53" s="151">
        <v>161.115088993016</v>
      </c>
      <c r="AG53" s="151">
        <v>175.18083027710099</v>
      </c>
      <c r="AH53" s="151">
        <v>184.991421121537</v>
      </c>
      <c r="AI53" s="151">
        <v>186.856922922417</v>
      </c>
      <c r="AJ53" s="151">
        <v>187.55528426545001</v>
      </c>
      <c r="AK53" s="151">
        <v>205.693052322548</v>
      </c>
      <c r="AL53" s="151">
        <v>186.10212073491701</v>
      </c>
      <c r="AM53" s="151">
        <v>196.868244663094</v>
      </c>
      <c r="AN53" s="151">
        <v>208.88024904039</v>
      </c>
      <c r="AO53" s="151">
        <v>216.42911845885001</v>
      </c>
      <c r="AP53" s="151">
        <v>224.822189160916</v>
      </c>
      <c r="AQ53" s="151">
        <v>247.988469420353</v>
      </c>
      <c r="AR53" s="151">
        <v>272.77273005140398</v>
      </c>
      <c r="AS53" s="151">
        <v>276.349390148461</v>
      </c>
      <c r="AT53" s="151">
        <v>275.28450388158399</v>
      </c>
      <c r="AU53" s="151">
        <v>276.29986516553902</v>
      </c>
      <c r="AV53" s="151">
        <v>298.83241432898302</v>
      </c>
      <c r="AW53" s="151">
        <v>314.436691739629</v>
      </c>
      <c r="AX53" s="151">
        <v>303.31640151552602</v>
      </c>
      <c r="AY53" s="151">
        <v>335.16694936637299</v>
      </c>
      <c r="AZ53" s="151">
        <v>340.66044233362197</v>
      </c>
      <c r="BA53" s="151">
        <v>359.08508662558597</v>
      </c>
      <c r="BB53" s="151">
        <v>397.17284718529299</v>
      </c>
      <c r="BC53" s="151">
        <v>390.90697223930999</v>
      </c>
      <c r="BD53" s="151">
        <v>385.45273114768497</v>
      </c>
      <c r="BE53" s="151">
        <v>369.52186926753501</v>
      </c>
      <c r="BF53" s="152">
        <v>-4.3949576964565598E-2</v>
      </c>
      <c r="BG53" s="153">
        <v>3.4234298388719601E-2</v>
      </c>
      <c r="BH53" s="153">
        <v>1.14459261334913E-2</v>
      </c>
    </row>
    <row r="54" spans="1:60" ht="10">
      <c r="A54" s="148" t="s">
        <v>301</v>
      </c>
      <c r="B54" s="151" t="s">
        <v>273</v>
      </c>
      <c r="C54" s="151" t="s">
        <v>273</v>
      </c>
      <c r="D54" s="151" t="s">
        <v>273</v>
      </c>
      <c r="E54" s="151" t="s">
        <v>273</v>
      </c>
      <c r="F54" s="151" t="s">
        <v>273</v>
      </c>
      <c r="G54" s="151" t="s">
        <v>273</v>
      </c>
      <c r="H54" s="151" t="s">
        <v>273</v>
      </c>
      <c r="I54" s="151" t="s">
        <v>273</v>
      </c>
      <c r="J54" s="151" t="s">
        <v>273</v>
      </c>
      <c r="K54" s="151" t="s">
        <v>273</v>
      </c>
      <c r="L54" s="151" t="s">
        <v>273</v>
      </c>
      <c r="M54" s="151" t="s">
        <v>273</v>
      </c>
      <c r="N54" s="151" t="s">
        <v>273</v>
      </c>
      <c r="O54" s="151" t="s">
        <v>273</v>
      </c>
      <c r="P54" s="151" t="s">
        <v>273</v>
      </c>
      <c r="Q54" s="151" t="s">
        <v>273</v>
      </c>
      <c r="R54" s="151" t="s">
        <v>273</v>
      </c>
      <c r="S54" s="151" t="s">
        <v>273</v>
      </c>
      <c r="T54" s="151" t="s">
        <v>273</v>
      </c>
      <c r="U54" s="151" t="s">
        <v>273</v>
      </c>
      <c r="V54" s="151">
        <v>694.39950072505803</v>
      </c>
      <c r="W54" s="151">
        <v>701.821209817056</v>
      </c>
      <c r="X54" s="151">
        <v>709.90029110486796</v>
      </c>
      <c r="Y54" s="151">
        <v>686.18141673424896</v>
      </c>
      <c r="Z54" s="151">
        <v>652.89237317990603</v>
      </c>
      <c r="AA54" s="151">
        <v>761.94719803664896</v>
      </c>
      <c r="AB54" s="151">
        <v>708.14154834314604</v>
      </c>
      <c r="AC54" s="151">
        <v>603.58516021043101</v>
      </c>
      <c r="AD54" s="151">
        <v>519.90088687165405</v>
      </c>
      <c r="AE54" s="151">
        <v>431.72485561191598</v>
      </c>
      <c r="AF54" s="151">
        <v>423.11819714827101</v>
      </c>
      <c r="AG54" s="151">
        <v>366.48073386296801</v>
      </c>
      <c r="AH54" s="151">
        <v>352.703448220008</v>
      </c>
      <c r="AI54" s="151">
        <v>340.98617619835397</v>
      </c>
      <c r="AJ54" s="151">
        <v>335.03968240626699</v>
      </c>
      <c r="AK54" s="151">
        <v>335.90752928640899</v>
      </c>
      <c r="AL54" s="151">
        <v>329.32265114591098</v>
      </c>
      <c r="AM54" s="151">
        <v>329.26675533891103</v>
      </c>
      <c r="AN54" s="151">
        <v>336.63041043753498</v>
      </c>
      <c r="AO54" s="151">
        <v>317.51369297265899</v>
      </c>
      <c r="AP54" s="151">
        <v>315.45677287568401</v>
      </c>
      <c r="AQ54" s="151">
        <v>324.38907087875998</v>
      </c>
      <c r="AR54" s="151">
        <v>327.46010297348101</v>
      </c>
      <c r="AS54" s="151">
        <v>317.16367076010101</v>
      </c>
      <c r="AT54" s="151">
        <v>272.37909678704199</v>
      </c>
      <c r="AU54" s="151">
        <v>287.88232148777303</v>
      </c>
      <c r="AV54" s="151">
        <v>302.46823575677098</v>
      </c>
      <c r="AW54" s="151">
        <v>299.05153295799602</v>
      </c>
      <c r="AX54" s="151">
        <v>286.14457286082097</v>
      </c>
      <c r="AY54" s="151">
        <v>247.32092765321599</v>
      </c>
      <c r="AZ54" s="151">
        <v>195.39054884417499</v>
      </c>
      <c r="BA54" s="151">
        <v>215.764811364243</v>
      </c>
      <c r="BB54" s="151">
        <v>188.42219984802799</v>
      </c>
      <c r="BC54" s="151">
        <v>198.99648370193401</v>
      </c>
      <c r="BD54" s="151">
        <v>185.625270057438</v>
      </c>
      <c r="BE54" s="151">
        <v>177.40884929210901</v>
      </c>
      <c r="BF54" s="152">
        <v>-4.68747837758373E-2</v>
      </c>
      <c r="BG54" s="153">
        <v>-3.7620568818999001E-2</v>
      </c>
      <c r="BH54" s="153">
        <v>5.49523249720032E-3</v>
      </c>
    </row>
    <row r="55" spans="1:60" ht="10">
      <c r="A55" s="148" t="s">
        <v>302</v>
      </c>
      <c r="B55" s="151">
        <v>688.09804060316696</v>
      </c>
      <c r="C55" s="151">
        <v>680.946964452835</v>
      </c>
      <c r="D55" s="151">
        <v>670.09744179048698</v>
      </c>
      <c r="E55" s="151">
        <v>689.74301014936702</v>
      </c>
      <c r="F55" s="151">
        <v>707.62573284646203</v>
      </c>
      <c r="G55" s="151">
        <v>724.54252301980296</v>
      </c>
      <c r="H55" s="151">
        <v>697.42770071471296</v>
      </c>
      <c r="I55" s="151">
        <v>690.53681102079997</v>
      </c>
      <c r="J55" s="151">
        <v>728.67754797170301</v>
      </c>
      <c r="K55" s="151">
        <v>675.23768502730502</v>
      </c>
      <c r="L55" s="151">
        <v>642.00090559468697</v>
      </c>
      <c r="M55" s="151">
        <v>651.97166471499702</v>
      </c>
      <c r="N55" s="151">
        <v>660.45916400118995</v>
      </c>
      <c r="O55" s="151">
        <v>646.29737138509097</v>
      </c>
      <c r="P55" s="151">
        <v>678.23287895042904</v>
      </c>
      <c r="Q55" s="151">
        <v>615.04280888133496</v>
      </c>
      <c r="R55" s="151">
        <v>593.12439233714895</v>
      </c>
      <c r="S55" s="151">
        <v>575.21923276948905</v>
      </c>
      <c r="T55" s="151">
        <v>569.93679909091497</v>
      </c>
      <c r="U55" s="151">
        <v>545.33121638394402</v>
      </c>
      <c r="V55" s="151">
        <v>577.77904666756797</v>
      </c>
      <c r="W55" s="151">
        <v>595.01845465197198</v>
      </c>
      <c r="X55" s="151">
        <v>598.48450098111596</v>
      </c>
      <c r="Y55" s="151">
        <v>598.67515025710395</v>
      </c>
      <c r="Z55" s="151">
        <v>588.991097508959</v>
      </c>
      <c r="AA55" s="151">
        <v>600.321779477375</v>
      </c>
      <c r="AB55" s="151">
        <v>610.20970234863501</v>
      </c>
      <c r="AC55" s="151">
        <v>593.484282394665</v>
      </c>
      <c r="AD55" s="151">
        <v>579.41621438443599</v>
      </c>
      <c r="AE55" s="151">
        <v>567.64810345739295</v>
      </c>
      <c r="AF55" s="151">
        <v>563.31120432897706</v>
      </c>
      <c r="AG55" s="151">
        <v>584.15877345301703</v>
      </c>
      <c r="AH55" s="151">
        <v>563.85358127372695</v>
      </c>
      <c r="AI55" s="151">
        <v>564.68803879304005</v>
      </c>
      <c r="AJ55" s="151">
        <v>555.35815237814597</v>
      </c>
      <c r="AK55" s="151">
        <v>569.79317343671096</v>
      </c>
      <c r="AL55" s="151">
        <v>580.77296508342999</v>
      </c>
      <c r="AM55" s="151">
        <v>561.112281732979</v>
      </c>
      <c r="AN55" s="151">
        <v>570.816224549146</v>
      </c>
      <c r="AO55" s="151">
        <v>576.56319068063601</v>
      </c>
      <c r="AP55" s="151">
        <v>582.35166235216604</v>
      </c>
      <c r="AQ55" s="151">
        <v>584.72674659543702</v>
      </c>
      <c r="AR55" s="151">
        <v>571.54568276201906</v>
      </c>
      <c r="AS55" s="151">
        <v>561.79437344348003</v>
      </c>
      <c r="AT55" s="151">
        <v>514.09413179096305</v>
      </c>
      <c r="AU55" s="151">
        <v>529.97047659013504</v>
      </c>
      <c r="AV55" s="151">
        <v>495.22517754017701</v>
      </c>
      <c r="AW55" s="151">
        <v>512.54423618619296</v>
      </c>
      <c r="AX55" s="151">
        <v>500.78072886950201</v>
      </c>
      <c r="AY55" s="151">
        <v>458.82060642708899</v>
      </c>
      <c r="AZ55" s="151">
        <v>440.496466277666</v>
      </c>
      <c r="BA55" s="151">
        <v>416.40855984353402</v>
      </c>
      <c r="BB55" s="151">
        <v>404.01764024149298</v>
      </c>
      <c r="BC55" s="151">
        <v>397.76418472187402</v>
      </c>
      <c r="BD55" s="151">
        <v>380.17483160466702</v>
      </c>
      <c r="BE55" s="151">
        <v>319.37988430344001</v>
      </c>
      <c r="BF55" s="152">
        <v>-0.16220844940114701</v>
      </c>
      <c r="BG55" s="153">
        <v>-2.9726720226435199E-2</v>
      </c>
      <c r="BH55" s="153">
        <v>9.8927800173404593E-3</v>
      </c>
    </row>
    <row r="56" spans="1:60" ht="10">
      <c r="A56" s="148" t="s">
        <v>303</v>
      </c>
      <c r="B56" s="151">
        <v>50.3848354045032</v>
      </c>
      <c r="C56" s="151">
        <v>51.834261174545396</v>
      </c>
      <c r="D56" s="151">
        <v>50.5181134853784</v>
      </c>
      <c r="E56" s="151">
        <v>54.887689177607299</v>
      </c>
      <c r="F56" s="151">
        <v>56.092726016493401</v>
      </c>
      <c r="G56" s="151">
        <v>62.229335826454097</v>
      </c>
      <c r="H56" s="151">
        <v>73.326753269680296</v>
      </c>
      <c r="I56" s="151">
        <v>74.006421300989302</v>
      </c>
      <c r="J56" s="151">
        <v>78.398909712275099</v>
      </c>
      <c r="K56" s="151">
        <v>83.855652795858404</v>
      </c>
      <c r="L56" s="151">
        <v>86.378588273680407</v>
      </c>
      <c r="M56" s="151">
        <v>91.521910938892205</v>
      </c>
      <c r="N56" s="151">
        <v>95.826984242996105</v>
      </c>
      <c r="O56" s="151">
        <v>104.386940254165</v>
      </c>
      <c r="P56" s="151">
        <v>113.32975750948999</v>
      </c>
      <c r="Q56" s="151">
        <v>107.799670871516</v>
      </c>
      <c r="R56" s="151">
        <v>114.471838784563</v>
      </c>
      <c r="S56" s="151">
        <v>118.485488559703</v>
      </c>
      <c r="T56" s="151">
        <v>127.63176357476399</v>
      </c>
      <c r="U56" s="151">
        <v>134.57141507653</v>
      </c>
      <c r="V56" s="151">
        <v>169.81274550658199</v>
      </c>
      <c r="W56" s="151">
        <v>175.77968954442201</v>
      </c>
      <c r="X56" s="151">
        <v>171.68566452880501</v>
      </c>
      <c r="Y56" s="151">
        <v>177.70615886142801</v>
      </c>
      <c r="Z56" s="151">
        <v>172.598504943715</v>
      </c>
      <c r="AA56" s="151">
        <v>131.69129032673601</v>
      </c>
      <c r="AB56" s="151">
        <v>109.707404539545</v>
      </c>
      <c r="AC56" s="151">
        <v>96.351317271325101</v>
      </c>
      <c r="AD56" s="151">
        <v>83.723939920857703</v>
      </c>
      <c r="AE56" s="151">
        <v>65.531590409220598</v>
      </c>
      <c r="AF56" s="151">
        <v>68.985428040075604</v>
      </c>
      <c r="AG56" s="151">
        <v>72.484041457216705</v>
      </c>
      <c r="AH56" s="151">
        <v>82.456206462569497</v>
      </c>
      <c r="AI56" s="151">
        <v>85.279534168651594</v>
      </c>
      <c r="AJ56" s="151">
        <v>73.278037231501798</v>
      </c>
      <c r="AK56" s="151">
        <v>84.129545652288797</v>
      </c>
      <c r="AL56" s="151">
        <v>88.906785225557798</v>
      </c>
      <c r="AM56" s="151">
        <v>94.508705495724399</v>
      </c>
      <c r="AN56" s="151">
        <v>101.269019636244</v>
      </c>
      <c r="AO56" s="151">
        <v>107.12020967151599</v>
      </c>
      <c r="AP56" s="151">
        <v>103.865058613899</v>
      </c>
      <c r="AQ56" s="151">
        <v>108.25558583267301</v>
      </c>
      <c r="AR56" s="151">
        <v>109.667666642523</v>
      </c>
      <c r="AS56" s="151">
        <v>110.723530016084</v>
      </c>
      <c r="AT56" s="151">
        <v>111.198390681671</v>
      </c>
      <c r="AU56" s="151">
        <v>112.853078877461</v>
      </c>
      <c r="AV56" s="151">
        <v>120.91916156707801</v>
      </c>
      <c r="AW56" s="151">
        <v>112.81468213153001</v>
      </c>
      <c r="AX56" s="151">
        <v>113.050394337535</v>
      </c>
      <c r="AY56" s="151">
        <v>102.37298953129699</v>
      </c>
      <c r="AZ56" s="151">
        <v>111.690828210836</v>
      </c>
      <c r="BA56" s="151">
        <v>116.81521012735701</v>
      </c>
      <c r="BB56" s="151">
        <v>120.42418446206599</v>
      </c>
      <c r="BC56" s="151">
        <v>119.490270634827</v>
      </c>
      <c r="BD56" s="151">
        <v>130.11760460977601</v>
      </c>
      <c r="BE56" s="151">
        <v>113.865220521617</v>
      </c>
      <c r="BF56" s="152">
        <v>-0.12729631242234801</v>
      </c>
      <c r="BG56" s="153">
        <v>1.5836365181187001E-2</v>
      </c>
      <c r="BH56" s="153">
        <v>3.52697096344394E-3</v>
      </c>
    </row>
    <row r="57" spans="1:60" s="145" customFormat="1">
      <c r="A57" s="154" t="s">
        <v>304</v>
      </c>
      <c r="B57" s="155">
        <v>3427.8104830502798</v>
      </c>
      <c r="C57" s="155">
        <v>3474.8855681241798</v>
      </c>
      <c r="D57" s="155">
        <v>3543.8581336345801</v>
      </c>
      <c r="E57" s="155">
        <v>3757.72664204281</v>
      </c>
      <c r="F57" s="155">
        <v>4008.3264855349298</v>
      </c>
      <c r="G57" s="155">
        <v>4226.1208795502598</v>
      </c>
      <c r="H57" s="155">
        <v>4293.2357943324896</v>
      </c>
      <c r="I57" s="155">
        <v>4438.9826909553503</v>
      </c>
      <c r="J57" s="155">
        <v>4667.7190296869003</v>
      </c>
      <c r="K57" s="155">
        <v>4544.4078763874204</v>
      </c>
      <c r="L57" s="155">
        <v>4453.7699404458799</v>
      </c>
      <c r="M57" s="155">
        <v>4732.8599243180897</v>
      </c>
      <c r="N57" s="155">
        <v>4730.8803910789702</v>
      </c>
      <c r="O57" s="155">
        <v>4770.44473688986</v>
      </c>
      <c r="P57" s="155">
        <v>4929.2397408002898</v>
      </c>
      <c r="Q57" s="155">
        <v>4810.5899668399697</v>
      </c>
      <c r="R57" s="155">
        <v>4608.9953333311396</v>
      </c>
      <c r="S57" s="155">
        <v>4508.9053711376</v>
      </c>
      <c r="T57" s="155">
        <v>4475.1945740050896</v>
      </c>
      <c r="U57" s="155">
        <v>4496.8338527912701</v>
      </c>
      <c r="V57" s="155">
        <v>5403.4885904286002</v>
      </c>
      <c r="W57" s="155">
        <v>5459.0476248488703</v>
      </c>
      <c r="X57" s="155">
        <v>5515.3753750236501</v>
      </c>
      <c r="Y57" s="155">
        <v>5464.2188160859096</v>
      </c>
      <c r="Z57" s="155">
        <v>5453.2170327927497</v>
      </c>
      <c r="AA57" s="155">
        <v>5466.3135795690196</v>
      </c>
      <c r="AB57" s="155">
        <v>5332.4444405622899</v>
      </c>
      <c r="AC57" s="155">
        <v>5078.8440356806404</v>
      </c>
      <c r="AD57" s="155">
        <v>4913.5802288859904</v>
      </c>
      <c r="AE57" s="155">
        <v>4749.0549653677599</v>
      </c>
      <c r="AF57" s="155">
        <v>4810.9678190211698</v>
      </c>
      <c r="AG57" s="155">
        <v>4894.4552584631501</v>
      </c>
      <c r="AH57" s="155">
        <v>4830.0252543829201</v>
      </c>
      <c r="AI57" s="155">
        <v>4842.8780668633299</v>
      </c>
      <c r="AJ57" s="155">
        <v>4763.8876401976104</v>
      </c>
      <c r="AK57" s="155">
        <v>4794.6689764574303</v>
      </c>
      <c r="AL57" s="155">
        <v>4846.2960038585297</v>
      </c>
      <c r="AM57" s="155">
        <v>4842.4660609582397</v>
      </c>
      <c r="AN57" s="155">
        <v>4972.8323044912704</v>
      </c>
      <c r="AO57" s="155">
        <v>4990.9680688102299</v>
      </c>
      <c r="AP57" s="155">
        <v>4988.9521135614305</v>
      </c>
      <c r="AQ57" s="155">
        <v>5062.6585290966996</v>
      </c>
      <c r="AR57" s="155">
        <v>5017.79909093887</v>
      </c>
      <c r="AS57" s="155">
        <v>4932.55885512651</v>
      </c>
      <c r="AT57" s="155">
        <v>4569.2923780108504</v>
      </c>
      <c r="AU57" s="155">
        <v>4677.5072715916504</v>
      </c>
      <c r="AV57" s="155">
        <v>4600.4069064432297</v>
      </c>
      <c r="AW57" s="155">
        <v>4541.3012662367</v>
      </c>
      <c r="AX57" s="155">
        <v>4434.6873115042699</v>
      </c>
      <c r="AY57" s="155">
        <v>4204.1482984292497</v>
      </c>
      <c r="AZ57" s="155">
        <v>4212.4078855595299</v>
      </c>
      <c r="BA57" s="155">
        <v>4260.8016907247002</v>
      </c>
      <c r="BB57" s="155">
        <v>4300.5146562501604</v>
      </c>
      <c r="BC57" s="155">
        <v>4251.0184784169896</v>
      </c>
      <c r="BD57" s="155">
        <v>4091.3220280432101</v>
      </c>
      <c r="BE57" s="155">
        <v>3596.8255061446398</v>
      </c>
      <c r="BF57" s="156">
        <v>-0.12326673640819701</v>
      </c>
      <c r="BG57" s="156">
        <v>-1.0988203786315799E-2</v>
      </c>
      <c r="BH57" s="156">
        <v>0.11141153604790401</v>
      </c>
    </row>
    <row r="58" spans="1:60" ht="10">
      <c r="A58" s="148"/>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V58" s="151"/>
      <c r="AW58" s="151"/>
      <c r="AX58" s="151"/>
      <c r="AY58" s="151"/>
      <c r="AZ58" s="151"/>
      <c r="BA58" s="151"/>
      <c r="BB58" s="151"/>
      <c r="BC58" s="151"/>
      <c r="BD58" s="151"/>
      <c r="BE58" s="151"/>
      <c r="BF58" s="152"/>
      <c r="BG58" s="153"/>
      <c r="BH58" s="153"/>
    </row>
    <row r="59" spans="1:60" ht="10">
      <c r="A59" s="148" t="s">
        <v>305</v>
      </c>
      <c r="B59" s="151" t="s">
        <v>273</v>
      </c>
      <c r="C59" s="151" t="s">
        <v>273</v>
      </c>
      <c r="D59" s="151" t="s">
        <v>273</v>
      </c>
      <c r="E59" s="151" t="s">
        <v>273</v>
      </c>
      <c r="F59" s="151" t="s">
        <v>273</v>
      </c>
      <c r="G59" s="151" t="s">
        <v>273</v>
      </c>
      <c r="H59" s="151" t="s">
        <v>273</v>
      </c>
      <c r="I59" s="151" t="s">
        <v>273</v>
      </c>
      <c r="J59" s="151" t="s">
        <v>273</v>
      </c>
      <c r="K59" s="151" t="s">
        <v>273</v>
      </c>
      <c r="L59" s="151" t="s">
        <v>273</v>
      </c>
      <c r="M59" s="151" t="s">
        <v>273</v>
      </c>
      <c r="N59" s="151" t="s">
        <v>273</v>
      </c>
      <c r="O59" s="151" t="s">
        <v>273</v>
      </c>
      <c r="P59" s="151" t="s">
        <v>273</v>
      </c>
      <c r="Q59" s="151" t="s">
        <v>273</v>
      </c>
      <c r="R59" s="151" t="s">
        <v>273</v>
      </c>
      <c r="S59" s="151" t="s">
        <v>273</v>
      </c>
      <c r="T59" s="151" t="s">
        <v>273</v>
      </c>
      <c r="U59" s="151" t="s">
        <v>273</v>
      </c>
      <c r="V59" s="151">
        <v>50.361193322698803</v>
      </c>
      <c r="W59" s="151">
        <v>54.188087686849698</v>
      </c>
      <c r="X59" s="151">
        <v>52.180742177591803</v>
      </c>
      <c r="Y59" s="151">
        <v>52.141169660131297</v>
      </c>
      <c r="Z59" s="151">
        <v>52.849161893610002</v>
      </c>
      <c r="AA59" s="151">
        <v>79.731011617306905</v>
      </c>
      <c r="AB59" s="151">
        <v>75.584119264199799</v>
      </c>
      <c r="AC59" s="151">
        <v>65.692290615361898</v>
      </c>
      <c r="AD59" s="151">
        <v>58.590069238320297</v>
      </c>
      <c r="AE59" s="151">
        <v>53.071305786930097</v>
      </c>
      <c r="AF59" s="151">
        <v>50.201736382538002</v>
      </c>
      <c r="AG59" s="151">
        <v>43.4971675335619</v>
      </c>
      <c r="AH59" s="151">
        <v>41.955277162516801</v>
      </c>
      <c r="AI59" s="151">
        <v>41.916706262448699</v>
      </c>
      <c r="AJ59" s="151">
        <v>41.2115766730168</v>
      </c>
      <c r="AK59" s="151">
        <v>42.011135235132699</v>
      </c>
      <c r="AL59" s="151">
        <v>39.741523154207897</v>
      </c>
      <c r="AM59" s="151">
        <v>39.267838386170801</v>
      </c>
      <c r="AN59" s="151">
        <v>34.437423138236298</v>
      </c>
      <c r="AO59" s="151">
        <v>37.313845636453102</v>
      </c>
      <c r="AP59" s="151">
        <v>40.987484466118097</v>
      </c>
      <c r="AQ59" s="151">
        <v>37.560770070116</v>
      </c>
      <c r="AR59" s="151">
        <v>34.863424401457301</v>
      </c>
      <c r="AS59" s="151">
        <v>34.461522916993403</v>
      </c>
      <c r="AT59" s="151">
        <v>28.8684338706387</v>
      </c>
      <c r="AU59" s="151">
        <v>27.417804680414601</v>
      </c>
      <c r="AV59" s="151">
        <v>30.6941357470333</v>
      </c>
      <c r="AW59" s="151">
        <v>30.838070621623402</v>
      </c>
      <c r="AX59" s="151">
        <v>31.147160244106001</v>
      </c>
      <c r="AY59" s="151">
        <v>31.701469533364701</v>
      </c>
      <c r="AZ59" s="151">
        <v>34.0546710462867</v>
      </c>
      <c r="BA59" s="151">
        <v>33.598916857824399</v>
      </c>
      <c r="BB59" s="151">
        <v>32.383343400689903</v>
      </c>
      <c r="BC59" s="151">
        <v>33.966555593424701</v>
      </c>
      <c r="BD59" s="151">
        <v>35.9468959662834</v>
      </c>
      <c r="BE59" s="151">
        <v>34.1258897453678</v>
      </c>
      <c r="BF59" s="152">
        <v>-5.32520626712083E-2</v>
      </c>
      <c r="BG59" s="153">
        <v>2.2171615870433699E-2</v>
      </c>
      <c r="BH59" s="153">
        <v>1.05704816345348E-3</v>
      </c>
    </row>
    <row r="60" spans="1:60" ht="10">
      <c r="A60" s="148" t="s">
        <v>306</v>
      </c>
      <c r="B60" s="151" t="s">
        <v>273</v>
      </c>
      <c r="C60" s="151" t="s">
        <v>273</v>
      </c>
      <c r="D60" s="151" t="s">
        <v>273</v>
      </c>
      <c r="E60" s="151" t="s">
        <v>273</v>
      </c>
      <c r="F60" s="151" t="s">
        <v>273</v>
      </c>
      <c r="G60" s="151" t="s">
        <v>273</v>
      </c>
      <c r="H60" s="151" t="s">
        <v>273</v>
      </c>
      <c r="I60" s="151" t="s">
        <v>273</v>
      </c>
      <c r="J60" s="151" t="s">
        <v>273</v>
      </c>
      <c r="K60" s="151" t="s">
        <v>273</v>
      </c>
      <c r="L60" s="151" t="s">
        <v>273</v>
      </c>
      <c r="M60" s="151" t="s">
        <v>273</v>
      </c>
      <c r="N60" s="151" t="s">
        <v>273</v>
      </c>
      <c r="O60" s="151" t="s">
        <v>273</v>
      </c>
      <c r="P60" s="151" t="s">
        <v>273</v>
      </c>
      <c r="Q60" s="151" t="s">
        <v>273</v>
      </c>
      <c r="R60" s="151" t="s">
        <v>273</v>
      </c>
      <c r="S60" s="151" t="s">
        <v>273</v>
      </c>
      <c r="T60" s="151" t="s">
        <v>273</v>
      </c>
      <c r="U60" s="151" t="s">
        <v>273</v>
      </c>
      <c r="V60" s="151">
        <v>89.616797043603597</v>
      </c>
      <c r="W60" s="151">
        <v>102.257904397581</v>
      </c>
      <c r="X60" s="151">
        <v>102.67548626225199</v>
      </c>
      <c r="Y60" s="151">
        <v>103.387666140874</v>
      </c>
      <c r="Z60" s="151">
        <v>99.309864518727196</v>
      </c>
      <c r="AA60" s="151">
        <v>94.103051790870495</v>
      </c>
      <c r="AB60" s="151">
        <v>94.631947870427496</v>
      </c>
      <c r="AC60" s="151">
        <v>87.901041950878806</v>
      </c>
      <c r="AD60" s="151">
        <v>74.068413831602797</v>
      </c>
      <c r="AE60" s="151">
        <v>61.882630602953597</v>
      </c>
      <c r="AF60" s="151">
        <v>53.786931818916202</v>
      </c>
      <c r="AG60" s="151">
        <v>55.156329247758201</v>
      </c>
      <c r="AH60" s="151">
        <v>55.860169538258802</v>
      </c>
      <c r="AI60" s="151">
        <v>54.480312755870898</v>
      </c>
      <c r="AJ60" s="151">
        <v>52.160300177157502</v>
      </c>
      <c r="AK60" s="151">
        <v>50.9997705269299</v>
      </c>
      <c r="AL60" s="151">
        <v>48.690014085310999</v>
      </c>
      <c r="AM60" s="151">
        <v>48.8704291522332</v>
      </c>
      <c r="AN60" s="151">
        <v>47.7456955794677</v>
      </c>
      <c r="AO60" s="151">
        <v>54.681879722304799</v>
      </c>
      <c r="AP60" s="151">
        <v>55.749372332920103</v>
      </c>
      <c r="AQ60" s="151">
        <v>57.8810807132786</v>
      </c>
      <c r="AR60" s="151">
        <v>56.737020525080197</v>
      </c>
      <c r="AS60" s="151">
        <v>59.415900458160699</v>
      </c>
      <c r="AT60" s="151">
        <v>57.124520512514998</v>
      </c>
      <c r="AU60" s="151">
        <v>60.164046329218102</v>
      </c>
      <c r="AV60" s="151">
        <v>57.004908407678499</v>
      </c>
      <c r="AW60" s="151">
        <v>58.5006276884572</v>
      </c>
      <c r="AX60" s="151">
        <v>58.245196968687097</v>
      </c>
      <c r="AY60" s="151">
        <v>57.261853613400199</v>
      </c>
      <c r="AZ60" s="151">
        <v>53.094052199290203</v>
      </c>
      <c r="BA60" s="151">
        <v>53.456469465023901</v>
      </c>
      <c r="BB60" s="151">
        <v>54.481896880169501</v>
      </c>
      <c r="BC60" s="151">
        <v>59.349833711837</v>
      </c>
      <c r="BD60" s="151">
        <v>58.574931871704997</v>
      </c>
      <c r="BE60" s="151">
        <v>54.6394444414723</v>
      </c>
      <c r="BF60" s="152">
        <v>-6.9735898946435698E-2</v>
      </c>
      <c r="BG60" s="153">
        <v>2.5104825744597398E-3</v>
      </c>
      <c r="BH60" s="153">
        <v>1.6924547559032299E-3</v>
      </c>
    </row>
    <row r="61" spans="1:60" ht="10">
      <c r="A61" s="148" t="s">
        <v>307</v>
      </c>
      <c r="B61" s="151" t="s">
        <v>273</v>
      </c>
      <c r="C61" s="151" t="s">
        <v>273</v>
      </c>
      <c r="D61" s="151" t="s">
        <v>273</v>
      </c>
      <c r="E61" s="151" t="s">
        <v>273</v>
      </c>
      <c r="F61" s="151" t="s">
        <v>273</v>
      </c>
      <c r="G61" s="151" t="s">
        <v>273</v>
      </c>
      <c r="H61" s="151" t="s">
        <v>273</v>
      </c>
      <c r="I61" s="151" t="s">
        <v>273</v>
      </c>
      <c r="J61" s="151" t="s">
        <v>273</v>
      </c>
      <c r="K61" s="151" t="s">
        <v>273</v>
      </c>
      <c r="L61" s="151" t="s">
        <v>273</v>
      </c>
      <c r="M61" s="151" t="s">
        <v>273</v>
      </c>
      <c r="N61" s="151" t="s">
        <v>273</v>
      </c>
      <c r="O61" s="151" t="s">
        <v>273</v>
      </c>
      <c r="P61" s="151" t="s">
        <v>273</v>
      </c>
      <c r="Q61" s="151" t="s">
        <v>273</v>
      </c>
      <c r="R61" s="151" t="s">
        <v>273</v>
      </c>
      <c r="S61" s="151" t="s">
        <v>273</v>
      </c>
      <c r="T61" s="151" t="s">
        <v>273</v>
      </c>
      <c r="U61" s="151" t="s">
        <v>273</v>
      </c>
      <c r="V61" s="151">
        <v>231.177818022407</v>
      </c>
      <c r="W61" s="151">
        <v>236.35609211066199</v>
      </c>
      <c r="X61" s="151">
        <v>240.973925560976</v>
      </c>
      <c r="Y61" s="151">
        <v>248.647562118537</v>
      </c>
      <c r="Z61" s="151">
        <v>242.09192626344901</v>
      </c>
      <c r="AA61" s="151">
        <v>242.57168439490599</v>
      </c>
      <c r="AB61" s="151">
        <v>240.23544253274099</v>
      </c>
      <c r="AC61" s="151">
        <v>237.096020799527</v>
      </c>
      <c r="AD61" s="151">
        <v>209.13714453317201</v>
      </c>
      <c r="AE61" s="151">
        <v>193.63826716660901</v>
      </c>
      <c r="AF61" s="151">
        <v>170.245792107049</v>
      </c>
      <c r="AG61" s="151">
        <v>148.26198130409901</v>
      </c>
      <c r="AH61" s="151">
        <v>130.920341762737</v>
      </c>
      <c r="AI61" s="151">
        <v>124.91912177743799</v>
      </c>
      <c r="AJ61" s="151">
        <v>116.31895180468</v>
      </c>
      <c r="AK61" s="151">
        <v>103.93163687372</v>
      </c>
      <c r="AL61" s="151">
        <v>119.902048229147</v>
      </c>
      <c r="AM61" s="151">
        <v>121.082609336651</v>
      </c>
      <c r="AN61" s="151">
        <v>132.56383962321999</v>
      </c>
      <c r="AO61" s="151">
        <v>144.44542020860399</v>
      </c>
      <c r="AP61" s="151">
        <v>150.020946091892</v>
      </c>
      <c r="AQ61" s="151">
        <v>162.53759060728501</v>
      </c>
      <c r="AR61" s="151">
        <v>177.238963899097</v>
      </c>
      <c r="AS61" s="151">
        <v>191.478153888836</v>
      </c>
      <c r="AT61" s="151">
        <v>172.990157041354</v>
      </c>
      <c r="AU61" s="151">
        <v>183.90774943792599</v>
      </c>
      <c r="AV61" s="151">
        <v>208.46871457604701</v>
      </c>
      <c r="AW61" s="151">
        <v>218.39751264238299</v>
      </c>
      <c r="AX61" s="151">
        <v>220.83169359211601</v>
      </c>
      <c r="AY61" s="151">
        <v>223.787654252116</v>
      </c>
      <c r="AZ61" s="151">
        <v>222.24158141536699</v>
      </c>
      <c r="BA61" s="151">
        <v>216.92723453372199</v>
      </c>
      <c r="BB61" s="151">
        <v>232.18944520818999</v>
      </c>
      <c r="BC61" s="151">
        <v>255.28557502317099</v>
      </c>
      <c r="BD61" s="151">
        <v>246.334887706171</v>
      </c>
      <c r="BE61" s="151">
        <v>241.01922872292499</v>
      </c>
      <c r="BF61" s="152">
        <v>-2.4252275111036701E-2</v>
      </c>
      <c r="BG61" s="153">
        <v>3.5977809818133102E-2</v>
      </c>
      <c r="BH61" s="153">
        <v>7.4655616301733197E-3</v>
      </c>
    </row>
    <row r="62" spans="1:60" ht="10">
      <c r="A62" s="148" t="s">
        <v>308</v>
      </c>
      <c r="B62" s="151" t="s">
        <v>273</v>
      </c>
      <c r="C62" s="151" t="s">
        <v>273</v>
      </c>
      <c r="D62" s="151" t="s">
        <v>273</v>
      </c>
      <c r="E62" s="151" t="s">
        <v>273</v>
      </c>
      <c r="F62" s="151" t="s">
        <v>273</v>
      </c>
      <c r="G62" s="151" t="s">
        <v>273</v>
      </c>
      <c r="H62" s="151" t="s">
        <v>273</v>
      </c>
      <c r="I62" s="151" t="s">
        <v>273</v>
      </c>
      <c r="J62" s="151" t="s">
        <v>273</v>
      </c>
      <c r="K62" s="151" t="s">
        <v>273</v>
      </c>
      <c r="L62" s="151" t="s">
        <v>273</v>
      </c>
      <c r="M62" s="151" t="s">
        <v>273</v>
      </c>
      <c r="N62" s="151" t="s">
        <v>273</v>
      </c>
      <c r="O62" s="151" t="s">
        <v>273</v>
      </c>
      <c r="P62" s="151" t="s">
        <v>273</v>
      </c>
      <c r="Q62" s="151" t="s">
        <v>273</v>
      </c>
      <c r="R62" s="151" t="s">
        <v>273</v>
      </c>
      <c r="S62" s="151" t="s">
        <v>273</v>
      </c>
      <c r="T62" s="151" t="s">
        <v>273</v>
      </c>
      <c r="U62" s="151" t="s">
        <v>273</v>
      </c>
      <c r="V62" s="151">
        <v>2172.3985347974399</v>
      </c>
      <c r="W62" s="151">
        <v>2210.8047096220598</v>
      </c>
      <c r="X62" s="151">
        <v>2268.3293005924902</v>
      </c>
      <c r="Y62" s="151">
        <v>2291.7629510694901</v>
      </c>
      <c r="Z62" s="151">
        <v>2290.0755327021302</v>
      </c>
      <c r="AA62" s="151">
        <v>2233.9205458297401</v>
      </c>
      <c r="AB62" s="151">
        <v>2167.9206309801698</v>
      </c>
      <c r="AC62" s="151">
        <v>2072.56278415002</v>
      </c>
      <c r="AD62" s="151">
        <v>1895.2090166708099</v>
      </c>
      <c r="AE62" s="151">
        <v>1726.2732529868399</v>
      </c>
      <c r="AF62" s="151">
        <v>1616.4181228902501</v>
      </c>
      <c r="AG62" s="151">
        <v>1562.9458643087801</v>
      </c>
      <c r="AH62" s="151">
        <v>1463.65519049145</v>
      </c>
      <c r="AI62" s="151">
        <v>1445.3058403699599</v>
      </c>
      <c r="AJ62" s="151">
        <v>1445.8139798575901</v>
      </c>
      <c r="AK62" s="151">
        <v>1452.7630563057201</v>
      </c>
      <c r="AL62" s="151">
        <v>1466.0726901191199</v>
      </c>
      <c r="AM62" s="151">
        <v>1475.58079460368</v>
      </c>
      <c r="AN62" s="151">
        <v>1505.5055132289201</v>
      </c>
      <c r="AO62" s="151">
        <v>1517.3920349820701</v>
      </c>
      <c r="AP62" s="151">
        <v>1495.3695510256</v>
      </c>
      <c r="AQ62" s="151">
        <v>1565.07737307051</v>
      </c>
      <c r="AR62" s="151">
        <v>1560.83984869336</v>
      </c>
      <c r="AS62" s="151">
        <v>1593.1445406379</v>
      </c>
      <c r="AT62" s="151">
        <v>1483.43696106776</v>
      </c>
      <c r="AU62" s="151">
        <v>1526.6383375550399</v>
      </c>
      <c r="AV62" s="151">
        <v>1591.07288582562</v>
      </c>
      <c r="AW62" s="151">
        <v>1605.0498904481601</v>
      </c>
      <c r="AX62" s="151">
        <v>1581.0546843852801</v>
      </c>
      <c r="AY62" s="151">
        <v>1579.2218491809299</v>
      </c>
      <c r="AZ62" s="151">
        <v>1549.5374292507699</v>
      </c>
      <c r="BA62" s="151">
        <v>1566.9912666666801</v>
      </c>
      <c r="BB62" s="151">
        <v>1548.6007597066</v>
      </c>
      <c r="BC62" s="151">
        <v>1605.9617967535901</v>
      </c>
      <c r="BD62" s="151">
        <v>1595.68563407698</v>
      </c>
      <c r="BE62" s="151">
        <v>1482.1884744686799</v>
      </c>
      <c r="BF62" s="152">
        <v>-7.3665421548855498E-2</v>
      </c>
      <c r="BG62" s="153">
        <v>7.32085156431528E-3</v>
      </c>
      <c r="BH62" s="153">
        <v>4.5910732775596097E-2</v>
      </c>
    </row>
    <row r="63" spans="1:60" ht="10">
      <c r="A63" s="148" t="s">
        <v>309</v>
      </c>
      <c r="B63" s="151" t="s">
        <v>273</v>
      </c>
      <c r="C63" s="151" t="s">
        <v>273</v>
      </c>
      <c r="D63" s="151" t="s">
        <v>273</v>
      </c>
      <c r="E63" s="151" t="s">
        <v>273</v>
      </c>
      <c r="F63" s="151" t="s">
        <v>273</v>
      </c>
      <c r="G63" s="151" t="s">
        <v>273</v>
      </c>
      <c r="H63" s="151" t="s">
        <v>273</v>
      </c>
      <c r="I63" s="151" t="s">
        <v>273</v>
      </c>
      <c r="J63" s="151" t="s">
        <v>273</v>
      </c>
      <c r="K63" s="151" t="s">
        <v>273</v>
      </c>
      <c r="L63" s="151" t="s">
        <v>273</v>
      </c>
      <c r="M63" s="151" t="s">
        <v>273</v>
      </c>
      <c r="N63" s="151" t="s">
        <v>273</v>
      </c>
      <c r="O63" s="151" t="s">
        <v>273</v>
      </c>
      <c r="P63" s="151" t="s">
        <v>273</v>
      </c>
      <c r="Q63" s="151" t="s">
        <v>273</v>
      </c>
      <c r="R63" s="151" t="s">
        <v>273</v>
      </c>
      <c r="S63" s="151" t="s">
        <v>273</v>
      </c>
      <c r="T63" s="151" t="s">
        <v>273</v>
      </c>
      <c r="U63" s="151" t="s">
        <v>273</v>
      </c>
      <c r="V63" s="151">
        <v>33.194090376571602</v>
      </c>
      <c r="W63" s="151">
        <v>39.232765075672198</v>
      </c>
      <c r="X63" s="151">
        <v>39.039417830169597</v>
      </c>
      <c r="Y63" s="151">
        <v>39.201575192494197</v>
      </c>
      <c r="Z63" s="151">
        <v>40.259901853903401</v>
      </c>
      <c r="AA63" s="151">
        <v>34.742664568091797</v>
      </c>
      <c r="AB63" s="151">
        <v>35.9364638337995</v>
      </c>
      <c r="AC63" s="151">
        <v>34.123747324129198</v>
      </c>
      <c r="AD63" s="151">
        <v>26.730756976029198</v>
      </c>
      <c r="AE63" s="151">
        <v>28.362244298437201</v>
      </c>
      <c r="AF63" s="151">
        <v>23.5520157420186</v>
      </c>
      <c r="AG63" s="151">
        <v>33.800143529700001</v>
      </c>
      <c r="AH63" s="151">
        <v>26.257604762</v>
      </c>
      <c r="AI63" s="151">
        <v>32.722250666199997</v>
      </c>
      <c r="AJ63" s="151">
        <v>31.5850544579</v>
      </c>
      <c r="AK63" s="151">
        <v>26.898984454899999</v>
      </c>
      <c r="AL63" s="151">
        <v>33.085732357300003</v>
      </c>
      <c r="AM63" s="151">
        <v>28.671231295799998</v>
      </c>
      <c r="AN63" s="151">
        <v>38.892053314100004</v>
      </c>
      <c r="AO63" s="151">
        <v>38.5487146619</v>
      </c>
      <c r="AP63" s="151">
        <v>39.053824677100003</v>
      </c>
      <c r="AQ63" s="151">
        <v>39.576330420700003</v>
      </c>
      <c r="AR63" s="151">
        <v>38.650096361599999</v>
      </c>
      <c r="AS63" s="151">
        <v>34.429861760199998</v>
      </c>
      <c r="AT63" s="151">
        <v>51.316639600400002</v>
      </c>
      <c r="AU63" s="151">
        <v>55.094467690709003</v>
      </c>
      <c r="AV63" s="151">
        <v>60.914257728573801</v>
      </c>
      <c r="AW63" s="151">
        <v>66.644680107332306</v>
      </c>
      <c r="AX63" s="151">
        <v>62.807851213819703</v>
      </c>
      <c r="AY63" s="151">
        <v>64.450004826927099</v>
      </c>
      <c r="AZ63" s="151">
        <v>75.205107052817198</v>
      </c>
      <c r="BA63" s="151">
        <v>74.499265742507603</v>
      </c>
      <c r="BB63" s="151">
        <v>73.464745304769295</v>
      </c>
      <c r="BC63" s="151">
        <v>80.620294092827706</v>
      </c>
      <c r="BD63" s="151">
        <v>87.163831328665196</v>
      </c>
      <c r="BE63" s="151">
        <v>86.212690238389598</v>
      </c>
      <c r="BF63" s="152">
        <v>-1.3614533352332101E-2</v>
      </c>
      <c r="BG63" s="153">
        <v>5.4405858326199298E-2</v>
      </c>
      <c r="BH63" s="153">
        <v>2.6704348681559002E-3</v>
      </c>
    </row>
    <row r="64" spans="1:60" ht="10">
      <c r="A64" s="148" t="s">
        <v>310</v>
      </c>
      <c r="B64" s="151">
        <v>1919.0440975148699</v>
      </c>
      <c r="C64" s="151">
        <v>2027.4788469972</v>
      </c>
      <c r="D64" s="151">
        <v>2120.7860829246101</v>
      </c>
      <c r="E64" s="151">
        <v>2172.84811432576</v>
      </c>
      <c r="F64" s="151">
        <v>2253.50294412618</v>
      </c>
      <c r="G64" s="151">
        <v>2337.3433406346999</v>
      </c>
      <c r="H64" s="151">
        <v>2431.8471808857798</v>
      </c>
      <c r="I64" s="151">
        <v>2550.5145813107401</v>
      </c>
      <c r="J64" s="151">
        <v>2660.4955697486198</v>
      </c>
      <c r="K64" s="151">
        <v>2762.5307068633301</v>
      </c>
      <c r="L64" s="151">
        <v>2926.5371776074298</v>
      </c>
      <c r="M64" s="151">
        <v>3024.2738894332501</v>
      </c>
      <c r="N64" s="151">
        <v>3135.4491543224199</v>
      </c>
      <c r="O64" s="151">
        <v>3229.1481126079102</v>
      </c>
      <c r="P64" s="151">
        <v>3287.99438206787</v>
      </c>
      <c r="Q64" s="151">
        <v>3306.0431721816199</v>
      </c>
      <c r="R64" s="151">
        <v>3339.0763095017001</v>
      </c>
      <c r="S64" s="151">
        <v>3404.3387412838301</v>
      </c>
      <c r="T64" s="151">
        <v>3444.3318210520902</v>
      </c>
      <c r="U64" s="151">
        <v>3506.2021284356201</v>
      </c>
      <c r="V64" s="151" t="s">
        <v>273</v>
      </c>
      <c r="W64" s="151" t="s">
        <v>273</v>
      </c>
      <c r="X64" s="151" t="s">
        <v>273</v>
      </c>
      <c r="Y64" s="151" t="s">
        <v>273</v>
      </c>
      <c r="Z64" s="151" t="s">
        <v>273</v>
      </c>
      <c r="AA64" s="151" t="s">
        <v>273</v>
      </c>
      <c r="AB64" s="151" t="s">
        <v>273</v>
      </c>
      <c r="AC64" s="151" t="s">
        <v>273</v>
      </c>
      <c r="AD64" s="151" t="s">
        <v>273</v>
      </c>
      <c r="AE64" s="151" t="s">
        <v>273</v>
      </c>
      <c r="AF64" s="151" t="s">
        <v>273</v>
      </c>
      <c r="AG64" s="151" t="s">
        <v>273</v>
      </c>
      <c r="AH64" s="151" t="s">
        <v>273</v>
      </c>
      <c r="AI64" s="151" t="s">
        <v>273</v>
      </c>
      <c r="AJ64" s="151" t="s">
        <v>273</v>
      </c>
      <c r="AK64" s="151" t="s">
        <v>273</v>
      </c>
      <c r="AL64" s="151" t="s">
        <v>273</v>
      </c>
      <c r="AM64" s="151" t="s">
        <v>273</v>
      </c>
      <c r="AN64" s="151" t="s">
        <v>273</v>
      </c>
      <c r="AO64" s="151" t="s">
        <v>273</v>
      </c>
      <c r="AP64" s="151" t="s">
        <v>273</v>
      </c>
      <c r="AQ64" s="151" t="s">
        <v>273</v>
      </c>
      <c r="AR64" s="151" t="s">
        <v>273</v>
      </c>
      <c r="AS64" s="151" t="s">
        <v>273</v>
      </c>
      <c r="AT64" s="151" t="s">
        <v>273</v>
      </c>
      <c r="AU64" s="151" t="s">
        <v>273</v>
      </c>
      <c r="AV64" s="151" t="s">
        <v>273</v>
      </c>
      <c r="AW64" s="151" t="s">
        <v>273</v>
      </c>
      <c r="AX64" s="151" t="s">
        <v>273</v>
      </c>
      <c r="AY64" s="151" t="s">
        <v>273</v>
      </c>
      <c r="AZ64" s="151" t="s">
        <v>273</v>
      </c>
      <c r="BA64" s="151" t="s">
        <v>273</v>
      </c>
      <c r="BB64" s="151" t="s">
        <v>273</v>
      </c>
      <c r="BC64" s="151" t="s">
        <v>273</v>
      </c>
      <c r="BD64" s="151" t="s">
        <v>273</v>
      </c>
      <c r="BE64" s="151" t="s">
        <v>273</v>
      </c>
      <c r="BF64" s="153" t="s">
        <v>273</v>
      </c>
      <c r="BG64" s="153" t="s">
        <v>273</v>
      </c>
      <c r="BH64" s="157" t="s">
        <v>273</v>
      </c>
    </row>
    <row r="65" spans="1:63" ht="10">
      <c r="A65" s="148" t="s">
        <v>311</v>
      </c>
      <c r="B65" s="151" t="s">
        <v>273</v>
      </c>
      <c r="C65" s="151" t="s">
        <v>273</v>
      </c>
      <c r="D65" s="151" t="s">
        <v>273</v>
      </c>
      <c r="E65" s="151" t="s">
        <v>273</v>
      </c>
      <c r="F65" s="151" t="s">
        <v>273</v>
      </c>
      <c r="G65" s="151" t="s">
        <v>273</v>
      </c>
      <c r="H65" s="151" t="s">
        <v>273</v>
      </c>
      <c r="I65" s="151" t="s">
        <v>273</v>
      </c>
      <c r="J65" s="151" t="s">
        <v>273</v>
      </c>
      <c r="K65" s="151" t="s">
        <v>273</v>
      </c>
      <c r="L65" s="151" t="s">
        <v>273</v>
      </c>
      <c r="M65" s="151" t="s">
        <v>273</v>
      </c>
      <c r="N65" s="151" t="s">
        <v>273</v>
      </c>
      <c r="O65" s="151" t="s">
        <v>273</v>
      </c>
      <c r="P65" s="151" t="s">
        <v>273</v>
      </c>
      <c r="Q65" s="151" t="s">
        <v>273</v>
      </c>
      <c r="R65" s="151" t="s">
        <v>273</v>
      </c>
      <c r="S65" s="151" t="s">
        <v>273</v>
      </c>
      <c r="T65" s="151" t="s">
        <v>273</v>
      </c>
      <c r="U65" s="151" t="s">
        <v>273</v>
      </c>
      <c r="V65" s="151">
        <v>101.401553666791</v>
      </c>
      <c r="W65" s="151">
        <v>100.484625894608</v>
      </c>
      <c r="X65" s="151">
        <v>100.278363902699</v>
      </c>
      <c r="Y65" s="151">
        <v>106.96214242028</v>
      </c>
      <c r="Z65" s="151">
        <v>109.36926688551701</v>
      </c>
      <c r="AA65" s="151">
        <v>106.40599145625301</v>
      </c>
      <c r="AB65" s="151">
        <v>104.89218551800199</v>
      </c>
      <c r="AC65" s="151">
        <v>99.409331753498506</v>
      </c>
      <c r="AD65" s="151">
        <v>107.603592105884</v>
      </c>
      <c r="AE65" s="151">
        <v>100.396614649688</v>
      </c>
      <c r="AF65" s="151">
        <v>97.333044602444005</v>
      </c>
      <c r="AG65" s="151">
        <v>100.08991480048201</v>
      </c>
      <c r="AH65" s="151">
        <v>98.342009177582895</v>
      </c>
      <c r="AI65" s="151">
        <v>105.56692935540499</v>
      </c>
      <c r="AJ65" s="151">
        <v>119.39535368030501</v>
      </c>
      <c r="AK65" s="151">
        <v>121.845832418215</v>
      </c>
      <c r="AL65" s="151">
        <v>122.04757147895501</v>
      </c>
      <c r="AM65" s="151">
        <v>125.117714278142</v>
      </c>
      <c r="AN65" s="151">
        <v>113.82042257355</v>
      </c>
      <c r="AO65" s="151">
        <v>113.925556952085</v>
      </c>
      <c r="AP65" s="151">
        <v>113.05703993232299</v>
      </c>
      <c r="AQ65" s="151">
        <v>106.002957045267</v>
      </c>
      <c r="AR65" s="151">
        <v>112.286089417187</v>
      </c>
      <c r="AS65" s="151">
        <v>107.714413454571</v>
      </c>
      <c r="AT65" s="151">
        <v>106.083819227058</v>
      </c>
      <c r="AU65" s="151">
        <v>104.566459503961</v>
      </c>
      <c r="AV65" s="151">
        <v>109.575486785462</v>
      </c>
      <c r="AW65" s="151">
        <v>109.70917150112901</v>
      </c>
      <c r="AX65" s="151">
        <v>113.920068086974</v>
      </c>
      <c r="AY65" s="151">
        <v>116.713534498955</v>
      </c>
      <c r="AZ65" s="151">
        <v>110.72872874111199</v>
      </c>
      <c r="BA65" s="151">
        <v>105.789019724255</v>
      </c>
      <c r="BB65" s="151">
        <v>105.048068309176</v>
      </c>
      <c r="BC65" s="151">
        <v>111.264148526912</v>
      </c>
      <c r="BD65" s="151">
        <v>110.653448667007</v>
      </c>
      <c r="BE65" s="151">
        <v>108.235046758763</v>
      </c>
      <c r="BF65" s="152">
        <v>-2.45281652981627E-2</v>
      </c>
      <c r="BG65" s="153">
        <v>4.2262760514861801E-3</v>
      </c>
      <c r="BH65" s="153">
        <v>3.3525765408997702E-3</v>
      </c>
    </row>
    <row r="66" spans="1:63" ht="10">
      <c r="A66" s="148" t="s">
        <v>312</v>
      </c>
      <c r="B66" s="151" t="s">
        <v>273</v>
      </c>
      <c r="C66" s="151" t="s">
        <v>273</v>
      </c>
      <c r="D66" s="151" t="s">
        <v>273</v>
      </c>
      <c r="E66" s="151" t="s">
        <v>273</v>
      </c>
      <c r="F66" s="151" t="s">
        <v>273</v>
      </c>
      <c r="G66" s="151" t="s">
        <v>273</v>
      </c>
      <c r="H66" s="151" t="s">
        <v>273</v>
      </c>
      <c r="I66" s="151" t="s">
        <v>273</v>
      </c>
      <c r="J66" s="151" t="s">
        <v>273</v>
      </c>
      <c r="K66" s="151" t="s">
        <v>273</v>
      </c>
      <c r="L66" s="151" t="s">
        <v>273</v>
      </c>
      <c r="M66" s="151" t="s">
        <v>273</v>
      </c>
      <c r="N66" s="151" t="s">
        <v>273</v>
      </c>
      <c r="O66" s="151" t="s">
        <v>273</v>
      </c>
      <c r="P66" s="151" t="s">
        <v>273</v>
      </c>
      <c r="Q66" s="151" t="s">
        <v>273</v>
      </c>
      <c r="R66" s="151" t="s">
        <v>273</v>
      </c>
      <c r="S66" s="151" t="s">
        <v>273</v>
      </c>
      <c r="T66" s="151" t="s">
        <v>273</v>
      </c>
      <c r="U66" s="151" t="s">
        <v>273</v>
      </c>
      <c r="V66" s="151">
        <v>82.6917791711478</v>
      </c>
      <c r="W66" s="151">
        <v>81.516077144570502</v>
      </c>
      <c r="X66" s="151">
        <v>82.448063285870901</v>
      </c>
      <c r="Y66" s="151">
        <v>84.476421051189305</v>
      </c>
      <c r="Z66" s="151">
        <v>83.665645574466893</v>
      </c>
      <c r="AA66" s="151">
        <v>83.899777638664503</v>
      </c>
      <c r="AB66" s="151">
        <v>66.966307442434697</v>
      </c>
      <c r="AC66" s="151">
        <v>52.027285680042297</v>
      </c>
      <c r="AD66" s="151">
        <v>35.692579796860798</v>
      </c>
      <c r="AE66" s="151">
        <v>25.161857297122001</v>
      </c>
      <c r="AF66" s="151">
        <v>20.864901965459499</v>
      </c>
      <c r="AG66" s="151">
        <v>21.677152694057899</v>
      </c>
      <c r="AH66" s="151">
        <v>21.239875932276</v>
      </c>
      <c r="AI66" s="151">
        <v>21.2673090554708</v>
      </c>
      <c r="AJ66" s="151">
        <v>17.3931341712453</v>
      </c>
      <c r="AK66" s="151">
        <v>15.9835467630962</v>
      </c>
      <c r="AL66" s="151">
        <v>16.009930753439701</v>
      </c>
      <c r="AM66" s="151">
        <v>16.281961978961501</v>
      </c>
      <c r="AN66" s="151">
        <v>16.408225702349</v>
      </c>
      <c r="AO66" s="151">
        <v>18.344613455241799</v>
      </c>
      <c r="AP66" s="151">
        <v>19.4916431870469</v>
      </c>
      <c r="AQ66" s="151">
        <v>20.284969853492498</v>
      </c>
      <c r="AR66" s="151">
        <v>22.837006038286201</v>
      </c>
      <c r="AS66" s="151">
        <v>24.419274199235801</v>
      </c>
      <c r="AT66" s="151">
        <v>23.566945422990202</v>
      </c>
      <c r="AU66" s="151">
        <v>23.071607643951399</v>
      </c>
      <c r="AV66" s="151">
        <v>24.6100105515292</v>
      </c>
      <c r="AW66" s="151">
        <v>26.597196549318198</v>
      </c>
      <c r="AX66" s="151">
        <v>25.483516450982499</v>
      </c>
      <c r="AY66" s="151">
        <v>27.413055561679499</v>
      </c>
      <c r="AZ66" s="151">
        <v>28.562082471481599</v>
      </c>
      <c r="BA66" s="151">
        <v>29.153750064025601</v>
      </c>
      <c r="BB66" s="151">
        <v>29.441859524492699</v>
      </c>
      <c r="BC66" s="151">
        <v>33.2179588949801</v>
      </c>
      <c r="BD66" s="151">
        <v>31.27429646157</v>
      </c>
      <c r="BE66" s="151">
        <v>33.050854619623301</v>
      </c>
      <c r="BF66" s="152">
        <v>5.3918248125932197E-2</v>
      </c>
      <c r="BG66" s="153">
        <v>2.86992548859097E-2</v>
      </c>
      <c r="BH66" s="153">
        <v>1.0237489904855301E-3</v>
      </c>
    </row>
    <row r="67" spans="1:63" s="145" customFormat="1">
      <c r="A67" s="154" t="s">
        <v>313</v>
      </c>
      <c r="B67" s="155">
        <v>1919.0440975148699</v>
      </c>
      <c r="C67" s="155">
        <v>2027.4788469972</v>
      </c>
      <c r="D67" s="155">
        <v>2120.7860829246101</v>
      </c>
      <c r="E67" s="155">
        <v>2172.84811432576</v>
      </c>
      <c r="F67" s="155">
        <v>2253.50294412618</v>
      </c>
      <c r="G67" s="155">
        <v>2337.3433406346999</v>
      </c>
      <c r="H67" s="155">
        <v>2431.8471808857798</v>
      </c>
      <c r="I67" s="155">
        <v>2550.5145813107401</v>
      </c>
      <c r="J67" s="155">
        <v>2660.4955697486198</v>
      </c>
      <c r="K67" s="155">
        <v>2762.5307068633301</v>
      </c>
      <c r="L67" s="155">
        <v>2926.5371776074298</v>
      </c>
      <c r="M67" s="155">
        <v>3024.2738894332501</v>
      </c>
      <c r="N67" s="155">
        <v>3135.4491543224199</v>
      </c>
      <c r="O67" s="155">
        <v>3229.1481126079102</v>
      </c>
      <c r="P67" s="155">
        <v>3287.99438206787</v>
      </c>
      <c r="Q67" s="155">
        <v>3306.0431721816199</v>
      </c>
      <c r="R67" s="155">
        <v>3339.0763095017001</v>
      </c>
      <c r="S67" s="155">
        <v>3404.3387412838301</v>
      </c>
      <c r="T67" s="155">
        <v>3444.3318210520902</v>
      </c>
      <c r="U67" s="155">
        <v>3506.2021284356201</v>
      </c>
      <c r="V67" s="155">
        <v>2796.6795684006602</v>
      </c>
      <c r="W67" s="155">
        <v>2866.191571932</v>
      </c>
      <c r="X67" s="155">
        <v>2926.0951436120499</v>
      </c>
      <c r="Y67" s="155">
        <v>2965.9616876529899</v>
      </c>
      <c r="Z67" s="155">
        <v>2956.0189446917998</v>
      </c>
      <c r="AA67" s="155">
        <v>2875.3747272958299</v>
      </c>
      <c r="AB67" s="155">
        <v>2786.1670974417798</v>
      </c>
      <c r="AC67" s="155">
        <v>2648.8125022734498</v>
      </c>
      <c r="AD67" s="155">
        <v>2407.0315731526798</v>
      </c>
      <c r="AE67" s="155">
        <v>2188.7861727885802</v>
      </c>
      <c r="AF67" s="155">
        <v>2032.4025455086801</v>
      </c>
      <c r="AG67" s="155">
        <v>1965.4285534184401</v>
      </c>
      <c r="AH67" s="155">
        <v>1838.23046882682</v>
      </c>
      <c r="AI67" s="155">
        <v>1826.1784702427999</v>
      </c>
      <c r="AJ67" s="155">
        <v>1823.8783508218901</v>
      </c>
      <c r="AK67" s="155">
        <v>1814.43396257771</v>
      </c>
      <c r="AL67" s="155">
        <v>1845.54951017748</v>
      </c>
      <c r="AM67" s="155">
        <v>1854.87257903163</v>
      </c>
      <c r="AN67" s="155">
        <v>1889.37317315984</v>
      </c>
      <c r="AO67" s="155">
        <v>1924.6520656186599</v>
      </c>
      <c r="AP67" s="155">
        <v>1913.729861713</v>
      </c>
      <c r="AQ67" s="155">
        <v>1988.92107178065</v>
      </c>
      <c r="AR67" s="155">
        <v>2003.45244933606</v>
      </c>
      <c r="AS67" s="155">
        <v>2045.0636673158999</v>
      </c>
      <c r="AT67" s="155">
        <v>1923.3874767427201</v>
      </c>
      <c r="AU67" s="155">
        <v>1980.8604728412199</v>
      </c>
      <c r="AV67" s="155">
        <v>2082.3403996219399</v>
      </c>
      <c r="AW67" s="155">
        <v>2115.7371495584098</v>
      </c>
      <c r="AX67" s="155">
        <v>2093.4901709419701</v>
      </c>
      <c r="AY67" s="155">
        <v>2100.5494214673699</v>
      </c>
      <c r="AZ67" s="155">
        <v>2073.42365217713</v>
      </c>
      <c r="BA67" s="155">
        <v>2080.4159230540299</v>
      </c>
      <c r="BB67" s="155">
        <v>2075.6101183340902</v>
      </c>
      <c r="BC67" s="155">
        <v>2179.6661625967399</v>
      </c>
      <c r="BD67" s="155">
        <v>2165.6339260783798</v>
      </c>
      <c r="BE67" s="155">
        <v>2039.47162899522</v>
      </c>
      <c r="BF67" s="156">
        <v>-6.0829590057674299E-2</v>
      </c>
      <c r="BG67" s="156">
        <v>1.1933156993591E-2</v>
      </c>
      <c r="BH67" s="156">
        <v>6.31725577246674E-2</v>
      </c>
    </row>
    <row r="68" spans="1:63" ht="10">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c r="AC68" s="151"/>
      <c r="AD68" s="151"/>
      <c r="AE68" s="151"/>
      <c r="AF68" s="151"/>
      <c r="AG68" s="151"/>
      <c r="AH68" s="151"/>
      <c r="AI68" s="151"/>
      <c r="AJ68" s="151"/>
      <c r="AK68" s="151"/>
      <c r="AL68" s="151"/>
      <c r="AM68" s="151"/>
      <c r="AN68" s="151"/>
      <c r="AO68" s="151"/>
      <c r="AP68" s="151"/>
      <c r="AQ68" s="151"/>
      <c r="AR68" s="151"/>
      <c r="AS68" s="151"/>
      <c r="AT68" s="151"/>
      <c r="AU68" s="151"/>
      <c r="AV68" s="151"/>
      <c r="AW68" s="151"/>
      <c r="AX68" s="151"/>
      <c r="AY68" s="151"/>
      <c r="AZ68" s="151"/>
      <c r="BA68" s="151"/>
      <c r="BB68" s="151"/>
      <c r="BC68" s="151"/>
      <c r="BD68" s="151"/>
      <c r="BE68" s="151"/>
      <c r="BF68" s="152"/>
      <c r="BG68" s="153"/>
      <c r="BH68" s="153"/>
    </row>
    <row r="69" spans="1:63" ht="10">
      <c r="A69" s="144" t="s">
        <v>314</v>
      </c>
      <c r="B69" s="151">
        <v>21.226315119451399</v>
      </c>
      <c r="C69" s="151">
        <v>23.434113774451401</v>
      </c>
      <c r="D69" s="151">
        <v>26.114891309598701</v>
      </c>
      <c r="E69" s="151">
        <v>29.043867663476501</v>
      </c>
      <c r="F69" s="151">
        <v>32.112802069618098</v>
      </c>
      <c r="G69" s="151">
        <v>37.749167117819198</v>
      </c>
      <c r="H69" s="151">
        <v>40.871024525741603</v>
      </c>
      <c r="I69" s="151">
        <v>46.100157388522398</v>
      </c>
      <c r="J69" s="151">
        <v>56.506206220538502</v>
      </c>
      <c r="K69" s="151">
        <v>63.288258312948201</v>
      </c>
      <c r="L69" s="151">
        <v>120.806985295159</v>
      </c>
      <c r="M69" s="151">
        <v>139.94945888396799</v>
      </c>
      <c r="N69" s="151">
        <v>147.99622354267299</v>
      </c>
      <c r="O69" s="151">
        <v>144.007253804312</v>
      </c>
      <c r="P69" s="151">
        <v>133.13482533294899</v>
      </c>
      <c r="Q69" s="151">
        <v>113.727471302838</v>
      </c>
      <c r="R69" s="151">
        <v>113.210776468692</v>
      </c>
      <c r="S69" s="151">
        <v>137.491705115115</v>
      </c>
      <c r="T69" s="151">
        <v>149.26008227451399</v>
      </c>
      <c r="U69" s="151">
        <v>153.61814644377</v>
      </c>
      <c r="V69" s="151">
        <v>164.44963556131799</v>
      </c>
      <c r="W69" s="151">
        <v>154.18655633207899</v>
      </c>
      <c r="X69" s="151">
        <v>162.162758862798</v>
      </c>
      <c r="Y69" s="151">
        <v>162.27762003340499</v>
      </c>
      <c r="Z69" s="151">
        <v>188.78073084763199</v>
      </c>
      <c r="AA69" s="151">
        <v>204.123893048312</v>
      </c>
      <c r="AB69" s="151">
        <v>224.312817518267</v>
      </c>
      <c r="AC69" s="151">
        <v>240.08643078128699</v>
      </c>
      <c r="AD69" s="151">
        <v>224.36859980119601</v>
      </c>
      <c r="AE69" s="151">
        <v>249.679181582605</v>
      </c>
      <c r="AF69" s="151">
        <v>259.43179691019702</v>
      </c>
      <c r="AG69" s="151">
        <v>273.89559379774801</v>
      </c>
      <c r="AH69" s="151">
        <v>281.42733909786801</v>
      </c>
      <c r="AI69" s="151">
        <v>287.58297134533001</v>
      </c>
      <c r="AJ69" s="151">
        <v>312.98087496563898</v>
      </c>
      <c r="AK69" s="151">
        <v>327.53706375301198</v>
      </c>
      <c r="AL69" s="151">
        <v>350.07918738158298</v>
      </c>
      <c r="AM69" s="151">
        <v>372.204273932832</v>
      </c>
      <c r="AN69" s="151">
        <v>384.11903554262699</v>
      </c>
      <c r="AO69" s="151">
        <v>412.82230123748599</v>
      </c>
      <c r="AP69" s="151">
        <v>432.721198951372</v>
      </c>
      <c r="AQ69" s="151">
        <v>474.62553529364698</v>
      </c>
      <c r="AR69" s="151">
        <v>500.43442191736398</v>
      </c>
      <c r="AS69" s="151">
        <v>521.51008158519596</v>
      </c>
      <c r="AT69" s="151">
        <v>526.74556389223699</v>
      </c>
      <c r="AU69" s="151">
        <v>537.49372769851698</v>
      </c>
      <c r="AV69" s="151">
        <v>549.82322426757298</v>
      </c>
      <c r="AW69" s="151">
        <v>557.22246358739199</v>
      </c>
      <c r="AX69" s="151">
        <v>569.16662636673198</v>
      </c>
      <c r="AY69" s="151">
        <v>583.40487824295803</v>
      </c>
      <c r="AZ69" s="151">
        <v>576.93878281784396</v>
      </c>
      <c r="BA69" s="151">
        <v>605.26055825921401</v>
      </c>
      <c r="BB69" s="151">
        <v>616.13068218257104</v>
      </c>
      <c r="BC69" s="151">
        <v>653.67957977971002</v>
      </c>
      <c r="BD69" s="151">
        <v>674.70491544495701</v>
      </c>
      <c r="BE69" s="151">
        <v>678.23121601806702</v>
      </c>
      <c r="BF69" s="152">
        <v>2.4799134861186499E-3</v>
      </c>
      <c r="BG69" s="153">
        <v>2.50647488441973E-2</v>
      </c>
      <c r="BH69" s="153">
        <v>2.1008186647676699E-2</v>
      </c>
    </row>
    <row r="70" spans="1:63" ht="10">
      <c r="A70" s="144" t="s">
        <v>315</v>
      </c>
      <c r="B70" s="151">
        <v>5.1163846304644203</v>
      </c>
      <c r="C70" s="151">
        <v>5.6683914055227396</v>
      </c>
      <c r="D70" s="151">
        <v>5.8049342442612</v>
      </c>
      <c r="E70" s="151">
        <v>6.2171104853362396</v>
      </c>
      <c r="F70" s="151">
        <v>7.1772181500632</v>
      </c>
      <c r="G70" s="151">
        <v>9.2080622566492298</v>
      </c>
      <c r="H70" s="151">
        <v>10.0371340602495</v>
      </c>
      <c r="I70" s="151">
        <v>12.0527118329424</v>
      </c>
      <c r="J70" s="151">
        <v>11.664101850502901</v>
      </c>
      <c r="K70" s="151">
        <v>11.407458135184701</v>
      </c>
      <c r="L70" s="151">
        <v>29.508273471701798</v>
      </c>
      <c r="M70" s="151">
        <v>37.517853958693301</v>
      </c>
      <c r="N70" s="151">
        <v>33.913131400411203</v>
      </c>
      <c r="O70" s="151">
        <v>31.928438573841799</v>
      </c>
      <c r="P70" s="151">
        <v>40.639471827738497</v>
      </c>
      <c r="Q70" s="151">
        <v>41.510493052301001</v>
      </c>
      <c r="R70" s="151">
        <v>29.4239721524537</v>
      </c>
      <c r="S70" s="151">
        <v>30.798468246270001</v>
      </c>
      <c r="T70" s="151">
        <v>33.504023461904502</v>
      </c>
      <c r="U70" s="151">
        <v>37.438781800186398</v>
      </c>
      <c r="V70" s="151">
        <v>45.3108693485716</v>
      </c>
      <c r="W70" s="151">
        <v>50.938591766287999</v>
      </c>
      <c r="X70" s="151">
        <v>53.939432275386899</v>
      </c>
      <c r="Y70" s="151">
        <v>59.906121379871301</v>
      </c>
      <c r="Z70" s="151">
        <v>66.869562264077203</v>
      </c>
      <c r="AA70" s="151">
        <v>60.464557753514903</v>
      </c>
      <c r="AB70" s="151">
        <v>36.377250420913803</v>
      </c>
      <c r="AC70" s="151">
        <v>56.594191037391802</v>
      </c>
      <c r="AD70" s="151">
        <v>78.109779450210397</v>
      </c>
      <c r="AE70" s="151">
        <v>89.944948845566998</v>
      </c>
      <c r="AF70" s="151">
        <v>87.538914011685193</v>
      </c>
      <c r="AG70" s="151">
        <v>91.129359744066605</v>
      </c>
      <c r="AH70" s="151">
        <v>109.86015022361499</v>
      </c>
      <c r="AI70" s="151">
        <v>80.144303243842799</v>
      </c>
      <c r="AJ70" s="151">
        <v>63.560829188875601</v>
      </c>
      <c r="AK70" s="151">
        <v>83.024541501820494</v>
      </c>
      <c r="AL70" s="151">
        <v>91.967845846215695</v>
      </c>
      <c r="AM70" s="151">
        <v>87.283605446352595</v>
      </c>
      <c r="AN70" s="151">
        <v>86.843885038576801</v>
      </c>
      <c r="AO70" s="151">
        <v>93.283327964557799</v>
      </c>
      <c r="AP70" s="151">
        <v>89.7295476596112</v>
      </c>
      <c r="AQ70" s="151">
        <v>88.767069279045799</v>
      </c>
      <c r="AR70" s="151">
        <v>91.722229808444396</v>
      </c>
      <c r="AS70" s="151">
        <v>93.8822616304859</v>
      </c>
      <c r="AT70" s="151">
        <v>106.698331335584</v>
      </c>
      <c r="AU70" s="151">
        <v>113.691952159308</v>
      </c>
      <c r="AV70" s="151">
        <v>123.004434063421</v>
      </c>
      <c r="AW70" s="151">
        <v>134.634309221086</v>
      </c>
      <c r="AX70" s="151">
        <v>146.427729802008</v>
      </c>
      <c r="AY70" s="151">
        <v>143.72322603459401</v>
      </c>
      <c r="AZ70" s="151">
        <v>148.07708209627401</v>
      </c>
      <c r="BA70" s="151">
        <v>167.378771706962</v>
      </c>
      <c r="BB70" s="151">
        <v>165.57027973346399</v>
      </c>
      <c r="BC70" s="151">
        <v>170.89008017832799</v>
      </c>
      <c r="BD70" s="151">
        <v>181.54460326839001</v>
      </c>
      <c r="BE70" s="151">
        <v>169.95404427944001</v>
      </c>
      <c r="BF70" s="152">
        <v>-6.6401942465713903E-2</v>
      </c>
      <c r="BG70" s="153">
        <v>5.4587384007769101E-2</v>
      </c>
      <c r="BH70" s="153">
        <v>5.26432018967241E-3</v>
      </c>
      <c r="BJ70" s="158"/>
      <c r="BK70" s="159"/>
    </row>
    <row r="71" spans="1:63" ht="10">
      <c r="A71" s="144" t="s">
        <v>316</v>
      </c>
      <c r="B71" s="151">
        <v>11.8627808976729</v>
      </c>
      <c r="C71" s="151">
        <v>12.386946950403299</v>
      </c>
      <c r="D71" s="151">
        <v>12.924292603421</v>
      </c>
      <c r="E71" s="151">
        <v>13.4954142815909</v>
      </c>
      <c r="F71" s="151">
        <v>14.0850474772319</v>
      </c>
      <c r="G71" s="151">
        <v>14.689691207677599</v>
      </c>
      <c r="H71" s="151">
        <v>15.3241022444801</v>
      </c>
      <c r="I71" s="151">
        <v>15.9417365222087</v>
      </c>
      <c r="J71" s="151">
        <v>16.958392398000001</v>
      </c>
      <c r="K71" s="151">
        <v>17.2373789099208</v>
      </c>
      <c r="L71" s="151">
        <v>17.8324175945835</v>
      </c>
      <c r="M71" s="151">
        <v>18.926469126709701</v>
      </c>
      <c r="N71" s="151">
        <v>19.918158156990099</v>
      </c>
      <c r="O71" s="151">
        <v>21.300782791287102</v>
      </c>
      <c r="P71" s="151">
        <v>23.417788600234001</v>
      </c>
      <c r="Q71" s="151">
        <v>23.563466981123501</v>
      </c>
      <c r="R71" s="151">
        <v>24.106389331773599</v>
      </c>
      <c r="S71" s="151">
        <v>25.388401932597102</v>
      </c>
      <c r="T71" s="151">
        <v>25.951789180198102</v>
      </c>
      <c r="U71" s="151">
        <v>26.969155110776299</v>
      </c>
      <c r="V71" s="151">
        <v>26.275843350949302</v>
      </c>
      <c r="W71" s="151">
        <v>27.798767785410899</v>
      </c>
      <c r="X71" s="151">
        <v>30.552531237715598</v>
      </c>
      <c r="Y71" s="151">
        <v>32.556516616543703</v>
      </c>
      <c r="Z71" s="151">
        <v>33.9954858059507</v>
      </c>
      <c r="AA71" s="151">
        <v>35.005615095772299</v>
      </c>
      <c r="AB71" s="151">
        <v>36.290583887681798</v>
      </c>
      <c r="AC71" s="151">
        <v>39.550034670777301</v>
      </c>
      <c r="AD71" s="151">
        <v>41.718955724179203</v>
      </c>
      <c r="AE71" s="151">
        <v>45.390818827567998</v>
      </c>
      <c r="AF71" s="151">
        <v>50.4138217748256</v>
      </c>
      <c r="AG71" s="151">
        <v>53.643211268246503</v>
      </c>
      <c r="AH71" s="151">
        <v>53.300037776263203</v>
      </c>
      <c r="AI71" s="151">
        <v>56.705758229125202</v>
      </c>
      <c r="AJ71" s="151">
        <v>58.544987320171998</v>
      </c>
      <c r="AK71" s="151">
        <v>61.8506338369139</v>
      </c>
      <c r="AL71" s="151">
        <v>62.515625936895503</v>
      </c>
      <c r="AM71" s="151">
        <v>63.882748940498097</v>
      </c>
      <c r="AN71" s="151">
        <v>65.581265219762102</v>
      </c>
      <c r="AO71" s="151">
        <v>66.084501772698601</v>
      </c>
      <c r="AP71" s="151">
        <v>67.704876672227201</v>
      </c>
      <c r="AQ71" s="151">
        <v>67.490891562375296</v>
      </c>
      <c r="AR71" s="151">
        <v>70.462611532586394</v>
      </c>
      <c r="AS71" s="151">
        <v>71.685564176134207</v>
      </c>
      <c r="AT71" s="151">
        <v>68.449745984394795</v>
      </c>
      <c r="AU71" s="151">
        <v>71.615562352353606</v>
      </c>
      <c r="AV71" s="151">
        <v>72.861968879000798</v>
      </c>
      <c r="AW71" s="151">
        <v>78.976290931217605</v>
      </c>
      <c r="AX71" s="151">
        <v>69.295952466685307</v>
      </c>
      <c r="AY71" s="151">
        <v>66.730598458663493</v>
      </c>
      <c r="AZ71" s="151">
        <v>69.7950100620955</v>
      </c>
      <c r="BA71" s="151">
        <v>69.119363260104095</v>
      </c>
      <c r="BB71" s="151">
        <v>70.992912599740706</v>
      </c>
      <c r="BC71" s="151">
        <v>69.773489493480497</v>
      </c>
      <c r="BD71" s="151">
        <v>72.061529772419107</v>
      </c>
      <c r="BE71" s="151">
        <v>64.457095645142104</v>
      </c>
      <c r="BF71" s="152">
        <v>-0.10797087482090099</v>
      </c>
      <c r="BG71" s="153">
        <v>5.1552923728797103E-3</v>
      </c>
      <c r="BH71" s="153">
        <v>1.99655613616613E-3</v>
      </c>
    </row>
    <row r="72" spans="1:63" ht="10">
      <c r="A72" s="144" t="s">
        <v>317</v>
      </c>
      <c r="B72" s="151">
        <v>16.635193732710398</v>
      </c>
      <c r="C72" s="151">
        <v>17.368001829673801</v>
      </c>
      <c r="D72" s="151">
        <v>17.660238711354999</v>
      </c>
      <c r="E72" s="151">
        <v>18.547273560383001</v>
      </c>
      <c r="F72" s="151">
        <v>18.978824958766701</v>
      </c>
      <c r="G72" s="151">
        <v>15.4342995995182</v>
      </c>
      <c r="H72" s="151">
        <v>15.391333358100001</v>
      </c>
      <c r="I72" s="151">
        <v>16.994665711900002</v>
      </c>
      <c r="J72" s="151">
        <v>16.906063323000001</v>
      </c>
      <c r="K72" s="151">
        <v>16.193228814099999</v>
      </c>
      <c r="L72" s="151">
        <v>23.499305662499999</v>
      </c>
      <c r="M72" s="151">
        <v>25.641716666600001</v>
      </c>
      <c r="N72" s="151">
        <v>24.204656085100002</v>
      </c>
      <c r="O72" s="151">
        <v>27.664363338699999</v>
      </c>
      <c r="P72" s="151">
        <v>30.431100434099999</v>
      </c>
      <c r="Q72" s="151">
        <v>22.082582304500001</v>
      </c>
      <c r="R72" s="151">
        <v>26.849883737199999</v>
      </c>
      <c r="S72" s="151">
        <v>26.457668048399999</v>
      </c>
      <c r="T72" s="151">
        <v>29.639106867999999</v>
      </c>
      <c r="U72" s="151">
        <v>31.279530110100001</v>
      </c>
      <c r="V72" s="151">
        <v>30.232731858800001</v>
      </c>
      <c r="W72" s="151">
        <v>33.9527348214</v>
      </c>
      <c r="X72" s="151">
        <v>31.705850631600001</v>
      </c>
      <c r="Y72" s="151">
        <v>35.371293590599997</v>
      </c>
      <c r="Z72" s="151">
        <v>37.927488924000002</v>
      </c>
      <c r="AA72" s="151">
        <v>25.075798154000001</v>
      </c>
      <c r="AB72" s="151">
        <v>42.257092357600001</v>
      </c>
      <c r="AC72" s="151">
        <v>20.745129634400001</v>
      </c>
      <c r="AD72" s="151">
        <v>23.807939724600001</v>
      </c>
      <c r="AE72" s="151">
        <v>27.9083983182</v>
      </c>
      <c r="AF72" s="151">
        <v>34.756708068499997</v>
      </c>
      <c r="AG72" s="151">
        <v>34.370131530199998</v>
      </c>
      <c r="AH72" s="151">
        <v>35.466506660599997</v>
      </c>
      <c r="AI72" s="151">
        <v>42.655740302600002</v>
      </c>
      <c r="AJ72" s="151">
        <v>44.744763228799997</v>
      </c>
      <c r="AK72" s="151">
        <v>47.618110713932303</v>
      </c>
      <c r="AL72" s="151">
        <v>48.370452984257199</v>
      </c>
      <c r="AM72" s="151">
        <v>52.9131249875416</v>
      </c>
      <c r="AN72" s="151">
        <v>64.250852004342406</v>
      </c>
      <c r="AO72" s="151">
        <v>72.012697422839494</v>
      </c>
      <c r="AP72" s="151">
        <v>79.285087989833599</v>
      </c>
      <c r="AQ72" s="151">
        <v>75.225229147730403</v>
      </c>
      <c r="AR72" s="151">
        <v>72.918500150053504</v>
      </c>
      <c r="AS72" s="151">
        <v>77.852404749224306</v>
      </c>
      <c r="AT72" s="151">
        <v>77.160117139629307</v>
      </c>
      <c r="AU72" s="151">
        <v>87.814080457055496</v>
      </c>
      <c r="AV72" s="151">
        <v>89.370173928987697</v>
      </c>
      <c r="AW72" s="151">
        <v>92.393800562838706</v>
      </c>
      <c r="AX72" s="151">
        <v>97.659311162887704</v>
      </c>
      <c r="AY72" s="151">
        <v>99.483302339862703</v>
      </c>
      <c r="AZ72" s="151">
        <v>100.101852936505</v>
      </c>
      <c r="BA72" s="151">
        <v>100.464954900763</v>
      </c>
      <c r="BB72" s="151">
        <v>101.705754684494</v>
      </c>
      <c r="BC72" s="151">
        <v>101.65572591086</v>
      </c>
      <c r="BD72" s="151">
        <v>101.50103734979299</v>
      </c>
      <c r="BE72" s="151">
        <v>91.571588265409304</v>
      </c>
      <c r="BF72" s="152">
        <v>-0.10029104082608099</v>
      </c>
      <c r="BG72" s="153">
        <v>2.779798106248E-2</v>
      </c>
      <c r="BH72" s="153">
        <v>2.8364265348893498E-3</v>
      </c>
    </row>
    <row r="73" spans="1:63" ht="10">
      <c r="A73" s="144" t="s">
        <v>318</v>
      </c>
      <c r="B73" s="151">
        <v>1.4044720063</v>
      </c>
      <c r="C73" s="151">
        <v>1.4649955933000001</v>
      </c>
      <c r="D73" s="151">
        <v>1.5284653271999999</v>
      </c>
      <c r="E73" s="151">
        <v>1.5983670371000001</v>
      </c>
      <c r="F73" s="151">
        <v>1.665054289</v>
      </c>
      <c r="G73" s="151">
        <v>1.7412716318999999</v>
      </c>
      <c r="H73" s="151">
        <v>4.2911033879999998</v>
      </c>
      <c r="I73" s="151">
        <v>4.9056520140000002</v>
      </c>
      <c r="J73" s="151">
        <v>4.2611374350000002</v>
      </c>
      <c r="K73" s="151">
        <v>3.8968084649999999</v>
      </c>
      <c r="L73" s="151">
        <v>10.226272299</v>
      </c>
      <c r="M73" s="151">
        <v>11.478370386</v>
      </c>
      <c r="N73" s="151">
        <v>11.220989682000001</v>
      </c>
      <c r="O73" s="151">
        <v>10.617226068000001</v>
      </c>
      <c r="P73" s="151">
        <v>9.6625237439999907</v>
      </c>
      <c r="Q73" s="151">
        <v>5.5751071664999996</v>
      </c>
      <c r="R73" s="151">
        <v>5.7483172649999998</v>
      </c>
      <c r="S73" s="151">
        <v>5.9006314906000004</v>
      </c>
      <c r="T73" s="151">
        <v>7.8419819508000002</v>
      </c>
      <c r="U73" s="151">
        <v>9.2118329153000005</v>
      </c>
      <c r="V73" s="151">
        <v>8.6410204087999993</v>
      </c>
      <c r="W73" s="151">
        <v>8.1591693671000005</v>
      </c>
      <c r="X73" s="151">
        <v>8.5355577682000003</v>
      </c>
      <c r="Y73" s="151">
        <v>9.1205482712000006</v>
      </c>
      <c r="Z73" s="151">
        <v>10.1227341145</v>
      </c>
      <c r="AA73" s="151">
        <v>12.6837914404</v>
      </c>
      <c r="AB73" s="151">
        <v>16.928703604100001</v>
      </c>
      <c r="AC73" s="151">
        <v>15.996084850500001</v>
      </c>
      <c r="AD73" s="151">
        <v>15.343926740000001</v>
      </c>
      <c r="AE73" s="151">
        <v>14.1046466664971</v>
      </c>
      <c r="AF73" s="151">
        <v>15.710263689153701</v>
      </c>
      <c r="AG73" s="151">
        <v>15.9839435400947</v>
      </c>
      <c r="AH73" s="151">
        <v>17.548165465801901</v>
      </c>
      <c r="AI73" s="151">
        <v>17.588553973168601</v>
      </c>
      <c r="AJ73" s="151">
        <v>21.401072296624498</v>
      </c>
      <c r="AK73" s="151">
        <v>27.919362531794601</v>
      </c>
      <c r="AL73" s="151">
        <v>30.335036937228999</v>
      </c>
      <c r="AM73" s="151">
        <v>33.947656774015996</v>
      </c>
      <c r="AN73" s="151">
        <v>34.9243717075517</v>
      </c>
      <c r="AO73" s="151">
        <v>33.426407802641798</v>
      </c>
      <c r="AP73" s="151">
        <v>35.645288359773303</v>
      </c>
      <c r="AQ73" s="151">
        <v>38.618635659998603</v>
      </c>
      <c r="AR73" s="151">
        <v>38.181222092872403</v>
      </c>
      <c r="AS73" s="151">
        <v>45.124734243425202</v>
      </c>
      <c r="AT73" s="151">
        <v>44.589233048453401</v>
      </c>
      <c r="AU73" s="151">
        <v>51.581833228828401</v>
      </c>
      <c r="AV73" s="151">
        <v>54.020911323868297</v>
      </c>
      <c r="AW73" s="151">
        <v>60.1291702605468</v>
      </c>
      <c r="AX73" s="151">
        <v>70.294285035730795</v>
      </c>
      <c r="AY73" s="151">
        <v>70.280041680226006</v>
      </c>
      <c r="AZ73" s="151">
        <v>73.452613841270903</v>
      </c>
      <c r="BA73" s="151">
        <v>74.643144246188101</v>
      </c>
      <c r="BB73" s="151">
        <v>79.495120441334507</v>
      </c>
      <c r="BC73" s="151">
        <v>81.367261119322393</v>
      </c>
      <c r="BD73" s="151">
        <v>82.883174089845298</v>
      </c>
      <c r="BE73" s="151">
        <v>80.438194448740404</v>
      </c>
      <c r="BF73" s="152">
        <v>-3.21507490263487E-2</v>
      </c>
      <c r="BG73" s="153">
        <v>6.3955924456234395E-2</v>
      </c>
      <c r="BH73" s="153">
        <v>2.4915700762086902E-3</v>
      </c>
    </row>
    <row r="74" spans="1:63" ht="10">
      <c r="A74" s="144" t="s">
        <v>319</v>
      </c>
      <c r="B74" s="151">
        <v>0.30802509300000003</v>
      </c>
      <c r="C74" s="151">
        <v>0.30684431099999998</v>
      </c>
      <c r="D74" s="151">
        <v>0.44049198899999997</v>
      </c>
      <c r="E74" s="151">
        <v>1.3424760929999999</v>
      </c>
      <c r="F74" s="151">
        <v>2.0937119970000002</v>
      </c>
      <c r="G74" s="151">
        <v>2.3692931850000001</v>
      </c>
      <c r="H74" s="151">
        <v>2.3499727770000001</v>
      </c>
      <c r="I74" s="151">
        <v>2.5988603430000001</v>
      </c>
      <c r="J74" s="151">
        <v>3.6866036187</v>
      </c>
      <c r="K74" s="151">
        <v>3.2480969486000002</v>
      </c>
      <c r="L74" s="151">
        <v>11.1894345816</v>
      </c>
      <c r="M74" s="151">
        <v>9.3979363976072907</v>
      </c>
      <c r="N74" s="151">
        <v>9.4965267109957701</v>
      </c>
      <c r="O74" s="151">
        <v>10.293655791254499</v>
      </c>
      <c r="P74" s="151">
        <v>14.008711065607001</v>
      </c>
      <c r="Q74" s="151">
        <v>11.676545948330199</v>
      </c>
      <c r="R74" s="151">
        <v>12.1118221797194</v>
      </c>
      <c r="S74" s="151">
        <v>10.492917628402299</v>
      </c>
      <c r="T74" s="151">
        <v>10.203236076006201</v>
      </c>
      <c r="U74" s="151">
        <v>11.4900670226786</v>
      </c>
      <c r="V74" s="151">
        <v>10.7937145994832</v>
      </c>
      <c r="W74" s="151">
        <v>11.644174186271901</v>
      </c>
      <c r="X74" s="151">
        <v>11.3304785129314</v>
      </c>
      <c r="Y74" s="151">
        <v>12.0783425173864</v>
      </c>
      <c r="Z74" s="151">
        <v>12.6960502843017</v>
      </c>
      <c r="AA74" s="151">
        <v>12.858314315507901</v>
      </c>
      <c r="AB74" s="151">
        <v>16.1530212593516</v>
      </c>
      <c r="AC74" s="151">
        <v>24.005636448823701</v>
      </c>
      <c r="AD74" s="151">
        <v>25.712232699918001</v>
      </c>
      <c r="AE74" s="151">
        <v>26.221171117647099</v>
      </c>
      <c r="AF74" s="151">
        <v>26.3964745149094</v>
      </c>
      <c r="AG74" s="151">
        <v>19.587435908546301</v>
      </c>
      <c r="AH74" s="151">
        <v>21.149732125989001</v>
      </c>
      <c r="AI74" s="151">
        <v>22.9504816873668</v>
      </c>
      <c r="AJ74" s="151">
        <v>25.899909011921299</v>
      </c>
      <c r="AK74" s="151">
        <v>22.570032751623501</v>
      </c>
      <c r="AL74" s="151">
        <v>21.615267304328</v>
      </c>
      <c r="AM74" s="151">
        <v>25.051622281756</v>
      </c>
      <c r="AN74" s="151">
        <v>35.182946181227102</v>
      </c>
      <c r="AO74" s="151">
        <v>41.231677325379003</v>
      </c>
      <c r="AP74" s="151">
        <v>45.028011860128899</v>
      </c>
      <c r="AQ74" s="151">
        <v>46.100887875731203</v>
      </c>
      <c r="AR74" s="151">
        <v>51.660960995529202</v>
      </c>
      <c r="AS74" s="151">
        <v>57.439280880465503</v>
      </c>
      <c r="AT74" s="151">
        <v>58.9500345397405</v>
      </c>
      <c r="AU74" s="151">
        <v>61.8722592336959</v>
      </c>
      <c r="AV74" s="151">
        <v>69.778074083641798</v>
      </c>
      <c r="AW74" s="151">
        <v>79.877568011978198</v>
      </c>
      <c r="AX74" s="151">
        <v>90.121929233675402</v>
      </c>
      <c r="AY74" s="151">
        <v>97.872722879159198</v>
      </c>
      <c r="AZ74" s="151">
        <v>112.321277786013</v>
      </c>
      <c r="BA74" s="151">
        <v>109.976754653052</v>
      </c>
      <c r="BB74" s="151">
        <v>105.97546333576901</v>
      </c>
      <c r="BC74" s="151">
        <v>92.685201535274999</v>
      </c>
      <c r="BD74" s="151">
        <v>101.831089006071</v>
      </c>
      <c r="BE74" s="151">
        <v>87.655392779457102</v>
      </c>
      <c r="BF74" s="152">
        <v>-0.14155983183526399</v>
      </c>
      <c r="BG74" s="153">
        <v>5.6184117477526399E-2</v>
      </c>
      <c r="BH74" s="153">
        <v>2.7151225256154998E-3</v>
      </c>
    </row>
    <row r="75" spans="1:63" ht="10">
      <c r="A75" s="144" t="s">
        <v>320</v>
      </c>
      <c r="B75" s="151">
        <v>62.489927850400001</v>
      </c>
      <c r="C75" s="151">
        <v>63.261300317</v>
      </c>
      <c r="D75" s="151">
        <v>64.085434833600004</v>
      </c>
      <c r="E75" s="151">
        <v>64.973714954299993</v>
      </c>
      <c r="F75" s="151">
        <v>65.942558520700004</v>
      </c>
      <c r="G75" s="151">
        <v>67.046536631199999</v>
      </c>
      <c r="H75" s="151">
        <v>67.077046851700004</v>
      </c>
      <c r="I75" s="151">
        <v>71.857632776800003</v>
      </c>
      <c r="J75" s="151">
        <v>76.499828392500007</v>
      </c>
      <c r="K75" s="151">
        <v>80.863327322900005</v>
      </c>
      <c r="L75" s="151">
        <v>120.1032795861</v>
      </c>
      <c r="M75" s="151">
        <v>146.023910474551</v>
      </c>
      <c r="N75" s="151">
        <v>159.276763879535</v>
      </c>
      <c r="O75" s="151">
        <v>159.75985496673999</v>
      </c>
      <c r="P75" s="151">
        <v>190.64728769242001</v>
      </c>
      <c r="Q75" s="151">
        <v>173.466506468619</v>
      </c>
      <c r="R75" s="151">
        <v>160.814076403131</v>
      </c>
      <c r="S75" s="151">
        <v>146.708510949561</v>
      </c>
      <c r="T75" s="151">
        <v>146.740602857602</v>
      </c>
      <c r="U75" s="151">
        <v>165.17987438295299</v>
      </c>
      <c r="V75" s="151">
        <v>167.64471953132099</v>
      </c>
      <c r="W75" s="151">
        <v>163.57398052468901</v>
      </c>
      <c r="X75" s="151">
        <v>172.23093674727099</v>
      </c>
      <c r="Y75" s="151">
        <v>179.72029520084399</v>
      </c>
      <c r="Z75" s="151">
        <v>176.853688036732</v>
      </c>
      <c r="AA75" s="151">
        <v>217.149360556685</v>
      </c>
      <c r="AB75" s="151">
        <v>237.856454957523</v>
      </c>
      <c r="AC75" s="151">
        <v>233.19015384239</v>
      </c>
      <c r="AD75" s="151">
        <v>237.00276559482401</v>
      </c>
      <c r="AE75" s="151">
        <v>255.359260035175</v>
      </c>
      <c r="AF75" s="151">
        <v>244.02202167199599</v>
      </c>
      <c r="AG75" s="151">
        <v>248.37671091759</v>
      </c>
      <c r="AH75" s="151">
        <v>252.80239547086299</v>
      </c>
      <c r="AI75" s="151">
        <v>267.85992949262999</v>
      </c>
      <c r="AJ75" s="151">
        <v>270.44547764976198</v>
      </c>
      <c r="AK75" s="151">
        <v>279.31008009803202</v>
      </c>
      <c r="AL75" s="151">
        <v>287.61805266050499</v>
      </c>
      <c r="AM75" s="151">
        <v>295.29786189887199</v>
      </c>
      <c r="AN75" s="151">
        <v>314.89482934803499</v>
      </c>
      <c r="AO75" s="151">
        <v>340.81108497575099</v>
      </c>
      <c r="AP75" s="151">
        <v>343.14773016586503</v>
      </c>
      <c r="AQ75" s="151">
        <v>360.26549713210301</v>
      </c>
      <c r="AR75" s="151">
        <v>379.63202993493098</v>
      </c>
      <c r="AS75" s="151">
        <v>411.97650157281498</v>
      </c>
      <c r="AT75" s="151">
        <v>426.86332823244197</v>
      </c>
      <c r="AU75" s="151">
        <v>471.96134322595401</v>
      </c>
      <c r="AV75" s="151">
        <v>499.81780923915301</v>
      </c>
      <c r="AW75" s="151">
        <v>524.99873790193999</v>
      </c>
      <c r="AX75" s="151">
        <v>539.50535758731803</v>
      </c>
      <c r="AY75" s="151">
        <v>574.59269218874499</v>
      </c>
      <c r="AZ75" s="151">
        <v>592.38946640362894</v>
      </c>
      <c r="BA75" s="151">
        <v>605.34601894538503</v>
      </c>
      <c r="BB75" s="151">
        <v>599.57108957732601</v>
      </c>
      <c r="BC75" s="151">
        <v>581.31678990931505</v>
      </c>
      <c r="BD75" s="151">
        <v>579.62166811563895</v>
      </c>
      <c r="BE75" s="151">
        <v>570.84467123223499</v>
      </c>
      <c r="BF75" s="152">
        <v>-1.7833497859191399E-2</v>
      </c>
      <c r="BG75" s="153">
        <v>3.10638885548109E-2</v>
      </c>
      <c r="BH75" s="153">
        <v>1.7681892423776199E-2</v>
      </c>
    </row>
    <row r="76" spans="1:63" ht="10">
      <c r="A76" s="144" t="s">
        <v>321</v>
      </c>
      <c r="B76" s="151">
        <v>0.218803720992403</v>
      </c>
      <c r="C76" s="151">
        <v>0.23352868376705499</v>
      </c>
      <c r="D76" s="151">
        <v>1.1449203945958999</v>
      </c>
      <c r="E76" s="151">
        <v>1.4617727004860199</v>
      </c>
      <c r="F76" s="151">
        <v>1.4732521139344099</v>
      </c>
      <c r="G76" s="151">
        <v>2.01648447319611</v>
      </c>
      <c r="H76" s="151">
        <v>3.0466376249999998</v>
      </c>
      <c r="I76" s="151">
        <v>3.2813890080000001</v>
      </c>
      <c r="J76" s="151">
        <v>4.2904929149999997</v>
      </c>
      <c r="K76" s="151">
        <v>4.7690401949999996</v>
      </c>
      <c r="L76" s="151">
        <v>30.897343385999999</v>
      </c>
      <c r="M76" s="151">
        <v>36.843122534999999</v>
      </c>
      <c r="N76" s="151">
        <v>39.148224405000001</v>
      </c>
      <c r="O76" s="151">
        <v>34.223245252300003</v>
      </c>
      <c r="P76" s="151">
        <v>35.509052595299998</v>
      </c>
      <c r="Q76" s="151">
        <v>44.751535336400003</v>
      </c>
      <c r="R76" s="151">
        <v>40.967994793300001</v>
      </c>
      <c r="S76" s="151">
        <v>40.053013839999998</v>
      </c>
      <c r="T76" s="151">
        <v>41.0230622208</v>
      </c>
      <c r="U76" s="151">
        <v>52.197512492100003</v>
      </c>
      <c r="V76" s="151">
        <v>59.657388066000003</v>
      </c>
      <c r="W76" s="151">
        <v>65.0963195171</v>
      </c>
      <c r="X76" s="151">
        <v>69.290171797200003</v>
      </c>
      <c r="Y76" s="151">
        <v>74.949046819399996</v>
      </c>
      <c r="Z76" s="151">
        <v>82.518760608299999</v>
      </c>
      <c r="AA76" s="151">
        <v>83.761802360800004</v>
      </c>
      <c r="AB76" s="151">
        <v>101.2677114695</v>
      </c>
      <c r="AC76" s="151">
        <v>99.174098568399998</v>
      </c>
      <c r="AD76" s="151">
        <v>102.2590986166</v>
      </c>
      <c r="AE76" s="151">
        <v>111.3972848138</v>
      </c>
      <c r="AF76" s="151">
        <v>115.31133557530001</v>
      </c>
      <c r="AG76" s="151">
        <v>117.7732661646</v>
      </c>
      <c r="AH76" s="151">
        <v>124.6553147541</v>
      </c>
      <c r="AI76" s="151">
        <v>127.0891287254</v>
      </c>
      <c r="AJ76" s="151">
        <v>127.046950139</v>
      </c>
      <c r="AK76" s="151">
        <v>126.12381182119999</v>
      </c>
      <c r="AL76" s="151">
        <v>126.76617402993401</v>
      </c>
      <c r="AM76" s="151">
        <v>134.47433482571</v>
      </c>
      <c r="AN76" s="151">
        <v>143.97227404517599</v>
      </c>
      <c r="AO76" s="151">
        <v>154.79574430817499</v>
      </c>
      <c r="AP76" s="151">
        <v>160.92692985250201</v>
      </c>
      <c r="AQ76" s="151">
        <v>169.97663674390199</v>
      </c>
      <c r="AR76" s="151">
        <v>186.67043817448601</v>
      </c>
      <c r="AS76" s="151">
        <v>212.468924024079</v>
      </c>
      <c r="AT76" s="151">
        <v>206.24238928618399</v>
      </c>
      <c r="AU76" s="151">
        <v>215.660782315202</v>
      </c>
      <c r="AV76" s="151">
        <v>222.64945862033699</v>
      </c>
      <c r="AW76" s="151">
        <v>233.86544968355099</v>
      </c>
      <c r="AX76" s="151">
        <v>249.94242168564799</v>
      </c>
      <c r="AY76" s="151">
        <v>245.70084702456799</v>
      </c>
      <c r="AZ76" s="151">
        <v>267.87841156624398</v>
      </c>
      <c r="BA76" s="151">
        <v>278.21158828033202</v>
      </c>
      <c r="BB76" s="151">
        <v>280.28501014930299</v>
      </c>
      <c r="BC76" s="151">
        <v>275.240832234793</v>
      </c>
      <c r="BD76" s="151">
        <v>271.95439704512802</v>
      </c>
      <c r="BE76" s="151">
        <v>245.90089786690299</v>
      </c>
      <c r="BF76" s="152">
        <v>-9.8271474354855601E-2</v>
      </c>
      <c r="BG76" s="153">
        <v>2.80442666211746E-2</v>
      </c>
      <c r="BH76" s="153">
        <v>7.6167711500344099E-3</v>
      </c>
    </row>
    <row r="77" spans="1:63" ht="10">
      <c r="A77" s="144" t="s">
        <v>322</v>
      </c>
      <c r="B77" s="151">
        <v>17.7020473807111</v>
      </c>
      <c r="C77" s="151">
        <v>18.427657787168901</v>
      </c>
      <c r="D77" s="151">
        <v>19.1600793787015</v>
      </c>
      <c r="E77" s="151">
        <v>20.346512669076599</v>
      </c>
      <c r="F77" s="151">
        <v>21.224243463595499</v>
      </c>
      <c r="G77" s="151">
        <v>21.2526025146405</v>
      </c>
      <c r="H77" s="151">
        <v>22.696811698391802</v>
      </c>
      <c r="I77" s="151">
        <v>22.593723543891301</v>
      </c>
      <c r="J77" s="151">
        <v>25.3118263648817</v>
      </c>
      <c r="K77" s="151">
        <v>27.6019231451846</v>
      </c>
      <c r="L77" s="151">
        <v>33.793141552755003</v>
      </c>
      <c r="M77" s="151">
        <v>38.495284550809103</v>
      </c>
      <c r="N77" s="151">
        <v>42.279859129840403</v>
      </c>
      <c r="O77" s="151">
        <v>42.839519712393503</v>
      </c>
      <c r="P77" s="151">
        <v>47.892570027884403</v>
      </c>
      <c r="Q77" s="151">
        <v>45.604670536838398</v>
      </c>
      <c r="R77" s="151">
        <v>47.063321862024303</v>
      </c>
      <c r="S77" s="151">
        <v>55.005482861897299</v>
      </c>
      <c r="T77" s="151">
        <v>55.902643530889897</v>
      </c>
      <c r="U77" s="151">
        <v>60.231403142554498</v>
      </c>
      <c r="V77" s="151">
        <v>61.371664553685498</v>
      </c>
      <c r="W77" s="151">
        <v>61.800444650524199</v>
      </c>
      <c r="X77" s="151">
        <v>66.157770118023606</v>
      </c>
      <c r="Y77" s="151">
        <v>68.667073781450398</v>
      </c>
      <c r="Z77" s="151">
        <v>68.994110539704593</v>
      </c>
      <c r="AA77" s="151">
        <v>72.853175985151196</v>
      </c>
      <c r="AB77" s="151">
        <v>78.083659996377406</v>
      </c>
      <c r="AC77" s="151">
        <v>80.557918630738101</v>
      </c>
      <c r="AD77" s="151">
        <v>82.429328011791597</v>
      </c>
      <c r="AE77" s="151">
        <v>85.147524476270604</v>
      </c>
      <c r="AF77" s="151">
        <v>91.894683931576694</v>
      </c>
      <c r="AG77" s="151">
        <v>93.380915304201693</v>
      </c>
      <c r="AH77" s="151">
        <v>99.934325540711697</v>
      </c>
      <c r="AI77" s="151">
        <v>104.948256644873</v>
      </c>
      <c r="AJ77" s="151">
        <v>108.032102987085</v>
      </c>
      <c r="AK77" s="151">
        <v>109.298553575005</v>
      </c>
      <c r="AL77" s="151">
        <v>113.05308398199401</v>
      </c>
      <c r="AM77" s="151">
        <v>116.233331496871</v>
      </c>
      <c r="AN77" s="151">
        <v>121.606378892165</v>
      </c>
      <c r="AO77" s="151">
        <v>126.195135783948</v>
      </c>
      <c r="AP77" s="151">
        <v>139.86833609845499</v>
      </c>
      <c r="AQ77" s="151">
        <v>144.879364526713</v>
      </c>
      <c r="AR77" s="151">
        <v>150.79739509961399</v>
      </c>
      <c r="AS77" s="151">
        <v>156.420122432852</v>
      </c>
      <c r="AT77" s="151">
        <v>156.99292537504499</v>
      </c>
      <c r="AU77" s="151">
        <v>153.86236773913299</v>
      </c>
      <c r="AV77" s="151">
        <v>146.78414399717599</v>
      </c>
      <c r="AW77" s="151">
        <v>139.098622955152</v>
      </c>
      <c r="AX77" s="151">
        <v>134.69547608306101</v>
      </c>
      <c r="AY77" s="151">
        <v>134.29482329380701</v>
      </c>
      <c r="AZ77" s="151">
        <v>123.81598942922101</v>
      </c>
      <c r="BA77" s="151">
        <v>121.39601350612701</v>
      </c>
      <c r="BB77" s="151">
        <v>124.204265770291</v>
      </c>
      <c r="BC77" s="151">
        <v>120.282467669506</v>
      </c>
      <c r="BD77" s="151">
        <v>124.070804463305</v>
      </c>
      <c r="BE77" s="151">
        <v>121.08233116147601</v>
      </c>
      <c r="BF77" s="152">
        <v>-2.6753266875409999E-2</v>
      </c>
      <c r="BG77" s="153">
        <v>-2.32600493556646E-2</v>
      </c>
      <c r="BH77" s="153">
        <v>3.7505206966296899E-3</v>
      </c>
    </row>
    <row r="78" spans="1:63" s="145" customFormat="1">
      <c r="A78" s="154" t="s">
        <v>323</v>
      </c>
      <c r="B78" s="155">
        <v>136.96395043170301</v>
      </c>
      <c r="C78" s="155">
        <v>142.55178065228699</v>
      </c>
      <c r="D78" s="155">
        <v>148.863748791733</v>
      </c>
      <c r="E78" s="155">
        <v>157.026509444749</v>
      </c>
      <c r="F78" s="155">
        <v>164.75271303990999</v>
      </c>
      <c r="G78" s="155">
        <v>171.50740861760099</v>
      </c>
      <c r="H78" s="155">
        <v>181.085166528663</v>
      </c>
      <c r="I78" s="155">
        <v>196.32652914126501</v>
      </c>
      <c r="J78" s="155">
        <v>216.08465251812299</v>
      </c>
      <c r="K78" s="155">
        <v>228.505520248838</v>
      </c>
      <c r="L78" s="155">
        <v>397.85645342939898</v>
      </c>
      <c r="M78" s="155">
        <v>464.274122979938</v>
      </c>
      <c r="N78" s="155">
        <v>487.45453299254598</v>
      </c>
      <c r="O78" s="155">
        <v>482.63434029882899</v>
      </c>
      <c r="P78" s="155">
        <v>525.34333132023301</v>
      </c>
      <c r="Q78" s="155">
        <v>481.95837909745097</v>
      </c>
      <c r="R78" s="155">
        <v>460.29655419329401</v>
      </c>
      <c r="S78" s="155">
        <v>478.29680011284302</v>
      </c>
      <c r="T78" s="155">
        <v>500.06652842071497</v>
      </c>
      <c r="U78" s="155">
        <v>547.61630342041894</v>
      </c>
      <c r="V78" s="155">
        <v>574.37758727892799</v>
      </c>
      <c r="W78" s="155">
        <v>577.150738950863</v>
      </c>
      <c r="X78" s="155">
        <v>605.90548795112704</v>
      </c>
      <c r="Y78" s="155">
        <v>634.64685821069997</v>
      </c>
      <c r="Z78" s="155">
        <v>678.75861142519796</v>
      </c>
      <c r="AA78" s="155">
        <v>723.97630871014303</v>
      </c>
      <c r="AB78" s="155">
        <v>789.52729547131503</v>
      </c>
      <c r="AC78" s="155">
        <v>809.89967846470802</v>
      </c>
      <c r="AD78" s="155">
        <v>830.752626363319</v>
      </c>
      <c r="AE78" s="155">
        <v>905.15323468332895</v>
      </c>
      <c r="AF78" s="155">
        <v>925.47602014814299</v>
      </c>
      <c r="AG78" s="155">
        <v>948.14056817529297</v>
      </c>
      <c r="AH78" s="155">
        <v>996.14396711581105</v>
      </c>
      <c r="AI78" s="155">
        <v>1007.5251236443401</v>
      </c>
      <c r="AJ78" s="155">
        <v>1032.65696678788</v>
      </c>
      <c r="AK78" s="155">
        <v>1085.25219058333</v>
      </c>
      <c r="AL78" s="155">
        <v>1132.32072706294</v>
      </c>
      <c r="AM78" s="155">
        <v>1181.2885605844499</v>
      </c>
      <c r="AN78" s="155">
        <v>1251.3758379794599</v>
      </c>
      <c r="AO78" s="155">
        <v>1340.6628785934799</v>
      </c>
      <c r="AP78" s="155">
        <v>1394.0570076097699</v>
      </c>
      <c r="AQ78" s="155">
        <v>1465.9497472212499</v>
      </c>
      <c r="AR78" s="155">
        <v>1542.4798097058799</v>
      </c>
      <c r="AS78" s="155">
        <v>1648.35987529468</v>
      </c>
      <c r="AT78" s="155">
        <v>1672.6916688337101</v>
      </c>
      <c r="AU78" s="155">
        <v>1765.5539084100501</v>
      </c>
      <c r="AV78" s="155">
        <v>1828.11019840316</v>
      </c>
      <c r="AW78" s="155">
        <v>1901.1964131156999</v>
      </c>
      <c r="AX78" s="155">
        <v>1967.10908942375</v>
      </c>
      <c r="AY78" s="155">
        <v>2016.0831321425801</v>
      </c>
      <c r="AZ78" s="155">
        <v>2064.7704869391</v>
      </c>
      <c r="BA78" s="155">
        <v>2131.7971677581299</v>
      </c>
      <c r="BB78" s="155">
        <v>2143.9305784742901</v>
      </c>
      <c r="BC78" s="155">
        <v>2146.8914278305901</v>
      </c>
      <c r="BD78" s="155">
        <v>2190.1732185555502</v>
      </c>
      <c r="BE78" s="155">
        <v>2110.13543169687</v>
      </c>
      <c r="BF78" s="156">
        <v>-3.9176437500970301E-2</v>
      </c>
      <c r="BG78" s="156">
        <v>2.7321215697833998E-2</v>
      </c>
      <c r="BH78" s="156">
        <v>6.5361366380669098E-2</v>
      </c>
    </row>
    <row r="79" spans="1:63" ht="10">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c r="AC79" s="151"/>
      <c r="AD79" s="151"/>
      <c r="AE79" s="151"/>
      <c r="AF79" s="151"/>
      <c r="AG79" s="151"/>
      <c r="AH79" s="151"/>
      <c r="AI79" s="151"/>
      <c r="AJ79" s="151"/>
      <c r="AK79" s="151"/>
      <c r="AL79" s="151"/>
      <c r="AM79" s="151"/>
      <c r="AN79" s="151"/>
      <c r="AO79" s="151"/>
      <c r="AP79" s="151"/>
      <c r="AQ79" s="151"/>
      <c r="AR79" s="151"/>
      <c r="AS79" s="151"/>
      <c r="AT79" s="151"/>
      <c r="AU79" s="151"/>
      <c r="AV79" s="151"/>
      <c r="AW79" s="151"/>
      <c r="AX79" s="151"/>
      <c r="AY79" s="151"/>
      <c r="AZ79" s="151"/>
      <c r="BA79" s="151"/>
      <c r="BB79" s="151"/>
      <c r="BC79" s="151"/>
      <c r="BD79" s="151"/>
      <c r="BE79" s="151"/>
      <c r="BF79" s="152"/>
      <c r="BG79" s="153"/>
      <c r="BH79" s="153"/>
    </row>
    <row r="80" spans="1:63" ht="10">
      <c r="A80" s="148" t="s">
        <v>324</v>
      </c>
      <c r="B80" s="151">
        <v>5.5687527761000002</v>
      </c>
      <c r="C80" s="151">
        <v>6.8675059785999997</v>
      </c>
      <c r="D80" s="151">
        <v>6.3693069022</v>
      </c>
      <c r="E80" s="151">
        <v>6.7711372299999999</v>
      </c>
      <c r="F80" s="151">
        <v>7.5921183509999999</v>
      </c>
      <c r="G80" s="151">
        <v>8.2644246325000008</v>
      </c>
      <c r="H80" s="151">
        <v>8.9308441677000001</v>
      </c>
      <c r="I80" s="151">
        <v>9.9864805261999994</v>
      </c>
      <c r="J80" s="151">
        <v>11.612214034400001</v>
      </c>
      <c r="K80" s="151">
        <v>12.9736952606</v>
      </c>
      <c r="L80" s="151">
        <v>30.6176853509</v>
      </c>
      <c r="M80" s="151">
        <v>38.835088521599999</v>
      </c>
      <c r="N80" s="151">
        <v>42.461562153199999</v>
      </c>
      <c r="O80" s="151">
        <v>48.636548215600001</v>
      </c>
      <c r="P80" s="151">
        <v>51.841888876200002</v>
      </c>
      <c r="Q80" s="151">
        <v>57.635842869699999</v>
      </c>
      <c r="R80" s="151">
        <v>59.562290958699997</v>
      </c>
      <c r="S80" s="151">
        <v>63.749551926099997</v>
      </c>
      <c r="T80" s="151">
        <v>67.6374012669</v>
      </c>
      <c r="U80" s="151">
        <v>68.201337237399997</v>
      </c>
      <c r="V80" s="151">
        <v>72.557996281499996</v>
      </c>
      <c r="W80" s="151">
        <v>79.770870777799999</v>
      </c>
      <c r="X80" s="151">
        <v>77.423190769000001</v>
      </c>
      <c r="Y80" s="151">
        <v>78.207441225099998</v>
      </c>
      <c r="Z80" s="151">
        <v>77.185675802600002</v>
      </c>
      <c r="AA80" s="151">
        <v>74.254204516638794</v>
      </c>
      <c r="AB80" s="151">
        <v>74.139282355589799</v>
      </c>
      <c r="AC80" s="151">
        <v>75.580899191534101</v>
      </c>
      <c r="AD80" s="151">
        <v>75.356611425866504</v>
      </c>
      <c r="AE80" s="151">
        <v>76.342970616807406</v>
      </c>
      <c r="AF80" s="151">
        <v>79.1399955535869</v>
      </c>
      <c r="AG80" s="151">
        <v>79.083517746144295</v>
      </c>
      <c r="AH80" s="151">
        <v>75.486787079206294</v>
      </c>
      <c r="AI80" s="151">
        <v>78.056253537409503</v>
      </c>
      <c r="AJ80" s="151">
        <v>77.680279227886501</v>
      </c>
      <c r="AK80" s="151">
        <v>75.984820727915405</v>
      </c>
      <c r="AL80" s="151">
        <v>73.399799594414603</v>
      </c>
      <c r="AM80" s="151">
        <v>76.086372042760104</v>
      </c>
      <c r="AN80" s="151">
        <v>78.830916825326696</v>
      </c>
      <c r="AO80" s="151">
        <v>81.001855594934298</v>
      </c>
      <c r="AP80" s="151">
        <v>82.852782844436106</v>
      </c>
      <c r="AQ80" s="151">
        <v>87.301264639875598</v>
      </c>
      <c r="AR80" s="151">
        <v>94.434318623562703</v>
      </c>
      <c r="AS80" s="151">
        <v>100.369362481208</v>
      </c>
      <c r="AT80" s="151">
        <v>106.50287259693501</v>
      </c>
      <c r="AU80" s="151">
        <v>104.44395671825799</v>
      </c>
      <c r="AV80" s="151">
        <v>107.666781544334</v>
      </c>
      <c r="AW80" s="151">
        <v>115.768515346957</v>
      </c>
      <c r="AX80" s="151">
        <v>133.26826724432499</v>
      </c>
      <c r="AY80" s="151">
        <v>142.13241743565101</v>
      </c>
      <c r="AZ80" s="151">
        <v>148.41933787035899</v>
      </c>
      <c r="BA80" s="151">
        <v>147.21780764572</v>
      </c>
      <c r="BB80" s="151">
        <v>149.37064557174401</v>
      </c>
      <c r="BC80" s="151">
        <v>156.675251384658</v>
      </c>
      <c r="BD80" s="151">
        <v>160.89746516941301</v>
      </c>
      <c r="BE80" s="151">
        <v>148.56524395110301</v>
      </c>
      <c r="BF80" s="152">
        <v>-7.91692844382407E-2</v>
      </c>
      <c r="BG80" s="153">
        <v>4.2122536918218302E-2</v>
      </c>
      <c r="BH80" s="153">
        <v>4.6018028963728096E-3</v>
      </c>
    </row>
    <row r="81" spans="1:60" ht="10">
      <c r="A81" s="148" t="s">
        <v>325</v>
      </c>
      <c r="B81" s="151">
        <v>22.9015582589</v>
      </c>
      <c r="C81" s="151">
        <v>24.025285808500001</v>
      </c>
      <c r="D81" s="151">
        <v>20.1245571806</v>
      </c>
      <c r="E81" s="151">
        <v>21.062653505299998</v>
      </c>
      <c r="F81" s="151">
        <v>15.8805010404</v>
      </c>
      <c r="G81" s="151">
        <v>20.200589046600001</v>
      </c>
      <c r="H81" s="151">
        <v>20.4924383393464</v>
      </c>
      <c r="I81" s="151">
        <v>23.132135868677601</v>
      </c>
      <c r="J81" s="151">
        <v>21.604228776873601</v>
      </c>
      <c r="K81" s="151">
        <v>24.6206631767304</v>
      </c>
      <c r="L81" s="151">
        <v>30.842199819147201</v>
      </c>
      <c r="M81" s="151">
        <v>35.150523028041697</v>
      </c>
      <c r="N81" s="151">
        <v>37.364336336435002</v>
      </c>
      <c r="O81" s="151">
        <v>38.272488601953697</v>
      </c>
      <c r="P81" s="151">
        <v>42.255803184847203</v>
      </c>
      <c r="Q81" s="151">
        <v>48.138879773897003</v>
      </c>
      <c r="R81" s="151">
        <v>55.036391069137501</v>
      </c>
      <c r="S81" s="151">
        <v>60.842855880665297</v>
      </c>
      <c r="T81" s="151">
        <v>66.062255924007005</v>
      </c>
      <c r="U81" s="151">
        <v>71.489078375198801</v>
      </c>
      <c r="V81" s="151">
        <v>75.184140275134496</v>
      </c>
      <c r="W81" s="151">
        <v>76.453677131407503</v>
      </c>
      <c r="X81" s="151">
        <v>80.7051992004086</v>
      </c>
      <c r="Y81" s="151">
        <v>81.037556636711798</v>
      </c>
      <c r="Z81" s="151">
        <v>85.303326159719006</v>
      </c>
      <c r="AA81" s="151">
        <v>89.909285044991805</v>
      </c>
      <c r="AB81" s="151">
        <v>91.784710503277395</v>
      </c>
      <c r="AC81" s="151">
        <v>88.575377474906105</v>
      </c>
      <c r="AD81" s="151">
        <v>86.593024985118006</v>
      </c>
      <c r="AE81" s="151">
        <v>90.7253195300069</v>
      </c>
      <c r="AF81" s="151">
        <v>95.763631908233904</v>
      </c>
      <c r="AG81" s="151">
        <v>101.62124971275099</v>
      </c>
      <c r="AH81" s="151">
        <v>105.999666893558</v>
      </c>
      <c r="AI81" s="151">
        <v>109.878655635919</v>
      </c>
      <c r="AJ81" s="151">
        <v>115.727802711717</v>
      </c>
      <c r="AK81" s="151">
        <v>120.531189609924</v>
      </c>
      <c r="AL81" s="151">
        <v>126.650511166367</v>
      </c>
      <c r="AM81" s="151">
        <v>123.85496470578801</v>
      </c>
      <c r="AN81" s="151">
        <v>133.835784466158</v>
      </c>
      <c r="AO81" s="151">
        <v>132.84545254964399</v>
      </c>
      <c r="AP81" s="151">
        <v>147.13063624656701</v>
      </c>
      <c r="AQ81" s="151">
        <v>150.130555516507</v>
      </c>
      <c r="AR81" s="151">
        <v>159.410214830759</v>
      </c>
      <c r="AS81" s="151">
        <v>167.38038698095201</v>
      </c>
      <c r="AT81" s="151">
        <v>176.11581445662699</v>
      </c>
      <c r="AU81" s="151">
        <v>186.80865345035801</v>
      </c>
      <c r="AV81" s="151">
        <v>188.332637550877</v>
      </c>
      <c r="AW81" s="151">
        <v>198.634098804366</v>
      </c>
      <c r="AX81" s="151">
        <v>201.84755691005299</v>
      </c>
      <c r="AY81" s="151">
        <v>207.45168072008201</v>
      </c>
      <c r="AZ81" s="151">
        <v>210.915523730274</v>
      </c>
      <c r="BA81" s="151">
        <v>219.539655883357</v>
      </c>
      <c r="BB81" s="151">
        <v>221.99141711040099</v>
      </c>
      <c r="BC81" s="151">
        <v>222.85337403357499</v>
      </c>
      <c r="BD81" s="151">
        <v>222.05551605807801</v>
      </c>
      <c r="BE81" s="151">
        <v>204.344071286683</v>
      </c>
      <c r="BF81" s="152">
        <v>-8.2275649938279696E-2</v>
      </c>
      <c r="BG81" s="153">
        <v>2.34492711152086E-2</v>
      </c>
      <c r="BH81" s="153">
        <v>6.32954999497166E-3</v>
      </c>
    </row>
    <row r="82" spans="1:60" ht="10">
      <c r="A82" s="148" t="s">
        <v>326</v>
      </c>
      <c r="B82" s="151">
        <v>3.56559041210769</v>
      </c>
      <c r="C82" s="151">
        <v>5.3403021936311497</v>
      </c>
      <c r="D82" s="151">
        <v>5.7435352745418804</v>
      </c>
      <c r="E82" s="151">
        <v>6.0745949921709297</v>
      </c>
      <c r="F82" s="151">
        <v>6.4850617932566399</v>
      </c>
      <c r="G82" s="151">
        <v>6.8817527616887197</v>
      </c>
      <c r="H82" s="151">
        <v>7.2500579521469897</v>
      </c>
      <c r="I82" s="151">
        <v>7.9136741053198101</v>
      </c>
      <c r="J82" s="151">
        <v>9.2579883036963402</v>
      </c>
      <c r="K82" s="151">
        <v>9.8472352126609692</v>
      </c>
      <c r="L82" s="151">
        <v>10.300005479199299</v>
      </c>
      <c r="M82" s="151">
        <v>11.276378074569999</v>
      </c>
      <c r="N82" s="151">
        <v>12.3948284021752</v>
      </c>
      <c r="O82" s="151">
        <v>13.225917735304201</v>
      </c>
      <c r="P82" s="151">
        <v>14.786522608199601</v>
      </c>
      <c r="Q82" s="151">
        <v>14.9258698690257</v>
      </c>
      <c r="R82" s="151">
        <v>14.8435779154687</v>
      </c>
      <c r="S82" s="151">
        <v>15.6633746055738</v>
      </c>
      <c r="T82" s="151">
        <v>16.273673443143899</v>
      </c>
      <c r="U82" s="151">
        <v>16.5756639014824</v>
      </c>
      <c r="V82" s="151">
        <v>17.173013047433599</v>
      </c>
      <c r="W82" s="151">
        <v>17.759272888106398</v>
      </c>
      <c r="X82" s="151">
        <v>18.2125543909196</v>
      </c>
      <c r="Y82" s="151">
        <v>19.156340468778801</v>
      </c>
      <c r="Z82" s="151">
        <v>20.9802026073232</v>
      </c>
      <c r="AA82" s="151">
        <v>21.315648822438799</v>
      </c>
      <c r="AB82" s="151">
        <v>21.546515954054801</v>
      </c>
      <c r="AC82" s="151">
        <v>24.248551740149601</v>
      </c>
      <c r="AD82" s="151">
        <v>25.159782561571198</v>
      </c>
      <c r="AE82" s="151">
        <v>27.295016939298002</v>
      </c>
      <c r="AF82" s="151">
        <v>27.147050950884399</v>
      </c>
      <c r="AG82" s="151">
        <v>27.624743793552</v>
      </c>
      <c r="AH82" s="151">
        <v>28.373526108802398</v>
      </c>
      <c r="AI82" s="151">
        <v>29.894788165729601</v>
      </c>
      <c r="AJ82" s="151">
        <v>31.4993922673676</v>
      </c>
      <c r="AK82" s="151">
        <v>31.5813442460312</v>
      </c>
      <c r="AL82" s="151">
        <v>34.359788368452797</v>
      </c>
      <c r="AM82" s="151">
        <v>35.371638376139998</v>
      </c>
      <c r="AN82" s="151">
        <v>34.697929632360001</v>
      </c>
      <c r="AO82" s="151">
        <v>40.120194067076</v>
      </c>
      <c r="AP82" s="151">
        <v>43.888725461404</v>
      </c>
      <c r="AQ82" s="151">
        <v>44.562642950628003</v>
      </c>
      <c r="AR82" s="151">
        <v>43.7736312696262</v>
      </c>
      <c r="AS82" s="151">
        <v>48.638962043484</v>
      </c>
      <c r="AT82" s="151">
        <v>45.152969419742398</v>
      </c>
      <c r="AU82" s="151">
        <v>49.093526079513403</v>
      </c>
      <c r="AV82" s="151">
        <v>52.912078408048203</v>
      </c>
      <c r="AW82" s="151">
        <v>53.925300534533797</v>
      </c>
      <c r="AX82" s="151">
        <v>54.322810324479001</v>
      </c>
      <c r="AY82" s="151">
        <v>56.490449319634997</v>
      </c>
      <c r="AZ82" s="151">
        <v>56.740035449939299</v>
      </c>
      <c r="BA82" s="151">
        <v>56.989642990502801</v>
      </c>
      <c r="BB82" s="151">
        <v>59.995355394911599</v>
      </c>
      <c r="BC82" s="151">
        <v>61.590914221963402</v>
      </c>
      <c r="BD82" s="151">
        <v>67.710489903404294</v>
      </c>
      <c r="BE82" s="151">
        <v>62.754838571183498</v>
      </c>
      <c r="BF82" s="152">
        <v>-7.5721097973249399E-2</v>
      </c>
      <c r="BG82" s="153">
        <v>4.1350581717154902E-2</v>
      </c>
      <c r="BH82" s="153">
        <v>1.9438287867203101E-3</v>
      </c>
    </row>
    <row r="83" spans="1:60" ht="10">
      <c r="A83" s="148" t="s">
        <v>327</v>
      </c>
      <c r="B83" s="151">
        <v>113.20419410417701</v>
      </c>
      <c r="C83" s="151">
        <v>113.52191288393701</v>
      </c>
      <c r="D83" s="151">
        <v>116.842665688533</v>
      </c>
      <c r="E83" s="151">
        <v>123.105196737887</v>
      </c>
      <c r="F83" s="151">
        <v>126.252079733774</v>
      </c>
      <c r="G83" s="151">
        <v>131.621699277593</v>
      </c>
      <c r="H83" s="151">
        <v>142.21758911830199</v>
      </c>
      <c r="I83" s="151">
        <v>145.69312783163599</v>
      </c>
      <c r="J83" s="151">
        <v>156.60978033459699</v>
      </c>
      <c r="K83" s="151">
        <v>161.765683902441</v>
      </c>
      <c r="L83" s="151">
        <v>172.49991413788101</v>
      </c>
      <c r="M83" s="151">
        <v>180.03706895910699</v>
      </c>
      <c r="N83" s="151">
        <v>184.993892880011</v>
      </c>
      <c r="O83" s="151">
        <v>182.24410179471801</v>
      </c>
      <c r="P83" s="151">
        <v>190.13631703727401</v>
      </c>
      <c r="Q83" s="151">
        <v>205.857637896608</v>
      </c>
      <c r="R83" s="151">
        <v>240.268659329466</v>
      </c>
      <c r="S83" s="151">
        <v>264.04681270094301</v>
      </c>
      <c r="T83" s="151">
        <v>270.39216157028301</v>
      </c>
      <c r="U83" s="151">
        <v>290.40108848038699</v>
      </c>
      <c r="V83" s="151">
        <v>297.120088441512</v>
      </c>
      <c r="W83" s="151">
        <v>299.42426834708903</v>
      </c>
      <c r="X83" s="151">
        <v>306.76202441176503</v>
      </c>
      <c r="Y83" s="151">
        <v>330.54446789957802</v>
      </c>
      <c r="Z83" s="151">
        <v>312.52537271948597</v>
      </c>
      <c r="AA83" s="151">
        <v>324.86961087666901</v>
      </c>
      <c r="AB83" s="151">
        <v>319.22141570856201</v>
      </c>
      <c r="AC83" s="151">
        <v>327.23367771800997</v>
      </c>
      <c r="AD83" s="151">
        <v>329.59389687316002</v>
      </c>
      <c r="AE83" s="151">
        <v>340.29754196476699</v>
      </c>
      <c r="AF83" s="151">
        <v>351.15398629817201</v>
      </c>
      <c r="AG83" s="151">
        <v>357.30590499966303</v>
      </c>
      <c r="AH83" s="151">
        <v>365.14954686438801</v>
      </c>
      <c r="AI83" s="151">
        <v>357.55156376385202</v>
      </c>
      <c r="AJ83" s="151">
        <v>370.11097702201499</v>
      </c>
      <c r="AK83" s="151">
        <v>371.64958338183101</v>
      </c>
      <c r="AL83" s="151">
        <v>376.47557506394003</v>
      </c>
      <c r="AM83" s="151">
        <v>366.56266957545699</v>
      </c>
      <c r="AN83" s="151">
        <v>399.778502490432</v>
      </c>
      <c r="AO83" s="151">
        <v>439.14458056854698</v>
      </c>
      <c r="AP83" s="151">
        <v>421.66364683722497</v>
      </c>
      <c r="AQ83" s="151">
        <v>430.85894938072101</v>
      </c>
      <c r="AR83" s="151">
        <v>441.04324248122401</v>
      </c>
      <c r="AS83" s="151">
        <v>475.95471686558301</v>
      </c>
      <c r="AT83" s="151">
        <v>474.40187762108297</v>
      </c>
      <c r="AU83" s="151">
        <v>474.86426135681597</v>
      </c>
      <c r="AV83" s="151">
        <v>466.27696232330601</v>
      </c>
      <c r="AW83" s="151">
        <v>462.05214805463601</v>
      </c>
      <c r="AX83" s="151">
        <v>463.33006015181797</v>
      </c>
      <c r="AY83" s="151">
        <v>467.69095917010401</v>
      </c>
      <c r="AZ83" s="151">
        <v>455.533583193357</v>
      </c>
      <c r="BA83" s="151">
        <v>474.38658618039102</v>
      </c>
      <c r="BB83" s="151">
        <v>470.120305530846</v>
      </c>
      <c r="BC83" s="151">
        <v>451.87214723316401</v>
      </c>
      <c r="BD83" s="151">
        <v>462.44791486275102</v>
      </c>
      <c r="BE83" s="151">
        <v>434.54289432482801</v>
      </c>
      <c r="BF83" s="152">
        <v>-6.29093466971552E-2</v>
      </c>
      <c r="BG83" s="153">
        <v>-2.54883334056744E-3</v>
      </c>
      <c r="BH83" s="153">
        <v>1.34599499621888E-2</v>
      </c>
    </row>
    <row r="84" spans="1:60" ht="10">
      <c r="A84" s="148" t="s">
        <v>328</v>
      </c>
      <c r="B84" s="151">
        <v>23.615893467246298</v>
      </c>
      <c r="C84" s="151">
        <v>25.688655906921699</v>
      </c>
      <c r="D84" s="151">
        <v>26.571278692484402</v>
      </c>
      <c r="E84" s="151">
        <v>27.757228973834501</v>
      </c>
      <c r="F84" s="151">
        <v>28.458237925501098</v>
      </c>
      <c r="G84" s="151">
        <v>30.523380714926599</v>
      </c>
      <c r="H84" s="151">
        <v>35.207924355405602</v>
      </c>
      <c r="I84" s="151">
        <v>35.474284739015097</v>
      </c>
      <c r="J84" s="151">
        <v>37.825871797467499</v>
      </c>
      <c r="K84" s="151">
        <v>37.090792606228803</v>
      </c>
      <c r="L84" s="151">
        <v>35.005952198132903</v>
      </c>
      <c r="M84" s="151">
        <v>37.862874334886399</v>
      </c>
      <c r="N84" s="151">
        <v>36.184569968783201</v>
      </c>
      <c r="O84" s="151">
        <v>35.474769839343502</v>
      </c>
      <c r="P84" s="151">
        <v>35.802315784837099</v>
      </c>
      <c r="Q84" s="151">
        <v>37.195981197125299</v>
      </c>
      <c r="R84" s="151">
        <v>35.586604054031497</v>
      </c>
      <c r="S84" s="151">
        <v>34.376254216388297</v>
      </c>
      <c r="T84" s="151">
        <v>35.105498697911898</v>
      </c>
      <c r="U84" s="151">
        <v>34.790511265364003</v>
      </c>
      <c r="V84" s="151">
        <v>36.027236839789801</v>
      </c>
      <c r="W84" s="151">
        <v>39.403994588953204</v>
      </c>
      <c r="X84" s="151">
        <v>41.701163800598103</v>
      </c>
      <c r="Y84" s="151">
        <v>44.603702894149102</v>
      </c>
      <c r="Z84" s="151">
        <v>45.670694244399598</v>
      </c>
      <c r="AA84" s="151">
        <v>51.993834952965003</v>
      </c>
      <c r="AB84" s="151">
        <v>47.894829855590501</v>
      </c>
      <c r="AC84" s="151">
        <v>48.180750492936497</v>
      </c>
      <c r="AD84" s="151">
        <v>52.335863351241997</v>
      </c>
      <c r="AE84" s="151">
        <v>52.297428432116497</v>
      </c>
      <c r="AF84" s="151">
        <v>53.0442013686744</v>
      </c>
      <c r="AG84" s="151">
        <v>53.109853727795901</v>
      </c>
      <c r="AH84" s="151">
        <v>55.332175050101398</v>
      </c>
      <c r="AI84" s="151">
        <v>54.976564228234501</v>
      </c>
      <c r="AJ84" s="151">
        <v>54.980633671232603</v>
      </c>
      <c r="AK84" s="151">
        <v>54.415749927374598</v>
      </c>
      <c r="AL84" s="151">
        <v>57.467806215334299</v>
      </c>
      <c r="AM84" s="151">
        <v>57.299224463668203</v>
      </c>
      <c r="AN84" s="151">
        <v>55.460132184027401</v>
      </c>
      <c r="AO84" s="151">
        <v>62.238513623111203</v>
      </c>
      <c r="AP84" s="151">
        <v>63.997882588861103</v>
      </c>
      <c r="AQ84" s="151">
        <v>65.0452142196376</v>
      </c>
      <c r="AR84" s="151">
        <v>67.512082599612</v>
      </c>
      <c r="AS84" s="151">
        <v>66.747225307978496</v>
      </c>
      <c r="AT84" s="151">
        <v>70.995875056758905</v>
      </c>
      <c r="AU84" s="151">
        <v>76.131444634203902</v>
      </c>
      <c r="AV84" s="151">
        <v>80.757275355972297</v>
      </c>
      <c r="AW84" s="151">
        <v>79.661850863538007</v>
      </c>
      <c r="AX84" s="151">
        <v>90.579824379919899</v>
      </c>
      <c r="AY84" s="151">
        <v>100.96089671349399</v>
      </c>
      <c r="AZ84" s="151">
        <v>105.97694682279401</v>
      </c>
      <c r="BA84" s="151">
        <v>103.816067062114</v>
      </c>
      <c r="BB84" s="151">
        <v>111.98015078181599</v>
      </c>
      <c r="BC84" s="151">
        <v>117.99678113679801</v>
      </c>
      <c r="BD84" s="151">
        <v>118.970676462847</v>
      </c>
      <c r="BE84" s="151">
        <v>102.639396309803</v>
      </c>
      <c r="BF84" s="152">
        <v>-0.13962865603504299</v>
      </c>
      <c r="BG84" s="153">
        <v>5.2981355471979401E-2</v>
      </c>
      <c r="BH84" s="153">
        <v>3.17925147671727E-3</v>
      </c>
    </row>
    <row r="85" spans="1:60" ht="10">
      <c r="A85" s="148" t="s">
        <v>329</v>
      </c>
      <c r="B85" s="151">
        <v>6.8836421050012699</v>
      </c>
      <c r="C85" s="151">
        <v>7.0809931941616098</v>
      </c>
      <c r="D85" s="151">
        <v>7.2030697995455597</v>
      </c>
      <c r="E85" s="151">
        <v>7.4666893215873102</v>
      </c>
      <c r="F85" s="151">
        <v>7.7365436768123503</v>
      </c>
      <c r="G85" s="151">
        <v>7.86609121708128</v>
      </c>
      <c r="H85" s="151">
        <v>9.2782533349577907</v>
      </c>
      <c r="I85" s="151">
        <v>9.5814197545627309</v>
      </c>
      <c r="J85" s="151">
        <v>10.661194495049701</v>
      </c>
      <c r="K85" s="151">
        <v>11.167940474918799</v>
      </c>
      <c r="L85" s="151">
        <v>17.141752425231399</v>
      </c>
      <c r="M85" s="151">
        <v>16.5735286119039</v>
      </c>
      <c r="N85" s="151">
        <v>18.670516735327102</v>
      </c>
      <c r="O85" s="151">
        <v>19.514303614954901</v>
      </c>
      <c r="P85" s="151">
        <v>20.394337445964101</v>
      </c>
      <c r="Q85" s="151">
        <v>20.703708985364599</v>
      </c>
      <c r="R85" s="151">
        <v>21.412458271655499</v>
      </c>
      <c r="S85" s="151">
        <v>20.0660847280643</v>
      </c>
      <c r="T85" s="151">
        <v>21.673395901923499</v>
      </c>
      <c r="U85" s="151">
        <v>20.4772894068856</v>
      </c>
      <c r="V85" s="151">
        <v>21.823684035311999</v>
      </c>
      <c r="W85" s="151">
        <v>21.401180481609899</v>
      </c>
      <c r="X85" s="151">
        <v>21.321519577143501</v>
      </c>
      <c r="Y85" s="151">
        <v>23.367440671288101</v>
      </c>
      <c r="Z85" s="151">
        <v>23.923736005747799</v>
      </c>
      <c r="AA85" s="151">
        <v>23.020336183190999</v>
      </c>
      <c r="AB85" s="151">
        <v>26.844503731440899</v>
      </c>
      <c r="AC85" s="151">
        <v>28.015385643631799</v>
      </c>
      <c r="AD85" s="151">
        <v>27.687521450985098</v>
      </c>
      <c r="AE85" s="151">
        <v>29.0775874812228</v>
      </c>
      <c r="AF85" s="151">
        <v>31.997858122772499</v>
      </c>
      <c r="AG85" s="151">
        <v>31.884678872709099</v>
      </c>
      <c r="AH85" s="151">
        <v>33.5734681695129</v>
      </c>
      <c r="AI85" s="151">
        <v>32.862868721737598</v>
      </c>
      <c r="AJ85" s="151">
        <v>33.923749904865197</v>
      </c>
      <c r="AK85" s="151">
        <v>34.242617899967598</v>
      </c>
      <c r="AL85" s="151">
        <v>34.470818025173799</v>
      </c>
      <c r="AM85" s="151">
        <v>39.137460337213597</v>
      </c>
      <c r="AN85" s="151">
        <v>40.591756401450503</v>
      </c>
      <c r="AO85" s="151">
        <v>46.4437613929721</v>
      </c>
      <c r="AP85" s="151">
        <v>46.151020773995498</v>
      </c>
      <c r="AQ85" s="151">
        <v>48.110977937485401</v>
      </c>
      <c r="AR85" s="151">
        <v>49.421686245305203</v>
      </c>
      <c r="AS85" s="151">
        <v>53.494006266629</v>
      </c>
      <c r="AT85" s="151">
        <v>55.871469211481703</v>
      </c>
      <c r="AU85" s="151">
        <v>59.505862993358797</v>
      </c>
      <c r="AV85" s="151">
        <v>61.995478036242197</v>
      </c>
      <c r="AW85" s="151">
        <v>63.381776520212298</v>
      </c>
      <c r="AX85" s="151">
        <v>60.033608357246003</v>
      </c>
      <c r="AY85" s="151">
        <v>63.5764105207043</v>
      </c>
      <c r="AZ85" s="151">
        <v>65.380015359696202</v>
      </c>
      <c r="BA85" s="151">
        <v>66.976672294801006</v>
      </c>
      <c r="BB85" s="151">
        <v>62.659119666497801</v>
      </c>
      <c r="BC85" s="151">
        <v>61.6145157775847</v>
      </c>
      <c r="BD85" s="151">
        <v>57.227461862151699</v>
      </c>
      <c r="BE85" s="151">
        <v>51.927785446132397</v>
      </c>
      <c r="BF85" s="152">
        <v>-9.5086439869285E-2</v>
      </c>
      <c r="BG85" s="153">
        <v>2.4008800645074499E-3</v>
      </c>
      <c r="BH85" s="153">
        <v>1.6084612195493501E-3</v>
      </c>
    </row>
    <row r="86" spans="1:60" ht="10">
      <c r="A86" s="148" t="s">
        <v>330</v>
      </c>
      <c r="B86" s="151">
        <v>13.389324062052999</v>
      </c>
      <c r="C86" s="151">
        <v>14.339576958885999</v>
      </c>
      <c r="D86" s="151">
        <v>13.625395627201501</v>
      </c>
      <c r="E86" s="151">
        <v>12.824171906738901</v>
      </c>
      <c r="F86" s="151">
        <v>14.0560610558161</v>
      </c>
      <c r="G86" s="151">
        <v>15.5367532494716</v>
      </c>
      <c r="H86" s="151">
        <v>21.0579527356923</v>
      </c>
      <c r="I86" s="151">
        <v>22.546082066573099</v>
      </c>
      <c r="J86" s="151">
        <v>24.586128939360002</v>
      </c>
      <c r="K86" s="151">
        <v>25.016129705700699</v>
      </c>
      <c r="L86" s="151">
        <v>63.458561721071298</v>
      </c>
      <c r="M86" s="151">
        <v>75.551272506094094</v>
      </c>
      <c r="N86" s="151">
        <v>76.914354479151996</v>
      </c>
      <c r="O86" s="151">
        <v>78.237860423318395</v>
      </c>
      <c r="P86" s="151">
        <v>99.235152368974397</v>
      </c>
      <c r="Q86" s="151">
        <v>93.359191162905702</v>
      </c>
      <c r="R86" s="151">
        <v>76.763709998460797</v>
      </c>
      <c r="S86" s="151">
        <v>76.654884671230207</v>
      </c>
      <c r="T86" s="151">
        <v>74.481661371449704</v>
      </c>
      <c r="U86" s="151">
        <v>71.486749368710903</v>
      </c>
      <c r="V86" s="151">
        <v>75.515380109187404</v>
      </c>
      <c r="W86" s="151">
        <v>73.059270943754896</v>
      </c>
      <c r="X86" s="151">
        <v>71.960318553768204</v>
      </c>
      <c r="Y86" s="151">
        <v>79.930496040527004</v>
      </c>
      <c r="Z86" s="151">
        <v>89.161527527553105</v>
      </c>
      <c r="AA86" s="151">
        <v>94.860839226353505</v>
      </c>
      <c r="AB86" s="151">
        <v>101.239664397076</v>
      </c>
      <c r="AC86" s="151">
        <v>110.017000981409</v>
      </c>
      <c r="AD86" s="151">
        <v>109.65066668033499</v>
      </c>
      <c r="AE86" s="151">
        <v>111.425169730839</v>
      </c>
      <c r="AF86" s="151">
        <v>111.308283911275</v>
      </c>
      <c r="AG86" s="151">
        <v>116.996578176168</v>
      </c>
      <c r="AH86" s="151">
        <v>109.399672193775</v>
      </c>
      <c r="AI86" s="151">
        <v>109.661292434438</v>
      </c>
      <c r="AJ86" s="151">
        <v>105.584757759262</v>
      </c>
      <c r="AK86" s="151">
        <v>105.234360511386</v>
      </c>
      <c r="AL86" s="151">
        <v>109.733393613933</v>
      </c>
      <c r="AM86" s="151">
        <v>120.698471125588</v>
      </c>
      <c r="AN86" s="151">
        <v>118.706378271822</v>
      </c>
      <c r="AO86" s="151">
        <v>129.13120126175599</v>
      </c>
      <c r="AP86" s="151">
        <v>132.601936821913</v>
      </c>
      <c r="AQ86" s="151">
        <v>125.360938636352</v>
      </c>
      <c r="AR86" s="151">
        <v>132.01851354147601</v>
      </c>
      <c r="AS86" s="151">
        <v>130.47647897480701</v>
      </c>
      <c r="AT86" s="151">
        <v>117.876733928345</v>
      </c>
      <c r="AU86" s="151">
        <v>127.429417569878</v>
      </c>
      <c r="AV86" s="151">
        <v>132.944834954588</v>
      </c>
      <c r="AW86" s="151">
        <v>133.64707167152901</v>
      </c>
      <c r="AX86" s="151">
        <v>126.92484711101</v>
      </c>
      <c r="AY86" s="151">
        <v>126.114546649464</v>
      </c>
      <c r="AZ86" s="151">
        <v>141.26086171525799</v>
      </c>
      <c r="BA86" s="151">
        <v>147.84519309450201</v>
      </c>
      <c r="BB86" s="151">
        <v>159.285867107326</v>
      </c>
      <c r="BC86" s="151">
        <v>175.18863390541</v>
      </c>
      <c r="BD86" s="151">
        <v>178.63203299744899</v>
      </c>
      <c r="BE86" s="151">
        <v>166.55848693707</v>
      </c>
      <c r="BF86" s="152">
        <v>-7.0136490546014299E-2</v>
      </c>
      <c r="BG86" s="153">
        <v>4.2444937730558498E-2</v>
      </c>
      <c r="BH86" s="153">
        <v>5.15914292749888E-3</v>
      </c>
    </row>
    <row r="87" spans="1:60" ht="10">
      <c r="A87" s="148" t="s">
        <v>331</v>
      </c>
      <c r="B87" s="151">
        <v>4.45884881491531</v>
      </c>
      <c r="C87" s="151">
        <v>4.9132607410723299</v>
      </c>
      <c r="D87" s="151">
        <v>5.2443181706286097</v>
      </c>
      <c r="E87" s="151">
        <v>5.9730739890762798</v>
      </c>
      <c r="F87" s="151">
        <v>6.6297708582885297</v>
      </c>
      <c r="G87" s="151">
        <v>7.7506004880377803</v>
      </c>
      <c r="H87" s="151">
        <v>7.1440164133327597</v>
      </c>
      <c r="I87" s="151">
        <v>8.9028000890746792</v>
      </c>
      <c r="J87" s="151">
        <v>11.9505016913178</v>
      </c>
      <c r="K87" s="151">
        <v>13.100831663722699</v>
      </c>
      <c r="L87" s="151">
        <v>21.109315144277701</v>
      </c>
      <c r="M87" s="151">
        <v>26.011111885559199</v>
      </c>
      <c r="N87" s="151">
        <v>28.997100172490502</v>
      </c>
      <c r="O87" s="151">
        <v>33.1195782491478</v>
      </c>
      <c r="P87" s="151">
        <v>35.432966245240102</v>
      </c>
      <c r="Q87" s="151">
        <v>37.494426342112497</v>
      </c>
      <c r="R87" s="151">
        <v>35.535867088006803</v>
      </c>
      <c r="S87" s="151">
        <v>36.954861284252999</v>
      </c>
      <c r="T87" s="151">
        <v>39.642366814423703</v>
      </c>
      <c r="U87" s="151">
        <v>40.048080301841601</v>
      </c>
      <c r="V87" s="151">
        <v>42.0794783551503</v>
      </c>
      <c r="W87" s="151">
        <v>43.513229070416699</v>
      </c>
      <c r="X87" s="151">
        <v>43.529746483406903</v>
      </c>
      <c r="Y87" s="151">
        <v>44.802815717261304</v>
      </c>
      <c r="Z87" s="151">
        <v>46.559380643304102</v>
      </c>
      <c r="AA87" s="151">
        <v>48.596946847984597</v>
      </c>
      <c r="AB87" s="151">
        <v>48.404945038855601</v>
      </c>
      <c r="AC87" s="151">
        <v>46.292421687079198</v>
      </c>
      <c r="AD87" s="151">
        <v>47.182101086348197</v>
      </c>
      <c r="AE87" s="151">
        <v>51.954458111347797</v>
      </c>
      <c r="AF87" s="151">
        <v>54.344936123167898</v>
      </c>
      <c r="AG87" s="151">
        <v>56.222809480243797</v>
      </c>
      <c r="AH87" s="151">
        <v>57.727312910481203</v>
      </c>
      <c r="AI87" s="151">
        <v>59.752470581893597</v>
      </c>
      <c r="AJ87" s="151">
        <v>58.425735782213302</v>
      </c>
      <c r="AK87" s="151">
        <v>61.943551650886498</v>
      </c>
      <c r="AL87" s="151">
        <v>63.110226216860497</v>
      </c>
      <c r="AM87" s="151">
        <v>63.095796697120498</v>
      </c>
      <c r="AN87" s="151">
        <v>63.937236486360298</v>
      </c>
      <c r="AO87" s="151">
        <v>68.126266776642694</v>
      </c>
      <c r="AP87" s="151">
        <v>73.285157635073702</v>
      </c>
      <c r="AQ87" s="151">
        <v>75.365613467538594</v>
      </c>
      <c r="AR87" s="151">
        <v>72.694003987374899</v>
      </c>
      <c r="AS87" s="151">
        <v>77.094118674980194</v>
      </c>
      <c r="AT87" s="151">
        <v>81.0201226627361</v>
      </c>
      <c r="AU87" s="151">
        <v>83.851199573424907</v>
      </c>
      <c r="AV87" s="151">
        <v>60.198228701644602</v>
      </c>
      <c r="AW87" s="151">
        <v>79.014465126390306</v>
      </c>
      <c r="AX87" s="151">
        <v>85.028692499432395</v>
      </c>
      <c r="AY87" s="151">
        <v>85.446187417453899</v>
      </c>
      <c r="AZ87" s="151">
        <v>76.217580738570405</v>
      </c>
      <c r="BA87" s="151">
        <v>75.397776310977903</v>
      </c>
      <c r="BB87" s="151">
        <v>77.544995986890797</v>
      </c>
      <c r="BC87" s="151">
        <v>79.563026213972705</v>
      </c>
      <c r="BD87" s="151">
        <v>82.099666124868605</v>
      </c>
      <c r="BE87" s="151">
        <v>69.189582900150896</v>
      </c>
      <c r="BF87" s="152">
        <v>-0.15955151122082101</v>
      </c>
      <c r="BG87" s="153">
        <v>1.3245161985169201E-3</v>
      </c>
      <c r="BH87" s="153">
        <v>2.14314475257439E-3</v>
      </c>
    </row>
    <row r="88" spans="1:60" ht="10">
      <c r="A88" s="148" t="s">
        <v>332</v>
      </c>
      <c r="B88" s="151">
        <v>0.69203083203171201</v>
      </c>
      <c r="C88" s="151">
        <v>0.81789836253447601</v>
      </c>
      <c r="D88" s="151">
        <v>0.86538771203249798</v>
      </c>
      <c r="E88" s="151">
        <v>0.92710460501325198</v>
      </c>
      <c r="F88" s="151">
        <v>0.96911890993832095</v>
      </c>
      <c r="G88" s="151">
        <v>1.04470425368274</v>
      </c>
      <c r="H88" s="151">
        <v>1.0975029153454801</v>
      </c>
      <c r="I88" s="151">
        <v>1.13349417077102</v>
      </c>
      <c r="J88" s="151">
        <v>1.2324828760495301</v>
      </c>
      <c r="K88" s="151">
        <v>1.39907054146524</v>
      </c>
      <c r="L88" s="151">
        <v>1.5313249750356901</v>
      </c>
      <c r="M88" s="151">
        <v>1.82121211001455</v>
      </c>
      <c r="N88" s="151">
        <v>1.9922938360451501</v>
      </c>
      <c r="O88" s="151">
        <v>2.2396726540782002</v>
      </c>
      <c r="P88" s="151">
        <v>2.4308895680615001</v>
      </c>
      <c r="Q88" s="151">
        <v>2.5241293107855798</v>
      </c>
      <c r="R88" s="151">
        <v>2.6715374027024898</v>
      </c>
      <c r="S88" s="151">
        <v>2.7450941961380502</v>
      </c>
      <c r="T88" s="151">
        <v>2.58195180463392</v>
      </c>
      <c r="U88" s="151">
        <v>2.6568688365271802</v>
      </c>
      <c r="V88" s="151">
        <v>3.05882085496838</v>
      </c>
      <c r="W88" s="151">
        <v>3.3548515744452301</v>
      </c>
      <c r="X88" s="151">
        <v>3.439398784157</v>
      </c>
      <c r="Y88" s="151">
        <v>3.7885049658608301</v>
      </c>
      <c r="Z88" s="151">
        <v>4.1252599040850599</v>
      </c>
      <c r="AA88" s="151">
        <v>6.3260469882530401</v>
      </c>
      <c r="AB88" s="151">
        <v>6.1912367777695501</v>
      </c>
      <c r="AC88" s="151">
        <v>6.8805155378720597</v>
      </c>
      <c r="AD88" s="151">
        <v>6.9581123989566898</v>
      </c>
      <c r="AE88" s="151">
        <v>7.4089450943137702</v>
      </c>
      <c r="AF88" s="151">
        <v>7.62775364885076</v>
      </c>
      <c r="AG88" s="151">
        <v>7.2820637562646997</v>
      </c>
      <c r="AH88" s="151">
        <v>7.8352370430731302</v>
      </c>
      <c r="AI88" s="151">
        <v>8.5425361494976908</v>
      </c>
      <c r="AJ88" s="151">
        <v>8.7979473735568092</v>
      </c>
      <c r="AK88" s="151">
        <v>8.9296183169870993</v>
      </c>
      <c r="AL88" s="151">
        <v>9.1071851332404901</v>
      </c>
      <c r="AM88" s="151">
        <v>8.9555176495394306</v>
      </c>
      <c r="AN88" s="151">
        <v>8.9638068230701506</v>
      </c>
      <c r="AO88" s="151">
        <v>9.1359422754941502</v>
      </c>
      <c r="AP88" s="151">
        <v>9.6265245777553794</v>
      </c>
      <c r="AQ88" s="151">
        <v>9.5111934529268094</v>
      </c>
      <c r="AR88" s="151">
        <v>9.8918962056931594</v>
      </c>
      <c r="AS88" s="151">
        <v>10.3352386566844</v>
      </c>
      <c r="AT88" s="151">
        <v>10.8444812594</v>
      </c>
      <c r="AU88" s="151">
        <v>9.4992031303058706</v>
      </c>
      <c r="AV88" s="151">
        <v>10.8864656418784</v>
      </c>
      <c r="AW88" s="151">
        <v>12.2906841378161</v>
      </c>
      <c r="AX88" s="151">
        <v>12.4550381322624</v>
      </c>
      <c r="AY88" s="151">
        <v>13.704946978085999</v>
      </c>
      <c r="AZ88" s="151">
        <v>13.927853176861801</v>
      </c>
      <c r="BA88" s="151">
        <v>14.0744948763206</v>
      </c>
      <c r="BB88" s="151">
        <v>14.9694462481832</v>
      </c>
      <c r="BC88" s="151">
        <v>15.386962744138</v>
      </c>
      <c r="BD88" s="151">
        <v>14.4963169735778</v>
      </c>
      <c r="BE88" s="151">
        <v>13.4662438551218</v>
      </c>
      <c r="BF88" s="152">
        <v>-7.3595668223741806E-2</v>
      </c>
      <c r="BG88" s="153">
        <v>2.9449126412748501E-2</v>
      </c>
      <c r="BH88" s="153">
        <v>4.1711640170804301E-4</v>
      </c>
    </row>
    <row r="89" spans="1:60" s="145" customFormat="1">
      <c r="A89" s="154" t="s">
        <v>333</v>
      </c>
      <c r="B89" s="155">
        <v>194.279834832532</v>
      </c>
      <c r="C89" s="155">
        <v>202.59539202824499</v>
      </c>
      <c r="D89" s="155">
        <v>202.58951504776701</v>
      </c>
      <c r="E89" s="155">
        <v>211.96185126160799</v>
      </c>
      <c r="F89" s="155">
        <v>214.059493344787</v>
      </c>
      <c r="G89" s="155">
        <v>229.68999564158199</v>
      </c>
      <c r="H89" s="155">
        <v>252.67657933222901</v>
      </c>
      <c r="I89" s="155">
        <v>264.36349915183001</v>
      </c>
      <c r="J89" s="155">
        <v>285.34039124881099</v>
      </c>
      <c r="K89" s="155">
        <v>296.98204254446802</v>
      </c>
      <c r="L89" s="155">
        <v>382.50671125087598</v>
      </c>
      <c r="M89" s="155">
        <v>423.119058031777</v>
      </c>
      <c r="N89" s="155">
        <v>439.97345496361902</v>
      </c>
      <c r="O89" s="155">
        <v>450.965241128419</v>
      </c>
      <c r="P89" s="155">
        <v>492.31619311959798</v>
      </c>
      <c r="Q89" s="155">
        <v>517.83566740752406</v>
      </c>
      <c r="R89" s="155">
        <v>541.68109608762995</v>
      </c>
      <c r="S89" s="155">
        <v>575.09977420935604</v>
      </c>
      <c r="T89" s="155">
        <v>593.85036679467703</v>
      </c>
      <c r="U89" s="155">
        <v>616.12666717379796</v>
      </c>
      <c r="V89" s="155">
        <v>640.53983823998703</v>
      </c>
      <c r="W89" s="155">
        <v>654.14061580358202</v>
      </c>
      <c r="X89" s="155">
        <v>665.05511597116697</v>
      </c>
      <c r="Y89" s="155">
        <v>705.43876651925495</v>
      </c>
      <c r="Z89" s="155">
        <v>705.43517561421902</v>
      </c>
      <c r="AA89" s="155">
        <v>735.14675345948501</v>
      </c>
      <c r="AB89" s="155">
        <v>737.26710432221705</v>
      </c>
      <c r="AC89" s="155">
        <v>755.02458046752895</v>
      </c>
      <c r="AD89" s="155">
        <v>760.51758081358196</v>
      </c>
      <c r="AE89" s="155">
        <v>786.82443790071898</v>
      </c>
      <c r="AF89" s="155">
        <v>811.52769788561795</v>
      </c>
      <c r="AG89" s="155">
        <v>831.13140026529095</v>
      </c>
      <c r="AH89" s="155">
        <v>838.87739231289902</v>
      </c>
      <c r="AI89" s="155">
        <v>841.176993218711</v>
      </c>
      <c r="AJ89" s="155">
        <v>856.73127572011595</v>
      </c>
      <c r="AK89" s="155">
        <v>864.51283627230202</v>
      </c>
      <c r="AL89" s="155">
        <v>884.77510339771698</v>
      </c>
      <c r="AM89" s="155">
        <v>891.06211497327502</v>
      </c>
      <c r="AN89" s="155">
        <v>934.80244358100697</v>
      </c>
      <c r="AO89" s="155">
        <v>1008.1877681101799</v>
      </c>
      <c r="AP89" s="155">
        <v>1021.1983137872299</v>
      </c>
      <c r="AQ89" s="155">
        <v>1036.2473502016701</v>
      </c>
      <c r="AR89" s="155">
        <v>1070.19958978463</v>
      </c>
      <c r="AS89" s="155">
        <v>1130.4904962523101</v>
      </c>
      <c r="AT89" s="155">
        <v>1138.7822162131099</v>
      </c>
      <c r="AU89" s="155">
        <v>1171.62752550612</v>
      </c>
      <c r="AV89" s="155">
        <v>1161.9707425168899</v>
      </c>
      <c r="AW89" s="155">
        <v>1198.3759110599799</v>
      </c>
      <c r="AX89" s="155">
        <v>1227.7907051105501</v>
      </c>
      <c r="AY89" s="155">
        <v>1263.5684949246699</v>
      </c>
      <c r="AZ89" s="155">
        <v>1274.37173805711</v>
      </c>
      <c r="BA89" s="155">
        <v>1306.2438963386901</v>
      </c>
      <c r="BB89" s="155">
        <v>1327.9173033986201</v>
      </c>
      <c r="BC89" s="155">
        <v>1342.7416066512601</v>
      </c>
      <c r="BD89" s="155">
        <v>1364.53754041454</v>
      </c>
      <c r="BE89" s="155">
        <v>1253.98854358208</v>
      </c>
      <c r="BF89" s="156">
        <v>-8.3526610051599101E-2</v>
      </c>
      <c r="BG89" s="156">
        <v>1.8250146372255999E-2</v>
      </c>
      <c r="BH89" s="156">
        <v>3.88422484183015E-2</v>
      </c>
    </row>
    <row r="90" spans="1:60" ht="10">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c r="AC90" s="151"/>
      <c r="AD90" s="151"/>
      <c r="AE90" s="151"/>
      <c r="AF90" s="151"/>
      <c r="AG90" s="151"/>
      <c r="AH90" s="151"/>
      <c r="AI90" s="151"/>
      <c r="AJ90" s="151"/>
      <c r="AK90" s="151"/>
      <c r="AL90" s="151"/>
      <c r="AM90" s="151"/>
      <c r="AN90" s="151"/>
      <c r="AO90" s="151"/>
      <c r="AP90" s="151"/>
      <c r="AQ90" s="151"/>
      <c r="AR90" s="151"/>
      <c r="AS90" s="151"/>
      <c r="AT90" s="151"/>
      <c r="AU90" s="151"/>
      <c r="AV90" s="151"/>
      <c r="AW90" s="151"/>
      <c r="AX90" s="151"/>
      <c r="AY90" s="151"/>
      <c r="AZ90" s="151"/>
      <c r="BA90" s="151"/>
      <c r="BB90" s="151"/>
      <c r="BC90" s="151"/>
      <c r="BD90" s="151"/>
      <c r="BE90" s="151"/>
      <c r="BF90" s="152"/>
      <c r="BG90" s="153"/>
      <c r="BH90" s="153"/>
    </row>
    <row r="91" spans="1:60" ht="10">
      <c r="A91" s="148" t="s">
        <v>334</v>
      </c>
      <c r="B91" s="151">
        <v>118.82150192269999</v>
      </c>
      <c r="C91" s="151">
        <v>125.0705571738</v>
      </c>
      <c r="D91" s="151">
        <v>132.3871345691</v>
      </c>
      <c r="E91" s="151">
        <v>139.72629683650001</v>
      </c>
      <c r="F91" s="151">
        <v>144.31864821526099</v>
      </c>
      <c r="G91" s="151">
        <v>155.27696887102999</v>
      </c>
      <c r="H91" s="151">
        <v>161.23739364645999</v>
      </c>
      <c r="I91" s="151">
        <v>168.20581263211901</v>
      </c>
      <c r="J91" s="151">
        <v>178.64312312579301</v>
      </c>
      <c r="K91" s="151">
        <v>188.994665005629</v>
      </c>
      <c r="L91" s="151">
        <v>191.88549126974701</v>
      </c>
      <c r="M91" s="151">
        <v>198.37523085343</v>
      </c>
      <c r="N91" s="151">
        <v>208.40458602058601</v>
      </c>
      <c r="O91" s="151">
        <v>215.11079346575301</v>
      </c>
      <c r="P91" s="151">
        <v>223.14823943905901</v>
      </c>
      <c r="Q91" s="151">
        <v>224.26152812977799</v>
      </c>
      <c r="R91" s="151">
        <v>227.782636155685</v>
      </c>
      <c r="S91" s="151">
        <v>226.77319638723901</v>
      </c>
      <c r="T91" s="151">
        <v>218.00589977929599</v>
      </c>
      <c r="U91" s="151">
        <v>226.84572931065301</v>
      </c>
      <c r="V91" s="151">
        <v>232.79007395078099</v>
      </c>
      <c r="W91" s="151">
        <v>237.72825186790001</v>
      </c>
      <c r="X91" s="151">
        <v>245.596722666153</v>
      </c>
      <c r="Y91" s="151">
        <v>257.06227700775298</v>
      </c>
      <c r="Z91" s="151">
        <v>270.33724126062702</v>
      </c>
      <c r="AA91" s="151">
        <v>274.888483161485</v>
      </c>
      <c r="AB91" s="151">
        <v>274.77863741995998</v>
      </c>
      <c r="AC91" s="151">
        <v>278.72540867195198</v>
      </c>
      <c r="AD91" s="151">
        <v>283.278625229883</v>
      </c>
      <c r="AE91" s="151">
        <v>293.33382660036</v>
      </c>
      <c r="AF91" s="151">
        <v>307.67342586849799</v>
      </c>
      <c r="AG91" s="151">
        <v>318.052458500341</v>
      </c>
      <c r="AH91" s="151">
        <v>327.89203205771099</v>
      </c>
      <c r="AI91" s="151">
        <v>337.39473264268901</v>
      </c>
      <c r="AJ91" s="151">
        <v>352.94479892212399</v>
      </c>
      <c r="AK91" s="151">
        <v>355.032527168108</v>
      </c>
      <c r="AL91" s="151">
        <v>357.190611104038</v>
      </c>
      <c r="AM91" s="151">
        <v>363.76923434971599</v>
      </c>
      <c r="AN91" s="151">
        <v>370.17442783727898</v>
      </c>
      <c r="AO91" s="151">
        <v>383.21611001539799</v>
      </c>
      <c r="AP91" s="151">
        <v>382.96214796177298</v>
      </c>
      <c r="AQ91" s="151">
        <v>398.63385133274397</v>
      </c>
      <c r="AR91" s="151">
        <v>405.80261460371298</v>
      </c>
      <c r="AS91" s="151">
        <v>415.192157287192</v>
      </c>
      <c r="AT91" s="151">
        <v>405.57950722485299</v>
      </c>
      <c r="AU91" s="151">
        <v>396.53450323764298</v>
      </c>
      <c r="AV91" s="151">
        <v>400.70346661886299</v>
      </c>
      <c r="AW91" s="151">
        <v>393.10738749308098</v>
      </c>
      <c r="AX91" s="151">
        <v>391.30074056780302</v>
      </c>
      <c r="AY91" s="151">
        <v>396.39315861704898</v>
      </c>
      <c r="AZ91" s="151">
        <v>405.35687548561401</v>
      </c>
      <c r="BA91" s="151">
        <v>403.24051858924997</v>
      </c>
      <c r="BB91" s="151">
        <v>400.68684471965298</v>
      </c>
      <c r="BC91" s="151">
        <v>396.63534483664802</v>
      </c>
      <c r="BD91" s="151">
        <v>400.97331489270999</v>
      </c>
      <c r="BE91" s="151">
        <v>372.27769727516801</v>
      </c>
      <c r="BF91" s="152">
        <v>-7.41016139785763E-2</v>
      </c>
      <c r="BG91" s="153">
        <v>-1.1415527041147601E-3</v>
      </c>
      <c r="BH91" s="153">
        <v>1.15312878033553E-2</v>
      </c>
    </row>
    <row r="92" spans="1:60" ht="10">
      <c r="A92" s="148" t="s">
        <v>335</v>
      </c>
      <c r="B92" s="151" t="s">
        <v>273</v>
      </c>
      <c r="C92" s="151" t="s">
        <v>273</v>
      </c>
      <c r="D92" s="151" t="s">
        <v>273</v>
      </c>
      <c r="E92" s="151" t="s">
        <v>273</v>
      </c>
      <c r="F92" s="151" t="s">
        <v>273</v>
      </c>
      <c r="G92" s="151" t="s">
        <v>273</v>
      </c>
      <c r="H92" s="151">
        <v>2.1561973110000001</v>
      </c>
      <c r="I92" s="151">
        <v>3.3252172048528199</v>
      </c>
      <c r="J92" s="151">
        <v>3.83244024552548</v>
      </c>
      <c r="K92" s="151">
        <v>4.0639474599260401</v>
      </c>
      <c r="L92" s="151">
        <v>4.9031922690903196</v>
      </c>
      <c r="M92" s="151">
        <v>5.11700483035243</v>
      </c>
      <c r="N92" s="151">
        <v>5.3493643408452698</v>
      </c>
      <c r="O92" s="151">
        <v>5.8146985816273</v>
      </c>
      <c r="P92" s="151">
        <v>6.4243138903586896</v>
      </c>
      <c r="Q92" s="151">
        <v>7.3224179851406399</v>
      </c>
      <c r="R92" s="151">
        <v>7.4638592052900501</v>
      </c>
      <c r="S92" s="151">
        <v>7.8511338574822496</v>
      </c>
      <c r="T92" s="151">
        <v>7.4822686693654701</v>
      </c>
      <c r="U92" s="151">
        <v>7.5952656842616797</v>
      </c>
      <c r="V92" s="151">
        <v>8.8832313641026399</v>
      </c>
      <c r="W92" s="151">
        <v>9.7343797092160091</v>
      </c>
      <c r="X92" s="151">
        <v>10.6435629984313</v>
      </c>
      <c r="Y92" s="151">
        <v>10.8924880507086</v>
      </c>
      <c r="Z92" s="151">
        <v>11.761634340583401</v>
      </c>
      <c r="AA92" s="151">
        <v>12.7536491055423</v>
      </c>
      <c r="AB92" s="151">
        <v>12.0256508705305</v>
      </c>
      <c r="AC92" s="151">
        <v>13.0858772158004</v>
      </c>
      <c r="AD92" s="151">
        <v>14.1457548864791</v>
      </c>
      <c r="AE92" s="151">
        <v>14.8427947114431</v>
      </c>
      <c r="AF92" s="151">
        <v>18.221961738937701</v>
      </c>
      <c r="AG92" s="151">
        <v>18.424046994815999</v>
      </c>
      <c r="AH92" s="151">
        <v>20.8174097132916</v>
      </c>
      <c r="AI92" s="151">
        <v>21.145258739397001</v>
      </c>
      <c r="AJ92" s="151">
        <v>21.889563552124098</v>
      </c>
      <c r="AK92" s="151">
        <v>23.512997278683901</v>
      </c>
      <c r="AL92" s="151">
        <v>27.6835414737963</v>
      </c>
      <c r="AM92" s="151">
        <v>29.672064949340001</v>
      </c>
      <c r="AN92" s="151">
        <v>30.750082212066999</v>
      </c>
      <c r="AO92" s="151">
        <v>33.012387938156202</v>
      </c>
      <c r="AP92" s="151">
        <v>36.372075237776698</v>
      </c>
      <c r="AQ92" s="151">
        <v>40.415175757460297</v>
      </c>
      <c r="AR92" s="151">
        <v>40.768385978964901</v>
      </c>
      <c r="AS92" s="151">
        <v>44.181007082007604</v>
      </c>
      <c r="AT92" s="151">
        <v>49.240781459396999</v>
      </c>
      <c r="AU92" s="151">
        <v>50.572725126241998</v>
      </c>
      <c r="AV92" s="151">
        <v>56.486553727684999</v>
      </c>
      <c r="AW92" s="151">
        <v>60.403397143441097</v>
      </c>
      <c r="AX92" s="151">
        <v>62.731148080631698</v>
      </c>
      <c r="AY92" s="151">
        <v>65.402238989135</v>
      </c>
      <c r="AZ92" s="151">
        <v>78.062704176279297</v>
      </c>
      <c r="BA92" s="151">
        <v>79.227645121198705</v>
      </c>
      <c r="BB92" s="151">
        <v>83.096866975282097</v>
      </c>
      <c r="BC92" s="151">
        <v>89.264385553322896</v>
      </c>
      <c r="BD92" s="151">
        <v>100.5946944714</v>
      </c>
      <c r="BE92" s="151">
        <v>97.982072248363096</v>
      </c>
      <c r="BF92" s="152">
        <v>-2.8633048870876501E-2</v>
      </c>
      <c r="BG92" s="153">
        <v>7.4051272367095203E-2</v>
      </c>
      <c r="BH92" s="153">
        <v>3.0349910374295099E-3</v>
      </c>
    </row>
    <row r="93" spans="1:60" ht="10">
      <c r="A93" s="148" t="s">
        <v>336</v>
      </c>
      <c r="B93" s="151">
        <v>488.52541892093001</v>
      </c>
      <c r="C93" s="151">
        <v>530.34904453348895</v>
      </c>
      <c r="D93" s="151">
        <v>475.92067379776898</v>
      </c>
      <c r="E93" s="151">
        <v>476.68279034602898</v>
      </c>
      <c r="F93" s="151">
        <v>582.47370012630097</v>
      </c>
      <c r="G93" s="151">
        <v>748.50713026285496</v>
      </c>
      <c r="H93" s="151">
        <v>881.701155643682</v>
      </c>
      <c r="I93" s="151">
        <v>945.37672443751205</v>
      </c>
      <c r="J93" s="151">
        <v>987.00230057256897</v>
      </c>
      <c r="K93" s="151">
        <v>1006.76853452065</v>
      </c>
      <c r="L93" s="151">
        <v>1131.27278902282</v>
      </c>
      <c r="M93" s="151">
        <v>1183.1413922531999</v>
      </c>
      <c r="N93" s="151">
        <v>1293.54811057604</v>
      </c>
      <c r="O93" s="151">
        <v>1418.53258674736</v>
      </c>
      <c r="P93" s="151">
        <v>1458.45422074728</v>
      </c>
      <c r="Q93" s="151">
        <v>1471.2097352184201</v>
      </c>
      <c r="R93" s="151">
        <v>1448.5327936322899</v>
      </c>
      <c r="S93" s="151">
        <v>1512.3620497496199</v>
      </c>
      <c r="T93" s="151">
        <v>1607.69635975958</v>
      </c>
      <c r="U93" s="151">
        <v>1733.34949329246</v>
      </c>
      <c r="V93" s="151">
        <v>1833.52205538052</v>
      </c>
      <c r="W93" s="151">
        <v>1916.3138131152</v>
      </c>
      <c r="X93" s="151">
        <v>2061.51881978658</v>
      </c>
      <c r="Y93" s="151">
        <v>2210.8658792308402</v>
      </c>
      <c r="Z93" s="151">
        <v>2309.6745626252</v>
      </c>
      <c r="AA93" s="151">
        <v>2323.8327979937699</v>
      </c>
      <c r="AB93" s="151">
        <v>2455.9254617655502</v>
      </c>
      <c r="AC93" s="151">
        <v>2581.2196676429198</v>
      </c>
      <c r="AD93" s="151">
        <v>2787.2662323775498</v>
      </c>
      <c r="AE93" s="151">
        <v>2938.10904143682</v>
      </c>
      <c r="AF93" s="151">
        <v>3028.8327557940001</v>
      </c>
      <c r="AG93" s="151">
        <v>3177.7155183986902</v>
      </c>
      <c r="AH93" s="151">
        <v>3166.7923524302801</v>
      </c>
      <c r="AI93" s="151">
        <v>3163.3646553354401</v>
      </c>
      <c r="AJ93" s="151">
        <v>3294.4332891885301</v>
      </c>
      <c r="AK93" s="151">
        <v>3360.8736838836198</v>
      </c>
      <c r="AL93" s="151">
        <v>3523.0766636037501</v>
      </c>
      <c r="AM93" s="151">
        <v>3843.3960236244202</v>
      </c>
      <c r="AN93" s="151">
        <v>4532.1482146079497</v>
      </c>
      <c r="AO93" s="151">
        <v>5334.8916659238803</v>
      </c>
      <c r="AP93" s="151">
        <v>6098.1825303590103</v>
      </c>
      <c r="AQ93" s="151">
        <v>6677.2861560495803</v>
      </c>
      <c r="AR93" s="151">
        <v>7239.76160841406</v>
      </c>
      <c r="AS93" s="151">
        <v>7378.2476052642596</v>
      </c>
      <c r="AT93" s="151">
        <v>7713.8983557782703</v>
      </c>
      <c r="AU93" s="151">
        <v>8145.8276238743301</v>
      </c>
      <c r="AV93" s="151">
        <v>8827.1936092880605</v>
      </c>
      <c r="AW93" s="151">
        <v>9004.2444622593102</v>
      </c>
      <c r="AX93" s="151">
        <v>9247.4254913735094</v>
      </c>
      <c r="AY93" s="151">
        <v>9293.1858551859696</v>
      </c>
      <c r="AZ93" s="151">
        <v>9279.7313557779707</v>
      </c>
      <c r="BA93" s="151">
        <v>9278.9783128143499</v>
      </c>
      <c r="BB93" s="151">
        <v>9466.3603732177307</v>
      </c>
      <c r="BC93" s="151">
        <v>9652.6872267028502</v>
      </c>
      <c r="BD93" s="151">
        <v>9810.4564188432596</v>
      </c>
      <c r="BE93" s="151">
        <v>9899.3347208693704</v>
      </c>
      <c r="BF93" s="152">
        <v>6.30255482120345E-3</v>
      </c>
      <c r="BG93" s="153">
        <v>2.4333862960941501E-2</v>
      </c>
      <c r="BH93" s="153">
        <v>0.30663152416492401</v>
      </c>
    </row>
    <row r="94" spans="1:60" ht="10">
      <c r="A94" s="148" t="s">
        <v>337</v>
      </c>
      <c r="B94" s="151">
        <v>7.1344079634000002</v>
      </c>
      <c r="C94" s="151">
        <v>7.6970268718000003</v>
      </c>
      <c r="D94" s="151">
        <v>9.0744267300000008</v>
      </c>
      <c r="E94" s="151">
        <v>9.7814015578000006</v>
      </c>
      <c r="F94" s="151">
        <v>11.4696097268</v>
      </c>
      <c r="G94" s="151">
        <v>12.323401988800001</v>
      </c>
      <c r="H94" s="151">
        <v>12.9674313096</v>
      </c>
      <c r="I94" s="151">
        <v>14.7437161014</v>
      </c>
      <c r="J94" s="151">
        <v>15.275989169600001</v>
      </c>
      <c r="K94" s="151">
        <v>15.6077192056</v>
      </c>
      <c r="L94" s="151">
        <v>14.7476171478</v>
      </c>
      <c r="M94" s="151">
        <v>17.383496153399999</v>
      </c>
      <c r="N94" s="151">
        <v>18.798891393600002</v>
      </c>
      <c r="O94" s="151">
        <v>19.570464791999999</v>
      </c>
      <c r="P94" s="151">
        <v>19.980849945199999</v>
      </c>
      <c r="Q94" s="151">
        <v>20.456704937600001</v>
      </c>
      <c r="R94" s="151">
        <v>21.849400361000001</v>
      </c>
      <c r="S94" s="151">
        <v>24.660754564000001</v>
      </c>
      <c r="T94" s="151">
        <v>27.007361677599999</v>
      </c>
      <c r="U94" s="151">
        <v>28.066884940200001</v>
      </c>
      <c r="V94" s="151">
        <v>29.563442160600001</v>
      </c>
      <c r="W94" s="151">
        <v>31.216561093799999</v>
      </c>
      <c r="X94" s="151">
        <v>34.778210632799997</v>
      </c>
      <c r="Y94" s="151">
        <v>40.182899516200003</v>
      </c>
      <c r="Z94" s="151">
        <v>42.7995524078</v>
      </c>
      <c r="AA94" s="151">
        <v>41.272772859600003</v>
      </c>
      <c r="AB94" s="151">
        <v>43.048548776799997</v>
      </c>
      <c r="AC94" s="151">
        <v>50.140836971600002</v>
      </c>
      <c r="AD94" s="151">
        <v>55.072495218999997</v>
      </c>
      <c r="AE94" s="151">
        <v>48.433496617599999</v>
      </c>
      <c r="AF94" s="151">
        <v>52.214178316210003</v>
      </c>
      <c r="AG94" s="151">
        <v>49.71592885271</v>
      </c>
      <c r="AH94" s="151">
        <v>49.043829488070003</v>
      </c>
      <c r="AI94" s="151">
        <v>50.808364647829997</v>
      </c>
      <c r="AJ94" s="151">
        <v>50.180347513519997</v>
      </c>
      <c r="AK94" s="151">
        <v>53.392267453309003</v>
      </c>
      <c r="AL94" s="151">
        <v>70.008707032578997</v>
      </c>
      <c r="AM94" s="151">
        <v>67.192795502649005</v>
      </c>
      <c r="AN94" s="151">
        <v>71.264688801551003</v>
      </c>
      <c r="AO94" s="151">
        <v>78.463721894330007</v>
      </c>
      <c r="AP94" s="151">
        <v>75.767913800510996</v>
      </c>
      <c r="AQ94" s="151">
        <v>79.926210800475204</v>
      </c>
      <c r="AR94" s="151">
        <v>85.619367951426696</v>
      </c>
      <c r="AS94" s="151">
        <v>79.171720810467207</v>
      </c>
      <c r="AT94" s="151">
        <v>86.473341449044298</v>
      </c>
      <c r="AU94" s="151">
        <v>88.3210887010883</v>
      </c>
      <c r="AV94" s="151">
        <v>91.987347117610696</v>
      </c>
      <c r="AW94" s="151">
        <v>88.701778467641603</v>
      </c>
      <c r="AX94" s="151">
        <v>91.528216273258906</v>
      </c>
      <c r="AY94" s="151">
        <v>89.749602511206703</v>
      </c>
      <c r="AZ94" s="151">
        <v>90.525752792636695</v>
      </c>
      <c r="BA94" s="151">
        <v>92.704244443887404</v>
      </c>
      <c r="BB94" s="151">
        <v>98.925738250102398</v>
      </c>
      <c r="BC94" s="151">
        <v>99.501323394050303</v>
      </c>
      <c r="BD94" s="151">
        <v>94.684744072845902</v>
      </c>
      <c r="BE94" s="151">
        <v>68.197369228109395</v>
      </c>
      <c r="BF94" s="152">
        <v>-0.28171070974356699</v>
      </c>
      <c r="BG94" s="153">
        <v>9.1129437884078807E-3</v>
      </c>
      <c r="BH94" s="153">
        <v>2.11241097104925E-3</v>
      </c>
    </row>
    <row r="95" spans="1:60" ht="10">
      <c r="A95" s="148" t="s">
        <v>338</v>
      </c>
      <c r="B95" s="151">
        <v>167.45227591796399</v>
      </c>
      <c r="C95" s="151">
        <v>170.02596664964</v>
      </c>
      <c r="D95" s="151">
        <v>174.47174422570501</v>
      </c>
      <c r="E95" s="151">
        <v>182.54250665356699</v>
      </c>
      <c r="F95" s="151">
        <v>197.47829310279599</v>
      </c>
      <c r="G95" s="151">
        <v>189.897845098727</v>
      </c>
      <c r="H95" s="151">
        <v>206.58752594290701</v>
      </c>
      <c r="I95" s="151">
        <v>218.56996985300199</v>
      </c>
      <c r="J95" s="151">
        <v>219.01392553725699</v>
      </c>
      <c r="K95" s="151">
        <v>238.598719576929</v>
      </c>
      <c r="L95" s="151">
        <v>253.40458866587599</v>
      </c>
      <c r="M95" s="151">
        <v>263.84543536979402</v>
      </c>
      <c r="N95" s="151">
        <v>277.626544343739</v>
      </c>
      <c r="O95" s="151">
        <v>276.56185380572998</v>
      </c>
      <c r="P95" s="151">
        <v>295.91947374449097</v>
      </c>
      <c r="Q95" s="151">
        <v>310.32593612611703</v>
      </c>
      <c r="R95" s="151">
        <v>340.97612687019398</v>
      </c>
      <c r="S95" s="151">
        <v>342.505217540822</v>
      </c>
      <c r="T95" s="151">
        <v>368.68482304000702</v>
      </c>
      <c r="U95" s="151">
        <v>392.69869017930301</v>
      </c>
      <c r="V95" s="151">
        <v>416.60519750986703</v>
      </c>
      <c r="W95" s="151">
        <v>443.13361210469998</v>
      </c>
      <c r="X95" s="151">
        <v>481.17494717298598</v>
      </c>
      <c r="Y95" s="151">
        <v>518.89818347293897</v>
      </c>
      <c r="Z95" s="151">
        <v>568.16552691582501</v>
      </c>
      <c r="AA95" s="151">
        <v>613.13041142047905</v>
      </c>
      <c r="AB95" s="151">
        <v>646.104551451921</v>
      </c>
      <c r="AC95" s="151">
        <v>677.66615396280304</v>
      </c>
      <c r="AD95" s="151">
        <v>698.967825049569</v>
      </c>
      <c r="AE95" s="151">
        <v>728.72476244737402</v>
      </c>
      <c r="AF95" s="151">
        <v>778.63481421319796</v>
      </c>
      <c r="AG95" s="151">
        <v>817.25722072611302</v>
      </c>
      <c r="AH95" s="151">
        <v>859.801155751789</v>
      </c>
      <c r="AI95" s="151">
        <v>900.50203289489002</v>
      </c>
      <c r="AJ95" s="151">
        <v>919.09071939281796</v>
      </c>
      <c r="AK95" s="151">
        <v>961.25583980338899</v>
      </c>
      <c r="AL95" s="151">
        <v>970.08049706709505</v>
      </c>
      <c r="AM95" s="151">
        <v>1011.75153671224</v>
      </c>
      <c r="AN95" s="151">
        <v>1052.0008091882301</v>
      </c>
      <c r="AO95" s="151">
        <v>1114.16382565352</v>
      </c>
      <c r="AP95" s="151">
        <v>1202.1363706990101</v>
      </c>
      <c r="AQ95" s="151">
        <v>1253.8226331522601</v>
      </c>
      <c r="AR95" s="151">
        <v>1364.9283834477301</v>
      </c>
      <c r="AS95" s="151">
        <v>1463.7566021108601</v>
      </c>
      <c r="AT95" s="151">
        <v>1590.3039072034101</v>
      </c>
      <c r="AU95" s="151">
        <v>1652.1347137353</v>
      </c>
      <c r="AV95" s="151">
        <v>1730.03326434117</v>
      </c>
      <c r="AW95" s="151">
        <v>1844.5020856301801</v>
      </c>
      <c r="AX95" s="151">
        <v>1930.17836299539</v>
      </c>
      <c r="AY95" s="151">
        <v>2083.8194893754999</v>
      </c>
      <c r="AZ95" s="151">
        <v>2151.8854753437099</v>
      </c>
      <c r="BA95" s="151">
        <v>2243.2327370401799</v>
      </c>
      <c r="BB95" s="151">
        <v>2324.7116086815299</v>
      </c>
      <c r="BC95" s="151">
        <v>2449.4361873258999</v>
      </c>
      <c r="BD95" s="151">
        <v>2471.9461724468001</v>
      </c>
      <c r="BE95" s="151">
        <v>2302.31520891627</v>
      </c>
      <c r="BF95" s="152">
        <v>-7.1167181633766494E-2</v>
      </c>
      <c r="BG95" s="153">
        <v>4.5095284906249797E-2</v>
      </c>
      <c r="BH95" s="153">
        <v>7.1314127820105003E-2</v>
      </c>
    </row>
    <row r="96" spans="1:60" ht="10">
      <c r="A96" s="148" t="s">
        <v>339</v>
      </c>
      <c r="B96" s="151">
        <v>20.140748035116101</v>
      </c>
      <c r="C96" s="151">
        <v>19.5487943219544</v>
      </c>
      <c r="D96" s="151">
        <v>18.687915740607401</v>
      </c>
      <c r="E96" s="151">
        <v>19.614090710545799</v>
      </c>
      <c r="F96" s="151">
        <v>21.292429656891802</v>
      </c>
      <c r="G96" s="151">
        <v>22.647422090008099</v>
      </c>
      <c r="H96" s="151">
        <v>23.535819269221701</v>
      </c>
      <c r="I96" s="151">
        <v>25.417305160370798</v>
      </c>
      <c r="J96" s="151">
        <v>29.7230924342613</v>
      </c>
      <c r="K96" s="151">
        <v>31.409715239638</v>
      </c>
      <c r="L96" s="151">
        <v>44.654833195916503</v>
      </c>
      <c r="M96" s="151">
        <v>50.0936384250438</v>
      </c>
      <c r="N96" s="151">
        <v>62.606329046760003</v>
      </c>
      <c r="O96" s="151">
        <v>65.183589485784793</v>
      </c>
      <c r="P96" s="151">
        <v>73.4439020076411</v>
      </c>
      <c r="Q96" s="151">
        <v>80.441419230611999</v>
      </c>
      <c r="R96" s="151">
        <v>87.197220038241497</v>
      </c>
      <c r="S96" s="151">
        <v>87.225185709097801</v>
      </c>
      <c r="T96" s="151">
        <v>86.892981333539794</v>
      </c>
      <c r="U96" s="151">
        <v>91.095710969957906</v>
      </c>
      <c r="V96" s="151">
        <v>91.891488857390897</v>
      </c>
      <c r="W96" s="151">
        <v>100.822363476825</v>
      </c>
      <c r="X96" s="151">
        <v>109.88530146567</v>
      </c>
      <c r="Y96" s="151">
        <v>114.479543763194</v>
      </c>
      <c r="Z96" s="151">
        <v>125.105819099508</v>
      </c>
      <c r="AA96" s="151">
        <v>145.05053564985499</v>
      </c>
      <c r="AB96" s="151">
        <v>157.66239015082601</v>
      </c>
      <c r="AC96" s="151">
        <v>172.623568906397</v>
      </c>
      <c r="AD96" s="151">
        <v>183.93627184819999</v>
      </c>
      <c r="AE96" s="151">
        <v>192.94181938074999</v>
      </c>
      <c r="AF96" s="151">
        <v>205.29823030847299</v>
      </c>
      <c r="AG96" s="151">
        <v>216.36161647762799</v>
      </c>
      <c r="AH96" s="151">
        <v>241.112381962954</v>
      </c>
      <c r="AI96" s="151">
        <v>239.314171009913</v>
      </c>
      <c r="AJ96" s="151">
        <v>257.41025913818601</v>
      </c>
      <c r="AK96" s="151">
        <v>278.15232131798803</v>
      </c>
      <c r="AL96" s="151">
        <v>301.46285350781102</v>
      </c>
      <c r="AM96" s="151">
        <v>310.96802309374198</v>
      </c>
      <c r="AN96" s="151">
        <v>344.47161039880802</v>
      </c>
      <c r="AO96" s="151">
        <v>336.44036310104798</v>
      </c>
      <c r="AP96" s="151">
        <v>343.31985444609001</v>
      </c>
      <c r="AQ96" s="151">
        <v>362.65592783116301</v>
      </c>
      <c r="AR96" s="151">
        <v>393.67820121655097</v>
      </c>
      <c r="AS96" s="151">
        <v>385.00773152545702</v>
      </c>
      <c r="AT96" s="151">
        <v>403.316038172937</v>
      </c>
      <c r="AU96" s="151">
        <v>446.45544779562198</v>
      </c>
      <c r="AV96" s="151">
        <v>488.31439981229403</v>
      </c>
      <c r="AW96" s="151">
        <v>528.99007221634099</v>
      </c>
      <c r="AX96" s="151">
        <v>538.57152326784296</v>
      </c>
      <c r="AY96" s="151">
        <v>487.59067320206202</v>
      </c>
      <c r="AZ96" s="151">
        <v>502.60489481815301</v>
      </c>
      <c r="BA96" s="151">
        <v>502.30968430261697</v>
      </c>
      <c r="BB96" s="151">
        <v>526.87855284962995</v>
      </c>
      <c r="BC96" s="151">
        <v>575.31819784210495</v>
      </c>
      <c r="BD96" s="151">
        <v>624.54668086891104</v>
      </c>
      <c r="BE96" s="151">
        <v>545.42573114857703</v>
      </c>
      <c r="BF96" s="152">
        <v>-0.12907151127005101</v>
      </c>
      <c r="BG96" s="153">
        <v>4.4700833556861302E-2</v>
      </c>
      <c r="BH96" s="153">
        <v>1.6894541701704201E-2</v>
      </c>
    </row>
    <row r="97" spans="1:60" ht="10">
      <c r="A97" s="148" t="s">
        <v>340</v>
      </c>
      <c r="B97" s="151">
        <v>446.898270843202</v>
      </c>
      <c r="C97" s="151">
        <v>492.81404989791997</v>
      </c>
      <c r="D97" s="151">
        <v>578.15446178536899</v>
      </c>
      <c r="E97" s="151">
        <v>641.64207403122396</v>
      </c>
      <c r="F97" s="151">
        <v>731.47587292673097</v>
      </c>
      <c r="G97" s="151">
        <v>810.51981020888604</v>
      </c>
      <c r="H97" s="151">
        <v>845.34655128725501</v>
      </c>
      <c r="I97" s="151">
        <v>880.912876635457</v>
      </c>
      <c r="J97" s="151">
        <v>994.97896820088397</v>
      </c>
      <c r="K97" s="151">
        <v>985.69326895345705</v>
      </c>
      <c r="L97" s="151">
        <v>923.55691962084904</v>
      </c>
      <c r="M97" s="151">
        <v>951.19648193488604</v>
      </c>
      <c r="N97" s="151">
        <v>960.65324002161901</v>
      </c>
      <c r="O97" s="151">
        <v>924.27439669012301</v>
      </c>
      <c r="P97" s="151">
        <v>949.65193842327096</v>
      </c>
      <c r="Q97" s="151">
        <v>920.71562538999297</v>
      </c>
      <c r="R97" s="151">
        <v>914.73967253657099</v>
      </c>
      <c r="S97" s="151">
        <v>863.59837178702605</v>
      </c>
      <c r="T97" s="151">
        <v>864.01099131571505</v>
      </c>
      <c r="U97" s="151">
        <v>952.64554795039305</v>
      </c>
      <c r="V97" s="151">
        <v>930.45269586289396</v>
      </c>
      <c r="W97" s="151">
        <v>919.80306726582899</v>
      </c>
      <c r="X97" s="151">
        <v>927.60774847394896</v>
      </c>
      <c r="Y97" s="151">
        <v>999.28883232676901</v>
      </c>
      <c r="Z97" s="151">
        <v>1025.4900381320499</v>
      </c>
      <c r="AA97" s="151">
        <v>1086.9922778192999</v>
      </c>
      <c r="AB97" s="151">
        <v>1104.1648732267399</v>
      </c>
      <c r="AC97" s="151">
        <v>1116.3983175512301</v>
      </c>
      <c r="AD97" s="151">
        <v>1110.8046684379201</v>
      </c>
      <c r="AE97" s="151">
        <v>1175.0304881857701</v>
      </c>
      <c r="AF97" s="151">
        <v>1189.9140025147001</v>
      </c>
      <c r="AG97" s="151">
        <v>1211.29852014878</v>
      </c>
      <c r="AH97" s="151">
        <v>1210.4769894830699</v>
      </c>
      <c r="AI97" s="151">
        <v>1179.2232468181901</v>
      </c>
      <c r="AJ97" s="151">
        <v>1211.14643996993</v>
      </c>
      <c r="AK97" s="151">
        <v>1233.18391374722</v>
      </c>
      <c r="AL97" s="151">
        <v>1226.3655900476001</v>
      </c>
      <c r="AM97" s="151">
        <v>1237.2317070373999</v>
      </c>
      <c r="AN97" s="151">
        <v>1277.9737068121301</v>
      </c>
      <c r="AO97" s="151">
        <v>1261.9817031845</v>
      </c>
      <c r="AP97" s="151">
        <v>1295.1073662894501</v>
      </c>
      <c r="AQ97" s="151">
        <v>1272.5880349035201</v>
      </c>
      <c r="AR97" s="151">
        <v>1286.9068337543499</v>
      </c>
      <c r="AS97" s="151">
        <v>1297.0791898044299</v>
      </c>
      <c r="AT97" s="151">
        <v>1127.70646594854</v>
      </c>
      <c r="AU97" s="151">
        <v>1197.9032860134701</v>
      </c>
      <c r="AV97" s="151">
        <v>1206.07299454949</v>
      </c>
      <c r="AW97" s="151">
        <v>1292.14719815433</v>
      </c>
      <c r="AX97" s="151">
        <v>1279.83622650043</v>
      </c>
      <c r="AY97" s="151">
        <v>1246.48292611838</v>
      </c>
      <c r="AZ97" s="151">
        <v>1207.1255227337699</v>
      </c>
      <c r="BA97" s="151">
        <v>1190.01838756439</v>
      </c>
      <c r="BB97" s="151">
        <v>1181.41457575393</v>
      </c>
      <c r="BC97" s="151">
        <v>1158.41729898786</v>
      </c>
      <c r="BD97" s="151">
        <v>1117.6728627202101</v>
      </c>
      <c r="BE97" s="151">
        <v>1026.9565007921401</v>
      </c>
      <c r="BF97" s="152">
        <v>-8.3675874333315706E-2</v>
      </c>
      <c r="BG97" s="153">
        <v>-8.9331789855440203E-4</v>
      </c>
      <c r="BH97" s="153">
        <v>3.1809939351289701E-2</v>
      </c>
    </row>
    <row r="98" spans="1:60" ht="10">
      <c r="A98" s="148" t="s">
        <v>341</v>
      </c>
      <c r="B98" s="151">
        <v>7.0165159303742701</v>
      </c>
      <c r="C98" s="151">
        <v>8.1808973679713901</v>
      </c>
      <c r="D98" s="151">
        <v>8.2900940306042799</v>
      </c>
      <c r="E98" s="151">
        <v>8.3934975343300593</v>
      </c>
      <c r="F98" s="151">
        <v>8.6669517012650008</v>
      </c>
      <c r="G98" s="151">
        <v>9.5694194307454605</v>
      </c>
      <c r="H98" s="151">
        <v>10.7879478976049</v>
      </c>
      <c r="I98" s="151">
        <v>12.165755018323701</v>
      </c>
      <c r="J98" s="151">
        <v>13.260865275123701</v>
      </c>
      <c r="K98" s="151">
        <v>13.4028745467101</v>
      </c>
      <c r="L98" s="151">
        <v>17.676018002759498</v>
      </c>
      <c r="M98" s="151">
        <v>20.1796088396028</v>
      </c>
      <c r="N98" s="151">
        <v>21.085817755696901</v>
      </c>
      <c r="O98" s="151">
        <v>25.9560712814</v>
      </c>
      <c r="P98" s="151">
        <v>32.881025511300003</v>
      </c>
      <c r="Q98" s="151">
        <v>34.790702126600003</v>
      </c>
      <c r="R98" s="151">
        <v>35.175900693400003</v>
      </c>
      <c r="S98" s="151">
        <v>36.963674010600002</v>
      </c>
      <c r="T98" s="151">
        <v>42.217073566700002</v>
      </c>
      <c r="U98" s="151">
        <v>44.799858697700003</v>
      </c>
      <c r="V98" s="151">
        <v>42.511482101613502</v>
      </c>
      <c r="W98" s="151">
        <v>43.338654808848098</v>
      </c>
      <c r="X98" s="151">
        <v>43.465443349917201</v>
      </c>
      <c r="Y98" s="151">
        <v>46.431132327195598</v>
      </c>
      <c r="Z98" s="151">
        <v>53.282879566160702</v>
      </c>
      <c r="AA98" s="151">
        <v>60.599124942070702</v>
      </c>
      <c r="AB98" s="151">
        <v>72.264645188273803</v>
      </c>
      <c r="AC98" s="151">
        <v>77.321391662564096</v>
      </c>
      <c r="AD98" s="151">
        <v>78.986922182398004</v>
      </c>
      <c r="AE98" s="151">
        <v>87.155811627736696</v>
      </c>
      <c r="AF98" s="151">
        <v>89.1352818527143</v>
      </c>
      <c r="AG98" s="151">
        <v>100.557297935408</v>
      </c>
      <c r="AH98" s="151">
        <v>116.574636107739</v>
      </c>
      <c r="AI98" s="151">
        <v>107.55938733169</v>
      </c>
      <c r="AJ98" s="151">
        <v>121.12374542359601</v>
      </c>
      <c r="AK98" s="151">
        <v>133.635380619768</v>
      </c>
      <c r="AL98" s="151">
        <v>135.77324792057601</v>
      </c>
      <c r="AM98" s="151">
        <v>146.812078089761</v>
      </c>
      <c r="AN98" s="151">
        <v>162.33467511401</v>
      </c>
      <c r="AO98" s="151">
        <v>173.63636716490601</v>
      </c>
      <c r="AP98" s="151">
        <v>183.891582065666</v>
      </c>
      <c r="AQ98" s="151">
        <v>189.683231382043</v>
      </c>
      <c r="AR98" s="151">
        <v>192.957506502445</v>
      </c>
      <c r="AS98" s="151">
        <v>200.994392243183</v>
      </c>
      <c r="AT98" s="151">
        <v>193.77715759479099</v>
      </c>
      <c r="AU98" s="151">
        <v>215.34054919458799</v>
      </c>
      <c r="AV98" s="151">
        <v>216.23850418516801</v>
      </c>
      <c r="AW98" s="151">
        <v>229.26545646075101</v>
      </c>
      <c r="AX98" s="151">
        <v>239.514164151263</v>
      </c>
      <c r="AY98" s="151">
        <v>249.39019189498899</v>
      </c>
      <c r="AZ98" s="151">
        <v>253.70557518423001</v>
      </c>
      <c r="BA98" s="151">
        <v>258.31088063795602</v>
      </c>
      <c r="BB98" s="151">
        <v>247.39748800891101</v>
      </c>
      <c r="BC98" s="151">
        <v>255.02708391814599</v>
      </c>
      <c r="BD98" s="151">
        <v>263.03383791876001</v>
      </c>
      <c r="BE98" s="151">
        <v>256.02585667144302</v>
      </c>
      <c r="BF98" s="152">
        <v>-2.9302334280860001E-2</v>
      </c>
      <c r="BG98" s="153">
        <v>3.1029054834756702E-2</v>
      </c>
      <c r="BH98" s="153">
        <v>7.9303913717850994E-3</v>
      </c>
    </row>
    <row r="99" spans="1:60" ht="10">
      <c r="A99" s="148" t="s">
        <v>342</v>
      </c>
      <c r="B99" s="151">
        <v>15.0472116104</v>
      </c>
      <c r="C99" s="151">
        <v>15.7958541254</v>
      </c>
      <c r="D99" s="151">
        <v>15.7338014134</v>
      </c>
      <c r="E99" s="151">
        <v>15.670935314099999</v>
      </c>
      <c r="F99" s="151">
        <v>16.198284196900001</v>
      </c>
      <c r="G99" s="151">
        <v>18.2425568689</v>
      </c>
      <c r="H99" s="151">
        <v>18.0823140436</v>
      </c>
      <c r="I99" s="151">
        <v>19.350707761399999</v>
      </c>
      <c r="J99" s="151">
        <v>20.896554476599999</v>
      </c>
      <c r="K99" s="151">
        <v>20.570122463037801</v>
      </c>
      <c r="L99" s="151">
        <v>19.783530791377199</v>
      </c>
      <c r="M99" s="151">
        <v>21.4768393936222</v>
      </c>
      <c r="N99" s="151">
        <v>22.252054486567101</v>
      </c>
      <c r="O99" s="151">
        <v>20.9943159260846</v>
      </c>
      <c r="P99" s="151">
        <v>19.598522327918701</v>
      </c>
      <c r="Q99" s="151">
        <v>19.072554169248999</v>
      </c>
      <c r="R99" s="151">
        <v>18.7482276586639</v>
      </c>
      <c r="S99" s="151">
        <v>20.292191716827599</v>
      </c>
      <c r="T99" s="151">
        <v>20.401959911456601</v>
      </c>
      <c r="U99" s="151">
        <v>20.508328842817399</v>
      </c>
      <c r="V99" s="151">
        <v>20.9915638237199</v>
      </c>
      <c r="W99" s="151">
        <v>22.003787043983799</v>
      </c>
      <c r="X99" s="151">
        <v>22.350215199648002</v>
      </c>
      <c r="Y99" s="151">
        <v>23.4278120749427</v>
      </c>
      <c r="Z99" s="151">
        <v>20.564878140595201</v>
      </c>
      <c r="AA99" s="151">
        <v>25.891587139025699</v>
      </c>
      <c r="AB99" s="151">
        <v>26.352768120798501</v>
      </c>
      <c r="AC99" s="151">
        <v>27.9927418647402</v>
      </c>
      <c r="AD99" s="151">
        <v>27.4363351251789</v>
      </c>
      <c r="AE99" s="151">
        <v>28.487421148215699</v>
      </c>
      <c r="AF99" s="151">
        <v>28.785994738085101</v>
      </c>
      <c r="AG99" s="151">
        <v>29.709878122421902</v>
      </c>
      <c r="AH99" s="151">
        <v>31.749847062548501</v>
      </c>
      <c r="AI99" s="151">
        <v>30.4478404121468</v>
      </c>
      <c r="AJ99" s="151">
        <v>31.699901234139102</v>
      </c>
      <c r="AK99" s="151">
        <v>32.3283532878635</v>
      </c>
      <c r="AL99" s="151">
        <v>34.545484331388302</v>
      </c>
      <c r="AM99" s="151">
        <v>34.450871901997999</v>
      </c>
      <c r="AN99" s="151">
        <v>36.742301629380201</v>
      </c>
      <c r="AO99" s="151">
        <v>35.8242950922671</v>
      </c>
      <c r="AP99" s="151">
        <v>37.963493649774598</v>
      </c>
      <c r="AQ99" s="151">
        <v>37.845376181345202</v>
      </c>
      <c r="AR99" s="151">
        <v>36.850644954567201</v>
      </c>
      <c r="AS99" s="151">
        <v>37.877341877079701</v>
      </c>
      <c r="AT99" s="151">
        <v>34.931815935525897</v>
      </c>
      <c r="AU99" s="151">
        <v>34.8488893144172</v>
      </c>
      <c r="AV99" s="151">
        <v>34.716860581199803</v>
      </c>
      <c r="AW99" s="151">
        <v>36.281232457319703</v>
      </c>
      <c r="AX99" s="151">
        <v>35.6761130809289</v>
      </c>
      <c r="AY99" s="151">
        <v>35.755442439980897</v>
      </c>
      <c r="AZ99" s="151">
        <v>36.588110096371203</v>
      </c>
      <c r="BA99" s="151">
        <v>35.663687012150803</v>
      </c>
      <c r="BB99" s="151">
        <v>37.765784129565397</v>
      </c>
      <c r="BC99" s="151">
        <v>37.6564130058456</v>
      </c>
      <c r="BD99" s="151">
        <v>39.412651832697598</v>
      </c>
      <c r="BE99" s="151">
        <v>34.1455136996493</v>
      </c>
      <c r="BF99" s="152">
        <v>-0.13600789688246501</v>
      </c>
      <c r="BG99" s="153">
        <v>1.2142006039850099E-2</v>
      </c>
      <c r="BH99" s="153">
        <v>1.05765601470624E-3</v>
      </c>
    </row>
    <row r="100" spans="1:60" ht="10">
      <c r="A100" s="148" t="s">
        <v>343</v>
      </c>
      <c r="B100" s="151">
        <v>19.504690540829898</v>
      </c>
      <c r="C100" s="151">
        <v>19.302276229625399</v>
      </c>
      <c r="D100" s="151">
        <v>21.051361103464998</v>
      </c>
      <c r="E100" s="151">
        <v>23.8115544199899</v>
      </c>
      <c r="F100" s="151">
        <v>23.218660772288501</v>
      </c>
      <c r="G100" s="151">
        <v>22.695246589099899</v>
      </c>
      <c r="H100" s="151">
        <v>20.926876149221901</v>
      </c>
      <c r="I100" s="151">
        <v>17.632859537208699</v>
      </c>
      <c r="J100" s="151">
        <v>18.6226254136742</v>
      </c>
      <c r="K100" s="151">
        <v>19.989920791257799</v>
      </c>
      <c r="L100" s="151">
        <v>21.141385944336001</v>
      </c>
      <c r="M100" s="151">
        <v>21.223265694996901</v>
      </c>
      <c r="N100" s="151">
        <v>22.696509907465899</v>
      </c>
      <c r="O100" s="151">
        <v>23.776391737940401</v>
      </c>
      <c r="P100" s="151">
        <v>25.8151268067313</v>
      </c>
      <c r="Q100" s="151">
        <v>27.821318525343798</v>
      </c>
      <c r="R100" s="151">
        <v>29.645650189721302</v>
      </c>
      <c r="S100" s="151">
        <v>31.912594152394799</v>
      </c>
      <c r="T100" s="151">
        <v>34.204063394227298</v>
      </c>
      <c r="U100" s="151">
        <v>36.512365220866997</v>
      </c>
      <c r="V100" s="151">
        <v>39.033571709083503</v>
      </c>
      <c r="W100" s="151">
        <v>42.493791937772997</v>
      </c>
      <c r="X100" s="151">
        <v>47.448837488863298</v>
      </c>
      <c r="Y100" s="151">
        <v>50.880894285294197</v>
      </c>
      <c r="Z100" s="151">
        <v>55.287057145448401</v>
      </c>
      <c r="AA100" s="151">
        <v>57.813234477200901</v>
      </c>
      <c r="AB100" s="151">
        <v>61.436534442895997</v>
      </c>
      <c r="AC100" s="151">
        <v>65.786049459507595</v>
      </c>
      <c r="AD100" s="151">
        <v>72.457833168540901</v>
      </c>
      <c r="AE100" s="151">
        <v>76.113805869009198</v>
      </c>
      <c r="AF100" s="151">
        <v>80.709567687561304</v>
      </c>
      <c r="AG100" s="151">
        <v>84.743989049029594</v>
      </c>
      <c r="AH100" s="151">
        <v>85.852464195152706</v>
      </c>
      <c r="AI100" s="151">
        <v>88.318113037719698</v>
      </c>
      <c r="AJ100" s="151">
        <v>94.137693629438402</v>
      </c>
      <c r="AK100" s="151">
        <v>97.805641939102998</v>
      </c>
      <c r="AL100" s="151">
        <v>98.884070946467901</v>
      </c>
      <c r="AM100" s="151">
        <v>101.201975139046</v>
      </c>
      <c r="AN100" s="151">
        <v>106.643434737831</v>
      </c>
      <c r="AO100" s="151">
        <v>117.853633276046</v>
      </c>
      <c r="AP100" s="151">
        <v>120.150472404753</v>
      </c>
      <c r="AQ100" s="151">
        <v>130.239304451355</v>
      </c>
      <c r="AR100" s="151">
        <v>141.97151958514499</v>
      </c>
      <c r="AS100" s="151">
        <v>146.34807679939601</v>
      </c>
      <c r="AT100" s="151">
        <v>145.99595303471099</v>
      </c>
      <c r="AU100" s="151">
        <v>145.658417060217</v>
      </c>
      <c r="AV100" s="151">
        <v>144.09391499096901</v>
      </c>
      <c r="AW100" s="151">
        <v>145.653332998167</v>
      </c>
      <c r="AX100" s="151">
        <v>146.73414053514401</v>
      </c>
      <c r="AY100" s="151">
        <v>153.256945455417</v>
      </c>
      <c r="AZ100" s="151">
        <v>160.858209237588</v>
      </c>
      <c r="BA100" s="151">
        <v>176.62155407492699</v>
      </c>
      <c r="BB100" s="151">
        <v>190.37245577160999</v>
      </c>
      <c r="BC100" s="151">
        <v>198.327646124404</v>
      </c>
      <c r="BD100" s="151">
        <v>197.41289222104899</v>
      </c>
      <c r="BE100" s="151">
        <v>196.044300416281</v>
      </c>
      <c r="BF100" s="152">
        <v>-9.6459352194061595E-3</v>
      </c>
      <c r="BG100" s="153">
        <v>3.0631636143874801E-2</v>
      </c>
      <c r="BH100" s="153">
        <v>6.0724649014809104E-3</v>
      </c>
    </row>
    <row r="101" spans="1:60" ht="10">
      <c r="A101" s="148" t="s">
        <v>344</v>
      </c>
      <c r="B101" s="151">
        <v>13.209439858885601</v>
      </c>
      <c r="C101" s="151">
        <v>14.3883421023232</v>
      </c>
      <c r="D101" s="151">
        <v>16.168303497673602</v>
      </c>
      <c r="E101" s="151">
        <v>18.378439207359399</v>
      </c>
      <c r="F101" s="151">
        <v>19.712485837084198</v>
      </c>
      <c r="G101" s="151">
        <v>22.407199164384199</v>
      </c>
      <c r="H101" s="151">
        <v>25.983388019491699</v>
      </c>
      <c r="I101" s="151">
        <v>25.489670403699201</v>
      </c>
      <c r="J101" s="151">
        <v>29.578104226399201</v>
      </c>
      <c r="K101" s="151">
        <v>27.772640210078901</v>
      </c>
      <c r="L101" s="151">
        <v>30.048952092102901</v>
      </c>
      <c r="M101" s="151">
        <v>30.972917535152501</v>
      </c>
      <c r="N101" s="151">
        <v>34.045476916461297</v>
      </c>
      <c r="O101" s="151">
        <v>35.274899612066598</v>
      </c>
      <c r="P101" s="151">
        <v>36.336381694884103</v>
      </c>
      <c r="Q101" s="151">
        <v>34.666439127688299</v>
      </c>
      <c r="R101" s="151">
        <v>33.032650789042499</v>
      </c>
      <c r="S101" s="151">
        <v>31.867138685007401</v>
      </c>
      <c r="T101" s="151">
        <v>33.760778565300399</v>
      </c>
      <c r="U101" s="151">
        <v>29.1555537629451</v>
      </c>
      <c r="V101" s="151">
        <v>27.4761707779369</v>
      </c>
      <c r="W101" s="151">
        <v>27.740619675622</v>
      </c>
      <c r="X101" s="151">
        <v>31.972544200822401</v>
      </c>
      <c r="Y101" s="151">
        <v>35.142330344906703</v>
      </c>
      <c r="Z101" s="151">
        <v>37.838837929307402</v>
      </c>
      <c r="AA101" s="151">
        <v>39.942864637164199</v>
      </c>
      <c r="AB101" s="151">
        <v>39.417986945543497</v>
      </c>
      <c r="AC101" s="151">
        <v>47.524212226311199</v>
      </c>
      <c r="AD101" s="151">
        <v>48.796716390702898</v>
      </c>
      <c r="AE101" s="151">
        <v>51.243450933081697</v>
      </c>
      <c r="AF101" s="151">
        <v>57.999294149355798</v>
      </c>
      <c r="AG101" s="151">
        <v>62.451445637124202</v>
      </c>
      <c r="AH101" s="151">
        <v>68.473567908032095</v>
      </c>
      <c r="AI101" s="151">
        <v>69.233768338098699</v>
      </c>
      <c r="AJ101" s="151">
        <v>67.367244768987305</v>
      </c>
      <c r="AK101" s="151">
        <v>66.846292729503304</v>
      </c>
      <c r="AL101" s="151">
        <v>67.892443169323002</v>
      </c>
      <c r="AM101" s="151">
        <v>66.486510721006994</v>
      </c>
      <c r="AN101" s="151">
        <v>68.392979518851703</v>
      </c>
      <c r="AO101" s="151">
        <v>70.689502465924406</v>
      </c>
      <c r="AP101" s="151">
        <v>70.818689051501394</v>
      </c>
      <c r="AQ101" s="151">
        <v>67.929915305990306</v>
      </c>
      <c r="AR101" s="151">
        <v>72.158676680830197</v>
      </c>
      <c r="AS101" s="151">
        <v>74.397764543632604</v>
      </c>
      <c r="AT101" s="151">
        <v>74.932923775435398</v>
      </c>
      <c r="AU101" s="151">
        <v>80.5292130614489</v>
      </c>
      <c r="AV101" s="151">
        <v>81.340651130685202</v>
      </c>
      <c r="AW101" s="151">
        <v>83.784933781427995</v>
      </c>
      <c r="AX101" s="151">
        <v>92.134568044573101</v>
      </c>
      <c r="AY101" s="151">
        <v>97.714527653555905</v>
      </c>
      <c r="AZ101" s="151">
        <v>106.68021519541099</v>
      </c>
      <c r="BA101" s="151">
        <v>116.817178483278</v>
      </c>
      <c r="BB101" s="151">
        <v>129.14340830025</v>
      </c>
      <c r="BC101" s="151">
        <v>133.99997464887301</v>
      </c>
      <c r="BD101" s="151">
        <v>140.902838623154</v>
      </c>
      <c r="BE101" s="151">
        <v>127.402586613709</v>
      </c>
      <c r="BF101" s="152">
        <v>-9.8282949042828999E-2</v>
      </c>
      <c r="BG101" s="153">
        <v>6.5184176761816398E-2</v>
      </c>
      <c r="BH101" s="153">
        <v>3.9462903737923702E-3</v>
      </c>
    </row>
    <row r="102" spans="1:60" ht="10">
      <c r="A102" s="148" t="s">
        <v>345</v>
      </c>
      <c r="B102" s="151">
        <v>13.0925805600116</v>
      </c>
      <c r="C102" s="151">
        <v>14.9669798590349</v>
      </c>
      <c r="D102" s="151">
        <v>18.022106835692401</v>
      </c>
      <c r="E102" s="151">
        <v>22.434620467497599</v>
      </c>
      <c r="F102" s="151">
        <v>22.039571114955301</v>
      </c>
      <c r="G102" s="151">
        <v>23.9274544305968</v>
      </c>
      <c r="H102" s="151">
        <v>20.685392004015998</v>
      </c>
      <c r="I102" s="151">
        <v>25.934842139636</v>
      </c>
      <c r="J102" s="151">
        <v>24.215731027977601</v>
      </c>
      <c r="K102" s="151">
        <v>23.900270816957601</v>
      </c>
      <c r="L102" s="151">
        <v>23.516192779032799</v>
      </c>
      <c r="M102" s="151">
        <v>27.8665855909104</v>
      </c>
      <c r="N102" s="151">
        <v>27.964013063477601</v>
      </c>
      <c r="O102" s="151">
        <v>28.4955663572952</v>
      </c>
      <c r="P102" s="151">
        <v>30.353818222327199</v>
      </c>
      <c r="Q102" s="151">
        <v>30.1480878612184</v>
      </c>
      <c r="R102" s="151">
        <v>34.732220373695199</v>
      </c>
      <c r="S102" s="151">
        <v>33.678260882076799</v>
      </c>
      <c r="T102" s="151">
        <v>35.722472721153601</v>
      </c>
      <c r="U102" s="151">
        <v>36.690116185287202</v>
      </c>
      <c r="V102" s="151">
        <v>37.137689265916002</v>
      </c>
      <c r="W102" s="151">
        <v>43.286696243543197</v>
      </c>
      <c r="X102" s="151">
        <v>44.739270555495203</v>
      </c>
      <c r="Y102" s="151">
        <v>52.092221725964002</v>
      </c>
      <c r="Z102" s="151">
        <v>59.806092586422402</v>
      </c>
      <c r="AA102" s="151">
        <v>69.623324487834395</v>
      </c>
      <c r="AB102" s="151">
        <v>71.150145693457603</v>
      </c>
      <c r="AC102" s="151">
        <v>76.310929867316005</v>
      </c>
      <c r="AD102" s="151">
        <v>83.059396165272005</v>
      </c>
      <c r="AE102" s="151">
        <v>95.677757098909595</v>
      </c>
      <c r="AF102" s="151">
        <v>98.554628650560005</v>
      </c>
      <c r="AG102" s="151">
        <v>98.373015207035195</v>
      </c>
      <c r="AH102" s="151">
        <v>102.4039976573</v>
      </c>
      <c r="AI102" s="151">
        <v>101.2021721454</v>
      </c>
      <c r="AJ102" s="151">
        <v>99.952506694299998</v>
      </c>
      <c r="AK102" s="151">
        <v>107.096295489412</v>
      </c>
      <c r="AL102" s="151">
        <v>117.53554014688601</v>
      </c>
      <c r="AM102" s="151">
        <v>111.799605153933</v>
      </c>
      <c r="AN102" s="151">
        <v>103.681478507207</v>
      </c>
      <c r="AO102" s="151">
        <v>116.199780946422</v>
      </c>
      <c r="AP102" s="151">
        <v>127.266860817093</v>
      </c>
      <c r="AQ102" s="151">
        <v>140.29568804943199</v>
      </c>
      <c r="AR102" s="151">
        <v>151.423392948284</v>
      </c>
      <c r="AS102" s="151">
        <v>163.38444117040299</v>
      </c>
      <c r="AT102" s="151">
        <v>176.678872805433</v>
      </c>
      <c r="AU102" s="151">
        <v>185.337577763463</v>
      </c>
      <c r="AV102" s="151">
        <v>192.72242848188799</v>
      </c>
      <c r="AW102" s="151">
        <v>191.96076529946001</v>
      </c>
      <c r="AX102" s="151">
        <v>191.682281060793</v>
      </c>
      <c r="AY102" s="151">
        <v>191.119260571599</v>
      </c>
      <c r="AZ102" s="151">
        <v>202.80352041128299</v>
      </c>
      <c r="BA102" s="151">
        <v>217.12525789347299</v>
      </c>
      <c r="BB102" s="151">
        <v>229.00030213355899</v>
      </c>
      <c r="BC102" s="151">
        <v>225.36639312504099</v>
      </c>
      <c r="BD102" s="151">
        <v>217.18177976601001</v>
      </c>
      <c r="BE102" s="151">
        <v>211.01443161329999</v>
      </c>
      <c r="BF102" s="152">
        <v>-3.1051823605340902E-2</v>
      </c>
      <c r="BG102" s="153">
        <v>2.0854568804050198E-2</v>
      </c>
      <c r="BH102" s="153">
        <v>6.5361641575747099E-3</v>
      </c>
    </row>
    <row r="103" spans="1:60" ht="10">
      <c r="A103" s="148" t="s">
        <v>346</v>
      </c>
      <c r="B103" s="151">
        <v>24.8712543486076</v>
      </c>
      <c r="C103" s="151">
        <v>29.610809963791699</v>
      </c>
      <c r="D103" s="151">
        <v>32.781864578110998</v>
      </c>
      <c r="E103" s="151">
        <v>36.303338444089</v>
      </c>
      <c r="F103" s="151">
        <v>42.484064584321999</v>
      </c>
      <c r="G103" s="151">
        <v>49.034028980407797</v>
      </c>
      <c r="H103" s="151">
        <v>52.602322391560499</v>
      </c>
      <c r="I103" s="151">
        <v>54.590029323667103</v>
      </c>
      <c r="J103" s="151">
        <v>67.747556221250903</v>
      </c>
      <c r="K103" s="151">
        <v>68.778507510568602</v>
      </c>
      <c r="L103" s="151">
        <v>75.2661728662748</v>
      </c>
      <c r="M103" s="151">
        <v>84.095876801501007</v>
      </c>
      <c r="N103" s="151">
        <v>96.225488001877196</v>
      </c>
      <c r="O103" s="151">
        <v>103.963947032993</v>
      </c>
      <c r="P103" s="151">
        <v>119.180550548431</v>
      </c>
      <c r="Q103" s="151">
        <v>123.42864631878</v>
      </c>
      <c r="R103" s="151">
        <v>128.729552905698</v>
      </c>
      <c r="S103" s="151">
        <v>129.11919305547499</v>
      </c>
      <c r="T103" s="151">
        <v>135.348046630158</v>
      </c>
      <c r="U103" s="151">
        <v>148.032887951791</v>
      </c>
      <c r="V103" s="151">
        <v>158.924549750229</v>
      </c>
      <c r="W103" s="151">
        <v>169.98918574977901</v>
      </c>
      <c r="X103" s="151">
        <v>179.15284217813999</v>
      </c>
      <c r="Y103" s="151">
        <v>204.122116807221</v>
      </c>
      <c r="Z103" s="151">
        <v>215.482219365585</v>
      </c>
      <c r="AA103" s="151">
        <v>235.43760050487899</v>
      </c>
      <c r="AB103" s="151">
        <v>263.818908177548</v>
      </c>
      <c r="AC103" s="151">
        <v>288.34094344213702</v>
      </c>
      <c r="AD103" s="151">
        <v>317.93134732020701</v>
      </c>
      <c r="AE103" s="151">
        <v>343.36615315700601</v>
      </c>
      <c r="AF103" s="151">
        <v>372.71421814604503</v>
      </c>
      <c r="AG103" s="151">
        <v>413.61949392903301</v>
      </c>
      <c r="AH103" s="151">
        <v>438.24577304952999</v>
      </c>
      <c r="AI103" s="151">
        <v>368.55964127460197</v>
      </c>
      <c r="AJ103" s="151">
        <v>402.04076829694901</v>
      </c>
      <c r="AK103" s="151">
        <v>428.59740017109999</v>
      </c>
      <c r="AL103" s="151">
        <v>442.18897347236998</v>
      </c>
      <c r="AM103" s="151">
        <v>460.96104671357801</v>
      </c>
      <c r="AN103" s="151">
        <v>470.47957533874501</v>
      </c>
      <c r="AO103" s="151">
        <v>479.58962409158403</v>
      </c>
      <c r="AP103" s="151">
        <v>487.86723087020198</v>
      </c>
      <c r="AQ103" s="151">
        <v>492.66269935882002</v>
      </c>
      <c r="AR103" s="151">
        <v>504.46592545039698</v>
      </c>
      <c r="AS103" s="151">
        <v>517.15097259382196</v>
      </c>
      <c r="AT103" s="151">
        <v>521.79411787844595</v>
      </c>
      <c r="AU103" s="151">
        <v>578.89533761541099</v>
      </c>
      <c r="AV103" s="151">
        <v>604.46659753092797</v>
      </c>
      <c r="AW103" s="151">
        <v>601.30381312063901</v>
      </c>
      <c r="AX103" s="151">
        <v>607.978465826395</v>
      </c>
      <c r="AY103" s="151">
        <v>602.82013184811603</v>
      </c>
      <c r="AZ103" s="151">
        <v>609.42201697647795</v>
      </c>
      <c r="BA103" s="151">
        <v>614.54703330849304</v>
      </c>
      <c r="BB103" s="151">
        <v>631.098823991838</v>
      </c>
      <c r="BC103" s="151">
        <v>646.36858285905896</v>
      </c>
      <c r="BD103" s="151">
        <v>623.15860108359698</v>
      </c>
      <c r="BE103" s="151">
        <v>577.81115267383996</v>
      </c>
      <c r="BF103" s="152">
        <v>-7.5303730582447798E-2</v>
      </c>
      <c r="BG103" s="153">
        <v>1.7911313829709601E-2</v>
      </c>
      <c r="BH103" s="153">
        <v>1.7897678926883601E-2</v>
      </c>
    </row>
    <row r="104" spans="1:60" ht="10">
      <c r="A104" s="148" t="s">
        <v>347</v>
      </c>
      <c r="B104" s="151">
        <v>1.4550595197873499</v>
      </c>
      <c r="C104" s="151">
        <v>1.4901685696173299</v>
      </c>
      <c r="D104" s="151">
        <v>1.5262538378739201</v>
      </c>
      <c r="E104" s="151">
        <v>1.56276537552525</v>
      </c>
      <c r="F104" s="151">
        <v>1.59896804127864</v>
      </c>
      <c r="G104" s="151">
        <v>3.0932587972899999</v>
      </c>
      <c r="H104" s="151">
        <v>2.8667655281500002</v>
      </c>
      <c r="I104" s="151">
        <v>3.0657171515199999</v>
      </c>
      <c r="J104" s="151">
        <v>3.2101113944100002</v>
      </c>
      <c r="K104" s="151">
        <v>2.54703064998</v>
      </c>
      <c r="L104" s="151">
        <v>2.4594193778200002</v>
      </c>
      <c r="M104" s="151">
        <v>2.4268984362047998</v>
      </c>
      <c r="N104" s="151">
        <v>2.5906992468159999</v>
      </c>
      <c r="O104" s="151">
        <v>3.02212458850624</v>
      </c>
      <c r="P104" s="151">
        <v>3.1160523161128002</v>
      </c>
      <c r="Q104" s="151">
        <v>3.19497809998296</v>
      </c>
      <c r="R104" s="151">
        <v>3.7636879944192798</v>
      </c>
      <c r="S104" s="151">
        <v>4.2759460468886399</v>
      </c>
      <c r="T104" s="151">
        <v>4.6679558156176002</v>
      </c>
      <c r="U104" s="151">
        <v>3.9637006433228001</v>
      </c>
      <c r="V104" s="151">
        <v>3.5747512208676002</v>
      </c>
      <c r="W104" s="151">
        <v>3.4911992106500001</v>
      </c>
      <c r="X104" s="151">
        <v>4.0282598045088003</v>
      </c>
      <c r="Y104" s="151">
        <v>3.8918241723540001</v>
      </c>
      <c r="Z104" s="151">
        <v>3.6716150993748</v>
      </c>
      <c r="AA104" s="151">
        <v>3.9171207212999999</v>
      </c>
      <c r="AB104" s="151">
        <v>4.1466834446776</v>
      </c>
      <c r="AC104" s="151">
        <v>4.9210801897675998</v>
      </c>
      <c r="AD104" s="151">
        <v>4.7283823175790403</v>
      </c>
      <c r="AE104" s="151">
        <v>5.2375261669451998</v>
      </c>
      <c r="AF104" s="151">
        <v>5.6884446435217599</v>
      </c>
      <c r="AG104" s="151">
        <v>6.9906711121211202</v>
      </c>
      <c r="AH104" s="151">
        <v>7.6386598810599997</v>
      </c>
      <c r="AI104" s="151">
        <v>8.1309287904898397</v>
      </c>
      <c r="AJ104" s="151">
        <v>8.8858926792500004</v>
      </c>
      <c r="AK104" s="151">
        <v>10.5674410008346</v>
      </c>
      <c r="AL104" s="151">
        <v>10.430146835359</v>
      </c>
      <c r="AM104" s="151">
        <v>11.0751626626553</v>
      </c>
      <c r="AN104" s="151">
        <v>11.1494334553398</v>
      </c>
      <c r="AO104" s="151">
        <v>10.903799009236799</v>
      </c>
      <c r="AP104" s="151">
        <v>12.5619522130026</v>
      </c>
      <c r="AQ104" s="151">
        <v>12.9968978112865</v>
      </c>
      <c r="AR104" s="151">
        <v>13.813938986418499</v>
      </c>
      <c r="AS104" s="151">
        <v>12.575278588783</v>
      </c>
      <c r="AT104" s="151">
        <v>13.234187738426201</v>
      </c>
      <c r="AU104" s="151">
        <v>13.147079259156699</v>
      </c>
      <c r="AV104" s="151">
        <v>14.8235277261767</v>
      </c>
      <c r="AW104" s="151">
        <v>16.1155130072761</v>
      </c>
      <c r="AX104" s="151">
        <v>13.995834766807199</v>
      </c>
      <c r="AY104" s="151">
        <v>17.2826651837306</v>
      </c>
      <c r="AZ104" s="151">
        <v>17.927232597064801</v>
      </c>
      <c r="BA104" s="151">
        <v>20.308910260124701</v>
      </c>
      <c r="BB104" s="151">
        <v>21.702914146693299</v>
      </c>
      <c r="BC104" s="151">
        <v>21.373008315793498</v>
      </c>
      <c r="BD104" s="151">
        <v>23.311037883303499</v>
      </c>
      <c r="BE104" s="151">
        <v>20.847136053503299</v>
      </c>
      <c r="BF104" s="152">
        <v>-0.108140239424091</v>
      </c>
      <c r="BG104" s="153">
        <v>5.82455036691523E-2</v>
      </c>
      <c r="BH104" s="153">
        <v>6.45739262567118E-4</v>
      </c>
    </row>
    <row r="105" spans="1:60" ht="10">
      <c r="A105" s="148" t="s">
        <v>348</v>
      </c>
      <c r="B105" s="151">
        <v>18.847525698326098</v>
      </c>
      <c r="C105" s="151">
        <v>20.038235221373</v>
      </c>
      <c r="D105" s="151">
        <v>21.7905301455414</v>
      </c>
      <c r="E105" s="151">
        <v>23.8678903231547</v>
      </c>
      <c r="F105" s="151">
        <v>25.2290357683842</v>
      </c>
      <c r="G105" s="151">
        <v>27.556515560951301</v>
      </c>
      <c r="H105" s="151">
        <v>33.857983764089497</v>
      </c>
      <c r="I105" s="151">
        <v>35.344837677573203</v>
      </c>
      <c r="J105" s="151">
        <v>41.4969215826141</v>
      </c>
      <c r="K105" s="151">
        <v>38.576296912783</v>
      </c>
      <c r="L105" s="151">
        <v>41.849872726949002</v>
      </c>
      <c r="M105" s="151">
        <v>52.2147450949318</v>
      </c>
      <c r="N105" s="151">
        <v>57.132572236827997</v>
      </c>
      <c r="O105" s="151">
        <v>65.319394954633495</v>
      </c>
      <c r="P105" s="151">
        <v>67.707025098427906</v>
      </c>
      <c r="Q105" s="151">
        <v>73.621853089161405</v>
      </c>
      <c r="R105" s="151">
        <v>64.774069150811201</v>
      </c>
      <c r="S105" s="151">
        <v>67.815097039533697</v>
      </c>
      <c r="T105" s="151">
        <v>74.602555623460304</v>
      </c>
      <c r="U105" s="151">
        <v>76.096847282299606</v>
      </c>
      <c r="V105" s="151">
        <v>75.0397970967513</v>
      </c>
      <c r="W105" s="151">
        <v>86.346196771996404</v>
      </c>
      <c r="X105" s="151">
        <v>91.362375462835203</v>
      </c>
      <c r="Y105" s="151">
        <v>107.113650555524</v>
      </c>
      <c r="Z105" s="151">
        <v>117.321139334481</v>
      </c>
      <c r="AA105" s="151">
        <v>120.54667629849401</v>
      </c>
      <c r="AB105" s="151">
        <v>130.20780575442001</v>
      </c>
      <c r="AC105" s="151">
        <v>139.24714152884701</v>
      </c>
      <c r="AD105" s="151">
        <v>151.30573311994601</v>
      </c>
      <c r="AE105" s="151">
        <v>158.499818052764</v>
      </c>
      <c r="AF105" s="151">
        <v>169.43817121530901</v>
      </c>
      <c r="AG105" s="151">
        <v>177.561979870675</v>
      </c>
      <c r="AH105" s="151">
        <v>192.82504714489801</v>
      </c>
      <c r="AI105" s="151">
        <v>206.733687207824</v>
      </c>
      <c r="AJ105" s="151">
        <v>218.05536977680001</v>
      </c>
      <c r="AK105" s="151">
        <v>236.39769688948101</v>
      </c>
      <c r="AL105" s="151">
        <v>234.39890939806301</v>
      </c>
      <c r="AM105" s="151">
        <v>245.969831740453</v>
      </c>
      <c r="AN105" s="151">
        <v>249.72132666588101</v>
      </c>
      <c r="AO105" s="151">
        <v>266.50004998590299</v>
      </c>
      <c r="AP105" s="151">
        <v>270.321322853396</v>
      </c>
      <c r="AQ105" s="151">
        <v>278.17403168198803</v>
      </c>
      <c r="AR105" s="151">
        <v>281.07013402272497</v>
      </c>
      <c r="AS105" s="151">
        <v>266.39176092518198</v>
      </c>
      <c r="AT105" s="151">
        <v>253.813128437731</v>
      </c>
      <c r="AU105" s="151">
        <v>273.23370564794698</v>
      </c>
      <c r="AV105" s="151">
        <v>278.10986463581298</v>
      </c>
      <c r="AW105" s="151">
        <v>272.02395191937097</v>
      </c>
      <c r="AX105" s="151">
        <v>273.79947175642297</v>
      </c>
      <c r="AY105" s="151">
        <v>281.07160198927897</v>
      </c>
      <c r="AZ105" s="151">
        <v>281.38202264380101</v>
      </c>
      <c r="BA105" s="151">
        <v>283.89153011254803</v>
      </c>
      <c r="BB105" s="151">
        <v>292.46256429424199</v>
      </c>
      <c r="BC105" s="151">
        <v>290.52928649635601</v>
      </c>
      <c r="BD105" s="151">
        <v>284.90719214116001</v>
      </c>
      <c r="BE105" s="151">
        <v>275.92045261299</v>
      </c>
      <c r="BF105" s="152">
        <v>-3.4188749231056699E-2</v>
      </c>
      <c r="BG105" s="153">
        <v>1.1623554981027301E-2</v>
      </c>
      <c r="BH105" s="153">
        <v>8.5466257398726202E-3</v>
      </c>
    </row>
    <row r="106" spans="1:60" ht="10">
      <c r="A106" s="148" t="s">
        <v>349</v>
      </c>
      <c r="B106" s="151">
        <v>7.3668859639999997</v>
      </c>
      <c r="C106" s="151">
        <v>8.7439073650000001</v>
      </c>
      <c r="D106" s="151">
        <v>9.9006741540000007</v>
      </c>
      <c r="E106" s="151">
        <v>12.985646962000001</v>
      </c>
      <c r="F106" s="151">
        <v>14.063613007000001</v>
      </c>
      <c r="G106" s="151">
        <v>16.258675998899999</v>
      </c>
      <c r="H106" s="151">
        <v>17.899369072660001</v>
      </c>
      <c r="I106" s="151">
        <v>22.2965942820504</v>
      </c>
      <c r="J106" s="151">
        <v>23.616328170485598</v>
      </c>
      <c r="K106" s="151">
        <v>24.276611492358398</v>
      </c>
      <c r="L106" s="151">
        <v>26.112678511384001</v>
      </c>
      <c r="M106" s="151">
        <v>27.577938943464002</v>
      </c>
      <c r="N106" s="151">
        <v>30.8912527093288</v>
      </c>
      <c r="O106" s="151">
        <v>34.776608769908002</v>
      </c>
      <c r="P106" s="151">
        <v>36.073547511560001</v>
      </c>
      <c r="Q106" s="151">
        <v>37.713995809079996</v>
      </c>
      <c r="R106" s="151">
        <v>36.761543641891997</v>
      </c>
      <c r="S106" s="151">
        <v>36.384259876012798</v>
      </c>
      <c r="T106" s="151">
        <v>40.438465516364801</v>
      </c>
      <c r="U106" s="151">
        <v>44.142121429756003</v>
      </c>
      <c r="V106" s="151">
        <v>47.020903578684802</v>
      </c>
      <c r="W106" s="151">
        <v>48.7488477930698</v>
      </c>
      <c r="X106" s="151">
        <v>57.665180879704799</v>
      </c>
      <c r="Y106" s="151">
        <v>64.925770012535693</v>
      </c>
      <c r="Z106" s="151">
        <v>74.699855485982795</v>
      </c>
      <c r="AA106" s="151">
        <v>89.731816903073195</v>
      </c>
      <c r="AB106" s="151">
        <v>99.874398762474996</v>
      </c>
      <c r="AC106" s="151">
        <v>110.449400876338</v>
      </c>
      <c r="AD106" s="151">
        <v>124.856763562392</v>
      </c>
      <c r="AE106" s="151">
        <v>140.00880651957499</v>
      </c>
      <c r="AF106" s="151">
        <v>153.903178126657</v>
      </c>
      <c r="AG106" s="151">
        <v>171.931042956288</v>
      </c>
      <c r="AH106" s="151">
        <v>178.68760425425401</v>
      </c>
      <c r="AI106" s="151">
        <v>163.79190971553399</v>
      </c>
      <c r="AJ106" s="151">
        <v>171.24585188089199</v>
      </c>
      <c r="AK106" s="151">
        <v>168.16691412065001</v>
      </c>
      <c r="AL106" s="151">
        <v>174.533052475235</v>
      </c>
      <c r="AM106" s="151">
        <v>189.368903034114</v>
      </c>
      <c r="AN106" s="151">
        <v>200.28777133923299</v>
      </c>
      <c r="AO106" s="151">
        <v>218.345910621402</v>
      </c>
      <c r="AP106" s="151">
        <v>227.51853759738901</v>
      </c>
      <c r="AQ106" s="151">
        <v>227.70993372192501</v>
      </c>
      <c r="AR106" s="151">
        <v>236.68969487010099</v>
      </c>
      <c r="AS106" s="151">
        <v>237.38878516592001</v>
      </c>
      <c r="AT106" s="151">
        <v>236.482194233613</v>
      </c>
      <c r="AU106" s="151">
        <v>248.709161522312</v>
      </c>
      <c r="AV106" s="151">
        <v>253.54178144268801</v>
      </c>
      <c r="AW106" s="151">
        <v>270.62874053626899</v>
      </c>
      <c r="AX106" s="151">
        <v>274.78244104205902</v>
      </c>
      <c r="AY106" s="151">
        <v>281.58435472545</v>
      </c>
      <c r="AZ106" s="151">
        <v>289.66062325220202</v>
      </c>
      <c r="BA106" s="151">
        <v>296.396399495369</v>
      </c>
      <c r="BB106" s="151">
        <v>297.13778046079898</v>
      </c>
      <c r="BC106" s="151">
        <v>299.60273187263601</v>
      </c>
      <c r="BD106" s="151">
        <v>294.31165167849201</v>
      </c>
      <c r="BE106" s="151">
        <v>277.14904459283599</v>
      </c>
      <c r="BF106" s="152">
        <v>-6.0887310475863599E-2</v>
      </c>
      <c r="BG106" s="153">
        <v>2.2117681015425099E-2</v>
      </c>
      <c r="BH106" s="153">
        <v>8.5846813306753693E-3</v>
      </c>
    </row>
    <row r="107" spans="1:60" ht="10">
      <c r="A107" s="148" t="s">
        <v>350</v>
      </c>
      <c r="B107" s="151">
        <v>8.2264654826344508</v>
      </c>
      <c r="C107" s="151">
        <v>13.9439968229711</v>
      </c>
      <c r="D107" s="151">
        <v>19.0458876193252</v>
      </c>
      <c r="E107" s="151">
        <v>19.795273947433198</v>
      </c>
      <c r="F107" s="151">
        <v>23.276364618104399</v>
      </c>
      <c r="G107" s="151">
        <v>24.2821798724807</v>
      </c>
      <c r="H107" s="151">
        <v>21.845811783101801</v>
      </c>
      <c r="I107" s="151">
        <v>21.119197301611301</v>
      </c>
      <c r="J107" s="151">
        <v>22.700246508560799</v>
      </c>
      <c r="K107" s="151">
        <v>17.295286477767402</v>
      </c>
      <c r="L107" s="151">
        <v>19.7623521661362</v>
      </c>
      <c r="M107" s="151">
        <v>12.052431432646801</v>
      </c>
      <c r="N107" s="151">
        <v>12.863038280653701</v>
      </c>
      <c r="O107" s="151">
        <v>13.0757062702575</v>
      </c>
      <c r="P107" s="151">
        <v>13.8941491778018</v>
      </c>
      <c r="Q107" s="151">
        <v>14.939786599705201</v>
      </c>
      <c r="R107" s="151">
        <v>15.196125101035101</v>
      </c>
      <c r="S107" s="151">
        <v>16.357117667151499</v>
      </c>
      <c r="T107" s="151">
        <v>17.338861057955501</v>
      </c>
      <c r="U107" s="151">
        <v>17.198537941457801</v>
      </c>
      <c r="V107" s="151">
        <v>17.358933951918399</v>
      </c>
      <c r="W107" s="151">
        <v>18.941901949123601</v>
      </c>
      <c r="X107" s="151">
        <v>21.444985726741699</v>
      </c>
      <c r="Y107" s="151">
        <v>20.9028195337917</v>
      </c>
      <c r="Z107" s="151">
        <v>17.816788436437999</v>
      </c>
      <c r="AA107" s="151">
        <v>18.654778521997699</v>
      </c>
      <c r="AB107" s="151">
        <v>18.844733439344299</v>
      </c>
      <c r="AC107" s="151">
        <v>19.737127859400001</v>
      </c>
      <c r="AD107" s="151">
        <v>22.0677440252</v>
      </c>
      <c r="AE107" s="151">
        <v>24.4389531128</v>
      </c>
      <c r="AF107" s="151">
        <v>27.7330195722216</v>
      </c>
      <c r="AG107" s="151">
        <v>31.787696373292501</v>
      </c>
      <c r="AH107" s="151">
        <v>38.343201127194803</v>
      </c>
      <c r="AI107" s="151">
        <v>42.008972030828303</v>
      </c>
      <c r="AJ107" s="151">
        <v>40.811574826037102</v>
      </c>
      <c r="AK107" s="151">
        <v>47.559044582879103</v>
      </c>
      <c r="AL107" s="151">
        <v>51.966005918093998</v>
      </c>
      <c r="AM107" s="151">
        <v>58.014135654937803</v>
      </c>
      <c r="AN107" s="151">
        <v>63.622397239836403</v>
      </c>
      <c r="AO107" s="151">
        <v>84.315570214612805</v>
      </c>
      <c r="AP107" s="151">
        <v>87.722889390105607</v>
      </c>
      <c r="AQ107" s="151">
        <v>73.860748840278802</v>
      </c>
      <c r="AR107" s="151">
        <v>80.392764361872395</v>
      </c>
      <c r="AS107" s="151">
        <v>105.447044953513</v>
      </c>
      <c r="AT107" s="151">
        <v>103.587987763778</v>
      </c>
      <c r="AU107" s="151">
        <v>123.140275704445</v>
      </c>
      <c r="AV107" s="151">
        <v>136.05334241799801</v>
      </c>
      <c r="AW107" s="151">
        <v>133.95448133241399</v>
      </c>
      <c r="AX107" s="151">
        <v>140.16901630139401</v>
      </c>
      <c r="AY107" s="151">
        <v>156.691719868451</v>
      </c>
      <c r="AZ107" s="151">
        <v>185.53351154101901</v>
      </c>
      <c r="BA107" s="151">
        <v>198.08250893195699</v>
      </c>
      <c r="BB107" s="151">
        <v>199.48938632704301</v>
      </c>
      <c r="BC107" s="151">
        <v>240.98148644313099</v>
      </c>
      <c r="BD107" s="151">
        <v>292.073219415354</v>
      </c>
      <c r="BE107" s="151">
        <v>283.931719274751</v>
      </c>
      <c r="BF107" s="152">
        <v>-3.0530939752873899E-2</v>
      </c>
      <c r="BG107" s="153">
        <v>0.10922138555844101</v>
      </c>
      <c r="BH107" s="153">
        <v>8.79477442624935E-3</v>
      </c>
    </row>
    <row r="108" spans="1:60" ht="10">
      <c r="A108" s="148" t="s">
        <v>351</v>
      </c>
      <c r="B108" s="151">
        <v>53.7028538406935</v>
      </c>
      <c r="C108" s="151">
        <v>57.524608753547298</v>
      </c>
      <c r="D108" s="151">
        <v>62.933309361337699</v>
      </c>
      <c r="E108" s="151">
        <v>68.423571917456798</v>
      </c>
      <c r="F108" s="151">
        <v>73.208059030202307</v>
      </c>
      <c r="G108" s="151">
        <v>78.742205631093398</v>
      </c>
      <c r="H108" s="151">
        <v>86.505896110621705</v>
      </c>
      <c r="I108" s="151">
        <v>89.600383590722103</v>
      </c>
      <c r="J108" s="151">
        <v>92.2910054650457</v>
      </c>
      <c r="K108" s="151">
        <v>98.005772408833806</v>
      </c>
      <c r="L108" s="151">
        <v>104.432694854079</v>
      </c>
      <c r="M108" s="151">
        <v>109.26091491067299</v>
      </c>
      <c r="N108" s="151">
        <v>115.53447271772799</v>
      </c>
      <c r="O108" s="151">
        <v>122.738116602868</v>
      </c>
      <c r="P108" s="151">
        <v>131.905691982506</v>
      </c>
      <c r="Q108" s="151">
        <v>141.45884639801901</v>
      </c>
      <c r="R108" s="151">
        <v>144.68097866564199</v>
      </c>
      <c r="S108" s="151">
        <v>150.894266016806</v>
      </c>
      <c r="T108" s="151">
        <v>157.87141839054701</v>
      </c>
      <c r="U108" s="151">
        <v>159.74947282913399</v>
      </c>
      <c r="V108" s="151">
        <v>166.97101942125599</v>
      </c>
      <c r="W108" s="151">
        <v>167.49264266498199</v>
      </c>
      <c r="X108" s="151">
        <v>161.231463666232</v>
      </c>
      <c r="Y108" s="151">
        <v>162.60493548420601</v>
      </c>
      <c r="Z108" s="151">
        <v>160.19739696926101</v>
      </c>
      <c r="AA108" s="151">
        <v>154.31632482127199</v>
      </c>
      <c r="AB108" s="151">
        <v>150.33562647039099</v>
      </c>
      <c r="AC108" s="151">
        <v>134.24695791504899</v>
      </c>
      <c r="AD108" s="151">
        <v>127.152442781096</v>
      </c>
      <c r="AE108" s="151">
        <v>119.72596528985601</v>
      </c>
      <c r="AF108" s="151">
        <v>116.08040042291501</v>
      </c>
      <c r="AG108" s="151">
        <v>107.052818065886</v>
      </c>
      <c r="AH108" s="151">
        <v>107.116123341408</v>
      </c>
      <c r="AI108" s="151">
        <v>101.712303946945</v>
      </c>
      <c r="AJ108" s="151">
        <v>108.75286473765</v>
      </c>
      <c r="AK108" s="151">
        <v>115.791528731779</v>
      </c>
      <c r="AL108" s="151">
        <v>119.347549702866</v>
      </c>
      <c r="AM108" s="151">
        <v>117.105778957524</v>
      </c>
      <c r="AN108" s="151">
        <v>122.41230545690399</v>
      </c>
      <c r="AO108" s="151">
        <v>123.23245083280599</v>
      </c>
      <c r="AP108" s="151">
        <v>128.43223974119201</v>
      </c>
      <c r="AQ108" s="151">
        <v>132.36469900195601</v>
      </c>
      <c r="AR108" s="151">
        <v>124.18368171283301</v>
      </c>
      <c r="AS108" s="151">
        <v>129.999885804314</v>
      </c>
      <c r="AT108" s="151">
        <v>114.319768168526</v>
      </c>
      <c r="AU108" s="151">
        <v>120.91605525712301</v>
      </c>
      <c r="AV108" s="151">
        <v>112.554180988393</v>
      </c>
      <c r="AW108" s="151">
        <v>116.754460924618</v>
      </c>
      <c r="AX108" s="151">
        <v>108.93304302554201</v>
      </c>
      <c r="AY108" s="151">
        <v>120.784490352563</v>
      </c>
      <c r="AZ108" s="151">
        <v>128.47153263068401</v>
      </c>
      <c r="BA108" s="151">
        <v>140.99051924102201</v>
      </c>
      <c r="BB108" s="151">
        <v>143.40577663578</v>
      </c>
      <c r="BC108" s="151">
        <v>147.152993057489</v>
      </c>
      <c r="BD108" s="151">
        <v>206.74971724584401</v>
      </c>
      <c r="BE108" s="151">
        <v>205.190642828374</v>
      </c>
      <c r="BF108" s="152">
        <v>-1.0252515057186299E-2</v>
      </c>
      <c r="BG108" s="153">
        <v>6.1041471509322598E-2</v>
      </c>
      <c r="BH108" s="153">
        <v>6.3557725169353001E-3</v>
      </c>
    </row>
    <row r="109" spans="1:60" s="145" customFormat="1">
      <c r="A109" s="154" t="s">
        <v>352</v>
      </c>
      <c r="B109" s="155">
        <v>1431.3131069578601</v>
      </c>
      <c r="C109" s="155">
        <v>1549.4915158292599</v>
      </c>
      <c r="D109" s="155">
        <v>1615.94054342558</v>
      </c>
      <c r="E109" s="155">
        <v>1721.6166940486</v>
      </c>
      <c r="F109" s="155">
        <v>1958.2046124265701</v>
      </c>
      <c r="G109" s="155">
        <v>2234.9813198451602</v>
      </c>
      <c r="H109" s="155">
        <v>2445.5761411742401</v>
      </c>
      <c r="I109" s="155">
        <v>2583.1422162121298</v>
      </c>
      <c r="J109" s="155">
        <v>2786.1058890480299</v>
      </c>
      <c r="K109" s="155">
        <v>2826.25190424216</v>
      </c>
      <c r="L109" s="155">
        <v>2946.4747013043502</v>
      </c>
      <c r="M109" s="155">
        <v>3078.50070249382</v>
      </c>
      <c r="N109" s="155">
        <v>3270.2684610660899</v>
      </c>
      <c r="O109" s="155">
        <v>3402.4415267023301</v>
      </c>
      <c r="P109" s="155">
        <v>3543.8848293953001</v>
      </c>
      <c r="Q109" s="155">
        <v>3575.5905751424898</v>
      </c>
      <c r="R109" s="155">
        <v>3593.7823159632999</v>
      </c>
      <c r="S109" s="155">
        <v>3624.5356487440599</v>
      </c>
      <c r="T109" s="155">
        <v>3776.35433676804</v>
      </c>
      <c r="U109" s="155">
        <v>4049.14711311461</v>
      </c>
      <c r="V109" s="155">
        <v>4179.7486177841301</v>
      </c>
      <c r="W109" s="155">
        <v>4332.6255724828397</v>
      </c>
      <c r="X109" s="155">
        <v>4576.0667317094803</v>
      </c>
      <c r="Y109" s="155">
        <v>4923.2056106923401</v>
      </c>
      <c r="Z109" s="155">
        <v>5169.3031348406503</v>
      </c>
      <c r="AA109" s="155">
        <v>5374.3953814643401</v>
      </c>
      <c r="AB109" s="155">
        <v>5631.5603501021496</v>
      </c>
      <c r="AC109" s="155">
        <v>5881.7378078146803</v>
      </c>
      <c r="AD109" s="155">
        <v>6192.2514892071104</v>
      </c>
      <c r="AE109" s="155">
        <v>6521.3716983560198</v>
      </c>
      <c r="AF109" s="155">
        <v>6781.5315679589703</v>
      </c>
      <c r="AG109" s="155">
        <v>7093.6046383573903</v>
      </c>
      <c r="AH109" s="155">
        <v>7243.8470726162795</v>
      </c>
      <c r="AI109" s="155">
        <v>7179.4511863196303</v>
      </c>
      <c r="AJ109" s="155">
        <v>7471.1688316252703</v>
      </c>
      <c r="AK109" s="155">
        <v>7710.1955402146996</v>
      </c>
      <c r="AL109" s="155">
        <v>7963.3638881532897</v>
      </c>
      <c r="AM109" s="155">
        <v>8407.2272850385198</v>
      </c>
      <c r="AN109" s="155">
        <v>9274.2512188612309</v>
      </c>
      <c r="AO109" s="155">
        <v>10239.260761412001</v>
      </c>
      <c r="AP109" s="155">
        <v>11188.363529447701</v>
      </c>
      <c r="AQ109" s="155">
        <v>11869.0905156136</v>
      </c>
      <c r="AR109" s="155">
        <v>12653.4432754424</v>
      </c>
      <c r="AS109" s="155">
        <v>12954.591758549899</v>
      </c>
      <c r="AT109" s="155">
        <v>13246.066504602901</v>
      </c>
      <c r="AU109" s="155">
        <v>13997.5056498842</v>
      </c>
      <c r="AV109" s="155">
        <v>14869.4532895671</v>
      </c>
      <c r="AW109" s="155">
        <v>15309.823063202</v>
      </c>
      <c r="AX109" s="155">
        <v>15666.971248650199</v>
      </c>
      <c r="AY109" s="155">
        <v>15850.095275982399</v>
      </c>
      <c r="AZ109" s="155">
        <v>15988.325150894299</v>
      </c>
      <c r="BA109" s="155">
        <v>16148.4669893272</v>
      </c>
      <c r="BB109" s="155">
        <v>16501.051244648199</v>
      </c>
      <c r="BC109" s="155">
        <v>16917.645564509501</v>
      </c>
      <c r="BD109" s="155">
        <v>17203.330308125602</v>
      </c>
      <c r="BE109" s="155">
        <v>16777.972137528701</v>
      </c>
      <c r="BF109" s="156">
        <v>-2.7390023680589199E-2</v>
      </c>
      <c r="BG109" s="156">
        <v>2.6484887166569299E-2</v>
      </c>
      <c r="BH109" s="156">
        <v>0.51969706187237996</v>
      </c>
    </row>
    <row r="110" spans="1:60" ht="10">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c r="AC110" s="151"/>
      <c r="AD110" s="151"/>
      <c r="AE110" s="151"/>
      <c r="AF110" s="151"/>
      <c r="AG110" s="151"/>
      <c r="AH110" s="151"/>
      <c r="AI110" s="151"/>
      <c r="AJ110" s="151"/>
      <c r="AK110" s="151"/>
      <c r="AL110" s="151"/>
      <c r="AM110" s="151"/>
      <c r="AN110" s="151"/>
      <c r="AO110" s="151"/>
      <c r="AP110" s="151"/>
      <c r="AQ110" s="151"/>
      <c r="AR110" s="151"/>
      <c r="AS110" s="151"/>
      <c r="AT110" s="151"/>
      <c r="AU110" s="151"/>
      <c r="AV110" s="151"/>
      <c r="AW110" s="151"/>
      <c r="AX110" s="151"/>
      <c r="AY110" s="151"/>
      <c r="AZ110" s="151"/>
      <c r="BA110" s="151"/>
      <c r="BB110" s="151"/>
      <c r="BC110" s="151"/>
      <c r="BD110" s="151"/>
      <c r="BE110" s="151"/>
      <c r="BF110" s="152"/>
      <c r="BG110" s="153"/>
      <c r="BH110" s="153"/>
    </row>
    <row r="111" spans="1:60" s="163" customFormat="1">
      <c r="A111" s="160" t="s">
        <v>353</v>
      </c>
      <c r="B111" s="161">
        <v>11189.7106726657</v>
      </c>
      <c r="C111" s="161">
        <v>11694.894484177299</v>
      </c>
      <c r="D111" s="161">
        <v>12055.5471039354</v>
      </c>
      <c r="E111" s="161">
        <v>12701.480489711301</v>
      </c>
      <c r="F111" s="161">
        <v>13483.6952853691</v>
      </c>
      <c r="G111" s="161">
        <v>14291.709385653499</v>
      </c>
      <c r="H111" s="161">
        <v>14762.395587609901</v>
      </c>
      <c r="I111" s="161">
        <v>15463.070164029101</v>
      </c>
      <c r="J111" s="161">
        <v>16332.136794924099</v>
      </c>
      <c r="K111" s="161">
        <v>16239.619095484</v>
      </c>
      <c r="L111" s="161">
        <v>16557.213132030702</v>
      </c>
      <c r="M111" s="161">
        <v>17479.5237256617</v>
      </c>
      <c r="N111" s="161">
        <v>18019.576396273798</v>
      </c>
      <c r="O111" s="161">
        <v>18363.118208254</v>
      </c>
      <c r="P111" s="161">
        <v>18942.4914029846</v>
      </c>
      <c r="Q111" s="161">
        <v>18719.286753553501</v>
      </c>
      <c r="R111" s="161">
        <v>18415.234566220999</v>
      </c>
      <c r="S111" s="161">
        <v>18220.5022941727</v>
      </c>
      <c r="T111" s="161">
        <v>18340.140579548199</v>
      </c>
      <c r="U111" s="161">
        <v>19034.673252728899</v>
      </c>
      <c r="V111" s="161">
        <v>19441.077622928198</v>
      </c>
      <c r="W111" s="161">
        <v>19767.012746955799</v>
      </c>
      <c r="X111" s="161">
        <v>20360.151893300201</v>
      </c>
      <c r="Y111" s="161">
        <v>21034.955466371299</v>
      </c>
      <c r="Z111" s="161">
        <v>21438.370062681999</v>
      </c>
      <c r="AA111" s="161">
        <v>21548.909468620401</v>
      </c>
      <c r="AB111" s="161">
        <v>21604.363044193698</v>
      </c>
      <c r="AC111" s="161">
        <v>21641.230515212301</v>
      </c>
      <c r="AD111" s="161">
        <v>21698.7648412083</v>
      </c>
      <c r="AE111" s="161">
        <v>21913.5461539061</v>
      </c>
      <c r="AF111" s="161">
        <v>22201.130265205898</v>
      </c>
      <c r="AG111" s="161">
        <v>22803.62839048</v>
      </c>
      <c r="AH111" s="161">
        <v>22973.4424951904</v>
      </c>
      <c r="AI111" s="161">
        <v>23031.220106278299</v>
      </c>
      <c r="AJ111" s="161">
        <v>23313.9918864387</v>
      </c>
      <c r="AK111" s="161">
        <v>23847.9314862807</v>
      </c>
      <c r="AL111" s="161">
        <v>24175.259333400601</v>
      </c>
      <c r="AM111" s="161">
        <v>24733.770112140101</v>
      </c>
      <c r="AN111" s="161">
        <v>25960.352290106501</v>
      </c>
      <c r="AO111" s="161">
        <v>27308.375630099199</v>
      </c>
      <c r="AP111" s="161">
        <v>28398.672224584399</v>
      </c>
      <c r="AQ111" s="161">
        <v>29281.544452780199</v>
      </c>
      <c r="AR111" s="161">
        <v>30330.351486778101</v>
      </c>
      <c r="AS111" s="161">
        <v>30607.5405853144</v>
      </c>
      <c r="AT111" s="161">
        <v>29964.059266510201</v>
      </c>
      <c r="AU111" s="161">
        <v>31291.428595906</v>
      </c>
      <c r="AV111" s="161">
        <v>32172.5082258291</v>
      </c>
      <c r="AW111" s="161">
        <v>32503.997053376101</v>
      </c>
      <c r="AX111" s="161">
        <v>33071.152063736699</v>
      </c>
      <c r="AY111" s="161">
        <v>33140.667330263699</v>
      </c>
      <c r="AZ111" s="161">
        <v>33206.145249126501</v>
      </c>
      <c r="BA111" s="161">
        <v>33361.880091845502</v>
      </c>
      <c r="BB111" s="161">
        <v>33726.8681792403</v>
      </c>
      <c r="BC111" s="161">
        <v>34351.098957516697</v>
      </c>
      <c r="BD111" s="161">
        <v>34356.611794979297</v>
      </c>
      <c r="BE111" s="161">
        <v>32284.138911773902</v>
      </c>
      <c r="BF111" s="162">
        <v>-6.2889813637988595E-2</v>
      </c>
      <c r="BG111" s="162">
        <v>1.3773578049168801E-2</v>
      </c>
      <c r="BH111" s="162">
        <v>1</v>
      </c>
    </row>
    <row r="112" spans="1:60" ht="10">
      <c r="A112" s="144" t="s">
        <v>354</v>
      </c>
      <c r="B112" s="151">
        <v>7701.2828619319698</v>
      </c>
      <c r="C112" s="151">
        <v>8003.1758224924497</v>
      </c>
      <c r="D112" s="151">
        <v>8270.8664192534306</v>
      </c>
      <c r="E112" s="151">
        <v>8782.7648919059902</v>
      </c>
      <c r="F112" s="151">
        <v>9306.6910084557694</v>
      </c>
      <c r="G112" s="151">
        <v>9791.4511636063908</v>
      </c>
      <c r="H112" s="151">
        <v>9934.0968820185408</v>
      </c>
      <c r="I112" s="151">
        <v>10365.2433219125</v>
      </c>
      <c r="J112" s="151">
        <v>10962.2543270555</v>
      </c>
      <c r="K112" s="151">
        <v>10685.235754294799</v>
      </c>
      <c r="L112" s="151">
        <v>10370.2708427529</v>
      </c>
      <c r="M112" s="151">
        <v>10962.840404982</v>
      </c>
      <c r="N112" s="151">
        <v>11153.095201128801</v>
      </c>
      <c r="O112" s="151">
        <v>11204.4099239072</v>
      </c>
      <c r="P112" s="151">
        <v>11501.090460560899</v>
      </c>
      <c r="Q112" s="151">
        <v>11207.1491464709</v>
      </c>
      <c r="R112" s="151">
        <v>10858.591482915601</v>
      </c>
      <c r="S112" s="151">
        <v>10473.864055742</v>
      </c>
      <c r="T112" s="151">
        <v>10366.4197460577</v>
      </c>
      <c r="U112" s="151">
        <v>10752.2291923966</v>
      </c>
      <c r="V112" s="151">
        <v>10943.897371802501</v>
      </c>
      <c r="W112" s="151">
        <v>10991.4880182245</v>
      </c>
      <c r="X112" s="151">
        <v>11244.4907893293</v>
      </c>
      <c r="Y112" s="151">
        <v>11574.0218775374</v>
      </c>
      <c r="Z112" s="151">
        <v>11777.6803062073</v>
      </c>
      <c r="AA112" s="151">
        <v>11716.195888562899</v>
      </c>
      <c r="AB112" s="151">
        <v>11710.5803760812</v>
      </c>
      <c r="AC112" s="151">
        <v>11747.741135036</v>
      </c>
      <c r="AD112" s="151">
        <v>11823.3300525594</v>
      </c>
      <c r="AE112" s="151">
        <v>12007.7240145326</v>
      </c>
      <c r="AF112" s="151">
        <v>12173.1441669755</v>
      </c>
      <c r="AG112" s="151">
        <v>12596.5706702307</v>
      </c>
      <c r="AH112" s="151">
        <v>12702.163367999799</v>
      </c>
      <c r="AI112" s="151">
        <v>12722.855280177801</v>
      </c>
      <c r="AJ112" s="151">
        <v>12801.0097726569</v>
      </c>
      <c r="AK112" s="151">
        <v>13078.3272816712</v>
      </c>
      <c r="AL112" s="151">
        <v>13041.6651090246</v>
      </c>
      <c r="AM112" s="151">
        <v>13119.596213413801</v>
      </c>
      <c r="AN112" s="151">
        <v>13362.7469137508</v>
      </c>
      <c r="AO112" s="151">
        <v>13519.8521830643</v>
      </c>
      <c r="AP112" s="151">
        <v>13631.6908011207</v>
      </c>
      <c r="AQ112" s="151">
        <v>13625.0302930871</v>
      </c>
      <c r="AR112" s="151">
        <v>13742.2156565281</v>
      </c>
      <c r="AS112" s="151">
        <v>13537.3900623885</v>
      </c>
      <c r="AT112" s="151">
        <v>12613.5191636129</v>
      </c>
      <c r="AU112" s="151">
        <v>13046.105958526001</v>
      </c>
      <c r="AV112" s="151">
        <v>12857.5973427835</v>
      </c>
      <c r="AW112" s="151">
        <v>12667.868635504699</v>
      </c>
      <c r="AX112" s="151">
        <v>12767.2405687916</v>
      </c>
      <c r="AY112" s="151">
        <v>12553.9229005086</v>
      </c>
      <c r="AZ112" s="151">
        <v>12473.073827300301</v>
      </c>
      <c r="BA112" s="151">
        <v>12377.713337428901</v>
      </c>
      <c r="BB112" s="151">
        <v>12396.274548719601</v>
      </c>
      <c r="BC112" s="151">
        <v>12494.8361204995</v>
      </c>
      <c r="BD112" s="151">
        <v>12140.099652274699</v>
      </c>
      <c r="BE112" s="151">
        <v>10778.1026000988</v>
      </c>
      <c r="BF112" s="153">
        <v>-0.11461565059517601</v>
      </c>
      <c r="BG112" s="153">
        <v>-3.81821142900263E-3</v>
      </c>
      <c r="BH112" s="153">
        <v>0.333851326484289</v>
      </c>
    </row>
    <row r="113" spans="1:60" ht="10">
      <c r="A113" s="144" t="s">
        <v>355</v>
      </c>
      <c r="B113" s="151">
        <v>3488.42781073378</v>
      </c>
      <c r="C113" s="151">
        <v>3691.7186616848599</v>
      </c>
      <c r="D113" s="151">
        <v>3784.68068468194</v>
      </c>
      <c r="E113" s="151">
        <v>3918.7155978052901</v>
      </c>
      <c r="F113" s="151">
        <v>4177.0042769133097</v>
      </c>
      <c r="G113" s="151">
        <v>4500.2582220470904</v>
      </c>
      <c r="H113" s="151">
        <v>4828.29870559132</v>
      </c>
      <c r="I113" s="151">
        <v>5097.8268421165803</v>
      </c>
      <c r="J113" s="151">
        <v>5369.8824678685596</v>
      </c>
      <c r="K113" s="151">
        <v>5554.3833411891101</v>
      </c>
      <c r="L113" s="151">
        <v>6186.9422892777702</v>
      </c>
      <c r="M113" s="151">
        <v>6516.68332067965</v>
      </c>
      <c r="N113" s="151">
        <v>6866.4811951450602</v>
      </c>
      <c r="O113" s="151">
        <v>7158.7082843467797</v>
      </c>
      <c r="P113" s="151">
        <v>7441.4009424236201</v>
      </c>
      <c r="Q113" s="151">
        <v>7512.13760708259</v>
      </c>
      <c r="R113" s="151">
        <v>7556.6430833054801</v>
      </c>
      <c r="S113" s="151">
        <v>7746.6382384307499</v>
      </c>
      <c r="T113" s="151">
        <v>7973.7208334904599</v>
      </c>
      <c r="U113" s="151">
        <v>8282.4440603323692</v>
      </c>
      <c r="V113" s="151">
        <v>8497.1802511256701</v>
      </c>
      <c r="W113" s="151">
        <v>8775.5247287313305</v>
      </c>
      <c r="X113" s="151">
        <v>9115.6611039708696</v>
      </c>
      <c r="Y113" s="151">
        <v>9460.9335888338701</v>
      </c>
      <c r="Z113" s="151">
        <v>9660.6897564746396</v>
      </c>
      <c r="AA113" s="151">
        <v>9832.7135800575506</v>
      </c>
      <c r="AB113" s="151">
        <v>9893.7826681125098</v>
      </c>
      <c r="AC113" s="151">
        <v>9893.4893801762501</v>
      </c>
      <c r="AD113" s="151">
        <v>9875.4347886488904</v>
      </c>
      <c r="AE113" s="151">
        <v>9905.8221393735093</v>
      </c>
      <c r="AF113" s="151">
        <v>10027.9860982304</v>
      </c>
      <c r="AG113" s="151">
        <v>10207.0577202493</v>
      </c>
      <c r="AH113" s="151">
        <v>10271.279127190601</v>
      </c>
      <c r="AI113" s="151">
        <v>10308.3648261006</v>
      </c>
      <c r="AJ113" s="151">
        <v>10512.9821137818</v>
      </c>
      <c r="AK113" s="151">
        <v>10769.604204609501</v>
      </c>
      <c r="AL113" s="151">
        <v>11133.594224376</v>
      </c>
      <c r="AM113" s="151">
        <v>11614.1738987263</v>
      </c>
      <c r="AN113" s="151">
        <v>12597.605376355799</v>
      </c>
      <c r="AO113" s="151">
        <v>13788.5234470348</v>
      </c>
      <c r="AP113" s="151">
        <v>14766.9814234637</v>
      </c>
      <c r="AQ113" s="151">
        <v>15656.514159693001</v>
      </c>
      <c r="AR113" s="151">
        <v>16588.135830250001</v>
      </c>
      <c r="AS113" s="151">
        <v>17070.150522925898</v>
      </c>
      <c r="AT113" s="151">
        <v>17350.540102897401</v>
      </c>
      <c r="AU113" s="151">
        <v>18245.322637379999</v>
      </c>
      <c r="AV113" s="151">
        <v>19314.910883045599</v>
      </c>
      <c r="AW113" s="151">
        <v>19836.1284178715</v>
      </c>
      <c r="AX113" s="151">
        <v>20303.911494945201</v>
      </c>
      <c r="AY113" s="151">
        <v>20586.744429755101</v>
      </c>
      <c r="AZ113" s="151">
        <v>20733.0714218262</v>
      </c>
      <c r="BA113" s="151">
        <v>20984.166754416699</v>
      </c>
      <c r="BB113" s="151">
        <v>21330.593630520601</v>
      </c>
      <c r="BC113" s="151">
        <v>21856.262837017301</v>
      </c>
      <c r="BD113" s="151">
        <v>22216.5121427046</v>
      </c>
      <c r="BE113" s="151">
        <v>21506.0363116751</v>
      </c>
      <c r="BF113" s="153">
        <v>-3.4624494076398199E-2</v>
      </c>
      <c r="BG113" s="153">
        <v>2.50293196170366E-2</v>
      </c>
      <c r="BH113" s="153">
        <v>0.66614867351571005</v>
      </c>
    </row>
    <row r="114" spans="1:60" ht="10">
      <c r="A114" s="164" t="s">
        <v>356</v>
      </c>
      <c r="B114" s="165">
        <v>2616.3858670012</v>
      </c>
      <c r="C114" s="165">
        <v>2663.1802534694202</v>
      </c>
      <c r="D114" s="165">
        <v>2742.0477045565199</v>
      </c>
      <c r="E114" s="165">
        <v>2923.8333701044298</v>
      </c>
      <c r="F114" s="165">
        <v>3148.0768665186702</v>
      </c>
      <c r="G114" s="165">
        <v>3332.4356738024699</v>
      </c>
      <c r="H114" s="165">
        <v>3409.4120169850498</v>
      </c>
      <c r="I114" s="165">
        <v>3553.9336547335001</v>
      </c>
      <c r="J114" s="165">
        <v>3731.2630746689401</v>
      </c>
      <c r="K114" s="165">
        <v>3660.4942619910598</v>
      </c>
      <c r="L114" s="165">
        <v>3591.7046675731099</v>
      </c>
      <c r="M114" s="165">
        <v>3845.1126545337202</v>
      </c>
      <c r="N114" s="165">
        <v>3828.6152592128701</v>
      </c>
      <c r="O114" s="165">
        <v>3867.6020214638902</v>
      </c>
      <c r="P114" s="165">
        <v>3990.9577090451098</v>
      </c>
      <c r="Q114" s="165">
        <v>3939.7581097934899</v>
      </c>
      <c r="R114" s="165">
        <v>3758.2545135456298</v>
      </c>
      <c r="S114" s="165">
        <v>3668.2379233031502</v>
      </c>
      <c r="T114" s="165">
        <v>3621.2335712959998</v>
      </c>
      <c r="U114" s="165">
        <v>3656.7908635338899</v>
      </c>
      <c r="V114" s="165">
        <v>3790.0976141845799</v>
      </c>
      <c r="W114" s="165">
        <v>3801.2770638881998</v>
      </c>
      <c r="X114" s="165">
        <v>3843.8605430625498</v>
      </c>
      <c r="Y114" s="165">
        <v>3813.6761654421698</v>
      </c>
      <c r="Z114" s="165">
        <v>3836.1610613438302</v>
      </c>
      <c r="AA114" s="165">
        <v>3754.0397079896002</v>
      </c>
      <c r="AB114" s="165">
        <v>3684.2869398981202</v>
      </c>
      <c r="AC114" s="165">
        <v>3559.32535812683</v>
      </c>
      <c r="AD114" s="165">
        <v>3500.9686620070001</v>
      </c>
      <c r="AE114" s="165">
        <v>3453.5421934337701</v>
      </c>
      <c r="AF114" s="165">
        <v>3513.0792650373101</v>
      </c>
      <c r="AG114" s="165">
        <v>3608.93452772399</v>
      </c>
      <c r="AH114" s="165">
        <v>3557.0675857830702</v>
      </c>
      <c r="AI114" s="165">
        <v>3573.2635065046302</v>
      </c>
      <c r="AJ114" s="165">
        <v>3522.1692680977799</v>
      </c>
      <c r="AK114" s="165">
        <v>3513.9598706854399</v>
      </c>
      <c r="AL114" s="165">
        <v>3571.2891086847599</v>
      </c>
      <c r="AM114" s="165">
        <v>3574.0014881991101</v>
      </c>
      <c r="AN114" s="165">
        <v>3667.79526057474</v>
      </c>
      <c r="AO114" s="165">
        <v>3685.84146142385</v>
      </c>
      <c r="AP114" s="165">
        <v>3673.6995442140801</v>
      </c>
      <c r="AQ114" s="165">
        <v>3707.5809359513801</v>
      </c>
      <c r="AR114" s="165">
        <v>3650.9237128746799</v>
      </c>
      <c r="AS114" s="165">
        <v>3579.5564649554599</v>
      </c>
      <c r="AT114" s="165">
        <v>3310.0533729322701</v>
      </c>
      <c r="AU114" s="165">
        <v>3386.3746777185602</v>
      </c>
      <c r="AV114" s="165">
        <v>3300.2530846135601</v>
      </c>
      <c r="AW114" s="165">
        <v>3218.7388839600999</v>
      </c>
      <c r="AX114" s="165">
        <v>3147.0468199966199</v>
      </c>
      <c r="AY114" s="165">
        <v>2982.4105431216099</v>
      </c>
      <c r="AZ114" s="165">
        <v>3045.6194278359799</v>
      </c>
      <c r="BA114" s="165">
        <v>3077.1758214813899</v>
      </c>
      <c r="BB114" s="165">
        <v>3115.2828237727299</v>
      </c>
      <c r="BC114" s="165">
        <v>3070.5287551545298</v>
      </c>
      <c r="BD114" s="165">
        <v>2936.7057867339599</v>
      </c>
      <c r="BE114" s="165">
        <v>2550.93907361011</v>
      </c>
      <c r="BF114" s="166">
        <v>-0.133733686836321</v>
      </c>
      <c r="BG114" s="166">
        <v>-1.18962574416059E-2</v>
      </c>
      <c r="BH114" s="166">
        <v>7.9015242766155902E-2</v>
      </c>
    </row>
    <row r="115" spans="1:60">
      <c r="BF115" s="152"/>
    </row>
    <row r="116" spans="1:60">
      <c r="A116" s="144" t="s">
        <v>357</v>
      </c>
      <c r="BF116" s="152"/>
    </row>
    <row r="117" spans="1:60">
      <c r="A117" s="167" t="s">
        <v>375</v>
      </c>
      <c r="BG117" s="168"/>
    </row>
    <row r="118" spans="1:60">
      <c r="A118" s="148" t="s">
        <v>362</v>
      </c>
      <c r="BF118" s="152"/>
    </row>
    <row r="119" spans="1:60">
      <c r="A119" s="148" t="s">
        <v>363</v>
      </c>
      <c r="BF119" s="152"/>
    </row>
    <row r="120" spans="1:60">
      <c r="A120" s="169" t="s">
        <v>376</v>
      </c>
      <c r="BF120" s="152"/>
    </row>
    <row r="121" spans="1:60">
      <c r="A121" s="170" t="s">
        <v>377</v>
      </c>
      <c r="BF121" s="152"/>
    </row>
    <row r="122" spans="1:60">
      <c r="A122" s="169" t="s">
        <v>378</v>
      </c>
      <c r="BF122" s="152"/>
    </row>
    <row r="123" spans="1:60">
      <c r="A123" s="148" t="s">
        <v>379</v>
      </c>
      <c r="BF123" s="152"/>
    </row>
    <row r="124" spans="1:60">
      <c r="A124" s="148" t="s">
        <v>380</v>
      </c>
      <c r="BF124" s="152"/>
    </row>
    <row r="125" spans="1:60">
      <c r="A125" s="145" t="s">
        <v>372</v>
      </c>
      <c r="BF125" s="152"/>
    </row>
    <row r="126" spans="1:60">
      <c r="BF126" s="152"/>
    </row>
    <row r="127" spans="1:60">
      <c r="BF127" s="152"/>
    </row>
    <row r="128" spans="1:60">
      <c r="BF128" s="152"/>
    </row>
    <row r="129" spans="58:58">
      <c r="BF129" s="152"/>
    </row>
    <row r="130" spans="58:58">
      <c r="BF130" s="152"/>
    </row>
    <row r="131" spans="58:58">
      <c r="BF131" s="152"/>
    </row>
    <row r="132" spans="58:58">
      <c r="BF132" s="152"/>
    </row>
    <row r="133" spans="58:58">
      <c r="BF133" s="152"/>
    </row>
    <row r="134" spans="58:58">
      <c r="BF134" s="152"/>
    </row>
    <row r="135" spans="58:58">
      <c r="BF135" s="152"/>
    </row>
    <row r="136" spans="58:58">
      <c r="BF136" s="152"/>
    </row>
    <row r="137" spans="58:58">
      <c r="BF137" s="152"/>
    </row>
    <row r="138" spans="58:58">
      <c r="BF138" s="152"/>
    </row>
    <row r="139" spans="58:58">
      <c r="BF139" s="152"/>
    </row>
    <row r="140" spans="58:58">
      <c r="BF140" s="152"/>
    </row>
    <row r="141" spans="58:58">
      <c r="BF141" s="152"/>
    </row>
    <row r="142" spans="58:58">
      <c r="BF142" s="152"/>
    </row>
    <row r="143" spans="58:58">
      <c r="BF143" s="152"/>
    </row>
    <row r="144" spans="58:58">
      <c r="BF144" s="152"/>
    </row>
    <row r="145" spans="58:58">
      <c r="BF145" s="152"/>
    </row>
    <row r="146" spans="58:58">
      <c r="BF146" s="152"/>
    </row>
    <row r="147" spans="58:58">
      <c r="BF147" s="152"/>
    </row>
    <row r="148" spans="58:58">
      <c r="BF148" s="152"/>
    </row>
    <row r="149" spans="58:58">
      <c r="BF149" s="152"/>
    </row>
    <row r="150" spans="58:58">
      <c r="BF150" s="152"/>
    </row>
    <row r="151" spans="58:58">
      <c r="BF151" s="152"/>
    </row>
    <row r="152" spans="58:58">
      <c r="BF152" s="152"/>
    </row>
    <row r="153" spans="58:58">
      <c r="BF153" s="152"/>
    </row>
    <row r="154" spans="58:58">
      <c r="BF154" s="152"/>
    </row>
    <row r="155" spans="58:58">
      <c r="BF155" s="152"/>
    </row>
    <row r="156" spans="58:58">
      <c r="BF156" s="152"/>
    </row>
    <row r="157" spans="58:58">
      <c r="BF157" s="152"/>
    </row>
    <row r="158" spans="58:58">
      <c r="BF158" s="152"/>
    </row>
    <row r="159" spans="58:58">
      <c r="BF159" s="152"/>
    </row>
    <row r="160" spans="58:58">
      <c r="BF160" s="152"/>
    </row>
    <row r="161" spans="58:58">
      <c r="BF161" s="152"/>
    </row>
    <row r="162" spans="58:58">
      <c r="BF162" s="152"/>
    </row>
    <row r="163" spans="58:58">
      <c r="BF163" s="152"/>
    </row>
    <row r="164" spans="58:58">
      <c r="BF164" s="152"/>
    </row>
    <row r="165" spans="58:58">
      <c r="BF165" s="152"/>
    </row>
    <row r="166" spans="58:58">
      <c r="BF166" s="152"/>
    </row>
  </sheetData>
  <mergeCells count="1">
    <mergeCell ref="BF2:BG2"/>
  </mergeCells>
  <conditionalFormatting sqref="BF4:BH5 BG10:BG53 BG55:BG66 BF110:BG110 BF6:BG9 BF10:BF66 BF118:BF166 BG117 BH8 BH21 BH57 BF68:BG88 BH64 BH78 BG90:BG108 BF90:BF109 BG111:BG114 BF115:BF116">
    <cfRule type="cellIs" dxfId="577" priority="2" operator="lessThanOrEqual">
      <formula>0</formula>
    </cfRule>
    <cfRule type="cellIs" dxfId="576" priority="3" operator="greaterThan">
      <formula>0</formula>
    </cfRule>
  </conditionalFormatting>
  <conditionalFormatting sqref="BG55:BG56 BF4:BH5 BG10:BG53 BF6:BG9 BH8 BF21 BH21">
    <cfRule type="cellIs" dxfId="575" priority="4" operator="lessThanOrEqual">
      <formula>0</formula>
    </cfRule>
    <cfRule type="cellIs" dxfId="574" priority="5" operator="greaterThan">
      <formula>0</formula>
    </cfRule>
  </conditionalFormatting>
  <conditionalFormatting sqref="BG54">
    <cfRule type="cellIs" dxfId="573" priority="6" operator="lessThanOrEqual">
      <formula>0</formula>
    </cfRule>
    <cfRule type="cellIs" dxfId="572" priority="7" operator="greaterThan">
      <formula>0</formula>
    </cfRule>
  </conditionalFormatting>
  <conditionalFormatting sqref="BF21">
    <cfRule type="cellIs" dxfId="571" priority="8" operator="lessThanOrEqual">
      <formula>0</formula>
    </cfRule>
    <cfRule type="cellIs" dxfId="570" priority="9" operator="greaterThan">
      <formula>0</formula>
    </cfRule>
  </conditionalFormatting>
  <conditionalFormatting sqref="BF21">
    <cfRule type="cellIs" dxfId="569" priority="10" operator="lessThanOrEqual">
      <formula>0</formula>
    </cfRule>
    <cfRule type="cellIs" dxfId="568" priority="11" operator="greaterThan">
      <formula>0</formula>
    </cfRule>
  </conditionalFormatting>
  <conditionalFormatting sqref="BF57">
    <cfRule type="cellIs" dxfId="567" priority="12" operator="lessThanOrEqual">
      <formula>0</formula>
    </cfRule>
    <cfRule type="cellIs" dxfId="566" priority="13" operator="greaterThan">
      <formula>0</formula>
    </cfRule>
  </conditionalFormatting>
  <conditionalFormatting sqref="BF78">
    <cfRule type="cellIs" dxfId="565" priority="14" operator="lessThanOrEqual">
      <formula>0</formula>
    </cfRule>
    <cfRule type="cellIs" dxfId="564" priority="15" operator="greaterThan">
      <formula>0</formula>
    </cfRule>
  </conditionalFormatting>
  <conditionalFormatting sqref="BF109">
    <cfRule type="cellIs" dxfId="563" priority="16" operator="lessThanOrEqual">
      <formula>0</formula>
    </cfRule>
    <cfRule type="cellIs" dxfId="562" priority="17" operator="greaterThan">
      <formula>0</formula>
    </cfRule>
  </conditionalFormatting>
  <conditionalFormatting sqref="BF109:BH109">
    <cfRule type="cellIs" dxfId="561" priority="18" operator="lessThanOrEqual">
      <formula>0</formula>
    </cfRule>
    <cfRule type="cellIs" dxfId="560" priority="19" operator="greaterThan">
      <formula>0</formula>
    </cfRule>
  </conditionalFormatting>
  <conditionalFormatting sqref="BH6:BH66 BH68:BH88 BH90:BH110">
    <cfRule type="cellIs" dxfId="559" priority="20" operator="lessThanOrEqual">
      <formula>0</formula>
    </cfRule>
    <cfRule type="cellIs" dxfId="558" priority="21" operator="greaterThan">
      <formula>0</formula>
    </cfRule>
  </conditionalFormatting>
  <conditionalFormatting sqref="BH6:BH66 BH68:BH88 BH90:BH110">
    <cfRule type="cellIs" dxfId="557" priority="22" operator="lessThanOrEqual">
      <formula>0</formula>
    </cfRule>
    <cfRule type="cellIs" dxfId="556" priority="23" operator="greaterThan">
      <formula>0</formula>
    </cfRule>
  </conditionalFormatting>
  <conditionalFormatting sqref="BF67:BH67">
    <cfRule type="cellIs" dxfId="555" priority="24" operator="lessThanOrEqual">
      <formula>0</formula>
    </cfRule>
    <cfRule type="cellIs" dxfId="554" priority="25" operator="greaterThan">
      <formula>0</formula>
    </cfRule>
  </conditionalFormatting>
  <conditionalFormatting sqref="BF67">
    <cfRule type="cellIs" dxfId="553" priority="26" operator="lessThanOrEqual">
      <formula>0</formula>
    </cfRule>
    <cfRule type="cellIs" dxfId="552" priority="27" operator="greaterThan">
      <formula>0</formula>
    </cfRule>
  </conditionalFormatting>
  <conditionalFormatting sqref="BH67">
    <cfRule type="cellIs" dxfId="551" priority="28" operator="lessThanOrEqual">
      <formula>0</formula>
    </cfRule>
    <cfRule type="cellIs" dxfId="550" priority="29" operator="greaterThan">
      <formula>0</formula>
    </cfRule>
  </conditionalFormatting>
  <conditionalFormatting sqref="BH67">
    <cfRule type="cellIs" dxfId="549" priority="30" operator="lessThanOrEqual">
      <formula>0</formula>
    </cfRule>
    <cfRule type="cellIs" dxfId="548" priority="31" operator="greaterThan">
      <formula>0</formula>
    </cfRule>
  </conditionalFormatting>
  <conditionalFormatting sqref="BF89:BH89">
    <cfRule type="cellIs" dxfId="547" priority="32" operator="lessThanOrEqual">
      <formula>0</formula>
    </cfRule>
    <cfRule type="cellIs" dxfId="546" priority="33" operator="greaterThan">
      <formula>0</formula>
    </cfRule>
  </conditionalFormatting>
  <conditionalFormatting sqref="BF89">
    <cfRule type="cellIs" dxfId="545" priority="34" operator="lessThanOrEqual">
      <formula>0</formula>
    </cfRule>
    <cfRule type="cellIs" dxfId="544" priority="35" operator="greaterThan">
      <formula>0</formula>
    </cfRule>
  </conditionalFormatting>
  <conditionalFormatting sqref="BH89">
    <cfRule type="cellIs" dxfId="543" priority="36" operator="lessThanOrEqual">
      <formula>0</formula>
    </cfRule>
    <cfRule type="cellIs" dxfId="542" priority="37" operator="greaterThan">
      <formula>0</formula>
    </cfRule>
  </conditionalFormatting>
  <conditionalFormatting sqref="BH89">
    <cfRule type="cellIs" dxfId="541" priority="38" operator="lessThanOrEqual">
      <formula>0</formula>
    </cfRule>
    <cfRule type="cellIs" dxfId="540" priority="39" operator="greaterThan">
      <formula>0</formula>
    </cfRule>
  </conditionalFormatting>
  <conditionalFormatting sqref="BF111:BF114">
    <cfRule type="cellIs" dxfId="539" priority="40" operator="lessThanOrEqual">
      <formula>0</formula>
    </cfRule>
    <cfRule type="cellIs" dxfId="538" priority="41" operator="greaterThan">
      <formula>0</formula>
    </cfRule>
  </conditionalFormatting>
  <conditionalFormatting sqref="BH111:BH114">
    <cfRule type="cellIs" dxfId="537" priority="42" operator="lessThanOrEqual">
      <formula>0</formula>
    </cfRule>
    <cfRule type="cellIs" dxfId="536" priority="43" operator="greaterThan">
      <formula>0</formula>
    </cfRule>
  </conditionalFormatting>
  <pageMargins left="0.75" right="0.75" top="1" bottom="1"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99"/>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A100" sqref="A100"/>
    </sheetView>
  </sheetViews>
  <sheetFormatPr defaultColWidth="9.33203125" defaultRowHeight="10"/>
  <cols>
    <col min="1" max="1" width="30.6640625" style="124" customWidth="1"/>
    <col min="2" max="15" width="8.44140625" style="124" customWidth="1"/>
    <col min="16" max="1024" width="9.33203125" style="124"/>
  </cols>
  <sheetData>
    <row r="1" spans="1:17" ht="13">
      <c r="A1" s="171" t="s">
        <v>381</v>
      </c>
      <c r="O1" s="125"/>
      <c r="Q1" s="27" t="s">
        <v>88</v>
      </c>
    </row>
    <row r="2" spans="1:17" ht="10.5">
      <c r="B2" s="172"/>
      <c r="C2" s="172"/>
      <c r="D2" s="172"/>
      <c r="E2" s="172"/>
      <c r="F2" s="172"/>
      <c r="G2" s="172"/>
      <c r="H2" s="173">
        <v>2019</v>
      </c>
      <c r="I2" s="172"/>
      <c r="J2" s="172"/>
      <c r="K2" s="172"/>
      <c r="L2" s="172"/>
      <c r="M2" s="172"/>
      <c r="N2" s="172"/>
      <c r="O2" s="173">
        <v>2020</v>
      </c>
    </row>
    <row r="3" spans="1:17" ht="20">
      <c r="A3" s="124" t="s">
        <v>253</v>
      </c>
      <c r="B3" s="172" t="s">
        <v>382</v>
      </c>
      <c r="C3" s="172" t="s">
        <v>383</v>
      </c>
      <c r="D3" s="172" t="s">
        <v>384</v>
      </c>
      <c r="E3" s="172" t="s">
        <v>385</v>
      </c>
      <c r="F3" s="172" t="s">
        <v>386</v>
      </c>
      <c r="G3" s="172" t="s">
        <v>387</v>
      </c>
      <c r="H3" s="173" t="s">
        <v>388</v>
      </c>
      <c r="I3" s="172" t="s">
        <v>382</v>
      </c>
      <c r="J3" s="172" t="s">
        <v>383</v>
      </c>
      <c r="K3" s="172" t="s">
        <v>384</v>
      </c>
      <c r="L3" s="172" t="s">
        <v>385</v>
      </c>
      <c r="M3" s="172" t="s">
        <v>386</v>
      </c>
      <c r="N3" s="172" t="s">
        <v>387</v>
      </c>
      <c r="O3" s="173" t="s">
        <v>388</v>
      </c>
    </row>
    <row r="4" spans="1:17" ht="10.5">
      <c r="B4" s="128"/>
      <c r="C4" s="128"/>
      <c r="D4" s="128"/>
      <c r="E4" s="128"/>
      <c r="F4" s="128"/>
      <c r="G4" s="128"/>
      <c r="H4" s="129"/>
      <c r="I4" s="128"/>
      <c r="J4" s="128"/>
      <c r="K4" s="128"/>
      <c r="L4" s="128"/>
      <c r="M4" s="128"/>
      <c r="N4" s="128"/>
      <c r="O4" s="129"/>
    </row>
    <row r="5" spans="1:17" ht="10.5">
      <c r="A5" s="124" t="s">
        <v>255</v>
      </c>
      <c r="B5" s="174">
        <v>4.78072772118706</v>
      </c>
      <c r="C5" s="174">
        <v>4.2423921</v>
      </c>
      <c r="D5" s="174">
        <v>0.63469215306000004</v>
      </c>
      <c r="E5" s="174">
        <v>0.89584122579615799</v>
      </c>
      <c r="F5" s="174">
        <v>3.38451283714656</v>
      </c>
      <c r="G5" s="174">
        <v>0.51311820276948406</v>
      </c>
      <c r="H5" s="175">
        <v>14.4512842399593</v>
      </c>
      <c r="I5" s="174">
        <v>4.2605972513659198</v>
      </c>
      <c r="J5" s="174">
        <v>4.0548639173625798</v>
      </c>
      <c r="K5" s="174">
        <v>0.49524653923337397</v>
      </c>
      <c r="L5" s="174">
        <v>0.86621025340494096</v>
      </c>
      <c r="M5" s="174">
        <v>3.4165148264046401</v>
      </c>
      <c r="N5" s="174">
        <v>0.53579891759919895</v>
      </c>
      <c r="O5" s="175">
        <v>13.6292317053707</v>
      </c>
    </row>
    <row r="6" spans="1:17" ht="10.5">
      <c r="A6" s="124" t="s">
        <v>256</v>
      </c>
      <c r="B6" s="174">
        <v>3.2363130166355898</v>
      </c>
      <c r="C6" s="174">
        <v>3.1670386727553601</v>
      </c>
      <c r="D6" s="174">
        <v>0.54149340499999998</v>
      </c>
      <c r="E6" s="174">
        <v>0.101961980583105</v>
      </c>
      <c r="F6" s="174">
        <v>0.210451163170773</v>
      </c>
      <c r="G6" s="174">
        <v>0.295982850234845</v>
      </c>
      <c r="H6" s="175">
        <v>7.5532410883796697</v>
      </c>
      <c r="I6" s="174">
        <v>2.46479909601852</v>
      </c>
      <c r="J6" s="174">
        <v>3.10656292915017</v>
      </c>
      <c r="K6" s="174">
        <v>0.208846744634992</v>
      </c>
      <c r="L6" s="174">
        <v>0.10142153048362899</v>
      </c>
      <c r="M6" s="174">
        <v>0.23835524181264001</v>
      </c>
      <c r="N6" s="174">
        <v>0.35588152310597099</v>
      </c>
      <c r="O6" s="175">
        <v>6.4758670652059296</v>
      </c>
    </row>
    <row r="7" spans="1:17" ht="10.5">
      <c r="A7" s="124" t="s">
        <v>92</v>
      </c>
      <c r="B7" s="174">
        <v>37.131994378590697</v>
      </c>
      <c r="C7" s="174">
        <v>30.572556012093401</v>
      </c>
      <c r="D7" s="174">
        <v>11.3416554940962</v>
      </c>
      <c r="E7" s="174">
        <v>7.5951381190280101</v>
      </c>
      <c r="F7" s="174">
        <v>2.5447670465904402</v>
      </c>
      <c r="G7" s="174">
        <v>5.7098582879817501</v>
      </c>
      <c r="H7" s="175">
        <v>94.895969338380596</v>
      </c>
      <c r="I7" s="174">
        <v>32.540306925460001</v>
      </c>
      <c r="J7" s="174">
        <v>29.952700042615099</v>
      </c>
      <c r="K7" s="174">
        <v>9.2027768469898596</v>
      </c>
      <c r="L7" s="174">
        <v>7.3850180066852902</v>
      </c>
      <c r="M7" s="174">
        <v>2.5639176955514298</v>
      </c>
      <c r="N7" s="174">
        <v>6.1498778719175098</v>
      </c>
      <c r="O7" s="175">
        <v>87.794597389219206</v>
      </c>
    </row>
    <row r="8" spans="1:17" s="125" customFormat="1" ht="10.5">
      <c r="A8" s="133" t="s">
        <v>257</v>
      </c>
      <c r="B8" s="176">
        <v>45.149035116413401</v>
      </c>
      <c r="C8" s="176">
        <v>37.9819867848488</v>
      </c>
      <c r="D8" s="176">
        <v>12.5178410521562</v>
      </c>
      <c r="E8" s="176">
        <v>8.5929413254072706</v>
      </c>
      <c r="F8" s="176">
        <v>6.1397310469077802</v>
      </c>
      <c r="G8" s="176">
        <v>6.51895934098608</v>
      </c>
      <c r="H8" s="176">
        <v>116.90049466671999</v>
      </c>
      <c r="I8" s="176">
        <v>39.265703272844497</v>
      </c>
      <c r="J8" s="176">
        <v>37.114126889127803</v>
      </c>
      <c r="K8" s="176">
        <v>9.9068701308582305</v>
      </c>
      <c r="L8" s="176">
        <v>8.3526497905738601</v>
      </c>
      <c r="M8" s="176">
        <v>6.2187877637687201</v>
      </c>
      <c r="N8" s="176">
        <v>7.0415583126226799</v>
      </c>
      <c r="O8" s="176">
        <v>107.89969615979599</v>
      </c>
    </row>
    <row r="9" spans="1:17" ht="10.5">
      <c r="B9" s="174"/>
      <c r="C9" s="174"/>
      <c r="D9" s="174"/>
      <c r="E9" s="174"/>
      <c r="F9" s="174"/>
      <c r="G9" s="174"/>
      <c r="H9" s="175"/>
      <c r="I9" s="174"/>
      <c r="J9" s="174"/>
      <c r="K9" s="174"/>
      <c r="L9" s="174"/>
      <c r="M9" s="174"/>
      <c r="N9" s="174"/>
      <c r="O9" s="175"/>
    </row>
    <row r="10" spans="1:17" ht="10.5">
      <c r="A10" s="124" t="s">
        <v>258</v>
      </c>
      <c r="B10" s="174">
        <v>1.14772019913955</v>
      </c>
      <c r="C10" s="174">
        <v>1.67614102210739</v>
      </c>
      <c r="D10" s="174">
        <v>2.924626505472E-2</v>
      </c>
      <c r="E10" s="174">
        <v>7.5264104875051197E-2</v>
      </c>
      <c r="F10" s="174">
        <v>0.33042740122354303</v>
      </c>
      <c r="G10" s="174">
        <v>0.121910348149509</v>
      </c>
      <c r="H10" s="175">
        <v>3.3807093405497599</v>
      </c>
      <c r="I10" s="174">
        <v>1.03479968823155</v>
      </c>
      <c r="J10" s="174">
        <v>1.58147494509066</v>
      </c>
      <c r="K10" s="174">
        <v>3.1896814314527101E-2</v>
      </c>
      <c r="L10" s="174">
        <v>9.4699732767860895E-2</v>
      </c>
      <c r="M10" s="174">
        <v>0.27127696576906302</v>
      </c>
      <c r="N10" s="174">
        <v>0.13445365789344699</v>
      </c>
      <c r="O10" s="175">
        <v>3.14860180406711</v>
      </c>
    </row>
    <row r="11" spans="1:17" ht="10.5">
      <c r="A11" s="124" t="s">
        <v>259</v>
      </c>
      <c r="B11" s="174">
        <v>4.81017444720682</v>
      </c>
      <c r="C11" s="174">
        <v>1.2864005574134301</v>
      </c>
      <c r="D11" s="174">
        <v>0.64812352645192095</v>
      </c>
      <c r="E11" s="174">
        <v>0.143778458343403</v>
      </c>
      <c r="F11" s="174">
        <v>3.5468270185350699</v>
      </c>
      <c r="G11" s="174">
        <v>1.9860790498187899</v>
      </c>
      <c r="H11" s="175">
        <v>12.4213830577694</v>
      </c>
      <c r="I11" s="174">
        <v>4.6067901995461797</v>
      </c>
      <c r="J11" s="174">
        <v>1.1562541146893599</v>
      </c>
      <c r="K11" s="174">
        <v>0.57896825910134497</v>
      </c>
      <c r="L11" s="174">
        <v>0.13585162181067201</v>
      </c>
      <c r="M11" s="174">
        <v>3.5242185142857099</v>
      </c>
      <c r="N11" s="174">
        <v>2.0059163774395801</v>
      </c>
      <c r="O11" s="175">
        <v>12.0079990868729</v>
      </c>
    </row>
    <row r="12" spans="1:17" ht="10.5">
      <c r="A12" s="124" t="s">
        <v>260</v>
      </c>
      <c r="B12" s="174">
        <v>0.76051618141594901</v>
      </c>
      <c r="C12" s="174">
        <v>0.23447013656400001</v>
      </c>
      <c r="D12" s="174">
        <v>0.313504485768</v>
      </c>
      <c r="E12" s="174">
        <v>0</v>
      </c>
      <c r="F12" s="174">
        <v>0.19112720986711201</v>
      </c>
      <c r="G12" s="174">
        <v>0.18490203188420501</v>
      </c>
      <c r="H12" s="175">
        <v>1.6845200454992699</v>
      </c>
      <c r="I12" s="174">
        <v>0.69302620189199604</v>
      </c>
      <c r="J12" s="174">
        <v>0.22039214152869199</v>
      </c>
      <c r="K12" s="174">
        <v>0.30049140951678299</v>
      </c>
      <c r="L12" s="174">
        <v>0</v>
      </c>
      <c r="M12" s="174">
        <v>0.18347080281709099</v>
      </c>
      <c r="N12" s="174">
        <v>0.20941795691971499</v>
      </c>
      <c r="O12" s="175">
        <v>1.6067985126742801</v>
      </c>
    </row>
    <row r="13" spans="1:17" ht="10.5">
      <c r="A13" s="124" t="s">
        <v>261</v>
      </c>
      <c r="B13" s="174">
        <v>0.68028243975976499</v>
      </c>
      <c r="C13" s="174">
        <v>0.48407197162218402</v>
      </c>
      <c r="D13" s="174">
        <v>0.203532946066071</v>
      </c>
      <c r="E13" s="174">
        <v>0</v>
      </c>
      <c r="F13" s="174">
        <v>0.48266510478345898</v>
      </c>
      <c r="G13" s="174">
        <v>5.8253831059898703E-2</v>
      </c>
      <c r="H13" s="175">
        <v>1.9088062932913801</v>
      </c>
      <c r="I13" s="174">
        <v>0.55261230862090305</v>
      </c>
      <c r="J13" s="174">
        <v>0.50133381779539299</v>
      </c>
      <c r="K13" s="174">
        <v>0.26813215512447203</v>
      </c>
      <c r="L13" s="174">
        <v>0</v>
      </c>
      <c r="M13" s="174">
        <v>0.39073310308208298</v>
      </c>
      <c r="N13" s="174">
        <v>5.4554713979266603E-2</v>
      </c>
      <c r="O13" s="175">
        <v>1.76736609860212</v>
      </c>
    </row>
    <row r="14" spans="1:17" ht="10.5">
      <c r="A14" s="124" t="s">
        <v>262</v>
      </c>
      <c r="B14" s="174">
        <v>0.49446117877871298</v>
      </c>
      <c r="C14" s="174">
        <v>2.27538329014325E-2</v>
      </c>
      <c r="D14" s="174">
        <v>0</v>
      </c>
      <c r="E14" s="174">
        <v>0</v>
      </c>
      <c r="F14" s="174">
        <v>0.21986660168900399</v>
      </c>
      <c r="G14" s="174">
        <v>7.1814169131573704E-3</v>
      </c>
      <c r="H14" s="175">
        <v>0.744263030282307</v>
      </c>
      <c r="I14" s="174">
        <v>0.397659241203422</v>
      </c>
      <c r="J14" s="174">
        <v>1.9649377780794602E-2</v>
      </c>
      <c r="K14" s="174">
        <v>0</v>
      </c>
      <c r="L14" s="174">
        <v>0</v>
      </c>
      <c r="M14" s="174">
        <v>0.21998023255249699</v>
      </c>
      <c r="N14" s="174">
        <v>7.8765424198599995E-3</v>
      </c>
      <c r="O14" s="175">
        <v>0.64516539395657402</v>
      </c>
    </row>
    <row r="15" spans="1:17" ht="10.5">
      <c r="A15" s="124" t="s">
        <v>263</v>
      </c>
      <c r="B15" s="174">
        <v>0.53590219041614595</v>
      </c>
      <c r="C15" s="174">
        <v>0.29560562823205899</v>
      </c>
      <c r="D15" s="174">
        <v>3.1600209541117599E-2</v>
      </c>
      <c r="E15" s="174">
        <v>0</v>
      </c>
      <c r="F15" s="174">
        <v>0.28046420319541199</v>
      </c>
      <c r="G15" s="174">
        <v>4.22407898798388E-2</v>
      </c>
      <c r="H15" s="175">
        <v>1.1858130212645701</v>
      </c>
      <c r="I15" s="174">
        <v>0.403781070556954</v>
      </c>
      <c r="J15" s="174">
        <v>0.253809434527002</v>
      </c>
      <c r="K15" s="174">
        <v>2.3190115896750199E-2</v>
      </c>
      <c r="L15" s="174">
        <v>0</v>
      </c>
      <c r="M15" s="174">
        <v>0.27095196734693899</v>
      </c>
      <c r="N15" s="174">
        <v>4.5302239924485198E-2</v>
      </c>
      <c r="O15" s="175">
        <v>0.99703482825213097</v>
      </c>
    </row>
    <row r="16" spans="1:17" ht="10.5">
      <c r="A16" s="124" t="s">
        <v>264</v>
      </c>
      <c r="B16" s="174">
        <v>8.1694157793985603E-2</v>
      </c>
      <c r="C16" s="174">
        <v>0.62903937758946704</v>
      </c>
      <c r="D16" s="174">
        <v>0</v>
      </c>
      <c r="E16" s="174">
        <v>0</v>
      </c>
      <c r="F16" s="174">
        <v>0</v>
      </c>
      <c r="G16" s="174">
        <v>4.1630070680284602E-5</v>
      </c>
      <c r="H16" s="175">
        <v>0.710775165454133</v>
      </c>
      <c r="I16" s="174">
        <v>7.93125837229431E-2</v>
      </c>
      <c r="J16" s="174">
        <v>0.54436949399418999</v>
      </c>
      <c r="K16" s="174">
        <v>0</v>
      </c>
      <c r="L16" s="174">
        <v>0</v>
      </c>
      <c r="M16" s="174">
        <v>0</v>
      </c>
      <c r="N16" s="174">
        <v>4.1486106122448999E-5</v>
      </c>
      <c r="O16" s="175">
        <v>0.623723563823255</v>
      </c>
    </row>
    <row r="17" spans="1:15" ht="10.5">
      <c r="A17" s="124" t="s">
        <v>265</v>
      </c>
      <c r="B17" s="174">
        <v>0.59409315847392297</v>
      </c>
      <c r="C17" s="174">
        <v>0.92074387138842195</v>
      </c>
      <c r="D17" s="174">
        <v>8.3919381840000002E-4</v>
      </c>
      <c r="E17" s="174">
        <v>0</v>
      </c>
      <c r="F17" s="174">
        <v>0.43362784222859502</v>
      </c>
      <c r="G17" s="174">
        <v>1.12067070250966E-4</v>
      </c>
      <c r="H17" s="175">
        <v>1.94941613297959</v>
      </c>
      <c r="I17" s="174">
        <v>0.48476942614388502</v>
      </c>
      <c r="J17" s="174">
        <v>0.67505220347684802</v>
      </c>
      <c r="K17" s="174">
        <v>5.4594830299573005E-4</v>
      </c>
      <c r="L17" s="174">
        <v>0</v>
      </c>
      <c r="M17" s="174">
        <v>0.281065861325558</v>
      </c>
      <c r="N17" s="174">
        <v>1.1165539529902299E-4</v>
      </c>
      <c r="O17" s="175">
        <v>1.44154509464459</v>
      </c>
    </row>
    <row r="18" spans="1:15" ht="10.5">
      <c r="A18" s="124" t="s">
        <v>389</v>
      </c>
      <c r="B18" s="174">
        <v>2.7350586598975801</v>
      </c>
      <c r="C18" s="174">
        <v>0.32955689846021002</v>
      </c>
      <c r="D18" s="174">
        <v>0.22674458922889901</v>
      </c>
      <c r="E18" s="174">
        <v>0</v>
      </c>
      <c r="F18" s="174">
        <v>0.76277963998495901</v>
      </c>
      <c r="G18" s="174">
        <v>0.29243447090454699</v>
      </c>
      <c r="H18" s="175">
        <v>4.3465742584761902</v>
      </c>
      <c r="I18" s="174">
        <v>2.3658495528280601</v>
      </c>
      <c r="J18" s="174">
        <v>0.29102964518840202</v>
      </c>
      <c r="K18" s="174">
        <v>0.27643582586902299</v>
      </c>
      <c r="L18" s="174">
        <v>0</v>
      </c>
      <c r="M18" s="174">
        <v>0.72430601517962101</v>
      </c>
      <c r="N18" s="174">
        <v>0.29416983482442399</v>
      </c>
      <c r="O18" s="175">
        <v>3.95179087388953</v>
      </c>
    </row>
    <row r="19" spans="1:15" s="125" customFormat="1" ht="10.5">
      <c r="A19" s="133" t="s">
        <v>268</v>
      </c>
      <c r="B19" s="176">
        <v>11.839902612882399</v>
      </c>
      <c r="C19" s="176">
        <v>5.8787832962786002</v>
      </c>
      <c r="D19" s="176">
        <v>1.45359121592913</v>
      </c>
      <c r="E19" s="176">
        <v>0.219042563218454</v>
      </c>
      <c r="F19" s="176">
        <v>6.2477850215071502</v>
      </c>
      <c r="G19" s="176">
        <v>2.6931556357508799</v>
      </c>
      <c r="H19" s="176">
        <v>28.332260345566599</v>
      </c>
      <c r="I19" s="176">
        <v>10.618600272745899</v>
      </c>
      <c r="J19" s="176">
        <v>5.2433651740713403</v>
      </c>
      <c r="K19" s="176">
        <v>1.4796605281259001</v>
      </c>
      <c r="L19" s="176">
        <v>0.23055135457853301</v>
      </c>
      <c r="M19" s="176">
        <v>5.8660034623585702</v>
      </c>
      <c r="N19" s="176">
        <v>2.7518444649022</v>
      </c>
      <c r="O19" s="176">
        <v>26.190025256782398</v>
      </c>
    </row>
    <row r="20" spans="1:15" ht="10.5">
      <c r="B20" s="174"/>
      <c r="C20" s="174"/>
      <c r="D20" s="174"/>
      <c r="E20" s="174"/>
      <c r="F20" s="174"/>
      <c r="G20" s="174"/>
      <c r="H20" s="175"/>
      <c r="I20" s="174"/>
      <c r="J20" s="174"/>
      <c r="K20" s="174"/>
      <c r="L20" s="174"/>
      <c r="M20" s="174"/>
      <c r="N20" s="174"/>
      <c r="O20" s="175"/>
    </row>
    <row r="21" spans="1:15" ht="10.5">
      <c r="A21" s="124" t="s">
        <v>269</v>
      </c>
      <c r="B21" s="174">
        <v>0.55232404082994502</v>
      </c>
      <c r="C21" s="174">
        <v>0.32041587733524002</v>
      </c>
      <c r="D21" s="174">
        <v>0.11890078126665</v>
      </c>
      <c r="E21" s="174">
        <v>0</v>
      </c>
      <c r="F21" s="174">
        <v>0.360634301089717</v>
      </c>
      <c r="G21" s="174">
        <v>0.14519649610303201</v>
      </c>
      <c r="H21" s="175">
        <v>1.4974714966245799</v>
      </c>
      <c r="I21" s="174">
        <v>0.479865595572875</v>
      </c>
      <c r="J21" s="174">
        <v>0.30699068520492001</v>
      </c>
      <c r="K21" s="174">
        <v>9.3282119220000001E-2</v>
      </c>
      <c r="L21" s="174">
        <v>0</v>
      </c>
      <c r="M21" s="174">
        <v>0.36373625009895699</v>
      </c>
      <c r="N21" s="174">
        <v>0.139821005806887</v>
      </c>
      <c r="O21" s="175">
        <v>1.38369565590364</v>
      </c>
    </row>
    <row r="22" spans="1:15" ht="10.5">
      <c r="A22" s="124" t="s">
        <v>270</v>
      </c>
      <c r="B22" s="174">
        <v>1.3299502105600001</v>
      </c>
      <c r="C22" s="174">
        <v>0.62580599999999997</v>
      </c>
      <c r="D22" s="174">
        <v>0.13016782133999999</v>
      </c>
      <c r="E22" s="174">
        <v>0.38798588119623201</v>
      </c>
      <c r="F22" s="174">
        <v>2.69214256452274E-3</v>
      </c>
      <c r="G22" s="174">
        <v>0.19078825189356899</v>
      </c>
      <c r="H22" s="175">
        <v>2.6673903075543199</v>
      </c>
      <c r="I22" s="174">
        <v>0.93079225692519496</v>
      </c>
      <c r="J22" s="174">
        <v>0.61193447999999995</v>
      </c>
      <c r="K22" s="174">
        <v>0.107570104351751</v>
      </c>
      <c r="L22" s="174">
        <v>0.30513513760557498</v>
      </c>
      <c r="M22" s="174">
        <v>2.5039693413308802E-3</v>
      </c>
      <c r="N22" s="174">
        <v>0.23290352902355599</v>
      </c>
      <c r="O22" s="175">
        <v>2.19083947724741</v>
      </c>
    </row>
    <row r="23" spans="1:15" ht="10.5">
      <c r="A23" s="124" t="s">
        <v>275</v>
      </c>
      <c r="B23" s="174">
        <v>0.42337269100000002</v>
      </c>
      <c r="C23" s="174">
        <v>0.29969820000000003</v>
      </c>
      <c r="D23" s="174">
        <v>0.60204940520399997</v>
      </c>
      <c r="E23" s="174">
        <v>0.26962610077836902</v>
      </c>
      <c r="F23" s="174">
        <v>1.79000737402704E-2</v>
      </c>
      <c r="G23" s="174">
        <v>8.5691322081114296E-2</v>
      </c>
      <c r="H23" s="175">
        <v>1.69833779280375</v>
      </c>
      <c r="I23" s="174">
        <v>0.37116080622824299</v>
      </c>
      <c r="J23" s="174">
        <v>0.30464550000000001</v>
      </c>
      <c r="K23" s="174">
        <v>0.48907709128711102</v>
      </c>
      <c r="L23" s="174">
        <v>0.26683355428571398</v>
      </c>
      <c r="M23" s="174">
        <v>1.9027121632653101E-2</v>
      </c>
      <c r="N23" s="174">
        <v>8.6837932244897997E-2</v>
      </c>
      <c r="O23" s="175">
        <v>1.53758200567862</v>
      </c>
    </row>
    <row r="24" spans="1:15" ht="10.5">
      <c r="A24" s="124" t="s">
        <v>278</v>
      </c>
      <c r="B24" s="174">
        <v>0.38962883799999998</v>
      </c>
      <c r="C24" s="174">
        <v>7.3300000000000004E-2</v>
      </c>
      <c r="D24" s="174">
        <v>0.14779693540800001</v>
      </c>
      <c r="E24" s="174">
        <v>0.21502421354492299</v>
      </c>
      <c r="F24" s="174">
        <v>0.11020514030100299</v>
      </c>
      <c r="G24" s="174">
        <v>0.189289676959291</v>
      </c>
      <c r="H24" s="175">
        <v>1.1252448042132199</v>
      </c>
      <c r="I24" s="174">
        <v>0.35379723542431102</v>
      </c>
      <c r="J24" s="174">
        <v>7.0473999999999995E-2</v>
      </c>
      <c r="K24" s="174">
        <v>0.13271532484349199</v>
      </c>
      <c r="L24" s="174">
        <v>0.20902688721804499</v>
      </c>
      <c r="M24" s="174">
        <v>0.14002477015048401</v>
      </c>
      <c r="N24" s="174">
        <v>0.19025693329815699</v>
      </c>
      <c r="O24" s="175">
        <v>1.09629515093449</v>
      </c>
    </row>
    <row r="25" spans="1:15" ht="10.5">
      <c r="A25" s="124" t="s">
        <v>279</v>
      </c>
      <c r="B25" s="174">
        <v>3.1440290827781898</v>
      </c>
      <c r="C25" s="174">
        <v>1.5718335237000001</v>
      </c>
      <c r="D25" s="174">
        <v>0.26795837951441198</v>
      </c>
      <c r="E25" s="174">
        <v>3.55694065265055</v>
      </c>
      <c r="F25" s="174">
        <v>0.49945228794756302</v>
      </c>
      <c r="G25" s="174">
        <v>0.63212401029407095</v>
      </c>
      <c r="H25" s="175">
        <v>9.6723379368847908</v>
      </c>
      <c r="I25" s="174">
        <v>2.67789591781764</v>
      </c>
      <c r="J25" s="174">
        <v>1.46384222541731</v>
      </c>
      <c r="K25" s="174">
        <v>0.193618882908037</v>
      </c>
      <c r="L25" s="174">
        <v>3.1426135452734698</v>
      </c>
      <c r="M25" s="174">
        <v>0.54447268048979602</v>
      </c>
      <c r="N25" s="174">
        <v>0.68158251312754403</v>
      </c>
      <c r="O25" s="175">
        <v>8.7040257650337995</v>
      </c>
    </row>
    <row r="26" spans="1:15" ht="10.5">
      <c r="A26" s="124" t="s">
        <v>280</v>
      </c>
      <c r="B26" s="174">
        <v>4.6610522749930396</v>
      </c>
      <c r="C26" s="174">
        <v>3.1927349999999999</v>
      </c>
      <c r="D26" s="174">
        <v>2.2471839999999998</v>
      </c>
      <c r="E26" s="174">
        <v>0.66921347618189297</v>
      </c>
      <c r="F26" s="174">
        <v>0.180002000152855</v>
      </c>
      <c r="G26" s="174">
        <v>2.1010322231868699</v>
      </c>
      <c r="H26" s="175">
        <v>13.0512189745147</v>
      </c>
      <c r="I26" s="174">
        <v>4.2089027441610396</v>
      </c>
      <c r="J26" s="174">
        <v>3.1156388349514601</v>
      </c>
      <c r="K26" s="174">
        <v>1.8440000000000001</v>
      </c>
      <c r="L26" s="174">
        <v>0.57172845714285703</v>
      </c>
      <c r="M26" s="174">
        <v>0.16549146122448999</v>
      </c>
      <c r="N26" s="174">
        <v>2.2052697931791601</v>
      </c>
      <c r="O26" s="175">
        <v>12.111031290659</v>
      </c>
    </row>
    <row r="27" spans="1:15" ht="10.5">
      <c r="A27" s="124" t="s">
        <v>281</v>
      </c>
      <c r="B27" s="174">
        <v>0.638001271092</v>
      </c>
      <c r="C27" s="174">
        <v>0.18656892</v>
      </c>
      <c r="D27" s="174">
        <v>0.21688507414800001</v>
      </c>
      <c r="E27" s="174">
        <v>0</v>
      </c>
      <c r="F27" s="174">
        <v>3.5457969029086399E-2</v>
      </c>
      <c r="G27" s="174">
        <v>0.115901939961901</v>
      </c>
      <c r="H27" s="175">
        <v>1.19281517423099</v>
      </c>
      <c r="I27" s="174">
        <v>0.51206251324200702</v>
      </c>
      <c r="J27" s="174">
        <v>0.20528315999999999</v>
      </c>
      <c r="K27" s="174">
        <v>0.114527757463495</v>
      </c>
      <c r="L27" s="174">
        <v>0</v>
      </c>
      <c r="M27" s="174">
        <v>3.0550645879748602E-2</v>
      </c>
      <c r="N27" s="174">
        <v>0.13788471959269</v>
      </c>
      <c r="O27" s="175">
        <v>1.00030879617794</v>
      </c>
    </row>
    <row r="28" spans="1:15" ht="10.5">
      <c r="A28" s="124" t="s">
        <v>282</v>
      </c>
      <c r="B28" s="174">
        <v>0.35308290067512299</v>
      </c>
      <c r="C28" s="174">
        <v>0.35438399999999998</v>
      </c>
      <c r="D28" s="174">
        <v>7.6864833179999995E-2</v>
      </c>
      <c r="E28" s="174">
        <v>0.145197410897173</v>
      </c>
      <c r="F28" s="174">
        <v>1.95224907824662E-3</v>
      </c>
      <c r="G28" s="174">
        <v>4.8234046947972099E-2</v>
      </c>
      <c r="H28" s="175">
        <v>0.97971544077851602</v>
      </c>
      <c r="I28" s="174">
        <v>0.32799528763722602</v>
      </c>
      <c r="J28" s="174">
        <v>0.36640800000000001</v>
      </c>
      <c r="K28" s="174">
        <v>7.1948356177931105E-2</v>
      </c>
      <c r="L28" s="174">
        <v>0.142603493877551</v>
      </c>
      <c r="M28" s="174">
        <v>2.1671183673469402E-3</v>
      </c>
      <c r="N28" s="174">
        <v>5.6851386554621901E-2</v>
      </c>
      <c r="O28" s="175">
        <v>0.967973642614677</v>
      </c>
    </row>
    <row r="29" spans="1:15" ht="10.5">
      <c r="A29" s="124" t="s">
        <v>285</v>
      </c>
      <c r="B29" s="174">
        <v>2.55258728030786</v>
      </c>
      <c r="C29" s="174">
        <v>2.5484621299164498</v>
      </c>
      <c r="D29" s="174">
        <v>0.27912390768000001</v>
      </c>
      <c r="E29" s="174">
        <v>0</v>
      </c>
      <c r="F29" s="174">
        <v>0.41323942646456402</v>
      </c>
      <c r="G29" s="174">
        <v>0.65349628018795602</v>
      </c>
      <c r="H29" s="175">
        <v>6.4469090245568301</v>
      </c>
      <c r="I29" s="174">
        <v>2.1335210870208399</v>
      </c>
      <c r="J29" s="174">
        <v>2.43581986148553</v>
      </c>
      <c r="K29" s="174">
        <v>0.206706934951355</v>
      </c>
      <c r="L29" s="174">
        <v>0</v>
      </c>
      <c r="M29" s="174">
        <v>0.41474347368999898</v>
      </c>
      <c r="N29" s="174">
        <v>0.67216060200487804</v>
      </c>
      <c r="O29" s="175">
        <v>5.8629519591525998</v>
      </c>
    </row>
    <row r="30" spans="1:15" ht="10.5">
      <c r="A30" s="124" t="s">
        <v>289</v>
      </c>
      <c r="B30" s="174">
        <v>1.64244214395229</v>
      </c>
      <c r="C30" s="174">
        <v>1.3327</v>
      </c>
      <c r="D30" s="174">
        <v>0.26879999999999998</v>
      </c>
      <c r="E30" s="174">
        <v>3.4852976845555099E-2</v>
      </c>
      <c r="F30" s="174">
        <v>6.6128648914379402E-4</v>
      </c>
      <c r="G30" s="174">
        <v>0.23312302281851699</v>
      </c>
      <c r="H30" s="175">
        <v>3.5125794301054998</v>
      </c>
      <c r="I30" s="174">
        <v>1.5149154751552101</v>
      </c>
      <c r="J30" s="174">
        <v>1.3161</v>
      </c>
      <c r="K30" s="174">
        <v>0.17960000000000001</v>
      </c>
      <c r="L30" s="174">
        <v>3.6273490369023699E-2</v>
      </c>
      <c r="M30" s="174">
        <v>4.1182354285714299E-4</v>
      </c>
      <c r="N30" s="174">
        <v>0.32525540761404897</v>
      </c>
      <c r="O30" s="175">
        <v>3.3725561966811402</v>
      </c>
    </row>
    <row r="31" spans="1:15" ht="10.5">
      <c r="A31" s="124" t="s">
        <v>291</v>
      </c>
      <c r="B31" s="174">
        <v>0.39227653660348499</v>
      </c>
      <c r="C31" s="174">
        <v>0.16434882892755001</v>
      </c>
      <c r="D31" s="174">
        <v>3.2668344359999997E-2</v>
      </c>
      <c r="E31" s="174">
        <v>0</v>
      </c>
      <c r="F31" s="174">
        <v>1.11559891847603</v>
      </c>
      <c r="G31" s="174">
        <v>7.3162462413416604E-2</v>
      </c>
      <c r="H31" s="175">
        <v>1.77805509078049</v>
      </c>
      <c r="I31" s="174">
        <v>0.37399520357124499</v>
      </c>
      <c r="J31" s="174">
        <v>0.15955042670198999</v>
      </c>
      <c r="K31" s="174">
        <v>3.2653799299279598E-2</v>
      </c>
      <c r="L31" s="174">
        <v>0</v>
      </c>
      <c r="M31" s="174">
        <v>1.2520641271589801</v>
      </c>
      <c r="N31" s="174">
        <v>0.111513765494931</v>
      </c>
      <c r="O31" s="175">
        <v>1.9297773222264201</v>
      </c>
    </row>
    <row r="32" spans="1:15" ht="10.5">
      <c r="A32" s="124" t="s">
        <v>292</v>
      </c>
      <c r="B32" s="174">
        <v>1.3571159707607101</v>
      </c>
      <c r="C32" s="174">
        <v>0.751996</v>
      </c>
      <c r="D32" s="174">
        <v>1.857882</v>
      </c>
      <c r="E32" s="174">
        <v>0</v>
      </c>
      <c r="F32" s="174">
        <v>1.7418697255223301E-2</v>
      </c>
      <c r="G32" s="174">
        <v>0.25065689957083198</v>
      </c>
      <c r="H32" s="175">
        <v>4.2350695675867698</v>
      </c>
      <c r="I32" s="174">
        <v>1.28229028303119</v>
      </c>
      <c r="J32" s="174">
        <v>0.77605987200000004</v>
      </c>
      <c r="K32" s="174">
        <v>1.6693759492973901</v>
      </c>
      <c r="L32" s="174">
        <v>0</v>
      </c>
      <c r="M32" s="174">
        <v>1.87846530612245E-2</v>
      </c>
      <c r="N32" s="174">
        <v>0.26642363957551002</v>
      </c>
      <c r="O32" s="175">
        <v>4.01293439696531</v>
      </c>
    </row>
    <row r="33" spans="1:15" ht="10.5">
      <c r="A33" s="124" t="s">
        <v>293</v>
      </c>
      <c r="B33" s="174">
        <v>0.50225324143891503</v>
      </c>
      <c r="C33" s="174">
        <v>0.220860791897418</v>
      </c>
      <c r="D33" s="174">
        <v>5.2265156289061102E-2</v>
      </c>
      <c r="E33" s="174">
        <v>0</v>
      </c>
      <c r="F33" s="174">
        <v>7.8606997132322803E-2</v>
      </c>
      <c r="G33" s="174">
        <v>0.17750134462908601</v>
      </c>
      <c r="H33" s="175">
        <v>1.0314875313867999</v>
      </c>
      <c r="I33" s="174">
        <v>0.41095277334015401</v>
      </c>
      <c r="J33" s="174">
        <v>0.21578045891188399</v>
      </c>
      <c r="K33" s="174">
        <v>2.4200681616711701E-2</v>
      </c>
      <c r="L33" s="174">
        <v>0</v>
      </c>
      <c r="M33" s="174">
        <v>0.110478628571429</v>
      </c>
      <c r="N33" s="174">
        <v>0.171147235663865</v>
      </c>
      <c r="O33" s="175">
        <v>0.932559778104044</v>
      </c>
    </row>
    <row r="34" spans="1:15" ht="10.5">
      <c r="A34" s="124" t="s">
        <v>294</v>
      </c>
      <c r="B34" s="174">
        <v>0.445512993409449</v>
      </c>
      <c r="C34" s="174">
        <v>0.38666865500000003</v>
      </c>
      <c r="D34" s="174">
        <v>0.20801165396400001</v>
      </c>
      <c r="E34" s="174">
        <v>0.10055419909872999</v>
      </c>
      <c r="F34" s="174">
        <v>0.13889424045882801</v>
      </c>
      <c r="G34" s="174">
        <v>9.6217388709545298E-2</v>
      </c>
      <c r="H34" s="175">
        <v>1.3758591306405501</v>
      </c>
      <c r="I34" s="174">
        <v>0.438330233920251</v>
      </c>
      <c r="J34" s="174">
        <v>0.40742783143576999</v>
      </c>
      <c r="K34" s="174">
        <v>0.15232270702932901</v>
      </c>
      <c r="L34" s="174">
        <v>0.10183680000000001</v>
      </c>
      <c r="M34" s="174">
        <v>0.13400061696351201</v>
      </c>
      <c r="N34" s="174">
        <v>9.7185928909470504E-2</v>
      </c>
      <c r="O34" s="175">
        <v>1.3311041182583301</v>
      </c>
    </row>
    <row r="35" spans="1:15" ht="10.5">
      <c r="A35" s="124" t="s">
        <v>297</v>
      </c>
      <c r="B35" s="174">
        <v>2.6954231210078299</v>
      </c>
      <c r="C35" s="174">
        <v>1.2950810726399999</v>
      </c>
      <c r="D35" s="174">
        <v>0.156667235005302</v>
      </c>
      <c r="E35" s="174">
        <v>0.51950497383301897</v>
      </c>
      <c r="F35" s="174">
        <v>0.200449423206882</v>
      </c>
      <c r="G35" s="174">
        <v>0.72832646085654396</v>
      </c>
      <c r="H35" s="175">
        <v>5.5954522865495804</v>
      </c>
      <c r="I35" s="174">
        <v>2.2056690981154401</v>
      </c>
      <c r="J35" s="174">
        <v>1.16688329340104</v>
      </c>
      <c r="K35" s="174">
        <v>7.2795558027859003E-2</v>
      </c>
      <c r="L35" s="174">
        <v>0.51697057921190104</v>
      </c>
      <c r="M35" s="174">
        <v>0.24420618244074499</v>
      </c>
      <c r="N35" s="174">
        <v>0.76573315879861603</v>
      </c>
      <c r="O35" s="175">
        <v>4.9722578699955999</v>
      </c>
    </row>
    <row r="36" spans="1:15" ht="10.5">
      <c r="A36" s="124" t="s">
        <v>298</v>
      </c>
      <c r="B36" s="174">
        <v>0.59165490674806198</v>
      </c>
      <c r="C36" s="174">
        <v>3.6726300000000003E-2</v>
      </c>
      <c r="D36" s="174">
        <v>8.2270703735999998E-2</v>
      </c>
      <c r="E36" s="174">
        <v>0.58950790659565699</v>
      </c>
      <c r="F36" s="174">
        <v>0.58127993445309301</v>
      </c>
      <c r="G36" s="174">
        <v>0.36035911962026401</v>
      </c>
      <c r="H36" s="175">
        <v>2.2417988711530801</v>
      </c>
      <c r="I36" s="174">
        <v>0.545053381003894</v>
      </c>
      <c r="J36" s="174">
        <v>3.8081937552001198E-2</v>
      </c>
      <c r="K36" s="174">
        <v>7.4844409917498897E-2</v>
      </c>
      <c r="L36" s="174">
        <v>0.47810403677491298</v>
      </c>
      <c r="M36" s="174">
        <v>0.65140945358038504</v>
      </c>
      <c r="N36" s="174">
        <v>0.41192208104564898</v>
      </c>
      <c r="O36" s="175">
        <v>2.1994152998743401</v>
      </c>
    </row>
    <row r="37" spans="1:15" ht="10.5">
      <c r="A37" s="124" t="s">
        <v>299</v>
      </c>
      <c r="B37" s="174">
        <v>0.44415220126385202</v>
      </c>
      <c r="C37" s="174">
        <v>0.12261</v>
      </c>
      <c r="D37" s="174">
        <v>3.81E-3</v>
      </c>
      <c r="E37" s="174">
        <v>0.22535551003686999</v>
      </c>
      <c r="F37" s="174">
        <v>0.33548347616243301</v>
      </c>
      <c r="G37" s="174">
        <v>4.4805639170503897E-2</v>
      </c>
      <c r="H37" s="175">
        <v>1.1762168266336599</v>
      </c>
      <c r="I37" s="174">
        <v>0.36939444435211499</v>
      </c>
      <c r="J37" s="174">
        <v>0.11631011784549999</v>
      </c>
      <c r="K37" s="174">
        <v>3.81E-3</v>
      </c>
      <c r="L37" s="174">
        <v>0.20418873469387699</v>
      </c>
      <c r="M37" s="174">
        <v>0.334783985841837</v>
      </c>
      <c r="N37" s="174">
        <v>4.9427900317612398E-2</v>
      </c>
      <c r="O37" s="175">
        <v>1.0779151830509399</v>
      </c>
    </row>
    <row r="38" spans="1:15" ht="10.5">
      <c r="A38" s="124" t="s">
        <v>300</v>
      </c>
      <c r="B38" s="174">
        <v>2.0062501360463298</v>
      </c>
      <c r="C38" s="174">
        <v>1.5610084200000001</v>
      </c>
      <c r="D38" s="174">
        <v>1.7550952312597801</v>
      </c>
      <c r="E38" s="174">
        <v>0</v>
      </c>
      <c r="F38" s="174">
        <v>0.79180013437115904</v>
      </c>
      <c r="G38" s="174">
        <v>0.392711238108784</v>
      </c>
      <c r="H38" s="175">
        <v>6.5068651597860496</v>
      </c>
      <c r="I38" s="174">
        <v>1.8218278471856599</v>
      </c>
      <c r="J38" s="174">
        <v>1.66919267278962</v>
      </c>
      <c r="K38" s="174">
        <v>1.6586748314919899</v>
      </c>
      <c r="L38" s="174">
        <v>0</v>
      </c>
      <c r="M38" s="174">
        <v>0.69333067687438699</v>
      </c>
      <c r="N38" s="174">
        <v>0.44666560414732698</v>
      </c>
      <c r="O38" s="175">
        <v>6.2896916324889798</v>
      </c>
    </row>
    <row r="39" spans="1:15" ht="10.5">
      <c r="A39" s="124" t="s">
        <v>301</v>
      </c>
      <c r="B39" s="174">
        <v>0.475263851308248</v>
      </c>
      <c r="C39" s="174">
        <v>1.0187168141592899</v>
      </c>
      <c r="D39" s="174">
        <v>1.0767703682</v>
      </c>
      <c r="E39" s="174">
        <v>0.73991755510036905</v>
      </c>
      <c r="F39" s="174">
        <v>5.8017455141335501E-2</v>
      </c>
      <c r="G39" s="174">
        <v>5.06517675352883E-2</v>
      </c>
      <c r="H39" s="175">
        <v>3.4193378114445299</v>
      </c>
      <c r="I39" s="174">
        <v>0.45190474094942801</v>
      </c>
      <c r="J39" s="174">
        <v>1.05619469026549</v>
      </c>
      <c r="K39" s="174">
        <v>0.983927678842207</v>
      </c>
      <c r="L39" s="174">
        <v>0.67680261224489802</v>
      </c>
      <c r="M39" s="174">
        <v>5.5709927434022199E-2</v>
      </c>
      <c r="N39" s="174">
        <v>8.9358473234139701E-2</v>
      </c>
      <c r="O39" s="175">
        <v>3.3138981229701798</v>
      </c>
    </row>
    <row r="40" spans="1:15" ht="10.5">
      <c r="A40" s="124" t="s">
        <v>302</v>
      </c>
      <c r="B40" s="174">
        <v>3.0827587493452602</v>
      </c>
      <c r="C40" s="174">
        <v>2.7829194210664601</v>
      </c>
      <c r="D40" s="174">
        <v>0.21754487196</v>
      </c>
      <c r="E40" s="174">
        <v>0.50084489285464295</v>
      </c>
      <c r="F40" s="174">
        <v>5.2905058582548098E-2</v>
      </c>
      <c r="G40" s="174">
        <v>1.0900704863886601</v>
      </c>
      <c r="H40" s="175">
        <v>7.7270434801975698</v>
      </c>
      <c r="I40" s="174">
        <v>2.3859542738111199</v>
      </c>
      <c r="J40" s="174">
        <v>2.6098369038664599</v>
      </c>
      <c r="K40" s="174">
        <v>0.193568885729414</v>
      </c>
      <c r="L40" s="174">
        <v>0.44655339102040797</v>
      </c>
      <c r="M40" s="174">
        <v>5.7542321632653097E-2</v>
      </c>
      <c r="N40" s="174">
        <v>1.2010743561496999</v>
      </c>
      <c r="O40" s="175">
        <v>6.8945301322097503</v>
      </c>
    </row>
    <row r="41" spans="1:15" ht="10.5">
      <c r="A41" s="124" t="s">
        <v>303</v>
      </c>
      <c r="B41" s="174">
        <v>2.5945541607984701</v>
      </c>
      <c r="C41" s="174">
        <v>1.0782266160964999</v>
      </c>
      <c r="D41" s="174">
        <v>1.33554524180251</v>
      </c>
      <c r="E41" s="174">
        <v>0.33570267188857</v>
      </c>
      <c r="F41" s="174">
        <v>0.60499079713029702</v>
      </c>
      <c r="G41" s="174">
        <v>0.57787119664810904</v>
      </c>
      <c r="H41" s="175">
        <v>6.5268906843644601</v>
      </c>
      <c r="I41" s="174">
        <v>2.27656458141194</v>
      </c>
      <c r="J41" s="174">
        <v>1.0670451958103899</v>
      </c>
      <c r="K41" s="174">
        <v>1.0987676200494201</v>
      </c>
      <c r="L41" s="174">
        <v>0.33878797777924502</v>
      </c>
      <c r="M41" s="174">
        <v>0.585050762133414</v>
      </c>
      <c r="N41" s="174">
        <v>0.60012055458093705</v>
      </c>
      <c r="O41" s="175">
        <v>5.9663366917653402</v>
      </c>
    </row>
    <row r="42" spans="1:15" s="125" customFormat="1" ht="10.5">
      <c r="A42" s="133" t="s">
        <v>304</v>
      </c>
      <c r="B42" s="176">
        <v>30.273686602919099</v>
      </c>
      <c r="C42" s="176">
        <v>19.925066570738899</v>
      </c>
      <c r="D42" s="176">
        <v>11.1342619443177</v>
      </c>
      <c r="E42" s="176">
        <v>8.2902284215025599</v>
      </c>
      <c r="F42" s="176">
        <v>5.5976420092271297</v>
      </c>
      <c r="G42" s="176">
        <v>8.2372112740853307</v>
      </c>
      <c r="H42" s="176">
        <v>83.458096822790694</v>
      </c>
      <c r="I42" s="176">
        <v>26.072845779876999</v>
      </c>
      <c r="J42" s="176">
        <v>19.479500147639399</v>
      </c>
      <c r="K42" s="176">
        <v>9.3979886925042706</v>
      </c>
      <c r="L42" s="176">
        <v>7.4374586974974797</v>
      </c>
      <c r="M42" s="176">
        <v>5.8204906501102496</v>
      </c>
      <c r="N42" s="176">
        <v>8.9393965203642001</v>
      </c>
      <c r="O42" s="176">
        <v>77.147680487992602</v>
      </c>
    </row>
    <row r="43" spans="1:15" ht="10.5">
      <c r="B43" s="174"/>
      <c r="C43" s="174"/>
      <c r="D43" s="174"/>
      <c r="E43" s="174"/>
      <c r="F43" s="174"/>
      <c r="G43" s="174"/>
      <c r="H43" s="175"/>
      <c r="I43" s="174"/>
      <c r="J43" s="174"/>
      <c r="K43" s="174"/>
      <c r="L43" s="174"/>
      <c r="M43" s="174"/>
      <c r="N43" s="174"/>
      <c r="O43" s="175"/>
    </row>
    <row r="44" spans="1:15" ht="10.5">
      <c r="A44" s="124" t="s">
        <v>305</v>
      </c>
      <c r="B44" s="174">
        <v>0.20768989049235001</v>
      </c>
      <c r="C44" s="174">
        <v>0.42441248250000002</v>
      </c>
      <c r="D44" s="174">
        <v>2.58E-5</v>
      </c>
      <c r="E44" s="174">
        <v>0</v>
      </c>
      <c r="F44" s="174">
        <v>1.3949220811143E-2</v>
      </c>
      <c r="G44" s="174">
        <v>2.2067546087669002E-3</v>
      </c>
      <c r="H44" s="175">
        <v>0.64828414841226001</v>
      </c>
      <c r="I44" s="174">
        <v>0.18205943491989099</v>
      </c>
      <c r="J44" s="174">
        <v>0.42817265971200003</v>
      </c>
      <c r="K44" s="174">
        <v>2.58E-5</v>
      </c>
      <c r="L44" s="174">
        <v>0</v>
      </c>
      <c r="M44" s="174">
        <v>9.4855836734693902E-3</v>
      </c>
      <c r="N44" s="174">
        <v>2.13619568573127E-3</v>
      </c>
      <c r="O44" s="175">
        <v>0.62187967399109201</v>
      </c>
    </row>
    <row r="45" spans="1:15" ht="10.5">
      <c r="A45" s="124" t="s">
        <v>306</v>
      </c>
      <c r="B45" s="174">
        <v>0.30043789620769601</v>
      </c>
      <c r="C45" s="174">
        <v>0.68992198230088497</v>
      </c>
      <c r="D45" s="174">
        <v>5.5684440000000002E-2</v>
      </c>
      <c r="E45" s="174">
        <v>0</v>
      </c>
      <c r="F45" s="174">
        <v>3.1289471528062299E-3</v>
      </c>
      <c r="G45" s="174">
        <v>4.52293864959396E-3</v>
      </c>
      <c r="H45" s="175">
        <v>1.0536962043109801</v>
      </c>
      <c r="I45" s="174">
        <v>0.27564555928699702</v>
      </c>
      <c r="J45" s="174">
        <v>0.64314195037231203</v>
      </c>
      <c r="K45" s="174">
        <v>5.5472472769025401E-2</v>
      </c>
      <c r="L45" s="174">
        <v>0</v>
      </c>
      <c r="M45" s="174">
        <v>3.1382439269995199E-3</v>
      </c>
      <c r="N45" s="174">
        <v>4.7248196655110602E-3</v>
      </c>
      <c r="O45" s="175">
        <v>0.98212304602084499</v>
      </c>
    </row>
    <row r="46" spans="1:15" ht="10.5">
      <c r="A46" s="124" t="s">
        <v>307</v>
      </c>
      <c r="B46" s="174">
        <v>0.76225401976852603</v>
      </c>
      <c r="C46" s="174">
        <v>0.62665402280036797</v>
      </c>
      <c r="D46" s="174">
        <v>1.6618039249910601</v>
      </c>
      <c r="E46" s="174">
        <v>0</v>
      </c>
      <c r="F46" s="174">
        <v>8.9087265664891405E-2</v>
      </c>
      <c r="G46" s="174">
        <v>9.8367403785333905E-3</v>
      </c>
      <c r="H46" s="175">
        <v>3.1496359736033801</v>
      </c>
      <c r="I46" s="174">
        <v>0.75215988485941598</v>
      </c>
      <c r="J46" s="174">
        <v>0.59819533093792399</v>
      </c>
      <c r="K46" s="174">
        <v>1.63572908826776</v>
      </c>
      <c r="L46" s="174">
        <v>0</v>
      </c>
      <c r="M46" s="174">
        <v>8.7004038005932399E-2</v>
      </c>
      <c r="N46" s="174">
        <v>3.2976562729992803E-2</v>
      </c>
      <c r="O46" s="175">
        <v>3.1060649048010198</v>
      </c>
    </row>
    <row r="47" spans="1:15" ht="10.5">
      <c r="A47" s="124" t="s">
        <v>308</v>
      </c>
      <c r="B47" s="174">
        <v>6.7162151096268898</v>
      </c>
      <c r="C47" s="174">
        <v>15.9952579646018</v>
      </c>
      <c r="D47" s="174">
        <v>3.56673492</v>
      </c>
      <c r="E47" s="174">
        <v>1.8629775416632499</v>
      </c>
      <c r="F47" s="174">
        <v>1.73274264907825</v>
      </c>
      <c r="G47" s="174">
        <v>2.1939791773863199E-2</v>
      </c>
      <c r="H47" s="175">
        <v>29.895867976744</v>
      </c>
      <c r="I47" s="174">
        <v>6.38847793503846</v>
      </c>
      <c r="J47" s="174">
        <v>14.8100110033467</v>
      </c>
      <c r="K47" s="174">
        <v>3.2739415049751499</v>
      </c>
      <c r="L47" s="174">
        <v>1.9176713195102</v>
      </c>
      <c r="M47" s="174">
        <v>1.88679867559184</v>
      </c>
      <c r="N47" s="174">
        <v>3.7694789355102003E-2</v>
      </c>
      <c r="O47" s="175">
        <v>28.314595227817399</v>
      </c>
    </row>
    <row r="48" spans="1:15" ht="10.5">
      <c r="A48" s="124" t="s">
        <v>309</v>
      </c>
      <c r="B48" s="174">
        <v>0.29127958924070901</v>
      </c>
      <c r="C48" s="174">
        <v>1.13517486464686</v>
      </c>
      <c r="D48" s="174">
        <v>0</v>
      </c>
      <c r="E48" s="174">
        <v>0</v>
      </c>
      <c r="F48" s="174">
        <v>2.81159524784924E-5</v>
      </c>
      <c r="G48" s="174">
        <v>6.2044080294961101E-5</v>
      </c>
      <c r="H48" s="175">
        <v>1.4265446139203499</v>
      </c>
      <c r="I48" s="174">
        <v>0.27657491328913902</v>
      </c>
      <c r="J48" s="174">
        <v>1.1268</v>
      </c>
      <c r="K48" s="174">
        <v>0</v>
      </c>
      <c r="L48" s="174">
        <v>0</v>
      </c>
      <c r="M48" s="174">
        <v>2.8012669387755101E-5</v>
      </c>
      <c r="N48" s="174">
        <v>6.1816163265306106E-5</v>
      </c>
      <c r="O48" s="175">
        <v>1.4034647421217901</v>
      </c>
    </row>
    <row r="49" spans="1:15" ht="10.5">
      <c r="A49" s="124" t="s">
        <v>311</v>
      </c>
      <c r="B49" s="174">
        <v>0.18807924752524399</v>
      </c>
      <c r="C49" s="174">
        <v>1.5995931619468999</v>
      </c>
      <c r="D49" s="174">
        <v>7.5286278324866701E-2</v>
      </c>
      <c r="E49" s="174">
        <v>0</v>
      </c>
      <c r="F49" s="174">
        <v>5.7743632966098003E-2</v>
      </c>
      <c r="G49" s="174">
        <v>1.3817287996722701E-4</v>
      </c>
      <c r="H49" s="175">
        <v>1.9208404936430801</v>
      </c>
      <c r="I49" s="174">
        <v>0.162891587406988</v>
      </c>
      <c r="J49" s="174">
        <v>1.5492090158140901</v>
      </c>
      <c r="K49" s="174">
        <v>9.9951862749076997E-2</v>
      </c>
      <c r="L49" s="174">
        <v>0</v>
      </c>
      <c r="M49" s="174">
        <v>6.0457100276819699E-2</v>
      </c>
      <c r="N49" s="174">
        <v>1.3766530612244901E-4</v>
      </c>
      <c r="O49" s="175">
        <v>1.8726472315531</v>
      </c>
    </row>
    <row r="50" spans="1:15" ht="10.5">
      <c r="A50" s="124" t="s">
        <v>312</v>
      </c>
      <c r="B50" s="174">
        <v>0.17835673263569199</v>
      </c>
      <c r="C50" s="174">
        <v>0.19989798859469099</v>
      </c>
      <c r="D50" s="174">
        <v>8.5701111598276494E-2</v>
      </c>
      <c r="E50" s="174">
        <v>1.95920229414175E-2</v>
      </c>
      <c r="F50" s="174">
        <v>0.31824601720606299</v>
      </c>
      <c r="G50" s="174">
        <v>1.32595821384678E-3</v>
      </c>
      <c r="H50" s="175">
        <v>0.80311983118998698</v>
      </c>
      <c r="I50" s="174">
        <v>0.15571981346094399</v>
      </c>
      <c r="J50" s="174">
        <v>0.21992373072664601</v>
      </c>
      <c r="K50" s="174">
        <v>0.109870316826116</v>
      </c>
      <c r="L50" s="174">
        <v>1.86474354771805E-2</v>
      </c>
      <c r="M50" s="174">
        <v>0.311931670967663</v>
      </c>
      <c r="N50" s="174">
        <v>1.29586515178059E-3</v>
      </c>
      <c r="O50" s="175">
        <v>0.81738883261033002</v>
      </c>
    </row>
    <row r="51" spans="1:15" s="125" customFormat="1" ht="10.5">
      <c r="A51" s="133" t="s">
        <v>313</v>
      </c>
      <c r="B51" s="176">
        <v>8.6443124854971103</v>
      </c>
      <c r="C51" s="176">
        <v>20.670912467391499</v>
      </c>
      <c r="D51" s="176">
        <v>5.4452364749142097</v>
      </c>
      <c r="E51" s="176">
        <v>1.8825695646046701</v>
      </c>
      <c r="F51" s="176">
        <v>2.2149258488317298</v>
      </c>
      <c r="G51" s="176">
        <v>4.0032400584866401E-2</v>
      </c>
      <c r="H51" s="176">
        <v>38.897989241824099</v>
      </c>
      <c r="I51" s="176">
        <v>8.1935291282618401</v>
      </c>
      <c r="J51" s="176">
        <v>19.375453690909598</v>
      </c>
      <c r="K51" s="176">
        <v>5.1749910455871202</v>
      </c>
      <c r="L51" s="176">
        <v>1.9363187549873799</v>
      </c>
      <c r="M51" s="176">
        <v>2.3588433251121099</v>
      </c>
      <c r="N51" s="176">
        <v>7.9027714057505499E-2</v>
      </c>
      <c r="O51" s="176">
        <v>37.118163658915599</v>
      </c>
    </row>
    <row r="52" spans="1:15" ht="10.5">
      <c r="B52" s="174"/>
      <c r="C52" s="174"/>
      <c r="D52" s="174"/>
      <c r="E52" s="174"/>
      <c r="F52" s="174"/>
      <c r="G52" s="174"/>
      <c r="H52" s="175"/>
      <c r="I52" s="174"/>
      <c r="J52" s="174"/>
      <c r="K52" s="174"/>
      <c r="L52" s="174"/>
      <c r="M52" s="174"/>
      <c r="N52" s="174"/>
      <c r="O52" s="175"/>
    </row>
    <row r="53" spans="1:15" ht="10.5">
      <c r="A53" s="124" t="s">
        <v>314</v>
      </c>
      <c r="B53" s="174">
        <v>3.5311984896606998</v>
      </c>
      <c r="C53" s="174">
        <v>8.0440373176027808</v>
      </c>
      <c r="D53" s="174">
        <v>7.4400514552609098E-2</v>
      </c>
      <c r="E53" s="174">
        <v>5.7146822295798302E-2</v>
      </c>
      <c r="F53" s="174">
        <v>0.25818816626444202</v>
      </c>
      <c r="G53" s="174">
        <v>8.3445109783330702E-3</v>
      </c>
      <c r="H53" s="175">
        <v>11.973315821354699</v>
      </c>
      <c r="I53" s="174">
        <v>3.3111094359036999</v>
      </c>
      <c r="J53" s="174">
        <v>8.3916764850269097</v>
      </c>
      <c r="K53" s="174">
        <v>7.4400514552609195E-2</v>
      </c>
      <c r="L53" s="174">
        <v>5.62018066242891E-2</v>
      </c>
      <c r="M53" s="174">
        <v>0.188037522177327</v>
      </c>
      <c r="N53" s="174">
        <v>8.6545660249257306E-3</v>
      </c>
      <c r="O53" s="175">
        <v>12.030080330309801</v>
      </c>
    </row>
    <row r="54" spans="1:15" ht="10.5">
      <c r="A54" s="124" t="s">
        <v>315</v>
      </c>
      <c r="B54" s="174">
        <v>1.4684177754840699</v>
      </c>
      <c r="C54" s="174">
        <v>0.70172438925362401</v>
      </c>
      <c r="D54" s="174">
        <v>0</v>
      </c>
      <c r="E54" s="174">
        <v>0</v>
      </c>
      <c r="F54" s="174">
        <v>2.2087951102007401E-2</v>
      </c>
      <c r="G54" s="174">
        <v>3.3566649733715701E-3</v>
      </c>
      <c r="H54" s="175">
        <v>2.1955867808130698</v>
      </c>
      <c r="I54" s="174">
        <v>1.2888980495484399</v>
      </c>
      <c r="J54" s="174">
        <v>0.74869148536911601</v>
      </c>
      <c r="K54" s="174">
        <v>0</v>
      </c>
      <c r="L54" s="174">
        <v>0</v>
      </c>
      <c r="M54" s="174">
        <v>2.1855051232653099E-2</v>
      </c>
      <c r="N54" s="174">
        <v>3.3443343673469402E-3</v>
      </c>
      <c r="O54" s="175">
        <v>2.06278892051755</v>
      </c>
    </row>
    <row r="55" spans="1:15" ht="10.5">
      <c r="A55" s="124" t="s">
        <v>316</v>
      </c>
      <c r="B55" s="174">
        <v>0.502684072795478</v>
      </c>
      <c r="C55" s="174">
        <v>0.38778750000000001</v>
      </c>
      <c r="D55" s="174">
        <v>0.20843581867200001</v>
      </c>
      <c r="E55" s="174">
        <v>0</v>
      </c>
      <c r="F55" s="174">
        <v>0</v>
      </c>
      <c r="G55" s="174">
        <v>2.9635753129588199E-2</v>
      </c>
      <c r="H55" s="175">
        <v>1.1285431445970699</v>
      </c>
      <c r="I55" s="174">
        <v>0.42285375669278702</v>
      </c>
      <c r="J55" s="174">
        <v>0.406746</v>
      </c>
      <c r="K55" s="174">
        <v>0.16758251629666401</v>
      </c>
      <c r="L55" s="174">
        <v>0</v>
      </c>
      <c r="M55" s="174">
        <v>0</v>
      </c>
      <c r="N55" s="174">
        <v>5.0557900590506098E-2</v>
      </c>
      <c r="O55" s="175">
        <v>1.0477401735799601</v>
      </c>
    </row>
    <row r="56" spans="1:15" ht="10.5">
      <c r="A56" s="124" t="s">
        <v>317</v>
      </c>
      <c r="B56" s="174">
        <v>0.829962174275653</v>
      </c>
      <c r="C56" s="174">
        <v>0.82956314261990505</v>
      </c>
      <c r="D56" s="174">
        <v>7.2698078844573299E-3</v>
      </c>
      <c r="E56" s="174">
        <v>0</v>
      </c>
      <c r="F56" s="174">
        <v>0</v>
      </c>
      <c r="G56" s="174">
        <v>1.52200561008627E-3</v>
      </c>
      <c r="H56" s="175">
        <v>1.6683171303901001</v>
      </c>
      <c r="I56" s="174">
        <v>0.76094285563348596</v>
      </c>
      <c r="J56" s="174">
        <v>0.74322729518775299</v>
      </c>
      <c r="K56" s="174">
        <v>1.29172855389381E-3</v>
      </c>
      <c r="L56" s="174">
        <v>0</v>
      </c>
      <c r="M56" s="174">
        <v>0</v>
      </c>
      <c r="N56" s="174">
        <v>1.51641456906962E-3</v>
      </c>
      <c r="O56" s="175">
        <v>1.5069782939442</v>
      </c>
    </row>
    <row r="57" spans="1:15" ht="10.5">
      <c r="A57" s="124" t="s">
        <v>318</v>
      </c>
      <c r="B57" s="174">
        <v>0.48351196742811597</v>
      </c>
      <c r="C57" s="174">
        <v>0.89987571689869394</v>
      </c>
      <c r="D57" s="174">
        <v>7.0998848479528198E-3</v>
      </c>
      <c r="E57" s="174">
        <v>0</v>
      </c>
      <c r="F57" s="174">
        <v>0</v>
      </c>
      <c r="G57" s="174">
        <v>1.4758026708769299E-4</v>
      </c>
      <c r="H57" s="175">
        <v>1.3906351494418501</v>
      </c>
      <c r="I57" s="174">
        <v>0.42181482379183199</v>
      </c>
      <c r="J57" s="174">
        <v>0.93262764672342402</v>
      </c>
      <c r="K57" s="174">
        <v>1.35734375620157E-2</v>
      </c>
      <c r="L57" s="174">
        <v>0</v>
      </c>
      <c r="M57" s="174">
        <v>0</v>
      </c>
      <c r="N57" s="174">
        <v>1.83016691935806E-3</v>
      </c>
      <c r="O57" s="175">
        <v>1.3698460749966299</v>
      </c>
    </row>
    <row r="58" spans="1:15" ht="10.5">
      <c r="A58" s="124" t="s">
        <v>319</v>
      </c>
      <c r="B58" s="174">
        <v>0.60311635364271998</v>
      </c>
      <c r="C58" s="174">
        <v>1.32080787989704</v>
      </c>
      <c r="D58" s="174">
        <v>0</v>
      </c>
      <c r="E58" s="174">
        <v>0</v>
      </c>
      <c r="F58" s="174">
        <v>0</v>
      </c>
      <c r="G58" s="174">
        <v>1.0983228512904499E-3</v>
      </c>
      <c r="H58" s="175">
        <v>1.9250225563910499</v>
      </c>
      <c r="I58" s="174">
        <v>0.45136474890519401</v>
      </c>
      <c r="J58" s="174">
        <v>1.2593499935204699</v>
      </c>
      <c r="K58" s="174">
        <v>0</v>
      </c>
      <c r="L58" s="174">
        <v>0</v>
      </c>
      <c r="M58" s="174">
        <v>0</v>
      </c>
      <c r="N58" s="174">
        <v>1.09428819591837E-3</v>
      </c>
      <c r="O58" s="175">
        <v>1.7118090306215801</v>
      </c>
    </row>
    <row r="59" spans="1:15" ht="10.5">
      <c r="A59" s="124" t="s">
        <v>320</v>
      </c>
      <c r="B59" s="174">
        <v>6.6656475475435704</v>
      </c>
      <c r="C59" s="174">
        <v>4.0014000000000003</v>
      </c>
      <c r="D59" s="174">
        <v>4.4910339585399204E-3</v>
      </c>
      <c r="E59" s="174">
        <v>0</v>
      </c>
      <c r="F59" s="174">
        <v>0</v>
      </c>
      <c r="G59" s="174">
        <v>9.2527323508576793E-3</v>
      </c>
      <c r="H59" s="175">
        <v>10.680791313853</v>
      </c>
      <c r="I59" s="174">
        <v>6.5112096935228596</v>
      </c>
      <c r="J59" s="174">
        <v>4.0356020872940599</v>
      </c>
      <c r="K59" s="174">
        <v>4.4910339585399204E-3</v>
      </c>
      <c r="L59" s="174">
        <v>0</v>
      </c>
      <c r="M59" s="174">
        <v>0</v>
      </c>
      <c r="N59" s="174">
        <v>9.2187427218137202E-3</v>
      </c>
      <c r="O59" s="175">
        <v>10.560521557497299</v>
      </c>
    </row>
    <row r="60" spans="1:15" ht="10.5">
      <c r="A60" s="124" t="s">
        <v>321</v>
      </c>
      <c r="B60" s="174">
        <v>1.8588383941570099</v>
      </c>
      <c r="C60" s="174">
        <v>2.57389044156126</v>
      </c>
      <c r="D60" s="174">
        <v>8.2782138103199995E-2</v>
      </c>
      <c r="E60" s="174">
        <v>0</v>
      </c>
      <c r="F60" s="174">
        <v>0</v>
      </c>
      <c r="G60" s="174">
        <v>3.7216452169912498E-2</v>
      </c>
      <c r="H60" s="175">
        <v>4.5527274259913897</v>
      </c>
      <c r="I60" s="174">
        <v>1.5117059444843599</v>
      </c>
      <c r="J60" s="174">
        <v>2.5063024881284499</v>
      </c>
      <c r="K60" s="174">
        <v>0.10844321781355699</v>
      </c>
      <c r="L60" s="174">
        <v>1.44219224641529E-2</v>
      </c>
      <c r="M60" s="174">
        <v>0</v>
      </c>
      <c r="N60" s="174">
        <v>4.93740694891001E-2</v>
      </c>
      <c r="O60" s="175">
        <v>4.19024764237962</v>
      </c>
    </row>
    <row r="61" spans="1:15" ht="10.5">
      <c r="A61" s="124" t="s">
        <v>322</v>
      </c>
      <c r="B61" s="174">
        <v>1.09083637987809</v>
      </c>
      <c r="C61" s="174">
        <v>0.84151781711611895</v>
      </c>
      <c r="D61" s="174">
        <v>1.45821902547295E-2</v>
      </c>
      <c r="E61" s="174">
        <v>0</v>
      </c>
      <c r="F61" s="174">
        <v>1.54879853174928E-2</v>
      </c>
      <c r="G61" s="174">
        <v>3.2361131752364797E-2</v>
      </c>
      <c r="H61" s="175">
        <v>1.9947855043187901</v>
      </c>
      <c r="I61" s="174">
        <v>1.03468993267736</v>
      </c>
      <c r="J61" s="174">
        <v>0.85905659750248897</v>
      </c>
      <c r="K61" s="174">
        <v>1.46875831324575E-2</v>
      </c>
      <c r="L61" s="174">
        <v>0</v>
      </c>
      <c r="M61" s="174">
        <v>1.6004106971428601E-2</v>
      </c>
      <c r="N61" s="174">
        <v>3.9810291877695698E-2</v>
      </c>
      <c r="O61" s="175">
        <v>1.9642485121614299</v>
      </c>
    </row>
    <row r="62" spans="1:15" s="125" customFormat="1" ht="10.5">
      <c r="A62" s="133" t="s">
        <v>323</v>
      </c>
      <c r="B62" s="176">
        <v>17.034213154865402</v>
      </c>
      <c r="C62" s="176">
        <v>19.600604204949398</v>
      </c>
      <c r="D62" s="176">
        <v>0.39906138827348903</v>
      </c>
      <c r="E62" s="176">
        <v>5.7146822295798302E-2</v>
      </c>
      <c r="F62" s="176">
        <v>0.29576410268394199</v>
      </c>
      <c r="G62" s="176">
        <v>0.122935154082892</v>
      </c>
      <c r="H62" s="176">
        <v>37.509724827150997</v>
      </c>
      <c r="I62" s="176">
        <v>15.714589241160001</v>
      </c>
      <c r="J62" s="176">
        <v>19.883280078752701</v>
      </c>
      <c r="K62" s="176">
        <v>0.38447003186973699</v>
      </c>
      <c r="L62" s="176">
        <v>7.0623729088442E-2</v>
      </c>
      <c r="M62" s="176">
        <v>0.225896680381409</v>
      </c>
      <c r="N62" s="176">
        <v>0.165400774755734</v>
      </c>
      <c r="O62" s="176">
        <v>36.444260536008002</v>
      </c>
    </row>
    <row r="63" spans="1:15" ht="10.5">
      <c r="B63" s="174"/>
      <c r="C63" s="174"/>
      <c r="D63" s="174"/>
      <c r="E63" s="174"/>
      <c r="F63" s="174"/>
      <c r="G63" s="174"/>
      <c r="H63" s="175"/>
      <c r="I63" s="174"/>
      <c r="J63" s="174"/>
      <c r="K63" s="174"/>
      <c r="L63" s="174"/>
      <c r="M63" s="174"/>
      <c r="N63" s="174"/>
      <c r="O63" s="175"/>
    </row>
    <row r="64" spans="1:15" ht="10.5">
      <c r="A64" s="124" t="s">
        <v>324</v>
      </c>
      <c r="B64" s="174">
        <v>0.85321114414999999</v>
      </c>
      <c r="C64" s="174">
        <v>1.6250849999999999</v>
      </c>
      <c r="D64" s="174">
        <v>1.7291483999999999E-2</v>
      </c>
      <c r="E64" s="174">
        <v>0</v>
      </c>
      <c r="F64" s="174">
        <v>1.3549856616140901E-3</v>
      </c>
      <c r="G64" s="174">
        <v>5.5714870954526796E-3</v>
      </c>
      <c r="H64" s="175">
        <v>2.5025141009070699</v>
      </c>
      <c r="I64" s="174">
        <v>0.72451746369000003</v>
      </c>
      <c r="J64" s="174">
        <v>1.550934</v>
      </c>
      <c r="K64" s="174">
        <v>1.7291483999999999E-2</v>
      </c>
      <c r="L64" s="174">
        <v>0</v>
      </c>
      <c r="M64" s="174">
        <v>4.4408163265306099E-4</v>
      </c>
      <c r="N64" s="174">
        <v>5.4000326530612196E-3</v>
      </c>
      <c r="O64" s="175">
        <v>2.2985870619757098</v>
      </c>
    </row>
    <row r="65" spans="1:15" ht="10.5">
      <c r="A65" s="124" t="s">
        <v>325</v>
      </c>
      <c r="B65" s="174">
        <v>1.4819899271371599</v>
      </c>
      <c r="C65" s="174">
        <v>2.12203387963668</v>
      </c>
      <c r="D65" s="174">
        <v>8.2586739214387805E-2</v>
      </c>
      <c r="E65" s="174">
        <v>0</v>
      </c>
      <c r="F65" s="174">
        <v>0.117792016465383</v>
      </c>
      <c r="G65" s="174">
        <v>5.7664328661460998E-2</v>
      </c>
      <c r="H65" s="175">
        <v>3.8620668911150702</v>
      </c>
      <c r="I65" s="174">
        <v>1.33192154898062</v>
      </c>
      <c r="J65" s="174">
        <v>2.0809479632721999</v>
      </c>
      <c r="K65" s="174">
        <v>3.1408896603177298E-2</v>
      </c>
      <c r="L65" s="174">
        <v>0</v>
      </c>
      <c r="M65" s="174">
        <v>0.11669622474710201</v>
      </c>
      <c r="N65" s="174">
        <v>8.6017266542980794E-2</v>
      </c>
      <c r="O65" s="175">
        <v>3.64699190014607</v>
      </c>
    </row>
    <row r="66" spans="1:15" ht="10.5">
      <c r="A66" s="124" t="s">
        <v>326</v>
      </c>
      <c r="B66" s="174">
        <v>0.56161347361651803</v>
      </c>
      <c r="C66" s="174">
        <v>3.5124657649722897E-2</v>
      </c>
      <c r="D66" s="174">
        <v>0.27895489075079999</v>
      </c>
      <c r="E66" s="174">
        <v>0</v>
      </c>
      <c r="F66" s="174">
        <v>1.12569088734125E-2</v>
      </c>
      <c r="G66" s="174">
        <v>5.59881145104466E-2</v>
      </c>
      <c r="H66" s="175">
        <v>0.94293804540090098</v>
      </c>
      <c r="I66" s="174">
        <v>0.49868591426550202</v>
      </c>
      <c r="J66" s="174">
        <v>2.7110172690477E-2</v>
      </c>
      <c r="K66" s="174">
        <v>0.28007739296343998</v>
      </c>
      <c r="L66" s="174">
        <v>0</v>
      </c>
      <c r="M66" s="174">
        <v>1.0187998173441499E-2</v>
      </c>
      <c r="N66" s="174">
        <v>6.1915150867214601E-2</v>
      </c>
      <c r="O66" s="175">
        <v>0.877976628960075</v>
      </c>
    </row>
    <row r="67" spans="1:15" ht="10.5">
      <c r="A67" s="124" t="s">
        <v>327</v>
      </c>
      <c r="B67" s="174">
        <v>1.17432444044469</v>
      </c>
      <c r="C67" s="174">
        <v>0.15276948639413099</v>
      </c>
      <c r="D67" s="174">
        <v>3.6412062405085202</v>
      </c>
      <c r="E67" s="174">
        <v>0.121199901679639</v>
      </c>
      <c r="F67" s="174">
        <v>8.6822521559718497E-3</v>
      </c>
      <c r="G67" s="174">
        <v>0.109718476278101</v>
      </c>
      <c r="H67" s="175">
        <v>5.2079007974610496</v>
      </c>
      <c r="I67" s="174">
        <v>1.0164368598876901</v>
      </c>
      <c r="J67" s="174">
        <v>0.14583421717522799</v>
      </c>
      <c r="K67" s="174">
        <v>3.4824753105040598</v>
      </c>
      <c r="L67" s="174">
        <v>0.13819006795389699</v>
      </c>
      <c r="M67" s="174">
        <v>4.4338254947845698E-3</v>
      </c>
      <c r="N67" s="174">
        <v>0.114530912332302</v>
      </c>
      <c r="O67" s="175">
        <v>4.9019011933479604</v>
      </c>
    </row>
    <row r="68" spans="1:15" ht="10.5">
      <c r="A68" s="124" t="s">
        <v>390</v>
      </c>
      <c r="B68" s="174">
        <v>4.2057806744889898</v>
      </c>
      <c r="C68" s="174">
        <v>1.6571701598200499</v>
      </c>
      <c r="D68" s="174">
        <v>0.29718912129295999</v>
      </c>
      <c r="E68" s="174">
        <v>0</v>
      </c>
      <c r="F68" s="174">
        <v>1.0841049529699001</v>
      </c>
      <c r="G68" s="174">
        <v>0.11253670672706099</v>
      </c>
      <c r="H68" s="175">
        <v>7.35678161529896</v>
      </c>
      <c r="I68" s="174">
        <v>3.6150896188593502</v>
      </c>
      <c r="J68" s="174">
        <v>1.7020273706864799</v>
      </c>
      <c r="K68" s="174">
        <v>0.29677394387735001</v>
      </c>
      <c r="L68" s="174">
        <v>0</v>
      </c>
      <c r="M68" s="174">
        <v>1.1345366112137301</v>
      </c>
      <c r="N68" s="174">
        <v>0.110304751305578</v>
      </c>
      <c r="O68" s="175">
        <v>6.8587322959424899</v>
      </c>
    </row>
    <row r="69" spans="1:15" s="125" customFormat="1" ht="10.5">
      <c r="A69" s="133" t="s">
        <v>333</v>
      </c>
      <c r="B69" s="176">
        <v>8.2769196598373593</v>
      </c>
      <c r="C69" s="176">
        <v>5.5921831835005902</v>
      </c>
      <c r="D69" s="176">
        <v>4.3172284757666599</v>
      </c>
      <c r="E69" s="176">
        <v>0.121199901679639</v>
      </c>
      <c r="F69" s="176">
        <v>1.2231911161262801</v>
      </c>
      <c r="G69" s="176">
        <v>0.341479113272523</v>
      </c>
      <c r="H69" s="176">
        <v>19.872201450183098</v>
      </c>
      <c r="I69" s="176">
        <v>7.1866514056831496</v>
      </c>
      <c r="J69" s="176">
        <v>5.5068537238243902</v>
      </c>
      <c r="K69" s="176">
        <v>4.1080270279480304</v>
      </c>
      <c r="L69" s="176">
        <v>0.13819006795389699</v>
      </c>
      <c r="M69" s="176">
        <v>1.2662987412617099</v>
      </c>
      <c r="N69" s="176">
        <v>0.37816811370113601</v>
      </c>
      <c r="O69" s="176">
        <v>18.584189080372301</v>
      </c>
    </row>
    <row r="70" spans="1:15" ht="10.5">
      <c r="B70" s="174"/>
      <c r="C70" s="174"/>
      <c r="D70" s="174"/>
      <c r="E70" s="174"/>
      <c r="F70" s="174"/>
      <c r="G70" s="174"/>
      <c r="H70" s="175"/>
      <c r="I70" s="174"/>
      <c r="J70" s="174"/>
      <c r="K70" s="174"/>
      <c r="L70" s="174"/>
      <c r="M70" s="174"/>
      <c r="N70" s="174"/>
      <c r="O70" s="175"/>
    </row>
    <row r="71" spans="1:15" ht="10.5">
      <c r="A71" s="124" t="s">
        <v>334</v>
      </c>
      <c r="B71" s="174">
        <v>2.1085326798498101</v>
      </c>
      <c r="C71" s="174">
        <v>1.5152749525654901</v>
      </c>
      <c r="D71" s="174">
        <v>1.75426327974215</v>
      </c>
      <c r="E71" s="174">
        <v>0</v>
      </c>
      <c r="F71" s="174">
        <v>0.12581638059300601</v>
      </c>
      <c r="G71" s="174">
        <v>0.373218245271695</v>
      </c>
      <c r="H71" s="175">
        <v>5.8771055380221604</v>
      </c>
      <c r="I71" s="174">
        <v>1.8297987282092301</v>
      </c>
      <c r="J71" s="174">
        <v>1.47234946743527</v>
      </c>
      <c r="K71" s="174">
        <v>1.6887405801840401</v>
      </c>
      <c r="L71" s="174">
        <v>0</v>
      </c>
      <c r="M71" s="174">
        <v>0.129091372295143</v>
      </c>
      <c r="N71" s="174">
        <v>0.44860850301191102</v>
      </c>
      <c r="O71" s="175">
        <v>5.5685886511355998</v>
      </c>
    </row>
    <row r="72" spans="1:15" ht="10.5">
      <c r="A72" s="124" t="s">
        <v>335</v>
      </c>
      <c r="B72" s="174">
        <v>0.37647201857180501</v>
      </c>
      <c r="C72" s="174">
        <v>1.1136376524343901</v>
      </c>
      <c r="D72" s="174">
        <v>0.138761684016734</v>
      </c>
      <c r="E72" s="174">
        <v>0</v>
      </c>
      <c r="F72" s="174">
        <v>7.33734710063089E-3</v>
      </c>
      <c r="G72" s="174">
        <v>3.1841252474034201E-3</v>
      </c>
      <c r="H72" s="175">
        <v>1.6393928273709699</v>
      </c>
      <c r="I72" s="174">
        <v>0.33144245740161599</v>
      </c>
      <c r="J72" s="174">
        <v>1.09565124356784</v>
      </c>
      <c r="K72" s="174">
        <v>0.15458086429177401</v>
      </c>
      <c r="L72" s="174">
        <v>0</v>
      </c>
      <c r="M72" s="174">
        <v>6.2231000967836701E-3</v>
      </c>
      <c r="N72" s="174">
        <v>3.73829036181734E-3</v>
      </c>
      <c r="O72" s="175">
        <v>1.5916359557198301</v>
      </c>
    </row>
    <row r="73" spans="1:15" ht="10.5">
      <c r="A73" s="124" t="s">
        <v>336</v>
      </c>
      <c r="B73" s="174">
        <v>27.935037139891701</v>
      </c>
      <c r="C73" s="174">
        <v>11.1015663716814</v>
      </c>
      <c r="D73" s="174">
        <v>81.788987777616001</v>
      </c>
      <c r="E73" s="174">
        <v>3.10844408029496</v>
      </c>
      <c r="F73" s="174">
        <v>11.3438864727571</v>
      </c>
      <c r="G73" s="174">
        <v>6.7508078340928197</v>
      </c>
      <c r="H73" s="175">
        <v>142.028729676334</v>
      </c>
      <c r="I73" s="174">
        <v>28.499239596028701</v>
      </c>
      <c r="J73" s="174">
        <v>11.900879150442501</v>
      </c>
      <c r="K73" s="174">
        <v>82.270462177401697</v>
      </c>
      <c r="L73" s="174">
        <v>3.2524538775510199</v>
      </c>
      <c r="M73" s="174">
        <v>11.741599271305899</v>
      </c>
      <c r="N73" s="174">
        <v>7.7913608217936901</v>
      </c>
      <c r="O73" s="175">
        <v>145.455994894523</v>
      </c>
    </row>
    <row r="74" spans="1:15" ht="10.5">
      <c r="A74" s="124" t="s">
        <v>337</v>
      </c>
      <c r="B74" s="174">
        <v>0.86935854874361795</v>
      </c>
      <c r="C74" s="174">
        <v>0.11218184121093799</v>
      </c>
      <c r="D74" s="174">
        <v>0.25836900000000002</v>
      </c>
      <c r="E74" s="174">
        <v>0</v>
      </c>
      <c r="F74" s="174">
        <v>0</v>
      </c>
      <c r="G74" s="174">
        <v>8.9108352104545795E-4</v>
      </c>
      <c r="H74" s="175">
        <v>1.2408004734756</v>
      </c>
      <c r="I74" s="174">
        <v>0.61233059490143205</v>
      </c>
      <c r="J74" s="174">
        <v>0.17799331500000001</v>
      </c>
      <c r="K74" s="174">
        <v>0.13763</v>
      </c>
      <c r="L74" s="174">
        <v>0</v>
      </c>
      <c r="M74" s="174">
        <v>0</v>
      </c>
      <c r="N74" s="174">
        <v>1.2911745914152E-3</v>
      </c>
      <c r="O74" s="175">
        <v>0.92924508449284804</v>
      </c>
    </row>
    <row r="75" spans="1:15" ht="10.5">
      <c r="A75" s="124" t="s">
        <v>338</v>
      </c>
      <c r="B75" s="174">
        <v>9.9878147483949995</v>
      </c>
      <c r="C75" s="174">
        <v>2.13301162704522</v>
      </c>
      <c r="D75" s="174">
        <v>18.597664147682899</v>
      </c>
      <c r="E75" s="174">
        <v>0.40259913412535803</v>
      </c>
      <c r="F75" s="174">
        <v>1.44426619893041</v>
      </c>
      <c r="G75" s="174">
        <v>1.32600319338145</v>
      </c>
      <c r="H75" s="175">
        <v>33.8913590495603</v>
      </c>
      <c r="I75" s="174">
        <v>9.0212260269429692</v>
      </c>
      <c r="J75" s="174">
        <v>2.1456300132902602</v>
      </c>
      <c r="K75" s="174">
        <v>17.5367024660579</v>
      </c>
      <c r="L75" s="174">
        <v>0.39623752097959197</v>
      </c>
      <c r="M75" s="174">
        <v>1.4533913092112201</v>
      </c>
      <c r="N75" s="174">
        <v>1.43058126901272</v>
      </c>
      <c r="O75" s="175">
        <v>31.983768605494699</v>
      </c>
    </row>
    <row r="76" spans="1:15" ht="10.5">
      <c r="A76" s="124" t="s">
        <v>339</v>
      </c>
      <c r="B76" s="174">
        <v>3.1644848852374898</v>
      </c>
      <c r="C76" s="174">
        <v>1.58113012577099</v>
      </c>
      <c r="D76" s="174">
        <v>3.4141648698205498</v>
      </c>
      <c r="E76" s="174">
        <v>0</v>
      </c>
      <c r="F76" s="174">
        <v>0.14749732077017599</v>
      </c>
      <c r="G76" s="174">
        <v>0.346094143122677</v>
      </c>
      <c r="H76" s="175">
        <v>8.6533713447218901</v>
      </c>
      <c r="I76" s="174">
        <v>2.3413938901615201</v>
      </c>
      <c r="J76" s="174">
        <v>1.4950196576932699</v>
      </c>
      <c r="K76" s="174">
        <v>3.2558139200716201</v>
      </c>
      <c r="L76" s="174">
        <v>0</v>
      </c>
      <c r="M76" s="174">
        <v>0.17278664534256899</v>
      </c>
      <c r="N76" s="174">
        <v>0.36885541113246201</v>
      </c>
      <c r="O76" s="175">
        <v>7.6338695244014403</v>
      </c>
    </row>
    <row r="77" spans="1:15" ht="10.5">
      <c r="A77" s="124" t="s">
        <v>340</v>
      </c>
      <c r="B77" s="174">
        <v>7.3216692191902304</v>
      </c>
      <c r="C77" s="174">
        <v>3.89236188511854</v>
      </c>
      <c r="D77" s="174">
        <v>4.9053378043553302</v>
      </c>
      <c r="E77" s="174">
        <v>0.58510546992871804</v>
      </c>
      <c r="F77" s="174">
        <v>0.65645944053984395</v>
      </c>
      <c r="G77" s="174">
        <v>1.0084442746395399</v>
      </c>
      <c r="H77" s="175">
        <v>18.369378093772202</v>
      </c>
      <c r="I77" s="174">
        <v>6.49413480218288</v>
      </c>
      <c r="J77" s="174">
        <v>3.7590746962675499</v>
      </c>
      <c r="K77" s="174">
        <v>4.5743891657430398</v>
      </c>
      <c r="L77" s="174">
        <v>0.381905845038498</v>
      </c>
      <c r="M77" s="174">
        <v>0.68866817706858197</v>
      </c>
      <c r="N77" s="174">
        <v>1.13194312448637</v>
      </c>
      <c r="O77" s="175">
        <v>17.030115810786899</v>
      </c>
    </row>
    <row r="78" spans="1:15" ht="10.5">
      <c r="A78" s="124" t="s">
        <v>341</v>
      </c>
      <c r="B78" s="174">
        <v>1.59467888432021</v>
      </c>
      <c r="C78" s="174">
        <v>1.6091282233619799</v>
      </c>
      <c r="D78" s="174">
        <v>0.95483733794200498</v>
      </c>
      <c r="E78" s="174">
        <v>0</v>
      </c>
      <c r="F78" s="174">
        <v>0.22969675655462099</v>
      </c>
      <c r="G78" s="174">
        <v>4.2425660658276902E-2</v>
      </c>
      <c r="H78" s="175">
        <v>4.43076686283709</v>
      </c>
      <c r="I78" s="174">
        <v>1.3772643740781501</v>
      </c>
      <c r="J78" s="174">
        <v>1.37347928630233</v>
      </c>
      <c r="K78" s="174">
        <v>1.13670537691327</v>
      </c>
      <c r="L78" s="174">
        <v>0</v>
      </c>
      <c r="M78" s="174">
        <v>0.18032332181472799</v>
      </c>
      <c r="N78" s="174">
        <v>4.4828634599368603E-2</v>
      </c>
      <c r="O78" s="175">
        <v>4.11260099370784</v>
      </c>
    </row>
    <row r="79" spans="1:15" ht="10.5">
      <c r="A79" s="124" t="s">
        <v>342</v>
      </c>
      <c r="B79" s="174">
        <v>0.36327657375982703</v>
      </c>
      <c r="C79" s="174">
        <v>0.176475608249098</v>
      </c>
      <c r="D79" s="174">
        <v>6.4215942609866503E-2</v>
      </c>
      <c r="E79" s="174">
        <v>0</v>
      </c>
      <c r="F79" s="174">
        <v>0.22800488713762601</v>
      </c>
      <c r="G79" s="174">
        <v>9.7990740181949504E-2</v>
      </c>
      <c r="H79" s="175">
        <v>0.929963751938367</v>
      </c>
      <c r="I79" s="174">
        <v>0.30124384037398</v>
      </c>
      <c r="J79" s="174">
        <v>0.164181856823435</v>
      </c>
      <c r="K79" s="174">
        <v>6.1296192626120502E-2</v>
      </c>
      <c r="L79" s="174">
        <v>0</v>
      </c>
      <c r="M79" s="174">
        <v>0.215201363784329</v>
      </c>
      <c r="N79" s="174">
        <v>9.8540115685854496E-2</v>
      </c>
      <c r="O79" s="175">
        <v>0.84046336929371801</v>
      </c>
    </row>
    <row r="80" spans="1:15" ht="10.5">
      <c r="A80" s="124" t="s">
        <v>343</v>
      </c>
      <c r="B80" s="174">
        <v>0.90241432745830596</v>
      </c>
      <c r="C80" s="174">
        <v>1.6006250853092701</v>
      </c>
      <c r="D80" s="174">
        <v>0.55826837935038398</v>
      </c>
      <c r="E80" s="174">
        <v>8.1857194851106999E-2</v>
      </c>
      <c r="F80" s="174">
        <v>0.32362587563251399</v>
      </c>
      <c r="G80" s="174">
        <v>4.8044460001698701E-2</v>
      </c>
      <c r="H80" s="175">
        <v>3.5148353226032798</v>
      </c>
      <c r="I80" s="174">
        <v>0.88267719660948796</v>
      </c>
      <c r="J80" s="174">
        <v>1.4843816094545299</v>
      </c>
      <c r="K80" s="174">
        <v>0.62152355556455696</v>
      </c>
      <c r="L80" s="174">
        <v>8.2995216986931797E-2</v>
      </c>
      <c r="M80" s="174">
        <v>0.35781863681152298</v>
      </c>
      <c r="N80" s="174">
        <v>4.4800395290626703E-2</v>
      </c>
      <c r="O80" s="175">
        <v>3.4741966107176601</v>
      </c>
    </row>
    <row r="81" spans="1:15" ht="10.5">
      <c r="A81" s="124" t="s">
        <v>344</v>
      </c>
      <c r="B81" s="174">
        <v>0.91274948292688496</v>
      </c>
      <c r="C81" s="174">
        <v>0.15177584252315299</v>
      </c>
      <c r="D81" s="174">
        <v>0.73202022843557102</v>
      </c>
      <c r="E81" s="174">
        <v>0</v>
      </c>
      <c r="F81" s="174">
        <v>7.1542280180254006E-2</v>
      </c>
      <c r="G81" s="174">
        <v>0.14695978771219301</v>
      </c>
      <c r="H81" s="175">
        <v>2.0150476217780602</v>
      </c>
      <c r="I81" s="174">
        <v>0.74835708997599903</v>
      </c>
      <c r="J81" s="174">
        <v>0.138342028441374</v>
      </c>
      <c r="K81" s="174">
        <v>0.72774824413550998</v>
      </c>
      <c r="L81" s="174">
        <v>0</v>
      </c>
      <c r="M81" s="174">
        <v>6.3876870791836696E-2</v>
      </c>
      <c r="N81" s="174">
        <v>0.146674451021027</v>
      </c>
      <c r="O81" s="175">
        <v>1.82499868436575</v>
      </c>
    </row>
    <row r="82" spans="1:15" ht="10.5">
      <c r="A82" s="124" t="s">
        <v>345</v>
      </c>
      <c r="B82" s="174">
        <v>3.0482374374266699</v>
      </c>
      <c r="C82" s="174">
        <v>0.4517561512296</v>
      </c>
      <c r="D82" s="174">
        <v>1.9170966038583301E-2</v>
      </c>
      <c r="E82" s="174">
        <v>0</v>
      </c>
      <c r="F82" s="174">
        <v>0</v>
      </c>
      <c r="G82" s="174">
        <v>8.5123044836496308E-3</v>
      </c>
      <c r="H82" s="175">
        <v>3.5276768591784999</v>
      </c>
      <c r="I82" s="174">
        <v>2.93409969927878</v>
      </c>
      <c r="J82" s="174">
        <v>0.45354097927520998</v>
      </c>
      <c r="K82" s="174">
        <v>1.96678993200687E-2</v>
      </c>
      <c r="L82" s="174">
        <v>0</v>
      </c>
      <c r="M82" s="174">
        <v>0</v>
      </c>
      <c r="N82" s="174">
        <v>8.6552025409025301E-3</v>
      </c>
      <c r="O82" s="175">
        <v>3.4159637804149598</v>
      </c>
    </row>
    <row r="83" spans="1:15" ht="10.5">
      <c r="A83" s="124" t="s">
        <v>346</v>
      </c>
      <c r="B83" s="174">
        <v>5.1642929156927098</v>
      </c>
      <c r="C83" s="174">
        <v>2.0172178245599999</v>
      </c>
      <c r="D83" s="174">
        <v>3.4393180355999999</v>
      </c>
      <c r="E83" s="174">
        <v>1.30069414504665</v>
      </c>
      <c r="F83" s="174">
        <v>2.4859340734142699E-2</v>
      </c>
      <c r="G83" s="174">
        <v>0.30141767147661003</v>
      </c>
      <c r="H83" s="175">
        <v>12.2477999331101</v>
      </c>
      <c r="I83" s="174">
        <v>4.9038561416809996</v>
      </c>
      <c r="J83" s="174">
        <v>2.0393253846000001</v>
      </c>
      <c r="K83" s="174">
        <v>3.0290660639999998</v>
      </c>
      <c r="L83" s="174">
        <v>1.42269296692245</v>
      </c>
      <c r="M83" s="174">
        <v>3.4442802677551003E-2</v>
      </c>
      <c r="N83" s="174">
        <v>0.358154454019186</v>
      </c>
      <c r="O83" s="175">
        <v>11.787537813900199</v>
      </c>
    </row>
    <row r="84" spans="1:15" ht="10.5">
      <c r="A84" s="124" t="s">
        <v>347</v>
      </c>
      <c r="B84" s="174">
        <v>0.24518771793718999</v>
      </c>
      <c r="C84" s="174">
        <v>0</v>
      </c>
      <c r="D84" s="174">
        <v>6.18607773299924E-2</v>
      </c>
      <c r="E84" s="174">
        <v>0</v>
      </c>
      <c r="F84" s="174">
        <v>4.3175141626667399E-2</v>
      </c>
      <c r="G84" s="174">
        <v>7.0638027166879903E-3</v>
      </c>
      <c r="H84" s="175">
        <v>0.35728743961053799</v>
      </c>
      <c r="I84" s="174">
        <v>0.20598728642198899</v>
      </c>
      <c r="J84" s="174">
        <v>0</v>
      </c>
      <c r="K84" s="174">
        <v>6.6395618869012601E-2</v>
      </c>
      <c r="L84" s="174">
        <v>0</v>
      </c>
      <c r="M84" s="174">
        <v>4.41971549292818E-2</v>
      </c>
      <c r="N84" s="174">
        <v>1.0062240515242399E-2</v>
      </c>
      <c r="O84" s="175">
        <v>0.32664230073552603</v>
      </c>
    </row>
    <row r="85" spans="1:15" ht="10.5">
      <c r="A85" s="124" t="s">
        <v>348</v>
      </c>
      <c r="B85" s="174">
        <v>1.98408879664427</v>
      </c>
      <c r="C85" s="174">
        <v>0.83735355492381602</v>
      </c>
      <c r="D85" s="174">
        <v>1.6709705077089201</v>
      </c>
      <c r="E85" s="174">
        <v>0.288143334829988</v>
      </c>
      <c r="F85" s="174">
        <v>4.9428414201917202E-2</v>
      </c>
      <c r="G85" s="174">
        <v>7.1742466076167299E-2</v>
      </c>
      <c r="H85" s="175">
        <v>4.9017270743850903</v>
      </c>
      <c r="I85" s="174">
        <v>1.8893145986422699</v>
      </c>
      <c r="J85" s="174">
        <v>0.89584061139096904</v>
      </c>
      <c r="K85" s="174">
        <v>1.63424469965242</v>
      </c>
      <c r="L85" s="174">
        <v>0.27924070687869401</v>
      </c>
      <c r="M85" s="174">
        <v>2.6840341394285702E-2</v>
      </c>
      <c r="N85" s="174">
        <v>9.3063731785055698E-2</v>
      </c>
      <c r="O85" s="175">
        <v>4.8185446897436996</v>
      </c>
    </row>
    <row r="86" spans="1:15" ht="10.5">
      <c r="A86" s="124" t="s">
        <v>349</v>
      </c>
      <c r="B86" s="174">
        <v>2.62474476682902</v>
      </c>
      <c r="C86" s="174">
        <v>1.8338242292064999</v>
      </c>
      <c r="D86" s="174">
        <v>0.714430348122987</v>
      </c>
      <c r="E86" s="174">
        <v>0</v>
      </c>
      <c r="F86" s="174">
        <v>5.6249359311757501E-2</v>
      </c>
      <c r="G86" s="174">
        <v>0.284242502983303</v>
      </c>
      <c r="H86" s="175">
        <v>5.5134912064535602</v>
      </c>
      <c r="I86" s="174">
        <v>2.3881912710290698</v>
      </c>
      <c r="J86" s="174">
        <v>1.6867051309980701</v>
      </c>
      <c r="K86" s="174">
        <v>0.72785385856134499</v>
      </c>
      <c r="L86" s="174">
        <v>0</v>
      </c>
      <c r="M86" s="174">
        <v>4.0321262236734698E-2</v>
      </c>
      <c r="N86" s="174">
        <v>0.2755723394022</v>
      </c>
      <c r="O86" s="175">
        <v>5.1186438622274197</v>
      </c>
    </row>
    <row r="87" spans="1:15" ht="10.5">
      <c r="A87" s="124" t="s">
        <v>350</v>
      </c>
      <c r="B87" s="174">
        <v>1.1039611100459901</v>
      </c>
      <c r="C87" s="174">
        <v>0.35469539999999999</v>
      </c>
      <c r="D87" s="174">
        <v>2.0672789547789598</v>
      </c>
      <c r="E87" s="174">
        <v>0</v>
      </c>
      <c r="F87" s="174">
        <v>0.60370390922369799</v>
      </c>
      <c r="G87" s="174">
        <v>3.6710412621338097E-2</v>
      </c>
      <c r="H87" s="175">
        <v>4.1663497866699899</v>
      </c>
      <c r="I87" s="174">
        <v>0.97726510916039999</v>
      </c>
      <c r="J87" s="174">
        <v>0.313653564</v>
      </c>
      <c r="K87" s="174">
        <v>2.1015944790747998</v>
      </c>
      <c r="L87" s="174">
        <v>0</v>
      </c>
      <c r="M87" s="174">
        <v>0.61252106981728605</v>
      </c>
      <c r="N87" s="174">
        <v>8.3966246029084396E-2</v>
      </c>
      <c r="O87" s="175">
        <v>4.0890004680815704</v>
      </c>
    </row>
    <row r="88" spans="1:15" ht="10.5">
      <c r="A88" s="124" t="s">
        <v>351</v>
      </c>
      <c r="B88" s="174">
        <v>0.96445587757613904</v>
      </c>
      <c r="C88" s="174">
        <v>0.41029561855407898</v>
      </c>
      <c r="D88" s="174">
        <v>1.2320032486221699</v>
      </c>
      <c r="E88" s="174">
        <v>0</v>
      </c>
      <c r="F88" s="174">
        <v>0.61436714844871998</v>
      </c>
      <c r="G88" s="174">
        <v>1.3742255948691801E-2</v>
      </c>
      <c r="H88" s="175">
        <v>3.2348641491498</v>
      </c>
      <c r="I88" s="174">
        <v>0.94363427211074602</v>
      </c>
      <c r="J88" s="174">
        <v>0.42135632050243998</v>
      </c>
      <c r="K88" s="174">
        <v>1.22824629844839</v>
      </c>
      <c r="L88" s="174">
        <v>0</v>
      </c>
      <c r="M88" s="174">
        <v>0.63899402526009996</v>
      </c>
      <c r="N88" s="174">
        <v>1.5492387394365099E-2</v>
      </c>
      <c r="O88" s="175">
        <v>3.24772330371604</v>
      </c>
    </row>
    <row r="89" spans="1:15" s="125" customFormat="1" ht="10.5">
      <c r="A89" s="133" t="s">
        <v>352</v>
      </c>
      <c r="B89" s="176">
        <v>70.671457130496904</v>
      </c>
      <c r="C89" s="176">
        <v>30.892311993744499</v>
      </c>
      <c r="D89" s="176">
        <v>122.37192328977299</v>
      </c>
      <c r="E89" s="176">
        <v>5.7668433590767902</v>
      </c>
      <c r="F89" s="176">
        <v>15.969916273742999</v>
      </c>
      <c r="G89" s="176">
        <v>10.867494964137199</v>
      </c>
      <c r="H89" s="176">
        <v>256.53994701097099</v>
      </c>
      <c r="I89" s="176">
        <v>66.681456975190201</v>
      </c>
      <c r="J89" s="176">
        <v>31.017404315484999</v>
      </c>
      <c r="K89" s="176">
        <v>120.972661460916</v>
      </c>
      <c r="L89" s="176">
        <v>5.8155261343571798</v>
      </c>
      <c r="M89" s="176">
        <v>16.406296724837802</v>
      </c>
      <c r="N89" s="176">
        <v>12.356188792673301</v>
      </c>
      <c r="O89" s="176">
        <v>253.24953440345899</v>
      </c>
    </row>
    <row r="90" spans="1:15" ht="10.5">
      <c r="B90" s="174"/>
      <c r="C90" s="174"/>
      <c r="D90" s="174"/>
      <c r="E90" s="174"/>
      <c r="F90" s="174"/>
      <c r="G90" s="174"/>
      <c r="H90" s="175"/>
      <c r="I90" s="174"/>
      <c r="J90" s="174"/>
      <c r="K90" s="174"/>
      <c r="L90" s="174"/>
      <c r="M90" s="174"/>
      <c r="N90" s="174"/>
      <c r="O90" s="175"/>
    </row>
    <row r="91" spans="1:15" s="179" customFormat="1" ht="10.5">
      <c r="A91" s="177" t="s">
        <v>353</v>
      </c>
      <c r="B91" s="178">
        <v>191.889526762912</v>
      </c>
      <c r="C91" s="178">
        <v>140.54184850145199</v>
      </c>
      <c r="D91" s="178">
        <v>157.63914384112999</v>
      </c>
      <c r="E91" s="178">
        <v>24.929971957785199</v>
      </c>
      <c r="F91" s="178">
        <v>37.688955419027103</v>
      </c>
      <c r="G91" s="178">
        <v>28.8212678828998</v>
      </c>
      <c r="H91" s="178">
        <v>581.51071436520601</v>
      </c>
      <c r="I91" s="178">
        <v>173.733376075763</v>
      </c>
      <c r="J91" s="178">
        <v>137.61998401981</v>
      </c>
      <c r="K91" s="178">
        <v>151.42466891780899</v>
      </c>
      <c r="L91" s="178">
        <v>23.981318529036798</v>
      </c>
      <c r="M91" s="178">
        <v>38.162617347830597</v>
      </c>
      <c r="N91" s="178">
        <v>31.711584693076698</v>
      </c>
      <c r="O91" s="178">
        <v>556.63354958332604</v>
      </c>
    </row>
    <row r="92" spans="1:15" ht="10.5">
      <c r="A92" s="124" t="s">
        <v>354</v>
      </c>
      <c r="B92" s="174">
        <v>90.159342692689094</v>
      </c>
      <c r="C92" s="174">
        <v>64.799020275428902</v>
      </c>
      <c r="D92" s="174">
        <v>32.298129832126698</v>
      </c>
      <c r="E92" s="174">
        <v>17.780917383187901</v>
      </c>
      <c r="F92" s="174">
        <v>12.8742114398366</v>
      </c>
      <c r="G92" s="174">
        <v>16.563422331706899</v>
      </c>
      <c r="H92" s="175">
        <v>234.475043954976</v>
      </c>
      <c r="I92" s="174">
        <v>78.5241295412455</v>
      </c>
      <c r="J92" s="174">
        <v>63.276462567139099</v>
      </c>
      <c r="K92" s="174">
        <v>27.461205869773899</v>
      </c>
      <c r="L92" s="174">
        <v>16.6683296055322</v>
      </c>
      <c r="M92" s="174">
        <v>13.1421094240707</v>
      </c>
      <c r="N92" s="174">
        <v>18.038186139984202</v>
      </c>
      <c r="O92" s="175">
        <v>217.11042314774599</v>
      </c>
    </row>
    <row r="93" spans="1:15" ht="10.5">
      <c r="A93" s="124" t="s">
        <v>355</v>
      </c>
      <c r="B93" s="174">
        <v>101.730184070223</v>
      </c>
      <c r="C93" s="174">
        <v>75.742828226023306</v>
      </c>
      <c r="D93" s="174">
        <v>125.341014009004</v>
      </c>
      <c r="E93" s="174">
        <v>7.1490545745972298</v>
      </c>
      <c r="F93" s="174">
        <v>24.814743979190499</v>
      </c>
      <c r="G93" s="174">
        <v>12.257845551192901</v>
      </c>
      <c r="H93" s="175">
        <v>347.03567041023001</v>
      </c>
      <c r="I93" s="174">
        <v>95.209246534517206</v>
      </c>
      <c r="J93" s="174">
        <v>74.343521452671197</v>
      </c>
      <c r="K93" s="174">
        <v>123.963463048035</v>
      </c>
      <c r="L93" s="174">
        <v>7.3129889235045296</v>
      </c>
      <c r="M93" s="174">
        <v>25.020507923759901</v>
      </c>
      <c r="N93" s="174">
        <v>13.6733985530925</v>
      </c>
      <c r="O93" s="175">
        <v>339.52312643558002</v>
      </c>
    </row>
    <row r="94" spans="1:15" ht="10.5">
      <c r="A94" s="141" t="s">
        <v>391</v>
      </c>
      <c r="B94" s="180">
        <v>23.174589513605401</v>
      </c>
      <c r="C94" s="180">
        <v>14.083839751675701</v>
      </c>
      <c r="D94" s="180">
        <v>7.3168780599732504</v>
      </c>
      <c r="E94" s="180">
        <v>6.8241104635106797</v>
      </c>
      <c r="F94" s="180">
        <v>2.8270284000098602</v>
      </c>
      <c r="G94" s="180">
        <v>6.5124385089977901</v>
      </c>
      <c r="H94" s="176">
        <v>60.738884697772697</v>
      </c>
      <c r="I94" s="180">
        <v>20.032324354829399</v>
      </c>
      <c r="J94" s="180">
        <v>13.6777935297219</v>
      </c>
      <c r="K94" s="180">
        <v>5.9104053384629802</v>
      </c>
      <c r="L94" s="180">
        <v>6.1099139595383001</v>
      </c>
      <c r="M94" s="180">
        <v>3.0376102696854699</v>
      </c>
      <c r="N94" s="180">
        <v>6.9674641942227096</v>
      </c>
      <c r="O94" s="176">
        <v>55.7355116464608</v>
      </c>
    </row>
    <row r="96" spans="1:15">
      <c r="A96" s="124" t="s">
        <v>357</v>
      </c>
    </row>
    <row r="97" spans="1:1">
      <c r="A97" s="124" t="s">
        <v>358</v>
      </c>
    </row>
    <row r="98" spans="1:1">
      <c r="A98" s="124" t="s">
        <v>359</v>
      </c>
    </row>
    <row r="99" spans="1:1">
      <c r="A99" s="124" t="s">
        <v>360</v>
      </c>
    </row>
  </sheetData>
  <hyperlinks>
    <hyperlink ref="Q1" location="Contents!A1" display="Contents" xr:uid="{00000000-0004-0000-0700-000000000000}"/>
  </hyperlinks>
  <printOptions gridLines="1"/>
  <pageMargins left="0.74791666666666701" right="0.74791666666666701" top="0.98402777777777795" bottom="0.98402777777777795" header="0.51180555555555496" footer="0.51180555555555496"/>
  <pageSetup paperSize="9" scale="85" firstPageNumber="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131"/>
  <sheetViews>
    <sheetView showGridLines="0" showRowColHeaders="0" zoomScaleNormal="100" workbookViewId="0">
      <pane xSplit="1" ySplit="3" topLeftCell="AR100" activePane="bottomRight" state="frozen"/>
      <selection pane="topRight" activeCell="AR1" sqref="AR1"/>
      <selection pane="bottomLeft" activeCell="A100" sqref="A100"/>
      <selection pane="bottomRight" activeCell="BI1" sqref="BI1"/>
    </sheetView>
  </sheetViews>
  <sheetFormatPr defaultColWidth="9.21875" defaultRowHeight="14.5"/>
  <cols>
    <col min="1" max="1" width="30.21875" style="99" customWidth="1"/>
    <col min="2" max="52" width="9.21875" style="99"/>
    <col min="53" max="53" width="10" style="99" customWidth="1"/>
    <col min="54" max="55" width="10.33203125" style="99" customWidth="1"/>
    <col min="56" max="57" width="9.21875" style="99"/>
    <col min="58" max="58" width="11.44140625" style="99" customWidth="1"/>
    <col min="59" max="59" width="12" style="99" customWidth="1"/>
    <col min="60" max="1024" width="9.21875" style="99"/>
  </cols>
  <sheetData>
    <row r="1" spans="1:61">
      <c r="A1" s="100" t="s">
        <v>392</v>
      </c>
      <c r="BD1" s="101"/>
      <c r="BE1" s="101"/>
      <c r="BI1" s="27" t="s">
        <v>88</v>
      </c>
    </row>
    <row r="2" spans="1:61" s="103" customFormat="1" ht="10.5">
      <c r="BD2" s="101"/>
      <c r="BE2" s="101"/>
      <c r="BF2" s="12" t="s">
        <v>251</v>
      </c>
      <c r="BG2" s="12"/>
    </row>
    <row r="3" spans="1:61" s="103" customFormat="1" ht="10.5">
      <c r="A3" s="103" t="s">
        <v>393</v>
      </c>
      <c r="B3" s="103">
        <v>1965</v>
      </c>
      <c r="C3" s="103">
        <v>1966</v>
      </c>
      <c r="D3" s="103">
        <v>1967</v>
      </c>
      <c r="E3" s="103">
        <v>1968</v>
      </c>
      <c r="F3" s="103">
        <v>1969</v>
      </c>
      <c r="G3" s="103">
        <v>1970</v>
      </c>
      <c r="H3" s="103">
        <v>1971</v>
      </c>
      <c r="I3" s="103">
        <v>1972</v>
      </c>
      <c r="J3" s="103">
        <v>1973</v>
      </c>
      <c r="K3" s="103">
        <v>1974</v>
      </c>
      <c r="L3" s="103">
        <v>1975</v>
      </c>
      <c r="M3" s="103">
        <v>1976</v>
      </c>
      <c r="N3" s="103">
        <v>1977</v>
      </c>
      <c r="O3" s="103">
        <v>1978</v>
      </c>
      <c r="P3" s="103">
        <v>1979</v>
      </c>
      <c r="Q3" s="103">
        <v>1980</v>
      </c>
      <c r="R3" s="103">
        <v>1981</v>
      </c>
      <c r="S3" s="103">
        <v>1982</v>
      </c>
      <c r="T3" s="103">
        <v>1983</v>
      </c>
      <c r="U3" s="103">
        <v>1984</v>
      </c>
      <c r="V3" s="103">
        <v>1985</v>
      </c>
      <c r="W3" s="103">
        <v>1986</v>
      </c>
      <c r="X3" s="103">
        <v>1987</v>
      </c>
      <c r="Y3" s="103">
        <v>1988</v>
      </c>
      <c r="Z3" s="103">
        <v>1989</v>
      </c>
      <c r="AA3" s="103">
        <v>1990</v>
      </c>
      <c r="AB3" s="103">
        <v>1991</v>
      </c>
      <c r="AC3" s="103">
        <v>1992</v>
      </c>
      <c r="AD3" s="103">
        <v>1993</v>
      </c>
      <c r="AE3" s="103">
        <v>1994</v>
      </c>
      <c r="AF3" s="103">
        <v>1995</v>
      </c>
      <c r="AG3" s="103">
        <v>1996</v>
      </c>
      <c r="AH3" s="103">
        <v>1997</v>
      </c>
      <c r="AI3" s="103">
        <v>1998</v>
      </c>
      <c r="AJ3" s="103">
        <v>1999</v>
      </c>
      <c r="AK3" s="103">
        <v>2000</v>
      </c>
      <c r="AL3" s="103">
        <v>2001</v>
      </c>
      <c r="AM3" s="103">
        <v>2002</v>
      </c>
      <c r="AN3" s="103">
        <v>2003</v>
      </c>
      <c r="AO3" s="103">
        <v>2004</v>
      </c>
      <c r="AP3" s="103">
        <v>2005</v>
      </c>
      <c r="AQ3" s="103">
        <v>2006</v>
      </c>
      <c r="AR3" s="103">
        <v>2007</v>
      </c>
      <c r="AS3" s="103">
        <v>2008</v>
      </c>
      <c r="AT3" s="103">
        <v>2009</v>
      </c>
      <c r="AU3" s="103">
        <v>2010</v>
      </c>
      <c r="AV3" s="103">
        <v>2011</v>
      </c>
      <c r="AW3" s="103">
        <v>2012</v>
      </c>
      <c r="AX3" s="103">
        <v>2013</v>
      </c>
      <c r="AY3" s="103">
        <v>2014</v>
      </c>
      <c r="AZ3" s="103">
        <v>2015</v>
      </c>
      <c r="BA3" s="103">
        <v>2016</v>
      </c>
      <c r="BB3" s="103">
        <v>2017</v>
      </c>
      <c r="BC3" s="103">
        <v>2018</v>
      </c>
      <c r="BD3" s="103">
        <v>2019</v>
      </c>
      <c r="BE3" s="101">
        <v>2020</v>
      </c>
      <c r="BF3" s="104">
        <v>2020</v>
      </c>
      <c r="BG3" s="104" t="s">
        <v>254</v>
      </c>
    </row>
    <row r="4" spans="1:61" s="103" customFormat="1" ht="10">
      <c r="B4" s="105"/>
      <c r="C4" s="105"/>
      <c r="D4" s="105"/>
      <c r="E4" s="105"/>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row>
    <row r="5" spans="1:61" s="103" customFormat="1" ht="10.5">
      <c r="A5" s="103" t="s">
        <v>255</v>
      </c>
      <c r="B5" s="181">
        <v>250.88260759274499</v>
      </c>
      <c r="C5" s="181">
        <v>262.27347248744002</v>
      </c>
      <c r="D5" s="181">
        <v>269.63206254668597</v>
      </c>
      <c r="E5" s="181">
        <v>282.27601079932299</v>
      </c>
      <c r="F5" s="181">
        <v>294.21531684487798</v>
      </c>
      <c r="G5" s="181">
        <v>309.93169613862898</v>
      </c>
      <c r="H5" s="181">
        <v>314.49828257140399</v>
      </c>
      <c r="I5" s="181">
        <v>332.93662945045799</v>
      </c>
      <c r="J5" s="181">
        <v>356.01968861480498</v>
      </c>
      <c r="K5" s="181">
        <v>361.61084036900502</v>
      </c>
      <c r="L5" s="181">
        <v>351.56563922899801</v>
      </c>
      <c r="M5" s="181">
        <v>363.40361091346898</v>
      </c>
      <c r="N5" s="181">
        <v>379.89843565829699</v>
      </c>
      <c r="O5" s="181">
        <v>382.52495248528498</v>
      </c>
      <c r="P5" s="181">
        <v>389.453942574552</v>
      </c>
      <c r="Q5" s="181">
        <v>392.75882923501302</v>
      </c>
      <c r="R5" s="181">
        <v>385.99157643497801</v>
      </c>
      <c r="S5" s="181">
        <v>370.633558163153</v>
      </c>
      <c r="T5" s="181">
        <v>364.53827091122702</v>
      </c>
      <c r="U5" s="181">
        <v>383.52992202843802</v>
      </c>
      <c r="V5" s="181">
        <v>391.33221123706801</v>
      </c>
      <c r="W5" s="181">
        <v>389.91413567917999</v>
      </c>
      <c r="X5" s="181">
        <v>397.05598526289901</v>
      </c>
      <c r="Y5" s="181">
        <v>407.69679129041299</v>
      </c>
      <c r="Z5" s="181">
        <v>406.51890431981002</v>
      </c>
      <c r="AA5" s="181">
        <v>385.55331972737099</v>
      </c>
      <c r="AB5" s="181">
        <v>381.96874893189801</v>
      </c>
      <c r="AC5" s="181">
        <v>387.57098648456503</v>
      </c>
      <c r="AD5" s="181">
        <v>392.77256309665</v>
      </c>
      <c r="AE5" s="181">
        <v>403.35147119253799</v>
      </c>
      <c r="AF5" s="181">
        <v>408.984461431044</v>
      </c>
      <c r="AG5" s="181">
        <v>415.73589969513301</v>
      </c>
      <c r="AH5" s="181">
        <v>414.01104063571302</v>
      </c>
      <c r="AI5" s="181">
        <v>404.56969577695202</v>
      </c>
      <c r="AJ5" s="181">
        <v>413.547944093767</v>
      </c>
      <c r="AK5" s="181">
        <v>420.80565829514302</v>
      </c>
      <c r="AL5" s="181">
        <v>408.53215945821302</v>
      </c>
      <c r="AM5" s="181">
        <v>418.28202294339002</v>
      </c>
      <c r="AN5" s="181">
        <v>416.50676570325402</v>
      </c>
      <c r="AO5" s="181">
        <v>418.530227482702</v>
      </c>
      <c r="AP5" s="181">
        <v>417.25854710215998</v>
      </c>
      <c r="AQ5" s="181">
        <v>410.003231293564</v>
      </c>
      <c r="AR5" s="181">
        <v>419.83231658252402</v>
      </c>
      <c r="AS5" s="181">
        <v>410.558733525278</v>
      </c>
      <c r="AT5" s="181">
        <v>389.521073373668</v>
      </c>
      <c r="AU5" s="181">
        <v>388.75108270882902</v>
      </c>
      <c r="AV5" s="181">
        <v>398.870605258539</v>
      </c>
      <c r="AW5" s="181">
        <v>395.52074803037402</v>
      </c>
      <c r="AX5" s="181">
        <v>400.667836573356</v>
      </c>
      <c r="AY5" s="181">
        <v>397.99324802474598</v>
      </c>
      <c r="AZ5" s="181">
        <v>395.93380770253702</v>
      </c>
      <c r="BA5" s="181">
        <v>387.73990358995297</v>
      </c>
      <c r="BB5" s="181">
        <v>387.76083578970201</v>
      </c>
      <c r="BC5" s="181">
        <v>389.44954732428101</v>
      </c>
      <c r="BD5" s="181">
        <v>386.28396891738902</v>
      </c>
      <c r="BE5" s="182">
        <v>361.114276149364</v>
      </c>
      <c r="BF5" s="109">
        <v>-6.7712734414171596E-2</v>
      </c>
      <c r="BG5" s="109">
        <v>-8.3417165923616E-4</v>
      </c>
    </row>
    <row r="6" spans="1:61" s="103" customFormat="1" ht="10.5">
      <c r="A6" s="103" t="s">
        <v>256</v>
      </c>
      <c r="B6" s="181">
        <v>23.8023745249581</v>
      </c>
      <c r="C6" s="181">
        <v>24.419547155563698</v>
      </c>
      <c r="D6" s="181">
        <v>24.117583521402199</v>
      </c>
      <c r="E6" s="181">
        <v>25.4583187095729</v>
      </c>
      <c r="F6" s="181">
        <v>27.103449790893301</v>
      </c>
      <c r="G6" s="181">
        <v>28.058536457997</v>
      </c>
      <c r="H6" s="181">
        <v>28.6376729456465</v>
      </c>
      <c r="I6" s="181">
        <v>30.727147154623299</v>
      </c>
      <c r="J6" s="181">
        <v>32.183164452263803</v>
      </c>
      <c r="K6" s="181">
        <v>34.446817591375201</v>
      </c>
      <c r="L6" s="181">
        <v>35.803802455089503</v>
      </c>
      <c r="M6" s="181">
        <v>37.077684072069502</v>
      </c>
      <c r="N6" s="181">
        <v>38.091804758573602</v>
      </c>
      <c r="O6" s="181">
        <v>41.839669213076199</v>
      </c>
      <c r="P6" s="181">
        <v>45.119990102368099</v>
      </c>
      <c r="Q6" s="181">
        <v>47.986908382376903</v>
      </c>
      <c r="R6" s="181">
        <v>51.743648305393698</v>
      </c>
      <c r="S6" s="181">
        <v>52.695388603890997</v>
      </c>
      <c r="T6" s="181">
        <v>50.940657370951399</v>
      </c>
      <c r="U6" s="181">
        <v>52.122437884656698</v>
      </c>
      <c r="V6" s="181">
        <v>53.500216275058598</v>
      </c>
      <c r="W6" s="181">
        <v>50.8763284612711</v>
      </c>
      <c r="X6" s="181">
        <v>51.508095270461098</v>
      </c>
      <c r="Y6" s="181">
        <v>50.8559713182797</v>
      </c>
      <c r="Z6" s="181">
        <v>52.6647981757175</v>
      </c>
      <c r="AA6" s="181">
        <v>54.371826061056503</v>
      </c>
      <c r="AB6" s="181">
        <v>55.447013291393702</v>
      </c>
      <c r="AC6" s="181">
        <v>55.394653824788001</v>
      </c>
      <c r="AD6" s="181">
        <v>54.702740422968702</v>
      </c>
      <c r="AE6" s="181">
        <v>56.869751361778903</v>
      </c>
      <c r="AF6" s="181">
        <v>55.051352075271097</v>
      </c>
      <c r="AG6" s="181">
        <v>55.880814820148302</v>
      </c>
      <c r="AH6" s="181">
        <v>55.9608736190389</v>
      </c>
      <c r="AI6" s="181">
        <v>57.574022876166303</v>
      </c>
      <c r="AJ6" s="181">
        <v>57.444636628363099</v>
      </c>
      <c r="AK6" s="181">
        <v>59.299505197121597</v>
      </c>
      <c r="AL6" s="181">
        <v>57.758357381432603</v>
      </c>
      <c r="AM6" s="181">
        <v>58.787814825133097</v>
      </c>
      <c r="AN6" s="181">
        <v>58.475761498241503</v>
      </c>
      <c r="AO6" s="181">
        <v>60.7805881248105</v>
      </c>
      <c r="AP6" s="181">
        <v>63.773599539821802</v>
      </c>
      <c r="AQ6" s="181">
        <v>64.8407709094095</v>
      </c>
      <c r="AR6" s="181">
        <v>64.216734117671194</v>
      </c>
      <c r="AS6" s="181">
        <v>64.592109359403807</v>
      </c>
      <c r="AT6" s="181">
        <v>63.139575870928802</v>
      </c>
      <c r="AU6" s="181">
        <v>64.059382073308598</v>
      </c>
      <c r="AV6" s="181">
        <v>66.206788535480598</v>
      </c>
      <c r="AW6" s="181">
        <v>65.703523988858905</v>
      </c>
      <c r="AX6" s="181">
        <v>65.1203789913923</v>
      </c>
      <c r="AY6" s="181">
        <v>63.950790698830403</v>
      </c>
      <c r="AZ6" s="181">
        <v>63.100020330321101</v>
      </c>
      <c r="BA6" s="181">
        <v>63.134300924831898</v>
      </c>
      <c r="BB6" s="181">
        <v>63.300183368409897</v>
      </c>
      <c r="BC6" s="181">
        <v>62.147305816168704</v>
      </c>
      <c r="BD6" s="181">
        <v>59.206033849796299</v>
      </c>
      <c r="BE6" s="182">
        <v>50.2267027929352</v>
      </c>
      <c r="BF6" s="109">
        <v>-0.153980293771839</v>
      </c>
      <c r="BG6" s="109">
        <v>-6.4117868045178196E-3</v>
      </c>
    </row>
    <row r="7" spans="1:61" s="103" customFormat="1" ht="10.5">
      <c r="A7" s="103" t="s">
        <v>92</v>
      </c>
      <c r="B7" s="181">
        <v>259.516038060874</v>
      </c>
      <c r="C7" s="181">
        <v>271.12775568517702</v>
      </c>
      <c r="D7" s="181">
        <v>277.74614429925998</v>
      </c>
      <c r="E7" s="181">
        <v>291.620389836985</v>
      </c>
      <c r="F7" s="181">
        <v>303.90466308940398</v>
      </c>
      <c r="G7" s="181">
        <v>311.90871333866801</v>
      </c>
      <c r="H7" s="181">
        <v>315.59691599112801</v>
      </c>
      <c r="I7" s="181">
        <v>328.37634470651801</v>
      </c>
      <c r="J7" s="181">
        <v>339.242038961795</v>
      </c>
      <c r="K7" s="181">
        <v>327.85493291374303</v>
      </c>
      <c r="L7" s="181">
        <v>316.26813989958902</v>
      </c>
      <c r="M7" s="181">
        <v>330.62358807361602</v>
      </c>
      <c r="N7" s="181">
        <v>336.08039991600998</v>
      </c>
      <c r="O7" s="181">
        <v>340.166091655971</v>
      </c>
      <c r="P7" s="181">
        <v>340.58519978653197</v>
      </c>
      <c r="Q7" s="181">
        <v>324.37030170470098</v>
      </c>
      <c r="R7" s="181">
        <v>311.82650341968201</v>
      </c>
      <c r="S7" s="181">
        <v>296.14358086548998</v>
      </c>
      <c r="T7" s="181">
        <v>292.25334936526002</v>
      </c>
      <c r="U7" s="181">
        <v>304.37848476491803</v>
      </c>
      <c r="V7" s="181">
        <v>300.82921714966102</v>
      </c>
      <c r="W7" s="181">
        <v>300.74523375843899</v>
      </c>
      <c r="X7" s="181">
        <v>308.03474976598397</v>
      </c>
      <c r="Y7" s="181">
        <v>319.10428169106399</v>
      </c>
      <c r="Z7" s="181">
        <v>323.640520811351</v>
      </c>
      <c r="AA7" s="181">
        <v>321.26572308958202</v>
      </c>
      <c r="AB7" s="181">
        <v>317.74874664427801</v>
      </c>
      <c r="AC7" s="181">
        <v>319.44436390887</v>
      </c>
      <c r="AD7" s="181">
        <v>322.91270888638201</v>
      </c>
      <c r="AE7" s="181">
        <v>325.503442749643</v>
      </c>
      <c r="AF7" s="181">
        <v>328.83556370898702</v>
      </c>
      <c r="AG7" s="181">
        <v>335.86432675431399</v>
      </c>
      <c r="AH7" s="181">
        <v>334.20499895254699</v>
      </c>
      <c r="AI7" s="181">
        <v>332.16766377201702</v>
      </c>
      <c r="AJ7" s="181">
        <v>333.955738727175</v>
      </c>
      <c r="AK7" s="181">
        <v>337.69556195449297</v>
      </c>
      <c r="AL7" s="181">
        <v>326.375203982362</v>
      </c>
      <c r="AM7" s="181">
        <v>328.01391850263599</v>
      </c>
      <c r="AN7" s="181">
        <v>326.14779482816698</v>
      </c>
      <c r="AO7" s="181">
        <v>329.671583609653</v>
      </c>
      <c r="AP7" s="181">
        <v>326.85589352518701</v>
      </c>
      <c r="AQ7" s="181">
        <v>321.186523263136</v>
      </c>
      <c r="AR7" s="181">
        <v>322.56918079670601</v>
      </c>
      <c r="AS7" s="181">
        <v>311.64138335910701</v>
      </c>
      <c r="AT7" s="181">
        <v>293.41838779773201</v>
      </c>
      <c r="AU7" s="181">
        <v>300.67550883667298</v>
      </c>
      <c r="AV7" s="181">
        <v>295.42395825426001</v>
      </c>
      <c r="AW7" s="181">
        <v>285.372660294654</v>
      </c>
      <c r="AX7" s="181">
        <v>290.90176822086102</v>
      </c>
      <c r="AY7" s="181">
        <v>291.79763377692302</v>
      </c>
      <c r="AZ7" s="181">
        <v>286.98152459954201</v>
      </c>
      <c r="BA7" s="181">
        <v>284.69124844695801</v>
      </c>
      <c r="BB7" s="181">
        <v>283.79296334069198</v>
      </c>
      <c r="BC7" s="181">
        <v>292.38621484951301</v>
      </c>
      <c r="BD7" s="181">
        <v>288.380694616499</v>
      </c>
      <c r="BE7" s="182">
        <v>265.23835439061997</v>
      </c>
      <c r="BF7" s="109">
        <v>-8.2762250139420998E-2</v>
      </c>
      <c r="BG7" s="109">
        <v>-1.73030844880018E-3</v>
      </c>
    </row>
    <row r="8" spans="1:61" s="103" customFormat="1" ht="10.5">
      <c r="A8" s="110" t="s">
        <v>257</v>
      </c>
      <c r="B8" s="183">
        <v>219.39977536152699</v>
      </c>
      <c r="C8" s="183">
        <v>228.467543208759</v>
      </c>
      <c r="D8" s="183">
        <v>233.221909676102</v>
      </c>
      <c r="E8" s="183">
        <v>244.02729028217601</v>
      </c>
      <c r="F8" s="183">
        <v>253.556013767807</v>
      </c>
      <c r="G8" s="183">
        <v>259.99763238014799</v>
      </c>
      <c r="H8" s="183">
        <v>262.29336047116198</v>
      </c>
      <c r="I8" s="183">
        <v>272.597100706025</v>
      </c>
      <c r="J8" s="183">
        <v>281.67911736011598</v>
      </c>
      <c r="K8" s="183">
        <v>273.32632518017101</v>
      </c>
      <c r="L8" s="183">
        <v>263.562092029479</v>
      </c>
      <c r="M8" s="183">
        <v>274.31748532133798</v>
      </c>
      <c r="N8" s="183">
        <v>278.92077329346898</v>
      </c>
      <c r="O8" s="183">
        <v>282.04453987097702</v>
      </c>
      <c r="P8" s="183">
        <v>282.79180499551097</v>
      </c>
      <c r="Q8" s="183">
        <v>271.33738658644199</v>
      </c>
      <c r="R8" s="183">
        <v>262.021078494047</v>
      </c>
      <c r="S8" s="183">
        <v>249.31760697585401</v>
      </c>
      <c r="T8" s="183">
        <v>245.15647587630701</v>
      </c>
      <c r="U8" s="183">
        <v>254.854197676431</v>
      </c>
      <c r="V8" s="183">
        <v>252.72405910428299</v>
      </c>
      <c r="W8" s="183">
        <v>251.48824731077801</v>
      </c>
      <c r="X8" s="183">
        <v>256.80984919063701</v>
      </c>
      <c r="Y8" s="183">
        <v>264.74257702281699</v>
      </c>
      <c r="Z8" s="183">
        <v>267.78517260447001</v>
      </c>
      <c r="AA8" s="183">
        <v>264.51909367851403</v>
      </c>
      <c r="AB8" s="183">
        <v>261.65524248077702</v>
      </c>
      <c r="AC8" s="183">
        <v>262.85052047125799</v>
      </c>
      <c r="AD8" s="183">
        <v>265.10662986972397</v>
      </c>
      <c r="AE8" s="183">
        <v>267.872455413924</v>
      </c>
      <c r="AF8" s="183">
        <v>269.87440652241401</v>
      </c>
      <c r="AG8" s="183">
        <v>275.17265520772202</v>
      </c>
      <c r="AH8" s="183">
        <v>273.73206255542601</v>
      </c>
      <c r="AI8" s="183">
        <v>271.849732085678</v>
      </c>
      <c r="AJ8" s="183">
        <v>273.55296010150198</v>
      </c>
      <c r="AK8" s="183">
        <v>276.91935542382498</v>
      </c>
      <c r="AL8" s="183">
        <v>267.67975023565702</v>
      </c>
      <c r="AM8" s="183">
        <v>269.55327723765902</v>
      </c>
      <c r="AN8" s="183">
        <v>267.83588420416601</v>
      </c>
      <c r="AO8" s="183">
        <v>270.70978597022201</v>
      </c>
      <c r="AP8" s="183">
        <v>269.18626229963797</v>
      </c>
      <c r="AQ8" s="183">
        <v>264.81467256880001</v>
      </c>
      <c r="AR8" s="183">
        <v>266.095349591488</v>
      </c>
      <c r="AS8" s="183">
        <v>257.84990106703299</v>
      </c>
      <c r="AT8" s="183">
        <v>243.354119156346</v>
      </c>
      <c r="AU8" s="183">
        <v>248.21282248243699</v>
      </c>
      <c r="AV8" s="183">
        <v>245.73686440581</v>
      </c>
      <c r="AW8" s="183">
        <v>238.369155145458</v>
      </c>
      <c r="AX8" s="183">
        <v>242.11661035461699</v>
      </c>
      <c r="AY8" s="183">
        <v>242.007249546612</v>
      </c>
      <c r="AZ8" s="183">
        <v>238.19619753606301</v>
      </c>
      <c r="BA8" s="183">
        <v>235.85226853888599</v>
      </c>
      <c r="BB8" s="183">
        <v>235.100349756951</v>
      </c>
      <c r="BC8" s="183">
        <v>240.474630270906</v>
      </c>
      <c r="BD8" s="183">
        <v>236.61601766734</v>
      </c>
      <c r="BE8" s="183">
        <v>216.80643348720599</v>
      </c>
      <c r="BF8" s="112">
        <v>-8.6223881569280597E-2</v>
      </c>
      <c r="BG8" s="112">
        <v>-2.8039629727928399E-3</v>
      </c>
    </row>
    <row r="9" spans="1:61" s="103" customFormat="1" ht="10">
      <c r="B9" s="181"/>
      <c r="C9" s="181"/>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81"/>
      <c r="BC9" s="181"/>
      <c r="BD9" s="181"/>
      <c r="BE9" s="181"/>
      <c r="BF9" s="109"/>
      <c r="BG9" s="109"/>
    </row>
    <row r="10" spans="1:61" s="103" customFormat="1" ht="10.5">
      <c r="A10" s="103" t="s">
        <v>258</v>
      </c>
      <c r="B10" s="181">
        <v>53.340008118494701</v>
      </c>
      <c r="C10" s="181">
        <v>54.248394479431099</v>
      </c>
      <c r="D10" s="181">
        <v>55.003669711818702</v>
      </c>
      <c r="E10" s="181">
        <v>56.0241783716558</v>
      </c>
      <c r="F10" s="181">
        <v>57.0424645657844</v>
      </c>
      <c r="G10" s="181">
        <v>53.233583030808298</v>
      </c>
      <c r="H10" s="181">
        <v>55.558444102300598</v>
      </c>
      <c r="I10" s="181">
        <v>55.359137564734603</v>
      </c>
      <c r="J10" s="181">
        <v>56.880529702124598</v>
      </c>
      <c r="K10" s="181">
        <v>58.156237285617799</v>
      </c>
      <c r="L10" s="181">
        <v>55.936022039298798</v>
      </c>
      <c r="M10" s="181">
        <v>57.7817651647606</v>
      </c>
      <c r="N10" s="181">
        <v>59.444614367740598</v>
      </c>
      <c r="O10" s="181">
        <v>58.599087112550201</v>
      </c>
      <c r="P10" s="181">
        <v>61.928288366499999</v>
      </c>
      <c r="Q10" s="181">
        <v>60.531145711369703</v>
      </c>
      <c r="R10" s="181">
        <v>57.818228152146702</v>
      </c>
      <c r="S10" s="181">
        <v>57.904706091736003</v>
      </c>
      <c r="T10" s="181">
        <v>59.371091356301697</v>
      </c>
      <c r="U10" s="181">
        <v>58.540332407530599</v>
      </c>
      <c r="V10" s="181">
        <v>56.886371199221003</v>
      </c>
      <c r="W10" s="181">
        <v>59.172215511803998</v>
      </c>
      <c r="X10" s="181">
        <v>60.868187192740798</v>
      </c>
      <c r="Y10" s="181">
        <v>61.037892307401101</v>
      </c>
      <c r="Z10" s="181">
        <v>58.020494671851701</v>
      </c>
      <c r="AA10" s="181">
        <v>56.256271403732399</v>
      </c>
      <c r="AB10" s="181">
        <v>56.466492276925202</v>
      </c>
      <c r="AC10" s="181">
        <v>59.805647209416399</v>
      </c>
      <c r="AD10" s="181">
        <v>60.670375491488102</v>
      </c>
      <c r="AE10" s="181">
        <v>63.339071463560302</v>
      </c>
      <c r="AF10" s="181">
        <v>64.956531804551304</v>
      </c>
      <c r="AG10" s="181">
        <v>67.670617206762003</v>
      </c>
      <c r="AH10" s="181">
        <v>68.058392863756495</v>
      </c>
      <c r="AI10" s="181">
        <v>69.912933166594698</v>
      </c>
      <c r="AJ10" s="181">
        <v>69.782667733191204</v>
      </c>
      <c r="AK10" s="181">
        <v>69.230076736151801</v>
      </c>
      <c r="AL10" s="181">
        <v>66.710461142003396</v>
      </c>
      <c r="AM10" s="181">
        <v>63.433759836532303</v>
      </c>
      <c r="AN10" s="181">
        <v>67.047717931390096</v>
      </c>
      <c r="AO10" s="181">
        <v>70.337928202700098</v>
      </c>
      <c r="AP10" s="181">
        <v>73.866767945036301</v>
      </c>
      <c r="AQ10" s="181">
        <v>76.911370849517795</v>
      </c>
      <c r="AR10" s="181">
        <v>79.747976929848804</v>
      </c>
      <c r="AS10" s="181">
        <v>79.827621773240296</v>
      </c>
      <c r="AT10" s="181">
        <v>76.843910740596499</v>
      </c>
      <c r="AU10" s="181">
        <v>79.072013794641194</v>
      </c>
      <c r="AV10" s="181">
        <v>80.748977492404293</v>
      </c>
      <c r="AW10" s="181">
        <v>82.865877711162398</v>
      </c>
      <c r="AX10" s="181">
        <v>85.186909016817097</v>
      </c>
      <c r="AY10" s="181">
        <v>84.158446434747702</v>
      </c>
      <c r="AZ10" s="181">
        <v>84.895783618419799</v>
      </c>
      <c r="BA10" s="181">
        <v>83.487797481873301</v>
      </c>
      <c r="BB10" s="181">
        <v>82.873984466911494</v>
      </c>
      <c r="BC10" s="181">
        <v>80.916934000996307</v>
      </c>
      <c r="BD10" s="181">
        <v>75.494827636023004</v>
      </c>
      <c r="BE10" s="182">
        <v>69.665840772404707</v>
      </c>
      <c r="BF10" s="109">
        <v>-7.9731696585702894E-2</v>
      </c>
      <c r="BG10" s="109">
        <v>-1.7696408781540101E-3</v>
      </c>
    </row>
    <row r="11" spans="1:61" s="103" customFormat="1" ht="10.5">
      <c r="A11" s="103" t="s">
        <v>259</v>
      </c>
      <c r="B11" s="181">
        <v>11.628023146274799</v>
      </c>
      <c r="C11" s="181">
        <v>12.3412814025274</v>
      </c>
      <c r="D11" s="181">
        <v>12.445538700085899</v>
      </c>
      <c r="E11" s="181">
        <v>13.860830939923201</v>
      </c>
      <c r="F11" s="181">
        <v>14.748049475539601</v>
      </c>
      <c r="G11" s="181">
        <v>16.6729282211877</v>
      </c>
      <c r="H11" s="181">
        <v>17.790387856374299</v>
      </c>
      <c r="I11" s="181">
        <v>20.006929623746</v>
      </c>
      <c r="J11" s="181">
        <v>23.293700944567199</v>
      </c>
      <c r="K11" s="181">
        <v>24.851829385708701</v>
      </c>
      <c r="L11" s="181">
        <v>25.642074949595699</v>
      </c>
      <c r="M11" s="181">
        <v>27.5002985805687</v>
      </c>
      <c r="N11" s="181">
        <v>28.699824109841799</v>
      </c>
      <c r="O11" s="181">
        <v>30.8894015512052</v>
      </c>
      <c r="P11" s="181">
        <v>32.659606039741597</v>
      </c>
      <c r="Q11" s="181">
        <v>32.544368732066303</v>
      </c>
      <c r="R11" s="181">
        <v>30.988925795821402</v>
      </c>
      <c r="S11" s="181">
        <v>31.773104535437099</v>
      </c>
      <c r="T11" s="181">
        <v>31.6630916213029</v>
      </c>
      <c r="U11" s="181">
        <v>33.241494971030697</v>
      </c>
      <c r="V11" s="181">
        <v>34.640454325900699</v>
      </c>
      <c r="W11" s="181">
        <v>36.177208197751703</v>
      </c>
      <c r="X11" s="181">
        <v>36.522650410730499</v>
      </c>
      <c r="Y11" s="181">
        <v>37.195238608515297</v>
      </c>
      <c r="Z11" s="181">
        <v>37.243509255664698</v>
      </c>
      <c r="AA11" s="181">
        <v>35.971754518267197</v>
      </c>
      <c r="AB11" s="181">
        <v>36.7014941084106</v>
      </c>
      <c r="AC11" s="181">
        <v>37.765960375179901</v>
      </c>
      <c r="AD11" s="181">
        <v>38.802615917905499</v>
      </c>
      <c r="AE11" s="181">
        <v>40.117062000545403</v>
      </c>
      <c r="AF11" s="181">
        <v>41.449698219775797</v>
      </c>
      <c r="AG11" s="181">
        <v>43.0761832175954</v>
      </c>
      <c r="AH11" s="181">
        <v>44.830493209809497</v>
      </c>
      <c r="AI11" s="181">
        <v>45.762050330473699</v>
      </c>
      <c r="AJ11" s="181">
        <v>45.896116340751099</v>
      </c>
      <c r="AK11" s="181">
        <v>46.009478091859599</v>
      </c>
      <c r="AL11" s="181">
        <v>44.425156320009002</v>
      </c>
      <c r="AM11" s="181">
        <v>44.873063467189702</v>
      </c>
      <c r="AN11" s="181">
        <v>45.101325445249103</v>
      </c>
      <c r="AO11" s="181">
        <v>46.735987880684903</v>
      </c>
      <c r="AP11" s="181">
        <v>47.5060824663285</v>
      </c>
      <c r="AQ11" s="181">
        <v>48.172587555840302</v>
      </c>
      <c r="AR11" s="181">
        <v>50.569708513116602</v>
      </c>
      <c r="AS11" s="181">
        <v>52.253522106312197</v>
      </c>
      <c r="AT11" s="181">
        <v>51.325541920287399</v>
      </c>
      <c r="AU11" s="181">
        <v>55.967293070380897</v>
      </c>
      <c r="AV11" s="181">
        <v>58.0114394629354</v>
      </c>
      <c r="AW11" s="181">
        <v>58.536383100393998</v>
      </c>
      <c r="AX11" s="181">
        <v>60.204447468473901</v>
      </c>
      <c r="AY11" s="181">
        <v>61.0543535289762</v>
      </c>
      <c r="AZ11" s="181">
        <v>59.666303555204202</v>
      </c>
      <c r="BA11" s="181">
        <v>57.650381438445699</v>
      </c>
      <c r="BB11" s="181">
        <v>57.910417420217698</v>
      </c>
      <c r="BC11" s="181">
        <v>57.845984120917997</v>
      </c>
      <c r="BD11" s="181">
        <v>58.8553014317433</v>
      </c>
      <c r="BE11" s="182">
        <v>56.492437306658402</v>
      </c>
      <c r="BF11" s="109">
        <v>-4.2769554916087901E-2</v>
      </c>
      <c r="BG11" s="109">
        <v>1.37834672301675E-2</v>
      </c>
    </row>
    <row r="12" spans="1:61" s="103" customFormat="1" ht="10.5">
      <c r="A12" s="103" t="s">
        <v>260</v>
      </c>
      <c r="B12" s="181">
        <v>28.960018771338898</v>
      </c>
      <c r="C12" s="181">
        <v>30.495517668509301</v>
      </c>
      <c r="D12" s="181">
        <v>30.558067798984201</v>
      </c>
      <c r="E12" s="181">
        <v>29.978978149465899</v>
      </c>
      <c r="F12" s="181">
        <v>31.761308878318001</v>
      </c>
      <c r="G12" s="181">
        <v>32.981900085808597</v>
      </c>
      <c r="H12" s="181">
        <v>35.081370321751102</v>
      </c>
      <c r="I12" s="181">
        <v>35.644209458439597</v>
      </c>
      <c r="J12" s="181">
        <v>33.736275606436799</v>
      </c>
      <c r="K12" s="181">
        <v>32.848489323271302</v>
      </c>
      <c r="L12" s="181">
        <v>29.125310154253398</v>
      </c>
      <c r="M12" s="181">
        <v>30.154041284848901</v>
      </c>
      <c r="N12" s="181">
        <v>30.797239200250999</v>
      </c>
      <c r="O12" s="181">
        <v>32.117366095643803</v>
      </c>
      <c r="P12" s="181">
        <v>32.701427123548299</v>
      </c>
      <c r="Q12" s="181">
        <v>33.280469904153897</v>
      </c>
      <c r="R12" s="181">
        <v>33.668945054489598</v>
      </c>
      <c r="S12" s="181">
        <v>30.385059438045701</v>
      </c>
      <c r="T12" s="181">
        <v>30.7845786283203</v>
      </c>
      <c r="U12" s="181">
        <v>31.755822772998901</v>
      </c>
      <c r="V12" s="181">
        <v>31.730653512642899</v>
      </c>
      <c r="W12" s="181">
        <v>32.650369645808397</v>
      </c>
      <c r="X12" s="181">
        <v>33.721482866651698</v>
      </c>
      <c r="Y12" s="181">
        <v>37.049867089175102</v>
      </c>
      <c r="Z12" s="181">
        <v>40.215240683685202</v>
      </c>
      <c r="AA12" s="181">
        <v>41.676892357798302</v>
      </c>
      <c r="AB12" s="181">
        <v>45.931354776178701</v>
      </c>
      <c r="AC12" s="181">
        <v>49.978634716583002</v>
      </c>
      <c r="AD12" s="181">
        <v>51.997541335211402</v>
      </c>
      <c r="AE12" s="181">
        <v>53.797185950420797</v>
      </c>
      <c r="AF12" s="181">
        <v>57.115123291618602</v>
      </c>
      <c r="AG12" s="181">
        <v>59.747785321915899</v>
      </c>
      <c r="AH12" s="181">
        <v>67.426903758477394</v>
      </c>
      <c r="AI12" s="181">
        <v>66.852476702754004</v>
      </c>
      <c r="AJ12" s="181">
        <v>68.871981410294794</v>
      </c>
      <c r="AK12" s="181">
        <v>71.9644442474588</v>
      </c>
      <c r="AL12" s="181">
        <v>71.636548855310394</v>
      </c>
      <c r="AM12" s="181">
        <v>73.347383122010299</v>
      </c>
      <c r="AN12" s="181">
        <v>72.165744575066697</v>
      </c>
      <c r="AO12" s="181">
        <v>75.055376880368001</v>
      </c>
      <c r="AP12" s="181">
        <v>77.183312101061802</v>
      </c>
      <c r="AQ12" s="181">
        <v>81.551363574281993</v>
      </c>
      <c r="AR12" s="181">
        <v>82.434440328879802</v>
      </c>
      <c r="AS12" s="181">
        <v>80.837258674813199</v>
      </c>
      <c r="AT12" s="181">
        <v>78.331442562309206</v>
      </c>
      <c r="AU12" s="181">
        <v>77.861217055247195</v>
      </c>
      <c r="AV12" s="181">
        <v>83.809457911180601</v>
      </c>
      <c r="AW12" s="181">
        <v>84.852953570459604</v>
      </c>
      <c r="AX12" s="181">
        <v>84.859708276241705</v>
      </c>
      <c r="AY12" s="181">
        <v>82.351007233880694</v>
      </c>
      <c r="AZ12" s="181">
        <v>83.211800345446406</v>
      </c>
      <c r="BA12" s="181">
        <v>86.154481375033001</v>
      </c>
      <c r="BB12" s="181">
        <v>85.531709323291295</v>
      </c>
      <c r="BC12" s="181">
        <v>87.768292218705</v>
      </c>
      <c r="BD12" s="181">
        <v>88.883333399250603</v>
      </c>
      <c r="BE12" s="182">
        <v>84.054244891038607</v>
      </c>
      <c r="BF12" s="109">
        <v>-5.6914437404084799E-2</v>
      </c>
      <c r="BG12" s="109">
        <v>1.2717747507993199E-2</v>
      </c>
    </row>
    <row r="13" spans="1:61" s="103" customFormat="1" ht="10.5">
      <c r="A13" s="103" t="s">
        <v>261</v>
      </c>
      <c r="B13" s="181">
        <v>16.968780353374299</v>
      </c>
      <c r="C13" s="181">
        <v>17.957913796898399</v>
      </c>
      <c r="D13" s="181">
        <v>18.580082802340101</v>
      </c>
      <c r="E13" s="181">
        <v>19.040270808436102</v>
      </c>
      <c r="F13" s="181">
        <v>18.8612844129545</v>
      </c>
      <c r="G13" s="181">
        <v>20.062063156067399</v>
      </c>
      <c r="H13" s="181">
        <v>19.248601834710598</v>
      </c>
      <c r="I13" s="181">
        <v>21.1292147371867</v>
      </c>
      <c r="J13" s="181">
        <v>20.633193621632199</v>
      </c>
      <c r="K13" s="181">
        <v>22.616551936414101</v>
      </c>
      <c r="L13" s="181">
        <v>22.5769197020091</v>
      </c>
      <c r="M13" s="181">
        <v>23.000562354814701</v>
      </c>
      <c r="N13" s="181">
        <v>23.002669589613902</v>
      </c>
      <c r="O13" s="181">
        <v>24.061461462534499</v>
      </c>
      <c r="P13" s="181">
        <v>24.997902216532101</v>
      </c>
      <c r="Q13" s="181">
        <v>24.8698515907199</v>
      </c>
      <c r="R13" s="181">
        <v>24.908658626228402</v>
      </c>
      <c r="S13" s="181">
        <v>25.485971845133999</v>
      </c>
      <c r="T13" s="181">
        <v>26.215013749443202</v>
      </c>
      <c r="U13" s="181">
        <v>26.347078064477699</v>
      </c>
      <c r="V13" s="181">
        <v>26.823817456332002</v>
      </c>
      <c r="W13" s="181">
        <v>27.135856844631601</v>
      </c>
      <c r="X13" s="181">
        <v>28.915040958205299</v>
      </c>
      <c r="Y13" s="181">
        <v>28.365354514219302</v>
      </c>
      <c r="Z13" s="181">
        <v>29.2624237592781</v>
      </c>
      <c r="AA13" s="181">
        <v>26.832320237453199</v>
      </c>
      <c r="AB13" s="181">
        <v>27.327679050085301</v>
      </c>
      <c r="AC13" s="181">
        <v>28.031962222757599</v>
      </c>
      <c r="AD13" s="181">
        <v>30.274216642459301</v>
      </c>
      <c r="AE13" s="181">
        <v>31.897258007307201</v>
      </c>
      <c r="AF13" s="181">
        <v>31.8030769606119</v>
      </c>
      <c r="AG13" s="181">
        <v>32.042796833752497</v>
      </c>
      <c r="AH13" s="181">
        <v>32.475307773291199</v>
      </c>
      <c r="AI13" s="181">
        <v>32.058328866457202</v>
      </c>
      <c r="AJ13" s="181">
        <v>29.170076750664901</v>
      </c>
      <c r="AK13" s="181">
        <v>27.9741292575895</v>
      </c>
      <c r="AL13" s="181">
        <v>27.096653703191599</v>
      </c>
      <c r="AM13" s="181">
        <v>26.587021411665798</v>
      </c>
      <c r="AN13" s="181">
        <v>27.111917328518501</v>
      </c>
      <c r="AO13" s="181">
        <v>27.207537993624602</v>
      </c>
      <c r="AP13" s="181">
        <v>26.916097658182199</v>
      </c>
      <c r="AQ13" s="181">
        <v>29.7202525638494</v>
      </c>
      <c r="AR13" s="181">
        <v>29.432429527378201</v>
      </c>
      <c r="AS13" s="181">
        <v>31.4698335810237</v>
      </c>
      <c r="AT13" s="181">
        <v>30.5435489202927</v>
      </c>
      <c r="AU13" s="181">
        <v>31.800408237053801</v>
      </c>
      <c r="AV13" s="181">
        <v>32.473448302578703</v>
      </c>
      <c r="AW13" s="181">
        <v>34.456042555493198</v>
      </c>
      <c r="AX13" s="181">
        <v>34.3913488729942</v>
      </c>
      <c r="AY13" s="181">
        <v>35.763693000205997</v>
      </c>
      <c r="AZ13" s="181">
        <v>35.749513955699598</v>
      </c>
      <c r="BA13" s="181">
        <v>37.051429104019199</v>
      </c>
      <c r="BB13" s="181">
        <v>37.144375256439297</v>
      </c>
      <c r="BC13" s="181">
        <v>37.270916406270402</v>
      </c>
      <c r="BD13" s="181">
        <v>37.918701112592302</v>
      </c>
      <c r="BE13" s="182">
        <v>34.7340001129283</v>
      </c>
      <c r="BF13" s="109">
        <v>-8.6490373960295602E-2</v>
      </c>
      <c r="BG13" s="109">
        <v>2.18646968669409E-2</v>
      </c>
    </row>
    <row r="14" spans="1:61" s="103" customFormat="1" ht="10.5">
      <c r="A14" s="103" t="s">
        <v>262</v>
      </c>
      <c r="B14" s="181">
        <v>5.9123595055663802</v>
      </c>
      <c r="C14" s="181">
        <v>6.0415896291140703</v>
      </c>
      <c r="D14" s="181">
        <v>6.3474892954386997</v>
      </c>
      <c r="E14" s="181">
        <v>7.2832047440014396</v>
      </c>
      <c r="F14" s="181">
        <v>7.5135229895741897</v>
      </c>
      <c r="G14" s="181">
        <v>8.7194482133662898</v>
      </c>
      <c r="H14" s="181">
        <v>9.3076821619673105</v>
      </c>
      <c r="I14" s="181">
        <v>9.4513202445586906</v>
      </c>
      <c r="J14" s="181">
        <v>9.8364294525642393</v>
      </c>
      <c r="K14" s="181">
        <v>11.164251431406999</v>
      </c>
      <c r="L14" s="181">
        <v>10.986715670162001</v>
      </c>
      <c r="M14" s="181">
        <v>11.778124553931301</v>
      </c>
      <c r="N14" s="181">
        <v>13.6484627720498</v>
      </c>
      <c r="O14" s="181">
        <v>13.8838010397031</v>
      </c>
      <c r="P14" s="181">
        <v>14.092301923131799</v>
      </c>
      <c r="Q14" s="181">
        <v>17.421401801286699</v>
      </c>
      <c r="R14" s="181">
        <v>18.8463351927285</v>
      </c>
      <c r="S14" s="181">
        <v>20.185418310661099</v>
      </c>
      <c r="T14" s="181">
        <v>19.213578169592701</v>
      </c>
      <c r="U14" s="181">
        <v>20.757576980872798</v>
      </c>
      <c r="V14" s="181">
        <v>23.976167922259801</v>
      </c>
      <c r="W14" s="181">
        <v>24.479213140172099</v>
      </c>
      <c r="X14" s="181">
        <v>24.591280608739702</v>
      </c>
      <c r="Y14" s="181">
        <v>27.752635518394801</v>
      </c>
      <c r="Z14" s="181">
        <v>27.9442190500877</v>
      </c>
      <c r="AA14" s="181">
        <v>28.179921455828399</v>
      </c>
      <c r="AB14" s="181">
        <v>30.4303711939755</v>
      </c>
      <c r="AC14" s="181">
        <v>29.5909352918511</v>
      </c>
      <c r="AD14" s="181">
        <v>29.948722250503099</v>
      </c>
      <c r="AE14" s="181">
        <v>31.844391046073401</v>
      </c>
      <c r="AF14" s="181">
        <v>29.5064026353086</v>
      </c>
      <c r="AG14" s="181">
        <v>32.843947310339601</v>
      </c>
      <c r="AH14" s="181">
        <v>35.858244480149999</v>
      </c>
      <c r="AI14" s="181">
        <v>35.316612136510102</v>
      </c>
      <c r="AJ14" s="181">
        <v>31.518537923868099</v>
      </c>
      <c r="AK14" s="181">
        <v>29.1689686516841</v>
      </c>
      <c r="AL14" s="181">
        <v>29.0469560174481</v>
      </c>
      <c r="AM14" s="181">
        <v>28.144863179769001</v>
      </c>
      <c r="AN14" s="181">
        <v>28.128566388935202</v>
      </c>
      <c r="AO14" s="181">
        <v>29.850588864103599</v>
      </c>
      <c r="AP14" s="181">
        <v>31.103726886992799</v>
      </c>
      <c r="AQ14" s="181">
        <v>32.344495892737498</v>
      </c>
      <c r="AR14" s="181">
        <v>33.3800976331732</v>
      </c>
      <c r="AS14" s="181">
        <v>34.910092065181701</v>
      </c>
      <c r="AT14" s="181">
        <v>33.638073758199397</v>
      </c>
      <c r="AU14" s="181">
        <v>36.8096279492745</v>
      </c>
      <c r="AV14" s="181">
        <v>38.377571010293202</v>
      </c>
      <c r="AW14" s="181">
        <v>39.918951967351298</v>
      </c>
      <c r="AX14" s="181">
        <v>40.645175291087703</v>
      </c>
      <c r="AY14" s="181">
        <v>42.037079632528801</v>
      </c>
      <c r="AZ14" s="181">
        <v>41.184232936541697</v>
      </c>
      <c r="BA14" s="181">
        <v>40.253350708861397</v>
      </c>
      <c r="BB14" s="181">
        <v>40.9461646499932</v>
      </c>
      <c r="BC14" s="181">
        <v>42.508089655128998</v>
      </c>
      <c r="BD14" s="181">
        <v>42.838593525951801</v>
      </c>
      <c r="BE14" s="182">
        <v>36.567658555634502</v>
      </c>
      <c r="BF14" s="109">
        <v>-0.14871745501765099</v>
      </c>
      <c r="BG14" s="109">
        <v>2.4472743970850301E-2</v>
      </c>
    </row>
    <row r="15" spans="1:61" s="103" customFormat="1" ht="10.5">
      <c r="A15" s="103" t="s">
        <v>263</v>
      </c>
      <c r="B15" s="181">
        <v>17.2204264993773</v>
      </c>
      <c r="C15" s="181">
        <v>20.371890845590901</v>
      </c>
      <c r="D15" s="181">
        <v>20.161416204368098</v>
      </c>
      <c r="E15" s="181">
        <v>19.967333863144201</v>
      </c>
      <c r="F15" s="181">
        <v>19.5599619706854</v>
      </c>
      <c r="G15" s="181">
        <v>19.635141409996301</v>
      </c>
      <c r="H15" s="181">
        <v>19.958274517909899</v>
      </c>
      <c r="I15" s="181">
        <v>17.3896710677028</v>
      </c>
      <c r="J15" s="181">
        <v>19.436197094838199</v>
      </c>
      <c r="K15" s="181">
        <v>21.923271865465001</v>
      </c>
      <c r="L15" s="181">
        <v>21.979263838721501</v>
      </c>
      <c r="M15" s="181">
        <v>21.745768304306299</v>
      </c>
      <c r="N15" s="181">
        <v>21.312130716064601</v>
      </c>
      <c r="O15" s="181">
        <v>20.6629184813142</v>
      </c>
      <c r="P15" s="181">
        <v>20.960953973300299</v>
      </c>
      <c r="Q15" s="181">
        <v>21.841652584978501</v>
      </c>
      <c r="R15" s="181">
        <v>22.373811299588699</v>
      </c>
      <c r="S15" s="181">
        <v>21.8185619887097</v>
      </c>
      <c r="T15" s="181">
        <v>18.831108312929899</v>
      </c>
      <c r="U15" s="181">
        <v>19.390334376031699</v>
      </c>
      <c r="V15" s="181">
        <v>18.785948434094401</v>
      </c>
      <c r="W15" s="181">
        <v>19.650376055621301</v>
      </c>
      <c r="X15" s="181">
        <v>20.645669517383801</v>
      </c>
      <c r="Y15" s="181">
        <v>19.709930601430599</v>
      </c>
      <c r="Z15" s="181">
        <v>17.712808384749799</v>
      </c>
      <c r="AA15" s="181">
        <v>17.158195029747301</v>
      </c>
      <c r="AB15" s="181">
        <v>16.6646992460789</v>
      </c>
      <c r="AC15" s="181">
        <v>15.9565855040806</v>
      </c>
      <c r="AD15" s="181">
        <v>17.039343758056798</v>
      </c>
      <c r="AE15" s="181">
        <v>18.197691540603198</v>
      </c>
      <c r="AF15" s="181">
        <v>19.482554382108901</v>
      </c>
      <c r="AG15" s="181">
        <v>19.776822612263</v>
      </c>
      <c r="AH15" s="181">
        <v>19.587276119664999</v>
      </c>
      <c r="AI15" s="181">
        <v>19.3124973156594</v>
      </c>
      <c r="AJ15" s="181">
        <v>19.551869859590099</v>
      </c>
      <c r="AK15" s="181">
        <v>19.835440808189201</v>
      </c>
      <c r="AL15" s="181">
        <v>19.3343339250724</v>
      </c>
      <c r="AM15" s="181">
        <v>19.575108534272001</v>
      </c>
      <c r="AN15" s="181">
        <v>19.100221354093598</v>
      </c>
      <c r="AO15" s="181">
        <v>20.167361871131298</v>
      </c>
      <c r="AP15" s="181">
        <v>20.9081950798784</v>
      </c>
      <c r="AQ15" s="181">
        <v>20.890177194138001</v>
      </c>
      <c r="AR15" s="181">
        <v>22.7195766772886</v>
      </c>
      <c r="AS15" s="181">
        <v>24.3113226246975</v>
      </c>
      <c r="AT15" s="181">
        <v>24.724515334804401</v>
      </c>
      <c r="AU15" s="181">
        <v>28.009989948612699</v>
      </c>
      <c r="AV15" s="181">
        <v>30.6793475255452</v>
      </c>
      <c r="AW15" s="181">
        <v>31.4109174406953</v>
      </c>
      <c r="AX15" s="181">
        <v>31.734404583145299</v>
      </c>
      <c r="AY15" s="181">
        <v>32.199633790453198</v>
      </c>
      <c r="AZ15" s="181">
        <v>33.338451362608303</v>
      </c>
      <c r="BA15" s="181">
        <v>35.1214786964212</v>
      </c>
      <c r="BB15" s="181">
        <v>35.414146141231498</v>
      </c>
      <c r="BC15" s="181">
        <v>36.704083034534101</v>
      </c>
      <c r="BD15" s="181">
        <v>36.474812977575503</v>
      </c>
      <c r="BE15" s="182">
        <v>30.2389750410739</v>
      </c>
      <c r="BF15" s="109">
        <v>-0.17322797763957301</v>
      </c>
      <c r="BG15" s="109">
        <v>3.9648493693563699E-2</v>
      </c>
    </row>
    <row r="16" spans="1:61" s="103" customFormat="1" ht="10.5">
      <c r="A16" s="103" t="s">
        <v>264</v>
      </c>
      <c r="B16" s="181">
        <v>132.77040394386901</v>
      </c>
      <c r="C16" s="181">
        <v>140.117557351839</v>
      </c>
      <c r="D16" s="181">
        <v>148.39094990170099</v>
      </c>
      <c r="E16" s="181">
        <v>152.05484732885299</v>
      </c>
      <c r="F16" s="181">
        <v>155.73487331760001</v>
      </c>
      <c r="G16" s="181">
        <v>170.147462341769</v>
      </c>
      <c r="H16" s="181">
        <v>170.04848846930099</v>
      </c>
      <c r="I16" s="181">
        <v>231.400000619748</v>
      </c>
      <c r="J16" s="181">
        <v>226.280791563392</v>
      </c>
      <c r="K16" s="181">
        <v>214.791968521163</v>
      </c>
      <c r="L16" s="181">
        <v>170.59342350737001</v>
      </c>
      <c r="M16" s="181">
        <v>189.16738984532299</v>
      </c>
      <c r="N16" s="181">
        <v>194.134492547223</v>
      </c>
      <c r="O16" s="181">
        <v>192.79851930597201</v>
      </c>
      <c r="P16" s="181">
        <v>167.937838045224</v>
      </c>
      <c r="Q16" s="181">
        <v>159.09954431602699</v>
      </c>
      <c r="R16" s="181">
        <v>165.37679437886101</v>
      </c>
      <c r="S16" s="181">
        <v>191.105828561837</v>
      </c>
      <c r="T16" s="181">
        <v>183.50213123785801</v>
      </c>
      <c r="U16" s="181">
        <v>178.21493866674501</v>
      </c>
      <c r="V16" s="181">
        <v>181.785324396563</v>
      </c>
      <c r="W16" s="181">
        <v>186.910139751999</v>
      </c>
      <c r="X16" s="181">
        <v>174.799263644674</v>
      </c>
      <c r="Y16" s="181">
        <v>190.56942324461201</v>
      </c>
      <c r="Z16" s="181">
        <v>186.13746374266401</v>
      </c>
      <c r="AA16" s="181">
        <v>205.150495323559</v>
      </c>
      <c r="AB16" s="181">
        <v>203.20640547331899</v>
      </c>
      <c r="AC16" s="181">
        <v>213.76700727554001</v>
      </c>
      <c r="AD16" s="181">
        <v>224.07544214843099</v>
      </c>
      <c r="AE16" s="181">
        <v>236.33587292717999</v>
      </c>
      <c r="AF16" s="181">
        <v>255.34192160320501</v>
      </c>
      <c r="AG16" s="181">
        <v>288.54519287645797</v>
      </c>
      <c r="AH16" s="181">
        <v>287.94479443904402</v>
      </c>
      <c r="AI16" s="181">
        <v>291.845218975759</v>
      </c>
      <c r="AJ16" s="181">
        <v>323.79540135192502</v>
      </c>
      <c r="AK16" s="181">
        <v>337.58793210294601</v>
      </c>
      <c r="AL16" s="181">
        <v>362.96150495529702</v>
      </c>
      <c r="AM16" s="181">
        <v>392.15233242477399</v>
      </c>
      <c r="AN16" s="181">
        <v>437.49072091142898</v>
      </c>
      <c r="AO16" s="181">
        <v>478.667364084285</v>
      </c>
      <c r="AP16" s="181">
        <v>510.715784803323</v>
      </c>
      <c r="AQ16" s="181">
        <v>593.73289279657399</v>
      </c>
      <c r="AR16" s="181">
        <v>609.49370373248098</v>
      </c>
      <c r="AS16" s="181">
        <v>597.78661765542802</v>
      </c>
      <c r="AT16" s="181">
        <v>589.92786771846795</v>
      </c>
      <c r="AU16" s="181">
        <v>633.91502939816201</v>
      </c>
      <c r="AV16" s="181">
        <v>618.79558291877697</v>
      </c>
      <c r="AW16" s="181">
        <v>605.25778841822898</v>
      </c>
      <c r="AX16" s="181">
        <v>612.43799691280901</v>
      </c>
      <c r="AY16" s="181">
        <v>605.43106565628</v>
      </c>
      <c r="AZ16" s="181">
        <v>584.00982802592296</v>
      </c>
      <c r="BA16" s="181">
        <v>515.428997769734</v>
      </c>
      <c r="BB16" s="181">
        <v>544.35919979106802</v>
      </c>
      <c r="BC16" s="181">
        <v>513.10387550636301</v>
      </c>
      <c r="BD16" s="181">
        <v>509.52757047227101</v>
      </c>
      <c r="BE16" s="182">
        <v>445.67886740483198</v>
      </c>
      <c r="BF16" s="109">
        <v>-0.127699478225763</v>
      </c>
      <c r="BG16" s="109">
        <v>-1.45448178876675E-2</v>
      </c>
    </row>
    <row r="17" spans="1:59" s="103" customFormat="1" ht="10.5">
      <c r="A17" s="103" t="s">
        <v>265</v>
      </c>
      <c r="B17" s="181">
        <v>71.031987886467505</v>
      </c>
      <c r="C17" s="181">
        <v>69.343760670048795</v>
      </c>
      <c r="D17" s="181">
        <v>70.723927509638401</v>
      </c>
      <c r="E17" s="181">
        <v>73.814690776208096</v>
      </c>
      <c r="F17" s="181">
        <v>72.272540979521594</v>
      </c>
      <c r="G17" s="181">
        <v>70.677050151071199</v>
      </c>
      <c r="H17" s="181">
        <v>69.648280856559794</v>
      </c>
      <c r="I17" s="181">
        <v>71.467037356166998</v>
      </c>
      <c r="J17" s="181">
        <v>79.465926358133999</v>
      </c>
      <c r="K17" s="181">
        <v>79.809404642251096</v>
      </c>
      <c r="L17" s="181">
        <v>80.613614704563105</v>
      </c>
      <c r="M17" s="181">
        <v>85.620726693251896</v>
      </c>
      <c r="N17" s="181">
        <v>92.725327209054001</v>
      </c>
      <c r="O17" s="181">
        <v>92.114721339570195</v>
      </c>
      <c r="P17" s="181">
        <v>98.729939147975102</v>
      </c>
      <c r="Q17" s="181">
        <v>107.556895954415</v>
      </c>
      <c r="R17" s="181">
        <v>108.609731919598</v>
      </c>
      <c r="S17" s="181">
        <v>107.845652039775</v>
      </c>
      <c r="T17" s="181">
        <v>104.592341584149</v>
      </c>
      <c r="U17" s="181">
        <v>103.837229555115</v>
      </c>
      <c r="V17" s="181">
        <v>103.869597601301</v>
      </c>
      <c r="W17" s="181">
        <v>108.724682752032</v>
      </c>
      <c r="X17" s="181">
        <v>105.691368507673</v>
      </c>
      <c r="Y17" s="181">
        <v>107.27400767535001</v>
      </c>
      <c r="Z17" s="181">
        <v>105.530922417542</v>
      </c>
      <c r="AA17" s="181">
        <v>109.45723455205</v>
      </c>
      <c r="AB17" s="181">
        <v>107.421287356826</v>
      </c>
      <c r="AC17" s="181">
        <v>113.675942719145</v>
      </c>
      <c r="AD17" s="181">
        <v>109.994112690864</v>
      </c>
      <c r="AE17" s="181">
        <v>116.86835393868201</v>
      </c>
      <c r="AF17" s="181">
        <v>117.88910713439</v>
      </c>
      <c r="AG17" s="181">
        <v>112.445495150089</v>
      </c>
      <c r="AH17" s="181">
        <v>116.505950853286</v>
      </c>
      <c r="AI17" s="181">
        <v>121.246573701645</v>
      </c>
      <c r="AJ17" s="181">
        <v>118.966602479795</v>
      </c>
      <c r="AK17" s="181">
        <v>120.094168031045</v>
      </c>
      <c r="AL17" s="181">
        <v>122.612388489493</v>
      </c>
      <c r="AM17" s="181">
        <v>121.847070044369</v>
      </c>
      <c r="AN17" s="181">
        <v>111.746185636592</v>
      </c>
      <c r="AO17" s="181">
        <v>119.199833593252</v>
      </c>
      <c r="AP17" s="181">
        <v>120.717572531356</v>
      </c>
      <c r="AQ17" s="181">
        <v>125.400366330514</v>
      </c>
      <c r="AR17" s="181">
        <v>130.61164060528199</v>
      </c>
      <c r="AS17" s="181">
        <v>126.276636572379</v>
      </c>
      <c r="AT17" s="181">
        <v>124.231673504369</v>
      </c>
      <c r="AU17" s="181">
        <v>118.159210622714</v>
      </c>
      <c r="AV17" s="181">
        <v>119.13762126040299</v>
      </c>
      <c r="AW17" s="181">
        <v>122.79967480650301</v>
      </c>
      <c r="AX17" s="181">
        <v>122.688555582855</v>
      </c>
      <c r="AY17" s="181">
        <v>115.66321114404801</v>
      </c>
      <c r="AZ17" s="181">
        <v>114.08542505069801</v>
      </c>
      <c r="BA17" s="181">
        <v>100.158852455592</v>
      </c>
      <c r="BB17" s="181">
        <v>99.484731453177204</v>
      </c>
      <c r="BC17" s="181">
        <v>85.617845999106805</v>
      </c>
      <c r="BD17" s="181">
        <v>68.362597243081694</v>
      </c>
      <c r="BE17" s="182">
        <v>50.6944712417164</v>
      </c>
      <c r="BF17" s="109">
        <v>-0.260473361219967</v>
      </c>
      <c r="BG17" s="109">
        <v>-5.7983256927772703E-2</v>
      </c>
    </row>
    <row r="18" spans="1:59" s="103" customFormat="1" ht="10.5">
      <c r="A18" s="103" t="s">
        <v>189</v>
      </c>
      <c r="B18" s="181">
        <v>11.77354903406</v>
      </c>
      <c r="C18" s="181">
        <v>11.627531466567</v>
      </c>
      <c r="D18" s="181">
        <v>11.9508402863201</v>
      </c>
      <c r="E18" s="181">
        <v>11.9262327751283</v>
      </c>
      <c r="F18" s="181">
        <v>12.3888127264623</v>
      </c>
      <c r="G18" s="181">
        <v>12.562008537509501</v>
      </c>
      <c r="H18" s="181">
        <v>12.784155779501001</v>
      </c>
      <c r="I18" s="181">
        <v>13.5584313877046</v>
      </c>
      <c r="J18" s="181">
        <v>13.8410316156278</v>
      </c>
      <c r="K18" s="181">
        <v>13.861428283915901</v>
      </c>
      <c r="L18" s="181">
        <v>14.803131496120701</v>
      </c>
      <c r="M18" s="181">
        <v>14.9971187651365</v>
      </c>
      <c r="N18" s="181">
        <v>14.760924805176799</v>
      </c>
      <c r="O18" s="181">
        <v>15.0548645420358</v>
      </c>
      <c r="P18" s="181">
        <v>15.0182806373079</v>
      </c>
      <c r="Q18" s="181">
        <v>14.2453804014408</v>
      </c>
      <c r="R18" s="181">
        <v>14.0783362682864</v>
      </c>
      <c r="S18" s="181">
        <v>13.685590375808101</v>
      </c>
      <c r="T18" s="181">
        <v>13.391474978116699</v>
      </c>
      <c r="U18" s="181">
        <v>13.2243714763211</v>
      </c>
      <c r="V18" s="181">
        <v>13.2321250938174</v>
      </c>
      <c r="W18" s="181">
        <v>13.3929516862587</v>
      </c>
      <c r="X18" s="181">
        <v>13.946206672137899</v>
      </c>
      <c r="Y18" s="181">
        <v>13.535299550113599</v>
      </c>
      <c r="Z18" s="181">
        <v>14.074868502768799</v>
      </c>
      <c r="AA18" s="181">
        <v>14.248142156851699</v>
      </c>
      <c r="AB18" s="181">
        <v>14.750592174761501</v>
      </c>
      <c r="AC18" s="181">
        <v>15.810808081922399</v>
      </c>
      <c r="AD18" s="181">
        <v>16.602420581430799</v>
      </c>
      <c r="AE18" s="181">
        <v>17.231799012170001</v>
      </c>
      <c r="AF18" s="181">
        <v>18.198439031991899</v>
      </c>
      <c r="AG18" s="181">
        <v>18.0905055722363</v>
      </c>
      <c r="AH18" s="181">
        <v>18.691676440090902</v>
      </c>
      <c r="AI18" s="181">
        <v>20.328630072464499</v>
      </c>
      <c r="AJ18" s="181">
        <v>20.5960661598264</v>
      </c>
      <c r="AK18" s="181">
        <v>21.0937988428689</v>
      </c>
      <c r="AL18" s="181">
        <v>21.404454279697099</v>
      </c>
      <c r="AM18" s="181">
        <v>21.3113400971251</v>
      </c>
      <c r="AN18" s="181">
        <v>21.865358633711601</v>
      </c>
      <c r="AO18" s="181">
        <v>22.095252012764799</v>
      </c>
      <c r="AP18" s="181">
        <v>21.774944996930401</v>
      </c>
      <c r="AQ18" s="181">
        <v>22.619930842207001</v>
      </c>
      <c r="AR18" s="181">
        <v>23.3015005816833</v>
      </c>
      <c r="AS18" s="181">
        <v>23.481856954143101</v>
      </c>
      <c r="AT18" s="181">
        <v>22.645447340313499</v>
      </c>
      <c r="AU18" s="181">
        <v>23.194513461437001</v>
      </c>
      <c r="AV18" s="181">
        <v>24.002500336717301</v>
      </c>
      <c r="AW18" s="181">
        <v>24.3989338982941</v>
      </c>
      <c r="AX18" s="181">
        <v>24.2103275861502</v>
      </c>
      <c r="AY18" s="181">
        <v>24.644193493311899</v>
      </c>
      <c r="AZ18" s="181">
        <v>26.4512440024135</v>
      </c>
      <c r="BA18" s="181">
        <v>27.136000284068601</v>
      </c>
      <c r="BB18" s="181">
        <v>27.509301346771899</v>
      </c>
      <c r="BC18" s="181">
        <v>27.5202986391044</v>
      </c>
      <c r="BD18" s="181">
        <v>28.647350745198199</v>
      </c>
      <c r="BE18" s="182">
        <v>25.593484310078299</v>
      </c>
      <c r="BF18" s="109">
        <v>-0.109043032134597</v>
      </c>
      <c r="BG18" s="109">
        <v>2.3788757462793499E-2</v>
      </c>
    </row>
    <row r="19" spans="1:59" s="103" customFormat="1" ht="10.5">
      <c r="A19" s="103" t="s">
        <v>266</v>
      </c>
      <c r="B19" s="181">
        <v>35.770406893856503</v>
      </c>
      <c r="C19" s="181">
        <v>36.311311132737401</v>
      </c>
      <c r="D19" s="181">
        <v>37.086101392804501</v>
      </c>
      <c r="E19" s="181">
        <v>37.204496614295898</v>
      </c>
      <c r="F19" s="181">
        <v>37.466219204327203</v>
      </c>
      <c r="G19" s="181">
        <v>42.146532092838903</v>
      </c>
      <c r="H19" s="181">
        <v>42.807469874103603</v>
      </c>
      <c r="I19" s="181">
        <v>44.877287253843001</v>
      </c>
      <c r="J19" s="181">
        <v>47.534814825920002</v>
      </c>
      <c r="K19" s="181">
        <v>46.4514010404123</v>
      </c>
      <c r="L19" s="181">
        <v>44.447191006464998</v>
      </c>
      <c r="M19" s="181">
        <v>44.579843952466099</v>
      </c>
      <c r="N19" s="181">
        <v>46.059523208831699</v>
      </c>
      <c r="O19" s="181">
        <v>46.593808733635498</v>
      </c>
      <c r="P19" s="181">
        <v>47.375672083509997</v>
      </c>
      <c r="Q19" s="181">
        <v>52.307095770139703</v>
      </c>
      <c r="R19" s="181">
        <v>52.177599571527402</v>
      </c>
      <c r="S19" s="181">
        <v>44.932082108812601</v>
      </c>
      <c r="T19" s="181">
        <v>42.711013478223599</v>
      </c>
      <c r="U19" s="181">
        <v>44.622675127604097</v>
      </c>
      <c r="V19" s="181">
        <v>41.302351948672403</v>
      </c>
      <c r="W19" s="181">
        <v>40.141980951573302</v>
      </c>
      <c r="X19" s="181">
        <v>41.163930257598601</v>
      </c>
      <c r="Y19" s="181">
        <v>41.020117109394</v>
      </c>
      <c r="Z19" s="181">
        <v>42.052418510815798</v>
      </c>
      <c r="AA19" s="181">
        <v>40.976776481515998</v>
      </c>
      <c r="AB19" s="181">
        <v>39.507735433259398</v>
      </c>
      <c r="AC19" s="181">
        <v>36.949614029579799</v>
      </c>
      <c r="AD19" s="181">
        <v>36.551264738855203</v>
      </c>
      <c r="AE19" s="181">
        <v>37.801010087030697</v>
      </c>
      <c r="AF19" s="181">
        <v>37.442323885554302</v>
      </c>
      <c r="AG19" s="181">
        <v>38.365674327623204</v>
      </c>
      <c r="AH19" s="181">
        <v>40.125108902067701</v>
      </c>
      <c r="AI19" s="181">
        <v>41.179287567644401</v>
      </c>
      <c r="AJ19" s="181">
        <v>39.677041071787002</v>
      </c>
      <c r="AK19" s="181">
        <v>44.582113383863899</v>
      </c>
      <c r="AL19" s="181">
        <v>45.002585616613999</v>
      </c>
      <c r="AM19" s="181">
        <v>45.313873829082397</v>
      </c>
      <c r="AN19" s="181">
        <v>45.842945680051002</v>
      </c>
      <c r="AO19" s="181">
        <v>45.7303743845859</v>
      </c>
      <c r="AP19" s="181">
        <v>45.4436055123183</v>
      </c>
      <c r="AQ19" s="181">
        <v>46.241370895100403</v>
      </c>
      <c r="AR19" s="181">
        <v>44.458996835481301</v>
      </c>
      <c r="AS19" s="181">
        <v>42.5047449018967</v>
      </c>
      <c r="AT19" s="181">
        <v>39.634067106650903</v>
      </c>
      <c r="AU19" s="181">
        <v>38.857905650701497</v>
      </c>
      <c r="AV19" s="181">
        <v>39.423369875781503</v>
      </c>
      <c r="AW19" s="181">
        <v>38.738984557138103</v>
      </c>
      <c r="AX19" s="181">
        <v>37.535554392815101</v>
      </c>
      <c r="AY19" s="181">
        <v>36.915311752466799</v>
      </c>
      <c r="AZ19" s="181">
        <v>37.728711396852901</v>
      </c>
      <c r="BA19" s="181">
        <v>38.935304183931798</v>
      </c>
      <c r="BB19" s="181">
        <v>37.755619107962502</v>
      </c>
      <c r="BC19" s="181">
        <v>38.783159490671402</v>
      </c>
      <c r="BD19" s="181">
        <v>39.852120732021497</v>
      </c>
      <c r="BE19" s="182">
        <v>37.063018469688799</v>
      </c>
      <c r="BF19" s="109">
        <v>-7.2527315661679095E-2</v>
      </c>
      <c r="BG19" s="109">
        <v>5.48809819580942E-4</v>
      </c>
    </row>
    <row r="20" spans="1:59" s="103" customFormat="1" ht="10.5">
      <c r="A20" s="103" t="s">
        <v>267</v>
      </c>
      <c r="B20" s="181">
        <v>11.271119751159301</v>
      </c>
      <c r="C20" s="181">
        <v>12.6524109053495</v>
      </c>
      <c r="D20" s="181">
        <v>13.2389095888672</v>
      </c>
      <c r="E20" s="181">
        <v>13.4341676365945</v>
      </c>
      <c r="F20" s="181">
        <v>14.1563855329688</v>
      </c>
      <c r="G20" s="181">
        <v>14.563908707170899</v>
      </c>
      <c r="H20" s="181">
        <v>15.8193439467045</v>
      </c>
      <c r="I20" s="181">
        <v>17.270944946517201</v>
      </c>
      <c r="J20" s="181">
        <v>17.604064048175299</v>
      </c>
      <c r="K20" s="181">
        <v>16.067991833853402</v>
      </c>
      <c r="L20" s="181">
        <v>17.424829659981899</v>
      </c>
      <c r="M20" s="181">
        <v>17.357619890364202</v>
      </c>
      <c r="N20" s="181">
        <v>18.1399283608215</v>
      </c>
      <c r="O20" s="181">
        <v>20.147304408195598</v>
      </c>
      <c r="P20" s="181">
        <v>20.6216213131739</v>
      </c>
      <c r="Q20" s="181">
        <v>21.41079769409</v>
      </c>
      <c r="R20" s="181">
        <v>19.772065524794399</v>
      </c>
      <c r="S20" s="181">
        <v>18.772196116909502</v>
      </c>
      <c r="T20" s="181">
        <v>17.579089414993099</v>
      </c>
      <c r="U20" s="181">
        <v>17.4242317807532</v>
      </c>
      <c r="V20" s="181">
        <v>20.083761842558701</v>
      </c>
      <c r="W20" s="181">
        <v>25.8568117250847</v>
      </c>
      <c r="X20" s="181">
        <v>29.959762014028399</v>
      </c>
      <c r="Y20" s="181">
        <v>31.224076900285802</v>
      </c>
      <c r="Z20" s="181">
        <v>33.615184575593901</v>
      </c>
      <c r="AA20" s="181">
        <v>35.689710199840199</v>
      </c>
      <c r="AB20" s="181">
        <v>36.996641746113603</v>
      </c>
      <c r="AC20" s="181">
        <v>36.8043580598601</v>
      </c>
      <c r="AD20" s="181">
        <v>39.117675804106398</v>
      </c>
      <c r="AE20" s="181">
        <v>42.982288704351802</v>
      </c>
      <c r="AF20" s="181">
        <v>47.350623715283803</v>
      </c>
      <c r="AG20" s="181">
        <v>48.6985481842501</v>
      </c>
      <c r="AH20" s="181">
        <v>51.962959111619298</v>
      </c>
      <c r="AI20" s="181">
        <v>53.1626103431011</v>
      </c>
      <c r="AJ20" s="181">
        <v>52.317075168548101</v>
      </c>
      <c r="AK20" s="181">
        <v>50.543877075377097</v>
      </c>
      <c r="AL20" s="181">
        <v>46.056452902852897</v>
      </c>
      <c r="AM20" s="181">
        <v>46.927027568168398</v>
      </c>
      <c r="AN20" s="181">
        <v>48.424817271037803</v>
      </c>
      <c r="AO20" s="181">
        <v>47.065152456206697</v>
      </c>
      <c r="AP20" s="181">
        <v>46.779481279543901</v>
      </c>
      <c r="AQ20" s="181">
        <v>46.083204081616998</v>
      </c>
      <c r="AR20" s="181">
        <v>49.021456911144199</v>
      </c>
      <c r="AS20" s="181">
        <v>49.755882609106202</v>
      </c>
      <c r="AT20" s="181">
        <v>50.522925876312399</v>
      </c>
      <c r="AU20" s="181">
        <v>52.249436383843801</v>
      </c>
      <c r="AV20" s="181">
        <v>53.388596198214103</v>
      </c>
      <c r="AW20" s="181">
        <v>53.955310040791403</v>
      </c>
      <c r="AX20" s="181">
        <v>54.854253465182097</v>
      </c>
      <c r="AY20" s="181">
        <v>53.038062941499597</v>
      </c>
      <c r="AZ20" s="181">
        <v>53.318095251588304</v>
      </c>
      <c r="BA20" s="181">
        <v>56.890724054920803</v>
      </c>
      <c r="BB20" s="181">
        <v>55.674480654418801</v>
      </c>
      <c r="BC20" s="181">
        <v>56.078281066173197</v>
      </c>
      <c r="BD20" s="181">
        <v>52.436974772658203</v>
      </c>
      <c r="BE20" s="182">
        <v>45.541113096072799</v>
      </c>
      <c r="BF20" s="109">
        <v>-0.133880548559035</v>
      </c>
      <c r="BG20" s="109">
        <v>3.72539779891712E-3</v>
      </c>
    </row>
    <row r="21" spans="1:59" s="103" customFormat="1" ht="10.5">
      <c r="A21" s="110" t="s">
        <v>268</v>
      </c>
      <c r="B21" s="183">
        <v>23.309780078794699</v>
      </c>
      <c r="C21" s="183">
        <v>24.0450798478604</v>
      </c>
      <c r="D21" s="183">
        <v>24.405283082537998</v>
      </c>
      <c r="E21" s="183">
        <v>25.245532506850299</v>
      </c>
      <c r="F21" s="183">
        <v>25.742898278176199</v>
      </c>
      <c r="G21" s="183">
        <v>26.785552891911401</v>
      </c>
      <c r="H21" s="183">
        <v>27.5768944990782</v>
      </c>
      <c r="I21" s="183">
        <v>29.1426951097719</v>
      </c>
      <c r="J21" s="183">
        <v>31.286589238195202</v>
      </c>
      <c r="K21" s="183">
        <v>32.139989659584401</v>
      </c>
      <c r="L21" s="183">
        <v>31.864919593993299</v>
      </c>
      <c r="M21" s="183">
        <v>33.2162505859174</v>
      </c>
      <c r="N21" s="183">
        <v>34.437060210256902</v>
      </c>
      <c r="O21" s="183">
        <v>35.474296185188003</v>
      </c>
      <c r="P21" s="183">
        <v>36.971861923454902</v>
      </c>
      <c r="Q21" s="183">
        <v>37.807446015380101</v>
      </c>
      <c r="R21" s="183">
        <v>36.961666433531803</v>
      </c>
      <c r="S21" s="183">
        <v>36.491145089757403</v>
      </c>
      <c r="T21" s="183">
        <v>35.9627724518825</v>
      </c>
      <c r="U21" s="183">
        <v>36.757625776643302</v>
      </c>
      <c r="V21" s="183">
        <v>37.091745891494803</v>
      </c>
      <c r="W21" s="183">
        <v>38.497850701740703</v>
      </c>
      <c r="X21" s="183">
        <v>39.173935591588403</v>
      </c>
      <c r="Y21" s="183">
        <v>39.718366016369998</v>
      </c>
      <c r="Z21" s="183">
        <v>39.672689713379697</v>
      </c>
      <c r="AA21" s="183">
        <v>39.063866439603103</v>
      </c>
      <c r="AB21" s="183">
        <v>39.459705521708301</v>
      </c>
      <c r="AC21" s="183">
        <v>40.567317686909099</v>
      </c>
      <c r="AD21" s="183">
        <v>41.383702916281699</v>
      </c>
      <c r="AE21" s="183">
        <v>43.253996494568497</v>
      </c>
      <c r="AF21" s="183">
        <v>44.417838012760797</v>
      </c>
      <c r="AG21" s="183">
        <v>45.481383166777803</v>
      </c>
      <c r="AH21" s="183">
        <v>47.195098724454603</v>
      </c>
      <c r="AI21" s="183">
        <v>48.195618095405202</v>
      </c>
      <c r="AJ21" s="183">
        <v>47.749399024006998</v>
      </c>
      <c r="AK21" s="183">
        <v>48.181123332209999</v>
      </c>
      <c r="AL21" s="183">
        <v>47.254358012440797</v>
      </c>
      <c r="AM21" s="183">
        <v>47.248411626163801</v>
      </c>
      <c r="AN21" s="183">
        <v>47.333243415314698</v>
      </c>
      <c r="AO21" s="183">
        <v>49.019864286898098</v>
      </c>
      <c r="AP21" s="183">
        <v>49.882854838040501</v>
      </c>
      <c r="AQ21" s="183">
        <v>51.492625036365702</v>
      </c>
      <c r="AR21" s="183">
        <v>53.250766115388799</v>
      </c>
      <c r="AS21" s="183">
        <v>53.814093596005598</v>
      </c>
      <c r="AT21" s="183">
        <v>52.551140113587202</v>
      </c>
      <c r="AU21" s="183">
        <v>54.866078999479001</v>
      </c>
      <c r="AV21" s="183">
        <v>56.524088528877002</v>
      </c>
      <c r="AW21" s="183">
        <v>57.4345603124289</v>
      </c>
      <c r="AX21" s="183">
        <v>58.286454571406999</v>
      </c>
      <c r="AY21" s="183">
        <v>58.095409756428701</v>
      </c>
      <c r="AZ21" s="183">
        <v>57.703061609280802</v>
      </c>
      <c r="BA21" s="183">
        <v>56.2972081489891</v>
      </c>
      <c r="BB21" s="183">
        <v>56.205671057810498</v>
      </c>
      <c r="BC21" s="183">
        <v>55.377693330051798</v>
      </c>
      <c r="BD21" s="183">
        <v>54.425864703566297</v>
      </c>
      <c r="BE21" s="183">
        <v>49.881144065012798</v>
      </c>
      <c r="BF21" s="112">
        <v>-8.6007047254371999E-2</v>
      </c>
      <c r="BG21" s="112">
        <v>3.51142085456546E-3</v>
      </c>
    </row>
    <row r="22" spans="1:59" s="103" customFormat="1" ht="10.5">
      <c r="B22" s="181"/>
      <c r="C22" s="181"/>
      <c r="D22" s="181"/>
      <c r="E22" s="181"/>
      <c r="F22" s="181"/>
      <c r="G22" s="181"/>
      <c r="H22" s="181"/>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1"/>
      <c r="AS22" s="181"/>
      <c r="AT22" s="181"/>
      <c r="AU22" s="181"/>
      <c r="AV22" s="181"/>
      <c r="AW22" s="181"/>
      <c r="AX22" s="181"/>
      <c r="AY22" s="181"/>
      <c r="AZ22" s="181"/>
      <c r="BA22" s="181"/>
      <c r="BB22" s="181"/>
      <c r="BC22" s="181"/>
      <c r="BD22" s="181"/>
      <c r="BE22" s="182"/>
      <c r="BF22" s="109"/>
      <c r="BG22" s="109"/>
    </row>
    <row r="23" spans="1:59" s="103" customFormat="1" ht="10.5">
      <c r="A23" s="103" t="s">
        <v>269</v>
      </c>
      <c r="B23" s="181">
        <v>91.964889029047399</v>
      </c>
      <c r="C23" s="181">
        <v>95.588426901870207</v>
      </c>
      <c r="D23" s="181">
        <v>95.967877311527104</v>
      </c>
      <c r="E23" s="181">
        <v>102.094109541973</v>
      </c>
      <c r="F23" s="181">
        <v>105.37688860134401</v>
      </c>
      <c r="G23" s="181">
        <v>119.900665018655</v>
      </c>
      <c r="H23" s="181">
        <v>119.23321882092</v>
      </c>
      <c r="I23" s="181">
        <v>122.860402670219</v>
      </c>
      <c r="J23" s="181">
        <v>131.59387666667601</v>
      </c>
      <c r="K23" s="181">
        <v>131.65126635766401</v>
      </c>
      <c r="L23" s="181">
        <v>130.46846343341801</v>
      </c>
      <c r="M23" s="181">
        <v>135.32029182791399</v>
      </c>
      <c r="N23" s="181">
        <v>135.358329187387</v>
      </c>
      <c r="O23" s="181">
        <v>141.455982458948</v>
      </c>
      <c r="P23" s="181">
        <v>149.891361910043</v>
      </c>
      <c r="Q23" s="181">
        <v>149.33015294637801</v>
      </c>
      <c r="R23" s="181">
        <v>144.857545287172</v>
      </c>
      <c r="S23" s="181">
        <v>140.068404391603</v>
      </c>
      <c r="T23" s="181">
        <v>139.68468620546199</v>
      </c>
      <c r="U23" s="181">
        <v>138.49398169301301</v>
      </c>
      <c r="V23" s="181">
        <v>145.26892544801899</v>
      </c>
      <c r="W23" s="181">
        <v>146.52430610181901</v>
      </c>
      <c r="X23" s="181">
        <v>154.239033344566</v>
      </c>
      <c r="Y23" s="181">
        <v>151.529064323976</v>
      </c>
      <c r="Z23" s="181">
        <v>151.852647107785</v>
      </c>
      <c r="AA23" s="181">
        <v>153.363286533809</v>
      </c>
      <c r="AB23" s="181">
        <v>159.96184524412601</v>
      </c>
      <c r="AC23" s="181">
        <v>155.92389150594801</v>
      </c>
      <c r="AD23" s="181">
        <v>157.36474654718501</v>
      </c>
      <c r="AE23" s="181">
        <v>155.40616090829499</v>
      </c>
      <c r="AF23" s="181">
        <v>162.02828199096101</v>
      </c>
      <c r="AG23" s="181">
        <v>161.95923136896101</v>
      </c>
      <c r="AH23" s="181">
        <v>164.96039978409399</v>
      </c>
      <c r="AI23" s="181">
        <v>167.37393460911699</v>
      </c>
      <c r="AJ23" s="181">
        <v>170.794571258985</v>
      </c>
      <c r="AK23" s="181">
        <v>170.995828483613</v>
      </c>
      <c r="AL23" s="181">
        <v>176.677211468026</v>
      </c>
      <c r="AM23" s="181">
        <v>176.21595870439299</v>
      </c>
      <c r="AN23" s="181">
        <v>177.69109608975299</v>
      </c>
      <c r="AO23" s="181">
        <v>179.757474047378</v>
      </c>
      <c r="AP23" s="181">
        <v>181.99700699453601</v>
      </c>
      <c r="AQ23" s="181">
        <v>179.250470702923</v>
      </c>
      <c r="AR23" s="181">
        <v>174.450978288713</v>
      </c>
      <c r="AS23" s="181">
        <v>177.35440353667201</v>
      </c>
      <c r="AT23" s="181">
        <v>170.71060187022101</v>
      </c>
      <c r="AU23" s="181">
        <v>175.73391563845499</v>
      </c>
      <c r="AV23" s="181">
        <v>163.696695572187</v>
      </c>
      <c r="AW23" s="181">
        <v>170.70263291112201</v>
      </c>
      <c r="AX23" s="181">
        <v>168.51582660288599</v>
      </c>
      <c r="AY23" s="181">
        <v>160.384186878386</v>
      </c>
      <c r="AZ23" s="181">
        <v>159.506953982044</v>
      </c>
      <c r="BA23" s="181">
        <v>163.46098939994701</v>
      </c>
      <c r="BB23" s="181">
        <v>166.04872936082899</v>
      </c>
      <c r="BC23" s="181">
        <v>160.79544822319301</v>
      </c>
      <c r="BD23" s="181">
        <v>167.219814280809</v>
      </c>
      <c r="BE23" s="182">
        <v>153.634710417441</v>
      </c>
      <c r="BF23" s="109">
        <v>-8.3751264118756399E-2</v>
      </c>
      <c r="BG23" s="109">
        <v>-2.06392077847195E-3</v>
      </c>
    </row>
    <row r="24" spans="1:59" s="103" customFormat="1" ht="10.5">
      <c r="A24" s="103" t="s">
        <v>270</v>
      </c>
      <c r="B24" s="181">
        <v>157.393167622249</v>
      </c>
      <c r="C24" s="181">
        <v>150.92575540382501</v>
      </c>
      <c r="D24" s="181">
        <v>157.76855427784901</v>
      </c>
      <c r="E24" s="181">
        <v>175.141359869562</v>
      </c>
      <c r="F24" s="181">
        <v>191.531579420973</v>
      </c>
      <c r="G24" s="181">
        <v>201.65289794124499</v>
      </c>
      <c r="H24" s="181">
        <v>197.19068849751599</v>
      </c>
      <c r="I24" s="181">
        <v>208.99126096673999</v>
      </c>
      <c r="J24" s="181">
        <v>211.184704892594</v>
      </c>
      <c r="K24" s="181">
        <v>203.392311606085</v>
      </c>
      <c r="L24" s="181">
        <v>190.67213587673101</v>
      </c>
      <c r="M24" s="181">
        <v>201.757847529678</v>
      </c>
      <c r="N24" s="181">
        <v>201.60436961646599</v>
      </c>
      <c r="O24" s="181">
        <v>210.00184676943701</v>
      </c>
      <c r="P24" s="181">
        <v>215.71019422872601</v>
      </c>
      <c r="Q24" s="181">
        <v>206.166529484184</v>
      </c>
      <c r="R24" s="181">
        <v>195.780179388389</v>
      </c>
      <c r="S24" s="181">
        <v>187.05255931609301</v>
      </c>
      <c r="T24" s="181">
        <v>180.93332309591099</v>
      </c>
      <c r="U24" s="181">
        <v>188.877260447813</v>
      </c>
      <c r="V24" s="181">
        <v>196.844177200161</v>
      </c>
      <c r="W24" s="181">
        <v>202.78262778320101</v>
      </c>
      <c r="X24" s="181">
        <v>208.57678026042601</v>
      </c>
      <c r="Y24" s="181">
        <v>212.366441713228</v>
      </c>
      <c r="Z24" s="181">
        <v>213.53368818342</v>
      </c>
      <c r="AA24" s="181">
        <v>222.562846504709</v>
      </c>
      <c r="AB24" s="181">
        <v>229.54950876836</v>
      </c>
      <c r="AC24" s="181">
        <v>228.16447742870599</v>
      </c>
      <c r="AD24" s="181">
        <v>223.6167606381</v>
      </c>
      <c r="AE24" s="181">
        <v>234.41899892573201</v>
      </c>
      <c r="AF24" s="181">
        <v>236.59560948975999</v>
      </c>
      <c r="AG24" s="181">
        <v>250.779721703966</v>
      </c>
      <c r="AH24" s="181">
        <v>252.91370263079099</v>
      </c>
      <c r="AI24" s="181">
        <v>257.55523713352602</v>
      </c>
      <c r="AJ24" s="181">
        <v>255.188376837942</v>
      </c>
      <c r="AK24" s="181">
        <v>259.14527281199997</v>
      </c>
      <c r="AL24" s="181">
        <v>255.98858194621599</v>
      </c>
      <c r="AM24" s="181">
        <v>253.64698533708901</v>
      </c>
      <c r="AN24" s="181">
        <v>262.06273492514998</v>
      </c>
      <c r="AO24" s="181">
        <v>261.50620267128301</v>
      </c>
      <c r="AP24" s="181">
        <v>256.84502188379599</v>
      </c>
      <c r="AQ24" s="181">
        <v>255.70026041218901</v>
      </c>
      <c r="AR24" s="181">
        <v>255.47916136788899</v>
      </c>
      <c r="AS24" s="181">
        <v>257.547274745192</v>
      </c>
      <c r="AT24" s="181">
        <v>238.77850700639701</v>
      </c>
      <c r="AU24" s="181">
        <v>252.639775367628</v>
      </c>
      <c r="AV24" s="181">
        <v>234.195994545134</v>
      </c>
      <c r="AW24" s="181">
        <v>222.95588019166499</v>
      </c>
      <c r="AX24" s="181">
        <v>227.60955716096001</v>
      </c>
      <c r="AY24" s="181">
        <v>210.24010419539999</v>
      </c>
      <c r="AZ24" s="181">
        <v>211.94884489304599</v>
      </c>
      <c r="BA24" s="181">
        <v>227.11339650073401</v>
      </c>
      <c r="BB24" s="181">
        <v>228.243371709987</v>
      </c>
      <c r="BC24" s="181">
        <v>225.309752895065</v>
      </c>
      <c r="BD24" s="181">
        <v>231.156508409098</v>
      </c>
      <c r="BE24" s="182">
        <v>189.03469081697</v>
      </c>
      <c r="BF24" s="109">
        <v>-0.184456436515053</v>
      </c>
      <c r="BG24" s="109">
        <v>-3.2388801366455299E-3</v>
      </c>
    </row>
    <row r="25" spans="1:59" s="103" customFormat="1" ht="10.5">
      <c r="A25" s="103" t="s">
        <v>271</v>
      </c>
      <c r="B25" s="181">
        <v>52.348729864611997</v>
      </c>
      <c r="C25" s="181">
        <v>55.711459386134202</v>
      </c>
      <c r="D25" s="181">
        <v>64.280233436974996</v>
      </c>
      <c r="E25" s="181">
        <v>71.444352936638694</v>
      </c>
      <c r="F25" s="181">
        <v>79.088136565914994</v>
      </c>
      <c r="G25" s="181">
        <v>88.427676457862503</v>
      </c>
      <c r="H25" s="181">
        <v>91.527747812691601</v>
      </c>
      <c r="I25" s="181">
        <v>93.649203708823507</v>
      </c>
      <c r="J25" s="181">
        <v>96.746212874349794</v>
      </c>
      <c r="K25" s="181">
        <v>99.155219679477597</v>
      </c>
      <c r="L25" s="181">
        <v>109.058377256395</v>
      </c>
      <c r="M25" s="181">
        <v>114.976204654607</v>
      </c>
      <c r="N25" s="181">
        <v>120.71411510175299</v>
      </c>
      <c r="O25" s="181">
        <v>124.681491453926</v>
      </c>
      <c r="P25" s="181">
        <v>129.02084849027</v>
      </c>
      <c r="Q25" s="181">
        <v>135.812444988263</v>
      </c>
      <c r="R25" s="181">
        <v>133.34255325910499</v>
      </c>
      <c r="S25" s="181">
        <v>136.22369626237901</v>
      </c>
      <c r="T25" s="181">
        <v>136.748644215951</v>
      </c>
      <c r="U25" s="181">
        <v>135.710327978576</v>
      </c>
      <c r="V25" s="181">
        <v>134.646077430047</v>
      </c>
      <c r="W25" s="181">
        <v>137.41766241611199</v>
      </c>
      <c r="X25" s="181">
        <v>138.64652073967699</v>
      </c>
      <c r="Y25" s="181">
        <v>142.179037294951</v>
      </c>
      <c r="Z25" s="181">
        <v>141.58612385152301</v>
      </c>
      <c r="AA25" s="181">
        <v>131.60793934693299</v>
      </c>
      <c r="AB25" s="181">
        <v>107.19574919454401</v>
      </c>
      <c r="AC25" s="181">
        <v>101.729096253718</v>
      </c>
      <c r="AD25" s="181">
        <v>109.55922353766699</v>
      </c>
      <c r="AE25" s="181">
        <v>106.725772852731</v>
      </c>
      <c r="AF25" s="181">
        <v>116.092194763835</v>
      </c>
      <c r="AG25" s="181">
        <v>116.776028448643</v>
      </c>
      <c r="AH25" s="181">
        <v>111.759466333511</v>
      </c>
      <c r="AI25" s="181">
        <v>108.17890071372101</v>
      </c>
      <c r="AJ25" s="181">
        <v>95.304865937429199</v>
      </c>
      <c r="AK25" s="181">
        <v>97.175801463466698</v>
      </c>
      <c r="AL25" s="181">
        <v>101.33964531485201</v>
      </c>
      <c r="AM25" s="181">
        <v>99.696581984871898</v>
      </c>
      <c r="AN25" s="181">
        <v>104.272581654258</v>
      </c>
      <c r="AO25" s="181">
        <v>101.721654875486</v>
      </c>
      <c r="AP25" s="181">
        <v>110.836740317108</v>
      </c>
      <c r="AQ25" s="181">
        <v>113.796234410672</v>
      </c>
      <c r="AR25" s="181">
        <v>111.155257034686</v>
      </c>
      <c r="AS25" s="181">
        <v>110.082293310727</v>
      </c>
      <c r="AT25" s="181">
        <v>96.861830463549495</v>
      </c>
      <c r="AU25" s="181">
        <v>101.470734095442</v>
      </c>
      <c r="AV25" s="181">
        <v>108.66937779054101</v>
      </c>
      <c r="AW25" s="181">
        <v>103.69708755220201</v>
      </c>
      <c r="AX25" s="181">
        <v>96.472853383537696</v>
      </c>
      <c r="AY25" s="181">
        <v>103.63086438075599</v>
      </c>
      <c r="AZ25" s="181">
        <v>110.845827558149</v>
      </c>
      <c r="BA25" s="181">
        <v>105.727865116762</v>
      </c>
      <c r="BB25" s="181">
        <v>108.907704719515</v>
      </c>
      <c r="BC25" s="181">
        <v>109.479412808131</v>
      </c>
      <c r="BD25" s="181">
        <v>106.48182656533901</v>
      </c>
      <c r="BE25" s="182">
        <v>99.294841949664701</v>
      </c>
      <c r="BF25" s="109">
        <v>-7.0042769161872007E-2</v>
      </c>
      <c r="BG25" s="109">
        <v>9.5138509873773404E-3</v>
      </c>
    </row>
    <row r="26" spans="1:59" s="103" customFormat="1" ht="10.5">
      <c r="A26" s="103" t="s">
        <v>272</v>
      </c>
      <c r="B26" s="181" t="s">
        <v>273</v>
      </c>
      <c r="C26" s="181" t="s">
        <v>273</v>
      </c>
      <c r="D26" s="181" t="s">
        <v>273</v>
      </c>
      <c r="E26" s="181" t="s">
        <v>273</v>
      </c>
      <c r="F26" s="181" t="s">
        <v>273</v>
      </c>
      <c r="G26" s="181" t="s">
        <v>273</v>
      </c>
      <c r="H26" s="181" t="s">
        <v>273</v>
      </c>
      <c r="I26" s="181" t="s">
        <v>273</v>
      </c>
      <c r="J26" s="181" t="s">
        <v>273</v>
      </c>
      <c r="K26" s="181" t="s">
        <v>273</v>
      </c>
      <c r="L26" s="181" t="s">
        <v>273</v>
      </c>
      <c r="M26" s="181" t="s">
        <v>273</v>
      </c>
      <c r="N26" s="181" t="s">
        <v>273</v>
      </c>
      <c r="O26" s="181" t="s">
        <v>273</v>
      </c>
      <c r="P26" s="181" t="s">
        <v>273</v>
      </c>
      <c r="Q26" s="181" t="s">
        <v>273</v>
      </c>
      <c r="R26" s="181" t="s">
        <v>273</v>
      </c>
      <c r="S26" s="181" t="s">
        <v>273</v>
      </c>
      <c r="T26" s="181" t="s">
        <v>273</v>
      </c>
      <c r="U26" s="181" t="s">
        <v>273</v>
      </c>
      <c r="V26" s="181" t="s">
        <v>273</v>
      </c>
      <c r="W26" s="181" t="s">
        <v>273</v>
      </c>
      <c r="X26" s="181" t="s">
        <v>273</v>
      </c>
      <c r="Y26" s="181" t="s">
        <v>273</v>
      </c>
      <c r="Z26" s="181" t="s">
        <v>273</v>
      </c>
      <c r="AA26" s="181">
        <v>75.198623124255505</v>
      </c>
      <c r="AB26" s="181">
        <v>63.3444402198906</v>
      </c>
      <c r="AC26" s="181">
        <v>60.654301867832302</v>
      </c>
      <c r="AD26" s="181">
        <v>63.748290138427798</v>
      </c>
      <c r="AE26" s="181">
        <v>64.836084151316101</v>
      </c>
      <c r="AF26" s="181">
        <v>67.696994961188196</v>
      </c>
      <c r="AG26" s="181">
        <v>73.049783424643394</v>
      </c>
      <c r="AH26" s="181">
        <v>73.320762526737994</v>
      </c>
      <c r="AI26" s="181">
        <v>78.251997251946094</v>
      </c>
      <c r="AJ26" s="181">
        <v>81.410031349644996</v>
      </c>
      <c r="AK26" s="181">
        <v>77.554173028234601</v>
      </c>
      <c r="AL26" s="181">
        <v>81.863651468272295</v>
      </c>
      <c r="AM26" s="181">
        <v>82.376156538912497</v>
      </c>
      <c r="AN26" s="181">
        <v>86.422181609913693</v>
      </c>
      <c r="AO26" s="181">
        <v>89.680543940490097</v>
      </c>
      <c r="AP26" s="181">
        <v>88.852830652806603</v>
      </c>
      <c r="AQ26" s="181">
        <v>87.965723414530302</v>
      </c>
      <c r="AR26" s="181">
        <v>88.828036322607403</v>
      </c>
      <c r="AS26" s="181">
        <v>88.385793710878701</v>
      </c>
      <c r="AT26" s="181">
        <v>87.260858021510003</v>
      </c>
      <c r="AU26" s="181">
        <v>88.736617735713494</v>
      </c>
      <c r="AV26" s="181">
        <v>78.079165762770302</v>
      </c>
      <c r="AW26" s="181">
        <v>72.637508578844205</v>
      </c>
      <c r="AX26" s="181">
        <v>79.532834923565801</v>
      </c>
      <c r="AY26" s="181">
        <v>79.774783085472393</v>
      </c>
      <c r="AZ26" s="181">
        <v>76.257520993335206</v>
      </c>
      <c r="BA26" s="181">
        <v>79.682176913557299</v>
      </c>
      <c r="BB26" s="181">
        <v>80.348139846377407</v>
      </c>
      <c r="BC26" s="181">
        <v>83.345478137449504</v>
      </c>
      <c r="BD26" s="181">
        <v>81.931929579267504</v>
      </c>
      <c r="BE26" s="182">
        <v>79.578372422353993</v>
      </c>
      <c r="BF26" s="109">
        <v>-3.1379517328244302E-2</v>
      </c>
      <c r="BG26" s="109">
        <v>-6.2815108165968896E-3</v>
      </c>
    </row>
    <row r="27" spans="1:59" s="103" customFormat="1" ht="10.5">
      <c r="A27" s="103" t="s">
        <v>274</v>
      </c>
      <c r="B27" s="181">
        <v>29.001228974890399</v>
      </c>
      <c r="C27" s="181">
        <v>32.835554651955398</v>
      </c>
      <c r="D27" s="181">
        <v>35.234367944583198</v>
      </c>
      <c r="E27" s="181">
        <v>38.660483379142697</v>
      </c>
      <c r="F27" s="181">
        <v>45.0788819394147</v>
      </c>
      <c r="G27" s="181">
        <v>46.963069857794302</v>
      </c>
      <c r="H27" s="181">
        <v>55.366188834841999</v>
      </c>
      <c r="I27" s="181">
        <v>61.549622453431702</v>
      </c>
      <c r="J27" s="181">
        <v>65.294735516174498</v>
      </c>
      <c r="K27" s="181">
        <v>57.240921220197997</v>
      </c>
      <c r="L27" s="181">
        <v>47.262310447200697</v>
      </c>
      <c r="M27" s="181">
        <v>47.485740444455303</v>
      </c>
      <c r="N27" s="181">
        <v>52.994783034645103</v>
      </c>
      <c r="O27" s="181">
        <v>53.7095965409735</v>
      </c>
      <c r="P27" s="181">
        <v>53.961265275510698</v>
      </c>
      <c r="Q27" s="181">
        <v>53.9871054904524</v>
      </c>
      <c r="R27" s="181">
        <v>51.485550734942002</v>
      </c>
      <c r="S27" s="181">
        <v>61.484266664353598</v>
      </c>
      <c r="T27" s="181">
        <v>64.474851457189104</v>
      </c>
      <c r="U27" s="181">
        <v>65.076657374429402</v>
      </c>
      <c r="V27" s="181">
        <v>69.398583759418202</v>
      </c>
      <c r="W27" s="181">
        <v>71.478135989386999</v>
      </c>
      <c r="X27" s="181">
        <v>85.999926733242702</v>
      </c>
      <c r="Y27" s="181">
        <v>87.228940250598797</v>
      </c>
      <c r="Z27" s="181">
        <v>87.775689274781897</v>
      </c>
      <c r="AA27" s="181">
        <v>90.512497782462106</v>
      </c>
      <c r="AB27" s="181">
        <v>89.697203880371006</v>
      </c>
      <c r="AC27" s="181">
        <v>102.506898489901</v>
      </c>
      <c r="AD27" s="181">
        <v>104.16444580152699</v>
      </c>
      <c r="AE27" s="181">
        <v>102.06198632428</v>
      </c>
      <c r="AF27" s="181">
        <v>106.18585301926301</v>
      </c>
      <c r="AG27" s="181">
        <v>105.535379070465</v>
      </c>
      <c r="AH27" s="181">
        <v>104.42873236908</v>
      </c>
      <c r="AI27" s="181">
        <v>108.734117595272</v>
      </c>
      <c r="AJ27" s="181">
        <v>112.273156172082</v>
      </c>
      <c r="AK27" s="181">
        <v>115.48962670997599</v>
      </c>
      <c r="AL27" s="181">
        <v>114.75344537079999</v>
      </c>
      <c r="AM27" s="181">
        <v>111.231249129961</v>
      </c>
      <c r="AN27" s="181">
        <v>116.266405116138</v>
      </c>
      <c r="AO27" s="181">
        <v>111.263382828072</v>
      </c>
      <c r="AP27" s="181">
        <v>122.583171762858</v>
      </c>
      <c r="AQ27" s="181">
        <v>118.489597166857</v>
      </c>
      <c r="AR27" s="181">
        <v>118.404467497947</v>
      </c>
      <c r="AS27" s="181">
        <v>119.320393011033</v>
      </c>
      <c r="AT27" s="181">
        <v>114.70372265793399</v>
      </c>
      <c r="AU27" s="181">
        <v>110.105293235942</v>
      </c>
      <c r="AV27" s="181">
        <v>107.76869010911599</v>
      </c>
      <c r="AW27" s="181">
        <v>100.03390455460899</v>
      </c>
      <c r="AX27" s="181">
        <v>88.756592103140207</v>
      </c>
      <c r="AY27" s="181">
        <v>88.157857890551895</v>
      </c>
      <c r="AZ27" s="181">
        <v>90.213888532355199</v>
      </c>
      <c r="BA27" s="181">
        <v>97.341935920036306</v>
      </c>
      <c r="BB27" s="181">
        <v>99.172960942058793</v>
      </c>
      <c r="BC27" s="181">
        <v>97.955660303351294</v>
      </c>
      <c r="BD27" s="181">
        <v>97.252716801443697</v>
      </c>
      <c r="BE27" s="182">
        <v>84.090101933160398</v>
      </c>
      <c r="BF27" s="109">
        <v>-0.13770689072360201</v>
      </c>
      <c r="BG27" s="109">
        <v>-1.6368511946213402E-2</v>
      </c>
    </row>
    <row r="28" spans="1:59" s="103" customFormat="1" ht="10.5">
      <c r="A28" s="103" t="s">
        <v>275</v>
      </c>
      <c r="B28" s="181">
        <v>171.857821355315</v>
      </c>
      <c r="C28" s="181">
        <v>172.98199410797</v>
      </c>
      <c r="D28" s="181">
        <v>170.37207620165199</v>
      </c>
      <c r="E28" s="181">
        <v>177.882891142414</v>
      </c>
      <c r="F28" s="181">
        <v>185.52644166636099</v>
      </c>
      <c r="G28" s="181">
        <v>193.08396098584299</v>
      </c>
      <c r="H28" s="181">
        <v>202.34601945829399</v>
      </c>
      <c r="I28" s="181">
        <v>202.58895459777901</v>
      </c>
      <c r="J28" s="181">
        <v>202.68011633800299</v>
      </c>
      <c r="K28" s="181">
        <v>203.556287201061</v>
      </c>
      <c r="L28" s="181">
        <v>210.557755740837</v>
      </c>
      <c r="M28" s="181">
        <v>215.075787787525</v>
      </c>
      <c r="N28" s="181">
        <v>220.67695658584401</v>
      </c>
      <c r="O28" s="181">
        <v>222.419073990458</v>
      </c>
      <c r="P28" s="181">
        <v>223.630318264729</v>
      </c>
      <c r="Q28" s="181">
        <v>215.812422142868</v>
      </c>
      <c r="R28" s="181">
        <v>213.889957699192</v>
      </c>
      <c r="S28" s="181">
        <v>211.41178671377801</v>
      </c>
      <c r="T28" s="181">
        <v>211.97479375319901</v>
      </c>
      <c r="U28" s="181">
        <v>219.32744903622401</v>
      </c>
      <c r="V28" s="181">
        <v>219.90225467770099</v>
      </c>
      <c r="W28" s="181">
        <v>222.348688184412</v>
      </c>
      <c r="X28" s="181">
        <v>227.337995106644</v>
      </c>
      <c r="Y28" s="181">
        <v>228.25774119936</v>
      </c>
      <c r="Z28" s="181">
        <v>221.158794103063</v>
      </c>
      <c r="AA28" s="181">
        <v>190.00545643198399</v>
      </c>
      <c r="AB28" s="181">
        <v>172.831034435166</v>
      </c>
      <c r="AC28" s="181">
        <v>167.60199215269699</v>
      </c>
      <c r="AD28" s="181">
        <v>166.131604962377</v>
      </c>
      <c r="AE28" s="181">
        <v>161.67631836839701</v>
      </c>
      <c r="AF28" s="181">
        <v>168.54723478534299</v>
      </c>
      <c r="AG28" s="181">
        <v>174.49245247284799</v>
      </c>
      <c r="AH28" s="181">
        <v>167.515352169435</v>
      </c>
      <c r="AI28" s="181">
        <v>162.85210592414899</v>
      </c>
      <c r="AJ28" s="181">
        <v>156.35415450210101</v>
      </c>
      <c r="AK28" s="181">
        <v>165.53931104048101</v>
      </c>
      <c r="AL28" s="181">
        <v>169.56566487276999</v>
      </c>
      <c r="AM28" s="181">
        <v>170.28866507436001</v>
      </c>
      <c r="AN28" s="181">
        <v>180.21198365018299</v>
      </c>
      <c r="AO28" s="181">
        <v>184.66206383293999</v>
      </c>
      <c r="AP28" s="181">
        <v>181.50366597943699</v>
      </c>
      <c r="AQ28" s="181">
        <v>184.225594965548</v>
      </c>
      <c r="AR28" s="181">
        <v>181.13490846060401</v>
      </c>
      <c r="AS28" s="181">
        <v>176.43587632953199</v>
      </c>
      <c r="AT28" s="181">
        <v>168.11601473901101</v>
      </c>
      <c r="AU28" s="181">
        <v>174.30008056405001</v>
      </c>
      <c r="AV28" s="181">
        <v>169.769561399867</v>
      </c>
      <c r="AW28" s="181">
        <v>168.47973452476</v>
      </c>
      <c r="AX28" s="181">
        <v>165.03904464931099</v>
      </c>
      <c r="AY28" s="181">
        <v>161.28588165078301</v>
      </c>
      <c r="AZ28" s="181">
        <v>158.010306291391</v>
      </c>
      <c r="BA28" s="181">
        <v>155.616908825861</v>
      </c>
      <c r="BB28" s="181">
        <v>162.02304858802199</v>
      </c>
      <c r="BC28" s="181">
        <v>161.15786343443099</v>
      </c>
      <c r="BD28" s="181">
        <v>158.883333394494</v>
      </c>
      <c r="BE28" s="182">
        <v>143.578727247708</v>
      </c>
      <c r="BF28" s="109">
        <v>-9.8795118505683205E-2</v>
      </c>
      <c r="BG28" s="109">
        <v>-5.63249014514267E-3</v>
      </c>
    </row>
    <row r="29" spans="1:59" s="103" customFormat="1" ht="10.5">
      <c r="A29" s="103" t="s">
        <v>276</v>
      </c>
      <c r="B29" s="181">
        <v>125.688175115813</v>
      </c>
      <c r="C29" s="181">
        <v>141.89508650195799</v>
      </c>
      <c r="D29" s="181">
        <v>141.65227778755099</v>
      </c>
      <c r="E29" s="181">
        <v>146.97431121506901</v>
      </c>
      <c r="F29" s="181">
        <v>167.56585565783101</v>
      </c>
      <c r="G29" s="181">
        <v>177.38877409916699</v>
      </c>
      <c r="H29" s="181">
        <v>166.608469697944</v>
      </c>
      <c r="I29" s="181">
        <v>174.81370369724701</v>
      </c>
      <c r="J29" s="181">
        <v>168.23467953640699</v>
      </c>
      <c r="K29" s="181">
        <v>152.32129730295901</v>
      </c>
      <c r="L29" s="181">
        <v>149.49413018388699</v>
      </c>
      <c r="M29" s="181">
        <v>163.971702266091</v>
      </c>
      <c r="N29" s="181">
        <v>166.815070602617</v>
      </c>
      <c r="O29" s="181">
        <v>168.81788373587199</v>
      </c>
      <c r="P29" s="181">
        <v>168.182278858877</v>
      </c>
      <c r="Q29" s="181">
        <v>163.66890620410601</v>
      </c>
      <c r="R29" s="181">
        <v>146.9692404107</v>
      </c>
      <c r="S29" s="181">
        <v>140.522978973324</v>
      </c>
      <c r="T29" s="181">
        <v>133.66662835643399</v>
      </c>
      <c r="U29" s="181">
        <v>135.99610496759701</v>
      </c>
      <c r="V29" s="181">
        <v>153.30313215036401</v>
      </c>
      <c r="W29" s="181">
        <v>156.67578586588101</v>
      </c>
      <c r="X29" s="181">
        <v>150.95601895693801</v>
      </c>
      <c r="Y29" s="181">
        <v>149.14249137423101</v>
      </c>
      <c r="Z29" s="181">
        <v>137.31061550822301</v>
      </c>
      <c r="AA29" s="181">
        <v>141.27951392664301</v>
      </c>
      <c r="AB29" s="181">
        <v>162.41806591876599</v>
      </c>
      <c r="AC29" s="181">
        <v>151.57756351293801</v>
      </c>
      <c r="AD29" s="181">
        <v>160.077668892535</v>
      </c>
      <c r="AE29" s="181">
        <v>171.04858282411499</v>
      </c>
      <c r="AF29" s="181">
        <v>167.272185492408</v>
      </c>
      <c r="AG29" s="181">
        <v>198.20794182770001</v>
      </c>
      <c r="AH29" s="181">
        <v>178.879863682635</v>
      </c>
      <c r="AI29" s="181">
        <v>171.656196208029</v>
      </c>
      <c r="AJ29" s="181">
        <v>165.70307617421099</v>
      </c>
      <c r="AK29" s="181">
        <v>158.536595501053</v>
      </c>
      <c r="AL29" s="181">
        <v>158.424456806027</v>
      </c>
      <c r="AM29" s="181">
        <v>157.487167602699</v>
      </c>
      <c r="AN29" s="181">
        <v>169.13128454198301</v>
      </c>
      <c r="AO29" s="181">
        <v>159.30861935280899</v>
      </c>
      <c r="AP29" s="181">
        <v>153.116958918249</v>
      </c>
      <c r="AQ29" s="181">
        <v>168.07718917145201</v>
      </c>
      <c r="AR29" s="181">
        <v>158.495616031982</v>
      </c>
      <c r="AS29" s="181">
        <v>151.70780639621299</v>
      </c>
      <c r="AT29" s="181">
        <v>141.867612517249</v>
      </c>
      <c r="AU29" s="181">
        <v>148.19168606340401</v>
      </c>
      <c r="AV29" s="181">
        <v>139.09094456225401</v>
      </c>
      <c r="AW29" s="181">
        <v>127.958027168892</v>
      </c>
      <c r="AX29" s="181">
        <v>133.02192403375699</v>
      </c>
      <c r="AY29" s="181">
        <v>127.91541882231</v>
      </c>
      <c r="AZ29" s="181">
        <v>122.866908122468</v>
      </c>
      <c r="BA29" s="181">
        <v>123.454696898409</v>
      </c>
      <c r="BB29" s="181">
        <v>122.98416050199501</v>
      </c>
      <c r="BC29" s="181">
        <v>121.22004227060199</v>
      </c>
      <c r="BD29" s="181">
        <v>117.261646986489</v>
      </c>
      <c r="BE29" s="182">
        <v>101.928745645288</v>
      </c>
      <c r="BF29" s="109">
        <v>-0.133133002844149</v>
      </c>
      <c r="BG29" s="109">
        <v>-1.8868378770509099E-2</v>
      </c>
    </row>
    <row r="30" spans="1:59" s="103" customFormat="1" ht="10.5">
      <c r="A30" s="103" t="s">
        <v>277</v>
      </c>
      <c r="B30" s="181" t="s">
        <v>273</v>
      </c>
      <c r="C30" s="181" t="s">
        <v>273</v>
      </c>
      <c r="D30" s="181" t="s">
        <v>273</v>
      </c>
      <c r="E30" s="181" t="s">
        <v>273</v>
      </c>
      <c r="F30" s="181" t="s">
        <v>273</v>
      </c>
      <c r="G30" s="181" t="s">
        <v>273</v>
      </c>
      <c r="H30" s="181" t="s">
        <v>273</v>
      </c>
      <c r="I30" s="181" t="s">
        <v>273</v>
      </c>
      <c r="J30" s="181" t="s">
        <v>273</v>
      </c>
      <c r="K30" s="181" t="s">
        <v>273</v>
      </c>
      <c r="L30" s="181" t="s">
        <v>273</v>
      </c>
      <c r="M30" s="181" t="s">
        <v>273</v>
      </c>
      <c r="N30" s="181" t="s">
        <v>273</v>
      </c>
      <c r="O30" s="181" t="s">
        <v>273</v>
      </c>
      <c r="P30" s="181" t="s">
        <v>273</v>
      </c>
      <c r="Q30" s="181" t="s">
        <v>273</v>
      </c>
      <c r="R30" s="181" t="s">
        <v>273</v>
      </c>
      <c r="S30" s="181" t="s">
        <v>273</v>
      </c>
      <c r="T30" s="181" t="s">
        <v>273</v>
      </c>
      <c r="U30" s="181" t="s">
        <v>273</v>
      </c>
      <c r="V30" s="181">
        <v>280.10247167267602</v>
      </c>
      <c r="W30" s="181">
        <v>276.28182115447299</v>
      </c>
      <c r="X30" s="181">
        <v>277.71812779845999</v>
      </c>
      <c r="Y30" s="181">
        <v>270.73156467928197</v>
      </c>
      <c r="Z30" s="181">
        <v>277.97412672952498</v>
      </c>
      <c r="AA30" s="181">
        <v>276.81573664038899</v>
      </c>
      <c r="AB30" s="181">
        <v>252.66873554776399</v>
      </c>
      <c r="AC30" s="181">
        <v>185.99991559240399</v>
      </c>
      <c r="AD30" s="181">
        <v>150.24023433194901</v>
      </c>
      <c r="AE30" s="181">
        <v>154.315147651827</v>
      </c>
      <c r="AF30" s="181">
        <v>146.456691725063</v>
      </c>
      <c r="AG30" s="181">
        <v>156.59023661726701</v>
      </c>
      <c r="AH30" s="181">
        <v>155.30206768921701</v>
      </c>
      <c r="AI30" s="181">
        <v>145.89902651544801</v>
      </c>
      <c r="AJ30" s="181">
        <v>135.142516959874</v>
      </c>
      <c r="AK30" s="181">
        <v>138.88448009343099</v>
      </c>
      <c r="AL30" s="181">
        <v>145.30600921928001</v>
      </c>
      <c r="AM30" s="181">
        <v>145.59898746495</v>
      </c>
      <c r="AN30" s="181">
        <v>159.475653469636</v>
      </c>
      <c r="AO30" s="181">
        <v>166.67573311055099</v>
      </c>
      <c r="AP30" s="181">
        <v>165.469150959823</v>
      </c>
      <c r="AQ30" s="181">
        <v>163.620293838442</v>
      </c>
      <c r="AR30" s="181">
        <v>186.13097796242599</v>
      </c>
      <c r="AS30" s="181">
        <v>178.43571790990001</v>
      </c>
      <c r="AT30" s="181">
        <v>159.00808519629999</v>
      </c>
      <c r="AU30" s="181">
        <v>192.76392220018201</v>
      </c>
      <c r="AV30" s="181">
        <v>199.48852946517701</v>
      </c>
      <c r="AW30" s="181">
        <v>203.11966338366801</v>
      </c>
      <c r="AX30" s="181">
        <v>210.67191165640301</v>
      </c>
      <c r="AY30" s="181">
        <v>205.82635233521799</v>
      </c>
      <c r="AZ30" s="181">
        <v>192.38425489488901</v>
      </c>
      <c r="BA30" s="181">
        <v>193.355542047775</v>
      </c>
      <c r="BB30" s="181">
        <v>213.55891719268399</v>
      </c>
      <c r="BC30" s="181">
        <v>220.06711599611401</v>
      </c>
      <c r="BD30" s="181">
        <v>163.51562606297901</v>
      </c>
      <c r="BE30" s="182">
        <v>140.48746523942401</v>
      </c>
      <c r="BF30" s="109">
        <v>-0.143179015490418</v>
      </c>
      <c r="BG30" s="109">
        <v>2.7992613159912899E-3</v>
      </c>
    </row>
    <row r="31" spans="1:59" s="103" customFormat="1" ht="10.5">
      <c r="A31" s="103" t="s">
        <v>278</v>
      </c>
      <c r="B31" s="181">
        <v>89.615655995431794</v>
      </c>
      <c r="C31" s="181">
        <v>101.76937451692</v>
      </c>
      <c r="D31" s="181">
        <v>106.829683405816</v>
      </c>
      <c r="E31" s="181">
        <v>116.095258598271</v>
      </c>
      <c r="F31" s="181">
        <v>127.812925418823</v>
      </c>
      <c r="G31" s="181">
        <v>140.493219908317</v>
      </c>
      <c r="H31" s="181">
        <v>143.60528089195699</v>
      </c>
      <c r="I31" s="181">
        <v>150.81390565005299</v>
      </c>
      <c r="J31" s="181">
        <v>165.45510652407401</v>
      </c>
      <c r="K31" s="181">
        <v>157.569780643218</v>
      </c>
      <c r="L31" s="181">
        <v>159.49749617502201</v>
      </c>
      <c r="M31" s="181">
        <v>169.06489792612501</v>
      </c>
      <c r="N31" s="181">
        <v>177.918000764233</v>
      </c>
      <c r="O31" s="181">
        <v>184.583885420559</v>
      </c>
      <c r="P31" s="181">
        <v>198.810694127316</v>
      </c>
      <c r="Q31" s="181">
        <v>197.294433281529</v>
      </c>
      <c r="R31" s="181">
        <v>197.531413317171</v>
      </c>
      <c r="S31" s="181">
        <v>193.99583288482799</v>
      </c>
      <c r="T31" s="181">
        <v>190.938008733282</v>
      </c>
      <c r="U31" s="181">
        <v>197.996987480576</v>
      </c>
      <c r="V31" s="181">
        <v>207.00361096390901</v>
      </c>
      <c r="W31" s="181">
        <v>208.59163126572901</v>
      </c>
      <c r="X31" s="181">
        <v>218.823837773837</v>
      </c>
      <c r="Y31" s="181">
        <v>216.789584641196</v>
      </c>
      <c r="Z31" s="181">
        <v>217.098624680277</v>
      </c>
      <c r="AA31" s="181">
        <v>228.88157437967499</v>
      </c>
      <c r="AB31" s="181">
        <v>232.95319175755</v>
      </c>
      <c r="AC31" s="181">
        <v>230.77304085834001</v>
      </c>
      <c r="AD31" s="181">
        <v>231.43020794783499</v>
      </c>
      <c r="AE31" s="181">
        <v>242.05081842818799</v>
      </c>
      <c r="AF31" s="181">
        <v>229.352955849968</v>
      </c>
      <c r="AG31" s="181">
        <v>239.78472543814399</v>
      </c>
      <c r="AH31" s="181">
        <v>241.323189641027</v>
      </c>
      <c r="AI31" s="181">
        <v>248.62316367534601</v>
      </c>
      <c r="AJ31" s="181">
        <v>243.71440390564899</v>
      </c>
      <c r="AK31" s="181">
        <v>244.23948284914999</v>
      </c>
      <c r="AL31" s="181">
        <v>249.213080984171</v>
      </c>
      <c r="AM31" s="181">
        <v>249.92879624662001</v>
      </c>
      <c r="AN31" s="181">
        <v>267.18218278530298</v>
      </c>
      <c r="AO31" s="181">
        <v>264.14574328775899</v>
      </c>
      <c r="AP31" s="181">
        <v>238.984148435381</v>
      </c>
      <c r="AQ31" s="181">
        <v>255.81283329565301</v>
      </c>
      <c r="AR31" s="181">
        <v>253.89834662999701</v>
      </c>
      <c r="AS31" s="181">
        <v>242.97527051943001</v>
      </c>
      <c r="AT31" s="181">
        <v>224.77008835226701</v>
      </c>
      <c r="AU31" s="181">
        <v>242.791139818087</v>
      </c>
      <c r="AV31" s="181">
        <v>225.84400857945499</v>
      </c>
      <c r="AW31" s="181">
        <v>218.49333261915501</v>
      </c>
      <c r="AX31" s="181">
        <v>218.76354367970501</v>
      </c>
      <c r="AY31" s="181">
        <v>210.059697254279</v>
      </c>
      <c r="AZ31" s="181">
        <v>207.89866071225799</v>
      </c>
      <c r="BA31" s="181">
        <v>210.92860354006399</v>
      </c>
      <c r="BB31" s="181">
        <v>205.733345655514</v>
      </c>
      <c r="BC31" s="181">
        <v>209.45174516703699</v>
      </c>
      <c r="BD31" s="181">
        <v>203.40066223932101</v>
      </c>
      <c r="BE31" s="182">
        <v>197.86156792937101</v>
      </c>
      <c r="BF31" s="109">
        <v>-2.9890264957210699E-2</v>
      </c>
      <c r="BG31" s="109">
        <v>-9.9402964719545999E-3</v>
      </c>
    </row>
    <row r="32" spans="1:59" s="103" customFormat="1" ht="10.5">
      <c r="A32" s="103" t="s">
        <v>279</v>
      </c>
      <c r="B32" s="181">
        <v>96.095271612785794</v>
      </c>
      <c r="C32" s="181">
        <v>97.378199028199205</v>
      </c>
      <c r="D32" s="181">
        <v>102.861913570125</v>
      </c>
      <c r="E32" s="181">
        <v>107.72767579047201</v>
      </c>
      <c r="F32" s="181">
        <v>117.896972646373</v>
      </c>
      <c r="G32" s="181">
        <v>127.09301416522</v>
      </c>
      <c r="H32" s="181">
        <v>131.22188548711901</v>
      </c>
      <c r="I32" s="181">
        <v>139.17721075326699</v>
      </c>
      <c r="J32" s="181">
        <v>150.004189888426</v>
      </c>
      <c r="K32" s="181">
        <v>146.1397057591</v>
      </c>
      <c r="L32" s="181">
        <v>136.70500873409401</v>
      </c>
      <c r="M32" s="181">
        <v>144.95336165847201</v>
      </c>
      <c r="N32" s="181">
        <v>145.88425548278701</v>
      </c>
      <c r="O32" s="181">
        <v>151.89159577627399</v>
      </c>
      <c r="P32" s="181">
        <v>155.76262194001799</v>
      </c>
      <c r="Q32" s="181">
        <v>153.07096784601299</v>
      </c>
      <c r="R32" s="181">
        <v>150.66273827363401</v>
      </c>
      <c r="S32" s="181">
        <v>144.33633806581</v>
      </c>
      <c r="T32" s="181">
        <v>147.064838736052</v>
      </c>
      <c r="U32" s="181">
        <v>151.12187479099299</v>
      </c>
      <c r="V32" s="181">
        <v>155.249713205711</v>
      </c>
      <c r="W32" s="181">
        <v>158.19155391795601</v>
      </c>
      <c r="X32" s="181">
        <v>160.175039454581</v>
      </c>
      <c r="Y32" s="181">
        <v>161.39594987736299</v>
      </c>
      <c r="Z32" s="181">
        <v>162.830662196677</v>
      </c>
      <c r="AA32" s="181">
        <v>166.995669713556</v>
      </c>
      <c r="AB32" s="181">
        <v>176.74218567941099</v>
      </c>
      <c r="AC32" s="181">
        <v>177.35538869940501</v>
      </c>
      <c r="AD32" s="181">
        <v>176.63703165397499</v>
      </c>
      <c r="AE32" s="181">
        <v>173.64194929715401</v>
      </c>
      <c r="AF32" s="181">
        <v>177.15217184034699</v>
      </c>
      <c r="AG32" s="181">
        <v>183.15374457840801</v>
      </c>
      <c r="AH32" s="181">
        <v>180.01313700243199</v>
      </c>
      <c r="AI32" s="181">
        <v>183.52996444085699</v>
      </c>
      <c r="AJ32" s="181">
        <v>185.841307655913</v>
      </c>
      <c r="AK32" s="181">
        <v>187.23562132109001</v>
      </c>
      <c r="AL32" s="181">
        <v>188.276997326697</v>
      </c>
      <c r="AM32" s="181">
        <v>185.10824533572401</v>
      </c>
      <c r="AN32" s="181">
        <v>185.650752824005</v>
      </c>
      <c r="AO32" s="181">
        <v>185.79065320533201</v>
      </c>
      <c r="AP32" s="181">
        <v>183.488496550088</v>
      </c>
      <c r="AQ32" s="181">
        <v>180.803251638012</v>
      </c>
      <c r="AR32" s="181">
        <v>176.56343528259501</v>
      </c>
      <c r="AS32" s="181">
        <v>176.07868570692901</v>
      </c>
      <c r="AT32" s="181">
        <v>165.385033551476</v>
      </c>
      <c r="AU32" s="181">
        <v>169.38125143015401</v>
      </c>
      <c r="AV32" s="181">
        <v>161.91530442208301</v>
      </c>
      <c r="AW32" s="181">
        <v>160.99419265846601</v>
      </c>
      <c r="AX32" s="181">
        <v>161.734425067079</v>
      </c>
      <c r="AY32" s="181">
        <v>154.12395011653501</v>
      </c>
      <c r="AZ32" s="181">
        <v>154.43405459750301</v>
      </c>
      <c r="BA32" s="181">
        <v>151.315347886392</v>
      </c>
      <c r="BB32" s="181">
        <v>149.82650281387501</v>
      </c>
      <c r="BC32" s="181">
        <v>152.058990410348</v>
      </c>
      <c r="BD32" s="181">
        <v>148.508796034868</v>
      </c>
      <c r="BE32" s="182">
        <v>133.34698100867899</v>
      </c>
      <c r="BF32" s="109">
        <v>-0.104547013068693</v>
      </c>
      <c r="BG32" s="109">
        <v>-1.0705494213810099E-2</v>
      </c>
    </row>
    <row r="33" spans="1:59" s="103" customFormat="1" ht="10.5">
      <c r="A33" s="103" t="s">
        <v>280</v>
      </c>
      <c r="B33" s="181">
        <v>140.037327091322</v>
      </c>
      <c r="C33" s="181">
        <v>139.36338599923999</v>
      </c>
      <c r="D33" s="181">
        <v>138.04712426704</v>
      </c>
      <c r="E33" s="181">
        <v>146.46906234942401</v>
      </c>
      <c r="F33" s="181">
        <v>157.18339965789701</v>
      </c>
      <c r="G33" s="181">
        <v>165.25637627063901</v>
      </c>
      <c r="H33" s="181">
        <v>166.33208705423399</v>
      </c>
      <c r="I33" s="181">
        <v>171.86818857796999</v>
      </c>
      <c r="J33" s="181">
        <v>181.680340840833</v>
      </c>
      <c r="K33" s="181">
        <v>178.54313254186201</v>
      </c>
      <c r="L33" s="181">
        <v>171.636452532129</v>
      </c>
      <c r="M33" s="181">
        <v>183.33772937702199</v>
      </c>
      <c r="N33" s="181">
        <v>183.05122079312</v>
      </c>
      <c r="O33" s="181">
        <v>189.944095851171</v>
      </c>
      <c r="P33" s="181">
        <v>200.836666219438</v>
      </c>
      <c r="Q33" s="181">
        <v>194.601975311454</v>
      </c>
      <c r="R33" s="181">
        <v>188.92345912161801</v>
      </c>
      <c r="S33" s="181">
        <v>182.654576164774</v>
      </c>
      <c r="T33" s="181">
        <v>185.61713754918</v>
      </c>
      <c r="U33" s="181">
        <v>192.63541541242699</v>
      </c>
      <c r="V33" s="181">
        <v>198.241389751459</v>
      </c>
      <c r="W33" s="181">
        <v>196.31367523302399</v>
      </c>
      <c r="X33" s="181">
        <v>197.42784626191701</v>
      </c>
      <c r="Y33" s="181">
        <v>197.319831324174</v>
      </c>
      <c r="Z33" s="181">
        <v>194.348586210978</v>
      </c>
      <c r="AA33" s="181">
        <v>190.34262086019601</v>
      </c>
      <c r="AB33" s="181">
        <v>184.69639211596601</v>
      </c>
      <c r="AC33" s="181">
        <v>179.894241281098</v>
      </c>
      <c r="AD33" s="181">
        <v>178.059918100983</v>
      </c>
      <c r="AE33" s="181">
        <v>175.494831964855</v>
      </c>
      <c r="AF33" s="181">
        <v>175.721639980926</v>
      </c>
      <c r="AG33" s="181">
        <v>181.11881865258999</v>
      </c>
      <c r="AH33" s="181">
        <v>178.59008856673501</v>
      </c>
      <c r="AI33" s="181">
        <v>177.172086016012</v>
      </c>
      <c r="AJ33" s="181">
        <v>174.68384107181501</v>
      </c>
      <c r="AK33" s="181">
        <v>175.76482698746599</v>
      </c>
      <c r="AL33" s="181">
        <v>178.75282385653401</v>
      </c>
      <c r="AM33" s="181">
        <v>176.20857560446601</v>
      </c>
      <c r="AN33" s="181">
        <v>175.867810125657</v>
      </c>
      <c r="AO33" s="181">
        <v>175.62755650174901</v>
      </c>
      <c r="AP33" s="181">
        <v>173.591724646811</v>
      </c>
      <c r="AQ33" s="181">
        <v>178.12768281097601</v>
      </c>
      <c r="AR33" s="181">
        <v>170.88709576243201</v>
      </c>
      <c r="AS33" s="181">
        <v>173.03648784899801</v>
      </c>
      <c r="AT33" s="181">
        <v>162.582969937505</v>
      </c>
      <c r="AU33" s="181">
        <v>169.55305145298601</v>
      </c>
      <c r="AV33" s="181">
        <v>163.258144728883</v>
      </c>
      <c r="AW33" s="181">
        <v>165.08020126832599</v>
      </c>
      <c r="AX33" s="181">
        <v>169.316574983229</v>
      </c>
      <c r="AY33" s="181">
        <v>161.625388226079</v>
      </c>
      <c r="AZ33" s="181">
        <v>163.81614174067201</v>
      </c>
      <c r="BA33" s="181">
        <v>165.68123250090699</v>
      </c>
      <c r="BB33" s="181">
        <v>166.73591994688201</v>
      </c>
      <c r="BC33" s="181">
        <v>161.63557525703999</v>
      </c>
      <c r="BD33" s="181">
        <v>156.27012208399501</v>
      </c>
      <c r="BE33" s="182">
        <v>144.55074048684401</v>
      </c>
      <c r="BF33" s="109">
        <v>-7.7521722092335293E-2</v>
      </c>
      <c r="BG33" s="109">
        <v>-3.9524079968602504E-3</v>
      </c>
    </row>
    <row r="34" spans="1:59" s="103" customFormat="1" ht="10.5">
      <c r="A34" s="103" t="s">
        <v>281</v>
      </c>
      <c r="B34" s="181">
        <v>33.642723602196803</v>
      </c>
      <c r="C34" s="181">
        <v>36.611182647362703</v>
      </c>
      <c r="D34" s="181">
        <v>40.145383703098503</v>
      </c>
      <c r="E34" s="181">
        <v>41.5461986634838</v>
      </c>
      <c r="F34" s="181">
        <v>43.611724238408598</v>
      </c>
      <c r="G34" s="181">
        <v>48.156255713581302</v>
      </c>
      <c r="H34" s="181">
        <v>57.057954518078198</v>
      </c>
      <c r="I34" s="181">
        <v>63.6083493874075</v>
      </c>
      <c r="J34" s="181">
        <v>72.704100342171202</v>
      </c>
      <c r="K34" s="181">
        <v>70.438974388757302</v>
      </c>
      <c r="L34" s="181">
        <v>79.047661045356605</v>
      </c>
      <c r="M34" s="181">
        <v>86.276835676604193</v>
      </c>
      <c r="N34" s="181">
        <v>88.238392437195202</v>
      </c>
      <c r="O34" s="181">
        <v>88.439072205795895</v>
      </c>
      <c r="P34" s="181">
        <v>76.571088248179905</v>
      </c>
      <c r="Q34" s="181">
        <v>74.975681842450697</v>
      </c>
      <c r="R34" s="181">
        <v>72.559387866403895</v>
      </c>
      <c r="S34" s="181">
        <v>72.958495350026496</v>
      </c>
      <c r="T34" s="181">
        <v>72.972857395808504</v>
      </c>
      <c r="U34" s="181">
        <v>75.737452529783496</v>
      </c>
      <c r="V34" s="181">
        <v>79.5996900353353</v>
      </c>
      <c r="W34" s="181">
        <v>79.368108945652395</v>
      </c>
      <c r="X34" s="181">
        <v>86.474054049539404</v>
      </c>
      <c r="Y34" s="181">
        <v>90.941809257357605</v>
      </c>
      <c r="Z34" s="181">
        <v>98.094905423258496</v>
      </c>
      <c r="AA34" s="181">
        <v>101.034945286298</v>
      </c>
      <c r="AB34" s="181">
        <v>101.53413042793299</v>
      </c>
      <c r="AC34" s="181">
        <v>102.33927497417601</v>
      </c>
      <c r="AD34" s="181">
        <v>102.565627823295</v>
      </c>
      <c r="AE34" s="181">
        <v>103.20529896495501</v>
      </c>
      <c r="AF34" s="181">
        <v>105.91951274319899</v>
      </c>
      <c r="AG34" s="181">
        <v>107.68256864204299</v>
      </c>
      <c r="AH34" s="181">
        <v>110.032317117307</v>
      </c>
      <c r="AI34" s="181">
        <v>116.20375217850599</v>
      </c>
      <c r="AJ34" s="181">
        <v>115.51329175638401</v>
      </c>
      <c r="AK34" s="181">
        <v>120.944014569172</v>
      </c>
      <c r="AL34" s="181">
        <v>121.401549491968</v>
      </c>
      <c r="AM34" s="181">
        <v>120.952853661156</v>
      </c>
      <c r="AN34" s="181">
        <v>127.472558752426</v>
      </c>
      <c r="AO34" s="181">
        <v>127.260385174696</v>
      </c>
      <c r="AP34" s="181">
        <v>127.791307623666</v>
      </c>
      <c r="AQ34" s="181">
        <v>131.94043102058899</v>
      </c>
      <c r="AR34" s="181">
        <v>135.479038153071</v>
      </c>
      <c r="AS34" s="181">
        <v>132.396444698734</v>
      </c>
      <c r="AT34" s="181">
        <v>128.50669234328501</v>
      </c>
      <c r="AU34" s="181">
        <v>123.135505440232</v>
      </c>
      <c r="AV34" s="181">
        <v>121.24761578657299</v>
      </c>
      <c r="AW34" s="181">
        <v>114.48488150271599</v>
      </c>
      <c r="AX34" s="181">
        <v>107.82157258150301</v>
      </c>
      <c r="AY34" s="181">
        <v>101.817580237399</v>
      </c>
      <c r="AZ34" s="181">
        <v>103.264625797173</v>
      </c>
      <c r="BA34" s="181">
        <v>101.731600649199</v>
      </c>
      <c r="BB34" s="181">
        <v>107.096039673655</v>
      </c>
      <c r="BC34" s="181">
        <v>107.58200812794399</v>
      </c>
      <c r="BD34" s="181">
        <v>113.889400956914</v>
      </c>
      <c r="BE34" s="182">
        <v>95.970778260995701</v>
      </c>
      <c r="BF34" s="109">
        <v>-0.15963590803279601</v>
      </c>
      <c r="BG34" s="109">
        <v>-1.20027032330376E-2</v>
      </c>
    </row>
    <row r="35" spans="1:59" s="103" customFormat="1" ht="10.5">
      <c r="A35" s="103" t="s">
        <v>282</v>
      </c>
      <c r="B35" s="181">
        <v>65.474540212287295</v>
      </c>
      <c r="C35" s="181">
        <v>66.103730472241807</v>
      </c>
      <c r="D35" s="181">
        <v>62.833288303253902</v>
      </c>
      <c r="E35" s="181">
        <v>64.930881538740095</v>
      </c>
      <c r="F35" s="181">
        <v>69.267027980070793</v>
      </c>
      <c r="G35" s="181">
        <v>74.362215525821199</v>
      </c>
      <c r="H35" s="181">
        <v>76.541145296529805</v>
      </c>
      <c r="I35" s="181">
        <v>78.814800090350303</v>
      </c>
      <c r="J35" s="181">
        <v>85.121710673582299</v>
      </c>
      <c r="K35" s="181">
        <v>87.456818305140501</v>
      </c>
      <c r="L35" s="181">
        <v>92.229842144466403</v>
      </c>
      <c r="M35" s="181">
        <v>98.057881863977002</v>
      </c>
      <c r="N35" s="181">
        <v>102.53596249617</v>
      </c>
      <c r="O35" s="181">
        <v>109.08172844616099</v>
      </c>
      <c r="P35" s="181">
        <v>107.59108440138699</v>
      </c>
      <c r="Q35" s="181">
        <v>107.728897111347</v>
      </c>
      <c r="R35" s="181">
        <v>106.71236894208</v>
      </c>
      <c r="S35" s="181">
        <v>107.492554631888</v>
      </c>
      <c r="T35" s="181">
        <v>106.05257543604699</v>
      </c>
      <c r="U35" s="181">
        <v>109.44369487362501</v>
      </c>
      <c r="V35" s="181">
        <v>113.443345134035</v>
      </c>
      <c r="W35" s="181">
        <v>113.39845860407399</v>
      </c>
      <c r="X35" s="181">
        <v>118.905583288399</v>
      </c>
      <c r="Y35" s="181">
        <v>116.551600602576</v>
      </c>
      <c r="Z35" s="181">
        <v>113.883224180401</v>
      </c>
      <c r="AA35" s="181">
        <v>111.809733295123</v>
      </c>
      <c r="AB35" s="181">
        <v>104.53384951611</v>
      </c>
      <c r="AC35" s="181">
        <v>100.311720443431</v>
      </c>
      <c r="AD35" s="181">
        <v>97.427692803698804</v>
      </c>
      <c r="AE35" s="181">
        <v>98.2460561497615</v>
      </c>
      <c r="AF35" s="181">
        <v>99.442036116013497</v>
      </c>
      <c r="AG35" s="181">
        <v>101.489629393678</v>
      </c>
      <c r="AH35" s="181">
        <v>99.258706285427806</v>
      </c>
      <c r="AI35" s="181">
        <v>101.047326162218</v>
      </c>
      <c r="AJ35" s="181">
        <v>101.067194565614</v>
      </c>
      <c r="AK35" s="181">
        <v>98.380301519000994</v>
      </c>
      <c r="AL35" s="181">
        <v>101.043457072221</v>
      </c>
      <c r="AM35" s="181">
        <v>100.210283135198</v>
      </c>
      <c r="AN35" s="181">
        <v>100.685786576572</v>
      </c>
      <c r="AO35" s="181">
        <v>102.44717799516999</v>
      </c>
      <c r="AP35" s="181">
        <v>109.617781585674</v>
      </c>
      <c r="AQ35" s="181">
        <v>108.365535650387</v>
      </c>
      <c r="AR35" s="181">
        <v>107.175020892202</v>
      </c>
      <c r="AS35" s="181">
        <v>105.916406358562</v>
      </c>
      <c r="AT35" s="181">
        <v>97.704893209787997</v>
      </c>
      <c r="AU35" s="181">
        <v>99.844716540725898</v>
      </c>
      <c r="AV35" s="181">
        <v>97.188920078295595</v>
      </c>
      <c r="AW35" s="181">
        <v>90.913441792807902</v>
      </c>
      <c r="AX35" s="181">
        <v>86.547156657978803</v>
      </c>
      <c r="AY35" s="181">
        <v>86.635389545883598</v>
      </c>
      <c r="AZ35" s="181">
        <v>91.544918016188106</v>
      </c>
      <c r="BA35" s="181">
        <v>93.774255060102405</v>
      </c>
      <c r="BB35" s="181">
        <v>98.700291226738102</v>
      </c>
      <c r="BC35" s="181">
        <v>99.6237269889684</v>
      </c>
      <c r="BD35" s="181">
        <v>101.161364214255</v>
      </c>
      <c r="BE35" s="182">
        <v>100.20068037024301</v>
      </c>
      <c r="BF35" s="109">
        <v>-1.22028425015729E-2</v>
      </c>
      <c r="BG35" s="109">
        <v>3.4825766869719401E-3</v>
      </c>
    </row>
    <row r="36" spans="1:59" s="103" customFormat="1" ht="10.5">
      <c r="A36" s="103" t="s">
        <v>283</v>
      </c>
      <c r="B36" s="181">
        <v>139.79955814159101</v>
      </c>
      <c r="C36" s="181">
        <v>144.74867730305499</v>
      </c>
      <c r="D36" s="181">
        <v>141.52341725893501</v>
      </c>
      <c r="E36" s="181">
        <v>148.049245381106</v>
      </c>
      <c r="F36" s="181">
        <v>145.58762610473801</v>
      </c>
      <c r="G36" s="181">
        <v>173.46303963839699</v>
      </c>
      <c r="H36" s="181">
        <v>186.36301349622099</v>
      </c>
      <c r="I36" s="181">
        <v>199.85981612743399</v>
      </c>
      <c r="J36" s="181">
        <v>238.02788810308101</v>
      </c>
      <c r="K36" s="181">
        <v>228.837887515772</v>
      </c>
      <c r="L36" s="181">
        <v>216.92455944864</v>
      </c>
      <c r="M36" s="181">
        <v>221.85853656322001</v>
      </c>
      <c r="N36" s="181">
        <v>232.587041711095</v>
      </c>
      <c r="O36" s="181">
        <v>240.84422653092199</v>
      </c>
      <c r="P36" s="181">
        <v>248.75824841665701</v>
      </c>
      <c r="Q36" s="181">
        <v>249.37985419879399</v>
      </c>
      <c r="R36" s="181">
        <v>251.599730344872</v>
      </c>
      <c r="S36" s="181">
        <v>254.68847573444</v>
      </c>
      <c r="T36" s="181">
        <v>259.77239482927303</v>
      </c>
      <c r="U36" s="181">
        <v>270.21661348809499</v>
      </c>
      <c r="V36" s="181">
        <v>264.40331557575502</v>
      </c>
      <c r="W36" s="181">
        <v>273.28750854359799</v>
      </c>
      <c r="X36" s="181">
        <v>278.91345074213598</v>
      </c>
      <c r="Y36" s="181">
        <v>290.96153190126302</v>
      </c>
      <c r="Z36" s="181">
        <v>298.17942905587398</v>
      </c>
      <c r="AA36" s="181">
        <v>295.386112200247</v>
      </c>
      <c r="AB36" s="181">
        <v>285.457470809266</v>
      </c>
      <c r="AC36" s="181">
        <v>292.65871960946401</v>
      </c>
      <c r="AD36" s="181">
        <v>301.141107938321</v>
      </c>
      <c r="AE36" s="181">
        <v>301.64897714415002</v>
      </c>
      <c r="AF36" s="181">
        <v>308.399540405116</v>
      </c>
      <c r="AG36" s="181">
        <v>323.74737428926801</v>
      </c>
      <c r="AH36" s="181">
        <v>335.94739777565098</v>
      </c>
      <c r="AI36" s="181">
        <v>359.93852415962601</v>
      </c>
      <c r="AJ36" s="181">
        <v>390.61375617199502</v>
      </c>
      <c r="AK36" s="181">
        <v>410.94529006307999</v>
      </c>
      <c r="AL36" s="181">
        <v>411.56747387425798</v>
      </c>
      <c r="AM36" s="181">
        <v>423.85481668444203</v>
      </c>
      <c r="AN36" s="181">
        <v>422.05677721208701</v>
      </c>
      <c r="AO36" s="181">
        <v>426.01268925560902</v>
      </c>
      <c r="AP36" s="181">
        <v>422.13753611392798</v>
      </c>
      <c r="AQ36" s="181">
        <v>456.09131779504497</v>
      </c>
      <c r="AR36" s="181">
        <v>511.68085557585499</v>
      </c>
      <c r="AS36" s="181">
        <v>626.58267272035505</v>
      </c>
      <c r="AT36" s="181">
        <v>615.30461479105304</v>
      </c>
      <c r="AU36" s="181">
        <v>607.04745069972296</v>
      </c>
      <c r="AV36" s="181">
        <v>601.25285779725698</v>
      </c>
      <c r="AW36" s="181">
        <v>603.159870330069</v>
      </c>
      <c r="AX36" s="181">
        <v>619.47497672819304</v>
      </c>
      <c r="AY36" s="181">
        <v>616.02550775978898</v>
      </c>
      <c r="AZ36" s="181">
        <v>639.73181565940695</v>
      </c>
      <c r="BA36" s="181">
        <v>639.14807156102802</v>
      </c>
      <c r="BB36" s="181">
        <v>664.23162266611905</v>
      </c>
      <c r="BC36" s="181">
        <v>683.42821116071696</v>
      </c>
      <c r="BD36" s="181">
        <v>646.18846772179995</v>
      </c>
      <c r="BE36" s="182">
        <v>601.83147137337403</v>
      </c>
      <c r="BF36" s="109">
        <v>-7.1188742802930097E-2</v>
      </c>
      <c r="BG36" s="109">
        <v>4.9093870578971197E-3</v>
      </c>
    </row>
    <row r="37" spans="1:59" s="103" customFormat="1" ht="10.5">
      <c r="A37" s="103" t="s">
        <v>284</v>
      </c>
      <c r="B37" s="181">
        <v>86.051732442191707</v>
      </c>
      <c r="C37" s="181">
        <v>96.079813975409607</v>
      </c>
      <c r="D37" s="181">
        <v>103.74428311898301</v>
      </c>
      <c r="E37" s="181">
        <v>120.424188729516</v>
      </c>
      <c r="F37" s="181">
        <v>120.02518018701301</v>
      </c>
      <c r="G37" s="181">
        <v>93.650479124476107</v>
      </c>
      <c r="H37" s="181">
        <v>96.172471172775801</v>
      </c>
      <c r="I37" s="181">
        <v>100.05259820141301</v>
      </c>
      <c r="J37" s="181">
        <v>103.521249028203</v>
      </c>
      <c r="K37" s="181">
        <v>103.570527807481</v>
      </c>
      <c r="L37" s="181">
        <v>95.303873126861305</v>
      </c>
      <c r="M37" s="181">
        <v>95.670251142132301</v>
      </c>
      <c r="N37" s="181">
        <v>100.28100939722199</v>
      </c>
      <c r="O37" s="181">
        <v>102.71275269735099</v>
      </c>
      <c r="P37" s="181">
        <v>111.639003233089</v>
      </c>
      <c r="Q37" s="181">
        <v>106.650898143443</v>
      </c>
      <c r="R37" s="181">
        <v>102.925091159448</v>
      </c>
      <c r="S37" s="181">
        <v>101.25635932752</v>
      </c>
      <c r="T37" s="181">
        <v>99.054266404250797</v>
      </c>
      <c r="U37" s="181">
        <v>97.481432254597706</v>
      </c>
      <c r="V37" s="181">
        <v>101.907794922099</v>
      </c>
      <c r="W37" s="181">
        <v>109.889274981992</v>
      </c>
      <c r="X37" s="181">
        <v>111.19616039128201</v>
      </c>
      <c r="Y37" s="181">
        <v>110.744210360577</v>
      </c>
      <c r="Z37" s="181">
        <v>114.21850014304</v>
      </c>
      <c r="AA37" s="181">
        <v>119.876510988378</v>
      </c>
      <c r="AB37" s="181">
        <v>123.93974855206299</v>
      </c>
      <c r="AC37" s="181">
        <v>124.361421293589</v>
      </c>
      <c r="AD37" s="181">
        <v>126.463065024069</v>
      </c>
      <c r="AE37" s="181">
        <v>130.68292472506201</v>
      </c>
      <c r="AF37" s="181">
        <v>132.364236178548</v>
      </c>
      <c r="AG37" s="181">
        <v>138.914894313037</v>
      </c>
      <c r="AH37" s="181">
        <v>143.73245104280099</v>
      </c>
      <c r="AI37" s="181">
        <v>153.05155591914999</v>
      </c>
      <c r="AJ37" s="181">
        <v>160.01990494291101</v>
      </c>
      <c r="AK37" s="181">
        <v>164.155759447751</v>
      </c>
      <c r="AL37" s="181">
        <v>171.337955151795</v>
      </c>
      <c r="AM37" s="181">
        <v>167.30492983217101</v>
      </c>
      <c r="AN37" s="181">
        <v>160.02913141097</v>
      </c>
      <c r="AO37" s="181">
        <v>159.014313874349</v>
      </c>
      <c r="AP37" s="181">
        <v>162.64662858228201</v>
      </c>
      <c r="AQ37" s="181">
        <v>162.51703368452399</v>
      </c>
      <c r="AR37" s="181">
        <v>163.894255451589</v>
      </c>
      <c r="AS37" s="181">
        <v>159.768563151134</v>
      </c>
      <c r="AT37" s="181">
        <v>143.258333658216</v>
      </c>
      <c r="AU37" s="181">
        <v>141.00691858585</v>
      </c>
      <c r="AV37" s="181">
        <v>132.42049620399999</v>
      </c>
      <c r="AW37" s="181">
        <v>130.05053550550201</v>
      </c>
      <c r="AX37" s="181">
        <v>127.136289405908</v>
      </c>
      <c r="AY37" s="181">
        <v>126.347964625594</v>
      </c>
      <c r="AZ37" s="181">
        <v>133.51311742703899</v>
      </c>
      <c r="BA37" s="181">
        <v>138.00213472073901</v>
      </c>
      <c r="BB37" s="181">
        <v>136.78859449431599</v>
      </c>
      <c r="BC37" s="181">
        <v>137.915505391913</v>
      </c>
      <c r="BD37" s="181">
        <v>135.828972829072</v>
      </c>
      <c r="BE37" s="182">
        <v>124.560034960693</v>
      </c>
      <c r="BF37" s="109">
        <v>-8.5469731464153695E-2</v>
      </c>
      <c r="BG37" s="109">
        <v>-5.3111445229368E-3</v>
      </c>
    </row>
    <row r="38" spans="1:59" s="103" customFormat="1" ht="10.5">
      <c r="A38" s="103" t="s">
        <v>285</v>
      </c>
      <c r="B38" s="181">
        <v>64.119135100211494</v>
      </c>
      <c r="C38" s="181">
        <v>69.132366771489501</v>
      </c>
      <c r="D38" s="181">
        <v>74.404018898002505</v>
      </c>
      <c r="E38" s="181">
        <v>79.892727038749896</v>
      </c>
      <c r="F38" s="181">
        <v>85.468526462679804</v>
      </c>
      <c r="G38" s="181">
        <v>93.762786840836995</v>
      </c>
      <c r="H38" s="181">
        <v>98.085294925409499</v>
      </c>
      <c r="I38" s="181">
        <v>102.17003609944</v>
      </c>
      <c r="J38" s="181">
        <v>105.997576769651</v>
      </c>
      <c r="K38" s="181">
        <v>105.29792090457801</v>
      </c>
      <c r="L38" s="181">
        <v>102.466006632012</v>
      </c>
      <c r="M38" s="181">
        <v>107.665316202778</v>
      </c>
      <c r="N38" s="181">
        <v>107.418870447947</v>
      </c>
      <c r="O38" s="181">
        <v>109.71949542287599</v>
      </c>
      <c r="P38" s="181">
        <v>112.78949488661399</v>
      </c>
      <c r="Q38" s="181">
        <v>109.55747751988299</v>
      </c>
      <c r="R38" s="181">
        <v>106.98669661680201</v>
      </c>
      <c r="S38" s="181">
        <v>104.59483649531499</v>
      </c>
      <c r="T38" s="181">
        <v>102.175997428004</v>
      </c>
      <c r="U38" s="181">
        <v>103.58191422839499</v>
      </c>
      <c r="V38" s="181">
        <v>103.042502740232</v>
      </c>
      <c r="W38" s="181">
        <v>105.766632754767</v>
      </c>
      <c r="X38" s="181">
        <v>108.929339889426</v>
      </c>
      <c r="Y38" s="181">
        <v>111.58982069109101</v>
      </c>
      <c r="Z38" s="181">
        <v>114.77608941791701</v>
      </c>
      <c r="AA38" s="181">
        <v>116.680437905753</v>
      </c>
      <c r="AB38" s="181">
        <v>120.150591796714</v>
      </c>
      <c r="AC38" s="181">
        <v>119.538472903273</v>
      </c>
      <c r="AD38" s="181">
        <v>116.901670890067</v>
      </c>
      <c r="AE38" s="181">
        <v>116.567383641004</v>
      </c>
      <c r="AF38" s="181">
        <v>121.480497804094</v>
      </c>
      <c r="AG38" s="181">
        <v>121.621370717288</v>
      </c>
      <c r="AH38" s="181">
        <v>124.08372210856901</v>
      </c>
      <c r="AI38" s="181">
        <v>127.305182507335</v>
      </c>
      <c r="AJ38" s="181">
        <v>131.051605153232</v>
      </c>
      <c r="AK38" s="181">
        <v>132.74219481657599</v>
      </c>
      <c r="AL38" s="181">
        <v>132.15869293621799</v>
      </c>
      <c r="AM38" s="181">
        <v>130.61002145916899</v>
      </c>
      <c r="AN38" s="181">
        <v>133.90656167041001</v>
      </c>
      <c r="AO38" s="181">
        <v>135.89261446880801</v>
      </c>
      <c r="AP38" s="181">
        <v>135.33218697704299</v>
      </c>
      <c r="AQ38" s="181">
        <v>134.06845412246599</v>
      </c>
      <c r="AR38" s="181">
        <v>131.06571400055799</v>
      </c>
      <c r="AS38" s="181">
        <v>128.32612816670101</v>
      </c>
      <c r="AT38" s="181">
        <v>119.231339861202</v>
      </c>
      <c r="AU38" s="181">
        <v>122.606198780455</v>
      </c>
      <c r="AV38" s="181">
        <v>119.617794545821</v>
      </c>
      <c r="AW38" s="181">
        <v>115.645260149809</v>
      </c>
      <c r="AX38" s="181">
        <v>109.659774835794</v>
      </c>
      <c r="AY38" s="181">
        <v>103.34073241373299</v>
      </c>
      <c r="AZ38" s="181">
        <v>106.03913136521599</v>
      </c>
      <c r="BA38" s="181">
        <v>106.25252270873</v>
      </c>
      <c r="BB38" s="181">
        <v>107.523298376265</v>
      </c>
      <c r="BC38" s="181">
        <v>108.39519531210399</v>
      </c>
      <c r="BD38" s="181">
        <v>106.472324180066</v>
      </c>
      <c r="BE38" s="182">
        <v>96.969478976927405</v>
      </c>
      <c r="BF38" s="109">
        <v>-9.1740170133324098E-2</v>
      </c>
      <c r="BG38" s="109">
        <v>-1.1254247151259399E-2</v>
      </c>
    </row>
    <row r="39" spans="1:59" s="103" customFormat="1" ht="10.5">
      <c r="A39" s="103" t="s">
        <v>286</v>
      </c>
      <c r="B39" s="181" t="s">
        <v>273</v>
      </c>
      <c r="C39" s="181" t="s">
        <v>273</v>
      </c>
      <c r="D39" s="181" t="s">
        <v>273</v>
      </c>
      <c r="E39" s="181" t="s">
        <v>273</v>
      </c>
      <c r="F39" s="181" t="s">
        <v>273</v>
      </c>
      <c r="G39" s="181" t="s">
        <v>273</v>
      </c>
      <c r="H39" s="181" t="s">
        <v>273</v>
      </c>
      <c r="I39" s="181" t="s">
        <v>273</v>
      </c>
      <c r="J39" s="181" t="s">
        <v>273</v>
      </c>
      <c r="K39" s="181" t="s">
        <v>273</v>
      </c>
      <c r="L39" s="181" t="s">
        <v>273</v>
      </c>
      <c r="M39" s="181" t="s">
        <v>273</v>
      </c>
      <c r="N39" s="181" t="s">
        <v>273</v>
      </c>
      <c r="O39" s="181" t="s">
        <v>273</v>
      </c>
      <c r="P39" s="181" t="s">
        <v>273</v>
      </c>
      <c r="Q39" s="181" t="s">
        <v>273</v>
      </c>
      <c r="R39" s="181" t="s">
        <v>273</v>
      </c>
      <c r="S39" s="181" t="s">
        <v>273</v>
      </c>
      <c r="T39" s="181" t="s">
        <v>273</v>
      </c>
      <c r="U39" s="181" t="s">
        <v>273</v>
      </c>
      <c r="V39" s="181">
        <v>147.52125521927701</v>
      </c>
      <c r="W39" s="181">
        <v>135.899396540569</v>
      </c>
      <c r="X39" s="181">
        <v>122.59892013177701</v>
      </c>
      <c r="Y39" s="181">
        <v>114.82547738224299</v>
      </c>
      <c r="Z39" s="181">
        <v>114.043796648373</v>
      </c>
      <c r="AA39" s="181">
        <v>115.738047286331</v>
      </c>
      <c r="AB39" s="181">
        <v>107.480617669477</v>
      </c>
      <c r="AC39" s="181">
        <v>77.739946859573195</v>
      </c>
      <c r="AD39" s="181">
        <v>67.800119614622602</v>
      </c>
      <c r="AE39" s="181">
        <v>66.562608831176604</v>
      </c>
      <c r="AF39" s="181">
        <v>63.205998245019501</v>
      </c>
      <c r="AG39" s="181">
        <v>59.735436589478802</v>
      </c>
      <c r="AH39" s="181">
        <v>60.5197880290035</v>
      </c>
      <c r="AI39" s="181">
        <v>66.189837739127896</v>
      </c>
      <c r="AJ39" s="181">
        <v>56.957801611041901</v>
      </c>
      <c r="AK39" s="181">
        <v>56.243573883921002</v>
      </c>
      <c r="AL39" s="181">
        <v>61.300781978569397</v>
      </c>
      <c r="AM39" s="181">
        <v>62.641783581495197</v>
      </c>
      <c r="AN39" s="181">
        <v>62.617923609468399</v>
      </c>
      <c r="AO39" s="181">
        <v>71.0753454161012</v>
      </c>
      <c r="AP39" s="181">
        <v>74.112185829128705</v>
      </c>
      <c r="AQ39" s="181">
        <v>71.278942477767501</v>
      </c>
      <c r="AR39" s="181">
        <v>74.409841339878597</v>
      </c>
      <c r="AS39" s="181">
        <v>75.740049253531197</v>
      </c>
      <c r="AT39" s="181">
        <v>72.536347878943602</v>
      </c>
      <c r="AU39" s="181">
        <v>83.314279682434702</v>
      </c>
      <c r="AV39" s="181">
        <v>75.265318233661304</v>
      </c>
      <c r="AW39" s="181">
        <v>78.496040924293297</v>
      </c>
      <c r="AX39" s="181">
        <v>76.478122233670405</v>
      </c>
      <c r="AY39" s="181">
        <v>71.187103723417295</v>
      </c>
      <c r="AZ39" s="181">
        <v>73.688469839345103</v>
      </c>
      <c r="BA39" s="181">
        <v>79.3142177719145</v>
      </c>
      <c r="BB39" s="181">
        <v>87.782913097979801</v>
      </c>
      <c r="BC39" s="181">
        <v>80.838429840133102</v>
      </c>
      <c r="BD39" s="181">
        <v>82.984970973821703</v>
      </c>
      <c r="BE39" s="182">
        <v>76.930366959498897</v>
      </c>
      <c r="BF39" s="109">
        <v>-7.5493142918026293E-2</v>
      </c>
      <c r="BG39" s="109">
        <v>1.35481285499437E-2</v>
      </c>
    </row>
    <row r="40" spans="1:59" s="103" customFormat="1" ht="10.5">
      <c r="A40" s="103" t="s">
        <v>287</v>
      </c>
      <c r="B40" s="181" t="s">
        <v>273</v>
      </c>
      <c r="C40" s="181" t="s">
        <v>273</v>
      </c>
      <c r="D40" s="181" t="s">
        <v>273</v>
      </c>
      <c r="E40" s="181" t="s">
        <v>273</v>
      </c>
      <c r="F40" s="181" t="s">
        <v>273</v>
      </c>
      <c r="G40" s="181" t="s">
        <v>273</v>
      </c>
      <c r="H40" s="181" t="s">
        <v>273</v>
      </c>
      <c r="I40" s="181" t="s">
        <v>273</v>
      </c>
      <c r="J40" s="181" t="s">
        <v>273</v>
      </c>
      <c r="K40" s="181" t="s">
        <v>273</v>
      </c>
      <c r="L40" s="181" t="s">
        <v>273</v>
      </c>
      <c r="M40" s="181" t="s">
        <v>273</v>
      </c>
      <c r="N40" s="181" t="s">
        <v>273</v>
      </c>
      <c r="O40" s="181" t="s">
        <v>273</v>
      </c>
      <c r="P40" s="181" t="s">
        <v>273</v>
      </c>
      <c r="Q40" s="181" t="s">
        <v>273</v>
      </c>
      <c r="R40" s="181" t="s">
        <v>273</v>
      </c>
      <c r="S40" s="181" t="s">
        <v>273</v>
      </c>
      <c r="T40" s="181" t="s">
        <v>273</v>
      </c>
      <c r="U40" s="181" t="s">
        <v>273</v>
      </c>
      <c r="V40" s="181">
        <v>181.95685155398999</v>
      </c>
      <c r="W40" s="181">
        <v>166.344074606764</v>
      </c>
      <c r="X40" s="181">
        <v>172.74328401808199</v>
      </c>
      <c r="Y40" s="181">
        <v>179.567591127166</v>
      </c>
      <c r="Z40" s="181">
        <v>193.081014176076</v>
      </c>
      <c r="AA40" s="181">
        <v>195.57857221215701</v>
      </c>
      <c r="AB40" s="181">
        <v>206.755838066694</v>
      </c>
      <c r="AC40" s="181">
        <v>126.701975239866</v>
      </c>
      <c r="AD40" s="181">
        <v>99.480548055782293</v>
      </c>
      <c r="AE40" s="181">
        <v>86.519677507471698</v>
      </c>
      <c r="AF40" s="181">
        <v>97.102206639657396</v>
      </c>
      <c r="AG40" s="181">
        <v>106.285138676798</v>
      </c>
      <c r="AH40" s="181">
        <v>98.724055598030304</v>
      </c>
      <c r="AI40" s="181">
        <v>106.601470040561</v>
      </c>
      <c r="AJ40" s="181">
        <v>89.370295215132998</v>
      </c>
      <c r="AK40" s="181">
        <v>79.642172262483598</v>
      </c>
      <c r="AL40" s="181">
        <v>93.8035700933698</v>
      </c>
      <c r="AM40" s="181">
        <v>100.82843170512101</v>
      </c>
      <c r="AN40" s="181">
        <v>106.64354438397901</v>
      </c>
      <c r="AO40" s="181">
        <v>108.623967271336</v>
      </c>
      <c r="AP40" s="181">
        <v>99.896905270314704</v>
      </c>
      <c r="AQ40" s="181">
        <v>96.929346484146393</v>
      </c>
      <c r="AR40" s="181">
        <v>107.458867074718</v>
      </c>
      <c r="AS40" s="181">
        <v>108.029310497908</v>
      </c>
      <c r="AT40" s="181">
        <v>100.54484095889001</v>
      </c>
      <c r="AU40" s="181">
        <v>75.4970131791885</v>
      </c>
      <c r="AV40" s="181">
        <v>79.382125568272798</v>
      </c>
      <c r="AW40" s="181">
        <v>80.684733402304104</v>
      </c>
      <c r="AX40" s="181">
        <v>75.294325106996297</v>
      </c>
      <c r="AY40" s="181">
        <v>73.531909226993093</v>
      </c>
      <c r="AZ40" s="181">
        <v>77.821584215526102</v>
      </c>
      <c r="BA40" s="181">
        <v>80.325137302780206</v>
      </c>
      <c r="BB40" s="181">
        <v>86.0858192413842</v>
      </c>
      <c r="BC40" s="181">
        <v>89.521901731413905</v>
      </c>
      <c r="BD40" s="181">
        <v>90.636850745556799</v>
      </c>
      <c r="BE40" s="182">
        <v>91.314141311539402</v>
      </c>
      <c r="BF40" s="109">
        <v>4.7199166022189303E-3</v>
      </c>
      <c r="BG40" s="109">
        <v>-1.03206661472185E-2</v>
      </c>
    </row>
    <row r="41" spans="1:59" s="103" customFormat="1" ht="10.5">
      <c r="A41" s="103" t="s">
        <v>288</v>
      </c>
      <c r="B41" s="181">
        <v>455.65438514659598</v>
      </c>
      <c r="C41" s="181">
        <v>433.65174852522199</v>
      </c>
      <c r="D41" s="181">
        <v>424.75799709185799</v>
      </c>
      <c r="E41" s="181">
        <v>457.226608780064</v>
      </c>
      <c r="F41" s="181">
        <v>489.56480886813898</v>
      </c>
      <c r="G41" s="181">
        <v>505.18386561153102</v>
      </c>
      <c r="H41" s="181">
        <v>482.15505446597598</v>
      </c>
      <c r="I41" s="181">
        <v>493.04522346886699</v>
      </c>
      <c r="J41" s="181">
        <v>518.08026296894104</v>
      </c>
      <c r="K41" s="181">
        <v>521.56892906973405</v>
      </c>
      <c r="L41" s="181">
        <v>429.82810466009801</v>
      </c>
      <c r="M41" s="181">
        <v>427.43279112422402</v>
      </c>
      <c r="N41" s="181">
        <v>396.16662664397199</v>
      </c>
      <c r="O41" s="181">
        <v>409.75023762047198</v>
      </c>
      <c r="P41" s="181">
        <v>419.17428479287298</v>
      </c>
      <c r="Q41" s="181">
        <v>385.06550949325401</v>
      </c>
      <c r="R41" s="181">
        <v>328.62502892169999</v>
      </c>
      <c r="S41" s="181">
        <v>307.62506279118799</v>
      </c>
      <c r="T41" s="181">
        <v>287.40165671596799</v>
      </c>
      <c r="U41" s="181">
        <v>309.22815496026499</v>
      </c>
      <c r="V41" s="181">
        <v>316.62888231093399</v>
      </c>
      <c r="W41" s="181">
        <v>308.00549500626602</v>
      </c>
      <c r="X41" s="181">
        <v>289.14752449632999</v>
      </c>
      <c r="Y41" s="181">
        <v>293.931796919688</v>
      </c>
      <c r="Z41" s="181">
        <v>334.50777205913499</v>
      </c>
      <c r="AA41" s="181">
        <v>350.151130555424</v>
      </c>
      <c r="AB41" s="181">
        <v>371.854997231254</v>
      </c>
      <c r="AC41" s="181">
        <v>368.14656335817</v>
      </c>
      <c r="AD41" s="181">
        <v>367.88881527311702</v>
      </c>
      <c r="AE41" s="181">
        <v>348.77447188398901</v>
      </c>
      <c r="AF41" s="181">
        <v>299.10623580714503</v>
      </c>
      <c r="AG41" s="181">
        <v>303.32357350585897</v>
      </c>
      <c r="AH41" s="181">
        <v>292.61027531348299</v>
      </c>
      <c r="AI41" s="181">
        <v>278.63155311872498</v>
      </c>
      <c r="AJ41" s="181">
        <v>290.77424726238797</v>
      </c>
      <c r="AK41" s="181">
        <v>306.82014036614999</v>
      </c>
      <c r="AL41" s="181">
        <v>325.73804443100499</v>
      </c>
      <c r="AM41" s="181">
        <v>353.30915320210801</v>
      </c>
      <c r="AN41" s="181">
        <v>367.54433325042697</v>
      </c>
      <c r="AO41" s="181">
        <v>412.19077748871803</v>
      </c>
      <c r="AP41" s="181">
        <v>412.81265053147598</v>
      </c>
      <c r="AQ41" s="181">
        <v>398.69004786406299</v>
      </c>
      <c r="AR41" s="181">
        <v>379.44920515869899</v>
      </c>
      <c r="AS41" s="181">
        <v>368.49742917608302</v>
      </c>
      <c r="AT41" s="181">
        <v>344.50474996789899</v>
      </c>
      <c r="AU41" s="181">
        <v>354.65974731331301</v>
      </c>
      <c r="AV41" s="181">
        <v>337.87581258923001</v>
      </c>
      <c r="AW41" s="181">
        <v>324.51854843951099</v>
      </c>
      <c r="AX41" s="181">
        <v>302.45381151610701</v>
      </c>
      <c r="AY41" s="181">
        <v>286.62600221317001</v>
      </c>
      <c r="AZ41" s="181">
        <v>272.53677103502702</v>
      </c>
      <c r="BA41" s="181">
        <v>263.11528570867898</v>
      </c>
      <c r="BB41" s="181">
        <v>268.45486770619999</v>
      </c>
      <c r="BC41" s="181">
        <v>275.25205418812197</v>
      </c>
      <c r="BD41" s="181">
        <v>274.63825170798702</v>
      </c>
      <c r="BE41" s="182">
        <v>229.41400392844099</v>
      </c>
      <c r="BF41" s="109">
        <v>-0.166950749623479</v>
      </c>
      <c r="BG41" s="109">
        <v>-2.2410381015327101E-2</v>
      </c>
    </row>
    <row r="42" spans="1:59" s="103" customFormat="1" ht="10.5">
      <c r="A42" s="103" t="s">
        <v>289</v>
      </c>
      <c r="B42" s="181">
        <v>121.67013560130999</v>
      </c>
      <c r="C42" s="181">
        <v>128.67901013117401</v>
      </c>
      <c r="D42" s="181">
        <v>134.403238919725</v>
      </c>
      <c r="E42" s="181">
        <v>148.56700037546901</v>
      </c>
      <c r="F42" s="181">
        <v>163.76223923971699</v>
      </c>
      <c r="G42" s="181">
        <v>182.67986049159899</v>
      </c>
      <c r="H42" s="181">
        <v>190.50072965830799</v>
      </c>
      <c r="I42" s="181">
        <v>218.872589241729</v>
      </c>
      <c r="J42" s="181">
        <v>230.405247801255</v>
      </c>
      <c r="K42" s="181">
        <v>216.53504589258401</v>
      </c>
      <c r="L42" s="181">
        <v>216.3462997597</v>
      </c>
      <c r="M42" s="181">
        <v>234.07269020547199</v>
      </c>
      <c r="N42" s="181">
        <v>228.21983830612999</v>
      </c>
      <c r="O42" s="181">
        <v>231.28996112984501</v>
      </c>
      <c r="P42" s="181">
        <v>237.51768002971301</v>
      </c>
      <c r="Q42" s="181">
        <v>221.75436476508099</v>
      </c>
      <c r="R42" s="181">
        <v>209.16798550564499</v>
      </c>
      <c r="S42" s="181">
        <v>192.41857462492499</v>
      </c>
      <c r="T42" s="181">
        <v>192.401638208013</v>
      </c>
      <c r="U42" s="181">
        <v>198.767292367735</v>
      </c>
      <c r="V42" s="181">
        <v>203.99379645229001</v>
      </c>
      <c r="W42" s="181">
        <v>212.89558413328899</v>
      </c>
      <c r="X42" s="181">
        <v>215.992811336876</v>
      </c>
      <c r="Y42" s="181">
        <v>215.35662896011999</v>
      </c>
      <c r="Z42" s="181">
        <v>214.96239253454701</v>
      </c>
      <c r="AA42" s="181">
        <v>218.95787022408999</v>
      </c>
      <c r="AB42" s="181">
        <v>221.65118334740501</v>
      </c>
      <c r="AC42" s="181">
        <v>222.78403797843399</v>
      </c>
      <c r="AD42" s="181">
        <v>223.13127085186099</v>
      </c>
      <c r="AE42" s="181">
        <v>219.27341456022799</v>
      </c>
      <c r="AF42" s="181">
        <v>226.74249196844801</v>
      </c>
      <c r="AG42" s="181">
        <v>235.06690827927801</v>
      </c>
      <c r="AH42" s="181">
        <v>229.49113240223801</v>
      </c>
      <c r="AI42" s="181">
        <v>229.75947745705801</v>
      </c>
      <c r="AJ42" s="181">
        <v>225.67155060275601</v>
      </c>
      <c r="AK42" s="181">
        <v>227.30310380335001</v>
      </c>
      <c r="AL42" s="181">
        <v>234.663971041965</v>
      </c>
      <c r="AM42" s="181">
        <v>233.36508457816001</v>
      </c>
      <c r="AN42" s="181">
        <v>233.630602945242</v>
      </c>
      <c r="AO42" s="181">
        <v>240.16527891620399</v>
      </c>
      <c r="AP42" s="181">
        <v>243.923213482113</v>
      </c>
      <c r="AQ42" s="181">
        <v>237.84913251420701</v>
      </c>
      <c r="AR42" s="181">
        <v>240.88748706732201</v>
      </c>
      <c r="AS42" s="181">
        <v>236.969931488886</v>
      </c>
      <c r="AT42" s="181">
        <v>232.71415242324099</v>
      </c>
      <c r="AU42" s="181">
        <v>245.46670462394599</v>
      </c>
      <c r="AV42" s="181">
        <v>234.35833301690599</v>
      </c>
      <c r="AW42" s="181">
        <v>225.876487817688</v>
      </c>
      <c r="AX42" s="181">
        <v>218.53373451506101</v>
      </c>
      <c r="AY42" s="181">
        <v>205.66680960024101</v>
      </c>
      <c r="AZ42" s="181">
        <v>207.98232638439401</v>
      </c>
      <c r="BA42" s="181">
        <v>211.26670011191001</v>
      </c>
      <c r="BB42" s="181">
        <v>207.504904190932</v>
      </c>
      <c r="BC42" s="181">
        <v>206.83942961269301</v>
      </c>
      <c r="BD42" s="181">
        <v>205.448567580961</v>
      </c>
      <c r="BE42" s="182">
        <v>196.82411399729301</v>
      </c>
      <c r="BF42" s="109">
        <v>-4.4596195022525098E-2</v>
      </c>
      <c r="BG42" s="109">
        <v>-1.23841931842771E-2</v>
      </c>
    </row>
    <row r="43" spans="1:59" s="103" customFormat="1" ht="10.5">
      <c r="A43" s="103" t="s">
        <v>290</v>
      </c>
      <c r="B43" s="181" t="s">
        <v>273</v>
      </c>
      <c r="C43" s="181" t="s">
        <v>273</v>
      </c>
      <c r="D43" s="181" t="s">
        <v>273</v>
      </c>
      <c r="E43" s="181" t="s">
        <v>273</v>
      </c>
      <c r="F43" s="181" t="s">
        <v>273</v>
      </c>
      <c r="G43" s="181" t="s">
        <v>273</v>
      </c>
      <c r="H43" s="181" t="s">
        <v>273</v>
      </c>
      <c r="I43" s="181" t="s">
        <v>273</v>
      </c>
      <c r="J43" s="181" t="s">
        <v>273</v>
      </c>
      <c r="K43" s="181" t="s">
        <v>273</v>
      </c>
      <c r="L43" s="181" t="s">
        <v>273</v>
      </c>
      <c r="M43" s="181" t="s">
        <v>273</v>
      </c>
      <c r="N43" s="181" t="s">
        <v>273</v>
      </c>
      <c r="O43" s="181" t="s">
        <v>273</v>
      </c>
      <c r="P43" s="181" t="s">
        <v>273</v>
      </c>
      <c r="Q43" s="181" t="s">
        <v>273</v>
      </c>
      <c r="R43" s="181" t="s">
        <v>273</v>
      </c>
      <c r="S43" s="181" t="s">
        <v>273</v>
      </c>
      <c r="T43" s="181" t="s">
        <v>273</v>
      </c>
      <c r="U43" s="181" t="s">
        <v>273</v>
      </c>
      <c r="V43" s="181" t="s">
        <v>273</v>
      </c>
      <c r="W43" s="181" t="s">
        <v>273</v>
      </c>
      <c r="X43" s="181" t="s">
        <v>273</v>
      </c>
      <c r="Y43" s="181" t="s">
        <v>273</v>
      </c>
      <c r="Z43" s="181" t="s">
        <v>273</v>
      </c>
      <c r="AA43" s="181">
        <v>53.329683156969402</v>
      </c>
      <c r="AB43" s="181">
        <v>52.908956047305203</v>
      </c>
      <c r="AC43" s="181">
        <v>54.461782422774</v>
      </c>
      <c r="AD43" s="181">
        <v>54.7721810405287</v>
      </c>
      <c r="AE43" s="181">
        <v>51.441425067922097</v>
      </c>
      <c r="AF43" s="181">
        <v>51.746803767930203</v>
      </c>
      <c r="AG43" s="181">
        <v>59.946868437103802</v>
      </c>
      <c r="AH43" s="181">
        <v>53.745265817396998</v>
      </c>
      <c r="AI43" s="181">
        <v>60.3501555337456</v>
      </c>
      <c r="AJ43" s="181">
        <v>57.359485535509897</v>
      </c>
      <c r="AK43" s="181">
        <v>54.204684987544901</v>
      </c>
      <c r="AL43" s="181">
        <v>50.952099497603299</v>
      </c>
      <c r="AM43" s="181">
        <v>49.596275785181497</v>
      </c>
      <c r="AN43" s="181">
        <v>55.635204501115901</v>
      </c>
      <c r="AO43" s="181">
        <v>54.809571150124398</v>
      </c>
      <c r="AP43" s="181">
        <v>56.4178241428585</v>
      </c>
      <c r="AQ43" s="181">
        <v>57.241727919603598</v>
      </c>
      <c r="AR43" s="181">
        <v>56.939421561720401</v>
      </c>
      <c r="AS43" s="181">
        <v>55.007255058295797</v>
      </c>
      <c r="AT43" s="181">
        <v>54.016937805411402</v>
      </c>
      <c r="AU43" s="181">
        <v>58.208416340940701</v>
      </c>
      <c r="AV43" s="181">
        <v>58.308825718506</v>
      </c>
      <c r="AW43" s="181">
        <v>54.143614163338199</v>
      </c>
      <c r="AX43" s="181">
        <v>51.778725716068699</v>
      </c>
      <c r="AY43" s="181">
        <v>48.084105521534703</v>
      </c>
      <c r="AZ43" s="181">
        <v>50.454105159694002</v>
      </c>
      <c r="BA43" s="181">
        <v>52.313172234022602</v>
      </c>
      <c r="BB43" s="181">
        <v>50.481937872636202</v>
      </c>
      <c r="BC43" s="181">
        <v>50.218200270558398</v>
      </c>
      <c r="BD43" s="181">
        <v>53.209163636588997</v>
      </c>
      <c r="BE43" s="182">
        <v>48.8964555033251</v>
      </c>
      <c r="BF43" s="109">
        <v>-8.3562768183904998E-2</v>
      </c>
      <c r="BG43" s="109">
        <v>-1.5055685051698099E-3</v>
      </c>
    </row>
    <row r="44" spans="1:59" s="103" customFormat="1" ht="10.5">
      <c r="A44" s="103" t="s">
        <v>291</v>
      </c>
      <c r="B44" s="181">
        <v>199.65815060504099</v>
      </c>
      <c r="C44" s="181">
        <v>202.956219653235</v>
      </c>
      <c r="D44" s="181">
        <v>216.03604080883201</v>
      </c>
      <c r="E44" s="181">
        <v>240.00102296521101</v>
      </c>
      <c r="F44" s="181">
        <v>238.94528352075301</v>
      </c>
      <c r="G44" s="181">
        <v>248.487700086351</v>
      </c>
      <c r="H44" s="181">
        <v>259.06141214368103</v>
      </c>
      <c r="I44" s="181">
        <v>272.69243671267401</v>
      </c>
      <c r="J44" s="181">
        <v>286.74746574799798</v>
      </c>
      <c r="K44" s="181">
        <v>287.06577214792298</v>
      </c>
      <c r="L44" s="181">
        <v>289.705088607709</v>
      </c>
      <c r="M44" s="181">
        <v>308.49839984705102</v>
      </c>
      <c r="N44" s="181">
        <v>283.47656428856698</v>
      </c>
      <c r="O44" s="181">
        <v>316.95792158526399</v>
      </c>
      <c r="P44" s="181">
        <v>337.92549608028702</v>
      </c>
      <c r="Q44" s="181">
        <v>320.626536502801</v>
      </c>
      <c r="R44" s="181">
        <v>336.84635742115</v>
      </c>
      <c r="S44" s="181">
        <v>331.750481977795</v>
      </c>
      <c r="T44" s="181">
        <v>362.93677044689099</v>
      </c>
      <c r="U44" s="181">
        <v>366.44723064956003</v>
      </c>
      <c r="V44" s="181">
        <v>361.54612229338397</v>
      </c>
      <c r="W44" s="181">
        <v>351.93536330210401</v>
      </c>
      <c r="X44" s="181">
        <v>367.856090730007</v>
      </c>
      <c r="Y44" s="181">
        <v>377.10273000473899</v>
      </c>
      <c r="Z44" s="181">
        <v>399.47924306668301</v>
      </c>
      <c r="AA44" s="181">
        <v>401.42242573037402</v>
      </c>
      <c r="AB44" s="181">
        <v>368.44995625629599</v>
      </c>
      <c r="AC44" s="181">
        <v>385.82405582837401</v>
      </c>
      <c r="AD44" s="181">
        <v>396.096191396797</v>
      </c>
      <c r="AE44" s="181">
        <v>380.89062993534702</v>
      </c>
      <c r="AF44" s="181">
        <v>401.37629763192803</v>
      </c>
      <c r="AG44" s="181">
        <v>367.08819151934802</v>
      </c>
      <c r="AH44" s="181">
        <v>383.49792573483001</v>
      </c>
      <c r="AI44" s="181">
        <v>396.15807619797403</v>
      </c>
      <c r="AJ44" s="181">
        <v>403.86616818694102</v>
      </c>
      <c r="AK44" s="181">
        <v>444.04682441597402</v>
      </c>
      <c r="AL44" s="181">
        <v>400.68912814766901</v>
      </c>
      <c r="AM44" s="181">
        <v>414.28654048144102</v>
      </c>
      <c r="AN44" s="181">
        <v>364.95396306094898</v>
      </c>
      <c r="AO44" s="181">
        <v>369.325289462478</v>
      </c>
      <c r="AP44" s="181">
        <v>417.30426860962098</v>
      </c>
      <c r="AQ44" s="181">
        <v>379.53546860444902</v>
      </c>
      <c r="AR44" s="181">
        <v>402.76706583872698</v>
      </c>
      <c r="AS44" s="181">
        <v>407.81242159676799</v>
      </c>
      <c r="AT44" s="181">
        <v>372.730137869825</v>
      </c>
      <c r="AU44" s="181">
        <v>353.970507722479</v>
      </c>
      <c r="AV44" s="181">
        <v>354.29400440322598</v>
      </c>
      <c r="AW44" s="181">
        <v>386.29152747031702</v>
      </c>
      <c r="AX44" s="181">
        <v>358.016311860283</v>
      </c>
      <c r="AY44" s="181">
        <v>363.91506024921102</v>
      </c>
      <c r="AZ44" s="181">
        <v>364.37475204010701</v>
      </c>
      <c r="BA44" s="181">
        <v>364.50933335338999</v>
      </c>
      <c r="BB44" s="181">
        <v>362.85140365135499</v>
      </c>
      <c r="BC44" s="181">
        <v>356.23946646111801</v>
      </c>
      <c r="BD44" s="181">
        <v>330.56361781940899</v>
      </c>
      <c r="BE44" s="182">
        <v>355.965906378358</v>
      </c>
      <c r="BF44" s="109">
        <v>7.3903184737768898E-2</v>
      </c>
      <c r="BG44" s="109">
        <v>-1.19337745217986E-2</v>
      </c>
    </row>
    <row r="45" spans="1:59" s="103" customFormat="1" ht="10.5">
      <c r="A45" s="103" t="s">
        <v>292</v>
      </c>
      <c r="B45" s="181">
        <v>89.065510581758403</v>
      </c>
      <c r="C45" s="181">
        <v>89.9972622262665</v>
      </c>
      <c r="D45" s="181">
        <v>91.869640373563897</v>
      </c>
      <c r="E45" s="181">
        <v>98.110336211384194</v>
      </c>
      <c r="F45" s="181">
        <v>104.009368526793</v>
      </c>
      <c r="G45" s="181">
        <v>108.92665373377601</v>
      </c>
      <c r="H45" s="181">
        <v>111.514460562595</v>
      </c>
      <c r="I45" s="181">
        <v>116.705966278356</v>
      </c>
      <c r="J45" s="181">
        <v>117.95181902736</v>
      </c>
      <c r="K45" s="181">
        <v>120.846322447288</v>
      </c>
      <c r="L45" s="181">
        <v>129.26926044862699</v>
      </c>
      <c r="M45" s="181">
        <v>135.0180933613</v>
      </c>
      <c r="N45" s="181">
        <v>139.533309897659</v>
      </c>
      <c r="O45" s="181">
        <v>145.18382314665001</v>
      </c>
      <c r="P45" s="181">
        <v>145.98963175840501</v>
      </c>
      <c r="Q45" s="181">
        <v>151.44695939245199</v>
      </c>
      <c r="R45" s="181">
        <v>135.25452207509599</v>
      </c>
      <c r="S45" s="181">
        <v>136.427463595353</v>
      </c>
      <c r="T45" s="181">
        <v>135.79592259851</v>
      </c>
      <c r="U45" s="181">
        <v>139.992533545443</v>
      </c>
      <c r="V45" s="181">
        <v>142.11841376037901</v>
      </c>
      <c r="W45" s="181">
        <v>145.247793313399</v>
      </c>
      <c r="X45" s="181">
        <v>149.22425108003</v>
      </c>
      <c r="Y45" s="181">
        <v>145.78108063800801</v>
      </c>
      <c r="Z45" s="181">
        <v>139.802623496243</v>
      </c>
      <c r="AA45" s="181">
        <v>114.756815857074</v>
      </c>
      <c r="AB45" s="181">
        <v>111.91223944895</v>
      </c>
      <c r="AC45" s="181">
        <v>106.694955948527</v>
      </c>
      <c r="AD45" s="181">
        <v>106.35657007798901</v>
      </c>
      <c r="AE45" s="181">
        <v>101.54487627323</v>
      </c>
      <c r="AF45" s="181">
        <v>103.749975461952</v>
      </c>
      <c r="AG45" s="181">
        <v>108.772035149628</v>
      </c>
      <c r="AH45" s="181">
        <v>107.60527152658101</v>
      </c>
      <c r="AI45" s="181">
        <v>103.030750372754</v>
      </c>
      <c r="AJ45" s="181">
        <v>101.019781647264</v>
      </c>
      <c r="AK45" s="181">
        <v>94.961363075164101</v>
      </c>
      <c r="AL45" s="181">
        <v>94.3548341487854</v>
      </c>
      <c r="AM45" s="181">
        <v>93.4380370175829</v>
      </c>
      <c r="AN45" s="181">
        <v>96.801914042169599</v>
      </c>
      <c r="AO45" s="181">
        <v>97.540286049866097</v>
      </c>
      <c r="AP45" s="181">
        <v>99.753877895579393</v>
      </c>
      <c r="AQ45" s="181">
        <v>104.707041348413</v>
      </c>
      <c r="AR45" s="181">
        <v>104.372434707755</v>
      </c>
      <c r="AS45" s="181">
        <v>106.132359500969</v>
      </c>
      <c r="AT45" s="181">
        <v>102.32121806879</v>
      </c>
      <c r="AU45" s="181">
        <v>109.11045284907</v>
      </c>
      <c r="AV45" s="181">
        <v>109.770886559459</v>
      </c>
      <c r="AW45" s="181">
        <v>106.594931507387</v>
      </c>
      <c r="AX45" s="181">
        <v>107.090883370464</v>
      </c>
      <c r="AY45" s="181">
        <v>103.287030951739</v>
      </c>
      <c r="AZ45" s="181">
        <v>104.47519483534801</v>
      </c>
      <c r="BA45" s="181">
        <v>109.251953747963</v>
      </c>
      <c r="BB45" s="181">
        <v>113.68839935819901</v>
      </c>
      <c r="BC45" s="181">
        <v>115.114506301934</v>
      </c>
      <c r="BD45" s="181">
        <v>111.779327624915</v>
      </c>
      <c r="BE45" s="182">
        <v>106.031555458285</v>
      </c>
      <c r="BF45" s="109">
        <v>-5.4012454702961198E-2</v>
      </c>
      <c r="BG45" s="109">
        <v>8.8801543890209E-3</v>
      </c>
    </row>
    <row r="46" spans="1:59" s="103" customFormat="1" ht="10.5">
      <c r="A46" s="103" t="s">
        <v>293</v>
      </c>
      <c r="B46" s="181">
        <v>19.917240682050402</v>
      </c>
      <c r="C46" s="181">
        <v>21.861183508505199</v>
      </c>
      <c r="D46" s="181">
        <v>23.561040208262899</v>
      </c>
      <c r="E46" s="181">
        <v>24.188103002886901</v>
      </c>
      <c r="F46" s="181">
        <v>26.266986301353999</v>
      </c>
      <c r="G46" s="181">
        <v>31.527476139749101</v>
      </c>
      <c r="H46" s="181">
        <v>34.545963679310297</v>
      </c>
      <c r="I46" s="181">
        <v>37.154773410618397</v>
      </c>
      <c r="J46" s="181">
        <v>40.545969471800902</v>
      </c>
      <c r="K46" s="181">
        <v>41.8161613550566</v>
      </c>
      <c r="L46" s="181">
        <v>41.046686438863397</v>
      </c>
      <c r="M46" s="181">
        <v>40.161840738798197</v>
      </c>
      <c r="N46" s="181">
        <v>44.599898682392897</v>
      </c>
      <c r="O46" s="181">
        <v>46.355434917099601</v>
      </c>
      <c r="P46" s="181">
        <v>48.626799739647502</v>
      </c>
      <c r="Q46" s="181">
        <v>46.974814003453602</v>
      </c>
      <c r="R46" s="181">
        <v>45.979791498368598</v>
      </c>
      <c r="S46" s="181">
        <v>49.408497176932201</v>
      </c>
      <c r="T46" s="181">
        <v>50.933851140544199</v>
      </c>
      <c r="U46" s="181">
        <v>52.876725163268397</v>
      </c>
      <c r="V46" s="181">
        <v>53.838399854630403</v>
      </c>
      <c r="W46" s="181">
        <v>57.177932888735597</v>
      </c>
      <c r="X46" s="181">
        <v>58.559568737995001</v>
      </c>
      <c r="Y46" s="181">
        <v>64.942972907199206</v>
      </c>
      <c r="Z46" s="181">
        <v>70.667250228125695</v>
      </c>
      <c r="AA46" s="181">
        <v>71.5016122111833</v>
      </c>
      <c r="AB46" s="181">
        <v>74.060554497056998</v>
      </c>
      <c r="AC46" s="181">
        <v>74.856756573795295</v>
      </c>
      <c r="AD46" s="181">
        <v>76.440337085601797</v>
      </c>
      <c r="AE46" s="181">
        <v>78.707020497683999</v>
      </c>
      <c r="AF46" s="181">
        <v>86.080808053367093</v>
      </c>
      <c r="AG46" s="181">
        <v>88.0070390181356</v>
      </c>
      <c r="AH46" s="181">
        <v>89.026847697649401</v>
      </c>
      <c r="AI46" s="181">
        <v>96.834379328623399</v>
      </c>
      <c r="AJ46" s="181">
        <v>99.005334720897295</v>
      </c>
      <c r="AK46" s="181">
        <v>101.63956743227899</v>
      </c>
      <c r="AL46" s="181">
        <v>102.530628000634</v>
      </c>
      <c r="AM46" s="181">
        <v>101.664164508762</v>
      </c>
      <c r="AN46" s="181">
        <v>103.50182953292401</v>
      </c>
      <c r="AO46" s="181">
        <v>101.39011946300801</v>
      </c>
      <c r="AP46" s="181">
        <v>101.059375904926</v>
      </c>
      <c r="AQ46" s="181">
        <v>99.540065107282501</v>
      </c>
      <c r="AR46" s="181">
        <v>99.977973973767803</v>
      </c>
      <c r="AS46" s="181">
        <v>96.348997776311904</v>
      </c>
      <c r="AT46" s="181">
        <v>96.863179489995005</v>
      </c>
      <c r="AU46" s="181">
        <v>101.67021901237899</v>
      </c>
      <c r="AV46" s="181">
        <v>97.3317403329971</v>
      </c>
      <c r="AW46" s="181">
        <v>89.346483654477794</v>
      </c>
      <c r="AX46" s="181">
        <v>98.145762898415001</v>
      </c>
      <c r="AY46" s="181">
        <v>100.580643542614</v>
      </c>
      <c r="AZ46" s="181">
        <v>99.216437512532394</v>
      </c>
      <c r="BA46" s="181">
        <v>106.25106592880201</v>
      </c>
      <c r="BB46" s="181">
        <v>103.776927373199</v>
      </c>
      <c r="BC46" s="181">
        <v>105.75020714791501</v>
      </c>
      <c r="BD46" s="181">
        <v>100.86735546621701</v>
      </c>
      <c r="BE46" s="182">
        <v>91.456955476316395</v>
      </c>
      <c r="BF46" s="109">
        <v>-9.5772138936936604E-2</v>
      </c>
      <c r="BG46" s="109">
        <v>4.0589030663957804E-3</v>
      </c>
    </row>
    <row r="47" spans="1:59" s="103" customFormat="1" ht="10.5">
      <c r="A47" s="103" t="s">
        <v>294</v>
      </c>
      <c r="B47" s="181">
        <v>51.742459573599497</v>
      </c>
      <c r="C47" s="181">
        <v>54.615753151386699</v>
      </c>
      <c r="D47" s="181">
        <v>60.234805239948201</v>
      </c>
      <c r="E47" s="181">
        <v>63.308779724106202</v>
      </c>
      <c r="F47" s="181">
        <v>71.877238769349205</v>
      </c>
      <c r="G47" s="181">
        <v>75.597672605157697</v>
      </c>
      <c r="H47" s="181">
        <v>79.290371565403504</v>
      </c>
      <c r="I47" s="181">
        <v>82.577863212322498</v>
      </c>
      <c r="J47" s="181">
        <v>88.924322832102405</v>
      </c>
      <c r="K47" s="181">
        <v>88.6097314293133</v>
      </c>
      <c r="L47" s="181">
        <v>95.681442140643</v>
      </c>
      <c r="M47" s="181">
        <v>102.161663414778</v>
      </c>
      <c r="N47" s="181">
        <v>107.28757620689601</v>
      </c>
      <c r="O47" s="181">
        <v>114.507898802383</v>
      </c>
      <c r="P47" s="181">
        <v>115.83437342048001</v>
      </c>
      <c r="Q47" s="181">
        <v>116.136192610743</v>
      </c>
      <c r="R47" s="181">
        <v>115.788020016001</v>
      </c>
      <c r="S47" s="181">
        <v>114.344067722074</v>
      </c>
      <c r="T47" s="181">
        <v>113.215333660507</v>
      </c>
      <c r="U47" s="181">
        <v>111.986237960192</v>
      </c>
      <c r="V47" s="181">
        <v>111.196901092259</v>
      </c>
      <c r="W47" s="181">
        <v>113.109720593975</v>
      </c>
      <c r="X47" s="181">
        <v>116.72725105748</v>
      </c>
      <c r="Y47" s="181">
        <v>118.26046203217</v>
      </c>
      <c r="Z47" s="181">
        <v>118.13026821781401</v>
      </c>
      <c r="AA47" s="181">
        <v>112.367263220436</v>
      </c>
      <c r="AB47" s="181">
        <v>95.435107463871901</v>
      </c>
      <c r="AC47" s="181">
        <v>84.483618195000403</v>
      </c>
      <c r="AD47" s="181">
        <v>82.494009240847006</v>
      </c>
      <c r="AE47" s="181">
        <v>78.260117068427704</v>
      </c>
      <c r="AF47" s="181">
        <v>86.503016696504403</v>
      </c>
      <c r="AG47" s="181">
        <v>86.582850770241393</v>
      </c>
      <c r="AH47" s="181">
        <v>82.672070109552294</v>
      </c>
      <c r="AI47" s="181">
        <v>76.1365060028823</v>
      </c>
      <c r="AJ47" s="181">
        <v>67.418125803419699</v>
      </c>
      <c r="AK47" s="181">
        <v>67.870925343930097</v>
      </c>
      <c r="AL47" s="181">
        <v>69.108414849219201</v>
      </c>
      <c r="AM47" s="181">
        <v>72.177304876440601</v>
      </c>
      <c r="AN47" s="181">
        <v>72.698958724760004</v>
      </c>
      <c r="AO47" s="181">
        <v>75.763496164501902</v>
      </c>
      <c r="AP47" s="181">
        <v>76.390312335649796</v>
      </c>
      <c r="AQ47" s="181">
        <v>78.687376110883605</v>
      </c>
      <c r="AR47" s="181">
        <v>76.674527700603903</v>
      </c>
      <c r="AS47" s="181">
        <v>77.5784871811057</v>
      </c>
      <c r="AT47" s="181">
        <v>68.379722479674797</v>
      </c>
      <c r="AU47" s="181">
        <v>69.429522416027297</v>
      </c>
      <c r="AV47" s="181">
        <v>71.729665489910104</v>
      </c>
      <c r="AW47" s="181">
        <v>69.365963650281699</v>
      </c>
      <c r="AX47" s="181">
        <v>64.830745099450994</v>
      </c>
      <c r="AY47" s="181">
        <v>67.470814141127207</v>
      </c>
      <c r="AZ47" s="181">
        <v>68.167743777296494</v>
      </c>
      <c r="BA47" s="181">
        <v>68.614805755864694</v>
      </c>
      <c r="BB47" s="181">
        <v>70.370465848979293</v>
      </c>
      <c r="BC47" s="181">
        <v>72.231085663338504</v>
      </c>
      <c r="BD47" s="181">
        <v>71.0503761893534</v>
      </c>
      <c r="BE47" s="182">
        <v>69.192541921544105</v>
      </c>
      <c r="BF47" s="109">
        <v>-2.8808924576867199E-2</v>
      </c>
      <c r="BG47" s="109">
        <v>3.8386310983282699E-3</v>
      </c>
    </row>
    <row r="48" spans="1:59" s="103" customFormat="1" ht="10.5">
      <c r="A48" s="103" t="s">
        <v>295</v>
      </c>
      <c r="B48" s="181">
        <v>87.414380436929704</v>
      </c>
      <c r="C48" s="181">
        <v>89.793706544555505</v>
      </c>
      <c r="D48" s="181">
        <v>89.694816177656605</v>
      </c>
      <c r="E48" s="181">
        <v>98.414664744851606</v>
      </c>
      <c r="F48" s="181">
        <v>102.166496254409</v>
      </c>
      <c r="G48" s="181">
        <v>112.136908435173</v>
      </c>
      <c r="H48" s="181">
        <v>119.320884735034</v>
      </c>
      <c r="I48" s="181">
        <v>124.38917409074899</v>
      </c>
      <c r="J48" s="181">
        <v>128.233472010041</v>
      </c>
      <c r="K48" s="181">
        <v>133.52274594684701</v>
      </c>
      <c r="L48" s="181">
        <v>138.40525071135701</v>
      </c>
      <c r="M48" s="181">
        <v>142.11065218025101</v>
      </c>
      <c r="N48" s="181">
        <v>147.784789842089</v>
      </c>
      <c r="O48" s="181">
        <v>153.48330520887799</v>
      </c>
      <c r="P48" s="181">
        <v>156.325498117953</v>
      </c>
      <c r="Q48" s="181">
        <v>157.33393119099901</v>
      </c>
      <c r="R48" s="181">
        <v>154.85575697803901</v>
      </c>
      <c r="S48" s="181">
        <v>152.09164501657699</v>
      </c>
      <c r="T48" s="181">
        <v>151.51752668845799</v>
      </c>
      <c r="U48" s="181">
        <v>162.273412175511</v>
      </c>
      <c r="V48" s="181">
        <v>166.33517541946301</v>
      </c>
      <c r="W48" s="181">
        <v>163.97512023752199</v>
      </c>
      <c r="X48" s="181">
        <v>166.84465112518899</v>
      </c>
      <c r="Y48" s="181">
        <v>166.93568980075599</v>
      </c>
      <c r="Z48" s="181">
        <v>168.55634943765699</v>
      </c>
      <c r="AA48" s="181">
        <v>168.342589883057</v>
      </c>
      <c r="AB48" s="181">
        <v>150.01353619367299</v>
      </c>
      <c r="AC48" s="181">
        <v>143.71213163448701</v>
      </c>
      <c r="AD48" s="181">
        <v>140.48575677642901</v>
      </c>
      <c r="AE48" s="181">
        <v>137.82063588577401</v>
      </c>
      <c r="AF48" s="181">
        <v>139.42770887903799</v>
      </c>
      <c r="AG48" s="181">
        <v>140.24357679108101</v>
      </c>
      <c r="AH48" s="181">
        <v>137.511777880332</v>
      </c>
      <c r="AI48" s="181">
        <v>138.83909999994401</v>
      </c>
      <c r="AJ48" s="181">
        <v>139.86466653167099</v>
      </c>
      <c r="AK48" s="181">
        <v>144.311090615344</v>
      </c>
      <c r="AL48" s="181">
        <v>148.39965563323099</v>
      </c>
      <c r="AM48" s="181">
        <v>149.57512770349501</v>
      </c>
      <c r="AN48" s="181">
        <v>145.10749300065001</v>
      </c>
      <c r="AO48" s="181">
        <v>141.280773492653</v>
      </c>
      <c r="AP48" s="181">
        <v>148.933460603057</v>
      </c>
      <c r="AQ48" s="181">
        <v>143.64370428023599</v>
      </c>
      <c r="AR48" s="181">
        <v>134.72347775462001</v>
      </c>
      <c r="AS48" s="181">
        <v>139.39801975108699</v>
      </c>
      <c r="AT48" s="181">
        <v>126.866830609345</v>
      </c>
      <c r="AU48" s="181">
        <v>135.003439703775</v>
      </c>
      <c r="AV48" s="181">
        <v>129.76993051210201</v>
      </c>
      <c r="AW48" s="181">
        <v>124.41231574079001</v>
      </c>
      <c r="AX48" s="181">
        <v>127.326068436532</v>
      </c>
      <c r="AY48" s="181">
        <v>118.448994935302</v>
      </c>
      <c r="AZ48" s="181">
        <v>119.412897346595</v>
      </c>
      <c r="BA48" s="181">
        <v>119.775825777951</v>
      </c>
      <c r="BB48" s="181">
        <v>126.533395112945</v>
      </c>
      <c r="BC48" s="181">
        <v>124.418474629057</v>
      </c>
      <c r="BD48" s="181">
        <v>120.08681949239499</v>
      </c>
      <c r="BE48" s="182">
        <v>114.107697317028</v>
      </c>
      <c r="BF48" s="109">
        <v>-5.23861974757861E-2</v>
      </c>
      <c r="BG48" s="109">
        <v>-5.4772430536838002E-3</v>
      </c>
    </row>
    <row r="49" spans="1:59" s="103" customFormat="1" ht="10.5">
      <c r="A49" s="103" t="s">
        <v>296</v>
      </c>
      <c r="B49" s="181" t="s">
        <v>273</v>
      </c>
      <c r="C49" s="181" t="s">
        <v>273</v>
      </c>
      <c r="D49" s="181" t="s">
        <v>273</v>
      </c>
      <c r="E49" s="181" t="s">
        <v>273</v>
      </c>
      <c r="F49" s="181" t="s">
        <v>273</v>
      </c>
      <c r="G49" s="181" t="s">
        <v>273</v>
      </c>
      <c r="H49" s="181" t="s">
        <v>273</v>
      </c>
      <c r="I49" s="181" t="s">
        <v>273</v>
      </c>
      <c r="J49" s="181" t="s">
        <v>273</v>
      </c>
      <c r="K49" s="181" t="s">
        <v>273</v>
      </c>
      <c r="L49" s="181" t="s">
        <v>273</v>
      </c>
      <c r="M49" s="181" t="s">
        <v>273</v>
      </c>
      <c r="N49" s="181" t="s">
        <v>273</v>
      </c>
      <c r="O49" s="181" t="s">
        <v>273</v>
      </c>
      <c r="P49" s="181" t="s">
        <v>273</v>
      </c>
      <c r="Q49" s="181" t="s">
        <v>273</v>
      </c>
      <c r="R49" s="181" t="s">
        <v>273</v>
      </c>
      <c r="S49" s="181" t="s">
        <v>273</v>
      </c>
      <c r="T49" s="181" t="s">
        <v>273</v>
      </c>
      <c r="U49" s="181" t="s">
        <v>273</v>
      </c>
      <c r="V49" s="181" t="s">
        <v>273</v>
      </c>
      <c r="W49" s="181" t="s">
        <v>273</v>
      </c>
      <c r="X49" s="181" t="s">
        <v>273</v>
      </c>
      <c r="Y49" s="181" t="s">
        <v>273</v>
      </c>
      <c r="Z49" s="181" t="s">
        <v>273</v>
      </c>
      <c r="AA49" s="181">
        <v>122.886439135383</v>
      </c>
      <c r="AB49" s="181">
        <v>122.763111251607</v>
      </c>
      <c r="AC49" s="181">
        <v>114.94733589376899</v>
      </c>
      <c r="AD49" s="181">
        <v>118.546836995825</v>
      </c>
      <c r="AE49" s="181">
        <v>126.412967433242</v>
      </c>
      <c r="AF49" s="181">
        <v>133.123570279885</v>
      </c>
      <c r="AG49" s="181">
        <v>139.80942927997</v>
      </c>
      <c r="AH49" s="181">
        <v>143.239522308386</v>
      </c>
      <c r="AI49" s="181">
        <v>143.53344390754</v>
      </c>
      <c r="AJ49" s="181">
        <v>141.933537581949</v>
      </c>
      <c r="AK49" s="181">
        <v>140.59028128625701</v>
      </c>
      <c r="AL49" s="181">
        <v>147.03607515233699</v>
      </c>
      <c r="AM49" s="181">
        <v>146.40380905267199</v>
      </c>
      <c r="AN49" s="181">
        <v>143.66831717873799</v>
      </c>
      <c r="AO49" s="181">
        <v>152.102740462112</v>
      </c>
      <c r="AP49" s="181">
        <v>151.924649777116</v>
      </c>
      <c r="AQ49" s="181">
        <v>152.75104742373901</v>
      </c>
      <c r="AR49" s="181">
        <v>151.230478451583</v>
      </c>
      <c r="AS49" s="181">
        <v>164.49766872921299</v>
      </c>
      <c r="AT49" s="181">
        <v>150.94327512374699</v>
      </c>
      <c r="AU49" s="181">
        <v>150.550559054725</v>
      </c>
      <c r="AV49" s="181">
        <v>145.71916277169501</v>
      </c>
      <c r="AW49" s="181">
        <v>141.02524947410799</v>
      </c>
      <c r="AX49" s="181">
        <v>138.940454328789</v>
      </c>
      <c r="AY49" s="181">
        <v>141.75836687043301</v>
      </c>
      <c r="AZ49" s="181">
        <v>128.05793175889201</v>
      </c>
      <c r="BA49" s="181">
        <v>136.59645307810101</v>
      </c>
      <c r="BB49" s="181">
        <v>138.054937903699</v>
      </c>
      <c r="BC49" s="181">
        <v>140.665694434882</v>
      </c>
      <c r="BD49" s="181">
        <v>136.53038082588699</v>
      </c>
      <c r="BE49" s="182">
        <v>129.061005606843</v>
      </c>
      <c r="BF49" s="109">
        <v>-5.7291284695074503E-2</v>
      </c>
      <c r="BG49" s="109">
        <v>-9.9855049332669994E-3</v>
      </c>
    </row>
    <row r="50" spans="1:59" s="103" customFormat="1" ht="10.5">
      <c r="A50" s="103" t="s">
        <v>297</v>
      </c>
      <c r="B50" s="181">
        <v>37.390436833155199</v>
      </c>
      <c r="C50" s="181">
        <v>41.761623319571697</v>
      </c>
      <c r="D50" s="181">
        <v>44.682499435504198</v>
      </c>
      <c r="E50" s="181">
        <v>46.523196740114997</v>
      </c>
      <c r="F50" s="181">
        <v>52.056940014070797</v>
      </c>
      <c r="G50" s="181">
        <v>55.641773110761697</v>
      </c>
      <c r="H50" s="181">
        <v>60.546525314698698</v>
      </c>
      <c r="I50" s="181">
        <v>64.689989745626605</v>
      </c>
      <c r="J50" s="181">
        <v>70.178268151640793</v>
      </c>
      <c r="K50" s="181">
        <v>72.193615818500405</v>
      </c>
      <c r="L50" s="181">
        <v>73.412353950937003</v>
      </c>
      <c r="M50" s="181">
        <v>77.706495604291803</v>
      </c>
      <c r="N50" s="181">
        <v>79.393554736345806</v>
      </c>
      <c r="O50" s="181">
        <v>78.902506050083005</v>
      </c>
      <c r="P50" s="181">
        <v>84.151538737859696</v>
      </c>
      <c r="Q50" s="181">
        <v>84.1562315707381</v>
      </c>
      <c r="R50" s="181">
        <v>84.334216493598603</v>
      </c>
      <c r="S50" s="181">
        <v>83.698130521145899</v>
      </c>
      <c r="T50" s="181">
        <v>85.213376304561194</v>
      </c>
      <c r="U50" s="181">
        <v>86.0505585291763</v>
      </c>
      <c r="V50" s="181">
        <v>85.018385125822405</v>
      </c>
      <c r="W50" s="181">
        <v>86.580517402998794</v>
      </c>
      <c r="X50" s="181">
        <v>89.528069934941996</v>
      </c>
      <c r="Y50" s="181">
        <v>93.154540626700395</v>
      </c>
      <c r="Z50" s="181">
        <v>97.671692884888202</v>
      </c>
      <c r="AA50" s="181">
        <v>97.407704606258704</v>
      </c>
      <c r="AB50" s="181">
        <v>100.589889788394</v>
      </c>
      <c r="AC50" s="181">
        <v>105.24332595959601</v>
      </c>
      <c r="AD50" s="181">
        <v>101.39892371111701</v>
      </c>
      <c r="AE50" s="181">
        <v>105.84298487806799</v>
      </c>
      <c r="AF50" s="181">
        <v>109.616238894201</v>
      </c>
      <c r="AG50" s="181">
        <v>113.257635614159</v>
      </c>
      <c r="AH50" s="181">
        <v>119.249877590027</v>
      </c>
      <c r="AI50" s="181">
        <v>124.507219366399</v>
      </c>
      <c r="AJ50" s="181">
        <v>127.688567056243</v>
      </c>
      <c r="AK50" s="181">
        <v>133.78526554256101</v>
      </c>
      <c r="AL50" s="181">
        <v>138.082138713473</v>
      </c>
      <c r="AM50" s="181">
        <v>137.79085783079699</v>
      </c>
      <c r="AN50" s="181">
        <v>143.03241535152</v>
      </c>
      <c r="AO50" s="181">
        <v>145.94459673798801</v>
      </c>
      <c r="AP50" s="181">
        <v>144.75549258101799</v>
      </c>
      <c r="AQ50" s="181">
        <v>144.37491564566599</v>
      </c>
      <c r="AR50" s="181">
        <v>145.227051347969</v>
      </c>
      <c r="AS50" s="181">
        <v>139.14404492647299</v>
      </c>
      <c r="AT50" s="181">
        <v>127.357506307644</v>
      </c>
      <c r="AU50" s="181">
        <v>129.52873595814401</v>
      </c>
      <c r="AV50" s="181">
        <v>126.771488685897</v>
      </c>
      <c r="AW50" s="181">
        <v>126.078186336785</v>
      </c>
      <c r="AX50" s="181">
        <v>119.740720783979</v>
      </c>
      <c r="AY50" s="181">
        <v>117.87825185926</v>
      </c>
      <c r="AZ50" s="181">
        <v>119.798729807594</v>
      </c>
      <c r="BA50" s="181">
        <v>120.960558369903</v>
      </c>
      <c r="BB50" s="181">
        <v>122.52181143914</v>
      </c>
      <c r="BC50" s="181">
        <v>124.017943662031</v>
      </c>
      <c r="BD50" s="181">
        <v>119.72266910780399</v>
      </c>
      <c r="BE50" s="182">
        <v>106.347576674575</v>
      </c>
      <c r="BF50" s="109">
        <v>-0.114144294346699</v>
      </c>
      <c r="BG50" s="109">
        <v>-6.1629471232638204E-3</v>
      </c>
    </row>
    <row r="51" spans="1:59" s="103" customFormat="1" ht="10.5">
      <c r="A51" s="103" t="s">
        <v>298</v>
      </c>
      <c r="B51" s="181">
        <v>178.76796177035601</v>
      </c>
      <c r="C51" s="181">
        <v>189.41649804007901</v>
      </c>
      <c r="D51" s="181">
        <v>192.15243992512501</v>
      </c>
      <c r="E51" s="181">
        <v>203.79611344271899</v>
      </c>
      <c r="F51" s="181">
        <v>202.79185507141199</v>
      </c>
      <c r="G51" s="181">
        <v>214.09677468783201</v>
      </c>
      <c r="H51" s="181">
        <v>216.08039246105301</v>
      </c>
      <c r="I51" s="181">
        <v>221.66347342288299</v>
      </c>
      <c r="J51" s="181">
        <v>233.54356874119199</v>
      </c>
      <c r="K51" s="181">
        <v>215.37350761778899</v>
      </c>
      <c r="L51" s="181">
        <v>227.62085075772401</v>
      </c>
      <c r="M51" s="181">
        <v>241.57623162554299</v>
      </c>
      <c r="N51" s="181">
        <v>237.55545535827</v>
      </c>
      <c r="O51" s="181">
        <v>275.71960615865299</v>
      </c>
      <c r="P51" s="181">
        <v>290.06701286188297</v>
      </c>
      <c r="Q51" s="181">
        <v>272.10947952803599</v>
      </c>
      <c r="R51" s="181">
        <v>269.27955593294098</v>
      </c>
      <c r="S51" s="181">
        <v>255.98508487688201</v>
      </c>
      <c r="T51" s="181">
        <v>253.57677918012399</v>
      </c>
      <c r="U51" s="181">
        <v>267.90910510008598</v>
      </c>
      <c r="V51" s="181">
        <v>290.60418585828398</v>
      </c>
      <c r="W51" s="181">
        <v>300.96096638855602</v>
      </c>
      <c r="X51" s="181">
        <v>292.47651932566401</v>
      </c>
      <c r="Y51" s="181">
        <v>284.26941990480498</v>
      </c>
      <c r="Z51" s="181">
        <v>276.162835987861</v>
      </c>
      <c r="AA51" s="181">
        <v>279.19586402174701</v>
      </c>
      <c r="AB51" s="181">
        <v>263.11895335826301</v>
      </c>
      <c r="AC51" s="181">
        <v>262.747425448851</v>
      </c>
      <c r="AD51" s="181">
        <v>258.06223444160599</v>
      </c>
      <c r="AE51" s="181">
        <v>257.42755159118201</v>
      </c>
      <c r="AF51" s="181">
        <v>258.726774377769</v>
      </c>
      <c r="AG51" s="181">
        <v>251.69005295961099</v>
      </c>
      <c r="AH51" s="181">
        <v>259.22506427903699</v>
      </c>
      <c r="AI51" s="181">
        <v>280.56044025769597</v>
      </c>
      <c r="AJ51" s="181">
        <v>272.34793551639399</v>
      </c>
      <c r="AK51" s="181">
        <v>251.37884977497899</v>
      </c>
      <c r="AL51" s="181">
        <v>269.38410618236202</v>
      </c>
      <c r="AM51" s="181">
        <v>251.92708395846799</v>
      </c>
      <c r="AN51" s="181">
        <v>241.13736814994201</v>
      </c>
      <c r="AO51" s="181">
        <v>257.82625725880803</v>
      </c>
      <c r="AP51" s="181">
        <v>262.90910508042998</v>
      </c>
      <c r="AQ51" s="181">
        <v>245.701863142707</v>
      </c>
      <c r="AR51" s="181">
        <v>247.03675672471101</v>
      </c>
      <c r="AS51" s="181">
        <v>240.87079568043799</v>
      </c>
      <c r="AT51" s="181">
        <v>218.56825679162699</v>
      </c>
      <c r="AU51" s="181">
        <v>229.841083778929</v>
      </c>
      <c r="AV51" s="181">
        <v>225.16221526916399</v>
      </c>
      <c r="AW51" s="181">
        <v>236.56011643034199</v>
      </c>
      <c r="AX51" s="181">
        <v>220.31697142728601</v>
      </c>
      <c r="AY51" s="181">
        <v>217.53593757139299</v>
      </c>
      <c r="AZ51" s="181">
        <v>222.615979787524</v>
      </c>
      <c r="BA51" s="181">
        <v>217.33742616597499</v>
      </c>
      <c r="BB51" s="181">
        <v>222.78275736600301</v>
      </c>
      <c r="BC51" s="181">
        <v>216.55983221039099</v>
      </c>
      <c r="BD51" s="181">
        <v>223.367032148616</v>
      </c>
      <c r="BE51" s="182">
        <v>217.77963158469299</v>
      </c>
      <c r="BF51" s="109">
        <v>-2.7678332027147801E-2</v>
      </c>
      <c r="BG51" s="109">
        <v>2.1741549283738099E-3</v>
      </c>
    </row>
    <row r="52" spans="1:59" s="103" customFormat="1" ht="10.5">
      <c r="A52" s="103" t="s">
        <v>299</v>
      </c>
      <c r="B52" s="181">
        <v>110.331409031448</v>
      </c>
      <c r="C52" s="181">
        <v>116.657969739018</v>
      </c>
      <c r="D52" s="181">
        <v>122.990687050757</v>
      </c>
      <c r="E52" s="181">
        <v>128.00082191626601</v>
      </c>
      <c r="F52" s="181">
        <v>131.373414624665</v>
      </c>
      <c r="G52" s="181">
        <v>142.65278722543599</v>
      </c>
      <c r="H52" s="181">
        <v>144.84584869362999</v>
      </c>
      <c r="I52" s="181">
        <v>141.94847412196501</v>
      </c>
      <c r="J52" s="181">
        <v>155.90434288994399</v>
      </c>
      <c r="K52" s="181">
        <v>148.06262047204601</v>
      </c>
      <c r="L52" s="181">
        <v>152.98594515318001</v>
      </c>
      <c r="M52" s="181">
        <v>146.60869018306099</v>
      </c>
      <c r="N52" s="181">
        <v>162.669055062659</v>
      </c>
      <c r="O52" s="181">
        <v>160.971518755349</v>
      </c>
      <c r="P52" s="181">
        <v>160.817449430642</v>
      </c>
      <c r="Q52" s="181">
        <v>172.043557650243</v>
      </c>
      <c r="R52" s="181">
        <v>171.28146144146299</v>
      </c>
      <c r="S52" s="181">
        <v>166.992449626341</v>
      </c>
      <c r="T52" s="181">
        <v>172.93888584138099</v>
      </c>
      <c r="U52" s="181">
        <v>166.8335794191</v>
      </c>
      <c r="V52" s="181">
        <v>177.075357643334</v>
      </c>
      <c r="W52" s="181">
        <v>184.885628290044</v>
      </c>
      <c r="X52" s="181">
        <v>182.51093850350301</v>
      </c>
      <c r="Y52" s="181">
        <v>182.70468026860701</v>
      </c>
      <c r="Z52" s="181">
        <v>169.84230328221099</v>
      </c>
      <c r="AA52" s="181">
        <v>175.70231692716399</v>
      </c>
      <c r="AB52" s="181">
        <v>178.574473704583</v>
      </c>
      <c r="AC52" s="181">
        <v>179.446945863157</v>
      </c>
      <c r="AD52" s="181">
        <v>176.86867541778801</v>
      </c>
      <c r="AE52" s="181">
        <v>183.828539989196</v>
      </c>
      <c r="AF52" s="181">
        <v>172.89854422484399</v>
      </c>
      <c r="AG52" s="181">
        <v>166.440103624258</v>
      </c>
      <c r="AH52" s="181">
        <v>176.94823659889801</v>
      </c>
      <c r="AI52" s="181">
        <v>177.42016343891899</v>
      </c>
      <c r="AJ52" s="181">
        <v>184.40828937757499</v>
      </c>
      <c r="AK52" s="181">
        <v>179.30953135698701</v>
      </c>
      <c r="AL52" s="181">
        <v>190.454450675272</v>
      </c>
      <c r="AM52" s="181">
        <v>176.50792596199</v>
      </c>
      <c r="AN52" s="181">
        <v>173.45806635730699</v>
      </c>
      <c r="AO52" s="181">
        <v>169.69976842367601</v>
      </c>
      <c r="AP52" s="181">
        <v>161.561947774723</v>
      </c>
      <c r="AQ52" s="181">
        <v>166.54024420437699</v>
      </c>
      <c r="AR52" s="181">
        <v>162.55615777561999</v>
      </c>
      <c r="AS52" s="181">
        <v>166.143772302961</v>
      </c>
      <c r="AT52" s="181">
        <v>163.73656085962801</v>
      </c>
      <c r="AU52" s="181">
        <v>157.421883075594</v>
      </c>
      <c r="AV52" s="181">
        <v>147.627521079822</v>
      </c>
      <c r="AW52" s="181">
        <v>153.78650758928501</v>
      </c>
      <c r="AX52" s="181">
        <v>155.89050799795501</v>
      </c>
      <c r="AY52" s="181">
        <v>146.84578336364399</v>
      </c>
      <c r="AZ52" s="181">
        <v>142.027797684208</v>
      </c>
      <c r="BA52" s="181">
        <v>132.29398712359799</v>
      </c>
      <c r="BB52" s="181">
        <v>131.41805489538601</v>
      </c>
      <c r="BC52" s="181">
        <v>132.30538190699701</v>
      </c>
      <c r="BD52" s="181">
        <v>136.906926228994</v>
      </c>
      <c r="BE52" s="182">
        <v>124.547979246564</v>
      </c>
      <c r="BF52" s="109">
        <v>-9.2758214339374395E-2</v>
      </c>
      <c r="BG52" s="109">
        <v>-1.7736569629998301E-2</v>
      </c>
    </row>
    <row r="53" spans="1:59" s="103" customFormat="1" ht="10.5">
      <c r="A53" s="103" t="s">
        <v>300</v>
      </c>
      <c r="B53" s="181">
        <v>10.577118209681799</v>
      </c>
      <c r="C53" s="181">
        <v>11.8549023592777</v>
      </c>
      <c r="D53" s="181">
        <v>11.976178516444101</v>
      </c>
      <c r="E53" s="181">
        <v>13.6160154123416</v>
      </c>
      <c r="F53" s="181">
        <v>14.5177786682878</v>
      </c>
      <c r="G53" s="181">
        <v>15.0776889552721</v>
      </c>
      <c r="H53" s="181">
        <v>16.311459579783701</v>
      </c>
      <c r="I53" s="181">
        <v>17.787743315181199</v>
      </c>
      <c r="J53" s="181">
        <v>19.6997759867021</v>
      </c>
      <c r="K53" s="181">
        <v>19.6079178263968</v>
      </c>
      <c r="L53" s="181">
        <v>21.313423274628999</v>
      </c>
      <c r="M53" s="181">
        <v>23.435398684748002</v>
      </c>
      <c r="N53" s="181">
        <v>25.086070765774998</v>
      </c>
      <c r="O53" s="181">
        <v>25.9290891245127</v>
      </c>
      <c r="P53" s="181">
        <v>23.893740511912299</v>
      </c>
      <c r="Q53" s="181">
        <v>24.2647861654997</v>
      </c>
      <c r="R53" s="181">
        <v>23.916791193180799</v>
      </c>
      <c r="S53" s="181">
        <v>25.510096976646199</v>
      </c>
      <c r="T53" s="181">
        <v>25.824457704095298</v>
      </c>
      <c r="U53" s="181">
        <v>26.584008515747101</v>
      </c>
      <c r="V53" s="181">
        <v>28.130481059849298</v>
      </c>
      <c r="W53" s="181">
        <v>30.059940654973701</v>
      </c>
      <c r="X53" s="181">
        <v>33.551499493257801</v>
      </c>
      <c r="Y53" s="181">
        <v>36.114445960142298</v>
      </c>
      <c r="Z53" s="181">
        <v>34.944920712239202</v>
      </c>
      <c r="AA53" s="181">
        <v>37.243630428369897</v>
      </c>
      <c r="AB53" s="181">
        <v>37.393555740961602</v>
      </c>
      <c r="AC53" s="181">
        <v>38.649227736072397</v>
      </c>
      <c r="AD53" s="181">
        <v>41.275696895785003</v>
      </c>
      <c r="AE53" s="181">
        <v>39.364487541208099</v>
      </c>
      <c r="AF53" s="181">
        <v>43.339822334584099</v>
      </c>
      <c r="AG53" s="181">
        <v>46.5136089766034</v>
      </c>
      <c r="AH53" s="181">
        <v>47.913778179166798</v>
      </c>
      <c r="AI53" s="181">
        <v>48.355964980405503</v>
      </c>
      <c r="AJ53" s="181">
        <v>46.429888177528603</v>
      </c>
      <c r="AK53" s="181">
        <v>48.903014753464703</v>
      </c>
      <c r="AL53" s="181">
        <v>43.814243777127402</v>
      </c>
      <c r="AM53" s="181">
        <v>47.170885205367398</v>
      </c>
      <c r="AN53" s="181">
        <v>49.243796409643402</v>
      </c>
      <c r="AO53" s="181">
        <v>51.932465151865699</v>
      </c>
      <c r="AP53" s="181">
        <v>52.478515795136197</v>
      </c>
      <c r="AQ53" s="181">
        <v>57.497192601475298</v>
      </c>
      <c r="AR53" s="181">
        <v>60.434313759805796</v>
      </c>
      <c r="AS53" s="181">
        <v>59.938800355792303</v>
      </c>
      <c r="AT53" s="181">
        <v>59.953108134494997</v>
      </c>
      <c r="AU53" s="181">
        <v>62.236585328299597</v>
      </c>
      <c r="AV53" s="181">
        <v>65.496312852462495</v>
      </c>
      <c r="AW53" s="181">
        <v>68.400827961227805</v>
      </c>
      <c r="AX53" s="181">
        <v>66.733545868397201</v>
      </c>
      <c r="AY53" s="181">
        <v>67.742122979240705</v>
      </c>
      <c r="AZ53" s="181">
        <v>72.8787905778821</v>
      </c>
      <c r="BA53" s="181">
        <v>75.295014636392295</v>
      </c>
      <c r="BB53" s="181">
        <v>78.560384235757596</v>
      </c>
      <c r="BC53" s="181">
        <v>76.4314098469588</v>
      </c>
      <c r="BD53" s="181">
        <v>77.992278685743401</v>
      </c>
      <c r="BE53" s="182">
        <v>74.576253404474798</v>
      </c>
      <c r="BF53" s="109">
        <v>-4.6412101267836799E-2</v>
      </c>
      <c r="BG53" s="109">
        <v>2.6653732989529999E-2</v>
      </c>
    </row>
    <row r="54" spans="1:59" s="103" customFormat="1" ht="10.5">
      <c r="A54" s="103" t="s">
        <v>301</v>
      </c>
      <c r="B54" s="181" t="s">
        <v>273</v>
      </c>
      <c r="C54" s="181" t="s">
        <v>273</v>
      </c>
      <c r="D54" s="181" t="s">
        <v>273</v>
      </c>
      <c r="E54" s="181" t="s">
        <v>273</v>
      </c>
      <c r="F54" s="181" t="s">
        <v>273</v>
      </c>
      <c r="G54" s="181" t="s">
        <v>273</v>
      </c>
      <c r="H54" s="181" t="s">
        <v>273</v>
      </c>
      <c r="I54" s="181" t="s">
        <v>273</v>
      </c>
      <c r="J54" s="181" t="s">
        <v>273</v>
      </c>
      <c r="K54" s="181" t="s">
        <v>273</v>
      </c>
      <c r="L54" s="181" t="s">
        <v>273</v>
      </c>
      <c r="M54" s="181" t="s">
        <v>273</v>
      </c>
      <c r="N54" s="181" t="s">
        <v>273</v>
      </c>
      <c r="O54" s="181" t="s">
        <v>273</v>
      </c>
      <c r="P54" s="181" t="s">
        <v>273</v>
      </c>
      <c r="Q54" s="181" t="s">
        <v>273</v>
      </c>
      <c r="R54" s="181" t="s">
        <v>273</v>
      </c>
      <c r="S54" s="181" t="s">
        <v>273</v>
      </c>
      <c r="T54" s="181" t="s">
        <v>273</v>
      </c>
      <c r="U54" s="181" t="s">
        <v>273</v>
      </c>
      <c r="V54" s="181">
        <v>196.23216383401899</v>
      </c>
      <c r="W54" s="181">
        <v>196.53580750994601</v>
      </c>
      <c r="X54" s="181">
        <v>200.15489559845301</v>
      </c>
      <c r="Y54" s="181">
        <v>199.774066876604</v>
      </c>
      <c r="Z54" s="181">
        <v>190.861904080409</v>
      </c>
      <c r="AA54" s="181">
        <v>223.028624502908</v>
      </c>
      <c r="AB54" s="181">
        <v>209.025788788189</v>
      </c>
      <c r="AC54" s="181">
        <v>176.77478561125599</v>
      </c>
      <c r="AD54" s="181">
        <v>155.165965448544</v>
      </c>
      <c r="AE54" s="181">
        <v>132.99586798142499</v>
      </c>
      <c r="AF54" s="181">
        <v>130.393673429399</v>
      </c>
      <c r="AG54" s="181">
        <v>122.26019421844499</v>
      </c>
      <c r="AH54" s="181">
        <v>118.814153969494</v>
      </c>
      <c r="AI54" s="181">
        <v>115.594368637885</v>
      </c>
      <c r="AJ54" s="181">
        <v>114.942278881021</v>
      </c>
      <c r="AK54" s="181">
        <v>116.379191602538</v>
      </c>
      <c r="AL54" s="181">
        <v>115.74904894457499</v>
      </c>
      <c r="AM54" s="181">
        <v>116.068188764204</v>
      </c>
      <c r="AN54" s="181">
        <v>119.958166497424</v>
      </c>
      <c r="AO54" s="181">
        <v>120.368344053546</v>
      </c>
      <c r="AP54" s="181">
        <v>122.700951222298</v>
      </c>
      <c r="AQ54" s="181">
        <v>124.89990589582099</v>
      </c>
      <c r="AR54" s="181">
        <v>125.058710819236</v>
      </c>
      <c r="AS54" s="181">
        <v>121.264621149037</v>
      </c>
      <c r="AT54" s="181">
        <v>103.66508046391399</v>
      </c>
      <c r="AU54" s="181">
        <v>111.317170277266</v>
      </c>
      <c r="AV54" s="181">
        <v>115.56327785251101</v>
      </c>
      <c r="AW54" s="181">
        <v>113.73853145436</v>
      </c>
      <c r="AX54" s="181">
        <v>108.032669568145</v>
      </c>
      <c r="AY54" s="181">
        <v>95.906391876246303</v>
      </c>
      <c r="AZ54" s="181">
        <v>79.858985346126801</v>
      </c>
      <c r="BA54" s="181">
        <v>83.942838211701897</v>
      </c>
      <c r="BB54" s="181">
        <v>78.493156381031</v>
      </c>
      <c r="BC54" s="181">
        <v>81.788120318157198</v>
      </c>
      <c r="BD54" s="181">
        <v>77.723452259785205</v>
      </c>
      <c r="BE54" s="182">
        <v>75.774371989615204</v>
      </c>
      <c r="BF54" s="109">
        <v>-2.77408428309854E-2</v>
      </c>
      <c r="BG54" s="109">
        <v>-2.8390037273730202E-2</v>
      </c>
    </row>
    <row r="55" spans="1:59" s="103" customFormat="1" ht="10.5">
      <c r="A55" s="103" t="s">
        <v>302</v>
      </c>
      <c r="B55" s="181">
        <v>153.47255383028499</v>
      </c>
      <c r="C55" s="181">
        <v>153.27238912602601</v>
      </c>
      <c r="D55" s="181">
        <v>152.46941160930999</v>
      </c>
      <c r="E55" s="181">
        <v>157.16154375065901</v>
      </c>
      <c r="F55" s="181">
        <v>162.15604151453201</v>
      </c>
      <c r="G55" s="181">
        <v>164.93651240832</v>
      </c>
      <c r="H55" s="181">
        <v>161.37938385896899</v>
      </c>
      <c r="I55" s="181">
        <v>163.325996703675</v>
      </c>
      <c r="J55" s="181">
        <v>171.10742275878701</v>
      </c>
      <c r="K55" s="181">
        <v>162.234555481841</v>
      </c>
      <c r="L55" s="181">
        <v>152.79168413853</v>
      </c>
      <c r="M55" s="181">
        <v>155.80422696536999</v>
      </c>
      <c r="N55" s="181">
        <v>158.66822949918</v>
      </c>
      <c r="O55" s="181">
        <v>159.57978876867699</v>
      </c>
      <c r="P55" s="181">
        <v>167.04888301478999</v>
      </c>
      <c r="Q55" s="181">
        <v>152.14371513296601</v>
      </c>
      <c r="R55" s="181">
        <v>147.88567992863801</v>
      </c>
      <c r="S55" s="181">
        <v>145.887589085287</v>
      </c>
      <c r="T55" s="181">
        <v>146.363815166102</v>
      </c>
      <c r="U55" s="181">
        <v>146.13907179078001</v>
      </c>
      <c r="V55" s="181">
        <v>152.11144878950199</v>
      </c>
      <c r="W55" s="181">
        <v>156.034212591059</v>
      </c>
      <c r="X55" s="181">
        <v>155.41701105492999</v>
      </c>
      <c r="Y55" s="181">
        <v>157.024768884362</v>
      </c>
      <c r="Z55" s="181">
        <v>156.73610095318099</v>
      </c>
      <c r="AA55" s="181">
        <v>157.53751084548699</v>
      </c>
      <c r="AB55" s="181">
        <v>160.40752444313</v>
      </c>
      <c r="AC55" s="181">
        <v>158.93990441450299</v>
      </c>
      <c r="AD55" s="181">
        <v>160.29991738003301</v>
      </c>
      <c r="AE55" s="181">
        <v>157.91443959133201</v>
      </c>
      <c r="AF55" s="181">
        <v>157.99316429875901</v>
      </c>
      <c r="AG55" s="181">
        <v>165.14336050266601</v>
      </c>
      <c r="AH55" s="181">
        <v>161.70409910071899</v>
      </c>
      <c r="AI55" s="181">
        <v>162.84324260170101</v>
      </c>
      <c r="AJ55" s="181">
        <v>161.44872611928099</v>
      </c>
      <c r="AK55" s="181">
        <v>162.253310601766</v>
      </c>
      <c r="AL55" s="181">
        <v>163.48762619754501</v>
      </c>
      <c r="AM55" s="181">
        <v>159.47950943427199</v>
      </c>
      <c r="AN55" s="181">
        <v>161.101726375743</v>
      </c>
      <c r="AO55" s="181">
        <v>161.11716584824799</v>
      </c>
      <c r="AP55" s="181">
        <v>161.69849341825099</v>
      </c>
      <c r="AQ55" s="181">
        <v>158.31644681363201</v>
      </c>
      <c r="AR55" s="181">
        <v>152.00182131506</v>
      </c>
      <c r="AS55" s="181">
        <v>147.561583766788</v>
      </c>
      <c r="AT55" s="181">
        <v>138.64991111338</v>
      </c>
      <c r="AU55" s="181">
        <v>140.48352943238001</v>
      </c>
      <c r="AV55" s="181">
        <v>131.611134970085</v>
      </c>
      <c r="AW55" s="181">
        <v>132.12159021662899</v>
      </c>
      <c r="AX55" s="181">
        <v>130.523024983478</v>
      </c>
      <c r="AY55" s="181">
        <v>122.138547934371</v>
      </c>
      <c r="AZ55" s="181">
        <v>122.704667813783</v>
      </c>
      <c r="BA55" s="181">
        <v>120.54440212757601</v>
      </c>
      <c r="BB55" s="181">
        <v>119.25250218689099</v>
      </c>
      <c r="BC55" s="181">
        <v>118.36080616207801</v>
      </c>
      <c r="BD55" s="181">
        <v>114.42359037464099</v>
      </c>
      <c r="BE55" s="182">
        <v>101.56040606263601</v>
      </c>
      <c r="BF55" s="109">
        <v>-0.11484233030303199</v>
      </c>
      <c r="BG55" s="109">
        <v>-1.9021255052739099E-2</v>
      </c>
    </row>
    <row r="56" spans="1:59" s="103" customFormat="1" ht="10.5">
      <c r="A56" s="103" t="s">
        <v>303</v>
      </c>
      <c r="B56" s="181">
        <v>30.293052902761001</v>
      </c>
      <c r="C56" s="181">
        <v>31.5607176228899</v>
      </c>
      <c r="D56" s="181">
        <v>31.7082512831158</v>
      </c>
      <c r="E56" s="181">
        <v>34.582808392286303</v>
      </c>
      <c r="F56" s="181">
        <v>36.561926356943097</v>
      </c>
      <c r="G56" s="181">
        <v>39.975544527789701</v>
      </c>
      <c r="H56" s="181">
        <v>46.296860091091801</v>
      </c>
      <c r="I56" s="181">
        <v>47.784530956766602</v>
      </c>
      <c r="J56" s="181">
        <v>49.633900415782499</v>
      </c>
      <c r="K56" s="181">
        <v>54.451329352888798</v>
      </c>
      <c r="L56" s="181">
        <v>54.362674157151602</v>
      </c>
      <c r="M56" s="181">
        <v>57.344664948282102</v>
      </c>
      <c r="N56" s="181">
        <v>60.875552743409898</v>
      </c>
      <c r="O56" s="181">
        <v>65.582939251811197</v>
      </c>
      <c r="P56" s="181">
        <v>70.393953773128004</v>
      </c>
      <c r="Q56" s="181">
        <v>63.947479365880099</v>
      </c>
      <c r="R56" s="181">
        <v>62.953108921985702</v>
      </c>
      <c r="S56" s="181">
        <v>64.899997891915703</v>
      </c>
      <c r="T56" s="181">
        <v>69.2930060534338</v>
      </c>
      <c r="U56" s="181">
        <v>71.500636972113597</v>
      </c>
      <c r="V56" s="181">
        <v>76.383564499896707</v>
      </c>
      <c r="W56" s="181">
        <v>79.382283399490603</v>
      </c>
      <c r="X56" s="181">
        <v>79.625661928065796</v>
      </c>
      <c r="Y56" s="181">
        <v>81.400948630412401</v>
      </c>
      <c r="Z56" s="181">
        <v>78.583601564142697</v>
      </c>
      <c r="AA56" s="181">
        <v>74.280326235458304</v>
      </c>
      <c r="AB56" s="181">
        <v>65.503916537496593</v>
      </c>
      <c r="AC56" s="181">
        <v>57.519500644617302</v>
      </c>
      <c r="AD56" s="181">
        <v>49.948426727826401</v>
      </c>
      <c r="AE56" s="181">
        <v>43.032881975473202</v>
      </c>
      <c r="AF56" s="181">
        <v>44.471226648561</v>
      </c>
      <c r="AG56" s="181">
        <v>48.989837275126398</v>
      </c>
      <c r="AH56" s="181">
        <v>53.181730102634702</v>
      </c>
      <c r="AI56" s="181">
        <v>54.780281178863</v>
      </c>
      <c r="AJ56" s="181">
        <v>50.643013762356198</v>
      </c>
      <c r="AK56" s="181">
        <v>54.873877401592097</v>
      </c>
      <c r="AL56" s="181">
        <v>57.628487428438703</v>
      </c>
      <c r="AM56" s="181">
        <v>60.451409702837601</v>
      </c>
      <c r="AN56" s="181">
        <v>64.041815314139399</v>
      </c>
      <c r="AO56" s="181">
        <v>69.721522368226402</v>
      </c>
      <c r="AP56" s="181">
        <v>68.974357765347193</v>
      </c>
      <c r="AQ56" s="181">
        <v>70.934407345031104</v>
      </c>
      <c r="AR56" s="181">
        <v>69.110351884410207</v>
      </c>
      <c r="AS56" s="181">
        <v>71.006202440800095</v>
      </c>
      <c r="AT56" s="181">
        <v>72.337946523842504</v>
      </c>
      <c r="AU56" s="181">
        <v>77.5542412382176</v>
      </c>
      <c r="AV56" s="181">
        <v>76.475055340904106</v>
      </c>
      <c r="AW56" s="181">
        <v>71.978791366641502</v>
      </c>
      <c r="AX56" s="181">
        <v>76.377839794306695</v>
      </c>
      <c r="AY56" s="181">
        <v>70.224017900596806</v>
      </c>
      <c r="AZ56" s="181">
        <v>75.254896109946401</v>
      </c>
      <c r="BA56" s="181">
        <v>80.132893720326095</v>
      </c>
      <c r="BB56" s="181">
        <v>79.947473344310396</v>
      </c>
      <c r="BC56" s="181">
        <v>83.790928182215097</v>
      </c>
      <c r="BD56" s="181">
        <v>86.792821299537806</v>
      </c>
      <c r="BE56" s="182">
        <v>77.823030867460503</v>
      </c>
      <c r="BF56" s="109">
        <v>-0.105797017846273</v>
      </c>
      <c r="BG56" s="109">
        <v>1.8384458524671101E-2</v>
      </c>
    </row>
    <row r="57" spans="1:59" s="103" customFormat="1" ht="10.5">
      <c r="A57" s="113" t="s">
        <v>304</v>
      </c>
      <c r="B57" s="183">
        <v>93.438212644979103</v>
      </c>
      <c r="C57" s="183">
        <v>95.410934912352403</v>
      </c>
      <c r="D57" s="183">
        <v>97.413386878909606</v>
      </c>
      <c r="E57" s="183">
        <v>103.10453404044701</v>
      </c>
      <c r="F57" s="183">
        <v>109.748980748256</v>
      </c>
      <c r="G57" s="183">
        <v>115.996555438407</v>
      </c>
      <c r="H57" s="183">
        <v>118.231119940122</v>
      </c>
      <c r="I57" s="183">
        <v>122.96184583709601</v>
      </c>
      <c r="J57" s="183">
        <v>129.09802733729899</v>
      </c>
      <c r="K57" s="183">
        <v>126.419407257589</v>
      </c>
      <c r="L57" s="183">
        <v>124.30387600539299</v>
      </c>
      <c r="M57" s="183">
        <v>130.54839453894499</v>
      </c>
      <c r="N57" s="183">
        <v>131.911121191891</v>
      </c>
      <c r="O57" s="183">
        <v>136.170191582597</v>
      </c>
      <c r="P57" s="183">
        <v>140.46607803002499</v>
      </c>
      <c r="Q57" s="183">
        <v>135.84381852763201</v>
      </c>
      <c r="R57" s="183">
        <v>131.661422808748</v>
      </c>
      <c r="S57" s="183">
        <v>128.56353721208899</v>
      </c>
      <c r="T57" s="183">
        <v>129.13777357856901</v>
      </c>
      <c r="U57" s="183">
        <v>131.878191621095</v>
      </c>
      <c r="V57" s="183">
        <v>140.48583911193299</v>
      </c>
      <c r="W57" s="183">
        <v>142.203122296049</v>
      </c>
      <c r="X57" s="183">
        <v>144.41755689284901</v>
      </c>
      <c r="Y57" s="183">
        <v>145.27670677843199</v>
      </c>
      <c r="Z57" s="183">
        <v>144.11845303631401</v>
      </c>
      <c r="AA57" s="183">
        <v>145.02928912366201</v>
      </c>
      <c r="AB57" s="183">
        <v>142.679343768205</v>
      </c>
      <c r="AC57" s="183">
        <v>137.49756595362399</v>
      </c>
      <c r="AD57" s="183">
        <v>134.693524310074</v>
      </c>
      <c r="AE57" s="183">
        <v>131.49034798851599</v>
      </c>
      <c r="AF57" s="183">
        <v>133.87799446141599</v>
      </c>
      <c r="AG57" s="183">
        <v>136.910045747906</v>
      </c>
      <c r="AH57" s="183">
        <v>136.29093663346799</v>
      </c>
      <c r="AI57" s="183">
        <v>137.319321755771</v>
      </c>
      <c r="AJ57" s="183">
        <v>136.324979088052</v>
      </c>
      <c r="AK57" s="183">
        <v>137.62773403322399</v>
      </c>
      <c r="AL57" s="183">
        <v>138.73708915340799</v>
      </c>
      <c r="AM57" s="183">
        <v>137.711418818249</v>
      </c>
      <c r="AN57" s="183">
        <v>139.63413008333399</v>
      </c>
      <c r="AO57" s="183">
        <v>141.082562198543</v>
      </c>
      <c r="AP57" s="183">
        <v>141.25997622734599</v>
      </c>
      <c r="AQ57" s="183">
        <v>141.90827876715699</v>
      </c>
      <c r="AR57" s="183">
        <v>140.09028119241401</v>
      </c>
      <c r="AS57" s="183">
        <v>138.817229129694</v>
      </c>
      <c r="AT57" s="183">
        <v>130.14654867281601</v>
      </c>
      <c r="AU57" s="183">
        <v>134.42684049958501</v>
      </c>
      <c r="AV57" s="183">
        <v>130.88336884643999</v>
      </c>
      <c r="AW57" s="183">
        <v>129.937046419968</v>
      </c>
      <c r="AX57" s="183">
        <v>128.15872847148</v>
      </c>
      <c r="AY57" s="183">
        <v>122.817465232752</v>
      </c>
      <c r="AZ57" s="183">
        <v>123.485654261093</v>
      </c>
      <c r="BA57" s="183">
        <v>124.70535361085101</v>
      </c>
      <c r="BB57" s="183">
        <v>125.523506854735</v>
      </c>
      <c r="BC57" s="183">
        <v>125.287988824973</v>
      </c>
      <c r="BD57" s="183">
        <v>123.08515838040201</v>
      </c>
      <c r="BE57" s="183">
        <v>113.556587332917</v>
      </c>
      <c r="BF57" s="112">
        <v>-7.9935185336430403E-2</v>
      </c>
      <c r="BG57" s="112">
        <v>-5.5629345200539602E-3</v>
      </c>
    </row>
    <row r="58" spans="1:59" s="103" customFormat="1" ht="10">
      <c r="B58" s="181"/>
      <c r="C58" s="181"/>
      <c r="D58" s="181"/>
      <c r="E58" s="181"/>
      <c r="F58" s="181"/>
      <c r="G58" s="181"/>
      <c r="H58" s="181"/>
      <c r="I58" s="181"/>
      <c r="J58" s="181"/>
      <c r="K58" s="181"/>
      <c r="L58" s="181"/>
      <c r="M58" s="181"/>
      <c r="N58" s="181"/>
      <c r="O58" s="181"/>
      <c r="P58" s="181"/>
      <c r="Q58" s="181"/>
      <c r="R58" s="181"/>
      <c r="S58" s="181"/>
      <c r="T58" s="181"/>
      <c r="U58" s="181"/>
      <c r="V58" s="181"/>
      <c r="W58" s="181"/>
      <c r="X58" s="181"/>
      <c r="Y58" s="181"/>
      <c r="Z58" s="181"/>
      <c r="AA58" s="181"/>
      <c r="AB58" s="181"/>
      <c r="AC58" s="181"/>
      <c r="AD58" s="181"/>
      <c r="AE58" s="181"/>
      <c r="AF58" s="181"/>
      <c r="AG58" s="181"/>
      <c r="AH58" s="181"/>
      <c r="AI58" s="181"/>
      <c r="AJ58" s="181"/>
      <c r="AK58" s="181"/>
      <c r="AL58" s="181"/>
      <c r="AM58" s="181"/>
      <c r="AN58" s="181"/>
      <c r="AO58" s="181"/>
      <c r="AP58" s="181"/>
      <c r="AQ58" s="181"/>
      <c r="AR58" s="181"/>
      <c r="AS58" s="181"/>
      <c r="AT58" s="181"/>
      <c r="AU58" s="181"/>
      <c r="AV58" s="181"/>
      <c r="AW58" s="181"/>
      <c r="AX58" s="181"/>
      <c r="AY58" s="181"/>
      <c r="AZ58" s="181"/>
      <c r="BA58" s="181"/>
      <c r="BB58" s="181"/>
      <c r="BC58" s="181"/>
      <c r="BD58" s="181"/>
      <c r="BE58" s="181"/>
      <c r="BF58" s="109"/>
      <c r="BG58" s="109"/>
    </row>
    <row r="59" spans="1:59" s="103" customFormat="1" ht="10.5">
      <c r="A59" s="103" t="s">
        <v>305</v>
      </c>
      <c r="B59" s="181" t="s">
        <v>273</v>
      </c>
      <c r="C59" s="181" t="s">
        <v>273</v>
      </c>
      <c r="D59" s="181" t="s">
        <v>273</v>
      </c>
      <c r="E59" s="181" t="s">
        <v>273</v>
      </c>
      <c r="F59" s="181" t="s">
        <v>273</v>
      </c>
      <c r="G59" s="181" t="s">
        <v>273</v>
      </c>
      <c r="H59" s="181" t="s">
        <v>273</v>
      </c>
      <c r="I59" s="181" t="s">
        <v>273</v>
      </c>
      <c r="J59" s="181" t="s">
        <v>273</v>
      </c>
      <c r="K59" s="181" t="s">
        <v>273</v>
      </c>
      <c r="L59" s="181" t="s">
        <v>273</v>
      </c>
      <c r="M59" s="181" t="s">
        <v>273</v>
      </c>
      <c r="N59" s="181" t="s">
        <v>273</v>
      </c>
      <c r="O59" s="181" t="s">
        <v>273</v>
      </c>
      <c r="P59" s="181" t="s">
        <v>273</v>
      </c>
      <c r="Q59" s="181" t="s">
        <v>273</v>
      </c>
      <c r="R59" s="181" t="s">
        <v>273</v>
      </c>
      <c r="S59" s="181" t="s">
        <v>273</v>
      </c>
      <c r="T59" s="181" t="s">
        <v>273</v>
      </c>
      <c r="U59" s="181" t="s">
        <v>273</v>
      </c>
      <c r="V59" s="181">
        <v>126.634838155246</v>
      </c>
      <c r="W59" s="181">
        <v>134.07261412037201</v>
      </c>
      <c r="X59" s="181">
        <v>127.760825095386</v>
      </c>
      <c r="Y59" s="181">
        <v>125.74131040398601</v>
      </c>
      <c r="Z59" s="181">
        <v>126.122398574673</v>
      </c>
      <c r="AA59" s="181">
        <v>129.23530041021999</v>
      </c>
      <c r="AB59" s="181">
        <v>122.21799646971699</v>
      </c>
      <c r="AC59" s="181">
        <v>103.05573287929001</v>
      </c>
      <c r="AD59" s="181">
        <v>88.036632196288707</v>
      </c>
      <c r="AE59" s="181">
        <v>79.840720384943296</v>
      </c>
      <c r="AF59" s="181">
        <v>74.192078841405504</v>
      </c>
      <c r="AG59" s="181">
        <v>60.204759789443798</v>
      </c>
      <c r="AH59" s="181">
        <v>57.122643704631599</v>
      </c>
      <c r="AI59" s="181">
        <v>56.867775510763302</v>
      </c>
      <c r="AJ59" s="181">
        <v>56.202142071789602</v>
      </c>
      <c r="AK59" s="181">
        <v>58.1792795990863</v>
      </c>
      <c r="AL59" s="181">
        <v>55.576839525647003</v>
      </c>
      <c r="AM59" s="181">
        <v>54.345436294353</v>
      </c>
      <c r="AN59" s="181">
        <v>58.1941297812578</v>
      </c>
      <c r="AO59" s="181">
        <v>65.306465230538393</v>
      </c>
      <c r="AP59" s="181">
        <v>70.056705972968402</v>
      </c>
      <c r="AQ59" s="181">
        <v>68.201285910082305</v>
      </c>
      <c r="AR59" s="181">
        <v>61.029837706188196</v>
      </c>
      <c r="AS59" s="181">
        <v>60.940707017669403</v>
      </c>
      <c r="AT59" s="181">
        <v>53.221564447551202</v>
      </c>
      <c r="AU59" s="181">
        <v>51.867606370284101</v>
      </c>
      <c r="AV59" s="181">
        <v>56.983618449111397</v>
      </c>
      <c r="AW59" s="181">
        <v>57.958719915744297</v>
      </c>
      <c r="AX59" s="181">
        <v>58.823779504848503</v>
      </c>
      <c r="AY59" s="181">
        <v>59.233254048229803</v>
      </c>
      <c r="AZ59" s="181">
        <v>63.973072762247902</v>
      </c>
      <c r="BA59" s="181">
        <v>62.618343922217399</v>
      </c>
      <c r="BB59" s="181">
        <v>60.746309983682998</v>
      </c>
      <c r="BC59" s="181">
        <v>61.850712647656202</v>
      </c>
      <c r="BD59" s="181">
        <v>64.520529327328902</v>
      </c>
      <c r="BE59" s="182">
        <v>61.334346629887698</v>
      </c>
      <c r="BF59" s="109">
        <v>-5.1979779373408003E-2</v>
      </c>
      <c r="BG59" s="109">
        <v>1.9438493993671799E-2</v>
      </c>
    </row>
    <row r="60" spans="1:59" s="103" customFormat="1" ht="10.5">
      <c r="A60" s="103" t="s">
        <v>306</v>
      </c>
      <c r="B60" s="181" t="s">
        <v>273</v>
      </c>
      <c r="C60" s="181" t="s">
        <v>273</v>
      </c>
      <c r="D60" s="181" t="s">
        <v>273</v>
      </c>
      <c r="E60" s="181" t="s">
        <v>273</v>
      </c>
      <c r="F60" s="181" t="s">
        <v>273</v>
      </c>
      <c r="G60" s="181" t="s">
        <v>273</v>
      </c>
      <c r="H60" s="181" t="s">
        <v>273</v>
      </c>
      <c r="I60" s="181" t="s">
        <v>273</v>
      </c>
      <c r="J60" s="181" t="s">
        <v>273</v>
      </c>
      <c r="K60" s="181" t="s">
        <v>273</v>
      </c>
      <c r="L60" s="181" t="s">
        <v>273</v>
      </c>
      <c r="M60" s="181" t="s">
        <v>273</v>
      </c>
      <c r="N60" s="181" t="s">
        <v>273</v>
      </c>
      <c r="O60" s="181" t="s">
        <v>273</v>
      </c>
      <c r="P60" s="181" t="s">
        <v>273</v>
      </c>
      <c r="Q60" s="181" t="s">
        <v>273</v>
      </c>
      <c r="R60" s="181" t="s">
        <v>273</v>
      </c>
      <c r="S60" s="181" t="s">
        <v>273</v>
      </c>
      <c r="T60" s="181" t="s">
        <v>273</v>
      </c>
      <c r="U60" s="181" t="s">
        <v>273</v>
      </c>
      <c r="V60" s="181">
        <v>148.355853628228</v>
      </c>
      <c r="W60" s="181">
        <v>168.286527227063</v>
      </c>
      <c r="X60" s="181">
        <v>169.69250506430001</v>
      </c>
      <c r="Y60" s="181">
        <v>171.19424728905599</v>
      </c>
      <c r="Z60" s="181">
        <v>164.87213147134801</v>
      </c>
      <c r="AA60" s="181">
        <v>157.66193648131301</v>
      </c>
      <c r="AB60" s="181">
        <v>155.810177536666</v>
      </c>
      <c r="AC60" s="181">
        <v>147.50778306374701</v>
      </c>
      <c r="AD60" s="181">
        <v>118.36066806960901</v>
      </c>
      <c r="AE60" s="181">
        <v>98.894231130875895</v>
      </c>
      <c r="AF60" s="181">
        <v>90.001667511889494</v>
      </c>
      <c r="AG60" s="181">
        <v>92.583686631857603</v>
      </c>
      <c r="AH60" s="181">
        <v>93.841656884516695</v>
      </c>
      <c r="AI60" s="181">
        <v>92.194010700813905</v>
      </c>
      <c r="AJ60" s="181">
        <v>90.152170163530698</v>
      </c>
      <c r="AK60" s="181">
        <v>93.139125710079</v>
      </c>
      <c r="AL60" s="181">
        <v>91.350791096432104</v>
      </c>
      <c r="AM60" s="181">
        <v>94.701616812707897</v>
      </c>
      <c r="AN60" s="181">
        <v>94.928194331394295</v>
      </c>
      <c r="AO60" s="181">
        <v>107.617743215294</v>
      </c>
      <c r="AP60" s="181">
        <v>107.84512090501499</v>
      </c>
      <c r="AQ60" s="181">
        <v>115.097710008772</v>
      </c>
      <c r="AR60" s="181">
        <v>112.82583420817301</v>
      </c>
      <c r="AS60" s="181">
        <v>114.490130484822</v>
      </c>
      <c r="AT60" s="181">
        <v>108.766489013575</v>
      </c>
      <c r="AU60" s="181">
        <v>115.64049906837</v>
      </c>
      <c r="AV60" s="181">
        <v>115.053443262789</v>
      </c>
      <c r="AW60" s="181">
        <v>124.29688351039999</v>
      </c>
      <c r="AX60" s="181">
        <v>109.539692499477</v>
      </c>
      <c r="AY60" s="181">
        <v>113.09755761630799</v>
      </c>
      <c r="AZ60" s="181">
        <v>102.680917184172</v>
      </c>
      <c r="BA60" s="181">
        <v>102.06737146648101</v>
      </c>
      <c r="BB60" s="181">
        <v>104.02470856831</v>
      </c>
      <c r="BC60" s="181">
        <v>113.153667142912</v>
      </c>
      <c r="BD60" s="181">
        <v>111.473826863711</v>
      </c>
      <c r="BE60" s="182">
        <v>103.935832640339</v>
      </c>
      <c r="BF60" s="109">
        <v>-7.0168685585219603E-2</v>
      </c>
      <c r="BG60" s="109">
        <v>2.4616794804499498E-3</v>
      </c>
    </row>
    <row r="61" spans="1:59" s="103" customFormat="1" ht="10.5">
      <c r="A61" s="103" t="s">
        <v>307</v>
      </c>
      <c r="B61" s="181" t="s">
        <v>273</v>
      </c>
      <c r="C61" s="181" t="s">
        <v>273</v>
      </c>
      <c r="D61" s="181" t="s">
        <v>273</v>
      </c>
      <c r="E61" s="181" t="s">
        <v>273</v>
      </c>
      <c r="F61" s="181" t="s">
        <v>273</v>
      </c>
      <c r="G61" s="181" t="s">
        <v>273</v>
      </c>
      <c r="H61" s="181" t="s">
        <v>273</v>
      </c>
      <c r="I61" s="181" t="s">
        <v>273</v>
      </c>
      <c r="J61" s="181" t="s">
        <v>273</v>
      </c>
      <c r="K61" s="181" t="s">
        <v>273</v>
      </c>
      <c r="L61" s="181" t="s">
        <v>273</v>
      </c>
      <c r="M61" s="181" t="s">
        <v>273</v>
      </c>
      <c r="N61" s="181" t="s">
        <v>273</v>
      </c>
      <c r="O61" s="181" t="s">
        <v>273</v>
      </c>
      <c r="P61" s="181" t="s">
        <v>273</v>
      </c>
      <c r="Q61" s="181" t="s">
        <v>273</v>
      </c>
      <c r="R61" s="181" t="s">
        <v>273</v>
      </c>
      <c r="S61" s="181" t="s">
        <v>273</v>
      </c>
      <c r="T61" s="181" t="s">
        <v>273</v>
      </c>
      <c r="U61" s="181" t="s">
        <v>273</v>
      </c>
      <c r="V61" s="181">
        <v>182.71486655270701</v>
      </c>
      <c r="W61" s="181">
        <v>184.716140344</v>
      </c>
      <c r="X61" s="181">
        <v>186.64480974100101</v>
      </c>
      <c r="Y61" s="181">
        <v>191.41900878239201</v>
      </c>
      <c r="Z61" s="181">
        <v>187.02074711782799</v>
      </c>
      <c r="AA61" s="181">
        <v>188.54991011520599</v>
      </c>
      <c r="AB61" s="181">
        <v>188.475877194297</v>
      </c>
      <c r="AC61" s="181">
        <v>186.86240235517701</v>
      </c>
      <c r="AD61" s="181">
        <v>166.13982794213601</v>
      </c>
      <c r="AE61" s="181">
        <v>149.36206954739399</v>
      </c>
      <c r="AF61" s="181">
        <v>135.736924286782</v>
      </c>
      <c r="AG61" s="181">
        <v>119.72798922683999</v>
      </c>
      <c r="AH61" s="181">
        <v>107.115656170354</v>
      </c>
      <c r="AI61" s="181">
        <v>102.357634134337</v>
      </c>
      <c r="AJ61" s="181">
        <v>97.273447058785095</v>
      </c>
      <c r="AK61" s="181">
        <v>88.873310294447606</v>
      </c>
      <c r="AL61" s="181">
        <v>100.140140773382</v>
      </c>
      <c r="AM61" s="181">
        <v>101.530263196983</v>
      </c>
      <c r="AN61" s="181">
        <v>110.425465694868</v>
      </c>
      <c r="AO61" s="181">
        <v>115.684996882725</v>
      </c>
      <c r="AP61" s="181">
        <v>119.106964106872</v>
      </c>
      <c r="AQ61" s="181">
        <v>127.023124909142</v>
      </c>
      <c r="AR61" s="181">
        <v>139.326163676047</v>
      </c>
      <c r="AS61" s="181">
        <v>145.702687296862</v>
      </c>
      <c r="AT61" s="181">
        <v>129.729985843794</v>
      </c>
      <c r="AU61" s="181">
        <v>137.54579163116</v>
      </c>
      <c r="AV61" s="181">
        <v>153.56343839230701</v>
      </c>
      <c r="AW61" s="181">
        <v>158.74733284386801</v>
      </c>
      <c r="AX61" s="181">
        <v>157.07386212428599</v>
      </c>
      <c r="AY61" s="181">
        <v>157.57467899209701</v>
      </c>
      <c r="AZ61" s="181">
        <v>156.126789470115</v>
      </c>
      <c r="BA61" s="181">
        <v>152.90502304363099</v>
      </c>
      <c r="BB61" s="181">
        <v>162.60742347342901</v>
      </c>
      <c r="BC61" s="181">
        <v>176.836293528548</v>
      </c>
      <c r="BD61" s="181">
        <v>169.77862693930501</v>
      </c>
      <c r="BE61" s="182">
        <v>165.42117341454099</v>
      </c>
      <c r="BF61" s="109">
        <v>-2.8327617148471401E-2</v>
      </c>
      <c r="BG61" s="109">
        <v>2.7269194110059101E-2</v>
      </c>
    </row>
    <row r="62" spans="1:59" s="103" customFormat="1" ht="10.5">
      <c r="A62" s="103" t="s">
        <v>308</v>
      </c>
      <c r="B62" s="181" t="s">
        <v>273</v>
      </c>
      <c r="C62" s="181" t="s">
        <v>273</v>
      </c>
      <c r="D62" s="181" t="s">
        <v>273</v>
      </c>
      <c r="E62" s="181" t="s">
        <v>273</v>
      </c>
      <c r="F62" s="181" t="s">
        <v>273</v>
      </c>
      <c r="G62" s="181" t="s">
        <v>273</v>
      </c>
      <c r="H62" s="181" t="s">
        <v>273</v>
      </c>
      <c r="I62" s="181" t="s">
        <v>273</v>
      </c>
      <c r="J62" s="181" t="s">
        <v>273</v>
      </c>
      <c r="K62" s="181" t="s">
        <v>273</v>
      </c>
      <c r="L62" s="181" t="s">
        <v>273</v>
      </c>
      <c r="M62" s="181" t="s">
        <v>273</v>
      </c>
      <c r="N62" s="181" t="s">
        <v>273</v>
      </c>
      <c r="O62" s="181" t="s">
        <v>273</v>
      </c>
      <c r="P62" s="181" t="s">
        <v>273</v>
      </c>
      <c r="Q62" s="181" t="s">
        <v>273</v>
      </c>
      <c r="R62" s="181" t="s">
        <v>273</v>
      </c>
      <c r="S62" s="181" t="s">
        <v>273</v>
      </c>
      <c r="T62" s="181" t="s">
        <v>273</v>
      </c>
      <c r="U62" s="181" t="s">
        <v>273</v>
      </c>
      <c r="V62" s="181">
        <v>239.75057334622099</v>
      </c>
      <c r="W62" s="181">
        <v>242.22582604995799</v>
      </c>
      <c r="X62" s="181">
        <v>248.369699892537</v>
      </c>
      <c r="Y62" s="181">
        <v>251.01933035555001</v>
      </c>
      <c r="Z62" s="181">
        <v>250.49457520784799</v>
      </c>
      <c r="AA62" s="181">
        <v>244.97010072140401</v>
      </c>
      <c r="AB62" s="181">
        <v>240.850460028708</v>
      </c>
      <c r="AC62" s="181">
        <v>231.35513962669401</v>
      </c>
      <c r="AD62" s="181">
        <v>215.47460994834</v>
      </c>
      <c r="AE62" s="181">
        <v>196.58812327427501</v>
      </c>
      <c r="AF62" s="181">
        <v>186.147357055144</v>
      </c>
      <c r="AG62" s="181">
        <v>179.46443118768801</v>
      </c>
      <c r="AH62" s="181">
        <v>170.00382246049799</v>
      </c>
      <c r="AI62" s="181">
        <v>170.11329310892299</v>
      </c>
      <c r="AJ62" s="181">
        <v>172.76366191853299</v>
      </c>
      <c r="AK62" s="181">
        <v>176.47438591685199</v>
      </c>
      <c r="AL62" s="181">
        <v>179.94139869249099</v>
      </c>
      <c r="AM62" s="181">
        <v>180.015313174135</v>
      </c>
      <c r="AN62" s="181">
        <v>184.52365175411401</v>
      </c>
      <c r="AO62" s="181">
        <v>186.75217548342101</v>
      </c>
      <c r="AP62" s="181">
        <v>187.07716152608501</v>
      </c>
      <c r="AQ62" s="181">
        <v>195.53905260879799</v>
      </c>
      <c r="AR62" s="181">
        <v>196.90118209851701</v>
      </c>
      <c r="AS62" s="181">
        <v>197.81049553151001</v>
      </c>
      <c r="AT62" s="181">
        <v>187.817777541635</v>
      </c>
      <c r="AU62" s="181">
        <v>195.109261456393</v>
      </c>
      <c r="AV62" s="181">
        <v>201.21792741825499</v>
      </c>
      <c r="AW62" s="181">
        <v>201.26100846522499</v>
      </c>
      <c r="AX62" s="181">
        <v>198.476354974629</v>
      </c>
      <c r="AY62" s="181">
        <v>198.51273734921099</v>
      </c>
      <c r="AZ62" s="181">
        <v>194.71616002179701</v>
      </c>
      <c r="BA62" s="181">
        <v>198.40365403661499</v>
      </c>
      <c r="BB62" s="181">
        <v>199.27084045382901</v>
      </c>
      <c r="BC62" s="181">
        <v>206.578850299853</v>
      </c>
      <c r="BD62" s="181">
        <v>204.94553232221099</v>
      </c>
      <c r="BE62" s="182">
        <v>194.02268133117701</v>
      </c>
      <c r="BF62" s="109">
        <v>-5.5882982551125199E-2</v>
      </c>
      <c r="BG62" s="109">
        <v>8.7653954012885098E-3</v>
      </c>
    </row>
    <row r="63" spans="1:59" s="103" customFormat="1" ht="10.5">
      <c r="A63" s="103" t="s">
        <v>309</v>
      </c>
      <c r="B63" s="181" t="s">
        <v>273</v>
      </c>
      <c r="C63" s="181" t="s">
        <v>273</v>
      </c>
      <c r="D63" s="181" t="s">
        <v>273</v>
      </c>
      <c r="E63" s="181" t="s">
        <v>273</v>
      </c>
      <c r="F63" s="181" t="s">
        <v>273</v>
      </c>
      <c r="G63" s="181" t="s">
        <v>273</v>
      </c>
      <c r="H63" s="181" t="s">
        <v>273</v>
      </c>
      <c r="I63" s="181" t="s">
        <v>273</v>
      </c>
      <c r="J63" s="181" t="s">
        <v>273</v>
      </c>
      <c r="K63" s="181" t="s">
        <v>273</v>
      </c>
      <c r="L63" s="181" t="s">
        <v>273</v>
      </c>
      <c r="M63" s="181" t="s">
        <v>273</v>
      </c>
      <c r="N63" s="181" t="s">
        <v>273</v>
      </c>
      <c r="O63" s="181" t="s">
        <v>273</v>
      </c>
      <c r="P63" s="181" t="s">
        <v>273</v>
      </c>
      <c r="Q63" s="181" t="s">
        <v>273</v>
      </c>
      <c r="R63" s="181" t="s">
        <v>273</v>
      </c>
      <c r="S63" s="181" t="s">
        <v>273</v>
      </c>
      <c r="T63" s="181" t="s">
        <v>273</v>
      </c>
      <c r="U63" s="181" t="s">
        <v>273</v>
      </c>
      <c r="V63" s="181">
        <v>158.80669277988</v>
      </c>
      <c r="W63" s="181">
        <v>192.868721215991</v>
      </c>
      <c r="X63" s="181">
        <v>187.20270703732999</v>
      </c>
      <c r="Y63" s="181">
        <v>183.79988007631999</v>
      </c>
      <c r="Z63" s="181">
        <v>184.01233737443599</v>
      </c>
      <c r="AA63" s="181">
        <v>148.42872978856701</v>
      </c>
      <c r="AB63" s="181">
        <v>148.20196955329399</v>
      </c>
      <c r="AC63" s="181">
        <v>137.51676674599199</v>
      </c>
      <c r="AD63" s="181">
        <v>109.766920468015</v>
      </c>
      <c r="AE63" s="181">
        <v>114.123626106036</v>
      </c>
      <c r="AF63" s="181">
        <v>91.867912357795802</v>
      </c>
      <c r="AG63" s="181">
        <v>131.33367425980299</v>
      </c>
      <c r="AH63" s="181">
        <v>99.002120490227</v>
      </c>
      <c r="AI63" s="181">
        <v>121.646466946582</v>
      </c>
      <c r="AJ63" s="181">
        <v>114.748435167515</v>
      </c>
      <c r="AK63" s="181">
        <v>95.513533495950497</v>
      </c>
      <c r="AL63" s="181">
        <v>119.29032163383501</v>
      </c>
      <c r="AM63" s="181">
        <v>99.616354867216998</v>
      </c>
      <c r="AN63" s="181">
        <v>136.18117126117099</v>
      </c>
      <c r="AO63" s="181">
        <v>133.49120920992399</v>
      </c>
      <c r="AP63" s="181">
        <v>133.713308334392</v>
      </c>
      <c r="AQ63" s="181">
        <v>133.56528115785201</v>
      </c>
      <c r="AR63" s="181">
        <v>128.00835830351599</v>
      </c>
      <c r="AS63" s="181">
        <v>103.61077295921299</v>
      </c>
      <c r="AT63" s="181">
        <v>166.48768783927801</v>
      </c>
      <c r="AU63" s="181">
        <v>176.606907770785</v>
      </c>
      <c r="AV63" s="181">
        <v>192.728486580962</v>
      </c>
      <c r="AW63" s="181">
        <v>206.35781593541199</v>
      </c>
      <c r="AX63" s="181">
        <v>179.950181083383</v>
      </c>
      <c r="AY63" s="181">
        <v>183.10931715707201</v>
      </c>
      <c r="AZ63" s="181">
        <v>215.29172159145901</v>
      </c>
      <c r="BA63" s="181">
        <v>209.51377281766401</v>
      </c>
      <c r="BB63" s="181">
        <v>203.89611619689401</v>
      </c>
      <c r="BC63" s="181">
        <v>223.373434800057</v>
      </c>
      <c r="BD63" s="181">
        <v>240.07439362627801</v>
      </c>
      <c r="BE63" s="182">
        <v>232.70124804981</v>
      </c>
      <c r="BF63" s="109">
        <v>-3.3360248109735001E-2</v>
      </c>
      <c r="BG63" s="109">
        <v>3.7280878009392698E-2</v>
      </c>
    </row>
    <row r="64" spans="1:59" s="103" customFormat="1" ht="10.5">
      <c r="A64" s="103" t="s">
        <v>310</v>
      </c>
      <c r="B64" s="181">
        <v>107.93148617895</v>
      </c>
      <c r="C64" s="181">
        <v>113.43535511318299</v>
      </c>
      <c r="D64" s="181">
        <v>117.971947242211</v>
      </c>
      <c r="E64" s="181">
        <v>121.150148667129</v>
      </c>
      <c r="F64" s="181">
        <v>125.29458956884601</v>
      </c>
      <c r="G64" s="181">
        <v>130.585443579013</v>
      </c>
      <c r="H64" s="181">
        <v>135.75331002027801</v>
      </c>
      <c r="I64" s="181">
        <v>141.453815205224</v>
      </c>
      <c r="J64" s="181">
        <v>147.321022571611</v>
      </c>
      <c r="K64" s="181">
        <v>154.087441875422</v>
      </c>
      <c r="L64" s="181">
        <v>160.32045222644501</v>
      </c>
      <c r="M64" s="181">
        <v>165.135294403648</v>
      </c>
      <c r="N64" s="181">
        <v>171.06840467622601</v>
      </c>
      <c r="O64" s="181">
        <v>176.93423260618201</v>
      </c>
      <c r="P64" s="181">
        <v>180.23491124216801</v>
      </c>
      <c r="Q64" s="181">
        <v>182.656557244417</v>
      </c>
      <c r="R64" s="181">
        <v>184.915937950851</v>
      </c>
      <c r="S64" s="181">
        <v>187.89323794658301</v>
      </c>
      <c r="T64" s="181">
        <v>190.153301303267</v>
      </c>
      <c r="U64" s="181">
        <v>195.522491741078</v>
      </c>
      <c r="V64" s="181" t="s">
        <v>273</v>
      </c>
      <c r="W64" s="181" t="s">
        <v>273</v>
      </c>
      <c r="X64" s="181" t="s">
        <v>273</v>
      </c>
      <c r="Y64" s="181" t="s">
        <v>273</v>
      </c>
      <c r="Z64" s="181" t="s">
        <v>273</v>
      </c>
      <c r="AA64" s="181" t="s">
        <v>273</v>
      </c>
      <c r="AB64" s="181" t="s">
        <v>273</v>
      </c>
      <c r="AC64" s="181" t="s">
        <v>273</v>
      </c>
      <c r="AD64" s="181" t="s">
        <v>273</v>
      </c>
      <c r="AE64" s="181" t="s">
        <v>273</v>
      </c>
      <c r="AF64" s="181" t="s">
        <v>273</v>
      </c>
      <c r="AG64" s="181" t="s">
        <v>273</v>
      </c>
      <c r="AH64" s="181" t="s">
        <v>273</v>
      </c>
      <c r="AI64" s="181" t="s">
        <v>273</v>
      </c>
      <c r="AJ64" s="181" t="s">
        <v>273</v>
      </c>
      <c r="AK64" s="181" t="s">
        <v>273</v>
      </c>
      <c r="AL64" s="181" t="s">
        <v>273</v>
      </c>
      <c r="AM64" s="181" t="s">
        <v>273</v>
      </c>
      <c r="AN64" s="181" t="s">
        <v>273</v>
      </c>
      <c r="AO64" s="181" t="s">
        <v>273</v>
      </c>
      <c r="AP64" s="181" t="s">
        <v>273</v>
      </c>
      <c r="AQ64" s="181" t="s">
        <v>273</v>
      </c>
      <c r="AR64" s="181" t="s">
        <v>273</v>
      </c>
      <c r="AS64" s="181" t="s">
        <v>273</v>
      </c>
      <c r="AT64" s="181" t="s">
        <v>273</v>
      </c>
      <c r="AU64" s="181" t="s">
        <v>273</v>
      </c>
      <c r="AV64" s="181" t="s">
        <v>273</v>
      </c>
      <c r="AW64" s="181" t="s">
        <v>273</v>
      </c>
      <c r="AX64" s="181" t="s">
        <v>273</v>
      </c>
      <c r="AY64" s="181" t="s">
        <v>273</v>
      </c>
      <c r="AZ64" s="181" t="s">
        <v>273</v>
      </c>
      <c r="BA64" s="181" t="s">
        <v>273</v>
      </c>
      <c r="BB64" s="181" t="s">
        <v>273</v>
      </c>
      <c r="BC64" s="181" t="s">
        <v>273</v>
      </c>
      <c r="BD64" s="181" t="s">
        <v>273</v>
      </c>
      <c r="BE64" s="182" t="s">
        <v>273</v>
      </c>
      <c r="BF64" s="109" t="s">
        <v>273</v>
      </c>
      <c r="BG64" s="109" t="s">
        <v>273</v>
      </c>
    </row>
    <row r="65" spans="1:59" s="103" customFormat="1" ht="10.5">
      <c r="A65" s="103" t="s">
        <v>311</v>
      </c>
      <c r="B65" s="181" t="s">
        <v>273</v>
      </c>
      <c r="C65" s="181" t="s">
        <v>273</v>
      </c>
      <c r="D65" s="181" t="s">
        <v>273</v>
      </c>
      <c r="E65" s="181" t="s">
        <v>273</v>
      </c>
      <c r="F65" s="181" t="s">
        <v>273</v>
      </c>
      <c r="G65" s="181" t="s">
        <v>273</v>
      </c>
      <c r="H65" s="181" t="s">
        <v>273</v>
      </c>
      <c r="I65" s="181" t="s">
        <v>273</v>
      </c>
      <c r="J65" s="181" t="s">
        <v>273</v>
      </c>
      <c r="K65" s="181" t="s">
        <v>273</v>
      </c>
      <c r="L65" s="181" t="s">
        <v>273</v>
      </c>
      <c r="M65" s="181" t="s">
        <v>273</v>
      </c>
      <c r="N65" s="181" t="s">
        <v>273</v>
      </c>
      <c r="O65" s="181" t="s">
        <v>273</v>
      </c>
      <c r="P65" s="181" t="s">
        <v>273</v>
      </c>
      <c r="Q65" s="181" t="s">
        <v>273</v>
      </c>
      <c r="R65" s="181" t="s">
        <v>273</v>
      </c>
      <c r="S65" s="181" t="s">
        <v>273</v>
      </c>
      <c r="T65" s="181" t="s">
        <v>273</v>
      </c>
      <c r="U65" s="181" t="s">
        <v>273</v>
      </c>
      <c r="V65" s="181">
        <v>96.007986054404498</v>
      </c>
      <c r="W65" s="181">
        <v>92.153389816480001</v>
      </c>
      <c r="X65" s="181">
        <v>91.718767669472598</v>
      </c>
      <c r="Y65" s="181">
        <v>94.984172081253305</v>
      </c>
      <c r="Z65" s="181">
        <v>94.163802320674705</v>
      </c>
      <c r="AA65" s="181">
        <v>91.722218857552903</v>
      </c>
      <c r="AB65" s="181">
        <v>88.528280464454198</v>
      </c>
      <c r="AC65" s="181">
        <v>81.981740595270097</v>
      </c>
      <c r="AD65" s="181">
        <v>86.194919726300895</v>
      </c>
      <c r="AE65" s="181">
        <v>82.775789025665802</v>
      </c>
      <c r="AF65" s="181">
        <v>80.128307751331405</v>
      </c>
      <c r="AG65" s="181">
        <v>81.111368804084194</v>
      </c>
      <c r="AH65" s="181">
        <v>78.870307664165693</v>
      </c>
      <c r="AI65" s="181">
        <v>77.365984221946405</v>
      </c>
      <c r="AJ65" s="181">
        <v>86.222510269948899</v>
      </c>
      <c r="AK65" s="181">
        <v>86.776837037230294</v>
      </c>
      <c r="AL65" s="181">
        <v>85.904385345908693</v>
      </c>
      <c r="AM65" s="181">
        <v>86.962778721612807</v>
      </c>
      <c r="AN65" s="181">
        <v>78.711535219210901</v>
      </c>
      <c r="AO65" s="181">
        <v>77.4945560452921</v>
      </c>
      <c r="AP65" s="181">
        <v>76.309144523941498</v>
      </c>
      <c r="AQ65" s="181">
        <v>70.081332280866206</v>
      </c>
      <c r="AR65" s="181">
        <v>73.383276244047906</v>
      </c>
      <c r="AS65" s="181">
        <v>68.374141069952501</v>
      </c>
      <c r="AT65" s="181">
        <v>67.214626708130297</v>
      </c>
      <c r="AU65" s="181">
        <v>65.990791607454199</v>
      </c>
      <c r="AV65" s="181">
        <v>67.403665684443794</v>
      </c>
      <c r="AW65" s="181">
        <v>65.386969055310303</v>
      </c>
      <c r="AX65" s="181">
        <v>65.440720533666607</v>
      </c>
      <c r="AY65" s="181">
        <v>66.442457498818001</v>
      </c>
      <c r="AZ65" s="181">
        <v>62.352607399591697</v>
      </c>
      <c r="BA65" s="181">
        <v>58.7388595405194</v>
      </c>
      <c r="BB65" s="181">
        <v>57.9316883560642</v>
      </c>
      <c r="BC65" s="181">
        <v>59.0103649078156</v>
      </c>
      <c r="BD65" s="181">
        <v>58.239557695622501</v>
      </c>
      <c r="BE65" s="182">
        <v>55.951360878194201</v>
      </c>
      <c r="BF65" s="109">
        <v>-4.1914284460941899E-2</v>
      </c>
      <c r="BG65" s="109">
        <v>-1.4230384523337801E-2</v>
      </c>
    </row>
    <row r="66" spans="1:59" s="103" customFormat="1" ht="10.5">
      <c r="A66" s="103" t="s">
        <v>312</v>
      </c>
      <c r="B66" s="181" t="s">
        <v>273</v>
      </c>
      <c r="C66" s="181" t="s">
        <v>273</v>
      </c>
      <c r="D66" s="181" t="s">
        <v>273</v>
      </c>
      <c r="E66" s="181" t="s">
        <v>273</v>
      </c>
      <c r="F66" s="181" t="s">
        <v>273</v>
      </c>
      <c r="G66" s="181" t="s">
        <v>273</v>
      </c>
      <c r="H66" s="181" t="s">
        <v>273</v>
      </c>
      <c r="I66" s="181" t="s">
        <v>273</v>
      </c>
      <c r="J66" s="181" t="s">
        <v>273</v>
      </c>
      <c r="K66" s="181" t="s">
        <v>273</v>
      </c>
      <c r="L66" s="181" t="s">
        <v>273</v>
      </c>
      <c r="M66" s="181" t="s">
        <v>273</v>
      </c>
      <c r="N66" s="181" t="s">
        <v>273</v>
      </c>
      <c r="O66" s="181" t="s">
        <v>273</v>
      </c>
      <c r="P66" s="181" t="s">
        <v>273</v>
      </c>
      <c r="Q66" s="181" t="s">
        <v>273</v>
      </c>
      <c r="R66" s="181" t="s">
        <v>273</v>
      </c>
      <c r="S66" s="181" t="s">
        <v>273</v>
      </c>
      <c r="T66" s="181" t="s">
        <v>273</v>
      </c>
      <c r="U66" s="181" t="s">
        <v>273</v>
      </c>
      <c r="V66" s="181">
        <v>87.135781142986005</v>
      </c>
      <c r="W66" s="181">
        <v>81.434590803098502</v>
      </c>
      <c r="X66" s="181">
        <v>82.138841460214493</v>
      </c>
      <c r="Y66" s="181">
        <v>89.096974607784801</v>
      </c>
      <c r="Z66" s="181">
        <v>83.9439008521679</v>
      </c>
      <c r="AA66" s="181">
        <v>83.521944374459594</v>
      </c>
      <c r="AB66" s="181">
        <v>69.0712311004187</v>
      </c>
      <c r="AC66" s="181">
        <v>58.153659024710599</v>
      </c>
      <c r="AD66" s="181">
        <v>46.151552135156201</v>
      </c>
      <c r="AE66" s="181">
        <v>38.529899926006301</v>
      </c>
      <c r="AF66" s="181">
        <v>33.581890751565297</v>
      </c>
      <c r="AG66" s="181">
        <v>36.010309133326203</v>
      </c>
      <c r="AH66" s="181">
        <v>33.884750597693298</v>
      </c>
      <c r="AI66" s="181">
        <v>33.502667999728502</v>
      </c>
      <c r="AJ66" s="181">
        <v>31.8734560426896</v>
      </c>
      <c r="AK66" s="181">
        <v>30.577478099502098</v>
      </c>
      <c r="AL66" s="181">
        <v>29.8244013535896</v>
      </c>
      <c r="AM66" s="181">
        <v>29.628599493249901</v>
      </c>
      <c r="AN66" s="181">
        <v>30.9500664787675</v>
      </c>
      <c r="AO66" s="181">
        <v>33.148686705297997</v>
      </c>
      <c r="AP66" s="181">
        <v>34.247764305949403</v>
      </c>
      <c r="AQ66" s="181">
        <v>34.234451884723498</v>
      </c>
      <c r="AR66" s="181">
        <v>36.414272338263103</v>
      </c>
      <c r="AS66" s="181">
        <v>34.702901384507001</v>
      </c>
      <c r="AT66" s="181">
        <v>33.236968264841799</v>
      </c>
      <c r="AU66" s="181">
        <v>33.415039588900903</v>
      </c>
      <c r="AV66" s="181">
        <v>35.278452254226501</v>
      </c>
      <c r="AW66" s="181">
        <v>36.228484824739198</v>
      </c>
      <c r="AX66" s="181">
        <v>33.975476408248902</v>
      </c>
      <c r="AY66" s="181">
        <v>34.410054235880203</v>
      </c>
      <c r="AZ66" s="181">
        <v>33.731470938012102</v>
      </c>
      <c r="BA66" s="181">
        <v>33.495696771778299</v>
      </c>
      <c r="BB66" s="181">
        <v>34.290296244327102</v>
      </c>
      <c r="BC66" s="181">
        <v>36.936802191431497</v>
      </c>
      <c r="BD66" s="181">
        <v>35.320818722165903</v>
      </c>
      <c r="BE66" s="182">
        <v>35.447667686382701</v>
      </c>
      <c r="BF66" s="109">
        <v>8.4928419686725E-4</v>
      </c>
      <c r="BG66" s="109">
        <v>6.0995064120556997E-3</v>
      </c>
    </row>
    <row r="67" spans="1:59" s="103" customFormat="1" ht="10.5">
      <c r="A67" s="113" t="s">
        <v>313</v>
      </c>
      <c r="B67" s="183">
        <v>107.93148617895</v>
      </c>
      <c r="C67" s="183">
        <v>113.43535511318299</v>
      </c>
      <c r="D67" s="183">
        <v>117.971947242211</v>
      </c>
      <c r="E67" s="183">
        <v>121.150148667129</v>
      </c>
      <c r="F67" s="183">
        <v>125.29458956884601</v>
      </c>
      <c r="G67" s="183">
        <v>130.585443579013</v>
      </c>
      <c r="H67" s="183">
        <v>135.75331002027801</v>
      </c>
      <c r="I67" s="183">
        <v>141.453815205224</v>
      </c>
      <c r="J67" s="183">
        <v>147.321022571611</v>
      </c>
      <c r="K67" s="183">
        <v>154.087441875422</v>
      </c>
      <c r="L67" s="183">
        <v>160.32045222644501</v>
      </c>
      <c r="M67" s="183">
        <v>165.135294403648</v>
      </c>
      <c r="N67" s="183">
        <v>171.06840467622601</v>
      </c>
      <c r="O67" s="183">
        <v>176.93423260618201</v>
      </c>
      <c r="P67" s="183">
        <v>180.23491124216801</v>
      </c>
      <c r="Q67" s="183">
        <v>182.656557244417</v>
      </c>
      <c r="R67" s="183">
        <v>184.915937950851</v>
      </c>
      <c r="S67" s="183">
        <v>187.89323794658301</v>
      </c>
      <c r="T67" s="183">
        <v>190.153301303267</v>
      </c>
      <c r="U67" s="183">
        <v>195.522491741078</v>
      </c>
      <c r="V67" s="183">
        <v>202.748848923841</v>
      </c>
      <c r="W67" s="183">
        <v>205.16189211866401</v>
      </c>
      <c r="X67" s="183">
        <v>208.875946892939</v>
      </c>
      <c r="Y67" s="183">
        <v>211.436211541002</v>
      </c>
      <c r="Z67" s="183">
        <v>209.68524876529099</v>
      </c>
      <c r="AA67" s="183">
        <v>204.75672753673001</v>
      </c>
      <c r="AB67" s="183">
        <v>199.972458797038</v>
      </c>
      <c r="AC67" s="183">
        <v>190.630745948867</v>
      </c>
      <c r="AD67" s="183">
        <v>175.57775828229799</v>
      </c>
      <c r="AE67" s="183">
        <v>159.74842459874901</v>
      </c>
      <c r="AF67" s="183">
        <v>150.081084031156</v>
      </c>
      <c r="AG67" s="183">
        <v>145.05871493568199</v>
      </c>
      <c r="AH67" s="183">
        <v>136.77040962594</v>
      </c>
      <c r="AI67" s="183">
        <v>136.489026689421</v>
      </c>
      <c r="AJ67" s="183">
        <v>138.23089428344801</v>
      </c>
      <c r="AK67" s="183">
        <v>139.63105561411101</v>
      </c>
      <c r="AL67" s="183">
        <v>142.502259067192</v>
      </c>
      <c r="AM67" s="183">
        <v>142.17304450043599</v>
      </c>
      <c r="AN67" s="183">
        <v>145.427729302057</v>
      </c>
      <c r="AO67" s="183">
        <v>147.68955690065101</v>
      </c>
      <c r="AP67" s="183">
        <v>147.97945511189599</v>
      </c>
      <c r="AQ67" s="183">
        <v>153.057686102459</v>
      </c>
      <c r="AR67" s="183">
        <v>154.54314278347201</v>
      </c>
      <c r="AS67" s="183">
        <v>154.047525812114</v>
      </c>
      <c r="AT67" s="183">
        <v>146.97653435041701</v>
      </c>
      <c r="AU67" s="183">
        <v>152.06283004446701</v>
      </c>
      <c r="AV67" s="183">
        <v>157.52011699544599</v>
      </c>
      <c r="AW67" s="183">
        <v>158.14465155701899</v>
      </c>
      <c r="AX67" s="183">
        <v>154.65830020929499</v>
      </c>
      <c r="AY67" s="183">
        <v>154.792029199274</v>
      </c>
      <c r="AZ67" s="183">
        <v>152.00225402966899</v>
      </c>
      <c r="BA67" s="183">
        <v>152.964849591025</v>
      </c>
      <c r="BB67" s="183">
        <v>153.70307416861499</v>
      </c>
      <c r="BC67" s="183">
        <v>160.04323404962199</v>
      </c>
      <c r="BD67" s="183">
        <v>158.38879582734299</v>
      </c>
      <c r="BE67" s="183">
        <v>150.36175217568399</v>
      </c>
      <c r="BF67" s="112">
        <v>-5.3273137579463503E-2</v>
      </c>
      <c r="BG67" s="112">
        <v>7.5060098875234802E-3</v>
      </c>
    </row>
    <row r="68" spans="1:59" s="103" customFormat="1" ht="10">
      <c r="B68" s="181"/>
      <c r="C68" s="181"/>
      <c r="D68" s="181"/>
      <c r="E68" s="181"/>
      <c r="F68" s="181"/>
      <c r="G68" s="181"/>
      <c r="H68" s="181"/>
      <c r="I68" s="181"/>
      <c r="J68" s="181"/>
      <c r="K68" s="181"/>
      <c r="L68" s="181"/>
      <c r="M68" s="181"/>
      <c r="N68" s="181"/>
      <c r="O68" s="181"/>
      <c r="P68" s="181"/>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1"/>
      <c r="BA68" s="181"/>
      <c r="BB68" s="181"/>
      <c r="BC68" s="181"/>
      <c r="BD68" s="181"/>
      <c r="BE68" s="181"/>
      <c r="BF68" s="109"/>
      <c r="BG68" s="109"/>
    </row>
    <row r="69" spans="1:59" s="103" customFormat="1" ht="10.5">
      <c r="A69" s="103" t="s">
        <v>314</v>
      </c>
      <c r="B69" s="181">
        <v>13.990712756564299</v>
      </c>
      <c r="C69" s="181">
        <v>14.8507323778271</v>
      </c>
      <c r="D69" s="181">
        <v>15.907944262408201</v>
      </c>
      <c r="E69" s="181">
        <v>17.0283980901471</v>
      </c>
      <c r="F69" s="181">
        <v>18.196823895826199</v>
      </c>
      <c r="G69" s="181">
        <v>20.907325468861501</v>
      </c>
      <c r="H69" s="181">
        <v>22.302443719964401</v>
      </c>
      <c r="I69" s="181">
        <v>24.6090674469284</v>
      </c>
      <c r="J69" s="181">
        <v>28.647842005574201</v>
      </c>
      <c r="K69" s="181">
        <v>31.585006147822199</v>
      </c>
      <c r="L69" s="181">
        <v>35.751031221280499</v>
      </c>
      <c r="M69" s="181">
        <v>39.035226111152397</v>
      </c>
      <c r="N69" s="181">
        <v>42.847539965766103</v>
      </c>
      <c r="O69" s="181">
        <v>40.499961006020897</v>
      </c>
      <c r="P69" s="181">
        <v>42.248524852508098</v>
      </c>
      <c r="Q69" s="181">
        <v>37.728040905407497</v>
      </c>
      <c r="R69" s="181">
        <v>36.398098868760201</v>
      </c>
      <c r="S69" s="181">
        <v>39.448736892112699</v>
      </c>
      <c r="T69" s="181">
        <v>44.9603620143575</v>
      </c>
      <c r="U69" s="181">
        <v>46.639259414670001</v>
      </c>
      <c r="V69" s="181">
        <v>48.881100022092298</v>
      </c>
      <c r="W69" s="181">
        <v>43.995625380855003</v>
      </c>
      <c r="X69" s="181">
        <v>45.382326791708998</v>
      </c>
      <c r="Y69" s="181">
        <v>44.636129427144098</v>
      </c>
      <c r="Z69" s="181">
        <v>47.265113598369297</v>
      </c>
      <c r="AA69" s="181">
        <v>51.730581121847898</v>
      </c>
      <c r="AB69" s="181">
        <v>54.876202759880101</v>
      </c>
      <c r="AC69" s="181">
        <v>59.516253122687097</v>
      </c>
      <c r="AD69" s="181">
        <v>54.181085262246299</v>
      </c>
      <c r="AE69" s="181">
        <v>59.8613115092001</v>
      </c>
      <c r="AF69" s="181">
        <v>61.898839917111601</v>
      </c>
      <c r="AG69" s="181">
        <v>66.417835595220694</v>
      </c>
      <c r="AH69" s="181">
        <v>67.572043660412206</v>
      </c>
      <c r="AI69" s="181">
        <v>69.452332733567104</v>
      </c>
      <c r="AJ69" s="181">
        <v>73.923463532263</v>
      </c>
      <c r="AK69" s="181">
        <v>76.576068376016593</v>
      </c>
      <c r="AL69" s="181">
        <v>80.799368254082694</v>
      </c>
      <c r="AM69" s="181">
        <v>86.940912230919594</v>
      </c>
      <c r="AN69" s="181">
        <v>87.433325381802106</v>
      </c>
      <c r="AO69" s="181">
        <v>95.538719327454103</v>
      </c>
      <c r="AP69" s="181">
        <v>99.996766429349904</v>
      </c>
      <c r="AQ69" s="181">
        <v>108.021144691438</v>
      </c>
      <c r="AR69" s="181">
        <v>113.59129282506299</v>
      </c>
      <c r="AS69" s="181">
        <v>115.874140698838</v>
      </c>
      <c r="AT69" s="181">
        <v>117.586360530851</v>
      </c>
      <c r="AU69" s="181">
        <v>118.189716726242</v>
      </c>
      <c r="AV69" s="181">
        <v>122.074310400933</v>
      </c>
      <c r="AW69" s="181">
        <v>121.90637941352</v>
      </c>
      <c r="AX69" s="181">
        <v>124.808923296092</v>
      </c>
      <c r="AY69" s="181">
        <v>128.85867906407299</v>
      </c>
      <c r="AZ69" s="181">
        <v>126.53753686003201</v>
      </c>
      <c r="BA69" s="181">
        <v>130.764983457098</v>
      </c>
      <c r="BB69" s="181">
        <v>133.808716180457</v>
      </c>
      <c r="BC69" s="181">
        <v>139.59173403532401</v>
      </c>
      <c r="BD69" s="181">
        <v>144.406629433679</v>
      </c>
      <c r="BE69" s="182">
        <v>143.227257771372</v>
      </c>
      <c r="BF69" s="109">
        <v>-1.08769450118204E-2</v>
      </c>
      <c r="BG69" s="109">
        <v>2.0758531114782899E-2</v>
      </c>
    </row>
    <row r="70" spans="1:59" s="103" customFormat="1" ht="10.5">
      <c r="A70" s="103" t="s">
        <v>315</v>
      </c>
      <c r="B70" s="181">
        <v>8.7490001940118702</v>
      </c>
      <c r="C70" s="181">
        <v>9.4538654559740003</v>
      </c>
      <c r="D70" s="181">
        <v>9.23994327616753</v>
      </c>
      <c r="E70" s="181">
        <v>9.5442278389233692</v>
      </c>
      <c r="F70" s="181">
        <v>10.8182368502166</v>
      </c>
      <c r="G70" s="181">
        <v>13.256176004343599</v>
      </c>
      <c r="H70" s="181">
        <v>14.0540457550753</v>
      </c>
      <c r="I70" s="181">
        <v>16.116691451540699</v>
      </c>
      <c r="J70" s="181">
        <v>15.2253141484782</v>
      </c>
      <c r="K70" s="181">
        <v>14.529169187355899</v>
      </c>
      <c r="L70" s="181">
        <v>15.4659773059391</v>
      </c>
      <c r="M70" s="181">
        <v>19.1269226050299</v>
      </c>
      <c r="N70" s="181">
        <v>19.0981809586001</v>
      </c>
      <c r="O70" s="181">
        <v>17.8079824919609</v>
      </c>
      <c r="P70" s="181">
        <v>21.6748342014351</v>
      </c>
      <c r="Q70" s="181">
        <v>25.058286620746699</v>
      </c>
      <c r="R70" s="181">
        <v>24.204857299422802</v>
      </c>
      <c r="S70" s="181">
        <v>24.602802983102301</v>
      </c>
      <c r="T70" s="181">
        <v>26.5160717880531</v>
      </c>
      <c r="U70" s="181">
        <v>28.374959830212301</v>
      </c>
      <c r="V70" s="181">
        <v>32.751692005732203</v>
      </c>
      <c r="W70" s="181">
        <v>35.532046867454099</v>
      </c>
      <c r="X70" s="181">
        <v>41.754591146162397</v>
      </c>
      <c r="Y70" s="181">
        <v>47.637494043259402</v>
      </c>
      <c r="Z70" s="181">
        <v>52.182544779564097</v>
      </c>
      <c r="AA70" s="181">
        <v>47.161872313519702</v>
      </c>
      <c r="AB70" s="181">
        <v>30.863735570356599</v>
      </c>
      <c r="AC70" s="181">
        <v>47.2267563464559</v>
      </c>
      <c r="AD70" s="181">
        <v>62.209261224020999</v>
      </c>
      <c r="AE70" s="181">
        <v>69.097034566527398</v>
      </c>
      <c r="AF70" s="181">
        <v>65.806137816412104</v>
      </c>
      <c r="AG70" s="181">
        <v>66.186612196257599</v>
      </c>
      <c r="AH70" s="181">
        <v>75.160525987744194</v>
      </c>
      <c r="AI70" s="181">
        <v>51.1316999860096</v>
      </c>
      <c r="AJ70" s="181">
        <v>37.219052773783297</v>
      </c>
      <c r="AK70" s="181">
        <v>45.893814282118903</v>
      </c>
      <c r="AL70" s="181">
        <v>50.127296445173897</v>
      </c>
      <c r="AM70" s="181">
        <v>45.989308972006398</v>
      </c>
      <c r="AN70" s="181">
        <v>41.372471694617701</v>
      </c>
      <c r="AO70" s="181">
        <v>43.041542315195201</v>
      </c>
      <c r="AP70" s="181">
        <v>40.3385292116253</v>
      </c>
      <c r="AQ70" s="181">
        <v>40.408937003264498</v>
      </c>
      <c r="AR70" s="181">
        <v>42.112116015803402</v>
      </c>
      <c r="AS70" s="181">
        <v>42.916763440132399</v>
      </c>
      <c r="AT70" s="181">
        <v>46.973754667016301</v>
      </c>
      <c r="AU70" s="181">
        <v>48.7524107738694</v>
      </c>
      <c r="AV70" s="181">
        <v>49.996577629900401</v>
      </c>
      <c r="AW70" s="181">
        <v>51.1866672775487</v>
      </c>
      <c r="AX70" s="181">
        <v>53.053788940010499</v>
      </c>
      <c r="AY70" s="181">
        <v>48.996807534167203</v>
      </c>
      <c r="AZ70" s="181">
        <v>47.3483149782627</v>
      </c>
      <c r="BA70" s="181">
        <v>52.790123515718797</v>
      </c>
      <c r="BB70" s="181">
        <v>50.790668766824197</v>
      </c>
      <c r="BC70" s="181">
        <v>52.015014431998601</v>
      </c>
      <c r="BD70" s="181">
        <v>55.853435916765498</v>
      </c>
      <c r="BE70" s="182">
        <v>51.284449416724598</v>
      </c>
      <c r="BF70" s="109">
        <v>-8.4311875701833794E-2</v>
      </c>
      <c r="BG70" s="109">
        <v>1.7464960581386101E-2</v>
      </c>
    </row>
    <row r="71" spans="1:59" s="103" customFormat="1" ht="10.5">
      <c r="A71" s="103" t="s">
        <v>316</v>
      </c>
      <c r="B71" s="181">
        <v>45.4401357993952</v>
      </c>
      <c r="C71" s="181">
        <v>46.790936385334398</v>
      </c>
      <c r="D71" s="181">
        <v>48.313787832782303</v>
      </c>
      <c r="E71" s="181">
        <v>50.169729567620799</v>
      </c>
      <c r="F71" s="181">
        <v>51.664314959145003</v>
      </c>
      <c r="G71" s="181">
        <v>52.688801905532401</v>
      </c>
      <c r="H71" s="181">
        <v>53.389095622770803</v>
      </c>
      <c r="I71" s="181">
        <v>53.940063151091898</v>
      </c>
      <c r="J71" s="181">
        <v>54.491734744579503</v>
      </c>
      <c r="K71" s="181">
        <v>53.789592820351402</v>
      </c>
      <c r="L71" s="181">
        <v>53.715946861966103</v>
      </c>
      <c r="M71" s="181">
        <v>55.159814867484499</v>
      </c>
      <c r="N71" s="181">
        <v>56.2086642288278</v>
      </c>
      <c r="O71" s="181">
        <v>58.527599121197099</v>
      </c>
      <c r="P71" s="181">
        <v>62.639583327574897</v>
      </c>
      <c r="Q71" s="181">
        <v>65.307464582353802</v>
      </c>
      <c r="R71" s="181">
        <v>65.035599816071894</v>
      </c>
      <c r="S71" s="181">
        <v>66.194617486030893</v>
      </c>
      <c r="T71" s="181">
        <v>65.329592144580005</v>
      </c>
      <c r="U71" s="181">
        <v>64.889379189469494</v>
      </c>
      <c r="V71" s="181">
        <v>88.681441245558801</v>
      </c>
      <c r="W71" s="181">
        <v>91.769416505443402</v>
      </c>
      <c r="X71" s="181">
        <v>99.970031273390305</v>
      </c>
      <c r="Y71" s="181">
        <v>105.126305452922</v>
      </c>
      <c r="Z71" s="181">
        <v>106.598413108888</v>
      </c>
      <c r="AA71" s="181">
        <v>107.673506640726</v>
      </c>
      <c r="AB71" s="181">
        <v>108.28114917780699</v>
      </c>
      <c r="AC71" s="181">
        <v>113.92816510781699</v>
      </c>
      <c r="AD71" s="181">
        <v>116.353747132827</v>
      </c>
      <c r="AE71" s="181">
        <v>122.97837380708999</v>
      </c>
      <c r="AF71" s="181">
        <v>132.91504915420401</v>
      </c>
      <c r="AG71" s="181">
        <v>135.972439445346</v>
      </c>
      <c r="AH71" s="181">
        <v>130.013329031556</v>
      </c>
      <c r="AI71" s="181">
        <v>135.738862003501</v>
      </c>
      <c r="AJ71" s="181">
        <v>138.062671521467</v>
      </c>
      <c r="AK71" s="181">
        <v>141.49752447986199</v>
      </c>
      <c r="AL71" s="181">
        <v>138.17362450081399</v>
      </c>
      <c r="AM71" s="181">
        <v>137.78823358101499</v>
      </c>
      <c r="AN71" s="181">
        <v>139.17005986624801</v>
      </c>
      <c r="AO71" s="181">
        <v>138.258388086162</v>
      </c>
      <c r="AP71" s="181">
        <v>139.84034501973699</v>
      </c>
      <c r="AQ71" s="181">
        <v>136.500499708652</v>
      </c>
      <c r="AR71" s="181">
        <v>140.50999031574699</v>
      </c>
      <c r="AS71" s="181">
        <v>139.20623768038999</v>
      </c>
      <c r="AT71" s="181">
        <v>130.17630351279601</v>
      </c>
      <c r="AU71" s="181">
        <v>135.04696749114601</v>
      </c>
      <c r="AV71" s="181">
        <v>135.63812141170101</v>
      </c>
      <c r="AW71" s="181">
        <v>139.25773504857199</v>
      </c>
      <c r="AX71" s="181">
        <v>127.275311376647</v>
      </c>
      <c r="AY71" s="181">
        <v>123.243792168303</v>
      </c>
      <c r="AZ71" s="181">
        <v>128.01277126471999</v>
      </c>
      <c r="BA71" s="181">
        <v>128.12454447770699</v>
      </c>
      <c r="BB71" s="181">
        <v>131.74403510184101</v>
      </c>
      <c r="BC71" s="181">
        <v>129.867719742834</v>
      </c>
      <c r="BD71" s="181">
        <v>132.46786407838499</v>
      </c>
      <c r="BE71" s="182">
        <v>121.048490623516</v>
      </c>
      <c r="BF71" s="109">
        <v>-8.8701566357673095E-2</v>
      </c>
      <c r="BG71" s="109">
        <v>1.74656028397169E-3</v>
      </c>
    </row>
    <row r="72" spans="1:59" s="103" customFormat="1" ht="10.5">
      <c r="A72" s="103" t="s">
        <v>317</v>
      </c>
      <c r="B72" s="181">
        <v>604.19125845418603</v>
      </c>
      <c r="C72" s="181">
        <v>570.318944852752</v>
      </c>
      <c r="D72" s="181">
        <v>526.17685828061599</v>
      </c>
      <c r="E72" s="181">
        <v>504.96190240168698</v>
      </c>
      <c r="F72" s="181">
        <v>475.16089447281001</v>
      </c>
      <c r="G72" s="181">
        <v>354.985866152634</v>
      </c>
      <c r="H72" s="181">
        <v>329.766579142767</v>
      </c>
      <c r="I72" s="181">
        <v>342.11018666115802</v>
      </c>
      <c r="J72" s="181">
        <v>320.647571493719</v>
      </c>
      <c r="K72" s="181">
        <v>289.71895031363999</v>
      </c>
      <c r="L72" s="181">
        <v>243.14233575570699</v>
      </c>
      <c r="M72" s="181">
        <v>272.846230566202</v>
      </c>
      <c r="N72" s="181">
        <v>262.57668045281901</v>
      </c>
      <c r="O72" s="181">
        <v>271.78911297866199</v>
      </c>
      <c r="P72" s="181">
        <v>313.11258744657903</v>
      </c>
      <c r="Q72" s="181">
        <v>222.847297396031</v>
      </c>
      <c r="R72" s="181">
        <v>271.897664475375</v>
      </c>
      <c r="S72" s="181">
        <v>255.31422505167001</v>
      </c>
      <c r="T72" s="181">
        <v>269.452925379286</v>
      </c>
      <c r="U72" s="181">
        <v>274.07675755833299</v>
      </c>
      <c r="V72" s="181">
        <v>250.10304631304001</v>
      </c>
      <c r="W72" s="181">
        <v>271.22943324844903</v>
      </c>
      <c r="X72" s="181">
        <v>236.76031297900499</v>
      </c>
      <c r="Y72" s="181">
        <v>254.749557461238</v>
      </c>
      <c r="Z72" s="181">
        <v>266.71671159879702</v>
      </c>
      <c r="AA72" s="181">
        <v>157.19264705180501</v>
      </c>
      <c r="AB72" s="181">
        <v>81.738175658212398</v>
      </c>
      <c r="AC72" s="181">
        <v>153.74770670745301</v>
      </c>
      <c r="AD72" s="181">
        <v>203.441855414088</v>
      </c>
      <c r="AE72" s="181">
        <v>253.699261256527</v>
      </c>
      <c r="AF72" s="181">
        <v>337.49098484532402</v>
      </c>
      <c r="AG72" s="181">
        <v>329.75979649114998</v>
      </c>
      <c r="AH72" s="181">
        <v>326.37464310919302</v>
      </c>
      <c r="AI72" s="181">
        <v>375.47564688515899</v>
      </c>
      <c r="AJ72" s="181">
        <v>365.71996759651603</v>
      </c>
      <c r="AK72" s="181">
        <v>373.08040643186399</v>
      </c>
      <c r="AL72" s="181">
        <v>366.80888210207399</v>
      </c>
      <c r="AM72" s="181">
        <v>382.11973512676298</v>
      </c>
      <c r="AN72" s="181">
        <v>451.47798415165499</v>
      </c>
      <c r="AO72" s="181">
        <v>495.442113110886</v>
      </c>
      <c r="AP72" s="181">
        <v>529.79351274404701</v>
      </c>
      <c r="AQ72" s="181">
        <v>487.04102587513302</v>
      </c>
      <c r="AR72" s="181">
        <v>448.500568043285</v>
      </c>
      <c r="AS72" s="181">
        <v>457.75830868727701</v>
      </c>
      <c r="AT72" s="181">
        <v>437.58881002316798</v>
      </c>
      <c r="AU72" s="181">
        <v>472.63352989876699</v>
      </c>
      <c r="AV72" s="181">
        <v>458.66892098051301</v>
      </c>
      <c r="AW72" s="181">
        <v>451.141427503378</v>
      </c>
      <c r="AX72" s="181">
        <v>438.591523334344</v>
      </c>
      <c r="AY72" s="181">
        <v>425.86059369152099</v>
      </c>
      <c r="AZ72" s="181">
        <v>420.94952890762301</v>
      </c>
      <c r="BA72" s="181">
        <v>408.33039527568798</v>
      </c>
      <c r="BB72" s="181">
        <v>406.058193769269</v>
      </c>
      <c r="BC72" s="181">
        <v>398.352617760935</v>
      </c>
      <c r="BD72" s="181">
        <v>396.55017732979502</v>
      </c>
      <c r="BE72" s="182">
        <v>352.87579036867101</v>
      </c>
      <c r="BF72" s="109">
        <v>-0.112567163039596</v>
      </c>
      <c r="BG72" s="109">
        <v>-9.79937966693201E-3</v>
      </c>
    </row>
    <row r="73" spans="1:59" s="103" customFormat="1" ht="10.5">
      <c r="A73" s="103" t="s">
        <v>318</v>
      </c>
      <c r="B73" s="181">
        <v>30.481276979741001</v>
      </c>
      <c r="C73" s="181">
        <v>30.954492708023398</v>
      </c>
      <c r="D73" s="181">
        <v>31.411422520553199</v>
      </c>
      <c r="E73" s="181">
        <v>31.904991524326402</v>
      </c>
      <c r="F73" s="181">
        <v>32.232559135181397</v>
      </c>
      <c r="G73" s="181">
        <v>32.633437960217798</v>
      </c>
      <c r="H73" s="181">
        <v>74.365540316809302</v>
      </c>
      <c r="I73" s="181">
        <v>81.967039548677505</v>
      </c>
      <c r="J73" s="181">
        <v>68.592712380031799</v>
      </c>
      <c r="K73" s="181">
        <v>60.407695450572</v>
      </c>
      <c r="L73" s="181">
        <v>52.669964332602497</v>
      </c>
      <c r="M73" s="181">
        <v>57.6677477858263</v>
      </c>
      <c r="N73" s="181">
        <v>52.693390495436702</v>
      </c>
      <c r="O73" s="181">
        <v>58.010000997291797</v>
      </c>
      <c r="P73" s="181">
        <v>63.216660957743599</v>
      </c>
      <c r="Q73" s="181">
        <v>53.197848529028299</v>
      </c>
      <c r="R73" s="181">
        <v>53.1721782630852</v>
      </c>
      <c r="S73" s="181">
        <v>66.641049948028098</v>
      </c>
      <c r="T73" s="181">
        <v>59.1148319171837</v>
      </c>
      <c r="U73" s="181">
        <v>81.741122352148693</v>
      </c>
      <c r="V73" s="181">
        <v>80.655784486653602</v>
      </c>
      <c r="W73" s="181">
        <v>72.544131362174795</v>
      </c>
      <c r="X73" s="181">
        <v>78.751237598549494</v>
      </c>
      <c r="Y73" s="181">
        <v>73.773478519699793</v>
      </c>
      <c r="Z73" s="181">
        <v>80.677197033003907</v>
      </c>
      <c r="AA73" s="181">
        <v>97.072313782793799</v>
      </c>
      <c r="AB73" s="181">
        <v>123.313178378898</v>
      </c>
      <c r="AC73" s="181">
        <v>113.432365807615</v>
      </c>
      <c r="AD73" s="181">
        <v>103.960332627771</v>
      </c>
      <c r="AE73" s="181">
        <v>95.245047734982293</v>
      </c>
      <c r="AF73" s="181">
        <v>107.627050042902</v>
      </c>
      <c r="AG73" s="181">
        <v>109.100892009959</v>
      </c>
      <c r="AH73" s="181">
        <v>111.552174095677</v>
      </c>
      <c r="AI73" s="181">
        <v>114.54077008903199</v>
      </c>
      <c r="AJ73" s="181">
        <v>131.68382509771399</v>
      </c>
      <c r="AK73" s="181">
        <v>181.905894831052</v>
      </c>
      <c r="AL73" s="181">
        <v>198.41255301911701</v>
      </c>
      <c r="AM73" s="181">
        <v>212.22926373507801</v>
      </c>
      <c r="AN73" s="181">
        <v>215.11007351908299</v>
      </c>
      <c r="AO73" s="181">
        <v>195.316522744867</v>
      </c>
      <c r="AP73" s="181">
        <v>228.40189191176</v>
      </c>
      <c r="AQ73" s="181">
        <v>242.812214017614</v>
      </c>
      <c r="AR73" s="181">
        <v>234.92836094574</v>
      </c>
      <c r="AS73" s="181">
        <v>266.929366389763</v>
      </c>
      <c r="AT73" s="181">
        <v>253.409059828415</v>
      </c>
      <c r="AU73" s="181">
        <v>284.89201471999098</v>
      </c>
      <c r="AV73" s="181">
        <v>289.82891101920598</v>
      </c>
      <c r="AW73" s="181">
        <v>293.482668352563</v>
      </c>
      <c r="AX73" s="181">
        <v>304.900844299401</v>
      </c>
      <c r="AY73" s="181">
        <v>283.80423484566398</v>
      </c>
      <c r="AZ73" s="181">
        <v>283.08837316871899</v>
      </c>
      <c r="BA73" s="181">
        <v>270.24130009036099</v>
      </c>
      <c r="BB73" s="181">
        <v>278.70649268193802</v>
      </c>
      <c r="BC73" s="181">
        <v>283.87393210804998</v>
      </c>
      <c r="BD73" s="181">
        <v>279.52510264174299</v>
      </c>
      <c r="BE73" s="182">
        <v>268.24896673312202</v>
      </c>
      <c r="BF73" s="109">
        <v>-4.29623546123752E-2</v>
      </c>
      <c r="BG73" s="109">
        <v>9.8569711389397997E-3</v>
      </c>
    </row>
    <row r="74" spans="1:59" s="103" customFormat="1" ht="10.5">
      <c r="A74" s="103" t="s">
        <v>319</v>
      </c>
      <c r="B74" s="181">
        <v>68.991308008855</v>
      </c>
      <c r="C74" s="181">
        <v>64.051496556042594</v>
      </c>
      <c r="D74" s="181">
        <v>84.907622424621707</v>
      </c>
      <c r="E74" s="181">
        <v>248.722517863657</v>
      </c>
      <c r="F74" s="181">
        <v>361.093417922284</v>
      </c>
      <c r="G74" s="181">
        <v>378.85404625596902</v>
      </c>
      <c r="H74" s="181">
        <v>346.13057204826998</v>
      </c>
      <c r="I74" s="181">
        <v>350.35722002988399</v>
      </c>
      <c r="J74" s="181">
        <v>456.28921585865902</v>
      </c>
      <c r="K74" s="181">
        <v>368.19667499869797</v>
      </c>
      <c r="L74" s="181">
        <v>513.67048456005</v>
      </c>
      <c r="M74" s="181">
        <v>312.098511363375</v>
      </c>
      <c r="N74" s="181">
        <v>414.32626879261102</v>
      </c>
      <c r="O74" s="181">
        <v>377.51284469150301</v>
      </c>
      <c r="P74" s="181">
        <v>883.73578266040204</v>
      </c>
      <c r="Q74" s="181">
        <v>859.17894957173405</v>
      </c>
      <c r="R74" s="181">
        <v>741.22991937013398</v>
      </c>
      <c r="S74" s="181">
        <v>770.47802819033802</v>
      </c>
      <c r="T74" s="181">
        <v>719.93666218433998</v>
      </c>
      <c r="U74" s="181">
        <v>742.74146387404005</v>
      </c>
      <c r="V74" s="181">
        <v>641.69597122002403</v>
      </c>
      <c r="W74" s="181">
        <v>652.32601512736096</v>
      </c>
      <c r="X74" s="181">
        <v>595.68583486296802</v>
      </c>
      <c r="Y74" s="181">
        <v>596.79079158852596</v>
      </c>
      <c r="Z74" s="181">
        <v>606.21865420575</v>
      </c>
      <c r="AA74" s="181">
        <v>595.90694775901898</v>
      </c>
      <c r="AB74" s="181">
        <v>670.81865204970904</v>
      </c>
      <c r="AC74" s="181">
        <v>1048.5024927890599</v>
      </c>
      <c r="AD74" s="181">
        <v>1107.6325965662199</v>
      </c>
      <c r="AE74" s="181">
        <v>1111.33530756448</v>
      </c>
      <c r="AF74" s="181">
        <v>1093.7228315068501</v>
      </c>
      <c r="AG74" s="181">
        <v>791.58995482969397</v>
      </c>
      <c r="AH74" s="181">
        <v>843.09605914413896</v>
      </c>
      <c r="AI74" s="181">
        <v>881.05027348860301</v>
      </c>
      <c r="AJ74" s="181">
        <v>948.24738756597299</v>
      </c>
      <c r="AK74" s="181">
        <v>815.43255113521798</v>
      </c>
      <c r="AL74" s="181">
        <v>754.93770997075001</v>
      </c>
      <c r="AM74" s="181">
        <v>797.82328300338895</v>
      </c>
      <c r="AN74" s="181">
        <v>860.336578989342</v>
      </c>
      <c r="AO74" s="181">
        <v>940.79779234314697</v>
      </c>
      <c r="AP74" s="181">
        <v>927.07541967512202</v>
      </c>
      <c r="AQ74" s="181">
        <v>824.658733114337</v>
      </c>
      <c r="AR74" s="181">
        <v>754.455020906963</v>
      </c>
      <c r="AS74" s="181">
        <v>709.34461137948495</v>
      </c>
      <c r="AT74" s="181">
        <v>624.33907558275598</v>
      </c>
      <c r="AU74" s="181">
        <v>646.70428311172896</v>
      </c>
      <c r="AV74" s="181">
        <v>686.05538853857695</v>
      </c>
      <c r="AW74" s="181">
        <v>726.36811468857695</v>
      </c>
      <c r="AX74" s="181">
        <v>740.25986667371296</v>
      </c>
      <c r="AY74" s="181">
        <v>759.56172330270897</v>
      </c>
      <c r="AZ74" s="181">
        <v>829.64398238528599</v>
      </c>
      <c r="BA74" s="181">
        <v>783.173874386487</v>
      </c>
      <c r="BB74" s="181">
        <v>740.79795671480895</v>
      </c>
      <c r="BC74" s="181">
        <v>639.672009136518</v>
      </c>
      <c r="BD74" s="181">
        <v>679.72256217836696</v>
      </c>
      <c r="BE74" s="182">
        <v>594.15945194531901</v>
      </c>
      <c r="BF74" s="109">
        <v>-0.12826776918270599</v>
      </c>
      <c r="BG74" s="109">
        <v>8.5353306788480392E-3</v>
      </c>
    </row>
    <row r="75" spans="1:59" s="103" customFormat="1" ht="10.5">
      <c r="A75" s="103" t="s">
        <v>320</v>
      </c>
      <c r="B75" s="181">
        <v>174.76603879072599</v>
      </c>
      <c r="C75" s="181">
        <v>171.06627190548701</v>
      </c>
      <c r="D75" s="181">
        <v>167.53278689786799</v>
      </c>
      <c r="E75" s="181">
        <v>164.04865843749101</v>
      </c>
      <c r="F75" s="181">
        <v>160.50010259095299</v>
      </c>
      <c r="G75" s="181">
        <v>162.13446208689399</v>
      </c>
      <c r="H75" s="181">
        <v>155.3575088028</v>
      </c>
      <c r="I75" s="181">
        <v>158.894561613646</v>
      </c>
      <c r="J75" s="181">
        <v>161.44425879577901</v>
      </c>
      <c r="K75" s="181">
        <v>162.96950254954001</v>
      </c>
      <c r="L75" s="181">
        <v>122.884398043674</v>
      </c>
      <c r="M75" s="181">
        <v>135.08512420784399</v>
      </c>
      <c r="N75" s="181">
        <v>151.655857937051</v>
      </c>
      <c r="O75" s="181">
        <v>160.429454687603</v>
      </c>
      <c r="P75" s="181">
        <v>183.91869934237801</v>
      </c>
      <c r="Q75" s="181">
        <v>155.98238219588899</v>
      </c>
      <c r="R75" s="181">
        <v>174.98955953112599</v>
      </c>
      <c r="S75" s="181">
        <v>180.78965393603201</v>
      </c>
      <c r="T75" s="181">
        <v>183.97666846526101</v>
      </c>
      <c r="U75" s="181">
        <v>207.35219913145099</v>
      </c>
      <c r="V75" s="181">
        <v>200.24712771410401</v>
      </c>
      <c r="W75" s="181">
        <v>204.78020342251099</v>
      </c>
      <c r="X75" s="181">
        <v>207.277228549912</v>
      </c>
      <c r="Y75" s="181">
        <v>207.89458518023201</v>
      </c>
      <c r="Z75" s="181">
        <v>196.82791199654</v>
      </c>
      <c r="AA75" s="181">
        <v>205.86777022829401</v>
      </c>
      <c r="AB75" s="181">
        <v>208.72185934771201</v>
      </c>
      <c r="AC75" s="181">
        <v>204.50077628418799</v>
      </c>
      <c r="AD75" s="181">
        <v>203.242740239944</v>
      </c>
      <c r="AE75" s="181">
        <v>229.18528163594101</v>
      </c>
      <c r="AF75" s="181">
        <v>218.25564350469699</v>
      </c>
      <c r="AG75" s="181">
        <v>221.016338712307</v>
      </c>
      <c r="AH75" s="181">
        <v>220.789714650604</v>
      </c>
      <c r="AI75" s="181">
        <v>227.93350573536301</v>
      </c>
      <c r="AJ75" s="181">
        <v>227.36597206053901</v>
      </c>
      <c r="AK75" s="181">
        <v>232.55922289799</v>
      </c>
      <c r="AL75" s="181">
        <v>241.49800546816999</v>
      </c>
      <c r="AM75" s="181">
        <v>244.572297570882</v>
      </c>
      <c r="AN75" s="181">
        <v>251.55528118844001</v>
      </c>
      <c r="AO75" s="181">
        <v>264.94163083096601</v>
      </c>
      <c r="AP75" s="181">
        <v>265.88745566514802</v>
      </c>
      <c r="AQ75" s="181">
        <v>268.67737511714898</v>
      </c>
      <c r="AR75" s="181">
        <v>273.10393884630003</v>
      </c>
      <c r="AS75" s="181">
        <v>291.39703862750599</v>
      </c>
      <c r="AT75" s="181">
        <v>296.75332825972799</v>
      </c>
      <c r="AU75" s="181">
        <v>318.58717843684599</v>
      </c>
      <c r="AV75" s="181">
        <v>324.88724862484997</v>
      </c>
      <c r="AW75" s="181">
        <v>334.03397757391002</v>
      </c>
      <c r="AX75" s="181">
        <v>325.493049823089</v>
      </c>
      <c r="AY75" s="181">
        <v>339.41914614029503</v>
      </c>
      <c r="AZ75" s="181">
        <v>341.149430994412</v>
      </c>
      <c r="BA75" s="181">
        <v>337.71825604713501</v>
      </c>
      <c r="BB75" s="181">
        <v>330.20516799212999</v>
      </c>
      <c r="BC75" s="181">
        <v>315.870001933281</v>
      </c>
      <c r="BD75" s="181">
        <v>311.67930534318998</v>
      </c>
      <c r="BE75" s="182">
        <v>303.34238817817197</v>
      </c>
      <c r="BF75" s="109">
        <v>-2.9407539567665401E-2</v>
      </c>
      <c r="BG75" s="109">
        <v>4.9194150409017602E-3</v>
      </c>
    </row>
    <row r="76" spans="1:59" s="103" customFormat="1" ht="10.5">
      <c r="A76" s="103" t="s">
        <v>321</v>
      </c>
      <c r="B76" s="181">
        <v>20.528639855097499</v>
      </c>
      <c r="C76" s="181">
        <v>20.523619959526499</v>
      </c>
      <c r="D76" s="181">
        <v>114.652475339004</v>
      </c>
      <c r="E76" s="181">
        <v>136.90158259855599</v>
      </c>
      <c r="F76" s="181">
        <v>123.52417512515299</v>
      </c>
      <c r="G76" s="181">
        <v>147.45568842677301</v>
      </c>
      <c r="H76" s="181">
        <v>189.92409798784001</v>
      </c>
      <c r="I76" s="181">
        <v>170.22956902177901</v>
      </c>
      <c r="J76" s="181">
        <v>185.12562559391799</v>
      </c>
      <c r="K76" s="181">
        <v>171.703151305896</v>
      </c>
      <c r="L76" s="181">
        <v>156.65499411812999</v>
      </c>
      <c r="M76" s="181">
        <v>170.37219050485501</v>
      </c>
      <c r="N76" s="181">
        <v>242.97834899713999</v>
      </c>
      <c r="O76" s="181">
        <v>247.759924021362</v>
      </c>
      <c r="P76" s="181">
        <v>261.03231439267103</v>
      </c>
      <c r="Q76" s="181">
        <v>381.91311879173003</v>
      </c>
      <c r="R76" s="181">
        <v>413.40625951803798</v>
      </c>
      <c r="S76" s="181">
        <v>420.218772750374</v>
      </c>
      <c r="T76" s="181">
        <v>382.47572849517701</v>
      </c>
      <c r="U76" s="181">
        <v>452.22719769391898</v>
      </c>
      <c r="V76" s="181">
        <v>531.327267936157</v>
      </c>
      <c r="W76" s="181">
        <v>608.27056055575804</v>
      </c>
      <c r="X76" s="181">
        <v>641.05696284249495</v>
      </c>
      <c r="Y76" s="181">
        <v>667.93585148254397</v>
      </c>
      <c r="Z76" s="181">
        <v>709.63136301368297</v>
      </c>
      <c r="AA76" s="181">
        <v>679.17555431223502</v>
      </c>
      <c r="AB76" s="181">
        <v>782.08075743911604</v>
      </c>
      <c r="AC76" s="181">
        <v>713.19116495168805</v>
      </c>
      <c r="AD76" s="181">
        <v>701.51798070529401</v>
      </c>
      <c r="AE76" s="181">
        <v>729.09852434887603</v>
      </c>
      <c r="AF76" s="181">
        <v>722.75944547200697</v>
      </c>
      <c r="AG76" s="181">
        <v>708.46427641691798</v>
      </c>
      <c r="AH76" s="181">
        <v>702.72907705098601</v>
      </c>
      <c r="AI76" s="181">
        <v>683.49096584902497</v>
      </c>
      <c r="AJ76" s="181">
        <v>653.41101081614499</v>
      </c>
      <c r="AK76" s="181">
        <v>615.39091889228905</v>
      </c>
      <c r="AL76" s="181">
        <v>590.24251048559302</v>
      </c>
      <c r="AM76" s="181">
        <v>612.23335029603902</v>
      </c>
      <c r="AN76" s="181">
        <v>612.03616569381302</v>
      </c>
      <c r="AO76" s="181">
        <v>597.204852559507</v>
      </c>
      <c r="AP76" s="181">
        <v>552.72944650542195</v>
      </c>
      <c r="AQ76" s="181">
        <v>503.39021034638102</v>
      </c>
      <c r="AR76" s="181">
        <v>477.48737963178201</v>
      </c>
      <c r="AS76" s="181">
        <v>476.43625332612299</v>
      </c>
      <c r="AT76" s="181">
        <v>420.78545140758899</v>
      </c>
      <c r="AU76" s="181">
        <v>409.22068248021998</v>
      </c>
      <c r="AV76" s="181">
        <v>410.72306514533102</v>
      </c>
      <c r="AW76" s="181">
        <v>423.23082578172301</v>
      </c>
      <c r="AX76" s="181">
        <v>443.88508836490399</v>
      </c>
      <c r="AY76" s="181">
        <v>438.19583011109398</v>
      </c>
      <c r="AZ76" s="181">
        <v>481.92668543115701</v>
      </c>
      <c r="BA76" s="181">
        <v>495.87035483897</v>
      </c>
      <c r="BB76" s="181">
        <v>490.55535164200103</v>
      </c>
      <c r="BC76" s="181">
        <v>476.696580134263</v>
      </c>
      <c r="BD76" s="181">
        <v>465.96543788854302</v>
      </c>
      <c r="BE76" s="182">
        <v>423.66816735214098</v>
      </c>
      <c r="BF76" s="109">
        <v>-9.3257633081300903E-2</v>
      </c>
      <c r="BG76" s="109">
        <v>1.0251023061985901E-2</v>
      </c>
    </row>
    <row r="77" spans="1:59" s="103" customFormat="1" ht="10.5">
      <c r="A77" s="103" t="s">
        <v>322</v>
      </c>
      <c r="B77" s="181">
        <v>17.319557580451502</v>
      </c>
      <c r="C77" s="181">
        <v>17.553890957443599</v>
      </c>
      <c r="D77" s="181">
        <v>17.800543523827201</v>
      </c>
      <c r="E77" s="181">
        <v>18.484370973890801</v>
      </c>
      <c r="F77" s="181">
        <v>18.810071588974999</v>
      </c>
      <c r="G77" s="181">
        <v>18.523502745956499</v>
      </c>
      <c r="H77" s="181">
        <v>19.302541449471398</v>
      </c>
      <c r="I77" s="181">
        <v>18.850218638163099</v>
      </c>
      <c r="J77" s="181">
        <v>20.315460994313</v>
      </c>
      <c r="K77" s="181">
        <v>22.0325960315887</v>
      </c>
      <c r="L77" s="181">
        <v>23.583975481665899</v>
      </c>
      <c r="M77" s="181">
        <v>25.710241986084998</v>
      </c>
      <c r="N77" s="181">
        <v>27.630890140022899</v>
      </c>
      <c r="O77" s="181">
        <v>28.5465323902528</v>
      </c>
      <c r="P77" s="181">
        <v>31.8249856236915</v>
      </c>
      <c r="Q77" s="181">
        <v>29.348294503041199</v>
      </c>
      <c r="R77" s="181">
        <v>29.809888020049101</v>
      </c>
      <c r="S77" s="181">
        <v>33.8660050465475</v>
      </c>
      <c r="T77" s="181">
        <v>34.943392674350399</v>
      </c>
      <c r="U77" s="181">
        <v>36.485783060749803</v>
      </c>
      <c r="V77" s="181">
        <v>34.751348596016499</v>
      </c>
      <c r="W77" s="181">
        <v>34.159874945594801</v>
      </c>
      <c r="X77" s="181">
        <v>34.807578205540899</v>
      </c>
      <c r="Y77" s="181">
        <v>34.7056153537768</v>
      </c>
      <c r="Z77" s="181">
        <v>34.171223001101303</v>
      </c>
      <c r="AA77" s="181">
        <v>34.652052203933202</v>
      </c>
      <c r="AB77" s="181">
        <v>35.244230811203202</v>
      </c>
      <c r="AC77" s="181">
        <v>35.160924183899802</v>
      </c>
      <c r="AD77" s="181">
        <v>34.824042711607703</v>
      </c>
      <c r="AE77" s="181">
        <v>34.618365951452802</v>
      </c>
      <c r="AF77" s="181">
        <v>35.834303362764302</v>
      </c>
      <c r="AG77" s="181">
        <v>35.124653328824301</v>
      </c>
      <c r="AH77" s="181">
        <v>37.234116502649798</v>
      </c>
      <c r="AI77" s="181">
        <v>38.470113411957698</v>
      </c>
      <c r="AJ77" s="181">
        <v>38.000308757795999</v>
      </c>
      <c r="AK77" s="181">
        <v>37.576808425851802</v>
      </c>
      <c r="AL77" s="181">
        <v>37.613626046862301</v>
      </c>
      <c r="AM77" s="181">
        <v>38.048693011193599</v>
      </c>
      <c r="AN77" s="181">
        <v>38.6675553139507</v>
      </c>
      <c r="AO77" s="181">
        <v>38.871528523288802</v>
      </c>
      <c r="AP77" s="181">
        <v>41.119183488343097</v>
      </c>
      <c r="AQ77" s="181">
        <v>41.2560343724303</v>
      </c>
      <c r="AR77" s="181">
        <v>41.431368513324898</v>
      </c>
      <c r="AS77" s="181">
        <v>41.571307339802701</v>
      </c>
      <c r="AT77" s="181">
        <v>40.376834721628001</v>
      </c>
      <c r="AU77" s="181">
        <v>39.595827174553698</v>
      </c>
      <c r="AV77" s="181">
        <v>36.725735012796598</v>
      </c>
      <c r="AW77" s="181">
        <v>34.293668884327303</v>
      </c>
      <c r="AX77" s="181">
        <v>32.481772518705199</v>
      </c>
      <c r="AY77" s="181">
        <v>31.793238108424902</v>
      </c>
      <c r="AZ77" s="181">
        <v>29.471066791623901</v>
      </c>
      <c r="BA77" s="181">
        <v>29.0002328577017</v>
      </c>
      <c r="BB77" s="181">
        <v>28.984351990156799</v>
      </c>
      <c r="BC77" s="181">
        <v>28.0118282509995</v>
      </c>
      <c r="BD77" s="181">
        <v>28.573657679633001</v>
      </c>
      <c r="BE77" s="182">
        <v>27.603963373689201</v>
      </c>
      <c r="BF77" s="109">
        <v>-3.6576170353022498E-2</v>
      </c>
      <c r="BG77" s="109">
        <v>-3.3986141819093402E-2</v>
      </c>
    </row>
    <row r="78" spans="1:59" s="103" customFormat="1" ht="10.5">
      <c r="A78" s="113" t="s">
        <v>323</v>
      </c>
      <c r="B78" s="183">
        <v>34.655573530323998</v>
      </c>
      <c r="C78" s="183">
        <v>35.094847541744301</v>
      </c>
      <c r="D78" s="183">
        <v>35.655508579351697</v>
      </c>
      <c r="E78" s="183">
        <v>36.648924101294398</v>
      </c>
      <c r="F78" s="183">
        <v>37.422419300219701</v>
      </c>
      <c r="G78" s="183">
        <v>38.268855657577397</v>
      </c>
      <c r="H78" s="183">
        <v>39.303201516016799</v>
      </c>
      <c r="I78" s="183">
        <v>41.422130504830399</v>
      </c>
      <c r="J78" s="183">
        <v>43.966559568446698</v>
      </c>
      <c r="K78" s="183">
        <v>45.369429314859502</v>
      </c>
      <c r="L78" s="183">
        <v>43.799069804667901</v>
      </c>
      <c r="M78" s="183">
        <v>47.989366625136903</v>
      </c>
      <c r="N78" s="183">
        <v>52.772988547396501</v>
      </c>
      <c r="O78" s="183">
        <v>53.474134060937203</v>
      </c>
      <c r="P78" s="183">
        <v>60.644425939538898</v>
      </c>
      <c r="Q78" s="183">
        <v>56.366634906988502</v>
      </c>
      <c r="R78" s="183">
        <v>59.197277633886003</v>
      </c>
      <c r="S78" s="183">
        <v>62.883403214961298</v>
      </c>
      <c r="T78" s="183">
        <v>66.146455117906299</v>
      </c>
      <c r="U78" s="183">
        <v>71.941167575731299</v>
      </c>
      <c r="V78" s="183">
        <v>73.454247421306704</v>
      </c>
      <c r="W78" s="183">
        <v>73.986516731594605</v>
      </c>
      <c r="X78" s="183">
        <v>76.380426055185396</v>
      </c>
      <c r="Y78" s="183">
        <v>78.050304283857201</v>
      </c>
      <c r="Z78" s="183">
        <v>79.520831216947798</v>
      </c>
      <c r="AA78" s="183">
        <v>80.245716572018694</v>
      </c>
      <c r="AB78" s="183">
        <v>81.089456709496602</v>
      </c>
      <c r="AC78" s="183">
        <v>86.199833463063399</v>
      </c>
      <c r="AD78" s="183">
        <v>86.366817366942001</v>
      </c>
      <c r="AE78" s="183">
        <v>93.8206483109673</v>
      </c>
      <c r="AF78" s="183">
        <v>94.4870265841502</v>
      </c>
      <c r="AG78" s="183">
        <v>95.438176144876905</v>
      </c>
      <c r="AH78" s="183">
        <v>97.782814656371002</v>
      </c>
      <c r="AI78" s="183">
        <v>97.448739099033006</v>
      </c>
      <c r="AJ78" s="183">
        <v>97.414712345431198</v>
      </c>
      <c r="AK78" s="183">
        <v>100.277258762139</v>
      </c>
      <c r="AL78" s="183">
        <v>103.266968765025</v>
      </c>
      <c r="AM78" s="183">
        <v>106.799980854327</v>
      </c>
      <c r="AN78" s="183">
        <v>109.068580749551</v>
      </c>
      <c r="AO78" s="183">
        <v>115.279612408773</v>
      </c>
      <c r="AP78" s="183">
        <v>118.626334456655</v>
      </c>
      <c r="AQ78" s="183">
        <v>121.653382175704</v>
      </c>
      <c r="AR78" s="183">
        <v>124.954840757515</v>
      </c>
      <c r="AS78" s="183">
        <v>130.407189618806</v>
      </c>
      <c r="AT78" s="183">
        <v>130.215506667178</v>
      </c>
      <c r="AU78" s="183">
        <v>135.33302461372699</v>
      </c>
      <c r="AV78" s="183">
        <v>138.17667971111399</v>
      </c>
      <c r="AW78" s="183">
        <v>140.593055170958</v>
      </c>
      <c r="AX78" s="183">
        <v>141.449371381497</v>
      </c>
      <c r="AY78" s="183">
        <v>143.648666133208</v>
      </c>
      <c r="AZ78" s="183">
        <v>145.16978779977501</v>
      </c>
      <c r="BA78" s="183">
        <v>146.72338172421101</v>
      </c>
      <c r="BB78" s="183">
        <v>146.21576906851701</v>
      </c>
      <c r="BC78" s="183">
        <v>144.47736580028001</v>
      </c>
      <c r="BD78" s="183">
        <v>146.17502789992</v>
      </c>
      <c r="BE78" s="183">
        <v>139.63761468829799</v>
      </c>
      <c r="BF78" s="112">
        <v>-4.7333233647536603E-2</v>
      </c>
      <c r="BG78" s="112">
        <v>1.16284815217211E-2</v>
      </c>
    </row>
    <row r="79" spans="1:59" s="103" customFormat="1" ht="10">
      <c r="B79" s="181"/>
      <c r="C79" s="181"/>
      <c r="D79" s="181"/>
      <c r="E79" s="181"/>
      <c r="F79" s="181"/>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1"/>
      <c r="AR79" s="181"/>
      <c r="AS79" s="181"/>
      <c r="AT79" s="181"/>
      <c r="AU79" s="181"/>
      <c r="AV79" s="181"/>
      <c r="AW79" s="181"/>
      <c r="AX79" s="181"/>
      <c r="AY79" s="181"/>
      <c r="AZ79" s="181"/>
      <c r="BA79" s="181"/>
      <c r="BB79" s="181"/>
      <c r="BC79" s="181"/>
      <c r="BD79" s="181"/>
      <c r="BE79" s="181"/>
      <c r="BF79" s="109"/>
      <c r="BG79" s="109"/>
    </row>
    <row r="80" spans="1:59" s="103" customFormat="1" ht="10.5">
      <c r="A80" s="103" t="s">
        <v>324</v>
      </c>
      <c r="B80" s="181">
        <v>7.1022483682419102</v>
      </c>
      <c r="C80" s="181">
        <v>8.3059109827720405</v>
      </c>
      <c r="D80" s="181">
        <v>7.6403762856854502</v>
      </c>
      <c r="E80" s="181">
        <v>7.9685351153551904</v>
      </c>
      <c r="F80" s="181">
        <v>8.5699436996487801</v>
      </c>
      <c r="G80" s="181">
        <v>9.12256605465112</v>
      </c>
      <c r="H80" s="181">
        <v>9.6034773614999693</v>
      </c>
      <c r="I80" s="181">
        <v>10.494111275211999</v>
      </c>
      <c r="J80" s="181">
        <v>12.171822917764</v>
      </c>
      <c r="K80" s="181">
        <v>13.112346459704201</v>
      </c>
      <c r="L80" s="181">
        <v>15.241071524267101</v>
      </c>
      <c r="M80" s="181">
        <v>17.284332620324101</v>
      </c>
      <c r="N80" s="181">
        <v>18.460654582614598</v>
      </c>
      <c r="O80" s="181">
        <v>22.535300773947299</v>
      </c>
      <c r="P80" s="181">
        <v>28.665954661356601</v>
      </c>
      <c r="Q80" s="181">
        <v>33.1682504616277</v>
      </c>
      <c r="R80" s="181">
        <v>39.0648970805875</v>
      </c>
      <c r="S80" s="181">
        <v>43.656133865802197</v>
      </c>
      <c r="T80" s="181">
        <v>46.219986423007398</v>
      </c>
      <c r="U80" s="181">
        <v>43.026688488446197</v>
      </c>
      <c r="V80" s="181">
        <v>42.077017250780401</v>
      </c>
      <c r="W80" s="181">
        <v>43.233832860380801</v>
      </c>
      <c r="X80" s="181">
        <v>43.167781645775499</v>
      </c>
      <c r="Y80" s="181">
        <v>44.977264891010599</v>
      </c>
      <c r="Z80" s="181">
        <v>42.591085418290497</v>
      </c>
      <c r="AA80" s="181">
        <v>44.016614120369901</v>
      </c>
      <c r="AB80" s="181">
        <v>42.550505922849602</v>
      </c>
      <c r="AC80" s="181">
        <v>42.647414916126898</v>
      </c>
      <c r="AD80" s="181">
        <v>38.810715934860198</v>
      </c>
      <c r="AE80" s="181">
        <v>38.520503121577804</v>
      </c>
      <c r="AF80" s="181">
        <v>39.196230182933398</v>
      </c>
      <c r="AG80" s="181">
        <v>38.120211956264498</v>
      </c>
      <c r="AH80" s="181">
        <v>36.0504134420963</v>
      </c>
      <c r="AI80" s="181">
        <v>36.761065388214099</v>
      </c>
      <c r="AJ80" s="181">
        <v>36.607033881208402</v>
      </c>
      <c r="AK80" s="181">
        <v>34.783880015351997</v>
      </c>
      <c r="AL80" s="181">
        <v>35.574837098632401</v>
      </c>
      <c r="AM80" s="181">
        <v>36.383035631058597</v>
      </c>
      <c r="AN80" s="181">
        <v>37.588208837600199</v>
      </c>
      <c r="AO80" s="181">
        <v>38.512063703954098</v>
      </c>
      <c r="AP80" s="181">
        <v>39.765964834451097</v>
      </c>
      <c r="AQ80" s="181">
        <v>40.577175870283902</v>
      </c>
      <c r="AR80" s="181">
        <v>42.103922823545801</v>
      </c>
      <c r="AS80" s="181">
        <v>43.8987882820865</v>
      </c>
      <c r="AT80" s="181">
        <v>45.726230817208297</v>
      </c>
      <c r="AU80" s="181">
        <v>43.923938919646901</v>
      </c>
      <c r="AV80" s="181">
        <v>45.604304967375001</v>
      </c>
      <c r="AW80" s="181">
        <v>48.881204342196199</v>
      </c>
      <c r="AX80" s="181">
        <v>50.682585478241101</v>
      </c>
      <c r="AY80" s="181">
        <v>54.158734595454099</v>
      </c>
      <c r="AZ80" s="181">
        <v>55.953827286491602</v>
      </c>
      <c r="BA80" s="181">
        <v>54.769721163655703</v>
      </c>
      <c r="BB80" s="181">
        <v>54.249079551575498</v>
      </c>
      <c r="BC80" s="181">
        <v>57.207845768006401</v>
      </c>
      <c r="BD80" s="181">
        <v>58.126285324777797</v>
      </c>
      <c r="BE80" s="182">
        <v>52.418070465865902</v>
      </c>
      <c r="BF80" s="109">
        <v>-0.100667599829956</v>
      </c>
      <c r="BG80" s="109">
        <v>2.42847729146312E-2</v>
      </c>
    </row>
    <row r="81" spans="1:59" s="103" customFormat="1" ht="10.5">
      <c r="A81" s="103" t="s">
        <v>325</v>
      </c>
      <c r="B81" s="181">
        <v>10.807744705225501</v>
      </c>
      <c r="C81" s="181">
        <v>11.0792239236584</v>
      </c>
      <c r="D81" s="181">
        <v>9.2348341394411495</v>
      </c>
      <c r="E81" s="181">
        <v>9.6979728514075205</v>
      </c>
      <c r="F81" s="181">
        <v>7.7611775904354499</v>
      </c>
      <c r="G81" s="181">
        <v>9.4492126074253502</v>
      </c>
      <c r="H81" s="181">
        <v>9.4899802512495395</v>
      </c>
      <c r="I81" s="181">
        <v>10.307099415528</v>
      </c>
      <c r="J81" s="181">
        <v>9.5276474653687799</v>
      </c>
      <c r="K81" s="181">
        <v>10.591564573530899</v>
      </c>
      <c r="L81" s="181">
        <v>11.4932616054426</v>
      </c>
      <c r="M81" s="181">
        <v>13.4410519301669</v>
      </c>
      <c r="N81" s="181">
        <v>14.251234290932199</v>
      </c>
      <c r="O81" s="181">
        <v>14.702757197159499</v>
      </c>
      <c r="P81" s="181">
        <v>15.7022934503066</v>
      </c>
      <c r="Q81" s="181">
        <v>17.448079785055601</v>
      </c>
      <c r="R81" s="181">
        <v>19.399816051098799</v>
      </c>
      <c r="S81" s="181">
        <v>21.116405215056599</v>
      </c>
      <c r="T81" s="181">
        <v>22.269001751487401</v>
      </c>
      <c r="U81" s="181">
        <v>23.669454785285499</v>
      </c>
      <c r="V81" s="181">
        <v>23.913652607661799</v>
      </c>
      <c r="W81" s="181">
        <v>23.812154114551198</v>
      </c>
      <c r="X81" s="181">
        <v>24.582425008409</v>
      </c>
      <c r="Y81" s="181">
        <v>24.289864968085801</v>
      </c>
      <c r="Z81" s="181">
        <v>24.953388485796701</v>
      </c>
      <c r="AA81" s="181">
        <v>24.981851597087999</v>
      </c>
      <c r="AB81" s="181">
        <v>24.741337101733102</v>
      </c>
      <c r="AC81" s="181">
        <v>23.985131508560599</v>
      </c>
      <c r="AD81" s="181">
        <v>23.513017252984</v>
      </c>
      <c r="AE81" s="181">
        <v>24.235669952915298</v>
      </c>
      <c r="AF81" s="181">
        <v>25.169777851053301</v>
      </c>
      <c r="AG81" s="181">
        <v>25.992846545195601</v>
      </c>
      <c r="AH81" s="181">
        <v>26.539481643522102</v>
      </c>
      <c r="AI81" s="181">
        <v>27.0889701062348</v>
      </c>
      <c r="AJ81" s="181">
        <v>28.4989072920357</v>
      </c>
      <c r="AK81" s="181">
        <v>29.6015547414361</v>
      </c>
      <c r="AL81" s="181">
        <v>30.313544858716501</v>
      </c>
      <c r="AM81" s="181">
        <v>30.5047591630134</v>
      </c>
      <c r="AN81" s="181">
        <v>31.850215194018499</v>
      </c>
      <c r="AO81" s="181">
        <v>31.644595643808799</v>
      </c>
      <c r="AP81" s="181">
        <v>33.307014660891099</v>
      </c>
      <c r="AQ81" s="181">
        <v>34.162465689123501</v>
      </c>
      <c r="AR81" s="181">
        <v>35.619262675205299</v>
      </c>
      <c r="AS81" s="181">
        <v>36.930331108298297</v>
      </c>
      <c r="AT81" s="181">
        <v>38.037342762659598</v>
      </c>
      <c r="AU81" s="181">
        <v>39.1745183336647</v>
      </c>
      <c r="AV81" s="181">
        <v>39.074928660367199</v>
      </c>
      <c r="AW81" s="181">
        <v>40.150799488714298</v>
      </c>
      <c r="AX81" s="181">
        <v>39.005151394663102</v>
      </c>
      <c r="AY81" s="181">
        <v>38.064345116158002</v>
      </c>
      <c r="AZ81" s="181">
        <v>38.048770188578601</v>
      </c>
      <c r="BA81" s="181">
        <v>39.118681165860103</v>
      </c>
      <c r="BB81" s="181">
        <v>39.387337052219202</v>
      </c>
      <c r="BC81" s="181">
        <v>39.153092401045399</v>
      </c>
      <c r="BD81" s="181">
        <v>38.471370754382001</v>
      </c>
      <c r="BE81" s="182">
        <v>35.637984814804398</v>
      </c>
      <c r="BF81" s="109">
        <v>-7.6180219870476504E-2</v>
      </c>
      <c r="BG81" s="109">
        <v>1.13524054178993E-3</v>
      </c>
    </row>
    <row r="82" spans="1:59" s="103" customFormat="1" ht="10.5">
      <c r="A82" s="103" t="s">
        <v>326</v>
      </c>
      <c r="B82" s="181">
        <v>4.4311118263487304</v>
      </c>
      <c r="C82" s="181">
        <v>5.7145017806090097</v>
      </c>
      <c r="D82" s="181">
        <v>5.88472336792295</v>
      </c>
      <c r="E82" s="181">
        <v>6.1698989087365597</v>
      </c>
      <c r="F82" s="181">
        <v>6.6072334609693701</v>
      </c>
      <c r="G82" s="181">
        <v>6.7717785381972098</v>
      </c>
      <c r="H82" s="181">
        <v>7.0471570363215204</v>
      </c>
      <c r="I82" s="181">
        <v>7.4609315531290497</v>
      </c>
      <c r="J82" s="181">
        <v>8.1387266907783609</v>
      </c>
      <c r="K82" s="181">
        <v>8.5158489644619699</v>
      </c>
      <c r="L82" s="181">
        <v>8.4816543495174308</v>
      </c>
      <c r="M82" s="181">
        <v>8.9927452213533297</v>
      </c>
      <c r="N82" s="181">
        <v>9.8498585199719209</v>
      </c>
      <c r="O82" s="181">
        <v>10.2152597441633</v>
      </c>
      <c r="P82" s="181">
        <v>11.126204630782199</v>
      </c>
      <c r="Q82" s="181">
        <v>10.896166151325</v>
      </c>
      <c r="R82" s="181">
        <v>10.3302389442939</v>
      </c>
      <c r="S82" s="181">
        <v>10.404539607812801</v>
      </c>
      <c r="T82" s="181">
        <v>10.4314899961376</v>
      </c>
      <c r="U82" s="181">
        <v>10.330487953001599</v>
      </c>
      <c r="V82" s="181">
        <v>10.4349203742317</v>
      </c>
      <c r="W82" s="181">
        <v>10.5617130553455</v>
      </c>
      <c r="X82" s="181">
        <v>10.658046725638201</v>
      </c>
      <c r="Y82" s="181">
        <v>11.042221366060801</v>
      </c>
      <c r="Z82" s="181">
        <v>11.9193408270714</v>
      </c>
      <c r="AA82" s="181">
        <v>11.977591898985599</v>
      </c>
      <c r="AB82" s="181">
        <v>11.9120307708423</v>
      </c>
      <c r="AC82" s="181">
        <v>13.106383443615099</v>
      </c>
      <c r="AD82" s="181">
        <v>13.0326421538138</v>
      </c>
      <c r="AE82" s="181">
        <v>14.124560572631999</v>
      </c>
      <c r="AF82" s="181">
        <v>13.6485489080547</v>
      </c>
      <c r="AG82" s="181">
        <v>14.0357018759345</v>
      </c>
      <c r="AH82" s="181">
        <v>14.395097340679699</v>
      </c>
      <c r="AI82" s="181">
        <v>14.5858817946225</v>
      </c>
      <c r="AJ82" s="181">
        <v>14.9721125908014</v>
      </c>
      <c r="AK82" s="181">
        <v>14.6686265923985</v>
      </c>
      <c r="AL82" s="181">
        <v>15.6619493475075</v>
      </c>
      <c r="AM82" s="181">
        <v>15.8738690650331</v>
      </c>
      <c r="AN82" s="181">
        <v>15.729647509652001</v>
      </c>
      <c r="AO82" s="181">
        <v>17.7174904936738</v>
      </c>
      <c r="AP82" s="181">
        <v>19.017330612983098</v>
      </c>
      <c r="AQ82" s="181">
        <v>19.184376591548698</v>
      </c>
      <c r="AR82" s="181">
        <v>18.7837494846111</v>
      </c>
      <c r="AS82" s="181">
        <v>20.488400548476299</v>
      </c>
      <c r="AT82" s="181">
        <v>19.710272369008699</v>
      </c>
      <c r="AU82" s="181">
        <v>21.567554063339401</v>
      </c>
      <c r="AV82" s="181">
        <v>22.367981868994399</v>
      </c>
      <c r="AW82" s="181">
        <v>22.444050706599299</v>
      </c>
      <c r="AX82" s="181">
        <v>22.695561283958199</v>
      </c>
      <c r="AY82" s="181">
        <v>22.710024939494801</v>
      </c>
      <c r="AZ82" s="181">
        <v>22.783397172320999</v>
      </c>
      <c r="BA82" s="181">
        <v>22.724382769817598</v>
      </c>
      <c r="BB82" s="181">
        <v>23.495616744052899</v>
      </c>
      <c r="BC82" s="181">
        <v>23.9817366112466</v>
      </c>
      <c r="BD82" s="181">
        <v>25.853917943016501</v>
      </c>
      <c r="BE82" s="182">
        <v>23.786598646383901</v>
      </c>
      <c r="BF82" s="109">
        <v>-8.2475314109700895E-2</v>
      </c>
      <c r="BG82" s="109">
        <v>2.75036517642375E-2</v>
      </c>
    </row>
    <row r="83" spans="1:59" s="103" customFormat="1" ht="10.5">
      <c r="A83" s="103" t="s">
        <v>327</v>
      </c>
      <c r="B83" s="181">
        <v>65.783307603602395</v>
      </c>
      <c r="C83" s="181">
        <v>64.516504989199902</v>
      </c>
      <c r="D83" s="181">
        <v>65.475065618855794</v>
      </c>
      <c r="E83" s="181">
        <v>67.334695100745904</v>
      </c>
      <c r="F83" s="181">
        <v>67.543475867105997</v>
      </c>
      <c r="G83" s="181">
        <v>68.750302982136304</v>
      </c>
      <c r="H83" s="181">
        <v>72.111348959041706</v>
      </c>
      <c r="I83" s="181">
        <v>72.502468627487005</v>
      </c>
      <c r="J83" s="181">
        <v>75.939238906187896</v>
      </c>
      <c r="K83" s="181">
        <v>76.082157759801902</v>
      </c>
      <c r="L83" s="181">
        <v>79.044669987399502</v>
      </c>
      <c r="M83" s="181">
        <v>80.433691674630794</v>
      </c>
      <c r="N83" s="181">
        <v>80.400627721275598</v>
      </c>
      <c r="O83" s="181">
        <v>77.688846915138399</v>
      </c>
      <c r="P83" s="181">
        <v>78.254544819316905</v>
      </c>
      <c r="Q83" s="181">
        <v>81.398250492557494</v>
      </c>
      <c r="R83" s="181">
        <v>92.246244973287602</v>
      </c>
      <c r="S83" s="181">
        <v>96.539868289859697</v>
      </c>
      <c r="T83" s="181">
        <v>95.1690693183413</v>
      </c>
      <c r="U83" s="181">
        <v>101.209540365366</v>
      </c>
      <c r="V83" s="181">
        <v>100.70286797576399</v>
      </c>
      <c r="W83" s="181">
        <v>100.04741564615099</v>
      </c>
      <c r="X83" s="181">
        <v>99.273456894538199</v>
      </c>
      <c r="Y83" s="181">
        <v>106.777365763733</v>
      </c>
      <c r="Z83" s="181">
        <v>99.650027661628698</v>
      </c>
      <c r="AA83" s="181">
        <v>100.660010067768</v>
      </c>
      <c r="AB83" s="181">
        <v>97.480157843908799</v>
      </c>
      <c r="AC83" s="181">
        <v>95.541904394639104</v>
      </c>
      <c r="AD83" s="181">
        <v>93.0841534855806</v>
      </c>
      <c r="AE83" s="181">
        <v>94.831089026594995</v>
      </c>
      <c r="AF83" s="181">
        <v>97.024582989863703</v>
      </c>
      <c r="AG83" s="181">
        <v>97.054332047723904</v>
      </c>
      <c r="AH83" s="181">
        <v>97.5090623948699</v>
      </c>
      <c r="AI83" s="181">
        <v>94.266939785534305</v>
      </c>
      <c r="AJ83" s="181">
        <v>96.032862953674595</v>
      </c>
      <c r="AK83" s="181">
        <v>94.804753093212994</v>
      </c>
      <c r="AL83" s="181">
        <v>94.038894479391004</v>
      </c>
      <c r="AM83" s="181">
        <v>90.473236814276902</v>
      </c>
      <c r="AN83" s="181">
        <v>96.849935572816193</v>
      </c>
      <c r="AO83" s="181">
        <v>104.413802441586</v>
      </c>
      <c r="AP83" s="181">
        <v>97.627453762735399</v>
      </c>
      <c r="AQ83" s="181">
        <v>98.354733214968206</v>
      </c>
      <c r="AR83" s="181">
        <v>99.734752361258899</v>
      </c>
      <c r="AS83" s="181">
        <v>105.47691999720099</v>
      </c>
      <c r="AT83" s="181">
        <v>103.555551013402</v>
      </c>
      <c r="AU83" s="181">
        <v>102.735117963215</v>
      </c>
      <c r="AV83" s="181">
        <v>99.924629858561801</v>
      </c>
      <c r="AW83" s="181">
        <v>96.862916600210298</v>
      </c>
      <c r="AX83" s="181">
        <v>95.734558636666307</v>
      </c>
      <c r="AY83" s="181">
        <v>95.317392761600999</v>
      </c>
      <c r="AZ83" s="181">
        <v>91.944270218379401</v>
      </c>
      <c r="BA83" s="181">
        <v>94.752181148515305</v>
      </c>
      <c r="BB83" s="181">
        <v>92.929861992919399</v>
      </c>
      <c r="BC83" s="181">
        <v>88.179901262305606</v>
      </c>
      <c r="BD83" s="181">
        <v>88.935364112825397</v>
      </c>
      <c r="BE83" s="182">
        <v>82.650640122854796</v>
      </c>
      <c r="BF83" s="109">
        <v>-7.3205360724805199E-2</v>
      </c>
      <c r="BG83" s="109">
        <v>-1.51045970551361E-2</v>
      </c>
    </row>
    <row r="84" spans="1:59" s="103" customFormat="1" ht="10.5">
      <c r="A84" s="103" t="s">
        <v>328</v>
      </c>
      <c r="B84" s="181">
        <v>3.5621982621507602</v>
      </c>
      <c r="C84" s="181">
        <v>3.8024867434931502</v>
      </c>
      <c r="D84" s="181">
        <v>3.8061471449154798</v>
      </c>
      <c r="E84" s="181">
        <v>3.8531573022727699</v>
      </c>
      <c r="F84" s="181">
        <v>3.91889603533222</v>
      </c>
      <c r="G84" s="181">
        <v>4.3046109135263597</v>
      </c>
      <c r="H84" s="181">
        <v>4.4854196877994399</v>
      </c>
      <c r="I84" s="181">
        <v>4.57030568421699</v>
      </c>
      <c r="J84" s="181">
        <v>4.6834215058696396</v>
      </c>
      <c r="K84" s="181">
        <v>4.7161167210759096</v>
      </c>
      <c r="L84" s="181">
        <v>4.4669986321311796</v>
      </c>
      <c r="M84" s="181">
        <v>4.6497933587562903</v>
      </c>
      <c r="N84" s="181">
        <v>4.57606920341519</v>
      </c>
      <c r="O84" s="181">
        <v>4.3258301692077099</v>
      </c>
      <c r="P84" s="181">
        <v>4.3301203062470002</v>
      </c>
      <c r="Q84" s="181">
        <v>4.1943461126754</v>
      </c>
      <c r="R84" s="181">
        <v>4.0165333914695802</v>
      </c>
      <c r="S84" s="181">
        <v>3.8440718716634801</v>
      </c>
      <c r="T84" s="181">
        <v>3.7549455695914902</v>
      </c>
      <c r="U84" s="181">
        <v>3.6227184653732798</v>
      </c>
      <c r="V84" s="181">
        <v>3.6398715740660399</v>
      </c>
      <c r="W84" s="181">
        <v>3.7149716791345901</v>
      </c>
      <c r="X84" s="181">
        <v>3.6166865215922699</v>
      </c>
      <c r="Y84" s="181">
        <v>3.7967082165907899</v>
      </c>
      <c r="Z84" s="181">
        <v>3.7354185584867801</v>
      </c>
      <c r="AA84" s="181">
        <v>4.0885286470333799</v>
      </c>
      <c r="AB84" s="181">
        <v>3.7888867565840001</v>
      </c>
      <c r="AC84" s="181">
        <v>3.62323879989947</v>
      </c>
      <c r="AD84" s="181">
        <v>3.76124897091342</v>
      </c>
      <c r="AE84" s="181">
        <v>3.6877818055301499</v>
      </c>
      <c r="AF84" s="181">
        <v>3.65767799208577</v>
      </c>
      <c r="AG84" s="181">
        <v>3.57996282451158</v>
      </c>
      <c r="AH84" s="181">
        <v>3.6203377993841799</v>
      </c>
      <c r="AI84" s="181">
        <v>3.7507868160464901</v>
      </c>
      <c r="AJ84" s="181">
        <v>3.7255697952650499</v>
      </c>
      <c r="AK84" s="181">
        <v>3.66894511078163</v>
      </c>
      <c r="AL84" s="181">
        <v>3.8403342113935901</v>
      </c>
      <c r="AM84" s="181">
        <v>3.8287106272850702</v>
      </c>
      <c r="AN84" s="181">
        <v>3.6798217674650102</v>
      </c>
      <c r="AO84" s="181">
        <v>3.8694275158934599</v>
      </c>
      <c r="AP84" s="181">
        <v>3.89187252339803</v>
      </c>
      <c r="AQ84" s="181">
        <v>3.9201423546396099</v>
      </c>
      <c r="AR84" s="181">
        <v>4.0098154242440502</v>
      </c>
      <c r="AS84" s="181">
        <v>3.8710768611411601</v>
      </c>
      <c r="AT84" s="181">
        <v>3.9716002740305898</v>
      </c>
      <c r="AU84" s="181">
        <v>4.1843921852027099</v>
      </c>
      <c r="AV84" s="181">
        <v>4.2734254255998998</v>
      </c>
      <c r="AW84" s="181">
        <v>4.2030284136002196</v>
      </c>
      <c r="AX84" s="181">
        <v>4.4760825988926998</v>
      </c>
      <c r="AY84" s="181">
        <v>4.7593988183340104</v>
      </c>
      <c r="AZ84" s="181">
        <v>4.8428573394948602</v>
      </c>
      <c r="BA84" s="181">
        <v>4.6184425198398102</v>
      </c>
      <c r="BB84" s="181">
        <v>4.7635847074925701</v>
      </c>
      <c r="BC84" s="181">
        <v>4.9017531781027301</v>
      </c>
      <c r="BD84" s="181">
        <v>4.8570701420016604</v>
      </c>
      <c r="BE84" s="182">
        <v>4.3311043350307301</v>
      </c>
      <c r="BF84" s="109">
        <v>-0.11072506874504701</v>
      </c>
      <c r="BG84" s="109">
        <v>2.0330536252295001E-2</v>
      </c>
    </row>
    <row r="85" spans="1:59" s="103" customFormat="1" ht="10.5">
      <c r="A85" s="103" t="s">
        <v>329</v>
      </c>
      <c r="B85" s="181">
        <v>3.7064914505679201</v>
      </c>
      <c r="C85" s="181">
        <v>3.7378341109989601</v>
      </c>
      <c r="D85" s="181">
        <v>3.64195478944269</v>
      </c>
      <c r="E85" s="181">
        <v>3.6962535234851899</v>
      </c>
      <c r="F85" s="181">
        <v>3.7926246923271898</v>
      </c>
      <c r="G85" s="181">
        <v>3.88291432900456</v>
      </c>
      <c r="H85" s="181">
        <v>4.3490488426355398</v>
      </c>
      <c r="I85" s="181">
        <v>4.3955969668397996</v>
      </c>
      <c r="J85" s="181">
        <v>4.77241108777456</v>
      </c>
      <c r="K85" s="181">
        <v>4.8051303463158197</v>
      </c>
      <c r="L85" s="181">
        <v>4.3941149987307799</v>
      </c>
      <c r="M85" s="181">
        <v>4.2215543217426701</v>
      </c>
      <c r="N85" s="181">
        <v>4.3287371714556802</v>
      </c>
      <c r="O85" s="181">
        <v>4.68198568321157</v>
      </c>
      <c r="P85" s="181">
        <v>4.6222396395921601</v>
      </c>
      <c r="Q85" s="181">
        <v>4.66439705720102</v>
      </c>
      <c r="R85" s="181">
        <v>4.7976719871431603</v>
      </c>
      <c r="S85" s="181">
        <v>4.5153557035063097</v>
      </c>
      <c r="T85" s="181">
        <v>4.8631776611331903</v>
      </c>
      <c r="U85" s="181">
        <v>4.4955320739524396</v>
      </c>
      <c r="V85" s="181">
        <v>4.8941550181758702</v>
      </c>
      <c r="W85" s="181">
        <v>4.7215806010437502</v>
      </c>
      <c r="X85" s="181">
        <v>4.6926100003901299</v>
      </c>
      <c r="Y85" s="181">
        <v>4.7886468309948702</v>
      </c>
      <c r="Z85" s="181">
        <v>4.8864064189405898</v>
      </c>
      <c r="AA85" s="181">
        <v>4.3793923710532603</v>
      </c>
      <c r="AB85" s="181">
        <v>3.9714235085937299</v>
      </c>
      <c r="AC85" s="181">
        <v>3.9325378602672201</v>
      </c>
      <c r="AD85" s="181">
        <v>3.7949426460381299</v>
      </c>
      <c r="AE85" s="181">
        <v>3.56115346564216</v>
      </c>
      <c r="AF85" s="181">
        <v>3.55320765323903</v>
      </c>
      <c r="AG85" s="181">
        <v>3.4608890011154201</v>
      </c>
      <c r="AH85" s="181">
        <v>3.3542343774421801</v>
      </c>
      <c r="AI85" s="181">
        <v>3.1464674609621701</v>
      </c>
      <c r="AJ85" s="181">
        <v>3.2006744590413798</v>
      </c>
      <c r="AK85" s="181">
        <v>3.4007140298111498</v>
      </c>
      <c r="AL85" s="181">
        <v>3.42172342712098</v>
      </c>
      <c r="AM85" s="181">
        <v>3.4451443302603901</v>
      </c>
      <c r="AN85" s="181">
        <v>3.57472099799508</v>
      </c>
      <c r="AO85" s="181">
        <v>4.1719880200826802</v>
      </c>
      <c r="AP85" s="181">
        <v>3.9155784300157599</v>
      </c>
      <c r="AQ85" s="181">
        <v>4.24667660987099</v>
      </c>
      <c r="AR85" s="181">
        <v>4.2612288256576702</v>
      </c>
      <c r="AS85" s="181">
        <v>4.5644616497324497</v>
      </c>
      <c r="AT85" s="181">
        <v>4.6471019049352096</v>
      </c>
      <c r="AU85" s="181">
        <v>5.0904122789405601</v>
      </c>
      <c r="AV85" s="181">
        <v>5.1617466527307601</v>
      </c>
      <c r="AW85" s="181">
        <v>5.3490749836266698</v>
      </c>
      <c r="AX85" s="181">
        <v>5.8111244482205997</v>
      </c>
      <c r="AY85" s="181">
        <v>5.9354154991126897</v>
      </c>
      <c r="AZ85" s="181">
        <v>5.7791452419573002</v>
      </c>
      <c r="BA85" s="181">
        <v>5.7987095357556599</v>
      </c>
      <c r="BB85" s="181">
        <v>5.5979873557574704</v>
      </c>
      <c r="BC85" s="181">
        <v>5.5556343994921704</v>
      </c>
      <c r="BD85" s="181">
        <v>5.1245873857987601</v>
      </c>
      <c r="BE85" s="182">
        <v>4.7253804753321402</v>
      </c>
      <c r="BF85" s="109">
        <v>-8.0419701149860204E-2</v>
      </c>
      <c r="BG85" s="109">
        <v>9.8286098789808207E-3</v>
      </c>
    </row>
    <row r="86" spans="1:59" s="103" customFormat="1" ht="10.5">
      <c r="A86" s="103" t="s">
        <v>330</v>
      </c>
      <c r="B86" s="181">
        <v>1.9715982494889099</v>
      </c>
      <c r="C86" s="181">
        <v>2.1195139902499101</v>
      </c>
      <c r="D86" s="181">
        <v>2.1056670463440899</v>
      </c>
      <c r="E86" s="181">
        <v>2.07802560927529</v>
      </c>
      <c r="F86" s="181">
        <v>2.2769611145009501</v>
      </c>
      <c r="G86" s="181">
        <v>2.49575227787625</v>
      </c>
      <c r="H86" s="181">
        <v>3.1405147383454302</v>
      </c>
      <c r="I86" s="181">
        <v>3.3102462047914001</v>
      </c>
      <c r="J86" s="181">
        <v>3.6234187344190598</v>
      </c>
      <c r="K86" s="181">
        <v>3.6295875531869002</v>
      </c>
      <c r="L86" s="181">
        <v>3.8105979802409702</v>
      </c>
      <c r="M86" s="181">
        <v>4.5183626423275403</v>
      </c>
      <c r="N86" s="181">
        <v>4.7628723338846601</v>
      </c>
      <c r="O86" s="181">
        <v>4.8852002816258704</v>
      </c>
      <c r="P86" s="181">
        <v>5.5191025851800299</v>
      </c>
      <c r="Q86" s="181">
        <v>5.7210784424647496</v>
      </c>
      <c r="R86" s="181">
        <v>5.8151731346256899</v>
      </c>
      <c r="S86" s="181">
        <v>5.9047909744261302</v>
      </c>
      <c r="T86" s="181">
        <v>5.2960975559779397</v>
      </c>
      <c r="U86" s="181">
        <v>4.7384405228306701</v>
      </c>
      <c r="V86" s="181">
        <v>4.9356158149370497</v>
      </c>
      <c r="W86" s="181">
        <v>4.7443272555700098</v>
      </c>
      <c r="X86" s="181">
        <v>4.8281244787033799</v>
      </c>
      <c r="Y86" s="181">
        <v>5.0182116104515302</v>
      </c>
      <c r="Z86" s="181">
        <v>5.1453933750355603</v>
      </c>
      <c r="AA86" s="181">
        <v>4.8658770983953801</v>
      </c>
      <c r="AB86" s="181">
        <v>5.0555338594727104</v>
      </c>
      <c r="AC86" s="181">
        <v>5.3236636371466304</v>
      </c>
      <c r="AD86" s="181">
        <v>5.2189103886134403</v>
      </c>
      <c r="AE86" s="181">
        <v>5.0157287772448402</v>
      </c>
      <c r="AF86" s="181">
        <v>5.0338645312444603</v>
      </c>
      <c r="AG86" s="181">
        <v>5.3118209702517802</v>
      </c>
      <c r="AH86" s="181">
        <v>5.1511230801677197</v>
      </c>
      <c r="AI86" s="181">
        <v>5.1169690154535497</v>
      </c>
      <c r="AJ86" s="181">
        <v>5.0018481220612898</v>
      </c>
      <c r="AK86" s="181">
        <v>5.2014997537109302</v>
      </c>
      <c r="AL86" s="181">
        <v>5.5015545308483098</v>
      </c>
      <c r="AM86" s="181">
        <v>5.8471051776251004</v>
      </c>
      <c r="AN86" s="181">
        <v>5.6411888457121897</v>
      </c>
      <c r="AO86" s="181">
        <v>5.6881727186397901</v>
      </c>
      <c r="AP86" s="181">
        <v>5.7159681398637296</v>
      </c>
      <c r="AQ86" s="181">
        <v>5.0898347474179797</v>
      </c>
      <c r="AR86" s="181">
        <v>5.29226763142203</v>
      </c>
      <c r="AS86" s="181">
        <v>5.5398943137484098</v>
      </c>
      <c r="AT86" s="181">
        <v>5.0428702155523801</v>
      </c>
      <c r="AU86" s="181">
        <v>5.1360053208055101</v>
      </c>
      <c r="AV86" s="181">
        <v>5.47694202746026</v>
      </c>
      <c r="AW86" s="181">
        <v>5.5694590202614398</v>
      </c>
      <c r="AX86" s="181">
        <v>5.4400277464151401</v>
      </c>
      <c r="AY86" s="181">
        <v>5.4595294361141402</v>
      </c>
      <c r="AZ86" s="181">
        <v>6.1465376037435702</v>
      </c>
      <c r="BA86" s="181">
        <v>6.1683534502860002</v>
      </c>
      <c r="BB86" s="181">
        <v>6.4962291004309201</v>
      </c>
      <c r="BC86" s="181">
        <v>7.0276275058199902</v>
      </c>
      <c r="BD86" s="181">
        <v>7.0230174521387001</v>
      </c>
      <c r="BE86" s="182">
        <v>6.4757565484967303</v>
      </c>
      <c r="BF86" s="109">
        <v>-8.0443232755021604E-2</v>
      </c>
      <c r="BG86" s="109">
        <v>3.3676387362259003E-2</v>
      </c>
    </row>
    <row r="87" spans="1:59" s="103" customFormat="1" ht="10.5">
      <c r="A87" s="103" t="s">
        <v>331</v>
      </c>
      <c r="B87" s="181">
        <v>9.6983270660137695</v>
      </c>
      <c r="C87" s="181">
        <v>10.393628389135101</v>
      </c>
      <c r="D87" s="181">
        <v>10.824286235482001</v>
      </c>
      <c r="E87" s="181">
        <v>11.990252523596901</v>
      </c>
      <c r="F87" s="181">
        <v>12.949769785824801</v>
      </c>
      <c r="G87" s="181">
        <v>14.987305541816999</v>
      </c>
      <c r="H87" s="181">
        <v>13.4158966045326</v>
      </c>
      <c r="I87" s="181">
        <v>16.5884267437524</v>
      </c>
      <c r="J87" s="181">
        <v>22.138263460395802</v>
      </c>
      <c r="K87" s="181">
        <v>23.591646163859</v>
      </c>
      <c r="L87" s="181">
        <v>25.693962036794101</v>
      </c>
      <c r="M87" s="181">
        <v>29.303070993775499</v>
      </c>
      <c r="N87" s="181">
        <v>32.207790512885801</v>
      </c>
      <c r="O87" s="181">
        <v>34.811425205395302</v>
      </c>
      <c r="P87" s="181">
        <v>44.008060438437496</v>
      </c>
      <c r="Q87" s="181">
        <v>44.3636897888993</v>
      </c>
      <c r="R87" s="181">
        <v>45.913926077117303</v>
      </c>
      <c r="S87" s="181">
        <v>45.620992644417903</v>
      </c>
      <c r="T87" s="181">
        <v>46.537494140006999</v>
      </c>
      <c r="U87" s="181">
        <v>44.766503019529203</v>
      </c>
      <c r="V87" s="181">
        <v>48.948763238444798</v>
      </c>
      <c r="W87" s="181">
        <v>48.7761133925042</v>
      </c>
      <c r="X87" s="181">
        <v>52.6447587100728</v>
      </c>
      <c r="Y87" s="181">
        <v>52.208175078725901</v>
      </c>
      <c r="Z87" s="181">
        <v>54.930858795258601</v>
      </c>
      <c r="AA87" s="181">
        <v>52.463077943309202</v>
      </c>
      <c r="AB87" s="181">
        <v>50.8554357501827</v>
      </c>
      <c r="AC87" s="181">
        <v>49.821776770523698</v>
      </c>
      <c r="AD87" s="181">
        <v>51.757823556779798</v>
      </c>
      <c r="AE87" s="181">
        <v>55.197310761675098</v>
      </c>
      <c r="AF87" s="181">
        <v>57.1519401295308</v>
      </c>
      <c r="AG87" s="181">
        <v>57.616312403566901</v>
      </c>
      <c r="AH87" s="181">
        <v>59.148293441572903</v>
      </c>
      <c r="AI87" s="181">
        <v>60.750315108092401</v>
      </c>
      <c r="AJ87" s="181">
        <v>59.308034253351401</v>
      </c>
      <c r="AK87" s="181">
        <v>63.042439614122998</v>
      </c>
      <c r="AL87" s="181">
        <v>63.616179683785099</v>
      </c>
      <c r="AM87" s="181">
        <v>62.258173189035702</v>
      </c>
      <c r="AN87" s="181">
        <v>63.571650385483302</v>
      </c>
      <c r="AO87" s="181">
        <v>67.812056570452896</v>
      </c>
      <c r="AP87" s="181">
        <v>68.789758045405605</v>
      </c>
      <c r="AQ87" s="181">
        <v>68.163194425544503</v>
      </c>
      <c r="AR87" s="181">
        <v>65.417913629464906</v>
      </c>
      <c r="AS87" s="181">
        <v>67.801439912159296</v>
      </c>
      <c r="AT87" s="181">
        <v>71.348888634024703</v>
      </c>
      <c r="AU87" s="181">
        <v>72.397097149981093</v>
      </c>
      <c r="AV87" s="181">
        <v>51.710107487566503</v>
      </c>
      <c r="AW87" s="181">
        <v>61.155823080258799</v>
      </c>
      <c r="AX87" s="181">
        <v>65.533825322499695</v>
      </c>
      <c r="AY87" s="181">
        <v>71.674681181229502</v>
      </c>
      <c r="AZ87" s="181">
        <v>62.7985606889563</v>
      </c>
      <c r="BA87" s="181">
        <v>63.574940056327598</v>
      </c>
      <c r="BB87" s="181">
        <v>62.145957751102898</v>
      </c>
      <c r="BC87" s="181">
        <v>61.866968948246701</v>
      </c>
      <c r="BD87" s="181">
        <v>62.668091733900397</v>
      </c>
      <c r="BE87" s="182">
        <v>56.618591939171999</v>
      </c>
      <c r="BF87" s="109">
        <v>-9.9000866780237201E-2</v>
      </c>
      <c r="BG87" s="109">
        <v>-1.2889149502549499E-2</v>
      </c>
    </row>
    <row r="88" spans="1:59" s="103" customFormat="1" ht="10.5">
      <c r="A88" s="103" t="s">
        <v>332</v>
      </c>
      <c r="B88" s="181">
        <v>3.74658723867433</v>
      </c>
      <c r="C88" s="181">
        <v>4.1870220721401603</v>
      </c>
      <c r="D88" s="181">
        <v>4.3327766665730998</v>
      </c>
      <c r="E88" s="181">
        <v>4.5110209371471797</v>
      </c>
      <c r="F88" s="181">
        <v>4.6593083118596601</v>
      </c>
      <c r="G88" s="181">
        <v>4.9724670275012501</v>
      </c>
      <c r="H88" s="181">
        <v>5.0539070194390598</v>
      </c>
      <c r="I88" s="181">
        <v>5.1302778010865797</v>
      </c>
      <c r="J88" s="181">
        <v>5.4173588354367501</v>
      </c>
      <c r="K88" s="181">
        <v>5.9808194229285601</v>
      </c>
      <c r="L88" s="181">
        <v>6.1918716529962303</v>
      </c>
      <c r="M88" s="181">
        <v>6.9406215350947003</v>
      </c>
      <c r="N88" s="181">
        <v>7.1974600366577199</v>
      </c>
      <c r="O88" s="181">
        <v>11.0923388458973</v>
      </c>
      <c r="P88" s="181">
        <v>11.331914248607101</v>
      </c>
      <c r="Q88" s="181">
        <v>11.3260583344269</v>
      </c>
      <c r="R88" s="181">
        <v>11.5580459380664</v>
      </c>
      <c r="S88" s="181">
        <v>11.3500991685692</v>
      </c>
      <c r="T88" s="181">
        <v>10.568170181883699</v>
      </c>
      <c r="U88" s="181">
        <v>10.618745557035201</v>
      </c>
      <c r="V88" s="181">
        <v>11.6383911166744</v>
      </c>
      <c r="W88" s="181">
        <v>11.9153759924966</v>
      </c>
      <c r="X88" s="181">
        <v>11.8631340386435</v>
      </c>
      <c r="Y88" s="181">
        <v>12.3338425983893</v>
      </c>
      <c r="Z88" s="181">
        <v>12.83905170998</v>
      </c>
      <c r="AA88" s="181">
        <v>17.406919588090901</v>
      </c>
      <c r="AB88" s="181">
        <v>16.9909631412356</v>
      </c>
      <c r="AC88" s="181">
        <v>17.857729973957699</v>
      </c>
      <c r="AD88" s="181">
        <v>17.477890682286802</v>
      </c>
      <c r="AE88" s="181">
        <v>17.4558541389741</v>
      </c>
      <c r="AF88" s="181">
        <v>18.522182101907699</v>
      </c>
      <c r="AG88" s="181">
        <v>17.1495534356084</v>
      </c>
      <c r="AH88" s="181">
        <v>17.5417052129376</v>
      </c>
      <c r="AI88" s="181">
        <v>19.1240495515102</v>
      </c>
      <c r="AJ88" s="181">
        <v>20.255143215176201</v>
      </c>
      <c r="AK88" s="181">
        <v>20.430411888447399</v>
      </c>
      <c r="AL88" s="181">
        <v>20.523445150295601</v>
      </c>
      <c r="AM88" s="181">
        <v>20.2880294332288</v>
      </c>
      <c r="AN88" s="181">
        <v>20.1681801137868</v>
      </c>
      <c r="AO88" s="181">
        <v>20.159491827548901</v>
      </c>
      <c r="AP88" s="181">
        <v>21.493179161978698</v>
      </c>
      <c r="AQ88" s="181">
        <v>20.954724939098998</v>
      </c>
      <c r="AR88" s="181">
        <v>21.5118550638533</v>
      </c>
      <c r="AS88" s="181">
        <v>22.003280411154901</v>
      </c>
      <c r="AT88" s="181">
        <v>22.627032186592</v>
      </c>
      <c r="AU88" s="181">
        <v>20.375093136929099</v>
      </c>
      <c r="AV88" s="181">
        <v>22.649627481782701</v>
      </c>
      <c r="AW88" s="181">
        <v>24.7411349675148</v>
      </c>
      <c r="AX88" s="181">
        <v>24.4936421361386</v>
      </c>
      <c r="AY88" s="181">
        <v>26.300665485129102</v>
      </c>
      <c r="AZ88" s="181">
        <v>26.374769139418099</v>
      </c>
      <c r="BA88" s="181">
        <v>25.958582688215198</v>
      </c>
      <c r="BB88" s="181">
        <v>27.066243166412001</v>
      </c>
      <c r="BC88" s="181">
        <v>26.948103276430501</v>
      </c>
      <c r="BD88" s="181">
        <v>25.380369851287</v>
      </c>
      <c r="BE88" s="182">
        <v>24.0015253616187</v>
      </c>
      <c r="BF88" s="109">
        <v>-5.69110078489087E-2</v>
      </c>
      <c r="BG88" s="109">
        <v>1.1549256446457001E-2</v>
      </c>
    </row>
    <row r="89" spans="1:59" s="103" customFormat="1" ht="10.5">
      <c r="A89" s="113" t="s">
        <v>333</v>
      </c>
      <c r="B89" s="183">
        <v>7.8704870468321904</v>
      </c>
      <c r="C89" s="183">
        <v>8.0716036133401499</v>
      </c>
      <c r="D89" s="183">
        <v>7.9360942744165204</v>
      </c>
      <c r="E89" s="183">
        <v>8.1609658063636399</v>
      </c>
      <c r="F89" s="183">
        <v>8.1469191866155306</v>
      </c>
      <c r="G89" s="183">
        <v>8.6574736688976106</v>
      </c>
      <c r="H89" s="183">
        <v>9.1682068338486804</v>
      </c>
      <c r="I89" s="183">
        <v>9.4717740454245192</v>
      </c>
      <c r="J89" s="183">
        <v>9.9887273811030592</v>
      </c>
      <c r="K89" s="183">
        <v>10.1982262427812</v>
      </c>
      <c r="L89" s="183">
        <v>10.5072908381118</v>
      </c>
      <c r="M89" s="183">
        <v>11.190116987972401</v>
      </c>
      <c r="N89" s="183">
        <v>11.448965966015701</v>
      </c>
      <c r="O89" s="183">
        <v>11.563554573956599</v>
      </c>
      <c r="P89" s="183">
        <v>12.3274546075187</v>
      </c>
      <c r="Q89" s="183">
        <v>12.852106967659299</v>
      </c>
      <c r="R89" s="183">
        <v>13.9034058031023</v>
      </c>
      <c r="S89" s="183">
        <v>14.4313120789751</v>
      </c>
      <c r="T89" s="183">
        <v>14.4025988744371</v>
      </c>
      <c r="U89" s="183">
        <v>14.466428670076599</v>
      </c>
      <c r="V89" s="183">
        <v>14.6098750455026</v>
      </c>
      <c r="W89" s="183">
        <v>14.54094808336</v>
      </c>
      <c r="X89" s="183">
        <v>14.601227775079099</v>
      </c>
      <c r="Y89" s="183">
        <v>15.192763574310799</v>
      </c>
      <c r="Z89" s="183">
        <v>14.822144491784901</v>
      </c>
      <c r="AA89" s="183">
        <v>14.8850727908923</v>
      </c>
      <c r="AB89" s="183">
        <v>14.4571703726407</v>
      </c>
      <c r="AC89" s="183">
        <v>14.303333203944799</v>
      </c>
      <c r="AD89" s="183">
        <v>13.969764956485299</v>
      </c>
      <c r="AE89" s="183">
        <v>14.08615088044</v>
      </c>
      <c r="AF89" s="183">
        <v>14.2956333680198</v>
      </c>
      <c r="AG89" s="183">
        <v>14.317323404476101</v>
      </c>
      <c r="AH89" s="183">
        <v>14.237032759923199</v>
      </c>
      <c r="AI89" s="183">
        <v>14.10816212192</v>
      </c>
      <c r="AJ89" s="183">
        <v>14.192641148264901</v>
      </c>
      <c r="AK89" s="183">
        <v>14.1765088510405</v>
      </c>
      <c r="AL89" s="183">
        <v>14.321896560914499</v>
      </c>
      <c r="AM89" s="183">
        <v>14.151320863837601</v>
      </c>
      <c r="AN89" s="183">
        <v>14.467851760206299</v>
      </c>
      <c r="AO89" s="183">
        <v>15.072392011246199</v>
      </c>
      <c r="AP89" s="183">
        <v>14.840378071715</v>
      </c>
      <c r="AQ89" s="183">
        <v>14.722859756932399</v>
      </c>
      <c r="AR89" s="183">
        <v>14.8907944057535</v>
      </c>
      <c r="AS89" s="183">
        <v>15.399178083728</v>
      </c>
      <c r="AT89" s="183">
        <v>15.2851739472112</v>
      </c>
      <c r="AU89" s="183">
        <v>15.387752339744701</v>
      </c>
      <c r="AV89" s="183">
        <v>15.045193607253401</v>
      </c>
      <c r="AW89" s="183">
        <v>15.202457114142</v>
      </c>
      <c r="AX89" s="183">
        <v>15.2298036704696</v>
      </c>
      <c r="AY89" s="183">
        <v>15.40215419572</v>
      </c>
      <c r="AZ89" s="183">
        <v>15.2985597828427</v>
      </c>
      <c r="BA89" s="183">
        <v>15.3250439649497</v>
      </c>
      <c r="BB89" s="183">
        <v>15.2923141426112</v>
      </c>
      <c r="BC89" s="183">
        <v>15.284833122515</v>
      </c>
      <c r="BD89" s="183">
        <v>15.1920693631596</v>
      </c>
      <c r="BE89" s="183">
        <v>13.862610203728</v>
      </c>
      <c r="BF89" s="112">
        <v>-9.0003218844597402E-2</v>
      </c>
      <c r="BG89" s="112">
        <v>-6.1079301651201202E-4</v>
      </c>
    </row>
    <row r="90" spans="1:59" s="103" customFormat="1" ht="10">
      <c r="B90" s="181"/>
      <c r="C90" s="181"/>
      <c r="D90" s="181"/>
      <c r="E90" s="181"/>
      <c r="F90" s="181"/>
      <c r="G90" s="18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1"/>
      <c r="AR90" s="181"/>
      <c r="AS90" s="181"/>
      <c r="AT90" s="181"/>
      <c r="AU90" s="181"/>
      <c r="AV90" s="181"/>
      <c r="AW90" s="181"/>
      <c r="AX90" s="181"/>
      <c r="AY90" s="181"/>
      <c r="AZ90" s="181"/>
      <c r="BA90" s="181"/>
      <c r="BB90" s="181"/>
      <c r="BC90" s="181"/>
      <c r="BD90" s="181"/>
      <c r="BE90" s="181"/>
      <c r="BF90" s="109"/>
      <c r="BG90" s="109"/>
    </row>
    <row r="91" spans="1:59" s="103" customFormat="1" ht="10.5">
      <c r="A91" s="103" t="s">
        <v>334</v>
      </c>
      <c r="B91" s="181">
        <v>135.00470698528201</v>
      </c>
      <c r="C91" s="181">
        <v>138.078805082408</v>
      </c>
      <c r="D91" s="181">
        <v>142.67614342076101</v>
      </c>
      <c r="E91" s="181">
        <v>147.396124856987</v>
      </c>
      <c r="F91" s="181">
        <v>149.75079389765801</v>
      </c>
      <c r="G91" s="181">
        <v>159.88508559989299</v>
      </c>
      <c r="H91" s="181">
        <v>164.80238489906901</v>
      </c>
      <c r="I91" s="181">
        <v>169.58946898421601</v>
      </c>
      <c r="J91" s="181">
        <v>178.773693360632</v>
      </c>
      <c r="K91" s="181">
        <v>187.66227391214801</v>
      </c>
      <c r="L91" s="181">
        <v>188.45941529679499</v>
      </c>
      <c r="M91" s="181">
        <v>192.80406982927801</v>
      </c>
      <c r="N91" s="181">
        <v>200.11350714693501</v>
      </c>
      <c r="O91" s="181">
        <v>204.241746894512</v>
      </c>
      <c r="P91" s="181">
        <v>209.45216736297101</v>
      </c>
      <c r="Q91" s="181">
        <v>207.70108769461601</v>
      </c>
      <c r="R91" s="181">
        <v>208.32773918819399</v>
      </c>
      <c r="S91" s="181">
        <v>203.66246249285501</v>
      </c>
      <c r="T91" s="181">
        <v>193.94441587731399</v>
      </c>
      <c r="U91" s="181">
        <v>198.376119262808</v>
      </c>
      <c r="V91" s="181">
        <v>201.075298722133</v>
      </c>
      <c r="W91" s="181">
        <v>201.784615354333</v>
      </c>
      <c r="X91" s="181">
        <v>204.334032966438</v>
      </c>
      <c r="Y91" s="181">
        <v>210.18901128985101</v>
      </c>
      <c r="Z91" s="181">
        <v>217.36865398929501</v>
      </c>
      <c r="AA91" s="181">
        <v>218.640178940922</v>
      </c>
      <c r="AB91" s="181">
        <v>214.083123734814</v>
      </c>
      <c r="AC91" s="181">
        <v>214.94925773855201</v>
      </c>
      <c r="AD91" s="181">
        <v>216.95469627179099</v>
      </c>
      <c r="AE91" s="181">
        <v>222.95130847044999</v>
      </c>
      <c r="AF91" s="181">
        <v>230.31861718232199</v>
      </c>
      <c r="AG91" s="181">
        <v>234.509488685989</v>
      </c>
      <c r="AH91" s="181">
        <v>237.68881352581701</v>
      </c>
      <c r="AI91" s="181">
        <v>240.75665388871599</v>
      </c>
      <c r="AJ91" s="181">
        <v>247.91832792383701</v>
      </c>
      <c r="AK91" s="181">
        <v>246.891535868913</v>
      </c>
      <c r="AL91" s="181">
        <v>246.21524903749801</v>
      </c>
      <c r="AM91" s="181">
        <v>248.439530668049</v>
      </c>
      <c r="AN91" s="181">
        <v>249.06993603002201</v>
      </c>
      <c r="AO91" s="181">
        <v>253.63930341624999</v>
      </c>
      <c r="AP91" s="181">
        <v>250.57065965858899</v>
      </c>
      <c r="AQ91" s="181">
        <v>257.01525700217599</v>
      </c>
      <c r="AR91" s="181">
        <v>257.53962260362198</v>
      </c>
      <c r="AS91" s="181">
        <v>256.03248395570103</v>
      </c>
      <c r="AT91" s="181">
        <v>246.707575305158</v>
      </c>
      <c r="AU91" s="181">
        <v>240.53287947902399</v>
      </c>
      <c r="AV91" s="181">
        <v>243.34928332733799</v>
      </c>
      <c r="AW91" s="181">
        <v>236.494844923458</v>
      </c>
      <c r="AX91" s="181">
        <v>235.880992174081</v>
      </c>
      <c r="AY91" s="181">
        <v>234.80050456660001</v>
      </c>
      <c r="AZ91" s="181">
        <v>237.01206775645801</v>
      </c>
      <c r="BA91" s="181">
        <v>234.77088589251801</v>
      </c>
      <c r="BB91" s="181">
        <v>230.521269085819</v>
      </c>
      <c r="BC91" s="181">
        <v>228.81672495964901</v>
      </c>
      <c r="BD91" s="181">
        <v>233.18886244691799</v>
      </c>
      <c r="BE91" s="182">
        <v>218.37704462760399</v>
      </c>
      <c r="BF91" s="109">
        <v>-6.6077239922639003E-2</v>
      </c>
      <c r="BG91" s="109">
        <v>-5.6196539308811496E-3</v>
      </c>
    </row>
    <row r="92" spans="1:59" s="103" customFormat="1" ht="10.5">
      <c r="A92" s="103" t="s">
        <v>335</v>
      </c>
      <c r="B92" s="181" t="s">
        <v>273</v>
      </c>
      <c r="C92" s="181" t="s">
        <v>273</v>
      </c>
      <c r="D92" s="181" t="s">
        <v>273</v>
      </c>
      <c r="E92" s="181" t="s">
        <v>273</v>
      </c>
      <c r="F92" s="181" t="s">
        <v>273</v>
      </c>
      <c r="G92" s="181" t="s">
        <v>273</v>
      </c>
      <c r="H92" s="181">
        <v>0.446914684793077</v>
      </c>
      <c r="I92" s="181">
        <v>0.85849324811657501</v>
      </c>
      <c r="J92" s="181">
        <v>1.0444078396049301</v>
      </c>
      <c r="K92" s="181">
        <v>1.0619173673495801</v>
      </c>
      <c r="L92" s="181">
        <v>1.1826747596098599</v>
      </c>
      <c r="M92" s="181">
        <v>1.3267699027356901</v>
      </c>
      <c r="N92" s="181">
        <v>1.32850777483753</v>
      </c>
      <c r="O92" s="181">
        <v>1.39401189308956</v>
      </c>
      <c r="P92" s="181">
        <v>1.5026675761753301</v>
      </c>
      <c r="Q92" s="181">
        <v>1.6487415443025499</v>
      </c>
      <c r="R92" s="181">
        <v>1.6170196060055799</v>
      </c>
      <c r="S92" s="181">
        <v>1.73916026258722</v>
      </c>
      <c r="T92" s="181">
        <v>1.6746392506694401</v>
      </c>
      <c r="U92" s="181">
        <v>1.7622764946667999</v>
      </c>
      <c r="V92" s="181">
        <v>1.9094536871921799</v>
      </c>
      <c r="W92" s="181">
        <v>2.0264645112536601</v>
      </c>
      <c r="X92" s="181">
        <v>2.1784080167284299</v>
      </c>
      <c r="Y92" s="181">
        <v>2.3632557561794498</v>
      </c>
      <c r="Z92" s="181">
        <v>2.4829088761460101</v>
      </c>
      <c r="AA92" s="181">
        <v>2.57155855898977</v>
      </c>
      <c r="AB92" s="181">
        <v>2.4240347479593201</v>
      </c>
      <c r="AC92" s="181">
        <v>2.5859867892589898</v>
      </c>
      <c r="AD92" s="181">
        <v>2.7836400051763199</v>
      </c>
      <c r="AE92" s="181">
        <v>2.89111683798117</v>
      </c>
      <c r="AF92" s="181">
        <v>3.3459344963537498</v>
      </c>
      <c r="AG92" s="181">
        <v>3.42925922913046</v>
      </c>
      <c r="AH92" s="181">
        <v>3.5281378444013498</v>
      </c>
      <c r="AI92" s="181">
        <v>3.6798550611549401</v>
      </c>
      <c r="AJ92" s="181">
        <v>3.6473453412959702</v>
      </c>
      <c r="AK92" s="181">
        <v>3.8348735799787601</v>
      </c>
      <c r="AL92" s="181">
        <v>4.3006766706780004</v>
      </c>
      <c r="AM92" s="181">
        <v>4.3581858245104899</v>
      </c>
      <c r="AN92" s="181">
        <v>4.53999104401829</v>
      </c>
      <c r="AO92" s="181">
        <v>4.6208967725519301</v>
      </c>
      <c r="AP92" s="181">
        <v>4.9099820726651497</v>
      </c>
      <c r="AQ92" s="181">
        <v>5.2487546845933801</v>
      </c>
      <c r="AR92" s="181">
        <v>5.3066739819996602</v>
      </c>
      <c r="AS92" s="181">
        <v>5.5504870318609498</v>
      </c>
      <c r="AT92" s="181">
        <v>6.0340837770361704</v>
      </c>
      <c r="AU92" s="181">
        <v>6.1085463687598702</v>
      </c>
      <c r="AV92" s="181">
        <v>6.5624770762413798</v>
      </c>
      <c r="AW92" s="181">
        <v>6.94504977623727</v>
      </c>
      <c r="AX92" s="181">
        <v>7.0740352189996996</v>
      </c>
      <c r="AY92" s="181">
        <v>7.2798721452981896</v>
      </c>
      <c r="AZ92" s="181">
        <v>8.3712915997771393</v>
      </c>
      <c r="BA92" s="181">
        <v>8.4198055153698803</v>
      </c>
      <c r="BB92" s="181">
        <v>8.6481389324706406</v>
      </c>
      <c r="BC92" s="181">
        <v>9.0790486299560893</v>
      </c>
      <c r="BD92" s="181">
        <v>10.0547764918774</v>
      </c>
      <c r="BE92" s="182">
        <v>9.6644721519166197</v>
      </c>
      <c r="BF92" s="109">
        <v>-4.1443984549495202E-2</v>
      </c>
      <c r="BG92" s="109">
        <v>5.2388536035545399E-2</v>
      </c>
    </row>
    <row r="93" spans="1:59" s="103" customFormat="1" ht="10.5">
      <c r="A93" s="103" t="s">
        <v>336</v>
      </c>
      <c r="B93" s="181">
        <v>7.6165406098445301</v>
      </c>
      <c r="C93" s="181">
        <v>8.0750016264511508</v>
      </c>
      <c r="D93" s="181">
        <v>7.0698584596683496</v>
      </c>
      <c r="E93" s="181">
        <v>6.9449378968648299</v>
      </c>
      <c r="F93" s="181">
        <v>8.2230518649304702</v>
      </c>
      <c r="G93" s="181">
        <v>10.254461383438599</v>
      </c>
      <c r="H93" s="181">
        <v>11.8545787781312</v>
      </c>
      <c r="I93" s="181">
        <v>12.4746728233768</v>
      </c>
      <c r="J93" s="181">
        <v>12.871550461892999</v>
      </c>
      <c r="K93" s="181">
        <v>12.9949589608603</v>
      </c>
      <c r="L93" s="181">
        <v>14.2743143718958</v>
      </c>
      <c r="M93" s="181">
        <v>14.7672417784175</v>
      </c>
      <c r="N93" s="181">
        <v>15.848128873271</v>
      </c>
      <c r="O93" s="181">
        <v>17.123366598802001</v>
      </c>
      <c r="P93" s="181">
        <v>17.3883846213634</v>
      </c>
      <c r="Q93" s="181">
        <v>17.481077972998701</v>
      </c>
      <c r="R93" s="181">
        <v>17.009040343321299</v>
      </c>
      <c r="S93" s="181">
        <v>17.520053244203801</v>
      </c>
      <c r="T93" s="181">
        <v>18.386326015004901</v>
      </c>
      <c r="U93" s="181">
        <v>19.434433466132901</v>
      </c>
      <c r="V93" s="181">
        <v>20.6793627045416</v>
      </c>
      <c r="W93" s="181">
        <v>21.2884340943355</v>
      </c>
      <c r="X93" s="181">
        <v>22.524315738793899</v>
      </c>
      <c r="Y93" s="181">
        <v>23.734093311810302</v>
      </c>
      <c r="Z93" s="181">
        <v>24.460824471780299</v>
      </c>
      <c r="AA93" s="181">
        <v>24.387361210061801</v>
      </c>
      <c r="AB93" s="181">
        <v>25.2769551102806</v>
      </c>
      <c r="AC93" s="181">
        <v>26.313509218290498</v>
      </c>
      <c r="AD93" s="181">
        <v>28.051637942597502</v>
      </c>
      <c r="AE93" s="181">
        <v>29.5054291901134</v>
      </c>
      <c r="AF93" s="181">
        <v>30.144910474484799</v>
      </c>
      <c r="AG93" s="181">
        <v>31.443382987740399</v>
      </c>
      <c r="AH93" s="181">
        <v>31.366748670008299</v>
      </c>
      <c r="AI93" s="181">
        <v>31.163099525008299</v>
      </c>
      <c r="AJ93" s="181">
        <v>32.0155452073734</v>
      </c>
      <c r="AK93" s="181">
        <v>32.895382734333097</v>
      </c>
      <c r="AL93" s="181">
        <v>34.516788034416798</v>
      </c>
      <c r="AM93" s="181">
        <v>37.364930854489501</v>
      </c>
      <c r="AN93" s="181">
        <v>43.249552509473801</v>
      </c>
      <c r="AO93" s="181">
        <v>50.296869579611197</v>
      </c>
      <c r="AP93" s="181">
        <v>56.810144685372698</v>
      </c>
      <c r="AQ93" s="181">
        <v>61.928747721248499</v>
      </c>
      <c r="AR93" s="181">
        <v>66.928694528789407</v>
      </c>
      <c r="AS93" s="181">
        <v>69.036593724788403</v>
      </c>
      <c r="AT93" s="181">
        <v>71.651742753216794</v>
      </c>
      <c r="AU93" s="181">
        <v>76.190361063130993</v>
      </c>
      <c r="AV93" s="181">
        <v>81.760397528263894</v>
      </c>
      <c r="AW93" s="181">
        <v>84.560355403764703</v>
      </c>
      <c r="AX93" s="181">
        <v>87.208874744699003</v>
      </c>
      <c r="AY93" s="181">
        <v>89.194548083057597</v>
      </c>
      <c r="AZ93" s="181">
        <v>89.941427875974497</v>
      </c>
      <c r="BA93" s="181">
        <v>90.966788319032901</v>
      </c>
      <c r="BB93" s="181">
        <v>93.457023294899898</v>
      </c>
      <c r="BC93" s="181">
        <v>96.365910695546106</v>
      </c>
      <c r="BD93" s="181">
        <v>99.058686794112305</v>
      </c>
      <c r="BE93" s="182">
        <v>101.05856480803401</v>
      </c>
      <c r="BF93" s="109">
        <v>1.7401419021584801E-2</v>
      </c>
      <c r="BG93" s="109">
        <v>3.2919748511119701E-2</v>
      </c>
    </row>
    <row r="94" spans="1:59" s="103" customFormat="1" ht="10.5">
      <c r="A94" s="103" t="s">
        <v>337</v>
      </c>
      <c r="B94" s="181">
        <v>27.3092687862841</v>
      </c>
      <c r="C94" s="181">
        <v>28.961417802199399</v>
      </c>
      <c r="D94" s="181">
        <v>33.460689001540999</v>
      </c>
      <c r="E94" s="181">
        <v>35.413119866718297</v>
      </c>
      <c r="F94" s="181">
        <v>40.781472146092</v>
      </c>
      <c r="G94" s="181">
        <v>43.007894741684602</v>
      </c>
      <c r="H94" s="181">
        <v>44.6685662831405</v>
      </c>
      <c r="I94" s="181">
        <v>49.961016236503902</v>
      </c>
      <c r="J94" s="181">
        <v>51.000035167743903</v>
      </c>
      <c r="K94" s="181">
        <v>51.241540568421698</v>
      </c>
      <c r="L94" s="181">
        <v>47.151171440566301</v>
      </c>
      <c r="M94" s="181">
        <v>54.163076674865302</v>
      </c>
      <c r="N94" s="181">
        <v>56.700819895307397</v>
      </c>
      <c r="O94" s="181">
        <v>57.056439844420296</v>
      </c>
      <c r="P94" s="181">
        <v>56.711679000530403</v>
      </c>
      <c r="Q94" s="181">
        <v>56.4878679182968</v>
      </c>
      <c r="R94" s="181">
        <v>58.948345965851097</v>
      </c>
      <c r="S94" s="181">
        <v>63.593902708336799</v>
      </c>
      <c r="T94" s="181">
        <v>66.438325536819903</v>
      </c>
      <c r="U94" s="181">
        <v>67.096208501229398</v>
      </c>
      <c r="V94" s="181">
        <v>68.614358590836503</v>
      </c>
      <c r="W94" s="181">
        <v>70.741823727608605</v>
      </c>
      <c r="X94" s="181">
        <v>76.430511985550893</v>
      </c>
      <c r="Y94" s="181">
        <v>86.576173304686705</v>
      </c>
      <c r="Z94" s="181">
        <v>91.085531065077305</v>
      </c>
      <c r="AA94" s="181">
        <v>87.586060578127402</v>
      </c>
      <c r="AB94" s="181">
        <v>89.620397962772699</v>
      </c>
      <c r="AC94" s="181">
        <v>104.30873038810699</v>
      </c>
      <c r="AD94" s="181">
        <v>112.64683681896599</v>
      </c>
      <c r="AE94" s="181">
        <v>100.862141912678</v>
      </c>
      <c r="AF94" s="181">
        <v>106.907509490924</v>
      </c>
      <c r="AG94" s="181">
        <v>105.103685941376</v>
      </c>
      <c r="AH94" s="181">
        <v>104.39752153680899</v>
      </c>
      <c r="AI94" s="181">
        <v>104.47903634348501</v>
      </c>
      <c r="AJ94" s="181">
        <v>104.10768515135599</v>
      </c>
      <c r="AK94" s="181">
        <v>107.610634786829</v>
      </c>
      <c r="AL94" s="181">
        <v>134.72514981976099</v>
      </c>
      <c r="AM94" s="181">
        <v>130.76500227924799</v>
      </c>
      <c r="AN94" s="181">
        <v>134.58761618347401</v>
      </c>
      <c r="AO94" s="181">
        <v>150.26873739632899</v>
      </c>
      <c r="AP94" s="181">
        <v>143.631637434174</v>
      </c>
      <c r="AQ94" s="181">
        <v>151.234331444502</v>
      </c>
      <c r="AR94" s="181">
        <v>160.007135556062</v>
      </c>
      <c r="AS94" s="181">
        <v>147.964531433243</v>
      </c>
      <c r="AT94" s="181">
        <v>160.56993984418801</v>
      </c>
      <c r="AU94" s="181">
        <v>165.961713646953</v>
      </c>
      <c r="AV94" s="181">
        <v>169.19408498415299</v>
      </c>
      <c r="AW94" s="181">
        <v>161.66786719840701</v>
      </c>
      <c r="AX94" s="181">
        <v>165.06277194243501</v>
      </c>
      <c r="AY94" s="181">
        <v>160.223795498794</v>
      </c>
      <c r="AZ94" s="181">
        <v>163.543710104106</v>
      </c>
      <c r="BA94" s="181">
        <v>166.51727918386999</v>
      </c>
      <c r="BB94" s="181">
        <v>177.015601959511</v>
      </c>
      <c r="BC94" s="181">
        <v>176.59018822452799</v>
      </c>
      <c r="BD94" s="181">
        <v>166.86044599053</v>
      </c>
      <c r="BE94" s="182">
        <v>123.949122566669</v>
      </c>
      <c r="BF94" s="109">
        <v>-0.25919852947739602</v>
      </c>
      <c r="BG94" s="109">
        <v>3.8502131390794102E-3</v>
      </c>
    </row>
    <row r="95" spans="1:59" s="103" customFormat="1" ht="10.5">
      <c r="A95" s="103" t="s">
        <v>338</v>
      </c>
      <c r="B95" s="181">
        <v>4.4431090807593598</v>
      </c>
      <c r="C95" s="181">
        <v>4.4843705936649201</v>
      </c>
      <c r="D95" s="181">
        <v>4.5271097500522899</v>
      </c>
      <c r="E95" s="181">
        <v>4.7367911619937697</v>
      </c>
      <c r="F95" s="181">
        <v>5.13897708658192</v>
      </c>
      <c r="G95" s="181">
        <v>4.9164252682977896</v>
      </c>
      <c r="H95" s="181">
        <v>4.9977164290947798</v>
      </c>
      <c r="I95" s="181">
        <v>5.1420626241999701</v>
      </c>
      <c r="J95" s="181">
        <v>5.12682600347381</v>
      </c>
      <c r="K95" s="181">
        <v>5.3096807103685899</v>
      </c>
      <c r="L95" s="181">
        <v>5.5740181776204398</v>
      </c>
      <c r="M95" s="181">
        <v>5.7128587088551601</v>
      </c>
      <c r="N95" s="181">
        <v>5.9047995637866597</v>
      </c>
      <c r="O95" s="181">
        <v>5.9906737945991901</v>
      </c>
      <c r="P95" s="181">
        <v>6.1833510396217299</v>
      </c>
      <c r="Q95" s="181">
        <v>6.22454171703545</v>
      </c>
      <c r="R95" s="181">
        <v>6.7359198137033296</v>
      </c>
      <c r="S95" s="181">
        <v>6.5240200112777904</v>
      </c>
      <c r="T95" s="181">
        <v>6.70713805448091</v>
      </c>
      <c r="U95" s="181">
        <v>6.9999613933416596</v>
      </c>
      <c r="V95" s="181">
        <v>7.22748280145065</v>
      </c>
      <c r="W95" s="181">
        <v>7.5677287367622803</v>
      </c>
      <c r="X95" s="181">
        <v>7.87810296121327</v>
      </c>
      <c r="Y95" s="181">
        <v>8.3916462822432702</v>
      </c>
      <c r="Z95" s="181">
        <v>8.9725585403389907</v>
      </c>
      <c r="AA95" s="181">
        <v>9.4336954836788092</v>
      </c>
      <c r="AB95" s="181">
        <v>9.7506789022701597</v>
      </c>
      <c r="AC95" s="181">
        <v>10.0550937333335</v>
      </c>
      <c r="AD95" s="181">
        <v>10.1046407124786</v>
      </c>
      <c r="AE95" s="181">
        <v>10.440052304124601</v>
      </c>
      <c r="AF95" s="181">
        <v>11.0127557264755</v>
      </c>
      <c r="AG95" s="181">
        <v>11.244101023348801</v>
      </c>
      <c r="AH95" s="181">
        <v>11.647183547015301</v>
      </c>
      <c r="AI95" s="181">
        <v>12.1229588074382</v>
      </c>
      <c r="AJ95" s="181">
        <v>12.252595094136799</v>
      </c>
      <c r="AK95" s="181">
        <v>12.650348304784901</v>
      </c>
      <c r="AL95" s="181">
        <v>12.4866071447849</v>
      </c>
      <c r="AM95" s="181">
        <v>12.6808028281223</v>
      </c>
      <c r="AN95" s="181">
        <v>12.919911623491799</v>
      </c>
      <c r="AO95" s="181">
        <v>13.7873211618395</v>
      </c>
      <c r="AP95" s="181">
        <v>14.375434089290399</v>
      </c>
      <c r="AQ95" s="181">
        <v>14.9046856357916</v>
      </c>
      <c r="AR95" s="181">
        <v>15.9320391315389</v>
      </c>
      <c r="AS95" s="181">
        <v>16.618348533880901</v>
      </c>
      <c r="AT95" s="181">
        <v>17.613056270813601</v>
      </c>
      <c r="AU95" s="181">
        <v>18.210910990069198</v>
      </c>
      <c r="AV95" s="181">
        <v>19.037925926768001</v>
      </c>
      <c r="AW95" s="181">
        <v>19.778508032933001</v>
      </c>
      <c r="AX95" s="181">
        <v>20.312156679655001</v>
      </c>
      <c r="AY95" s="181">
        <v>21.4468530771892</v>
      </c>
      <c r="AZ95" s="181">
        <v>21.892948536665902</v>
      </c>
      <c r="BA95" s="181">
        <v>22.615093690627099</v>
      </c>
      <c r="BB95" s="181">
        <v>23.2617123070379</v>
      </c>
      <c r="BC95" s="181">
        <v>24.498312603105301</v>
      </c>
      <c r="BD95" s="181">
        <v>24.803072779713101</v>
      </c>
      <c r="BE95" s="182">
        <v>23.176570272633398</v>
      </c>
      <c r="BF95" s="109">
        <v>-6.8129722659018302E-2</v>
      </c>
      <c r="BG95" s="109">
        <v>3.4825391614648801E-2</v>
      </c>
    </row>
    <row r="96" spans="1:59" s="103" customFormat="1" ht="10.5">
      <c r="A96" s="103" t="s">
        <v>339</v>
      </c>
      <c r="B96" s="181">
        <v>3.0071427645853301</v>
      </c>
      <c r="C96" s="181">
        <v>2.9017963260806798</v>
      </c>
      <c r="D96" s="181">
        <v>2.78851811900179</v>
      </c>
      <c r="E96" s="181">
        <v>2.8922576471952999</v>
      </c>
      <c r="F96" s="181">
        <v>3.1785488326885898</v>
      </c>
      <c r="G96" s="181">
        <v>3.3141918470343099</v>
      </c>
      <c r="H96" s="181">
        <v>3.0891528864682098</v>
      </c>
      <c r="I96" s="181">
        <v>3.1923519461232801</v>
      </c>
      <c r="J96" s="181">
        <v>3.50715462854847</v>
      </c>
      <c r="K96" s="181">
        <v>3.66322183133116</v>
      </c>
      <c r="L96" s="181">
        <v>4.3756116986619702</v>
      </c>
      <c r="M96" s="181">
        <v>4.4875425868106698</v>
      </c>
      <c r="N96" s="181">
        <v>5.7895632894238798</v>
      </c>
      <c r="O96" s="181">
        <v>6.26458671882905</v>
      </c>
      <c r="P96" s="181">
        <v>6.9829484864994802</v>
      </c>
      <c r="Q96" s="181">
        <v>7.2952719758148801</v>
      </c>
      <c r="R96" s="181">
        <v>7.7435362284473097</v>
      </c>
      <c r="S96" s="181">
        <v>7.7141570648531603</v>
      </c>
      <c r="T96" s="181">
        <v>7.9967232453808901</v>
      </c>
      <c r="U96" s="181">
        <v>8.4729813298165197</v>
      </c>
      <c r="V96" s="181">
        <v>8.8186895538626704</v>
      </c>
      <c r="W96" s="181">
        <v>9.58025631645401</v>
      </c>
      <c r="X96" s="181">
        <v>9.9324955455019097</v>
      </c>
      <c r="Y96" s="181">
        <v>10.286344097102999</v>
      </c>
      <c r="Z96" s="181">
        <v>11.1732064085283</v>
      </c>
      <c r="AA96" s="181">
        <v>12.090127664232799</v>
      </c>
      <c r="AB96" s="181">
        <v>12.8878259245341</v>
      </c>
      <c r="AC96" s="181">
        <v>13.9076249340568</v>
      </c>
      <c r="AD96" s="181">
        <v>14.4544258449769</v>
      </c>
      <c r="AE96" s="181">
        <v>15.207632629612799</v>
      </c>
      <c r="AF96" s="181">
        <v>15.9524177184088</v>
      </c>
      <c r="AG96" s="181">
        <v>16.762713670835399</v>
      </c>
      <c r="AH96" s="181">
        <v>17.941292370207201</v>
      </c>
      <c r="AI96" s="181">
        <v>17.3776879390349</v>
      </c>
      <c r="AJ96" s="181">
        <v>18.703005381748699</v>
      </c>
      <c r="AK96" s="181">
        <v>19.971799433677699</v>
      </c>
      <c r="AL96" s="181">
        <v>21.0682032157629</v>
      </c>
      <c r="AM96" s="181">
        <v>21.484855234955798</v>
      </c>
      <c r="AN96" s="181">
        <v>22.909345487571201</v>
      </c>
      <c r="AO96" s="181">
        <v>22.503240701630801</v>
      </c>
      <c r="AP96" s="181">
        <v>22.749633367664899</v>
      </c>
      <c r="AQ96" s="181">
        <v>22.794756119804799</v>
      </c>
      <c r="AR96" s="181">
        <v>24.1777259385305</v>
      </c>
      <c r="AS96" s="181">
        <v>23.852424039723701</v>
      </c>
      <c r="AT96" s="181">
        <v>24.4559900842746</v>
      </c>
      <c r="AU96" s="181">
        <v>26.465339817875499</v>
      </c>
      <c r="AV96" s="181">
        <v>28.074122375324801</v>
      </c>
      <c r="AW96" s="181">
        <v>29.479823360313901</v>
      </c>
      <c r="AX96" s="181">
        <v>30.0253492673348</v>
      </c>
      <c r="AY96" s="181">
        <v>27.4969777177024</v>
      </c>
      <c r="AZ96" s="181">
        <v>27.448667533202102</v>
      </c>
      <c r="BA96" s="181">
        <v>27.426006436476399</v>
      </c>
      <c r="BB96" s="181">
        <v>28.234695528119701</v>
      </c>
      <c r="BC96" s="181">
        <v>30.1465611543642</v>
      </c>
      <c r="BD96" s="181">
        <v>31.9754391303387</v>
      </c>
      <c r="BE96" s="182">
        <v>27.909361160444099</v>
      </c>
      <c r="BF96" s="109">
        <v>-0.12954733907319699</v>
      </c>
      <c r="BG96" s="109">
        <v>2.7171892314951301E-2</v>
      </c>
    </row>
    <row r="97" spans="1:59" s="103" customFormat="1" ht="10.5">
      <c r="A97" s="103" t="s">
        <v>340</v>
      </c>
      <c r="B97" s="181">
        <v>66.185322440528793</v>
      </c>
      <c r="C97" s="181">
        <v>72.277915260817295</v>
      </c>
      <c r="D97" s="181">
        <v>81.864508232173193</v>
      </c>
      <c r="E97" s="181">
        <v>90.119038145019104</v>
      </c>
      <c r="F97" s="181">
        <v>101.344900699465</v>
      </c>
      <c r="G97" s="181">
        <v>111.76369243945101</v>
      </c>
      <c r="H97" s="181">
        <v>117.311878374005</v>
      </c>
      <c r="I97" s="181">
        <v>121.14523055427701</v>
      </c>
      <c r="J97" s="181">
        <v>132.66814728723699</v>
      </c>
      <c r="K97" s="181">
        <v>131.397692458715</v>
      </c>
      <c r="L97" s="181">
        <v>123.941399183059</v>
      </c>
      <c r="M97" s="181">
        <v>127.039175590528</v>
      </c>
      <c r="N97" s="181">
        <v>126.715742140142</v>
      </c>
      <c r="O97" s="181">
        <v>130.78725387478201</v>
      </c>
      <c r="P97" s="181">
        <v>134.74558207830901</v>
      </c>
      <c r="Q97" s="181">
        <v>129.666594127297</v>
      </c>
      <c r="R97" s="181">
        <v>126.84760718211901</v>
      </c>
      <c r="S97" s="181">
        <v>120.985880314341</v>
      </c>
      <c r="T97" s="181">
        <v>121.743534043278</v>
      </c>
      <c r="U97" s="181">
        <v>131.32543660687099</v>
      </c>
      <c r="V97" s="181">
        <v>131.492871848888</v>
      </c>
      <c r="W97" s="181">
        <v>130.99041389018899</v>
      </c>
      <c r="X97" s="181">
        <v>133.00920172702001</v>
      </c>
      <c r="Y97" s="181">
        <v>140.85083025822601</v>
      </c>
      <c r="Z97" s="181">
        <v>145.12896670345799</v>
      </c>
      <c r="AA97" s="181">
        <v>149.98980238451699</v>
      </c>
      <c r="AB97" s="181">
        <v>152.80238772484299</v>
      </c>
      <c r="AC97" s="181">
        <v>153.97001159950099</v>
      </c>
      <c r="AD97" s="181">
        <v>155.72155042842499</v>
      </c>
      <c r="AE97" s="181">
        <v>161.26042941299301</v>
      </c>
      <c r="AF97" s="181">
        <v>168.99795671622999</v>
      </c>
      <c r="AG97" s="181">
        <v>171.889730955039</v>
      </c>
      <c r="AH97" s="181">
        <v>174.77310948637299</v>
      </c>
      <c r="AI97" s="181">
        <v>170.937947164897</v>
      </c>
      <c r="AJ97" s="181">
        <v>173.50746970431001</v>
      </c>
      <c r="AK97" s="181">
        <v>175.10199847595501</v>
      </c>
      <c r="AL97" s="181">
        <v>173.188589787935</v>
      </c>
      <c r="AM97" s="181">
        <v>173.20301664654801</v>
      </c>
      <c r="AN97" s="181">
        <v>172.41841476878199</v>
      </c>
      <c r="AO97" s="181">
        <v>174.12716377638</v>
      </c>
      <c r="AP97" s="181">
        <v>174.564487549365</v>
      </c>
      <c r="AQ97" s="181">
        <v>173.953202392067</v>
      </c>
      <c r="AR97" s="181">
        <v>172.07381041219099</v>
      </c>
      <c r="AS97" s="181">
        <v>169.017568285153</v>
      </c>
      <c r="AT97" s="181">
        <v>154.10306040418499</v>
      </c>
      <c r="AU97" s="181">
        <v>164.227079461991</v>
      </c>
      <c r="AV97" s="181">
        <v>155.80476086438901</v>
      </c>
      <c r="AW97" s="181">
        <v>154.86394392136799</v>
      </c>
      <c r="AX97" s="181">
        <v>153.74083469468999</v>
      </c>
      <c r="AY97" s="181">
        <v>149.94002735246099</v>
      </c>
      <c r="AZ97" s="181">
        <v>147.86731430790201</v>
      </c>
      <c r="BA97" s="181">
        <v>146.37565051472399</v>
      </c>
      <c r="BB97" s="181">
        <v>148.309901946536</v>
      </c>
      <c r="BC97" s="181">
        <v>147.830477558551</v>
      </c>
      <c r="BD97" s="181">
        <v>144.800053591015</v>
      </c>
      <c r="BE97" s="182">
        <v>134.650480256072</v>
      </c>
      <c r="BF97" s="109">
        <v>-7.2634440120359994E-2</v>
      </c>
      <c r="BG97" s="109">
        <v>-6.2074290041700397E-3</v>
      </c>
    </row>
    <row r="98" spans="1:59" s="103" customFormat="1" ht="10.5">
      <c r="A98" s="103" t="s">
        <v>341</v>
      </c>
      <c r="B98" s="181">
        <v>10.929852518811099</v>
      </c>
      <c r="C98" s="181">
        <v>12.410535346666601</v>
      </c>
      <c r="D98" s="181">
        <v>12.225825094738701</v>
      </c>
      <c r="E98" s="181">
        <v>12.157481531888299</v>
      </c>
      <c r="F98" s="181">
        <v>12.4307600625439</v>
      </c>
      <c r="G98" s="181">
        <v>13.4942473885233</v>
      </c>
      <c r="H98" s="181">
        <v>14.5186903997706</v>
      </c>
      <c r="I98" s="181">
        <v>16.0433873745082</v>
      </c>
      <c r="J98" s="181">
        <v>16.849333592560299</v>
      </c>
      <c r="K98" s="181">
        <v>16.6977659928069</v>
      </c>
      <c r="L98" s="181">
        <v>16.926126560995801</v>
      </c>
      <c r="M98" s="181">
        <v>18.341740264831401</v>
      </c>
      <c r="N98" s="181">
        <v>19.8678318078587</v>
      </c>
      <c r="O98" s="181">
        <v>26.5681022472073</v>
      </c>
      <c r="P98" s="181">
        <v>31.668716677430901</v>
      </c>
      <c r="Q98" s="181">
        <v>33.240997287529503</v>
      </c>
      <c r="R98" s="181">
        <v>33.282536864283003</v>
      </c>
      <c r="S98" s="181">
        <v>35.040659784978502</v>
      </c>
      <c r="T98" s="181">
        <v>39.313746788162597</v>
      </c>
      <c r="U98" s="181">
        <v>41.230209085297901</v>
      </c>
      <c r="V98" s="181">
        <v>40.149329360152599</v>
      </c>
      <c r="W98" s="181">
        <v>43.765022063730399</v>
      </c>
      <c r="X98" s="181">
        <v>43.829922540449999</v>
      </c>
      <c r="Y98" s="181">
        <v>45.154148396242</v>
      </c>
      <c r="Z98" s="181">
        <v>48.965849892949699</v>
      </c>
      <c r="AA98" s="181">
        <v>51.388913970312899</v>
      </c>
      <c r="AB98" s="181">
        <v>60.580679414907799</v>
      </c>
      <c r="AC98" s="181">
        <v>63.825539008382101</v>
      </c>
      <c r="AD98" s="181">
        <v>64.916784420635196</v>
      </c>
      <c r="AE98" s="181">
        <v>69.115616571233204</v>
      </c>
      <c r="AF98" s="181">
        <v>70.248626425236694</v>
      </c>
      <c r="AG98" s="181">
        <v>76.4454545670512</v>
      </c>
      <c r="AH98" s="181">
        <v>86.698789594438907</v>
      </c>
      <c r="AI98" s="181">
        <v>78.592656222945394</v>
      </c>
      <c r="AJ98" s="181">
        <v>86.833554507689996</v>
      </c>
      <c r="AK98" s="181">
        <v>94.644723476777699</v>
      </c>
      <c r="AL98" s="181">
        <v>93.233450799645297</v>
      </c>
      <c r="AM98" s="181">
        <v>97.6548122624949</v>
      </c>
      <c r="AN98" s="181">
        <v>104.095512461128</v>
      </c>
      <c r="AO98" s="181">
        <v>108.799396506552</v>
      </c>
      <c r="AP98" s="181">
        <v>113.814311936789</v>
      </c>
      <c r="AQ98" s="181">
        <v>115.955581891167</v>
      </c>
      <c r="AR98" s="181">
        <v>121.287805628635</v>
      </c>
      <c r="AS98" s="181">
        <v>123.22417678895501</v>
      </c>
      <c r="AT98" s="181">
        <v>117.23475068496199</v>
      </c>
      <c r="AU98" s="181">
        <v>118.799094014907</v>
      </c>
      <c r="AV98" s="181">
        <v>121.14286280528</v>
      </c>
      <c r="AW98" s="181">
        <v>128.257566690733</v>
      </c>
      <c r="AX98" s="181">
        <v>132.45953106997499</v>
      </c>
      <c r="AY98" s="181">
        <v>131.91637359330699</v>
      </c>
      <c r="AZ98" s="181">
        <v>132.02839914693601</v>
      </c>
      <c r="BA98" s="181">
        <v>137.104758684166</v>
      </c>
      <c r="BB98" s="181">
        <v>137.238929419078</v>
      </c>
      <c r="BC98" s="181">
        <v>137.253128622281</v>
      </c>
      <c r="BD98" s="181">
        <v>138.67906491767701</v>
      </c>
      <c r="BE98" s="182">
        <v>127.06547759497001</v>
      </c>
      <c r="BF98" s="109">
        <v>-8.6247774787487894E-2</v>
      </c>
      <c r="BG98" s="109">
        <v>1.6940290291399301E-2</v>
      </c>
    </row>
    <row r="99" spans="1:59" s="103" customFormat="1" ht="10.5">
      <c r="A99" s="103" t="s">
        <v>342</v>
      </c>
      <c r="B99" s="181">
        <v>114.225730198439</v>
      </c>
      <c r="C99" s="181">
        <v>119.49887611381</v>
      </c>
      <c r="D99" s="181">
        <v>118.89853759755199</v>
      </c>
      <c r="E99" s="181">
        <v>120.07976298048</v>
      </c>
      <c r="F99" s="181">
        <v>120.563053866877</v>
      </c>
      <c r="G99" s="181">
        <v>132.15444521359899</v>
      </c>
      <c r="H99" s="181">
        <v>135.61581946881299</v>
      </c>
      <c r="I99" s="181">
        <v>141.83781134298701</v>
      </c>
      <c r="J99" s="181">
        <v>144.74658829227999</v>
      </c>
      <c r="K99" s="181">
        <v>143.02431166907101</v>
      </c>
      <c r="L99" s="181">
        <v>143.147723537058</v>
      </c>
      <c r="M99" s="181">
        <v>146.726291035179</v>
      </c>
      <c r="N99" s="181">
        <v>148.64825506193401</v>
      </c>
      <c r="O99" s="181">
        <v>146.35433846068199</v>
      </c>
      <c r="P99" s="181">
        <v>147.67795608872001</v>
      </c>
      <c r="Q99" s="181">
        <v>147.85640703773001</v>
      </c>
      <c r="R99" s="181">
        <v>147.44670928585001</v>
      </c>
      <c r="S99" s="181">
        <v>151.24082012388601</v>
      </c>
      <c r="T99" s="181">
        <v>155.742552003425</v>
      </c>
      <c r="U99" s="181">
        <v>162.82046211284299</v>
      </c>
      <c r="V99" s="181">
        <v>163.714406853805</v>
      </c>
      <c r="W99" s="181">
        <v>175.59016637198999</v>
      </c>
      <c r="X99" s="181">
        <v>176.06880049294301</v>
      </c>
      <c r="Y99" s="181">
        <v>183.32987625629599</v>
      </c>
      <c r="Z99" s="181">
        <v>163.099997020069</v>
      </c>
      <c r="AA99" s="181">
        <v>191.45198359314</v>
      </c>
      <c r="AB99" s="181">
        <v>192.645862612766</v>
      </c>
      <c r="AC99" s="181">
        <v>190.263054611987</v>
      </c>
      <c r="AD99" s="181">
        <v>192.080560210339</v>
      </c>
      <c r="AE99" s="181">
        <v>199.74927182012499</v>
      </c>
      <c r="AF99" s="181">
        <v>203.884783829425</v>
      </c>
      <c r="AG99" s="181">
        <v>205.01951788705199</v>
      </c>
      <c r="AH99" s="181">
        <v>204.14993121198299</v>
      </c>
      <c r="AI99" s="181">
        <v>202.308980492763</v>
      </c>
      <c r="AJ99" s="181">
        <v>202.02201531358401</v>
      </c>
      <c r="AK99" s="181">
        <v>208.939050088839</v>
      </c>
      <c r="AL99" s="181">
        <v>204.581584542625</v>
      </c>
      <c r="AM99" s="181">
        <v>208.998184235433</v>
      </c>
      <c r="AN99" s="181">
        <v>199.402268357986</v>
      </c>
      <c r="AO99" s="181">
        <v>203.113310941034</v>
      </c>
      <c r="AP99" s="181">
        <v>194.59554676019101</v>
      </c>
      <c r="AQ99" s="181">
        <v>193.88528031908101</v>
      </c>
      <c r="AR99" s="181">
        <v>191.00730367574499</v>
      </c>
      <c r="AS99" s="181">
        <v>189.82225746792699</v>
      </c>
      <c r="AT99" s="181">
        <v>186.83448828760299</v>
      </c>
      <c r="AU99" s="181">
        <v>188.87421191699701</v>
      </c>
      <c r="AV99" s="181">
        <v>187.94591208486901</v>
      </c>
      <c r="AW99" s="181">
        <v>187.05500854507801</v>
      </c>
      <c r="AX99" s="181">
        <v>186.197497528219</v>
      </c>
      <c r="AY99" s="181">
        <v>192.63325294016599</v>
      </c>
      <c r="AZ99" s="181">
        <v>192.30978333242601</v>
      </c>
      <c r="BA99" s="181">
        <v>191.73504116560599</v>
      </c>
      <c r="BB99" s="181">
        <v>193.23964742552201</v>
      </c>
      <c r="BC99" s="181">
        <v>191.07446480807499</v>
      </c>
      <c r="BD99" s="181">
        <v>194.428538024045</v>
      </c>
      <c r="BE99" s="182">
        <v>174.28924925314001</v>
      </c>
      <c r="BF99" s="109">
        <v>-0.106031188193819</v>
      </c>
      <c r="BG99" s="109">
        <v>3.9921019176207802E-3</v>
      </c>
    </row>
    <row r="100" spans="1:59" s="103" customFormat="1" ht="10.5">
      <c r="A100" s="103" t="s">
        <v>343</v>
      </c>
      <c r="B100" s="181">
        <v>2.7712363372620299</v>
      </c>
      <c r="C100" s="181">
        <v>2.7126247353790598</v>
      </c>
      <c r="D100" s="181">
        <v>2.9151740154339998</v>
      </c>
      <c r="E100" s="181">
        <v>3.2136648766997999</v>
      </c>
      <c r="F100" s="181">
        <v>3.1400999613398701</v>
      </c>
      <c r="G100" s="181">
        <v>3.0132153133672901</v>
      </c>
      <c r="H100" s="181">
        <v>5.99520338998855</v>
      </c>
      <c r="I100" s="181">
        <v>5.14365466400222</v>
      </c>
      <c r="J100" s="181">
        <v>5.3375987354809302</v>
      </c>
      <c r="K100" s="181">
        <v>5.55063982070316</v>
      </c>
      <c r="L100" s="181">
        <v>5.8116412059079403</v>
      </c>
      <c r="M100" s="181">
        <v>5.7258543281401302</v>
      </c>
      <c r="N100" s="181">
        <v>6.0069116074135396</v>
      </c>
      <c r="O100" s="181">
        <v>6.2261409287293699</v>
      </c>
      <c r="P100" s="181">
        <v>6.5758551539886998</v>
      </c>
      <c r="Q100" s="181">
        <v>7.0635950110965</v>
      </c>
      <c r="R100" s="181">
        <v>7.34925405297325</v>
      </c>
      <c r="S100" s="181">
        <v>7.8361920963828604</v>
      </c>
      <c r="T100" s="181">
        <v>8.0927087005233407</v>
      </c>
      <c r="U100" s="181">
        <v>8.2853162879408604</v>
      </c>
      <c r="V100" s="181">
        <v>8.4270610616455404</v>
      </c>
      <c r="W100" s="181">
        <v>8.6573770465116606</v>
      </c>
      <c r="X100" s="181">
        <v>9.3926335942738106</v>
      </c>
      <c r="Y100" s="181">
        <v>9.6745948595932507</v>
      </c>
      <c r="Z100" s="181">
        <v>9.9586005547986396</v>
      </c>
      <c r="AA100" s="181">
        <v>10.113335392143901</v>
      </c>
      <c r="AB100" s="181">
        <v>10.4120836996983</v>
      </c>
      <c r="AC100" s="181">
        <v>10.632118025064599</v>
      </c>
      <c r="AD100" s="181">
        <v>11.4487053266862</v>
      </c>
      <c r="AE100" s="181">
        <v>11.5298128829943</v>
      </c>
      <c r="AF100" s="181">
        <v>11.824982558327701</v>
      </c>
      <c r="AG100" s="181">
        <v>12.239304940625001</v>
      </c>
      <c r="AH100" s="181">
        <v>11.5246143538048</v>
      </c>
      <c r="AI100" s="181">
        <v>12.000735179643801</v>
      </c>
      <c r="AJ100" s="181">
        <v>12.2020766007482</v>
      </c>
      <c r="AK100" s="181">
        <v>12.143867504023699</v>
      </c>
      <c r="AL100" s="181">
        <v>12.118316380708199</v>
      </c>
      <c r="AM100" s="181">
        <v>12.275725751143099</v>
      </c>
      <c r="AN100" s="181">
        <v>13.039360333855999</v>
      </c>
      <c r="AO100" s="181">
        <v>14.186543463261</v>
      </c>
      <c r="AP100" s="181">
        <v>14.383683648580501</v>
      </c>
      <c r="AQ100" s="181">
        <v>14.8341140556526</v>
      </c>
      <c r="AR100" s="181">
        <v>15.4197557482888</v>
      </c>
      <c r="AS100" s="181">
        <v>15.168108358143799</v>
      </c>
      <c r="AT100" s="181">
        <v>15.024774705074</v>
      </c>
      <c r="AU100" s="181">
        <v>14.758660356019201</v>
      </c>
      <c r="AV100" s="181">
        <v>14.4298250947606</v>
      </c>
      <c r="AW100" s="181">
        <v>13.183045825490201</v>
      </c>
      <c r="AX100" s="181">
        <v>14.045571015795</v>
      </c>
      <c r="AY100" s="181">
        <v>14.1981149924595</v>
      </c>
      <c r="AZ100" s="181">
        <v>14.6193587891498</v>
      </c>
      <c r="BA100" s="181">
        <v>15.619862115538201</v>
      </c>
      <c r="BB100" s="181">
        <v>16.2106032551951</v>
      </c>
      <c r="BC100" s="181">
        <v>16.3919605349511</v>
      </c>
      <c r="BD100" s="181">
        <v>16.2299087004928</v>
      </c>
      <c r="BE100" s="182">
        <v>15.7280091843372</v>
      </c>
      <c r="BF100" s="109">
        <v>-3.35721062206868E-2</v>
      </c>
      <c r="BG100" s="109">
        <v>7.7453684285608802E-3</v>
      </c>
    </row>
    <row r="101" spans="1:59" s="103" customFormat="1" ht="10.5">
      <c r="A101" s="103" t="s">
        <v>344</v>
      </c>
      <c r="B101" s="181">
        <v>6.3483884141431703</v>
      </c>
      <c r="C101" s="181">
        <v>6.6564808846298398</v>
      </c>
      <c r="D101" s="181">
        <v>7.2583842727128998</v>
      </c>
      <c r="E101" s="181">
        <v>7.9644810975569502</v>
      </c>
      <c r="F101" s="181">
        <v>8.2886366463771708</v>
      </c>
      <c r="G101" s="181">
        <v>9.1629592006455507</v>
      </c>
      <c r="H101" s="181">
        <v>10.1922782055463</v>
      </c>
      <c r="I101" s="181">
        <v>9.8013256551891494</v>
      </c>
      <c r="J101" s="181">
        <v>11.119232454886101</v>
      </c>
      <c r="K101" s="181">
        <v>10.072499326623401</v>
      </c>
      <c r="L101" s="181">
        <v>10.6009366413649</v>
      </c>
      <c r="M101" s="181">
        <v>10.7106444987531</v>
      </c>
      <c r="N101" s="181">
        <v>11.244536772652101</v>
      </c>
      <c r="O101" s="181">
        <v>11.4090643006337</v>
      </c>
      <c r="P101" s="181">
        <v>11.569873491568201</v>
      </c>
      <c r="Q101" s="181">
        <v>11.0632140929188</v>
      </c>
      <c r="R101" s="181">
        <v>10.708075858090099</v>
      </c>
      <c r="S101" s="181">
        <v>10.123623440824799</v>
      </c>
      <c r="T101" s="181">
        <v>10.6430564836485</v>
      </c>
      <c r="U101" s="181">
        <v>9.41796390946479</v>
      </c>
      <c r="V101" s="181">
        <v>8.8453224535942692</v>
      </c>
      <c r="W101" s="181">
        <v>8.7430079545735406</v>
      </c>
      <c r="X101" s="181">
        <v>9.2422869974391304</v>
      </c>
      <c r="Y101" s="181">
        <v>9.9234314425823893</v>
      </c>
      <c r="Z101" s="181">
        <v>10.4623399367671</v>
      </c>
      <c r="AA101" s="181">
        <v>10.5972360842831</v>
      </c>
      <c r="AB101" s="181">
        <v>10.0160780160424</v>
      </c>
      <c r="AC101" s="181">
        <v>11.3440423394456</v>
      </c>
      <c r="AD101" s="181">
        <v>11.454216297828101</v>
      </c>
      <c r="AE101" s="181">
        <v>11.881103200913699</v>
      </c>
      <c r="AF101" s="181">
        <v>12.931353969527001</v>
      </c>
      <c r="AG101" s="181">
        <v>13.589338441458001</v>
      </c>
      <c r="AH101" s="181">
        <v>14.300539373784099</v>
      </c>
      <c r="AI101" s="181">
        <v>14.201841359562399</v>
      </c>
      <c r="AJ101" s="181">
        <v>14.152693310019499</v>
      </c>
      <c r="AK101" s="181">
        <v>13.816791585235499</v>
      </c>
      <c r="AL101" s="181">
        <v>13.3261518084882</v>
      </c>
      <c r="AM101" s="181">
        <v>12.963853131987699</v>
      </c>
      <c r="AN101" s="181">
        <v>13.1527190066902</v>
      </c>
      <c r="AO101" s="181">
        <v>13.3242424767879</v>
      </c>
      <c r="AP101" s="181">
        <v>13.020428730951901</v>
      </c>
      <c r="AQ101" s="181">
        <v>12.4028210819201</v>
      </c>
      <c r="AR101" s="181">
        <v>12.6848079390707</v>
      </c>
      <c r="AS101" s="181">
        <v>12.889897011770801</v>
      </c>
      <c r="AT101" s="181">
        <v>12.8103422387537</v>
      </c>
      <c r="AU101" s="181">
        <v>12.9884006076053</v>
      </c>
      <c r="AV101" s="181">
        <v>13.019114430874399</v>
      </c>
      <c r="AW101" s="181">
        <v>13.2109808172118</v>
      </c>
      <c r="AX101" s="181">
        <v>13.9264747878252</v>
      </c>
      <c r="AY101" s="181">
        <v>14.411125121432301</v>
      </c>
      <c r="AZ101" s="181">
        <v>15.549250060383599</v>
      </c>
      <c r="BA101" s="181">
        <v>16.728468653645301</v>
      </c>
      <c r="BB101" s="181">
        <v>18.084648078740798</v>
      </c>
      <c r="BC101" s="181">
        <v>18.3331947641284</v>
      </c>
      <c r="BD101" s="181">
        <v>18.637722715551099</v>
      </c>
      <c r="BE101" s="182">
        <v>16.654322088212101</v>
      </c>
      <c r="BF101" s="109">
        <v>-0.108860093615892</v>
      </c>
      <c r="BG101" s="109">
        <v>3.8205227733188803E-2</v>
      </c>
    </row>
    <row r="102" spans="1:59" s="103" customFormat="1" ht="10.5">
      <c r="A102" s="103" t="s">
        <v>345</v>
      </c>
      <c r="B102" s="181">
        <v>91.806600768920603</v>
      </c>
      <c r="C102" s="181">
        <v>102.683310988098</v>
      </c>
      <c r="D102" s="181">
        <v>120.854360245995</v>
      </c>
      <c r="E102" s="181">
        <v>147.352775556263</v>
      </c>
      <c r="F102" s="181">
        <v>142.12075180404599</v>
      </c>
      <c r="G102" s="181">
        <v>151.494361758568</v>
      </c>
      <c r="H102" s="181">
        <v>129.09416007329401</v>
      </c>
      <c r="I102" s="181">
        <v>158.67734388034799</v>
      </c>
      <c r="J102" s="181">
        <v>146.86450314005799</v>
      </c>
      <c r="K102" s="181">
        <v>142.388584303557</v>
      </c>
      <c r="L102" s="181">
        <v>136.98570246857901</v>
      </c>
      <c r="M102" s="181">
        <v>160.41644548989501</v>
      </c>
      <c r="N102" s="181">
        <v>159.201117179009</v>
      </c>
      <c r="O102" s="181">
        <v>162.016293070687</v>
      </c>
      <c r="P102" s="181">
        <v>170.44633090701601</v>
      </c>
      <c r="Q102" s="181">
        <v>166.54551824819899</v>
      </c>
      <c r="R102" s="181">
        <v>187.805216092807</v>
      </c>
      <c r="S102" s="181">
        <v>178.562421075917</v>
      </c>
      <c r="T102" s="181">
        <v>184.55535010490499</v>
      </c>
      <c r="U102" s="181">
        <v>189.36285647429901</v>
      </c>
      <c r="V102" s="181">
        <v>188.804342154626</v>
      </c>
      <c r="W102" s="181">
        <v>214.66331727218201</v>
      </c>
      <c r="X102" s="181">
        <v>221.345782073956</v>
      </c>
      <c r="Y102" s="181">
        <v>251.078912399388</v>
      </c>
      <c r="Z102" s="181">
        <v>280.05815765554303</v>
      </c>
      <c r="AA102" s="181">
        <v>326.27168422100698</v>
      </c>
      <c r="AB102" s="181">
        <v>322.96735967630002</v>
      </c>
      <c r="AC102" s="181">
        <v>335.83424488114599</v>
      </c>
      <c r="AD102" s="181">
        <v>355.13252471035003</v>
      </c>
      <c r="AE102" s="181">
        <v>393.10676542706699</v>
      </c>
      <c r="AF102" s="181">
        <v>397.00395625139703</v>
      </c>
      <c r="AG102" s="181">
        <v>388.25823139225997</v>
      </c>
      <c r="AH102" s="181">
        <v>395.96613604375801</v>
      </c>
      <c r="AI102" s="181">
        <v>390.15196462007998</v>
      </c>
      <c r="AJ102" s="181">
        <v>377.068634330289</v>
      </c>
      <c r="AK102" s="181">
        <v>395.76497999123302</v>
      </c>
      <c r="AL102" s="181">
        <v>444.030362614833</v>
      </c>
      <c r="AM102" s="181">
        <v>433.30621816304699</v>
      </c>
      <c r="AN102" s="181">
        <v>406.936192706361</v>
      </c>
      <c r="AO102" s="181">
        <v>450.28061178354301</v>
      </c>
      <c r="AP102" s="181">
        <v>463.32175521169</v>
      </c>
      <c r="AQ102" s="181">
        <v>493.99207761779701</v>
      </c>
      <c r="AR102" s="181">
        <v>509.97429946114897</v>
      </c>
      <c r="AS102" s="181">
        <v>520.14189653204699</v>
      </c>
      <c r="AT102" s="181">
        <v>537.89940145581602</v>
      </c>
      <c r="AU102" s="181">
        <v>559.54428357856102</v>
      </c>
      <c r="AV102" s="181">
        <v>567.122147937053</v>
      </c>
      <c r="AW102" s="181">
        <v>558.30138076697199</v>
      </c>
      <c r="AX102" s="181">
        <v>561.76943838895102</v>
      </c>
      <c r="AY102" s="181">
        <v>570.54532326081005</v>
      </c>
      <c r="AZ102" s="181">
        <v>599.48210573585504</v>
      </c>
      <c r="BA102" s="181">
        <v>615.34871687508303</v>
      </c>
      <c r="BB102" s="181">
        <v>628.79229283463303</v>
      </c>
      <c r="BC102" s="181">
        <v>626.31812221226596</v>
      </c>
      <c r="BD102" s="181">
        <v>607.76505785038898</v>
      </c>
      <c r="BE102" s="182">
        <v>583.89119756140099</v>
      </c>
      <c r="BF102" s="109">
        <v>-4.1906310836539597E-2</v>
      </c>
      <c r="BG102" s="109">
        <v>1.2286550318911999E-2</v>
      </c>
    </row>
    <row r="103" spans="1:59" s="103" customFormat="1" ht="10.5">
      <c r="A103" s="103" t="s">
        <v>346</v>
      </c>
      <c r="B103" s="181">
        <v>9.3053444513978398</v>
      </c>
      <c r="C103" s="181">
        <v>11.028142141527599</v>
      </c>
      <c r="D103" s="181">
        <v>12.395845729283</v>
      </c>
      <c r="E103" s="181">
        <v>13.9088281458792</v>
      </c>
      <c r="F103" s="181">
        <v>16.442896932842402</v>
      </c>
      <c r="G103" s="181">
        <v>18.700935923730601</v>
      </c>
      <c r="H103" s="181">
        <v>19.830097296178401</v>
      </c>
      <c r="I103" s="181">
        <v>20.156903960369299</v>
      </c>
      <c r="J103" s="181">
        <v>24.465169692263199</v>
      </c>
      <c r="K103" s="181">
        <v>24.968349397424799</v>
      </c>
      <c r="L103" s="181">
        <v>26.995483265518001</v>
      </c>
      <c r="M103" s="181">
        <v>29.728872487541299</v>
      </c>
      <c r="N103" s="181">
        <v>33.6945535247362</v>
      </c>
      <c r="O103" s="181">
        <v>37.199028724659399</v>
      </c>
      <c r="P103" s="181">
        <v>42.2802380391852</v>
      </c>
      <c r="Q103" s="181">
        <v>42.909770418948497</v>
      </c>
      <c r="R103" s="181">
        <v>44.269959668451797</v>
      </c>
      <c r="S103" s="181">
        <v>43.651533192371801</v>
      </c>
      <c r="T103" s="181">
        <v>46.743568002792799</v>
      </c>
      <c r="U103" s="181">
        <v>50.3555480252123</v>
      </c>
      <c r="V103" s="181">
        <v>54.929224598931803</v>
      </c>
      <c r="W103" s="181">
        <v>60.913353138436101</v>
      </c>
      <c r="X103" s="181">
        <v>66.792302920801902</v>
      </c>
      <c r="Y103" s="181">
        <v>73.900518069047394</v>
      </c>
      <c r="Z103" s="181">
        <v>79.543527601009202</v>
      </c>
      <c r="AA103" s="181">
        <v>89.083805054688</v>
      </c>
      <c r="AB103" s="181">
        <v>99.735766423963497</v>
      </c>
      <c r="AC103" s="181">
        <v>111.311735638637</v>
      </c>
      <c r="AD103" s="181">
        <v>120.731979828956</v>
      </c>
      <c r="AE103" s="181">
        <v>128.83918558360099</v>
      </c>
      <c r="AF103" s="181">
        <v>139.28153881741301</v>
      </c>
      <c r="AG103" s="181">
        <v>152.29164795724901</v>
      </c>
      <c r="AH103" s="181">
        <v>165.674972309324</v>
      </c>
      <c r="AI103" s="181">
        <v>147.66103991279499</v>
      </c>
      <c r="AJ103" s="181">
        <v>159.61983425735599</v>
      </c>
      <c r="AK103" s="181">
        <v>167.62753589923301</v>
      </c>
      <c r="AL103" s="181">
        <v>170.63353242788301</v>
      </c>
      <c r="AM103" s="181">
        <v>177.62637693548399</v>
      </c>
      <c r="AN103" s="181">
        <v>182.405201488789</v>
      </c>
      <c r="AO103" s="181">
        <v>185.72821068821099</v>
      </c>
      <c r="AP103" s="181">
        <v>191.14801706580801</v>
      </c>
      <c r="AQ103" s="181">
        <v>193.549085679065</v>
      </c>
      <c r="AR103" s="181">
        <v>198.81686076334199</v>
      </c>
      <c r="AS103" s="181">
        <v>201.56852996247201</v>
      </c>
      <c r="AT103" s="181">
        <v>202.118089416282</v>
      </c>
      <c r="AU103" s="181">
        <v>218.284939126957</v>
      </c>
      <c r="AV103" s="181">
        <v>227.50368817894</v>
      </c>
      <c r="AW103" s="181">
        <v>228.48072058203701</v>
      </c>
      <c r="AX103" s="181">
        <v>227.84661485552999</v>
      </c>
      <c r="AY103" s="181">
        <v>228.55694745701101</v>
      </c>
      <c r="AZ103" s="181">
        <v>231.21152041402399</v>
      </c>
      <c r="BA103" s="181">
        <v>235.877035252242</v>
      </c>
      <c r="BB103" s="181">
        <v>240.05655976980901</v>
      </c>
      <c r="BC103" s="181">
        <v>242.896064175579</v>
      </c>
      <c r="BD103" s="181">
        <v>239.09659703469899</v>
      </c>
      <c r="BE103" s="182">
        <v>229.91468020663001</v>
      </c>
      <c r="BF103" s="109">
        <v>-4.1029856284413503E-2</v>
      </c>
      <c r="BG103" s="109">
        <v>1.69434913187765E-2</v>
      </c>
    </row>
    <row r="104" spans="1:59" s="103" customFormat="1" ht="10.5">
      <c r="A104" s="103" t="s">
        <v>347</v>
      </c>
      <c r="B104" s="181">
        <v>2.1054954891776099</v>
      </c>
      <c r="C104" s="181">
        <v>2.1273087970050999</v>
      </c>
      <c r="D104" s="181">
        <v>2.1282018236723199</v>
      </c>
      <c r="E104" s="181">
        <v>2.1734053805570901</v>
      </c>
      <c r="F104" s="181">
        <v>2.2256742704168899</v>
      </c>
      <c r="G104" s="181">
        <v>4.0677945425083504</v>
      </c>
      <c r="H104" s="181">
        <v>3.7470479040709002</v>
      </c>
      <c r="I104" s="181">
        <v>3.9712683551149701</v>
      </c>
      <c r="J104" s="181">
        <v>3.9190997464313599</v>
      </c>
      <c r="K104" s="181">
        <v>3.3778180113644498</v>
      </c>
      <c r="L104" s="181">
        <v>3.2892598919923799</v>
      </c>
      <c r="M104" s="181">
        <v>3.2346413644462002</v>
      </c>
      <c r="N104" s="181">
        <v>3.4014171063218899</v>
      </c>
      <c r="O104" s="181">
        <v>3.8534886240804198</v>
      </c>
      <c r="P104" s="181">
        <v>3.9312746973297301</v>
      </c>
      <c r="Q104" s="181">
        <v>3.9039803474631301</v>
      </c>
      <c r="R104" s="181">
        <v>4.4179387297776396</v>
      </c>
      <c r="S104" s="181">
        <v>4.8237297345433001</v>
      </c>
      <c r="T104" s="181">
        <v>4.8540682675044904</v>
      </c>
      <c r="U104" s="181">
        <v>4.7524459244163504</v>
      </c>
      <c r="V104" s="181">
        <v>4.5694320997865896</v>
      </c>
      <c r="W104" s="181">
        <v>4.6303595203835304</v>
      </c>
      <c r="X104" s="181">
        <v>4.6949522780521704</v>
      </c>
      <c r="Y104" s="181">
        <v>4.7732403464448101</v>
      </c>
      <c r="Z104" s="181">
        <v>4.6714534143009701</v>
      </c>
      <c r="AA104" s="181">
        <v>5.0141631393100097</v>
      </c>
      <c r="AB104" s="181">
        <v>5.1162628156041601</v>
      </c>
      <c r="AC104" s="181">
        <v>5.5182992113527396</v>
      </c>
      <c r="AD104" s="181">
        <v>5.8526506326895102</v>
      </c>
      <c r="AE104" s="181">
        <v>6.3581076936527703</v>
      </c>
      <c r="AF104" s="181">
        <v>6.8783135364591104</v>
      </c>
      <c r="AG104" s="181">
        <v>7.1075360359203801</v>
      </c>
      <c r="AH104" s="181">
        <v>7.6211855114562104</v>
      </c>
      <c r="AI104" s="181">
        <v>8.22404132114921</v>
      </c>
      <c r="AJ104" s="181">
        <v>8.8780688600452304</v>
      </c>
      <c r="AK104" s="181">
        <v>9.5233029848000896</v>
      </c>
      <c r="AL104" s="181">
        <v>9.2662827330524902</v>
      </c>
      <c r="AM104" s="181">
        <v>9.3967180211663095</v>
      </c>
      <c r="AN104" s="181">
        <v>9.6824987693068998</v>
      </c>
      <c r="AO104" s="181">
        <v>9.2796460078866492</v>
      </c>
      <c r="AP104" s="181">
        <v>10.571586799077</v>
      </c>
      <c r="AQ104" s="181">
        <v>11.403382984278601</v>
      </c>
      <c r="AR104" s="181">
        <v>11.526367592878699</v>
      </c>
      <c r="AS104" s="181">
        <v>10.690589770025699</v>
      </c>
      <c r="AT104" s="181">
        <v>10.9568470978757</v>
      </c>
      <c r="AU104" s="181">
        <v>11.6585909472878</v>
      </c>
      <c r="AV104" s="181">
        <v>12.164954517727899</v>
      </c>
      <c r="AW104" s="181">
        <v>12.1783333124132</v>
      </c>
      <c r="AX104" s="181">
        <v>12.3025675323294</v>
      </c>
      <c r="AY104" s="181">
        <v>13.042849773964299</v>
      </c>
      <c r="AZ104" s="181">
        <v>13.9135248253772</v>
      </c>
      <c r="BA104" s="181">
        <v>14.7440165808343</v>
      </c>
      <c r="BB104" s="181">
        <v>15.472988186767299</v>
      </c>
      <c r="BC104" s="181">
        <v>16.307495245489001</v>
      </c>
      <c r="BD104" s="181">
        <v>16.755388132797901</v>
      </c>
      <c r="BE104" s="182">
        <v>15.254214130761399</v>
      </c>
      <c r="BF104" s="109">
        <v>-9.2080957510113207E-2</v>
      </c>
      <c r="BG104" s="109">
        <v>4.3390526333001701E-2</v>
      </c>
    </row>
    <row r="105" spans="1:59" s="103" customFormat="1" ht="10.5">
      <c r="A105" s="103" t="s">
        <v>348</v>
      </c>
      <c r="B105" s="181">
        <v>19.503622234104</v>
      </c>
      <c r="C105" s="181">
        <v>20.239930217873599</v>
      </c>
      <c r="D105" s="181">
        <v>21.426153851191302</v>
      </c>
      <c r="E105" s="181">
        <v>23.856802948642699</v>
      </c>
      <c r="F105" s="181">
        <v>24.335753722525101</v>
      </c>
      <c r="G105" s="181">
        <v>25.8497071683489</v>
      </c>
      <c r="H105" s="181">
        <v>31.752478941318302</v>
      </c>
      <c r="I105" s="181">
        <v>33.218452235504103</v>
      </c>
      <c r="J105" s="181">
        <v>38.124149043174199</v>
      </c>
      <c r="K105" s="181">
        <v>35.796206295706199</v>
      </c>
      <c r="L105" s="181">
        <v>38.739267112065903</v>
      </c>
      <c r="M105" s="181">
        <v>46.435910463790499</v>
      </c>
      <c r="N105" s="181">
        <v>50.1189784712519</v>
      </c>
      <c r="O105" s="181">
        <v>58.184321268332504</v>
      </c>
      <c r="P105" s="181">
        <v>60.740593769079197</v>
      </c>
      <c r="Q105" s="181">
        <v>63.062297771869503</v>
      </c>
      <c r="R105" s="181">
        <v>58.016879578283003</v>
      </c>
      <c r="S105" s="181">
        <v>63.797620854233003</v>
      </c>
      <c r="T105" s="181">
        <v>70.839738989469893</v>
      </c>
      <c r="U105" s="181">
        <v>72.408899483056203</v>
      </c>
      <c r="V105" s="181">
        <v>74.540846077241497</v>
      </c>
      <c r="W105" s="181">
        <v>79.704267563383496</v>
      </c>
      <c r="X105" s="181">
        <v>85.102560782925295</v>
      </c>
      <c r="Y105" s="181">
        <v>92.587797472726393</v>
      </c>
      <c r="Z105" s="181">
        <v>97.531290118480996</v>
      </c>
      <c r="AA105" s="181">
        <v>102.594958108702</v>
      </c>
      <c r="AB105" s="181">
        <v>108.354710617976</v>
      </c>
      <c r="AC105" s="181">
        <v>113.404162903017</v>
      </c>
      <c r="AD105" s="181">
        <v>119.343462607037</v>
      </c>
      <c r="AE105" s="181">
        <v>124.674079368836</v>
      </c>
      <c r="AF105" s="181">
        <v>131.99624506286699</v>
      </c>
      <c r="AG105" s="181">
        <v>136.78273501717501</v>
      </c>
      <c r="AH105" s="181">
        <v>144.023780160787</v>
      </c>
      <c r="AI105" s="181">
        <v>152.948444741478</v>
      </c>
      <c r="AJ105" s="181">
        <v>159.56133762575899</v>
      </c>
      <c r="AK105" s="181">
        <v>169.337355286247</v>
      </c>
      <c r="AL105" s="181">
        <v>173.668039035758</v>
      </c>
      <c r="AM105" s="181">
        <v>180.48193266618199</v>
      </c>
      <c r="AN105" s="181">
        <v>184.56853159585901</v>
      </c>
      <c r="AO105" s="181">
        <v>195.08837214265401</v>
      </c>
      <c r="AP105" s="181">
        <v>195.82134270102799</v>
      </c>
      <c r="AQ105" s="181">
        <v>199.181680477924</v>
      </c>
      <c r="AR105" s="181">
        <v>206.37932845420801</v>
      </c>
      <c r="AS105" s="181">
        <v>198.611977731899</v>
      </c>
      <c r="AT105" s="181">
        <v>192.80186123108001</v>
      </c>
      <c r="AU105" s="181">
        <v>205.533540962579</v>
      </c>
      <c r="AV105" s="181">
        <v>203.08107388694901</v>
      </c>
      <c r="AW105" s="181">
        <v>201.27056039117099</v>
      </c>
      <c r="AX105" s="181">
        <v>204.73374949154501</v>
      </c>
      <c r="AY105" s="181">
        <v>208.69369926789099</v>
      </c>
      <c r="AZ105" s="181">
        <v>207.95787433739301</v>
      </c>
      <c r="BA105" s="181">
        <v>207.57125324343099</v>
      </c>
      <c r="BB105" s="181">
        <v>208.035492176471</v>
      </c>
      <c r="BC105" s="181">
        <v>210.365257947148</v>
      </c>
      <c r="BD105" s="181">
        <v>206.18118995317101</v>
      </c>
      <c r="BE105" s="182">
        <v>202.31726124732199</v>
      </c>
      <c r="BF105" s="109">
        <v>-2.14214890755406E-2</v>
      </c>
      <c r="BG105" s="109">
        <v>6.7317882352182501E-3</v>
      </c>
    </row>
    <row r="106" spans="1:59" s="103" customFormat="1" ht="10.5">
      <c r="A106" s="103" t="s">
        <v>349</v>
      </c>
      <c r="B106" s="181">
        <v>3.45668567073723</v>
      </c>
      <c r="C106" s="181">
        <v>3.9967726498620899</v>
      </c>
      <c r="D106" s="181">
        <v>4.4157760884606798</v>
      </c>
      <c r="E106" s="181">
        <v>5.5068653137391497</v>
      </c>
      <c r="F106" s="181">
        <v>5.6558599276653503</v>
      </c>
      <c r="G106" s="181">
        <v>6.5347696899987202</v>
      </c>
      <c r="H106" s="181">
        <v>7.0315306264369202</v>
      </c>
      <c r="I106" s="181">
        <v>8.3060250744304795</v>
      </c>
      <c r="J106" s="181">
        <v>8.5654081051293804</v>
      </c>
      <c r="K106" s="181">
        <v>8.6678363277507806</v>
      </c>
      <c r="L106" s="181">
        <v>9.3140500590330308</v>
      </c>
      <c r="M106" s="181">
        <v>9.5966642773969006</v>
      </c>
      <c r="N106" s="181">
        <v>10.323296140515399</v>
      </c>
      <c r="O106" s="181">
        <v>10.9967810522087</v>
      </c>
      <c r="P106" s="181">
        <v>11.3407644690987</v>
      </c>
      <c r="Q106" s="181">
        <v>11.128836031851201</v>
      </c>
      <c r="R106" s="181">
        <v>11.0432328359551</v>
      </c>
      <c r="S106" s="181">
        <v>11.0916968243939</v>
      </c>
      <c r="T106" s="181">
        <v>12.039869133451401</v>
      </c>
      <c r="U106" s="181">
        <v>13.010342162491099</v>
      </c>
      <c r="V106" s="181">
        <v>13.3887642158044</v>
      </c>
      <c r="W106" s="181">
        <v>14.0181154865625</v>
      </c>
      <c r="X106" s="181">
        <v>15.7962374623367</v>
      </c>
      <c r="Y106" s="181">
        <v>17.393066971505998</v>
      </c>
      <c r="Z106" s="181">
        <v>19.6771370513537</v>
      </c>
      <c r="AA106" s="181">
        <v>22.9580647876491</v>
      </c>
      <c r="AB106" s="181">
        <v>25.054553476599398</v>
      </c>
      <c r="AC106" s="181">
        <v>27.377618821132</v>
      </c>
      <c r="AD106" s="181">
        <v>30.894319826796501</v>
      </c>
      <c r="AE106" s="181">
        <v>34.320760042259998</v>
      </c>
      <c r="AF106" s="181">
        <v>37.253165685816597</v>
      </c>
      <c r="AG106" s="181">
        <v>41.655195235381598</v>
      </c>
      <c r="AH106" s="181">
        <v>43.3878638354131</v>
      </c>
      <c r="AI106" s="181">
        <v>39.709486109320203</v>
      </c>
      <c r="AJ106" s="181">
        <v>41.958312930516698</v>
      </c>
      <c r="AK106" s="181">
        <v>42.032761008607601</v>
      </c>
      <c r="AL106" s="181">
        <v>43.797663742701999</v>
      </c>
      <c r="AM106" s="181">
        <v>47.886806583240698</v>
      </c>
      <c r="AN106" s="181">
        <v>51.392773038189397</v>
      </c>
      <c r="AO106" s="181">
        <v>55.198866155578102</v>
      </c>
      <c r="AP106" s="181">
        <v>56.870419955232101</v>
      </c>
      <c r="AQ106" s="181">
        <v>57.349116310062897</v>
      </c>
      <c r="AR106" s="181">
        <v>59.567934736879202</v>
      </c>
      <c r="AS106" s="181">
        <v>59.978432046777499</v>
      </c>
      <c r="AT106" s="181">
        <v>61.740170396339003</v>
      </c>
      <c r="AU106" s="181">
        <v>65.309289983247695</v>
      </c>
      <c r="AV106" s="181">
        <v>67.501831566843094</v>
      </c>
      <c r="AW106" s="181">
        <v>71.812881392661694</v>
      </c>
      <c r="AX106" s="181">
        <v>72.686085880703899</v>
      </c>
      <c r="AY106" s="181">
        <v>74.338506321718299</v>
      </c>
      <c r="AZ106" s="181">
        <v>75.776692956975296</v>
      </c>
      <c r="BA106" s="181">
        <v>77.146714885657602</v>
      </c>
      <c r="BB106" s="181">
        <v>78.193991628314294</v>
      </c>
      <c r="BC106" s="181">
        <v>79.610241592794196</v>
      </c>
      <c r="BD106" s="181">
        <v>79.187722777545801</v>
      </c>
      <c r="BE106" s="182">
        <v>73.333029735731699</v>
      </c>
      <c r="BF106" s="109">
        <v>-7.6464586916424895E-2</v>
      </c>
      <c r="BG106" s="109">
        <v>2.5200957262431E-2</v>
      </c>
    </row>
    <row r="107" spans="1:59" s="103" customFormat="1" ht="10.5">
      <c r="A107" s="103" t="s">
        <v>350</v>
      </c>
      <c r="B107" s="181">
        <v>2.7950728845994499</v>
      </c>
      <c r="C107" s="181">
        <v>4.7508297653034397</v>
      </c>
      <c r="D107" s="181">
        <v>6.3661297879683802</v>
      </c>
      <c r="E107" s="181">
        <v>6.4215873115677002</v>
      </c>
      <c r="F107" s="181">
        <v>7.3854247738059797</v>
      </c>
      <c r="G107" s="181">
        <v>7.5090632181835701</v>
      </c>
      <c r="H107" s="181">
        <v>6.5320748967827997</v>
      </c>
      <c r="I107" s="181">
        <v>6.1853170805646496</v>
      </c>
      <c r="J107" s="181">
        <v>6.38076908160415</v>
      </c>
      <c r="K107" s="181">
        <v>4.6392153417096296</v>
      </c>
      <c r="L107" s="181">
        <v>5.0441084849964399</v>
      </c>
      <c r="M107" s="181">
        <v>2.8538633180577802</v>
      </c>
      <c r="N107" s="181">
        <v>2.9881962681378398</v>
      </c>
      <c r="O107" s="181">
        <v>3.03205248652311</v>
      </c>
      <c r="P107" s="181">
        <v>3.1960519738892601</v>
      </c>
      <c r="Q107" s="181">
        <v>3.5735591495343999</v>
      </c>
      <c r="R107" s="181">
        <v>3.5015470652863101</v>
      </c>
      <c r="S107" s="181">
        <v>3.65559900925874</v>
      </c>
      <c r="T107" s="181">
        <v>3.7383302385907702</v>
      </c>
      <c r="U107" s="181">
        <v>3.68096988072001</v>
      </c>
      <c r="V107" s="181">
        <v>3.5761090025812901</v>
      </c>
      <c r="W107" s="181">
        <v>3.8297809766758801</v>
      </c>
      <c r="X107" s="181">
        <v>4.2209900962745301</v>
      </c>
      <c r="Y107" s="181">
        <v>4.1245055109253803</v>
      </c>
      <c r="Z107" s="181">
        <v>3.8187348378316099</v>
      </c>
      <c r="AA107" s="181">
        <v>4.0159242068010297</v>
      </c>
      <c r="AB107" s="181">
        <v>3.9927578801365602</v>
      </c>
      <c r="AC107" s="181">
        <v>4.2701683077446804</v>
      </c>
      <c r="AD107" s="181">
        <v>4.7798887938347399</v>
      </c>
      <c r="AE107" s="181">
        <v>5.2394761145843898</v>
      </c>
      <c r="AF107" s="181">
        <v>5.9793791036152397</v>
      </c>
      <c r="AG107" s="181">
        <v>6.75676781263543</v>
      </c>
      <c r="AH107" s="181">
        <v>7.7029378705329004</v>
      </c>
      <c r="AI107" s="181">
        <v>8.2280940146263806</v>
      </c>
      <c r="AJ107" s="181">
        <v>8.38823968595376</v>
      </c>
      <c r="AK107" s="181">
        <v>9.4449230665422608</v>
      </c>
      <c r="AL107" s="181">
        <v>10.556267221478899</v>
      </c>
      <c r="AM107" s="181">
        <v>11.4490684463474</v>
      </c>
      <c r="AN107" s="181">
        <v>12.2431588002674</v>
      </c>
      <c r="AO107" s="181">
        <v>14.840897834251299</v>
      </c>
      <c r="AP107" s="181">
        <v>15.5657727651166</v>
      </c>
      <c r="AQ107" s="181">
        <v>14.094792538754501</v>
      </c>
      <c r="AR107" s="181">
        <v>15.2508865888356</v>
      </c>
      <c r="AS107" s="181">
        <v>18.760757684473301</v>
      </c>
      <c r="AT107" s="181">
        <v>18.907652058820599</v>
      </c>
      <c r="AU107" s="181">
        <v>21.290473306863401</v>
      </c>
      <c r="AV107" s="181">
        <v>23.985104407253399</v>
      </c>
      <c r="AW107" s="181">
        <v>24.903307482741901</v>
      </c>
      <c r="AX107" s="181">
        <v>25.885407399879998</v>
      </c>
      <c r="AY107" s="181">
        <v>28.070741097212402</v>
      </c>
      <c r="AZ107" s="181">
        <v>30.879328336807099</v>
      </c>
      <c r="BA107" s="181">
        <v>32.982877841186003</v>
      </c>
      <c r="BB107" s="181">
        <v>34.955397263163398</v>
      </c>
      <c r="BC107" s="181">
        <v>39.012541346594197</v>
      </c>
      <c r="BD107" s="181">
        <v>43.191568928495599</v>
      </c>
      <c r="BE107" s="182">
        <v>42.008013082351702</v>
      </c>
      <c r="BF107" s="109">
        <v>-3.0059844325675E-2</v>
      </c>
      <c r="BG107" s="109">
        <v>8.6115815741285406E-2</v>
      </c>
    </row>
    <row r="108" spans="1:59" s="103" customFormat="1" ht="10.5">
      <c r="A108" s="103" t="s">
        <v>351</v>
      </c>
      <c r="B108" s="181">
        <v>9.7454646942386098</v>
      </c>
      <c r="C108" s="181">
        <v>10.102265910521201</v>
      </c>
      <c r="D108" s="181">
        <v>10.716663500471</v>
      </c>
      <c r="E108" s="181">
        <v>11.270482765764401</v>
      </c>
      <c r="F108" s="181">
        <v>11.6847503478165</v>
      </c>
      <c r="G108" s="181">
        <v>12.1573677880085</v>
      </c>
      <c r="H108" s="181">
        <v>12.9941761464833</v>
      </c>
      <c r="I108" s="181">
        <v>13.153657095412401</v>
      </c>
      <c r="J108" s="181">
        <v>13.2974151531917</v>
      </c>
      <c r="K108" s="181">
        <v>13.891162345017401</v>
      </c>
      <c r="L108" s="181">
        <v>13.976057766104001</v>
      </c>
      <c r="M108" s="181">
        <v>14.422189336237301</v>
      </c>
      <c r="N108" s="181">
        <v>15.025098914425801</v>
      </c>
      <c r="O108" s="181">
        <v>15.6192884025208</v>
      </c>
      <c r="P108" s="181">
        <v>16.583522754028099</v>
      </c>
      <c r="Q108" s="181">
        <v>17.492570924976999</v>
      </c>
      <c r="R108" s="181">
        <v>17.797229678163099</v>
      </c>
      <c r="S108" s="181">
        <v>18.2206007321256</v>
      </c>
      <c r="T108" s="181">
        <v>18.633750848015101</v>
      </c>
      <c r="U108" s="181">
        <v>18.6641807920122</v>
      </c>
      <c r="V108" s="181">
        <v>19.287034441265298</v>
      </c>
      <c r="W108" s="181">
        <v>19.1875985033791</v>
      </c>
      <c r="X108" s="181">
        <v>18.333422008472901</v>
      </c>
      <c r="Y108" s="181">
        <v>18.294033926325501</v>
      </c>
      <c r="Z108" s="181">
        <v>17.718639860500801</v>
      </c>
      <c r="AA108" s="181">
        <v>16.960401820176401</v>
      </c>
      <c r="AB108" s="181">
        <v>16.108737095295702</v>
      </c>
      <c r="AC108" s="181">
        <v>14.264176137672701</v>
      </c>
      <c r="AD108" s="181">
        <v>13.3179337742454</v>
      </c>
      <c r="AE108" s="181">
        <v>12.475683205040401</v>
      </c>
      <c r="AF108" s="181">
        <v>12.070816789221301</v>
      </c>
      <c r="AG108" s="181">
        <v>11.0512571583615</v>
      </c>
      <c r="AH108" s="181">
        <v>10.7440218863368</v>
      </c>
      <c r="AI108" s="181">
        <v>10.134692494874599</v>
      </c>
      <c r="AJ108" s="181">
        <v>10.5356100403136</v>
      </c>
      <c r="AK108" s="181">
        <v>11.0071871154682</v>
      </c>
      <c r="AL108" s="181">
        <v>11.142861376208799</v>
      </c>
      <c r="AM108" s="181">
        <v>10.8599169645959</v>
      </c>
      <c r="AN108" s="181">
        <v>11.178091442170601</v>
      </c>
      <c r="AO108" s="181">
        <v>11.126351904208301</v>
      </c>
      <c r="AP108" s="181">
        <v>11.4964543583904</v>
      </c>
      <c r="AQ108" s="181">
        <v>11.742556858631501</v>
      </c>
      <c r="AR108" s="181">
        <v>11.3707125941539</v>
      </c>
      <c r="AS108" s="181">
        <v>11.7140372861952</v>
      </c>
      <c r="AT108" s="181">
        <v>10.573809165906001</v>
      </c>
      <c r="AU108" s="181">
        <v>11.563361988498601</v>
      </c>
      <c r="AV108" s="181">
        <v>11.3423096520571</v>
      </c>
      <c r="AW108" s="181">
        <v>11.698672005157</v>
      </c>
      <c r="AX108" s="181">
        <v>11.292440057099901</v>
      </c>
      <c r="AY108" s="181">
        <v>12.0405145781667</v>
      </c>
      <c r="AZ108" s="181">
        <v>12.3787092654067</v>
      </c>
      <c r="BA108" s="181">
        <v>13.267458865868299</v>
      </c>
      <c r="BB108" s="181">
        <v>13.3736451273261</v>
      </c>
      <c r="BC108" s="181">
        <v>13.4055310217386</v>
      </c>
      <c r="BD108" s="181">
        <v>17.112681909297301</v>
      </c>
      <c r="BE108" s="182">
        <v>16.951680747665598</v>
      </c>
      <c r="BF108" s="109">
        <v>-1.2114829828961501E-2</v>
      </c>
      <c r="BG108" s="109">
        <v>4.9321716408895898E-2</v>
      </c>
    </row>
    <row r="109" spans="1:59" s="103" customFormat="1" ht="10.5">
      <c r="A109" s="113" t="s">
        <v>352</v>
      </c>
      <c r="B109" s="183">
        <v>10.488681608651399</v>
      </c>
      <c r="C109" s="183">
        <v>11.1243386167795</v>
      </c>
      <c r="D109" s="183">
        <v>11.3696898598931</v>
      </c>
      <c r="E109" s="183">
        <v>11.952145760375901</v>
      </c>
      <c r="F109" s="183">
        <v>13.249499512130701</v>
      </c>
      <c r="G109" s="183">
        <v>14.721634354335601</v>
      </c>
      <c r="H109" s="183">
        <v>15.7443690093739</v>
      </c>
      <c r="I109" s="183">
        <v>16.292769486895899</v>
      </c>
      <c r="J109" s="183">
        <v>17.205179081635599</v>
      </c>
      <c r="K109" s="183">
        <v>17.1952388635742</v>
      </c>
      <c r="L109" s="183">
        <v>17.482972695606101</v>
      </c>
      <c r="M109" s="183">
        <v>17.9613834221555</v>
      </c>
      <c r="N109" s="183">
        <v>18.641144335856399</v>
      </c>
      <c r="O109" s="183">
        <v>19.5476424276168</v>
      </c>
      <c r="P109" s="183">
        <v>20.078053098390701</v>
      </c>
      <c r="Q109" s="183">
        <v>19.876965333683401</v>
      </c>
      <c r="R109" s="183">
        <v>19.657123055767102</v>
      </c>
      <c r="S109" s="183">
        <v>19.484974679649799</v>
      </c>
      <c r="T109" s="183">
        <v>19.976890124225999</v>
      </c>
      <c r="U109" s="183">
        <v>20.965260229006201</v>
      </c>
      <c r="V109" s="183">
        <v>21.571110670644401</v>
      </c>
      <c r="W109" s="183">
        <v>22.046636379791899</v>
      </c>
      <c r="X109" s="183">
        <v>22.834897433464299</v>
      </c>
      <c r="Y109" s="183">
        <v>24.021675321182901</v>
      </c>
      <c r="Z109" s="183">
        <v>24.8313200377412</v>
      </c>
      <c r="AA109" s="183">
        <v>25.397763885645801</v>
      </c>
      <c r="AB109" s="183">
        <v>26.112510467575898</v>
      </c>
      <c r="AC109" s="183">
        <v>26.883854362350299</v>
      </c>
      <c r="AD109" s="183">
        <v>27.870429679763902</v>
      </c>
      <c r="AE109" s="183">
        <v>28.971781698331</v>
      </c>
      <c r="AF109" s="183">
        <v>29.983615715735301</v>
      </c>
      <c r="AG109" s="183">
        <v>30.939862921109299</v>
      </c>
      <c r="AH109" s="183">
        <v>31.446579664949901</v>
      </c>
      <c r="AI109" s="183">
        <v>30.920507802986101</v>
      </c>
      <c r="AJ109" s="183">
        <v>31.6901720217095</v>
      </c>
      <c r="AK109" s="183">
        <v>32.451404778778702</v>
      </c>
      <c r="AL109" s="183">
        <v>33.096476580995997</v>
      </c>
      <c r="AM109" s="183">
        <v>34.3472817817172</v>
      </c>
      <c r="AN109" s="183">
        <v>36.739351199156999</v>
      </c>
      <c r="AO109" s="183">
        <v>39.898755439239402</v>
      </c>
      <c r="AP109" s="183">
        <v>42.496575995945101</v>
      </c>
      <c r="AQ109" s="183">
        <v>44.504980982815603</v>
      </c>
      <c r="AR109" s="183">
        <v>46.772315550250397</v>
      </c>
      <c r="AS109" s="183">
        <v>47.563927866840899</v>
      </c>
      <c r="AT109" s="183">
        <v>48.125355197923398</v>
      </c>
      <c r="AU109" s="183">
        <v>50.703853833264098</v>
      </c>
      <c r="AV109" s="183">
        <v>52.852279622427901</v>
      </c>
      <c r="AW109" s="183">
        <v>54.0380796117404</v>
      </c>
      <c r="AX109" s="183">
        <v>55.113207048202703</v>
      </c>
      <c r="AY109" s="183">
        <v>55.90677972121</v>
      </c>
      <c r="AZ109" s="183">
        <v>56.371407143216302</v>
      </c>
      <c r="BA109" s="183">
        <v>57.055879049255097</v>
      </c>
      <c r="BB109" s="183">
        <v>58.285277656917998</v>
      </c>
      <c r="BC109" s="183">
        <v>59.8101625420868</v>
      </c>
      <c r="BD109" s="183">
        <v>60.9064030261531</v>
      </c>
      <c r="BE109" s="183">
        <v>59.647754605801502</v>
      </c>
      <c r="BF109" s="112">
        <v>-2.3341066896708E-2</v>
      </c>
      <c r="BG109" s="112">
        <v>2.3832473962538799E-2</v>
      </c>
    </row>
    <row r="110" spans="1:59" s="103" customFormat="1" ht="10.5">
      <c r="A110" s="114"/>
      <c r="B110" s="182"/>
      <c r="C110" s="182"/>
      <c r="D110" s="182"/>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c r="AA110" s="182"/>
      <c r="AB110" s="182"/>
      <c r="AC110" s="182"/>
      <c r="AD110" s="182"/>
      <c r="AE110" s="182"/>
      <c r="AF110" s="182"/>
      <c r="AG110" s="182"/>
      <c r="AH110" s="182"/>
      <c r="AI110" s="182"/>
      <c r="AJ110" s="182"/>
      <c r="AK110" s="182"/>
      <c r="AL110" s="182"/>
      <c r="AM110" s="182"/>
      <c r="AN110" s="182"/>
      <c r="AO110" s="182"/>
      <c r="AP110" s="182"/>
      <c r="AQ110" s="182"/>
      <c r="AR110" s="182"/>
      <c r="AS110" s="182"/>
      <c r="AT110" s="182"/>
      <c r="AU110" s="182"/>
      <c r="AV110" s="182"/>
      <c r="AW110" s="182"/>
      <c r="AX110" s="182"/>
      <c r="AY110" s="182"/>
      <c r="AZ110" s="182"/>
      <c r="BA110" s="182"/>
      <c r="BB110" s="182"/>
      <c r="BC110" s="182"/>
      <c r="BD110" s="182"/>
      <c r="BE110" s="182"/>
      <c r="BF110" s="115"/>
      <c r="BG110" s="115"/>
    </row>
    <row r="111" spans="1:59" s="103" customFormat="1" ht="10.5">
      <c r="A111" s="116" t="s">
        <v>353</v>
      </c>
      <c r="B111" s="184">
        <v>46.489753206805403</v>
      </c>
      <c r="C111" s="184">
        <v>47.992045220346697</v>
      </c>
      <c r="D111" s="184">
        <v>48.781142461566503</v>
      </c>
      <c r="E111" s="184">
        <v>50.672960126350198</v>
      </c>
      <c r="F111" s="184">
        <v>52.962480867309701</v>
      </c>
      <c r="G111" s="184">
        <v>55.1969816943135</v>
      </c>
      <c r="H111" s="184">
        <v>56.304508170389497</v>
      </c>
      <c r="I111" s="184">
        <v>58.163606801547999</v>
      </c>
      <c r="J111" s="184">
        <v>60.373751698970203</v>
      </c>
      <c r="K111" s="184">
        <v>59.559483603237098</v>
      </c>
      <c r="L111" s="184">
        <v>58.745644934202097</v>
      </c>
      <c r="M111" s="184">
        <v>60.7786713930616</v>
      </c>
      <c r="N111" s="184">
        <v>61.887159939564803</v>
      </c>
      <c r="O111" s="184">
        <v>63.253421414893303</v>
      </c>
      <c r="P111" s="184">
        <v>64.305223477745699</v>
      </c>
      <c r="Q111" s="184">
        <v>62.658689216585699</v>
      </c>
      <c r="R111" s="184">
        <v>61.292390923096399</v>
      </c>
      <c r="S111" s="184">
        <v>59.885954269411499</v>
      </c>
      <c r="T111" s="184">
        <v>59.7787449244165</v>
      </c>
      <c r="U111" s="184">
        <v>61.504569189555198</v>
      </c>
      <c r="V111" s="184">
        <v>61.9864023342218</v>
      </c>
      <c r="W111" s="184">
        <v>62.2383828108551</v>
      </c>
      <c r="X111" s="184">
        <v>63.238581809316798</v>
      </c>
      <c r="Y111" s="184">
        <v>64.457582944001999</v>
      </c>
      <c r="Z111" s="184">
        <v>64.554723435456594</v>
      </c>
      <c r="AA111" s="184">
        <v>64.205069478831504</v>
      </c>
      <c r="AB111" s="184">
        <v>63.628510197908099</v>
      </c>
      <c r="AC111" s="184">
        <v>63.0661193713171</v>
      </c>
      <c r="AD111" s="184">
        <v>62.598239439432596</v>
      </c>
      <c r="AE111" s="184">
        <v>62.502488359284499</v>
      </c>
      <c r="AF111" s="184">
        <v>62.980178843412403</v>
      </c>
      <c r="AG111" s="184">
        <v>63.8873250720657</v>
      </c>
      <c r="AH111" s="184">
        <v>63.646472653620698</v>
      </c>
      <c r="AI111" s="184">
        <v>63.158709122379697</v>
      </c>
      <c r="AJ111" s="184">
        <v>63.444141322503299</v>
      </c>
      <c r="AK111" s="184">
        <v>64.193685346999501</v>
      </c>
      <c r="AL111" s="184">
        <v>63.999699651624198</v>
      </c>
      <c r="AM111" s="184">
        <v>64.593971186267098</v>
      </c>
      <c r="AN111" s="184">
        <v>66.059874015337698</v>
      </c>
      <c r="AO111" s="184">
        <v>68.446973747520701</v>
      </c>
      <c r="AP111" s="184">
        <v>69.783439195492505</v>
      </c>
      <c r="AQ111" s="184">
        <v>70.878796915395398</v>
      </c>
      <c r="AR111" s="184">
        <v>72.1933287524338</v>
      </c>
      <c r="AS111" s="184">
        <v>72.077590967357906</v>
      </c>
      <c r="AT111" s="184">
        <v>70.111461532842995</v>
      </c>
      <c r="AU111" s="184">
        <v>72.628412645738905</v>
      </c>
      <c r="AV111" s="184">
        <v>73.499822165766801</v>
      </c>
      <c r="AW111" s="184">
        <v>73.605220250261198</v>
      </c>
      <c r="AX111" s="184">
        <v>74.086177767905397</v>
      </c>
      <c r="AY111" s="184">
        <v>73.944021188959695</v>
      </c>
      <c r="AZ111" s="184">
        <v>73.755930732686096</v>
      </c>
      <c r="BA111" s="184">
        <v>73.905423215072503</v>
      </c>
      <c r="BB111" s="184">
        <v>74.420189720598401</v>
      </c>
      <c r="BC111" s="184">
        <v>75.482857005617802</v>
      </c>
      <c r="BD111" s="184">
        <v>75.374401453389893</v>
      </c>
      <c r="BE111" s="185">
        <v>71.397116447780604</v>
      </c>
      <c r="BF111" s="118">
        <v>-5.5355120754684198E-2</v>
      </c>
      <c r="BG111" s="118">
        <v>7.2644017555987296E-3</v>
      </c>
    </row>
    <row r="112" spans="1:59" s="103" customFormat="1" ht="10.5">
      <c r="A112" s="103" t="s">
        <v>354</v>
      </c>
      <c r="B112" s="181">
        <v>127.039215151137</v>
      </c>
      <c r="C112" s="181">
        <v>131.66219418832901</v>
      </c>
      <c r="D112" s="181">
        <v>135.266235416109</v>
      </c>
      <c r="E112" s="181">
        <v>142.602052100935</v>
      </c>
      <c r="F112" s="181">
        <v>150.30333807374501</v>
      </c>
      <c r="G112" s="181">
        <v>156.955894718645</v>
      </c>
      <c r="H112" s="181">
        <v>159.39271459995101</v>
      </c>
      <c r="I112" s="181">
        <v>165.63046224970799</v>
      </c>
      <c r="J112" s="181">
        <v>173.167461709348</v>
      </c>
      <c r="K112" s="181">
        <v>169.07480738391399</v>
      </c>
      <c r="L112" s="181">
        <v>163.88843854156599</v>
      </c>
      <c r="M112" s="181">
        <v>170.94081144332</v>
      </c>
      <c r="N112" s="181">
        <v>173.17046033366799</v>
      </c>
      <c r="O112" s="181">
        <v>176.89975779743099</v>
      </c>
      <c r="P112" s="181">
        <v>180.09288966885001</v>
      </c>
      <c r="Q112" s="181">
        <v>173.75383657790101</v>
      </c>
      <c r="R112" s="181">
        <v>168.48100487095101</v>
      </c>
      <c r="S112" s="181">
        <v>162.061905866296</v>
      </c>
      <c r="T112" s="181">
        <v>161.11325803179199</v>
      </c>
      <c r="U112" s="181">
        <v>167.08419307395101</v>
      </c>
      <c r="V112" s="181">
        <v>168.76098556853401</v>
      </c>
      <c r="W112" s="181">
        <v>169.528922997877</v>
      </c>
      <c r="X112" s="181">
        <v>172.95044158019999</v>
      </c>
      <c r="Y112" s="181">
        <v>177.37108230588299</v>
      </c>
      <c r="Z112" s="181">
        <v>179.17106957137</v>
      </c>
      <c r="AA112" s="181">
        <v>178.372470240658</v>
      </c>
      <c r="AB112" s="181">
        <v>178.3894836776</v>
      </c>
      <c r="AC112" s="181">
        <v>178.58018993381799</v>
      </c>
      <c r="AD112" s="181">
        <v>179.66042673036199</v>
      </c>
      <c r="AE112" s="181">
        <v>181.30055562375301</v>
      </c>
      <c r="AF112" s="181">
        <v>184.68562066891101</v>
      </c>
      <c r="AG112" s="181">
        <v>189.41573927456</v>
      </c>
      <c r="AH112" s="181">
        <v>189.88852886881</v>
      </c>
      <c r="AI112" s="181">
        <v>189.07834031470699</v>
      </c>
      <c r="AJ112" s="181">
        <v>190.39764425500701</v>
      </c>
      <c r="AK112" s="181">
        <v>192.706371652201</v>
      </c>
      <c r="AL112" s="181">
        <v>189.92374879712801</v>
      </c>
      <c r="AM112" s="181">
        <v>190.29666559591999</v>
      </c>
      <c r="AN112" s="181">
        <v>190.543260658837</v>
      </c>
      <c r="AO112" s="181">
        <v>192.596353791258</v>
      </c>
      <c r="AP112" s="181">
        <v>192.25950273389</v>
      </c>
      <c r="AQ112" s="181">
        <v>191.229998168278</v>
      </c>
      <c r="AR112" s="181">
        <v>190.92676335358601</v>
      </c>
      <c r="AS112" s="181">
        <v>187.358470142069</v>
      </c>
      <c r="AT112" s="181">
        <v>176.929685655584</v>
      </c>
      <c r="AU112" s="181">
        <v>182.11115471660901</v>
      </c>
      <c r="AV112" s="181">
        <v>178.98944076350199</v>
      </c>
      <c r="AW112" s="181">
        <v>176.11769366733</v>
      </c>
      <c r="AX112" s="181">
        <v>176.627398432658</v>
      </c>
      <c r="AY112" s="181">
        <v>174.039621993438</v>
      </c>
      <c r="AZ112" s="181">
        <v>173.440028178723</v>
      </c>
      <c r="BA112" s="181">
        <v>173.08465864787999</v>
      </c>
      <c r="BB112" s="181">
        <v>173.64830621236399</v>
      </c>
      <c r="BC112" s="181">
        <v>175.30894520107199</v>
      </c>
      <c r="BD112" s="181">
        <v>172.65490471623301</v>
      </c>
      <c r="BE112" s="182">
        <v>159.130757176636</v>
      </c>
      <c r="BF112" s="109">
        <v>-8.0848737266359993E-2</v>
      </c>
      <c r="BG112" s="109">
        <v>-2.4427681338882201E-3</v>
      </c>
    </row>
    <row r="113" spans="1:59" s="103" customFormat="1" ht="10.5">
      <c r="A113" s="103" t="s">
        <v>355</v>
      </c>
      <c r="B113" s="181">
        <v>18.444357384241702</v>
      </c>
      <c r="C113" s="181">
        <v>19.176885657841101</v>
      </c>
      <c r="D113" s="181">
        <v>19.348824042061</v>
      </c>
      <c r="E113" s="181">
        <v>19.775598343680802</v>
      </c>
      <c r="F113" s="181">
        <v>20.653494536913001</v>
      </c>
      <c r="G113" s="181">
        <v>21.832175124442902</v>
      </c>
      <c r="H113" s="181">
        <v>22.902315381588298</v>
      </c>
      <c r="I113" s="181">
        <v>23.743299745573001</v>
      </c>
      <c r="J113" s="181">
        <v>24.6539271692419</v>
      </c>
      <c r="K113" s="181">
        <v>25.262348756779598</v>
      </c>
      <c r="L113" s="181">
        <v>26.179743153799102</v>
      </c>
      <c r="M113" s="181">
        <v>27.029600043742398</v>
      </c>
      <c r="N113" s="181">
        <v>28.162573861054401</v>
      </c>
      <c r="O113" s="181">
        <v>29.184831345769201</v>
      </c>
      <c r="P113" s="181">
        <v>29.974489435426101</v>
      </c>
      <c r="Q113" s="181">
        <v>30.107981982279899</v>
      </c>
      <c r="R113" s="181">
        <v>30.242119237932101</v>
      </c>
      <c r="S113" s="181">
        <v>30.627079120135502</v>
      </c>
      <c r="T113" s="181">
        <v>31.099946110456901</v>
      </c>
      <c r="U113" s="181">
        <v>31.983267250346501</v>
      </c>
      <c r="V113" s="181">
        <v>32.291238187032299</v>
      </c>
      <c r="W113" s="181">
        <v>32.782206227265199</v>
      </c>
      <c r="X113" s="181">
        <v>33.510627622327199</v>
      </c>
      <c r="Y113" s="181">
        <v>34.256096275300301</v>
      </c>
      <c r="Z113" s="181">
        <v>34.272186119936798</v>
      </c>
      <c r="AA113" s="181">
        <v>34.311447287929703</v>
      </c>
      <c r="AB113" s="181">
        <v>33.884988760644298</v>
      </c>
      <c r="AC113" s="181">
        <v>33.403634016811701</v>
      </c>
      <c r="AD113" s="181">
        <v>32.793924462400398</v>
      </c>
      <c r="AE113" s="181">
        <v>32.501311685654798</v>
      </c>
      <c r="AF113" s="181">
        <v>32.488416489432502</v>
      </c>
      <c r="AG113" s="181">
        <v>32.683244270321701</v>
      </c>
      <c r="AH113" s="181">
        <v>32.504540568363097</v>
      </c>
      <c r="AI113" s="181">
        <v>32.326584870433898</v>
      </c>
      <c r="AJ113" s="181">
        <v>32.581669611731499</v>
      </c>
      <c r="AK113" s="181">
        <v>33.169174657266197</v>
      </c>
      <c r="AL113" s="181">
        <v>33.804801752051098</v>
      </c>
      <c r="AM113" s="181">
        <v>34.652117057658401</v>
      </c>
      <c r="AN113" s="181">
        <v>36.598243964607299</v>
      </c>
      <c r="AO113" s="181">
        <v>39.248718383985903</v>
      </c>
      <c r="AP113" s="181">
        <v>41.1565422378184</v>
      </c>
      <c r="AQ113" s="181">
        <v>42.919541918289298</v>
      </c>
      <c r="AR113" s="181">
        <v>44.775586002648303</v>
      </c>
      <c r="AS113" s="181">
        <v>45.617050290759302</v>
      </c>
      <c r="AT113" s="181">
        <v>45.742922721983099</v>
      </c>
      <c r="AU113" s="181">
        <v>47.808179170916901</v>
      </c>
      <c r="AV113" s="181">
        <v>49.7391282530265</v>
      </c>
      <c r="AW113" s="181">
        <v>50.667911274085903</v>
      </c>
      <c r="AX113" s="181">
        <v>51.296840686692597</v>
      </c>
      <c r="AY113" s="181">
        <v>51.847486059208201</v>
      </c>
      <c r="AZ113" s="181">
        <v>51.895882846343902</v>
      </c>
      <c r="BA113" s="181">
        <v>52.297128407832297</v>
      </c>
      <c r="BB113" s="181">
        <v>52.939684991686001</v>
      </c>
      <c r="BC113" s="181">
        <v>54.012496797838999</v>
      </c>
      <c r="BD113" s="181">
        <v>54.591907344863401</v>
      </c>
      <c r="BE113" s="182">
        <v>52.786961181997903</v>
      </c>
      <c r="BF113" s="109">
        <v>-3.5704428138927498E-2</v>
      </c>
      <c r="BG113" s="109">
        <v>1.7842159956674701E-2</v>
      </c>
    </row>
    <row r="114" spans="1:59" s="103" customFormat="1" ht="10.5">
      <c r="A114" s="119" t="s">
        <v>356</v>
      </c>
      <c r="B114" s="186">
        <v>93.884584101351095</v>
      </c>
      <c r="C114" s="186">
        <v>96.339559158622606</v>
      </c>
      <c r="D114" s="186">
        <v>99.004366941726701</v>
      </c>
      <c r="E114" s="186">
        <v>105.35460554125901</v>
      </c>
      <c r="F114" s="186">
        <v>113.364835111885</v>
      </c>
      <c r="G114" s="186">
        <v>120.888860659679</v>
      </c>
      <c r="H114" s="186">
        <v>123.938043016196</v>
      </c>
      <c r="I114" s="186">
        <v>129.830555993437</v>
      </c>
      <c r="J114" s="186">
        <v>136.39476990553101</v>
      </c>
      <c r="K114" s="186">
        <v>134.20045046650199</v>
      </c>
      <c r="L114" s="186">
        <v>132.716978082715</v>
      </c>
      <c r="M114" s="186">
        <v>140.36805246603399</v>
      </c>
      <c r="N114" s="186">
        <v>141.61644925852301</v>
      </c>
      <c r="O114" s="186">
        <v>146.73366635785999</v>
      </c>
      <c r="P114" s="186">
        <v>151.390388464773</v>
      </c>
      <c r="Q114" s="186">
        <v>148.24251758241101</v>
      </c>
      <c r="R114" s="186">
        <v>143.43347355648501</v>
      </c>
      <c r="S114" s="186">
        <v>139.60891665800301</v>
      </c>
      <c r="T114" s="186">
        <v>139.82423948454701</v>
      </c>
      <c r="U114" s="186">
        <v>143.651180209746</v>
      </c>
      <c r="V114" s="186">
        <v>147.73082017016199</v>
      </c>
      <c r="W114" s="186">
        <v>149.468640431144</v>
      </c>
      <c r="X114" s="186">
        <v>152.096803635821</v>
      </c>
      <c r="Y114" s="186">
        <v>152.87614978585901</v>
      </c>
      <c r="Z114" s="186">
        <v>152.88135993620901</v>
      </c>
      <c r="AA114" s="186">
        <v>149.15433632950101</v>
      </c>
      <c r="AB114" s="186">
        <v>148.013644123875</v>
      </c>
      <c r="AC114" s="186">
        <v>144.76375184362399</v>
      </c>
      <c r="AD114" s="186">
        <v>143.215308438108</v>
      </c>
      <c r="AE114" s="186">
        <v>142.310970455053</v>
      </c>
      <c r="AF114" s="186">
        <v>145.59135122541301</v>
      </c>
      <c r="AG114" s="186">
        <v>149.89524455592999</v>
      </c>
      <c r="AH114" s="186">
        <v>149.199886059791</v>
      </c>
      <c r="AI114" s="186">
        <v>150.68705581477801</v>
      </c>
      <c r="AJ114" s="186">
        <v>149.842284780369</v>
      </c>
      <c r="AK114" s="186">
        <v>150.70196399661401</v>
      </c>
      <c r="AL114" s="186">
        <v>153.24942268637099</v>
      </c>
      <c r="AM114" s="186">
        <v>151.771156437234</v>
      </c>
      <c r="AN114" s="186">
        <v>154.11639840775001</v>
      </c>
      <c r="AO114" s="186">
        <v>155.60190786470201</v>
      </c>
      <c r="AP114" s="186">
        <v>155.14320898115699</v>
      </c>
      <c r="AQ114" s="186">
        <v>155.79798643397399</v>
      </c>
      <c r="AR114" s="186">
        <v>153.423318794853</v>
      </c>
      <c r="AS114" s="186">
        <v>152.389783549604</v>
      </c>
      <c r="AT114" s="186">
        <v>142.972500101918</v>
      </c>
      <c r="AU114" s="186">
        <v>148.07522088723999</v>
      </c>
      <c r="AV114" s="186">
        <v>143.383934973908</v>
      </c>
      <c r="AW114" s="186">
        <v>141.447835655684</v>
      </c>
      <c r="AX114" s="186">
        <v>140.018681771503</v>
      </c>
      <c r="AY114" s="186">
        <v>134.79284255818101</v>
      </c>
      <c r="AZ114" s="186">
        <v>136.33227989404699</v>
      </c>
      <c r="BA114" s="186">
        <v>137.666280139012</v>
      </c>
      <c r="BB114" s="186">
        <v>139.21385277165001</v>
      </c>
      <c r="BC114" s="186">
        <v>138.990876831273</v>
      </c>
      <c r="BD114" s="186">
        <v>136.49593440893699</v>
      </c>
      <c r="BE114" s="183">
        <v>125.177869295032</v>
      </c>
      <c r="BF114" s="121">
        <v>-8.5424384255260305E-2</v>
      </c>
      <c r="BG114" s="121">
        <v>-4.6250190226255804E-3</v>
      </c>
    </row>
    <row r="115" spans="1:59" s="103" customFormat="1" ht="10.5">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c r="AX115" s="181"/>
      <c r="AY115" s="181"/>
      <c r="AZ115" s="181"/>
      <c r="BA115" s="181"/>
      <c r="BB115" s="181"/>
      <c r="BC115" s="181"/>
      <c r="BD115" s="181"/>
      <c r="BE115" s="182"/>
      <c r="BF115" s="109"/>
      <c r="BG115" s="109"/>
    </row>
    <row r="116" spans="1:59" s="103" customFormat="1" ht="10.5">
      <c r="A116" s="103" t="s">
        <v>357</v>
      </c>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c r="AG116" s="181"/>
      <c r="AH116" s="181"/>
      <c r="AI116" s="181"/>
      <c r="AJ116" s="181"/>
      <c r="AK116" s="181"/>
      <c r="AL116" s="181"/>
      <c r="AM116" s="181"/>
      <c r="AN116" s="181"/>
      <c r="AO116" s="181"/>
      <c r="AP116" s="181"/>
      <c r="AQ116" s="181"/>
      <c r="AR116" s="181"/>
      <c r="AS116" s="181"/>
      <c r="AT116" s="181"/>
      <c r="AU116" s="181"/>
      <c r="AV116" s="181"/>
      <c r="AW116" s="181"/>
      <c r="AX116" s="181"/>
      <c r="AY116" s="181"/>
      <c r="AZ116" s="181"/>
      <c r="BA116" s="181"/>
      <c r="BB116" s="181"/>
      <c r="BC116" s="181"/>
      <c r="BD116" s="181"/>
      <c r="BE116" s="182"/>
      <c r="BF116" s="109"/>
      <c r="BG116" s="109"/>
    </row>
    <row r="117" spans="1:59" s="103" customFormat="1" ht="10.5">
      <c r="A117" s="103" t="s">
        <v>358</v>
      </c>
      <c r="B117" s="181"/>
      <c r="C117" s="181"/>
      <c r="D117" s="181"/>
      <c r="E117" s="181"/>
      <c r="F117" s="181"/>
      <c r="G117" s="181"/>
      <c r="H117" s="181"/>
      <c r="I117" s="181"/>
      <c r="J117" s="181"/>
      <c r="K117" s="181"/>
      <c r="L117" s="181"/>
      <c r="M117" s="181"/>
      <c r="N117" s="181"/>
      <c r="O117" s="181"/>
      <c r="P117" s="181"/>
      <c r="Q117" s="181"/>
      <c r="R117" s="181"/>
      <c r="S117" s="181"/>
      <c r="T117" s="181"/>
      <c r="U117" s="181"/>
      <c r="V117" s="181"/>
      <c r="W117" s="181"/>
      <c r="X117" s="181"/>
      <c r="Y117" s="181"/>
      <c r="Z117" s="181"/>
      <c r="AA117" s="181"/>
      <c r="AB117" s="181"/>
      <c r="AC117" s="181"/>
      <c r="AD117" s="181"/>
      <c r="AE117" s="181"/>
      <c r="AF117" s="181"/>
      <c r="AG117" s="181"/>
      <c r="AH117" s="181"/>
      <c r="AI117" s="181"/>
      <c r="AJ117" s="181"/>
      <c r="AK117" s="181"/>
      <c r="AL117" s="181"/>
      <c r="AM117" s="181"/>
      <c r="AN117" s="181"/>
      <c r="AO117" s="181"/>
      <c r="AP117" s="181"/>
      <c r="AQ117" s="181"/>
      <c r="AR117" s="181"/>
      <c r="AS117" s="181"/>
      <c r="AT117" s="181"/>
      <c r="AU117" s="181"/>
      <c r="AV117" s="181"/>
      <c r="AW117" s="181"/>
      <c r="AX117" s="181"/>
      <c r="AY117" s="181"/>
      <c r="AZ117" s="181"/>
      <c r="BA117" s="181"/>
      <c r="BB117" s="181"/>
      <c r="BC117" s="181"/>
      <c r="BD117" s="181"/>
      <c r="BE117" s="182"/>
      <c r="BF117" s="109"/>
      <c r="BG117" s="109"/>
    </row>
    <row r="118" spans="1:59" ht="11.15" customHeight="1">
      <c r="A118" s="103" t="s">
        <v>394</v>
      </c>
      <c r="BD118" s="101"/>
      <c r="BE118" s="101"/>
    </row>
    <row r="119" spans="1:59" ht="11.15" customHeight="1">
      <c r="A119" s="103" t="s">
        <v>395</v>
      </c>
      <c r="BD119" s="101"/>
      <c r="BE119" s="101"/>
    </row>
    <row r="120" spans="1:59" ht="11.15" customHeight="1">
      <c r="A120" s="122" t="s">
        <v>361</v>
      </c>
      <c r="BD120" s="101"/>
      <c r="BE120" s="101"/>
    </row>
    <row r="121" spans="1:59" ht="11.15" customHeight="1">
      <c r="A121" s="123" t="s">
        <v>362</v>
      </c>
      <c r="BD121" s="101"/>
      <c r="BE121" s="101"/>
    </row>
    <row r="122" spans="1:59" ht="11.15" customHeight="1">
      <c r="A122" s="123" t="s">
        <v>363</v>
      </c>
      <c r="BD122" s="101"/>
      <c r="BE122" s="101"/>
    </row>
    <row r="123" spans="1:59" ht="11.15" customHeight="1">
      <c r="A123" s="103" t="s">
        <v>364</v>
      </c>
      <c r="BD123" s="101"/>
      <c r="BE123" s="101"/>
    </row>
    <row r="124" spans="1:59" ht="11.15" customHeight="1">
      <c r="A124" s="101" t="s">
        <v>365</v>
      </c>
    </row>
    <row r="125" spans="1:59" ht="11.15" customHeight="1"/>
    <row r="126" spans="1:59" ht="11.15" customHeight="1"/>
    <row r="127" spans="1:59" ht="11.15" customHeight="1"/>
    <row r="128" spans="1:59" ht="11.15" customHeight="1"/>
    <row r="129" ht="11.15" customHeight="1"/>
    <row r="130" ht="11.15" customHeight="1"/>
    <row r="131" ht="11.15" customHeight="1"/>
  </sheetData>
  <mergeCells count="1">
    <mergeCell ref="BF2:BG2"/>
  </mergeCells>
  <conditionalFormatting sqref="BF4:BG4 BF61:BG66">
    <cfRule type="cellIs" dxfId="535" priority="2" operator="lessThanOrEqual">
      <formula>0</formula>
    </cfRule>
    <cfRule type="cellIs" dxfId="534" priority="3" operator="greaterThan">
      <formula>0</formula>
    </cfRule>
  </conditionalFormatting>
  <conditionalFormatting sqref="BF33:BG40 BF5:BG22 BF47:BG47 BF49:BG53 BF69:BG77 BF80:BG88 BF91:BG105 BF107:BG108 BF55:BG56">
    <cfRule type="cellIs" dxfId="533" priority="4" operator="lessThanOrEqual">
      <formula>0</formula>
    </cfRule>
    <cfRule type="cellIs" dxfId="532" priority="5" operator="greaterThan">
      <formula>0</formula>
    </cfRule>
  </conditionalFormatting>
  <conditionalFormatting sqref="BF23:BG32">
    <cfRule type="cellIs" dxfId="531" priority="6" operator="lessThanOrEqual">
      <formula>0</formula>
    </cfRule>
    <cfRule type="cellIs" dxfId="530" priority="7" operator="greaterThan">
      <formula>0</formula>
    </cfRule>
  </conditionalFormatting>
  <conditionalFormatting sqref="BF46:BG46">
    <cfRule type="cellIs" dxfId="529" priority="8" operator="lessThanOrEqual">
      <formula>0</formula>
    </cfRule>
    <cfRule type="cellIs" dxfId="528" priority="9" operator="greaterThan">
      <formula>0</formula>
    </cfRule>
  </conditionalFormatting>
  <conditionalFormatting sqref="BF41:BG45">
    <cfRule type="cellIs" dxfId="527" priority="10" operator="lessThanOrEqual">
      <formula>0</formula>
    </cfRule>
    <cfRule type="cellIs" dxfId="526" priority="11" operator="greaterThan">
      <formula>0</formula>
    </cfRule>
  </conditionalFormatting>
  <conditionalFormatting sqref="BF111:BG111">
    <cfRule type="cellIs" dxfId="525" priority="12" operator="lessThanOrEqual">
      <formula>0</formula>
    </cfRule>
    <cfRule type="cellIs" dxfId="524" priority="13" operator="greaterThan">
      <formula>0</formula>
    </cfRule>
  </conditionalFormatting>
  <conditionalFormatting sqref="BF57:BG58">
    <cfRule type="cellIs" dxfId="523" priority="14" operator="lessThanOrEqual">
      <formula>0</formula>
    </cfRule>
    <cfRule type="cellIs" dxfId="522" priority="15" operator="greaterThan">
      <formula>0</formula>
    </cfRule>
  </conditionalFormatting>
  <conditionalFormatting sqref="BF67:BG68">
    <cfRule type="cellIs" dxfId="521" priority="16" operator="lessThanOrEqual">
      <formula>0</formula>
    </cfRule>
    <cfRule type="cellIs" dxfId="520" priority="17" operator="greaterThan">
      <formula>0</formula>
    </cfRule>
  </conditionalFormatting>
  <conditionalFormatting sqref="BF78:BG79">
    <cfRule type="cellIs" dxfId="519" priority="18" operator="lessThanOrEqual">
      <formula>0</formula>
    </cfRule>
    <cfRule type="cellIs" dxfId="518" priority="19" operator="greaterThan">
      <formula>0</formula>
    </cfRule>
  </conditionalFormatting>
  <conditionalFormatting sqref="BF89:BG90">
    <cfRule type="cellIs" dxfId="517" priority="20" operator="lessThanOrEqual">
      <formula>0</formula>
    </cfRule>
    <cfRule type="cellIs" dxfId="516" priority="21" operator="greaterThan">
      <formula>0</formula>
    </cfRule>
  </conditionalFormatting>
  <conditionalFormatting sqref="BF109:BG110">
    <cfRule type="cellIs" dxfId="515" priority="22" operator="lessThanOrEqual">
      <formula>0</formula>
    </cfRule>
    <cfRule type="cellIs" dxfId="514" priority="23" operator="greaterThan">
      <formula>0</formula>
    </cfRule>
  </conditionalFormatting>
  <conditionalFormatting sqref="BF106:BG106">
    <cfRule type="cellIs" dxfId="513" priority="24" operator="lessThanOrEqual">
      <formula>0</formula>
    </cfRule>
    <cfRule type="cellIs" dxfId="512" priority="25" operator="greaterThan">
      <formula>0</formula>
    </cfRule>
  </conditionalFormatting>
  <conditionalFormatting sqref="BF112:BG112 BF114:BG117">
    <cfRule type="cellIs" dxfId="511" priority="26" operator="lessThanOrEqual">
      <formula>0</formula>
    </cfRule>
    <cfRule type="cellIs" dxfId="510" priority="27" operator="greaterThan">
      <formula>0</formula>
    </cfRule>
  </conditionalFormatting>
  <conditionalFormatting sqref="BF113:BG113">
    <cfRule type="cellIs" dxfId="509" priority="28" operator="lessThanOrEqual">
      <formula>0</formula>
    </cfRule>
    <cfRule type="cellIs" dxfId="508" priority="29" operator="greaterThan">
      <formula>0</formula>
    </cfRule>
  </conditionalFormatting>
  <conditionalFormatting sqref="BF48:BG48">
    <cfRule type="cellIs" dxfId="507" priority="30" operator="lessThanOrEqual">
      <formula>0</formula>
    </cfRule>
    <cfRule type="cellIs" dxfId="506" priority="31" operator="greaterThan">
      <formula>0</formula>
    </cfRule>
  </conditionalFormatting>
  <conditionalFormatting sqref="BF59:BG60">
    <cfRule type="cellIs" dxfId="505" priority="32" operator="lessThanOrEqual">
      <formula>0</formula>
    </cfRule>
    <cfRule type="cellIs" dxfId="504" priority="33" operator="greaterThan">
      <formula>0</formula>
    </cfRule>
  </conditionalFormatting>
  <conditionalFormatting sqref="BF54:BG54">
    <cfRule type="cellIs" dxfId="503" priority="34" operator="lessThanOrEqual">
      <formula>0</formula>
    </cfRule>
    <cfRule type="cellIs" dxfId="502" priority="35" operator="greaterThan">
      <formula>0</formula>
    </cfRule>
  </conditionalFormatting>
  <hyperlinks>
    <hyperlink ref="BI1" location="Contents!A1" display="Contents" xr:uid="{00000000-0004-0000-0800-000000000000}"/>
  </hyperlinks>
  <pageMargins left="0.7" right="0.7" top="0.75" bottom="0.7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116"/>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A81" sqref="A81"/>
    </sheetView>
  </sheetViews>
  <sheetFormatPr defaultColWidth="11.88671875" defaultRowHeight="10.5"/>
  <cols>
    <col min="1" max="1" width="31.88671875" style="144" customWidth="1"/>
    <col min="2" max="46" width="8.6640625" style="144" customWidth="1"/>
    <col min="47" max="47" width="8.6640625" style="145" customWidth="1"/>
    <col min="48" max="49" width="12.33203125" style="144" customWidth="1"/>
    <col min="50" max="1024" width="11.77734375" style="144"/>
  </cols>
  <sheetData>
    <row r="1" spans="1:52" ht="13">
      <c r="A1" s="146" t="s">
        <v>396</v>
      </c>
      <c r="L1" s="27" t="s">
        <v>88</v>
      </c>
      <c r="AX1" s="147"/>
      <c r="AZ1" s="27" t="s">
        <v>88</v>
      </c>
    </row>
    <row r="2" spans="1:52">
      <c r="AV2" s="10" t="s">
        <v>251</v>
      </c>
      <c r="AW2" s="10"/>
      <c r="AX2" s="147" t="s">
        <v>252</v>
      </c>
    </row>
    <row r="3" spans="1:52">
      <c r="A3" s="144" t="s">
        <v>397</v>
      </c>
      <c r="B3" s="144">
        <v>1975</v>
      </c>
      <c r="C3" s="144">
        <v>1976</v>
      </c>
      <c r="D3" s="144">
        <v>1977</v>
      </c>
      <c r="E3" s="144">
        <v>1978</v>
      </c>
      <c r="F3" s="144">
        <v>1979</v>
      </c>
      <c r="G3" s="144">
        <v>1980</v>
      </c>
      <c r="H3" s="144">
        <v>1981</v>
      </c>
      <c r="I3" s="144">
        <v>1982</v>
      </c>
      <c r="J3" s="144">
        <v>1983</v>
      </c>
      <c r="K3" s="144">
        <v>1984</v>
      </c>
      <c r="L3" s="144">
        <v>1985</v>
      </c>
      <c r="M3" s="144">
        <v>1986</v>
      </c>
      <c r="N3" s="144">
        <v>1987</v>
      </c>
      <c r="O3" s="144">
        <v>1988</v>
      </c>
      <c r="P3" s="144">
        <v>1989</v>
      </c>
      <c r="Q3" s="144">
        <v>1990</v>
      </c>
      <c r="R3" s="144">
        <v>1991</v>
      </c>
      <c r="S3" s="144">
        <v>1992</v>
      </c>
      <c r="T3" s="144">
        <v>1993</v>
      </c>
      <c r="U3" s="144">
        <v>1994</v>
      </c>
      <c r="V3" s="144">
        <v>1995</v>
      </c>
      <c r="W3" s="144">
        <v>1996</v>
      </c>
      <c r="X3" s="144">
        <v>1997</v>
      </c>
      <c r="Y3" s="144">
        <v>1998</v>
      </c>
      <c r="Z3" s="144">
        <v>1999</v>
      </c>
      <c r="AA3" s="144">
        <v>2000</v>
      </c>
      <c r="AB3" s="144">
        <v>2001</v>
      </c>
      <c r="AC3" s="144">
        <v>2002</v>
      </c>
      <c r="AD3" s="144">
        <v>2003</v>
      </c>
      <c r="AE3" s="144">
        <v>2004</v>
      </c>
      <c r="AF3" s="144">
        <v>2005</v>
      </c>
      <c r="AG3" s="144">
        <v>2006</v>
      </c>
      <c r="AH3" s="144">
        <v>2007</v>
      </c>
      <c r="AI3" s="144">
        <v>2008</v>
      </c>
      <c r="AJ3" s="144">
        <v>2009</v>
      </c>
      <c r="AK3" s="144">
        <v>2010</v>
      </c>
      <c r="AL3" s="144">
        <v>2011</v>
      </c>
      <c r="AM3" s="144">
        <v>2012</v>
      </c>
      <c r="AN3" s="144">
        <v>2013</v>
      </c>
      <c r="AO3" s="144">
        <v>2014</v>
      </c>
      <c r="AP3" s="144">
        <v>2015</v>
      </c>
      <c r="AQ3" s="144">
        <v>2016</v>
      </c>
      <c r="AR3" s="144">
        <v>2017</v>
      </c>
      <c r="AS3" s="144">
        <v>2018</v>
      </c>
      <c r="AT3" s="144">
        <v>2019</v>
      </c>
      <c r="AU3" s="145">
        <v>2020</v>
      </c>
      <c r="AV3" s="147">
        <v>2020</v>
      </c>
      <c r="AW3" s="147" t="s">
        <v>254</v>
      </c>
      <c r="AX3" s="147">
        <v>2020</v>
      </c>
    </row>
    <row r="4" spans="1:52">
      <c r="AO4" s="145"/>
      <c r="AP4" s="145"/>
      <c r="AQ4" s="145"/>
      <c r="AR4" s="145"/>
      <c r="AS4" s="145"/>
    </row>
    <row r="5" spans="1:52">
      <c r="A5" s="144" t="s">
        <v>255</v>
      </c>
      <c r="B5" s="187">
        <v>1.3845000000000001</v>
      </c>
      <c r="C5" s="187">
        <v>1.2577499999999999</v>
      </c>
      <c r="D5" s="187">
        <v>1.2090000000000001</v>
      </c>
      <c r="E5" s="187">
        <v>1.3065</v>
      </c>
      <c r="F5" s="187">
        <v>1.56</v>
      </c>
      <c r="G5" s="187">
        <v>1.1895</v>
      </c>
      <c r="H5" s="187">
        <v>1.4722500000000001</v>
      </c>
      <c r="I5" s="187">
        <v>1.482</v>
      </c>
      <c r="J5" s="187">
        <v>1.56</v>
      </c>
      <c r="K5" s="187">
        <v>2.1644999999999999</v>
      </c>
      <c r="L5" s="187">
        <v>2.5154999999999998</v>
      </c>
      <c r="M5" s="187">
        <v>2.4375</v>
      </c>
      <c r="N5" s="187">
        <v>2.5935000000000001</v>
      </c>
      <c r="O5" s="187">
        <v>2.6617500000000001</v>
      </c>
      <c r="P5" s="187">
        <v>2.4569999999999999</v>
      </c>
      <c r="Q5" s="187">
        <v>2.4472499999999999</v>
      </c>
      <c r="R5" s="187">
        <v>2.496</v>
      </c>
      <c r="S5" s="187">
        <v>2.613</v>
      </c>
      <c r="T5" s="187">
        <v>2.34</v>
      </c>
      <c r="U5" s="187">
        <v>2.3205</v>
      </c>
      <c r="V5" s="187">
        <v>2.4472499999999999</v>
      </c>
      <c r="W5" s="187">
        <v>2.3497499999999998</v>
      </c>
      <c r="X5" s="187">
        <v>2.2035</v>
      </c>
      <c r="Y5" s="187">
        <v>3.081</v>
      </c>
      <c r="Z5" s="187">
        <v>2.3984999999999999</v>
      </c>
      <c r="AA5" s="187">
        <v>2.4082499999999998</v>
      </c>
      <c r="AB5" s="187">
        <v>2.0962499999999999</v>
      </c>
      <c r="AC5" s="187">
        <v>2.2327499999999998</v>
      </c>
      <c r="AD5" s="187">
        <v>2.1157499999999998</v>
      </c>
      <c r="AE5" s="187">
        <v>1.95</v>
      </c>
      <c r="AF5" s="187">
        <v>1.8720000000000001</v>
      </c>
      <c r="AG5" s="187">
        <v>2.0474999999999999</v>
      </c>
      <c r="AH5" s="187">
        <v>1.8720000000000001</v>
      </c>
      <c r="AI5" s="187">
        <v>1.8134999999999999</v>
      </c>
      <c r="AJ5" s="187">
        <v>1.56975</v>
      </c>
      <c r="AK5" s="187">
        <v>1.51125</v>
      </c>
      <c r="AL5" s="187">
        <v>1.6379999999999999</v>
      </c>
      <c r="AM5" s="187">
        <v>1.7842499999999999</v>
      </c>
      <c r="AN5" s="187">
        <v>1.63774747614601</v>
      </c>
      <c r="AO5" s="187">
        <v>2.1129299055527899</v>
      </c>
      <c r="AP5" s="187">
        <v>1.9154549055633701</v>
      </c>
      <c r="AQ5" s="187">
        <v>1.4199616227043299</v>
      </c>
      <c r="AR5" s="187">
        <v>1.41262428684293</v>
      </c>
      <c r="AS5" s="187">
        <v>1.4181499792252199</v>
      </c>
      <c r="AT5" s="187">
        <v>1.1472218518058099</v>
      </c>
      <c r="AU5" s="188">
        <v>1.2475982210737599</v>
      </c>
      <c r="AV5" s="153">
        <v>8.4523870257848605E-2</v>
      </c>
      <c r="AW5" s="153">
        <v>-3.0870771499947498E-2</v>
      </c>
      <c r="AX5" s="153">
        <v>8.3850670614561001E-3</v>
      </c>
    </row>
    <row r="6" spans="1:52">
      <c r="A6" s="144" t="s">
        <v>256</v>
      </c>
      <c r="B6" s="187">
        <v>5.2162499999999996</v>
      </c>
      <c r="C6" s="187">
        <v>5.109</v>
      </c>
      <c r="D6" s="187">
        <v>3.9780000000000002</v>
      </c>
      <c r="E6" s="187">
        <v>7.1955</v>
      </c>
      <c r="F6" s="187">
        <v>3.6659999999999999</v>
      </c>
      <c r="G6" s="187">
        <v>4.3094999999999999</v>
      </c>
      <c r="H6" s="187">
        <v>6.91275</v>
      </c>
      <c r="I6" s="187">
        <v>6.4349999999999996</v>
      </c>
      <c r="J6" s="187">
        <v>4.3777499999999998</v>
      </c>
      <c r="K6" s="187">
        <v>3.0615000000000001</v>
      </c>
      <c r="L6" s="187">
        <v>2.9834999999999998</v>
      </c>
      <c r="M6" s="187">
        <v>1.911</v>
      </c>
      <c r="N6" s="187">
        <v>2.0865</v>
      </c>
      <c r="O6" s="187">
        <v>1.4039999999999999</v>
      </c>
      <c r="P6" s="187">
        <v>1.2090000000000001</v>
      </c>
      <c r="Q6" s="187">
        <v>1.0627500000000001</v>
      </c>
      <c r="R6" s="187">
        <v>1.04325</v>
      </c>
      <c r="S6" s="187">
        <v>1.0822499999999999</v>
      </c>
      <c r="T6" s="187">
        <v>1.4137500000000001</v>
      </c>
      <c r="U6" s="187">
        <v>1.3747499999999999</v>
      </c>
      <c r="V6" s="187">
        <v>2.1547499999999999</v>
      </c>
      <c r="W6" s="187">
        <v>4.5337500000000004</v>
      </c>
      <c r="X6" s="187">
        <v>7.1174999999999997</v>
      </c>
      <c r="Y6" s="187">
        <v>7.71225</v>
      </c>
      <c r="Z6" s="187">
        <v>4.7190000000000003</v>
      </c>
      <c r="AA6" s="187">
        <v>4.5337500000000004</v>
      </c>
      <c r="AB6" s="187">
        <v>3.5002499999999999</v>
      </c>
      <c r="AC6" s="187">
        <v>2.6812499999999999</v>
      </c>
      <c r="AD6" s="187">
        <v>2.5642499999999999</v>
      </c>
      <c r="AE6" s="187">
        <v>1.5405</v>
      </c>
      <c r="AF6" s="187">
        <v>1.833</v>
      </c>
      <c r="AG6" s="187">
        <v>2.73</v>
      </c>
      <c r="AH6" s="187">
        <v>5.50875</v>
      </c>
      <c r="AI6" s="187">
        <v>13.435499999999999</v>
      </c>
      <c r="AJ6" s="187">
        <v>10.052250000000001</v>
      </c>
      <c r="AK6" s="187">
        <v>6.0449999999999999</v>
      </c>
      <c r="AL6" s="187">
        <v>3.5295000000000001</v>
      </c>
      <c r="AM6" s="187">
        <v>1.3552500000000001</v>
      </c>
      <c r="AN6" s="187">
        <v>5.1236730763446197</v>
      </c>
      <c r="AO6" s="187">
        <v>5.7157523679735602</v>
      </c>
      <c r="AP6" s="187">
        <v>5.9929367819479502</v>
      </c>
      <c r="AQ6" s="187">
        <v>5.7704515863325199</v>
      </c>
      <c r="AR6" s="187">
        <v>4.5202280558134698</v>
      </c>
      <c r="AS6" s="187">
        <v>4.5321404882386496</v>
      </c>
      <c r="AT6" s="187">
        <v>5.2860783000145597</v>
      </c>
      <c r="AU6" s="188">
        <v>6.6999085946644499</v>
      </c>
      <c r="AV6" s="153">
        <v>0.26399997394258001</v>
      </c>
      <c r="AW6" s="153">
        <v>-6.22500901229475E-2</v>
      </c>
      <c r="AX6" s="153">
        <v>4.5029867727397199E-2</v>
      </c>
    </row>
    <row r="7" spans="1:52">
      <c r="A7" s="144" t="s">
        <v>92</v>
      </c>
      <c r="B7" s="187">
        <v>3.6952500000000001</v>
      </c>
      <c r="C7" s="187">
        <v>3.6465000000000001</v>
      </c>
      <c r="D7" s="187">
        <v>3.77325</v>
      </c>
      <c r="E7" s="187">
        <v>4.2314999999999996</v>
      </c>
      <c r="F7" s="187">
        <v>4.6117499999999998</v>
      </c>
      <c r="G7" s="187">
        <v>3.4514999999999998</v>
      </c>
      <c r="H7" s="187">
        <v>2.7105000000000001</v>
      </c>
      <c r="I7" s="187">
        <v>2.5642499999999999</v>
      </c>
      <c r="J7" s="187">
        <v>2.6227499999999999</v>
      </c>
      <c r="K7" s="187">
        <v>2.9834999999999998</v>
      </c>
      <c r="L7" s="187">
        <v>2.6227499999999999</v>
      </c>
      <c r="M7" s="187">
        <v>2.7007500000000002</v>
      </c>
      <c r="N7" s="187">
        <v>3.42225</v>
      </c>
      <c r="O7" s="187">
        <v>3.9195000000000002</v>
      </c>
      <c r="P7" s="187">
        <v>3.9195000000000002</v>
      </c>
      <c r="Q7" s="187">
        <v>4.1437499999999998</v>
      </c>
      <c r="R7" s="187">
        <v>4.6897500000000001</v>
      </c>
      <c r="S7" s="187">
        <v>4.641</v>
      </c>
      <c r="T7" s="187">
        <v>3.2272500000000002</v>
      </c>
      <c r="U7" s="187">
        <v>6.2984999999999998</v>
      </c>
      <c r="V7" s="187">
        <v>7.8390000000000004</v>
      </c>
      <c r="W7" s="187">
        <v>7.2637499999999999</v>
      </c>
      <c r="X7" s="187">
        <v>7.0687499999999996</v>
      </c>
      <c r="Y7" s="187">
        <v>6.4642499999999998</v>
      </c>
      <c r="Z7" s="187">
        <v>3.0322499999999999</v>
      </c>
      <c r="AA7" s="187">
        <v>2.5154999999999998</v>
      </c>
      <c r="AB7" s="187">
        <v>2.6812499999999999</v>
      </c>
      <c r="AC7" s="187">
        <v>2.73</v>
      </c>
      <c r="AD7" s="187">
        <v>2.7105000000000001</v>
      </c>
      <c r="AE7" s="187">
        <v>2.6617500000000001</v>
      </c>
      <c r="AF7" s="187">
        <v>3.2857500000000002</v>
      </c>
      <c r="AG7" s="187">
        <v>3.5782500000000002</v>
      </c>
      <c r="AH7" s="187">
        <v>3.9584999999999999</v>
      </c>
      <c r="AI7" s="187">
        <v>4.6020000000000003</v>
      </c>
      <c r="AJ7" s="187">
        <v>4.5532500000000002</v>
      </c>
      <c r="AK7" s="187">
        <v>4.5824999999999996</v>
      </c>
      <c r="AL7" s="187">
        <v>5.7817499999999997</v>
      </c>
      <c r="AM7" s="187">
        <v>5.7915000000000001</v>
      </c>
      <c r="AN7" s="187">
        <v>9.2827413872087998</v>
      </c>
      <c r="AO7" s="187">
        <v>11.390946261726199</v>
      </c>
      <c r="AP7" s="187">
        <v>11.995926619583701</v>
      </c>
      <c r="AQ7" s="187">
        <v>9.0403359502252894</v>
      </c>
      <c r="AR7" s="187">
        <v>9.6351286811939705</v>
      </c>
      <c r="AS7" s="187">
        <v>14.1382094617348</v>
      </c>
      <c r="AT7" s="187">
        <v>17.2812876587573</v>
      </c>
      <c r="AU7" s="188">
        <v>12.3640232304655</v>
      </c>
      <c r="AV7" s="153">
        <v>-0.28649751166077603</v>
      </c>
      <c r="AW7" s="153">
        <v>0.14268219487150799</v>
      </c>
      <c r="AX7" s="153">
        <v>8.30981979499993E-2</v>
      </c>
    </row>
    <row r="8" spans="1:52" s="145" customFormat="1">
      <c r="A8" s="154" t="s">
        <v>257</v>
      </c>
      <c r="B8" s="189">
        <v>10.295999999999999</v>
      </c>
      <c r="C8" s="189">
        <v>10.013249999999999</v>
      </c>
      <c r="D8" s="189">
        <v>8.9602500000000003</v>
      </c>
      <c r="E8" s="189">
        <v>12.733499999999999</v>
      </c>
      <c r="F8" s="189">
        <v>9.8377499999999998</v>
      </c>
      <c r="G8" s="189">
        <v>8.9504999999999999</v>
      </c>
      <c r="H8" s="189">
        <v>11.095499999999999</v>
      </c>
      <c r="I8" s="189">
        <v>10.481249999999999</v>
      </c>
      <c r="J8" s="189">
        <v>8.5604999999999993</v>
      </c>
      <c r="K8" s="189">
        <v>8.2095000000000002</v>
      </c>
      <c r="L8" s="189">
        <v>8.1217500000000005</v>
      </c>
      <c r="M8" s="189">
        <v>7.0492499999999998</v>
      </c>
      <c r="N8" s="189">
        <v>8.1022499999999997</v>
      </c>
      <c r="O8" s="189">
        <v>7.9852499999999997</v>
      </c>
      <c r="P8" s="189">
        <v>7.5854999999999997</v>
      </c>
      <c r="Q8" s="189">
        <v>7.6537499999999996</v>
      </c>
      <c r="R8" s="189">
        <v>8.2289999999999992</v>
      </c>
      <c r="S8" s="189">
        <v>8.3362499999999997</v>
      </c>
      <c r="T8" s="189">
        <v>6.9809999999999999</v>
      </c>
      <c r="U8" s="189">
        <v>9.9937500000000004</v>
      </c>
      <c r="V8" s="189">
        <v>12.441000000000001</v>
      </c>
      <c r="W8" s="189">
        <v>14.14725</v>
      </c>
      <c r="X8" s="189">
        <v>16.389749999999999</v>
      </c>
      <c r="Y8" s="189">
        <v>17.2575</v>
      </c>
      <c r="Z8" s="189">
        <v>10.149749999999999</v>
      </c>
      <c r="AA8" s="189">
        <v>9.4574999999999996</v>
      </c>
      <c r="AB8" s="189">
        <v>8.2777499999999993</v>
      </c>
      <c r="AC8" s="189">
        <v>7.6440000000000001</v>
      </c>
      <c r="AD8" s="189">
        <v>7.3905000000000003</v>
      </c>
      <c r="AE8" s="189">
        <v>6.1522500000000004</v>
      </c>
      <c r="AF8" s="189">
        <v>6.9907500000000002</v>
      </c>
      <c r="AG8" s="189">
        <v>8.3557500000000005</v>
      </c>
      <c r="AH8" s="189">
        <v>11.33925</v>
      </c>
      <c r="AI8" s="189">
        <v>19.850999999999999</v>
      </c>
      <c r="AJ8" s="189">
        <v>16.175249999999998</v>
      </c>
      <c r="AK8" s="189">
        <v>12.13875</v>
      </c>
      <c r="AL8" s="189">
        <v>10.949249999999999</v>
      </c>
      <c r="AM8" s="189">
        <v>8.9309999999999992</v>
      </c>
      <c r="AN8" s="189">
        <v>16.0441619396994</v>
      </c>
      <c r="AO8" s="189">
        <v>19.2196285352526</v>
      </c>
      <c r="AP8" s="189">
        <v>19.904318307095</v>
      </c>
      <c r="AQ8" s="189">
        <v>16.2307491592621</v>
      </c>
      <c r="AR8" s="189">
        <v>15.5679810238504</v>
      </c>
      <c r="AS8" s="189">
        <v>20.088499929198701</v>
      </c>
      <c r="AT8" s="189">
        <v>23.714587810577701</v>
      </c>
      <c r="AU8" s="189">
        <v>20.3115300462037</v>
      </c>
      <c r="AV8" s="156">
        <v>-0.14584077006660501</v>
      </c>
      <c r="AW8" s="156">
        <v>3.90021778326635E-2</v>
      </c>
      <c r="AX8" s="156">
        <v>0.13651313273885299</v>
      </c>
    </row>
    <row r="9" spans="1:52">
      <c r="B9" s="187"/>
      <c r="C9" s="18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7"/>
      <c r="AS9" s="187"/>
      <c r="AT9" s="187"/>
      <c r="AU9" s="188"/>
      <c r="AV9" s="153"/>
      <c r="AW9" s="153"/>
      <c r="AX9" s="153"/>
    </row>
    <row r="10" spans="1:52">
      <c r="A10" s="144" t="s">
        <v>258</v>
      </c>
      <c r="B10" s="187">
        <v>2.3205</v>
      </c>
      <c r="C10" s="187">
        <v>2.5837500000000002</v>
      </c>
      <c r="D10" s="187">
        <v>2.9055</v>
      </c>
      <c r="E10" s="187">
        <v>2.9737499999999999</v>
      </c>
      <c r="F10" s="187">
        <v>3.6074999999999999</v>
      </c>
      <c r="G10" s="187">
        <v>3.5002499999999999</v>
      </c>
      <c r="H10" s="187">
        <v>2.9249999999999998</v>
      </c>
      <c r="I10" s="187">
        <v>3.1687500000000002</v>
      </c>
      <c r="J10" s="187">
        <v>2.95425</v>
      </c>
      <c r="K10" s="187">
        <v>3.5489999999999999</v>
      </c>
      <c r="L10" s="187">
        <v>3.5295000000000001</v>
      </c>
      <c r="M10" s="187">
        <v>2.7397499999999999</v>
      </c>
      <c r="N10" s="187">
        <v>2.34</v>
      </c>
      <c r="O10" s="187">
        <v>2.8762500000000002</v>
      </c>
      <c r="P10" s="187">
        <v>2.6227499999999999</v>
      </c>
      <c r="Q10" s="187">
        <v>2.5739999999999998</v>
      </c>
      <c r="R10" s="187">
        <v>2.3010000000000002</v>
      </c>
      <c r="S10" s="187">
        <v>2.2425000000000002</v>
      </c>
      <c r="T10" s="187">
        <v>2.2425000000000002</v>
      </c>
      <c r="U10" s="187">
        <v>2.1937500000000001</v>
      </c>
      <c r="V10" s="187">
        <v>2.145</v>
      </c>
      <c r="W10" s="187">
        <v>2.0474999999999999</v>
      </c>
      <c r="X10" s="187">
        <v>1.8915</v>
      </c>
      <c r="Y10" s="187">
        <v>1.21875</v>
      </c>
      <c r="Z10" s="187">
        <v>0.87749999999999995</v>
      </c>
      <c r="AA10" s="187">
        <v>0.60450000000000004</v>
      </c>
      <c r="AB10" s="187">
        <v>0.624</v>
      </c>
      <c r="AC10" s="187">
        <v>0.82874999999999999</v>
      </c>
      <c r="AD10" s="187">
        <v>1.0725</v>
      </c>
      <c r="AE10" s="187">
        <v>0.84824999999999995</v>
      </c>
      <c r="AF10" s="187">
        <v>0.66300000000000003</v>
      </c>
      <c r="AG10" s="187">
        <v>0.67274999999999996</v>
      </c>
      <c r="AH10" s="187">
        <v>0.82874999999999999</v>
      </c>
      <c r="AI10" s="187">
        <v>0.83850000000000002</v>
      </c>
      <c r="AJ10" s="187">
        <v>0.86775000000000002</v>
      </c>
      <c r="AK10" s="187">
        <v>0.84824999999999995</v>
      </c>
      <c r="AL10" s="187">
        <v>0.82874999999999999</v>
      </c>
      <c r="AM10" s="187">
        <v>0.91649999999999998</v>
      </c>
      <c r="AN10" s="187">
        <v>0.79433998220876501</v>
      </c>
      <c r="AO10" s="187">
        <v>0.85852452845828198</v>
      </c>
      <c r="AP10" s="187">
        <v>0.74586757884300703</v>
      </c>
      <c r="AQ10" s="187">
        <v>0.63691415281361397</v>
      </c>
      <c r="AR10" s="187">
        <v>0.59508785324015601</v>
      </c>
      <c r="AS10" s="187">
        <v>0.77383384649535802</v>
      </c>
      <c r="AT10" s="187">
        <v>1.00554841076215</v>
      </c>
      <c r="AU10" s="188">
        <v>1.14633488487464</v>
      </c>
      <c r="AV10" s="153">
        <v>0.136894862656257</v>
      </c>
      <c r="AW10" s="153">
        <v>1.48476167347644E-2</v>
      </c>
      <c r="AX10" s="153">
        <v>7.7044794727966397E-3</v>
      </c>
    </row>
    <row r="11" spans="1:52">
      <c r="A11" s="144" t="s">
        <v>398</v>
      </c>
      <c r="B11" s="187">
        <v>0.45824999999999999</v>
      </c>
      <c r="C11" s="187">
        <v>0.57525000000000004</v>
      </c>
      <c r="D11" s="187">
        <v>0.36075000000000002</v>
      </c>
      <c r="E11" s="187">
        <v>0.39</v>
      </c>
      <c r="F11" s="187">
        <v>0.29249999999999998</v>
      </c>
      <c r="G11" s="187">
        <v>0.19500000000000001</v>
      </c>
      <c r="H11" s="187">
        <v>0.19500000000000001</v>
      </c>
      <c r="I11" s="187">
        <v>0.156</v>
      </c>
      <c r="J11" s="187">
        <v>0.18525</v>
      </c>
      <c r="K11" s="187">
        <v>0.14624999999999999</v>
      </c>
      <c r="L11" s="187">
        <v>0.11700000000000001</v>
      </c>
      <c r="M11" s="187">
        <v>9.7500000000000003E-2</v>
      </c>
      <c r="N11" s="187">
        <v>9.7500000000000003E-2</v>
      </c>
      <c r="O11" s="187">
        <v>9.7500000000000003E-2</v>
      </c>
      <c r="P11" s="187">
        <v>9.7500000000000003E-2</v>
      </c>
      <c r="Q11" s="187">
        <v>9.7500000000000003E-2</v>
      </c>
      <c r="R11" s="187">
        <v>9.7500000000000003E-2</v>
      </c>
      <c r="S11" s="187">
        <v>9.7500000000000003E-2</v>
      </c>
      <c r="T11" s="187">
        <v>0.98475000000000001</v>
      </c>
      <c r="U11" s="187">
        <v>1.365</v>
      </c>
      <c r="V11" s="187">
        <v>0.48749999999999999</v>
      </c>
      <c r="W11" s="187">
        <v>0.46800000000000003</v>
      </c>
      <c r="X11" s="187">
        <v>0.46800000000000003</v>
      </c>
      <c r="Y11" s="187">
        <v>0.46800000000000003</v>
      </c>
      <c r="Z11" s="187">
        <v>0.35099999999999998</v>
      </c>
      <c r="AA11" s="187">
        <v>0.2535</v>
      </c>
      <c r="AB11" s="187">
        <v>0.17549999999999999</v>
      </c>
      <c r="AC11" s="187">
        <v>0.27300000000000002</v>
      </c>
      <c r="AD11" s="187">
        <v>0.30225000000000002</v>
      </c>
      <c r="AE11" s="187">
        <v>0.17549999999999999</v>
      </c>
      <c r="AF11" s="187">
        <v>0.18525</v>
      </c>
      <c r="AG11" s="187">
        <v>0.14624999999999999</v>
      </c>
      <c r="AH11" s="187">
        <v>0.13650000000000001</v>
      </c>
      <c r="AI11" s="187">
        <v>0.156</v>
      </c>
      <c r="AJ11" s="187">
        <v>0.13650000000000001</v>
      </c>
      <c r="AK11" s="187">
        <v>0.13650000000000001</v>
      </c>
      <c r="AL11" s="187">
        <v>0.2535</v>
      </c>
      <c r="AM11" s="187">
        <v>0.22425</v>
      </c>
      <c r="AN11" s="187">
        <v>4.4731786622991002E-2</v>
      </c>
      <c r="AO11" s="187">
        <v>4.9535858404675497E-2</v>
      </c>
      <c r="AP11" s="187">
        <v>5.3692572852018797E-2</v>
      </c>
      <c r="AQ11" s="187">
        <v>4.2175844930290501E-2</v>
      </c>
      <c r="AR11" s="187">
        <v>3.4523690595517499E-2</v>
      </c>
      <c r="AS11" s="187">
        <v>3.8029368659977497E-2</v>
      </c>
      <c r="AT11" s="187">
        <v>4.1829611603032502E-2</v>
      </c>
      <c r="AU11" s="188">
        <v>5.7608112602917497E-2</v>
      </c>
      <c r="AV11" s="153">
        <v>0.37344601554919699</v>
      </c>
      <c r="AW11" s="153">
        <v>-0.11154564999893</v>
      </c>
      <c r="AX11" s="153">
        <v>3.87182250904171E-4</v>
      </c>
    </row>
    <row r="12" spans="1:52">
      <c r="A12" s="144" t="s">
        <v>259</v>
      </c>
      <c r="B12" s="187">
        <v>0.36075000000000002</v>
      </c>
      <c r="C12" s="187">
        <v>0.39</v>
      </c>
      <c r="D12" s="187">
        <v>0.39</v>
      </c>
      <c r="E12" s="187">
        <v>0.59475</v>
      </c>
      <c r="F12" s="187">
        <v>0.39</v>
      </c>
      <c r="G12" s="187">
        <v>0.42899999999999999</v>
      </c>
      <c r="H12" s="187">
        <v>0.60450000000000004</v>
      </c>
      <c r="I12" s="187">
        <v>0.76049999999999995</v>
      </c>
      <c r="J12" s="187">
        <v>1.33575</v>
      </c>
      <c r="K12" s="187">
        <v>1.5794999999999999</v>
      </c>
      <c r="L12" s="187">
        <v>1.56</v>
      </c>
      <c r="M12" s="187">
        <v>1.1895</v>
      </c>
      <c r="N12" s="187">
        <v>0.94574999999999998</v>
      </c>
      <c r="O12" s="187">
        <v>0.88724999999999998</v>
      </c>
      <c r="P12" s="187">
        <v>0.83850000000000002</v>
      </c>
      <c r="Q12" s="187">
        <v>1.014</v>
      </c>
      <c r="R12" s="187">
        <v>0.96525000000000005</v>
      </c>
      <c r="S12" s="187">
        <v>0.88724999999999998</v>
      </c>
      <c r="T12" s="187">
        <v>0.99450000000000005</v>
      </c>
      <c r="U12" s="187">
        <v>1.0529999999999999</v>
      </c>
      <c r="V12" s="187">
        <v>1.0529999999999999</v>
      </c>
      <c r="W12" s="187">
        <v>1.1895</v>
      </c>
      <c r="X12" s="187">
        <v>1.56</v>
      </c>
      <c r="Y12" s="187">
        <v>1.95</v>
      </c>
      <c r="Z12" s="187">
        <v>2.2229999999999999</v>
      </c>
      <c r="AA12" s="187">
        <v>2.3107500000000001</v>
      </c>
      <c r="AB12" s="187">
        <v>2.496</v>
      </c>
      <c r="AC12" s="187">
        <v>2.0865</v>
      </c>
      <c r="AD12" s="187">
        <v>1.5892500000000001</v>
      </c>
      <c r="AE12" s="187">
        <v>1.4332499999999999</v>
      </c>
      <c r="AF12" s="187">
        <v>2.4082499999999998</v>
      </c>
      <c r="AG12" s="187">
        <v>1.80375</v>
      </c>
      <c r="AH12" s="187">
        <v>1.8915</v>
      </c>
      <c r="AI12" s="187">
        <v>2.1255000000000002</v>
      </c>
      <c r="AJ12" s="187">
        <v>3.3344999999999998</v>
      </c>
      <c r="AK12" s="187">
        <v>2.3595000000000002</v>
      </c>
      <c r="AL12" s="187">
        <v>1.70625</v>
      </c>
      <c r="AM12" s="187">
        <v>1.4039999999999999</v>
      </c>
      <c r="AN12" s="187">
        <v>1.4685626765737001</v>
      </c>
      <c r="AO12" s="187">
        <v>1.6998958718153701</v>
      </c>
      <c r="AP12" s="187">
        <v>1.5048768447713201</v>
      </c>
      <c r="AQ12" s="187">
        <v>1.67036411290076</v>
      </c>
      <c r="AR12" s="187">
        <v>1.2992835026759</v>
      </c>
      <c r="AS12" s="187">
        <v>1.18594110027494</v>
      </c>
      <c r="AT12" s="187">
        <v>1.31273479832137</v>
      </c>
      <c r="AU12" s="188">
        <v>1.1436167635894701</v>
      </c>
      <c r="AV12" s="153">
        <v>-0.131209038503627</v>
      </c>
      <c r="AW12" s="153">
        <v>-8.9007864849992305E-2</v>
      </c>
      <c r="AX12" s="153">
        <v>7.6862110680551597E-3</v>
      </c>
    </row>
    <row r="13" spans="1:52">
      <c r="A13" s="144" t="s">
        <v>261</v>
      </c>
      <c r="B13" s="187">
        <v>0.6825</v>
      </c>
      <c r="C13" s="187">
        <v>0.71174999999999999</v>
      </c>
      <c r="D13" s="187">
        <v>0.72150000000000003</v>
      </c>
      <c r="E13" s="187">
        <v>0.58499999999999996</v>
      </c>
      <c r="F13" s="187">
        <v>0.49725000000000003</v>
      </c>
      <c r="G13" s="187">
        <v>0.54600000000000004</v>
      </c>
      <c r="H13" s="187">
        <v>0.55574999999999997</v>
      </c>
      <c r="I13" s="187">
        <v>0.52649999999999997</v>
      </c>
      <c r="J13" s="187">
        <v>0.69225000000000003</v>
      </c>
      <c r="K13" s="187">
        <v>0.63375000000000004</v>
      </c>
      <c r="L13" s="187">
        <v>0.58499999999999996</v>
      </c>
      <c r="M13" s="187">
        <v>0.48749999999999999</v>
      </c>
      <c r="N13" s="187">
        <v>0.39</v>
      </c>
      <c r="O13" s="187">
        <v>0.29249999999999998</v>
      </c>
      <c r="P13" s="187">
        <v>0.24374999999999999</v>
      </c>
      <c r="Q13" s="187">
        <v>0.19500000000000001</v>
      </c>
      <c r="R13" s="187">
        <v>0.19500000000000001</v>
      </c>
      <c r="S13" s="187">
        <v>0.19500000000000001</v>
      </c>
      <c r="T13" s="187">
        <v>0.19500000000000001</v>
      </c>
      <c r="U13" s="187">
        <v>0.19500000000000001</v>
      </c>
      <c r="V13" s="187">
        <v>0.43874999999999997</v>
      </c>
      <c r="W13" s="187">
        <v>0.46800000000000003</v>
      </c>
      <c r="X13" s="187">
        <v>0.48749999999999999</v>
      </c>
      <c r="Y13" s="187">
        <v>0.55574999999999997</v>
      </c>
      <c r="Z13" s="187">
        <v>0.58499999999999996</v>
      </c>
      <c r="AA13" s="187">
        <v>0.48749999999999999</v>
      </c>
      <c r="AB13" s="187">
        <v>0.48749999999999999</v>
      </c>
      <c r="AC13" s="187">
        <v>0.48749999999999999</v>
      </c>
      <c r="AD13" s="187">
        <v>0.48749999999999999</v>
      </c>
      <c r="AE13" s="187">
        <v>0.43874999999999997</v>
      </c>
      <c r="AF13" s="187">
        <v>0.34125</v>
      </c>
      <c r="AG13" s="187">
        <v>0.34125</v>
      </c>
      <c r="AH13" s="187">
        <v>0.34125</v>
      </c>
      <c r="AI13" s="187">
        <v>0.43874999999999997</v>
      </c>
      <c r="AJ13" s="187">
        <v>0.58499999999999996</v>
      </c>
      <c r="AK13" s="187">
        <v>0.66300000000000003</v>
      </c>
      <c r="AL13" s="187">
        <v>0.69225000000000003</v>
      </c>
      <c r="AM13" s="187">
        <v>0.75075000000000003</v>
      </c>
      <c r="AN13" s="187">
        <v>0.85898391650660499</v>
      </c>
      <c r="AO13" s="187">
        <v>0.83816880002159799</v>
      </c>
      <c r="AP13" s="187">
        <v>0.79560755786054405</v>
      </c>
      <c r="AQ13" s="187">
        <v>0.59705318878315505</v>
      </c>
      <c r="AR13" s="187">
        <v>0.53601534594867695</v>
      </c>
      <c r="AS13" s="187">
        <v>0.51762142697879299</v>
      </c>
      <c r="AT13" s="187">
        <v>0.52353976075400999</v>
      </c>
      <c r="AU13" s="188">
        <v>0.40133229694899902</v>
      </c>
      <c r="AV13" s="153">
        <v>-0.235519838947644</v>
      </c>
      <c r="AW13" s="153">
        <v>-1.10385103599882E-2</v>
      </c>
      <c r="AX13" s="153">
        <v>2.69734131309459E-3</v>
      </c>
    </row>
    <row r="14" spans="1:52">
      <c r="A14" s="144" t="s">
        <v>263</v>
      </c>
      <c r="B14" s="187">
        <v>0.57525000000000004</v>
      </c>
      <c r="C14" s="187">
        <v>0.78974999999999995</v>
      </c>
      <c r="D14" s="187">
        <v>0.73124999999999996</v>
      </c>
      <c r="E14" s="187">
        <v>0.58499999999999996</v>
      </c>
      <c r="F14" s="187">
        <v>0.92625000000000002</v>
      </c>
      <c r="G14" s="187">
        <v>0.87749999999999995</v>
      </c>
      <c r="H14" s="187">
        <v>0.69225000000000003</v>
      </c>
      <c r="I14" s="187">
        <v>0.82874999999999999</v>
      </c>
      <c r="J14" s="187">
        <v>0.83850000000000002</v>
      </c>
      <c r="K14" s="187">
        <v>0.89700000000000002</v>
      </c>
      <c r="L14" s="187">
        <v>0.91649999999999998</v>
      </c>
      <c r="M14" s="187">
        <v>0.47775000000000001</v>
      </c>
      <c r="N14" s="187">
        <v>0.38024999999999998</v>
      </c>
      <c r="O14" s="187">
        <v>0.29249999999999998</v>
      </c>
      <c r="P14" s="187">
        <v>0.29249999999999998</v>
      </c>
      <c r="Q14" s="187">
        <v>0.29249999999999998</v>
      </c>
      <c r="R14" s="187">
        <v>0.29249999999999998</v>
      </c>
      <c r="S14" s="187">
        <v>0.29249999999999998</v>
      </c>
      <c r="T14" s="187">
        <v>0.24374999999999999</v>
      </c>
      <c r="U14" s="187">
        <v>0.24374999999999999</v>
      </c>
      <c r="V14" s="187">
        <v>0.22425</v>
      </c>
      <c r="W14" s="187">
        <v>0.2145</v>
      </c>
      <c r="X14" s="187">
        <v>0.3705</v>
      </c>
      <c r="Y14" s="187">
        <v>0.17549999999999999</v>
      </c>
      <c r="Z14" s="187">
        <v>0.16575000000000001</v>
      </c>
      <c r="AA14" s="187">
        <v>0.16575000000000001</v>
      </c>
      <c r="AB14" s="187">
        <v>0.16575000000000001</v>
      </c>
      <c r="AC14" s="187">
        <v>0.18525</v>
      </c>
      <c r="AD14" s="187">
        <v>0.18525</v>
      </c>
      <c r="AE14" s="187">
        <v>0.24374999999999999</v>
      </c>
      <c r="AF14" s="187">
        <v>0.24374999999999999</v>
      </c>
      <c r="AG14" s="187">
        <v>0.29249999999999998</v>
      </c>
      <c r="AH14" s="187">
        <v>0.24374999999999999</v>
      </c>
      <c r="AI14" s="187">
        <v>0.24374999999999999</v>
      </c>
      <c r="AJ14" s="187">
        <v>0.33150000000000002</v>
      </c>
      <c r="AK14" s="187">
        <v>0.32174999999999998</v>
      </c>
      <c r="AL14" s="187">
        <v>0.156</v>
      </c>
      <c r="AM14" s="187">
        <v>0.14624999999999999</v>
      </c>
      <c r="AN14" s="187">
        <v>0.18342227346162501</v>
      </c>
      <c r="AO14" s="187">
        <v>0.24752523006344199</v>
      </c>
      <c r="AP14" s="187">
        <v>0.27056674344548498</v>
      </c>
      <c r="AQ14" s="187">
        <v>0.187773111763575</v>
      </c>
      <c r="AR14" s="187">
        <v>0.135378009243945</v>
      </c>
      <c r="AS14" s="187">
        <v>0.12497931046506799</v>
      </c>
      <c r="AT14" s="187">
        <v>0.108398840081415</v>
      </c>
      <c r="AU14" s="188">
        <v>0.14066617773186199</v>
      </c>
      <c r="AV14" s="153">
        <v>0.29412679884361698</v>
      </c>
      <c r="AW14" s="153">
        <v>-0.105759963016565</v>
      </c>
      <c r="AX14" s="153">
        <v>9.4541280488939902E-4</v>
      </c>
    </row>
    <row r="15" spans="1:52">
      <c r="A15" s="144" t="s">
        <v>264</v>
      </c>
      <c r="B15" s="187">
        <v>1.6964999999999999</v>
      </c>
      <c r="C15" s="187">
        <v>1.794</v>
      </c>
      <c r="D15" s="187">
        <v>1.86225</v>
      </c>
      <c r="E15" s="187">
        <v>1.716</v>
      </c>
      <c r="F15" s="187">
        <v>3.8610000000000002</v>
      </c>
      <c r="G15" s="187">
        <v>2.8177500000000002</v>
      </c>
      <c r="H15" s="187">
        <v>2.6715</v>
      </c>
      <c r="I15" s="187">
        <v>2.8079999999999998</v>
      </c>
      <c r="J15" s="187">
        <v>1.16025</v>
      </c>
      <c r="K15" s="187">
        <v>1.3454999999999999</v>
      </c>
      <c r="L15" s="187">
        <v>3.2955000000000001</v>
      </c>
      <c r="M15" s="187">
        <v>3.2272500000000002</v>
      </c>
      <c r="N15" s="187">
        <v>3.3540000000000001</v>
      </c>
      <c r="O15" s="187">
        <v>3.4417499999999999</v>
      </c>
      <c r="P15" s="187">
        <v>3.4125000000000001</v>
      </c>
      <c r="Q15" s="187">
        <v>2.7007500000000002</v>
      </c>
      <c r="R15" s="187">
        <v>2.6812499999999999</v>
      </c>
      <c r="S15" s="187">
        <v>2.5447500000000001</v>
      </c>
      <c r="T15" s="187">
        <v>2.34</v>
      </c>
      <c r="U15" s="187">
        <v>2.5350000000000001</v>
      </c>
      <c r="V15" s="187">
        <v>2.5447500000000001</v>
      </c>
      <c r="W15" s="187">
        <v>2.4472499999999999</v>
      </c>
      <c r="X15" s="187">
        <v>2.3497499999999998</v>
      </c>
      <c r="Y15" s="187">
        <v>2.3302499999999999</v>
      </c>
      <c r="Z15" s="187">
        <v>2.3692500000000001</v>
      </c>
      <c r="AA15" s="187">
        <v>0.78</v>
      </c>
      <c r="AB15" s="187">
        <v>0.94574999999999998</v>
      </c>
      <c r="AC15" s="187">
        <v>0.58499999999999996</v>
      </c>
      <c r="AD15" s="187">
        <v>0.43874999999999997</v>
      </c>
      <c r="AE15" s="187">
        <v>0.61424999999999996</v>
      </c>
      <c r="AF15" s="187">
        <v>0.97499999999999998</v>
      </c>
      <c r="AG15" s="187">
        <v>1.3162499999999999</v>
      </c>
      <c r="AH15" s="187">
        <v>1.0237499999999999</v>
      </c>
      <c r="AI15" s="187">
        <v>0.78</v>
      </c>
      <c r="AJ15" s="187">
        <v>0.73124999999999996</v>
      </c>
      <c r="AK15" s="187">
        <v>0.69225000000000003</v>
      </c>
      <c r="AL15" s="187">
        <v>0.69225000000000003</v>
      </c>
      <c r="AM15" s="187">
        <v>0.63375000000000004</v>
      </c>
      <c r="AN15" s="187">
        <v>0.38651167429436201</v>
      </c>
      <c r="AO15" s="187">
        <v>0.32698997708231398</v>
      </c>
      <c r="AP15" s="187">
        <v>0.28687736181897</v>
      </c>
      <c r="AQ15" s="187">
        <v>0.233205159326977</v>
      </c>
      <c r="AR15" s="187">
        <v>0.23212245356274</v>
      </c>
      <c r="AS15" s="187">
        <v>0.2230387323411</v>
      </c>
      <c r="AT15" s="187">
        <v>0.41830213750474499</v>
      </c>
      <c r="AU15" s="188">
        <v>0.19738623103831099</v>
      </c>
      <c r="AV15" s="153">
        <v>-0.52941449075455105</v>
      </c>
      <c r="AW15" s="153">
        <v>-5.4323884347141103E-2</v>
      </c>
      <c r="AX15" s="153">
        <v>1.32662643814916E-3</v>
      </c>
    </row>
    <row r="16" spans="1:52">
      <c r="A16" s="144" t="s">
        <v>265</v>
      </c>
      <c r="B16" s="187">
        <v>4.1827500000000004</v>
      </c>
      <c r="C16" s="187">
        <v>2.9737499999999999</v>
      </c>
      <c r="D16" s="187">
        <v>2.7592500000000002</v>
      </c>
      <c r="E16" s="187">
        <v>2.2327499999999998</v>
      </c>
      <c r="F16" s="187">
        <v>2.2717499999999999</v>
      </c>
      <c r="G16" s="187">
        <v>2.1840000000000002</v>
      </c>
      <c r="H16" s="187">
        <v>1.95</v>
      </c>
      <c r="I16" s="187">
        <v>1.74525</v>
      </c>
      <c r="J16" s="187">
        <v>1.6964999999999999</v>
      </c>
      <c r="K16" s="187">
        <v>1.70625</v>
      </c>
      <c r="L16" s="187">
        <v>1.5794999999999999</v>
      </c>
      <c r="M16" s="187">
        <v>2.7007500000000002</v>
      </c>
      <c r="N16" s="187">
        <v>3.6172499999999999</v>
      </c>
      <c r="O16" s="187">
        <v>4.0267499999999998</v>
      </c>
      <c r="P16" s="187">
        <v>3.7050000000000001</v>
      </c>
      <c r="Q16" s="187">
        <v>3.36375</v>
      </c>
      <c r="R16" s="187">
        <v>3.5295000000000001</v>
      </c>
      <c r="S16" s="187">
        <v>3.4027500000000002</v>
      </c>
      <c r="T16" s="187">
        <v>3.2370000000000001</v>
      </c>
      <c r="U16" s="187">
        <v>3.0225</v>
      </c>
      <c r="V16" s="187">
        <v>3.48075</v>
      </c>
      <c r="W16" s="187">
        <v>3.7537500000000001</v>
      </c>
      <c r="X16" s="187">
        <v>6.3375000000000004</v>
      </c>
      <c r="Y16" s="187">
        <v>4.29</v>
      </c>
      <c r="Z16" s="187">
        <v>3.6074999999999999</v>
      </c>
      <c r="AA16" s="187">
        <v>2.6909999999999998</v>
      </c>
      <c r="AB16" s="187">
        <v>3.2370000000000001</v>
      </c>
      <c r="AC16" s="187">
        <v>4.2314999999999996</v>
      </c>
      <c r="AD16" s="187">
        <v>4.29</v>
      </c>
      <c r="AE16" s="187">
        <v>5.3137499999999998</v>
      </c>
      <c r="AF16" s="187">
        <v>6.9029999999999996</v>
      </c>
      <c r="AG16" s="187">
        <v>5.07</v>
      </c>
      <c r="AH16" s="187">
        <v>7.02</v>
      </c>
      <c r="AI16" s="187">
        <v>8.9700000000000006</v>
      </c>
      <c r="AJ16" s="187">
        <v>8.58</v>
      </c>
      <c r="AK16" s="187">
        <v>6.5324999999999998</v>
      </c>
      <c r="AL16" s="187">
        <v>9.0675000000000008</v>
      </c>
      <c r="AM16" s="187">
        <v>11.0175</v>
      </c>
      <c r="AN16" s="187">
        <v>9.7614309670362598</v>
      </c>
      <c r="AO16" s="187">
        <v>10.4652556943193</v>
      </c>
      <c r="AP16" s="187">
        <v>9.8952507418920597</v>
      </c>
      <c r="AQ16" s="187">
        <v>10.1637326487882</v>
      </c>
      <c r="AR16" s="187">
        <v>7.9595894018221003</v>
      </c>
      <c r="AS16" s="187">
        <v>9.2644919366872394</v>
      </c>
      <c r="AT16" s="187">
        <v>10.475259773754299</v>
      </c>
      <c r="AU16" s="188">
        <v>9.35587882538643</v>
      </c>
      <c r="AV16" s="153">
        <v>-0.10929976759988599</v>
      </c>
      <c r="AW16" s="153">
        <v>2.0158732350843599E-2</v>
      </c>
      <c r="AX16" s="153">
        <v>6.2880557253603406E-2</v>
      </c>
    </row>
    <row r="17" spans="1:50">
      <c r="A17" s="144" t="s">
        <v>389</v>
      </c>
      <c r="B17" s="187">
        <v>0.26324999999999998</v>
      </c>
      <c r="C17" s="187">
        <v>0.2535</v>
      </c>
      <c r="D17" s="187">
        <v>0.30225000000000002</v>
      </c>
      <c r="E17" s="187">
        <v>0.30225000000000002</v>
      </c>
      <c r="F17" s="187">
        <v>0.34125</v>
      </c>
      <c r="G17" s="187">
        <v>0.34125</v>
      </c>
      <c r="H17" s="187">
        <v>0.32174999999999998</v>
      </c>
      <c r="I17" s="187">
        <v>0.312</v>
      </c>
      <c r="J17" s="187">
        <v>0.32174999999999998</v>
      </c>
      <c r="K17" s="187">
        <v>0.39</v>
      </c>
      <c r="L17" s="187">
        <v>0.94574999999999998</v>
      </c>
      <c r="M17" s="187">
        <v>0.91649999999999998</v>
      </c>
      <c r="N17" s="187">
        <v>0.624</v>
      </c>
      <c r="O17" s="187">
        <v>0.82874999999999999</v>
      </c>
      <c r="P17" s="187">
        <v>0.71174999999999999</v>
      </c>
      <c r="Q17" s="187">
        <v>0.75075000000000003</v>
      </c>
      <c r="R17" s="187">
        <v>0.624</v>
      </c>
      <c r="S17" s="187">
        <v>0.60450000000000004</v>
      </c>
      <c r="T17" s="187">
        <v>0.59475</v>
      </c>
      <c r="U17" s="187">
        <v>0.63375000000000004</v>
      </c>
      <c r="V17" s="187">
        <v>0.91649999999999998</v>
      </c>
      <c r="W17" s="187">
        <v>0.95550000000000002</v>
      </c>
      <c r="X17" s="187">
        <v>0.92625000000000002</v>
      </c>
      <c r="Y17" s="187">
        <v>0.97499999999999998</v>
      </c>
      <c r="Z17" s="187">
        <v>0.97499999999999998</v>
      </c>
      <c r="AA17" s="187">
        <v>0.96525000000000005</v>
      </c>
      <c r="AB17" s="187">
        <v>0.96525000000000005</v>
      </c>
      <c r="AC17" s="187">
        <v>0.97499999999999998</v>
      </c>
      <c r="AD17" s="187">
        <v>1.0042500000000001</v>
      </c>
      <c r="AE17" s="187">
        <v>0.95550000000000002</v>
      </c>
      <c r="AF17" s="187">
        <v>0.92625000000000002</v>
      </c>
      <c r="AG17" s="187">
        <v>0.89700000000000002</v>
      </c>
      <c r="AH17" s="187">
        <v>0.93600000000000005</v>
      </c>
      <c r="AI17" s="187">
        <v>1.04325</v>
      </c>
      <c r="AJ17" s="187">
        <v>0.78974999999999995</v>
      </c>
      <c r="AK17" s="187">
        <v>0.55574999999999997</v>
      </c>
      <c r="AL17" s="187">
        <v>0.58499999999999996</v>
      </c>
      <c r="AM17" s="187">
        <v>0.55574999999999997</v>
      </c>
      <c r="AN17" s="187">
        <v>1.02547029819517</v>
      </c>
      <c r="AO17" s="187">
        <v>1.2778892368999899</v>
      </c>
      <c r="AP17" s="187">
        <v>1.3332681647924001</v>
      </c>
      <c r="AQ17" s="187">
        <v>1.41665329316637</v>
      </c>
      <c r="AR17" s="187">
        <v>1.2656022584078499</v>
      </c>
      <c r="AS17" s="187">
        <v>1.11674705729283</v>
      </c>
      <c r="AT17" s="187">
        <v>1.1151942970511799</v>
      </c>
      <c r="AU17" s="188">
        <v>1.51268129646231</v>
      </c>
      <c r="AV17" s="153">
        <v>0.35272238339499301</v>
      </c>
      <c r="AW17" s="153">
        <v>3.5109013938502201E-2</v>
      </c>
      <c r="AX17" s="153">
        <v>1.0166681788412801E-2</v>
      </c>
    </row>
    <row r="18" spans="1:50" s="145" customFormat="1">
      <c r="A18" s="154" t="s">
        <v>268</v>
      </c>
      <c r="B18" s="189">
        <v>10.53975</v>
      </c>
      <c r="C18" s="189">
        <v>10.07175</v>
      </c>
      <c r="D18" s="189">
        <v>10.03275</v>
      </c>
      <c r="E18" s="189">
        <v>9.3795000000000002</v>
      </c>
      <c r="F18" s="189">
        <v>12.1875</v>
      </c>
      <c r="G18" s="189">
        <v>10.890750000000001</v>
      </c>
      <c r="H18" s="189">
        <v>9.9157499999999992</v>
      </c>
      <c r="I18" s="189">
        <v>10.30575</v>
      </c>
      <c r="J18" s="189">
        <v>9.1844999999999999</v>
      </c>
      <c r="K18" s="189">
        <v>10.247249999999999</v>
      </c>
      <c r="L18" s="189">
        <v>12.52875</v>
      </c>
      <c r="M18" s="189">
        <v>11.836499999999999</v>
      </c>
      <c r="N18" s="189">
        <v>11.748749999999999</v>
      </c>
      <c r="O18" s="189">
        <v>12.74325</v>
      </c>
      <c r="P18" s="189">
        <v>11.924250000000001</v>
      </c>
      <c r="Q18" s="189">
        <v>10.988250000000001</v>
      </c>
      <c r="R18" s="189">
        <v>10.686</v>
      </c>
      <c r="S18" s="189">
        <v>10.26675</v>
      </c>
      <c r="T18" s="189">
        <v>10.83225</v>
      </c>
      <c r="U18" s="189">
        <v>11.24175</v>
      </c>
      <c r="V18" s="189">
        <v>11.2905</v>
      </c>
      <c r="W18" s="189">
        <v>11.544</v>
      </c>
      <c r="X18" s="189">
        <v>14.391</v>
      </c>
      <c r="Y18" s="189">
        <v>11.96325</v>
      </c>
      <c r="Z18" s="189">
        <v>11.154</v>
      </c>
      <c r="AA18" s="189">
        <v>8.2582500000000003</v>
      </c>
      <c r="AB18" s="189">
        <v>9.0967500000000001</v>
      </c>
      <c r="AC18" s="189">
        <v>9.6524999999999999</v>
      </c>
      <c r="AD18" s="189">
        <v>9.3697499999999998</v>
      </c>
      <c r="AE18" s="189">
        <v>10.023</v>
      </c>
      <c r="AF18" s="189">
        <v>12.64575</v>
      </c>
      <c r="AG18" s="189">
        <v>10.53975</v>
      </c>
      <c r="AH18" s="189">
        <v>12.4215</v>
      </c>
      <c r="AI18" s="189">
        <v>14.595750000000001</v>
      </c>
      <c r="AJ18" s="189">
        <v>15.356249999999999</v>
      </c>
      <c r="AK18" s="189">
        <v>12.109500000000001</v>
      </c>
      <c r="AL18" s="189">
        <v>13.9815</v>
      </c>
      <c r="AM18" s="189">
        <v>15.64875</v>
      </c>
      <c r="AN18" s="189">
        <v>14.5234535748995</v>
      </c>
      <c r="AO18" s="189">
        <v>15.7637851970649</v>
      </c>
      <c r="AP18" s="189">
        <v>14.886007566275801</v>
      </c>
      <c r="AQ18" s="189">
        <v>14.947871512472901</v>
      </c>
      <c r="AR18" s="189">
        <v>12.0576025154969</v>
      </c>
      <c r="AS18" s="189">
        <v>13.244682779195299</v>
      </c>
      <c r="AT18" s="189">
        <v>15.0008076298323</v>
      </c>
      <c r="AU18" s="189">
        <v>13.9555045886349</v>
      </c>
      <c r="AV18" s="156">
        <v>-7.2224966941160498E-2</v>
      </c>
      <c r="AW18" s="156">
        <v>-2.3391115695046102E-3</v>
      </c>
      <c r="AX18" s="156">
        <v>9.3794492389905407E-2</v>
      </c>
    </row>
    <row r="19" spans="1:50">
      <c r="B19" s="187"/>
      <c r="C19" s="187"/>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8"/>
      <c r="AV19" s="153"/>
      <c r="AW19" s="153"/>
      <c r="AX19" s="153"/>
    </row>
    <row r="20" spans="1:50">
      <c r="A20" s="144" t="s">
        <v>276</v>
      </c>
      <c r="B20" s="187" t="s">
        <v>273</v>
      </c>
      <c r="C20" s="187" t="s">
        <v>273</v>
      </c>
      <c r="D20" s="187" t="s">
        <v>273</v>
      </c>
      <c r="E20" s="187" t="s">
        <v>273</v>
      </c>
      <c r="F20" s="187" t="s">
        <v>273</v>
      </c>
      <c r="G20" s="187" t="s">
        <v>273</v>
      </c>
      <c r="H20" s="187" t="s">
        <v>273</v>
      </c>
      <c r="I20" s="187">
        <v>9.7500000000000003E-2</v>
      </c>
      <c r="J20" s="187">
        <v>0.11700000000000001</v>
      </c>
      <c r="K20" s="187">
        <v>8.7749999999999995E-2</v>
      </c>
      <c r="L20" s="187">
        <v>8.7749999999999995E-2</v>
      </c>
      <c r="M20" s="187">
        <v>0.30225000000000002</v>
      </c>
      <c r="N20" s="187">
        <v>0.312</v>
      </c>
      <c r="O20" s="187">
        <v>0.36075000000000002</v>
      </c>
      <c r="P20" s="187">
        <v>0.35099999999999998</v>
      </c>
      <c r="Q20" s="187">
        <v>6.8250000000000005E-2</v>
      </c>
      <c r="R20" s="187">
        <v>9.7500000000000003E-2</v>
      </c>
      <c r="S20" s="187">
        <v>0.23400000000000001</v>
      </c>
      <c r="T20" s="187">
        <v>0.20474999999999999</v>
      </c>
      <c r="U20" s="187">
        <v>0.20474999999999999</v>
      </c>
      <c r="V20" s="187">
        <v>0.156</v>
      </c>
      <c r="W20" s="187">
        <v>0.17549999999999999</v>
      </c>
      <c r="X20" s="187">
        <v>0.24374999999999999</v>
      </c>
      <c r="Y20" s="187">
        <v>0.18525</v>
      </c>
      <c r="Z20" s="187">
        <v>0.39974999999999999</v>
      </c>
      <c r="AA20" s="187">
        <v>0.2535</v>
      </c>
      <c r="AB20" s="187">
        <v>0.28275</v>
      </c>
      <c r="AC20" s="187">
        <v>0.22425</v>
      </c>
      <c r="AD20" s="187">
        <v>0.23400000000000001</v>
      </c>
      <c r="AE20" s="187">
        <v>0.27300000000000002</v>
      </c>
      <c r="AF20" s="187">
        <v>0.19500000000000001</v>
      </c>
      <c r="AG20" s="187">
        <v>0.18525</v>
      </c>
      <c r="AH20" s="187">
        <v>0.17549999999999999</v>
      </c>
      <c r="AI20" s="187">
        <v>0.13650000000000001</v>
      </c>
      <c r="AJ20" s="187">
        <v>8.7749999999999995E-2</v>
      </c>
      <c r="AK20" s="187">
        <v>8.7749999999999995E-2</v>
      </c>
      <c r="AL20" s="187">
        <v>7.8E-2</v>
      </c>
      <c r="AM20" s="187">
        <v>6.8250000000000005E-2</v>
      </c>
      <c r="AN20" s="187">
        <v>0.10222157714437501</v>
      </c>
      <c r="AO20" s="187">
        <v>0.120125040037958</v>
      </c>
      <c r="AP20" s="187">
        <v>0.10321417669730699</v>
      </c>
      <c r="AQ20" s="187">
        <v>0.13411863834525001</v>
      </c>
      <c r="AR20" s="187">
        <v>0.109230900755535</v>
      </c>
      <c r="AS20" s="187">
        <v>0.105754265182118</v>
      </c>
      <c r="AT20" s="187">
        <v>6.8207578941937505E-2</v>
      </c>
      <c r="AU20" s="188">
        <v>5.7144725230904997E-2</v>
      </c>
      <c r="AV20" s="153">
        <v>-0.16448299461895499</v>
      </c>
      <c r="AW20" s="153">
        <v>-2.48789068064336E-2</v>
      </c>
      <c r="AX20" s="153">
        <v>3.8406783945012701E-4</v>
      </c>
    </row>
    <row r="21" spans="1:50">
      <c r="A21" s="144" t="s">
        <v>280</v>
      </c>
      <c r="B21" s="187" t="s">
        <v>273</v>
      </c>
      <c r="C21" s="187" t="s">
        <v>273</v>
      </c>
      <c r="D21" s="187" t="s">
        <v>273</v>
      </c>
      <c r="E21" s="187" t="s">
        <v>273</v>
      </c>
      <c r="F21" s="187" t="s">
        <v>273</v>
      </c>
      <c r="G21" s="187" t="s">
        <v>273</v>
      </c>
      <c r="H21" s="187" t="s">
        <v>273</v>
      </c>
      <c r="I21" s="187" t="s">
        <v>273</v>
      </c>
      <c r="J21" s="187" t="s">
        <v>273</v>
      </c>
      <c r="K21" s="187" t="s">
        <v>273</v>
      </c>
      <c r="L21" s="187" t="s">
        <v>273</v>
      </c>
      <c r="M21" s="187" t="s">
        <v>273</v>
      </c>
      <c r="N21" s="187" t="s">
        <v>273</v>
      </c>
      <c r="O21" s="187" t="s">
        <v>273</v>
      </c>
      <c r="P21" s="187" t="s">
        <v>273</v>
      </c>
      <c r="Q21" s="187" t="s">
        <v>273</v>
      </c>
      <c r="R21" s="187" t="s">
        <v>273</v>
      </c>
      <c r="S21" s="187" t="s">
        <v>273</v>
      </c>
      <c r="T21" s="187" t="s">
        <v>273</v>
      </c>
      <c r="U21" s="187" t="s">
        <v>273</v>
      </c>
      <c r="V21" s="187" t="s">
        <v>273</v>
      </c>
      <c r="W21" s="187" t="s">
        <v>273</v>
      </c>
      <c r="X21" s="187" t="s">
        <v>273</v>
      </c>
      <c r="Y21" s="187" t="s">
        <v>273</v>
      </c>
      <c r="Z21" s="187" t="s">
        <v>273</v>
      </c>
      <c r="AA21" s="187" t="s">
        <v>273</v>
      </c>
      <c r="AB21" s="187" t="s">
        <v>273</v>
      </c>
      <c r="AC21" s="187" t="s">
        <v>273</v>
      </c>
      <c r="AD21" s="187" t="s">
        <v>273</v>
      </c>
      <c r="AE21" s="187" t="s">
        <v>273</v>
      </c>
      <c r="AF21" s="187" t="s">
        <v>273</v>
      </c>
      <c r="AG21" s="187" t="s">
        <v>273</v>
      </c>
      <c r="AH21" s="187" t="s">
        <v>273</v>
      </c>
      <c r="AI21" s="187" t="s">
        <v>273</v>
      </c>
      <c r="AJ21" s="187" t="s">
        <v>273</v>
      </c>
      <c r="AK21" s="187" t="s">
        <v>273</v>
      </c>
      <c r="AL21" s="187" t="s">
        <v>273</v>
      </c>
      <c r="AM21" s="187" t="s">
        <v>273</v>
      </c>
      <c r="AN21" s="187">
        <v>2.9125121024999999E-2</v>
      </c>
      <c r="AO21" s="187">
        <v>3.8970328800000002E-2</v>
      </c>
      <c r="AP21" s="187">
        <v>2.8310085374999999E-2</v>
      </c>
      <c r="AQ21" s="187">
        <v>2.7115107110617501E-2</v>
      </c>
      <c r="AR21" s="187">
        <v>1.49216932644E-2</v>
      </c>
      <c r="AS21" s="187">
        <v>2.6921606598110201E-2</v>
      </c>
      <c r="AT21" s="187">
        <v>2.0720746330635E-2</v>
      </c>
      <c r="AU21" s="188">
        <v>1.6225568001162E-2</v>
      </c>
      <c r="AV21" s="153">
        <v>-0.21908045251102301</v>
      </c>
      <c r="AW21" s="153" t="s">
        <v>273</v>
      </c>
      <c r="AX21" s="153">
        <v>1.09051514743957E-4</v>
      </c>
    </row>
    <row r="22" spans="1:50">
      <c r="A22" s="144" t="s">
        <v>285</v>
      </c>
      <c r="B22" s="187" t="s">
        <v>273</v>
      </c>
      <c r="C22" s="187" t="s">
        <v>273</v>
      </c>
      <c r="D22" s="187" t="s">
        <v>273</v>
      </c>
      <c r="E22" s="187" t="s">
        <v>273</v>
      </c>
      <c r="F22" s="187" t="s">
        <v>273</v>
      </c>
      <c r="G22" s="187" t="s">
        <v>273</v>
      </c>
      <c r="H22" s="187" t="s">
        <v>273</v>
      </c>
      <c r="I22" s="187" t="s">
        <v>273</v>
      </c>
      <c r="J22" s="187" t="s">
        <v>273</v>
      </c>
      <c r="K22" s="187" t="s">
        <v>273</v>
      </c>
      <c r="L22" s="187" t="s">
        <v>273</v>
      </c>
      <c r="M22" s="187" t="s">
        <v>273</v>
      </c>
      <c r="N22" s="187" t="s">
        <v>273</v>
      </c>
      <c r="O22" s="187" t="s">
        <v>273</v>
      </c>
      <c r="P22" s="187" t="s">
        <v>273</v>
      </c>
      <c r="Q22" s="187" t="s">
        <v>273</v>
      </c>
      <c r="R22" s="187" t="s">
        <v>273</v>
      </c>
      <c r="S22" s="187" t="s">
        <v>273</v>
      </c>
      <c r="T22" s="187" t="s">
        <v>273</v>
      </c>
      <c r="U22" s="187" t="s">
        <v>273</v>
      </c>
      <c r="V22" s="187" t="s">
        <v>273</v>
      </c>
      <c r="W22" s="187" t="s">
        <v>273</v>
      </c>
      <c r="X22" s="187" t="s">
        <v>273</v>
      </c>
      <c r="Y22" s="187" t="s">
        <v>273</v>
      </c>
      <c r="Z22" s="187" t="s">
        <v>273</v>
      </c>
      <c r="AA22" s="187" t="s">
        <v>273</v>
      </c>
      <c r="AB22" s="187" t="s">
        <v>273</v>
      </c>
      <c r="AC22" s="187" t="s">
        <v>273</v>
      </c>
      <c r="AD22" s="187" t="s">
        <v>273</v>
      </c>
      <c r="AE22" s="187" t="s">
        <v>273</v>
      </c>
      <c r="AF22" s="187" t="s">
        <v>273</v>
      </c>
      <c r="AG22" s="187" t="s">
        <v>273</v>
      </c>
      <c r="AH22" s="187" t="s">
        <v>273</v>
      </c>
      <c r="AI22" s="187" t="s">
        <v>273</v>
      </c>
      <c r="AJ22" s="187" t="s">
        <v>273</v>
      </c>
      <c r="AK22" s="187" t="s">
        <v>273</v>
      </c>
      <c r="AL22" s="187" t="s">
        <v>273</v>
      </c>
      <c r="AM22" s="187" t="s">
        <v>273</v>
      </c>
      <c r="AN22" s="187">
        <v>4.7379142289271002E-2</v>
      </c>
      <c r="AO22" s="187">
        <v>5.4034740141047297E-2</v>
      </c>
      <c r="AP22" s="187">
        <v>4.3044652105523301E-2</v>
      </c>
      <c r="AQ22" s="187">
        <v>5.3237057812282503E-2</v>
      </c>
      <c r="AR22" s="187">
        <v>3.6246203128833698E-2</v>
      </c>
      <c r="AS22" s="187">
        <v>3.0353960921826701E-2</v>
      </c>
      <c r="AT22" s="187">
        <v>3.8719824859316299E-2</v>
      </c>
      <c r="AU22" s="188">
        <v>2.9361135697627501E-2</v>
      </c>
      <c r="AV22" s="153">
        <v>-0.24377462651801299</v>
      </c>
      <c r="AW22" s="153" t="s">
        <v>273</v>
      </c>
      <c r="AX22" s="153">
        <v>1.97335237952831E-4</v>
      </c>
    </row>
    <row r="23" spans="1:50">
      <c r="A23" s="144" t="s">
        <v>289</v>
      </c>
      <c r="B23" s="187" t="s">
        <v>273</v>
      </c>
      <c r="C23" s="187" t="s">
        <v>273</v>
      </c>
      <c r="D23" s="187" t="s">
        <v>273</v>
      </c>
      <c r="E23" s="187" t="s">
        <v>273</v>
      </c>
      <c r="F23" s="187" t="s">
        <v>273</v>
      </c>
      <c r="G23" s="187" t="s">
        <v>273</v>
      </c>
      <c r="H23" s="187" t="s">
        <v>273</v>
      </c>
      <c r="I23" s="187" t="s">
        <v>273</v>
      </c>
      <c r="J23" s="187" t="s">
        <v>273</v>
      </c>
      <c r="K23" s="187" t="s">
        <v>273</v>
      </c>
      <c r="L23" s="187" t="s">
        <v>273</v>
      </c>
      <c r="M23" s="187" t="s">
        <v>273</v>
      </c>
      <c r="N23" s="187" t="s">
        <v>273</v>
      </c>
      <c r="O23" s="187" t="s">
        <v>273</v>
      </c>
      <c r="P23" s="187" t="s">
        <v>273</v>
      </c>
      <c r="Q23" s="187" t="s">
        <v>273</v>
      </c>
      <c r="R23" s="187" t="s">
        <v>273</v>
      </c>
      <c r="S23" s="187" t="s">
        <v>273</v>
      </c>
      <c r="T23" s="187" t="s">
        <v>273</v>
      </c>
      <c r="U23" s="187" t="s">
        <v>273</v>
      </c>
      <c r="V23" s="187" t="s">
        <v>273</v>
      </c>
      <c r="W23" s="187" t="s">
        <v>273</v>
      </c>
      <c r="X23" s="187" t="s">
        <v>273</v>
      </c>
      <c r="Y23" s="187" t="s">
        <v>273</v>
      </c>
      <c r="Z23" s="187" t="s">
        <v>273</v>
      </c>
      <c r="AA23" s="187" t="s">
        <v>273</v>
      </c>
      <c r="AB23" s="187" t="s">
        <v>273</v>
      </c>
      <c r="AC23" s="187" t="s">
        <v>273</v>
      </c>
      <c r="AD23" s="187" t="s">
        <v>273</v>
      </c>
      <c r="AE23" s="187" t="s">
        <v>273</v>
      </c>
      <c r="AF23" s="187" t="s">
        <v>273</v>
      </c>
      <c r="AG23" s="187" t="s">
        <v>273</v>
      </c>
      <c r="AH23" s="187" t="s">
        <v>273</v>
      </c>
      <c r="AI23" s="187" t="s">
        <v>273</v>
      </c>
      <c r="AJ23" s="187" t="s">
        <v>273</v>
      </c>
      <c r="AK23" s="187" t="s">
        <v>273</v>
      </c>
      <c r="AL23" s="187" t="s">
        <v>273</v>
      </c>
      <c r="AM23" s="187" t="s">
        <v>273</v>
      </c>
      <c r="AN23" s="187">
        <v>2.8527303584324998E-2</v>
      </c>
      <c r="AO23" s="187">
        <v>2.0231324781329999E-2</v>
      </c>
      <c r="AP23" s="187">
        <v>4.1268243526877302E-2</v>
      </c>
      <c r="AQ23" s="187">
        <v>2.5738614343942499E-2</v>
      </c>
      <c r="AR23" s="187">
        <v>1.7642897328712499E-2</v>
      </c>
      <c r="AS23" s="187">
        <v>1.87871060813475E-2</v>
      </c>
      <c r="AT23" s="187">
        <v>1.97853257338425E-2</v>
      </c>
      <c r="AU23" s="188">
        <v>1.8192739620646499E-2</v>
      </c>
      <c r="AV23" s="153">
        <v>-8.3005611034298502E-2</v>
      </c>
      <c r="AW23" s="153" t="s">
        <v>273</v>
      </c>
      <c r="AX23" s="153">
        <v>1.22272811209556E-4</v>
      </c>
    </row>
    <row r="24" spans="1:50">
      <c r="A24" s="144" t="s">
        <v>291</v>
      </c>
      <c r="B24" s="187">
        <v>2.7592500000000002</v>
      </c>
      <c r="C24" s="187">
        <v>2.7105000000000001</v>
      </c>
      <c r="D24" s="187">
        <v>0.27300000000000002</v>
      </c>
      <c r="E24" s="187">
        <v>0.14624999999999999</v>
      </c>
      <c r="F24" s="187">
        <v>0.29249999999999998</v>
      </c>
      <c r="G24" s="187">
        <v>0.47775000000000001</v>
      </c>
      <c r="H24" s="187">
        <v>0.23400000000000001</v>
      </c>
      <c r="I24" s="187">
        <v>0.28275</v>
      </c>
      <c r="J24" s="187">
        <v>0.34125</v>
      </c>
      <c r="K24" s="187">
        <v>0.27300000000000002</v>
      </c>
      <c r="L24" s="187">
        <v>0.29249999999999998</v>
      </c>
      <c r="M24" s="187">
        <v>0.156</v>
      </c>
      <c r="N24" s="187">
        <v>0.32174999999999998</v>
      </c>
      <c r="O24" s="187">
        <v>0.17549999999999999</v>
      </c>
      <c r="P24" s="187">
        <v>1.39425</v>
      </c>
      <c r="Q24" s="187">
        <v>0.47775000000000001</v>
      </c>
      <c r="R24" s="187">
        <v>0.35099999999999998</v>
      </c>
      <c r="S24" s="187">
        <v>0.29249999999999998</v>
      </c>
      <c r="T24" s="187">
        <v>0.33150000000000002</v>
      </c>
      <c r="U24" s="187">
        <v>0.36075000000000002</v>
      </c>
      <c r="V24" s="187">
        <v>0.39974999999999999</v>
      </c>
      <c r="W24" s="187">
        <v>0.41925000000000001</v>
      </c>
      <c r="X24" s="187">
        <v>0.39974999999999999</v>
      </c>
      <c r="Y24" s="187">
        <v>0.44850000000000001</v>
      </c>
      <c r="Z24" s="187">
        <v>0.64349999999999996</v>
      </c>
      <c r="AA24" s="187">
        <v>0.67274999999999996</v>
      </c>
      <c r="AB24" s="187">
        <v>0.53625</v>
      </c>
      <c r="AC24" s="187">
        <v>0.57525000000000004</v>
      </c>
      <c r="AD24" s="187">
        <v>0.60450000000000004</v>
      </c>
      <c r="AE24" s="187">
        <v>0.58499999999999996</v>
      </c>
      <c r="AF24" s="187">
        <v>0.58499999999999996</v>
      </c>
      <c r="AG24" s="187">
        <v>0.58499999999999996</v>
      </c>
      <c r="AH24" s="187">
        <v>0.58499999999999996</v>
      </c>
      <c r="AI24" s="187">
        <v>0.48749999999999999</v>
      </c>
      <c r="AJ24" s="187">
        <v>0.48749999999999999</v>
      </c>
      <c r="AK24" s="187">
        <v>0.58499999999999996</v>
      </c>
      <c r="AL24" s="187">
        <v>0.63375000000000004</v>
      </c>
      <c r="AM24" s="187">
        <v>0.66300000000000003</v>
      </c>
      <c r="AN24" s="187">
        <v>0.44236232891817501</v>
      </c>
      <c r="AO24" s="187">
        <v>0.36273488987855901</v>
      </c>
      <c r="AP24" s="187">
        <v>0.37439854535533301</v>
      </c>
      <c r="AQ24" s="187">
        <v>0.39705234386368199</v>
      </c>
      <c r="AR24" s="187">
        <v>0.232380902522769</v>
      </c>
      <c r="AS24" s="187">
        <v>0.198689184518097</v>
      </c>
      <c r="AT24" s="187">
        <v>0.15180098176599499</v>
      </c>
      <c r="AU24" s="188">
        <v>0.14797867631810399</v>
      </c>
      <c r="AV24" s="153">
        <v>-2.7843158337933299E-2</v>
      </c>
      <c r="AW24" s="153">
        <v>-0.110122971298003</v>
      </c>
      <c r="AX24" s="153">
        <v>9.945598700236149E-4</v>
      </c>
    </row>
    <row r="25" spans="1:50">
      <c r="A25" s="144" t="s">
        <v>292</v>
      </c>
      <c r="B25" s="187" t="s">
        <v>273</v>
      </c>
      <c r="C25" s="187" t="s">
        <v>273</v>
      </c>
      <c r="D25" s="187" t="s">
        <v>273</v>
      </c>
      <c r="E25" s="187" t="s">
        <v>273</v>
      </c>
      <c r="F25" s="187" t="s">
        <v>273</v>
      </c>
      <c r="G25" s="187" t="s">
        <v>273</v>
      </c>
      <c r="H25" s="187" t="s">
        <v>273</v>
      </c>
      <c r="I25" s="187" t="s">
        <v>273</v>
      </c>
      <c r="J25" s="187" t="s">
        <v>273</v>
      </c>
      <c r="K25" s="187" t="s">
        <v>273</v>
      </c>
      <c r="L25" s="187" t="s">
        <v>273</v>
      </c>
      <c r="M25" s="187" t="s">
        <v>273</v>
      </c>
      <c r="N25" s="187" t="s">
        <v>273</v>
      </c>
      <c r="O25" s="187" t="s">
        <v>273</v>
      </c>
      <c r="P25" s="187" t="s">
        <v>273</v>
      </c>
      <c r="Q25" s="187" t="s">
        <v>273</v>
      </c>
      <c r="R25" s="187" t="s">
        <v>273</v>
      </c>
      <c r="S25" s="187" t="s">
        <v>273</v>
      </c>
      <c r="T25" s="187" t="s">
        <v>273</v>
      </c>
      <c r="U25" s="187" t="s">
        <v>273</v>
      </c>
      <c r="V25" s="187" t="s">
        <v>273</v>
      </c>
      <c r="W25" s="187" t="s">
        <v>273</v>
      </c>
      <c r="X25" s="187" t="s">
        <v>273</v>
      </c>
      <c r="Y25" s="187" t="s">
        <v>273</v>
      </c>
      <c r="Z25" s="187" t="s">
        <v>273</v>
      </c>
      <c r="AA25" s="187" t="s">
        <v>273</v>
      </c>
      <c r="AB25" s="187" t="s">
        <v>273</v>
      </c>
      <c r="AC25" s="187" t="s">
        <v>273</v>
      </c>
      <c r="AD25" s="187" t="s">
        <v>273</v>
      </c>
      <c r="AE25" s="187" t="s">
        <v>273</v>
      </c>
      <c r="AF25" s="187" t="s">
        <v>273</v>
      </c>
      <c r="AG25" s="187" t="s">
        <v>273</v>
      </c>
      <c r="AH25" s="187" t="s">
        <v>273</v>
      </c>
      <c r="AI25" s="187" t="s">
        <v>273</v>
      </c>
      <c r="AJ25" s="187" t="s">
        <v>273</v>
      </c>
      <c r="AK25" s="187" t="s">
        <v>273</v>
      </c>
      <c r="AL25" s="187" t="s">
        <v>273</v>
      </c>
      <c r="AM25" s="187" t="s">
        <v>273</v>
      </c>
      <c r="AN25" s="187">
        <v>2.83575663119775E-2</v>
      </c>
      <c r="AO25" s="187">
        <v>3.3009184521592502E-2</v>
      </c>
      <c r="AP25" s="187">
        <v>3.6199979685382501E-2</v>
      </c>
      <c r="AQ25" s="187">
        <v>9.6239434043805E-2</v>
      </c>
      <c r="AR25" s="187">
        <v>4.6035160589661797E-2</v>
      </c>
      <c r="AS25" s="187">
        <v>5.7240023649354002E-2</v>
      </c>
      <c r="AT25" s="187">
        <v>4.8575065293007501E-2</v>
      </c>
      <c r="AU25" s="188">
        <v>5.7789100265617503E-2</v>
      </c>
      <c r="AV25" s="153">
        <v>0.186436007886148</v>
      </c>
      <c r="AW25" s="153" t="s">
        <v>273</v>
      </c>
      <c r="AX25" s="153">
        <v>3.88398663097937E-4</v>
      </c>
    </row>
    <row r="26" spans="1:50">
      <c r="A26" s="144" t="s">
        <v>294</v>
      </c>
      <c r="B26" s="187">
        <v>9.7500000000000003E-2</v>
      </c>
      <c r="C26" s="187">
        <v>9.7500000000000003E-2</v>
      </c>
      <c r="D26" s="187">
        <v>6.8250000000000005E-2</v>
      </c>
      <c r="E26" s="187">
        <v>6.8250000000000005E-2</v>
      </c>
      <c r="F26" s="187">
        <v>5.8500000000000003E-2</v>
      </c>
      <c r="G26" s="187">
        <v>6.8250000000000005E-2</v>
      </c>
      <c r="H26" s="187" t="s">
        <v>273</v>
      </c>
      <c r="I26" s="187" t="s">
        <v>273</v>
      </c>
      <c r="J26" s="187" t="s">
        <v>273</v>
      </c>
      <c r="K26" s="187" t="s">
        <v>273</v>
      </c>
      <c r="L26" s="187" t="s">
        <v>273</v>
      </c>
      <c r="M26" s="187" t="s">
        <v>273</v>
      </c>
      <c r="N26" s="187" t="s">
        <v>273</v>
      </c>
      <c r="O26" s="187" t="s">
        <v>273</v>
      </c>
      <c r="P26" s="187" t="s">
        <v>273</v>
      </c>
      <c r="Q26" s="187" t="s">
        <v>273</v>
      </c>
      <c r="R26" s="187" t="s">
        <v>273</v>
      </c>
      <c r="S26" s="187" t="s">
        <v>273</v>
      </c>
      <c r="T26" s="187" t="s">
        <v>273</v>
      </c>
      <c r="U26" s="187" t="s">
        <v>273</v>
      </c>
      <c r="V26" s="187" t="s">
        <v>273</v>
      </c>
      <c r="W26" s="187" t="s">
        <v>273</v>
      </c>
      <c r="X26" s="187" t="s">
        <v>273</v>
      </c>
      <c r="Y26" s="187" t="s">
        <v>273</v>
      </c>
      <c r="Z26" s="187" t="s">
        <v>273</v>
      </c>
      <c r="AA26" s="187" t="s">
        <v>273</v>
      </c>
      <c r="AB26" s="187" t="s">
        <v>273</v>
      </c>
      <c r="AC26" s="187" t="s">
        <v>273</v>
      </c>
      <c r="AD26" s="187" t="s">
        <v>273</v>
      </c>
      <c r="AE26" s="187" t="s">
        <v>273</v>
      </c>
      <c r="AF26" s="187" t="s">
        <v>273</v>
      </c>
      <c r="AG26" s="187" t="s">
        <v>273</v>
      </c>
      <c r="AH26" s="187" t="s">
        <v>273</v>
      </c>
      <c r="AI26" s="187" t="s">
        <v>273</v>
      </c>
      <c r="AJ26" s="187" t="s">
        <v>273</v>
      </c>
      <c r="AK26" s="187" t="s">
        <v>273</v>
      </c>
      <c r="AL26" s="187" t="s">
        <v>273</v>
      </c>
      <c r="AM26" s="187" t="s">
        <v>273</v>
      </c>
      <c r="AN26" s="187">
        <v>3.5988271523489997E-2</v>
      </c>
      <c r="AO26" s="187">
        <v>5.9441385681921699E-2</v>
      </c>
      <c r="AP26" s="187">
        <v>4.9416193537658998E-2</v>
      </c>
      <c r="AQ26" s="187">
        <v>3.1932311609279299E-2</v>
      </c>
      <c r="AR26" s="187">
        <v>1.8415225799489999E-2</v>
      </c>
      <c r="AS26" s="187">
        <v>1.8697489141519499E-2</v>
      </c>
      <c r="AT26" s="187">
        <v>1.604651957376E-2</v>
      </c>
      <c r="AU26" s="188">
        <v>1.5575214134600199E-2</v>
      </c>
      <c r="AV26" s="153">
        <v>-3.2023185256695598E-2</v>
      </c>
      <c r="AW26" s="153" t="s">
        <v>273</v>
      </c>
      <c r="AX26" s="153">
        <v>1.0468050756177001E-4</v>
      </c>
    </row>
    <row r="27" spans="1:50">
      <c r="A27" s="144" t="s">
        <v>301</v>
      </c>
      <c r="B27" s="187" t="s">
        <v>273</v>
      </c>
      <c r="C27" s="187" t="s">
        <v>273</v>
      </c>
      <c r="D27" s="187" t="s">
        <v>273</v>
      </c>
      <c r="E27" s="187" t="s">
        <v>273</v>
      </c>
      <c r="F27" s="187" t="s">
        <v>273</v>
      </c>
      <c r="G27" s="187" t="s">
        <v>273</v>
      </c>
      <c r="H27" s="187" t="s">
        <v>273</v>
      </c>
      <c r="I27" s="187" t="s">
        <v>273</v>
      </c>
      <c r="J27" s="187" t="s">
        <v>273</v>
      </c>
      <c r="K27" s="187" t="s">
        <v>273</v>
      </c>
      <c r="L27" s="187" t="s">
        <v>273</v>
      </c>
      <c r="M27" s="187" t="s">
        <v>273</v>
      </c>
      <c r="N27" s="187" t="s">
        <v>273</v>
      </c>
      <c r="O27" s="187" t="s">
        <v>273</v>
      </c>
      <c r="P27" s="187" t="s">
        <v>273</v>
      </c>
      <c r="Q27" s="187" t="s">
        <v>273</v>
      </c>
      <c r="R27" s="187" t="s">
        <v>273</v>
      </c>
      <c r="S27" s="187" t="s">
        <v>273</v>
      </c>
      <c r="T27" s="187" t="s">
        <v>273</v>
      </c>
      <c r="U27" s="187" t="s">
        <v>273</v>
      </c>
      <c r="V27" s="187" t="s">
        <v>273</v>
      </c>
      <c r="W27" s="187" t="s">
        <v>273</v>
      </c>
      <c r="X27" s="187" t="s">
        <v>273</v>
      </c>
      <c r="Y27" s="187" t="s">
        <v>273</v>
      </c>
      <c r="Z27" s="187" t="s">
        <v>273</v>
      </c>
      <c r="AA27" s="187" t="s">
        <v>273</v>
      </c>
      <c r="AB27" s="187" t="s">
        <v>273</v>
      </c>
      <c r="AC27" s="187" t="s">
        <v>273</v>
      </c>
      <c r="AD27" s="187" t="s">
        <v>273</v>
      </c>
      <c r="AE27" s="187" t="s">
        <v>273</v>
      </c>
      <c r="AF27" s="187" t="s">
        <v>273</v>
      </c>
      <c r="AG27" s="187" t="s">
        <v>273</v>
      </c>
      <c r="AH27" s="187" t="s">
        <v>273</v>
      </c>
      <c r="AI27" s="187" t="s">
        <v>273</v>
      </c>
      <c r="AJ27" s="187" t="s">
        <v>273</v>
      </c>
      <c r="AK27" s="187" t="s">
        <v>273</v>
      </c>
      <c r="AL27" s="187" t="s">
        <v>273</v>
      </c>
      <c r="AM27" s="187" t="s">
        <v>273</v>
      </c>
      <c r="AN27" s="187">
        <v>0.22550119432059401</v>
      </c>
      <c r="AO27" s="187">
        <v>0.23725235494119901</v>
      </c>
      <c r="AP27" s="187">
        <v>0.23039130368824001</v>
      </c>
      <c r="AQ27" s="187">
        <v>0.23507183930109701</v>
      </c>
      <c r="AR27" s="187">
        <v>0.156122608700385</v>
      </c>
      <c r="AS27" s="187">
        <v>0.159448437728307</v>
      </c>
      <c r="AT27" s="187">
        <v>0.118022189356793</v>
      </c>
      <c r="AU27" s="188">
        <v>0.104058110853665</v>
      </c>
      <c r="AV27" s="153">
        <v>-0.120726368143726</v>
      </c>
      <c r="AW27" s="153" t="s">
        <v>273</v>
      </c>
      <c r="AX27" s="153">
        <v>6.9937117820306999E-4</v>
      </c>
    </row>
    <row r="28" spans="1:50">
      <c r="A28" s="144" t="s">
        <v>302</v>
      </c>
      <c r="B28" s="187">
        <v>2.9932500000000002</v>
      </c>
      <c r="C28" s="187">
        <v>3.0907499999999999</v>
      </c>
      <c r="D28" s="187">
        <v>3.1785000000000001</v>
      </c>
      <c r="E28" s="187">
        <v>4.2119999999999997</v>
      </c>
      <c r="F28" s="187">
        <v>6.44475</v>
      </c>
      <c r="G28" s="187">
        <v>4.2119999999999997</v>
      </c>
      <c r="H28" s="187">
        <v>4.1047500000000001</v>
      </c>
      <c r="I28" s="187">
        <v>3.94875</v>
      </c>
      <c r="J28" s="187">
        <v>3.7050000000000001</v>
      </c>
      <c r="K28" s="187">
        <v>3.3247499999999999</v>
      </c>
      <c r="L28" s="187">
        <v>2.5447500000000001</v>
      </c>
      <c r="M28" s="187">
        <v>2.0865</v>
      </c>
      <c r="N28" s="187">
        <v>2.0670000000000002</v>
      </c>
      <c r="O28" s="187">
        <v>2.1840000000000002</v>
      </c>
      <c r="P28" s="187">
        <v>2.3205</v>
      </c>
      <c r="Q28" s="187">
        <v>2.5447500000000001</v>
      </c>
      <c r="R28" s="187">
        <v>2.34</v>
      </c>
      <c r="S28" s="187">
        <v>2.4277500000000001</v>
      </c>
      <c r="T28" s="187">
        <v>2.3692500000000001</v>
      </c>
      <c r="U28" s="187">
        <v>3.1102500000000002</v>
      </c>
      <c r="V28" s="187">
        <v>2.2327499999999998</v>
      </c>
      <c r="W28" s="187">
        <v>2.3692500000000001</v>
      </c>
      <c r="X28" s="187">
        <v>1.97925</v>
      </c>
      <c r="Y28" s="187">
        <v>1.95</v>
      </c>
      <c r="Z28" s="187">
        <v>2.0474999999999999</v>
      </c>
      <c r="AA28" s="187">
        <v>1.6964999999999999</v>
      </c>
      <c r="AB28" s="187">
        <v>1.6575</v>
      </c>
      <c r="AC28" s="187">
        <v>1.599</v>
      </c>
      <c r="AD28" s="187">
        <v>1.45275</v>
      </c>
      <c r="AE28" s="187">
        <v>1.5502499999999999</v>
      </c>
      <c r="AF28" s="187">
        <v>1.5892500000000001</v>
      </c>
      <c r="AG28" s="187">
        <v>1.5015000000000001</v>
      </c>
      <c r="AH28" s="187">
        <v>0.6825</v>
      </c>
      <c r="AI28" s="187">
        <v>0.6825</v>
      </c>
      <c r="AJ28" s="187">
        <v>0.6825</v>
      </c>
      <c r="AK28" s="187">
        <v>0.71174999999999999</v>
      </c>
      <c r="AL28" s="187">
        <v>0.61424999999999996</v>
      </c>
      <c r="AM28" s="187">
        <v>1.17</v>
      </c>
      <c r="AN28" s="187">
        <v>1.36779712267655</v>
      </c>
      <c r="AO28" s="187">
        <v>1.3586223588748201</v>
      </c>
      <c r="AP28" s="187">
        <v>1.35180584819748</v>
      </c>
      <c r="AQ28" s="187">
        <v>1.3931194093271699</v>
      </c>
      <c r="AR28" s="187">
        <v>1.36629108078249</v>
      </c>
      <c r="AS28" s="187">
        <v>1.2321835359556601</v>
      </c>
      <c r="AT28" s="187">
        <v>1.1737606855240501</v>
      </c>
      <c r="AU28" s="188">
        <v>1.10432169216788</v>
      </c>
      <c r="AV28" s="153">
        <v>-6.1730015865023101E-2</v>
      </c>
      <c r="AW28" s="153">
        <v>5.5717426270673401E-2</v>
      </c>
      <c r="AX28" s="153">
        <v>7.4221101712367097E-3</v>
      </c>
    </row>
    <row r="29" spans="1:50">
      <c r="A29" s="144" t="s">
        <v>303</v>
      </c>
      <c r="B29" s="187" t="s">
        <v>273</v>
      </c>
      <c r="C29" s="187" t="s">
        <v>273</v>
      </c>
      <c r="D29" s="187" t="s">
        <v>273</v>
      </c>
      <c r="E29" s="187" t="s">
        <v>273</v>
      </c>
      <c r="F29" s="187" t="s">
        <v>273</v>
      </c>
      <c r="G29" s="187" t="s">
        <v>273</v>
      </c>
      <c r="H29" s="187" t="s">
        <v>273</v>
      </c>
      <c r="I29" s="187" t="s">
        <v>273</v>
      </c>
      <c r="J29" s="187" t="s">
        <v>273</v>
      </c>
      <c r="K29" s="187" t="s">
        <v>273</v>
      </c>
      <c r="L29" s="187" t="s">
        <v>273</v>
      </c>
      <c r="M29" s="187" t="s">
        <v>273</v>
      </c>
      <c r="N29" s="187" t="s">
        <v>273</v>
      </c>
      <c r="O29" s="187" t="s">
        <v>273</v>
      </c>
      <c r="P29" s="187" t="s">
        <v>273</v>
      </c>
      <c r="Q29" s="187" t="s">
        <v>273</v>
      </c>
      <c r="R29" s="187" t="s">
        <v>273</v>
      </c>
      <c r="S29" s="187" t="s">
        <v>273</v>
      </c>
      <c r="T29" s="187" t="s">
        <v>273</v>
      </c>
      <c r="U29" s="187" t="s">
        <v>273</v>
      </c>
      <c r="V29" s="187" t="s">
        <v>273</v>
      </c>
      <c r="W29" s="187" t="s">
        <v>273</v>
      </c>
      <c r="X29" s="187" t="s">
        <v>273</v>
      </c>
      <c r="Y29" s="187" t="s">
        <v>273</v>
      </c>
      <c r="Z29" s="187" t="s">
        <v>273</v>
      </c>
      <c r="AA29" s="187" t="s">
        <v>273</v>
      </c>
      <c r="AB29" s="187" t="s">
        <v>273</v>
      </c>
      <c r="AC29" s="187" t="s">
        <v>273</v>
      </c>
      <c r="AD29" s="187" t="s">
        <v>273</v>
      </c>
      <c r="AE29" s="187" t="s">
        <v>273</v>
      </c>
      <c r="AF29" s="187" t="s">
        <v>273</v>
      </c>
      <c r="AG29" s="187" t="s">
        <v>273</v>
      </c>
      <c r="AH29" s="187" t="s">
        <v>273</v>
      </c>
      <c r="AI29" s="187" t="s">
        <v>273</v>
      </c>
      <c r="AJ29" s="187" t="s">
        <v>273</v>
      </c>
      <c r="AK29" s="187" t="s">
        <v>273</v>
      </c>
      <c r="AL29" s="187" t="s">
        <v>273</v>
      </c>
      <c r="AM29" s="187" t="s">
        <v>273</v>
      </c>
      <c r="AN29" s="187">
        <v>0.44343227063728102</v>
      </c>
      <c r="AO29" s="187">
        <v>0.49374394297472401</v>
      </c>
      <c r="AP29" s="187">
        <v>0.45932920388424198</v>
      </c>
      <c r="AQ29" s="187">
        <v>0.42555170545760901</v>
      </c>
      <c r="AR29" s="187">
        <v>0.31408550204264002</v>
      </c>
      <c r="AS29" s="187">
        <v>0.36735963738977101</v>
      </c>
      <c r="AT29" s="187">
        <v>0.43499393361722999</v>
      </c>
      <c r="AU29" s="188">
        <v>0.40061803274417002</v>
      </c>
      <c r="AV29" s="153">
        <v>-8.1542483517002204E-2</v>
      </c>
      <c r="AW29" s="153" t="s">
        <v>273</v>
      </c>
      <c r="AX29" s="153">
        <v>2.69254076660781E-3</v>
      </c>
    </row>
    <row r="30" spans="1:50">
      <c r="A30" s="154" t="s">
        <v>304</v>
      </c>
      <c r="B30" s="189">
        <v>5.85</v>
      </c>
      <c r="C30" s="189">
        <v>5.8987499999999997</v>
      </c>
      <c r="D30" s="189">
        <v>3.5197500000000002</v>
      </c>
      <c r="E30" s="189">
        <v>4.4264999999999999</v>
      </c>
      <c r="F30" s="189">
        <v>6.79575</v>
      </c>
      <c r="G30" s="189">
        <v>4.758</v>
      </c>
      <c r="H30" s="189">
        <v>4.3387500000000001</v>
      </c>
      <c r="I30" s="189">
        <v>4.3289999999999997</v>
      </c>
      <c r="J30" s="189">
        <v>4.1632499999999997</v>
      </c>
      <c r="K30" s="189">
        <v>3.6855000000000002</v>
      </c>
      <c r="L30" s="189">
        <v>2.9249999999999998</v>
      </c>
      <c r="M30" s="189">
        <v>2.5447500000000001</v>
      </c>
      <c r="N30" s="189">
        <v>2.7007500000000002</v>
      </c>
      <c r="O30" s="189">
        <v>2.7202500000000001</v>
      </c>
      <c r="P30" s="189">
        <v>4.0657500000000004</v>
      </c>
      <c r="Q30" s="189">
        <v>3.0907499999999999</v>
      </c>
      <c r="R30" s="189">
        <v>2.7885</v>
      </c>
      <c r="S30" s="189">
        <v>2.95425</v>
      </c>
      <c r="T30" s="189">
        <v>2.9055</v>
      </c>
      <c r="U30" s="189">
        <v>3.6757499999999999</v>
      </c>
      <c r="V30" s="189">
        <v>2.7885</v>
      </c>
      <c r="W30" s="189">
        <v>2.964</v>
      </c>
      <c r="X30" s="189">
        <v>2.6227499999999999</v>
      </c>
      <c r="Y30" s="189">
        <v>2.5837500000000002</v>
      </c>
      <c r="Z30" s="189">
        <v>3.0907499999999999</v>
      </c>
      <c r="AA30" s="189">
        <v>2.6227499999999999</v>
      </c>
      <c r="AB30" s="189">
        <v>2.4765000000000001</v>
      </c>
      <c r="AC30" s="189">
        <v>2.3984999999999999</v>
      </c>
      <c r="AD30" s="189">
        <v>2.2912499999999998</v>
      </c>
      <c r="AE30" s="189">
        <v>2.4082499999999998</v>
      </c>
      <c r="AF30" s="189">
        <v>2.3692500000000001</v>
      </c>
      <c r="AG30" s="189">
        <v>2.2717499999999999</v>
      </c>
      <c r="AH30" s="189">
        <v>1.4430000000000001</v>
      </c>
      <c r="AI30" s="189">
        <v>1.3065</v>
      </c>
      <c r="AJ30" s="189">
        <v>1.2577499999999999</v>
      </c>
      <c r="AK30" s="189">
        <v>1.3845000000000001</v>
      </c>
      <c r="AL30" s="189">
        <v>1.3260000000000001</v>
      </c>
      <c r="AM30" s="189">
        <v>1.9012500000000001</v>
      </c>
      <c r="AN30" s="189">
        <v>2.75069189843104</v>
      </c>
      <c r="AO30" s="189">
        <v>2.7781655506331502</v>
      </c>
      <c r="AP30" s="189">
        <v>2.7173782320530502</v>
      </c>
      <c r="AQ30" s="189">
        <v>2.8191764612147399</v>
      </c>
      <c r="AR30" s="189">
        <v>2.3113721749149199</v>
      </c>
      <c r="AS30" s="189">
        <v>2.2154352471661101</v>
      </c>
      <c r="AT30" s="189">
        <v>2.0906328509965699</v>
      </c>
      <c r="AU30" s="189">
        <v>1.9512649950343799</v>
      </c>
      <c r="AV30" s="156">
        <v>-6.9213100241994202E-2</v>
      </c>
      <c r="AW30" s="156">
        <v>5.2127432913175599E-2</v>
      </c>
      <c r="AX30" s="156">
        <v>1.3114388560087399E-2</v>
      </c>
    </row>
    <row r="31" spans="1:50">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8"/>
      <c r="AV31" s="153"/>
      <c r="AW31" s="153"/>
      <c r="AX31" s="153"/>
    </row>
    <row r="32" spans="1:50">
      <c r="A32" s="144" t="s">
        <v>305</v>
      </c>
      <c r="B32" s="187" t="s">
        <v>273</v>
      </c>
      <c r="C32" s="187" t="s">
        <v>273</v>
      </c>
      <c r="D32" s="187" t="s">
        <v>273</v>
      </c>
      <c r="E32" s="187" t="s">
        <v>273</v>
      </c>
      <c r="F32" s="187" t="s">
        <v>273</v>
      </c>
      <c r="G32" s="187" t="s">
        <v>273</v>
      </c>
      <c r="H32" s="187" t="s">
        <v>273</v>
      </c>
      <c r="I32" s="187" t="s">
        <v>273</v>
      </c>
      <c r="J32" s="187" t="s">
        <v>273</v>
      </c>
      <c r="K32" s="187" t="s">
        <v>273</v>
      </c>
      <c r="L32" s="187" t="s">
        <v>273</v>
      </c>
      <c r="M32" s="187" t="s">
        <v>273</v>
      </c>
      <c r="N32" s="187" t="s">
        <v>273</v>
      </c>
      <c r="O32" s="187" t="s">
        <v>273</v>
      </c>
      <c r="P32" s="187" t="s">
        <v>273</v>
      </c>
      <c r="Q32" s="187">
        <v>12.577500000000001</v>
      </c>
      <c r="R32" s="187">
        <v>11.7</v>
      </c>
      <c r="S32" s="187">
        <v>10.725</v>
      </c>
      <c r="T32" s="187">
        <v>8.4824999999999999</v>
      </c>
      <c r="U32" s="187">
        <v>7.5367499999999996</v>
      </c>
      <c r="V32" s="187">
        <v>7.1174999999999997</v>
      </c>
      <c r="W32" s="187">
        <v>7.0492499999999998</v>
      </c>
      <c r="X32" s="187">
        <v>6.9809999999999999</v>
      </c>
      <c r="Y32" s="187">
        <v>6.9712500000000004</v>
      </c>
      <c r="Z32" s="187">
        <v>6.9225000000000003</v>
      </c>
      <c r="AA32" s="187">
        <v>6.7275</v>
      </c>
      <c r="AB32" s="187">
        <v>6.7275</v>
      </c>
      <c r="AC32" s="187">
        <v>6.63</v>
      </c>
      <c r="AD32" s="187">
        <v>3.2174999999999998</v>
      </c>
      <c r="AE32" s="187">
        <v>3.2174999999999998</v>
      </c>
      <c r="AF32" s="187">
        <v>3.7050000000000001</v>
      </c>
      <c r="AG32" s="187">
        <v>2.145</v>
      </c>
      <c r="AH32" s="187">
        <v>2.4375</v>
      </c>
      <c r="AI32" s="187">
        <v>2.4375</v>
      </c>
      <c r="AJ32" s="187">
        <v>1.4624999999999999</v>
      </c>
      <c r="AK32" s="187">
        <v>1.2675000000000001</v>
      </c>
      <c r="AL32" s="187">
        <v>1.0725</v>
      </c>
      <c r="AM32" s="187">
        <v>0.63375000000000004</v>
      </c>
      <c r="AN32" s="187">
        <v>0.44819583215791797</v>
      </c>
      <c r="AO32" s="187">
        <v>0.32826078831316902</v>
      </c>
      <c r="AP32" s="187">
        <v>0.21329629709838399</v>
      </c>
      <c r="AQ32" s="187">
        <v>0.22589368345908001</v>
      </c>
      <c r="AR32" s="187">
        <v>0.181324271463953</v>
      </c>
      <c r="AS32" s="187">
        <v>0.242112596832112</v>
      </c>
      <c r="AT32" s="187">
        <v>0.27122033835428999</v>
      </c>
      <c r="AU32" s="188">
        <v>0.15730960543525499</v>
      </c>
      <c r="AV32" s="153">
        <v>-0.421578047125646</v>
      </c>
      <c r="AW32" s="153">
        <v>-0.15506628897386901</v>
      </c>
      <c r="AX32" s="153">
        <v>1.0572727410997399E-3</v>
      </c>
    </row>
    <row r="33" spans="1:50">
      <c r="A33" s="144" t="s">
        <v>307</v>
      </c>
      <c r="B33" s="187" t="s">
        <v>273</v>
      </c>
      <c r="C33" s="187" t="s">
        <v>273</v>
      </c>
      <c r="D33" s="187" t="s">
        <v>273</v>
      </c>
      <c r="E33" s="187" t="s">
        <v>273</v>
      </c>
      <c r="F33" s="187" t="s">
        <v>273</v>
      </c>
      <c r="G33" s="187" t="s">
        <v>273</v>
      </c>
      <c r="H33" s="187" t="s">
        <v>273</v>
      </c>
      <c r="I33" s="187" t="s">
        <v>273</v>
      </c>
      <c r="J33" s="187" t="s">
        <v>273</v>
      </c>
      <c r="K33" s="187" t="s">
        <v>273</v>
      </c>
      <c r="L33" s="187" t="s">
        <v>273</v>
      </c>
      <c r="M33" s="187" t="s">
        <v>273</v>
      </c>
      <c r="N33" s="187" t="s">
        <v>273</v>
      </c>
      <c r="O33" s="187" t="s">
        <v>273</v>
      </c>
      <c r="P33" s="187" t="s">
        <v>273</v>
      </c>
      <c r="Q33" s="187">
        <v>0.97499999999999998</v>
      </c>
      <c r="R33" s="187">
        <v>0.97499999999999998</v>
      </c>
      <c r="S33" s="187">
        <v>0.39</v>
      </c>
      <c r="T33" s="187">
        <v>0.29249999999999998</v>
      </c>
      <c r="U33" s="187">
        <v>0.43874999999999997</v>
      </c>
      <c r="V33" s="187">
        <v>0.6825</v>
      </c>
      <c r="W33" s="187">
        <v>0.63375000000000004</v>
      </c>
      <c r="X33" s="187">
        <v>0.48749999999999999</v>
      </c>
      <c r="Y33" s="187">
        <v>0.97499999999999998</v>
      </c>
      <c r="Z33" s="187">
        <v>1.0725</v>
      </c>
      <c r="AA33" s="187">
        <v>1.1797500000000001</v>
      </c>
      <c r="AB33" s="187">
        <v>1.0725</v>
      </c>
      <c r="AC33" s="187">
        <v>0.6825</v>
      </c>
      <c r="AD33" s="187">
        <v>0.39</v>
      </c>
      <c r="AE33" s="187">
        <v>1.56</v>
      </c>
      <c r="AF33" s="187">
        <v>2.4375</v>
      </c>
      <c r="AG33" s="187">
        <v>3.0225</v>
      </c>
      <c r="AH33" s="187">
        <v>3.0225</v>
      </c>
      <c r="AI33" s="187">
        <v>2.4375</v>
      </c>
      <c r="AJ33" s="187">
        <v>2.4375</v>
      </c>
      <c r="AK33" s="187">
        <v>1.8525</v>
      </c>
      <c r="AL33" s="187">
        <v>2.4375</v>
      </c>
      <c r="AM33" s="187">
        <v>2.496</v>
      </c>
      <c r="AN33" s="187">
        <v>3.6589652765342402</v>
      </c>
      <c r="AO33" s="187">
        <v>3.84033821627134</v>
      </c>
      <c r="AP33" s="187">
        <v>3.5926182704599099</v>
      </c>
      <c r="AQ33" s="187">
        <v>2.6237868436993499</v>
      </c>
      <c r="AR33" s="187">
        <v>2.3871588314227501</v>
      </c>
      <c r="AS33" s="187">
        <v>2.0175867989079999</v>
      </c>
      <c r="AT33" s="187">
        <v>1.5472579159158899</v>
      </c>
      <c r="AU33" s="188">
        <v>1.4547078137560701</v>
      </c>
      <c r="AV33" s="153">
        <v>-6.2384372172158198E-2</v>
      </c>
      <c r="AW33" s="153">
        <v>-4.4431535315641701E-2</v>
      </c>
      <c r="AX33" s="153">
        <v>9.7770438969291308E-3</v>
      </c>
    </row>
    <row r="34" spans="1:50">
      <c r="A34" s="144" t="s">
        <v>308</v>
      </c>
      <c r="B34" s="187" t="s">
        <v>273</v>
      </c>
      <c r="C34" s="187" t="s">
        <v>273</v>
      </c>
      <c r="D34" s="187" t="s">
        <v>273</v>
      </c>
      <c r="E34" s="187" t="s">
        <v>273</v>
      </c>
      <c r="F34" s="187" t="s">
        <v>273</v>
      </c>
      <c r="G34" s="187" t="s">
        <v>273</v>
      </c>
      <c r="H34" s="187" t="s">
        <v>273</v>
      </c>
      <c r="I34" s="187" t="s">
        <v>273</v>
      </c>
      <c r="J34" s="187" t="s">
        <v>273</v>
      </c>
      <c r="K34" s="187" t="s">
        <v>273</v>
      </c>
      <c r="L34" s="187" t="s">
        <v>273</v>
      </c>
      <c r="M34" s="187" t="s">
        <v>273</v>
      </c>
      <c r="N34" s="187" t="s">
        <v>273</v>
      </c>
      <c r="O34" s="187" t="s">
        <v>273</v>
      </c>
      <c r="P34" s="187" t="s">
        <v>273</v>
      </c>
      <c r="Q34" s="187" t="s">
        <v>273</v>
      </c>
      <c r="R34" s="187" t="s">
        <v>273</v>
      </c>
      <c r="S34" s="187" t="s">
        <v>273</v>
      </c>
      <c r="T34" s="187" t="s">
        <v>273</v>
      </c>
      <c r="U34" s="187" t="s">
        <v>273</v>
      </c>
      <c r="V34" s="187" t="s">
        <v>273</v>
      </c>
      <c r="W34" s="187" t="s">
        <v>273</v>
      </c>
      <c r="X34" s="187" t="s">
        <v>273</v>
      </c>
      <c r="Y34" s="187" t="s">
        <v>273</v>
      </c>
      <c r="Z34" s="187" t="s">
        <v>273</v>
      </c>
      <c r="AA34" s="187" t="s">
        <v>273</v>
      </c>
      <c r="AB34" s="187" t="s">
        <v>273</v>
      </c>
      <c r="AC34" s="187">
        <v>4.875</v>
      </c>
      <c r="AD34" s="187">
        <v>5.3624999999999998</v>
      </c>
      <c r="AE34" s="187">
        <v>13.65</v>
      </c>
      <c r="AF34" s="187">
        <v>14.57625</v>
      </c>
      <c r="AG34" s="187">
        <v>15.21</v>
      </c>
      <c r="AH34" s="187">
        <v>16.477499999999999</v>
      </c>
      <c r="AI34" s="187">
        <v>19.5</v>
      </c>
      <c r="AJ34" s="187">
        <v>19.012499999999999</v>
      </c>
      <c r="AK34" s="187">
        <v>17.0625</v>
      </c>
      <c r="AL34" s="187">
        <v>17.452500000000001</v>
      </c>
      <c r="AM34" s="187">
        <v>17.823</v>
      </c>
      <c r="AN34" s="187">
        <v>20.944569231431899</v>
      </c>
      <c r="AO34" s="187">
        <v>19.5185278017786</v>
      </c>
      <c r="AP34" s="187">
        <v>21.064661142332199</v>
      </c>
      <c r="AQ34" s="187">
        <v>23.8902197906488</v>
      </c>
      <c r="AR34" s="187">
        <v>20.964231529698601</v>
      </c>
      <c r="AS34" s="187">
        <v>21.221521252566099</v>
      </c>
      <c r="AT34" s="187">
        <v>23.79075012985</v>
      </c>
      <c r="AU34" s="188">
        <v>25.068073794123499</v>
      </c>
      <c r="AV34" s="153">
        <v>5.0810993885171102E-2</v>
      </c>
      <c r="AW34" s="153">
        <v>2.26732372365053E-2</v>
      </c>
      <c r="AX34" s="153">
        <v>0.16848170854583799</v>
      </c>
    </row>
    <row r="35" spans="1:50">
      <c r="A35" s="144" t="s">
        <v>309</v>
      </c>
      <c r="B35" s="187" t="s">
        <v>273</v>
      </c>
      <c r="C35" s="187" t="s">
        <v>273</v>
      </c>
      <c r="D35" s="187" t="s">
        <v>273</v>
      </c>
      <c r="E35" s="187" t="s">
        <v>273</v>
      </c>
      <c r="F35" s="187" t="s">
        <v>273</v>
      </c>
      <c r="G35" s="187" t="s">
        <v>273</v>
      </c>
      <c r="H35" s="187" t="s">
        <v>273</v>
      </c>
      <c r="I35" s="187" t="s">
        <v>273</v>
      </c>
      <c r="J35" s="187" t="s">
        <v>273</v>
      </c>
      <c r="K35" s="187" t="s">
        <v>273</v>
      </c>
      <c r="L35" s="187" t="s">
        <v>273</v>
      </c>
      <c r="M35" s="187" t="s">
        <v>273</v>
      </c>
      <c r="N35" s="187" t="s">
        <v>273</v>
      </c>
      <c r="O35" s="187" t="s">
        <v>273</v>
      </c>
      <c r="P35" s="187" t="s">
        <v>273</v>
      </c>
      <c r="Q35" s="187" t="s">
        <v>273</v>
      </c>
      <c r="R35" s="187" t="s">
        <v>273</v>
      </c>
      <c r="S35" s="187" t="s">
        <v>273</v>
      </c>
      <c r="T35" s="187" t="s">
        <v>273</v>
      </c>
      <c r="U35" s="187" t="s">
        <v>273</v>
      </c>
      <c r="V35" s="187" t="s">
        <v>273</v>
      </c>
      <c r="W35" s="187" t="s">
        <v>273</v>
      </c>
      <c r="X35" s="187" t="s">
        <v>273</v>
      </c>
      <c r="Y35" s="187" t="s">
        <v>273</v>
      </c>
      <c r="Z35" s="187" t="s">
        <v>273</v>
      </c>
      <c r="AA35" s="187" t="s">
        <v>273</v>
      </c>
      <c r="AB35" s="187" t="s">
        <v>273</v>
      </c>
      <c r="AC35" s="187" t="s">
        <v>273</v>
      </c>
      <c r="AD35" s="187" t="s">
        <v>273</v>
      </c>
      <c r="AE35" s="187" t="s">
        <v>273</v>
      </c>
      <c r="AF35" s="187" t="s">
        <v>273</v>
      </c>
      <c r="AG35" s="187">
        <v>9.7500000000000003E-2</v>
      </c>
      <c r="AH35" s="187">
        <v>9.7500000000000003E-2</v>
      </c>
      <c r="AI35" s="187">
        <v>1.0725</v>
      </c>
      <c r="AJ35" s="187">
        <v>0.48749999999999999</v>
      </c>
      <c r="AK35" s="187">
        <v>0.39</v>
      </c>
      <c r="AL35" s="187">
        <v>0.48749999999999999</v>
      </c>
      <c r="AM35" s="187">
        <v>0.73124999999999996</v>
      </c>
      <c r="AN35" s="187">
        <v>2.2362939395603099</v>
      </c>
      <c r="AO35" s="187">
        <v>1.9758241864211501</v>
      </c>
      <c r="AP35" s="187">
        <v>1.81582549353895</v>
      </c>
      <c r="AQ35" s="187">
        <v>1.8041258850093</v>
      </c>
      <c r="AR35" s="187">
        <v>1.6358226519804699</v>
      </c>
      <c r="AS35" s="187">
        <v>1.4790132470955399</v>
      </c>
      <c r="AT35" s="187">
        <v>1.3601842685997101</v>
      </c>
      <c r="AU35" s="188">
        <v>1.6576875580595301</v>
      </c>
      <c r="AV35" s="153">
        <v>0.21539293994564301</v>
      </c>
      <c r="AW35" s="153">
        <v>0.108057538546785</v>
      </c>
      <c r="AX35" s="153">
        <v>1.1141264155785299E-2</v>
      </c>
    </row>
    <row r="36" spans="1:50">
      <c r="A36" s="144" t="s">
        <v>310</v>
      </c>
      <c r="B36" s="187">
        <v>15.307499999999999</v>
      </c>
      <c r="C36" s="187">
        <v>16.965</v>
      </c>
      <c r="D36" s="187">
        <v>18.524999999999999</v>
      </c>
      <c r="E36" s="187">
        <v>16.574999999999999</v>
      </c>
      <c r="F36" s="187">
        <v>14.625</v>
      </c>
      <c r="G36" s="187">
        <v>12.675000000000001</v>
      </c>
      <c r="H36" s="187">
        <v>12.918749999999999</v>
      </c>
      <c r="I36" s="187">
        <v>13.65</v>
      </c>
      <c r="J36" s="187">
        <v>14.625</v>
      </c>
      <c r="K36" s="187">
        <v>15.6</v>
      </c>
      <c r="L36" s="187">
        <v>17.745000000000001</v>
      </c>
      <c r="M36" s="187">
        <v>20.475000000000001</v>
      </c>
      <c r="N36" s="187">
        <v>19.89</v>
      </c>
      <c r="O36" s="187">
        <v>19.5</v>
      </c>
      <c r="P36" s="187">
        <v>19.012499999999999</v>
      </c>
      <c r="Q36" s="187" t="s">
        <v>273</v>
      </c>
      <c r="R36" s="187" t="s">
        <v>273</v>
      </c>
      <c r="S36" s="187" t="s">
        <v>273</v>
      </c>
      <c r="T36" s="187" t="s">
        <v>273</v>
      </c>
      <c r="U36" s="187" t="s">
        <v>273</v>
      </c>
      <c r="V36" s="187" t="s">
        <v>273</v>
      </c>
      <c r="W36" s="187" t="s">
        <v>273</v>
      </c>
      <c r="X36" s="187" t="s">
        <v>273</v>
      </c>
      <c r="Y36" s="187" t="s">
        <v>273</v>
      </c>
      <c r="Z36" s="187" t="s">
        <v>273</v>
      </c>
      <c r="AA36" s="187" t="s">
        <v>273</v>
      </c>
      <c r="AB36" s="187" t="s">
        <v>273</v>
      </c>
      <c r="AC36" s="187" t="s">
        <v>273</v>
      </c>
      <c r="AD36" s="187" t="s">
        <v>273</v>
      </c>
      <c r="AE36" s="187" t="s">
        <v>273</v>
      </c>
      <c r="AF36" s="187" t="s">
        <v>273</v>
      </c>
      <c r="AG36" s="187" t="s">
        <v>273</v>
      </c>
      <c r="AH36" s="187" t="s">
        <v>273</v>
      </c>
      <c r="AI36" s="187" t="s">
        <v>273</v>
      </c>
      <c r="AJ36" s="187" t="s">
        <v>273</v>
      </c>
      <c r="AK36" s="187" t="s">
        <v>273</v>
      </c>
      <c r="AL36" s="187" t="s">
        <v>273</v>
      </c>
      <c r="AM36" s="187" t="s">
        <v>273</v>
      </c>
      <c r="AN36" s="187" t="s">
        <v>273</v>
      </c>
      <c r="AO36" s="187" t="s">
        <v>273</v>
      </c>
      <c r="AP36" s="187" t="s">
        <v>273</v>
      </c>
      <c r="AQ36" s="187" t="s">
        <v>273</v>
      </c>
      <c r="AR36" s="187" t="s">
        <v>273</v>
      </c>
      <c r="AS36" s="187" t="s">
        <v>273</v>
      </c>
      <c r="AT36" s="187" t="s">
        <v>273</v>
      </c>
      <c r="AU36" s="190" t="s">
        <v>273</v>
      </c>
      <c r="AV36" s="187" t="s">
        <v>273</v>
      </c>
      <c r="AW36" s="187" t="s">
        <v>273</v>
      </c>
      <c r="AX36" s="187" t="s">
        <v>273</v>
      </c>
    </row>
    <row r="37" spans="1:50">
      <c r="A37" s="144" t="s">
        <v>311</v>
      </c>
      <c r="B37" s="187" t="s">
        <v>273</v>
      </c>
      <c r="C37" s="187" t="s">
        <v>273</v>
      </c>
      <c r="D37" s="187" t="s">
        <v>273</v>
      </c>
      <c r="E37" s="187" t="s">
        <v>273</v>
      </c>
      <c r="F37" s="187" t="s">
        <v>273</v>
      </c>
      <c r="G37" s="187" t="s">
        <v>273</v>
      </c>
      <c r="H37" s="187" t="s">
        <v>273</v>
      </c>
      <c r="I37" s="187" t="s">
        <v>273</v>
      </c>
      <c r="J37" s="187" t="s">
        <v>273</v>
      </c>
      <c r="K37" s="187" t="s">
        <v>273</v>
      </c>
      <c r="L37" s="187" t="s">
        <v>273</v>
      </c>
      <c r="M37" s="187" t="s">
        <v>273</v>
      </c>
      <c r="N37" s="187" t="s">
        <v>273</v>
      </c>
      <c r="O37" s="187" t="s">
        <v>273</v>
      </c>
      <c r="P37" s="187" t="s">
        <v>273</v>
      </c>
      <c r="Q37" s="187">
        <v>0</v>
      </c>
      <c r="R37" s="187">
        <v>0</v>
      </c>
      <c r="S37" s="187">
        <v>0</v>
      </c>
      <c r="T37" s="187">
        <v>0</v>
      </c>
      <c r="U37" s="187">
        <v>0</v>
      </c>
      <c r="V37" s="187">
        <v>0</v>
      </c>
      <c r="W37" s="187">
        <v>0</v>
      </c>
      <c r="X37" s="187">
        <v>0</v>
      </c>
      <c r="Y37" s="187">
        <v>0</v>
      </c>
      <c r="Z37" s="187">
        <v>0</v>
      </c>
      <c r="AA37" s="187">
        <v>0</v>
      </c>
      <c r="AB37" s="187">
        <v>0</v>
      </c>
      <c r="AC37" s="187">
        <v>0</v>
      </c>
      <c r="AD37" s="187">
        <v>0</v>
      </c>
      <c r="AE37" s="187">
        <v>0</v>
      </c>
      <c r="AF37" s="187">
        <v>0</v>
      </c>
      <c r="AG37" s="187">
        <v>0</v>
      </c>
      <c r="AH37" s="187">
        <v>0</v>
      </c>
      <c r="AI37" s="187">
        <v>0</v>
      </c>
      <c r="AJ37" s="187">
        <v>0</v>
      </c>
      <c r="AK37" s="187">
        <v>0</v>
      </c>
      <c r="AL37" s="187">
        <v>0</v>
      </c>
      <c r="AM37" s="187">
        <v>0.78</v>
      </c>
      <c r="AN37" s="187">
        <v>1.46683788486545</v>
      </c>
      <c r="AO37" s="187">
        <v>1.26811825069082</v>
      </c>
      <c r="AP37" s="187">
        <v>1.0830229629245001</v>
      </c>
      <c r="AQ37" s="187">
        <v>1.0176715813308199</v>
      </c>
      <c r="AR37" s="187">
        <v>0.830267802031736</v>
      </c>
      <c r="AS37" s="187">
        <v>0.77277362998263699</v>
      </c>
      <c r="AT37" s="187">
        <v>0.60910491798604505</v>
      </c>
      <c r="AU37" s="188">
        <v>0.53796048538247898</v>
      </c>
      <c r="AV37" s="153">
        <v>-0.11921471630111601</v>
      </c>
      <c r="AW37" s="153" t="s">
        <v>273</v>
      </c>
      <c r="AX37" s="153">
        <v>3.6156149232589199E-3</v>
      </c>
    </row>
    <row r="38" spans="1:50">
      <c r="A38" s="144" t="s">
        <v>312</v>
      </c>
      <c r="B38" s="187" t="s">
        <v>273</v>
      </c>
      <c r="C38" s="187" t="s">
        <v>273</v>
      </c>
      <c r="D38" s="187" t="s">
        <v>273</v>
      </c>
      <c r="E38" s="187" t="s">
        <v>273</v>
      </c>
      <c r="F38" s="187" t="s">
        <v>273</v>
      </c>
      <c r="G38" s="187" t="s">
        <v>273</v>
      </c>
      <c r="H38" s="187" t="s">
        <v>273</v>
      </c>
      <c r="I38" s="187" t="s">
        <v>273</v>
      </c>
      <c r="J38" s="187" t="s">
        <v>273</v>
      </c>
      <c r="K38" s="187" t="s">
        <v>273</v>
      </c>
      <c r="L38" s="187" t="s">
        <v>273</v>
      </c>
      <c r="M38" s="187" t="s">
        <v>273</v>
      </c>
      <c r="N38" s="187" t="s">
        <v>273</v>
      </c>
      <c r="O38" s="187" t="s">
        <v>273</v>
      </c>
      <c r="P38" s="187" t="s">
        <v>273</v>
      </c>
      <c r="Q38" s="187">
        <v>0</v>
      </c>
      <c r="R38" s="187">
        <v>0</v>
      </c>
      <c r="S38" s="187">
        <v>0</v>
      </c>
      <c r="T38" s="187">
        <v>0</v>
      </c>
      <c r="U38" s="187">
        <v>0</v>
      </c>
      <c r="V38" s="187">
        <v>0</v>
      </c>
      <c r="W38" s="187">
        <v>0</v>
      </c>
      <c r="X38" s="187">
        <v>0</v>
      </c>
      <c r="Y38" s="187">
        <v>0</v>
      </c>
      <c r="Z38" s="187">
        <v>0</v>
      </c>
      <c r="AA38" s="187">
        <v>0</v>
      </c>
      <c r="AB38" s="187">
        <v>0</v>
      </c>
      <c r="AC38" s="187">
        <v>0</v>
      </c>
      <c r="AD38" s="187">
        <v>0</v>
      </c>
      <c r="AE38" s="187">
        <v>0</v>
      </c>
      <c r="AF38" s="187">
        <v>0</v>
      </c>
      <c r="AG38" s="187">
        <v>0</v>
      </c>
      <c r="AH38" s="187">
        <v>0</v>
      </c>
      <c r="AI38" s="187">
        <v>0</v>
      </c>
      <c r="AJ38" s="187">
        <v>0</v>
      </c>
      <c r="AK38" s="187">
        <v>0</v>
      </c>
      <c r="AL38" s="187">
        <v>0</v>
      </c>
      <c r="AM38" s="187">
        <v>0</v>
      </c>
      <c r="AN38" s="187">
        <v>8.0971295726782494E-2</v>
      </c>
      <c r="AO38" s="187">
        <v>6.9484276013177998E-2</v>
      </c>
      <c r="AP38" s="187">
        <v>6.7502600716385294E-2</v>
      </c>
      <c r="AQ38" s="187">
        <v>6.1845580011852003E-2</v>
      </c>
      <c r="AR38" s="187">
        <v>5.7753026618820001E-2</v>
      </c>
      <c r="AS38" s="187">
        <v>7.4453367593669995E-2</v>
      </c>
      <c r="AT38" s="187">
        <v>8.8048855162905004E-2</v>
      </c>
      <c r="AU38" s="188">
        <v>5.5587858137642998E-2</v>
      </c>
      <c r="AV38" s="153">
        <v>-0.37039523522187201</v>
      </c>
      <c r="AW38" s="153" t="s">
        <v>273</v>
      </c>
      <c r="AX38" s="153">
        <v>3.7360418635871701E-4</v>
      </c>
    </row>
    <row r="39" spans="1:50" s="145" customFormat="1">
      <c r="A39" s="154" t="s">
        <v>313</v>
      </c>
      <c r="B39" s="189">
        <v>15.307499999999999</v>
      </c>
      <c r="C39" s="189">
        <v>16.965</v>
      </c>
      <c r="D39" s="189">
        <v>18.524999999999999</v>
      </c>
      <c r="E39" s="189">
        <v>16.574999999999999</v>
      </c>
      <c r="F39" s="189">
        <v>14.625</v>
      </c>
      <c r="G39" s="189">
        <v>12.675000000000001</v>
      </c>
      <c r="H39" s="189">
        <v>12.918749999999999</v>
      </c>
      <c r="I39" s="189">
        <v>13.65</v>
      </c>
      <c r="J39" s="189">
        <v>14.625</v>
      </c>
      <c r="K39" s="189">
        <v>15.6</v>
      </c>
      <c r="L39" s="189">
        <v>17.745000000000001</v>
      </c>
      <c r="M39" s="189">
        <v>20.475000000000001</v>
      </c>
      <c r="N39" s="189">
        <v>19.89</v>
      </c>
      <c r="O39" s="189">
        <v>19.5</v>
      </c>
      <c r="P39" s="189">
        <v>19.012499999999999</v>
      </c>
      <c r="Q39" s="189">
        <v>13.5525</v>
      </c>
      <c r="R39" s="189">
        <v>12.675000000000001</v>
      </c>
      <c r="S39" s="189">
        <v>11.115</v>
      </c>
      <c r="T39" s="189">
        <v>8.7750000000000004</v>
      </c>
      <c r="U39" s="189">
        <v>7.9755000000000003</v>
      </c>
      <c r="V39" s="189">
        <v>7.8</v>
      </c>
      <c r="W39" s="189">
        <v>7.6829999999999998</v>
      </c>
      <c r="X39" s="189">
        <v>7.4684999999999997</v>
      </c>
      <c r="Y39" s="189">
        <v>7.94625</v>
      </c>
      <c r="Z39" s="189">
        <v>7.9950000000000001</v>
      </c>
      <c r="AA39" s="189">
        <v>7.9072500000000003</v>
      </c>
      <c r="AB39" s="189">
        <v>7.8</v>
      </c>
      <c r="AC39" s="189">
        <v>12.1875</v>
      </c>
      <c r="AD39" s="189">
        <v>8.9700000000000006</v>
      </c>
      <c r="AE39" s="189">
        <v>18.427499999999998</v>
      </c>
      <c r="AF39" s="189">
        <v>20.71875</v>
      </c>
      <c r="AG39" s="189">
        <v>20.475000000000001</v>
      </c>
      <c r="AH39" s="189">
        <v>22.035</v>
      </c>
      <c r="AI39" s="189">
        <v>25.447500000000002</v>
      </c>
      <c r="AJ39" s="189">
        <v>23.4</v>
      </c>
      <c r="AK39" s="189">
        <v>20.572500000000002</v>
      </c>
      <c r="AL39" s="189">
        <v>21.45</v>
      </c>
      <c r="AM39" s="189">
        <v>22.463999999999999</v>
      </c>
      <c r="AN39" s="189">
        <v>28.8358334602766</v>
      </c>
      <c r="AO39" s="189">
        <v>27.0005535194883</v>
      </c>
      <c r="AP39" s="189">
        <v>27.836926767070398</v>
      </c>
      <c r="AQ39" s="189">
        <v>29.6235433641592</v>
      </c>
      <c r="AR39" s="189">
        <v>26.056558113216301</v>
      </c>
      <c r="AS39" s="189">
        <v>25.807460892978</v>
      </c>
      <c r="AT39" s="189">
        <v>27.666566425868901</v>
      </c>
      <c r="AU39" s="189">
        <v>28.931327114894401</v>
      </c>
      <c r="AV39" s="156">
        <v>4.28572642130578E-2</v>
      </c>
      <c r="AW39" s="156">
        <v>1.6889916006640499E-2</v>
      </c>
      <c r="AX39" s="156">
        <v>0.19444650844927</v>
      </c>
    </row>
    <row r="40" spans="1:50">
      <c r="B40" s="187"/>
      <c r="C40" s="187"/>
      <c r="D40" s="187"/>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8"/>
      <c r="AV40" s="153"/>
      <c r="AW40" s="153"/>
      <c r="AX40" s="153"/>
    </row>
    <row r="41" spans="1:50">
      <c r="A41" s="144" t="s">
        <v>399</v>
      </c>
      <c r="B41" s="187">
        <v>0.45824999999999999</v>
      </c>
      <c r="C41" s="187">
        <v>0.72150000000000003</v>
      </c>
      <c r="D41" s="187">
        <v>0.86775000000000002</v>
      </c>
      <c r="E41" s="187">
        <v>0.92625000000000002</v>
      </c>
      <c r="F41" s="187">
        <v>0.94574999999999998</v>
      </c>
      <c r="G41" s="187">
        <v>0.87749999999999995</v>
      </c>
      <c r="H41" s="187">
        <v>0.58499999999999996</v>
      </c>
      <c r="I41" s="187">
        <v>0.45824999999999999</v>
      </c>
      <c r="J41" s="187" t="s">
        <v>273</v>
      </c>
      <c r="K41" s="187" t="s">
        <v>273</v>
      </c>
      <c r="L41" s="187" t="s">
        <v>273</v>
      </c>
      <c r="M41" s="187" t="s">
        <v>273</v>
      </c>
      <c r="N41" s="187" t="s">
        <v>273</v>
      </c>
      <c r="O41" s="187" t="s">
        <v>273</v>
      </c>
      <c r="P41" s="187" t="s">
        <v>273</v>
      </c>
      <c r="Q41" s="187" t="s">
        <v>273</v>
      </c>
      <c r="R41" s="187" t="s">
        <v>273</v>
      </c>
      <c r="S41" s="187" t="s">
        <v>273</v>
      </c>
      <c r="T41" s="187" t="s">
        <v>273</v>
      </c>
      <c r="U41" s="187" t="s">
        <v>273</v>
      </c>
      <c r="V41" s="187" t="s">
        <v>273</v>
      </c>
      <c r="W41" s="187" t="s">
        <v>273</v>
      </c>
      <c r="X41" s="187" t="s">
        <v>273</v>
      </c>
      <c r="Y41" s="187" t="s">
        <v>273</v>
      </c>
      <c r="Z41" s="187" t="s">
        <v>273</v>
      </c>
      <c r="AA41" s="187" t="s">
        <v>273</v>
      </c>
      <c r="AB41" s="187" t="s">
        <v>273</v>
      </c>
      <c r="AC41" s="187" t="s">
        <v>273</v>
      </c>
      <c r="AD41" s="187" t="s">
        <v>273</v>
      </c>
      <c r="AE41" s="187" t="s">
        <v>273</v>
      </c>
      <c r="AF41" s="187" t="s">
        <v>273</v>
      </c>
      <c r="AG41" s="187" t="s">
        <v>273</v>
      </c>
      <c r="AH41" s="187" t="s">
        <v>273</v>
      </c>
      <c r="AI41" s="187" t="s">
        <v>273</v>
      </c>
      <c r="AJ41" s="187" t="s">
        <v>273</v>
      </c>
      <c r="AK41" s="187" t="s">
        <v>273</v>
      </c>
      <c r="AL41" s="187" t="s">
        <v>273</v>
      </c>
      <c r="AM41" s="187" t="s">
        <v>273</v>
      </c>
      <c r="AN41" s="187">
        <v>8.0585957859615004E-2</v>
      </c>
      <c r="AO41" s="187">
        <v>4.1159189130150001E-2</v>
      </c>
      <c r="AP41" s="187">
        <v>3.94223012633775E-2</v>
      </c>
      <c r="AQ41" s="187">
        <v>0.108911821352295</v>
      </c>
      <c r="AR41" s="187">
        <v>0.12833510935423401</v>
      </c>
      <c r="AS41" s="187">
        <v>7.8431819277532497E-2</v>
      </c>
      <c r="AT41" s="187">
        <v>0.17348844576462799</v>
      </c>
      <c r="AU41" s="188">
        <v>0.25166393339458798</v>
      </c>
      <c r="AV41" s="153">
        <v>0.44664577466843902</v>
      </c>
      <c r="AW41" s="153" t="s">
        <v>273</v>
      </c>
      <c r="AX41" s="153">
        <v>1.6914251101185899E-3</v>
      </c>
    </row>
    <row r="42" spans="1:50">
      <c r="A42" s="144" t="s">
        <v>314</v>
      </c>
      <c r="B42" s="187">
        <v>22.98075</v>
      </c>
      <c r="C42" s="187">
        <v>27.202500000000001</v>
      </c>
      <c r="D42" s="187">
        <v>25.720500000000001</v>
      </c>
      <c r="E42" s="187">
        <v>25.086749999999999</v>
      </c>
      <c r="F42" s="187">
        <v>15.395250000000001</v>
      </c>
      <c r="G42" s="187">
        <v>9.23325</v>
      </c>
      <c r="H42" s="187">
        <v>7.9950000000000001</v>
      </c>
      <c r="I42" s="187">
        <v>13.893750000000001</v>
      </c>
      <c r="J42" s="187">
        <v>9.4574999999999996</v>
      </c>
      <c r="K42" s="187">
        <v>6.3375000000000004</v>
      </c>
      <c r="L42" s="187">
        <v>5.2649999999999997</v>
      </c>
      <c r="M42" s="187">
        <v>5.1675000000000004</v>
      </c>
      <c r="N42" s="187">
        <v>4.68</v>
      </c>
      <c r="O42" s="187">
        <v>3.9</v>
      </c>
      <c r="P42" s="187">
        <v>9.75</v>
      </c>
      <c r="Q42" s="187">
        <v>11.06625</v>
      </c>
      <c r="R42" s="187">
        <v>11.31</v>
      </c>
      <c r="S42" s="187">
        <v>11.0175</v>
      </c>
      <c r="T42" s="187">
        <v>10.725</v>
      </c>
      <c r="U42" s="187">
        <v>11.0175</v>
      </c>
      <c r="V42" s="187">
        <v>11.31</v>
      </c>
      <c r="W42" s="187">
        <v>11.31</v>
      </c>
      <c r="X42" s="187">
        <v>10.725</v>
      </c>
      <c r="Y42" s="187">
        <v>9.75</v>
      </c>
      <c r="Z42" s="187">
        <v>11.602499999999999</v>
      </c>
      <c r="AA42" s="187">
        <v>11.2125</v>
      </c>
      <c r="AB42" s="187">
        <v>12.967499999999999</v>
      </c>
      <c r="AC42" s="187">
        <v>10.53</v>
      </c>
      <c r="AD42" s="187">
        <v>14.43</v>
      </c>
      <c r="AE42" s="187">
        <v>12.74325</v>
      </c>
      <c r="AF42" s="187">
        <v>11.7</v>
      </c>
      <c r="AG42" s="187">
        <v>15.43425</v>
      </c>
      <c r="AH42" s="187">
        <v>15.297750000000001</v>
      </c>
      <c r="AI42" s="187">
        <v>16.389749999999999</v>
      </c>
      <c r="AJ42" s="187">
        <v>15.47325</v>
      </c>
      <c r="AK42" s="187">
        <v>16.165500000000002</v>
      </c>
      <c r="AL42" s="187">
        <v>16.233750000000001</v>
      </c>
      <c r="AM42" s="187">
        <v>17.111249999999998</v>
      </c>
      <c r="AN42" s="187">
        <v>12.0225131769926</v>
      </c>
      <c r="AO42" s="187">
        <v>13.061711145413801</v>
      </c>
      <c r="AP42" s="187">
        <v>12.721337084763</v>
      </c>
      <c r="AQ42" s="187">
        <v>17.026941207659</v>
      </c>
      <c r="AR42" s="187">
        <v>18.500400448188898</v>
      </c>
      <c r="AS42" s="187">
        <v>18.084910202552798</v>
      </c>
      <c r="AT42" s="187">
        <v>14.643859987730901</v>
      </c>
      <c r="AU42" s="188">
        <v>14.154839155868901</v>
      </c>
      <c r="AV42" s="153">
        <v>-3.6035256839882797E-2</v>
      </c>
      <c r="AW42" s="153">
        <v>-5.4940116527217898E-3</v>
      </c>
      <c r="AX42" s="153">
        <v>9.5134213532249101E-2</v>
      </c>
    </row>
    <row r="43" spans="1:50">
      <c r="A43" s="144" t="s">
        <v>315</v>
      </c>
      <c r="B43" s="187">
        <v>8.5702499999999997</v>
      </c>
      <c r="C43" s="187">
        <v>10.881</v>
      </c>
      <c r="D43" s="187">
        <v>8.6775000000000002</v>
      </c>
      <c r="E43" s="187">
        <v>9.0675000000000008</v>
      </c>
      <c r="F43" s="187">
        <v>11.875500000000001</v>
      </c>
      <c r="G43" s="187">
        <v>9.3697499999999998</v>
      </c>
      <c r="H43" s="187">
        <v>3.2272500000000002</v>
      </c>
      <c r="I43" s="187">
        <v>3.4319999999999999</v>
      </c>
      <c r="J43" s="187">
        <v>3.2759999999999998</v>
      </c>
      <c r="K43" s="187">
        <v>3.9877500000000001</v>
      </c>
      <c r="L43" s="187">
        <v>5.2649999999999997</v>
      </c>
      <c r="M43" s="187">
        <v>6.2205000000000004</v>
      </c>
      <c r="N43" s="187">
        <v>4.9627499999999998</v>
      </c>
      <c r="O43" s="187">
        <v>4.4947499999999998</v>
      </c>
      <c r="P43" s="187">
        <v>4.758</v>
      </c>
      <c r="Q43" s="187">
        <v>4.0462499999999997</v>
      </c>
      <c r="R43" s="187">
        <v>4.8750000000000002E-2</v>
      </c>
      <c r="S43" s="187">
        <v>5.8500000000000003E-2</v>
      </c>
      <c r="T43" s="187">
        <v>4.8750000000000002E-2</v>
      </c>
      <c r="U43" s="187">
        <v>4.8750000000000002E-2</v>
      </c>
      <c r="V43" s="187">
        <v>4.8750000000000002E-2</v>
      </c>
      <c r="W43" s="187">
        <v>4.8750000000000002E-2</v>
      </c>
      <c r="X43" s="187">
        <v>0.78</v>
      </c>
      <c r="Y43" s="187">
        <v>2.9249999999999998</v>
      </c>
      <c r="Z43" s="187">
        <v>4.0949999999999998</v>
      </c>
      <c r="AA43" s="187">
        <v>4.3387500000000001</v>
      </c>
      <c r="AB43" s="187">
        <v>3.9780000000000002</v>
      </c>
      <c r="AC43" s="187">
        <v>4.1924999999999999</v>
      </c>
      <c r="AD43" s="187">
        <v>6.9615</v>
      </c>
      <c r="AE43" s="187">
        <v>7.8</v>
      </c>
      <c r="AF43" s="187">
        <v>7.7024999999999997</v>
      </c>
      <c r="AG43" s="187">
        <v>6.4349999999999996</v>
      </c>
      <c r="AH43" s="187">
        <v>6.4545000000000003</v>
      </c>
      <c r="AI43" s="187">
        <v>5.85</v>
      </c>
      <c r="AJ43" s="187">
        <v>6.8055000000000003</v>
      </c>
      <c r="AK43" s="187">
        <v>7.3807499999999999</v>
      </c>
      <c r="AL43" s="187">
        <v>9.3697499999999998</v>
      </c>
      <c r="AM43" s="187">
        <v>11.6805</v>
      </c>
      <c r="AN43" s="187">
        <v>13.288307263916</v>
      </c>
      <c r="AO43" s="187">
        <v>13.7949519617584</v>
      </c>
      <c r="AP43" s="187">
        <v>15.8251921819757</v>
      </c>
      <c r="AQ43" s="187">
        <v>17.466448882843199</v>
      </c>
      <c r="AR43" s="187">
        <v>17.523902082388901</v>
      </c>
      <c r="AS43" s="187">
        <v>17.556141641826901</v>
      </c>
      <c r="AT43" s="187">
        <v>17.719191248089398</v>
      </c>
      <c r="AU43" s="188">
        <v>17.161060900178999</v>
      </c>
      <c r="AV43" s="153">
        <v>-3.4144814172127301E-2</v>
      </c>
      <c r="AW43" s="153">
        <v>0.100419773709332</v>
      </c>
      <c r="AX43" s="153">
        <v>0.115338932088158</v>
      </c>
    </row>
    <row r="44" spans="1:50">
      <c r="A44" s="144" t="s">
        <v>317</v>
      </c>
      <c r="B44" s="187">
        <v>4.5142499999999997</v>
      </c>
      <c r="C44" s="187">
        <v>4.2022500000000003</v>
      </c>
      <c r="D44" s="187">
        <v>3.3149999999999999</v>
      </c>
      <c r="E44" s="187">
        <v>4.1827500000000004</v>
      </c>
      <c r="F44" s="187">
        <v>3.48075</v>
      </c>
      <c r="G44" s="187">
        <v>1.3845000000000001</v>
      </c>
      <c r="H44" s="187">
        <v>0.73124999999999996</v>
      </c>
      <c r="I44" s="187">
        <v>0.46800000000000003</v>
      </c>
      <c r="J44" s="187">
        <v>0.58499999999999996</v>
      </c>
      <c r="K44" s="187">
        <v>0.63375000000000004</v>
      </c>
      <c r="L44" s="187">
        <v>0.74099999999999999</v>
      </c>
      <c r="M44" s="187">
        <v>0.6825</v>
      </c>
      <c r="N44" s="187">
        <v>0.6825</v>
      </c>
      <c r="O44" s="187">
        <v>0.87749999999999995</v>
      </c>
      <c r="P44" s="187">
        <v>1.0725</v>
      </c>
      <c r="Q44" s="187">
        <v>1.6964999999999999</v>
      </c>
      <c r="R44" s="187">
        <v>15.112500000000001</v>
      </c>
      <c r="S44" s="187">
        <v>0.48749999999999999</v>
      </c>
      <c r="T44" s="187">
        <v>0.48749999999999999</v>
      </c>
      <c r="U44" s="187">
        <v>0.48749999999999999</v>
      </c>
      <c r="V44" s="187">
        <v>0.48749999999999999</v>
      </c>
      <c r="W44" s="187">
        <v>0.48749999999999999</v>
      </c>
      <c r="X44" s="187">
        <v>0.49725000000000003</v>
      </c>
      <c r="Y44" s="187">
        <v>0.48749999999999999</v>
      </c>
      <c r="Z44" s="187">
        <v>0.48749999999999999</v>
      </c>
      <c r="AA44" s="187">
        <v>0.48749999999999999</v>
      </c>
      <c r="AB44" s="187">
        <v>0.48749999999999999</v>
      </c>
      <c r="AC44" s="187">
        <v>0.87749999999999995</v>
      </c>
      <c r="AD44" s="187">
        <v>1.0725</v>
      </c>
      <c r="AE44" s="187">
        <v>0.97499999999999998</v>
      </c>
      <c r="AF44" s="187">
        <v>0.97499999999999998</v>
      </c>
      <c r="AG44" s="187">
        <v>0.87749999999999995</v>
      </c>
      <c r="AH44" s="187">
        <v>0.92625000000000002</v>
      </c>
      <c r="AI44" s="187">
        <v>0.48749999999999999</v>
      </c>
      <c r="AJ44" s="187">
        <v>0.19500000000000001</v>
      </c>
      <c r="AK44" s="187">
        <v>0.2145</v>
      </c>
      <c r="AL44" s="187">
        <v>0.2145</v>
      </c>
      <c r="AM44" s="187">
        <v>0.22425</v>
      </c>
      <c r="AN44" s="187">
        <v>1.49288015743153</v>
      </c>
      <c r="AO44" s="187">
        <v>1.55643381340082</v>
      </c>
      <c r="AP44" s="187">
        <v>0.98474343499416805</v>
      </c>
      <c r="AQ44" s="187">
        <v>1.2781802365995201</v>
      </c>
      <c r="AR44" s="187">
        <v>0.89357044337418001</v>
      </c>
      <c r="AS44" s="187">
        <v>0.97268817309753397</v>
      </c>
      <c r="AT44" s="187">
        <v>0.82284582413397001</v>
      </c>
      <c r="AU44" s="188">
        <v>0.887243174902695</v>
      </c>
      <c r="AV44" s="153">
        <v>7.5315675514169303E-2</v>
      </c>
      <c r="AW44" s="153">
        <v>0.154857464568388</v>
      </c>
      <c r="AX44" s="153">
        <v>5.9631325179153802E-3</v>
      </c>
    </row>
    <row r="45" spans="1:50">
      <c r="A45" s="144" t="s">
        <v>318</v>
      </c>
      <c r="B45" s="187">
        <v>3.3149999999999999</v>
      </c>
      <c r="C45" s="187">
        <v>3.6952500000000001</v>
      </c>
      <c r="D45" s="187">
        <v>3.6855000000000002</v>
      </c>
      <c r="E45" s="187">
        <v>3.1589999999999998</v>
      </c>
      <c r="F45" s="187">
        <v>2.4277500000000001</v>
      </c>
      <c r="G45" s="187">
        <v>0.80925000000000002</v>
      </c>
      <c r="H45" s="187">
        <v>0.82874999999999999</v>
      </c>
      <c r="I45" s="187">
        <v>9.7500000000000003E-2</v>
      </c>
      <c r="J45" s="187">
        <v>1.33575</v>
      </c>
      <c r="K45" s="187">
        <v>0.85799999999999998</v>
      </c>
      <c r="L45" s="187">
        <v>0.51675000000000004</v>
      </c>
      <c r="M45" s="187">
        <v>0.55574999999999997</v>
      </c>
      <c r="N45" s="187">
        <v>0.29249999999999998</v>
      </c>
      <c r="O45" s="187">
        <v>0.72150000000000003</v>
      </c>
      <c r="P45" s="187">
        <v>0.66300000000000003</v>
      </c>
      <c r="Q45" s="187">
        <v>0.69225000000000003</v>
      </c>
      <c r="R45" s="187">
        <v>0.624</v>
      </c>
      <c r="S45" s="187">
        <v>0.5655</v>
      </c>
      <c r="T45" s="187">
        <v>0.59475</v>
      </c>
      <c r="U45" s="187">
        <v>0.44850000000000001</v>
      </c>
      <c r="V45" s="187">
        <v>0.22425</v>
      </c>
      <c r="W45" s="187">
        <v>0.2145</v>
      </c>
      <c r="X45" s="187">
        <v>0.94574999999999998</v>
      </c>
      <c r="Y45" s="187">
        <v>0.78974999999999995</v>
      </c>
      <c r="Z45" s="187">
        <v>1.3162499999999999</v>
      </c>
      <c r="AA45" s="187">
        <v>1.248</v>
      </c>
      <c r="AB45" s="187">
        <v>1.1114999999999999</v>
      </c>
      <c r="AC45" s="187">
        <v>1.5502499999999999</v>
      </c>
      <c r="AD45" s="187">
        <v>1.6185</v>
      </c>
      <c r="AE45" s="187">
        <v>1.92075</v>
      </c>
      <c r="AF45" s="187">
        <v>1.4039999999999999</v>
      </c>
      <c r="AG45" s="187">
        <v>1.39425</v>
      </c>
      <c r="AH45" s="187">
        <v>1.365</v>
      </c>
      <c r="AI45" s="187">
        <v>1.365</v>
      </c>
      <c r="AJ45" s="187">
        <v>1.4039999999999999</v>
      </c>
      <c r="AK45" s="187">
        <v>1.2577499999999999</v>
      </c>
      <c r="AL45" s="187">
        <v>0.89700000000000002</v>
      </c>
      <c r="AM45" s="187">
        <v>1.2675000000000001</v>
      </c>
      <c r="AN45" s="187">
        <v>2.2902509643347102</v>
      </c>
      <c r="AO45" s="187">
        <v>2.5153860705281601</v>
      </c>
      <c r="AP45" s="187">
        <v>2.35383737958152</v>
      </c>
      <c r="AQ45" s="187">
        <v>2.7607759144006998</v>
      </c>
      <c r="AR45" s="187">
        <v>2.5843664381079998</v>
      </c>
      <c r="AS45" s="187">
        <v>2.57129757001778</v>
      </c>
      <c r="AT45" s="187">
        <v>2.5866469665553802</v>
      </c>
      <c r="AU45" s="188">
        <v>2.5047589921034401</v>
      </c>
      <c r="AV45" s="153">
        <v>-3.4303706459668501E-2</v>
      </c>
      <c r="AW45" s="153">
        <v>6.3009155687543006E-2</v>
      </c>
      <c r="AX45" s="153">
        <v>1.6834403710111401E-2</v>
      </c>
    </row>
    <row r="46" spans="1:50">
      <c r="A46" s="144" t="s">
        <v>319</v>
      </c>
      <c r="B46" s="187">
        <v>3.1492499999999999</v>
      </c>
      <c r="C46" s="187">
        <v>3.1687500000000002</v>
      </c>
      <c r="D46" s="187">
        <v>2.613</v>
      </c>
      <c r="E46" s="187">
        <v>3.0907499999999999</v>
      </c>
      <c r="F46" s="187">
        <v>2.262</v>
      </c>
      <c r="G46" s="187">
        <v>1.16025</v>
      </c>
      <c r="H46" s="187">
        <v>1.62825</v>
      </c>
      <c r="I46" s="187">
        <v>0.48749999999999999</v>
      </c>
      <c r="J46" s="187">
        <v>8.7749999999999995E-2</v>
      </c>
      <c r="K46" s="187">
        <v>4.8750000000000002E-2</v>
      </c>
      <c r="L46" s="187" t="s">
        <v>273</v>
      </c>
      <c r="M46" s="187" t="s">
        <v>273</v>
      </c>
      <c r="N46" s="187" t="s">
        <v>273</v>
      </c>
      <c r="O46" s="187" t="s">
        <v>273</v>
      </c>
      <c r="P46" s="187" t="s">
        <v>273</v>
      </c>
      <c r="Q46" s="187" t="s">
        <v>273</v>
      </c>
      <c r="R46" s="187">
        <v>0.48749999999999999</v>
      </c>
      <c r="S46" s="187" t="s">
        <v>273</v>
      </c>
      <c r="T46" s="187" t="s">
        <v>273</v>
      </c>
      <c r="U46" s="187" t="s">
        <v>273</v>
      </c>
      <c r="V46" s="187" t="s">
        <v>273</v>
      </c>
      <c r="W46" s="187" t="s">
        <v>273</v>
      </c>
      <c r="X46" s="187" t="s">
        <v>273</v>
      </c>
      <c r="Y46" s="187" t="s">
        <v>273</v>
      </c>
      <c r="Z46" s="187" t="s">
        <v>273</v>
      </c>
      <c r="AA46" s="187" t="s">
        <v>273</v>
      </c>
      <c r="AB46" s="187" t="s">
        <v>273</v>
      </c>
      <c r="AC46" s="187">
        <v>0.29249999999999998</v>
      </c>
      <c r="AD46" s="187">
        <v>3.9</v>
      </c>
      <c r="AE46" s="187">
        <v>3.8025000000000002</v>
      </c>
      <c r="AF46" s="187">
        <v>3.6074999999999999</v>
      </c>
      <c r="AG46" s="187">
        <v>3.0225</v>
      </c>
      <c r="AH46" s="187">
        <v>3.12</v>
      </c>
      <c r="AI46" s="187">
        <v>3.51</v>
      </c>
      <c r="AJ46" s="187">
        <v>3.8707500000000001</v>
      </c>
      <c r="AK46" s="187">
        <v>0.99450000000000005</v>
      </c>
      <c r="AL46" s="187">
        <v>0.54600000000000004</v>
      </c>
      <c r="AM46" s="187">
        <v>0.6825</v>
      </c>
      <c r="AN46" s="187">
        <v>1.7378137787200501</v>
      </c>
      <c r="AO46" s="187">
        <v>1.57945175573671</v>
      </c>
      <c r="AP46" s="187">
        <v>1.38611870196182</v>
      </c>
      <c r="AQ46" s="187">
        <v>1.36758076827567</v>
      </c>
      <c r="AR46" s="187">
        <v>1.2860795271922101</v>
      </c>
      <c r="AS46" s="187">
        <v>1.30182455922295</v>
      </c>
      <c r="AT46" s="187">
        <v>1.64192517766854</v>
      </c>
      <c r="AU46" s="188">
        <v>1.2987224074741199</v>
      </c>
      <c r="AV46" s="153">
        <v>-0.211185745117284</v>
      </c>
      <c r="AW46" s="153">
        <v>-8.2183578053360601E-2</v>
      </c>
      <c r="AX46" s="153">
        <v>8.7286710552646699E-3</v>
      </c>
    </row>
    <row r="47" spans="1:50">
      <c r="A47" s="144" t="s">
        <v>320</v>
      </c>
      <c r="B47" s="187">
        <v>28.440750000000001</v>
      </c>
      <c r="C47" s="187">
        <v>36.47475</v>
      </c>
      <c r="D47" s="187">
        <v>36.465000000000003</v>
      </c>
      <c r="E47" s="187">
        <v>32.097000000000001</v>
      </c>
      <c r="F47" s="187">
        <v>37.04025</v>
      </c>
      <c r="G47" s="187">
        <v>37.41075</v>
      </c>
      <c r="H47" s="187">
        <v>24.9405</v>
      </c>
      <c r="I47" s="187">
        <v>11.982749999999999</v>
      </c>
      <c r="J47" s="187">
        <v>6.3667499999999997</v>
      </c>
      <c r="K47" s="187">
        <v>4.1144999999999996</v>
      </c>
      <c r="L47" s="187">
        <v>3.0225</v>
      </c>
      <c r="M47" s="187">
        <v>2.34</v>
      </c>
      <c r="N47" s="187">
        <v>1.95</v>
      </c>
      <c r="O47" s="187">
        <v>3.2174999999999998</v>
      </c>
      <c r="P47" s="187">
        <v>3.9975000000000001</v>
      </c>
      <c r="Q47" s="187">
        <v>7.3612500000000001</v>
      </c>
      <c r="R47" s="187">
        <v>12.772500000000001</v>
      </c>
      <c r="S47" s="187">
        <v>12.1875</v>
      </c>
      <c r="T47" s="187">
        <v>11.895</v>
      </c>
      <c r="U47" s="187">
        <v>2.9249999999999998</v>
      </c>
      <c r="V47" s="187">
        <v>0.97499999999999998</v>
      </c>
      <c r="W47" s="187">
        <v>0.90674999999999994</v>
      </c>
      <c r="X47" s="187">
        <v>0.96525000000000005</v>
      </c>
      <c r="Y47" s="187">
        <v>1.39425</v>
      </c>
      <c r="Z47" s="187">
        <v>0.30225000000000002</v>
      </c>
      <c r="AA47" s="187">
        <v>0.55574999999999997</v>
      </c>
      <c r="AB47" s="187">
        <v>0.22425</v>
      </c>
      <c r="AC47" s="187">
        <v>5.8500000000000003E-2</v>
      </c>
      <c r="AD47" s="187">
        <v>0.11700000000000001</v>
      </c>
      <c r="AE47" s="187">
        <v>0.2145</v>
      </c>
      <c r="AF47" s="187">
        <v>0.19500000000000001</v>
      </c>
      <c r="AG47" s="187">
        <v>6.8250000000000005E-2</v>
      </c>
      <c r="AH47" s="187">
        <v>0.19500000000000001</v>
      </c>
      <c r="AI47" s="187" t="s">
        <v>273</v>
      </c>
      <c r="AJ47" s="187" t="s">
        <v>273</v>
      </c>
      <c r="AK47" s="187" t="s">
        <v>273</v>
      </c>
      <c r="AL47" s="187" t="s">
        <v>273</v>
      </c>
      <c r="AM47" s="187" t="s">
        <v>273</v>
      </c>
      <c r="AN47" s="187">
        <v>2.6736473507085599</v>
      </c>
      <c r="AO47" s="187">
        <v>2.50205007081887</v>
      </c>
      <c r="AP47" s="187">
        <v>2.73130718057303</v>
      </c>
      <c r="AQ47" s="187">
        <v>3.1111505593643498</v>
      </c>
      <c r="AR47" s="187">
        <v>2.8662604700832399</v>
      </c>
      <c r="AS47" s="187">
        <v>2.8911220922446801</v>
      </c>
      <c r="AT47" s="187">
        <v>2.5917538502727302</v>
      </c>
      <c r="AU47" s="188">
        <v>2.8469226218327899</v>
      </c>
      <c r="AV47" s="153">
        <v>9.5452851135996206E-2</v>
      </c>
      <c r="AW47" s="153" t="s">
        <v>273</v>
      </c>
      <c r="AX47" s="153">
        <v>1.91340743354852E-2</v>
      </c>
    </row>
    <row r="48" spans="1:50">
      <c r="A48" s="144" t="s">
        <v>400</v>
      </c>
      <c r="B48" s="187">
        <v>1.39425</v>
      </c>
      <c r="C48" s="187">
        <v>1.56975</v>
      </c>
      <c r="D48" s="187">
        <v>1.7257499999999999</v>
      </c>
      <c r="E48" s="187">
        <v>1.21875</v>
      </c>
      <c r="F48" s="187">
        <v>1.0725</v>
      </c>
      <c r="G48" s="187">
        <v>1.0725</v>
      </c>
      <c r="H48" s="187">
        <v>1.17</v>
      </c>
      <c r="I48" s="187">
        <v>1.365</v>
      </c>
      <c r="J48" s="187">
        <v>0.43874999999999997</v>
      </c>
      <c r="K48" s="187">
        <v>0.33150000000000002</v>
      </c>
      <c r="L48" s="187">
        <v>0.34125</v>
      </c>
      <c r="M48" s="187">
        <v>0.34125</v>
      </c>
      <c r="N48" s="187">
        <v>0.45824999999999999</v>
      </c>
      <c r="O48" s="187">
        <v>0.57525000000000004</v>
      </c>
      <c r="P48" s="187">
        <v>0.48749999999999999</v>
      </c>
      <c r="Q48" s="187">
        <v>0.48749999999999999</v>
      </c>
      <c r="R48" s="187">
        <v>0.50700000000000001</v>
      </c>
      <c r="S48" s="187">
        <v>0.48749999999999999</v>
      </c>
      <c r="T48" s="187">
        <v>0.39</v>
      </c>
      <c r="U48" s="187">
        <v>0.39</v>
      </c>
      <c r="V48" s="187">
        <v>0.43874999999999997</v>
      </c>
      <c r="W48" s="187">
        <v>0.43874999999999997</v>
      </c>
      <c r="X48" s="187">
        <v>0.42899999999999999</v>
      </c>
      <c r="Y48" s="187">
        <v>0.40949999999999998</v>
      </c>
      <c r="Z48" s="187">
        <v>0.39974999999999999</v>
      </c>
      <c r="AA48" s="187">
        <v>0.39974999999999999</v>
      </c>
      <c r="AB48" s="187">
        <v>0.29249999999999998</v>
      </c>
      <c r="AC48" s="187">
        <v>0.29249999999999998</v>
      </c>
      <c r="AD48" s="187">
        <v>0.27300000000000002</v>
      </c>
      <c r="AE48" s="187">
        <v>0.27300000000000002</v>
      </c>
      <c r="AF48" s="187">
        <v>0.27300000000000002</v>
      </c>
      <c r="AG48" s="187">
        <v>0.24374999999999999</v>
      </c>
      <c r="AH48" s="187">
        <v>0.14624999999999999</v>
      </c>
      <c r="AI48" s="187">
        <v>0.14624999999999999</v>
      </c>
      <c r="AJ48" s="187">
        <v>0.14624999999999999</v>
      </c>
      <c r="AK48" s="187">
        <v>0.14624999999999999</v>
      </c>
      <c r="AL48" s="187">
        <v>0.23400000000000001</v>
      </c>
      <c r="AM48" s="187">
        <v>9.7500000000000003E-2</v>
      </c>
      <c r="AN48" s="187">
        <v>0.44621528520617398</v>
      </c>
      <c r="AO48" s="187">
        <v>0.41469854399195599</v>
      </c>
      <c r="AP48" s="187">
        <v>0.53853049588057</v>
      </c>
      <c r="AQ48" s="187">
        <v>0.57152554945228295</v>
      </c>
      <c r="AR48" s="187">
        <v>1.19484782285685</v>
      </c>
      <c r="AS48" s="187">
        <v>0.71692655280885598</v>
      </c>
      <c r="AT48" s="187">
        <v>0.95123090542967204</v>
      </c>
      <c r="AU48" s="188">
        <v>0.996655656365246</v>
      </c>
      <c r="AV48" s="153">
        <v>4.4890938473073801E-2</v>
      </c>
      <c r="AW48" s="153">
        <v>0.20592141558166499</v>
      </c>
      <c r="AX48" s="153">
        <v>6.6984902468116402E-3</v>
      </c>
    </row>
    <row r="49" spans="1:50">
      <c r="A49" s="144" t="s">
        <v>321</v>
      </c>
      <c r="B49" s="187">
        <v>12.6945</v>
      </c>
      <c r="C49" s="187">
        <v>14.888249999999999</v>
      </c>
      <c r="D49" s="187">
        <v>13.893750000000001</v>
      </c>
      <c r="E49" s="187">
        <v>10.617749999999999</v>
      </c>
      <c r="F49" s="187">
        <v>10.03275</v>
      </c>
      <c r="G49" s="187">
        <v>9.3405000000000005</v>
      </c>
      <c r="H49" s="187">
        <v>5.5380000000000003</v>
      </c>
      <c r="I49" s="187">
        <v>3.8512499999999998</v>
      </c>
      <c r="J49" s="187">
        <v>4.9042500000000002</v>
      </c>
      <c r="K49" s="187">
        <v>6.8639999999999999</v>
      </c>
      <c r="L49" s="187">
        <v>5.8987499999999997</v>
      </c>
      <c r="M49" s="187">
        <v>3.5782500000000002</v>
      </c>
      <c r="N49" s="187">
        <v>2.4180000000000001</v>
      </c>
      <c r="O49" s="187">
        <v>1.4332499999999999</v>
      </c>
      <c r="P49" s="187">
        <v>1.10175</v>
      </c>
      <c r="Q49" s="187">
        <v>1.0237499999999999</v>
      </c>
      <c r="R49" s="187">
        <v>0.50700000000000001</v>
      </c>
      <c r="S49" s="187">
        <v>0.81899999999999995</v>
      </c>
      <c r="T49" s="187">
        <v>0.42899999999999999</v>
      </c>
      <c r="U49" s="187">
        <v>0.38024999999999998</v>
      </c>
      <c r="V49" s="187">
        <v>0.35099999999999998</v>
      </c>
      <c r="W49" s="187">
        <v>0.38024999999999998</v>
      </c>
      <c r="X49" s="187">
        <v>1.482</v>
      </c>
      <c r="Y49" s="187">
        <v>1.4624999999999999</v>
      </c>
      <c r="Z49" s="187">
        <v>1.2675000000000001</v>
      </c>
      <c r="AA49" s="187">
        <v>1.2577499999999999</v>
      </c>
      <c r="AB49" s="187">
        <v>1.2577499999999999</v>
      </c>
      <c r="AC49" s="187">
        <v>1.0237499999999999</v>
      </c>
      <c r="AD49" s="187">
        <v>0.94574999999999998</v>
      </c>
      <c r="AE49" s="187">
        <v>1.1407499999999999</v>
      </c>
      <c r="AF49" s="187">
        <v>0.88724999999999998</v>
      </c>
      <c r="AG49" s="187">
        <v>0.92625000000000002</v>
      </c>
      <c r="AH49" s="187">
        <v>0.94574999999999998</v>
      </c>
      <c r="AI49" s="187">
        <v>0.95550000000000002</v>
      </c>
      <c r="AJ49" s="187">
        <v>0.94574999999999998</v>
      </c>
      <c r="AK49" s="187">
        <v>0.94574999999999998</v>
      </c>
      <c r="AL49" s="187">
        <v>0.95550000000000002</v>
      </c>
      <c r="AM49" s="187">
        <v>0.99450000000000005</v>
      </c>
      <c r="AN49" s="187">
        <v>1.33087836657879</v>
      </c>
      <c r="AO49" s="187">
        <v>1.08665736282812</v>
      </c>
      <c r="AP49" s="187">
        <v>1.1509394290566199</v>
      </c>
      <c r="AQ49" s="187">
        <v>0.99951121932547304</v>
      </c>
      <c r="AR49" s="187">
        <v>1.1042369515839101</v>
      </c>
      <c r="AS49" s="187">
        <v>1.26598856985881</v>
      </c>
      <c r="AT49" s="187">
        <v>1.0023399236386601</v>
      </c>
      <c r="AU49" s="188">
        <v>1.06472577855443</v>
      </c>
      <c r="AV49" s="153">
        <v>5.9337921883033898E-2</v>
      </c>
      <c r="AW49" s="153">
        <v>5.8283396382092798E-3</v>
      </c>
      <c r="AX49" s="153">
        <v>7.15598732383259E-3</v>
      </c>
    </row>
    <row r="50" spans="1:50">
      <c r="A50" s="144" t="s">
        <v>401</v>
      </c>
      <c r="B50" s="187" t="s">
        <v>273</v>
      </c>
      <c r="C50" s="187" t="s">
        <v>273</v>
      </c>
      <c r="D50" s="187" t="s">
        <v>273</v>
      </c>
      <c r="E50" s="187" t="s">
        <v>273</v>
      </c>
      <c r="F50" s="187" t="s">
        <v>273</v>
      </c>
      <c r="G50" s="187" t="s">
        <v>273</v>
      </c>
      <c r="H50" s="187" t="s">
        <v>273</v>
      </c>
      <c r="I50" s="187" t="s">
        <v>273</v>
      </c>
      <c r="J50" s="187" t="s">
        <v>273</v>
      </c>
      <c r="K50" s="187" t="s">
        <v>273</v>
      </c>
      <c r="L50" s="187" t="s">
        <v>273</v>
      </c>
      <c r="M50" s="187" t="s">
        <v>273</v>
      </c>
      <c r="N50" s="187" t="s">
        <v>273</v>
      </c>
      <c r="O50" s="187" t="s">
        <v>273</v>
      </c>
      <c r="P50" s="187" t="s">
        <v>273</v>
      </c>
      <c r="Q50" s="187" t="s">
        <v>273</v>
      </c>
      <c r="R50" s="187" t="s">
        <v>273</v>
      </c>
      <c r="S50" s="187" t="s">
        <v>273</v>
      </c>
      <c r="T50" s="187" t="s">
        <v>273</v>
      </c>
      <c r="U50" s="187" t="s">
        <v>273</v>
      </c>
      <c r="V50" s="187" t="s">
        <v>273</v>
      </c>
      <c r="W50" s="187" t="s">
        <v>273</v>
      </c>
      <c r="X50" s="187" t="s">
        <v>273</v>
      </c>
      <c r="Y50" s="187" t="s">
        <v>273</v>
      </c>
      <c r="Z50" s="187">
        <v>0.48749999999999999</v>
      </c>
      <c r="AA50" s="187">
        <v>0.48749999999999999</v>
      </c>
      <c r="AB50" s="187">
        <v>0.48749999999999999</v>
      </c>
      <c r="AC50" s="187">
        <v>0.53625</v>
      </c>
      <c r="AD50" s="187">
        <v>0.58499999999999996</v>
      </c>
      <c r="AE50" s="187">
        <v>0.58499999999999996</v>
      </c>
      <c r="AF50" s="187">
        <v>0.48749999999999999</v>
      </c>
      <c r="AG50" s="187">
        <v>0.70199999999999996</v>
      </c>
      <c r="AH50" s="187">
        <v>0.58499999999999996</v>
      </c>
      <c r="AI50" s="187">
        <v>0.43874999999999997</v>
      </c>
      <c r="AJ50" s="187">
        <v>0.73124999999999996</v>
      </c>
      <c r="AK50" s="187">
        <v>0.48749999999999999</v>
      </c>
      <c r="AL50" s="187">
        <v>0.24374999999999999</v>
      </c>
      <c r="AM50" s="187">
        <v>0.29249999999999998</v>
      </c>
      <c r="AN50" s="187">
        <v>1.1257393528682</v>
      </c>
      <c r="AO50" s="187">
        <v>1.16407574656475</v>
      </c>
      <c r="AP50" s="187">
        <v>0.64262298719032995</v>
      </c>
      <c r="AQ50" s="187">
        <v>0.34136104230286501</v>
      </c>
      <c r="AR50" s="187">
        <v>0.396932428044311</v>
      </c>
      <c r="AS50" s="187">
        <v>0.46094341752995199</v>
      </c>
      <c r="AT50" s="187">
        <v>0.70816135464730501</v>
      </c>
      <c r="AU50" s="188">
        <v>0.85029217675671798</v>
      </c>
      <c r="AV50" s="153">
        <v>0.197423395845017</v>
      </c>
      <c r="AW50" s="153">
        <v>-3.2032016451245498E-3</v>
      </c>
      <c r="AX50" s="153">
        <v>5.7147860613333103E-3</v>
      </c>
    </row>
    <row r="51" spans="1:50">
      <c r="A51" s="144" t="s">
        <v>322</v>
      </c>
      <c r="B51" s="187" t="s">
        <v>273</v>
      </c>
      <c r="C51" s="187" t="s">
        <v>273</v>
      </c>
      <c r="D51" s="187" t="s">
        <v>273</v>
      </c>
      <c r="E51" s="187" t="s">
        <v>273</v>
      </c>
      <c r="F51" s="187" t="s">
        <v>273</v>
      </c>
      <c r="G51" s="187" t="s">
        <v>273</v>
      </c>
      <c r="H51" s="187" t="s">
        <v>273</v>
      </c>
      <c r="I51" s="187" t="s">
        <v>273</v>
      </c>
      <c r="J51" s="187" t="s">
        <v>273</v>
      </c>
      <c r="K51" s="187" t="s">
        <v>273</v>
      </c>
      <c r="L51" s="187" t="s">
        <v>273</v>
      </c>
      <c r="M51" s="187" t="s">
        <v>273</v>
      </c>
      <c r="N51" s="187" t="s">
        <v>273</v>
      </c>
      <c r="O51" s="187" t="s">
        <v>273</v>
      </c>
      <c r="P51" s="187" t="s">
        <v>273</v>
      </c>
      <c r="Q51" s="187" t="s">
        <v>273</v>
      </c>
      <c r="R51" s="187" t="s">
        <v>273</v>
      </c>
      <c r="S51" s="187" t="s">
        <v>273</v>
      </c>
      <c r="T51" s="187" t="s">
        <v>273</v>
      </c>
      <c r="U51" s="187" t="s">
        <v>273</v>
      </c>
      <c r="V51" s="187" t="s">
        <v>273</v>
      </c>
      <c r="W51" s="187" t="s">
        <v>273</v>
      </c>
      <c r="X51" s="187" t="s">
        <v>273</v>
      </c>
      <c r="Y51" s="187" t="s">
        <v>273</v>
      </c>
      <c r="Z51" s="187" t="s">
        <v>273</v>
      </c>
      <c r="AA51" s="187" t="s">
        <v>273</v>
      </c>
      <c r="AB51" s="187" t="s">
        <v>273</v>
      </c>
      <c r="AC51" s="187" t="s">
        <v>273</v>
      </c>
      <c r="AD51" s="187">
        <v>1.95E-2</v>
      </c>
      <c r="AE51" s="187">
        <v>1.95E-2</v>
      </c>
      <c r="AF51" s="187">
        <v>2.9250000000000002E-2</v>
      </c>
      <c r="AG51" s="187">
        <v>2.9250000000000002E-2</v>
      </c>
      <c r="AH51" s="187">
        <v>2.9250000000000002E-2</v>
      </c>
      <c r="AI51" s="187">
        <v>2.9250000000000002E-2</v>
      </c>
      <c r="AJ51" s="187">
        <v>2.9250000000000002E-2</v>
      </c>
      <c r="AK51" s="187">
        <v>2.9250000000000002E-2</v>
      </c>
      <c r="AL51" s="187">
        <v>2.9250000000000002E-2</v>
      </c>
      <c r="AM51" s="187">
        <v>2.9250000000000002E-2</v>
      </c>
      <c r="AN51" s="187">
        <v>7.2390471898875E-3</v>
      </c>
      <c r="AO51" s="187">
        <v>3.5832422567175001E-3</v>
      </c>
      <c r="AP51" s="187">
        <v>5.6920167306599998E-3</v>
      </c>
      <c r="AQ51" s="187">
        <v>5.4501870519525E-3</v>
      </c>
      <c r="AR51" s="187">
        <v>5.8414684962855004E-3</v>
      </c>
      <c r="AS51" s="187">
        <v>9.2807920602150005E-4</v>
      </c>
      <c r="AT51" s="187">
        <v>5.9981812734675004E-3</v>
      </c>
      <c r="AU51" s="188">
        <v>6.10255511850075E-3</v>
      </c>
      <c r="AV51" s="153">
        <v>1.46211315013818E-2</v>
      </c>
      <c r="AW51" s="153">
        <v>-0.146527815454217</v>
      </c>
      <c r="AX51" s="153">
        <v>4.1015074445056998E-5</v>
      </c>
    </row>
    <row r="52" spans="1:50" s="145" customFormat="1">
      <c r="A52" s="154" t="s">
        <v>323</v>
      </c>
      <c r="B52" s="189">
        <v>85.517250000000004</v>
      </c>
      <c r="C52" s="189">
        <v>102.804</v>
      </c>
      <c r="D52" s="189">
        <v>96.963750000000005</v>
      </c>
      <c r="E52" s="189">
        <v>89.4465</v>
      </c>
      <c r="F52" s="189">
        <v>84.532499999999999</v>
      </c>
      <c r="G52" s="189">
        <v>70.658249999999995</v>
      </c>
      <c r="H52" s="189">
        <v>46.643999999999998</v>
      </c>
      <c r="I52" s="189">
        <v>36.036000000000001</v>
      </c>
      <c r="J52" s="189">
        <v>26.451750000000001</v>
      </c>
      <c r="K52" s="189">
        <v>23.175750000000001</v>
      </c>
      <c r="L52" s="189">
        <v>21.050249999999998</v>
      </c>
      <c r="M52" s="189">
        <v>18.885750000000002</v>
      </c>
      <c r="N52" s="189">
        <v>15.444000000000001</v>
      </c>
      <c r="O52" s="189">
        <v>15.219749999999999</v>
      </c>
      <c r="P52" s="189">
        <v>21.830249999999999</v>
      </c>
      <c r="Q52" s="189">
        <v>26.373750000000001</v>
      </c>
      <c r="R52" s="189">
        <v>41.369250000000001</v>
      </c>
      <c r="S52" s="189">
        <v>25.623000000000001</v>
      </c>
      <c r="T52" s="189">
        <v>24.57</v>
      </c>
      <c r="U52" s="189">
        <v>15.6975</v>
      </c>
      <c r="V52" s="189">
        <v>13.83525</v>
      </c>
      <c r="W52" s="189">
        <v>13.7865</v>
      </c>
      <c r="X52" s="189">
        <v>15.824249999999999</v>
      </c>
      <c r="Y52" s="189">
        <v>17.218499999999999</v>
      </c>
      <c r="Z52" s="189">
        <v>19.95825</v>
      </c>
      <c r="AA52" s="189">
        <v>19.987500000000001</v>
      </c>
      <c r="AB52" s="189">
        <v>20.8065</v>
      </c>
      <c r="AC52" s="189">
        <v>19.353750000000002</v>
      </c>
      <c r="AD52" s="189">
        <v>29.922750000000001</v>
      </c>
      <c r="AE52" s="189">
        <v>29.474250000000001</v>
      </c>
      <c r="AF52" s="189">
        <v>27.260999999999999</v>
      </c>
      <c r="AG52" s="189">
        <v>29.132999999999999</v>
      </c>
      <c r="AH52" s="189">
        <v>29.06475</v>
      </c>
      <c r="AI52" s="189">
        <v>29.172000000000001</v>
      </c>
      <c r="AJ52" s="189">
        <v>29.600999999999999</v>
      </c>
      <c r="AK52" s="189">
        <v>27.621749999999999</v>
      </c>
      <c r="AL52" s="189">
        <v>28.723500000000001</v>
      </c>
      <c r="AM52" s="189">
        <v>32.379750000000001</v>
      </c>
      <c r="AN52" s="189">
        <v>36.496070701806097</v>
      </c>
      <c r="AO52" s="189">
        <v>37.720158902428501</v>
      </c>
      <c r="AP52" s="189">
        <v>38.379743193970803</v>
      </c>
      <c r="AQ52" s="189">
        <v>45.037837388627203</v>
      </c>
      <c r="AR52" s="189">
        <v>46.484773189671003</v>
      </c>
      <c r="AS52" s="189">
        <v>45.901202677643802</v>
      </c>
      <c r="AT52" s="189">
        <v>42.847441865204701</v>
      </c>
      <c r="AU52" s="189">
        <v>42.022987352550402</v>
      </c>
      <c r="AV52" s="156">
        <v>-2.19212951135794E-2</v>
      </c>
      <c r="AW52" s="156">
        <v>3.7676189485599698E-2</v>
      </c>
      <c r="AX52" s="156">
        <v>0.28243513105572499</v>
      </c>
    </row>
    <row r="53" spans="1:50">
      <c r="B53" s="187"/>
      <c r="C53" s="187"/>
      <c r="D53" s="187"/>
      <c r="E53" s="187"/>
      <c r="F53" s="187"/>
      <c r="G53" s="187"/>
      <c r="H53" s="187"/>
      <c r="I53" s="187"/>
      <c r="J53" s="187"/>
      <c r="K53" s="187"/>
      <c r="L53" s="187"/>
      <c r="M53" s="187"/>
      <c r="N53" s="187"/>
      <c r="O53" s="187"/>
      <c r="P53" s="187"/>
      <c r="Q53" s="187"/>
      <c r="R53" s="187"/>
      <c r="S53" s="187"/>
      <c r="T53" s="187"/>
      <c r="U53" s="187"/>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8"/>
      <c r="AV53" s="153"/>
      <c r="AW53" s="153"/>
      <c r="AX53" s="153"/>
    </row>
    <row r="54" spans="1:50">
      <c r="A54" s="144" t="s">
        <v>324</v>
      </c>
      <c r="B54" s="187">
        <v>7.4977499999999999</v>
      </c>
      <c r="C54" s="187">
        <v>10.374000000000001</v>
      </c>
      <c r="D54" s="187">
        <v>11.4465</v>
      </c>
      <c r="E54" s="187">
        <v>11.933999999999999</v>
      </c>
      <c r="F54" s="187">
        <v>9.7695000000000007</v>
      </c>
      <c r="G54" s="187">
        <v>9.4672499999999999</v>
      </c>
      <c r="H54" s="187">
        <v>6.56175</v>
      </c>
      <c r="I54" s="187">
        <v>4.6994999999999996</v>
      </c>
      <c r="J54" s="187">
        <v>4.2607499999999998</v>
      </c>
      <c r="K54" s="187">
        <v>5.5672499999999996</v>
      </c>
      <c r="L54" s="187">
        <v>7.4002499999999998</v>
      </c>
      <c r="M54" s="187">
        <v>9.3015000000000008</v>
      </c>
      <c r="N54" s="187">
        <v>7.3027499999999996</v>
      </c>
      <c r="O54" s="187">
        <v>5.6062500000000002</v>
      </c>
      <c r="P54" s="187">
        <v>5.9669999999999996</v>
      </c>
      <c r="Q54" s="187">
        <v>4.407</v>
      </c>
      <c r="R54" s="187">
        <v>4.3875000000000002</v>
      </c>
      <c r="S54" s="187">
        <v>4.4654999999999996</v>
      </c>
      <c r="T54" s="187">
        <v>6.5519999999999996</v>
      </c>
      <c r="U54" s="187">
        <v>6.6982499999999998</v>
      </c>
      <c r="V54" s="187">
        <v>6.9225000000000003</v>
      </c>
      <c r="W54" s="187">
        <v>7.3027499999999996</v>
      </c>
      <c r="X54" s="187">
        <v>6.7567500000000003</v>
      </c>
      <c r="Y54" s="187">
        <v>6.7567500000000003</v>
      </c>
      <c r="Z54" s="187">
        <v>6.56175</v>
      </c>
      <c r="AA54" s="187">
        <v>6.63</v>
      </c>
      <c r="AB54" s="187">
        <v>4.1924999999999999</v>
      </c>
      <c r="AC54" s="187">
        <v>4.0754999999999999</v>
      </c>
      <c r="AD54" s="187">
        <v>3.9</v>
      </c>
      <c r="AE54" s="187">
        <v>3.3149999999999999</v>
      </c>
      <c r="AF54" s="187">
        <v>2.9249999999999998</v>
      </c>
      <c r="AG54" s="187">
        <v>3.2174999999999998</v>
      </c>
      <c r="AH54" s="187">
        <v>4.5629999999999997</v>
      </c>
      <c r="AI54" s="187">
        <v>4.8262499999999999</v>
      </c>
      <c r="AJ54" s="187">
        <v>5.3624999999999998</v>
      </c>
      <c r="AK54" s="187">
        <v>4.875</v>
      </c>
      <c r="AL54" s="187">
        <v>3.51</v>
      </c>
      <c r="AM54" s="187">
        <v>3.4125000000000001</v>
      </c>
      <c r="AN54" s="187">
        <v>8.8276339597975202</v>
      </c>
      <c r="AO54" s="187">
        <v>9.1776338484827207</v>
      </c>
      <c r="AP54" s="187">
        <v>9.6317943118561207</v>
      </c>
      <c r="AQ54" s="187">
        <v>9.6662378402967306</v>
      </c>
      <c r="AR54" s="187">
        <v>9.2296606599661892</v>
      </c>
      <c r="AS54" s="187">
        <v>9.4033959090380907</v>
      </c>
      <c r="AT54" s="187">
        <v>9.7254447144045795</v>
      </c>
      <c r="AU54" s="188">
        <v>9.3084958449498298</v>
      </c>
      <c r="AV54" s="153">
        <v>-4.5487063183467499E-2</v>
      </c>
      <c r="AW54" s="153">
        <v>6.1339228000574703E-2</v>
      </c>
      <c r="AX54" s="153">
        <v>6.2562097783381801E-2</v>
      </c>
    </row>
    <row r="55" spans="1:50">
      <c r="A55" s="144" t="s">
        <v>325</v>
      </c>
      <c r="B55" s="187">
        <v>1.6185</v>
      </c>
      <c r="C55" s="187">
        <v>1.2869999999999999</v>
      </c>
      <c r="D55" s="187">
        <v>1.2090000000000001</v>
      </c>
      <c r="E55" s="187">
        <v>0.96525000000000005</v>
      </c>
      <c r="F55" s="187">
        <v>1.0627500000000001</v>
      </c>
      <c r="G55" s="187">
        <v>1.2577499999999999</v>
      </c>
      <c r="H55" s="187">
        <v>1.248</v>
      </c>
      <c r="I55" s="187">
        <v>0.88724999999999998</v>
      </c>
      <c r="J55" s="187">
        <v>0.6825</v>
      </c>
      <c r="K55" s="187">
        <v>0.55574999999999997</v>
      </c>
      <c r="L55" s="187">
        <v>1.014</v>
      </c>
      <c r="M55" s="187">
        <v>0.86775000000000002</v>
      </c>
      <c r="N55" s="187">
        <v>0.48749999999999999</v>
      </c>
      <c r="O55" s="187">
        <v>0.19500000000000001</v>
      </c>
      <c r="P55" s="187">
        <v>0.19500000000000001</v>
      </c>
      <c r="Q55" s="187">
        <v>1.68675</v>
      </c>
      <c r="R55" s="187">
        <v>2.3010000000000002</v>
      </c>
      <c r="S55" s="187">
        <v>1.4624999999999999</v>
      </c>
      <c r="T55" s="187">
        <v>1.2675000000000001</v>
      </c>
      <c r="U55" s="187">
        <v>1.17</v>
      </c>
      <c r="V55" s="187">
        <v>1.1212500000000001</v>
      </c>
      <c r="W55" s="187">
        <v>1.0725</v>
      </c>
      <c r="X55" s="187">
        <v>1.0335000000000001</v>
      </c>
      <c r="Y55" s="187">
        <v>0.89700000000000002</v>
      </c>
      <c r="Z55" s="187">
        <v>0.89700000000000002</v>
      </c>
      <c r="AA55" s="187">
        <v>0.83850000000000002</v>
      </c>
      <c r="AB55" s="187">
        <v>0.82874999999999999</v>
      </c>
      <c r="AC55" s="187">
        <v>0.82874999999999999</v>
      </c>
      <c r="AD55" s="187">
        <v>0.82874999999999999</v>
      </c>
      <c r="AE55" s="187">
        <v>0.78</v>
      </c>
      <c r="AF55" s="187">
        <v>0.78</v>
      </c>
      <c r="AG55" s="187">
        <v>0.78</v>
      </c>
      <c r="AH55" s="187">
        <v>0.82874999999999999</v>
      </c>
      <c r="AI55" s="187">
        <v>0.82874999999999999</v>
      </c>
      <c r="AJ55" s="187">
        <v>0.82874999999999999</v>
      </c>
      <c r="AK55" s="187">
        <v>0.58499999999999996</v>
      </c>
      <c r="AL55" s="187">
        <v>0.58499999999999996</v>
      </c>
      <c r="AM55" s="187">
        <v>0.39</v>
      </c>
      <c r="AN55" s="187">
        <v>2.5790640371490299</v>
      </c>
      <c r="AO55" s="187">
        <v>2.9892396895707698</v>
      </c>
      <c r="AP55" s="187">
        <v>3.0025522219122598</v>
      </c>
      <c r="AQ55" s="187">
        <v>3.0219021882708801</v>
      </c>
      <c r="AR55" s="187">
        <v>2.5069313654005501</v>
      </c>
      <c r="AS55" s="187">
        <v>2.4205310286183499</v>
      </c>
      <c r="AT55" s="187">
        <v>2.5354452084821899</v>
      </c>
      <c r="AU55" s="188">
        <v>2.54613269352321</v>
      </c>
      <c r="AV55" s="153">
        <v>1.4714726726965399E-3</v>
      </c>
      <c r="AW55" s="153">
        <v>0.118312215619137</v>
      </c>
      <c r="AX55" s="153">
        <v>1.71124750115332E-2</v>
      </c>
    </row>
    <row r="56" spans="1:50">
      <c r="A56" s="144" t="s">
        <v>402</v>
      </c>
      <c r="B56" s="187">
        <v>2.9347500000000002</v>
      </c>
      <c r="C56" s="187">
        <v>4.0657500000000004</v>
      </c>
      <c r="D56" s="187">
        <v>4.1535000000000002</v>
      </c>
      <c r="E56" s="187">
        <v>5.1870000000000003</v>
      </c>
      <c r="F56" s="187">
        <v>4.5727500000000001</v>
      </c>
      <c r="G56" s="187">
        <v>4.4459999999999997</v>
      </c>
      <c r="H56" s="187">
        <v>2.262</v>
      </c>
      <c r="I56" s="187">
        <v>2.4569999999999999</v>
      </c>
      <c r="J56" s="187">
        <v>3.2174999999999998</v>
      </c>
      <c r="K56" s="187">
        <v>3.3929999999999998</v>
      </c>
      <c r="L56" s="187">
        <v>2.8275000000000001</v>
      </c>
      <c r="M56" s="187">
        <v>3.3149999999999999</v>
      </c>
      <c r="N56" s="187">
        <v>2.145</v>
      </c>
      <c r="O56" s="187">
        <v>2.5154999999999998</v>
      </c>
      <c r="P56" s="187">
        <v>2.1937500000000001</v>
      </c>
      <c r="Q56" s="187">
        <v>3.65625</v>
      </c>
      <c r="R56" s="187">
        <v>3.5880000000000001</v>
      </c>
      <c r="S56" s="187">
        <v>1.9890000000000001</v>
      </c>
      <c r="T56" s="187">
        <v>1.68675</v>
      </c>
      <c r="U56" s="187">
        <v>1.7257499999999999</v>
      </c>
      <c r="V56" s="187">
        <v>1.7355</v>
      </c>
      <c r="W56" s="187">
        <v>1.76475</v>
      </c>
      <c r="X56" s="187">
        <v>1.80375</v>
      </c>
      <c r="Y56" s="187">
        <v>1.7842499999999999</v>
      </c>
      <c r="Z56" s="187">
        <v>1.482</v>
      </c>
      <c r="AA56" s="187">
        <v>1.3454999999999999</v>
      </c>
      <c r="AB56" s="187">
        <v>1.3260000000000001</v>
      </c>
      <c r="AC56" s="187">
        <v>0.76049999999999995</v>
      </c>
      <c r="AD56" s="187">
        <v>0.73124999999999996</v>
      </c>
      <c r="AE56" s="187">
        <v>0.87749999999999995</v>
      </c>
      <c r="AF56" s="187">
        <v>2.5154999999999998</v>
      </c>
      <c r="AG56" s="187">
        <v>2.9055</v>
      </c>
      <c r="AH56" s="187">
        <v>2.83725</v>
      </c>
      <c r="AI56" s="187">
        <v>3.8414999999999999</v>
      </c>
      <c r="AJ56" s="187">
        <v>3.1785000000000001</v>
      </c>
      <c r="AK56" s="187">
        <v>3.3929999999999998</v>
      </c>
      <c r="AL56" s="187">
        <v>1.2675000000000001</v>
      </c>
      <c r="AM56" s="187">
        <v>3.8220000000000001</v>
      </c>
      <c r="AN56" s="187">
        <v>4.1254825263995203</v>
      </c>
      <c r="AO56" s="187">
        <v>2.9063588370139399</v>
      </c>
      <c r="AP56" s="187">
        <v>2.6892250058046998</v>
      </c>
      <c r="AQ56" s="187">
        <v>2.44209325150889</v>
      </c>
      <c r="AR56" s="187">
        <v>3.9508400358289602</v>
      </c>
      <c r="AS56" s="187">
        <v>4.6561754088574796</v>
      </c>
      <c r="AT56" s="187">
        <v>5.0729039218834302</v>
      </c>
      <c r="AU56" s="188">
        <v>2.4953328352400299</v>
      </c>
      <c r="AV56" s="153">
        <v>-0.50944961223718599</v>
      </c>
      <c r="AW56" s="153">
        <v>4.7860433815086097E-2</v>
      </c>
      <c r="AX56" s="153">
        <v>1.6771050816450299E-2</v>
      </c>
    </row>
    <row r="57" spans="1:50">
      <c r="A57" s="144" t="s">
        <v>403</v>
      </c>
      <c r="B57" s="187">
        <v>18.08625</v>
      </c>
      <c r="C57" s="187">
        <v>20.933250000000001</v>
      </c>
      <c r="D57" s="187">
        <v>20.42625</v>
      </c>
      <c r="E57" s="187">
        <v>19.548749999999998</v>
      </c>
      <c r="F57" s="187">
        <v>27.953250000000001</v>
      </c>
      <c r="G57" s="187">
        <v>22.893000000000001</v>
      </c>
      <c r="H57" s="187">
        <v>13.991250000000001</v>
      </c>
      <c r="I57" s="187">
        <v>12.499499999999999</v>
      </c>
      <c r="J57" s="187">
        <v>12.207000000000001</v>
      </c>
      <c r="K57" s="187">
        <v>12.577500000000001</v>
      </c>
      <c r="L57" s="187">
        <v>13.718249999999999</v>
      </c>
      <c r="M57" s="187">
        <v>13.571999999999999</v>
      </c>
      <c r="N57" s="187">
        <v>11.982749999999999</v>
      </c>
      <c r="O57" s="187">
        <v>14.371499999999999</v>
      </c>
      <c r="P57" s="187">
        <v>18.261749999999999</v>
      </c>
      <c r="Q57" s="187">
        <v>21.84975</v>
      </c>
      <c r="R57" s="187">
        <v>24.043500000000002</v>
      </c>
      <c r="S57" s="187">
        <v>25.632750000000001</v>
      </c>
      <c r="T57" s="187">
        <v>25.12575</v>
      </c>
      <c r="U57" s="187">
        <v>26.23725</v>
      </c>
      <c r="V57" s="187">
        <v>25.554749999999999</v>
      </c>
      <c r="W57" s="187">
        <v>25.925249999999998</v>
      </c>
      <c r="X57" s="187">
        <v>22.035</v>
      </c>
      <c r="Y57" s="187">
        <v>20.377500000000001</v>
      </c>
      <c r="Z57" s="187">
        <v>18.37875</v>
      </c>
      <c r="AA57" s="187">
        <v>16.77</v>
      </c>
      <c r="AB57" s="187">
        <v>16.38</v>
      </c>
      <c r="AC57" s="187">
        <v>18.427499999999998</v>
      </c>
      <c r="AD57" s="187">
        <v>18.037500000000001</v>
      </c>
      <c r="AE57" s="187">
        <v>22.035</v>
      </c>
      <c r="AF57" s="187">
        <v>21.9375</v>
      </c>
      <c r="AG57" s="187">
        <v>21.7425</v>
      </c>
      <c r="AH57" s="187">
        <v>21.7425</v>
      </c>
      <c r="AI57" s="187">
        <v>17.413499999999999</v>
      </c>
      <c r="AJ57" s="187">
        <v>14.04975</v>
      </c>
      <c r="AK57" s="187">
        <v>16.048500000000001</v>
      </c>
      <c r="AL57" s="187">
        <v>13.91325</v>
      </c>
      <c r="AM57" s="187">
        <v>12.8505</v>
      </c>
      <c r="AN57" s="187">
        <v>9.2443019122117995</v>
      </c>
      <c r="AO57" s="187">
        <v>8.2872401724134104</v>
      </c>
      <c r="AP57" s="187">
        <v>7.4762976323968697</v>
      </c>
      <c r="AQ57" s="187">
        <v>7.2419589735395196</v>
      </c>
      <c r="AR57" s="187">
        <v>7.5479774830455399</v>
      </c>
      <c r="AS57" s="187">
        <v>7.3027221615853</v>
      </c>
      <c r="AT57" s="187">
        <v>7.7706069413610104</v>
      </c>
      <c r="AU57" s="188">
        <v>7.0162193956773802</v>
      </c>
      <c r="AV57" s="153">
        <v>-9.9549179345955405E-2</v>
      </c>
      <c r="AW57" s="153">
        <v>-5.7505912346848001E-2</v>
      </c>
      <c r="AX57" s="153">
        <v>4.7155782331919201E-2</v>
      </c>
    </row>
    <row r="58" spans="1:50">
      <c r="A58" s="144" t="s">
        <v>390</v>
      </c>
      <c r="B58" s="187">
        <v>3.8512499999999998</v>
      </c>
      <c r="C58" s="187">
        <v>3.3832499999999999</v>
      </c>
      <c r="D58" s="187">
        <v>4.3972499999999997</v>
      </c>
      <c r="E58" s="187">
        <v>3.8512499999999998</v>
      </c>
      <c r="F58" s="187">
        <v>4.2607499999999998</v>
      </c>
      <c r="G58" s="187">
        <v>4.1535000000000002</v>
      </c>
      <c r="H58" s="187">
        <v>4.4167500000000004</v>
      </c>
      <c r="I58" s="187">
        <v>4.2119999999999997</v>
      </c>
      <c r="J58" s="187">
        <v>3.9975000000000001</v>
      </c>
      <c r="K58" s="187">
        <v>4.29</v>
      </c>
      <c r="L58" s="187">
        <v>4.2119999999999997</v>
      </c>
      <c r="M58" s="187">
        <v>4.3192500000000003</v>
      </c>
      <c r="N58" s="187">
        <v>4.00725</v>
      </c>
      <c r="O58" s="187">
        <v>4.4459999999999997</v>
      </c>
      <c r="P58" s="187">
        <v>4.5824999999999996</v>
      </c>
      <c r="Q58" s="187">
        <v>4.6507500000000004</v>
      </c>
      <c r="R58" s="187">
        <v>7.1467499999999999</v>
      </c>
      <c r="S58" s="187">
        <v>7.9072500000000003</v>
      </c>
      <c r="T58" s="187">
        <v>7.4977499999999999</v>
      </c>
      <c r="U58" s="187">
        <v>8.3070000000000004</v>
      </c>
      <c r="V58" s="187">
        <v>9.8475000000000001</v>
      </c>
      <c r="W58" s="187">
        <v>9.6135000000000002</v>
      </c>
      <c r="X58" s="187">
        <v>10.2765</v>
      </c>
      <c r="Y58" s="187">
        <v>10.374000000000001</v>
      </c>
      <c r="Z58" s="187">
        <v>10.422750000000001</v>
      </c>
      <c r="AA58" s="187">
        <v>10.218</v>
      </c>
      <c r="AB58" s="187">
        <v>9.9937500000000004</v>
      </c>
      <c r="AC58" s="187">
        <v>12.04125</v>
      </c>
      <c r="AD58" s="187">
        <v>11.856</v>
      </c>
      <c r="AE58" s="187">
        <v>12.87975</v>
      </c>
      <c r="AF58" s="187">
        <v>13.30875</v>
      </c>
      <c r="AG58" s="187">
        <v>12.99675</v>
      </c>
      <c r="AH58" s="187">
        <v>12.489750000000001</v>
      </c>
      <c r="AI58" s="187">
        <v>12.89925</v>
      </c>
      <c r="AJ58" s="187">
        <v>13.21125</v>
      </c>
      <c r="AK58" s="187">
        <v>12.772500000000001</v>
      </c>
      <c r="AL58" s="187">
        <v>12.97725</v>
      </c>
      <c r="AM58" s="187">
        <v>12.060750000000001</v>
      </c>
      <c r="AN58" s="187">
        <v>9.2736025379979008</v>
      </c>
      <c r="AO58" s="187">
        <v>9.6571650364694204</v>
      </c>
      <c r="AP58" s="187">
        <v>10.3966215213062</v>
      </c>
      <c r="AQ58" s="187">
        <v>10.407900569538</v>
      </c>
      <c r="AR58" s="187">
        <v>9.3561573383907195</v>
      </c>
      <c r="AS58" s="187">
        <v>8.5458336333062608</v>
      </c>
      <c r="AT58" s="187">
        <v>8.1901323757371909</v>
      </c>
      <c r="AU58" s="188">
        <v>7.8250142923577704</v>
      </c>
      <c r="AV58" s="153">
        <v>-4.7190678504210597E-2</v>
      </c>
      <c r="AW58" s="153">
        <v>-4.6688787570976401E-2</v>
      </c>
      <c r="AX58" s="153">
        <v>5.2591666523699898E-2</v>
      </c>
    </row>
    <row r="59" spans="1:50" s="145" customFormat="1">
      <c r="A59" s="154" t="s">
        <v>333</v>
      </c>
      <c r="B59" s="189">
        <v>33.988500000000002</v>
      </c>
      <c r="C59" s="189">
        <v>40.04325</v>
      </c>
      <c r="D59" s="189">
        <v>41.6325</v>
      </c>
      <c r="E59" s="189">
        <v>41.486249999999998</v>
      </c>
      <c r="F59" s="189">
        <v>47.619</v>
      </c>
      <c r="G59" s="189">
        <v>42.217500000000001</v>
      </c>
      <c r="H59" s="189">
        <v>28.479749999999999</v>
      </c>
      <c r="I59" s="189">
        <v>24.75525</v>
      </c>
      <c r="J59" s="189">
        <v>24.36525</v>
      </c>
      <c r="K59" s="189">
        <v>26.383500000000002</v>
      </c>
      <c r="L59" s="189">
        <v>29.172000000000001</v>
      </c>
      <c r="M59" s="189">
        <v>31.375499999999999</v>
      </c>
      <c r="N59" s="189">
        <v>25.925249999999998</v>
      </c>
      <c r="O59" s="189">
        <v>27.134250000000002</v>
      </c>
      <c r="P59" s="189">
        <v>31.2</v>
      </c>
      <c r="Q59" s="189">
        <v>36.250500000000002</v>
      </c>
      <c r="R59" s="189">
        <v>41.466749999999998</v>
      </c>
      <c r="S59" s="189">
        <v>41.457000000000001</v>
      </c>
      <c r="T59" s="189">
        <v>42.129750000000001</v>
      </c>
      <c r="U59" s="189">
        <v>44.138249999999999</v>
      </c>
      <c r="V59" s="189">
        <v>45.1815</v>
      </c>
      <c r="W59" s="189">
        <v>45.678750000000001</v>
      </c>
      <c r="X59" s="189">
        <v>41.905500000000004</v>
      </c>
      <c r="Y59" s="189">
        <v>40.189500000000002</v>
      </c>
      <c r="Z59" s="189">
        <v>37.742249999999999</v>
      </c>
      <c r="AA59" s="189">
        <v>35.802</v>
      </c>
      <c r="AB59" s="189">
        <v>32.720999999999997</v>
      </c>
      <c r="AC59" s="189">
        <v>36.133499999999998</v>
      </c>
      <c r="AD59" s="189">
        <v>35.353499999999997</v>
      </c>
      <c r="AE59" s="189">
        <v>39.887250000000002</v>
      </c>
      <c r="AF59" s="189">
        <v>41.466749999999998</v>
      </c>
      <c r="AG59" s="189">
        <v>41.642249999999997</v>
      </c>
      <c r="AH59" s="189">
        <v>42.46125</v>
      </c>
      <c r="AI59" s="189">
        <v>39.809249999999999</v>
      </c>
      <c r="AJ59" s="189">
        <v>36.630749999999999</v>
      </c>
      <c r="AK59" s="189">
        <v>37.673999999999999</v>
      </c>
      <c r="AL59" s="189">
        <v>32.253</v>
      </c>
      <c r="AM59" s="189">
        <v>32.53575</v>
      </c>
      <c r="AN59" s="189">
        <v>34.050084973555798</v>
      </c>
      <c r="AO59" s="189">
        <v>33.017637583950297</v>
      </c>
      <c r="AP59" s="189">
        <v>33.196490693276203</v>
      </c>
      <c r="AQ59" s="189">
        <v>32.780092823154</v>
      </c>
      <c r="AR59" s="189">
        <v>32.591566882632002</v>
      </c>
      <c r="AS59" s="189">
        <v>32.328658141405498</v>
      </c>
      <c r="AT59" s="189">
        <v>33.294533161868401</v>
      </c>
      <c r="AU59" s="189">
        <v>29.1911950617482</v>
      </c>
      <c r="AV59" s="156">
        <v>-0.12563910847885601</v>
      </c>
      <c r="AW59" s="156">
        <v>-9.5040322153100397E-3</v>
      </c>
      <c r="AX59" s="156">
        <v>0.196193072466984</v>
      </c>
    </row>
    <row r="60" spans="1:50">
      <c r="B60" s="187"/>
      <c r="C60" s="187"/>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8"/>
      <c r="AV60" s="153"/>
      <c r="AW60" s="153"/>
      <c r="AX60" s="153"/>
    </row>
    <row r="61" spans="1:50">
      <c r="A61" s="144" t="s">
        <v>334</v>
      </c>
      <c r="B61" s="187" t="s">
        <v>273</v>
      </c>
      <c r="C61" s="187" t="s">
        <v>273</v>
      </c>
      <c r="D61" s="187" t="s">
        <v>273</v>
      </c>
      <c r="E61" s="187" t="s">
        <v>273</v>
      </c>
      <c r="F61" s="187" t="s">
        <v>273</v>
      </c>
      <c r="G61" s="187" t="s">
        <v>273</v>
      </c>
      <c r="H61" s="187" t="s">
        <v>273</v>
      </c>
      <c r="I61" s="187" t="s">
        <v>273</v>
      </c>
      <c r="J61" s="187" t="s">
        <v>273</v>
      </c>
      <c r="K61" s="187" t="s">
        <v>273</v>
      </c>
      <c r="L61" s="187" t="s">
        <v>273</v>
      </c>
      <c r="M61" s="187" t="s">
        <v>273</v>
      </c>
      <c r="N61" s="187" t="s">
        <v>273</v>
      </c>
      <c r="O61" s="187" t="s">
        <v>273</v>
      </c>
      <c r="P61" s="187" t="s">
        <v>273</v>
      </c>
      <c r="Q61" s="187" t="s">
        <v>273</v>
      </c>
      <c r="R61" s="187" t="s">
        <v>273</v>
      </c>
      <c r="S61" s="187" t="s">
        <v>273</v>
      </c>
      <c r="T61" s="187" t="s">
        <v>273</v>
      </c>
      <c r="U61" s="187" t="s">
        <v>273</v>
      </c>
      <c r="V61" s="187" t="s">
        <v>273</v>
      </c>
      <c r="W61" s="187" t="s">
        <v>273</v>
      </c>
      <c r="X61" s="187" t="s">
        <v>273</v>
      </c>
      <c r="Y61" s="187" t="s">
        <v>273</v>
      </c>
      <c r="Z61" s="187" t="s">
        <v>273</v>
      </c>
      <c r="AA61" s="187" t="s">
        <v>273</v>
      </c>
      <c r="AB61" s="187">
        <v>0.19500000000000001</v>
      </c>
      <c r="AC61" s="187">
        <v>0.19500000000000001</v>
      </c>
      <c r="AD61" s="187">
        <v>0.19500000000000001</v>
      </c>
      <c r="AE61" s="187">
        <v>0.19500000000000001</v>
      </c>
      <c r="AF61" s="187">
        <v>0.19500000000000001</v>
      </c>
      <c r="AG61" s="187">
        <v>0.19500000000000001</v>
      </c>
      <c r="AH61" s="187">
        <v>0.19500000000000001</v>
      </c>
      <c r="AI61" s="187">
        <v>0.19500000000000001</v>
      </c>
      <c r="AJ61" s="187">
        <v>0.19500000000000001</v>
      </c>
      <c r="AK61" s="187">
        <v>0.2145</v>
      </c>
      <c r="AL61" s="187">
        <v>0.14624999999999999</v>
      </c>
      <c r="AM61" s="187">
        <v>0.14624999999999999</v>
      </c>
      <c r="AN61" s="187">
        <v>0.84072876628422</v>
      </c>
      <c r="AO61" s="187">
        <v>1.1443335591700701</v>
      </c>
      <c r="AP61" s="187">
        <v>1.1386691580057</v>
      </c>
      <c r="AQ61" s="187">
        <v>0.74959824284721699</v>
      </c>
      <c r="AR61" s="187">
        <v>0.71499168555167902</v>
      </c>
      <c r="AS61" s="187">
        <v>0.89549429598185704</v>
      </c>
      <c r="AT61" s="187">
        <v>1.39801707218004</v>
      </c>
      <c r="AU61" s="188">
        <v>0.98933449620286096</v>
      </c>
      <c r="AV61" s="153">
        <v>-0.29426369954987303</v>
      </c>
      <c r="AW61" s="153">
        <v>0.21772097393152201</v>
      </c>
      <c r="AX61" s="153">
        <v>6.6492849675059201E-3</v>
      </c>
    </row>
    <row r="62" spans="1:50">
      <c r="A62" s="144" t="s">
        <v>335</v>
      </c>
      <c r="B62" s="187" t="s">
        <v>273</v>
      </c>
      <c r="C62" s="187" t="s">
        <v>273</v>
      </c>
      <c r="D62" s="187" t="s">
        <v>273</v>
      </c>
      <c r="E62" s="187" t="s">
        <v>273</v>
      </c>
      <c r="F62" s="187" t="s">
        <v>273</v>
      </c>
      <c r="G62" s="187" t="s">
        <v>273</v>
      </c>
      <c r="H62" s="187" t="s">
        <v>273</v>
      </c>
      <c r="I62" s="187" t="s">
        <v>273</v>
      </c>
      <c r="J62" s="187" t="s">
        <v>273</v>
      </c>
      <c r="K62" s="187" t="s">
        <v>273</v>
      </c>
      <c r="L62" s="187" t="s">
        <v>273</v>
      </c>
      <c r="M62" s="187" t="s">
        <v>273</v>
      </c>
      <c r="N62" s="187" t="s">
        <v>273</v>
      </c>
      <c r="O62" s="187" t="s">
        <v>273</v>
      </c>
      <c r="P62" s="187" t="s">
        <v>273</v>
      </c>
      <c r="Q62" s="187" t="s">
        <v>273</v>
      </c>
      <c r="R62" s="187" t="s">
        <v>273</v>
      </c>
      <c r="S62" s="187" t="s">
        <v>273</v>
      </c>
      <c r="T62" s="187" t="s">
        <v>273</v>
      </c>
      <c r="U62" s="187" t="s">
        <v>273</v>
      </c>
      <c r="V62" s="187" t="s">
        <v>273</v>
      </c>
      <c r="W62" s="187" t="s">
        <v>273</v>
      </c>
      <c r="X62" s="187" t="s">
        <v>273</v>
      </c>
      <c r="Y62" s="187" t="s">
        <v>273</v>
      </c>
      <c r="Z62" s="187" t="s">
        <v>273</v>
      </c>
      <c r="AA62" s="187" t="s">
        <v>273</v>
      </c>
      <c r="AB62" s="187" t="s">
        <v>273</v>
      </c>
      <c r="AC62" s="187" t="s">
        <v>273</v>
      </c>
      <c r="AD62" s="187" t="s">
        <v>273</v>
      </c>
      <c r="AE62" s="187" t="s">
        <v>273</v>
      </c>
      <c r="AF62" s="187" t="s">
        <v>273</v>
      </c>
      <c r="AG62" s="187" t="s">
        <v>273</v>
      </c>
      <c r="AH62" s="187" t="s">
        <v>273</v>
      </c>
      <c r="AI62" s="187" t="s">
        <v>273</v>
      </c>
      <c r="AJ62" s="187" t="s">
        <v>273</v>
      </c>
      <c r="AK62" s="187" t="s">
        <v>273</v>
      </c>
      <c r="AL62" s="187" t="s">
        <v>273</v>
      </c>
      <c r="AM62" s="187" t="s">
        <v>273</v>
      </c>
      <c r="AN62" s="187">
        <v>1.1529747845869499E-2</v>
      </c>
      <c r="AO62" s="187">
        <v>1.6952468560491801E-2</v>
      </c>
      <c r="AP62" s="187">
        <v>2.8916484138759802E-2</v>
      </c>
      <c r="AQ62" s="187">
        <v>1.50213806947425E-2</v>
      </c>
      <c r="AR62" s="187">
        <v>1.0462891605465E-2</v>
      </c>
      <c r="AS62" s="187">
        <v>1.7850463445782502E-2</v>
      </c>
      <c r="AT62" s="187">
        <v>1.97995093969725E-2</v>
      </c>
      <c r="AU62" s="188">
        <v>2.47291107762075E-2</v>
      </c>
      <c r="AV62" s="153">
        <v>0.24556343317984999</v>
      </c>
      <c r="AW62" s="153" t="s">
        <v>273</v>
      </c>
      <c r="AX62" s="153">
        <v>1.66203549128352E-4</v>
      </c>
    </row>
    <row r="63" spans="1:50">
      <c r="A63" s="144" t="s">
        <v>404</v>
      </c>
      <c r="B63" s="187" t="s">
        <v>273</v>
      </c>
      <c r="C63" s="187" t="s">
        <v>273</v>
      </c>
      <c r="D63" s="187" t="s">
        <v>273</v>
      </c>
      <c r="E63" s="187" t="s">
        <v>273</v>
      </c>
      <c r="F63" s="187" t="s">
        <v>273</v>
      </c>
      <c r="G63" s="187" t="s">
        <v>273</v>
      </c>
      <c r="H63" s="187" t="s">
        <v>273</v>
      </c>
      <c r="I63" s="187" t="s">
        <v>273</v>
      </c>
      <c r="J63" s="187" t="s">
        <v>273</v>
      </c>
      <c r="K63" s="187" t="s">
        <v>273</v>
      </c>
      <c r="L63" s="187" t="s">
        <v>273</v>
      </c>
      <c r="M63" s="187" t="s">
        <v>273</v>
      </c>
      <c r="N63" s="187" t="s">
        <v>273</v>
      </c>
      <c r="O63" s="187" t="s">
        <v>273</v>
      </c>
      <c r="P63" s="187" t="s">
        <v>273</v>
      </c>
      <c r="Q63" s="187" t="s">
        <v>273</v>
      </c>
      <c r="R63" s="187" t="s">
        <v>273</v>
      </c>
      <c r="S63" s="187" t="s">
        <v>273</v>
      </c>
      <c r="T63" s="187" t="s">
        <v>273</v>
      </c>
      <c r="U63" s="187" t="s">
        <v>273</v>
      </c>
      <c r="V63" s="187" t="s">
        <v>273</v>
      </c>
      <c r="W63" s="187" t="s">
        <v>273</v>
      </c>
      <c r="X63" s="187" t="s">
        <v>273</v>
      </c>
      <c r="Y63" s="187" t="s">
        <v>273</v>
      </c>
      <c r="Z63" s="187" t="s">
        <v>273</v>
      </c>
      <c r="AA63" s="187" t="s">
        <v>273</v>
      </c>
      <c r="AB63" s="187" t="s">
        <v>273</v>
      </c>
      <c r="AC63" s="187" t="s">
        <v>273</v>
      </c>
      <c r="AD63" s="187" t="s">
        <v>273</v>
      </c>
      <c r="AE63" s="187" t="s">
        <v>273</v>
      </c>
      <c r="AF63" s="187" t="s">
        <v>273</v>
      </c>
      <c r="AG63" s="187" t="s">
        <v>273</v>
      </c>
      <c r="AH63" s="187" t="s">
        <v>273</v>
      </c>
      <c r="AI63" s="187" t="s">
        <v>273</v>
      </c>
      <c r="AJ63" s="187" t="s">
        <v>273</v>
      </c>
      <c r="AK63" s="187" t="s">
        <v>273</v>
      </c>
      <c r="AL63" s="187" t="s">
        <v>273</v>
      </c>
      <c r="AM63" s="187" t="s">
        <v>273</v>
      </c>
      <c r="AN63" s="187" t="s">
        <v>273</v>
      </c>
      <c r="AO63" s="187" t="s">
        <v>273</v>
      </c>
      <c r="AP63" s="187" t="s">
        <v>273</v>
      </c>
      <c r="AQ63" s="187" t="s">
        <v>273</v>
      </c>
      <c r="AR63" s="187" t="s">
        <v>273</v>
      </c>
      <c r="AS63" s="187" t="s">
        <v>273</v>
      </c>
      <c r="AT63" s="187" t="s">
        <v>273</v>
      </c>
      <c r="AU63" s="190" t="s">
        <v>273</v>
      </c>
      <c r="AV63" s="187" t="s">
        <v>273</v>
      </c>
      <c r="AW63" s="187" t="s">
        <v>273</v>
      </c>
      <c r="AX63" s="187" t="s">
        <v>273</v>
      </c>
    </row>
    <row r="64" spans="1:50">
      <c r="A64" s="144" t="s">
        <v>336</v>
      </c>
      <c r="B64" s="187" t="s">
        <v>273</v>
      </c>
      <c r="C64" s="187" t="s">
        <v>273</v>
      </c>
      <c r="D64" s="187" t="s">
        <v>273</v>
      </c>
      <c r="E64" s="187" t="s">
        <v>273</v>
      </c>
      <c r="F64" s="187" t="s">
        <v>273</v>
      </c>
      <c r="G64" s="187" t="s">
        <v>273</v>
      </c>
      <c r="H64" s="187" t="s">
        <v>273</v>
      </c>
      <c r="I64" s="187" t="s">
        <v>273</v>
      </c>
      <c r="J64" s="187" t="s">
        <v>273</v>
      </c>
      <c r="K64" s="187" t="s">
        <v>273</v>
      </c>
      <c r="L64" s="187" t="s">
        <v>273</v>
      </c>
      <c r="M64" s="187" t="s">
        <v>273</v>
      </c>
      <c r="N64" s="187" t="s">
        <v>273</v>
      </c>
      <c r="O64" s="187" t="s">
        <v>273</v>
      </c>
      <c r="P64" s="187" t="s">
        <v>273</v>
      </c>
      <c r="Q64" s="187" t="s">
        <v>273</v>
      </c>
      <c r="R64" s="187" t="s">
        <v>273</v>
      </c>
      <c r="S64" s="187" t="s">
        <v>273</v>
      </c>
      <c r="T64" s="187" t="s">
        <v>273</v>
      </c>
      <c r="U64" s="187" t="s">
        <v>273</v>
      </c>
      <c r="V64" s="187" t="s">
        <v>273</v>
      </c>
      <c r="W64" s="187" t="s">
        <v>273</v>
      </c>
      <c r="X64" s="187" t="s">
        <v>273</v>
      </c>
      <c r="Y64" s="187" t="s">
        <v>273</v>
      </c>
      <c r="Z64" s="187" t="s">
        <v>273</v>
      </c>
      <c r="AA64" s="187" t="s">
        <v>273</v>
      </c>
      <c r="AB64" s="187" t="s">
        <v>273</v>
      </c>
      <c r="AC64" s="187" t="s">
        <v>273</v>
      </c>
      <c r="AD64" s="187" t="s">
        <v>273</v>
      </c>
      <c r="AE64" s="187" t="s">
        <v>273</v>
      </c>
      <c r="AF64" s="187" t="s">
        <v>273</v>
      </c>
      <c r="AG64" s="187" t="s">
        <v>273</v>
      </c>
      <c r="AH64" s="187" t="s">
        <v>273</v>
      </c>
      <c r="AI64" s="187" t="s">
        <v>273</v>
      </c>
      <c r="AJ64" s="187">
        <v>1.9012500000000001</v>
      </c>
      <c r="AK64" s="187">
        <v>1.7842499999999999</v>
      </c>
      <c r="AL64" s="187">
        <v>1.86225</v>
      </c>
      <c r="AM64" s="187">
        <v>1.9012500000000001</v>
      </c>
      <c r="AN64" s="187">
        <v>2.43226782396406</v>
      </c>
      <c r="AO64" s="187">
        <v>2.5000295682895799</v>
      </c>
      <c r="AP64" s="187">
        <v>2.4611485954773999</v>
      </c>
      <c r="AQ64" s="187">
        <v>2.3131260400827198</v>
      </c>
      <c r="AR64" s="187">
        <v>1.7987826812288701</v>
      </c>
      <c r="AS64" s="187">
        <v>2.0014428866504201</v>
      </c>
      <c r="AT64" s="187">
        <v>2.1853405905655601</v>
      </c>
      <c r="AU64" s="188">
        <v>2.8835457677822398</v>
      </c>
      <c r="AV64" s="153">
        <v>0.315889724397099</v>
      </c>
      <c r="AW64" s="153">
        <v>1.4023431459034201E-2</v>
      </c>
      <c r="AX64" s="153">
        <v>1.93802173081189E-2</v>
      </c>
    </row>
    <row r="65" spans="1:50">
      <c r="A65" s="144" t="s">
        <v>338</v>
      </c>
      <c r="B65" s="187" t="s">
        <v>273</v>
      </c>
      <c r="C65" s="187" t="s">
        <v>273</v>
      </c>
      <c r="D65" s="187" t="s">
        <v>273</v>
      </c>
      <c r="E65" s="187" t="s">
        <v>273</v>
      </c>
      <c r="F65" s="187" t="s">
        <v>273</v>
      </c>
      <c r="G65" s="187" t="s">
        <v>273</v>
      </c>
      <c r="H65" s="187">
        <v>0.5655</v>
      </c>
      <c r="I65" s="187">
        <v>0.36075000000000002</v>
      </c>
      <c r="J65" s="187">
        <v>2.0182500000000001</v>
      </c>
      <c r="K65" s="187">
        <v>3.3149999999999999</v>
      </c>
      <c r="L65" s="187">
        <v>3.7635000000000001</v>
      </c>
      <c r="M65" s="187">
        <v>2.5739999999999998</v>
      </c>
      <c r="N65" s="187">
        <v>3.1589999999999998</v>
      </c>
      <c r="O65" s="187">
        <v>3.53925</v>
      </c>
      <c r="P65" s="187">
        <v>4.5532500000000002</v>
      </c>
      <c r="Q65" s="187">
        <v>5.4794999999999998</v>
      </c>
      <c r="R65" s="187">
        <v>5.5575000000000001</v>
      </c>
      <c r="S65" s="187">
        <v>2.847</v>
      </c>
      <c r="T65" s="187">
        <v>2.4375</v>
      </c>
      <c r="U65" s="187">
        <v>1.95</v>
      </c>
      <c r="V65" s="187">
        <v>2.5837500000000002</v>
      </c>
      <c r="W65" s="187">
        <v>2.379</v>
      </c>
      <c r="X65" s="187">
        <v>2.3887499999999999</v>
      </c>
      <c r="Y65" s="187">
        <v>2.379</v>
      </c>
      <c r="Z65" s="187">
        <v>2.3692500000000001</v>
      </c>
      <c r="AA65" s="187">
        <v>0.73124999999999996</v>
      </c>
      <c r="AB65" s="187">
        <v>0.71174999999999999</v>
      </c>
      <c r="AC65" s="187">
        <v>1.56975</v>
      </c>
      <c r="AD65" s="187">
        <v>1.2967500000000001</v>
      </c>
      <c r="AE65" s="187">
        <v>1.014</v>
      </c>
      <c r="AF65" s="187">
        <v>0.93600000000000005</v>
      </c>
      <c r="AG65" s="187">
        <v>0.87749999999999995</v>
      </c>
      <c r="AH65" s="187">
        <v>0.89700000000000002</v>
      </c>
      <c r="AI65" s="187">
        <v>0.89700000000000002</v>
      </c>
      <c r="AJ65" s="187">
        <v>0.98475000000000001</v>
      </c>
      <c r="AK65" s="187">
        <v>0.96525000000000005</v>
      </c>
      <c r="AL65" s="187">
        <v>0.92625000000000002</v>
      </c>
      <c r="AM65" s="187">
        <v>1.0237499999999999</v>
      </c>
      <c r="AN65" s="187">
        <v>2.2032376168488601</v>
      </c>
      <c r="AO65" s="187">
        <v>2.36876163134915</v>
      </c>
      <c r="AP65" s="187">
        <v>2.6535281714143202</v>
      </c>
      <c r="AQ65" s="187">
        <v>2.4352646337516499</v>
      </c>
      <c r="AR65" s="187">
        <v>2.01856235439466</v>
      </c>
      <c r="AS65" s="187">
        <v>1.8189820785331301</v>
      </c>
      <c r="AT65" s="187">
        <v>1.7713193232807101</v>
      </c>
      <c r="AU65" s="188">
        <v>2.0422332945972599</v>
      </c>
      <c r="AV65" s="153">
        <v>0.14979461661124899</v>
      </c>
      <c r="AW65" s="153">
        <v>6.0466825556750897E-2</v>
      </c>
      <c r="AX65" s="153">
        <v>1.37257835423957E-2</v>
      </c>
    </row>
    <row r="66" spans="1:50">
      <c r="A66" s="144" t="s">
        <v>339</v>
      </c>
      <c r="B66" s="187">
        <v>3.8610000000000002</v>
      </c>
      <c r="C66" s="187">
        <v>5.1382500000000002</v>
      </c>
      <c r="D66" s="187">
        <v>7.1760000000000002</v>
      </c>
      <c r="E66" s="187">
        <v>6.1717500000000003</v>
      </c>
      <c r="F66" s="187">
        <v>6.1717500000000003</v>
      </c>
      <c r="G66" s="187">
        <v>6.4837499999999997</v>
      </c>
      <c r="H66" s="187">
        <v>6.1425000000000001</v>
      </c>
      <c r="I66" s="187">
        <v>5.1284999999999998</v>
      </c>
      <c r="J66" s="187">
        <v>4.1632499999999997</v>
      </c>
      <c r="K66" s="187">
        <v>3.9195000000000002</v>
      </c>
      <c r="L66" s="187">
        <v>3.5587499999999999</v>
      </c>
      <c r="M66" s="187">
        <v>3.6952500000000001</v>
      </c>
      <c r="N66" s="187">
        <v>4.0657500000000004</v>
      </c>
      <c r="O66" s="187">
        <v>3.6367500000000001</v>
      </c>
      <c r="P66" s="187">
        <v>4.0754999999999999</v>
      </c>
      <c r="Q66" s="187">
        <v>4.6020000000000003</v>
      </c>
      <c r="R66" s="187">
        <v>5.6062500000000002</v>
      </c>
      <c r="S66" s="187">
        <v>5.9865000000000004</v>
      </c>
      <c r="T66" s="187">
        <v>6.3862500000000004</v>
      </c>
      <c r="U66" s="187">
        <v>4.875</v>
      </c>
      <c r="V66" s="187">
        <v>4.875</v>
      </c>
      <c r="W66" s="187">
        <v>4.875</v>
      </c>
      <c r="X66" s="187">
        <v>4.7774999999999999</v>
      </c>
      <c r="Y66" s="187">
        <v>4.875</v>
      </c>
      <c r="Z66" s="187">
        <v>4.6897500000000001</v>
      </c>
      <c r="AA66" s="187">
        <v>4.7774999999999999</v>
      </c>
      <c r="AB66" s="187">
        <v>5.1479999999999997</v>
      </c>
      <c r="AC66" s="187">
        <v>4.875</v>
      </c>
      <c r="AD66" s="187">
        <v>4.1047500000000001</v>
      </c>
      <c r="AE66" s="187">
        <v>3.7244999999999999</v>
      </c>
      <c r="AF66" s="187">
        <v>2.95425</v>
      </c>
      <c r="AG66" s="187">
        <v>3.12</v>
      </c>
      <c r="AH66" s="187">
        <v>2.7007500000000002</v>
      </c>
      <c r="AI66" s="187">
        <v>3.12975</v>
      </c>
      <c r="AJ66" s="187">
        <v>4.758</v>
      </c>
      <c r="AK66" s="187">
        <v>5.0992499999999996</v>
      </c>
      <c r="AL66" s="187">
        <v>4.9139999999999997</v>
      </c>
      <c r="AM66" s="187">
        <v>6.3570000000000002</v>
      </c>
      <c r="AN66" s="187">
        <v>3.3217658238243102</v>
      </c>
      <c r="AO66" s="187">
        <v>3.21640460481265</v>
      </c>
      <c r="AP66" s="187">
        <v>3.0423887552814999</v>
      </c>
      <c r="AQ66" s="187">
        <v>2.9116410255614098</v>
      </c>
      <c r="AR66" s="187">
        <v>2.4542828766992102</v>
      </c>
      <c r="AS66" s="187">
        <v>2.1662847158017602</v>
      </c>
      <c r="AT66" s="187">
        <v>2.1522352831849298</v>
      </c>
      <c r="AU66" s="188">
        <v>2.0190626947138601</v>
      </c>
      <c r="AV66" s="153">
        <v>-6.4439587202325704E-2</v>
      </c>
      <c r="AW66" s="153">
        <v>-7.6266846831715002E-2</v>
      </c>
      <c r="AX66" s="153">
        <v>1.35700546942821E-2</v>
      </c>
    </row>
    <row r="67" spans="1:50">
      <c r="A67" s="144" t="s">
        <v>341</v>
      </c>
      <c r="B67" s="187">
        <v>1.9012500000000001</v>
      </c>
      <c r="C67" s="187">
        <v>2.2717499999999999</v>
      </c>
      <c r="D67" s="187">
        <v>1.7355</v>
      </c>
      <c r="E67" s="187">
        <v>1.365</v>
      </c>
      <c r="F67" s="187">
        <v>2.2229999999999999</v>
      </c>
      <c r="G67" s="187">
        <v>2.1255000000000002</v>
      </c>
      <c r="H67" s="187">
        <v>1.7257499999999999</v>
      </c>
      <c r="I67" s="187">
        <v>1.56</v>
      </c>
      <c r="J67" s="187">
        <v>1.80375</v>
      </c>
      <c r="K67" s="187">
        <v>2.4375</v>
      </c>
      <c r="L67" s="187">
        <v>1.6575</v>
      </c>
      <c r="M67" s="187">
        <v>0.78</v>
      </c>
      <c r="N67" s="187">
        <v>0.34125</v>
      </c>
      <c r="O67" s="187">
        <v>0.48749999999999999</v>
      </c>
      <c r="P67" s="187">
        <v>0.48749999999999999</v>
      </c>
      <c r="Q67" s="187">
        <v>0.87749999999999995</v>
      </c>
      <c r="R67" s="187">
        <v>0.87749999999999995</v>
      </c>
      <c r="S67" s="187">
        <v>0.48749999999999999</v>
      </c>
      <c r="T67" s="187">
        <v>0.87749999999999995</v>
      </c>
      <c r="U67" s="187">
        <v>0.87749999999999995</v>
      </c>
      <c r="V67" s="187">
        <v>0.92625000000000002</v>
      </c>
      <c r="W67" s="187">
        <v>0.78</v>
      </c>
      <c r="X67" s="187">
        <v>0.87749999999999995</v>
      </c>
      <c r="Y67" s="187">
        <v>1.0725</v>
      </c>
      <c r="Z67" s="187">
        <v>1.0725</v>
      </c>
      <c r="AA67" s="187">
        <v>1.17</v>
      </c>
      <c r="AB67" s="187">
        <v>1.17</v>
      </c>
      <c r="AC67" s="187">
        <v>1.4137500000000001</v>
      </c>
      <c r="AD67" s="187">
        <v>1.56</v>
      </c>
      <c r="AE67" s="187">
        <v>1.45275</v>
      </c>
      <c r="AF67" s="187">
        <v>1.4624999999999999</v>
      </c>
      <c r="AG67" s="187">
        <v>1.4624999999999999</v>
      </c>
      <c r="AH67" s="187">
        <v>1.2675000000000001</v>
      </c>
      <c r="AI67" s="187">
        <v>1.56</v>
      </c>
      <c r="AJ67" s="187">
        <v>1.7549999999999999</v>
      </c>
      <c r="AK67" s="187">
        <v>1.17</v>
      </c>
      <c r="AL67" s="187">
        <v>1.2675000000000001</v>
      </c>
      <c r="AM67" s="187">
        <v>1.2675000000000001</v>
      </c>
      <c r="AN67" s="187">
        <v>3.09614968679533</v>
      </c>
      <c r="AO67" s="187">
        <v>3.5749802753021198</v>
      </c>
      <c r="AP67" s="187">
        <v>3.9261457346886401</v>
      </c>
      <c r="AQ67" s="187">
        <v>3.4242871985912799</v>
      </c>
      <c r="AR67" s="187">
        <v>3.0853474163137098</v>
      </c>
      <c r="AS67" s="187">
        <v>2.5120695557300801</v>
      </c>
      <c r="AT67" s="187">
        <v>2.7264987730701802</v>
      </c>
      <c r="AU67" s="188">
        <v>2.6804983316889399</v>
      </c>
      <c r="AV67" s="153">
        <v>-1.95577595124957E-2</v>
      </c>
      <c r="AW67" s="153">
        <v>4.5039770770770197E-2</v>
      </c>
      <c r="AX67" s="153">
        <v>1.8015542094945099E-2</v>
      </c>
    </row>
    <row r="68" spans="1:50">
      <c r="A68" s="144" t="s">
        <v>405</v>
      </c>
      <c r="B68" s="187">
        <v>0.156</v>
      </c>
      <c r="C68" s="187">
        <v>0.12675</v>
      </c>
      <c r="D68" s="187">
        <v>0.156</v>
      </c>
      <c r="E68" s="187">
        <v>0.12675</v>
      </c>
      <c r="F68" s="187">
        <v>0.10725</v>
      </c>
      <c r="G68" s="187">
        <v>9.7500000000000003E-2</v>
      </c>
      <c r="H68" s="187" t="s">
        <v>273</v>
      </c>
      <c r="I68" s="187" t="s">
        <v>273</v>
      </c>
      <c r="J68" s="187">
        <v>7.8E-2</v>
      </c>
      <c r="K68" s="187">
        <v>4.8750000000000002E-2</v>
      </c>
      <c r="L68" s="187" t="s">
        <v>273</v>
      </c>
      <c r="M68" s="187" t="s">
        <v>273</v>
      </c>
      <c r="N68" s="187" t="s">
        <v>273</v>
      </c>
      <c r="O68" s="187" t="s">
        <v>273</v>
      </c>
      <c r="P68" s="187" t="s">
        <v>273</v>
      </c>
      <c r="Q68" s="187" t="s">
        <v>273</v>
      </c>
      <c r="R68" s="187" t="s">
        <v>273</v>
      </c>
      <c r="S68" s="187" t="s">
        <v>273</v>
      </c>
      <c r="T68" s="187" t="s">
        <v>273</v>
      </c>
      <c r="U68" s="187" t="s">
        <v>273</v>
      </c>
      <c r="V68" s="187" t="s">
        <v>273</v>
      </c>
      <c r="W68" s="187" t="s">
        <v>273</v>
      </c>
      <c r="X68" s="187" t="s">
        <v>273</v>
      </c>
      <c r="Y68" s="187" t="s">
        <v>273</v>
      </c>
      <c r="Z68" s="187">
        <v>0.19500000000000001</v>
      </c>
      <c r="AA68" s="187">
        <v>9.7500000000000003E-2</v>
      </c>
      <c r="AB68" s="187">
        <v>9.7500000000000003E-2</v>
      </c>
      <c r="AC68" s="187">
        <v>9.7500000000000003E-2</v>
      </c>
      <c r="AD68" s="187">
        <v>0.19500000000000001</v>
      </c>
      <c r="AE68" s="187">
        <v>0.19500000000000001</v>
      </c>
      <c r="AF68" s="187">
        <v>0.14624999999999999</v>
      </c>
      <c r="AG68" s="187">
        <v>0.14624999999999999</v>
      </c>
      <c r="AH68" s="187">
        <v>9.7500000000000003E-2</v>
      </c>
      <c r="AI68" s="187">
        <v>9.7500000000000003E-2</v>
      </c>
      <c r="AJ68" s="187">
        <v>9.7500000000000003E-2</v>
      </c>
      <c r="AK68" s="187">
        <v>4.8750000000000002E-2</v>
      </c>
      <c r="AL68" s="187">
        <v>0.14624999999999999</v>
      </c>
      <c r="AM68" s="187" t="s">
        <v>273</v>
      </c>
      <c r="AN68" s="187">
        <v>8.6727061384274995E-2</v>
      </c>
      <c r="AO68" s="187">
        <v>7.0807322233050002E-2</v>
      </c>
      <c r="AP68" s="187">
        <v>6.0043727572920001E-2</v>
      </c>
      <c r="AQ68" s="187">
        <v>4.6377287440575003E-2</v>
      </c>
      <c r="AR68" s="187">
        <v>3.8481159730455003E-2</v>
      </c>
      <c r="AS68" s="187">
        <v>2.8906854947099998E-2</v>
      </c>
      <c r="AT68" s="187">
        <v>2.6495194341622501E-2</v>
      </c>
      <c r="AU68" s="188">
        <v>2.7707565556807499E-2</v>
      </c>
      <c r="AV68" s="153">
        <v>4.2900892497694403E-2</v>
      </c>
      <c r="AW68" s="153">
        <v>-0.122158214828023</v>
      </c>
      <c r="AX68" s="153">
        <v>1.8622164682438001E-4</v>
      </c>
    </row>
    <row r="69" spans="1:50">
      <c r="A69" s="144" t="s">
        <v>343</v>
      </c>
      <c r="B69" s="187" t="s">
        <v>273</v>
      </c>
      <c r="C69" s="187" t="s">
        <v>273</v>
      </c>
      <c r="D69" s="187" t="s">
        <v>273</v>
      </c>
      <c r="E69" s="187" t="s">
        <v>273</v>
      </c>
      <c r="F69" s="187" t="s">
        <v>273</v>
      </c>
      <c r="G69" s="187" t="s">
        <v>273</v>
      </c>
      <c r="H69" s="187" t="s">
        <v>273</v>
      </c>
      <c r="I69" s="187" t="s">
        <v>273</v>
      </c>
      <c r="J69" s="187" t="s">
        <v>273</v>
      </c>
      <c r="K69" s="187" t="s">
        <v>273</v>
      </c>
      <c r="L69" s="187" t="s">
        <v>273</v>
      </c>
      <c r="M69" s="187" t="s">
        <v>273</v>
      </c>
      <c r="N69" s="187" t="s">
        <v>273</v>
      </c>
      <c r="O69" s="187" t="s">
        <v>273</v>
      </c>
      <c r="P69" s="187" t="s">
        <v>273</v>
      </c>
      <c r="Q69" s="187" t="s">
        <v>273</v>
      </c>
      <c r="R69" s="187" t="s">
        <v>273</v>
      </c>
      <c r="S69" s="187" t="s">
        <v>273</v>
      </c>
      <c r="T69" s="187" t="s">
        <v>273</v>
      </c>
      <c r="U69" s="187" t="s">
        <v>273</v>
      </c>
      <c r="V69" s="187" t="s">
        <v>273</v>
      </c>
      <c r="W69" s="187" t="s">
        <v>273</v>
      </c>
      <c r="X69" s="187" t="s">
        <v>273</v>
      </c>
      <c r="Y69" s="187" t="s">
        <v>273</v>
      </c>
      <c r="Z69" s="187" t="s">
        <v>273</v>
      </c>
      <c r="AA69" s="187" t="s">
        <v>273</v>
      </c>
      <c r="AB69" s="187" t="s">
        <v>273</v>
      </c>
      <c r="AC69" s="187" t="s">
        <v>273</v>
      </c>
      <c r="AD69" s="187" t="s">
        <v>273</v>
      </c>
      <c r="AE69" s="187" t="s">
        <v>273</v>
      </c>
      <c r="AF69" s="187" t="s">
        <v>273</v>
      </c>
      <c r="AG69" s="187" t="s">
        <v>273</v>
      </c>
      <c r="AH69" s="187" t="s">
        <v>273</v>
      </c>
      <c r="AI69" s="187" t="s">
        <v>273</v>
      </c>
      <c r="AJ69" s="187" t="s">
        <v>273</v>
      </c>
      <c r="AK69" s="187" t="s">
        <v>273</v>
      </c>
      <c r="AL69" s="187" t="s">
        <v>273</v>
      </c>
      <c r="AM69" s="187">
        <v>9.7500000000000003E-2</v>
      </c>
      <c r="AN69" s="187">
        <v>0.59609222564383102</v>
      </c>
      <c r="AO69" s="187">
        <v>0.45442332520475698</v>
      </c>
      <c r="AP69" s="187">
        <v>0.468287167381361</v>
      </c>
      <c r="AQ69" s="187">
        <v>0.446075005795809</v>
      </c>
      <c r="AR69" s="187">
        <v>0.358364122619168</v>
      </c>
      <c r="AS69" s="187">
        <v>0.30605608697979902</v>
      </c>
      <c r="AT69" s="187">
        <v>0.293375054172135</v>
      </c>
      <c r="AU69" s="188">
        <v>0.27828732246536297</v>
      </c>
      <c r="AV69" s="153">
        <v>-5.40198607788289E-2</v>
      </c>
      <c r="AW69" s="153" t="s">
        <v>273</v>
      </c>
      <c r="AX69" s="153">
        <v>1.87036004204688E-3</v>
      </c>
    </row>
    <row r="70" spans="1:50">
      <c r="A70" s="144" t="s">
        <v>349</v>
      </c>
      <c r="B70" s="187" t="s">
        <v>273</v>
      </c>
      <c r="C70" s="187" t="s">
        <v>273</v>
      </c>
      <c r="D70" s="187" t="s">
        <v>273</v>
      </c>
      <c r="E70" s="187" t="s">
        <v>273</v>
      </c>
      <c r="F70" s="187" t="s">
        <v>273</v>
      </c>
      <c r="G70" s="187" t="s">
        <v>273</v>
      </c>
      <c r="H70" s="187" t="s">
        <v>273</v>
      </c>
      <c r="I70" s="187" t="s">
        <v>273</v>
      </c>
      <c r="J70" s="187" t="s">
        <v>273</v>
      </c>
      <c r="K70" s="187" t="s">
        <v>273</v>
      </c>
      <c r="L70" s="187" t="s">
        <v>273</v>
      </c>
      <c r="M70" s="187" t="s">
        <v>273</v>
      </c>
      <c r="N70" s="187" t="s">
        <v>273</v>
      </c>
      <c r="O70" s="187" t="s">
        <v>273</v>
      </c>
      <c r="P70" s="187" t="s">
        <v>273</v>
      </c>
      <c r="Q70" s="187" t="s">
        <v>273</v>
      </c>
      <c r="R70" s="187" t="s">
        <v>273</v>
      </c>
      <c r="S70" s="187" t="s">
        <v>273</v>
      </c>
      <c r="T70" s="187" t="s">
        <v>273</v>
      </c>
      <c r="U70" s="187" t="s">
        <v>273</v>
      </c>
      <c r="V70" s="187" t="s">
        <v>273</v>
      </c>
      <c r="W70" s="187" t="s">
        <v>273</v>
      </c>
      <c r="X70" s="187" t="s">
        <v>273</v>
      </c>
      <c r="Y70" s="187" t="s">
        <v>273</v>
      </c>
      <c r="Z70" s="187" t="s">
        <v>273</v>
      </c>
      <c r="AA70" s="187" t="s">
        <v>273</v>
      </c>
      <c r="AB70" s="187" t="s">
        <v>273</v>
      </c>
      <c r="AC70" s="187" t="s">
        <v>273</v>
      </c>
      <c r="AD70" s="187" t="s">
        <v>273</v>
      </c>
      <c r="AE70" s="187" t="s">
        <v>273</v>
      </c>
      <c r="AF70" s="187" t="s">
        <v>273</v>
      </c>
      <c r="AG70" s="187" t="s">
        <v>273</v>
      </c>
      <c r="AH70" s="187" t="s">
        <v>273</v>
      </c>
      <c r="AI70" s="187" t="s">
        <v>273</v>
      </c>
      <c r="AJ70" s="187" t="s">
        <v>273</v>
      </c>
      <c r="AK70" s="187" t="s">
        <v>273</v>
      </c>
      <c r="AL70" s="187" t="s">
        <v>273</v>
      </c>
      <c r="AM70" s="187" t="s">
        <v>273</v>
      </c>
      <c r="AN70" s="187">
        <v>0.44964787562184699</v>
      </c>
      <c r="AO70" s="187">
        <v>0.44160315867081401</v>
      </c>
      <c r="AP70" s="187">
        <v>0.46857503442750997</v>
      </c>
      <c r="AQ70" s="187">
        <v>0.46172419412018301</v>
      </c>
      <c r="AR70" s="187">
        <v>0.40950343003108503</v>
      </c>
      <c r="AS70" s="187">
        <v>0.33711735678835503</v>
      </c>
      <c r="AT70" s="187">
        <v>0.34225241522491501</v>
      </c>
      <c r="AU70" s="188">
        <v>0.35172587503414998</v>
      </c>
      <c r="AV70" s="153">
        <v>2.4871877514956099E-2</v>
      </c>
      <c r="AW70" s="153" t="s">
        <v>273</v>
      </c>
      <c r="AX70" s="153">
        <v>2.3639381650226898E-3</v>
      </c>
    </row>
    <row r="71" spans="1:50">
      <c r="A71" s="144" t="s">
        <v>350</v>
      </c>
      <c r="B71" s="187" t="s">
        <v>273</v>
      </c>
      <c r="C71" s="187" t="s">
        <v>273</v>
      </c>
      <c r="D71" s="187" t="s">
        <v>273</v>
      </c>
      <c r="E71" s="187" t="s">
        <v>273</v>
      </c>
      <c r="F71" s="187" t="s">
        <v>273</v>
      </c>
      <c r="G71" s="187" t="s">
        <v>273</v>
      </c>
      <c r="H71" s="187" t="s">
        <v>273</v>
      </c>
      <c r="I71" s="187" t="s">
        <v>273</v>
      </c>
      <c r="J71" s="187" t="s">
        <v>273</v>
      </c>
      <c r="K71" s="187" t="s">
        <v>273</v>
      </c>
      <c r="L71" s="187" t="s">
        <v>273</v>
      </c>
      <c r="M71" s="187" t="s">
        <v>273</v>
      </c>
      <c r="N71" s="187" t="s">
        <v>273</v>
      </c>
      <c r="O71" s="187" t="s">
        <v>273</v>
      </c>
      <c r="P71" s="187" t="s">
        <v>273</v>
      </c>
      <c r="Q71" s="187">
        <v>0.39</v>
      </c>
      <c r="R71" s="187">
        <v>0.70199999999999996</v>
      </c>
      <c r="S71" s="187">
        <v>0.70199999999999996</v>
      </c>
      <c r="T71" s="187">
        <v>0.76049999999999995</v>
      </c>
      <c r="U71" s="187">
        <v>0.76049999999999995</v>
      </c>
      <c r="V71" s="187">
        <v>0.27300000000000002</v>
      </c>
      <c r="W71" s="187">
        <v>0.312</v>
      </c>
      <c r="X71" s="187">
        <v>0.26324999999999998</v>
      </c>
      <c r="Y71" s="187">
        <v>0.39</v>
      </c>
      <c r="Z71" s="187">
        <v>0.29249999999999998</v>
      </c>
      <c r="AA71" s="187">
        <v>0.29249999999999998</v>
      </c>
      <c r="AB71" s="187">
        <v>0.29249999999999998</v>
      </c>
      <c r="AC71" s="187">
        <v>0.24374999999999999</v>
      </c>
      <c r="AD71" s="187">
        <v>0.34125</v>
      </c>
      <c r="AE71" s="187">
        <v>1.4624999999999999</v>
      </c>
      <c r="AF71" s="187">
        <v>0.6825</v>
      </c>
      <c r="AG71" s="187">
        <v>0.78</v>
      </c>
      <c r="AH71" s="187">
        <v>0.58499999999999996</v>
      </c>
      <c r="AI71" s="187">
        <v>0.58499999999999996</v>
      </c>
      <c r="AJ71" s="187">
        <v>0.58499999999999996</v>
      </c>
      <c r="AK71" s="187">
        <v>0.61424999999999996</v>
      </c>
      <c r="AL71" s="187">
        <v>0.53625</v>
      </c>
      <c r="AM71" s="187">
        <v>0.63375000000000004</v>
      </c>
      <c r="AN71" s="187">
        <v>1.0539691500158901</v>
      </c>
      <c r="AO71" s="187">
        <v>1.0439393786915701</v>
      </c>
      <c r="AP71" s="187">
        <v>0.99992101665806998</v>
      </c>
      <c r="AQ71" s="187">
        <v>0.89687972906541802</v>
      </c>
      <c r="AR71" s="187">
        <v>0.95278355548749805</v>
      </c>
      <c r="AS71" s="187">
        <v>0.77417680781327203</v>
      </c>
      <c r="AT71" s="187">
        <v>0.77566284416555997</v>
      </c>
      <c r="AU71" s="188">
        <v>0.67274675687777996</v>
      </c>
      <c r="AV71" s="153">
        <v>-0.13505119391606399</v>
      </c>
      <c r="AW71" s="153">
        <v>2.8612297581357599E-2</v>
      </c>
      <c r="AX71" s="153">
        <v>4.5215090695963599E-3</v>
      </c>
    </row>
    <row r="72" spans="1:50">
      <c r="A72" s="144" t="s">
        <v>351</v>
      </c>
      <c r="B72" s="187">
        <v>1.4917499999999999</v>
      </c>
      <c r="C72" s="187">
        <v>1.1797500000000001</v>
      </c>
      <c r="D72" s="187">
        <v>0.87749999999999995</v>
      </c>
      <c r="E72" s="187">
        <v>1.0725</v>
      </c>
      <c r="F72" s="187">
        <v>1.21875</v>
      </c>
      <c r="G72" s="187">
        <v>1.17</v>
      </c>
      <c r="H72" s="187">
        <v>0.59475</v>
      </c>
      <c r="I72" s="187">
        <v>0.54600000000000004</v>
      </c>
      <c r="J72" s="187">
        <v>0.94574999999999998</v>
      </c>
      <c r="K72" s="187">
        <v>0.39</v>
      </c>
      <c r="L72" s="187">
        <v>0.33150000000000002</v>
      </c>
      <c r="M72" s="187">
        <v>0.29249999999999998</v>
      </c>
      <c r="N72" s="187">
        <v>0.29249999999999998</v>
      </c>
      <c r="O72" s="187">
        <v>0.29249999999999998</v>
      </c>
      <c r="P72" s="187">
        <v>0.29249999999999998</v>
      </c>
      <c r="Q72" s="187" t="s">
        <v>273</v>
      </c>
      <c r="R72" s="187" t="s">
        <v>273</v>
      </c>
      <c r="S72" s="187" t="s">
        <v>273</v>
      </c>
      <c r="T72" s="187" t="s">
        <v>273</v>
      </c>
      <c r="U72" s="187" t="s">
        <v>273</v>
      </c>
      <c r="V72" s="187" t="s">
        <v>273</v>
      </c>
      <c r="W72" s="187" t="s">
        <v>273</v>
      </c>
      <c r="X72" s="187" t="s">
        <v>273</v>
      </c>
      <c r="Y72" s="187" t="s">
        <v>273</v>
      </c>
      <c r="Z72" s="187" t="s">
        <v>273</v>
      </c>
      <c r="AA72" s="187">
        <v>0.19500000000000001</v>
      </c>
      <c r="AB72" s="187">
        <v>0.34125</v>
      </c>
      <c r="AC72" s="187">
        <v>0.43874999999999997</v>
      </c>
      <c r="AD72" s="187">
        <v>0.34125</v>
      </c>
      <c r="AE72" s="187">
        <v>0.34125</v>
      </c>
      <c r="AF72" s="187">
        <v>0.34125</v>
      </c>
      <c r="AG72" s="187">
        <v>0.39</v>
      </c>
      <c r="AH72" s="187">
        <v>0.48749999999999999</v>
      </c>
      <c r="AI72" s="187">
        <v>0.60450000000000004</v>
      </c>
      <c r="AJ72" s="187">
        <v>0.48749999999999999</v>
      </c>
      <c r="AK72" s="187">
        <v>0.59475</v>
      </c>
      <c r="AL72" s="187">
        <v>0.66300000000000003</v>
      </c>
      <c r="AM72" s="187">
        <v>0.5655</v>
      </c>
      <c r="AN72" s="187">
        <v>0.73599693715929204</v>
      </c>
      <c r="AO72" s="187">
        <v>0.97094567747441596</v>
      </c>
      <c r="AP72" s="187">
        <v>0.81682078264488001</v>
      </c>
      <c r="AQ72" s="187">
        <v>0.90706998736704703</v>
      </c>
      <c r="AR72" s="187">
        <v>0.68903559052286401</v>
      </c>
      <c r="AS72" s="187">
        <v>0.59380188823243296</v>
      </c>
      <c r="AT72" s="187">
        <v>0.56997805919982503</v>
      </c>
      <c r="AU72" s="188">
        <v>0.45442256226011801</v>
      </c>
      <c r="AV72" s="153">
        <v>-0.20491506077240901</v>
      </c>
      <c r="AW72" s="153">
        <v>1.5753556975927299E-2</v>
      </c>
      <c r="AX72" s="153">
        <v>3.05415925930895E-3</v>
      </c>
    </row>
    <row r="73" spans="1:50" s="145" customFormat="1">
      <c r="A73" s="154" t="s">
        <v>352</v>
      </c>
      <c r="B73" s="189">
        <v>7.41</v>
      </c>
      <c r="C73" s="189">
        <v>8.7164999999999999</v>
      </c>
      <c r="D73" s="189">
        <v>9.9450000000000003</v>
      </c>
      <c r="E73" s="189">
        <v>8.7360000000000007</v>
      </c>
      <c r="F73" s="189">
        <v>9.7207500000000007</v>
      </c>
      <c r="G73" s="189">
        <v>9.8767499999999995</v>
      </c>
      <c r="H73" s="189">
        <v>9.0284999999999993</v>
      </c>
      <c r="I73" s="189">
        <v>7.5952500000000001</v>
      </c>
      <c r="J73" s="189">
        <v>9.0090000000000003</v>
      </c>
      <c r="K73" s="189">
        <v>10.110749999999999</v>
      </c>
      <c r="L73" s="189">
        <v>9.3112499999999994</v>
      </c>
      <c r="M73" s="189">
        <v>7.3417500000000002</v>
      </c>
      <c r="N73" s="189">
        <v>7.8585000000000003</v>
      </c>
      <c r="O73" s="189">
        <v>7.9560000000000004</v>
      </c>
      <c r="P73" s="189">
        <v>9.4087499999999995</v>
      </c>
      <c r="Q73" s="189">
        <v>11.349</v>
      </c>
      <c r="R73" s="189">
        <v>12.74325</v>
      </c>
      <c r="S73" s="189">
        <v>10.023</v>
      </c>
      <c r="T73" s="189">
        <v>10.46175</v>
      </c>
      <c r="U73" s="189">
        <v>8.4629999999999992</v>
      </c>
      <c r="V73" s="189">
        <v>8.6579999999999995</v>
      </c>
      <c r="W73" s="189">
        <v>8.3460000000000001</v>
      </c>
      <c r="X73" s="189">
        <v>8.3070000000000004</v>
      </c>
      <c r="Y73" s="189">
        <v>8.7164999999999999</v>
      </c>
      <c r="Z73" s="189">
        <v>8.6189999999999998</v>
      </c>
      <c r="AA73" s="189">
        <v>7.2637499999999999</v>
      </c>
      <c r="AB73" s="189">
        <v>7.9560000000000004</v>
      </c>
      <c r="AC73" s="189">
        <v>8.8335000000000008</v>
      </c>
      <c r="AD73" s="189">
        <v>8.0340000000000007</v>
      </c>
      <c r="AE73" s="189">
        <v>8.3849999999999998</v>
      </c>
      <c r="AF73" s="189">
        <v>6.7177499999999997</v>
      </c>
      <c r="AG73" s="189">
        <v>6.9712500000000004</v>
      </c>
      <c r="AH73" s="189">
        <v>6.2302499999999998</v>
      </c>
      <c r="AI73" s="189">
        <v>7.0687499999999996</v>
      </c>
      <c r="AJ73" s="189">
        <v>10.763999999999999</v>
      </c>
      <c r="AK73" s="189">
        <v>10.491</v>
      </c>
      <c r="AL73" s="189">
        <v>10.46175</v>
      </c>
      <c r="AM73" s="189">
        <v>11.9925</v>
      </c>
      <c r="AN73" s="189">
        <v>14.8281127153878</v>
      </c>
      <c r="AO73" s="189">
        <v>15.803180969758699</v>
      </c>
      <c r="AP73" s="189">
        <v>16.064444627691099</v>
      </c>
      <c r="AQ73" s="189">
        <v>14.6070647253181</v>
      </c>
      <c r="AR73" s="189">
        <v>12.5305977641847</v>
      </c>
      <c r="AS73" s="189">
        <v>11.452182990903999</v>
      </c>
      <c r="AT73" s="189">
        <v>12.260974118782499</v>
      </c>
      <c r="AU73" s="189">
        <v>12.424293777955601</v>
      </c>
      <c r="AV73" s="156">
        <v>1.0551649490205201E-2</v>
      </c>
      <c r="AW73" s="156">
        <v>1.3106562756563399E-2</v>
      </c>
      <c r="AX73" s="156">
        <v>8.3503274339175398E-2</v>
      </c>
    </row>
    <row r="74" spans="1:50" s="145" customFormat="1">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7"/>
      <c r="AS74" s="187"/>
      <c r="AT74" s="187"/>
      <c r="AU74" s="187"/>
      <c r="AV74" s="191"/>
      <c r="AW74" s="191"/>
      <c r="AX74" s="191"/>
    </row>
    <row r="75" spans="1:50" ht="10">
      <c r="F75" s="187"/>
      <c r="G75" s="187"/>
      <c r="H75" s="187"/>
      <c r="I75" s="187"/>
      <c r="J75" s="187"/>
      <c r="K75" s="187"/>
      <c r="L75" s="187"/>
      <c r="M75" s="187"/>
      <c r="N75" s="187"/>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92"/>
      <c r="AP75" s="187"/>
      <c r="AQ75" s="187"/>
      <c r="AR75" s="187"/>
      <c r="AS75" s="187"/>
      <c r="AT75" s="187"/>
      <c r="AU75" s="187"/>
    </row>
    <row r="76" spans="1:50" s="163" customFormat="1">
      <c r="A76" s="160" t="s">
        <v>353</v>
      </c>
      <c r="B76" s="161">
        <v>168.90899999999999</v>
      </c>
      <c r="C76" s="161">
        <v>194.51249999999999</v>
      </c>
      <c r="D76" s="161">
        <v>189.57900000000001</v>
      </c>
      <c r="E76" s="161">
        <v>182.78325000000001</v>
      </c>
      <c r="F76" s="161">
        <v>185.31825000000001</v>
      </c>
      <c r="G76" s="161">
        <v>160.02674999999999</v>
      </c>
      <c r="H76" s="161">
        <v>122.42100000000001</v>
      </c>
      <c r="I76" s="161">
        <v>107.1525</v>
      </c>
      <c r="J76" s="161">
        <v>96.359250000000003</v>
      </c>
      <c r="K76" s="161">
        <v>97.41225</v>
      </c>
      <c r="L76" s="161">
        <v>100.854</v>
      </c>
      <c r="M76" s="161">
        <v>99.508499999999998</v>
      </c>
      <c r="N76" s="161">
        <v>91.669499999999999</v>
      </c>
      <c r="O76" s="161">
        <v>93.258750000000006</v>
      </c>
      <c r="P76" s="161">
        <v>105.027</v>
      </c>
      <c r="Q76" s="161">
        <v>109.2585</v>
      </c>
      <c r="R76" s="161">
        <v>129.95775</v>
      </c>
      <c r="S76" s="161">
        <v>109.77525</v>
      </c>
      <c r="T76" s="161">
        <v>106.65525</v>
      </c>
      <c r="U76" s="161">
        <v>101.1855</v>
      </c>
      <c r="V76" s="161">
        <v>101.99475</v>
      </c>
      <c r="W76" s="161">
        <v>104.1495</v>
      </c>
      <c r="X76" s="161">
        <v>106.90875</v>
      </c>
      <c r="Y76" s="161">
        <v>105.87524999999999</v>
      </c>
      <c r="Z76" s="161">
        <v>98.709000000000003</v>
      </c>
      <c r="AA76" s="161">
        <v>91.299000000000007</v>
      </c>
      <c r="AB76" s="161">
        <v>89.134500000000003</v>
      </c>
      <c r="AC76" s="161">
        <v>96.203249999999997</v>
      </c>
      <c r="AD76" s="161">
        <v>101.33175</v>
      </c>
      <c r="AE76" s="161">
        <v>114.75749999999999</v>
      </c>
      <c r="AF76" s="161">
        <v>118.17</v>
      </c>
      <c r="AG76" s="161">
        <v>119.38875</v>
      </c>
      <c r="AH76" s="161">
        <v>124.995</v>
      </c>
      <c r="AI76" s="161">
        <v>137.25075000000001</v>
      </c>
      <c r="AJ76" s="161">
        <v>133.185</v>
      </c>
      <c r="AK76" s="161">
        <v>121.992</v>
      </c>
      <c r="AL76" s="161">
        <v>119.145</v>
      </c>
      <c r="AM76" s="161">
        <v>125.85299999999999</v>
      </c>
      <c r="AN76" s="161">
        <v>147.52840926405599</v>
      </c>
      <c r="AO76" s="161">
        <v>151.303110258576</v>
      </c>
      <c r="AP76" s="161">
        <v>152.98530938743201</v>
      </c>
      <c r="AQ76" s="161">
        <v>156.046335434208</v>
      </c>
      <c r="AR76" s="161">
        <v>147.600451663966</v>
      </c>
      <c r="AS76" s="161">
        <v>151.03812265849101</v>
      </c>
      <c r="AT76" s="161">
        <v>156.87554386313101</v>
      </c>
      <c r="AU76" s="161">
        <v>148.78810293702199</v>
      </c>
      <c r="AV76" s="162">
        <v>-5.4144614184940099E-2</v>
      </c>
      <c r="AW76" s="162">
        <v>1.65061088501075E-2</v>
      </c>
      <c r="AX76" s="162">
        <v>1</v>
      </c>
    </row>
    <row r="77" spans="1:50">
      <c r="A77" s="144" t="s">
        <v>354</v>
      </c>
      <c r="B77" s="187">
        <v>17.16</v>
      </c>
      <c r="C77" s="187">
        <v>16.95</v>
      </c>
      <c r="D77" s="187">
        <v>13.47</v>
      </c>
      <c r="E77" s="187">
        <v>18.13</v>
      </c>
      <c r="F77" s="187">
        <v>17.510000000000002</v>
      </c>
      <c r="G77" s="187">
        <v>14.55</v>
      </c>
      <c r="H77" s="187">
        <v>16.399999999999999</v>
      </c>
      <c r="I77" s="187">
        <v>15.73</v>
      </c>
      <c r="J77" s="187">
        <v>13.76</v>
      </c>
      <c r="K77" s="187">
        <v>12.85</v>
      </c>
      <c r="L77" s="187">
        <v>12.4</v>
      </c>
      <c r="M77" s="187">
        <v>10.66</v>
      </c>
      <c r="N77" s="187">
        <v>11.73</v>
      </c>
      <c r="O77" s="187">
        <v>11.52</v>
      </c>
      <c r="P77" s="187">
        <v>12.36</v>
      </c>
      <c r="Q77" s="187">
        <v>11.42</v>
      </c>
      <c r="R77" s="187">
        <v>11.62</v>
      </c>
      <c r="S77" s="187">
        <v>11.88</v>
      </c>
      <c r="T77" s="187">
        <v>10.43</v>
      </c>
      <c r="U77" s="187">
        <v>14.35</v>
      </c>
      <c r="V77" s="187">
        <v>16.170000000000002</v>
      </c>
      <c r="W77" s="187">
        <v>18.13</v>
      </c>
      <c r="X77" s="187">
        <v>20.100000000000001</v>
      </c>
      <c r="Y77" s="187">
        <v>21.02</v>
      </c>
      <c r="Z77" s="187">
        <v>14.28</v>
      </c>
      <c r="AA77" s="187">
        <v>13.03</v>
      </c>
      <c r="AB77" s="187">
        <v>11.87</v>
      </c>
      <c r="AC77" s="187">
        <v>11.15</v>
      </c>
      <c r="AD77" s="187">
        <v>10.8</v>
      </c>
      <c r="AE77" s="187">
        <v>9.6</v>
      </c>
      <c r="AF77" s="187">
        <v>10.3</v>
      </c>
      <c r="AG77" s="187">
        <v>11.58</v>
      </c>
      <c r="AH77" s="187">
        <v>13.98</v>
      </c>
      <c r="AI77" s="187">
        <v>22.75</v>
      </c>
      <c r="AJ77" s="187">
        <v>19.03</v>
      </c>
      <c r="AK77" s="187">
        <v>15.04</v>
      </c>
      <c r="AL77" s="187">
        <v>13.68</v>
      </c>
      <c r="AM77" s="187">
        <v>12.21</v>
      </c>
      <c r="AN77" s="187">
        <v>20.907368466670299</v>
      </c>
      <c r="AO77" s="187">
        <v>24.437105632399899</v>
      </c>
      <c r="AP77" s="187">
        <v>25.093450335404398</v>
      </c>
      <c r="AQ77" s="187">
        <v>20.8497200771703</v>
      </c>
      <c r="AR77" s="187">
        <v>19.598580988679601</v>
      </c>
      <c r="AS77" s="187">
        <v>24.324287163431499</v>
      </c>
      <c r="AT77" s="187">
        <v>28.423787480519099</v>
      </c>
      <c r="AU77" s="188">
        <v>24.253630986711801</v>
      </c>
      <c r="AV77" s="153">
        <v>-0.14904499437454</v>
      </c>
      <c r="AW77" s="153">
        <v>2.4551510010622599E-2</v>
      </c>
      <c r="AX77" s="153">
        <v>0.16300786492975</v>
      </c>
    </row>
    <row r="78" spans="1:50">
      <c r="A78" s="144" t="s">
        <v>355</v>
      </c>
      <c r="B78" s="187">
        <v>151.749</v>
      </c>
      <c r="C78" s="187">
        <v>177.5625</v>
      </c>
      <c r="D78" s="187">
        <v>176.10900000000001</v>
      </c>
      <c r="E78" s="187">
        <v>164.65325000000001</v>
      </c>
      <c r="F78" s="187">
        <v>167.80824999999999</v>
      </c>
      <c r="G78" s="187">
        <v>145.47675000000001</v>
      </c>
      <c r="H78" s="187">
        <v>106.021</v>
      </c>
      <c r="I78" s="187">
        <v>91.422499999999999</v>
      </c>
      <c r="J78" s="187">
        <v>82.599249999999998</v>
      </c>
      <c r="K78" s="187">
        <v>84.562250000000006</v>
      </c>
      <c r="L78" s="187">
        <v>88.453999999999994</v>
      </c>
      <c r="M78" s="187">
        <v>88.848500000000001</v>
      </c>
      <c r="N78" s="187">
        <v>79.939499999999995</v>
      </c>
      <c r="O78" s="187">
        <v>81.738749999999996</v>
      </c>
      <c r="P78" s="187">
        <v>92.667000000000002</v>
      </c>
      <c r="Q78" s="187">
        <v>97.838499999999996</v>
      </c>
      <c r="R78" s="187">
        <v>118.33775</v>
      </c>
      <c r="S78" s="187">
        <v>97.895250000000004</v>
      </c>
      <c r="T78" s="187">
        <v>96.225250000000003</v>
      </c>
      <c r="U78" s="187">
        <v>86.835499999999996</v>
      </c>
      <c r="V78" s="187">
        <v>85.824749999999995</v>
      </c>
      <c r="W78" s="187">
        <v>86.019499999999994</v>
      </c>
      <c r="X78" s="187">
        <v>86.808750000000003</v>
      </c>
      <c r="Y78" s="187">
        <v>84.855249999999998</v>
      </c>
      <c r="Z78" s="187">
        <v>84.429000000000002</v>
      </c>
      <c r="AA78" s="187">
        <v>78.269000000000005</v>
      </c>
      <c r="AB78" s="187">
        <v>77.264499999999998</v>
      </c>
      <c r="AC78" s="187">
        <v>85.053250000000006</v>
      </c>
      <c r="AD78" s="187">
        <v>90.531750000000002</v>
      </c>
      <c r="AE78" s="187">
        <v>105.1575</v>
      </c>
      <c r="AF78" s="187">
        <v>107.87</v>
      </c>
      <c r="AG78" s="187">
        <v>107.80875</v>
      </c>
      <c r="AH78" s="187">
        <v>111.015</v>
      </c>
      <c r="AI78" s="187">
        <v>114.50075</v>
      </c>
      <c r="AJ78" s="187">
        <v>114.155</v>
      </c>
      <c r="AK78" s="187">
        <v>106.952</v>
      </c>
      <c r="AL78" s="187">
        <v>105.465</v>
      </c>
      <c r="AM78" s="187">
        <v>113.643</v>
      </c>
      <c r="AN78" s="187">
        <v>126.621040797386</v>
      </c>
      <c r="AO78" s="187">
        <v>126.86600462617599</v>
      </c>
      <c r="AP78" s="187">
        <v>127.891859052028</v>
      </c>
      <c r="AQ78" s="187">
        <v>135.19661535703801</v>
      </c>
      <c r="AR78" s="187">
        <v>128.00187067528699</v>
      </c>
      <c r="AS78" s="187">
        <v>126.71383549506</v>
      </c>
      <c r="AT78" s="187">
        <v>128.45175638261199</v>
      </c>
      <c r="AU78" s="188">
        <v>124.53447195031001</v>
      </c>
      <c r="AV78" s="153">
        <v>-3.3145070743159998E-2</v>
      </c>
      <c r="AW78" s="153">
        <v>8.7405158439737302E-3</v>
      </c>
      <c r="AX78" s="153">
        <v>0.83699213507025005</v>
      </c>
    </row>
    <row r="79" spans="1:50">
      <c r="A79" s="164" t="s">
        <v>356</v>
      </c>
      <c r="B79" s="193">
        <v>0.1</v>
      </c>
      <c r="C79" s="193">
        <v>0.1</v>
      </c>
      <c r="D79" s="193">
        <v>7.0000000000000007E-2</v>
      </c>
      <c r="E79" s="193">
        <v>7.0000000000000007E-2</v>
      </c>
      <c r="F79" s="193">
        <v>0.06</v>
      </c>
      <c r="G79" s="193">
        <v>7.0000000000000007E-2</v>
      </c>
      <c r="H79" s="193">
        <v>0</v>
      </c>
      <c r="I79" s="193">
        <v>0.1</v>
      </c>
      <c r="J79" s="193">
        <v>0.12</v>
      </c>
      <c r="K79" s="193">
        <v>0.09</v>
      </c>
      <c r="L79" s="193">
        <v>0.09</v>
      </c>
      <c r="M79" s="193">
        <v>0.31</v>
      </c>
      <c r="N79" s="193">
        <v>0.32</v>
      </c>
      <c r="O79" s="193">
        <v>0.37</v>
      </c>
      <c r="P79" s="193">
        <v>0.36</v>
      </c>
      <c r="Q79" s="193">
        <v>7.0000000000000007E-2</v>
      </c>
      <c r="R79" s="193">
        <v>0.1</v>
      </c>
      <c r="S79" s="193">
        <v>0.24</v>
      </c>
      <c r="T79" s="193">
        <v>0.21</v>
      </c>
      <c r="U79" s="193">
        <v>0.21</v>
      </c>
      <c r="V79" s="193">
        <v>0.16</v>
      </c>
      <c r="W79" s="193">
        <v>0.18</v>
      </c>
      <c r="X79" s="193">
        <v>0.25</v>
      </c>
      <c r="Y79" s="193">
        <v>0.19</v>
      </c>
      <c r="Z79" s="193">
        <v>0.41</v>
      </c>
      <c r="AA79" s="193">
        <v>0.26</v>
      </c>
      <c r="AB79" s="193">
        <v>0.28999999999999998</v>
      </c>
      <c r="AC79" s="193">
        <v>0.23</v>
      </c>
      <c r="AD79" s="193">
        <v>0.24</v>
      </c>
      <c r="AE79" s="193">
        <v>0.28000000000000003</v>
      </c>
      <c r="AF79" s="193">
        <v>0.2</v>
      </c>
      <c r="AG79" s="193">
        <v>0.19</v>
      </c>
      <c r="AH79" s="193">
        <v>0.18</v>
      </c>
      <c r="AI79" s="193">
        <v>0.14000000000000001</v>
      </c>
      <c r="AJ79" s="193">
        <v>0.09</v>
      </c>
      <c r="AK79" s="193">
        <v>0.09</v>
      </c>
      <c r="AL79" s="193">
        <v>0.08</v>
      </c>
      <c r="AM79" s="193">
        <v>7.0000000000000007E-2</v>
      </c>
      <c r="AN79" s="193">
        <v>0.70515109065097004</v>
      </c>
      <c r="AO79" s="193">
        <v>0.79664867283527996</v>
      </c>
      <c r="AP79" s="193">
        <v>0.69267900037734997</v>
      </c>
      <c r="AQ79" s="193">
        <v>0.72127465106883004</v>
      </c>
      <c r="AR79" s="193">
        <v>0.50822790203196999</v>
      </c>
      <c r="AS79" s="193">
        <v>0.59913458315515999</v>
      </c>
      <c r="AT79" s="193">
        <v>0.59413122722665002</v>
      </c>
      <c r="AU79" s="189">
        <v>0.56921852480973001</v>
      </c>
      <c r="AV79" s="166">
        <v>-4.4548986949456901E-2</v>
      </c>
      <c r="AW79" s="166">
        <v>0.202551409263204</v>
      </c>
      <c r="AX79" s="166">
        <v>3.8256991894752902E-3</v>
      </c>
    </row>
    <row r="80" spans="1:50" ht="10">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c r="AC80" s="151"/>
      <c r="AD80" s="151"/>
      <c r="AE80" s="151"/>
      <c r="AF80" s="151"/>
      <c r="AG80" s="151"/>
      <c r="AH80" s="151"/>
      <c r="AI80" s="151"/>
      <c r="AJ80" s="151"/>
      <c r="AK80" s="151"/>
      <c r="AL80" s="151"/>
      <c r="AM80" s="151"/>
      <c r="AN80" s="151"/>
      <c r="AO80" s="151"/>
      <c r="AP80" s="151"/>
      <c r="AQ80" s="151"/>
      <c r="AR80" s="151"/>
      <c r="AS80" s="151"/>
      <c r="AT80" s="151"/>
      <c r="AU80" s="151"/>
    </row>
    <row r="81" spans="1:47" ht="10">
      <c r="A81" s="144" t="s">
        <v>406</v>
      </c>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c r="AC81" s="151"/>
      <c r="AD81" s="151"/>
      <c r="AE81" s="151"/>
      <c r="AF81" s="151"/>
      <c r="AG81" s="151"/>
      <c r="AH81" s="151"/>
      <c r="AI81" s="151"/>
      <c r="AJ81" s="151"/>
      <c r="AK81" s="151"/>
      <c r="AL81" s="151"/>
      <c r="AM81" s="151"/>
      <c r="AN81" s="151"/>
      <c r="AO81" s="151"/>
      <c r="AP81" s="151"/>
      <c r="AQ81" s="151"/>
      <c r="AR81" s="151"/>
      <c r="AS81" s="151"/>
      <c r="AT81" s="151"/>
      <c r="AU81" s="151"/>
    </row>
    <row r="82" spans="1:47" ht="10">
      <c r="A82" s="144" t="s">
        <v>407</v>
      </c>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c r="AC82" s="151"/>
      <c r="AD82" s="151"/>
      <c r="AE82" s="151"/>
      <c r="AF82" s="151"/>
      <c r="AG82" s="151"/>
      <c r="AH82" s="151"/>
      <c r="AI82" s="151"/>
      <c r="AJ82" s="151"/>
      <c r="AK82" s="151"/>
      <c r="AL82" s="151"/>
      <c r="AM82" s="151"/>
      <c r="AN82" s="151"/>
      <c r="AO82" s="151"/>
      <c r="AP82" s="151"/>
      <c r="AQ82" s="151"/>
      <c r="AR82" s="151"/>
      <c r="AS82" s="151"/>
      <c r="AT82" s="151"/>
      <c r="AU82" s="151"/>
    </row>
    <row r="83" spans="1:47" ht="12">
      <c r="A83" s="144" t="s">
        <v>408</v>
      </c>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c r="AC83" s="151"/>
      <c r="AD83" s="151"/>
      <c r="AE83" s="151"/>
      <c r="AF83" s="151"/>
      <c r="AG83" s="151"/>
      <c r="AH83" s="151"/>
      <c r="AI83" s="151"/>
      <c r="AJ83" s="151"/>
      <c r="AK83" s="151"/>
      <c r="AL83" s="151"/>
      <c r="AM83" s="151"/>
      <c r="AN83" s="151"/>
      <c r="AO83" s="151"/>
      <c r="AP83" s="151"/>
      <c r="AQ83" s="151"/>
      <c r="AR83" s="151"/>
      <c r="AS83" s="151"/>
      <c r="AT83" s="151"/>
      <c r="AU83" s="151"/>
    </row>
    <row r="84" spans="1:47" ht="10">
      <c r="A84" s="144" t="s">
        <v>395</v>
      </c>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c r="AC84" s="151"/>
      <c r="AD84" s="151"/>
      <c r="AE84" s="151"/>
      <c r="AF84" s="151"/>
      <c r="AG84" s="151"/>
      <c r="AH84" s="151"/>
      <c r="AI84" s="151"/>
      <c r="AJ84" s="151"/>
      <c r="AK84" s="151"/>
      <c r="AL84" s="151"/>
      <c r="AM84" s="151"/>
      <c r="AN84" s="151"/>
      <c r="AO84" s="151"/>
      <c r="AP84" s="151"/>
      <c r="AQ84" s="151"/>
      <c r="AR84" s="151"/>
      <c r="AS84" s="151"/>
      <c r="AT84" s="151"/>
      <c r="AU84" s="151"/>
    </row>
    <row r="85" spans="1:47" ht="10">
      <c r="A85" s="167" t="s">
        <v>409</v>
      </c>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c r="AC85" s="151"/>
      <c r="AD85" s="151"/>
      <c r="AE85" s="151"/>
      <c r="AF85" s="151"/>
      <c r="AG85" s="151"/>
      <c r="AH85" s="151"/>
      <c r="AI85" s="151"/>
      <c r="AJ85" s="151"/>
      <c r="AK85" s="151"/>
      <c r="AL85" s="151"/>
      <c r="AM85" s="151"/>
      <c r="AN85" s="151"/>
      <c r="AO85" s="151"/>
      <c r="AP85" s="151"/>
      <c r="AQ85" s="151"/>
      <c r="AR85" s="151"/>
      <c r="AS85" s="151"/>
      <c r="AT85" s="151"/>
      <c r="AU85" s="151"/>
    </row>
    <row r="86" spans="1:47" ht="10">
      <c r="A86" s="144" t="s">
        <v>362</v>
      </c>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c r="AC86" s="151"/>
      <c r="AD86" s="151"/>
      <c r="AE86" s="151"/>
      <c r="AF86" s="151"/>
      <c r="AG86" s="151"/>
      <c r="AH86" s="151"/>
      <c r="AI86" s="151"/>
      <c r="AJ86" s="151"/>
      <c r="AK86" s="151"/>
      <c r="AL86" s="151"/>
      <c r="AM86" s="151"/>
      <c r="AN86" s="151"/>
      <c r="AO86" s="151"/>
      <c r="AP86" s="151"/>
      <c r="AQ86" s="151"/>
      <c r="AR86" s="151"/>
      <c r="AS86" s="151"/>
      <c r="AT86" s="151"/>
      <c r="AU86" s="151"/>
    </row>
    <row r="87" spans="1:47" ht="10">
      <c r="A87" s="144" t="s">
        <v>363</v>
      </c>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c r="AC87" s="151"/>
      <c r="AD87" s="151"/>
      <c r="AE87" s="151"/>
      <c r="AF87" s="151"/>
      <c r="AG87" s="151"/>
      <c r="AH87" s="151"/>
      <c r="AI87" s="151"/>
      <c r="AJ87" s="151"/>
      <c r="AK87" s="151"/>
      <c r="AL87" s="151"/>
      <c r="AM87" s="151"/>
      <c r="AN87" s="151"/>
      <c r="AO87" s="151"/>
      <c r="AP87" s="151"/>
      <c r="AQ87" s="151"/>
      <c r="AR87" s="151"/>
      <c r="AS87" s="151"/>
      <c r="AT87" s="151"/>
      <c r="AU87" s="151"/>
    </row>
    <row r="88" spans="1:47" ht="10">
      <c r="A88" s="144" t="s">
        <v>376</v>
      </c>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c r="AC88" s="151"/>
      <c r="AD88" s="151"/>
      <c r="AE88" s="151"/>
      <c r="AF88" s="151"/>
      <c r="AG88" s="151"/>
      <c r="AH88" s="151"/>
      <c r="AI88" s="151"/>
      <c r="AJ88" s="151"/>
      <c r="AK88" s="151"/>
      <c r="AL88" s="151"/>
      <c r="AM88" s="151"/>
      <c r="AN88" s="151"/>
      <c r="AO88" s="151"/>
      <c r="AP88" s="151"/>
      <c r="AQ88" s="151"/>
      <c r="AR88" s="151"/>
      <c r="AS88" s="151"/>
      <c r="AT88" s="151"/>
      <c r="AU88" s="151"/>
    </row>
    <row r="89" spans="1:47">
      <c r="A89" s="145" t="s">
        <v>410</v>
      </c>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c r="AC89" s="151"/>
      <c r="AD89" s="151"/>
      <c r="AE89" s="151"/>
      <c r="AF89" s="151"/>
      <c r="AG89" s="151"/>
      <c r="AH89" s="151"/>
      <c r="AI89" s="151"/>
      <c r="AJ89" s="151"/>
      <c r="AK89" s="151"/>
      <c r="AL89" s="151"/>
      <c r="AM89" s="151"/>
      <c r="AN89" s="151"/>
      <c r="AO89" s="151"/>
      <c r="AP89" s="151"/>
      <c r="AQ89" s="151"/>
      <c r="AR89" s="151"/>
      <c r="AS89" s="151"/>
      <c r="AT89" s="151"/>
      <c r="AU89" s="151"/>
    </row>
    <row r="90" spans="1:47" ht="10">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c r="AC90" s="151"/>
      <c r="AD90" s="151"/>
      <c r="AE90" s="151"/>
      <c r="AF90" s="151"/>
      <c r="AG90" s="151"/>
      <c r="AH90" s="151"/>
      <c r="AI90" s="151"/>
      <c r="AJ90" s="151"/>
      <c r="AK90" s="151"/>
      <c r="AL90" s="151"/>
      <c r="AM90" s="151"/>
      <c r="AN90" s="151"/>
      <c r="AO90" s="151"/>
      <c r="AP90" s="151"/>
      <c r="AQ90" s="151"/>
      <c r="AR90" s="151"/>
      <c r="AS90" s="151"/>
      <c r="AT90" s="151"/>
      <c r="AU90" s="151"/>
    </row>
    <row r="91" spans="1:47" s="144" customFormat="1" ht="10"/>
    <row r="92" spans="1:47" s="144" customFormat="1" ht="10"/>
    <row r="93" spans="1:47" ht="10">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c r="AC93" s="151"/>
      <c r="AD93" s="151"/>
      <c r="AE93" s="151"/>
      <c r="AF93" s="151"/>
      <c r="AG93" s="151"/>
      <c r="AH93" s="151"/>
      <c r="AI93" s="151"/>
      <c r="AJ93" s="151"/>
      <c r="AK93" s="151"/>
      <c r="AL93" s="151"/>
      <c r="AM93" s="151"/>
      <c r="AN93" s="151"/>
      <c r="AO93" s="151"/>
      <c r="AP93" s="151"/>
      <c r="AQ93" s="151"/>
      <c r="AR93" s="151"/>
      <c r="AS93" s="151"/>
      <c r="AT93" s="151"/>
      <c r="AU93" s="151"/>
    </row>
    <row r="94" spans="1:47" ht="10">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c r="AC94" s="151"/>
      <c r="AD94" s="151"/>
      <c r="AE94" s="151"/>
      <c r="AF94" s="151"/>
      <c r="AG94" s="151"/>
      <c r="AH94" s="151"/>
      <c r="AI94" s="151"/>
      <c r="AJ94" s="151"/>
      <c r="AK94" s="151"/>
      <c r="AL94" s="151"/>
      <c r="AM94" s="151"/>
      <c r="AN94" s="151"/>
      <c r="AO94" s="151"/>
      <c r="AP94" s="151"/>
      <c r="AQ94" s="151"/>
      <c r="AR94" s="151"/>
      <c r="AS94" s="151"/>
      <c r="AT94" s="151"/>
      <c r="AU94" s="151"/>
    </row>
    <row r="95" spans="1:47" ht="10">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c r="AC95" s="151"/>
      <c r="AD95" s="151"/>
      <c r="AE95" s="151"/>
      <c r="AF95" s="151"/>
      <c r="AG95" s="151"/>
      <c r="AH95" s="151"/>
      <c r="AI95" s="151"/>
      <c r="AJ95" s="151"/>
      <c r="AK95" s="151"/>
      <c r="AL95" s="151"/>
      <c r="AM95" s="151"/>
      <c r="AN95" s="151"/>
      <c r="AO95" s="151"/>
      <c r="AP95" s="151"/>
      <c r="AQ95" s="151"/>
      <c r="AR95" s="151"/>
      <c r="AS95" s="151"/>
      <c r="AT95" s="151"/>
      <c r="AU95" s="151"/>
    </row>
    <row r="96" spans="1:47" ht="10">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c r="AC96" s="151"/>
      <c r="AD96" s="151"/>
      <c r="AE96" s="151"/>
      <c r="AF96" s="151"/>
      <c r="AG96" s="151"/>
      <c r="AH96" s="151"/>
      <c r="AI96" s="151"/>
      <c r="AJ96" s="151"/>
      <c r="AK96" s="151"/>
      <c r="AL96" s="151"/>
      <c r="AM96" s="151"/>
      <c r="AN96" s="151"/>
      <c r="AO96" s="151"/>
      <c r="AP96" s="151"/>
      <c r="AQ96" s="151"/>
      <c r="AR96" s="151"/>
      <c r="AS96" s="151"/>
      <c r="AT96" s="151"/>
      <c r="AU96" s="151"/>
    </row>
    <row r="97" spans="2:47" ht="10">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c r="AC97" s="151"/>
      <c r="AD97" s="151"/>
      <c r="AE97" s="151"/>
      <c r="AF97" s="151"/>
      <c r="AG97" s="151"/>
      <c r="AH97" s="151"/>
      <c r="AI97" s="151"/>
      <c r="AJ97" s="151"/>
      <c r="AK97" s="151"/>
      <c r="AL97" s="151"/>
      <c r="AM97" s="151"/>
      <c r="AN97" s="151"/>
      <c r="AO97" s="151"/>
      <c r="AP97" s="151"/>
      <c r="AQ97" s="151"/>
      <c r="AR97" s="151"/>
      <c r="AS97" s="151"/>
      <c r="AT97" s="151"/>
      <c r="AU97" s="151"/>
    </row>
    <row r="98" spans="2:47" ht="10">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c r="AC98" s="151"/>
      <c r="AD98" s="151"/>
      <c r="AE98" s="151"/>
      <c r="AF98" s="151"/>
      <c r="AG98" s="151"/>
      <c r="AH98" s="151"/>
      <c r="AI98" s="151"/>
      <c r="AJ98" s="151"/>
      <c r="AK98" s="151"/>
      <c r="AL98" s="151"/>
      <c r="AM98" s="151"/>
      <c r="AN98" s="151"/>
      <c r="AO98" s="151"/>
      <c r="AP98" s="151"/>
      <c r="AQ98" s="151"/>
      <c r="AR98" s="151"/>
      <c r="AS98" s="151"/>
      <c r="AT98" s="151"/>
      <c r="AU98" s="151"/>
    </row>
    <row r="99" spans="2:47" ht="10">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c r="AC99" s="151"/>
      <c r="AD99" s="151"/>
      <c r="AE99" s="151"/>
      <c r="AF99" s="151"/>
      <c r="AG99" s="151"/>
      <c r="AH99" s="151"/>
      <c r="AI99" s="151"/>
      <c r="AJ99" s="151"/>
      <c r="AK99" s="151"/>
      <c r="AL99" s="151"/>
      <c r="AM99" s="151"/>
      <c r="AN99" s="151"/>
      <c r="AO99" s="151"/>
      <c r="AP99" s="151"/>
      <c r="AQ99" s="151"/>
      <c r="AR99" s="151"/>
      <c r="AS99" s="151"/>
      <c r="AT99" s="151"/>
      <c r="AU99" s="151"/>
    </row>
    <row r="100" spans="2:47" ht="10">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c r="AC100" s="151"/>
      <c r="AD100" s="151"/>
      <c r="AE100" s="151"/>
      <c r="AF100" s="151"/>
      <c r="AG100" s="151"/>
      <c r="AH100" s="151"/>
      <c r="AI100" s="151"/>
      <c r="AJ100" s="151"/>
      <c r="AK100" s="151"/>
      <c r="AL100" s="151"/>
      <c r="AM100" s="151"/>
      <c r="AN100" s="151"/>
      <c r="AO100" s="151"/>
      <c r="AP100" s="151"/>
      <c r="AQ100" s="151"/>
      <c r="AR100" s="151"/>
      <c r="AS100" s="151"/>
      <c r="AT100" s="151"/>
      <c r="AU100" s="151"/>
    </row>
    <row r="101" spans="2:47" ht="10">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c r="AC101" s="151"/>
      <c r="AD101" s="151"/>
      <c r="AE101" s="151"/>
      <c r="AF101" s="151"/>
      <c r="AG101" s="151"/>
      <c r="AH101" s="151"/>
      <c r="AI101" s="151"/>
      <c r="AJ101" s="151"/>
      <c r="AK101" s="151"/>
      <c r="AL101" s="151"/>
      <c r="AM101" s="151"/>
      <c r="AN101" s="151"/>
      <c r="AO101" s="151"/>
      <c r="AP101" s="151"/>
      <c r="AQ101" s="151"/>
      <c r="AR101" s="151"/>
      <c r="AS101" s="151"/>
      <c r="AT101" s="151"/>
      <c r="AU101" s="151"/>
    </row>
    <row r="102" spans="2:47" ht="10">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c r="AC102" s="151"/>
      <c r="AD102" s="151"/>
      <c r="AE102" s="151"/>
      <c r="AF102" s="151"/>
      <c r="AG102" s="151"/>
      <c r="AH102" s="151"/>
      <c r="AI102" s="151"/>
      <c r="AJ102" s="151"/>
      <c r="AK102" s="151"/>
      <c r="AL102" s="151"/>
      <c r="AM102" s="151"/>
      <c r="AN102" s="151"/>
      <c r="AO102" s="151"/>
      <c r="AP102" s="151"/>
      <c r="AQ102" s="151"/>
      <c r="AR102" s="151"/>
      <c r="AS102" s="151"/>
      <c r="AT102" s="151"/>
      <c r="AU102" s="151"/>
    </row>
    <row r="103" spans="2:47" ht="10">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c r="AC103" s="151"/>
      <c r="AD103" s="151"/>
      <c r="AE103" s="151"/>
      <c r="AF103" s="151"/>
      <c r="AG103" s="151"/>
      <c r="AH103" s="151"/>
      <c r="AI103" s="151"/>
      <c r="AJ103" s="151"/>
      <c r="AK103" s="151"/>
      <c r="AL103" s="151"/>
      <c r="AM103" s="151"/>
      <c r="AN103" s="151"/>
      <c r="AO103" s="151"/>
      <c r="AP103" s="151"/>
      <c r="AQ103" s="151"/>
      <c r="AR103" s="151"/>
      <c r="AS103" s="151"/>
      <c r="AT103" s="151"/>
      <c r="AU103" s="151"/>
    </row>
    <row r="104" spans="2:47" ht="10">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151"/>
      <c r="AL104" s="151"/>
      <c r="AM104" s="151"/>
      <c r="AN104" s="151"/>
      <c r="AO104" s="151"/>
      <c r="AP104" s="151"/>
      <c r="AQ104" s="151"/>
      <c r="AR104" s="151"/>
      <c r="AS104" s="151"/>
      <c r="AT104" s="151"/>
      <c r="AU104" s="151"/>
    </row>
    <row r="105" spans="2:47" ht="10">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c r="AC105" s="151"/>
      <c r="AD105" s="151"/>
      <c r="AE105" s="151"/>
      <c r="AF105" s="151"/>
      <c r="AG105" s="151"/>
      <c r="AH105" s="151"/>
      <c r="AI105" s="151"/>
      <c r="AJ105" s="151"/>
      <c r="AK105" s="151"/>
      <c r="AL105" s="151"/>
      <c r="AM105" s="151"/>
      <c r="AN105" s="151"/>
      <c r="AO105" s="151"/>
      <c r="AP105" s="151"/>
      <c r="AQ105" s="151"/>
      <c r="AR105" s="151"/>
      <c r="AS105" s="151"/>
      <c r="AT105" s="151"/>
      <c r="AU105" s="151"/>
    </row>
    <row r="106" spans="2:47" ht="10">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c r="AC106" s="151"/>
      <c r="AD106" s="151"/>
      <c r="AE106" s="151"/>
      <c r="AF106" s="151"/>
      <c r="AG106" s="151"/>
      <c r="AH106" s="151"/>
      <c r="AI106" s="151"/>
      <c r="AJ106" s="151"/>
      <c r="AK106" s="151"/>
      <c r="AL106" s="151"/>
      <c r="AM106" s="151"/>
      <c r="AN106" s="151"/>
      <c r="AO106" s="151"/>
      <c r="AP106" s="151"/>
      <c r="AQ106" s="151"/>
      <c r="AR106" s="151"/>
      <c r="AS106" s="151"/>
      <c r="AT106" s="151"/>
      <c r="AU106" s="151"/>
    </row>
    <row r="107" spans="2:47" ht="10">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c r="AC107" s="151"/>
      <c r="AD107" s="151"/>
      <c r="AE107" s="151"/>
      <c r="AF107" s="151"/>
      <c r="AG107" s="151"/>
      <c r="AH107" s="151"/>
      <c r="AI107" s="151"/>
      <c r="AJ107" s="151"/>
      <c r="AK107" s="151"/>
      <c r="AL107" s="151"/>
      <c r="AM107" s="151"/>
      <c r="AN107" s="151"/>
      <c r="AO107" s="151"/>
      <c r="AP107" s="151"/>
      <c r="AQ107" s="151"/>
      <c r="AR107" s="151"/>
      <c r="AS107" s="151"/>
      <c r="AT107" s="151"/>
      <c r="AU107" s="151"/>
    </row>
    <row r="108" spans="2:47" ht="10">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c r="AC108" s="151"/>
      <c r="AD108" s="151"/>
      <c r="AE108" s="151"/>
      <c r="AF108" s="151"/>
      <c r="AG108" s="151"/>
      <c r="AH108" s="151"/>
      <c r="AI108" s="151"/>
      <c r="AJ108" s="151"/>
      <c r="AK108" s="151"/>
      <c r="AL108" s="151"/>
      <c r="AM108" s="151"/>
      <c r="AN108" s="151"/>
      <c r="AO108" s="151"/>
      <c r="AP108" s="151"/>
      <c r="AQ108" s="151"/>
      <c r="AR108" s="151"/>
      <c r="AS108" s="151"/>
      <c r="AT108" s="151"/>
      <c r="AU108" s="151"/>
    </row>
    <row r="109" spans="2:47" ht="10">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c r="AC109" s="151"/>
      <c r="AD109" s="151"/>
      <c r="AE109" s="151"/>
      <c r="AF109" s="151"/>
      <c r="AG109" s="151"/>
      <c r="AH109" s="151"/>
      <c r="AI109" s="151"/>
      <c r="AJ109" s="151"/>
      <c r="AK109" s="151"/>
      <c r="AL109" s="151"/>
      <c r="AM109" s="151"/>
      <c r="AN109" s="151"/>
      <c r="AO109" s="151"/>
      <c r="AP109" s="151"/>
      <c r="AQ109" s="151"/>
      <c r="AR109" s="151"/>
      <c r="AS109" s="151"/>
      <c r="AT109" s="151"/>
      <c r="AU109" s="151"/>
    </row>
    <row r="110" spans="2:47" ht="10">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c r="AC110" s="151"/>
      <c r="AD110" s="151"/>
      <c r="AE110" s="151"/>
      <c r="AF110" s="151"/>
      <c r="AG110" s="151"/>
      <c r="AH110" s="151"/>
      <c r="AI110" s="151"/>
      <c r="AJ110" s="151"/>
      <c r="AK110" s="151"/>
      <c r="AL110" s="151"/>
      <c r="AM110" s="151"/>
      <c r="AN110" s="151"/>
      <c r="AO110" s="151"/>
      <c r="AP110" s="151"/>
      <c r="AQ110" s="151"/>
      <c r="AR110" s="151"/>
      <c r="AS110" s="151"/>
      <c r="AT110" s="151"/>
      <c r="AU110" s="151"/>
    </row>
    <row r="111" spans="2:47">
      <c r="B111" s="155"/>
      <c r="C111" s="155"/>
      <c r="D111" s="155"/>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c r="AC111" s="155"/>
      <c r="AD111" s="155"/>
      <c r="AE111" s="155"/>
      <c r="AF111" s="155"/>
      <c r="AG111" s="155"/>
      <c r="AH111" s="155"/>
      <c r="AI111" s="155"/>
      <c r="AJ111" s="155"/>
      <c r="AK111" s="155"/>
      <c r="AL111" s="155"/>
      <c r="AM111" s="155"/>
      <c r="AN111" s="155"/>
      <c r="AO111" s="155"/>
      <c r="AP111" s="155"/>
      <c r="AQ111" s="155"/>
      <c r="AR111" s="155"/>
      <c r="AS111" s="155"/>
      <c r="AT111" s="155"/>
      <c r="AU111" s="155"/>
    </row>
    <row r="112" spans="2:47" ht="10">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c r="AC112" s="151"/>
      <c r="AD112" s="151"/>
      <c r="AE112" s="151"/>
      <c r="AF112" s="151"/>
      <c r="AG112" s="151"/>
      <c r="AH112" s="151"/>
      <c r="AI112" s="151"/>
      <c r="AJ112" s="151"/>
      <c r="AK112" s="151"/>
      <c r="AL112" s="151"/>
      <c r="AM112" s="151"/>
      <c r="AN112" s="151"/>
      <c r="AO112" s="151"/>
      <c r="AP112" s="151"/>
      <c r="AQ112" s="151"/>
      <c r="AR112" s="151"/>
      <c r="AS112" s="151"/>
      <c r="AT112" s="151"/>
      <c r="AU112" s="151"/>
    </row>
    <row r="113" spans="2:47">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row>
    <row r="114" spans="2:47" ht="10">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c r="AC114" s="151"/>
      <c r="AD114" s="151"/>
      <c r="AE114" s="151"/>
      <c r="AF114" s="151"/>
      <c r="AG114" s="151"/>
      <c r="AH114" s="151"/>
      <c r="AI114" s="151"/>
      <c r="AJ114" s="151"/>
      <c r="AK114" s="151"/>
      <c r="AL114" s="151"/>
      <c r="AM114" s="151"/>
      <c r="AN114" s="151"/>
      <c r="AO114" s="151"/>
      <c r="AP114" s="151"/>
      <c r="AQ114" s="151"/>
      <c r="AR114" s="151"/>
      <c r="AS114" s="151"/>
      <c r="AT114" s="151"/>
      <c r="AU114" s="151"/>
    </row>
    <row r="115" spans="2:47" ht="10">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c r="AC115" s="151"/>
      <c r="AD115" s="151"/>
      <c r="AE115" s="151"/>
      <c r="AF115" s="151"/>
      <c r="AG115" s="151"/>
      <c r="AH115" s="151"/>
      <c r="AI115" s="151"/>
      <c r="AJ115" s="151"/>
      <c r="AK115" s="151"/>
      <c r="AL115" s="151"/>
      <c r="AM115" s="151"/>
      <c r="AN115" s="151"/>
      <c r="AO115" s="151"/>
      <c r="AP115" s="151"/>
      <c r="AQ115" s="151"/>
      <c r="AR115" s="151"/>
      <c r="AS115" s="151"/>
      <c r="AT115" s="151"/>
      <c r="AU115" s="151"/>
    </row>
    <row r="116" spans="2:47" ht="10">
      <c r="B116" s="165"/>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c r="Y116" s="165"/>
      <c r="Z116" s="165"/>
      <c r="AA116" s="165"/>
      <c r="AB116" s="165"/>
      <c r="AC116" s="165"/>
      <c r="AD116" s="165"/>
      <c r="AE116" s="165"/>
      <c r="AF116" s="165"/>
      <c r="AG116" s="165"/>
      <c r="AH116" s="165"/>
      <c r="AI116" s="165"/>
      <c r="AJ116" s="165"/>
      <c r="AK116" s="165"/>
      <c r="AL116" s="165"/>
      <c r="AM116" s="165"/>
      <c r="AN116" s="165"/>
      <c r="AO116" s="165"/>
      <c r="AP116" s="165"/>
      <c r="AQ116" s="165"/>
      <c r="AR116" s="165"/>
      <c r="AS116" s="165"/>
      <c r="AT116" s="165"/>
      <c r="AU116" s="165"/>
    </row>
  </sheetData>
  <mergeCells count="1">
    <mergeCell ref="AV2:AW2"/>
  </mergeCells>
  <conditionalFormatting sqref="AX29 AX71:AX74 AO75">
    <cfRule type="cellIs" dxfId="501" priority="2" operator="lessThanOrEqual">
      <formula>0</formula>
    </cfRule>
    <cfRule type="cellIs" dxfId="500" priority="3" operator="greaterThan">
      <formula>0</formula>
    </cfRule>
  </conditionalFormatting>
  <conditionalFormatting sqref="AX20:AX23">
    <cfRule type="cellIs" dxfId="499" priority="4" operator="lessThanOrEqual">
      <formula>0</formula>
    </cfRule>
    <cfRule type="cellIs" dxfId="498" priority="5" operator="greaterThan">
      <formula>0</formula>
    </cfRule>
  </conditionalFormatting>
  <conditionalFormatting sqref="AV20:AW23">
    <cfRule type="cellIs" dxfId="497" priority="6" operator="lessThanOrEqual">
      <formula>0</formula>
    </cfRule>
    <cfRule type="cellIs" dxfId="496" priority="7" operator="greaterThan">
      <formula>0</formula>
    </cfRule>
  </conditionalFormatting>
  <conditionalFormatting sqref="AV25:AW27">
    <cfRule type="cellIs" dxfId="495" priority="8" operator="lessThanOrEqual">
      <formula>0</formula>
    </cfRule>
    <cfRule type="cellIs" dxfId="494" priority="9" operator="greaterThan">
      <formula>0</formula>
    </cfRule>
  </conditionalFormatting>
  <conditionalFormatting sqref="AV11:AW11">
    <cfRule type="cellIs" dxfId="493" priority="10" operator="lessThanOrEqual">
      <formula>0</formula>
    </cfRule>
    <cfRule type="cellIs" dxfId="492" priority="11" operator="greaterThan">
      <formula>0</formula>
    </cfRule>
  </conditionalFormatting>
  <conditionalFormatting sqref="AV37:AW38">
    <cfRule type="cellIs" dxfId="491" priority="12" operator="lessThanOrEqual">
      <formula>0</formula>
    </cfRule>
    <cfRule type="cellIs" dxfId="490" priority="13" operator="greaterThan">
      <formula>0</formula>
    </cfRule>
  </conditionalFormatting>
  <conditionalFormatting sqref="AV47:AW47">
    <cfRule type="cellIs" dxfId="489" priority="14" operator="lessThanOrEqual">
      <formula>0</formula>
    </cfRule>
    <cfRule type="cellIs" dxfId="488" priority="15" operator="greaterThan">
      <formula>0</formula>
    </cfRule>
  </conditionalFormatting>
  <conditionalFormatting sqref="AV77:AV79">
    <cfRule type="cellIs" dxfId="487" priority="16" operator="lessThanOrEqual">
      <formula>0</formula>
    </cfRule>
    <cfRule type="cellIs" dxfId="486" priority="17" operator="greaterThan">
      <formula>0</formula>
    </cfRule>
  </conditionalFormatting>
  <conditionalFormatting sqref="AX41">
    <cfRule type="cellIs" dxfId="485" priority="18" operator="lessThanOrEqual">
      <formula>0</formula>
    </cfRule>
    <cfRule type="cellIs" dxfId="484" priority="19" operator="greaterThan">
      <formula>0</formula>
    </cfRule>
  </conditionalFormatting>
  <conditionalFormatting sqref="AV76">
    <cfRule type="cellIs" dxfId="483" priority="20" operator="lessThanOrEqual">
      <formula>0</formula>
    </cfRule>
    <cfRule type="cellIs" dxfId="482" priority="21" operator="greaterThan">
      <formula>0</formula>
    </cfRule>
  </conditionalFormatting>
  <conditionalFormatting sqref="AW77:AW79">
    <cfRule type="cellIs" dxfId="481" priority="22" operator="lessThanOrEqual">
      <formula>0</formula>
    </cfRule>
    <cfRule type="cellIs" dxfId="480" priority="23" operator="greaterThan">
      <formula>0</formula>
    </cfRule>
  </conditionalFormatting>
  <conditionalFormatting sqref="AW76">
    <cfRule type="cellIs" dxfId="479" priority="24" operator="lessThanOrEqual">
      <formula>0</formula>
    </cfRule>
    <cfRule type="cellIs" dxfId="478" priority="25" operator="greaterThan">
      <formula>0</formula>
    </cfRule>
  </conditionalFormatting>
  <conditionalFormatting sqref="AX28 AX77:AX79 AX5:AX10 AX64:AX68 AX39:AX40 AX30:AX35 AX24 AX42:AX46 AX48:AX61 AX12:AX19">
    <cfRule type="cellIs" dxfId="477" priority="26" operator="lessThanOrEqual">
      <formula>0</formula>
    </cfRule>
    <cfRule type="cellIs" dxfId="476" priority="27" operator="greaterThan">
      <formula>0</formula>
    </cfRule>
  </conditionalFormatting>
  <conditionalFormatting sqref="AX76">
    <cfRule type="cellIs" dxfId="475" priority="28" operator="lessThanOrEqual">
      <formula>0</formula>
    </cfRule>
    <cfRule type="cellIs" dxfId="474" priority="29" operator="greaterThan">
      <formula>0</formula>
    </cfRule>
  </conditionalFormatting>
  <conditionalFormatting sqref="AX69:AX70">
    <cfRule type="cellIs" dxfId="473" priority="30" operator="lessThanOrEqual">
      <formula>0</formula>
    </cfRule>
    <cfRule type="cellIs" dxfId="472" priority="31" operator="greaterThan">
      <formula>0</formula>
    </cfRule>
  </conditionalFormatting>
  <conditionalFormatting sqref="AX62">
    <cfRule type="cellIs" dxfId="471" priority="32" operator="lessThanOrEqual">
      <formula>0</formula>
    </cfRule>
    <cfRule type="cellIs" dxfId="470" priority="33" operator="greaterThan">
      <formula>0</formula>
    </cfRule>
  </conditionalFormatting>
  <conditionalFormatting sqref="AX47">
    <cfRule type="cellIs" dxfId="469" priority="34" operator="lessThanOrEqual">
      <formula>0</formula>
    </cfRule>
    <cfRule type="cellIs" dxfId="468" priority="35" operator="greaterThan">
      <formula>0</formula>
    </cfRule>
  </conditionalFormatting>
  <conditionalFormatting sqref="AX37:AX38">
    <cfRule type="cellIs" dxfId="467" priority="36" operator="lessThanOrEqual">
      <formula>0</formula>
    </cfRule>
    <cfRule type="cellIs" dxfId="466" priority="37" operator="greaterThan">
      <formula>0</formula>
    </cfRule>
  </conditionalFormatting>
  <conditionalFormatting sqref="AX25:AX27">
    <cfRule type="cellIs" dxfId="465" priority="38" operator="lessThanOrEqual">
      <formula>0</formula>
    </cfRule>
    <cfRule type="cellIs" dxfId="464" priority="39" operator="greaterThan">
      <formula>0</formula>
    </cfRule>
  </conditionalFormatting>
  <conditionalFormatting sqref="AX11">
    <cfRule type="cellIs" dxfId="463" priority="40" operator="lessThanOrEqual">
      <formula>0</formula>
    </cfRule>
    <cfRule type="cellIs" dxfId="462" priority="41" operator="greaterThan">
      <formula>0</formula>
    </cfRule>
  </conditionalFormatting>
  <conditionalFormatting sqref="AV28:AW28 AV5:AW10 AV64:AW68 AV39:AW40 AV30:AW35 AV24:AW24 AV42:AW46 AV48:AW61 AV71:AW74 AV12:AW19">
    <cfRule type="cellIs" dxfId="461" priority="42" operator="lessThanOrEqual">
      <formula>0</formula>
    </cfRule>
    <cfRule type="cellIs" dxfId="460" priority="43" operator="greaterThan">
      <formula>0</formula>
    </cfRule>
  </conditionalFormatting>
  <conditionalFormatting sqref="AV69:AW70">
    <cfRule type="cellIs" dxfId="459" priority="44" operator="lessThanOrEqual">
      <formula>0</formula>
    </cfRule>
    <cfRule type="cellIs" dxfId="458" priority="45" operator="greaterThan">
      <formula>0</formula>
    </cfRule>
  </conditionalFormatting>
  <conditionalFormatting sqref="AV62:AW62">
    <cfRule type="cellIs" dxfId="457" priority="46" operator="lessThanOrEqual">
      <formula>0</formula>
    </cfRule>
    <cfRule type="cellIs" dxfId="456" priority="47" operator="greaterThan">
      <formula>0</formula>
    </cfRule>
  </conditionalFormatting>
  <conditionalFormatting sqref="AV41:AW41">
    <cfRule type="cellIs" dxfId="455" priority="48" operator="lessThanOrEqual">
      <formula>0</formula>
    </cfRule>
    <cfRule type="cellIs" dxfId="454" priority="49" operator="greaterThan">
      <formula>0</formula>
    </cfRule>
  </conditionalFormatting>
  <conditionalFormatting sqref="AV29:AW29">
    <cfRule type="cellIs" dxfId="453" priority="50" operator="lessThanOrEqual">
      <formula>0</formula>
    </cfRule>
    <cfRule type="cellIs" dxfId="452" priority="51" operator="greaterThan">
      <formula>0</formula>
    </cfRule>
  </conditionalFormatting>
  <hyperlinks>
    <hyperlink ref="L1" location="Contents!A1" display="Contents" xr:uid="{00000000-0004-0000-0900-000000000000}"/>
    <hyperlink ref="AZ1" location="Contents!A1" display="Contents" xr:uid="{00000000-0004-0000-0900-000001000000}"/>
  </hyperlinks>
  <pageMargins left="0.75" right="0.75" top="1" bottom="1"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115"/>
  <sheetViews>
    <sheetView showGridLines="0" showRowColHeaders="0" zoomScaleNormal="100" workbookViewId="0">
      <pane xSplit="1" ySplit="3" topLeftCell="B4" activePane="bottomRight" state="frozen"/>
      <selection pane="topRight" activeCell="B1" sqref="B1"/>
      <selection pane="bottomLeft" activeCell="A4" sqref="A4"/>
      <selection pane="bottomRight"/>
    </sheetView>
  </sheetViews>
  <sheetFormatPr defaultColWidth="11.88671875" defaultRowHeight="10.5"/>
  <cols>
    <col min="1" max="1" width="31.88671875" style="144" customWidth="1"/>
    <col min="2" max="46" width="8.77734375" style="144" customWidth="1"/>
    <col min="47" max="47" width="8.77734375" style="145" customWidth="1"/>
    <col min="48" max="49" width="12.21875" style="144" customWidth="1"/>
    <col min="50" max="1024" width="11.77734375" style="144"/>
  </cols>
  <sheetData>
    <row r="1" spans="1:52" ht="13">
      <c r="A1" s="146" t="s">
        <v>411</v>
      </c>
      <c r="L1" s="27" t="s">
        <v>88</v>
      </c>
      <c r="AX1" s="147"/>
      <c r="AZ1" s="27" t="s">
        <v>88</v>
      </c>
    </row>
    <row r="2" spans="1:52">
      <c r="AV2" s="10" t="s">
        <v>251</v>
      </c>
      <c r="AW2" s="10"/>
      <c r="AX2" s="147" t="s">
        <v>252</v>
      </c>
    </row>
    <row r="3" spans="1:52">
      <c r="A3" s="148" t="s">
        <v>374</v>
      </c>
      <c r="B3" s="144">
        <v>1975</v>
      </c>
      <c r="C3" s="144">
        <v>1976</v>
      </c>
      <c r="D3" s="144">
        <v>1977</v>
      </c>
      <c r="E3" s="144">
        <v>1978</v>
      </c>
      <c r="F3" s="144">
        <v>1979</v>
      </c>
      <c r="G3" s="144">
        <v>1980</v>
      </c>
      <c r="H3" s="144">
        <v>1981</v>
      </c>
      <c r="I3" s="144">
        <v>1982</v>
      </c>
      <c r="J3" s="144">
        <v>1983</v>
      </c>
      <c r="K3" s="144">
        <v>1984</v>
      </c>
      <c r="L3" s="144">
        <v>1985</v>
      </c>
      <c r="M3" s="144">
        <v>1986</v>
      </c>
      <c r="N3" s="144">
        <v>1987</v>
      </c>
      <c r="O3" s="144">
        <v>1988</v>
      </c>
      <c r="P3" s="144">
        <v>1989</v>
      </c>
      <c r="Q3" s="144">
        <v>1990</v>
      </c>
      <c r="R3" s="144">
        <v>1991</v>
      </c>
      <c r="S3" s="144">
        <v>1992</v>
      </c>
      <c r="T3" s="144">
        <v>1993</v>
      </c>
      <c r="U3" s="144">
        <v>1994</v>
      </c>
      <c r="V3" s="144">
        <v>1995</v>
      </c>
      <c r="W3" s="144">
        <v>1996</v>
      </c>
      <c r="X3" s="144">
        <v>1997</v>
      </c>
      <c r="Y3" s="144">
        <v>1998</v>
      </c>
      <c r="Z3" s="144">
        <v>1999</v>
      </c>
      <c r="AA3" s="144">
        <v>2000</v>
      </c>
      <c r="AB3" s="144">
        <v>2001</v>
      </c>
      <c r="AC3" s="144">
        <v>2002</v>
      </c>
      <c r="AD3" s="144">
        <v>2003</v>
      </c>
      <c r="AE3" s="144">
        <v>2004</v>
      </c>
      <c r="AF3" s="144">
        <v>2005</v>
      </c>
      <c r="AG3" s="144">
        <v>2006</v>
      </c>
      <c r="AH3" s="144">
        <v>2007</v>
      </c>
      <c r="AI3" s="144">
        <v>2008</v>
      </c>
      <c r="AJ3" s="144">
        <v>2009</v>
      </c>
      <c r="AK3" s="144">
        <v>2010</v>
      </c>
      <c r="AL3" s="144">
        <v>2011</v>
      </c>
      <c r="AM3" s="144">
        <v>2012</v>
      </c>
      <c r="AN3" s="144">
        <v>2013</v>
      </c>
      <c r="AO3" s="144">
        <v>2014</v>
      </c>
      <c r="AP3" s="144">
        <v>2015</v>
      </c>
      <c r="AQ3" s="144">
        <v>2016</v>
      </c>
      <c r="AR3" s="144">
        <v>2017</v>
      </c>
      <c r="AS3" s="144">
        <v>2018</v>
      </c>
      <c r="AT3" s="144">
        <v>2019</v>
      </c>
      <c r="AU3" s="145">
        <v>2020</v>
      </c>
      <c r="AV3" s="147">
        <v>2020</v>
      </c>
      <c r="AW3" s="147" t="s">
        <v>254</v>
      </c>
      <c r="AX3" s="147">
        <v>2020</v>
      </c>
    </row>
    <row r="4" spans="1:52">
      <c r="AO4" s="145"/>
      <c r="AP4" s="145"/>
      <c r="AQ4" s="145"/>
      <c r="AR4" s="145"/>
      <c r="AS4" s="145"/>
    </row>
    <row r="5" spans="1:52">
      <c r="A5" s="144" t="s">
        <v>255</v>
      </c>
      <c r="B5" s="187">
        <v>2.7961361999999998</v>
      </c>
      <c r="C5" s="187">
        <v>2.5401519000000001</v>
      </c>
      <c r="D5" s="187">
        <v>2.4416964000000001</v>
      </c>
      <c r="E5" s="187">
        <v>2.6386074000000002</v>
      </c>
      <c r="F5" s="187">
        <v>3.150576</v>
      </c>
      <c r="G5" s="187">
        <v>2.4023142000000002</v>
      </c>
      <c r="H5" s="187">
        <v>2.9733561000000002</v>
      </c>
      <c r="I5" s="187">
        <v>2.9930471999999999</v>
      </c>
      <c r="J5" s="187">
        <v>3.150576</v>
      </c>
      <c r="K5" s="187">
        <v>4.3714241999999901</v>
      </c>
      <c r="L5" s="187">
        <v>5.0803037999999896</v>
      </c>
      <c r="M5" s="187">
        <v>4.9227749999999899</v>
      </c>
      <c r="N5" s="187">
        <v>5.2378325999999902</v>
      </c>
      <c r="O5" s="187">
        <v>5.3756702999999897</v>
      </c>
      <c r="P5" s="187">
        <v>4.9621571999999903</v>
      </c>
      <c r="Q5" s="187">
        <v>4.9424660999999901</v>
      </c>
      <c r="R5" s="187">
        <v>5.0409215999999901</v>
      </c>
      <c r="S5" s="187">
        <v>5.2772147999999897</v>
      </c>
      <c r="T5" s="187">
        <v>4.7258639999999899</v>
      </c>
      <c r="U5" s="187">
        <v>4.6864817999999904</v>
      </c>
      <c r="V5" s="187">
        <v>4.9424660999999901</v>
      </c>
      <c r="W5" s="187">
        <v>4.74555509999999</v>
      </c>
      <c r="X5" s="187">
        <v>4.4501885999999899</v>
      </c>
      <c r="Y5" s="187">
        <v>6.2223875999999896</v>
      </c>
      <c r="Z5" s="187">
        <v>4.8440105999999901</v>
      </c>
      <c r="AA5" s="187">
        <v>4.8637016999999902</v>
      </c>
      <c r="AB5" s="187">
        <v>4.2335864999999897</v>
      </c>
      <c r="AC5" s="187">
        <v>4.5092618999999896</v>
      </c>
      <c r="AD5" s="187">
        <v>4.2729686999999901</v>
      </c>
      <c r="AE5" s="187">
        <v>3.9382199999999901</v>
      </c>
      <c r="AF5" s="187">
        <v>3.7806911999999899</v>
      </c>
      <c r="AG5" s="187">
        <v>4.1351309999999897</v>
      </c>
      <c r="AH5" s="187">
        <v>3.7806911999999899</v>
      </c>
      <c r="AI5" s="187">
        <v>3.6625445999999902</v>
      </c>
      <c r="AJ5" s="187">
        <v>3.1702670999999998</v>
      </c>
      <c r="AK5" s="187">
        <v>3.0521205</v>
      </c>
      <c r="AL5" s="187">
        <v>3.30810479999999</v>
      </c>
      <c r="AM5" s="187">
        <v>3.6034712999999998</v>
      </c>
      <c r="AN5" s="187">
        <v>3.3075948028244699</v>
      </c>
      <c r="AO5" s="187">
        <v>4.2672732372544102</v>
      </c>
      <c r="AP5" s="187">
        <v>3.86845272727578</v>
      </c>
      <c r="AQ5" s="187">
        <v>2.8677544932136501</v>
      </c>
      <c r="AR5" s="187">
        <v>2.8529360097079901</v>
      </c>
      <c r="AS5" s="187">
        <v>2.8640956980432399</v>
      </c>
      <c r="AT5" s="187">
        <v>2.3169292519070099</v>
      </c>
      <c r="AU5" s="188">
        <v>2.51964936728056</v>
      </c>
      <c r="AV5" s="153">
        <v>8.4523870257848396E-2</v>
      </c>
      <c r="AW5" s="153">
        <v>-3.0870771499947498E-2</v>
      </c>
      <c r="AX5" s="153">
        <v>8.3850670614561001E-3</v>
      </c>
    </row>
    <row r="6" spans="1:52">
      <c r="A6" s="144" t="s">
        <v>256</v>
      </c>
      <c r="B6" s="187">
        <v>10.5347385</v>
      </c>
      <c r="C6" s="187">
        <v>10.3181364</v>
      </c>
      <c r="D6" s="187">
        <v>8.0339687999999896</v>
      </c>
      <c r="E6" s="187">
        <v>14.5320318</v>
      </c>
      <c r="F6" s="187">
        <v>7.4038535999999899</v>
      </c>
      <c r="G6" s="187">
        <v>8.7034661999999905</v>
      </c>
      <c r="H6" s="187">
        <v>13.9609899</v>
      </c>
      <c r="I6" s="187">
        <v>12.996126</v>
      </c>
      <c r="J6" s="187">
        <v>8.8413038999999891</v>
      </c>
      <c r="K6" s="187">
        <v>6.1830053999999901</v>
      </c>
      <c r="L6" s="187">
        <v>6.0254765999999904</v>
      </c>
      <c r="M6" s="187">
        <v>3.8594555999999902</v>
      </c>
      <c r="N6" s="187">
        <v>4.2138953999999904</v>
      </c>
      <c r="O6" s="187">
        <v>2.8355184000000002</v>
      </c>
      <c r="P6" s="187">
        <v>2.4416964000000001</v>
      </c>
      <c r="Q6" s="187">
        <v>2.1463299</v>
      </c>
      <c r="R6" s="187">
        <v>2.1069477000000001</v>
      </c>
      <c r="S6" s="187">
        <v>2.1857120999999999</v>
      </c>
      <c r="T6" s="187">
        <v>2.8552095</v>
      </c>
      <c r="U6" s="187">
        <v>2.7764451000000001</v>
      </c>
      <c r="V6" s="187">
        <v>4.3517330999999899</v>
      </c>
      <c r="W6" s="187">
        <v>9.1563614999999903</v>
      </c>
      <c r="X6" s="187">
        <v>14.374503000000001</v>
      </c>
      <c r="Y6" s="187">
        <v>15.5756601</v>
      </c>
      <c r="Z6" s="187">
        <v>9.5304923999999893</v>
      </c>
      <c r="AA6" s="187">
        <v>9.1563614999999903</v>
      </c>
      <c r="AB6" s="187">
        <v>7.0691048999999904</v>
      </c>
      <c r="AC6" s="187">
        <v>5.4150524999999901</v>
      </c>
      <c r="AD6" s="187">
        <v>5.1787592999999896</v>
      </c>
      <c r="AE6" s="187">
        <v>3.1111938000000001</v>
      </c>
      <c r="AF6" s="187">
        <v>3.7019267999999901</v>
      </c>
      <c r="AG6" s="187">
        <v>5.5135079999999901</v>
      </c>
      <c r="AH6" s="187">
        <v>11.1254715</v>
      </c>
      <c r="AI6" s="187">
        <v>27.134335799999999</v>
      </c>
      <c r="AJ6" s="187">
        <v>20.301524100000002</v>
      </c>
      <c r="AK6" s="187">
        <v>12.208482</v>
      </c>
      <c r="AL6" s="187">
        <v>7.12817819999999</v>
      </c>
      <c r="AM6" s="187">
        <v>2.7370629000000002</v>
      </c>
      <c r="AN6" s="187">
        <v>10.347770144985599</v>
      </c>
      <c r="AO6" s="187">
        <v>11.5435334823594</v>
      </c>
      <c r="AP6" s="187">
        <v>12.103335124822101</v>
      </c>
      <c r="AQ6" s="187">
        <v>11.6540040237571</v>
      </c>
      <c r="AR6" s="187">
        <v>9.1290525815208792</v>
      </c>
      <c r="AS6" s="187">
        <v>9.1531109300467701</v>
      </c>
      <c r="AT6" s="187">
        <v>10.675763734709401</v>
      </c>
      <c r="AU6" s="188">
        <v>13.531135397784301</v>
      </c>
      <c r="AV6" s="153">
        <v>0.26399997394258001</v>
      </c>
      <c r="AW6" s="153">
        <v>-6.22500901229475E-2</v>
      </c>
      <c r="AX6" s="153">
        <v>4.5029867727397199E-2</v>
      </c>
    </row>
    <row r="7" spans="1:52">
      <c r="A7" s="144" t="s">
        <v>92</v>
      </c>
      <c r="B7" s="187">
        <v>7.4629268999999896</v>
      </c>
      <c r="C7" s="187">
        <v>7.3644713999999896</v>
      </c>
      <c r="D7" s="187">
        <v>7.6204556999999902</v>
      </c>
      <c r="E7" s="187">
        <v>8.5459373999999908</v>
      </c>
      <c r="F7" s="187">
        <v>9.31389029999999</v>
      </c>
      <c r="G7" s="187">
        <v>6.9706493999999903</v>
      </c>
      <c r="H7" s="187">
        <v>5.4741257999999897</v>
      </c>
      <c r="I7" s="187">
        <v>5.1787592999999896</v>
      </c>
      <c r="J7" s="187">
        <v>5.2969058999999898</v>
      </c>
      <c r="K7" s="187">
        <v>6.0254765999999904</v>
      </c>
      <c r="L7" s="187">
        <v>5.2969058999999898</v>
      </c>
      <c r="M7" s="187">
        <v>5.4544346999999904</v>
      </c>
      <c r="N7" s="187">
        <v>6.9115760999999898</v>
      </c>
      <c r="O7" s="187">
        <v>7.9158221999999903</v>
      </c>
      <c r="P7" s="187">
        <v>7.9158221999999903</v>
      </c>
      <c r="Q7" s="187">
        <v>8.36871749999999</v>
      </c>
      <c r="R7" s="187">
        <v>9.4714190999999808</v>
      </c>
      <c r="S7" s="187">
        <v>9.3729635999999896</v>
      </c>
      <c r="T7" s="187">
        <v>6.5177540999999897</v>
      </c>
      <c r="U7" s="187">
        <v>12.720450599999999</v>
      </c>
      <c r="V7" s="187">
        <v>15.8316444</v>
      </c>
      <c r="W7" s="187">
        <v>14.669869500000001</v>
      </c>
      <c r="X7" s="187">
        <v>14.276047500000001</v>
      </c>
      <c r="Y7" s="187">
        <v>13.0551993</v>
      </c>
      <c r="Z7" s="187">
        <v>6.1239320999999904</v>
      </c>
      <c r="AA7" s="187">
        <v>5.0803037999999896</v>
      </c>
      <c r="AB7" s="187">
        <v>5.4150524999999901</v>
      </c>
      <c r="AC7" s="187">
        <v>5.5135079999999901</v>
      </c>
      <c r="AD7" s="187">
        <v>5.4741257999999897</v>
      </c>
      <c r="AE7" s="187">
        <v>5.3756702999999897</v>
      </c>
      <c r="AF7" s="187">
        <v>6.6359006999999899</v>
      </c>
      <c r="AG7" s="187">
        <v>7.2266336999999901</v>
      </c>
      <c r="AH7" s="187">
        <v>7.9945865999999901</v>
      </c>
      <c r="AI7" s="187">
        <v>9.2941991999999907</v>
      </c>
      <c r="AJ7" s="187">
        <v>9.1957436999999906</v>
      </c>
      <c r="AK7" s="187">
        <v>9.2548169999999903</v>
      </c>
      <c r="AL7" s="187">
        <v>11.6768223</v>
      </c>
      <c r="AM7" s="187">
        <v>11.696513400000001</v>
      </c>
      <c r="AN7" s="187">
        <v>18.747424505606901</v>
      </c>
      <c r="AO7" s="187">
        <v>23.005155070182301</v>
      </c>
      <c r="AP7" s="187">
        <v>24.226973400911199</v>
      </c>
      <c r="AQ7" s="187">
        <v>18.257862485075002</v>
      </c>
      <c r="AR7" s="187">
        <v>19.459105884539301</v>
      </c>
      <c r="AS7" s="187">
        <v>28.553527828919599</v>
      </c>
      <c r="AT7" s="187">
        <v>34.901288555626202</v>
      </c>
      <c r="AU7" s="188">
        <v>24.970381316248101</v>
      </c>
      <c r="AV7" s="153">
        <v>-0.28649751166077603</v>
      </c>
      <c r="AW7" s="153">
        <v>0.14268219487150799</v>
      </c>
      <c r="AX7" s="153">
        <v>8.30981979499993E-2</v>
      </c>
    </row>
    <row r="8" spans="1:52" s="145" customFormat="1">
      <c r="A8" s="154" t="s">
        <v>257</v>
      </c>
      <c r="B8" s="189">
        <v>20.793801599999998</v>
      </c>
      <c r="C8" s="189">
        <v>20.222759700000001</v>
      </c>
      <c r="D8" s="189">
        <v>18.096120899999999</v>
      </c>
      <c r="E8" s="189">
        <v>25.7165766</v>
      </c>
      <c r="F8" s="189">
        <v>19.868319899999999</v>
      </c>
      <c r="G8" s="189">
        <v>18.0764298</v>
      </c>
      <c r="H8" s="189">
        <v>22.408471800000001</v>
      </c>
      <c r="I8" s="189">
        <v>21.167932499999999</v>
      </c>
      <c r="J8" s="189">
        <v>17.288785799999999</v>
      </c>
      <c r="K8" s="189">
        <v>16.5799062</v>
      </c>
      <c r="L8" s="189">
        <v>16.402686299999999</v>
      </c>
      <c r="M8" s="189">
        <v>14.2366653</v>
      </c>
      <c r="N8" s="189">
        <v>16.363304100000001</v>
      </c>
      <c r="O8" s="189">
        <v>16.127010899999998</v>
      </c>
      <c r="P8" s="189">
        <v>15.319675800000001</v>
      </c>
      <c r="Q8" s="189">
        <v>15.457513499999999</v>
      </c>
      <c r="R8" s="189">
        <v>16.619288399999999</v>
      </c>
      <c r="S8" s="189">
        <v>16.835890500000001</v>
      </c>
      <c r="T8" s="189">
        <v>14.0988276</v>
      </c>
      <c r="U8" s="189">
        <v>20.183377499999999</v>
      </c>
      <c r="V8" s="189">
        <v>25.1258436</v>
      </c>
      <c r="W8" s="189">
        <v>28.571786100000001</v>
      </c>
      <c r="X8" s="189">
        <v>33.100739099999998</v>
      </c>
      <c r="Y8" s="189">
        <v>34.853247000000003</v>
      </c>
      <c r="Z8" s="189">
        <v>20.498435099999998</v>
      </c>
      <c r="AA8" s="189">
        <v>19.100366999999999</v>
      </c>
      <c r="AB8" s="189">
        <v>16.717743899999999</v>
      </c>
      <c r="AC8" s="189">
        <v>15.4378224</v>
      </c>
      <c r="AD8" s="189">
        <v>14.925853800000001</v>
      </c>
      <c r="AE8" s="189">
        <v>12.425084099999999</v>
      </c>
      <c r="AF8" s="189">
        <v>14.118518699999999</v>
      </c>
      <c r="AG8" s="189">
        <v>16.8752727</v>
      </c>
      <c r="AH8" s="189">
        <v>22.900749300000001</v>
      </c>
      <c r="AI8" s="189">
        <v>40.091079599999901</v>
      </c>
      <c r="AJ8" s="189">
        <v>32.6675349</v>
      </c>
      <c r="AK8" s="189">
        <v>24.5154195</v>
      </c>
      <c r="AL8" s="189">
        <v>22.113105300000001</v>
      </c>
      <c r="AM8" s="189">
        <v>18.037047600000001</v>
      </c>
      <c r="AN8" s="189">
        <v>32.402789453416901</v>
      </c>
      <c r="AO8" s="189">
        <v>38.815961789796098</v>
      </c>
      <c r="AP8" s="189">
        <v>40.198761253009003</v>
      </c>
      <c r="AQ8" s="189">
        <v>32.779621002045801</v>
      </c>
      <c r="AR8" s="189">
        <v>31.4410944757682</v>
      </c>
      <c r="AS8" s="189">
        <v>40.5707344570096</v>
      </c>
      <c r="AT8" s="189">
        <v>47.893981542242599</v>
      </c>
      <c r="AU8" s="189">
        <v>41.021166081312899</v>
      </c>
      <c r="AV8" s="156">
        <v>-0.14584077006660501</v>
      </c>
      <c r="AW8" s="156">
        <v>3.90021778326635E-2</v>
      </c>
      <c r="AX8" s="156">
        <v>0.13651313273885299</v>
      </c>
    </row>
    <row r="9" spans="1:52">
      <c r="B9" s="187"/>
      <c r="C9" s="18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7"/>
      <c r="AS9" s="187"/>
      <c r="AT9" s="187"/>
      <c r="AU9" s="188"/>
      <c r="AV9" s="153"/>
      <c r="AW9" s="153"/>
      <c r="AX9" s="153"/>
    </row>
    <row r="10" spans="1:52">
      <c r="A10" s="144" t="s">
        <v>258</v>
      </c>
      <c r="B10" s="187">
        <v>4.6864817999999904</v>
      </c>
      <c r="C10" s="187">
        <v>5.21814149999999</v>
      </c>
      <c r="D10" s="187">
        <v>5.8679477999999898</v>
      </c>
      <c r="E10" s="187">
        <v>6.0057854999999902</v>
      </c>
      <c r="F10" s="187">
        <v>7.2857069999999897</v>
      </c>
      <c r="G10" s="187">
        <v>7.0691048999999904</v>
      </c>
      <c r="H10" s="187">
        <v>5.9073299999999902</v>
      </c>
      <c r="I10" s="187">
        <v>6.3996074999999903</v>
      </c>
      <c r="J10" s="187">
        <v>5.9664032999999899</v>
      </c>
      <c r="K10" s="187">
        <v>7.1675603999999904</v>
      </c>
      <c r="L10" s="187">
        <v>7.12817819999999</v>
      </c>
      <c r="M10" s="187">
        <v>5.5331990999999903</v>
      </c>
      <c r="N10" s="187">
        <v>4.7258639999999899</v>
      </c>
      <c r="O10" s="187">
        <v>5.8088744999999902</v>
      </c>
      <c r="P10" s="187">
        <v>5.2969058999999898</v>
      </c>
      <c r="Q10" s="187">
        <v>5.1984503999999898</v>
      </c>
      <c r="R10" s="187">
        <v>4.64709959999999</v>
      </c>
      <c r="S10" s="187">
        <v>4.5289529999999898</v>
      </c>
      <c r="T10" s="187">
        <v>4.5289529999999898</v>
      </c>
      <c r="U10" s="187">
        <v>4.4304974999999898</v>
      </c>
      <c r="V10" s="187">
        <v>4.3320419999999897</v>
      </c>
      <c r="W10" s="187">
        <v>4.1351309999999897</v>
      </c>
      <c r="X10" s="187">
        <v>3.8200733999999898</v>
      </c>
      <c r="Y10" s="187">
        <v>2.4613874999999998</v>
      </c>
      <c r="Z10" s="187">
        <v>1.7721990000000001</v>
      </c>
      <c r="AA10" s="187">
        <v>1.2208482000000001</v>
      </c>
      <c r="AB10" s="187">
        <v>1.2602304</v>
      </c>
      <c r="AC10" s="187">
        <v>1.6737435000000001</v>
      </c>
      <c r="AD10" s="187">
        <v>2.1660210000000002</v>
      </c>
      <c r="AE10" s="187">
        <v>1.7131257</v>
      </c>
      <c r="AF10" s="187">
        <v>1.3389948</v>
      </c>
      <c r="AG10" s="187">
        <v>1.3586859</v>
      </c>
      <c r="AH10" s="187">
        <v>1.6737435000000001</v>
      </c>
      <c r="AI10" s="187">
        <v>1.6934346</v>
      </c>
      <c r="AJ10" s="187">
        <v>1.7525078999999999</v>
      </c>
      <c r="AK10" s="187">
        <v>1.7131257</v>
      </c>
      <c r="AL10" s="187">
        <v>1.6737435000000001</v>
      </c>
      <c r="AM10" s="187">
        <v>1.8509633999999999</v>
      </c>
      <c r="AN10" s="187">
        <v>1.60424902806882</v>
      </c>
      <c r="AO10" s="187">
        <v>1.7338761376743399</v>
      </c>
      <c r="AP10" s="187">
        <v>1.5063541622313299</v>
      </c>
      <c r="AQ10" s="187">
        <v>1.28631182302237</v>
      </c>
      <c r="AR10" s="187">
        <v>1.2018394284038201</v>
      </c>
      <c r="AS10" s="187">
        <v>1.5628348363820199</v>
      </c>
      <c r="AT10" s="187">
        <v>2.0308055703752501</v>
      </c>
      <c r="AU10" s="188">
        <v>2.3151379334928102</v>
      </c>
      <c r="AV10" s="153">
        <v>0.136894862656257</v>
      </c>
      <c r="AW10" s="153">
        <v>1.48476167347644E-2</v>
      </c>
      <c r="AX10" s="153">
        <v>7.7044794727966397E-3</v>
      </c>
    </row>
    <row r="11" spans="1:52">
      <c r="A11" s="144" t="s">
        <v>398</v>
      </c>
      <c r="B11" s="187">
        <v>0.92548169999999896</v>
      </c>
      <c r="C11" s="187">
        <v>1.1617748999999999</v>
      </c>
      <c r="D11" s="187">
        <v>0.72857069999999902</v>
      </c>
      <c r="E11" s="187">
        <v>0.78764399999999901</v>
      </c>
      <c r="F11" s="187">
        <v>0.59073299999999895</v>
      </c>
      <c r="G11" s="187">
        <v>0.39382199999999901</v>
      </c>
      <c r="H11" s="187">
        <v>0.39382199999999901</v>
      </c>
      <c r="I11" s="187">
        <v>0.31505759999999999</v>
      </c>
      <c r="J11" s="187">
        <v>0.37413089999999899</v>
      </c>
      <c r="K11" s="187">
        <v>0.29536649999999998</v>
      </c>
      <c r="L11" s="187">
        <v>0.23629320000000001</v>
      </c>
      <c r="M11" s="187">
        <v>0.196911</v>
      </c>
      <c r="N11" s="187">
        <v>0.196911</v>
      </c>
      <c r="O11" s="187">
        <v>0.196911</v>
      </c>
      <c r="P11" s="187">
        <v>0.196911</v>
      </c>
      <c r="Q11" s="187">
        <v>0.196911</v>
      </c>
      <c r="R11" s="187">
        <v>0.196911</v>
      </c>
      <c r="S11" s="187">
        <v>0.196911</v>
      </c>
      <c r="T11" s="187">
        <v>1.9888011000000001</v>
      </c>
      <c r="U11" s="187">
        <v>2.7567539999999999</v>
      </c>
      <c r="V11" s="187">
        <v>0.98455499999999896</v>
      </c>
      <c r="W11" s="187">
        <v>0.94517279999999904</v>
      </c>
      <c r="X11" s="187">
        <v>0.94517279999999904</v>
      </c>
      <c r="Y11" s="187">
        <v>0.94517279999999904</v>
      </c>
      <c r="Z11" s="187">
        <v>0.70887959999999905</v>
      </c>
      <c r="AA11" s="187">
        <v>0.511968599999999</v>
      </c>
      <c r="AB11" s="187">
        <v>0.35443980000000003</v>
      </c>
      <c r="AC11" s="187">
        <v>0.55135079999999903</v>
      </c>
      <c r="AD11" s="187">
        <v>0.61042409999999903</v>
      </c>
      <c r="AE11" s="187">
        <v>0.35443980000000003</v>
      </c>
      <c r="AF11" s="187">
        <v>0.37413089999999899</v>
      </c>
      <c r="AG11" s="187">
        <v>0.29536649999999998</v>
      </c>
      <c r="AH11" s="187">
        <v>0.27567540000000001</v>
      </c>
      <c r="AI11" s="187">
        <v>0.31505759999999999</v>
      </c>
      <c r="AJ11" s="187">
        <v>0.27567540000000001</v>
      </c>
      <c r="AK11" s="187">
        <v>0.27567540000000001</v>
      </c>
      <c r="AL11" s="187">
        <v>0.511968599999999</v>
      </c>
      <c r="AM11" s="187">
        <v>0.452895299999999</v>
      </c>
      <c r="AN11" s="187">
        <v>9.0340316263792506E-2</v>
      </c>
      <c r="AO11" s="187">
        <v>0.10004261963408299</v>
      </c>
      <c r="AP11" s="187">
        <v>0.108437520131937</v>
      </c>
      <c r="AQ11" s="187">
        <v>8.5178336421214598E-2</v>
      </c>
      <c r="AR11" s="187">
        <v>6.9724045526707107E-2</v>
      </c>
      <c r="AS11" s="187">
        <v>7.6804112945690506E-2</v>
      </c>
      <c r="AT11" s="187">
        <v>8.44790835934843E-2</v>
      </c>
      <c r="AU11" s="188">
        <v>0.116345344212852</v>
      </c>
      <c r="AV11" s="153">
        <v>0.37344601554919699</v>
      </c>
      <c r="AW11" s="153">
        <v>-0.11154564999893</v>
      </c>
      <c r="AX11" s="153">
        <v>3.87182250904171E-4</v>
      </c>
    </row>
    <row r="12" spans="1:52">
      <c r="A12" s="144" t="s">
        <v>259</v>
      </c>
      <c r="B12" s="187">
        <v>0.72857069999999902</v>
      </c>
      <c r="C12" s="187">
        <v>0.78764399999999901</v>
      </c>
      <c r="D12" s="187">
        <v>0.78764399999999901</v>
      </c>
      <c r="E12" s="187">
        <v>1.2011571000000001</v>
      </c>
      <c r="F12" s="187">
        <v>0.78764399999999901</v>
      </c>
      <c r="G12" s="187">
        <v>0.86640839999999897</v>
      </c>
      <c r="H12" s="187">
        <v>1.2208482000000001</v>
      </c>
      <c r="I12" s="187">
        <v>1.5359058000000001</v>
      </c>
      <c r="J12" s="187">
        <v>2.6976806999999998</v>
      </c>
      <c r="K12" s="187">
        <v>3.1899582</v>
      </c>
      <c r="L12" s="187">
        <v>3.150576</v>
      </c>
      <c r="M12" s="187">
        <v>2.4023142000000002</v>
      </c>
      <c r="N12" s="187">
        <v>1.9100367</v>
      </c>
      <c r="O12" s="187">
        <v>1.7918901</v>
      </c>
      <c r="P12" s="187">
        <v>1.6934346</v>
      </c>
      <c r="Q12" s="187">
        <v>2.0478744</v>
      </c>
      <c r="R12" s="187">
        <v>1.9494189</v>
      </c>
      <c r="S12" s="187">
        <v>1.7918901</v>
      </c>
      <c r="T12" s="187">
        <v>2.0084922000000001</v>
      </c>
      <c r="U12" s="187">
        <v>2.1266387999999998</v>
      </c>
      <c r="V12" s="187">
        <v>2.1266387999999998</v>
      </c>
      <c r="W12" s="187">
        <v>2.4023142000000002</v>
      </c>
      <c r="X12" s="187">
        <v>3.150576</v>
      </c>
      <c r="Y12" s="187">
        <v>3.9382199999999901</v>
      </c>
      <c r="Z12" s="187">
        <v>4.4895707999999903</v>
      </c>
      <c r="AA12" s="187">
        <v>4.6667906999999902</v>
      </c>
      <c r="AB12" s="187">
        <v>5.0409215999999901</v>
      </c>
      <c r="AC12" s="187">
        <v>4.2138953999999904</v>
      </c>
      <c r="AD12" s="187">
        <v>3.2096492999999899</v>
      </c>
      <c r="AE12" s="187">
        <v>2.8945916999999999</v>
      </c>
      <c r="AF12" s="187">
        <v>4.8637016999999902</v>
      </c>
      <c r="AG12" s="187">
        <v>3.64285349999999</v>
      </c>
      <c r="AH12" s="187">
        <v>3.8200733999999898</v>
      </c>
      <c r="AI12" s="187">
        <v>4.2926597999999903</v>
      </c>
      <c r="AJ12" s="187">
        <v>6.7343561999999899</v>
      </c>
      <c r="AK12" s="187">
        <v>4.7652461999999902</v>
      </c>
      <c r="AL12" s="187">
        <v>3.4459425000000001</v>
      </c>
      <c r="AM12" s="187">
        <v>2.8355184000000002</v>
      </c>
      <c r="AN12" s="187">
        <v>2.9659091816082399</v>
      </c>
      <c r="AO12" s="187">
        <v>3.4331097027183102</v>
      </c>
      <c r="AP12" s="187">
        <v>3.0392492757001599</v>
      </c>
      <c r="AQ12" s="187">
        <v>3.3734673624143801</v>
      </c>
      <c r="AR12" s="187">
        <v>2.6240329620042302</v>
      </c>
      <c r="AS12" s="187">
        <v>2.39512664611527</v>
      </c>
      <c r="AT12" s="187">
        <v>2.6511991986898402</v>
      </c>
      <c r="AU12" s="188">
        <v>2.3096484157452801</v>
      </c>
      <c r="AV12" s="153">
        <v>-0.131209038503627</v>
      </c>
      <c r="AW12" s="153">
        <v>-8.9007864849992305E-2</v>
      </c>
      <c r="AX12" s="153">
        <v>7.6862110680551597E-3</v>
      </c>
    </row>
    <row r="13" spans="1:52">
      <c r="A13" s="144" t="s">
        <v>261</v>
      </c>
      <c r="B13" s="187">
        <v>1.378377</v>
      </c>
      <c r="C13" s="187">
        <v>1.4374503000000001</v>
      </c>
      <c r="D13" s="187">
        <v>1.4571414</v>
      </c>
      <c r="E13" s="187">
        <v>1.1814659999999999</v>
      </c>
      <c r="F13" s="187">
        <v>1.0042461</v>
      </c>
      <c r="G13" s="187">
        <v>1.1027016000000001</v>
      </c>
      <c r="H13" s="187">
        <v>1.1223927</v>
      </c>
      <c r="I13" s="187">
        <v>1.0633193999999999</v>
      </c>
      <c r="J13" s="187">
        <v>1.3980680999999999</v>
      </c>
      <c r="K13" s="187">
        <v>1.2799214999999999</v>
      </c>
      <c r="L13" s="187">
        <v>1.1814659999999999</v>
      </c>
      <c r="M13" s="187">
        <v>0.98455499999999896</v>
      </c>
      <c r="N13" s="187">
        <v>0.78764399999999901</v>
      </c>
      <c r="O13" s="187">
        <v>0.59073299999999895</v>
      </c>
      <c r="P13" s="187">
        <v>0.49227749999999898</v>
      </c>
      <c r="Q13" s="187">
        <v>0.39382199999999901</v>
      </c>
      <c r="R13" s="187">
        <v>0.39382199999999901</v>
      </c>
      <c r="S13" s="187">
        <v>0.39382199999999901</v>
      </c>
      <c r="T13" s="187">
        <v>0.39382199999999901</v>
      </c>
      <c r="U13" s="187">
        <v>0.39382199999999901</v>
      </c>
      <c r="V13" s="187">
        <v>0.88609949999999904</v>
      </c>
      <c r="W13" s="187">
        <v>0.94517279999999904</v>
      </c>
      <c r="X13" s="187">
        <v>0.98455499999999896</v>
      </c>
      <c r="Y13" s="187">
        <v>1.1223927</v>
      </c>
      <c r="Z13" s="187">
        <v>1.1814659999999999</v>
      </c>
      <c r="AA13" s="187">
        <v>0.98455499999999896</v>
      </c>
      <c r="AB13" s="187">
        <v>0.98455499999999896</v>
      </c>
      <c r="AC13" s="187">
        <v>0.98455499999999896</v>
      </c>
      <c r="AD13" s="187">
        <v>0.98455499999999896</v>
      </c>
      <c r="AE13" s="187">
        <v>0.88609949999999904</v>
      </c>
      <c r="AF13" s="187">
        <v>0.68918849999999898</v>
      </c>
      <c r="AG13" s="187">
        <v>0.68918849999999898</v>
      </c>
      <c r="AH13" s="187">
        <v>0.68918849999999898</v>
      </c>
      <c r="AI13" s="187">
        <v>0.88609949999999904</v>
      </c>
      <c r="AJ13" s="187">
        <v>1.1814659999999999</v>
      </c>
      <c r="AK13" s="187">
        <v>1.3389948</v>
      </c>
      <c r="AL13" s="187">
        <v>1.3980680999999999</v>
      </c>
      <c r="AM13" s="187">
        <v>1.5162146999999999</v>
      </c>
      <c r="AN13" s="187">
        <v>1.73480391777674</v>
      </c>
      <c r="AO13" s="187">
        <v>1.6927657085236201</v>
      </c>
      <c r="AP13" s="187">
        <v>1.60680902385515</v>
      </c>
      <c r="AQ13" s="187">
        <v>1.2058086200664599</v>
      </c>
      <c r="AR13" s="187">
        <v>1.08253659267795</v>
      </c>
      <c r="AS13" s="187">
        <v>1.04538823392637</v>
      </c>
      <c r="AT13" s="187">
        <v>1.0573409008187999</v>
      </c>
      <c r="AU13" s="188">
        <v>0.81053070691819695</v>
      </c>
      <c r="AV13" s="153">
        <v>-0.235519838947644</v>
      </c>
      <c r="AW13" s="153">
        <v>-1.10385103599882E-2</v>
      </c>
      <c r="AX13" s="153">
        <v>2.69734131309459E-3</v>
      </c>
    </row>
    <row r="14" spans="1:52">
      <c r="A14" s="144" t="s">
        <v>263</v>
      </c>
      <c r="B14" s="187">
        <v>1.1617748999999999</v>
      </c>
      <c r="C14" s="187">
        <v>1.5949791</v>
      </c>
      <c r="D14" s="187">
        <v>1.4768325</v>
      </c>
      <c r="E14" s="187">
        <v>1.1814659999999999</v>
      </c>
      <c r="F14" s="187">
        <v>1.8706545000000001</v>
      </c>
      <c r="G14" s="187">
        <v>1.7721990000000001</v>
      </c>
      <c r="H14" s="187">
        <v>1.3980680999999999</v>
      </c>
      <c r="I14" s="187">
        <v>1.6737435000000001</v>
      </c>
      <c r="J14" s="187">
        <v>1.6934346</v>
      </c>
      <c r="K14" s="187">
        <v>1.8115812</v>
      </c>
      <c r="L14" s="187">
        <v>1.8509633999999999</v>
      </c>
      <c r="M14" s="187">
        <v>0.964863899999998</v>
      </c>
      <c r="N14" s="187">
        <v>0.76795289999999905</v>
      </c>
      <c r="O14" s="187">
        <v>0.59073299999999895</v>
      </c>
      <c r="P14" s="187">
        <v>0.59073299999999895</v>
      </c>
      <c r="Q14" s="187">
        <v>0.59073299999999895</v>
      </c>
      <c r="R14" s="187">
        <v>0.59073299999999895</v>
      </c>
      <c r="S14" s="187">
        <v>0.59073299999999895</v>
      </c>
      <c r="T14" s="187">
        <v>0.49227749999999898</v>
      </c>
      <c r="U14" s="187">
        <v>0.49227749999999898</v>
      </c>
      <c r="V14" s="187">
        <v>0.452895299999999</v>
      </c>
      <c r="W14" s="187">
        <v>0.43320419999999898</v>
      </c>
      <c r="X14" s="187">
        <v>0.74826179999999898</v>
      </c>
      <c r="Y14" s="187">
        <v>0.35443980000000003</v>
      </c>
      <c r="Z14" s="187">
        <v>0.33474870000000001</v>
      </c>
      <c r="AA14" s="187">
        <v>0.33474870000000001</v>
      </c>
      <c r="AB14" s="187">
        <v>0.33474870000000001</v>
      </c>
      <c r="AC14" s="187">
        <v>0.37413089999999899</v>
      </c>
      <c r="AD14" s="187">
        <v>0.37413089999999899</v>
      </c>
      <c r="AE14" s="187">
        <v>0.49227749999999898</v>
      </c>
      <c r="AF14" s="187">
        <v>0.49227749999999898</v>
      </c>
      <c r="AG14" s="187">
        <v>0.59073299999999895</v>
      </c>
      <c r="AH14" s="187">
        <v>0.49227749999999898</v>
      </c>
      <c r="AI14" s="187">
        <v>0.49227749999999898</v>
      </c>
      <c r="AJ14" s="187">
        <v>0.66949739999999902</v>
      </c>
      <c r="AK14" s="187">
        <v>0.64980629999999895</v>
      </c>
      <c r="AL14" s="187">
        <v>0.31505759999999999</v>
      </c>
      <c r="AM14" s="187">
        <v>0.29536649999999998</v>
      </c>
      <c r="AN14" s="187">
        <v>0.370439623483098</v>
      </c>
      <c r="AO14" s="187">
        <v>0.49990195463612802</v>
      </c>
      <c r="AP14" s="187">
        <v>0.54643659506250197</v>
      </c>
      <c r="AQ14" s="187">
        <v>0.37922657651771602</v>
      </c>
      <c r="AR14" s="187">
        <v>0.27340942746907099</v>
      </c>
      <c r="AS14" s="187">
        <v>0.25240821541524999</v>
      </c>
      <c r="AT14" s="187">
        <v>0.21892229742842501</v>
      </c>
      <c r="AU14" s="188">
        <v>0.28408941254726899</v>
      </c>
      <c r="AV14" s="153">
        <v>0.29412679884361698</v>
      </c>
      <c r="AW14" s="153">
        <v>-0.105759963016565</v>
      </c>
      <c r="AX14" s="153">
        <v>9.4541280488939902E-4</v>
      </c>
    </row>
    <row r="15" spans="1:52">
      <c r="A15" s="144" t="s">
        <v>264</v>
      </c>
      <c r="B15" s="187">
        <v>3.4262513999999902</v>
      </c>
      <c r="C15" s="187">
        <v>3.6231623999999898</v>
      </c>
      <c r="D15" s="187">
        <v>3.7610000999999902</v>
      </c>
      <c r="E15" s="187">
        <v>3.4656335999999901</v>
      </c>
      <c r="F15" s="187">
        <v>7.79767559999999</v>
      </c>
      <c r="G15" s="187">
        <v>5.69072789999999</v>
      </c>
      <c r="H15" s="187">
        <v>5.3953613999999899</v>
      </c>
      <c r="I15" s="187">
        <v>5.6710367999999898</v>
      </c>
      <c r="J15" s="187">
        <v>2.3432409000000001</v>
      </c>
      <c r="K15" s="187">
        <v>2.7173718</v>
      </c>
      <c r="L15" s="187">
        <v>6.6555917999999901</v>
      </c>
      <c r="M15" s="187">
        <v>6.5177540999999897</v>
      </c>
      <c r="N15" s="187">
        <v>6.7737383999999903</v>
      </c>
      <c r="O15" s="187">
        <v>6.9509582999999902</v>
      </c>
      <c r="P15" s="187">
        <v>6.8918849999999896</v>
      </c>
      <c r="Q15" s="187">
        <v>5.4544346999999904</v>
      </c>
      <c r="R15" s="187">
        <v>5.4150524999999901</v>
      </c>
      <c r="S15" s="187">
        <v>5.1393770999999902</v>
      </c>
      <c r="T15" s="187">
        <v>4.7258639999999899</v>
      </c>
      <c r="U15" s="187">
        <v>5.11968599999999</v>
      </c>
      <c r="V15" s="187">
        <v>5.1393770999999902</v>
      </c>
      <c r="W15" s="187">
        <v>4.9424660999999901</v>
      </c>
      <c r="X15" s="187">
        <v>4.74555509999999</v>
      </c>
      <c r="Y15" s="187">
        <v>4.7061728999999897</v>
      </c>
      <c r="Z15" s="187">
        <v>4.7849372999999904</v>
      </c>
      <c r="AA15" s="187">
        <v>1.575288</v>
      </c>
      <c r="AB15" s="187">
        <v>1.9100367</v>
      </c>
      <c r="AC15" s="187">
        <v>1.1814659999999999</v>
      </c>
      <c r="AD15" s="187">
        <v>0.88609949999999904</v>
      </c>
      <c r="AE15" s="187">
        <v>1.2405393</v>
      </c>
      <c r="AF15" s="187">
        <v>1.9691099999999999</v>
      </c>
      <c r="AG15" s="187">
        <v>2.6582984999999999</v>
      </c>
      <c r="AH15" s="187">
        <v>2.0675655000000002</v>
      </c>
      <c r="AI15" s="187">
        <v>1.575288</v>
      </c>
      <c r="AJ15" s="187">
        <v>1.4768325</v>
      </c>
      <c r="AK15" s="187">
        <v>1.3980680999999999</v>
      </c>
      <c r="AL15" s="187">
        <v>1.3980680999999999</v>
      </c>
      <c r="AM15" s="187">
        <v>1.2799214999999999</v>
      </c>
      <c r="AN15" s="187">
        <v>0.78059897740489304</v>
      </c>
      <c r="AO15" s="187">
        <v>0.66038895771544104</v>
      </c>
      <c r="AP15" s="187">
        <v>0.57937751992959097</v>
      </c>
      <c r="AQ15" s="187">
        <v>0.47098113977676298</v>
      </c>
      <c r="AR15" s="187">
        <v>0.46879450721530902</v>
      </c>
      <c r="AS15" s="187">
        <v>0.45044902383608498</v>
      </c>
      <c r="AT15" s="187">
        <v>0.84480299690458205</v>
      </c>
      <c r="AU15" s="188">
        <v>0.398641232204973</v>
      </c>
      <c r="AV15" s="153">
        <v>-0.52941449075455105</v>
      </c>
      <c r="AW15" s="153">
        <v>-5.4323884347141103E-2</v>
      </c>
      <c r="AX15" s="153">
        <v>1.32662643814916E-3</v>
      </c>
    </row>
    <row r="16" spans="1:52">
      <c r="A16" s="144" t="s">
        <v>265</v>
      </c>
      <c r="B16" s="187">
        <v>8.4474818999999908</v>
      </c>
      <c r="C16" s="187">
        <v>6.0057854999999902</v>
      </c>
      <c r="D16" s="187">
        <v>5.5725812999999897</v>
      </c>
      <c r="E16" s="187">
        <v>4.5092618999999896</v>
      </c>
      <c r="F16" s="187">
        <v>4.5880262999999903</v>
      </c>
      <c r="G16" s="187">
        <v>4.4108063999999896</v>
      </c>
      <c r="H16" s="187">
        <v>3.9382199999999901</v>
      </c>
      <c r="I16" s="187">
        <v>3.5247068999999902</v>
      </c>
      <c r="J16" s="187">
        <v>3.4262513999999902</v>
      </c>
      <c r="K16" s="187">
        <v>3.4459425000000001</v>
      </c>
      <c r="L16" s="187">
        <v>3.1899582</v>
      </c>
      <c r="M16" s="187">
        <v>5.4544346999999904</v>
      </c>
      <c r="N16" s="187">
        <v>7.3053980999999899</v>
      </c>
      <c r="O16" s="187">
        <v>8.1324242999999896</v>
      </c>
      <c r="P16" s="187">
        <v>7.4826179999999898</v>
      </c>
      <c r="Q16" s="187">
        <v>6.7934294999999896</v>
      </c>
      <c r="R16" s="187">
        <v>7.12817819999999</v>
      </c>
      <c r="S16" s="187">
        <v>6.8721938999999903</v>
      </c>
      <c r="T16" s="187">
        <v>6.5374451999999899</v>
      </c>
      <c r="U16" s="187">
        <v>6.1042409999999903</v>
      </c>
      <c r="V16" s="187">
        <v>7.02972269999999</v>
      </c>
      <c r="W16" s="187">
        <v>7.5810734999999898</v>
      </c>
      <c r="X16" s="187">
        <v>12.799215</v>
      </c>
      <c r="Y16" s="187">
        <v>8.6640839999999901</v>
      </c>
      <c r="Z16" s="187">
        <v>7.2857069999999897</v>
      </c>
      <c r="AA16" s="187">
        <v>5.4347435999999902</v>
      </c>
      <c r="AB16" s="187">
        <v>6.5374451999999899</v>
      </c>
      <c r="AC16" s="187">
        <v>8.5459373999999908</v>
      </c>
      <c r="AD16" s="187">
        <v>8.6640839999999901</v>
      </c>
      <c r="AE16" s="187">
        <v>10.7316495</v>
      </c>
      <c r="AF16" s="187">
        <v>13.9412988</v>
      </c>
      <c r="AG16" s="187">
        <v>10.239371999999999</v>
      </c>
      <c r="AH16" s="187">
        <v>14.177592000000001</v>
      </c>
      <c r="AI16" s="187">
        <v>18.115811999999998</v>
      </c>
      <c r="AJ16" s="187">
        <v>17.328168000000002</v>
      </c>
      <c r="AK16" s="187">
        <v>13.193037</v>
      </c>
      <c r="AL16" s="187">
        <v>18.312722999999998</v>
      </c>
      <c r="AM16" s="187">
        <v>22.250942999999999</v>
      </c>
      <c r="AN16" s="187">
        <v>19.7141859810264</v>
      </c>
      <c r="AO16" s="187">
        <v>21.135630400247098</v>
      </c>
      <c r="AP16" s="187">
        <v>19.984448398325199</v>
      </c>
      <c r="AQ16" s="187">
        <v>20.5266744574926</v>
      </c>
      <c r="AR16" s="187">
        <v>16.075186755919901</v>
      </c>
      <c r="AS16" s="187">
        <v>18.710567915333499</v>
      </c>
      <c r="AT16" s="187">
        <v>21.1558346390742</v>
      </c>
      <c r="AU16" s="188">
        <v>18.895132875750399</v>
      </c>
      <c r="AV16" s="153">
        <v>-0.10929976759988599</v>
      </c>
      <c r="AW16" s="153">
        <v>2.0158732350843599E-2</v>
      </c>
      <c r="AX16" s="153">
        <v>6.2880557253603406E-2</v>
      </c>
    </row>
    <row r="17" spans="1:50">
      <c r="A17" s="144" t="s">
        <v>389</v>
      </c>
      <c r="B17" s="187">
        <v>0.53165969999999896</v>
      </c>
      <c r="C17" s="187">
        <v>0.511968599999999</v>
      </c>
      <c r="D17" s="187">
        <v>0.61042409999999903</v>
      </c>
      <c r="E17" s="187">
        <v>0.61042409999999903</v>
      </c>
      <c r="F17" s="187">
        <v>0.68918849999999898</v>
      </c>
      <c r="G17" s="187">
        <v>0.68918849999999898</v>
      </c>
      <c r="H17" s="187">
        <v>0.64980629999999895</v>
      </c>
      <c r="I17" s="187">
        <v>0.63011519999999899</v>
      </c>
      <c r="J17" s="187">
        <v>0.64980629999999895</v>
      </c>
      <c r="K17" s="187">
        <v>0.78764399999999901</v>
      </c>
      <c r="L17" s="187">
        <v>1.9100367</v>
      </c>
      <c r="M17" s="187">
        <v>1.8509633999999999</v>
      </c>
      <c r="N17" s="187">
        <v>1.2602304</v>
      </c>
      <c r="O17" s="187">
        <v>1.6737435000000001</v>
      </c>
      <c r="P17" s="187">
        <v>1.4374503000000001</v>
      </c>
      <c r="Q17" s="187">
        <v>1.5162146999999999</v>
      </c>
      <c r="R17" s="187">
        <v>1.2602304</v>
      </c>
      <c r="S17" s="187">
        <v>1.2208482000000001</v>
      </c>
      <c r="T17" s="187">
        <v>1.2011571000000001</v>
      </c>
      <c r="U17" s="187">
        <v>1.2799214999999999</v>
      </c>
      <c r="V17" s="187">
        <v>1.8509633999999999</v>
      </c>
      <c r="W17" s="187">
        <v>1.9297278</v>
      </c>
      <c r="X17" s="187">
        <v>1.8706545000000001</v>
      </c>
      <c r="Y17" s="187">
        <v>1.9691099999999999</v>
      </c>
      <c r="Z17" s="187">
        <v>1.9691099999999999</v>
      </c>
      <c r="AA17" s="187">
        <v>1.9494189</v>
      </c>
      <c r="AB17" s="187">
        <v>1.9494189</v>
      </c>
      <c r="AC17" s="187">
        <v>1.9691099999999999</v>
      </c>
      <c r="AD17" s="187">
        <v>2.0281832999999998</v>
      </c>
      <c r="AE17" s="187">
        <v>1.9297278</v>
      </c>
      <c r="AF17" s="187">
        <v>1.8706545000000001</v>
      </c>
      <c r="AG17" s="187">
        <v>1.8115812</v>
      </c>
      <c r="AH17" s="187">
        <v>1.8903456000000001</v>
      </c>
      <c r="AI17" s="187">
        <v>2.1069477000000001</v>
      </c>
      <c r="AJ17" s="187">
        <v>1.5949791</v>
      </c>
      <c r="AK17" s="187">
        <v>1.1223927</v>
      </c>
      <c r="AL17" s="187">
        <v>1.1814659999999999</v>
      </c>
      <c r="AM17" s="187">
        <v>1.1223927</v>
      </c>
      <c r="AN17" s="187">
        <v>2.0710398142349602</v>
      </c>
      <c r="AO17" s="187">
        <v>2.5808251028432099</v>
      </c>
      <c r="AP17" s="187">
        <v>2.69266838561472</v>
      </c>
      <c r="AQ17" s="187">
        <v>2.8610729908787902</v>
      </c>
      <c r="AR17" s="187">
        <v>2.5560103210805001</v>
      </c>
      <c r="AS17" s="187">
        <v>2.2553823569086102</v>
      </c>
      <c r="AT17" s="187">
        <v>2.2522464023245701</v>
      </c>
      <c r="AU17" s="188">
        <v>3.0550111463352798</v>
      </c>
      <c r="AV17" s="153">
        <v>0.35272238339499201</v>
      </c>
      <c r="AW17" s="153">
        <v>3.5109013938502201E-2</v>
      </c>
      <c r="AX17" s="153">
        <v>1.0166681788412801E-2</v>
      </c>
    </row>
    <row r="18" spans="1:50" s="145" customFormat="1">
      <c r="A18" s="154" t="s">
        <v>268</v>
      </c>
      <c r="B18" s="189">
        <v>21.286079099999998</v>
      </c>
      <c r="C18" s="189">
        <v>20.3409063</v>
      </c>
      <c r="D18" s="189">
        <v>20.2621419</v>
      </c>
      <c r="E18" s="189">
        <v>18.942838200000001</v>
      </c>
      <c r="F18" s="189">
        <v>24.613875</v>
      </c>
      <c r="G18" s="189">
        <v>21.994958700000002</v>
      </c>
      <c r="H18" s="189">
        <v>20.025848700000001</v>
      </c>
      <c r="I18" s="189">
        <v>20.813492700000001</v>
      </c>
      <c r="J18" s="189">
        <v>18.549016200000001</v>
      </c>
      <c r="K18" s="189">
        <v>20.695346099999998</v>
      </c>
      <c r="L18" s="189">
        <v>25.3030635</v>
      </c>
      <c r="M18" s="189">
        <v>23.904995400000001</v>
      </c>
      <c r="N18" s="189">
        <v>23.7277755</v>
      </c>
      <c r="O18" s="189">
        <v>25.736267699999999</v>
      </c>
      <c r="P18" s="189">
        <v>24.082215300000001</v>
      </c>
      <c r="Q18" s="189">
        <v>22.191869700000002</v>
      </c>
      <c r="R18" s="189">
        <v>21.581445599999999</v>
      </c>
      <c r="S18" s="189">
        <v>20.7347283</v>
      </c>
      <c r="T18" s="189">
        <v>21.876812099999999</v>
      </c>
      <c r="U18" s="189">
        <v>22.703838300000001</v>
      </c>
      <c r="V18" s="189">
        <v>22.802293800000001</v>
      </c>
      <c r="W18" s="189">
        <v>23.3142624</v>
      </c>
      <c r="X18" s="189">
        <v>29.064063600000001</v>
      </c>
      <c r="Y18" s="189">
        <v>24.160979699999999</v>
      </c>
      <c r="Z18" s="189">
        <v>22.5266184</v>
      </c>
      <c r="AA18" s="189">
        <v>16.6783617</v>
      </c>
      <c r="AB18" s="189">
        <v>18.3717963</v>
      </c>
      <c r="AC18" s="189">
        <v>19.494188999999999</v>
      </c>
      <c r="AD18" s="189">
        <v>18.923147100000001</v>
      </c>
      <c r="AE18" s="189">
        <v>20.2424508</v>
      </c>
      <c r="AF18" s="189">
        <v>25.539356699999999</v>
      </c>
      <c r="AG18" s="189">
        <v>21.286079099999998</v>
      </c>
      <c r="AH18" s="189">
        <v>25.086461400000001</v>
      </c>
      <c r="AI18" s="189">
        <v>29.4775767</v>
      </c>
      <c r="AJ18" s="189">
        <v>31.013482499999999</v>
      </c>
      <c r="AK18" s="189">
        <v>24.456346199999999</v>
      </c>
      <c r="AL18" s="189">
        <v>28.237037399999998</v>
      </c>
      <c r="AM18" s="189">
        <v>31.604215499999999</v>
      </c>
      <c r="AN18" s="189">
        <v>29.331566839866898</v>
      </c>
      <c r="AO18" s="189">
        <v>31.836540583992299</v>
      </c>
      <c r="AP18" s="189">
        <v>30.063780880850601</v>
      </c>
      <c r="AQ18" s="189">
        <v>30.188721306590299</v>
      </c>
      <c r="AR18" s="189">
        <v>24.351534040297501</v>
      </c>
      <c r="AS18" s="189">
        <v>26.748961340862799</v>
      </c>
      <c r="AT18" s="189">
        <v>30.295631089209198</v>
      </c>
      <c r="AU18" s="189">
        <v>28.184537067207099</v>
      </c>
      <c r="AV18" s="156">
        <v>-7.2224966941160595E-2</v>
      </c>
      <c r="AW18" s="156">
        <v>-2.3391115695046102E-3</v>
      </c>
      <c r="AX18" s="156">
        <v>9.3794492389905407E-2</v>
      </c>
    </row>
    <row r="19" spans="1:50">
      <c r="B19" s="187"/>
      <c r="C19" s="187"/>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8"/>
      <c r="AV19" s="153"/>
      <c r="AW19" s="153"/>
      <c r="AX19" s="153"/>
    </row>
    <row r="20" spans="1:50">
      <c r="A20" s="144" t="s">
        <v>276</v>
      </c>
      <c r="B20" s="187" t="s">
        <v>273</v>
      </c>
      <c r="C20" s="187" t="s">
        <v>273</v>
      </c>
      <c r="D20" s="187" t="s">
        <v>273</v>
      </c>
      <c r="E20" s="187" t="s">
        <v>273</v>
      </c>
      <c r="F20" s="187" t="s">
        <v>273</v>
      </c>
      <c r="G20" s="187" t="s">
        <v>273</v>
      </c>
      <c r="H20" s="187" t="s">
        <v>273</v>
      </c>
      <c r="I20" s="187">
        <v>0.196911</v>
      </c>
      <c r="J20" s="187">
        <v>0.23629320000000001</v>
      </c>
      <c r="K20" s="187">
        <v>0.17721990000000001</v>
      </c>
      <c r="L20" s="187">
        <v>0.17721990000000001</v>
      </c>
      <c r="M20" s="187">
        <v>0.61042409999999903</v>
      </c>
      <c r="N20" s="187">
        <v>0.63011519999999899</v>
      </c>
      <c r="O20" s="187">
        <v>0.72857069999999902</v>
      </c>
      <c r="P20" s="187">
        <v>0.70887959999999905</v>
      </c>
      <c r="Q20" s="187">
        <v>0.13783770000000001</v>
      </c>
      <c r="R20" s="187">
        <v>0.196911</v>
      </c>
      <c r="S20" s="187">
        <v>0.47258639999999902</v>
      </c>
      <c r="T20" s="187">
        <v>0.41351309999999902</v>
      </c>
      <c r="U20" s="187">
        <v>0.41351309999999902</v>
      </c>
      <c r="V20" s="187">
        <v>0.31505759999999999</v>
      </c>
      <c r="W20" s="187">
        <v>0.35443980000000003</v>
      </c>
      <c r="X20" s="187">
        <v>0.49227749999999898</v>
      </c>
      <c r="Y20" s="187">
        <v>0.37413089999999899</v>
      </c>
      <c r="Z20" s="187">
        <v>0.80733509999999897</v>
      </c>
      <c r="AA20" s="187">
        <v>0.511968599999999</v>
      </c>
      <c r="AB20" s="187">
        <v>0.57104189999999899</v>
      </c>
      <c r="AC20" s="187">
        <v>0.452895299999999</v>
      </c>
      <c r="AD20" s="187">
        <v>0.47258639999999902</v>
      </c>
      <c r="AE20" s="187">
        <v>0.55135079999999903</v>
      </c>
      <c r="AF20" s="187">
        <v>0.39382199999999901</v>
      </c>
      <c r="AG20" s="187">
        <v>0.37413089999999899</v>
      </c>
      <c r="AH20" s="187">
        <v>0.35443980000000003</v>
      </c>
      <c r="AI20" s="187">
        <v>0.27567540000000001</v>
      </c>
      <c r="AJ20" s="187">
        <v>0.17721990000000001</v>
      </c>
      <c r="AK20" s="187">
        <v>0.17721990000000001</v>
      </c>
      <c r="AL20" s="187">
        <v>0.1575288</v>
      </c>
      <c r="AM20" s="187">
        <v>0.13783770000000001</v>
      </c>
      <c r="AN20" s="187">
        <v>0.20644669720077899</v>
      </c>
      <c r="AO20" s="187">
        <v>0.242604530860659</v>
      </c>
      <c r="AP20" s="187">
        <v>0.208451351257881</v>
      </c>
      <c r="AQ20" s="187">
        <v>0.27086600200206601</v>
      </c>
      <c r="AR20" s="187">
        <v>0.220602727165878</v>
      </c>
      <c r="AS20" s="187">
        <v>0.21358131396180399</v>
      </c>
      <c r="AT20" s="187">
        <v>0.13775202643113699</v>
      </c>
      <c r="AU20" s="188">
        <v>0.115409487076336</v>
      </c>
      <c r="AV20" s="153">
        <v>-0.16448299461895499</v>
      </c>
      <c r="AW20" s="153">
        <v>-2.48789068064336E-2</v>
      </c>
      <c r="AX20" s="153">
        <v>3.8406783945012701E-4</v>
      </c>
    </row>
    <row r="21" spans="1:50">
      <c r="A21" s="144" t="s">
        <v>280</v>
      </c>
      <c r="B21" s="187" t="s">
        <v>273</v>
      </c>
      <c r="C21" s="187" t="s">
        <v>273</v>
      </c>
      <c r="D21" s="187" t="s">
        <v>273</v>
      </c>
      <c r="E21" s="187" t="s">
        <v>273</v>
      </c>
      <c r="F21" s="187" t="s">
        <v>273</v>
      </c>
      <c r="G21" s="187" t="s">
        <v>273</v>
      </c>
      <c r="H21" s="187" t="s">
        <v>273</v>
      </c>
      <c r="I21" s="187" t="s">
        <v>273</v>
      </c>
      <c r="J21" s="187" t="s">
        <v>273</v>
      </c>
      <c r="K21" s="187" t="s">
        <v>273</v>
      </c>
      <c r="L21" s="187" t="s">
        <v>273</v>
      </c>
      <c r="M21" s="187" t="s">
        <v>273</v>
      </c>
      <c r="N21" s="187" t="s">
        <v>273</v>
      </c>
      <c r="O21" s="187" t="s">
        <v>273</v>
      </c>
      <c r="P21" s="187" t="s">
        <v>273</v>
      </c>
      <c r="Q21" s="187" t="s">
        <v>273</v>
      </c>
      <c r="R21" s="187" t="s">
        <v>273</v>
      </c>
      <c r="S21" s="187" t="s">
        <v>273</v>
      </c>
      <c r="T21" s="187" t="s">
        <v>273</v>
      </c>
      <c r="U21" s="187" t="s">
        <v>273</v>
      </c>
      <c r="V21" s="187" t="s">
        <v>273</v>
      </c>
      <c r="W21" s="187" t="s">
        <v>273</v>
      </c>
      <c r="X21" s="187" t="s">
        <v>273</v>
      </c>
      <c r="Y21" s="187" t="s">
        <v>273</v>
      </c>
      <c r="Z21" s="187" t="s">
        <v>273</v>
      </c>
      <c r="AA21" s="187" t="s">
        <v>273</v>
      </c>
      <c r="AB21" s="187" t="s">
        <v>273</v>
      </c>
      <c r="AC21" s="187" t="s">
        <v>273</v>
      </c>
      <c r="AD21" s="187" t="s">
        <v>273</v>
      </c>
      <c r="AE21" s="187" t="s">
        <v>273</v>
      </c>
      <c r="AF21" s="187" t="s">
        <v>273</v>
      </c>
      <c r="AG21" s="187" t="s">
        <v>273</v>
      </c>
      <c r="AH21" s="187" t="s">
        <v>273</v>
      </c>
      <c r="AI21" s="187" t="s">
        <v>273</v>
      </c>
      <c r="AJ21" s="187" t="s">
        <v>273</v>
      </c>
      <c r="AK21" s="187" t="s">
        <v>273</v>
      </c>
      <c r="AL21" s="187" t="s">
        <v>273</v>
      </c>
      <c r="AM21" s="187" t="s">
        <v>273</v>
      </c>
      <c r="AN21" s="187">
        <v>5.8821094422089902E-2</v>
      </c>
      <c r="AO21" s="187">
        <v>7.8704476044479901E-2</v>
      </c>
      <c r="AP21" s="187">
        <v>5.7175048423349903E-2</v>
      </c>
      <c r="AQ21" s="187">
        <v>5.4761670320603001E-2</v>
      </c>
      <c r="AR21" s="187">
        <v>3.0135851716782201E-2</v>
      </c>
      <c r="AS21" s="187">
        <v>5.4370876685543398E-2</v>
      </c>
      <c r="AT21" s="187">
        <v>4.18476192893504E-2</v>
      </c>
      <c r="AU21" s="188">
        <v>3.27691571351467E-2</v>
      </c>
      <c r="AV21" s="153">
        <v>-0.21908045251102301</v>
      </c>
      <c r="AW21" s="153" t="s">
        <v>273</v>
      </c>
      <c r="AX21" s="153">
        <v>1.09051514743957E-4</v>
      </c>
    </row>
    <row r="22" spans="1:50">
      <c r="A22" s="144" t="s">
        <v>285</v>
      </c>
      <c r="B22" s="187" t="s">
        <v>273</v>
      </c>
      <c r="C22" s="187" t="s">
        <v>273</v>
      </c>
      <c r="D22" s="187" t="s">
        <v>273</v>
      </c>
      <c r="E22" s="187" t="s">
        <v>273</v>
      </c>
      <c r="F22" s="187" t="s">
        <v>273</v>
      </c>
      <c r="G22" s="187" t="s">
        <v>273</v>
      </c>
      <c r="H22" s="187" t="s">
        <v>273</v>
      </c>
      <c r="I22" s="187" t="s">
        <v>273</v>
      </c>
      <c r="J22" s="187" t="s">
        <v>273</v>
      </c>
      <c r="K22" s="187" t="s">
        <v>273</v>
      </c>
      <c r="L22" s="187" t="s">
        <v>273</v>
      </c>
      <c r="M22" s="187" t="s">
        <v>273</v>
      </c>
      <c r="N22" s="187" t="s">
        <v>273</v>
      </c>
      <c r="O22" s="187" t="s">
        <v>273</v>
      </c>
      <c r="P22" s="187" t="s">
        <v>273</v>
      </c>
      <c r="Q22" s="187" t="s">
        <v>273</v>
      </c>
      <c r="R22" s="187" t="s">
        <v>273</v>
      </c>
      <c r="S22" s="187" t="s">
        <v>273</v>
      </c>
      <c r="T22" s="187" t="s">
        <v>273</v>
      </c>
      <c r="U22" s="187" t="s">
        <v>273</v>
      </c>
      <c r="V22" s="187" t="s">
        <v>273</v>
      </c>
      <c r="W22" s="187" t="s">
        <v>273</v>
      </c>
      <c r="X22" s="187" t="s">
        <v>273</v>
      </c>
      <c r="Y22" s="187" t="s">
        <v>273</v>
      </c>
      <c r="Z22" s="187" t="s">
        <v>273</v>
      </c>
      <c r="AA22" s="187" t="s">
        <v>273</v>
      </c>
      <c r="AB22" s="187" t="s">
        <v>273</v>
      </c>
      <c r="AC22" s="187" t="s">
        <v>273</v>
      </c>
      <c r="AD22" s="187" t="s">
        <v>273</v>
      </c>
      <c r="AE22" s="187" t="s">
        <v>273</v>
      </c>
      <c r="AF22" s="187" t="s">
        <v>273</v>
      </c>
      <c r="AG22" s="187" t="s">
        <v>273</v>
      </c>
      <c r="AH22" s="187" t="s">
        <v>273</v>
      </c>
      <c r="AI22" s="187" t="s">
        <v>273</v>
      </c>
      <c r="AJ22" s="187" t="s">
        <v>273</v>
      </c>
      <c r="AK22" s="187" t="s">
        <v>273</v>
      </c>
      <c r="AL22" s="187" t="s">
        <v>273</v>
      </c>
      <c r="AM22" s="187" t="s">
        <v>273</v>
      </c>
      <c r="AN22" s="187">
        <v>9.5686915767411604E-2</v>
      </c>
      <c r="AO22" s="187">
        <v>0.109128561188859</v>
      </c>
      <c r="AP22" s="187">
        <v>8.6932979392314702E-2</v>
      </c>
      <c r="AQ22" s="187">
        <v>0.107517561957686</v>
      </c>
      <c r="AR22" s="187">
        <v>7.3202831838992496E-2</v>
      </c>
      <c r="AS22" s="187">
        <v>6.1302859477721197E-2</v>
      </c>
      <c r="AT22" s="187">
        <v>7.8198558285875006E-2</v>
      </c>
      <c r="AU22" s="188">
        <v>5.92977496549284E-2</v>
      </c>
      <c r="AV22" s="153">
        <v>-0.24377462651801299</v>
      </c>
      <c r="AW22" s="153" t="s">
        <v>273</v>
      </c>
      <c r="AX22" s="153">
        <v>1.97335237952831E-4</v>
      </c>
    </row>
    <row r="23" spans="1:50">
      <c r="A23" s="144" t="s">
        <v>289</v>
      </c>
      <c r="B23" s="187" t="s">
        <v>273</v>
      </c>
      <c r="C23" s="187" t="s">
        <v>273</v>
      </c>
      <c r="D23" s="187" t="s">
        <v>273</v>
      </c>
      <c r="E23" s="187" t="s">
        <v>273</v>
      </c>
      <c r="F23" s="187" t="s">
        <v>273</v>
      </c>
      <c r="G23" s="187" t="s">
        <v>273</v>
      </c>
      <c r="H23" s="187" t="s">
        <v>273</v>
      </c>
      <c r="I23" s="187" t="s">
        <v>273</v>
      </c>
      <c r="J23" s="187" t="s">
        <v>273</v>
      </c>
      <c r="K23" s="187" t="s">
        <v>273</v>
      </c>
      <c r="L23" s="187" t="s">
        <v>273</v>
      </c>
      <c r="M23" s="187" t="s">
        <v>273</v>
      </c>
      <c r="N23" s="187" t="s">
        <v>273</v>
      </c>
      <c r="O23" s="187" t="s">
        <v>273</v>
      </c>
      <c r="P23" s="187" t="s">
        <v>273</v>
      </c>
      <c r="Q23" s="187" t="s">
        <v>273</v>
      </c>
      <c r="R23" s="187" t="s">
        <v>273</v>
      </c>
      <c r="S23" s="187" t="s">
        <v>273</v>
      </c>
      <c r="T23" s="187" t="s">
        <v>273</v>
      </c>
      <c r="U23" s="187" t="s">
        <v>273</v>
      </c>
      <c r="V23" s="187" t="s">
        <v>273</v>
      </c>
      <c r="W23" s="187" t="s">
        <v>273</v>
      </c>
      <c r="X23" s="187" t="s">
        <v>273</v>
      </c>
      <c r="Y23" s="187" t="s">
        <v>273</v>
      </c>
      <c r="Z23" s="187" t="s">
        <v>273</v>
      </c>
      <c r="AA23" s="187" t="s">
        <v>273</v>
      </c>
      <c r="AB23" s="187" t="s">
        <v>273</v>
      </c>
      <c r="AC23" s="187" t="s">
        <v>273</v>
      </c>
      <c r="AD23" s="187" t="s">
        <v>273</v>
      </c>
      <c r="AE23" s="187" t="s">
        <v>273</v>
      </c>
      <c r="AF23" s="187" t="s">
        <v>273</v>
      </c>
      <c r="AG23" s="187" t="s">
        <v>273</v>
      </c>
      <c r="AH23" s="187" t="s">
        <v>273</v>
      </c>
      <c r="AI23" s="187" t="s">
        <v>273</v>
      </c>
      <c r="AJ23" s="187" t="s">
        <v>273</v>
      </c>
      <c r="AK23" s="187" t="s">
        <v>273</v>
      </c>
      <c r="AL23" s="187" t="s">
        <v>273</v>
      </c>
      <c r="AM23" s="187" t="s">
        <v>273</v>
      </c>
      <c r="AN23" s="187">
        <v>5.7613742318902698E-2</v>
      </c>
      <c r="AO23" s="187">
        <v>4.0859183528373998E-2</v>
      </c>
      <c r="AP23" s="187">
        <v>8.3345344626881201E-2</v>
      </c>
      <c r="AQ23" s="187">
        <v>5.1981705529026201E-2</v>
      </c>
      <c r="AR23" s="187">
        <v>3.56315954450677E-2</v>
      </c>
      <c r="AS23" s="187">
        <v>3.7942439441889401E-2</v>
      </c>
      <c r="AT23" s="187">
        <v>3.9958443852068301E-2</v>
      </c>
      <c r="AU23" s="188">
        <v>3.6742056937857599E-2</v>
      </c>
      <c r="AV23" s="153">
        <v>-8.3005611034298502E-2</v>
      </c>
      <c r="AW23" s="153" t="s">
        <v>273</v>
      </c>
      <c r="AX23" s="153">
        <v>1.22272811209556E-4</v>
      </c>
    </row>
    <row r="24" spans="1:50">
      <c r="A24" s="144" t="s">
        <v>291</v>
      </c>
      <c r="B24" s="187">
        <v>5.5725812999999897</v>
      </c>
      <c r="C24" s="187">
        <v>5.4741257999999897</v>
      </c>
      <c r="D24" s="187">
        <v>0.55135079999999903</v>
      </c>
      <c r="E24" s="187">
        <v>0.29536649999999998</v>
      </c>
      <c r="F24" s="187">
        <v>0.59073299999999895</v>
      </c>
      <c r="G24" s="187">
        <v>0.964863899999998</v>
      </c>
      <c r="H24" s="187">
        <v>0.47258639999999902</v>
      </c>
      <c r="I24" s="187">
        <v>0.57104189999999899</v>
      </c>
      <c r="J24" s="187">
        <v>0.68918849999999898</v>
      </c>
      <c r="K24" s="187">
        <v>0.55135079999999903</v>
      </c>
      <c r="L24" s="187">
        <v>0.59073299999999895</v>
      </c>
      <c r="M24" s="187">
        <v>0.31505759999999999</v>
      </c>
      <c r="N24" s="187">
        <v>0.64980629999999895</v>
      </c>
      <c r="O24" s="187">
        <v>0.35443980000000003</v>
      </c>
      <c r="P24" s="187">
        <v>2.8158273</v>
      </c>
      <c r="Q24" s="187">
        <v>0.964863899999998</v>
      </c>
      <c r="R24" s="187">
        <v>0.70887959999999905</v>
      </c>
      <c r="S24" s="187">
        <v>0.59073299999999895</v>
      </c>
      <c r="T24" s="187">
        <v>0.66949739999999902</v>
      </c>
      <c r="U24" s="187">
        <v>0.72857069999999902</v>
      </c>
      <c r="V24" s="187">
        <v>0.80733509999999897</v>
      </c>
      <c r="W24" s="187">
        <v>0.84671729999999901</v>
      </c>
      <c r="X24" s="187">
        <v>0.80733509999999897</v>
      </c>
      <c r="Y24" s="187">
        <v>0.905790599999999</v>
      </c>
      <c r="Z24" s="187">
        <v>1.2996125999999999</v>
      </c>
      <c r="AA24" s="187">
        <v>1.3586859</v>
      </c>
      <c r="AB24" s="187">
        <v>1.0830105000000001</v>
      </c>
      <c r="AC24" s="187">
        <v>1.1617748999999999</v>
      </c>
      <c r="AD24" s="187">
        <v>1.2208482000000001</v>
      </c>
      <c r="AE24" s="187">
        <v>1.1814659999999999</v>
      </c>
      <c r="AF24" s="187">
        <v>1.1814659999999999</v>
      </c>
      <c r="AG24" s="187">
        <v>1.1814659999999999</v>
      </c>
      <c r="AH24" s="187">
        <v>1.1814659999999999</v>
      </c>
      <c r="AI24" s="187">
        <v>0.98455499999999896</v>
      </c>
      <c r="AJ24" s="187">
        <v>0.98455499999999896</v>
      </c>
      <c r="AK24" s="187">
        <v>1.1814659999999999</v>
      </c>
      <c r="AL24" s="187">
        <v>1.2799214999999999</v>
      </c>
      <c r="AM24" s="187">
        <v>1.3389948</v>
      </c>
      <c r="AN24" s="187">
        <v>0.89339495948314496</v>
      </c>
      <c r="AO24" s="187">
        <v>0.73257938359873698</v>
      </c>
      <c r="AP24" s="187">
        <v>0.75613530219962999</v>
      </c>
      <c r="AQ24" s="187">
        <v>0.80188691366709097</v>
      </c>
      <c r="AR24" s="187">
        <v>0.469316470734984</v>
      </c>
      <c r="AS24" s="187">
        <v>0.40127267705274799</v>
      </c>
      <c r="AT24" s="187">
        <v>0.30657726277460401</v>
      </c>
      <c r="AU24" s="188">
        <v>0.29885773469204302</v>
      </c>
      <c r="AV24" s="153">
        <v>-2.7843158337933299E-2</v>
      </c>
      <c r="AW24" s="153">
        <v>-0.110122971298003</v>
      </c>
      <c r="AX24" s="153">
        <v>9.945598700236149E-4</v>
      </c>
    </row>
    <row r="25" spans="1:50">
      <c r="A25" s="144" t="s">
        <v>292</v>
      </c>
      <c r="B25" s="187" t="s">
        <v>273</v>
      </c>
      <c r="C25" s="187" t="s">
        <v>273</v>
      </c>
      <c r="D25" s="187" t="s">
        <v>273</v>
      </c>
      <c r="E25" s="187" t="s">
        <v>273</v>
      </c>
      <c r="F25" s="187" t="s">
        <v>273</v>
      </c>
      <c r="G25" s="187" t="s">
        <v>273</v>
      </c>
      <c r="H25" s="187" t="s">
        <v>273</v>
      </c>
      <c r="I25" s="187" t="s">
        <v>273</v>
      </c>
      <c r="J25" s="187" t="s">
        <v>273</v>
      </c>
      <c r="K25" s="187" t="s">
        <v>273</v>
      </c>
      <c r="L25" s="187" t="s">
        <v>273</v>
      </c>
      <c r="M25" s="187" t="s">
        <v>273</v>
      </c>
      <c r="N25" s="187" t="s">
        <v>273</v>
      </c>
      <c r="O25" s="187" t="s">
        <v>273</v>
      </c>
      <c r="P25" s="187" t="s">
        <v>273</v>
      </c>
      <c r="Q25" s="187" t="s">
        <v>273</v>
      </c>
      <c r="R25" s="187" t="s">
        <v>273</v>
      </c>
      <c r="S25" s="187" t="s">
        <v>273</v>
      </c>
      <c r="T25" s="187" t="s">
        <v>273</v>
      </c>
      <c r="U25" s="187" t="s">
        <v>273</v>
      </c>
      <c r="V25" s="187" t="s">
        <v>273</v>
      </c>
      <c r="W25" s="187" t="s">
        <v>273</v>
      </c>
      <c r="X25" s="187" t="s">
        <v>273</v>
      </c>
      <c r="Y25" s="187" t="s">
        <v>273</v>
      </c>
      <c r="Z25" s="187" t="s">
        <v>273</v>
      </c>
      <c r="AA25" s="187" t="s">
        <v>273</v>
      </c>
      <c r="AB25" s="187" t="s">
        <v>273</v>
      </c>
      <c r="AC25" s="187" t="s">
        <v>273</v>
      </c>
      <c r="AD25" s="187" t="s">
        <v>273</v>
      </c>
      <c r="AE25" s="187" t="s">
        <v>273</v>
      </c>
      <c r="AF25" s="187" t="s">
        <v>273</v>
      </c>
      <c r="AG25" s="187" t="s">
        <v>273</v>
      </c>
      <c r="AH25" s="187" t="s">
        <v>273</v>
      </c>
      <c r="AI25" s="187" t="s">
        <v>273</v>
      </c>
      <c r="AJ25" s="187" t="s">
        <v>273</v>
      </c>
      <c r="AK25" s="187" t="s">
        <v>273</v>
      </c>
      <c r="AL25" s="187" t="s">
        <v>273</v>
      </c>
      <c r="AM25" s="187" t="s">
        <v>273</v>
      </c>
      <c r="AN25" s="187">
        <v>5.7270940923669703E-2</v>
      </c>
      <c r="AO25" s="187">
        <v>6.6665349059808102E-2</v>
      </c>
      <c r="AP25" s="187">
        <v>7.3109478972598396E-2</v>
      </c>
      <c r="AQ25" s="187">
        <v>0.194365160994868</v>
      </c>
      <c r="AR25" s="187">
        <v>9.29726103268807E-2</v>
      </c>
      <c r="AS25" s="187">
        <v>0.11560195176223501</v>
      </c>
      <c r="AT25" s="187">
        <v>9.8102201865757799E-2</v>
      </c>
      <c r="AU25" s="188">
        <v>0.116710866896441</v>
      </c>
      <c r="AV25" s="153">
        <v>0.186436007886148</v>
      </c>
      <c r="AW25" s="153" t="s">
        <v>273</v>
      </c>
      <c r="AX25" s="153">
        <v>3.88398663097937E-4</v>
      </c>
    </row>
    <row r="26" spans="1:50">
      <c r="A26" s="144" t="s">
        <v>294</v>
      </c>
      <c r="B26" s="187">
        <v>0.196911</v>
      </c>
      <c r="C26" s="187">
        <v>0.196911</v>
      </c>
      <c r="D26" s="187">
        <v>0.13783770000000001</v>
      </c>
      <c r="E26" s="187">
        <v>0.13783770000000001</v>
      </c>
      <c r="F26" s="187">
        <v>0.1181466</v>
      </c>
      <c r="G26" s="187">
        <v>0.13783770000000001</v>
      </c>
      <c r="H26" s="187" t="s">
        <v>273</v>
      </c>
      <c r="I26" s="187" t="s">
        <v>273</v>
      </c>
      <c r="J26" s="187" t="s">
        <v>273</v>
      </c>
      <c r="K26" s="187" t="s">
        <v>273</v>
      </c>
      <c r="L26" s="187" t="s">
        <v>273</v>
      </c>
      <c r="M26" s="187" t="s">
        <v>273</v>
      </c>
      <c r="N26" s="187" t="s">
        <v>273</v>
      </c>
      <c r="O26" s="187" t="s">
        <v>273</v>
      </c>
      <c r="P26" s="187" t="s">
        <v>273</v>
      </c>
      <c r="Q26" s="187" t="s">
        <v>273</v>
      </c>
      <c r="R26" s="187" t="s">
        <v>273</v>
      </c>
      <c r="S26" s="187" t="s">
        <v>273</v>
      </c>
      <c r="T26" s="187" t="s">
        <v>273</v>
      </c>
      <c r="U26" s="187" t="s">
        <v>273</v>
      </c>
      <c r="V26" s="187" t="s">
        <v>273</v>
      </c>
      <c r="W26" s="187" t="s">
        <v>273</v>
      </c>
      <c r="X26" s="187" t="s">
        <v>273</v>
      </c>
      <c r="Y26" s="187" t="s">
        <v>273</v>
      </c>
      <c r="Z26" s="187" t="s">
        <v>273</v>
      </c>
      <c r="AA26" s="187" t="s">
        <v>273</v>
      </c>
      <c r="AB26" s="187" t="s">
        <v>273</v>
      </c>
      <c r="AC26" s="187" t="s">
        <v>273</v>
      </c>
      <c r="AD26" s="187" t="s">
        <v>273</v>
      </c>
      <c r="AE26" s="187" t="s">
        <v>273</v>
      </c>
      <c r="AF26" s="187" t="s">
        <v>273</v>
      </c>
      <c r="AG26" s="187" t="s">
        <v>273</v>
      </c>
      <c r="AH26" s="187" t="s">
        <v>273</v>
      </c>
      <c r="AI26" s="187" t="s">
        <v>273</v>
      </c>
      <c r="AJ26" s="187" t="s">
        <v>273</v>
      </c>
      <c r="AK26" s="187" t="s">
        <v>273</v>
      </c>
      <c r="AL26" s="187" t="s">
        <v>273</v>
      </c>
      <c r="AM26" s="187" t="s">
        <v>273</v>
      </c>
      <c r="AN26" s="187">
        <v>7.2681913168840304E-2</v>
      </c>
      <c r="AO26" s="187">
        <v>0.120047822523209</v>
      </c>
      <c r="AP26" s="187">
        <v>9.9800944468656005E-2</v>
      </c>
      <c r="AQ26" s="187">
        <v>6.4490496526100297E-2</v>
      </c>
      <c r="AR26" s="187">
        <v>3.7191390024649898E-2</v>
      </c>
      <c r="AS26" s="187">
        <v>3.7761449070212699E-2</v>
      </c>
      <c r="AT26" s="187">
        <v>3.24075509311657E-2</v>
      </c>
      <c r="AU26" s="188">
        <v>3.1455702466238598E-2</v>
      </c>
      <c r="AV26" s="153">
        <v>-3.2023185256695799E-2</v>
      </c>
      <c r="AW26" s="153" t="s">
        <v>273</v>
      </c>
      <c r="AX26" s="153">
        <v>1.0468050756177001E-4</v>
      </c>
    </row>
    <row r="27" spans="1:50">
      <c r="A27" s="144" t="s">
        <v>301</v>
      </c>
      <c r="B27" s="187" t="s">
        <v>273</v>
      </c>
      <c r="C27" s="187" t="s">
        <v>273</v>
      </c>
      <c r="D27" s="187" t="s">
        <v>273</v>
      </c>
      <c r="E27" s="187" t="s">
        <v>273</v>
      </c>
      <c r="F27" s="187" t="s">
        <v>273</v>
      </c>
      <c r="G27" s="187" t="s">
        <v>273</v>
      </c>
      <c r="H27" s="187" t="s">
        <v>273</v>
      </c>
      <c r="I27" s="187" t="s">
        <v>273</v>
      </c>
      <c r="J27" s="187" t="s">
        <v>273</v>
      </c>
      <c r="K27" s="187" t="s">
        <v>273</v>
      </c>
      <c r="L27" s="187" t="s">
        <v>273</v>
      </c>
      <c r="M27" s="187" t="s">
        <v>273</v>
      </c>
      <c r="N27" s="187" t="s">
        <v>273</v>
      </c>
      <c r="O27" s="187" t="s">
        <v>273</v>
      </c>
      <c r="P27" s="187" t="s">
        <v>273</v>
      </c>
      <c r="Q27" s="187" t="s">
        <v>273</v>
      </c>
      <c r="R27" s="187" t="s">
        <v>273</v>
      </c>
      <c r="S27" s="187" t="s">
        <v>273</v>
      </c>
      <c r="T27" s="187" t="s">
        <v>273</v>
      </c>
      <c r="U27" s="187" t="s">
        <v>273</v>
      </c>
      <c r="V27" s="187" t="s">
        <v>273</v>
      </c>
      <c r="W27" s="187" t="s">
        <v>273</v>
      </c>
      <c r="X27" s="187" t="s">
        <v>273</v>
      </c>
      <c r="Y27" s="187" t="s">
        <v>273</v>
      </c>
      <c r="Z27" s="187" t="s">
        <v>273</v>
      </c>
      <c r="AA27" s="187" t="s">
        <v>273</v>
      </c>
      <c r="AB27" s="187" t="s">
        <v>273</v>
      </c>
      <c r="AC27" s="187" t="s">
        <v>273</v>
      </c>
      <c r="AD27" s="187" t="s">
        <v>273</v>
      </c>
      <c r="AE27" s="187" t="s">
        <v>273</v>
      </c>
      <c r="AF27" s="187" t="s">
        <v>273</v>
      </c>
      <c r="AG27" s="187" t="s">
        <v>273</v>
      </c>
      <c r="AH27" s="187" t="s">
        <v>273</v>
      </c>
      <c r="AI27" s="187" t="s">
        <v>273</v>
      </c>
      <c r="AJ27" s="187" t="s">
        <v>273</v>
      </c>
      <c r="AK27" s="187" t="s">
        <v>273</v>
      </c>
      <c r="AL27" s="187" t="s">
        <v>273</v>
      </c>
      <c r="AM27" s="187" t="s">
        <v>273</v>
      </c>
      <c r="AN27" s="187">
        <v>0.45542221204986999</v>
      </c>
      <c r="AO27" s="187">
        <v>0.47915485603924501</v>
      </c>
      <c r="AP27" s="187">
        <v>0.46529827692877002</v>
      </c>
      <c r="AQ27" s="187">
        <v>0.47475108665249599</v>
      </c>
      <c r="AR27" s="187">
        <v>0.315305220531296</v>
      </c>
      <c r="AS27" s="187">
        <v>0.32202206483608797</v>
      </c>
      <c r="AT27" s="187">
        <v>0.23835761362497801</v>
      </c>
      <c r="AU27" s="188">
        <v>0.21015576068006001</v>
      </c>
      <c r="AV27" s="153">
        <v>-0.120726368143726</v>
      </c>
      <c r="AW27" s="153" t="s">
        <v>273</v>
      </c>
      <c r="AX27" s="153">
        <v>6.9937117820306999E-4</v>
      </c>
    </row>
    <row r="28" spans="1:50">
      <c r="A28" s="144" t="s">
        <v>302</v>
      </c>
      <c r="B28" s="187">
        <v>6.0451676999999897</v>
      </c>
      <c r="C28" s="187">
        <v>6.2420786999999898</v>
      </c>
      <c r="D28" s="187">
        <v>6.4192985999999896</v>
      </c>
      <c r="E28" s="187">
        <v>8.5065551999999904</v>
      </c>
      <c r="F28" s="187">
        <v>13.0158171</v>
      </c>
      <c r="G28" s="187">
        <v>8.5065551999999904</v>
      </c>
      <c r="H28" s="187">
        <v>8.2899530999999893</v>
      </c>
      <c r="I28" s="187">
        <v>7.9748954999999899</v>
      </c>
      <c r="J28" s="187">
        <v>7.4826179999999898</v>
      </c>
      <c r="K28" s="187">
        <v>6.7146650999999897</v>
      </c>
      <c r="L28" s="187">
        <v>5.1393770999999902</v>
      </c>
      <c r="M28" s="187">
        <v>4.2138953999999904</v>
      </c>
      <c r="N28" s="187">
        <v>4.17451319999999</v>
      </c>
      <c r="O28" s="187">
        <v>4.4108063999999896</v>
      </c>
      <c r="P28" s="187">
        <v>4.6864817999999904</v>
      </c>
      <c r="Q28" s="187">
        <v>5.1393770999999902</v>
      </c>
      <c r="R28" s="187">
        <v>4.7258639999999899</v>
      </c>
      <c r="S28" s="187">
        <v>4.9030838999999897</v>
      </c>
      <c r="T28" s="187">
        <v>4.7849372999999904</v>
      </c>
      <c r="U28" s="187">
        <v>6.2814608999999901</v>
      </c>
      <c r="V28" s="187">
        <v>4.5092618999999896</v>
      </c>
      <c r="W28" s="187">
        <v>4.7849372999999904</v>
      </c>
      <c r="X28" s="187">
        <v>3.9972932999999902</v>
      </c>
      <c r="Y28" s="187">
        <v>3.9382199999999901</v>
      </c>
      <c r="Z28" s="187">
        <v>4.1351309999999897</v>
      </c>
      <c r="AA28" s="187">
        <v>3.4262513999999902</v>
      </c>
      <c r="AB28" s="187">
        <v>3.3474870000000001</v>
      </c>
      <c r="AC28" s="187">
        <v>3.2293403999999901</v>
      </c>
      <c r="AD28" s="187">
        <v>2.9339738999999998</v>
      </c>
      <c r="AE28" s="187">
        <v>3.1308848999999999</v>
      </c>
      <c r="AF28" s="187">
        <v>3.2096492999999899</v>
      </c>
      <c r="AG28" s="187">
        <v>3.0324293999999998</v>
      </c>
      <c r="AH28" s="187">
        <v>1.378377</v>
      </c>
      <c r="AI28" s="187">
        <v>1.378377</v>
      </c>
      <c r="AJ28" s="187">
        <v>1.378377</v>
      </c>
      <c r="AK28" s="187">
        <v>1.4374503000000001</v>
      </c>
      <c r="AL28" s="187">
        <v>1.2405393</v>
      </c>
      <c r="AM28" s="187">
        <v>2.3629319999999998</v>
      </c>
      <c r="AN28" s="187">
        <v>2.76240306895756</v>
      </c>
      <c r="AO28" s="187">
        <v>2.7438737159835802</v>
      </c>
      <c r="AP28" s="187">
        <v>2.7301070910196299</v>
      </c>
      <c r="AQ28" s="187">
        <v>2.8135439590771498</v>
      </c>
      <c r="AR28" s="187">
        <v>2.7593614667483202</v>
      </c>
      <c r="AS28" s="187">
        <v>2.4885178692160501</v>
      </c>
      <c r="AT28" s="187">
        <v>2.3705270804843699</v>
      </c>
      <c r="AU28" s="188">
        <v>2.2302880895022499</v>
      </c>
      <c r="AV28" s="153">
        <v>-6.1730015865023101E-2</v>
      </c>
      <c r="AW28" s="153">
        <v>5.5717426270673401E-2</v>
      </c>
      <c r="AX28" s="153">
        <v>7.4221101712367097E-3</v>
      </c>
    </row>
    <row r="29" spans="1:50">
      <c r="A29" s="144" t="s">
        <v>303</v>
      </c>
      <c r="B29" s="187" t="s">
        <v>273</v>
      </c>
      <c r="C29" s="187" t="s">
        <v>273</v>
      </c>
      <c r="D29" s="187" t="s">
        <v>273</v>
      </c>
      <c r="E29" s="187" t="s">
        <v>273</v>
      </c>
      <c r="F29" s="187" t="s">
        <v>273</v>
      </c>
      <c r="G29" s="187" t="s">
        <v>273</v>
      </c>
      <c r="H29" s="187" t="s">
        <v>273</v>
      </c>
      <c r="I29" s="187" t="s">
        <v>273</v>
      </c>
      <c r="J29" s="187" t="s">
        <v>273</v>
      </c>
      <c r="K29" s="187" t="s">
        <v>273</v>
      </c>
      <c r="L29" s="187" t="s">
        <v>273</v>
      </c>
      <c r="M29" s="187" t="s">
        <v>273</v>
      </c>
      <c r="N29" s="187" t="s">
        <v>273</v>
      </c>
      <c r="O29" s="187" t="s">
        <v>273</v>
      </c>
      <c r="P29" s="187" t="s">
        <v>273</v>
      </c>
      <c r="Q29" s="187" t="s">
        <v>273</v>
      </c>
      <c r="R29" s="187" t="s">
        <v>273</v>
      </c>
      <c r="S29" s="187" t="s">
        <v>273</v>
      </c>
      <c r="T29" s="187" t="s">
        <v>273</v>
      </c>
      <c r="U29" s="187" t="s">
        <v>273</v>
      </c>
      <c r="V29" s="187" t="s">
        <v>273</v>
      </c>
      <c r="W29" s="187" t="s">
        <v>273</v>
      </c>
      <c r="X29" s="187" t="s">
        <v>273</v>
      </c>
      <c r="Y29" s="187" t="s">
        <v>273</v>
      </c>
      <c r="Z29" s="187" t="s">
        <v>273</v>
      </c>
      <c r="AA29" s="187" t="s">
        <v>273</v>
      </c>
      <c r="AB29" s="187" t="s">
        <v>273</v>
      </c>
      <c r="AC29" s="187" t="s">
        <v>273</v>
      </c>
      <c r="AD29" s="187" t="s">
        <v>273</v>
      </c>
      <c r="AE29" s="187" t="s">
        <v>273</v>
      </c>
      <c r="AF29" s="187" t="s">
        <v>273</v>
      </c>
      <c r="AG29" s="187" t="s">
        <v>273</v>
      </c>
      <c r="AH29" s="187" t="s">
        <v>273</v>
      </c>
      <c r="AI29" s="187" t="s">
        <v>273</v>
      </c>
      <c r="AJ29" s="187" t="s">
        <v>273</v>
      </c>
      <c r="AK29" s="187" t="s">
        <v>273</v>
      </c>
      <c r="AL29" s="187" t="s">
        <v>273</v>
      </c>
      <c r="AM29" s="187" t="s">
        <v>273</v>
      </c>
      <c r="AN29" s="187">
        <v>0.89555581377905202</v>
      </c>
      <c r="AO29" s="187">
        <v>0.99716526723175103</v>
      </c>
      <c r="AP29" s="187">
        <v>0.92766126016461403</v>
      </c>
      <c r="AQ29" s="187">
        <v>0.85944422434218604</v>
      </c>
      <c r="AR29" s="187">
        <v>0.63432707992531501</v>
      </c>
      <c r="AS29" s="187">
        <v>0.74191952367238101</v>
      </c>
      <c r="AT29" s="187">
        <v>0.87851374833335605</v>
      </c>
      <c r="AU29" s="188">
        <v>0.80908817893012397</v>
      </c>
      <c r="AV29" s="153">
        <v>-8.1542483517002204E-2</v>
      </c>
      <c r="AW29" s="153" t="s">
        <v>273</v>
      </c>
      <c r="AX29" s="153">
        <v>2.69254076660781E-3</v>
      </c>
    </row>
    <row r="30" spans="1:50">
      <c r="A30" s="154" t="s">
        <v>304</v>
      </c>
      <c r="B30" s="189">
        <v>11.81466</v>
      </c>
      <c r="C30" s="189">
        <v>11.9131155</v>
      </c>
      <c r="D30" s="189">
        <v>7.1084870999999898</v>
      </c>
      <c r="E30" s="189">
        <v>8.9397593999999891</v>
      </c>
      <c r="F30" s="189">
        <v>13.724696700000001</v>
      </c>
      <c r="G30" s="189">
        <v>9.6092567999999901</v>
      </c>
      <c r="H30" s="189">
        <v>8.7625394999999902</v>
      </c>
      <c r="I30" s="189">
        <v>8.7428483999999909</v>
      </c>
      <c r="J30" s="189">
        <v>8.4080996999999904</v>
      </c>
      <c r="K30" s="189">
        <v>7.4432357999999903</v>
      </c>
      <c r="L30" s="189">
        <v>5.9073299999999902</v>
      </c>
      <c r="M30" s="189">
        <v>5.1393770999999902</v>
      </c>
      <c r="N30" s="189">
        <v>5.4544346999999904</v>
      </c>
      <c r="O30" s="189">
        <v>5.4938168999999899</v>
      </c>
      <c r="P30" s="189">
        <v>8.2111886999999903</v>
      </c>
      <c r="Q30" s="189">
        <v>6.2420786999999898</v>
      </c>
      <c r="R30" s="189">
        <v>5.6316545999999903</v>
      </c>
      <c r="S30" s="189">
        <v>5.9664032999999899</v>
      </c>
      <c r="T30" s="189">
        <v>5.8679477999999898</v>
      </c>
      <c r="U30" s="189">
        <v>7.4235446999999901</v>
      </c>
      <c r="V30" s="189">
        <v>5.6316545999999903</v>
      </c>
      <c r="W30" s="189">
        <v>5.98609439999999</v>
      </c>
      <c r="X30" s="189">
        <v>5.2969058999999898</v>
      </c>
      <c r="Y30" s="189">
        <v>5.21814149999999</v>
      </c>
      <c r="Z30" s="189">
        <v>6.2420786999999898</v>
      </c>
      <c r="AA30" s="189">
        <v>5.2969058999999898</v>
      </c>
      <c r="AB30" s="189">
        <v>5.0015393999999898</v>
      </c>
      <c r="AC30" s="189">
        <v>4.8440105999999901</v>
      </c>
      <c r="AD30" s="189">
        <v>4.6274084999999898</v>
      </c>
      <c r="AE30" s="189">
        <v>4.8637016999999902</v>
      </c>
      <c r="AF30" s="189">
        <v>4.7849372999999904</v>
      </c>
      <c r="AG30" s="189">
        <v>4.5880262999999903</v>
      </c>
      <c r="AH30" s="189">
        <v>2.9142828000000001</v>
      </c>
      <c r="AI30" s="189">
        <v>2.6386074000000002</v>
      </c>
      <c r="AJ30" s="189">
        <v>2.5401519000000001</v>
      </c>
      <c r="AK30" s="189">
        <v>2.7961361999999998</v>
      </c>
      <c r="AL30" s="189">
        <v>2.6779896000000001</v>
      </c>
      <c r="AM30" s="189">
        <v>3.83976449999999</v>
      </c>
      <c r="AN30" s="189">
        <v>5.5552973580713196</v>
      </c>
      <c r="AO30" s="189">
        <v>5.6107831460586999</v>
      </c>
      <c r="AP30" s="189">
        <v>5.4880170774543204</v>
      </c>
      <c r="AQ30" s="189">
        <v>5.6936087810692699</v>
      </c>
      <c r="AR30" s="189">
        <v>4.66804724445816</v>
      </c>
      <c r="AS30" s="189">
        <v>4.4742930251766699</v>
      </c>
      <c r="AT30" s="189">
        <v>4.2222421058726596</v>
      </c>
      <c r="AU30" s="189">
        <v>3.9407747839714302</v>
      </c>
      <c r="AV30" s="156">
        <v>-6.9213100241994202E-2</v>
      </c>
      <c r="AW30" s="156">
        <v>5.2127432913175599E-2</v>
      </c>
      <c r="AX30" s="156">
        <v>1.3114388560087399E-2</v>
      </c>
    </row>
    <row r="31" spans="1:50">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8"/>
      <c r="AV31" s="153"/>
      <c r="AW31" s="153"/>
      <c r="AX31" s="153"/>
    </row>
    <row r="32" spans="1:50">
      <c r="A32" s="144" t="s">
        <v>305</v>
      </c>
      <c r="B32" s="187" t="s">
        <v>273</v>
      </c>
      <c r="C32" s="187" t="s">
        <v>273</v>
      </c>
      <c r="D32" s="187" t="s">
        <v>273</v>
      </c>
      <c r="E32" s="187" t="s">
        <v>273</v>
      </c>
      <c r="F32" s="187" t="s">
        <v>273</v>
      </c>
      <c r="G32" s="187" t="s">
        <v>273</v>
      </c>
      <c r="H32" s="187" t="s">
        <v>273</v>
      </c>
      <c r="I32" s="187" t="s">
        <v>273</v>
      </c>
      <c r="J32" s="187" t="s">
        <v>273</v>
      </c>
      <c r="K32" s="187" t="s">
        <v>273</v>
      </c>
      <c r="L32" s="187" t="s">
        <v>273</v>
      </c>
      <c r="M32" s="187" t="s">
        <v>273</v>
      </c>
      <c r="N32" s="187" t="s">
        <v>273</v>
      </c>
      <c r="O32" s="187" t="s">
        <v>273</v>
      </c>
      <c r="P32" s="187" t="s">
        <v>273</v>
      </c>
      <c r="Q32" s="187">
        <v>25.401519</v>
      </c>
      <c r="R32" s="187">
        <v>23.62932</v>
      </c>
      <c r="S32" s="187">
        <v>21.660209999999999</v>
      </c>
      <c r="T32" s="187">
        <v>17.131257000000002</v>
      </c>
      <c r="U32" s="187">
        <v>15.221220300000001</v>
      </c>
      <c r="V32" s="187">
        <v>14.374503000000001</v>
      </c>
      <c r="W32" s="187">
        <v>14.2366653</v>
      </c>
      <c r="X32" s="187">
        <v>14.0988276</v>
      </c>
      <c r="Y32" s="187">
        <v>14.079136500000001</v>
      </c>
      <c r="Z32" s="187">
        <v>13.980681000000001</v>
      </c>
      <c r="AA32" s="187">
        <v>13.586859</v>
      </c>
      <c r="AB32" s="187">
        <v>13.586859</v>
      </c>
      <c r="AC32" s="187">
        <v>13.389948</v>
      </c>
      <c r="AD32" s="187">
        <v>6.4980629999999904</v>
      </c>
      <c r="AE32" s="187">
        <v>6.4980629999999904</v>
      </c>
      <c r="AF32" s="187">
        <v>7.4826179999999898</v>
      </c>
      <c r="AG32" s="187">
        <v>4.3320419999999897</v>
      </c>
      <c r="AH32" s="187">
        <v>4.9227749999999899</v>
      </c>
      <c r="AI32" s="187">
        <v>4.9227749999999899</v>
      </c>
      <c r="AJ32" s="187">
        <v>2.953665</v>
      </c>
      <c r="AK32" s="187">
        <v>2.5598429999999999</v>
      </c>
      <c r="AL32" s="187">
        <v>2.1660210000000002</v>
      </c>
      <c r="AM32" s="187">
        <v>1.2799214999999999</v>
      </c>
      <c r="AN32" s="187">
        <v>0.90517630262613002</v>
      </c>
      <c r="AO32" s="187">
        <v>0.662955488077275</v>
      </c>
      <c r="AP32" s="187">
        <v>0.43077320161989702</v>
      </c>
      <c r="AQ32" s="187">
        <v>0.45621488311395703</v>
      </c>
      <c r="AR32" s="187">
        <v>0.366202498648598</v>
      </c>
      <c r="AS32" s="187">
        <v>0.48897060056213398</v>
      </c>
      <c r="AT32" s="187">
        <v>0.54775659534032295</v>
      </c>
      <c r="AU32" s="188">
        <v>0.31770247913704103</v>
      </c>
      <c r="AV32" s="153">
        <v>-0.421578047125646</v>
      </c>
      <c r="AW32" s="153">
        <v>-0.15506628897386901</v>
      </c>
      <c r="AX32" s="153">
        <v>1.0572727410997399E-3</v>
      </c>
    </row>
    <row r="33" spans="1:50">
      <c r="A33" s="144" t="s">
        <v>307</v>
      </c>
      <c r="B33" s="187" t="s">
        <v>273</v>
      </c>
      <c r="C33" s="187" t="s">
        <v>273</v>
      </c>
      <c r="D33" s="187" t="s">
        <v>273</v>
      </c>
      <c r="E33" s="187" t="s">
        <v>273</v>
      </c>
      <c r="F33" s="187" t="s">
        <v>273</v>
      </c>
      <c r="G33" s="187" t="s">
        <v>273</v>
      </c>
      <c r="H33" s="187" t="s">
        <v>273</v>
      </c>
      <c r="I33" s="187" t="s">
        <v>273</v>
      </c>
      <c r="J33" s="187" t="s">
        <v>273</v>
      </c>
      <c r="K33" s="187" t="s">
        <v>273</v>
      </c>
      <c r="L33" s="187" t="s">
        <v>273</v>
      </c>
      <c r="M33" s="187" t="s">
        <v>273</v>
      </c>
      <c r="N33" s="187" t="s">
        <v>273</v>
      </c>
      <c r="O33" s="187" t="s">
        <v>273</v>
      </c>
      <c r="P33" s="187" t="s">
        <v>273</v>
      </c>
      <c r="Q33" s="187">
        <v>1.9691099999999999</v>
      </c>
      <c r="R33" s="187">
        <v>1.9691099999999999</v>
      </c>
      <c r="S33" s="187">
        <v>0.78764399999999901</v>
      </c>
      <c r="T33" s="187">
        <v>0.59073299999999895</v>
      </c>
      <c r="U33" s="187">
        <v>0.88609949999999904</v>
      </c>
      <c r="V33" s="187">
        <v>1.378377</v>
      </c>
      <c r="W33" s="187">
        <v>1.2799214999999999</v>
      </c>
      <c r="X33" s="187">
        <v>0.98455499999999896</v>
      </c>
      <c r="Y33" s="187">
        <v>1.9691099999999999</v>
      </c>
      <c r="Z33" s="187">
        <v>2.1660210000000002</v>
      </c>
      <c r="AA33" s="187">
        <v>2.3826231</v>
      </c>
      <c r="AB33" s="187">
        <v>2.1660210000000002</v>
      </c>
      <c r="AC33" s="187">
        <v>1.378377</v>
      </c>
      <c r="AD33" s="187">
        <v>0.78764399999999901</v>
      </c>
      <c r="AE33" s="187">
        <v>3.150576</v>
      </c>
      <c r="AF33" s="187">
        <v>4.9227749999999899</v>
      </c>
      <c r="AG33" s="187">
        <v>6.1042409999999903</v>
      </c>
      <c r="AH33" s="187">
        <v>6.1042409999999903</v>
      </c>
      <c r="AI33" s="187">
        <v>4.9227749999999899</v>
      </c>
      <c r="AJ33" s="187">
        <v>4.9227749999999899</v>
      </c>
      <c r="AK33" s="187">
        <v>3.74130899999999</v>
      </c>
      <c r="AL33" s="187">
        <v>4.9227749999999899</v>
      </c>
      <c r="AM33" s="187">
        <v>5.0409215999999901</v>
      </c>
      <c r="AN33" s="187">
        <v>7.3896462724885499</v>
      </c>
      <c r="AO33" s="187">
        <v>7.7559470615815798</v>
      </c>
      <c r="AP33" s="187">
        <v>7.2556518590208299</v>
      </c>
      <c r="AQ33" s="187">
        <v>5.2989999095352003</v>
      </c>
      <c r="AR33" s="187">
        <v>4.8211059759413804</v>
      </c>
      <c r="AS33" s="187">
        <v>4.0747182990745801</v>
      </c>
      <c r="AT33" s="187">
        <v>3.1248420869837301</v>
      </c>
      <c r="AU33" s="188">
        <v>2.93792790066176</v>
      </c>
      <c r="AV33" s="153">
        <v>-6.2384372172158198E-2</v>
      </c>
      <c r="AW33" s="153">
        <v>-4.4431535315641701E-2</v>
      </c>
      <c r="AX33" s="153">
        <v>9.7770438969291308E-3</v>
      </c>
    </row>
    <row r="34" spans="1:50">
      <c r="A34" s="144" t="s">
        <v>308</v>
      </c>
      <c r="B34" s="187" t="s">
        <v>273</v>
      </c>
      <c r="C34" s="187" t="s">
        <v>273</v>
      </c>
      <c r="D34" s="187" t="s">
        <v>273</v>
      </c>
      <c r="E34" s="187" t="s">
        <v>273</v>
      </c>
      <c r="F34" s="187" t="s">
        <v>273</v>
      </c>
      <c r="G34" s="187" t="s">
        <v>273</v>
      </c>
      <c r="H34" s="187" t="s">
        <v>273</v>
      </c>
      <c r="I34" s="187" t="s">
        <v>273</v>
      </c>
      <c r="J34" s="187" t="s">
        <v>273</v>
      </c>
      <c r="K34" s="187" t="s">
        <v>273</v>
      </c>
      <c r="L34" s="187" t="s">
        <v>273</v>
      </c>
      <c r="M34" s="187" t="s">
        <v>273</v>
      </c>
      <c r="N34" s="187" t="s">
        <v>273</v>
      </c>
      <c r="O34" s="187" t="s">
        <v>273</v>
      </c>
      <c r="P34" s="187" t="s">
        <v>273</v>
      </c>
      <c r="Q34" s="187" t="s">
        <v>273</v>
      </c>
      <c r="R34" s="187" t="s">
        <v>273</v>
      </c>
      <c r="S34" s="187" t="s">
        <v>273</v>
      </c>
      <c r="T34" s="187" t="s">
        <v>273</v>
      </c>
      <c r="U34" s="187" t="s">
        <v>273</v>
      </c>
      <c r="V34" s="187" t="s">
        <v>273</v>
      </c>
      <c r="W34" s="187" t="s">
        <v>273</v>
      </c>
      <c r="X34" s="187" t="s">
        <v>273</v>
      </c>
      <c r="Y34" s="187" t="s">
        <v>273</v>
      </c>
      <c r="Z34" s="187" t="s">
        <v>273</v>
      </c>
      <c r="AA34" s="187" t="s">
        <v>273</v>
      </c>
      <c r="AB34" s="187" t="s">
        <v>273</v>
      </c>
      <c r="AC34" s="187">
        <v>9.8455499999999905</v>
      </c>
      <c r="AD34" s="187">
        <v>10.830105</v>
      </c>
      <c r="AE34" s="187">
        <v>27.567540000000001</v>
      </c>
      <c r="AF34" s="187">
        <v>29.438194499999899</v>
      </c>
      <c r="AG34" s="187">
        <v>30.718115999999998</v>
      </c>
      <c r="AH34" s="187">
        <v>33.277959000000003</v>
      </c>
      <c r="AI34" s="187">
        <v>39.382199999999898</v>
      </c>
      <c r="AJ34" s="187">
        <v>38.397644999999898</v>
      </c>
      <c r="AK34" s="187">
        <v>34.459424999999896</v>
      </c>
      <c r="AL34" s="187">
        <v>35.247068999999897</v>
      </c>
      <c r="AM34" s="187">
        <v>35.995330799999898</v>
      </c>
      <c r="AN34" s="187">
        <v>42.2996520197999</v>
      </c>
      <c r="AO34" s="187">
        <v>39.419618748472097</v>
      </c>
      <c r="AP34" s="187">
        <v>42.542189643054101</v>
      </c>
      <c r="AQ34" s="187">
        <v>48.248687889194301</v>
      </c>
      <c r="AR34" s="187">
        <v>42.3393619973792</v>
      </c>
      <c r="AS34" s="187">
        <v>42.858984321682399</v>
      </c>
      <c r="AT34" s="187">
        <v>48.047798962245103</v>
      </c>
      <c r="AU34" s="188">
        <v>50.6274818346117</v>
      </c>
      <c r="AV34" s="153">
        <v>5.0810993885171102E-2</v>
      </c>
      <c r="AW34" s="153">
        <v>2.26732372365053E-2</v>
      </c>
      <c r="AX34" s="153">
        <v>0.16848170854583799</v>
      </c>
    </row>
    <row r="35" spans="1:50">
      <c r="A35" s="144" t="s">
        <v>309</v>
      </c>
      <c r="B35" s="187" t="s">
        <v>273</v>
      </c>
      <c r="C35" s="187" t="s">
        <v>273</v>
      </c>
      <c r="D35" s="187" t="s">
        <v>273</v>
      </c>
      <c r="E35" s="187" t="s">
        <v>273</v>
      </c>
      <c r="F35" s="187" t="s">
        <v>273</v>
      </c>
      <c r="G35" s="187" t="s">
        <v>273</v>
      </c>
      <c r="H35" s="187" t="s">
        <v>273</v>
      </c>
      <c r="I35" s="187" t="s">
        <v>273</v>
      </c>
      <c r="J35" s="187" t="s">
        <v>273</v>
      </c>
      <c r="K35" s="187" t="s">
        <v>273</v>
      </c>
      <c r="L35" s="187" t="s">
        <v>273</v>
      </c>
      <c r="M35" s="187" t="s">
        <v>273</v>
      </c>
      <c r="N35" s="187" t="s">
        <v>273</v>
      </c>
      <c r="O35" s="187" t="s">
        <v>273</v>
      </c>
      <c r="P35" s="187" t="s">
        <v>273</v>
      </c>
      <c r="Q35" s="187" t="s">
        <v>273</v>
      </c>
      <c r="R35" s="187" t="s">
        <v>273</v>
      </c>
      <c r="S35" s="187" t="s">
        <v>273</v>
      </c>
      <c r="T35" s="187" t="s">
        <v>273</v>
      </c>
      <c r="U35" s="187" t="s">
        <v>273</v>
      </c>
      <c r="V35" s="187" t="s">
        <v>273</v>
      </c>
      <c r="W35" s="187" t="s">
        <v>273</v>
      </c>
      <c r="X35" s="187" t="s">
        <v>273</v>
      </c>
      <c r="Y35" s="187" t="s">
        <v>273</v>
      </c>
      <c r="Z35" s="187" t="s">
        <v>273</v>
      </c>
      <c r="AA35" s="187" t="s">
        <v>273</v>
      </c>
      <c r="AB35" s="187" t="s">
        <v>273</v>
      </c>
      <c r="AC35" s="187" t="s">
        <v>273</v>
      </c>
      <c r="AD35" s="187" t="s">
        <v>273</v>
      </c>
      <c r="AE35" s="187" t="s">
        <v>273</v>
      </c>
      <c r="AF35" s="187" t="s">
        <v>273</v>
      </c>
      <c r="AG35" s="187">
        <v>0.196911</v>
      </c>
      <c r="AH35" s="187">
        <v>0.196911</v>
      </c>
      <c r="AI35" s="187">
        <v>2.1660210000000002</v>
      </c>
      <c r="AJ35" s="187">
        <v>0.98455499999999896</v>
      </c>
      <c r="AK35" s="187">
        <v>0.78764399999999901</v>
      </c>
      <c r="AL35" s="187">
        <v>0.98455499999999896</v>
      </c>
      <c r="AM35" s="187">
        <v>1.4768325</v>
      </c>
      <c r="AN35" s="187">
        <v>4.516419240336</v>
      </c>
      <c r="AO35" s="187">
        <v>3.9903745268961401</v>
      </c>
      <c r="AP35" s="187">
        <v>3.6672411667512601</v>
      </c>
      <c r="AQ35" s="187">
        <v>3.6436126373647699</v>
      </c>
      <c r="AR35" s="187">
        <v>3.30370742793975</v>
      </c>
      <c r="AS35" s="187">
        <v>2.9870151538341401</v>
      </c>
      <c r="AT35" s="187">
        <v>2.7470281488639801</v>
      </c>
      <c r="AU35" s="188">
        <v>3.3478657922570099</v>
      </c>
      <c r="AV35" s="153">
        <v>0.21539293994564301</v>
      </c>
      <c r="AW35" s="153">
        <v>0.108057538546785</v>
      </c>
      <c r="AX35" s="153">
        <v>1.1141264155785299E-2</v>
      </c>
    </row>
    <row r="36" spans="1:50">
      <c r="A36" s="144" t="s">
        <v>310</v>
      </c>
      <c r="B36" s="187">
        <v>30.915026999999998</v>
      </c>
      <c r="C36" s="187">
        <v>34.262513999999904</v>
      </c>
      <c r="D36" s="187">
        <v>37.413089999999897</v>
      </c>
      <c r="E36" s="187">
        <v>33.474870000000003</v>
      </c>
      <c r="F36" s="187">
        <v>29.536650000000002</v>
      </c>
      <c r="G36" s="187">
        <v>25.59843</v>
      </c>
      <c r="H36" s="187">
        <v>26.090707500000001</v>
      </c>
      <c r="I36" s="187">
        <v>27.567540000000001</v>
      </c>
      <c r="J36" s="187">
        <v>29.536650000000002</v>
      </c>
      <c r="K36" s="187">
        <v>31.505759999999999</v>
      </c>
      <c r="L36" s="187">
        <v>35.837801999999897</v>
      </c>
      <c r="M36" s="187">
        <v>41.351309999999899</v>
      </c>
      <c r="N36" s="187">
        <v>40.169843999999898</v>
      </c>
      <c r="O36" s="187">
        <v>39.382199999999898</v>
      </c>
      <c r="P36" s="187">
        <v>38.397644999999898</v>
      </c>
      <c r="Q36" s="187" t="s">
        <v>273</v>
      </c>
      <c r="R36" s="187" t="s">
        <v>273</v>
      </c>
      <c r="S36" s="187" t="s">
        <v>273</v>
      </c>
      <c r="T36" s="187" t="s">
        <v>273</v>
      </c>
      <c r="U36" s="187" t="s">
        <v>273</v>
      </c>
      <c r="V36" s="187" t="s">
        <v>273</v>
      </c>
      <c r="W36" s="187" t="s">
        <v>273</v>
      </c>
      <c r="X36" s="187" t="s">
        <v>273</v>
      </c>
      <c r="Y36" s="187" t="s">
        <v>273</v>
      </c>
      <c r="Z36" s="187" t="s">
        <v>273</v>
      </c>
      <c r="AA36" s="187" t="s">
        <v>273</v>
      </c>
      <c r="AB36" s="187" t="s">
        <v>273</v>
      </c>
      <c r="AC36" s="187" t="s">
        <v>273</v>
      </c>
      <c r="AD36" s="187" t="s">
        <v>273</v>
      </c>
      <c r="AE36" s="187" t="s">
        <v>273</v>
      </c>
      <c r="AF36" s="187" t="s">
        <v>273</v>
      </c>
      <c r="AG36" s="187" t="s">
        <v>273</v>
      </c>
      <c r="AH36" s="187" t="s">
        <v>273</v>
      </c>
      <c r="AI36" s="187" t="s">
        <v>273</v>
      </c>
      <c r="AJ36" s="187" t="s">
        <v>273</v>
      </c>
      <c r="AK36" s="187" t="s">
        <v>273</v>
      </c>
      <c r="AL36" s="187" t="s">
        <v>273</v>
      </c>
      <c r="AM36" s="187" t="s">
        <v>273</v>
      </c>
      <c r="AN36" s="187" t="s">
        <v>273</v>
      </c>
      <c r="AO36" s="187" t="s">
        <v>273</v>
      </c>
      <c r="AP36" s="187" t="s">
        <v>273</v>
      </c>
      <c r="AQ36" s="187" t="s">
        <v>273</v>
      </c>
      <c r="AR36" s="187" t="s">
        <v>273</v>
      </c>
      <c r="AS36" s="187" t="s">
        <v>273</v>
      </c>
      <c r="AT36" s="187" t="s">
        <v>273</v>
      </c>
      <c r="AU36" s="190" t="s">
        <v>273</v>
      </c>
      <c r="AV36" s="187" t="s">
        <v>273</v>
      </c>
      <c r="AW36" s="187" t="s">
        <v>273</v>
      </c>
      <c r="AX36" s="187" t="s">
        <v>273</v>
      </c>
    </row>
    <row r="37" spans="1:50">
      <c r="A37" s="144" t="s">
        <v>311</v>
      </c>
      <c r="B37" s="187" t="s">
        <v>273</v>
      </c>
      <c r="C37" s="187" t="s">
        <v>273</v>
      </c>
      <c r="D37" s="187" t="s">
        <v>273</v>
      </c>
      <c r="E37" s="187" t="s">
        <v>273</v>
      </c>
      <c r="F37" s="187" t="s">
        <v>273</v>
      </c>
      <c r="G37" s="187" t="s">
        <v>273</v>
      </c>
      <c r="H37" s="187" t="s">
        <v>273</v>
      </c>
      <c r="I37" s="187" t="s">
        <v>273</v>
      </c>
      <c r="J37" s="187" t="s">
        <v>273</v>
      </c>
      <c r="K37" s="187" t="s">
        <v>273</v>
      </c>
      <c r="L37" s="187" t="s">
        <v>273</v>
      </c>
      <c r="M37" s="187" t="s">
        <v>273</v>
      </c>
      <c r="N37" s="187" t="s">
        <v>273</v>
      </c>
      <c r="O37" s="187" t="s">
        <v>273</v>
      </c>
      <c r="P37" s="187" t="s">
        <v>273</v>
      </c>
      <c r="Q37" s="187">
        <v>0</v>
      </c>
      <c r="R37" s="187">
        <v>0</v>
      </c>
      <c r="S37" s="187">
        <v>0</v>
      </c>
      <c r="T37" s="187">
        <v>0</v>
      </c>
      <c r="U37" s="187">
        <v>0</v>
      </c>
      <c r="V37" s="187">
        <v>0</v>
      </c>
      <c r="W37" s="187">
        <v>0</v>
      </c>
      <c r="X37" s="187">
        <v>0</v>
      </c>
      <c r="Y37" s="187">
        <v>0</v>
      </c>
      <c r="Z37" s="187">
        <v>0</v>
      </c>
      <c r="AA37" s="187">
        <v>0</v>
      </c>
      <c r="AB37" s="187">
        <v>0</v>
      </c>
      <c r="AC37" s="187">
        <v>0</v>
      </c>
      <c r="AD37" s="187">
        <v>0</v>
      </c>
      <c r="AE37" s="187">
        <v>0</v>
      </c>
      <c r="AF37" s="187">
        <v>0</v>
      </c>
      <c r="AG37" s="187">
        <v>0</v>
      </c>
      <c r="AH37" s="187">
        <v>0</v>
      </c>
      <c r="AI37" s="187">
        <v>0</v>
      </c>
      <c r="AJ37" s="187">
        <v>0</v>
      </c>
      <c r="AK37" s="187">
        <v>0</v>
      </c>
      <c r="AL37" s="187">
        <v>0</v>
      </c>
      <c r="AM37" s="187">
        <v>1.575288</v>
      </c>
      <c r="AN37" s="187">
        <v>2.9624257922742498</v>
      </c>
      <c r="AO37" s="187">
        <v>2.56109161909519</v>
      </c>
      <c r="AP37" s="187">
        <v>2.1872731759223201</v>
      </c>
      <c r="AQ37" s="187">
        <v>2.0552895256557302</v>
      </c>
      <c r="AR37" s="187">
        <v>1.6768088529832901</v>
      </c>
      <c r="AS37" s="187">
        <v>1.56069362311293</v>
      </c>
      <c r="AT37" s="187">
        <v>1.2301482923646101</v>
      </c>
      <c r="AU37" s="188">
        <v>1.0864649962784501</v>
      </c>
      <c r="AV37" s="153">
        <v>-0.11921471630111601</v>
      </c>
      <c r="AW37" s="153" t="s">
        <v>273</v>
      </c>
      <c r="AX37" s="153">
        <v>3.6156149232589199E-3</v>
      </c>
    </row>
    <row r="38" spans="1:50">
      <c r="A38" s="144" t="s">
        <v>312</v>
      </c>
      <c r="B38" s="187" t="s">
        <v>273</v>
      </c>
      <c r="C38" s="187" t="s">
        <v>273</v>
      </c>
      <c r="D38" s="187" t="s">
        <v>273</v>
      </c>
      <c r="E38" s="187" t="s">
        <v>273</v>
      </c>
      <c r="F38" s="187" t="s">
        <v>273</v>
      </c>
      <c r="G38" s="187" t="s">
        <v>273</v>
      </c>
      <c r="H38" s="187" t="s">
        <v>273</v>
      </c>
      <c r="I38" s="187" t="s">
        <v>273</v>
      </c>
      <c r="J38" s="187" t="s">
        <v>273</v>
      </c>
      <c r="K38" s="187" t="s">
        <v>273</v>
      </c>
      <c r="L38" s="187" t="s">
        <v>273</v>
      </c>
      <c r="M38" s="187" t="s">
        <v>273</v>
      </c>
      <c r="N38" s="187" t="s">
        <v>273</v>
      </c>
      <c r="O38" s="187" t="s">
        <v>273</v>
      </c>
      <c r="P38" s="187" t="s">
        <v>273</v>
      </c>
      <c r="Q38" s="187">
        <v>0</v>
      </c>
      <c r="R38" s="187">
        <v>0</v>
      </c>
      <c r="S38" s="187">
        <v>0</v>
      </c>
      <c r="T38" s="187">
        <v>0</v>
      </c>
      <c r="U38" s="187">
        <v>0</v>
      </c>
      <c r="V38" s="187">
        <v>0</v>
      </c>
      <c r="W38" s="187">
        <v>0</v>
      </c>
      <c r="X38" s="187">
        <v>0</v>
      </c>
      <c r="Y38" s="187">
        <v>0</v>
      </c>
      <c r="Z38" s="187">
        <v>0</v>
      </c>
      <c r="AA38" s="187">
        <v>0</v>
      </c>
      <c r="AB38" s="187">
        <v>0</v>
      </c>
      <c r="AC38" s="187">
        <v>0</v>
      </c>
      <c r="AD38" s="187">
        <v>0</v>
      </c>
      <c r="AE38" s="187">
        <v>0</v>
      </c>
      <c r="AF38" s="187">
        <v>0</v>
      </c>
      <c r="AG38" s="187">
        <v>0</v>
      </c>
      <c r="AH38" s="187">
        <v>0</v>
      </c>
      <c r="AI38" s="187">
        <v>0</v>
      </c>
      <c r="AJ38" s="187">
        <v>0</v>
      </c>
      <c r="AK38" s="187">
        <v>0</v>
      </c>
      <c r="AL38" s="187">
        <v>0</v>
      </c>
      <c r="AM38" s="187">
        <v>0</v>
      </c>
      <c r="AN38" s="187">
        <v>0.16352962884981001</v>
      </c>
      <c r="AO38" s="187">
        <v>0.14033044383621401</v>
      </c>
      <c r="AP38" s="187">
        <v>0.13632825240681101</v>
      </c>
      <c r="AQ38" s="187">
        <v>0.124903333391936</v>
      </c>
      <c r="AR38" s="187">
        <v>0.11663801255936899</v>
      </c>
      <c r="AS38" s="187">
        <v>0.15036602119217601</v>
      </c>
      <c r="AT38" s="187">
        <v>0.17782346788700301</v>
      </c>
      <c r="AU38" s="188">
        <v>0.11226523829478401</v>
      </c>
      <c r="AV38" s="153">
        <v>-0.37039523522187101</v>
      </c>
      <c r="AW38" s="153" t="s">
        <v>273</v>
      </c>
      <c r="AX38" s="153">
        <v>3.7360418635871701E-4</v>
      </c>
    </row>
    <row r="39" spans="1:50" s="145" customFormat="1">
      <c r="A39" s="154" t="s">
        <v>313</v>
      </c>
      <c r="B39" s="189">
        <v>30.915026999999998</v>
      </c>
      <c r="C39" s="189">
        <v>34.262513999999904</v>
      </c>
      <c r="D39" s="189">
        <v>37.413089999999897</v>
      </c>
      <c r="E39" s="189">
        <v>33.474870000000003</v>
      </c>
      <c r="F39" s="189">
        <v>29.536650000000002</v>
      </c>
      <c r="G39" s="189">
        <v>25.59843</v>
      </c>
      <c r="H39" s="189">
        <v>26.090707500000001</v>
      </c>
      <c r="I39" s="189">
        <v>27.567540000000001</v>
      </c>
      <c r="J39" s="189">
        <v>29.536650000000002</v>
      </c>
      <c r="K39" s="189">
        <v>31.505759999999999</v>
      </c>
      <c r="L39" s="189">
        <v>35.837801999999897</v>
      </c>
      <c r="M39" s="189">
        <v>41.351309999999899</v>
      </c>
      <c r="N39" s="189">
        <v>40.169843999999898</v>
      </c>
      <c r="O39" s="189">
        <v>39.382199999999898</v>
      </c>
      <c r="P39" s="189">
        <v>38.397644999999898</v>
      </c>
      <c r="Q39" s="189">
        <v>27.370629000000001</v>
      </c>
      <c r="R39" s="189">
        <v>25.59843</v>
      </c>
      <c r="S39" s="189">
        <v>22.447854</v>
      </c>
      <c r="T39" s="189">
        <v>17.721990000000002</v>
      </c>
      <c r="U39" s="189">
        <v>16.107319799999999</v>
      </c>
      <c r="V39" s="189">
        <v>15.752879999999999</v>
      </c>
      <c r="W39" s="189">
        <v>15.516586800000001</v>
      </c>
      <c r="X39" s="189">
        <v>15.0833826</v>
      </c>
      <c r="Y39" s="189">
        <v>16.048246500000001</v>
      </c>
      <c r="Z39" s="189">
        <v>16.146702000000001</v>
      </c>
      <c r="AA39" s="189">
        <v>15.9694821</v>
      </c>
      <c r="AB39" s="189">
        <v>15.752879999999999</v>
      </c>
      <c r="AC39" s="189">
        <v>24.613875</v>
      </c>
      <c r="AD39" s="189">
        <v>18.115811999999998</v>
      </c>
      <c r="AE39" s="189">
        <v>37.216178999999897</v>
      </c>
      <c r="AF39" s="189">
        <v>41.843587499999899</v>
      </c>
      <c r="AG39" s="189">
        <v>41.351309999999899</v>
      </c>
      <c r="AH39" s="189">
        <v>44.501885999999899</v>
      </c>
      <c r="AI39" s="189">
        <v>51.393770999999902</v>
      </c>
      <c r="AJ39" s="189">
        <v>47.2586399999999</v>
      </c>
      <c r="AK39" s="189">
        <v>41.548220999999899</v>
      </c>
      <c r="AL39" s="189">
        <v>43.320419999999899</v>
      </c>
      <c r="AM39" s="189">
        <v>45.368294399999897</v>
      </c>
      <c r="AN39" s="189">
        <v>58.236849256374597</v>
      </c>
      <c r="AO39" s="189">
        <v>54.530317887958503</v>
      </c>
      <c r="AP39" s="189">
        <v>56.219457298775303</v>
      </c>
      <c r="AQ39" s="189">
        <v>59.827708178255897</v>
      </c>
      <c r="AR39" s="189">
        <v>52.623824765451602</v>
      </c>
      <c r="AS39" s="189">
        <v>52.120748019458397</v>
      </c>
      <c r="AT39" s="189">
        <v>55.875397553684699</v>
      </c>
      <c r="AU39" s="189">
        <v>58.429708241240697</v>
      </c>
      <c r="AV39" s="156">
        <v>4.2857264213057598E-2</v>
      </c>
      <c r="AW39" s="156">
        <v>1.6889916006640499E-2</v>
      </c>
      <c r="AX39" s="156">
        <v>0.19444650844927</v>
      </c>
    </row>
    <row r="40" spans="1:50">
      <c r="B40" s="187"/>
      <c r="C40" s="187"/>
      <c r="D40" s="187"/>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8"/>
      <c r="AV40" s="153"/>
      <c r="AW40" s="153"/>
      <c r="AX40" s="153"/>
    </row>
    <row r="41" spans="1:50">
      <c r="A41" s="144" t="s">
        <v>399</v>
      </c>
      <c r="B41" s="187">
        <v>0.92548169999999896</v>
      </c>
      <c r="C41" s="187">
        <v>1.4571414</v>
      </c>
      <c r="D41" s="187">
        <v>1.7525078999999999</v>
      </c>
      <c r="E41" s="187">
        <v>1.8706545000000001</v>
      </c>
      <c r="F41" s="187">
        <v>1.9100367</v>
      </c>
      <c r="G41" s="187">
        <v>1.7721990000000001</v>
      </c>
      <c r="H41" s="187">
        <v>1.1814659999999999</v>
      </c>
      <c r="I41" s="187">
        <v>0.92548169999999896</v>
      </c>
      <c r="J41" s="187" t="s">
        <v>273</v>
      </c>
      <c r="K41" s="187" t="s">
        <v>273</v>
      </c>
      <c r="L41" s="187" t="s">
        <v>273</v>
      </c>
      <c r="M41" s="187" t="s">
        <v>273</v>
      </c>
      <c r="N41" s="187" t="s">
        <v>273</v>
      </c>
      <c r="O41" s="187" t="s">
        <v>273</v>
      </c>
      <c r="P41" s="187" t="s">
        <v>273</v>
      </c>
      <c r="Q41" s="187" t="s">
        <v>273</v>
      </c>
      <c r="R41" s="187" t="s">
        <v>273</v>
      </c>
      <c r="S41" s="187" t="s">
        <v>273</v>
      </c>
      <c r="T41" s="187" t="s">
        <v>273</v>
      </c>
      <c r="U41" s="187" t="s">
        <v>273</v>
      </c>
      <c r="V41" s="187" t="s">
        <v>273</v>
      </c>
      <c r="W41" s="187" t="s">
        <v>273</v>
      </c>
      <c r="X41" s="187" t="s">
        <v>273</v>
      </c>
      <c r="Y41" s="187" t="s">
        <v>273</v>
      </c>
      <c r="Z41" s="187" t="s">
        <v>273</v>
      </c>
      <c r="AA41" s="187" t="s">
        <v>273</v>
      </c>
      <c r="AB41" s="187" t="s">
        <v>273</v>
      </c>
      <c r="AC41" s="187" t="s">
        <v>273</v>
      </c>
      <c r="AD41" s="187" t="s">
        <v>273</v>
      </c>
      <c r="AE41" s="187" t="s">
        <v>273</v>
      </c>
      <c r="AF41" s="187" t="s">
        <v>273</v>
      </c>
      <c r="AG41" s="187" t="s">
        <v>273</v>
      </c>
      <c r="AH41" s="187" t="s">
        <v>273</v>
      </c>
      <c r="AI41" s="187" t="s">
        <v>273</v>
      </c>
      <c r="AJ41" s="187" t="s">
        <v>273</v>
      </c>
      <c r="AK41" s="187" t="s">
        <v>273</v>
      </c>
      <c r="AL41" s="187" t="s">
        <v>273</v>
      </c>
      <c r="AM41" s="187" t="s">
        <v>273</v>
      </c>
      <c r="AN41" s="187">
        <v>0.16275140049327799</v>
      </c>
      <c r="AO41" s="187">
        <v>8.3125098367250794E-2</v>
      </c>
      <c r="AP41" s="187">
        <v>7.9617279631517102E-2</v>
      </c>
      <c r="AQ41" s="187">
        <v>0.21995831440309499</v>
      </c>
      <c r="AR41" s="187">
        <v>0.25918558685181098</v>
      </c>
      <c r="AS41" s="187">
        <v>0.15840090221290401</v>
      </c>
      <c r="AT41" s="187">
        <v>0.35037726506624101</v>
      </c>
      <c r="AU41" s="188">
        <v>0.50826047988370904</v>
      </c>
      <c r="AV41" s="153">
        <v>0.44664577466843902</v>
      </c>
      <c r="AW41" s="153" t="s">
        <v>273</v>
      </c>
      <c r="AX41" s="153">
        <v>1.6914251101185899E-3</v>
      </c>
    </row>
    <row r="42" spans="1:50">
      <c r="A42" s="144" t="s">
        <v>314</v>
      </c>
      <c r="B42" s="187">
        <v>46.411922699999899</v>
      </c>
      <c r="C42" s="187">
        <v>54.938168999999903</v>
      </c>
      <c r="D42" s="187">
        <v>51.945121799999903</v>
      </c>
      <c r="E42" s="187">
        <v>50.665200299999903</v>
      </c>
      <c r="F42" s="187">
        <v>31.092246899999999</v>
      </c>
      <c r="G42" s="187">
        <v>18.647471700000001</v>
      </c>
      <c r="H42" s="187">
        <v>16.146702000000001</v>
      </c>
      <c r="I42" s="187">
        <v>28.059817500000001</v>
      </c>
      <c r="J42" s="187">
        <v>19.100366999999999</v>
      </c>
      <c r="K42" s="187">
        <v>12.799215</v>
      </c>
      <c r="L42" s="187">
        <v>10.633194</v>
      </c>
      <c r="M42" s="187">
        <v>10.436283</v>
      </c>
      <c r="N42" s="187">
        <v>9.4517279999999904</v>
      </c>
      <c r="O42" s="187">
        <v>7.8764399999999899</v>
      </c>
      <c r="P42" s="187">
        <v>19.691099999999999</v>
      </c>
      <c r="Q42" s="187">
        <v>22.3493985</v>
      </c>
      <c r="R42" s="187">
        <v>22.841676</v>
      </c>
      <c r="S42" s="187">
        <v>22.250942999999999</v>
      </c>
      <c r="T42" s="187">
        <v>21.660209999999999</v>
      </c>
      <c r="U42" s="187">
        <v>22.250942999999999</v>
      </c>
      <c r="V42" s="187">
        <v>22.841676</v>
      </c>
      <c r="W42" s="187">
        <v>22.841676</v>
      </c>
      <c r="X42" s="187">
        <v>21.660209999999999</v>
      </c>
      <c r="Y42" s="187">
        <v>19.691099999999999</v>
      </c>
      <c r="Z42" s="187">
        <v>23.432409</v>
      </c>
      <c r="AA42" s="187">
        <v>22.644765</v>
      </c>
      <c r="AB42" s="187">
        <v>26.189163000000001</v>
      </c>
      <c r="AC42" s="187">
        <v>21.266387999999999</v>
      </c>
      <c r="AD42" s="187">
        <v>29.142828000000002</v>
      </c>
      <c r="AE42" s="187">
        <v>25.736267699999999</v>
      </c>
      <c r="AF42" s="187">
        <v>23.62932</v>
      </c>
      <c r="AG42" s="187">
        <v>31.1710113</v>
      </c>
      <c r="AH42" s="187">
        <v>30.895335899999999</v>
      </c>
      <c r="AI42" s="187">
        <v>33.100739099999899</v>
      </c>
      <c r="AJ42" s="187">
        <v>31.249775699999901</v>
      </c>
      <c r="AK42" s="187">
        <v>32.647843799999897</v>
      </c>
      <c r="AL42" s="187">
        <v>32.785681499999903</v>
      </c>
      <c r="AM42" s="187">
        <v>34.557880500000003</v>
      </c>
      <c r="AN42" s="187">
        <v>24.280667612254099</v>
      </c>
      <c r="AO42" s="187">
        <v>26.3794318292776</v>
      </c>
      <c r="AP42" s="187">
        <v>25.692012376387201</v>
      </c>
      <c r="AQ42" s="187">
        <v>34.387610462988</v>
      </c>
      <c r="AR42" s="187">
        <v>37.363408745162097</v>
      </c>
      <c r="AS42" s="187">
        <v>36.524284645075603</v>
      </c>
      <c r="AT42" s="187">
        <v>29.574739631221298</v>
      </c>
      <c r="AU42" s="188">
        <v>28.5871131591927</v>
      </c>
      <c r="AV42" s="153">
        <v>-3.6035256839882797E-2</v>
      </c>
      <c r="AW42" s="153">
        <v>-5.4940116527217898E-3</v>
      </c>
      <c r="AX42" s="153">
        <v>9.5134213532249101E-2</v>
      </c>
    </row>
    <row r="43" spans="1:50">
      <c r="A43" s="144" t="s">
        <v>315</v>
      </c>
      <c r="B43" s="187">
        <v>17.308476899999999</v>
      </c>
      <c r="C43" s="187">
        <v>21.975267599999999</v>
      </c>
      <c r="D43" s="187">
        <v>17.525079000000002</v>
      </c>
      <c r="E43" s="187">
        <v>18.312722999999998</v>
      </c>
      <c r="F43" s="187">
        <v>23.983759800000001</v>
      </c>
      <c r="G43" s="187">
        <v>18.923147100000001</v>
      </c>
      <c r="H43" s="187">
        <v>6.5177540999999897</v>
      </c>
      <c r="I43" s="187">
        <v>6.93126719999999</v>
      </c>
      <c r="J43" s="187">
        <v>6.6162095999999897</v>
      </c>
      <c r="K43" s="187">
        <v>8.0536598999999907</v>
      </c>
      <c r="L43" s="187">
        <v>10.633194</v>
      </c>
      <c r="M43" s="187">
        <v>12.5629218</v>
      </c>
      <c r="N43" s="187">
        <v>10.0227699</v>
      </c>
      <c r="O43" s="187">
        <v>9.0775970999999895</v>
      </c>
      <c r="P43" s="187">
        <v>9.6092567999999901</v>
      </c>
      <c r="Q43" s="187">
        <v>8.17180649999999</v>
      </c>
      <c r="R43" s="187">
        <v>9.8455499999999904E-2</v>
      </c>
      <c r="S43" s="187">
        <v>0.1181466</v>
      </c>
      <c r="T43" s="187">
        <v>9.8455499999999904E-2</v>
      </c>
      <c r="U43" s="187">
        <v>9.8455499999999904E-2</v>
      </c>
      <c r="V43" s="187">
        <v>9.8455499999999904E-2</v>
      </c>
      <c r="W43" s="187">
        <v>9.8455499999999904E-2</v>
      </c>
      <c r="X43" s="187">
        <v>1.575288</v>
      </c>
      <c r="Y43" s="187">
        <v>5.9073299999999902</v>
      </c>
      <c r="Z43" s="187">
        <v>8.27026199999999</v>
      </c>
      <c r="AA43" s="187">
        <v>8.7625394999999902</v>
      </c>
      <c r="AB43" s="187">
        <v>8.0339687999999896</v>
      </c>
      <c r="AC43" s="187">
        <v>8.4671729999999901</v>
      </c>
      <c r="AD43" s="187">
        <v>14.0594454</v>
      </c>
      <c r="AE43" s="187">
        <v>15.752879999999999</v>
      </c>
      <c r="AF43" s="187">
        <v>15.555968999999999</v>
      </c>
      <c r="AG43" s="187">
        <v>12.996126</v>
      </c>
      <c r="AH43" s="187">
        <v>13.035508200000001</v>
      </c>
      <c r="AI43" s="187">
        <v>11.81466</v>
      </c>
      <c r="AJ43" s="187">
        <v>13.7443878</v>
      </c>
      <c r="AK43" s="187">
        <v>14.906162699999999</v>
      </c>
      <c r="AL43" s="187">
        <v>18.923147100000001</v>
      </c>
      <c r="AM43" s="187">
        <v>23.589937800000001</v>
      </c>
      <c r="AN43" s="187">
        <v>26.8370653502047</v>
      </c>
      <c r="AO43" s="187">
        <v>27.8602849819673</v>
      </c>
      <c r="AP43" s="187">
        <v>31.960558130718098</v>
      </c>
      <c r="AQ43" s="187">
        <v>35.275240163790002</v>
      </c>
      <c r="AR43" s="187">
        <v>35.3912726455927</v>
      </c>
      <c r="AS43" s="187">
        <v>35.456383659833598</v>
      </c>
      <c r="AT43" s="187">
        <v>35.785678644641301</v>
      </c>
      <c r="AU43" s="188">
        <v>34.658478594001501</v>
      </c>
      <c r="AV43" s="153">
        <v>-3.41448141721271E-2</v>
      </c>
      <c r="AW43" s="153">
        <v>0.100419773709332</v>
      </c>
      <c r="AX43" s="153">
        <v>0.115338932088158</v>
      </c>
    </row>
    <row r="44" spans="1:50">
      <c r="A44" s="144" t="s">
        <v>317</v>
      </c>
      <c r="B44" s="187">
        <v>9.1169792999999899</v>
      </c>
      <c r="C44" s="187">
        <v>8.4868640999999894</v>
      </c>
      <c r="D44" s="187">
        <v>6.6949739999999904</v>
      </c>
      <c r="E44" s="187">
        <v>8.4474818999999908</v>
      </c>
      <c r="F44" s="187">
        <v>7.02972269999999</v>
      </c>
      <c r="G44" s="187">
        <v>2.7961361999999998</v>
      </c>
      <c r="H44" s="187">
        <v>1.4768325</v>
      </c>
      <c r="I44" s="187">
        <v>0.94517279999999904</v>
      </c>
      <c r="J44" s="187">
        <v>1.1814659999999999</v>
      </c>
      <c r="K44" s="187">
        <v>1.2799214999999999</v>
      </c>
      <c r="L44" s="187">
        <v>1.4965236</v>
      </c>
      <c r="M44" s="187">
        <v>1.378377</v>
      </c>
      <c r="N44" s="187">
        <v>1.378377</v>
      </c>
      <c r="O44" s="187">
        <v>1.7721990000000001</v>
      </c>
      <c r="P44" s="187">
        <v>2.1660210000000002</v>
      </c>
      <c r="Q44" s="187">
        <v>3.4262513999999902</v>
      </c>
      <c r="R44" s="187">
        <v>30.521204999999998</v>
      </c>
      <c r="S44" s="187">
        <v>0.98455499999999896</v>
      </c>
      <c r="T44" s="187">
        <v>0.98455499999999896</v>
      </c>
      <c r="U44" s="187">
        <v>0.98455499999999896</v>
      </c>
      <c r="V44" s="187">
        <v>0.98455499999999896</v>
      </c>
      <c r="W44" s="187">
        <v>0.98455499999999896</v>
      </c>
      <c r="X44" s="187">
        <v>1.0042461</v>
      </c>
      <c r="Y44" s="187">
        <v>0.98455499999999896</v>
      </c>
      <c r="Z44" s="187">
        <v>0.98455499999999896</v>
      </c>
      <c r="AA44" s="187">
        <v>0.98455499999999896</v>
      </c>
      <c r="AB44" s="187">
        <v>0.98455499999999896</v>
      </c>
      <c r="AC44" s="187">
        <v>1.7721990000000001</v>
      </c>
      <c r="AD44" s="187">
        <v>2.1660210000000002</v>
      </c>
      <c r="AE44" s="187">
        <v>1.9691099999999999</v>
      </c>
      <c r="AF44" s="187">
        <v>1.9691099999999999</v>
      </c>
      <c r="AG44" s="187">
        <v>1.7721990000000001</v>
      </c>
      <c r="AH44" s="187">
        <v>1.8706545000000001</v>
      </c>
      <c r="AI44" s="187">
        <v>0.98455499999999896</v>
      </c>
      <c r="AJ44" s="187">
        <v>0.39382199999999901</v>
      </c>
      <c r="AK44" s="187">
        <v>0.43320419999999898</v>
      </c>
      <c r="AL44" s="187">
        <v>0.43320419999999898</v>
      </c>
      <c r="AM44" s="187">
        <v>0.452895299999999</v>
      </c>
      <c r="AN44" s="187">
        <v>3.01502076594871</v>
      </c>
      <c r="AO44" s="187">
        <v>3.1433737295442898</v>
      </c>
      <c r="AP44" s="187">
        <v>1.9887878413142199</v>
      </c>
      <c r="AQ44" s="187">
        <v>2.5814128058363899</v>
      </c>
      <c r="AR44" s="187">
        <v>1.8046548674384899</v>
      </c>
      <c r="AS44" s="187">
        <v>1.9644410343877801</v>
      </c>
      <c r="AT44" s="187">
        <v>1.66181942642096</v>
      </c>
      <c r="AU44" s="188">
        <v>1.7918763160334801</v>
      </c>
      <c r="AV44" s="153">
        <v>7.5315675514169095E-2</v>
      </c>
      <c r="AW44" s="153">
        <v>0.154857464568388</v>
      </c>
      <c r="AX44" s="153">
        <v>5.9631325179153802E-3</v>
      </c>
    </row>
    <row r="45" spans="1:50">
      <c r="A45" s="144" t="s">
        <v>318</v>
      </c>
      <c r="B45" s="187">
        <v>6.6949739999999904</v>
      </c>
      <c r="C45" s="187">
        <v>7.4629268999999896</v>
      </c>
      <c r="D45" s="187">
        <v>7.4432357999999903</v>
      </c>
      <c r="E45" s="187">
        <v>6.3799163999999902</v>
      </c>
      <c r="F45" s="187">
        <v>4.9030838999999897</v>
      </c>
      <c r="G45" s="187">
        <v>1.6343612999999999</v>
      </c>
      <c r="H45" s="187">
        <v>1.6737435000000001</v>
      </c>
      <c r="I45" s="187">
        <v>0.196911</v>
      </c>
      <c r="J45" s="187">
        <v>2.6976806999999998</v>
      </c>
      <c r="K45" s="187">
        <v>1.7328167999999999</v>
      </c>
      <c r="L45" s="187">
        <v>1.0436283</v>
      </c>
      <c r="M45" s="187">
        <v>1.1223927</v>
      </c>
      <c r="N45" s="187">
        <v>0.59073299999999895</v>
      </c>
      <c r="O45" s="187">
        <v>1.4571414</v>
      </c>
      <c r="P45" s="187">
        <v>1.3389948</v>
      </c>
      <c r="Q45" s="187">
        <v>1.3980680999999999</v>
      </c>
      <c r="R45" s="187">
        <v>1.2602304</v>
      </c>
      <c r="S45" s="187">
        <v>1.1420838</v>
      </c>
      <c r="T45" s="187">
        <v>1.2011571000000001</v>
      </c>
      <c r="U45" s="187">
        <v>0.905790599999999</v>
      </c>
      <c r="V45" s="187">
        <v>0.452895299999999</v>
      </c>
      <c r="W45" s="187">
        <v>0.43320419999999898</v>
      </c>
      <c r="X45" s="187">
        <v>1.9100367</v>
      </c>
      <c r="Y45" s="187">
        <v>1.5949791</v>
      </c>
      <c r="Z45" s="187">
        <v>2.6582984999999999</v>
      </c>
      <c r="AA45" s="187">
        <v>2.5204607999999999</v>
      </c>
      <c r="AB45" s="187">
        <v>2.2447854</v>
      </c>
      <c r="AC45" s="187">
        <v>3.1308848999999999</v>
      </c>
      <c r="AD45" s="187">
        <v>3.26872259999999</v>
      </c>
      <c r="AE45" s="187">
        <v>3.87914669999999</v>
      </c>
      <c r="AF45" s="187">
        <v>2.8355184000000002</v>
      </c>
      <c r="AG45" s="187">
        <v>2.8158273</v>
      </c>
      <c r="AH45" s="187">
        <v>2.7567539999999999</v>
      </c>
      <c r="AI45" s="187">
        <v>2.7567539999999999</v>
      </c>
      <c r="AJ45" s="187">
        <v>2.8355184000000002</v>
      </c>
      <c r="AK45" s="187">
        <v>2.5401519000000001</v>
      </c>
      <c r="AL45" s="187">
        <v>1.8115812</v>
      </c>
      <c r="AM45" s="187">
        <v>2.5598429999999999</v>
      </c>
      <c r="AN45" s="187">
        <v>4.6253908475703698</v>
      </c>
      <c r="AO45" s="187">
        <v>5.0800737080386602</v>
      </c>
      <c r="AP45" s="187">
        <v>4.7538099718028199</v>
      </c>
      <c r="AQ45" s="187">
        <v>5.5756630367236397</v>
      </c>
      <c r="AR45" s="187">
        <v>5.2193864584028997</v>
      </c>
      <c r="AS45" s="187">
        <v>5.1929925724079</v>
      </c>
      <c r="AT45" s="187">
        <v>5.2239922136552401</v>
      </c>
      <c r="AU45" s="188">
        <v>5.0586112604520901</v>
      </c>
      <c r="AV45" s="153">
        <v>-3.4303706459668397E-2</v>
      </c>
      <c r="AW45" s="153">
        <v>6.3009155687543006E-2</v>
      </c>
      <c r="AX45" s="153">
        <v>1.6834403710111401E-2</v>
      </c>
    </row>
    <row r="46" spans="1:50">
      <c r="A46" s="144" t="s">
        <v>319</v>
      </c>
      <c r="B46" s="187">
        <v>6.36022529999999</v>
      </c>
      <c r="C46" s="187">
        <v>6.3996074999999903</v>
      </c>
      <c r="D46" s="187">
        <v>5.2772147999999897</v>
      </c>
      <c r="E46" s="187">
        <v>6.2420786999999898</v>
      </c>
      <c r="F46" s="187">
        <v>4.5683351999999902</v>
      </c>
      <c r="G46" s="187">
        <v>2.3432409000000001</v>
      </c>
      <c r="H46" s="187">
        <v>3.2884136999999898</v>
      </c>
      <c r="I46" s="187">
        <v>0.98455499999999896</v>
      </c>
      <c r="J46" s="187">
        <v>0.17721990000000001</v>
      </c>
      <c r="K46" s="187">
        <v>9.8455499999999904E-2</v>
      </c>
      <c r="L46" s="187" t="s">
        <v>273</v>
      </c>
      <c r="M46" s="187" t="s">
        <v>273</v>
      </c>
      <c r="N46" s="187" t="s">
        <v>273</v>
      </c>
      <c r="O46" s="187" t="s">
        <v>273</v>
      </c>
      <c r="P46" s="187" t="s">
        <v>273</v>
      </c>
      <c r="Q46" s="187" t="s">
        <v>273</v>
      </c>
      <c r="R46" s="187">
        <v>0.98455499999999896</v>
      </c>
      <c r="S46" s="187" t="s">
        <v>273</v>
      </c>
      <c r="T46" s="187" t="s">
        <v>273</v>
      </c>
      <c r="U46" s="187" t="s">
        <v>273</v>
      </c>
      <c r="V46" s="187" t="s">
        <v>273</v>
      </c>
      <c r="W46" s="187" t="s">
        <v>273</v>
      </c>
      <c r="X46" s="187" t="s">
        <v>273</v>
      </c>
      <c r="Y46" s="187" t="s">
        <v>273</v>
      </c>
      <c r="Z46" s="187" t="s">
        <v>273</v>
      </c>
      <c r="AA46" s="187" t="s">
        <v>273</v>
      </c>
      <c r="AB46" s="187" t="s">
        <v>273</v>
      </c>
      <c r="AC46" s="187">
        <v>0.59073299999999895</v>
      </c>
      <c r="AD46" s="187">
        <v>7.8764399999999899</v>
      </c>
      <c r="AE46" s="187">
        <v>7.6795289999999898</v>
      </c>
      <c r="AF46" s="187">
        <v>7.2857069999999897</v>
      </c>
      <c r="AG46" s="187">
        <v>6.1042409999999903</v>
      </c>
      <c r="AH46" s="187">
        <v>6.3011519999999903</v>
      </c>
      <c r="AI46" s="187">
        <v>7.0887959999999897</v>
      </c>
      <c r="AJ46" s="187">
        <v>7.8173666999999902</v>
      </c>
      <c r="AK46" s="187">
        <v>2.0084922000000001</v>
      </c>
      <c r="AL46" s="187">
        <v>1.1027016000000001</v>
      </c>
      <c r="AM46" s="187">
        <v>1.378377</v>
      </c>
      <c r="AN46" s="187">
        <v>3.5096887075030101</v>
      </c>
      <c r="AO46" s="187">
        <v>3.18986076588586</v>
      </c>
      <c r="AP46" s="187">
        <v>2.7994053304820898</v>
      </c>
      <c r="AQ46" s="187">
        <v>2.7619661196095402</v>
      </c>
      <c r="AR46" s="187">
        <v>2.5973662131173798</v>
      </c>
      <c r="AS46" s="187">
        <v>2.6291648798066598</v>
      </c>
      <c r="AT46" s="187">
        <v>3.3160320888193699</v>
      </c>
      <c r="AU46" s="188">
        <v>2.62289977413473</v>
      </c>
      <c r="AV46" s="153">
        <v>-0.211185745117284</v>
      </c>
      <c r="AW46" s="153">
        <v>-8.2183578053360601E-2</v>
      </c>
      <c r="AX46" s="153">
        <v>8.7286710552646699E-3</v>
      </c>
    </row>
    <row r="47" spans="1:50">
      <c r="A47" s="144" t="s">
        <v>320</v>
      </c>
      <c r="B47" s="187">
        <v>57.438938699999902</v>
      </c>
      <c r="C47" s="187">
        <v>73.664405099999897</v>
      </c>
      <c r="D47" s="187">
        <v>73.644713999999894</v>
      </c>
      <c r="E47" s="187">
        <v>64.823101199999897</v>
      </c>
      <c r="F47" s="187">
        <v>74.806488899999906</v>
      </c>
      <c r="G47" s="187">
        <v>75.5547506999999</v>
      </c>
      <c r="H47" s="187">
        <v>50.369833799999903</v>
      </c>
      <c r="I47" s="187">
        <v>24.200361900000001</v>
      </c>
      <c r="J47" s="187">
        <v>12.8582883</v>
      </c>
      <c r="K47" s="187">
        <v>8.3096441999999904</v>
      </c>
      <c r="L47" s="187">
        <v>6.1042409999999903</v>
      </c>
      <c r="M47" s="187">
        <v>4.7258639999999899</v>
      </c>
      <c r="N47" s="187">
        <v>3.9382199999999901</v>
      </c>
      <c r="O47" s="187">
        <v>6.4980629999999904</v>
      </c>
      <c r="P47" s="187">
        <v>8.07335099999999</v>
      </c>
      <c r="Q47" s="187">
        <v>14.866780500000001</v>
      </c>
      <c r="R47" s="187">
        <v>25.795341000000001</v>
      </c>
      <c r="S47" s="187">
        <v>24.613875</v>
      </c>
      <c r="T47" s="187">
        <v>24.023142</v>
      </c>
      <c r="U47" s="187">
        <v>5.9073299999999902</v>
      </c>
      <c r="V47" s="187">
        <v>1.9691099999999999</v>
      </c>
      <c r="W47" s="187">
        <v>1.8312723</v>
      </c>
      <c r="X47" s="187">
        <v>1.9494189</v>
      </c>
      <c r="Y47" s="187">
        <v>2.8158273</v>
      </c>
      <c r="Z47" s="187">
        <v>0.61042409999999903</v>
      </c>
      <c r="AA47" s="187">
        <v>1.1223927</v>
      </c>
      <c r="AB47" s="187">
        <v>0.452895299999999</v>
      </c>
      <c r="AC47" s="187">
        <v>0.1181466</v>
      </c>
      <c r="AD47" s="187">
        <v>0.23629320000000001</v>
      </c>
      <c r="AE47" s="187">
        <v>0.43320419999999898</v>
      </c>
      <c r="AF47" s="187">
        <v>0.39382199999999901</v>
      </c>
      <c r="AG47" s="187">
        <v>0.13783770000000001</v>
      </c>
      <c r="AH47" s="187">
        <v>0.39382199999999901</v>
      </c>
      <c r="AI47" s="187" t="s">
        <v>273</v>
      </c>
      <c r="AJ47" s="187" t="s">
        <v>273</v>
      </c>
      <c r="AK47" s="187" t="s">
        <v>273</v>
      </c>
      <c r="AL47" s="187" t="s">
        <v>273</v>
      </c>
      <c r="AM47" s="187" t="s">
        <v>273</v>
      </c>
      <c r="AN47" s="187">
        <v>5.3996981894909997</v>
      </c>
      <c r="AO47" s="187">
        <v>5.0531403230257901</v>
      </c>
      <c r="AP47" s="187">
        <v>5.5161479818852799</v>
      </c>
      <c r="AQ47" s="187">
        <v>6.28327966969223</v>
      </c>
      <c r="AR47" s="187">
        <v>5.7886996453800998</v>
      </c>
      <c r="AS47" s="187">
        <v>5.8389101774973504</v>
      </c>
      <c r="AT47" s="187">
        <v>5.2343060760107996</v>
      </c>
      <c r="AU47" s="188">
        <v>5.74964492705349</v>
      </c>
      <c r="AV47" s="153">
        <v>9.5452851135996206E-2</v>
      </c>
      <c r="AW47" s="153" t="s">
        <v>273</v>
      </c>
      <c r="AX47" s="153">
        <v>1.91340743354852E-2</v>
      </c>
    </row>
    <row r="48" spans="1:50">
      <c r="A48" s="144" t="s">
        <v>400</v>
      </c>
      <c r="B48" s="187">
        <v>2.8158273</v>
      </c>
      <c r="C48" s="187">
        <v>3.1702670999999998</v>
      </c>
      <c r="D48" s="187">
        <v>3.4853247000000001</v>
      </c>
      <c r="E48" s="187">
        <v>2.4613874999999998</v>
      </c>
      <c r="F48" s="187">
        <v>2.1660210000000002</v>
      </c>
      <c r="G48" s="187">
        <v>2.1660210000000002</v>
      </c>
      <c r="H48" s="187">
        <v>2.3629319999999998</v>
      </c>
      <c r="I48" s="187">
        <v>2.7567539999999999</v>
      </c>
      <c r="J48" s="187">
        <v>0.88609949999999904</v>
      </c>
      <c r="K48" s="187">
        <v>0.66949739999999902</v>
      </c>
      <c r="L48" s="187">
        <v>0.68918849999999898</v>
      </c>
      <c r="M48" s="187">
        <v>0.68918849999999898</v>
      </c>
      <c r="N48" s="187">
        <v>0.92548169999999896</v>
      </c>
      <c r="O48" s="187">
        <v>1.1617748999999999</v>
      </c>
      <c r="P48" s="187">
        <v>0.98455499999999896</v>
      </c>
      <c r="Q48" s="187">
        <v>0.98455499999999896</v>
      </c>
      <c r="R48" s="187">
        <v>1.0239372</v>
      </c>
      <c r="S48" s="187">
        <v>0.98455499999999896</v>
      </c>
      <c r="T48" s="187">
        <v>0.78764399999999901</v>
      </c>
      <c r="U48" s="187">
        <v>0.78764399999999901</v>
      </c>
      <c r="V48" s="187">
        <v>0.88609949999999904</v>
      </c>
      <c r="W48" s="187">
        <v>0.88609949999999904</v>
      </c>
      <c r="X48" s="187">
        <v>0.86640839999999897</v>
      </c>
      <c r="Y48" s="187">
        <v>0.82702619999999905</v>
      </c>
      <c r="Z48" s="187">
        <v>0.80733509999999897</v>
      </c>
      <c r="AA48" s="187">
        <v>0.80733509999999897</v>
      </c>
      <c r="AB48" s="187">
        <v>0.59073299999999895</v>
      </c>
      <c r="AC48" s="187">
        <v>0.59073299999999895</v>
      </c>
      <c r="AD48" s="187">
        <v>0.55135079999999903</v>
      </c>
      <c r="AE48" s="187">
        <v>0.55135079999999903</v>
      </c>
      <c r="AF48" s="187">
        <v>0.55135079999999903</v>
      </c>
      <c r="AG48" s="187">
        <v>0.49227749999999898</v>
      </c>
      <c r="AH48" s="187">
        <v>0.29536649999999998</v>
      </c>
      <c r="AI48" s="187">
        <v>0.29536649999999998</v>
      </c>
      <c r="AJ48" s="187">
        <v>0.29536649999999998</v>
      </c>
      <c r="AK48" s="187">
        <v>0.29536649999999998</v>
      </c>
      <c r="AL48" s="187">
        <v>0.47258639999999902</v>
      </c>
      <c r="AM48" s="187">
        <v>0.196911</v>
      </c>
      <c r="AN48" s="187">
        <v>0.90117639000238803</v>
      </c>
      <c r="AO48" s="187">
        <v>0.83752517944615401</v>
      </c>
      <c r="AP48" s="187">
        <v>1.0876161894804</v>
      </c>
      <c r="AQ48" s="187">
        <v>1.15425299967383</v>
      </c>
      <c r="AR48" s="187">
        <v>2.4131146630417</v>
      </c>
      <c r="AS48" s="187">
        <v>1.44790486605276</v>
      </c>
      <c r="AT48" s="187">
        <v>1.9211059366057599</v>
      </c>
      <c r="AU48" s="188">
        <v>2.0128457635952501</v>
      </c>
      <c r="AV48" s="153">
        <v>4.4890938473073801E-2</v>
      </c>
      <c r="AW48" s="153">
        <v>0.20592141558166499</v>
      </c>
      <c r="AX48" s="153">
        <v>6.6984902468116402E-3</v>
      </c>
    </row>
    <row r="49" spans="1:50">
      <c r="A49" s="144" t="s">
        <v>321</v>
      </c>
      <c r="B49" s="187">
        <v>25.637812199999999</v>
      </c>
      <c r="C49" s="187">
        <v>30.0683097</v>
      </c>
      <c r="D49" s="187">
        <v>28.059817500000001</v>
      </c>
      <c r="E49" s="187">
        <v>21.4436079</v>
      </c>
      <c r="F49" s="187">
        <v>20.2621419</v>
      </c>
      <c r="G49" s="187">
        <v>18.8640738</v>
      </c>
      <c r="H49" s="187">
        <v>11.184544799999999</v>
      </c>
      <c r="I49" s="187">
        <v>7.7779844999999899</v>
      </c>
      <c r="J49" s="187">
        <v>9.9046232999999901</v>
      </c>
      <c r="K49" s="187">
        <v>13.862534399999999</v>
      </c>
      <c r="L49" s="187">
        <v>11.9131155</v>
      </c>
      <c r="M49" s="187">
        <v>7.2266336999999901</v>
      </c>
      <c r="N49" s="187">
        <v>4.8833927999999904</v>
      </c>
      <c r="O49" s="187">
        <v>2.8945916999999999</v>
      </c>
      <c r="P49" s="187">
        <v>2.2250942999999999</v>
      </c>
      <c r="Q49" s="187">
        <v>2.0675655000000002</v>
      </c>
      <c r="R49" s="187">
        <v>1.0239372</v>
      </c>
      <c r="S49" s="187">
        <v>1.6540524000000001</v>
      </c>
      <c r="T49" s="187">
        <v>0.86640839999999897</v>
      </c>
      <c r="U49" s="187">
        <v>0.76795289999999905</v>
      </c>
      <c r="V49" s="187">
        <v>0.70887959999999905</v>
      </c>
      <c r="W49" s="187">
        <v>0.76795289999999905</v>
      </c>
      <c r="X49" s="187">
        <v>2.9930471999999999</v>
      </c>
      <c r="Y49" s="187">
        <v>2.953665</v>
      </c>
      <c r="Z49" s="187">
        <v>2.5598429999999999</v>
      </c>
      <c r="AA49" s="187">
        <v>2.5401519000000001</v>
      </c>
      <c r="AB49" s="187">
        <v>2.5401519000000001</v>
      </c>
      <c r="AC49" s="187">
        <v>2.0675655000000002</v>
      </c>
      <c r="AD49" s="187">
        <v>1.9100367</v>
      </c>
      <c r="AE49" s="187">
        <v>2.3038587000000001</v>
      </c>
      <c r="AF49" s="187">
        <v>1.7918901</v>
      </c>
      <c r="AG49" s="187">
        <v>1.8706545000000001</v>
      </c>
      <c r="AH49" s="187">
        <v>1.9100367</v>
      </c>
      <c r="AI49" s="187">
        <v>1.9297278</v>
      </c>
      <c r="AJ49" s="187">
        <v>1.9100367</v>
      </c>
      <c r="AK49" s="187">
        <v>1.9100367</v>
      </c>
      <c r="AL49" s="187">
        <v>1.9297278</v>
      </c>
      <c r="AM49" s="187">
        <v>2.0084922000000001</v>
      </c>
      <c r="AN49" s="187">
        <v>2.6878419491425101</v>
      </c>
      <c r="AO49" s="187">
        <v>2.1946132099676601</v>
      </c>
      <c r="AP49" s="187">
        <v>2.3244372709227501</v>
      </c>
      <c r="AQ49" s="187">
        <v>2.0186128585497198</v>
      </c>
      <c r="AR49" s="187">
        <v>2.23011694741886</v>
      </c>
      <c r="AS49" s="187">
        <v>2.5567905156868398</v>
      </c>
      <c r="AT49" s="187">
        <v>2.02432570978063</v>
      </c>
      <c r="AU49" s="188">
        <v>2.1503201823685099</v>
      </c>
      <c r="AV49" s="153">
        <v>5.9337921883033898E-2</v>
      </c>
      <c r="AW49" s="153">
        <v>5.8283396382092798E-3</v>
      </c>
      <c r="AX49" s="153">
        <v>7.15598732383259E-3</v>
      </c>
    </row>
    <row r="50" spans="1:50">
      <c r="A50" s="144" t="s">
        <v>401</v>
      </c>
      <c r="B50" s="187" t="s">
        <v>273</v>
      </c>
      <c r="C50" s="187" t="s">
        <v>273</v>
      </c>
      <c r="D50" s="187" t="s">
        <v>273</v>
      </c>
      <c r="E50" s="187" t="s">
        <v>273</v>
      </c>
      <c r="F50" s="187" t="s">
        <v>273</v>
      </c>
      <c r="G50" s="187" t="s">
        <v>273</v>
      </c>
      <c r="H50" s="187" t="s">
        <v>273</v>
      </c>
      <c r="I50" s="187" t="s">
        <v>273</v>
      </c>
      <c r="J50" s="187" t="s">
        <v>273</v>
      </c>
      <c r="K50" s="187" t="s">
        <v>273</v>
      </c>
      <c r="L50" s="187" t="s">
        <v>273</v>
      </c>
      <c r="M50" s="187" t="s">
        <v>273</v>
      </c>
      <c r="N50" s="187" t="s">
        <v>273</v>
      </c>
      <c r="O50" s="187" t="s">
        <v>273</v>
      </c>
      <c r="P50" s="187" t="s">
        <v>273</v>
      </c>
      <c r="Q50" s="187" t="s">
        <v>273</v>
      </c>
      <c r="R50" s="187" t="s">
        <v>273</v>
      </c>
      <c r="S50" s="187" t="s">
        <v>273</v>
      </c>
      <c r="T50" s="187" t="s">
        <v>273</v>
      </c>
      <c r="U50" s="187" t="s">
        <v>273</v>
      </c>
      <c r="V50" s="187" t="s">
        <v>273</v>
      </c>
      <c r="W50" s="187" t="s">
        <v>273</v>
      </c>
      <c r="X50" s="187" t="s">
        <v>273</v>
      </c>
      <c r="Y50" s="187" t="s">
        <v>273</v>
      </c>
      <c r="Z50" s="187">
        <v>0.98455499999999896</v>
      </c>
      <c r="AA50" s="187">
        <v>0.98455499999999896</v>
      </c>
      <c r="AB50" s="187">
        <v>0.98455499999999896</v>
      </c>
      <c r="AC50" s="187">
        <v>1.0830105000000001</v>
      </c>
      <c r="AD50" s="187">
        <v>1.1814659999999999</v>
      </c>
      <c r="AE50" s="187">
        <v>1.1814659999999999</v>
      </c>
      <c r="AF50" s="187">
        <v>0.98455499999999896</v>
      </c>
      <c r="AG50" s="187">
        <v>1.4177592000000001</v>
      </c>
      <c r="AH50" s="187">
        <v>1.1814659999999999</v>
      </c>
      <c r="AI50" s="187">
        <v>0.88609949999999904</v>
      </c>
      <c r="AJ50" s="187">
        <v>1.4768325</v>
      </c>
      <c r="AK50" s="187">
        <v>0.98455499999999896</v>
      </c>
      <c r="AL50" s="187">
        <v>0.49227749999999898</v>
      </c>
      <c r="AM50" s="187">
        <v>0.59073299999999895</v>
      </c>
      <c r="AN50" s="187">
        <v>2.2735431970526001</v>
      </c>
      <c r="AO50" s="187">
        <v>2.35096737776216</v>
      </c>
      <c r="AP50" s="187">
        <v>1.29784138492959</v>
      </c>
      <c r="AQ50" s="187">
        <v>0.68941276103486504</v>
      </c>
      <c r="AR50" s="187">
        <v>0.80164473167828998</v>
      </c>
      <c r="AS50" s="187">
        <v>0.93092132604349098</v>
      </c>
      <c r="AT50" s="187">
        <v>1.4302026718456999</v>
      </c>
      <c r="AU50" s="188">
        <v>1.7172500801778601</v>
      </c>
      <c r="AV50" s="153">
        <v>0.197423395845017</v>
      </c>
      <c r="AW50" s="153">
        <v>-3.2032016451245498E-3</v>
      </c>
      <c r="AX50" s="153">
        <v>5.7147860613333103E-3</v>
      </c>
    </row>
    <row r="51" spans="1:50">
      <c r="A51" s="144" t="s">
        <v>322</v>
      </c>
      <c r="B51" s="187" t="s">
        <v>273</v>
      </c>
      <c r="C51" s="187" t="s">
        <v>273</v>
      </c>
      <c r="D51" s="187" t="s">
        <v>273</v>
      </c>
      <c r="E51" s="187" t="s">
        <v>273</v>
      </c>
      <c r="F51" s="187" t="s">
        <v>273</v>
      </c>
      <c r="G51" s="187" t="s">
        <v>273</v>
      </c>
      <c r="H51" s="187" t="s">
        <v>273</v>
      </c>
      <c r="I51" s="187" t="s">
        <v>273</v>
      </c>
      <c r="J51" s="187" t="s">
        <v>273</v>
      </c>
      <c r="K51" s="187" t="s">
        <v>273</v>
      </c>
      <c r="L51" s="187" t="s">
        <v>273</v>
      </c>
      <c r="M51" s="187" t="s">
        <v>273</v>
      </c>
      <c r="N51" s="187" t="s">
        <v>273</v>
      </c>
      <c r="O51" s="187" t="s">
        <v>273</v>
      </c>
      <c r="P51" s="187" t="s">
        <v>273</v>
      </c>
      <c r="Q51" s="187" t="s">
        <v>273</v>
      </c>
      <c r="R51" s="187" t="s">
        <v>273</v>
      </c>
      <c r="S51" s="187" t="s">
        <v>273</v>
      </c>
      <c r="T51" s="187" t="s">
        <v>273</v>
      </c>
      <c r="U51" s="187" t="s">
        <v>273</v>
      </c>
      <c r="V51" s="187" t="s">
        <v>273</v>
      </c>
      <c r="W51" s="187" t="s">
        <v>273</v>
      </c>
      <c r="X51" s="187" t="s">
        <v>273</v>
      </c>
      <c r="Y51" s="187" t="s">
        <v>273</v>
      </c>
      <c r="Z51" s="187" t="s">
        <v>273</v>
      </c>
      <c r="AA51" s="187" t="s">
        <v>273</v>
      </c>
      <c r="AB51" s="187" t="s">
        <v>273</v>
      </c>
      <c r="AC51" s="187" t="s">
        <v>273</v>
      </c>
      <c r="AD51" s="187">
        <v>3.9382199999999902E-2</v>
      </c>
      <c r="AE51" s="187">
        <v>3.9382199999999902E-2</v>
      </c>
      <c r="AF51" s="187">
        <v>5.9073299999999898E-2</v>
      </c>
      <c r="AG51" s="187">
        <v>5.9073299999999898E-2</v>
      </c>
      <c r="AH51" s="187">
        <v>5.9073299999999898E-2</v>
      </c>
      <c r="AI51" s="187">
        <v>5.9073299999999898E-2</v>
      </c>
      <c r="AJ51" s="187">
        <v>5.9073299999999898E-2</v>
      </c>
      <c r="AK51" s="187">
        <v>5.9073299999999898E-2</v>
      </c>
      <c r="AL51" s="187">
        <v>5.9073299999999898E-2</v>
      </c>
      <c r="AM51" s="187">
        <v>5.9073299999999898E-2</v>
      </c>
      <c r="AN51" s="187">
        <v>1.4619979704696799E-2</v>
      </c>
      <c r="AO51" s="187">
        <v>7.2367160616666499E-3</v>
      </c>
      <c r="AP51" s="187">
        <v>1.14955969892409E-2</v>
      </c>
      <c r="AQ51" s="187">
        <v>1.10071977701233E-2</v>
      </c>
      <c r="AR51" s="187">
        <v>1.1797429775098201E-2</v>
      </c>
      <c r="AS51" s="187">
        <v>1.87434876448102E-3</v>
      </c>
      <c r="AT51" s="187">
        <v>1.21139268998949E-2</v>
      </c>
      <c r="AU51" s="188">
        <v>1.23247203173241E-2</v>
      </c>
      <c r="AV51" s="153">
        <v>1.46211315013818E-2</v>
      </c>
      <c r="AW51" s="153">
        <v>-0.146527815454217</v>
      </c>
      <c r="AX51" s="153">
        <v>4.1015074445056998E-5</v>
      </c>
    </row>
    <row r="52" spans="1:50" s="145" customFormat="1">
      <c r="A52" s="154" t="s">
        <v>323</v>
      </c>
      <c r="B52" s="189">
        <v>172.71063810000001</v>
      </c>
      <c r="C52" s="189">
        <v>207.62295839999999</v>
      </c>
      <c r="D52" s="189">
        <v>195.8279895</v>
      </c>
      <c r="E52" s="189">
        <v>180.64615140000001</v>
      </c>
      <c r="F52" s="189">
        <v>170.72183699999999</v>
      </c>
      <c r="G52" s="189">
        <v>142.70140169999999</v>
      </c>
      <c r="H52" s="189">
        <v>94.202222399999897</v>
      </c>
      <c r="I52" s="189">
        <v>72.778305599999896</v>
      </c>
      <c r="J52" s="189">
        <v>53.421954299999904</v>
      </c>
      <c r="K52" s="189">
        <v>46.805744699999899</v>
      </c>
      <c r="L52" s="189">
        <v>42.513084899999903</v>
      </c>
      <c r="M52" s="189">
        <v>38.141660699999903</v>
      </c>
      <c r="N52" s="189">
        <v>31.190702399999999</v>
      </c>
      <c r="O52" s="189">
        <v>30.737807100000001</v>
      </c>
      <c r="P52" s="189">
        <v>44.088372899999897</v>
      </c>
      <c r="Q52" s="189">
        <v>53.264425499999902</v>
      </c>
      <c r="R52" s="189">
        <v>83.549337299999905</v>
      </c>
      <c r="S52" s="189">
        <v>51.748210799999903</v>
      </c>
      <c r="T52" s="189">
        <v>49.621571999999901</v>
      </c>
      <c r="U52" s="189">
        <v>31.702670999999999</v>
      </c>
      <c r="V52" s="189">
        <v>27.941670899999998</v>
      </c>
      <c r="W52" s="189">
        <v>27.843215399999998</v>
      </c>
      <c r="X52" s="189">
        <v>31.9586553</v>
      </c>
      <c r="Y52" s="189">
        <v>34.774482599999899</v>
      </c>
      <c r="Z52" s="189">
        <v>40.307681699999897</v>
      </c>
      <c r="AA52" s="189">
        <v>40.366754999999998</v>
      </c>
      <c r="AB52" s="189">
        <v>42.020807400000002</v>
      </c>
      <c r="AC52" s="189">
        <v>39.086833499999997</v>
      </c>
      <c r="AD52" s="189">
        <v>60.431985899999901</v>
      </c>
      <c r="AE52" s="189">
        <v>59.526195299999898</v>
      </c>
      <c r="AF52" s="189">
        <v>55.056315599999898</v>
      </c>
      <c r="AG52" s="189">
        <v>58.837006799999898</v>
      </c>
      <c r="AH52" s="189">
        <v>58.699169099999899</v>
      </c>
      <c r="AI52" s="189">
        <v>58.915771199999902</v>
      </c>
      <c r="AJ52" s="189">
        <v>59.7821795999999</v>
      </c>
      <c r="AK52" s="189">
        <v>55.784886299999897</v>
      </c>
      <c r="AL52" s="189">
        <v>58.009980599999899</v>
      </c>
      <c r="AM52" s="189">
        <v>65.394143099999894</v>
      </c>
      <c r="AN52" s="189">
        <v>73.707464389367402</v>
      </c>
      <c r="AO52" s="189">
        <v>76.1796329193444</v>
      </c>
      <c r="AP52" s="189">
        <v>77.511729354543206</v>
      </c>
      <c r="AQ52" s="189">
        <v>90.958416390071406</v>
      </c>
      <c r="AR52" s="189">
        <v>93.880647933859507</v>
      </c>
      <c r="AS52" s="189">
        <v>92.702068927769403</v>
      </c>
      <c r="AT52" s="189">
        <v>86.534693590967194</v>
      </c>
      <c r="AU52" s="189">
        <v>84.8696252572107</v>
      </c>
      <c r="AV52" s="156">
        <v>-2.1921295113579101E-2</v>
      </c>
      <c r="AW52" s="156">
        <v>3.7676189485599698E-2</v>
      </c>
      <c r="AX52" s="156">
        <v>0.28243513105572499</v>
      </c>
    </row>
    <row r="53" spans="1:50">
      <c r="B53" s="187"/>
      <c r="C53" s="187"/>
      <c r="D53" s="187"/>
      <c r="E53" s="187"/>
      <c r="F53" s="187"/>
      <c r="G53" s="187"/>
      <c r="H53" s="187"/>
      <c r="I53" s="187"/>
      <c r="J53" s="187"/>
      <c r="K53" s="187"/>
      <c r="L53" s="187"/>
      <c r="M53" s="187"/>
      <c r="N53" s="187"/>
      <c r="O53" s="187"/>
      <c r="P53" s="187"/>
      <c r="Q53" s="187"/>
      <c r="R53" s="187"/>
      <c r="S53" s="187"/>
      <c r="T53" s="187"/>
      <c r="U53" s="187"/>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8"/>
      <c r="AV53" s="153"/>
      <c r="AW53" s="153"/>
      <c r="AX53" s="153"/>
    </row>
    <row r="54" spans="1:50">
      <c r="A54" s="144" t="s">
        <v>324</v>
      </c>
      <c r="B54" s="187">
        <v>15.1424559</v>
      </c>
      <c r="C54" s="187">
        <v>20.9513304</v>
      </c>
      <c r="D54" s="187">
        <v>23.1173514</v>
      </c>
      <c r="E54" s="187">
        <v>24.101906400000001</v>
      </c>
      <c r="F54" s="187">
        <v>19.730482200000001</v>
      </c>
      <c r="G54" s="187">
        <v>19.120058100000001</v>
      </c>
      <c r="H54" s="187">
        <v>13.2521103</v>
      </c>
      <c r="I54" s="187">
        <v>9.4911101999999907</v>
      </c>
      <c r="J54" s="187">
        <v>8.6050106999999905</v>
      </c>
      <c r="K54" s="187">
        <v>11.243618100000001</v>
      </c>
      <c r="L54" s="187">
        <v>14.9455449</v>
      </c>
      <c r="M54" s="187">
        <v>18.785309399999999</v>
      </c>
      <c r="N54" s="187">
        <v>14.7486339</v>
      </c>
      <c r="O54" s="187">
        <v>11.3223825</v>
      </c>
      <c r="P54" s="187">
        <v>12.0509532</v>
      </c>
      <c r="Q54" s="187">
        <v>8.9003771999999906</v>
      </c>
      <c r="R54" s="187">
        <v>8.8609949999999902</v>
      </c>
      <c r="S54" s="187">
        <v>9.0185237999999899</v>
      </c>
      <c r="T54" s="187">
        <v>13.232419200000001</v>
      </c>
      <c r="U54" s="187">
        <v>13.527785700000001</v>
      </c>
      <c r="V54" s="187">
        <v>13.980681000000001</v>
      </c>
      <c r="W54" s="187">
        <v>14.7486339</v>
      </c>
      <c r="X54" s="187">
        <v>13.6459323</v>
      </c>
      <c r="Y54" s="187">
        <v>13.6459323</v>
      </c>
      <c r="Z54" s="187">
        <v>13.2521103</v>
      </c>
      <c r="AA54" s="187">
        <v>13.389948</v>
      </c>
      <c r="AB54" s="187">
        <v>8.4671729999999901</v>
      </c>
      <c r="AC54" s="187">
        <v>8.2308797999999896</v>
      </c>
      <c r="AD54" s="187">
        <v>7.8764399999999899</v>
      </c>
      <c r="AE54" s="187">
        <v>6.6949739999999904</v>
      </c>
      <c r="AF54" s="187">
        <v>5.9073299999999902</v>
      </c>
      <c r="AG54" s="187">
        <v>6.4980629999999904</v>
      </c>
      <c r="AH54" s="187">
        <v>9.2154347999999899</v>
      </c>
      <c r="AI54" s="187">
        <v>9.7470944999999904</v>
      </c>
      <c r="AJ54" s="187">
        <v>10.830105</v>
      </c>
      <c r="AK54" s="187">
        <v>9.8455499999999905</v>
      </c>
      <c r="AL54" s="187">
        <v>7.0887959999999897</v>
      </c>
      <c r="AM54" s="187">
        <v>6.8918849999999896</v>
      </c>
      <c r="AN54" s="187">
        <v>17.828289545207099</v>
      </c>
      <c r="AO54" s="187">
        <v>18.5351493203957</v>
      </c>
      <c r="AP54" s="187">
        <v>19.4523717922246</v>
      </c>
      <c r="AQ54" s="187">
        <v>19.5219339422632</v>
      </c>
      <c r="AR54" s="187">
        <v>18.6402226688677</v>
      </c>
      <c r="AS54" s="187">
        <v>18.991098377893302</v>
      </c>
      <c r="AT54" s="187">
        <v>19.6415081452115</v>
      </c>
      <c r="AU54" s="188">
        <v>18.7994382084607</v>
      </c>
      <c r="AV54" s="153">
        <v>-4.5487063183467499E-2</v>
      </c>
      <c r="AW54" s="153">
        <v>6.1339228000574703E-2</v>
      </c>
      <c r="AX54" s="153">
        <v>6.2562097783381801E-2</v>
      </c>
    </row>
    <row r="55" spans="1:50">
      <c r="A55" s="144" t="s">
        <v>325</v>
      </c>
      <c r="B55" s="187">
        <v>3.26872259999999</v>
      </c>
      <c r="C55" s="187">
        <v>2.5992251999999998</v>
      </c>
      <c r="D55" s="187">
        <v>2.4416964000000001</v>
      </c>
      <c r="E55" s="187">
        <v>1.9494189</v>
      </c>
      <c r="F55" s="187">
        <v>2.1463299</v>
      </c>
      <c r="G55" s="187">
        <v>2.5401519000000001</v>
      </c>
      <c r="H55" s="187">
        <v>2.5204607999999999</v>
      </c>
      <c r="I55" s="187">
        <v>1.7918901</v>
      </c>
      <c r="J55" s="187">
        <v>1.378377</v>
      </c>
      <c r="K55" s="187">
        <v>1.1223927</v>
      </c>
      <c r="L55" s="187">
        <v>2.0478744</v>
      </c>
      <c r="M55" s="187">
        <v>1.7525078999999999</v>
      </c>
      <c r="N55" s="187">
        <v>0.98455499999999896</v>
      </c>
      <c r="O55" s="187">
        <v>0.39382199999999901</v>
      </c>
      <c r="P55" s="187">
        <v>0.39382199999999901</v>
      </c>
      <c r="Q55" s="187">
        <v>3.40656029999999</v>
      </c>
      <c r="R55" s="187">
        <v>4.64709959999999</v>
      </c>
      <c r="S55" s="187">
        <v>2.953665</v>
      </c>
      <c r="T55" s="187">
        <v>2.5598429999999999</v>
      </c>
      <c r="U55" s="187">
        <v>2.3629319999999998</v>
      </c>
      <c r="V55" s="187">
        <v>2.2644764999999998</v>
      </c>
      <c r="W55" s="187">
        <v>2.1660210000000002</v>
      </c>
      <c r="X55" s="187">
        <v>2.0872565999999999</v>
      </c>
      <c r="Y55" s="187">
        <v>1.8115812</v>
      </c>
      <c r="Z55" s="187">
        <v>1.8115812</v>
      </c>
      <c r="AA55" s="187">
        <v>1.6934346</v>
      </c>
      <c r="AB55" s="187">
        <v>1.6737435000000001</v>
      </c>
      <c r="AC55" s="187">
        <v>1.6737435000000001</v>
      </c>
      <c r="AD55" s="187">
        <v>1.6737435000000001</v>
      </c>
      <c r="AE55" s="187">
        <v>1.575288</v>
      </c>
      <c r="AF55" s="187">
        <v>1.575288</v>
      </c>
      <c r="AG55" s="187">
        <v>1.575288</v>
      </c>
      <c r="AH55" s="187">
        <v>1.6737435000000001</v>
      </c>
      <c r="AI55" s="187">
        <v>1.6737435000000001</v>
      </c>
      <c r="AJ55" s="187">
        <v>1.6737435000000001</v>
      </c>
      <c r="AK55" s="187">
        <v>1.1814659999999999</v>
      </c>
      <c r="AL55" s="187">
        <v>1.1814659999999999</v>
      </c>
      <c r="AM55" s="187">
        <v>0.78764399999999901</v>
      </c>
      <c r="AN55" s="187">
        <v>5.2086777294261797</v>
      </c>
      <c r="AO55" s="187">
        <v>6.0370684770571303</v>
      </c>
      <c r="AP55" s="187">
        <v>6.06395446737399</v>
      </c>
      <c r="AQ55" s="187">
        <v>6.1030336594318699</v>
      </c>
      <c r="AR55" s="187">
        <v>5.0629985855629496</v>
      </c>
      <c r="AS55" s="187">
        <v>4.8885044653976104</v>
      </c>
      <c r="AT55" s="187">
        <v>5.1205851430506302</v>
      </c>
      <c r="AU55" s="188">
        <v>5.1421695878394598</v>
      </c>
      <c r="AV55" s="153">
        <v>1.47147267269676E-3</v>
      </c>
      <c r="AW55" s="153">
        <v>0.118312215619137</v>
      </c>
      <c r="AX55" s="153">
        <v>1.71124750115332E-2</v>
      </c>
    </row>
    <row r="56" spans="1:50">
      <c r="A56" s="144" t="s">
        <v>402</v>
      </c>
      <c r="B56" s="187">
        <v>5.9270210999999904</v>
      </c>
      <c r="C56" s="187">
        <v>8.2111886999999903</v>
      </c>
      <c r="D56" s="187">
        <v>8.3884085999999893</v>
      </c>
      <c r="E56" s="187">
        <v>10.4756652</v>
      </c>
      <c r="F56" s="187">
        <v>9.2351258999999892</v>
      </c>
      <c r="G56" s="187">
        <v>8.9791415999999895</v>
      </c>
      <c r="H56" s="187">
        <v>4.5683351999999902</v>
      </c>
      <c r="I56" s="187">
        <v>4.9621571999999903</v>
      </c>
      <c r="J56" s="187">
        <v>6.4980629999999904</v>
      </c>
      <c r="K56" s="187">
        <v>6.8525027999999901</v>
      </c>
      <c r="L56" s="187">
        <v>5.7104189999999901</v>
      </c>
      <c r="M56" s="187">
        <v>6.6949739999999904</v>
      </c>
      <c r="N56" s="187">
        <v>4.3320419999999897</v>
      </c>
      <c r="O56" s="187">
        <v>5.0803037999999896</v>
      </c>
      <c r="P56" s="187">
        <v>4.4304974999999898</v>
      </c>
      <c r="Q56" s="187">
        <v>7.3841624999999897</v>
      </c>
      <c r="R56" s="187">
        <v>7.2463247999999902</v>
      </c>
      <c r="S56" s="187">
        <v>4.0169844000000001</v>
      </c>
      <c r="T56" s="187">
        <v>3.40656029999999</v>
      </c>
      <c r="U56" s="187">
        <v>3.4853247000000001</v>
      </c>
      <c r="V56" s="187">
        <v>3.50501579999999</v>
      </c>
      <c r="W56" s="187">
        <v>3.5640890999999901</v>
      </c>
      <c r="X56" s="187">
        <v>3.64285349999999</v>
      </c>
      <c r="Y56" s="187">
        <v>3.6034712999999998</v>
      </c>
      <c r="Z56" s="187">
        <v>2.9930471999999999</v>
      </c>
      <c r="AA56" s="187">
        <v>2.7173718</v>
      </c>
      <c r="AB56" s="187">
        <v>2.6779896000000001</v>
      </c>
      <c r="AC56" s="187">
        <v>1.5359058000000001</v>
      </c>
      <c r="AD56" s="187">
        <v>1.4768325</v>
      </c>
      <c r="AE56" s="187">
        <v>1.7721990000000001</v>
      </c>
      <c r="AF56" s="187">
        <v>5.0803037999999896</v>
      </c>
      <c r="AG56" s="187">
        <v>5.8679477999999898</v>
      </c>
      <c r="AH56" s="187">
        <v>5.7301100999999903</v>
      </c>
      <c r="AI56" s="187">
        <v>7.7582933999999897</v>
      </c>
      <c r="AJ56" s="187">
        <v>6.4192985999999896</v>
      </c>
      <c r="AK56" s="187">
        <v>6.8525027999999901</v>
      </c>
      <c r="AL56" s="187">
        <v>2.5598429999999999</v>
      </c>
      <c r="AM56" s="187">
        <v>7.7189111999999902</v>
      </c>
      <c r="AN56" s="187">
        <v>8.3318245103164497</v>
      </c>
      <c r="AO56" s="187">
        <v>5.8696823072333499</v>
      </c>
      <c r="AP56" s="187">
        <v>5.4311588217231703</v>
      </c>
      <c r="AQ56" s="187">
        <v>4.9320515307473398</v>
      </c>
      <c r="AR56" s="187">
        <v>7.9791165363601602</v>
      </c>
      <c r="AS56" s="187">
        <v>9.4036118557285597</v>
      </c>
      <c r="AT56" s="187">
        <v>10.2452367606358</v>
      </c>
      <c r="AU56" s="188">
        <v>5.0395741940507497</v>
      </c>
      <c r="AV56" s="153">
        <v>-0.50944961223718599</v>
      </c>
      <c r="AW56" s="153">
        <v>4.7860433815086097E-2</v>
      </c>
      <c r="AX56" s="153">
        <v>1.6771050816450299E-2</v>
      </c>
    </row>
    <row r="57" spans="1:50">
      <c r="A57" s="144" t="s">
        <v>403</v>
      </c>
      <c r="B57" s="187">
        <v>36.526990499999897</v>
      </c>
      <c r="C57" s="187">
        <v>42.276791699999897</v>
      </c>
      <c r="D57" s="187">
        <v>41.252854499999899</v>
      </c>
      <c r="E57" s="187">
        <v>39.480655499999898</v>
      </c>
      <c r="F57" s="187">
        <v>56.454383699999902</v>
      </c>
      <c r="G57" s="187">
        <v>46.234702799999901</v>
      </c>
      <c r="H57" s="187">
        <v>28.256728500000001</v>
      </c>
      <c r="I57" s="187">
        <v>25.243990199999999</v>
      </c>
      <c r="J57" s="187">
        <v>24.653257199999999</v>
      </c>
      <c r="K57" s="187">
        <v>25.401519</v>
      </c>
      <c r="L57" s="187">
        <v>27.7053777</v>
      </c>
      <c r="M57" s="187">
        <v>27.4100112</v>
      </c>
      <c r="N57" s="187">
        <v>24.200361900000001</v>
      </c>
      <c r="O57" s="187">
        <v>29.024681399999999</v>
      </c>
      <c r="P57" s="187">
        <v>36.881430299999899</v>
      </c>
      <c r="Q57" s="187">
        <v>44.127755099999902</v>
      </c>
      <c r="R57" s="187">
        <v>48.558252599999904</v>
      </c>
      <c r="S57" s="187">
        <v>51.767901899999899</v>
      </c>
      <c r="T57" s="187">
        <v>50.7439646999999</v>
      </c>
      <c r="U57" s="187">
        <v>52.988750099999898</v>
      </c>
      <c r="V57" s="187">
        <v>51.610373099999897</v>
      </c>
      <c r="W57" s="187">
        <v>52.358634899999899</v>
      </c>
      <c r="X57" s="187">
        <v>44.501885999999899</v>
      </c>
      <c r="Y57" s="187">
        <v>41.154398999999898</v>
      </c>
      <c r="Z57" s="187">
        <v>37.117723499999997</v>
      </c>
      <c r="AA57" s="187">
        <v>33.868692000000003</v>
      </c>
      <c r="AB57" s="187">
        <v>33.081048000000003</v>
      </c>
      <c r="AC57" s="187">
        <v>37.216178999999897</v>
      </c>
      <c r="AD57" s="187">
        <v>36.428534999999897</v>
      </c>
      <c r="AE57" s="187">
        <v>44.501885999999899</v>
      </c>
      <c r="AF57" s="187">
        <v>44.304974999999899</v>
      </c>
      <c r="AG57" s="187">
        <v>43.911152999999899</v>
      </c>
      <c r="AH57" s="187">
        <v>43.911152999999899</v>
      </c>
      <c r="AI57" s="187">
        <v>35.1683045999999</v>
      </c>
      <c r="AJ57" s="187">
        <v>28.374875100000001</v>
      </c>
      <c r="AK57" s="187">
        <v>32.411550599999998</v>
      </c>
      <c r="AL57" s="187">
        <v>28.0991997</v>
      </c>
      <c r="AM57" s="187">
        <v>25.952869799999998</v>
      </c>
      <c r="AN57" s="187">
        <v>18.669792141902899</v>
      </c>
      <c r="AO57" s="187">
        <v>16.736910252206101</v>
      </c>
      <c r="AP57" s="187">
        <v>15.0991306983887</v>
      </c>
      <c r="AQ57" s="187">
        <v>14.625860342960401</v>
      </c>
      <c r="AR57" s="187">
        <v>15.2438953247587</v>
      </c>
      <c r="AS57" s="187">
        <v>14.7485776775376</v>
      </c>
      <c r="AT57" s="187">
        <v>15.6935177787727</v>
      </c>
      <c r="AU57" s="188">
        <v>14.16995669151</v>
      </c>
      <c r="AV57" s="153">
        <v>-9.9549179345955405E-2</v>
      </c>
      <c r="AW57" s="153">
        <v>-5.7505912346848001E-2</v>
      </c>
      <c r="AX57" s="153">
        <v>4.7155782331919201E-2</v>
      </c>
    </row>
    <row r="58" spans="1:50">
      <c r="A58" s="144" t="s">
        <v>390</v>
      </c>
      <c r="B58" s="187">
        <v>7.7779844999999899</v>
      </c>
      <c r="C58" s="187">
        <v>6.8328116999999899</v>
      </c>
      <c r="D58" s="187">
        <v>8.8806860999999895</v>
      </c>
      <c r="E58" s="187">
        <v>7.7779844999999899</v>
      </c>
      <c r="F58" s="187">
        <v>8.6050106999999905</v>
      </c>
      <c r="G58" s="187">
        <v>8.3884085999999893</v>
      </c>
      <c r="H58" s="187">
        <v>8.9200682999999898</v>
      </c>
      <c r="I58" s="187">
        <v>8.5065551999999904</v>
      </c>
      <c r="J58" s="187">
        <v>8.07335099999999</v>
      </c>
      <c r="K58" s="187">
        <v>8.6640839999999901</v>
      </c>
      <c r="L58" s="187">
        <v>8.5065551999999904</v>
      </c>
      <c r="M58" s="187">
        <v>8.7231572999999898</v>
      </c>
      <c r="N58" s="187">
        <v>8.0930420999999892</v>
      </c>
      <c r="O58" s="187">
        <v>8.9791415999999895</v>
      </c>
      <c r="P58" s="187">
        <v>9.2548169999999903</v>
      </c>
      <c r="Q58" s="187">
        <v>9.3926546999999907</v>
      </c>
      <c r="R58" s="187">
        <v>14.4335763</v>
      </c>
      <c r="S58" s="187">
        <v>15.9694821</v>
      </c>
      <c r="T58" s="187">
        <v>15.1424559</v>
      </c>
      <c r="U58" s="187">
        <v>16.7768172</v>
      </c>
      <c r="V58" s="187">
        <v>19.888010999999999</v>
      </c>
      <c r="W58" s="187">
        <v>19.415424600000001</v>
      </c>
      <c r="X58" s="187">
        <v>20.7544194</v>
      </c>
      <c r="Y58" s="187">
        <v>20.9513304</v>
      </c>
      <c r="Z58" s="187">
        <v>21.0497859</v>
      </c>
      <c r="AA58" s="187">
        <v>20.6362728</v>
      </c>
      <c r="AB58" s="187">
        <v>20.183377499999999</v>
      </c>
      <c r="AC58" s="187">
        <v>24.3185085</v>
      </c>
      <c r="AD58" s="187">
        <v>23.944377599999999</v>
      </c>
      <c r="AE58" s="187">
        <v>26.0119431</v>
      </c>
      <c r="AF58" s="187">
        <v>26.878351500000001</v>
      </c>
      <c r="AG58" s="187">
        <v>26.248236299999999</v>
      </c>
      <c r="AH58" s="187">
        <v>25.2242991</v>
      </c>
      <c r="AI58" s="187">
        <v>26.051325299999998</v>
      </c>
      <c r="AJ58" s="187">
        <v>26.681440500000001</v>
      </c>
      <c r="AK58" s="187">
        <v>25.795341000000001</v>
      </c>
      <c r="AL58" s="187">
        <v>26.2088541</v>
      </c>
      <c r="AM58" s="187">
        <v>24.357890699999999</v>
      </c>
      <c r="AN58" s="187">
        <v>18.7289676857405</v>
      </c>
      <c r="AO58" s="187">
        <v>19.503610507653601</v>
      </c>
      <c r="AP58" s="187">
        <v>20.997016824429998</v>
      </c>
      <c r="AQ58" s="187">
        <v>21.019795990238901</v>
      </c>
      <c r="AR58" s="187">
        <v>18.8956953606139</v>
      </c>
      <c r="AS58" s="187">
        <v>17.259165605825299</v>
      </c>
      <c r="AT58" s="187">
        <v>16.540791346038802</v>
      </c>
      <c r="AU58" s="188">
        <v>15.8033988648457</v>
      </c>
      <c r="AV58" s="153">
        <v>-4.7190678504210597E-2</v>
      </c>
      <c r="AW58" s="153">
        <v>-4.6688787570976401E-2</v>
      </c>
      <c r="AX58" s="153">
        <v>5.2591666523699898E-2</v>
      </c>
    </row>
    <row r="59" spans="1:50" s="145" customFormat="1">
      <c r="A59" s="154" t="s">
        <v>333</v>
      </c>
      <c r="B59" s="189">
        <v>68.643174599999895</v>
      </c>
      <c r="C59" s="189">
        <v>80.871347699999902</v>
      </c>
      <c r="D59" s="189">
        <v>84.080996999999897</v>
      </c>
      <c r="E59" s="189">
        <v>83.785630499999897</v>
      </c>
      <c r="F59" s="189">
        <v>96.171332399999898</v>
      </c>
      <c r="G59" s="189">
        <v>85.262462999999897</v>
      </c>
      <c r="H59" s="189">
        <v>57.517703099999899</v>
      </c>
      <c r="I59" s="189">
        <v>49.995702899999898</v>
      </c>
      <c r="J59" s="189">
        <v>49.208058899999898</v>
      </c>
      <c r="K59" s="189">
        <v>53.284116599999898</v>
      </c>
      <c r="L59" s="189">
        <v>58.915771199999902</v>
      </c>
      <c r="M59" s="189">
        <v>63.365959799999899</v>
      </c>
      <c r="N59" s="189">
        <v>52.358634899999899</v>
      </c>
      <c r="O59" s="189">
        <v>54.800331299999897</v>
      </c>
      <c r="P59" s="189">
        <v>63.011519999999898</v>
      </c>
      <c r="Q59" s="189">
        <v>73.211509799999902</v>
      </c>
      <c r="R59" s="189">
        <v>83.746248299999905</v>
      </c>
      <c r="S59" s="189">
        <v>83.726557199999903</v>
      </c>
      <c r="T59" s="189">
        <v>85.0852430999999</v>
      </c>
      <c r="U59" s="189">
        <v>89.141609699999904</v>
      </c>
      <c r="V59" s="189">
        <v>91.248557399999896</v>
      </c>
      <c r="W59" s="189">
        <v>92.252803499999899</v>
      </c>
      <c r="X59" s="189">
        <v>84.632347799999906</v>
      </c>
      <c r="Y59" s="189">
        <v>81.166714199999902</v>
      </c>
      <c r="Z59" s="189">
        <v>76.224248099999897</v>
      </c>
      <c r="AA59" s="189">
        <v>72.305719199999899</v>
      </c>
      <c r="AB59" s="189">
        <v>66.083331599999894</v>
      </c>
      <c r="AC59" s="189">
        <v>72.975216599999897</v>
      </c>
      <c r="AD59" s="189">
        <v>71.399928599999896</v>
      </c>
      <c r="AE59" s="189">
        <v>80.556290099999899</v>
      </c>
      <c r="AF59" s="189">
        <v>83.746248299999905</v>
      </c>
      <c r="AG59" s="189">
        <v>84.1006880999999</v>
      </c>
      <c r="AH59" s="189">
        <v>85.754740499999897</v>
      </c>
      <c r="AI59" s="189">
        <v>80.398761299999904</v>
      </c>
      <c r="AJ59" s="189">
        <v>73.9794626999999</v>
      </c>
      <c r="AK59" s="189">
        <v>76.086410399999906</v>
      </c>
      <c r="AL59" s="189">
        <v>65.1381587999999</v>
      </c>
      <c r="AM59" s="189">
        <v>65.709200699999897</v>
      </c>
      <c r="AN59" s="189">
        <v>68.767551612593195</v>
      </c>
      <c r="AO59" s="189">
        <v>66.682420864545904</v>
      </c>
      <c r="AP59" s="189">
        <v>67.043632604140498</v>
      </c>
      <c r="AQ59" s="189">
        <v>66.202675465641704</v>
      </c>
      <c r="AR59" s="189">
        <v>65.821928476163393</v>
      </c>
      <c r="AS59" s="189">
        <v>65.290957982382395</v>
      </c>
      <c r="AT59" s="189">
        <v>67.241639173709302</v>
      </c>
      <c r="AU59" s="189">
        <v>58.954537546706597</v>
      </c>
      <c r="AV59" s="156">
        <v>-0.12563910847885601</v>
      </c>
      <c r="AW59" s="156">
        <v>-9.5040322153100397E-3</v>
      </c>
      <c r="AX59" s="156">
        <v>0.196193072466984</v>
      </c>
    </row>
    <row r="60" spans="1:50">
      <c r="B60" s="187"/>
      <c r="C60" s="187"/>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8"/>
      <c r="AV60" s="153"/>
      <c r="AW60" s="153"/>
      <c r="AX60" s="153"/>
    </row>
    <row r="61" spans="1:50">
      <c r="A61" s="144" t="s">
        <v>334</v>
      </c>
      <c r="B61" s="187" t="s">
        <v>273</v>
      </c>
      <c r="C61" s="187" t="s">
        <v>273</v>
      </c>
      <c r="D61" s="187" t="s">
        <v>273</v>
      </c>
      <c r="E61" s="187" t="s">
        <v>273</v>
      </c>
      <c r="F61" s="187" t="s">
        <v>273</v>
      </c>
      <c r="G61" s="187" t="s">
        <v>273</v>
      </c>
      <c r="H61" s="187" t="s">
        <v>273</v>
      </c>
      <c r="I61" s="187" t="s">
        <v>273</v>
      </c>
      <c r="J61" s="187" t="s">
        <v>273</v>
      </c>
      <c r="K61" s="187" t="s">
        <v>273</v>
      </c>
      <c r="L61" s="187" t="s">
        <v>273</v>
      </c>
      <c r="M61" s="187" t="s">
        <v>273</v>
      </c>
      <c r="N61" s="187" t="s">
        <v>273</v>
      </c>
      <c r="O61" s="187" t="s">
        <v>273</v>
      </c>
      <c r="P61" s="187" t="s">
        <v>273</v>
      </c>
      <c r="Q61" s="187" t="s">
        <v>273</v>
      </c>
      <c r="R61" s="187" t="s">
        <v>273</v>
      </c>
      <c r="S61" s="187" t="s">
        <v>273</v>
      </c>
      <c r="T61" s="187" t="s">
        <v>273</v>
      </c>
      <c r="U61" s="187" t="s">
        <v>273</v>
      </c>
      <c r="V61" s="187" t="s">
        <v>273</v>
      </c>
      <c r="W61" s="187" t="s">
        <v>273</v>
      </c>
      <c r="X61" s="187" t="s">
        <v>273</v>
      </c>
      <c r="Y61" s="187" t="s">
        <v>273</v>
      </c>
      <c r="Z61" s="187" t="s">
        <v>273</v>
      </c>
      <c r="AA61" s="187" t="s">
        <v>273</v>
      </c>
      <c r="AB61" s="187">
        <v>0.39382199999999901</v>
      </c>
      <c r="AC61" s="187">
        <v>0.39382199999999901</v>
      </c>
      <c r="AD61" s="187">
        <v>0.39382199999999901</v>
      </c>
      <c r="AE61" s="187">
        <v>0.39382199999999901</v>
      </c>
      <c r="AF61" s="187">
        <v>0.39382199999999901</v>
      </c>
      <c r="AG61" s="187">
        <v>0.39382199999999901</v>
      </c>
      <c r="AH61" s="187">
        <v>0.39382199999999901</v>
      </c>
      <c r="AI61" s="187">
        <v>0.39382199999999901</v>
      </c>
      <c r="AJ61" s="187">
        <v>0.39382199999999901</v>
      </c>
      <c r="AK61" s="187">
        <v>0.43320419999999898</v>
      </c>
      <c r="AL61" s="187">
        <v>0.29536649999999998</v>
      </c>
      <c r="AM61" s="187">
        <v>0.29536649999999998</v>
      </c>
      <c r="AN61" s="187">
        <v>1.6979358163876099</v>
      </c>
      <c r="AO61" s="187">
        <v>2.3110960560998799</v>
      </c>
      <c r="AP61" s="187">
        <v>2.29965623150831</v>
      </c>
      <c r="AQ61" s="187">
        <v>1.51388861125424</v>
      </c>
      <c r="AR61" s="187">
        <v>1.44399720814017</v>
      </c>
      <c r="AS61" s="187">
        <v>1.8085402801649599</v>
      </c>
      <c r="AT61" s="187">
        <v>2.8234352789748001</v>
      </c>
      <c r="AU61" s="188">
        <v>1.9980599485313</v>
      </c>
      <c r="AV61" s="153">
        <v>-0.29426369954987303</v>
      </c>
      <c r="AW61" s="153">
        <v>0.21772097393152201</v>
      </c>
      <c r="AX61" s="153">
        <v>6.6492849675059201E-3</v>
      </c>
    </row>
    <row r="62" spans="1:50">
      <c r="A62" s="144" t="s">
        <v>335</v>
      </c>
      <c r="B62" s="187" t="s">
        <v>273</v>
      </c>
      <c r="C62" s="187" t="s">
        <v>273</v>
      </c>
      <c r="D62" s="187" t="s">
        <v>273</v>
      </c>
      <c r="E62" s="187" t="s">
        <v>273</v>
      </c>
      <c r="F62" s="187" t="s">
        <v>273</v>
      </c>
      <c r="G62" s="187" t="s">
        <v>273</v>
      </c>
      <c r="H62" s="187" t="s">
        <v>273</v>
      </c>
      <c r="I62" s="187" t="s">
        <v>273</v>
      </c>
      <c r="J62" s="187" t="s">
        <v>273</v>
      </c>
      <c r="K62" s="187" t="s">
        <v>273</v>
      </c>
      <c r="L62" s="187" t="s">
        <v>273</v>
      </c>
      <c r="M62" s="187" t="s">
        <v>273</v>
      </c>
      <c r="N62" s="187" t="s">
        <v>273</v>
      </c>
      <c r="O62" s="187" t="s">
        <v>273</v>
      </c>
      <c r="P62" s="187" t="s">
        <v>273</v>
      </c>
      <c r="Q62" s="187" t="s">
        <v>273</v>
      </c>
      <c r="R62" s="187" t="s">
        <v>273</v>
      </c>
      <c r="S62" s="187" t="s">
        <v>273</v>
      </c>
      <c r="T62" s="187" t="s">
        <v>273</v>
      </c>
      <c r="U62" s="187" t="s">
        <v>273</v>
      </c>
      <c r="V62" s="187" t="s">
        <v>273</v>
      </c>
      <c r="W62" s="187" t="s">
        <v>273</v>
      </c>
      <c r="X62" s="187" t="s">
        <v>273</v>
      </c>
      <c r="Y62" s="187" t="s">
        <v>273</v>
      </c>
      <c r="Z62" s="187" t="s">
        <v>273</v>
      </c>
      <c r="AA62" s="187" t="s">
        <v>273</v>
      </c>
      <c r="AB62" s="187" t="s">
        <v>273</v>
      </c>
      <c r="AC62" s="187" t="s">
        <v>273</v>
      </c>
      <c r="AD62" s="187" t="s">
        <v>273</v>
      </c>
      <c r="AE62" s="187" t="s">
        <v>273</v>
      </c>
      <c r="AF62" s="187" t="s">
        <v>273</v>
      </c>
      <c r="AG62" s="187" t="s">
        <v>273</v>
      </c>
      <c r="AH62" s="187" t="s">
        <v>273</v>
      </c>
      <c r="AI62" s="187" t="s">
        <v>273</v>
      </c>
      <c r="AJ62" s="187" t="s">
        <v>273</v>
      </c>
      <c r="AK62" s="187" t="s">
        <v>273</v>
      </c>
      <c r="AL62" s="187" t="s">
        <v>273</v>
      </c>
      <c r="AM62" s="187" t="s">
        <v>273</v>
      </c>
      <c r="AN62" s="187">
        <v>2.3285478749518002E-2</v>
      </c>
      <c r="AO62" s="187">
        <v>3.4237205504769101E-2</v>
      </c>
      <c r="AP62" s="187">
        <v>5.8399731366639097E-2</v>
      </c>
      <c r="AQ62" s="187">
        <v>3.0337180451101901E-2</v>
      </c>
      <c r="AR62" s="187">
        <v>2.1130855886397099E-2</v>
      </c>
      <c r="AS62" s="187">
        <v>3.6050795975102301E-2</v>
      </c>
      <c r="AT62" s="187">
        <v>3.9987089178125601E-2</v>
      </c>
      <c r="AU62" s="188">
        <v>4.9942912123628599E-2</v>
      </c>
      <c r="AV62" s="153">
        <v>0.24556343317984999</v>
      </c>
      <c r="AW62" s="153" t="s">
        <v>273</v>
      </c>
      <c r="AX62" s="153">
        <v>1.66203549128352E-4</v>
      </c>
    </row>
    <row r="63" spans="1:50">
      <c r="A63" s="144" t="s">
        <v>404</v>
      </c>
      <c r="B63" s="187" t="s">
        <v>273</v>
      </c>
      <c r="C63" s="187" t="s">
        <v>273</v>
      </c>
      <c r="D63" s="187" t="s">
        <v>273</v>
      </c>
      <c r="E63" s="187" t="s">
        <v>273</v>
      </c>
      <c r="F63" s="187" t="s">
        <v>273</v>
      </c>
      <c r="G63" s="187" t="s">
        <v>273</v>
      </c>
      <c r="H63" s="187" t="s">
        <v>273</v>
      </c>
      <c r="I63" s="187" t="s">
        <v>273</v>
      </c>
      <c r="J63" s="187" t="s">
        <v>273</v>
      </c>
      <c r="K63" s="187" t="s">
        <v>273</v>
      </c>
      <c r="L63" s="187" t="s">
        <v>273</v>
      </c>
      <c r="M63" s="187" t="s">
        <v>273</v>
      </c>
      <c r="N63" s="187" t="s">
        <v>273</v>
      </c>
      <c r="O63" s="187" t="s">
        <v>273</v>
      </c>
      <c r="P63" s="187" t="s">
        <v>273</v>
      </c>
      <c r="Q63" s="187" t="s">
        <v>273</v>
      </c>
      <c r="R63" s="187" t="s">
        <v>273</v>
      </c>
      <c r="S63" s="187" t="s">
        <v>273</v>
      </c>
      <c r="T63" s="187" t="s">
        <v>273</v>
      </c>
      <c r="U63" s="187" t="s">
        <v>273</v>
      </c>
      <c r="V63" s="187" t="s">
        <v>273</v>
      </c>
      <c r="W63" s="187" t="s">
        <v>273</v>
      </c>
      <c r="X63" s="187" t="s">
        <v>273</v>
      </c>
      <c r="Y63" s="187" t="s">
        <v>273</v>
      </c>
      <c r="Z63" s="187" t="s">
        <v>273</v>
      </c>
      <c r="AA63" s="187" t="s">
        <v>273</v>
      </c>
      <c r="AB63" s="187" t="s">
        <v>273</v>
      </c>
      <c r="AC63" s="187" t="s">
        <v>273</v>
      </c>
      <c r="AD63" s="187" t="s">
        <v>273</v>
      </c>
      <c r="AE63" s="187" t="s">
        <v>273</v>
      </c>
      <c r="AF63" s="187" t="s">
        <v>273</v>
      </c>
      <c r="AG63" s="187" t="s">
        <v>273</v>
      </c>
      <c r="AH63" s="187" t="s">
        <v>273</v>
      </c>
      <c r="AI63" s="187" t="s">
        <v>273</v>
      </c>
      <c r="AJ63" s="187" t="s">
        <v>273</v>
      </c>
      <c r="AK63" s="187" t="s">
        <v>273</v>
      </c>
      <c r="AL63" s="187" t="s">
        <v>273</v>
      </c>
      <c r="AM63" s="187" t="s">
        <v>273</v>
      </c>
      <c r="AN63" s="187" t="s">
        <v>273</v>
      </c>
      <c r="AO63" s="187" t="s">
        <v>273</v>
      </c>
      <c r="AP63" s="187" t="s">
        <v>273</v>
      </c>
      <c r="AQ63" s="187" t="s">
        <v>273</v>
      </c>
      <c r="AR63" s="187" t="s">
        <v>273</v>
      </c>
      <c r="AS63" s="187" t="s">
        <v>273</v>
      </c>
      <c r="AT63" s="187" t="s">
        <v>273</v>
      </c>
      <c r="AU63" s="190" t="s">
        <v>273</v>
      </c>
      <c r="AV63" s="187" t="s">
        <v>273</v>
      </c>
      <c r="AW63" s="187" t="s">
        <v>273</v>
      </c>
      <c r="AX63" s="187" t="s">
        <v>273</v>
      </c>
    </row>
    <row r="64" spans="1:50">
      <c r="A64" s="144" t="s">
        <v>336</v>
      </c>
      <c r="B64" s="187" t="s">
        <v>273</v>
      </c>
      <c r="C64" s="187" t="s">
        <v>273</v>
      </c>
      <c r="D64" s="187" t="s">
        <v>273</v>
      </c>
      <c r="E64" s="187" t="s">
        <v>273</v>
      </c>
      <c r="F64" s="187" t="s">
        <v>273</v>
      </c>
      <c r="G64" s="187" t="s">
        <v>273</v>
      </c>
      <c r="H64" s="187" t="s">
        <v>273</v>
      </c>
      <c r="I64" s="187" t="s">
        <v>273</v>
      </c>
      <c r="J64" s="187" t="s">
        <v>273</v>
      </c>
      <c r="K64" s="187" t="s">
        <v>273</v>
      </c>
      <c r="L64" s="187" t="s">
        <v>273</v>
      </c>
      <c r="M64" s="187" t="s">
        <v>273</v>
      </c>
      <c r="N64" s="187" t="s">
        <v>273</v>
      </c>
      <c r="O64" s="187" t="s">
        <v>273</v>
      </c>
      <c r="P64" s="187" t="s">
        <v>273</v>
      </c>
      <c r="Q64" s="187" t="s">
        <v>273</v>
      </c>
      <c r="R64" s="187" t="s">
        <v>273</v>
      </c>
      <c r="S64" s="187" t="s">
        <v>273</v>
      </c>
      <c r="T64" s="187" t="s">
        <v>273</v>
      </c>
      <c r="U64" s="187" t="s">
        <v>273</v>
      </c>
      <c r="V64" s="187" t="s">
        <v>273</v>
      </c>
      <c r="W64" s="187" t="s">
        <v>273</v>
      </c>
      <c r="X64" s="187" t="s">
        <v>273</v>
      </c>
      <c r="Y64" s="187" t="s">
        <v>273</v>
      </c>
      <c r="Z64" s="187" t="s">
        <v>273</v>
      </c>
      <c r="AA64" s="187" t="s">
        <v>273</v>
      </c>
      <c r="AB64" s="187" t="s">
        <v>273</v>
      </c>
      <c r="AC64" s="187" t="s">
        <v>273</v>
      </c>
      <c r="AD64" s="187" t="s">
        <v>273</v>
      </c>
      <c r="AE64" s="187" t="s">
        <v>273</v>
      </c>
      <c r="AF64" s="187" t="s">
        <v>273</v>
      </c>
      <c r="AG64" s="187" t="s">
        <v>273</v>
      </c>
      <c r="AH64" s="187" t="s">
        <v>273</v>
      </c>
      <c r="AI64" s="187" t="s">
        <v>273</v>
      </c>
      <c r="AJ64" s="187">
        <v>3.83976449999999</v>
      </c>
      <c r="AK64" s="187">
        <v>3.6034712999999998</v>
      </c>
      <c r="AL64" s="187">
        <v>3.7610000999999902</v>
      </c>
      <c r="AM64" s="187">
        <v>3.83976449999999</v>
      </c>
      <c r="AN64" s="187">
        <v>4.9122080972777997</v>
      </c>
      <c r="AO64" s="187">
        <v>5.0490597161176396</v>
      </c>
      <c r="AP64" s="187">
        <v>4.9705357034261501</v>
      </c>
      <c r="AQ64" s="187">
        <v>4.6715893505510504</v>
      </c>
      <c r="AR64" s="187">
        <v>3.6328215030098199</v>
      </c>
      <c r="AS64" s="187">
        <v>4.04211405387918</v>
      </c>
      <c r="AT64" s="187">
        <v>4.41351385670621</v>
      </c>
      <c r="AU64" s="188">
        <v>5.8236090326130103</v>
      </c>
      <c r="AV64" s="153">
        <v>0.315889724397099</v>
      </c>
      <c r="AW64" s="153">
        <v>1.4023431459034201E-2</v>
      </c>
      <c r="AX64" s="153">
        <v>1.93802173081189E-2</v>
      </c>
    </row>
    <row r="65" spans="1:50">
      <c r="A65" s="144" t="s">
        <v>338</v>
      </c>
      <c r="B65" s="187" t="s">
        <v>273</v>
      </c>
      <c r="C65" s="187" t="s">
        <v>273</v>
      </c>
      <c r="D65" s="187" t="s">
        <v>273</v>
      </c>
      <c r="E65" s="187" t="s">
        <v>273</v>
      </c>
      <c r="F65" s="187" t="s">
        <v>273</v>
      </c>
      <c r="G65" s="187" t="s">
        <v>273</v>
      </c>
      <c r="H65" s="187">
        <v>1.1420838</v>
      </c>
      <c r="I65" s="187">
        <v>0.72857069999999902</v>
      </c>
      <c r="J65" s="187">
        <v>4.07605769999999</v>
      </c>
      <c r="K65" s="187">
        <v>6.6949739999999904</v>
      </c>
      <c r="L65" s="187">
        <v>7.60076459999999</v>
      </c>
      <c r="M65" s="187">
        <v>5.1984503999999898</v>
      </c>
      <c r="N65" s="187">
        <v>6.3799163999999902</v>
      </c>
      <c r="O65" s="187">
        <v>7.1478692999999902</v>
      </c>
      <c r="P65" s="187">
        <v>9.1957436999999906</v>
      </c>
      <c r="Q65" s="187">
        <v>11.0663982</v>
      </c>
      <c r="R65" s="187">
        <v>11.223927</v>
      </c>
      <c r="S65" s="187">
        <v>5.7498011999999896</v>
      </c>
      <c r="T65" s="187">
        <v>4.9227749999999899</v>
      </c>
      <c r="U65" s="187">
        <v>3.9382199999999901</v>
      </c>
      <c r="V65" s="187">
        <v>5.21814149999999</v>
      </c>
      <c r="W65" s="187">
        <v>4.8046283999999897</v>
      </c>
      <c r="X65" s="187">
        <v>4.8243194999999899</v>
      </c>
      <c r="Y65" s="187">
        <v>4.8046283999999897</v>
      </c>
      <c r="Z65" s="187">
        <v>4.7849372999999904</v>
      </c>
      <c r="AA65" s="187">
        <v>1.4768325</v>
      </c>
      <c r="AB65" s="187">
        <v>1.4374503000000001</v>
      </c>
      <c r="AC65" s="187">
        <v>3.1702670999999998</v>
      </c>
      <c r="AD65" s="187">
        <v>2.6189163</v>
      </c>
      <c r="AE65" s="187">
        <v>2.0478744</v>
      </c>
      <c r="AF65" s="187">
        <v>1.8903456000000001</v>
      </c>
      <c r="AG65" s="187">
        <v>1.7721990000000001</v>
      </c>
      <c r="AH65" s="187">
        <v>1.8115812</v>
      </c>
      <c r="AI65" s="187">
        <v>1.8115812</v>
      </c>
      <c r="AJ65" s="187">
        <v>1.9888011000000001</v>
      </c>
      <c r="AK65" s="187">
        <v>1.9494189</v>
      </c>
      <c r="AL65" s="187">
        <v>1.8706545000000001</v>
      </c>
      <c r="AM65" s="187">
        <v>2.0675655000000002</v>
      </c>
      <c r="AN65" s="187">
        <v>4.4496586909879401</v>
      </c>
      <c r="AO65" s="187">
        <v>4.7839509906727304</v>
      </c>
      <c r="AP65" s="187">
        <v>5.3590654949883598</v>
      </c>
      <c r="AQ65" s="187">
        <v>4.9182604543248303</v>
      </c>
      <c r="AR65" s="187">
        <v>4.0766885309354501</v>
      </c>
      <c r="AS65" s="187">
        <v>3.6736162058055002</v>
      </c>
      <c r="AT65" s="187">
        <v>3.5773565052977299</v>
      </c>
      <c r="AU65" s="188">
        <v>4.1244943617686101</v>
      </c>
      <c r="AV65" s="153">
        <v>0.14979461661124899</v>
      </c>
      <c r="AW65" s="153">
        <v>6.0466825556750897E-2</v>
      </c>
      <c r="AX65" s="153">
        <v>1.37257835423957E-2</v>
      </c>
    </row>
    <row r="66" spans="1:50">
      <c r="A66" s="144" t="s">
        <v>339</v>
      </c>
      <c r="B66" s="187">
        <v>7.79767559999999</v>
      </c>
      <c r="C66" s="187">
        <v>10.3772097</v>
      </c>
      <c r="D66" s="187">
        <v>14.4926496</v>
      </c>
      <c r="E66" s="187">
        <v>12.4644663</v>
      </c>
      <c r="F66" s="187">
        <v>12.4644663</v>
      </c>
      <c r="G66" s="187">
        <v>13.0945815</v>
      </c>
      <c r="H66" s="187">
        <v>12.405393</v>
      </c>
      <c r="I66" s="187">
        <v>10.357518600000001</v>
      </c>
      <c r="J66" s="187">
        <v>8.4080996999999904</v>
      </c>
      <c r="K66" s="187">
        <v>7.9158221999999903</v>
      </c>
      <c r="L66" s="187">
        <v>7.1872514999999897</v>
      </c>
      <c r="M66" s="187">
        <v>7.4629268999999896</v>
      </c>
      <c r="N66" s="187">
        <v>8.2111886999999903</v>
      </c>
      <c r="O66" s="187">
        <v>7.3447802999999903</v>
      </c>
      <c r="P66" s="187">
        <v>8.2308797999999896</v>
      </c>
      <c r="Q66" s="187">
        <v>9.2941991999999907</v>
      </c>
      <c r="R66" s="187">
        <v>11.3223825</v>
      </c>
      <c r="S66" s="187">
        <v>12.090335400000001</v>
      </c>
      <c r="T66" s="187">
        <v>12.8976705</v>
      </c>
      <c r="U66" s="187">
        <v>9.8455499999999905</v>
      </c>
      <c r="V66" s="187">
        <v>9.8455499999999905</v>
      </c>
      <c r="W66" s="187">
        <v>9.8455499999999905</v>
      </c>
      <c r="X66" s="187">
        <v>9.6486389999999904</v>
      </c>
      <c r="Y66" s="187">
        <v>9.8455499999999905</v>
      </c>
      <c r="Z66" s="187">
        <v>9.4714190999999808</v>
      </c>
      <c r="AA66" s="187">
        <v>9.6486389999999904</v>
      </c>
      <c r="AB66" s="187">
        <v>10.396900799999999</v>
      </c>
      <c r="AC66" s="187">
        <v>9.8455499999999905</v>
      </c>
      <c r="AD66" s="187">
        <v>8.2899530999999893</v>
      </c>
      <c r="AE66" s="187">
        <v>7.5220001999999901</v>
      </c>
      <c r="AF66" s="187">
        <v>5.9664032999999899</v>
      </c>
      <c r="AG66" s="187">
        <v>6.3011519999999903</v>
      </c>
      <c r="AH66" s="187">
        <v>5.4544346999999904</v>
      </c>
      <c r="AI66" s="187">
        <v>6.3208430999999896</v>
      </c>
      <c r="AJ66" s="187">
        <v>9.6092567999999901</v>
      </c>
      <c r="AK66" s="187">
        <v>10.298445299999999</v>
      </c>
      <c r="AL66" s="187">
        <v>9.9243143999999894</v>
      </c>
      <c r="AM66" s="187">
        <v>12.838597200000001</v>
      </c>
      <c r="AN66" s="187">
        <v>6.7086382577955597</v>
      </c>
      <c r="AO66" s="187">
        <v>6.4958507398796099</v>
      </c>
      <c r="AP66" s="187">
        <v>6.1444083301665096</v>
      </c>
      <c r="AQ66" s="187">
        <v>5.8803502152238103</v>
      </c>
      <c r="AR66" s="187">
        <v>4.9566696977817299</v>
      </c>
      <c r="AS66" s="187">
        <v>4.3750286120332396</v>
      </c>
      <c r="AT66" s="187">
        <v>4.3466543779202702</v>
      </c>
      <c r="AU66" s="188">
        <v>4.0776990182441102</v>
      </c>
      <c r="AV66" s="153">
        <v>-6.4439587202325802E-2</v>
      </c>
      <c r="AW66" s="153">
        <v>-7.6266846831715002E-2</v>
      </c>
      <c r="AX66" s="153">
        <v>1.35700546942821E-2</v>
      </c>
    </row>
    <row r="67" spans="1:50">
      <c r="A67" s="144" t="s">
        <v>341</v>
      </c>
      <c r="B67" s="187">
        <v>3.83976449999999</v>
      </c>
      <c r="C67" s="187">
        <v>4.5880262999999903</v>
      </c>
      <c r="D67" s="187">
        <v>3.50501579999999</v>
      </c>
      <c r="E67" s="187">
        <v>2.7567539999999999</v>
      </c>
      <c r="F67" s="187">
        <v>4.4895707999999903</v>
      </c>
      <c r="G67" s="187">
        <v>4.2926597999999903</v>
      </c>
      <c r="H67" s="187">
        <v>3.4853247000000001</v>
      </c>
      <c r="I67" s="187">
        <v>3.150576</v>
      </c>
      <c r="J67" s="187">
        <v>3.64285349999999</v>
      </c>
      <c r="K67" s="187">
        <v>4.9227749999999899</v>
      </c>
      <c r="L67" s="187">
        <v>3.3474870000000001</v>
      </c>
      <c r="M67" s="187">
        <v>1.575288</v>
      </c>
      <c r="N67" s="187">
        <v>0.68918849999999898</v>
      </c>
      <c r="O67" s="187">
        <v>0.98455499999999896</v>
      </c>
      <c r="P67" s="187">
        <v>0.98455499999999896</v>
      </c>
      <c r="Q67" s="187">
        <v>1.7721990000000001</v>
      </c>
      <c r="R67" s="187">
        <v>1.7721990000000001</v>
      </c>
      <c r="S67" s="187">
        <v>0.98455499999999896</v>
      </c>
      <c r="T67" s="187">
        <v>1.7721990000000001</v>
      </c>
      <c r="U67" s="187">
        <v>1.7721990000000001</v>
      </c>
      <c r="V67" s="187">
        <v>1.8706545000000001</v>
      </c>
      <c r="W67" s="187">
        <v>1.575288</v>
      </c>
      <c r="X67" s="187">
        <v>1.7721990000000001</v>
      </c>
      <c r="Y67" s="187">
        <v>2.1660210000000002</v>
      </c>
      <c r="Z67" s="187">
        <v>2.1660210000000002</v>
      </c>
      <c r="AA67" s="187">
        <v>2.3629319999999998</v>
      </c>
      <c r="AB67" s="187">
        <v>2.3629319999999998</v>
      </c>
      <c r="AC67" s="187">
        <v>2.8552095</v>
      </c>
      <c r="AD67" s="187">
        <v>3.150576</v>
      </c>
      <c r="AE67" s="187">
        <v>2.9339738999999998</v>
      </c>
      <c r="AF67" s="187">
        <v>2.953665</v>
      </c>
      <c r="AG67" s="187">
        <v>2.953665</v>
      </c>
      <c r="AH67" s="187">
        <v>2.5598429999999999</v>
      </c>
      <c r="AI67" s="187">
        <v>3.150576</v>
      </c>
      <c r="AJ67" s="187">
        <v>3.5443980000000002</v>
      </c>
      <c r="AK67" s="187">
        <v>2.3629319999999998</v>
      </c>
      <c r="AL67" s="187">
        <v>2.5598429999999999</v>
      </c>
      <c r="AM67" s="187">
        <v>2.5598429999999999</v>
      </c>
      <c r="AN67" s="187">
        <v>6.2529839074518403</v>
      </c>
      <c r="AO67" s="187">
        <v>7.2200301640001499</v>
      </c>
      <c r="AP67" s="187">
        <v>7.9292439257771798</v>
      </c>
      <c r="AQ67" s="187">
        <v>6.9156904262749501</v>
      </c>
      <c r="AR67" s="187">
        <v>6.2311676419871604</v>
      </c>
      <c r="AS67" s="187">
        <v>5.0733756747524703</v>
      </c>
      <c r="AT67" s="187">
        <v>5.5064369220925302</v>
      </c>
      <c r="AU67" s="188">
        <v>5.4135344306789701</v>
      </c>
      <c r="AV67" s="153">
        <v>-1.95577595124957E-2</v>
      </c>
      <c r="AW67" s="153">
        <v>4.5039770770770197E-2</v>
      </c>
      <c r="AX67" s="153">
        <v>1.8015542094945099E-2</v>
      </c>
    </row>
    <row r="68" spans="1:50">
      <c r="A68" s="144" t="s">
        <v>405</v>
      </c>
      <c r="B68" s="187">
        <v>0.31505759999999999</v>
      </c>
      <c r="C68" s="187">
        <v>0.2559843</v>
      </c>
      <c r="D68" s="187">
        <v>0.31505759999999999</v>
      </c>
      <c r="E68" s="187">
        <v>0.2559843</v>
      </c>
      <c r="F68" s="187">
        <v>0.21660209999999999</v>
      </c>
      <c r="G68" s="187">
        <v>0.196911</v>
      </c>
      <c r="H68" s="187" t="s">
        <v>273</v>
      </c>
      <c r="I68" s="187" t="s">
        <v>273</v>
      </c>
      <c r="J68" s="187">
        <v>0.1575288</v>
      </c>
      <c r="K68" s="187">
        <v>9.8455499999999904E-2</v>
      </c>
      <c r="L68" s="187" t="s">
        <v>273</v>
      </c>
      <c r="M68" s="187" t="s">
        <v>273</v>
      </c>
      <c r="N68" s="187" t="s">
        <v>273</v>
      </c>
      <c r="O68" s="187" t="s">
        <v>273</v>
      </c>
      <c r="P68" s="187" t="s">
        <v>273</v>
      </c>
      <c r="Q68" s="187" t="s">
        <v>273</v>
      </c>
      <c r="R68" s="187" t="s">
        <v>273</v>
      </c>
      <c r="S68" s="187" t="s">
        <v>273</v>
      </c>
      <c r="T68" s="187" t="s">
        <v>273</v>
      </c>
      <c r="U68" s="187" t="s">
        <v>273</v>
      </c>
      <c r="V68" s="187" t="s">
        <v>273</v>
      </c>
      <c r="W68" s="187" t="s">
        <v>273</v>
      </c>
      <c r="X68" s="187" t="s">
        <v>273</v>
      </c>
      <c r="Y68" s="187" t="s">
        <v>273</v>
      </c>
      <c r="Z68" s="187">
        <v>0.39382199999999901</v>
      </c>
      <c r="AA68" s="187">
        <v>0.196911</v>
      </c>
      <c r="AB68" s="187">
        <v>0.196911</v>
      </c>
      <c r="AC68" s="187">
        <v>0.196911</v>
      </c>
      <c r="AD68" s="187">
        <v>0.39382199999999901</v>
      </c>
      <c r="AE68" s="187">
        <v>0.39382199999999901</v>
      </c>
      <c r="AF68" s="187">
        <v>0.29536649999999998</v>
      </c>
      <c r="AG68" s="187">
        <v>0.29536649999999998</v>
      </c>
      <c r="AH68" s="187">
        <v>0.196911</v>
      </c>
      <c r="AI68" s="187">
        <v>0.196911</v>
      </c>
      <c r="AJ68" s="187">
        <v>0.196911</v>
      </c>
      <c r="AK68" s="187">
        <v>9.8455499999999904E-2</v>
      </c>
      <c r="AL68" s="187">
        <v>0.29536649999999998</v>
      </c>
      <c r="AM68" s="187" t="s">
        <v>273</v>
      </c>
      <c r="AN68" s="187">
        <v>0.17515397317168199</v>
      </c>
      <c r="AO68" s="187">
        <v>0.143002467981868</v>
      </c>
      <c r="AP68" s="187">
        <v>0.121264312206269</v>
      </c>
      <c r="AQ68" s="187">
        <v>9.3663569714985101E-2</v>
      </c>
      <c r="AR68" s="187">
        <v>7.7716550191626793E-2</v>
      </c>
      <c r="AS68" s="187">
        <v>5.8380284251163102E-2</v>
      </c>
      <c r="AT68" s="187">
        <v>5.3509694492340699E-2</v>
      </c>
      <c r="AU68" s="188">
        <v>5.5958199398528301E-2</v>
      </c>
      <c r="AV68" s="153">
        <v>4.2900892497694403E-2</v>
      </c>
      <c r="AW68" s="153">
        <v>-0.122158214828023</v>
      </c>
      <c r="AX68" s="153">
        <v>1.8622164682438001E-4</v>
      </c>
    </row>
    <row r="69" spans="1:50">
      <c r="A69" s="144" t="s">
        <v>343</v>
      </c>
      <c r="B69" s="187" t="s">
        <v>273</v>
      </c>
      <c r="C69" s="187" t="s">
        <v>273</v>
      </c>
      <c r="D69" s="187" t="s">
        <v>273</v>
      </c>
      <c r="E69" s="187" t="s">
        <v>273</v>
      </c>
      <c r="F69" s="187" t="s">
        <v>273</v>
      </c>
      <c r="G69" s="187" t="s">
        <v>273</v>
      </c>
      <c r="H69" s="187" t="s">
        <v>273</v>
      </c>
      <c r="I69" s="187" t="s">
        <v>273</v>
      </c>
      <c r="J69" s="187" t="s">
        <v>273</v>
      </c>
      <c r="K69" s="187" t="s">
        <v>273</v>
      </c>
      <c r="L69" s="187" t="s">
        <v>273</v>
      </c>
      <c r="M69" s="187" t="s">
        <v>273</v>
      </c>
      <c r="N69" s="187" t="s">
        <v>273</v>
      </c>
      <c r="O69" s="187" t="s">
        <v>273</v>
      </c>
      <c r="P69" s="187" t="s">
        <v>273</v>
      </c>
      <c r="Q69" s="187" t="s">
        <v>273</v>
      </c>
      <c r="R69" s="187" t="s">
        <v>273</v>
      </c>
      <c r="S69" s="187" t="s">
        <v>273</v>
      </c>
      <c r="T69" s="187" t="s">
        <v>273</v>
      </c>
      <c r="U69" s="187" t="s">
        <v>273</v>
      </c>
      <c r="V69" s="187" t="s">
        <v>273</v>
      </c>
      <c r="W69" s="187" t="s">
        <v>273</v>
      </c>
      <c r="X69" s="187" t="s">
        <v>273</v>
      </c>
      <c r="Y69" s="187" t="s">
        <v>273</v>
      </c>
      <c r="Z69" s="187" t="s">
        <v>273</v>
      </c>
      <c r="AA69" s="187" t="s">
        <v>273</v>
      </c>
      <c r="AB69" s="187" t="s">
        <v>273</v>
      </c>
      <c r="AC69" s="187" t="s">
        <v>273</v>
      </c>
      <c r="AD69" s="187" t="s">
        <v>273</v>
      </c>
      <c r="AE69" s="187" t="s">
        <v>273</v>
      </c>
      <c r="AF69" s="187" t="s">
        <v>273</v>
      </c>
      <c r="AG69" s="187" t="s">
        <v>273</v>
      </c>
      <c r="AH69" s="187" t="s">
        <v>273</v>
      </c>
      <c r="AI69" s="187" t="s">
        <v>273</v>
      </c>
      <c r="AJ69" s="187" t="s">
        <v>273</v>
      </c>
      <c r="AK69" s="187" t="s">
        <v>273</v>
      </c>
      <c r="AL69" s="187" t="s">
        <v>273</v>
      </c>
      <c r="AM69" s="187">
        <v>0.196911</v>
      </c>
      <c r="AN69" s="187">
        <v>1.20386785891028</v>
      </c>
      <c r="AO69" s="187">
        <v>0.917753347583525</v>
      </c>
      <c r="AP69" s="187">
        <v>0.94575276324339597</v>
      </c>
      <c r="AQ69" s="187">
        <v>0.90089308170521398</v>
      </c>
      <c r="AR69" s="187">
        <v>0.72375218204167102</v>
      </c>
      <c r="AS69" s="187">
        <v>0.61811087326440095</v>
      </c>
      <c r="AT69" s="187">
        <v>0.59250025940604301</v>
      </c>
      <c r="AU69" s="188">
        <v>0.56202907645104705</v>
      </c>
      <c r="AV69" s="153">
        <v>-5.40198607788289E-2</v>
      </c>
      <c r="AW69" s="153" t="s">
        <v>273</v>
      </c>
      <c r="AX69" s="153">
        <v>1.87036004204688E-3</v>
      </c>
    </row>
    <row r="70" spans="1:50">
      <c r="A70" s="144" t="s">
        <v>349</v>
      </c>
      <c r="B70" s="187" t="s">
        <v>273</v>
      </c>
      <c r="C70" s="187" t="s">
        <v>273</v>
      </c>
      <c r="D70" s="187" t="s">
        <v>273</v>
      </c>
      <c r="E70" s="187" t="s">
        <v>273</v>
      </c>
      <c r="F70" s="187" t="s">
        <v>273</v>
      </c>
      <c r="G70" s="187" t="s">
        <v>273</v>
      </c>
      <c r="H70" s="187" t="s">
        <v>273</v>
      </c>
      <c r="I70" s="187" t="s">
        <v>273</v>
      </c>
      <c r="J70" s="187" t="s">
        <v>273</v>
      </c>
      <c r="K70" s="187" t="s">
        <v>273</v>
      </c>
      <c r="L70" s="187" t="s">
        <v>273</v>
      </c>
      <c r="M70" s="187" t="s">
        <v>273</v>
      </c>
      <c r="N70" s="187" t="s">
        <v>273</v>
      </c>
      <c r="O70" s="187" t="s">
        <v>273</v>
      </c>
      <c r="P70" s="187" t="s">
        <v>273</v>
      </c>
      <c r="Q70" s="187" t="s">
        <v>273</v>
      </c>
      <c r="R70" s="187" t="s">
        <v>273</v>
      </c>
      <c r="S70" s="187" t="s">
        <v>273</v>
      </c>
      <c r="T70" s="187" t="s">
        <v>273</v>
      </c>
      <c r="U70" s="187" t="s">
        <v>273</v>
      </c>
      <c r="V70" s="187" t="s">
        <v>273</v>
      </c>
      <c r="W70" s="187" t="s">
        <v>273</v>
      </c>
      <c r="X70" s="187" t="s">
        <v>273</v>
      </c>
      <c r="Y70" s="187" t="s">
        <v>273</v>
      </c>
      <c r="Z70" s="187" t="s">
        <v>273</v>
      </c>
      <c r="AA70" s="187" t="s">
        <v>273</v>
      </c>
      <c r="AB70" s="187" t="s">
        <v>273</v>
      </c>
      <c r="AC70" s="187" t="s">
        <v>273</v>
      </c>
      <c r="AD70" s="187" t="s">
        <v>273</v>
      </c>
      <c r="AE70" s="187" t="s">
        <v>273</v>
      </c>
      <c r="AF70" s="187" t="s">
        <v>273</v>
      </c>
      <c r="AG70" s="187" t="s">
        <v>273</v>
      </c>
      <c r="AH70" s="187" t="s">
        <v>273</v>
      </c>
      <c r="AI70" s="187" t="s">
        <v>273</v>
      </c>
      <c r="AJ70" s="187" t="s">
        <v>273</v>
      </c>
      <c r="AK70" s="187" t="s">
        <v>273</v>
      </c>
      <c r="AL70" s="187" t="s">
        <v>273</v>
      </c>
      <c r="AM70" s="187" t="s">
        <v>273</v>
      </c>
      <c r="AN70" s="187">
        <v>0.90810884960588201</v>
      </c>
      <c r="AO70" s="187">
        <v>0.89186173925157397</v>
      </c>
      <c r="AP70" s="187">
        <v>0.94633413952979695</v>
      </c>
      <c r="AQ70" s="187">
        <v>0.93249818244511895</v>
      </c>
      <c r="AR70" s="187">
        <v>0.82703312729077805</v>
      </c>
      <c r="AS70" s="187">
        <v>0.68084221376976095</v>
      </c>
      <c r="AT70" s="187">
        <v>0.69121297778823698</v>
      </c>
      <c r="AU70" s="188">
        <v>0.71034557721896896</v>
      </c>
      <c r="AV70" s="153">
        <v>2.4871877514956099E-2</v>
      </c>
      <c r="AW70" s="153" t="s">
        <v>273</v>
      </c>
      <c r="AX70" s="153">
        <v>2.3639381650226898E-3</v>
      </c>
    </row>
    <row r="71" spans="1:50">
      <c r="A71" s="144" t="s">
        <v>350</v>
      </c>
      <c r="B71" s="187" t="s">
        <v>273</v>
      </c>
      <c r="C71" s="187" t="s">
        <v>273</v>
      </c>
      <c r="D71" s="187" t="s">
        <v>273</v>
      </c>
      <c r="E71" s="187" t="s">
        <v>273</v>
      </c>
      <c r="F71" s="187" t="s">
        <v>273</v>
      </c>
      <c r="G71" s="187" t="s">
        <v>273</v>
      </c>
      <c r="H71" s="187" t="s">
        <v>273</v>
      </c>
      <c r="I71" s="187" t="s">
        <v>273</v>
      </c>
      <c r="J71" s="187" t="s">
        <v>273</v>
      </c>
      <c r="K71" s="187" t="s">
        <v>273</v>
      </c>
      <c r="L71" s="187" t="s">
        <v>273</v>
      </c>
      <c r="M71" s="187" t="s">
        <v>273</v>
      </c>
      <c r="N71" s="187" t="s">
        <v>273</v>
      </c>
      <c r="O71" s="187" t="s">
        <v>273</v>
      </c>
      <c r="P71" s="187" t="s">
        <v>273</v>
      </c>
      <c r="Q71" s="187">
        <v>0.78764399999999901</v>
      </c>
      <c r="R71" s="187">
        <v>1.4177592000000001</v>
      </c>
      <c r="S71" s="187">
        <v>1.4177592000000001</v>
      </c>
      <c r="T71" s="187">
        <v>1.5359058000000001</v>
      </c>
      <c r="U71" s="187">
        <v>1.5359058000000001</v>
      </c>
      <c r="V71" s="187">
        <v>0.55135079999999903</v>
      </c>
      <c r="W71" s="187">
        <v>0.63011519999999899</v>
      </c>
      <c r="X71" s="187">
        <v>0.53165969999999896</v>
      </c>
      <c r="Y71" s="187">
        <v>0.78764399999999901</v>
      </c>
      <c r="Z71" s="187">
        <v>0.59073299999999895</v>
      </c>
      <c r="AA71" s="187">
        <v>0.59073299999999895</v>
      </c>
      <c r="AB71" s="187">
        <v>0.59073299999999895</v>
      </c>
      <c r="AC71" s="187">
        <v>0.49227749999999898</v>
      </c>
      <c r="AD71" s="187">
        <v>0.68918849999999898</v>
      </c>
      <c r="AE71" s="187">
        <v>2.953665</v>
      </c>
      <c r="AF71" s="187">
        <v>1.378377</v>
      </c>
      <c r="AG71" s="187">
        <v>1.575288</v>
      </c>
      <c r="AH71" s="187">
        <v>1.1814659999999999</v>
      </c>
      <c r="AI71" s="187">
        <v>1.1814659999999999</v>
      </c>
      <c r="AJ71" s="187">
        <v>1.1814659999999999</v>
      </c>
      <c r="AK71" s="187">
        <v>1.2405393</v>
      </c>
      <c r="AL71" s="187">
        <v>1.0830105000000001</v>
      </c>
      <c r="AM71" s="187">
        <v>1.2799214999999999</v>
      </c>
      <c r="AN71" s="187">
        <v>2.1285960953720902</v>
      </c>
      <c r="AO71" s="187">
        <v>2.1083399692054998</v>
      </c>
      <c r="AP71" s="187">
        <v>2.0194404852426402</v>
      </c>
      <c r="AQ71" s="187">
        <v>1.81133830082051</v>
      </c>
      <c r="AR71" s="187">
        <v>1.9242416686625501</v>
      </c>
      <c r="AS71" s="187">
        <v>1.56352748105968</v>
      </c>
      <c r="AT71" s="187">
        <v>1.5665286800767599</v>
      </c>
      <c r="AU71" s="188">
        <v>1.35867935019036</v>
      </c>
      <c r="AV71" s="153">
        <v>-0.13505119391606399</v>
      </c>
      <c r="AW71" s="153">
        <v>2.8612297581357599E-2</v>
      </c>
      <c r="AX71" s="153">
        <v>4.5215090695963599E-3</v>
      </c>
    </row>
    <row r="72" spans="1:50">
      <c r="A72" s="144" t="s">
        <v>351</v>
      </c>
      <c r="B72" s="187">
        <v>3.0127383000000001</v>
      </c>
      <c r="C72" s="187">
        <v>2.3826231</v>
      </c>
      <c r="D72" s="187">
        <v>1.7721990000000001</v>
      </c>
      <c r="E72" s="187">
        <v>2.1660210000000002</v>
      </c>
      <c r="F72" s="187">
        <v>2.4613874999999998</v>
      </c>
      <c r="G72" s="187">
        <v>2.3629319999999998</v>
      </c>
      <c r="H72" s="187">
        <v>1.2011571000000001</v>
      </c>
      <c r="I72" s="187">
        <v>1.1027016000000001</v>
      </c>
      <c r="J72" s="187">
        <v>1.9100367</v>
      </c>
      <c r="K72" s="187">
        <v>0.78764399999999901</v>
      </c>
      <c r="L72" s="187">
        <v>0.66949739999999902</v>
      </c>
      <c r="M72" s="187">
        <v>0.59073299999999895</v>
      </c>
      <c r="N72" s="187">
        <v>0.59073299999999895</v>
      </c>
      <c r="O72" s="187">
        <v>0.59073299999999895</v>
      </c>
      <c r="P72" s="187">
        <v>0.59073299999999895</v>
      </c>
      <c r="Q72" s="187" t="s">
        <v>273</v>
      </c>
      <c r="R72" s="187" t="s">
        <v>273</v>
      </c>
      <c r="S72" s="187" t="s">
        <v>273</v>
      </c>
      <c r="T72" s="187" t="s">
        <v>273</v>
      </c>
      <c r="U72" s="187" t="s">
        <v>273</v>
      </c>
      <c r="V72" s="187" t="s">
        <v>273</v>
      </c>
      <c r="W72" s="187" t="s">
        <v>273</v>
      </c>
      <c r="X72" s="187" t="s">
        <v>273</v>
      </c>
      <c r="Y72" s="187" t="s">
        <v>273</v>
      </c>
      <c r="Z72" s="187" t="s">
        <v>273</v>
      </c>
      <c r="AA72" s="187">
        <v>0.39382199999999901</v>
      </c>
      <c r="AB72" s="187">
        <v>0.68918849999999898</v>
      </c>
      <c r="AC72" s="187">
        <v>0.88609949999999904</v>
      </c>
      <c r="AD72" s="187">
        <v>0.68918849999999898</v>
      </c>
      <c r="AE72" s="187">
        <v>0.68918849999999898</v>
      </c>
      <c r="AF72" s="187">
        <v>0.68918849999999898</v>
      </c>
      <c r="AG72" s="187">
        <v>0.78764399999999901</v>
      </c>
      <c r="AH72" s="187">
        <v>0.98455499999999896</v>
      </c>
      <c r="AI72" s="187">
        <v>1.2208482000000001</v>
      </c>
      <c r="AJ72" s="187">
        <v>0.98455499999999896</v>
      </c>
      <c r="AK72" s="187">
        <v>1.2011571000000001</v>
      </c>
      <c r="AL72" s="187">
        <v>1.3389948</v>
      </c>
      <c r="AM72" s="187">
        <v>1.1420838</v>
      </c>
      <c r="AN72" s="187">
        <v>1.4864194142869001</v>
      </c>
      <c r="AO72" s="187">
        <v>1.96092189022733</v>
      </c>
      <c r="AP72" s="187">
        <v>1.6496512526296001</v>
      </c>
      <c r="AQ72" s="187">
        <v>1.83191854648648</v>
      </c>
      <c r="AR72" s="187">
        <v>1.3915762786199699</v>
      </c>
      <c r="AS72" s="187">
        <v>1.19924229347422</v>
      </c>
      <c r="AT72" s="187">
        <v>1.1511276883599699</v>
      </c>
      <c r="AU72" s="188">
        <v>0.91775180674053303</v>
      </c>
      <c r="AV72" s="153">
        <v>-0.20491506077240901</v>
      </c>
      <c r="AW72" s="153">
        <v>1.5753556975927101E-2</v>
      </c>
      <c r="AX72" s="153">
        <v>3.05415925930895E-3</v>
      </c>
    </row>
    <row r="73" spans="1:50" s="145" customFormat="1">
      <c r="A73" s="154" t="s">
        <v>352</v>
      </c>
      <c r="B73" s="189">
        <v>14.965236000000001</v>
      </c>
      <c r="C73" s="189">
        <v>17.603843399999999</v>
      </c>
      <c r="D73" s="189">
        <v>20.084921999999999</v>
      </c>
      <c r="E73" s="189">
        <v>17.643225600000001</v>
      </c>
      <c r="F73" s="189">
        <v>19.632026700000001</v>
      </c>
      <c r="G73" s="189">
        <v>19.9470843</v>
      </c>
      <c r="H73" s="189">
        <v>18.233958600000001</v>
      </c>
      <c r="I73" s="189">
        <v>15.3393669</v>
      </c>
      <c r="J73" s="189">
        <v>18.194576399999999</v>
      </c>
      <c r="K73" s="189">
        <v>20.419670700000001</v>
      </c>
      <c r="L73" s="189">
        <v>18.805000499999998</v>
      </c>
      <c r="M73" s="189">
        <v>14.8273983</v>
      </c>
      <c r="N73" s="189">
        <v>15.8710266</v>
      </c>
      <c r="O73" s="189">
        <v>16.0679376</v>
      </c>
      <c r="P73" s="189">
        <v>19.001911499999999</v>
      </c>
      <c r="Q73" s="189">
        <v>22.9204404</v>
      </c>
      <c r="R73" s="189">
        <v>25.736267699999999</v>
      </c>
      <c r="S73" s="189">
        <v>20.2424508</v>
      </c>
      <c r="T73" s="189">
        <v>21.128550300000001</v>
      </c>
      <c r="U73" s="189">
        <v>17.091874799999999</v>
      </c>
      <c r="V73" s="189">
        <v>17.485696799999999</v>
      </c>
      <c r="W73" s="189">
        <v>16.855581600000001</v>
      </c>
      <c r="X73" s="189">
        <v>16.7768172</v>
      </c>
      <c r="Y73" s="189">
        <v>17.603843399999999</v>
      </c>
      <c r="Z73" s="189">
        <v>17.406932399999999</v>
      </c>
      <c r="AA73" s="189">
        <v>14.669869500000001</v>
      </c>
      <c r="AB73" s="189">
        <v>16.0679376</v>
      </c>
      <c r="AC73" s="189">
        <v>17.840136600000001</v>
      </c>
      <c r="AD73" s="189">
        <v>16.225466399999998</v>
      </c>
      <c r="AE73" s="189">
        <v>16.934346000000001</v>
      </c>
      <c r="AF73" s="189">
        <v>13.567167899999999</v>
      </c>
      <c r="AG73" s="189">
        <v>14.079136500000001</v>
      </c>
      <c r="AH73" s="189">
        <v>12.582612900000001</v>
      </c>
      <c r="AI73" s="189">
        <v>14.276047500000001</v>
      </c>
      <c r="AJ73" s="189">
        <v>21.7389744</v>
      </c>
      <c r="AK73" s="189">
        <v>21.187623599999998</v>
      </c>
      <c r="AL73" s="189">
        <v>21.128550300000001</v>
      </c>
      <c r="AM73" s="189">
        <v>24.220053</v>
      </c>
      <c r="AN73" s="189">
        <v>29.946856439997099</v>
      </c>
      <c r="AO73" s="189">
        <v>31.9161042865246</v>
      </c>
      <c r="AP73" s="189">
        <v>32.443752370084802</v>
      </c>
      <c r="AQ73" s="189">
        <v>29.500427919252299</v>
      </c>
      <c r="AR73" s="189">
        <v>25.306795244547299</v>
      </c>
      <c r="AS73" s="189">
        <v>23.128828768429699</v>
      </c>
      <c r="AT73" s="189">
        <v>24.762263330292999</v>
      </c>
      <c r="AU73" s="189">
        <v>25.092103713959101</v>
      </c>
      <c r="AV73" s="156">
        <v>1.0551649490205201E-2</v>
      </c>
      <c r="AW73" s="156">
        <v>1.3106562756563399E-2</v>
      </c>
      <c r="AX73" s="156">
        <v>8.3503274339175398E-2</v>
      </c>
    </row>
    <row r="74" spans="1:50">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7"/>
      <c r="AS74" s="187"/>
      <c r="AT74" s="187"/>
      <c r="AU74" s="188"/>
      <c r="AV74" s="153"/>
      <c r="AW74" s="153"/>
      <c r="AX74" s="153"/>
    </row>
    <row r="75" spans="1:50" s="163" customFormat="1">
      <c r="A75" s="160" t="s">
        <v>353</v>
      </c>
      <c r="B75" s="161">
        <v>341.1286164</v>
      </c>
      <c r="C75" s="161">
        <v>392.83744499999898</v>
      </c>
      <c r="D75" s="161">
        <v>382.87374839999899</v>
      </c>
      <c r="E75" s="161">
        <v>369.14905169999901</v>
      </c>
      <c r="F75" s="161">
        <v>374.26873769999901</v>
      </c>
      <c r="G75" s="161">
        <v>323.1900243</v>
      </c>
      <c r="H75" s="161">
        <v>247.2414516</v>
      </c>
      <c r="I75" s="161">
        <v>216.40518900000001</v>
      </c>
      <c r="J75" s="161">
        <v>194.60714129999999</v>
      </c>
      <c r="K75" s="161">
        <v>196.73378009999999</v>
      </c>
      <c r="L75" s="161">
        <v>203.68473839999999</v>
      </c>
      <c r="M75" s="161">
        <v>200.96736659999999</v>
      </c>
      <c r="N75" s="161">
        <v>185.1357222</v>
      </c>
      <c r="O75" s="161">
        <v>188.3453715</v>
      </c>
      <c r="P75" s="161">
        <v>212.11252920000001</v>
      </c>
      <c r="Q75" s="161">
        <v>220.6584666</v>
      </c>
      <c r="R75" s="161">
        <v>262.46267189999998</v>
      </c>
      <c r="S75" s="161">
        <v>221.70209489999999</v>
      </c>
      <c r="T75" s="161">
        <v>215.40094289999999</v>
      </c>
      <c r="U75" s="161">
        <v>204.3542358</v>
      </c>
      <c r="V75" s="161">
        <v>205.98859709999999</v>
      </c>
      <c r="W75" s="161">
        <v>210.34033020000001</v>
      </c>
      <c r="X75" s="161">
        <v>215.91291150000001</v>
      </c>
      <c r="Y75" s="161">
        <v>213.82565489999999</v>
      </c>
      <c r="Z75" s="161">
        <v>199.35269640000001</v>
      </c>
      <c r="AA75" s="161">
        <v>184.38746040000001</v>
      </c>
      <c r="AB75" s="161">
        <v>180.0160362</v>
      </c>
      <c r="AC75" s="161">
        <v>194.29208370000001</v>
      </c>
      <c r="AD75" s="161">
        <v>204.6496023</v>
      </c>
      <c r="AE75" s="161">
        <v>231.76424700000001</v>
      </c>
      <c r="AF75" s="161">
        <v>238.65613200000001</v>
      </c>
      <c r="AG75" s="161">
        <v>241.11751949999999</v>
      </c>
      <c r="AH75" s="161">
        <v>252.43990199999999</v>
      </c>
      <c r="AI75" s="161">
        <v>277.1916147</v>
      </c>
      <c r="AJ75" s="161">
        <v>268.98042600000002</v>
      </c>
      <c r="AK75" s="161">
        <v>246.37504319999999</v>
      </c>
      <c r="AL75" s="161">
        <v>240.62524199999999</v>
      </c>
      <c r="AM75" s="161">
        <v>254.17271880000001</v>
      </c>
      <c r="AN75" s="161">
        <v>297.94837534968701</v>
      </c>
      <c r="AO75" s="161">
        <v>305.57176147822003</v>
      </c>
      <c r="AP75" s="161">
        <v>308.96913083885801</v>
      </c>
      <c r="AQ75" s="161">
        <v>315.15117904292703</v>
      </c>
      <c r="AR75" s="161">
        <v>298.09387218054599</v>
      </c>
      <c r="AS75" s="161">
        <v>305.03659252108901</v>
      </c>
      <c r="AT75" s="161">
        <v>316.82584838597899</v>
      </c>
      <c r="AU75" s="161">
        <v>300.49245269160798</v>
      </c>
      <c r="AV75" s="162">
        <v>-5.4144614184940099E-2</v>
      </c>
      <c r="AW75" s="162">
        <v>1.65061088501075E-2</v>
      </c>
      <c r="AX75" s="162">
        <v>1</v>
      </c>
    </row>
    <row r="76" spans="1:50">
      <c r="A76" s="144" t="s">
        <v>354</v>
      </c>
      <c r="B76" s="187">
        <v>33.789927599999999</v>
      </c>
      <c r="C76" s="187">
        <v>33.376414500000003</v>
      </c>
      <c r="D76" s="187">
        <v>26.523911699999999</v>
      </c>
      <c r="E76" s="187">
        <v>35.699964299999898</v>
      </c>
      <c r="F76" s="187">
        <v>34.479116099999999</v>
      </c>
      <c r="G76" s="187">
        <v>28.650550500000001</v>
      </c>
      <c r="H76" s="187">
        <v>32.293404000000002</v>
      </c>
      <c r="I76" s="187">
        <v>30.9741002999999</v>
      </c>
      <c r="J76" s="187">
        <v>27.0949536</v>
      </c>
      <c r="K76" s="187">
        <v>25.3030635</v>
      </c>
      <c r="L76" s="187">
        <v>24.416964</v>
      </c>
      <c r="M76" s="187">
        <v>20.990712599999998</v>
      </c>
      <c r="N76" s="187">
        <v>23.097660300000001</v>
      </c>
      <c r="O76" s="187">
        <v>22.684147200000002</v>
      </c>
      <c r="P76" s="187">
        <v>24.338199599999999</v>
      </c>
      <c r="Q76" s="187">
        <v>22.487236200000002</v>
      </c>
      <c r="R76" s="187">
        <v>22.881058199999998</v>
      </c>
      <c r="S76" s="187">
        <v>23.393026800000001</v>
      </c>
      <c r="T76" s="187">
        <v>20.5378173</v>
      </c>
      <c r="U76" s="187">
        <v>28.256728500000001</v>
      </c>
      <c r="V76" s="187">
        <v>31.840508700000001</v>
      </c>
      <c r="W76" s="187">
        <v>35.699964299999998</v>
      </c>
      <c r="X76" s="187">
        <v>39.579110999999898</v>
      </c>
      <c r="Y76" s="187">
        <v>41.390692199999897</v>
      </c>
      <c r="Z76" s="187">
        <v>28.118890799999999</v>
      </c>
      <c r="AA76" s="187">
        <v>25.657503299999998</v>
      </c>
      <c r="AB76" s="187">
        <v>23.373335699999998</v>
      </c>
      <c r="AC76" s="187">
        <v>21.955576499999999</v>
      </c>
      <c r="AD76" s="187">
        <v>21.266387999999999</v>
      </c>
      <c r="AE76" s="187">
        <v>18.903455999999998</v>
      </c>
      <c r="AF76" s="187">
        <v>20.281832999999999</v>
      </c>
      <c r="AG76" s="187">
        <v>22.802293800000001</v>
      </c>
      <c r="AH76" s="187">
        <v>27.528157799999999</v>
      </c>
      <c r="AI76" s="187">
        <v>44.7972524999999</v>
      </c>
      <c r="AJ76" s="187">
        <v>37.472163299999899</v>
      </c>
      <c r="AK76" s="187">
        <v>29.615414399999999</v>
      </c>
      <c r="AL76" s="187">
        <v>26.937424799999999</v>
      </c>
      <c r="AM76" s="187">
        <v>24.042833099999999</v>
      </c>
      <c r="AN76" s="187">
        <v>41.168908321405098</v>
      </c>
      <c r="AO76" s="187">
        <v>48.119349071814902</v>
      </c>
      <c r="AP76" s="187">
        <v>49.411763989948</v>
      </c>
      <c r="AQ76" s="187">
        <v>41.0553923011568</v>
      </c>
      <c r="AR76" s="187">
        <v>38.591761810618799</v>
      </c>
      <c r="AS76" s="187">
        <v>47.897197096384602</v>
      </c>
      <c r="AT76" s="187">
        <v>55.969564165764901</v>
      </c>
      <c r="AU76" s="188">
        <v>47.758067312244101</v>
      </c>
      <c r="AV76" s="153">
        <v>-0.149044994374539</v>
      </c>
      <c r="AW76" s="153">
        <v>2.4551510010622599E-2</v>
      </c>
      <c r="AX76" s="153">
        <v>0.15893266830650701</v>
      </c>
    </row>
    <row r="77" spans="1:50">
      <c r="A77" s="144" t="s">
        <v>355</v>
      </c>
      <c r="B77" s="187">
        <v>307.3386888</v>
      </c>
      <c r="C77" s="187">
        <v>359.46103049999903</v>
      </c>
      <c r="D77" s="187">
        <v>356.349836699999</v>
      </c>
      <c r="E77" s="187">
        <v>333.44908739999897</v>
      </c>
      <c r="F77" s="187">
        <v>339.78962159999901</v>
      </c>
      <c r="G77" s="187">
        <v>294.5394738</v>
      </c>
      <c r="H77" s="187">
        <v>214.9480476</v>
      </c>
      <c r="I77" s="187">
        <v>185.4310887</v>
      </c>
      <c r="J77" s="187">
        <v>167.5121877</v>
      </c>
      <c r="K77" s="187">
        <v>171.43071660000001</v>
      </c>
      <c r="L77" s="187">
        <v>179.26777440000001</v>
      </c>
      <c r="M77" s="187">
        <v>179.976654</v>
      </c>
      <c r="N77" s="187">
        <v>162.0380619</v>
      </c>
      <c r="O77" s="187">
        <v>165.66122429999999</v>
      </c>
      <c r="P77" s="187">
        <v>187.77432959999999</v>
      </c>
      <c r="Q77" s="187">
        <v>198.17123040000001</v>
      </c>
      <c r="R77" s="187">
        <v>239.58161369999999</v>
      </c>
      <c r="S77" s="187">
        <v>198.30906809999999</v>
      </c>
      <c r="T77" s="187">
        <v>194.86312559999999</v>
      </c>
      <c r="U77" s="187">
        <v>176.09750729999999</v>
      </c>
      <c r="V77" s="187">
        <v>174.14808840000001</v>
      </c>
      <c r="W77" s="187">
        <v>174.64036590000001</v>
      </c>
      <c r="X77" s="187">
        <v>176.3338005</v>
      </c>
      <c r="Y77" s="187">
        <v>172.4349627</v>
      </c>
      <c r="Z77" s="187">
        <v>171.23380560000001</v>
      </c>
      <c r="AA77" s="187">
        <v>158.72995710000001</v>
      </c>
      <c r="AB77" s="187">
        <v>156.64270049999999</v>
      </c>
      <c r="AC77" s="187">
        <v>172.3365072</v>
      </c>
      <c r="AD77" s="187">
        <v>183.38321429999999</v>
      </c>
      <c r="AE77" s="187">
        <v>212.86079100000001</v>
      </c>
      <c r="AF77" s="187">
        <v>218.37429900000001</v>
      </c>
      <c r="AG77" s="187">
        <v>218.31522570000001</v>
      </c>
      <c r="AH77" s="187">
        <v>224.91174419999999</v>
      </c>
      <c r="AI77" s="187">
        <v>232.39436219999999</v>
      </c>
      <c r="AJ77" s="187">
        <v>231.50826269999999</v>
      </c>
      <c r="AK77" s="187">
        <v>216.7596288</v>
      </c>
      <c r="AL77" s="187">
        <v>213.68781720000001</v>
      </c>
      <c r="AM77" s="187">
        <v>230.12988569999999</v>
      </c>
      <c r="AN77" s="187">
        <v>256.779467028282</v>
      </c>
      <c r="AO77" s="187">
        <v>257.45241240640502</v>
      </c>
      <c r="AP77" s="187">
        <v>259.55736684891002</v>
      </c>
      <c r="AQ77" s="187">
        <v>274.09578674176998</v>
      </c>
      <c r="AR77" s="187">
        <v>259.50211036992698</v>
      </c>
      <c r="AS77" s="187">
        <v>257.13939542470399</v>
      </c>
      <c r="AT77" s="187">
        <v>260.85628422021398</v>
      </c>
      <c r="AU77" s="188">
        <v>252.734385379364</v>
      </c>
      <c r="AV77" s="153">
        <v>-3.3782701362884998E-2</v>
      </c>
      <c r="AW77" s="153">
        <v>8.8109410495647005E-3</v>
      </c>
      <c r="AX77" s="153">
        <v>0.84106733169349301</v>
      </c>
    </row>
    <row r="78" spans="1:50">
      <c r="A78" s="164" t="s">
        <v>356</v>
      </c>
      <c r="B78" s="193">
        <v>0.196911</v>
      </c>
      <c r="C78" s="193">
        <v>0.196911</v>
      </c>
      <c r="D78" s="193">
        <v>0.13783770000000001</v>
      </c>
      <c r="E78" s="193">
        <v>0.13783770000000001</v>
      </c>
      <c r="F78" s="193">
        <v>0.1181466</v>
      </c>
      <c r="G78" s="193">
        <v>0.13783770000000001</v>
      </c>
      <c r="H78" s="193">
        <v>0</v>
      </c>
      <c r="I78" s="193">
        <v>0.196911</v>
      </c>
      <c r="J78" s="193">
        <v>0.23629320000000001</v>
      </c>
      <c r="K78" s="193">
        <v>0.17721990000000001</v>
      </c>
      <c r="L78" s="193">
        <v>0.17721990000000001</v>
      </c>
      <c r="M78" s="193">
        <v>0.61042409999999903</v>
      </c>
      <c r="N78" s="193">
        <v>0.63011519999999899</v>
      </c>
      <c r="O78" s="193">
        <v>0.72857069999999902</v>
      </c>
      <c r="P78" s="193">
        <v>0.70887959999999905</v>
      </c>
      <c r="Q78" s="193">
        <v>0.13783770000000001</v>
      </c>
      <c r="R78" s="193">
        <v>0.196911</v>
      </c>
      <c r="S78" s="193">
        <v>0.47258639999999902</v>
      </c>
      <c r="T78" s="193">
        <v>0.41351309999999902</v>
      </c>
      <c r="U78" s="193">
        <v>0.41351309999999902</v>
      </c>
      <c r="V78" s="193">
        <v>0.31505759999999999</v>
      </c>
      <c r="W78" s="193">
        <v>0.35443980000000003</v>
      </c>
      <c r="X78" s="193">
        <v>0.49227749999999898</v>
      </c>
      <c r="Y78" s="193">
        <v>0.37413089999999899</v>
      </c>
      <c r="Z78" s="193">
        <v>0.80733509999999897</v>
      </c>
      <c r="AA78" s="193">
        <v>0.511968599999999</v>
      </c>
      <c r="AB78" s="193">
        <v>0.57104189999999899</v>
      </c>
      <c r="AC78" s="193">
        <v>0.452895299999999</v>
      </c>
      <c r="AD78" s="193">
        <v>0.47258639999999902</v>
      </c>
      <c r="AE78" s="193">
        <v>0.55135079999999903</v>
      </c>
      <c r="AF78" s="193">
        <v>0.39382199999999901</v>
      </c>
      <c r="AG78" s="193">
        <v>0.37413089999999899</v>
      </c>
      <c r="AH78" s="193">
        <v>0.35443980000000003</v>
      </c>
      <c r="AI78" s="193">
        <v>0.27567540000000001</v>
      </c>
      <c r="AJ78" s="193">
        <v>0.17721990000000001</v>
      </c>
      <c r="AK78" s="193">
        <v>0.17721990000000001</v>
      </c>
      <c r="AL78" s="193">
        <v>0.1575288</v>
      </c>
      <c r="AM78" s="193">
        <v>0.13783770000000001</v>
      </c>
      <c r="AN78" s="193">
        <v>1.3885200641117299</v>
      </c>
      <c r="AO78" s="193">
        <v>1.56868886816668</v>
      </c>
      <c r="AP78" s="193">
        <v>1.3639611464330399</v>
      </c>
      <c r="AQ78" s="193">
        <v>1.4202691281661399</v>
      </c>
      <c r="AR78" s="193">
        <v>1.0007566441701701</v>
      </c>
      <c r="AS78" s="193">
        <v>1.1797618990366601</v>
      </c>
      <c r="AT78" s="193">
        <v>1.16990974084427</v>
      </c>
      <c r="AU78" s="189">
        <v>1.1208538893880899</v>
      </c>
      <c r="AV78" s="166">
        <v>-4.4548986949456998E-2</v>
      </c>
      <c r="AW78" s="166">
        <v>0.202551409263204</v>
      </c>
      <c r="AX78" s="166">
        <v>3.7300567097384098E-3</v>
      </c>
    </row>
    <row r="79" spans="1:50" ht="10">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c r="AC79" s="151"/>
      <c r="AD79" s="151"/>
      <c r="AE79" s="151"/>
      <c r="AF79" s="151"/>
      <c r="AG79" s="151"/>
      <c r="AH79" s="151"/>
      <c r="AI79" s="151"/>
      <c r="AJ79" s="151"/>
      <c r="AK79" s="151"/>
      <c r="AL79" s="151"/>
      <c r="AM79" s="151"/>
      <c r="AN79" s="151"/>
      <c r="AO79" s="151"/>
      <c r="AP79" s="151"/>
      <c r="AQ79" s="151"/>
      <c r="AR79" s="151"/>
      <c r="AS79" s="151"/>
      <c r="AT79" s="151"/>
      <c r="AU79" s="151"/>
    </row>
    <row r="80" spans="1:50" ht="10">
      <c r="A80" s="144" t="s">
        <v>406</v>
      </c>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c r="AC80" s="151"/>
      <c r="AD80" s="151"/>
      <c r="AE80" s="151"/>
      <c r="AF80" s="151"/>
      <c r="AG80" s="151"/>
      <c r="AH80" s="151"/>
      <c r="AI80" s="151"/>
      <c r="AJ80" s="151"/>
      <c r="AK80" s="151"/>
      <c r="AL80" s="151"/>
      <c r="AM80" s="151"/>
      <c r="AN80" s="151"/>
      <c r="AO80" s="151"/>
      <c r="AP80" s="151"/>
      <c r="AQ80" s="151"/>
      <c r="AR80" s="151"/>
      <c r="AS80" s="151"/>
      <c r="AT80" s="151"/>
      <c r="AU80" s="151"/>
    </row>
    <row r="81" spans="1:47" ht="10">
      <c r="A81" s="144" t="s">
        <v>412</v>
      </c>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c r="AC81" s="151"/>
      <c r="AD81" s="151"/>
      <c r="AE81" s="151"/>
      <c r="AF81" s="151"/>
      <c r="AG81" s="151"/>
      <c r="AH81" s="151"/>
      <c r="AI81" s="151"/>
      <c r="AJ81" s="151"/>
      <c r="AK81" s="151"/>
      <c r="AL81" s="151"/>
      <c r="AM81" s="151"/>
      <c r="AN81" s="151"/>
      <c r="AO81" s="151"/>
      <c r="AP81" s="151"/>
      <c r="AQ81" s="151"/>
      <c r="AR81" s="151"/>
      <c r="AS81" s="151"/>
      <c r="AT81" s="151"/>
      <c r="AU81" s="151"/>
    </row>
    <row r="82" spans="1:47" ht="10">
      <c r="A82" s="144" t="s">
        <v>413</v>
      </c>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c r="AC82" s="151"/>
      <c r="AD82" s="151"/>
      <c r="AE82" s="151"/>
      <c r="AF82" s="151"/>
      <c r="AG82" s="151"/>
      <c r="AH82" s="151"/>
      <c r="AI82" s="151"/>
      <c r="AJ82" s="151"/>
      <c r="AK82" s="151"/>
      <c r="AL82" s="151"/>
      <c r="AM82" s="151"/>
      <c r="AN82" s="151"/>
      <c r="AO82" s="151"/>
      <c r="AP82" s="151"/>
      <c r="AQ82" s="151"/>
      <c r="AR82" s="151"/>
      <c r="AS82" s="151"/>
      <c r="AT82" s="151"/>
      <c r="AU82" s="151"/>
    </row>
    <row r="83" spans="1:47" ht="10">
      <c r="A83" s="144" t="s">
        <v>395</v>
      </c>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c r="AC83" s="151"/>
      <c r="AD83" s="151"/>
      <c r="AE83" s="151"/>
      <c r="AF83" s="151"/>
      <c r="AG83" s="151"/>
      <c r="AH83" s="151"/>
      <c r="AI83" s="151"/>
      <c r="AJ83" s="151"/>
      <c r="AK83" s="151"/>
      <c r="AL83" s="151"/>
      <c r="AM83" s="151"/>
      <c r="AN83" s="151"/>
      <c r="AO83" s="151"/>
      <c r="AP83" s="151"/>
      <c r="AQ83" s="151"/>
      <c r="AR83" s="151"/>
      <c r="AS83" s="151"/>
      <c r="AT83" s="151"/>
      <c r="AU83" s="151"/>
    </row>
    <row r="84" spans="1:47" ht="10">
      <c r="A84" s="167" t="s">
        <v>409</v>
      </c>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c r="AC84" s="151"/>
      <c r="AD84" s="151"/>
      <c r="AE84" s="151"/>
      <c r="AF84" s="151"/>
      <c r="AG84" s="151"/>
      <c r="AH84" s="151"/>
      <c r="AI84" s="151"/>
      <c r="AJ84" s="151"/>
      <c r="AK84" s="151"/>
      <c r="AL84" s="151"/>
      <c r="AM84" s="151"/>
      <c r="AN84" s="151"/>
      <c r="AO84" s="151"/>
      <c r="AP84" s="151"/>
      <c r="AQ84" s="151"/>
      <c r="AR84" s="151"/>
      <c r="AS84" s="151"/>
      <c r="AT84" s="151"/>
      <c r="AU84" s="151"/>
    </row>
    <row r="85" spans="1:47" ht="10">
      <c r="A85" s="144" t="s">
        <v>362</v>
      </c>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c r="AC85" s="151"/>
      <c r="AD85" s="151"/>
      <c r="AE85" s="151"/>
      <c r="AF85" s="151"/>
      <c r="AG85" s="151"/>
      <c r="AH85" s="151"/>
      <c r="AI85" s="151"/>
      <c r="AJ85" s="151"/>
      <c r="AK85" s="151"/>
      <c r="AL85" s="151"/>
      <c r="AM85" s="151"/>
      <c r="AN85" s="151"/>
      <c r="AO85" s="151"/>
      <c r="AP85" s="151"/>
      <c r="AQ85" s="151"/>
      <c r="AR85" s="151"/>
      <c r="AS85" s="151"/>
      <c r="AT85" s="151"/>
      <c r="AU85" s="151"/>
    </row>
    <row r="86" spans="1:47" ht="10">
      <c r="A86" s="144" t="s">
        <v>363</v>
      </c>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c r="AC86" s="151"/>
      <c r="AD86" s="151"/>
      <c r="AE86" s="151"/>
      <c r="AF86" s="151"/>
      <c r="AG86" s="151"/>
      <c r="AH86" s="151"/>
      <c r="AI86" s="151"/>
      <c r="AJ86" s="151"/>
      <c r="AK86" s="151"/>
      <c r="AL86" s="151"/>
      <c r="AM86" s="151"/>
      <c r="AN86" s="151"/>
      <c r="AO86" s="151"/>
      <c r="AP86" s="151"/>
      <c r="AQ86" s="151"/>
      <c r="AR86" s="151"/>
      <c r="AS86" s="151"/>
      <c r="AT86" s="151"/>
      <c r="AU86" s="151"/>
    </row>
    <row r="87" spans="1:47" ht="10">
      <c r="A87" s="144" t="s">
        <v>376</v>
      </c>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c r="AC87" s="151"/>
      <c r="AD87" s="151"/>
      <c r="AE87" s="151"/>
      <c r="AF87" s="151"/>
      <c r="AG87" s="151"/>
      <c r="AH87" s="151"/>
      <c r="AI87" s="151"/>
      <c r="AJ87" s="151"/>
      <c r="AK87" s="151"/>
      <c r="AL87" s="151"/>
      <c r="AM87" s="151"/>
      <c r="AN87" s="151"/>
      <c r="AO87" s="151"/>
      <c r="AP87" s="151"/>
      <c r="AQ87" s="151"/>
      <c r="AR87" s="151"/>
      <c r="AS87" s="151"/>
      <c r="AT87" s="151"/>
      <c r="AU87" s="151"/>
    </row>
    <row r="88" spans="1:47">
      <c r="A88" s="145" t="s">
        <v>410</v>
      </c>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c r="AC88" s="151"/>
      <c r="AD88" s="151"/>
      <c r="AE88" s="151"/>
      <c r="AF88" s="151"/>
      <c r="AG88" s="151"/>
      <c r="AH88" s="151"/>
      <c r="AI88" s="151"/>
      <c r="AJ88" s="151"/>
      <c r="AK88" s="151"/>
      <c r="AL88" s="151"/>
      <c r="AM88" s="151"/>
      <c r="AN88" s="151"/>
      <c r="AO88" s="151"/>
      <c r="AP88" s="151"/>
      <c r="AQ88" s="151"/>
      <c r="AR88" s="151"/>
      <c r="AS88" s="151"/>
      <c r="AT88" s="151"/>
      <c r="AU88" s="151"/>
    </row>
    <row r="89" spans="1:47" ht="10">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c r="AC89" s="151"/>
      <c r="AD89" s="151"/>
      <c r="AE89" s="151"/>
      <c r="AF89" s="151"/>
      <c r="AG89" s="151"/>
      <c r="AH89" s="151"/>
      <c r="AI89" s="151"/>
      <c r="AJ89" s="151"/>
      <c r="AK89" s="151"/>
      <c r="AL89" s="151"/>
      <c r="AM89" s="151"/>
      <c r="AN89" s="151"/>
      <c r="AO89" s="151"/>
      <c r="AP89" s="151"/>
      <c r="AQ89" s="151"/>
      <c r="AR89" s="151"/>
      <c r="AS89" s="151"/>
      <c r="AT89" s="151"/>
      <c r="AU89" s="151"/>
    </row>
    <row r="90" spans="1:47" ht="10">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c r="AC90" s="151"/>
      <c r="AD90" s="151"/>
      <c r="AE90" s="151"/>
      <c r="AF90" s="151"/>
      <c r="AG90" s="151"/>
      <c r="AH90" s="151"/>
      <c r="AI90" s="151"/>
      <c r="AJ90" s="151"/>
      <c r="AK90" s="151"/>
      <c r="AL90" s="151"/>
      <c r="AM90" s="151"/>
      <c r="AN90" s="151"/>
      <c r="AO90" s="151"/>
      <c r="AP90" s="151"/>
      <c r="AQ90" s="151"/>
      <c r="AR90" s="151"/>
      <c r="AS90" s="151"/>
      <c r="AT90" s="151"/>
      <c r="AU90" s="151"/>
    </row>
    <row r="91" spans="1:47" ht="10">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c r="AC91" s="151"/>
      <c r="AD91" s="151"/>
      <c r="AE91" s="151"/>
      <c r="AF91" s="151"/>
      <c r="AG91" s="151"/>
      <c r="AH91" s="151"/>
      <c r="AI91" s="151"/>
      <c r="AJ91" s="151"/>
      <c r="AK91" s="151"/>
      <c r="AL91" s="151"/>
      <c r="AM91" s="151"/>
      <c r="AN91" s="151"/>
      <c r="AO91" s="151"/>
      <c r="AP91" s="151"/>
      <c r="AQ91" s="151"/>
      <c r="AR91" s="151"/>
      <c r="AS91" s="151"/>
      <c r="AT91" s="151"/>
      <c r="AU91" s="151"/>
    </row>
    <row r="92" spans="1:47" ht="10">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c r="AC92" s="151"/>
      <c r="AD92" s="151"/>
      <c r="AE92" s="151"/>
      <c r="AF92" s="151"/>
      <c r="AG92" s="151"/>
      <c r="AH92" s="151"/>
      <c r="AI92" s="151"/>
      <c r="AJ92" s="151"/>
      <c r="AK92" s="151"/>
      <c r="AL92" s="151"/>
      <c r="AM92" s="151"/>
      <c r="AN92" s="151"/>
      <c r="AO92" s="151"/>
      <c r="AP92" s="151"/>
      <c r="AQ92" s="151"/>
      <c r="AR92" s="151"/>
      <c r="AS92" s="151"/>
      <c r="AT92" s="151"/>
      <c r="AU92" s="151"/>
    </row>
    <row r="93" spans="1:47" ht="10">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c r="AC93" s="151"/>
      <c r="AD93" s="151"/>
      <c r="AE93" s="151"/>
      <c r="AF93" s="151"/>
      <c r="AG93" s="151"/>
      <c r="AH93" s="151"/>
      <c r="AI93" s="151"/>
      <c r="AJ93" s="151"/>
      <c r="AK93" s="151"/>
      <c r="AL93" s="151"/>
      <c r="AM93" s="151"/>
      <c r="AN93" s="151"/>
      <c r="AO93" s="151"/>
      <c r="AP93" s="151"/>
      <c r="AQ93" s="151"/>
      <c r="AR93" s="151"/>
      <c r="AS93" s="151"/>
      <c r="AT93" s="151"/>
      <c r="AU93" s="151"/>
    </row>
    <row r="94" spans="1:47" ht="10">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c r="AC94" s="151"/>
      <c r="AD94" s="151"/>
      <c r="AE94" s="151"/>
      <c r="AF94" s="151"/>
      <c r="AG94" s="151"/>
      <c r="AH94" s="151"/>
      <c r="AI94" s="151"/>
      <c r="AJ94" s="151"/>
      <c r="AK94" s="151"/>
      <c r="AL94" s="151"/>
      <c r="AM94" s="151"/>
      <c r="AN94" s="151"/>
      <c r="AO94" s="151"/>
      <c r="AP94" s="151"/>
      <c r="AQ94" s="151"/>
      <c r="AR94" s="151"/>
      <c r="AS94" s="151"/>
      <c r="AT94" s="151"/>
      <c r="AU94" s="151"/>
    </row>
    <row r="95" spans="1:47" ht="10">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c r="AC95" s="151"/>
      <c r="AD95" s="151"/>
      <c r="AE95" s="151"/>
      <c r="AF95" s="151"/>
      <c r="AG95" s="151"/>
      <c r="AH95" s="151"/>
      <c r="AI95" s="151"/>
      <c r="AJ95" s="151"/>
      <c r="AK95" s="151"/>
      <c r="AL95" s="151"/>
      <c r="AM95" s="151"/>
      <c r="AN95" s="151"/>
      <c r="AO95" s="151"/>
      <c r="AP95" s="151"/>
      <c r="AQ95" s="151"/>
      <c r="AR95" s="151"/>
      <c r="AS95" s="151"/>
      <c r="AT95" s="151"/>
      <c r="AU95" s="151"/>
    </row>
    <row r="96" spans="1:47" ht="10">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c r="AC96" s="151"/>
      <c r="AD96" s="151"/>
      <c r="AE96" s="151"/>
      <c r="AF96" s="151"/>
      <c r="AG96" s="151"/>
      <c r="AH96" s="151"/>
      <c r="AI96" s="151"/>
      <c r="AJ96" s="151"/>
      <c r="AK96" s="151"/>
      <c r="AL96" s="151"/>
      <c r="AM96" s="151"/>
      <c r="AN96" s="151"/>
      <c r="AO96" s="151"/>
      <c r="AP96" s="151"/>
      <c r="AQ96" s="151"/>
      <c r="AR96" s="151"/>
      <c r="AS96" s="151"/>
      <c r="AT96" s="151"/>
      <c r="AU96" s="151"/>
    </row>
    <row r="97" spans="2:47" ht="10">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c r="AC97" s="151"/>
      <c r="AD97" s="151"/>
      <c r="AE97" s="151"/>
      <c r="AF97" s="151"/>
      <c r="AG97" s="151"/>
      <c r="AH97" s="151"/>
      <c r="AI97" s="151"/>
      <c r="AJ97" s="151"/>
      <c r="AK97" s="151"/>
      <c r="AL97" s="151"/>
      <c r="AM97" s="151"/>
      <c r="AN97" s="151"/>
      <c r="AO97" s="151"/>
      <c r="AP97" s="151"/>
      <c r="AQ97" s="151"/>
      <c r="AR97" s="151"/>
      <c r="AS97" s="151"/>
      <c r="AT97" s="151"/>
      <c r="AU97" s="151"/>
    </row>
    <row r="98" spans="2:47" ht="10">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c r="AC98" s="151"/>
      <c r="AD98" s="151"/>
      <c r="AE98" s="151"/>
      <c r="AF98" s="151"/>
      <c r="AG98" s="151"/>
      <c r="AH98" s="151"/>
      <c r="AI98" s="151"/>
      <c r="AJ98" s="151"/>
      <c r="AK98" s="151"/>
      <c r="AL98" s="151"/>
      <c r="AM98" s="151"/>
      <c r="AN98" s="151"/>
      <c r="AO98" s="151"/>
      <c r="AP98" s="151"/>
      <c r="AQ98" s="151"/>
      <c r="AR98" s="151"/>
      <c r="AS98" s="151"/>
      <c r="AT98" s="151"/>
      <c r="AU98" s="151"/>
    </row>
    <row r="99" spans="2:47" ht="10">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c r="AC99" s="151"/>
      <c r="AD99" s="151"/>
      <c r="AE99" s="151"/>
      <c r="AF99" s="151"/>
      <c r="AG99" s="151"/>
      <c r="AH99" s="151"/>
      <c r="AI99" s="151"/>
      <c r="AJ99" s="151"/>
      <c r="AK99" s="151"/>
      <c r="AL99" s="151"/>
      <c r="AM99" s="151"/>
      <c r="AN99" s="151"/>
      <c r="AO99" s="151"/>
      <c r="AP99" s="151"/>
      <c r="AQ99" s="151"/>
      <c r="AR99" s="151"/>
      <c r="AS99" s="151"/>
      <c r="AT99" s="151"/>
      <c r="AU99" s="151"/>
    </row>
    <row r="100" spans="2:47" ht="10">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c r="AC100" s="151"/>
      <c r="AD100" s="151"/>
      <c r="AE100" s="151"/>
      <c r="AF100" s="151"/>
      <c r="AG100" s="151"/>
      <c r="AH100" s="151"/>
      <c r="AI100" s="151"/>
      <c r="AJ100" s="151"/>
      <c r="AK100" s="151"/>
      <c r="AL100" s="151"/>
      <c r="AM100" s="151"/>
      <c r="AN100" s="151"/>
      <c r="AO100" s="151"/>
      <c r="AP100" s="151"/>
      <c r="AQ100" s="151"/>
      <c r="AR100" s="151"/>
      <c r="AS100" s="151"/>
      <c r="AT100" s="151"/>
      <c r="AU100" s="151"/>
    </row>
    <row r="101" spans="2:47" ht="10">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c r="AC101" s="151"/>
      <c r="AD101" s="151"/>
      <c r="AE101" s="151"/>
      <c r="AF101" s="151"/>
      <c r="AG101" s="151"/>
      <c r="AH101" s="151"/>
      <c r="AI101" s="151"/>
      <c r="AJ101" s="151"/>
      <c r="AK101" s="151"/>
      <c r="AL101" s="151"/>
      <c r="AM101" s="151"/>
      <c r="AN101" s="151"/>
      <c r="AO101" s="151"/>
      <c r="AP101" s="151"/>
      <c r="AQ101" s="151"/>
      <c r="AR101" s="151"/>
      <c r="AS101" s="151"/>
      <c r="AT101" s="151"/>
      <c r="AU101" s="151"/>
    </row>
    <row r="102" spans="2:47" ht="10">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c r="AC102" s="151"/>
      <c r="AD102" s="151"/>
      <c r="AE102" s="151"/>
      <c r="AF102" s="151"/>
      <c r="AG102" s="151"/>
      <c r="AH102" s="151"/>
      <c r="AI102" s="151"/>
      <c r="AJ102" s="151"/>
      <c r="AK102" s="151"/>
      <c r="AL102" s="151"/>
      <c r="AM102" s="151"/>
      <c r="AN102" s="151"/>
      <c r="AO102" s="151"/>
      <c r="AP102" s="151"/>
      <c r="AQ102" s="151"/>
      <c r="AR102" s="151"/>
      <c r="AS102" s="151"/>
      <c r="AT102" s="151"/>
      <c r="AU102" s="151"/>
    </row>
    <row r="103" spans="2:47" ht="10">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c r="AC103" s="151"/>
      <c r="AD103" s="151"/>
      <c r="AE103" s="151"/>
      <c r="AF103" s="151"/>
      <c r="AG103" s="151"/>
      <c r="AH103" s="151"/>
      <c r="AI103" s="151"/>
      <c r="AJ103" s="151"/>
      <c r="AK103" s="151"/>
      <c r="AL103" s="151"/>
      <c r="AM103" s="151"/>
      <c r="AN103" s="151"/>
      <c r="AO103" s="151"/>
      <c r="AP103" s="151"/>
      <c r="AQ103" s="151"/>
      <c r="AR103" s="151"/>
      <c r="AS103" s="151"/>
      <c r="AT103" s="151"/>
      <c r="AU103" s="151"/>
    </row>
    <row r="104" spans="2:47" ht="10">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151"/>
      <c r="AL104" s="151"/>
      <c r="AM104" s="151"/>
      <c r="AN104" s="151"/>
      <c r="AO104" s="151"/>
      <c r="AP104" s="151"/>
      <c r="AQ104" s="151"/>
      <c r="AR104" s="151"/>
      <c r="AS104" s="151"/>
      <c r="AT104" s="151"/>
      <c r="AU104" s="151"/>
    </row>
    <row r="105" spans="2:47" ht="10">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c r="AC105" s="151"/>
      <c r="AD105" s="151"/>
      <c r="AE105" s="151"/>
      <c r="AF105" s="151"/>
      <c r="AG105" s="151"/>
      <c r="AH105" s="151"/>
      <c r="AI105" s="151"/>
      <c r="AJ105" s="151"/>
      <c r="AK105" s="151"/>
      <c r="AL105" s="151"/>
      <c r="AM105" s="151"/>
      <c r="AN105" s="151"/>
      <c r="AO105" s="151"/>
      <c r="AP105" s="151"/>
      <c r="AQ105" s="151"/>
      <c r="AR105" s="151"/>
      <c r="AS105" s="151"/>
      <c r="AT105" s="151"/>
      <c r="AU105" s="151"/>
    </row>
    <row r="106" spans="2:47" ht="10">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c r="AC106" s="151"/>
      <c r="AD106" s="151"/>
      <c r="AE106" s="151"/>
      <c r="AF106" s="151"/>
      <c r="AG106" s="151"/>
      <c r="AH106" s="151"/>
      <c r="AI106" s="151"/>
      <c r="AJ106" s="151"/>
      <c r="AK106" s="151"/>
      <c r="AL106" s="151"/>
      <c r="AM106" s="151"/>
      <c r="AN106" s="151"/>
      <c r="AO106" s="151"/>
      <c r="AP106" s="151"/>
      <c r="AQ106" s="151"/>
      <c r="AR106" s="151"/>
      <c r="AS106" s="151"/>
      <c r="AT106" s="151"/>
      <c r="AU106" s="151"/>
    </row>
    <row r="107" spans="2:47" ht="10">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c r="AC107" s="151"/>
      <c r="AD107" s="151"/>
      <c r="AE107" s="151"/>
      <c r="AF107" s="151"/>
      <c r="AG107" s="151"/>
      <c r="AH107" s="151"/>
      <c r="AI107" s="151"/>
      <c r="AJ107" s="151"/>
      <c r="AK107" s="151"/>
      <c r="AL107" s="151"/>
      <c r="AM107" s="151"/>
      <c r="AN107" s="151"/>
      <c r="AO107" s="151"/>
      <c r="AP107" s="151"/>
      <c r="AQ107" s="151"/>
      <c r="AR107" s="151"/>
      <c r="AS107" s="151"/>
      <c r="AT107" s="151"/>
      <c r="AU107" s="151"/>
    </row>
    <row r="108" spans="2:47" ht="10">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c r="AC108" s="151"/>
      <c r="AD108" s="151"/>
      <c r="AE108" s="151"/>
      <c r="AF108" s="151"/>
      <c r="AG108" s="151"/>
      <c r="AH108" s="151"/>
      <c r="AI108" s="151"/>
      <c r="AJ108" s="151"/>
      <c r="AK108" s="151"/>
      <c r="AL108" s="151"/>
      <c r="AM108" s="151"/>
      <c r="AN108" s="151"/>
      <c r="AO108" s="151"/>
      <c r="AP108" s="151"/>
      <c r="AQ108" s="151"/>
      <c r="AR108" s="151"/>
      <c r="AS108" s="151"/>
      <c r="AT108" s="151"/>
      <c r="AU108" s="151"/>
    </row>
    <row r="109" spans="2:47" ht="10">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c r="AC109" s="151"/>
      <c r="AD109" s="151"/>
      <c r="AE109" s="151"/>
      <c r="AF109" s="151"/>
      <c r="AG109" s="151"/>
      <c r="AH109" s="151"/>
      <c r="AI109" s="151"/>
      <c r="AJ109" s="151"/>
      <c r="AK109" s="151"/>
      <c r="AL109" s="151"/>
      <c r="AM109" s="151"/>
      <c r="AN109" s="151"/>
      <c r="AO109" s="151"/>
      <c r="AP109" s="151"/>
      <c r="AQ109" s="151"/>
      <c r="AR109" s="151"/>
      <c r="AS109" s="151"/>
      <c r="AT109" s="151"/>
      <c r="AU109" s="151"/>
    </row>
    <row r="110" spans="2:47">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row>
    <row r="111" spans="2:47" ht="10">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c r="AC111" s="151"/>
      <c r="AD111" s="151"/>
      <c r="AE111" s="151"/>
      <c r="AF111" s="151"/>
      <c r="AG111" s="151"/>
      <c r="AH111" s="151"/>
      <c r="AI111" s="151"/>
      <c r="AJ111" s="151"/>
      <c r="AK111" s="151"/>
      <c r="AL111" s="151"/>
      <c r="AM111" s="151"/>
      <c r="AN111" s="151"/>
      <c r="AO111" s="151"/>
      <c r="AP111" s="151"/>
      <c r="AQ111" s="151"/>
      <c r="AR111" s="151"/>
      <c r="AS111" s="151"/>
      <c r="AT111" s="151"/>
      <c r="AU111" s="151"/>
    </row>
    <row r="112" spans="2:47">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row>
    <row r="113" spans="2:47" ht="10">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c r="AC113" s="151"/>
      <c r="AD113" s="151"/>
      <c r="AE113" s="151"/>
      <c r="AF113" s="151"/>
      <c r="AG113" s="151"/>
      <c r="AH113" s="151"/>
      <c r="AI113" s="151"/>
      <c r="AJ113" s="151"/>
      <c r="AK113" s="151"/>
      <c r="AL113" s="151"/>
      <c r="AM113" s="151"/>
      <c r="AN113" s="151"/>
      <c r="AO113" s="151"/>
      <c r="AP113" s="151"/>
      <c r="AQ113" s="151"/>
      <c r="AR113" s="151"/>
      <c r="AS113" s="151"/>
      <c r="AT113" s="151"/>
      <c r="AU113" s="151"/>
    </row>
    <row r="114" spans="2:47" ht="10">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c r="AC114" s="151"/>
      <c r="AD114" s="151"/>
      <c r="AE114" s="151"/>
      <c r="AF114" s="151"/>
      <c r="AG114" s="151"/>
      <c r="AH114" s="151"/>
      <c r="AI114" s="151"/>
      <c r="AJ114" s="151"/>
      <c r="AK114" s="151"/>
      <c r="AL114" s="151"/>
      <c r="AM114" s="151"/>
      <c r="AN114" s="151"/>
      <c r="AO114" s="151"/>
      <c r="AP114" s="151"/>
      <c r="AQ114" s="151"/>
      <c r="AR114" s="151"/>
      <c r="AS114" s="151"/>
      <c r="AT114" s="151"/>
      <c r="AU114" s="151"/>
    </row>
    <row r="115" spans="2:47" ht="10">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row>
  </sheetData>
  <mergeCells count="1">
    <mergeCell ref="AV2:AW2"/>
  </mergeCells>
  <conditionalFormatting sqref="AX29">
    <cfRule type="cellIs" dxfId="451" priority="2" operator="lessThanOrEqual">
      <formula>0</formula>
    </cfRule>
    <cfRule type="cellIs" dxfId="450" priority="3" operator="greaterThan">
      <formula>0</formula>
    </cfRule>
  </conditionalFormatting>
  <conditionalFormatting sqref="AX20:AX23">
    <cfRule type="cellIs" dxfId="449" priority="4" operator="lessThanOrEqual">
      <formula>0</formula>
    </cfRule>
    <cfRule type="cellIs" dxfId="448" priority="5" operator="greaterThan">
      <formula>0</formula>
    </cfRule>
  </conditionalFormatting>
  <conditionalFormatting sqref="AV20:AW23">
    <cfRule type="cellIs" dxfId="447" priority="6" operator="lessThanOrEqual">
      <formula>0</formula>
    </cfRule>
    <cfRule type="cellIs" dxfId="446" priority="7" operator="greaterThan">
      <formula>0</formula>
    </cfRule>
  </conditionalFormatting>
  <conditionalFormatting sqref="AV25:AW27">
    <cfRule type="cellIs" dxfId="445" priority="8" operator="lessThanOrEqual">
      <formula>0</formula>
    </cfRule>
    <cfRule type="cellIs" dxfId="444" priority="9" operator="greaterThan">
      <formula>0</formula>
    </cfRule>
  </conditionalFormatting>
  <conditionalFormatting sqref="AV11:AW11">
    <cfRule type="cellIs" dxfId="443" priority="10" operator="lessThanOrEqual">
      <formula>0</formula>
    </cfRule>
    <cfRule type="cellIs" dxfId="442" priority="11" operator="greaterThan">
      <formula>0</formula>
    </cfRule>
  </conditionalFormatting>
  <conditionalFormatting sqref="AV37:AW38">
    <cfRule type="cellIs" dxfId="441" priority="12" operator="lessThanOrEqual">
      <formula>0</formula>
    </cfRule>
    <cfRule type="cellIs" dxfId="440" priority="13" operator="greaterThan">
      <formula>0</formula>
    </cfRule>
  </conditionalFormatting>
  <conditionalFormatting sqref="AV47:AW47">
    <cfRule type="cellIs" dxfId="439" priority="14" operator="lessThanOrEqual">
      <formula>0</formula>
    </cfRule>
    <cfRule type="cellIs" dxfId="438" priority="15" operator="greaterThan">
      <formula>0</formula>
    </cfRule>
  </conditionalFormatting>
  <conditionalFormatting sqref="AV76:AV78 AV74">
    <cfRule type="cellIs" dxfId="437" priority="16" operator="lessThanOrEqual">
      <formula>0</formula>
    </cfRule>
    <cfRule type="cellIs" dxfId="436" priority="17" operator="greaterThan">
      <formula>0</formula>
    </cfRule>
  </conditionalFormatting>
  <conditionalFormatting sqref="AX41">
    <cfRule type="cellIs" dxfId="435" priority="18" operator="lessThanOrEqual">
      <formula>0</formula>
    </cfRule>
    <cfRule type="cellIs" dxfId="434" priority="19" operator="greaterThan">
      <formula>0</formula>
    </cfRule>
  </conditionalFormatting>
  <conditionalFormatting sqref="AV75">
    <cfRule type="cellIs" dxfId="433" priority="20" operator="lessThanOrEqual">
      <formula>0</formula>
    </cfRule>
    <cfRule type="cellIs" dxfId="432" priority="21" operator="greaterThan">
      <formula>0</formula>
    </cfRule>
  </conditionalFormatting>
  <conditionalFormatting sqref="AW76:AW78 AW74">
    <cfRule type="cellIs" dxfId="431" priority="22" operator="lessThanOrEqual">
      <formula>0</formula>
    </cfRule>
    <cfRule type="cellIs" dxfId="430" priority="23" operator="greaterThan">
      <formula>0</formula>
    </cfRule>
  </conditionalFormatting>
  <conditionalFormatting sqref="AW75">
    <cfRule type="cellIs" dxfId="429" priority="24" operator="lessThanOrEqual">
      <formula>0</formula>
    </cfRule>
    <cfRule type="cellIs" dxfId="428" priority="25" operator="greaterThan">
      <formula>0</formula>
    </cfRule>
  </conditionalFormatting>
  <conditionalFormatting sqref="AX28 AX76:AX78 AX5:AX10 AX64:AX68 AX39:AX40 AX30:AX35 AX24 AX42:AX46 AX48:AX61 AX71:AX74 AX12:AX19">
    <cfRule type="cellIs" dxfId="427" priority="26" operator="lessThanOrEqual">
      <formula>0</formula>
    </cfRule>
    <cfRule type="cellIs" dxfId="426" priority="27" operator="greaterThan">
      <formula>0</formula>
    </cfRule>
  </conditionalFormatting>
  <conditionalFormatting sqref="AX75">
    <cfRule type="cellIs" dxfId="425" priority="28" operator="lessThanOrEqual">
      <formula>0</formula>
    </cfRule>
    <cfRule type="cellIs" dxfId="424" priority="29" operator="greaterThan">
      <formula>0</formula>
    </cfRule>
  </conditionalFormatting>
  <conditionalFormatting sqref="AX69:AX70">
    <cfRule type="cellIs" dxfId="423" priority="30" operator="lessThanOrEqual">
      <formula>0</formula>
    </cfRule>
    <cfRule type="cellIs" dxfId="422" priority="31" operator="greaterThan">
      <formula>0</formula>
    </cfRule>
  </conditionalFormatting>
  <conditionalFormatting sqref="AX62">
    <cfRule type="cellIs" dxfId="421" priority="32" operator="lessThanOrEqual">
      <formula>0</formula>
    </cfRule>
    <cfRule type="cellIs" dxfId="420" priority="33" operator="greaterThan">
      <formula>0</formula>
    </cfRule>
  </conditionalFormatting>
  <conditionalFormatting sqref="AX47">
    <cfRule type="cellIs" dxfId="419" priority="34" operator="lessThanOrEqual">
      <formula>0</formula>
    </cfRule>
    <cfRule type="cellIs" dxfId="418" priority="35" operator="greaterThan">
      <formula>0</formula>
    </cfRule>
  </conditionalFormatting>
  <conditionalFormatting sqref="AX37:AX38">
    <cfRule type="cellIs" dxfId="417" priority="36" operator="lessThanOrEqual">
      <formula>0</formula>
    </cfRule>
    <cfRule type="cellIs" dxfId="416" priority="37" operator="greaterThan">
      <formula>0</formula>
    </cfRule>
  </conditionalFormatting>
  <conditionalFormatting sqref="AX25:AX27">
    <cfRule type="cellIs" dxfId="415" priority="38" operator="lessThanOrEqual">
      <formula>0</formula>
    </cfRule>
    <cfRule type="cellIs" dxfId="414" priority="39" operator="greaterThan">
      <formula>0</formula>
    </cfRule>
  </conditionalFormatting>
  <conditionalFormatting sqref="AX11">
    <cfRule type="cellIs" dxfId="413" priority="40" operator="lessThanOrEqual">
      <formula>0</formula>
    </cfRule>
    <cfRule type="cellIs" dxfId="412" priority="41" operator="greaterThan">
      <formula>0</formula>
    </cfRule>
  </conditionalFormatting>
  <conditionalFormatting sqref="AV28:AW28 AV5:AW10 AV64:AW68 AV39:AW40 AV30:AW35 AV24:AW24 AV42:AW46 AV48:AW61 AV71:AW73 AV12:AW19">
    <cfRule type="cellIs" dxfId="411" priority="42" operator="lessThanOrEqual">
      <formula>0</formula>
    </cfRule>
    <cfRule type="cellIs" dxfId="410" priority="43" operator="greaterThan">
      <formula>0</formula>
    </cfRule>
  </conditionalFormatting>
  <conditionalFormatting sqref="AV69:AW70">
    <cfRule type="cellIs" dxfId="409" priority="44" operator="lessThanOrEqual">
      <formula>0</formula>
    </cfRule>
    <cfRule type="cellIs" dxfId="408" priority="45" operator="greaterThan">
      <formula>0</formula>
    </cfRule>
  </conditionalFormatting>
  <conditionalFormatting sqref="AV62:AW62">
    <cfRule type="cellIs" dxfId="407" priority="46" operator="lessThanOrEqual">
      <formula>0</formula>
    </cfRule>
    <cfRule type="cellIs" dxfId="406" priority="47" operator="greaterThan">
      <formula>0</formula>
    </cfRule>
  </conditionalFormatting>
  <conditionalFormatting sqref="AV41:AW41">
    <cfRule type="cellIs" dxfId="405" priority="48" operator="lessThanOrEqual">
      <formula>0</formula>
    </cfRule>
    <cfRule type="cellIs" dxfId="404" priority="49" operator="greaterThan">
      <formula>0</formula>
    </cfRule>
  </conditionalFormatting>
  <conditionalFormatting sqref="AV29:AW29">
    <cfRule type="cellIs" dxfId="403" priority="50" operator="lessThanOrEqual">
      <formula>0</formula>
    </cfRule>
    <cfRule type="cellIs" dxfId="402" priority="51" operator="greaterThan">
      <formula>0</formula>
    </cfRule>
  </conditionalFormatting>
  <hyperlinks>
    <hyperlink ref="L1" location="Contents!A1" display="Contents" xr:uid="{00000000-0004-0000-0A00-000000000000}"/>
    <hyperlink ref="AZ1" location="Contents!A1" display="Contents" xr:uid="{00000000-0004-0000-0A00-000001000000}"/>
  </hyperlinks>
  <pageMargins left="0.75" right="0.75" top="1" bottom="1"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166"/>
  <sheetViews>
    <sheetView showGridLines="0" showRowColHeaders="0" zoomScaleNormal="100" workbookViewId="0">
      <pane xSplit="1" ySplit="3" topLeftCell="B4" activePane="bottomRight" state="frozen"/>
      <selection pane="topRight" activeCell="B1" sqref="B1"/>
      <selection pane="bottomLeft" activeCell="A4" sqref="A4"/>
      <selection pane="bottomRight"/>
    </sheetView>
  </sheetViews>
  <sheetFormatPr defaultColWidth="11.88671875" defaultRowHeight="10.5"/>
  <cols>
    <col min="1" max="1" width="31.88671875" style="144" customWidth="1"/>
    <col min="2" max="56" width="8.77734375" style="144" customWidth="1"/>
    <col min="57" max="57" width="8.77734375" style="145" customWidth="1"/>
    <col min="58" max="58" width="9.44140625" style="144" customWidth="1"/>
    <col min="59" max="59" width="12.21875" style="144" customWidth="1"/>
    <col min="60" max="1024" width="11.77734375" style="144"/>
  </cols>
  <sheetData>
    <row r="1" spans="1:62" ht="13">
      <c r="A1" s="146" t="s">
        <v>373</v>
      </c>
      <c r="L1" s="27" t="s">
        <v>88</v>
      </c>
      <c r="BH1" s="147"/>
      <c r="BJ1" s="27" t="s">
        <v>88</v>
      </c>
    </row>
    <row r="2" spans="1:62">
      <c r="BF2" s="10" t="s">
        <v>251</v>
      </c>
      <c r="BG2" s="10"/>
      <c r="BH2" s="147" t="s">
        <v>252</v>
      </c>
    </row>
    <row r="3" spans="1:62">
      <c r="A3" s="148" t="s">
        <v>374</v>
      </c>
      <c r="B3" s="144">
        <v>1965</v>
      </c>
      <c r="C3" s="144">
        <v>1966</v>
      </c>
      <c r="D3" s="144">
        <v>1967</v>
      </c>
      <c r="E3" s="144">
        <v>1968</v>
      </c>
      <c r="F3" s="144">
        <v>1969</v>
      </c>
      <c r="G3" s="144">
        <v>1970</v>
      </c>
      <c r="H3" s="144">
        <v>1971</v>
      </c>
      <c r="I3" s="144">
        <v>1972</v>
      </c>
      <c r="J3" s="144">
        <v>1973</v>
      </c>
      <c r="K3" s="144">
        <v>1974</v>
      </c>
      <c r="L3" s="144">
        <v>1975</v>
      </c>
      <c r="M3" s="144">
        <v>1976</v>
      </c>
      <c r="N3" s="144">
        <v>1977</v>
      </c>
      <c r="O3" s="144">
        <v>1978</v>
      </c>
      <c r="P3" s="144">
        <v>1979</v>
      </c>
      <c r="Q3" s="144">
        <v>1980</v>
      </c>
      <c r="R3" s="144">
        <v>1981</v>
      </c>
      <c r="S3" s="144">
        <v>1982</v>
      </c>
      <c r="T3" s="144">
        <v>1983</v>
      </c>
      <c r="U3" s="144">
        <v>1984</v>
      </c>
      <c r="V3" s="144">
        <v>1985</v>
      </c>
      <c r="W3" s="144">
        <v>1986</v>
      </c>
      <c r="X3" s="144">
        <v>1987</v>
      </c>
      <c r="Y3" s="144">
        <v>1988</v>
      </c>
      <c r="Z3" s="144">
        <v>1989</v>
      </c>
      <c r="AA3" s="144">
        <v>1990</v>
      </c>
      <c r="AB3" s="144">
        <v>1991</v>
      </c>
      <c r="AC3" s="144">
        <v>1992</v>
      </c>
      <c r="AD3" s="144">
        <v>1993</v>
      </c>
      <c r="AE3" s="144">
        <v>1994</v>
      </c>
      <c r="AF3" s="144">
        <v>1995</v>
      </c>
      <c r="AG3" s="144">
        <v>1996</v>
      </c>
      <c r="AH3" s="144">
        <v>1997</v>
      </c>
      <c r="AI3" s="144">
        <v>1998</v>
      </c>
      <c r="AJ3" s="144">
        <v>1999</v>
      </c>
      <c r="AK3" s="144">
        <v>2000</v>
      </c>
      <c r="AL3" s="144">
        <v>2001</v>
      </c>
      <c r="AM3" s="144">
        <v>2002</v>
      </c>
      <c r="AN3" s="144">
        <v>2003</v>
      </c>
      <c r="AO3" s="144">
        <v>2004</v>
      </c>
      <c r="AP3" s="144">
        <v>2005</v>
      </c>
      <c r="AQ3" s="144">
        <v>2006</v>
      </c>
      <c r="AR3" s="144">
        <v>2007</v>
      </c>
      <c r="AS3" s="144">
        <v>2008</v>
      </c>
      <c r="AT3" s="144">
        <v>2009</v>
      </c>
      <c r="AU3" s="144">
        <v>2010</v>
      </c>
      <c r="AV3" s="144">
        <v>2011</v>
      </c>
      <c r="AW3" s="144">
        <v>2012</v>
      </c>
      <c r="AX3" s="144">
        <v>2013</v>
      </c>
      <c r="AY3" s="144">
        <v>2014</v>
      </c>
      <c r="AZ3" s="144">
        <v>2015</v>
      </c>
      <c r="BA3" s="144">
        <v>2016</v>
      </c>
      <c r="BB3" s="144">
        <v>2017</v>
      </c>
      <c r="BC3" s="144">
        <v>2018</v>
      </c>
      <c r="BD3" s="144">
        <v>2019</v>
      </c>
      <c r="BE3" s="145">
        <v>2020</v>
      </c>
      <c r="BF3" s="147">
        <v>2020</v>
      </c>
      <c r="BG3" s="147" t="s">
        <v>254</v>
      </c>
      <c r="BH3" s="147">
        <v>2020</v>
      </c>
    </row>
    <row r="4" spans="1:62">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49"/>
      <c r="BE4" s="150"/>
      <c r="BF4" s="149"/>
      <c r="BG4" s="149"/>
      <c r="BH4" s="149"/>
    </row>
    <row r="5" spans="1:62">
      <c r="A5" s="144" t="s">
        <v>255</v>
      </c>
      <c r="B5" s="151">
        <v>260.32849362824697</v>
      </c>
      <c r="C5" s="151">
        <v>271.695134554535</v>
      </c>
      <c r="D5" s="151">
        <v>285.54306489553198</v>
      </c>
      <c r="E5" s="151">
        <v>308.28217364278697</v>
      </c>
      <c r="F5" s="151">
        <v>320.455801664185</v>
      </c>
      <c r="G5" s="151">
        <v>344.91156554120897</v>
      </c>
      <c r="H5" s="151">
        <v>351.58790375288402</v>
      </c>
      <c r="I5" s="151">
        <v>367.98215192557399</v>
      </c>
      <c r="J5" s="151">
        <v>393.72468782751599</v>
      </c>
      <c r="K5" s="151">
        <v>400.18312616415699</v>
      </c>
      <c r="L5" s="151">
        <v>398.06554255068301</v>
      </c>
      <c r="M5" s="151">
        <v>412.88026891337501</v>
      </c>
      <c r="N5" s="151">
        <v>436.389479410501</v>
      </c>
      <c r="O5" s="151">
        <v>424.59371305846702</v>
      </c>
      <c r="P5" s="151">
        <v>430.708989478136</v>
      </c>
      <c r="Q5" s="151">
        <v>440.581745841768</v>
      </c>
      <c r="R5" s="151">
        <v>420.67008040106799</v>
      </c>
      <c r="S5" s="151">
        <v>406.96533224391999</v>
      </c>
      <c r="T5" s="151">
        <v>387.98746370773802</v>
      </c>
      <c r="U5" s="151">
        <v>408.42665149741401</v>
      </c>
      <c r="V5" s="151">
        <v>403.473081292811</v>
      </c>
      <c r="W5" s="151">
        <v>393.38521382807198</v>
      </c>
      <c r="X5" s="151">
        <v>406.72509586172299</v>
      </c>
      <c r="Y5" s="151">
        <v>437.382195953218</v>
      </c>
      <c r="Z5" s="151">
        <v>457.382351713334</v>
      </c>
      <c r="AA5" s="151">
        <v>444.83044956203702</v>
      </c>
      <c r="AB5" s="151">
        <v>427.99079486014301</v>
      </c>
      <c r="AC5" s="151">
        <v>441.94120067021203</v>
      </c>
      <c r="AD5" s="151">
        <v>438.44546998548901</v>
      </c>
      <c r="AE5" s="151">
        <v>453.15328706710602</v>
      </c>
      <c r="AF5" s="151">
        <v>471.48365456535601</v>
      </c>
      <c r="AG5" s="151">
        <v>480.56038338718099</v>
      </c>
      <c r="AH5" s="151">
        <v>493.98477428055702</v>
      </c>
      <c r="AI5" s="151">
        <v>508.33724754165399</v>
      </c>
      <c r="AJ5" s="151">
        <v>513.23051624271</v>
      </c>
      <c r="AK5" s="151">
        <v>533.10585924679799</v>
      </c>
      <c r="AL5" s="151">
        <v>535.83675087793995</v>
      </c>
      <c r="AM5" s="151">
        <v>548.65366741582102</v>
      </c>
      <c r="AN5" s="151">
        <v>557.76443447140298</v>
      </c>
      <c r="AO5" s="151">
        <v>555.30700688352204</v>
      </c>
      <c r="AP5" s="151">
        <v>556.52514870472896</v>
      </c>
      <c r="AQ5" s="151">
        <v>548.96029447511796</v>
      </c>
      <c r="AR5" s="151">
        <v>574.70819031653798</v>
      </c>
      <c r="AS5" s="151">
        <v>560.94664039711904</v>
      </c>
      <c r="AT5" s="151">
        <v>532.92798894969405</v>
      </c>
      <c r="AU5" s="151">
        <v>547.06501830541902</v>
      </c>
      <c r="AV5" s="151">
        <v>551.37639695861697</v>
      </c>
      <c r="AW5" s="151">
        <v>547.53328007035395</v>
      </c>
      <c r="AX5" s="151">
        <v>561.27435406581606</v>
      </c>
      <c r="AY5" s="151">
        <v>567.54215822396304</v>
      </c>
      <c r="AZ5" s="151">
        <v>566.28667254192305</v>
      </c>
      <c r="BA5" s="151">
        <v>550.38266706474701</v>
      </c>
      <c r="BB5" s="151">
        <v>563.05982376921304</v>
      </c>
      <c r="BC5" s="151">
        <v>573.34689341453895</v>
      </c>
      <c r="BD5" s="151">
        <v>575.68023399009496</v>
      </c>
      <c r="BE5" s="194">
        <v>515.13707403269905</v>
      </c>
      <c r="BF5" s="152">
        <v>-0.10761293274282201</v>
      </c>
      <c r="BG5" s="153">
        <v>7.7464544586649496E-3</v>
      </c>
      <c r="BH5" s="153">
        <v>1.61062646403289E-2</v>
      </c>
    </row>
    <row r="6" spans="1:62">
      <c r="A6" s="144" t="s">
        <v>256</v>
      </c>
      <c r="B6" s="151">
        <v>62.133328844078498</v>
      </c>
      <c r="C6" s="151">
        <v>65.055673060973405</v>
      </c>
      <c r="D6" s="151">
        <v>66.647498120242204</v>
      </c>
      <c r="E6" s="151">
        <v>72.170911063298803</v>
      </c>
      <c r="F6" s="151">
        <v>79.106715856312604</v>
      </c>
      <c r="G6" s="151">
        <v>84.172179648840597</v>
      </c>
      <c r="H6" s="151">
        <v>89.461650387260505</v>
      </c>
      <c r="I6" s="151">
        <v>99.667880017176699</v>
      </c>
      <c r="J6" s="151">
        <v>107.674024675994</v>
      </c>
      <c r="K6" s="151">
        <v>120.859303686505</v>
      </c>
      <c r="L6" s="151">
        <v>131.13171875673899</v>
      </c>
      <c r="M6" s="151">
        <v>138.872633598714</v>
      </c>
      <c r="N6" s="151">
        <v>146.52959479861099</v>
      </c>
      <c r="O6" s="151">
        <v>165.14394542571199</v>
      </c>
      <c r="P6" s="151">
        <v>180.23013829726801</v>
      </c>
      <c r="Q6" s="151">
        <v>198.123999446347</v>
      </c>
      <c r="R6" s="151">
        <v>210.964456487088</v>
      </c>
      <c r="S6" s="151">
        <v>221.33768687800699</v>
      </c>
      <c r="T6" s="151">
        <v>217.827068294306</v>
      </c>
      <c r="U6" s="151">
        <v>226.529332278693</v>
      </c>
      <c r="V6" s="151">
        <v>233.895103298935</v>
      </c>
      <c r="W6" s="151">
        <v>230.37299775975001</v>
      </c>
      <c r="X6" s="151">
        <v>239.932729172216</v>
      </c>
      <c r="Y6" s="151">
        <v>240.95735755839701</v>
      </c>
      <c r="Z6" s="151">
        <v>253.871944108153</v>
      </c>
      <c r="AA6" s="151">
        <v>267.70740347608898</v>
      </c>
      <c r="AB6" s="151">
        <v>277.11715296743398</v>
      </c>
      <c r="AC6" s="151">
        <v>279.987857914958</v>
      </c>
      <c r="AD6" s="151">
        <v>283.96920217025303</v>
      </c>
      <c r="AE6" s="151">
        <v>307.61711019111902</v>
      </c>
      <c r="AF6" s="151">
        <v>294.85610246835</v>
      </c>
      <c r="AG6" s="151">
        <v>306.298245386399</v>
      </c>
      <c r="AH6" s="151">
        <v>319.92748982406101</v>
      </c>
      <c r="AI6" s="151">
        <v>337.090650137289</v>
      </c>
      <c r="AJ6" s="151">
        <v>333.90329963114601</v>
      </c>
      <c r="AK6" s="151">
        <v>353.84719538641599</v>
      </c>
      <c r="AL6" s="151">
        <v>352.34912308147699</v>
      </c>
      <c r="AM6" s="151">
        <v>371.57381386682601</v>
      </c>
      <c r="AN6" s="151">
        <v>372.85309448294203</v>
      </c>
      <c r="AO6" s="151">
        <v>390.43884137941899</v>
      </c>
      <c r="AP6" s="151">
        <v>416.588436774603</v>
      </c>
      <c r="AQ6" s="151">
        <v>427.33949167858702</v>
      </c>
      <c r="AR6" s="151">
        <v>429.60109981776401</v>
      </c>
      <c r="AS6" s="151">
        <v>432.23491395594903</v>
      </c>
      <c r="AT6" s="151">
        <v>433.54467140096301</v>
      </c>
      <c r="AU6" s="151">
        <v>442.61352013592398</v>
      </c>
      <c r="AV6" s="151">
        <v>465.8449648486</v>
      </c>
      <c r="AW6" s="151">
        <v>473.972999909328</v>
      </c>
      <c r="AX6" s="151">
        <v>472.83736830418599</v>
      </c>
      <c r="AY6" s="151">
        <v>459.63659339894002</v>
      </c>
      <c r="AZ6" s="151">
        <v>463.12194837424198</v>
      </c>
      <c r="BA6" s="151">
        <v>468.78963216903901</v>
      </c>
      <c r="BB6" s="151">
        <v>476.946896137804</v>
      </c>
      <c r="BC6" s="151">
        <v>467.96542815104903</v>
      </c>
      <c r="BD6" s="151">
        <v>449.08275151087702</v>
      </c>
      <c r="BE6" s="194">
        <v>359.68477895470397</v>
      </c>
      <c r="BF6" s="152">
        <v>-0.201256266355788</v>
      </c>
      <c r="BG6" s="153">
        <v>3.5274401692984001E-3</v>
      </c>
      <c r="BH6" s="153">
        <v>1.1245896536996199E-2</v>
      </c>
    </row>
    <row r="7" spans="1:62">
      <c r="A7" s="144" t="s">
        <v>92</v>
      </c>
      <c r="B7" s="151">
        <v>3451.8918551264601</v>
      </c>
      <c r="C7" s="151">
        <v>3639.7950043545602</v>
      </c>
      <c r="D7" s="151">
        <v>3738.16131890629</v>
      </c>
      <c r="E7" s="151">
        <v>3947.34345879593</v>
      </c>
      <c r="F7" s="151">
        <v>4117.39624683898</v>
      </c>
      <c r="G7" s="151">
        <v>4271.5281316410401</v>
      </c>
      <c r="H7" s="151">
        <v>4309.0686010129402</v>
      </c>
      <c r="I7" s="151">
        <v>4525.8307804311098</v>
      </c>
      <c r="J7" s="151">
        <v>4739.46244707608</v>
      </c>
      <c r="K7" s="151">
        <v>4567.5799132632701</v>
      </c>
      <c r="L7" s="151">
        <v>4386.8002964495099</v>
      </c>
      <c r="M7" s="151">
        <v>4647.5627810323904</v>
      </c>
      <c r="N7" s="151">
        <v>4791.3366931107703</v>
      </c>
      <c r="O7" s="151">
        <v>4833.6994741605304</v>
      </c>
      <c r="P7" s="151">
        <v>4921.14268645429</v>
      </c>
      <c r="Q7" s="151">
        <v>4742.3744641367102</v>
      </c>
      <c r="R7" s="151">
        <v>4596.2059256407501</v>
      </c>
      <c r="S7" s="151">
        <v>4371.0942139550198</v>
      </c>
      <c r="T7" s="151">
        <v>4332.1167610171296</v>
      </c>
      <c r="U7" s="151">
        <v>4558.84156624362</v>
      </c>
      <c r="V7" s="151">
        <v>4576.0066285788498</v>
      </c>
      <c r="W7" s="151">
        <v>4598.1855904034001</v>
      </c>
      <c r="X7" s="151">
        <v>4749.8535398785898</v>
      </c>
      <c r="Y7" s="151">
        <v>4969.1382379712304</v>
      </c>
      <c r="Z7" s="151">
        <v>5058.0780322754899</v>
      </c>
      <c r="AA7" s="151">
        <v>4970.4918137786999</v>
      </c>
      <c r="AB7" s="151">
        <v>4922.6182231804996</v>
      </c>
      <c r="AC7" s="151">
        <v>5004.9212940754996</v>
      </c>
      <c r="AD7" s="151">
        <v>5117.55332447417</v>
      </c>
      <c r="AE7" s="151">
        <v>5195.3887867089998</v>
      </c>
      <c r="AF7" s="151">
        <v>5227.8938286675802</v>
      </c>
      <c r="AG7" s="151">
        <v>5407.6390174560001</v>
      </c>
      <c r="AH7" s="151">
        <v>5483.0260855097504</v>
      </c>
      <c r="AI7" s="151">
        <v>5524.13912650764</v>
      </c>
      <c r="AJ7" s="151">
        <v>5574.1401775780996</v>
      </c>
      <c r="AK7" s="151">
        <v>5740.6846116446704</v>
      </c>
      <c r="AL7" s="151">
        <v>5650.6683812030496</v>
      </c>
      <c r="AM7" s="151">
        <v>5672.3471414571104</v>
      </c>
      <c r="AN7" s="151">
        <v>5737.6315800818202</v>
      </c>
      <c r="AO7" s="151">
        <v>5838.88210841812</v>
      </c>
      <c r="AP7" s="151">
        <v>5873.1730257153604</v>
      </c>
      <c r="AQ7" s="151">
        <v>5795.2234799100797</v>
      </c>
      <c r="AR7" s="151">
        <v>5884.2188450923004</v>
      </c>
      <c r="AS7" s="151">
        <v>5700.8620581709702</v>
      </c>
      <c r="AT7" s="151">
        <v>5289.2448848641498</v>
      </c>
      <c r="AU7" s="151">
        <v>5485.7237663389697</v>
      </c>
      <c r="AV7" s="151">
        <v>5336.7625282393201</v>
      </c>
      <c r="AW7" s="151">
        <v>5089.8414460821496</v>
      </c>
      <c r="AX7" s="151">
        <v>5249.56014270181</v>
      </c>
      <c r="AY7" s="151">
        <v>5254.5549183896101</v>
      </c>
      <c r="AZ7" s="151">
        <v>5141.3431762188502</v>
      </c>
      <c r="BA7" s="151">
        <v>5042.5483706607602</v>
      </c>
      <c r="BB7" s="151">
        <v>4983.7198360073899</v>
      </c>
      <c r="BC7" s="151">
        <v>5137.4782485735996</v>
      </c>
      <c r="BD7" s="151">
        <v>4994.4880742503701</v>
      </c>
      <c r="BE7" s="194">
        <v>4432.2494185563801</v>
      </c>
      <c r="BF7" s="152">
        <v>-0.114996495785836</v>
      </c>
      <c r="BG7" s="153">
        <v>-5.7176489296142403E-3</v>
      </c>
      <c r="BH7" s="153">
        <v>0.138578614675056</v>
      </c>
    </row>
    <row r="8" spans="1:62" s="145" customFormat="1">
      <c r="A8" s="154" t="s">
        <v>257</v>
      </c>
      <c r="B8" s="155">
        <v>3774.35367759878</v>
      </c>
      <c r="C8" s="155">
        <v>3976.5458119700702</v>
      </c>
      <c r="D8" s="155">
        <v>4090.3518819220599</v>
      </c>
      <c r="E8" s="155">
        <v>4327.7965435020196</v>
      </c>
      <c r="F8" s="155">
        <v>4516.9587643594796</v>
      </c>
      <c r="G8" s="155">
        <v>4700.6118768310898</v>
      </c>
      <c r="H8" s="155">
        <v>4750.1181551530799</v>
      </c>
      <c r="I8" s="155">
        <v>4993.4808123738603</v>
      </c>
      <c r="J8" s="155">
        <v>5240.8611595795901</v>
      </c>
      <c r="K8" s="155">
        <v>5088.6223431139297</v>
      </c>
      <c r="L8" s="155">
        <v>4915.9975577569303</v>
      </c>
      <c r="M8" s="155">
        <v>5199.3156835444797</v>
      </c>
      <c r="N8" s="155">
        <v>5374.2557673198799</v>
      </c>
      <c r="O8" s="155">
        <v>5423.4371326447099</v>
      </c>
      <c r="P8" s="155">
        <v>5532.0818142296903</v>
      </c>
      <c r="Q8" s="155">
        <v>5381.0802094248202</v>
      </c>
      <c r="R8" s="155">
        <v>5227.8404625289104</v>
      </c>
      <c r="S8" s="155">
        <v>4999.3972330769402</v>
      </c>
      <c r="T8" s="155">
        <v>4937.93129301917</v>
      </c>
      <c r="U8" s="155">
        <v>5193.7975500197299</v>
      </c>
      <c r="V8" s="155">
        <v>5213.3748131705997</v>
      </c>
      <c r="W8" s="155">
        <v>5221.9438019912304</v>
      </c>
      <c r="X8" s="155">
        <v>5396.5113649125296</v>
      </c>
      <c r="Y8" s="155">
        <v>5647.4777914828501</v>
      </c>
      <c r="Z8" s="155">
        <v>5769.3323280969798</v>
      </c>
      <c r="AA8" s="155">
        <v>5683.0296668168303</v>
      </c>
      <c r="AB8" s="155">
        <v>5627.7261710080702</v>
      </c>
      <c r="AC8" s="155">
        <v>5726.8503526606701</v>
      </c>
      <c r="AD8" s="155">
        <v>5839.96799662991</v>
      </c>
      <c r="AE8" s="155">
        <v>5956.1591839672201</v>
      </c>
      <c r="AF8" s="155">
        <v>5994.2335857012904</v>
      </c>
      <c r="AG8" s="155">
        <v>6194.4976462295799</v>
      </c>
      <c r="AH8" s="155">
        <v>6296.9383496143701</v>
      </c>
      <c r="AI8" s="155">
        <v>6369.5670241865801</v>
      </c>
      <c r="AJ8" s="155">
        <v>6421.2739934519504</v>
      </c>
      <c r="AK8" s="155">
        <v>6627.6376662778903</v>
      </c>
      <c r="AL8" s="155">
        <v>6538.8542551624696</v>
      </c>
      <c r="AM8" s="155">
        <v>6592.5746227397603</v>
      </c>
      <c r="AN8" s="155">
        <v>6668.24910903617</v>
      </c>
      <c r="AO8" s="155">
        <v>6784.6279566810599</v>
      </c>
      <c r="AP8" s="155">
        <v>6846.2866111946896</v>
      </c>
      <c r="AQ8" s="155">
        <v>6771.5232660637903</v>
      </c>
      <c r="AR8" s="155">
        <v>6888.5281352266002</v>
      </c>
      <c r="AS8" s="155">
        <v>6694.0436125240303</v>
      </c>
      <c r="AT8" s="155">
        <v>6255.7175452148003</v>
      </c>
      <c r="AU8" s="155">
        <v>6475.4023047803103</v>
      </c>
      <c r="AV8" s="155">
        <v>6353.9838900465302</v>
      </c>
      <c r="AW8" s="155">
        <v>6111.3477260618401</v>
      </c>
      <c r="AX8" s="155">
        <v>6283.6718650718103</v>
      </c>
      <c r="AY8" s="155">
        <v>6281.7336700125197</v>
      </c>
      <c r="AZ8" s="155">
        <v>6170.7517971350198</v>
      </c>
      <c r="BA8" s="155">
        <v>6061.7206698945502</v>
      </c>
      <c r="BB8" s="155">
        <v>6023.7265559144098</v>
      </c>
      <c r="BC8" s="155">
        <v>6178.7905701391901</v>
      </c>
      <c r="BD8" s="155">
        <v>6019.2510597513401</v>
      </c>
      <c r="BE8" s="155">
        <v>5307.0712715437803</v>
      </c>
      <c r="BF8" s="156">
        <v>-0.12072597998073401</v>
      </c>
      <c r="BG8" s="156">
        <v>-3.8458865520921699E-3</v>
      </c>
      <c r="BH8" s="156">
        <v>0.165930775852381</v>
      </c>
    </row>
    <row r="9" spans="1:62">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1"/>
      <c r="AS9" s="151"/>
      <c r="AT9" s="151"/>
      <c r="AU9" s="151"/>
      <c r="AV9" s="151"/>
      <c r="AW9" s="151"/>
      <c r="AX9" s="151"/>
      <c r="AY9" s="151"/>
      <c r="AZ9" s="151"/>
      <c r="BA9" s="151"/>
      <c r="BB9" s="151"/>
      <c r="BC9" s="151"/>
      <c r="BD9" s="151"/>
      <c r="BE9" s="194"/>
      <c r="BF9" s="152"/>
      <c r="BG9" s="153"/>
      <c r="BH9" s="153"/>
    </row>
    <row r="10" spans="1:62">
      <c r="A10" s="144" t="s">
        <v>258</v>
      </c>
      <c r="B10" s="151">
        <v>82.175119553818803</v>
      </c>
      <c r="C10" s="151">
        <v>84.526807774529203</v>
      </c>
      <c r="D10" s="151">
        <v>86.852525331577297</v>
      </c>
      <c r="E10" s="151">
        <v>89.324243404189403</v>
      </c>
      <c r="F10" s="151">
        <v>92.183563905174594</v>
      </c>
      <c r="G10" s="151">
        <v>85.895493427016305</v>
      </c>
      <c r="H10" s="151">
        <v>90.804629084100398</v>
      </c>
      <c r="I10" s="151">
        <v>91.590778255267495</v>
      </c>
      <c r="J10" s="151">
        <v>94.936139984076107</v>
      </c>
      <c r="K10" s="151">
        <v>97.134210991710603</v>
      </c>
      <c r="L10" s="151">
        <v>93.233893146562707</v>
      </c>
      <c r="M10" s="151">
        <v>97.788177523488997</v>
      </c>
      <c r="N10" s="151">
        <v>102.094099348394</v>
      </c>
      <c r="O10" s="151">
        <v>99.465442329037401</v>
      </c>
      <c r="P10" s="151">
        <v>106.06428513778501</v>
      </c>
      <c r="Q10" s="151">
        <v>101.643013923075</v>
      </c>
      <c r="R10" s="151">
        <v>97.215867476993097</v>
      </c>
      <c r="S10" s="151">
        <v>97.174009856331594</v>
      </c>
      <c r="T10" s="151">
        <v>100.18643298729999</v>
      </c>
      <c r="U10" s="151">
        <v>97.797472129248902</v>
      </c>
      <c r="V10" s="151">
        <v>94.6360765304767</v>
      </c>
      <c r="W10" s="151">
        <v>100.003704719895</v>
      </c>
      <c r="X10" s="151">
        <v>104.617599517042</v>
      </c>
      <c r="Y10" s="151">
        <v>109.94354351915599</v>
      </c>
      <c r="Z10" s="151">
        <v>107.20245908153299</v>
      </c>
      <c r="AA10" s="151">
        <v>100.253772733289</v>
      </c>
      <c r="AB10" s="151">
        <v>102.832156226457</v>
      </c>
      <c r="AC10" s="151">
        <v>108.882159510224</v>
      </c>
      <c r="AD10" s="151">
        <v>107.67447760818899</v>
      </c>
      <c r="AE10" s="151">
        <v>113.981076528573</v>
      </c>
      <c r="AF10" s="151">
        <v>118.92434807025801</v>
      </c>
      <c r="AG10" s="151">
        <v>126.333405648541</v>
      </c>
      <c r="AH10" s="151">
        <v>125.011020536481</v>
      </c>
      <c r="AI10" s="151">
        <v>131.95225995491799</v>
      </c>
      <c r="AJ10" s="151">
        <v>136.430075439474</v>
      </c>
      <c r="AK10" s="151">
        <v>131.38909338566</v>
      </c>
      <c r="AL10" s="151">
        <v>120.690708719581</v>
      </c>
      <c r="AM10" s="151">
        <v>115.99943181110901</v>
      </c>
      <c r="AN10" s="151">
        <v>125.41285225123799</v>
      </c>
      <c r="AO10" s="151">
        <v>137.10844917527601</v>
      </c>
      <c r="AP10" s="151">
        <v>145.27246745590901</v>
      </c>
      <c r="AQ10" s="151">
        <v>151.17958578575599</v>
      </c>
      <c r="AR10" s="151">
        <v>164.52971422179101</v>
      </c>
      <c r="AS10" s="151">
        <v>166.023961450748</v>
      </c>
      <c r="AT10" s="151">
        <v>158.206319407899</v>
      </c>
      <c r="AU10" s="151">
        <v>167.09394844909801</v>
      </c>
      <c r="AV10" s="151">
        <v>173.08975688111099</v>
      </c>
      <c r="AW10" s="151">
        <v>181.89785396785399</v>
      </c>
      <c r="AX10" s="151">
        <v>187.82592903127599</v>
      </c>
      <c r="AY10" s="151">
        <v>187.81055823006301</v>
      </c>
      <c r="AZ10" s="151">
        <v>191.26080038732701</v>
      </c>
      <c r="BA10" s="151">
        <v>190.16447271624401</v>
      </c>
      <c r="BB10" s="151">
        <v>188.48353646841201</v>
      </c>
      <c r="BC10" s="151">
        <v>185.89785041883701</v>
      </c>
      <c r="BD10" s="151">
        <v>173.787107347052</v>
      </c>
      <c r="BE10" s="194">
        <v>161.81792431752899</v>
      </c>
      <c r="BF10" s="152">
        <v>-7.1416739108353805E-2</v>
      </c>
      <c r="BG10" s="153">
        <v>9.4373565304357605E-3</v>
      </c>
      <c r="BH10" s="153">
        <v>5.0593957297692203E-3</v>
      </c>
    </row>
    <row r="11" spans="1:62">
      <c r="A11" s="144" t="s">
        <v>259</v>
      </c>
      <c r="B11" s="151">
        <v>51.522211303641399</v>
      </c>
      <c r="C11" s="151">
        <v>56.166229720331501</v>
      </c>
      <c r="D11" s="151">
        <v>58.011401807585202</v>
      </c>
      <c r="E11" s="151">
        <v>68.146549914705602</v>
      </c>
      <c r="F11" s="151">
        <v>74.257414333567397</v>
      </c>
      <c r="G11" s="151">
        <v>83.880154717968495</v>
      </c>
      <c r="H11" s="151">
        <v>92.170661586941705</v>
      </c>
      <c r="I11" s="151">
        <v>103.54554592302</v>
      </c>
      <c r="J11" s="151">
        <v>123.611929359816</v>
      </c>
      <c r="K11" s="151">
        <v>133.361699479767</v>
      </c>
      <c r="L11" s="151">
        <v>139.22213035866201</v>
      </c>
      <c r="M11" s="151">
        <v>149.49581957771301</v>
      </c>
      <c r="N11" s="151">
        <v>156.02665334605999</v>
      </c>
      <c r="O11" s="151">
        <v>168.39216689656499</v>
      </c>
      <c r="P11" s="151">
        <v>176.380096154829</v>
      </c>
      <c r="Q11" s="151">
        <v>175.769225153858</v>
      </c>
      <c r="R11" s="151">
        <v>167.32057457998101</v>
      </c>
      <c r="S11" s="151">
        <v>167.89301842984301</v>
      </c>
      <c r="T11" s="151">
        <v>162.70650593587001</v>
      </c>
      <c r="U11" s="151">
        <v>169.69338712834801</v>
      </c>
      <c r="V11" s="151">
        <v>176.84430072150701</v>
      </c>
      <c r="W11" s="151">
        <v>191.732742388877</v>
      </c>
      <c r="X11" s="151">
        <v>197.59978612582199</v>
      </c>
      <c r="Y11" s="151">
        <v>201.13629495350301</v>
      </c>
      <c r="Z11" s="151">
        <v>205.10841986098001</v>
      </c>
      <c r="AA11" s="151">
        <v>196.589009467209</v>
      </c>
      <c r="AB11" s="151">
        <v>205.95368346124599</v>
      </c>
      <c r="AC11" s="151">
        <v>216.31949396932501</v>
      </c>
      <c r="AD11" s="151">
        <v>227.228165034158</v>
      </c>
      <c r="AE11" s="151">
        <v>237.228601581699</v>
      </c>
      <c r="AF11" s="151">
        <v>251.65523404619501</v>
      </c>
      <c r="AG11" s="151">
        <v>270.786776884208</v>
      </c>
      <c r="AH11" s="151">
        <v>283.84999333778399</v>
      </c>
      <c r="AI11" s="151">
        <v>294.40273780778898</v>
      </c>
      <c r="AJ11" s="151">
        <v>297.388806269133</v>
      </c>
      <c r="AK11" s="151">
        <v>301.71085787422697</v>
      </c>
      <c r="AL11" s="151">
        <v>311.02060757262598</v>
      </c>
      <c r="AM11" s="151">
        <v>311.104471988662</v>
      </c>
      <c r="AN11" s="151">
        <v>308.23311211868099</v>
      </c>
      <c r="AO11" s="151">
        <v>322.86531590824097</v>
      </c>
      <c r="AP11" s="151">
        <v>329.98089042224802</v>
      </c>
      <c r="AQ11" s="151">
        <v>335.42044197540599</v>
      </c>
      <c r="AR11" s="151">
        <v>349.819743923516</v>
      </c>
      <c r="AS11" s="151">
        <v>373.03181407406203</v>
      </c>
      <c r="AT11" s="151">
        <v>350.50215985564802</v>
      </c>
      <c r="AU11" s="151">
        <v>398.32903333756701</v>
      </c>
      <c r="AV11" s="151">
        <v>423.76165657442499</v>
      </c>
      <c r="AW11" s="151">
        <v>442.85741672560403</v>
      </c>
      <c r="AX11" s="151">
        <v>482.87260711541001</v>
      </c>
      <c r="AY11" s="151">
        <v>504.52745580172501</v>
      </c>
      <c r="AZ11" s="151">
        <v>487.64302258059797</v>
      </c>
      <c r="BA11" s="151">
        <v>450.70727619501702</v>
      </c>
      <c r="BB11" s="151">
        <v>458.01173573643899</v>
      </c>
      <c r="BC11" s="151">
        <v>443.13456823344302</v>
      </c>
      <c r="BD11" s="151">
        <v>442.25517959828102</v>
      </c>
      <c r="BE11" s="194">
        <v>415.200980214732</v>
      </c>
      <c r="BF11" s="152">
        <v>-6.3738379088843597E-2</v>
      </c>
      <c r="BG11" s="153">
        <v>2.3524453245878301E-2</v>
      </c>
      <c r="BH11" s="153">
        <v>1.2981664887582799E-2</v>
      </c>
    </row>
    <row r="12" spans="1:62">
      <c r="A12" s="144" t="s">
        <v>260</v>
      </c>
      <c r="B12" s="151">
        <v>16.704365294528099</v>
      </c>
      <c r="C12" s="151">
        <v>17.923390655556499</v>
      </c>
      <c r="D12" s="151">
        <v>18.2525347454052</v>
      </c>
      <c r="E12" s="151">
        <v>18.728528732725898</v>
      </c>
      <c r="F12" s="151">
        <v>19.850407062612302</v>
      </c>
      <c r="G12" s="151">
        <v>20.933188283161901</v>
      </c>
      <c r="H12" s="151">
        <v>22.3880568706</v>
      </c>
      <c r="I12" s="151">
        <v>22.373272153599999</v>
      </c>
      <c r="J12" s="151">
        <v>21.603397893299999</v>
      </c>
      <c r="K12" s="151">
        <v>20.7122627392</v>
      </c>
      <c r="L12" s="151">
        <v>17.959126213600001</v>
      </c>
      <c r="M12" s="151">
        <v>18.916770531699999</v>
      </c>
      <c r="N12" s="151">
        <v>19.552914064799999</v>
      </c>
      <c r="O12" s="151">
        <v>20.786603241600002</v>
      </c>
      <c r="P12" s="151">
        <v>21.542211931200001</v>
      </c>
      <c r="Q12" s="151">
        <v>22.092953377000001</v>
      </c>
      <c r="R12" s="151">
        <v>22.531936231500001</v>
      </c>
      <c r="S12" s="151">
        <v>19.214764440700002</v>
      </c>
      <c r="T12" s="151">
        <v>19.404303901900001</v>
      </c>
      <c r="U12" s="151">
        <v>20.623244638900001</v>
      </c>
      <c r="V12" s="151">
        <v>20.245290472600001</v>
      </c>
      <c r="W12" s="151">
        <v>20.874816525899998</v>
      </c>
      <c r="X12" s="151">
        <v>21.593906049000001</v>
      </c>
      <c r="Y12" s="151">
        <v>25.524882053100001</v>
      </c>
      <c r="Z12" s="151">
        <v>30.77505412</v>
      </c>
      <c r="AA12" s="151">
        <v>31.687395030603302</v>
      </c>
      <c r="AB12" s="151">
        <v>32.713462535887999</v>
      </c>
      <c r="AC12" s="151">
        <v>33.393172732795797</v>
      </c>
      <c r="AD12" s="151">
        <v>35.613566995119001</v>
      </c>
      <c r="AE12" s="151">
        <v>38.777766689819103</v>
      </c>
      <c r="AF12" s="151">
        <v>42.280931612639797</v>
      </c>
      <c r="AG12" s="151">
        <v>47.649455710281202</v>
      </c>
      <c r="AH12" s="151">
        <v>54.937400023925697</v>
      </c>
      <c r="AI12" s="151">
        <v>56.357503037934002</v>
      </c>
      <c r="AJ12" s="151">
        <v>58.340954664079398</v>
      </c>
      <c r="AK12" s="151">
        <v>56.352876652782903</v>
      </c>
      <c r="AL12" s="151">
        <v>53.787739192637503</v>
      </c>
      <c r="AM12" s="151">
        <v>55.287811184997601</v>
      </c>
      <c r="AN12" s="151">
        <v>55.288287024073597</v>
      </c>
      <c r="AO12" s="151">
        <v>60.237774354879903</v>
      </c>
      <c r="AP12" s="151">
        <v>61.533850092204602</v>
      </c>
      <c r="AQ12" s="151">
        <v>65.4366097569564</v>
      </c>
      <c r="AR12" s="151">
        <v>76.466743584876895</v>
      </c>
      <c r="AS12" s="151">
        <v>77.401806114537294</v>
      </c>
      <c r="AT12" s="151">
        <v>74.371990435240704</v>
      </c>
      <c r="AU12" s="151">
        <v>76.073855311023493</v>
      </c>
      <c r="AV12" s="151">
        <v>87.004447497369995</v>
      </c>
      <c r="AW12" s="151">
        <v>89.377934668763004</v>
      </c>
      <c r="AX12" s="151">
        <v>91.121367588397902</v>
      </c>
      <c r="AY12" s="151">
        <v>88.415051459199304</v>
      </c>
      <c r="AZ12" s="151">
        <v>88.919193256198497</v>
      </c>
      <c r="BA12" s="151">
        <v>94.062948844362893</v>
      </c>
      <c r="BB12" s="151">
        <v>92.393582272060698</v>
      </c>
      <c r="BC12" s="151">
        <v>92.988448913172803</v>
      </c>
      <c r="BD12" s="151">
        <v>94.595079612017301</v>
      </c>
      <c r="BE12" s="194">
        <v>87.653298749534599</v>
      </c>
      <c r="BF12" s="152">
        <v>-7.5915901537696895E-2</v>
      </c>
      <c r="BG12" s="153">
        <v>2.4344203517390899E-2</v>
      </c>
      <c r="BH12" s="153">
        <v>2.7405661471925102E-3</v>
      </c>
    </row>
    <row r="13" spans="1:62">
      <c r="A13" s="144" t="s">
        <v>261</v>
      </c>
      <c r="B13" s="151">
        <v>21.308531378001799</v>
      </c>
      <c r="C13" s="151">
        <v>23.0525867392153</v>
      </c>
      <c r="D13" s="151">
        <v>24.368448651947499</v>
      </c>
      <c r="E13" s="151">
        <v>25.2140977861689</v>
      </c>
      <c r="F13" s="151">
        <v>25.320420938761099</v>
      </c>
      <c r="G13" s="151">
        <v>27.662610554449799</v>
      </c>
      <c r="H13" s="151">
        <v>26.202925415429601</v>
      </c>
      <c r="I13" s="151">
        <v>29.349780427013599</v>
      </c>
      <c r="J13" s="151">
        <v>28.5913596490808</v>
      </c>
      <c r="K13" s="151">
        <v>32.304652390242403</v>
      </c>
      <c r="L13" s="151">
        <v>32.669946375044297</v>
      </c>
      <c r="M13" s="151">
        <v>33.7968849937469</v>
      </c>
      <c r="N13" s="151">
        <v>34.536846936701401</v>
      </c>
      <c r="O13" s="151">
        <v>35.841788785073199</v>
      </c>
      <c r="P13" s="151">
        <v>37.624094896027202</v>
      </c>
      <c r="Q13" s="151">
        <v>37.407386776271402</v>
      </c>
      <c r="R13" s="151">
        <v>38.498272058461403</v>
      </c>
      <c r="S13" s="151">
        <v>39.951172118779802</v>
      </c>
      <c r="T13" s="151">
        <v>42.500596585878803</v>
      </c>
      <c r="U13" s="151">
        <v>42.717834972943898</v>
      </c>
      <c r="V13" s="151">
        <v>44.026786321852597</v>
      </c>
      <c r="W13" s="151">
        <v>43.652324289628403</v>
      </c>
      <c r="X13" s="151">
        <v>48.227645087481001</v>
      </c>
      <c r="Y13" s="151">
        <v>46.406976726806</v>
      </c>
      <c r="Z13" s="151">
        <v>48.799640409195199</v>
      </c>
      <c r="AA13" s="151">
        <v>41.979376780745703</v>
      </c>
      <c r="AB13" s="151">
        <v>44.575791053052498</v>
      </c>
      <c r="AC13" s="151">
        <v>52.677584042453901</v>
      </c>
      <c r="AD13" s="151">
        <v>55.292070471469302</v>
      </c>
      <c r="AE13" s="151">
        <v>58.328211026966798</v>
      </c>
      <c r="AF13" s="151">
        <v>58.781662522366503</v>
      </c>
      <c r="AG13" s="151">
        <v>57.499737832134102</v>
      </c>
      <c r="AH13" s="151">
        <v>62.710669932403498</v>
      </c>
      <c r="AI13" s="151">
        <v>63.3305131070234</v>
      </c>
      <c r="AJ13" s="151">
        <v>54.974529537740999</v>
      </c>
      <c r="AK13" s="151">
        <v>54.9206256361486</v>
      </c>
      <c r="AL13" s="151">
        <v>52.905749418041403</v>
      </c>
      <c r="AM13" s="151">
        <v>50.541708038181497</v>
      </c>
      <c r="AN13" s="151">
        <v>52.339448608283902</v>
      </c>
      <c r="AO13" s="151">
        <v>51.877272609579002</v>
      </c>
      <c r="AP13" s="151">
        <v>50.883528665081499</v>
      </c>
      <c r="AQ13" s="151">
        <v>60.775825270011602</v>
      </c>
      <c r="AR13" s="151">
        <v>59.379574268348399</v>
      </c>
      <c r="AS13" s="151">
        <v>66.638957542756501</v>
      </c>
      <c r="AT13" s="151">
        <v>66.775442574944705</v>
      </c>
      <c r="AU13" s="151">
        <v>72.094928356388607</v>
      </c>
      <c r="AV13" s="151">
        <v>69.054626667512196</v>
      </c>
      <c r="AW13" s="151">
        <v>77.499671405996693</v>
      </c>
      <c r="AX13" s="151">
        <v>80.5458717012541</v>
      </c>
      <c r="AY13" s="151">
        <v>85.588985497951995</v>
      </c>
      <c r="AZ13" s="151">
        <v>86.710324722633203</v>
      </c>
      <c r="BA13" s="151">
        <v>91.501188590336298</v>
      </c>
      <c r="BB13" s="151">
        <v>85.599403585869794</v>
      </c>
      <c r="BC13" s="151">
        <v>87.552153360944999</v>
      </c>
      <c r="BD13" s="151">
        <v>93.865479165400899</v>
      </c>
      <c r="BE13" s="194">
        <v>91.878333427291494</v>
      </c>
      <c r="BF13" s="152">
        <v>-2.3844542806351999E-2</v>
      </c>
      <c r="BG13" s="153">
        <v>3.4639161582142197E-2</v>
      </c>
      <c r="BH13" s="153">
        <v>2.8726659902533098E-3</v>
      </c>
    </row>
    <row r="14" spans="1:62">
      <c r="A14" s="144" t="s">
        <v>262</v>
      </c>
      <c r="B14" s="151">
        <v>2.0685126200999999</v>
      </c>
      <c r="C14" s="151">
        <v>2.1505593794000002</v>
      </c>
      <c r="D14" s="151">
        <v>2.3124342583000002</v>
      </c>
      <c r="E14" s="151">
        <v>2.7633608443000002</v>
      </c>
      <c r="F14" s="151">
        <v>2.9319866589000001</v>
      </c>
      <c r="G14" s="151">
        <v>3.4808998980000001</v>
      </c>
      <c r="H14" s="151">
        <v>3.8028869143000001</v>
      </c>
      <c r="I14" s="151">
        <v>3.8394284028999999</v>
      </c>
      <c r="J14" s="151">
        <v>4.3208075135000001</v>
      </c>
      <c r="K14" s="151">
        <v>4.8103891714999998</v>
      </c>
      <c r="L14" s="151">
        <v>4.8339064213</v>
      </c>
      <c r="M14" s="151">
        <v>5.6202178901000002</v>
      </c>
      <c r="N14" s="151">
        <v>6.8015886702000001</v>
      </c>
      <c r="O14" s="151">
        <v>6.9313611587999997</v>
      </c>
      <c r="P14" s="151">
        <v>7.3101045924000001</v>
      </c>
      <c r="Q14" s="151">
        <v>9.1544504425</v>
      </c>
      <c r="R14" s="151">
        <v>10.0321927331</v>
      </c>
      <c r="S14" s="151">
        <v>10.9251941391</v>
      </c>
      <c r="T14" s="151">
        <v>10.0633096803</v>
      </c>
      <c r="U14" s="151">
        <v>10.6009925869</v>
      </c>
      <c r="V14" s="151">
        <v>12.8224630534</v>
      </c>
      <c r="W14" s="151">
        <v>13.0154179094</v>
      </c>
      <c r="X14" s="151">
        <v>13.063830577399999</v>
      </c>
      <c r="Y14" s="151">
        <v>15.6093397031</v>
      </c>
      <c r="Z14" s="151">
        <v>15.811178269899999</v>
      </c>
      <c r="AA14" s="151">
        <v>16.608331487299999</v>
      </c>
      <c r="AB14" s="151">
        <v>18.732415799799998</v>
      </c>
      <c r="AC14" s="151">
        <v>18.793553170700001</v>
      </c>
      <c r="AD14" s="151">
        <v>18.811483042199999</v>
      </c>
      <c r="AE14" s="151">
        <v>20.230637706</v>
      </c>
      <c r="AF14" s="151">
        <v>19.908539240900001</v>
      </c>
      <c r="AG14" s="151">
        <v>22.499033073500001</v>
      </c>
      <c r="AH14" s="151">
        <v>25.700879439600001</v>
      </c>
      <c r="AI14" s="151">
        <v>25.662498014099999</v>
      </c>
      <c r="AJ14" s="151">
        <v>22.442436835799999</v>
      </c>
      <c r="AK14" s="151">
        <v>20.265145769</v>
      </c>
      <c r="AL14" s="151">
        <v>20.873480077300002</v>
      </c>
      <c r="AM14" s="151">
        <v>20.279880870406998</v>
      </c>
      <c r="AN14" s="151">
        <v>20.374455790279502</v>
      </c>
      <c r="AO14" s="151">
        <v>23.0899802752465</v>
      </c>
      <c r="AP14" s="151">
        <v>25.221076082757101</v>
      </c>
      <c r="AQ14" s="151">
        <v>26.7127393811299</v>
      </c>
      <c r="AR14" s="151">
        <v>26.991410978632</v>
      </c>
      <c r="AS14" s="151">
        <v>27.4686187942816</v>
      </c>
      <c r="AT14" s="151">
        <v>27.8880944957839</v>
      </c>
      <c r="AU14" s="151">
        <v>32.126976523751502</v>
      </c>
      <c r="AV14" s="151">
        <v>32.7320281259613</v>
      </c>
      <c r="AW14" s="151">
        <v>34.164238682466397</v>
      </c>
      <c r="AX14" s="151">
        <v>36.439045168580499</v>
      </c>
      <c r="AY14" s="151">
        <v>38.3754521829608</v>
      </c>
      <c r="AZ14" s="151">
        <v>37.505881634922602</v>
      </c>
      <c r="BA14" s="151">
        <v>35.404932209150203</v>
      </c>
      <c r="BB14" s="151">
        <v>34.283299921894702</v>
      </c>
      <c r="BC14" s="151">
        <v>36.990684531279101</v>
      </c>
      <c r="BD14" s="151">
        <v>35.598067986869999</v>
      </c>
      <c r="BE14" s="194">
        <v>28.569750205548601</v>
      </c>
      <c r="BF14" s="152">
        <v>-0.199628171133715</v>
      </c>
      <c r="BG14" s="153">
        <v>2.4709490912008501E-2</v>
      </c>
      <c r="BH14" s="153">
        <v>8.9326119340703703E-4</v>
      </c>
    </row>
    <row r="15" spans="1:62">
      <c r="A15" s="144" t="s">
        <v>263</v>
      </c>
      <c r="B15" s="151">
        <v>12.5291418187755</v>
      </c>
      <c r="C15" s="151">
        <v>15.395373486722599</v>
      </c>
      <c r="D15" s="151">
        <v>15.488571208512401</v>
      </c>
      <c r="E15" s="151">
        <v>15.6696091258704</v>
      </c>
      <c r="F15" s="151">
        <v>15.6537692669165</v>
      </c>
      <c r="G15" s="151">
        <v>16.413504507560098</v>
      </c>
      <c r="H15" s="151">
        <v>16.423961628000001</v>
      </c>
      <c r="I15" s="151">
        <v>14.2262462206</v>
      </c>
      <c r="J15" s="151">
        <v>16.641077396499998</v>
      </c>
      <c r="K15" s="151">
        <v>19.624896218100002</v>
      </c>
      <c r="L15" s="151">
        <v>20.069763798899999</v>
      </c>
      <c r="M15" s="151">
        <v>20.133854507100001</v>
      </c>
      <c r="N15" s="151">
        <v>20.156724927399999</v>
      </c>
      <c r="O15" s="151">
        <v>19.905696928600001</v>
      </c>
      <c r="P15" s="151">
        <v>20.675030921099999</v>
      </c>
      <c r="Q15" s="151">
        <v>22.2275339157</v>
      </c>
      <c r="R15" s="151">
        <v>22.776774873499999</v>
      </c>
      <c r="S15" s="151">
        <v>22.500239352600001</v>
      </c>
      <c r="T15" s="151">
        <v>19.481858673600001</v>
      </c>
      <c r="U15" s="151">
        <v>20.262412331099998</v>
      </c>
      <c r="V15" s="151">
        <v>19.583881711499998</v>
      </c>
      <c r="W15" s="151">
        <v>20.850580046099999</v>
      </c>
      <c r="X15" s="151">
        <v>22.475851635200002</v>
      </c>
      <c r="Y15" s="151">
        <v>22.236020539799998</v>
      </c>
      <c r="Z15" s="151">
        <v>19.845181556299998</v>
      </c>
      <c r="AA15" s="151">
        <v>19.555756598399999</v>
      </c>
      <c r="AB15" s="151">
        <v>18.6274144363</v>
      </c>
      <c r="AC15" s="151">
        <v>19.2444681554</v>
      </c>
      <c r="AD15" s="151">
        <v>19.946498380000001</v>
      </c>
      <c r="AE15" s="151">
        <v>21.5829566245</v>
      </c>
      <c r="AF15" s="151">
        <v>24.2822855993</v>
      </c>
      <c r="AG15" s="151">
        <v>25.502873538199999</v>
      </c>
      <c r="AH15" s="151">
        <v>25.8004666635</v>
      </c>
      <c r="AI15" s="151">
        <v>25.3903007521</v>
      </c>
      <c r="AJ15" s="151">
        <v>25.9180056507</v>
      </c>
      <c r="AK15" s="151">
        <v>26.046162586099999</v>
      </c>
      <c r="AL15" s="151">
        <v>24.405532907600001</v>
      </c>
      <c r="AM15" s="151">
        <v>25.093490591793799</v>
      </c>
      <c r="AN15" s="151">
        <v>24.298160219631999</v>
      </c>
      <c r="AO15" s="151">
        <v>27.4317893067367</v>
      </c>
      <c r="AP15" s="151">
        <v>28.564229464158199</v>
      </c>
      <c r="AQ15" s="151">
        <v>27.213934056372899</v>
      </c>
      <c r="AR15" s="151">
        <v>31.014409553824201</v>
      </c>
      <c r="AS15" s="151">
        <v>34.379528924306499</v>
      </c>
      <c r="AT15" s="151">
        <v>34.501295432554201</v>
      </c>
      <c r="AU15" s="151">
        <v>40.186277340176801</v>
      </c>
      <c r="AV15" s="151">
        <v>45.066886063949198</v>
      </c>
      <c r="AW15" s="151">
        <v>46.0885722582724</v>
      </c>
      <c r="AX15" s="151">
        <v>46.955051564759799</v>
      </c>
      <c r="AY15" s="151">
        <v>47.8970326723786</v>
      </c>
      <c r="AZ15" s="151">
        <v>50.2574085264649</v>
      </c>
      <c r="BA15" s="151">
        <v>54.936171203078601</v>
      </c>
      <c r="BB15" s="151">
        <v>53.943669233180799</v>
      </c>
      <c r="BC15" s="151">
        <v>56.6583507481879</v>
      </c>
      <c r="BD15" s="151">
        <v>56.482716681829203</v>
      </c>
      <c r="BE15" s="194">
        <v>44.272428203294403</v>
      </c>
      <c r="BF15" s="152">
        <v>-0.218319020782689</v>
      </c>
      <c r="BG15" s="153">
        <v>5.0528931881450398E-2</v>
      </c>
      <c r="BH15" s="153">
        <v>1.38422078482932E-3</v>
      </c>
    </row>
    <row r="16" spans="1:62">
      <c r="A16" s="144" t="s">
        <v>264</v>
      </c>
      <c r="B16" s="151">
        <v>7.6615847316841004</v>
      </c>
      <c r="C16" s="151">
        <v>8.0029559860649595</v>
      </c>
      <c r="D16" s="151">
        <v>8.4716393212501799</v>
      </c>
      <c r="E16" s="151">
        <v>8.7010032093225504</v>
      </c>
      <c r="F16" s="151">
        <v>9.02107665587938</v>
      </c>
      <c r="G16" s="151">
        <v>9.7181951503036395</v>
      </c>
      <c r="H16" s="151">
        <v>9.8740223820053501</v>
      </c>
      <c r="I16" s="151">
        <v>14.3048078417036</v>
      </c>
      <c r="J16" s="151">
        <v>14.178553512022299</v>
      </c>
      <c r="K16" s="151">
        <v>13.3127927190337</v>
      </c>
      <c r="L16" s="151">
        <v>10.2122592241913</v>
      </c>
      <c r="M16" s="151">
        <v>11.7077355172297</v>
      </c>
      <c r="N16" s="151">
        <v>11.7450977891839</v>
      </c>
      <c r="O16" s="151">
        <v>10.9547224884349</v>
      </c>
      <c r="P16" s="151">
        <v>9.1409629268833008</v>
      </c>
      <c r="Q16" s="151">
        <v>8.5728974962742708</v>
      </c>
      <c r="R16" s="151">
        <v>9.5815082986059998</v>
      </c>
      <c r="S16" s="151">
        <v>9.9185223394153592</v>
      </c>
      <c r="T16" s="151">
        <v>8.9665747179553907</v>
      </c>
      <c r="U16" s="151">
        <v>8.1440596343777294</v>
      </c>
      <c r="V16" s="151">
        <v>8.4006886821441498</v>
      </c>
      <c r="W16" s="151">
        <v>9.1027865162320101</v>
      </c>
      <c r="X16" s="151">
        <v>7.9538881588706101</v>
      </c>
      <c r="Y16" s="151">
        <v>8.3277842753433902</v>
      </c>
      <c r="Z16" s="151">
        <v>8.0347979018682096</v>
      </c>
      <c r="AA16" s="151">
        <v>9.6477071174839004</v>
      </c>
      <c r="AB16" s="151">
        <v>9.08080532826372</v>
      </c>
      <c r="AC16" s="151">
        <v>10.590707706214401</v>
      </c>
      <c r="AD16" s="151">
        <v>10.6780176901689</v>
      </c>
      <c r="AE16" s="151">
        <v>10.1513264726469</v>
      </c>
      <c r="AF16" s="151">
        <v>11.264528352021401</v>
      </c>
      <c r="AG16" s="151">
        <v>11.7926601460833</v>
      </c>
      <c r="AH16" s="151">
        <v>10.799844830185201</v>
      </c>
      <c r="AI16" s="151">
        <v>10.279395435145901</v>
      </c>
      <c r="AJ16" s="151">
        <v>12.4064877260094</v>
      </c>
      <c r="AK16" s="151">
        <v>13.168703643867</v>
      </c>
      <c r="AL16" s="151">
        <v>13.921107863764901</v>
      </c>
      <c r="AM16" s="151">
        <v>15.692231892255</v>
      </c>
      <c r="AN16" s="151">
        <v>18.128876867159299</v>
      </c>
      <c r="AO16" s="151">
        <v>19.200636134872902</v>
      </c>
      <c r="AP16" s="151">
        <v>19.065925903250601</v>
      </c>
      <c r="AQ16" s="151">
        <v>22.4005804343129</v>
      </c>
      <c r="AR16" s="151">
        <v>23.6328243777564</v>
      </c>
      <c r="AS16" s="151">
        <v>23.772696787045099</v>
      </c>
      <c r="AT16" s="151">
        <v>22.1981918807634</v>
      </c>
      <c r="AU16" s="151">
        <v>24.6971556079029</v>
      </c>
      <c r="AV16" s="151">
        <v>24.6219758668095</v>
      </c>
      <c r="AW16" s="151">
        <v>24.216799085498401</v>
      </c>
      <c r="AX16" s="151">
        <v>25.527780103982401</v>
      </c>
      <c r="AY16" s="151">
        <v>24.772520128414602</v>
      </c>
      <c r="AZ16" s="151">
        <v>23.9502376755688</v>
      </c>
      <c r="BA16" s="151">
        <v>22.144314313296</v>
      </c>
      <c r="BB16" s="151">
        <v>21.2975771552039</v>
      </c>
      <c r="BC16" s="151">
        <v>20.6294550258804</v>
      </c>
      <c r="BD16" s="151">
        <v>20.291204438264401</v>
      </c>
      <c r="BE16" s="194">
        <v>18.174608696383601</v>
      </c>
      <c r="BF16" s="152">
        <v>-0.106758233562795</v>
      </c>
      <c r="BG16" s="153">
        <v>-8.9421119157790906E-3</v>
      </c>
      <c r="BH16" s="153">
        <v>5.6824692330297401E-4</v>
      </c>
    </row>
    <row r="17" spans="1:60">
      <c r="A17" s="144" t="s">
        <v>265</v>
      </c>
      <c r="B17" s="151">
        <v>43.741593930774201</v>
      </c>
      <c r="C17" s="151">
        <v>44.0343608789398</v>
      </c>
      <c r="D17" s="151">
        <v>45.994829359168001</v>
      </c>
      <c r="E17" s="151">
        <v>48.952327686452897</v>
      </c>
      <c r="F17" s="151">
        <v>49.102185004006202</v>
      </c>
      <c r="G17" s="151">
        <v>49.361449398713901</v>
      </c>
      <c r="H17" s="151">
        <v>49.542571852941201</v>
      </c>
      <c r="I17" s="151">
        <v>52.286282898421803</v>
      </c>
      <c r="J17" s="151">
        <v>59.676739021238198</v>
      </c>
      <c r="K17" s="151">
        <v>60.831640813997097</v>
      </c>
      <c r="L17" s="151">
        <v>62.7073200583472</v>
      </c>
      <c r="M17" s="151">
        <v>66.190185128284398</v>
      </c>
      <c r="N17" s="151">
        <v>73.913600360140194</v>
      </c>
      <c r="O17" s="151">
        <v>75.187775160620205</v>
      </c>
      <c r="P17" s="151">
        <v>83.152410353494403</v>
      </c>
      <c r="Q17" s="151">
        <v>95.367501528591205</v>
      </c>
      <c r="R17" s="151">
        <v>99.219723274121094</v>
      </c>
      <c r="S17" s="151">
        <v>99.841422028562704</v>
      </c>
      <c r="T17" s="151">
        <v>98.373636628827001</v>
      </c>
      <c r="U17" s="151">
        <v>98.470724001491106</v>
      </c>
      <c r="V17" s="151">
        <v>99.991776764466294</v>
      </c>
      <c r="W17" s="151">
        <v>105.75463995440001</v>
      </c>
      <c r="X17" s="151">
        <v>101.248086029996</v>
      </c>
      <c r="Y17" s="151">
        <v>103.632037815499</v>
      </c>
      <c r="Z17" s="151">
        <v>106.408251603034</v>
      </c>
      <c r="AA17" s="151">
        <v>112.202722450821</v>
      </c>
      <c r="AB17" s="151">
        <v>106.240029395764</v>
      </c>
      <c r="AC17" s="151">
        <v>117.544153115109</v>
      </c>
      <c r="AD17" s="151">
        <v>114.73610102991</v>
      </c>
      <c r="AE17" s="151">
        <v>124.90475944524999</v>
      </c>
      <c r="AF17" s="151">
        <v>128.17358503788299</v>
      </c>
      <c r="AG17" s="151">
        <v>119.371841051948</v>
      </c>
      <c r="AH17" s="151">
        <v>127.154598076064</v>
      </c>
      <c r="AI17" s="151">
        <v>137.88349304914399</v>
      </c>
      <c r="AJ17" s="151">
        <v>138.612349365939</v>
      </c>
      <c r="AK17" s="151">
        <v>142.06481703520001</v>
      </c>
      <c r="AL17" s="151">
        <v>151.76272278923599</v>
      </c>
      <c r="AM17" s="151">
        <v>156.26968862748899</v>
      </c>
      <c r="AN17" s="151">
        <v>144.36368688703001</v>
      </c>
      <c r="AO17" s="151">
        <v>152.868970616864</v>
      </c>
      <c r="AP17" s="151">
        <v>153.64615237068099</v>
      </c>
      <c r="AQ17" s="151">
        <v>160.08263548047699</v>
      </c>
      <c r="AR17" s="151">
        <v>171.49393489192801</v>
      </c>
      <c r="AS17" s="151">
        <v>165.355691331081</v>
      </c>
      <c r="AT17" s="151">
        <v>166.223101048443</v>
      </c>
      <c r="AU17" s="151">
        <v>167.42953520513899</v>
      </c>
      <c r="AV17" s="151">
        <v>167.304160763889</v>
      </c>
      <c r="AW17" s="151">
        <v>177.91817399320101</v>
      </c>
      <c r="AX17" s="151">
        <v>183.39241615084001</v>
      </c>
      <c r="AY17" s="151">
        <v>173.33001241576599</v>
      </c>
      <c r="AZ17" s="151">
        <v>172.201156246153</v>
      </c>
      <c r="BA17" s="151">
        <v>149.28313495331699</v>
      </c>
      <c r="BB17" s="151">
        <v>146.322725360178</v>
      </c>
      <c r="BC17" s="151">
        <v>119.582879083053</v>
      </c>
      <c r="BD17" s="151">
        <v>91.155085869949701</v>
      </c>
      <c r="BE17" s="194">
        <v>69.5760888219218</v>
      </c>
      <c r="BF17" s="152">
        <v>-0.23881383516465901</v>
      </c>
      <c r="BG17" s="153">
        <v>-5.8307845016037398E-2</v>
      </c>
      <c r="BH17" s="153">
        <v>2.1753644916921101E-3</v>
      </c>
    </row>
    <row r="18" spans="1:60">
      <c r="A18" s="144" t="s">
        <v>189</v>
      </c>
      <c r="B18" s="151">
        <v>12.3455071068216</v>
      </c>
      <c r="C18" s="151">
        <v>12.4534973687216</v>
      </c>
      <c r="D18" s="151">
        <v>13.1209742040171</v>
      </c>
      <c r="E18" s="151">
        <v>13.3817554835579</v>
      </c>
      <c r="F18" s="151">
        <v>14.2225066628748</v>
      </c>
      <c r="G18" s="151">
        <v>14.702682410889199</v>
      </c>
      <c r="H18" s="151">
        <v>15.407840261711801</v>
      </c>
      <c r="I18" s="151">
        <v>16.848888126489001</v>
      </c>
      <c r="J18" s="151">
        <v>17.684992171015701</v>
      </c>
      <c r="K18" s="151">
        <v>17.835268320087302</v>
      </c>
      <c r="L18" s="151">
        <v>19.8384296093449</v>
      </c>
      <c r="M18" s="151">
        <v>20.305505239024299</v>
      </c>
      <c r="N18" s="151">
        <v>20.541549030003299</v>
      </c>
      <c r="O18" s="151">
        <v>20.796560713583101</v>
      </c>
      <c r="P18" s="151">
        <v>20.821989010099099</v>
      </c>
      <c r="Q18" s="151">
        <v>19.566548151892601</v>
      </c>
      <c r="R18" s="151">
        <v>19.465932536053199</v>
      </c>
      <c r="S18" s="151">
        <v>19.458440000375301</v>
      </c>
      <c r="T18" s="151">
        <v>19.2117597063768</v>
      </c>
      <c r="U18" s="151">
        <v>18.7292264336639</v>
      </c>
      <c r="V18" s="151">
        <v>18.754361806719999</v>
      </c>
      <c r="W18" s="151">
        <v>18.7610045933937</v>
      </c>
      <c r="X18" s="151">
        <v>20.1545494126111</v>
      </c>
      <c r="Y18" s="151">
        <v>19.5313667550631</v>
      </c>
      <c r="Z18" s="151">
        <v>20.352866974775701</v>
      </c>
      <c r="AA18" s="151">
        <v>21.085472598630599</v>
      </c>
      <c r="AB18" s="151">
        <v>23.094313160455702</v>
      </c>
      <c r="AC18" s="151">
        <v>26.3068547390383</v>
      </c>
      <c r="AD18" s="151">
        <v>28.1139048396081</v>
      </c>
      <c r="AE18" s="151">
        <v>30.794561337439202</v>
      </c>
      <c r="AF18" s="151">
        <v>34.069376098475203</v>
      </c>
      <c r="AG18" s="151">
        <v>33.4341619240219</v>
      </c>
      <c r="AH18" s="151">
        <v>35.9921213936382</v>
      </c>
      <c r="AI18" s="151">
        <v>41.377872396616702</v>
      </c>
      <c r="AJ18" s="151">
        <v>40.787159877254297</v>
      </c>
      <c r="AK18" s="151">
        <v>42.7337907585799</v>
      </c>
      <c r="AL18" s="151">
        <v>45.942144716419001</v>
      </c>
      <c r="AM18" s="151">
        <v>46.087114946462499</v>
      </c>
      <c r="AN18" s="151">
        <v>48.210630137529101</v>
      </c>
      <c r="AO18" s="151">
        <v>49.3029778496864</v>
      </c>
      <c r="AP18" s="151">
        <v>48.668186072889497</v>
      </c>
      <c r="AQ18" s="151">
        <v>51.697129857703203</v>
      </c>
      <c r="AR18" s="151">
        <v>54.363520416735099</v>
      </c>
      <c r="AS18" s="151">
        <v>54.883694479925197</v>
      </c>
      <c r="AT18" s="151">
        <v>53.673099815837503</v>
      </c>
      <c r="AU18" s="151">
        <v>54.750100130266503</v>
      </c>
      <c r="AV18" s="151">
        <v>58.7298036605589</v>
      </c>
      <c r="AW18" s="151">
        <v>59.648463402335103</v>
      </c>
      <c r="AX18" s="151">
        <v>60.576805839006099</v>
      </c>
      <c r="AY18" s="151">
        <v>62.647239928399699</v>
      </c>
      <c r="AZ18" s="151">
        <v>68.748150481576801</v>
      </c>
      <c r="BA18" s="151">
        <v>71.495027657745894</v>
      </c>
      <c r="BB18" s="151">
        <v>70.973304946885904</v>
      </c>
      <c r="BC18" s="151">
        <v>71.283279586823795</v>
      </c>
      <c r="BD18" s="151">
        <v>79.879049038888397</v>
      </c>
      <c r="BE18" s="194">
        <v>68.681985714854406</v>
      </c>
      <c r="BF18" s="152">
        <v>-0.142524468677211</v>
      </c>
      <c r="BG18" s="153">
        <v>4.0561182534161203E-2</v>
      </c>
      <c r="BH18" s="153">
        <v>2.1474094832408001E-3</v>
      </c>
    </row>
    <row r="19" spans="1:60">
      <c r="A19" s="144" t="s">
        <v>266</v>
      </c>
      <c r="B19" s="151">
        <v>48.6770947388761</v>
      </c>
      <c r="C19" s="151">
        <v>50.144596973933098</v>
      </c>
      <c r="D19" s="151">
        <v>52.226927189079802</v>
      </c>
      <c r="E19" s="151">
        <v>53.3324907364753</v>
      </c>
      <c r="F19" s="151">
        <v>56.4169300085901</v>
      </c>
      <c r="G19" s="151">
        <v>70.237992702253806</v>
      </c>
      <c r="H19" s="151">
        <v>71.374294935776803</v>
      </c>
      <c r="I19" s="151">
        <v>76.445943721869398</v>
      </c>
      <c r="J19" s="151">
        <v>82.698885213021597</v>
      </c>
      <c r="K19" s="151">
        <v>81.888828128998199</v>
      </c>
      <c r="L19" s="151">
        <v>79.293527319406394</v>
      </c>
      <c r="M19" s="151">
        <v>80.464711551886396</v>
      </c>
      <c r="N19" s="151">
        <v>84.693639465291795</v>
      </c>
      <c r="O19" s="151">
        <v>86.280085507166007</v>
      </c>
      <c r="P19" s="151">
        <v>88.830612646231103</v>
      </c>
      <c r="Q19" s="151">
        <v>99.126110307886606</v>
      </c>
      <c r="R19" s="151">
        <v>99.821153792452904</v>
      </c>
      <c r="S19" s="151">
        <v>87.270057043439294</v>
      </c>
      <c r="T19" s="151">
        <v>83.674896415708702</v>
      </c>
      <c r="U19" s="151">
        <v>88.779007397300205</v>
      </c>
      <c r="V19" s="151">
        <v>83.2360220440424</v>
      </c>
      <c r="W19" s="151">
        <v>81.3539888117337</v>
      </c>
      <c r="X19" s="151">
        <v>85.126414197166994</v>
      </c>
      <c r="Y19" s="151">
        <v>85.234125073791702</v>
      </c>
      <c r="Z19" s="151">
        <v>89.713809767362704</v>
      </c>
      <c r="AA19" s="151">
        <v>89.282701207036595</v>
      </c>
      <c r="AB19" s="151">
        <v>84.874648577912197</v>
      </c>
      <c r="AC19" s="151">
        <v>83.304604226631199</v>
      </c>
      <c r="AD19" s="151">
        <v>84.481199810414097</v>
      </c>
      <c r="AE19" s="151">
        <v>89.375088639478903</v>
      </c>
      <c r="AF19" s="151">
        <v>87.306745175974498</v>
      </c>
      <c r="AG19" s="151">
        <v>88.611718400819896</v>
      </c>
      <c r="AH19" s="151">
        <v>93.982269133042607</v>
      </c>
      <c r="AI19" s="151">
        <v>96.951951207856993</v>
      </c>
      <c r="AJ19" s="151">
        <v>90.461899831510294</v>
      </c>
      <c r="AK19" s="151">
        <v>106.423512480876</v>
      </c>
      <c r="AL19" s="151">
        <v>113.947046964796</v>
      </c>
      <c r="AM19" s="151">
        <v>113.180323578958</v>
      </c>
      <c r="AN19" s="151">
        <v>117.635668680514</v>
      </c>
      <c r="AO19" s="151">
        <v>120.31139091081</v>
      </c>
      <c r="AP19" s="151">
        <v>120.469394078348</v>
      </c>
      <c r="AQ19" s="151">
        <v>124.749762587338</v>
      </c>
      <c r="AR19" s="151">
        <v>123.458379430761</v>
      </c>
      <c r="AS19" s="151">
        <v>115.86846114808201</v>
      </c>
      <c r="AT19" s="151">
        <v>109.838153642156</v>
      </c>
      <c r="AU19" s="151">
        <v>108.92447795581</v>
      </c>
      <c r="AV19" s="151">
        <v>111.114361195572</v>
      </c>
      <c r="AW19" s="151">
        <v>108.343585959728</v>
      </c>
      <c r="AX19" s="151">
        <v>105.67898727546201</v>
      </c>
      <c r="AY19" s="151">
        <v>105.314367853669</v>
      </c>
      <c r="AZ19" s="151">
        <v>108.590427262265</v>
      </c>
      <c r="BA19" s="151">
        <v>112.31276120190201</v>
      </c>
      <c r="BB19" s="151">
        <v>108.36401983582</v>
      </c>
      <c r="BC19" s="151">
        <v>111.82589637542</v>
      </c>
      <c r="BD19" s="151">
        <v>115.72390805049299</v>
      </c>
      <c r="BE19" s="194">
        <v>108.979168916962</v>
      </c>
      <c r="BF19" s="152">
        <v>-6.0856019679018103E-2</v>
      </c>
      <c r="BG19" s="153">
        <v>5.2335775052740896E-3</v>
      </c>
      <c r="BH19" s="153">
        <v>3.4073403436466498E-3</v>
      </c>
    </row>
    <row r="20" spans="1:60">
      <c r="A20" s="144" t="s">
        <v>267</v>
      </c>
      <c r="B20" s="151">
        <v>7.2118598026929899</v>
      </c>
      <c r="C20" s="151">
        <v>7.4952096126534302</v>
      </c>
      <c r="D20" s="151">
        <v>8.0569121121903002</v>
      </c>
      <c r="E20" s="151">
        <v>8.2901681619786398</v>
      </c>
      <c r="F20" s="151">
        <v>8.9300120399454102</v>
      </c>
      <c r="G20" s="151">
        <v>9.1683934827679305</v>
      </c>
      <c r="H20" s="151">
        <v>9.8647192715600909</v>
      </c>
      <c r="I20" s="151">
        <v>11.4488609130225</v>
      </c>
      <c r="J20" s="151">
        <v>11.5862213803995</v>
      </c>
      <c r="K20" s="151">
        <v>10.502061111164901</v>
      </c>
      <c r="L20" s="151">
        <v>11.9504070104344</v>
      </c>
      <c r="M20" s="151">
        <v>12.1968164000745</v>
      </c>
      <c r="N20" s="151">
        <v>12.8736577921169</v>
      </c>
      <c r="O20" s="151">
        <v>14.8454999724215</v>
      </c>
      <c r="P20" s="151">
        <v>15.6071185815383</v>
      </c>
      <c r="Q20" s="151">
        <v>15.189773886574599</v>
      </c>
      <c r="R20" s="151">
        <v>14.664238260290899</v>
      </c>
      <c r="S20" s="151">
        <v>13.8004606589119</v>
      </c>
      <c r="T20" s="151">
        <v>12.0039822546661</v>
      </c>
      <c r="U20" s="151">
        <v>11.8560242192176</v>
      </c>
      <c r="V20" s="151">
        <v>12.621209716544501</v>
      </c>
      <c r="W20" s="151">
        <v>12.669154490854501</v>
      </c>
      <c r="X20" s="151">
        <v>12.9900377295784</v>
      </c>
      <c r="Y20" s="151">
        <v>14.5602857120974</v>
      </c>
      <c r="Z20" s="151">
        <v>14.8512845754185</v>
      </c>
      <c r="AA20" s="151">
        <v>14.1314226332668</v>
      </c>
      <c r="AB20" s="151">
        <v>14.745131310792299</v>
      </c>
      <c r="AC20" s="151">
        <v>15.434187682707201</v>
      </c>
      <c r="AD20" s="151">
        <v>16.112221554504998</v>
      </c>
      <c r="AE20" s="151">
        <v>17.954258990146599</v>
      </c>
      <c r="AF20" s="151">
        <v>20.4156558260125</v>
      </c>
      <c r="AG20" s="151">
        <v>21.002612861114201</v>
      </c>
      <c r="AH20" s="151">
        <v>21.275924254646501</v>
      </c>
      <c r="AI20" s="151">
        <v>21.840490340316201</v>
      </c>
      <c r="AJ20" s="151">
        <v>23.6070691363504</v>
      </c>
      <c r="AK20" s="151">
        <v>20.375999374894899</v>
      </c>
      <c r="AL20" s="151">
        <v>19.753465166205</v>
      </c>
      <c r="AM20" s="151">
        <v>19.810723883944402</v>
      </c>
      <c r="AN20" s="151">
        <v>21.334023513146501</v>
      </c>
      <c r="AO20" s="151">
        <v>23.0540388314346</v>
      </c>
      <c r="AP20" s="151">
        <v>23.121211263063799</v>
      </c>
      <c r="AQ20" s="151">
        <v>23.323376416995998</v>
      </c>
      <c r="AR20" s="151">
        <v>25.311669995473402</v>
      </c>
      <c r="AS20" s="151">
        <v>28.038433304284499</v>
      </c>
      <c r="AT20" s="151">
        <v>30.262610902903901</v>
      </c>
      <c r="AU20" s="151">
        <v>32.293408975284699</v>
      </c>
      <c r="AV20" s="151">
        <v>33.412953233119403</v>
      </c>
      <c r="AW20" s="151">
        <v>34.561550891748603</v>
      </c>
      <c r="AX20" s="151">
        <v>34.761455201967699</v>
      </c>
      <c r="AY20" s="151">
        <v>35.157858760553097</v>
      </c>
      <c r="AZ20" s="151">
        <v>36.045393456804099</v>
      </c>
      <c r="BA20" s="151">
        <v>37.453184555172797</v>
      </c>
      <c r="BB20" s="151">
        <v>38.652239188537898</v>
      </c>
      <c r="BC20" s="151">
        <v>40.481885297519398</v>
      </c>
      <c r="BD20" s="151">
        <v>40.541223590243902</v>
      </c>
      <c r="BE20" s="194">
        <v>34.664121866038698</v>
      </c>
      <c r="BF20" s="152">
        <v>-0.14730222501531301</v>
      </c>
      <c r="BG20" s="153">
        <v>2.9672338418387699E-2</v>
      </c>
      <c r="BH20" s="153">
        <v>1.0838076862307001E-3</v>
      </c>
    </row>
    <row r="21" spans="1:60" s="145" customFormat="1">
      <c r="A21" s="154" t="s">
        <v>268</v>
      </c>
      <c r="B21" s="155">
        <v>305.94552227971502</v>
      </c>
      <c r="C21" s="155">
        <v>321.34556857606799</v>
      </c>
      <c r="D21" s="155">
        <v>333.15719818903301</v>
      </c>
      <c r="E21" s="155">
        <v>352.50413508574798</v>
      </c>
      <c r="F21" s="155">
        <v>367.89027253722799</v>
      </c>
      <c r="G21" s="155">
        <v>391.45456453308498</v>
      </c>
      <c r="H21" s="155">
        <v>407.85657020336703</v>
      </c>
      <c r="I21" s="155">
        <v>436.25983488390699</v>
      </c>
      <c r="J21" s="155">
        <v>475.53010309397001</v>
      </c>
      <c r="K21" s="155">
        <v>492.31870208380099</v>
      </c>
      <c r="L21" s="155">
        <v>491.99070953579297</v>
      </c>
      <c r="M21" s="155">
        <v>516.61667886034797</v>
      </c>
      <c r="N21" s="155">
        <v>542.93637173029094</v>
      </c>
      <c r="O21" s="155">
        <v>559.38770318190097</v>
      </c>
      <c r="P21" s="155">
        <v>587.14891715158706</v>
      </c>
      <c r="Q21" s="155">
        <v>606.11739495962297</v>
      </c>
      <c r="R21" s="155">
        <v>601.12817411505898</v>
      </c>
      <c r="S21" s="155">
        <v>587.94730040805905</v>
      </c>
      <c r="T21" s="155">
        <v>576.57385748838203</v>
      </c>
      <c r="U21" s="155">
        <v>587.67438547349104</v>
      </c>
      <c r="V21" s="155">
        <v>591.16285782525404</v>
      </c>
      <c r="W21" s="155">
        <v>617.77116024641396</v>
      </c>
      <c r="X21" s="155">
        <v>635.05159452016801</v>
      </c>
      <c r="Y21" s="155">
        <v>652.14265712726001</v>
      </c>
      <c r="Z21" s="155">
        <v>666.90294412036701</v>
      </c>
      <c r="AA21" s="155">
        <v>653.023668104786</v>
      </c>
      <c r="AB21" s="155">
        <v>661.46985128593099</v>
      </c>
      <c r="AC21" s="155">
        <v>702.49093905059897</v>
      </c>
      <c r="AD21" s="155">
        <v>718.68770645574205</v>
      </c>
      <c r="AE21" s="155">
        <v>763.30924504251902</v>
      </c>
      <c r="AF21" s="155">
        <v>797.06289158202605</v>
      </c>
      <c r="AG21" s="155">
        <v>824.48427707085102</v>
      </c>
      <c r="AH21" s="155">
        <v>867.21518762127096</v>
      </c>
      <c r="AI21" s="155">
        <v>905.42901510294405</v>
      </c>
      <c r="AJ21" s="155">
        <v>901.36977433399102</v>
      </c>
      <c r="AK21" s="155">
        <v>915.45158519733604</v>
      </c>
      <c r="AL21" s="155">
        <v>929.01030538820703</v>
      </c>
      <c r="AM21" s="155">
        <v>929.34687741425898</v>
      </c>
      <c r="AN21" s="155">
        <v>935.61920209756602</v>
      </c>
      <c r="AO21" s="155">
        <v>987.34859597362697</v>
      </c>
      <c r="AP21" s="155">
        <v>1006.4269118705899</v>
      </c>
      <c r="AQ21" s="155">
        <v>1048.9926210024601</v>
      </c>
      <c r="AR21" s="155">
        <v>1106.4619256436399</v>
      </c>
      <c r="AS21" s="155">
        <v>1132.8636639511101</v>
      </c>
      <c r="AT21" s="155">
        <v>1094.44045949217</v>
      </c>
      <c r="AU21" s="155">
        <v>1173.9996971924099</v>
      </c>
      <c r="AV21" s="155">
        <v>1225.89265653028</v>
      </c>
      <c r="AW21" s="155">
        <v>1276.57426104147</v>
      </c>
      <c r="AX21" s="155">
        <v>1335.6973167409401</v>
      </c>
      <c r="AY21" s="155">
        <v>1353.83653493108</v>
      </c>
      <c r="AZ21" s="155">
        <v>1351.83199623051</v>
      </c>
      <c r="BA21" s="155">
        <v>1309.46541243962</v>
      </c>
      <c r="BB21" s="155">
        <v>1298.32509370448</v>
      </c>
      <c r="BC21" s="155">
        <v>1267.0254515745601</v>
      </c>
      <c r="BD21" s="155">
        <v>1244.1741013792901</v>
      </c>
      <c r="BE21" s="155">
        <v>1129.46868913409</v>
      </c>
      <c r="BF21" s="156">
        <v>-9.46743644153758E-2</v>
      </c>
      <c r="BG21" s="156">
        <v>1.2905435593294001E-2</v>
      </c>
      <c r="BH21" s="156">
        <v>3.5313943661147498E-2</v>
      </c>
    </row>
    <row r="22" spans="1:60">
      <c r="B22" s="151"/>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c r="AT22" s="151"/>
      <c r="AU22" s="151"/>
      <c r="AV22" s="151"/>
      <c r="AW22" s="151"/>
      <c r="AX22" s="151"/>
      <c r="AY22" s="151"/>
      <c r="AZ22" s="151"/>
      <c r="BA22" s="151"/>
      <c r="BB22" s="151"/>
      <c r="BC22" s="151"/>
      <c r="BD22" s="151"/>
      <c r="BE22" s="194"/>
      <c r="BF22" s="152"/>
      <c r="BG22" s="153"/>
      <c r="BH22" s="153"/>
    </row>
    <row r="23" spans="1:60">
      <c r="A23" s="148" t="s">
        <v>269</v>
      </c>
      <c r="B23" s="151">
        <v>39.529179217571702</v>
      </c>
      <c r="C23" s="151">
        <v>39.819096883898297</v>
      </c>
      <c r="D23" s="151">
        <v>40.112029226577398</v>
      </c>
      <c r="E23" s="151">
        <v>43.012019821875199</v>
      </c>
      <c r="F23" s="151">
        <v>46.052561282902502</v>
      </c>
      <c r="G23" s="151">
        <v>50.712922520657102</v>
      </c>
      <c r="H23" s="151">
        <v>53.331180299231598</v>
      </c>
      <c r="I23" s="151">
        <v>54.510506223024997</v>
      </c>
      <c r="J23" s="151">
        <v>57.902046527418399</v>
      </c>
      <c r="K23" s="151">
        <v>55.203742254573399</v>
      </c>
      <c r="L23" s="151">
        <v>53.272720297936601</v>
      </c>
      <c r="M23" s="151">
        <v>58.035267106834901</v>
      </c>
      <c r="N23" s="151">
        <v>53.840278239308503</v>
      </c>
      <c r="O23" s="151">
        <v>56.618193646637501</v>
      </c>
      <c r="P23" s="151">
        <v>59.126919753238703</v>
      </c>
      <c r="Q23" s="151">
        <v>57.869817673397598</v>
      </c>
      <c r="R23" s="151">
        <v>54.494954528530997</v>
      </c>
      <c r="S23" s="151">
        <v>51.8596507274655</v>
      </c>
      <c r="T23" s="151">
        <v>51.347143963473798</v>
      </c>
      <c r="U23" s="151">
        <v>53.192629136697498</v>
      </c>
      <c r="V23" s="151">
        <v>54.2508961954656</v>
      </c>
      <c r="W23" s="151">
        <v>53.878545315247798</v>
      </c>
      <c r="X23" s="151">
        <v>54.858148864051302</v>
      </c>
      <c r="Y23" s="151">
        <v>53.374936707657703</v>
      </c>
      <c r="Z23" s="151">
        <v>53.6522266333711</v>
      </c>
      <c r="AA23" s="151">
        <v>57.955634290305802</v>
      </c>
      <c r="AB23" s="151">
        <v>62.843586914014402</v>
      </c>
      <c r="AC23" s="151">
        <v>57.534919300419602</v>
      </c>
      <c r="AD23" s="151">
        <v>58.016149244980397</v>
      </c>
      <c r="AE23" s="151">
        <v>58.543818278683801</v>
      </c>
      <c r="AF23" s="151">
        <v>61.098331058255603</v>
      </c>
      <c r="AG23" s="151">
        <v>62.932575773154902</v>
      </c>
      <c r="AH23" s="151">
        <v>63.508866508122502</v>
      </c>
      <c r="AI23" s="151">
        <v>63.755343793428501</v>
      </c>
      <c r="AJ23" s="151">
        <v>62.993243567205397</v>
      </c>
      <c r="AK23" s="151">
        <v>63.548746848108898</v>
      </c>
      <c r="AL23" s="151">
        <v>68.185130786834193</v>
      </c>
      <c r="AM23" s="151">
        <v>69.295093925232507</v>
      </c>
      <c r="AN23" s="151">
        <v>75.016087970187399</v>
      </c>
      <c r="AO23" s="151">
        <v>73.715680608542698</v>
      </c>
      <c r="AP23" s="151">
        <v>74.739070187015997</v>
      </c>
      <c r="AQ23" s="151">
        <v>72.659425298553799</v>
      </c>
      <c r="AR23" s="151">
        <v>68.973639528863998</v>
      </c>
      <c r="AS23" s="151">
        <v>69.787216183004205</v>
      </c>
      <c r="AT23" s="151">
        <v>63.571864419971199</v>
      </c>
      <c r="AU23" s="151">
        <v>67.818627413396797</v>
      </c>
      <c r="AV23" s="151">
        <v>64.671654473640103</v>
      </c>
      <c r="AW23" s="151">
        <v>62.195586914392102</v>
      </c>
      <c r="AX23" s="151">
        <v>62.854652512168997</v>
      </c>
      <c r="AY23" s="151">
        <v>58.634627140288799</v>
      </c>
      <c r="AZ23" s="151">
        <v>60.6909849922503</v>
      </c>
      <c r="BA23" s="151">
        <v>61.637064970110004</v>
      </c>
      <c r="BB23" s="151">
        <v>64.458278683188894</v>
      </c>
      <c r="BC23" s="151">
        <v>62.159467993395303</v>
      </c>
      <c r="BD23" s="151">
        <v>63.719064225309097</v>
      </c>
      <c r="BE23" s="194">
        <v>55.2749472576294</v>
      </c>
      <c r="BF23" s="152">
        <v>-0.134891205924597</v>
      </c>
      <c r="BG23" s="153">
        <v>2.31307754762655E-4</v>
      </c>
      <c r="BH23" s="153">
        <v>1.7282253081537899E-3</v>
      </c>
    </row>
    <row r="24" spans="1:60">
      <c r="A24" s="148" t="s">
        <v>270</v>
      </c>
      <c r="B24" s="151">
        <v>124.712856727249</v>
      </c>
      <c r="C24" s="151">
        <v>118.47594249741699</v>
      </c>
      <c r="D24" s="151">
        <v>123.42954984338</v>
      </c>
      <c r="E24" s="151">
        <v>135.09605709083499</v>
      </c>
      <c r="F24" s="151">
        <v>144.444749562434</v>
      </c>
      <c r="G24" s="151">
        <v>148.98690889338801</v>
      </c>
      <c r="H24" s="151">
        <v>142.065117311313</v>
      </c>
      <c r="I24" s="151">
        <v>149.259746240879</v>
      </c>
      <c r="J24" s="151">
        <v>147.142299047314</v>
      </c>
      <c r="K24" s="151">
        <v>141.36546711216801</v>
      </c>
      <c r="L24" s="151">
        <v>126.049347091131</v>
      </c>
      <c r="M24" s="151">
        <v>132.04882913237699</v>
      </c>
      <c r="N24" s="151">
        <v>131.60855761311001</v>
      </c>
      <c r="O24" s="151">
        <v>136.81002269304301</v>
      </c>
      <c r="P24" s="151">
        <v>142.242500414234</v>
      </c>
      <c r="Q24" s="151">
        <v>136.06324771320601</v>
      </c>
      <c r="R24" s="151">
        <v>129.38558820714999</v>
      </c>
      <c r="S24" s="151">
        <v>121.93492088202299</v>
      </c>
      <c r="T24" s="151">
        <v>109.256153580252</v>
      </c>
      <c r="U24" s="151">
        <v>113.188957832726</v>
      </c>
      <c r="V24" s="151">
        <v>114.228745504888</v>
      </c>
      <c r="W24" s="151">
        <v>113.72319119127999</v>
      </c>
      <c r="X24" s="151">
        <v>115.21475645775899</v>
      </c>
      <c r="Y24" s="151">
        <v>117.18859417390399</v>
      </c>
      <c r="Z24" s="151">
        <v>119.750294687286</v>
      </c>
      <c r="AA24" s="151">
        <v>126.497668684838</v>
      </c>
      <c r="AB24" s="151">
        <v>130.729590522461</v>
      </c>
      <c r="AC24" s="151">
        <v>128.070848075551</v>
      </c>
      <c r="AD24" s="151">
        <v>126.06543899816501</v>
      </c>
      <c r="AE24" s="151">
        <v>129.57845523397</v>
      </c>
      <c r="AF24" s="151">
        <v>128.928729930103</v>
      </c>
      <c r="AG24" s="151">
        <v>137.19224745321799</v>
      </c>
      <c r="AH24" s="151">
        <v>135.91401478757601</v>
      </c>
      <c r="AI24" s="151">
        <v>139.85770572572801</v>
      </c>
      <c r="AJ24" s="151">
        <v>133.26341940642499</v>
      </c>
      <c r="AK24" s="151">
        <v>136.288174990985</v>
      </c>
      <c r="AL24" s="151">
        <v>136.339131493916</v>
      </c>
      <c r="AM24" s="151">
        <v>134.15200620622301</v>
      </c>
      <c r="AN24" s="151">
        <v>141.249128392297</v>
      </c>
      <c r="AO24" s="151">
        <v>140.10648621688699</v>
      </c>
      <c r="AP24" s="151">
        <v>136.15502014590299</v>
      </c>
      <c r="AQ24" s="151">
        <v>138.22495740383701</v>
      </c>
      <c r="AR24" s="151">
        <v>137.77828442363901</v>
      </c>
      <c r="AS24" s="151">
        <v>139.13469741645901</v>
      </c>
      <c r="AT24" s="151">
        <v>124.625385381265</v>
      </c>
      <c r="AU24" s="151">
        <v>133.52637868767999</v>
      </c>
      <c r="AV24" s="151">
        <v>120.605497956698</v>
      </c>
      <c r="AW24" s="151">
        <v>116.199259721782</v>
      </c>
      <c r="AX24" s="151">
        <v>117.33005915775</v>
      </c>
      <c r="AY24" s="151">
        <v>108.796199993201</v>
      </c>
      <c r="AZ24" s="151">
        <v>115.24694413922199</v>
      </c>
      <c r="BA24" s="151">
        <v>116.89721362474501</v>
      </c>
      <c r="BB24" s="151">
        <v>118.82186119199299</v>
      </c>
      <c r="BC24" s="151">
        <v>125.4781553909</v>
      </c>
      <c r="BD24" s="151">
        <v>121.626872731028</v>
      </c>
      <c r="BE24" s="194">
        <v>88.741776489210096</v>
      </c>
      <c r="BF24" s="152">
        <v>-0.27237040111412703</v>
      </c>
      <c r="BG24" s="153">
        <v>-2.4324749897175501E-3</v>
      </c>
      <c r="BH24" s="153">
        <v>2.77459846871245E-3</v>
      </c>
    </row>
    <row r="25" spans="1:60">
      <c r="A25" s="148" t="s">
        <v>271</v>
      </c>
      <c r="B25" s="151">
        <v>36.7442132336</v>
      </c>
      <c r="C25" s="151">
        <v>39.2106661798</v>
      </c>
      <c r="D25" s="151">
        <v>45.227863366199998</v>
      </c>
      <c r="E25" s="151">
        <v>51.011343779000001</v>
      </c>
      <c r="F25" s="151">
        <v>55.747480970399998</v>
      </c>
      <c r="G25" s="151">
        <v>62.362575212300001</v>
      </c>
      <c r="H25" s="151">
        <v>64.572936237500002</v>
      </c>
      <c r="I25" s="151">
        <v>66.629984883000006</v>
      </c>
      <c r="J25" s="151">
        <v>68.637047357200004</v>
      </c>
      <c r="K25" s="151">
        <v>69.8614355813</v>
      </c>
      <c r="L25" s="151">
        <v>75.133677198100003</v>
      </c>
      <c r="M25" s="151">
        <v>75.923646191800003</v>
      </c>
      <c r="N25" s="151">
        <v>78.436930045300002</v>
      </c>
      <c r="O25" s="151">
        <v>82.0952754793</v>
      </c>
      <c r="P25" s="151">
        <v>84.922342234300004</v>
      </c>
      <c r="Q25" s="151">
        <v>89.136716401900003</v>
      </c>
      <c r="R25" s="151">
        <v>85.465490667500006</v>
      </c>
      <c r="S25" s="151">
        <v>87.046276686599995</v>
      </c>
      <c r="T25" s="151">
        <v>85.980120827099995</v>
      </c>
      <c r="U25" s="151">
        <v>85.011034948800003</v>
      </c>
      <c r="V25" s="151">
        <v>84.876635437299996</v>
      </c>
      <c r="W25" s="151">
        <v>87.893583952200004</v>
      </c>
      <c r="X25" s="151">
        <v>87.760496958199994</v>
      </c>
      <c r="Y25" s="151">
        <v>86.551172154</v>
      </c>
      <c r="Z25" s="151">
        <v>86.792073131799995</v>
      </c>
      <c r="AA25" s="151">
        <v>74.399807559345007</v>
      </c>
      <c r="AB25" s="151">
        <v>59.883492511362199</v>
      </c>
      <c r="AC25" s="151">
        <v>58.121798187083598</v>
      </c>
      <c r="AD25" s="151">
        <v>60.262506386805697</v>
      </c>
      <c r="AE25" s="151">
        <v>56.6927607977345</v>
      </c>
      <c r="AF25" s="151">
        <v>58.784126503076997</v>
      </c>
      <c r="AG25" s="151">
        <v>56.813971680024899</v>
      </c>
      <c r="AH25" s="151">
        <v>56.084514411183697</v>
      </c>
      <c r="AI25" s="151">
        <v>53.773859280262002</v>
      </c>
      <c r="AJ25" s="151">
        <v>45.800287312205</v>
      </c>
      <c r="AK25" s="151">
        <v>43.4343532516111</v>
      </c>
      <c r="AL25" s="151">
        <v>46.368468652000097</v>
      </c>
      <c r="AM25" s="151">
        <v>44.563602144881301</v>
      </c>
      <c r="AN25" s="151">
        <v>48.5771042939026</v>
      </c>
      <c r="AO25" s="151">
        <v>46.666819923489598</v>
      </c>
      <c r="AP25" s="151">
        <v>48.546668016704402</v>
      </c>
      <c r="AQ25" s="151">
        <v>49.391392974911703</v>
      </c>
      <c r="AR25" s="151">
        <v>52.735820164635399</v>
      </c>
      <c r="AS25" s="151">
        <v>50.344725810620602</v>
      </c>
      <c r="AT25" s="151">
        <v>43.532504617238402</v>
      </c>
      <c r="AU25" s="151">
        <v>45.5884262282812</v>
      </c>
      <c r="AV25" s="151">
        <v>50.520928452322302</v>
      </c>
      <c r="AW25" s="151">
        <v>45.8131230308216</v>
      </c>
      <c r="AX25" s="151">
        <v>40.669335864430202</v>
      </c>
      <c r="AY25" s="151">
        <v>43.117265872586003</v>
      </c>
      <c r="AZ25" s="151">
        <v>45.831655606314797</v>
      </c>
      <c r="BA25" s="151">
        <v>43.015746363397902</v>
      </c>
      <c r="BB25" s="151">
        <v>45.6981008778953</v>
      </c>
      <c r="BC25" s="151">
        <v>42.534286909735002</v>
      </c>
      <c r="BD25" s="151">
        <v>41.199324322758002</v>
      </c>
      <c r="BE25" s="194">
        <v>35.820465868942399</v>
      </c>
      <c r="BF25" s="152">
        <v>-0.132932485402809</v>
      </c>
      <c r="BG25" s="153">
        <v>-5.4934589994846102E-3</v>
      </c>
      <c r="BH25" s="153">
        <v>1.1199619128722099E-3</v>
      </c>
    </row>
    <row r="26" spans="1:60">
      <c r="A26" s="148" t="s">
        <v>272</v>
      </c>
      <c r="B26" s="151" t="s">
        <v>273</v>
      </c>
      <c r="C26" s="151" t="s">
        <v>273</v>
      </c>
      <c r="D26" s="151" t="s">
        <v>273</v>
      </c>
      <c r="E26" s="151" t="s">
        <v>273</v>
      </c>
      <c r="F26" s="151" t="s">
        <v>273</v>
      </c>
      <c r="G26" s="151" t="s">
        <v>273</v>
      </c>
      <c r="H26" s="151" t="s">
        <v>273</v>
      </c>
      <c r="I26" s="151" t="s">
        <v>273</v>
      </c>
      <c r="J26" s="151" t="s">
        <v>273</v>
      </c>
      <c r="K26" s="151" t="s">
        <v>273</v>
      </c>
      <c r="L26" s="151" t="s">
        <v>273</v>
      </c>
      <c r="M26" s="151" t="s">
        <v>273</v>
      </c>
      <c r="N26" s="151" t="s">
        <v>273</v>
      </c>
      <c r="O26" s="151" t="s">
        <v>273</v>
      </c>
      <c r="P26" s="151" t="s">
        <v>273</v>
      </c>
      <c r="Q26" s="151" t="s">
        <v>273</v>
      </c>
      <c r="R26" s="151" t="s">
        <v>273</v>
      </c>
      <c r="S26" s="151" t="s">
        <v>273</v>
      </c>
      <c r="T26" s="151" t="s">
        <v>273</v>
      </c>
      <c r="U26" s="151" t="s">
        <v>273</v>
      </c>
      <c r="V26" s="151" t="s">
        <v>273</v>
      </c>
      <c r="W26" s="151" t="s">
        <v>273</v>
      </c>
      <c r="X26" s="151" t="s">
        <v>273</v>
      </c>
      <c r="Y26" s="151" t="s">
        <v>273</v>
      </c>
      <c r="Z26" s="151" t="s">
        <v>273</v>
      </c>
      <c r="AA26" s="151">
        <v>21.267923299509501</v>
      </c>
      <c r="AB26" s="151">
        <v>14.7935352965047</v>
      </c>
      <c r="AC26" s="151">
        <v>14.490819965230999</v>
      </c>
      <c r="AD26" s="151">
        <v>15.530801565955599</v>
      </c>
      <c r="AE26" s="151">
        <v>14.448413381081901</v>
      </c>
      <c r="AF26" s="151">
        <v>15.1101462257471</v>
      </c>
      <c r="AG26" s="151">
        <v>15.113834037914399</v>
      </c>
      <c r="AH26" s="151">
        <v>16.609701275827501</v>
      </c>
      <c r="AI26" s="151">
        <v>18.8714482507444</v>
      </c>
      <c r="AJ26" s="151">
        <v>18.575435347697901</v>
      </c>
      <c r="AK26" s="151">
        <v>17.466378818843001</v>
      </c>
      <c r="AL26" s="151">
        <v>18.4222800131475</v>
      </c>
      <c r="AM26" s="151">
        <v>19.518859718214799</v>
      </c>
      <c r="AN26" s="151">
        <v>20.851917309150199</v>
      </c>
      <c r="AO26" s="151">
        <v>20.122626633946599</v>
      </c>
      <c r="AP26" s="151">
        <v>20.6284913081101</v>
      </c>
      <c r="AQ26" s="151">
        <v>20.668373141580901</v>
      </c>
      <c r="AR26" s="151">
        <v>21.867245557288602</v>
      </c>
      <c r="AS26" s="151">
        <v>20.930547701092699</v>
      </c>
      <c r="AT26" s="151">
        <v>19.609182491334501</v>
      </c>
      <c r="AU26" s="151">
        <v>18.839826818772998</v>
      </c>
      <c r="AV26" s="151">
        <v>18.200917184958499</v>
      </c>
      <c r="AW26" s="151">
        <v>16.621050381228901</v>
      </c>
      <c r="AX26" s="151">
        <v>16.1106016769658</v>
      </c>
      <c r="AY26" s="151">
        <v>15.8243318796368</v>
      </c>
      <c r="AZ26" s="151">
        <v>16.243276864181301</v>
      </c>
      <c r="BA26" s="151">
        <v>16.6875267691026</v>
      </c>
      <c r="BB26" s="151">
        <v>17.140309444559101</v>
      </c>
      <c r="BC26" s="151">
        <v>16.314306802125401</v>
      </c>
      <c r="BD26" s="151">
        <v>16.397898506835499</v>
      </c>
      <c r="BE26" s="194">
        <v>15.280828947626601</v>
      </c>
      <c r="BF26" s="152">
        <v>-7.0668839515615603E-2</v>
      </c>
      <c r="BG26" s="153">
        <v>-1.7725498328118299E-2</v>
      </c>
      <c r="BH26" s="153">
        <v>4.7777006812452802E-4</v>
      </c>
    </row>
    <row r="27" spans="1:60">
      <c r="A27" s="148" t="s">
        <v>274</v>
      </c>
      <c r="B27" s="151">
        <v>1.2138395040000001</v>
      </c>
      <c r="C27" s="151">
        <v>1.345540419</v>
      </c>
      <c r="D27" s="151">
        <v>1.4642365589999999</v>
      </c>
      <c r="E27" s="151">
        <v>1.6310668230000001</v>
      </c>
      <c r="F27" s="151">
        <v>1.9226578139999999</v>
      </c>
      <c r="G27" s="151">
        <v>2.0436866280000001</v>
      </c>
      <c r="H27" s="151">
        <v>2.4020402760000001</v>
      </c>
      <c r="I27" s="151">
        <v>2.7420118195000001</v>
      </c>
      <c r="J27" s="151">
        <v>2.9187053657000002</v>
      </c>
      <c r="K27" s="151">
        <v>2.3959778543999999</v>
      </c>
      <c r="L27" s="151">
        <v>2.0835467886000001</v>
      </c>
      <c r="M27" s="151">
        <v>2.1215836624</v>
      </c>
      <c r="N27" s="151">
        <v>2.5031303762000001</v>
      </c>
      <c r="O27" s="151">
        <v>2.6230971605</v>
      </c>
      <c r="P27" s="151">
        <v>2.6569444715000001</v>
      </c>
      <c r="Q27" s="151">
        <v>2.6853939824999999</v>
      </c>
      <c r="R27" s="151">
        <v>2.5429220301000002</v>
      </c>
      <c r="S27" s="151">
        <v>3.0745800173000002</v>
      </c>
      <c r="T27" s="151">
        <v>3.2249125899000002</v>
      </c>
      <c r="U27" s="151">
        <v>3.2299133707999998</v>
      </c>
      <c r="V27" s="151">
        <v>3.5732236263999999</v>
      </c>
      <c r="W27" s="151">
        <v>3.6989548224000002</v>
      </c>
      <c r="X27" s="151">
        <v>4.5881583633999998</v>
      </c>
      <c r="Y27" s="151">
        <v>4.6684765181000003</v>
      </c>
      <c r="Z27" s="151">
        <v>4.7423814770000003</v>
      </c>
      <c r="AA27" s="151">
        <v>4.9701871046999999</v>
      </c>
      <c r="AB27" s="151">
        <v>5.1393256956000002</v>
      </c>
      <c r="AC27" s="151">
        <v>6.0391413599000003</v>
      </c>
      <c r="AD27" s="151">
        <v>6.2775457406999999</v>
      </c>
      <c r="AE27" s="151">
        <v>6.3086076901999997</v>
      </c>
      <c r="AF27" s="151">
        <v>6.7428392281000002</v>
      </c>
      <c r="AG27" s="151">
        <v>6.8465889086000002</v>
      </c>
      <c r="AH27" s="151">
        <v>6.8737522499999999</v>
      </c>
      <c r="AI27" s="151">
        <v>7.2251204510000004</v>
      </c>
      <c r="AJ27" s="151">
        <v>7.5908147258999996</v>
      </c>
      <c r="AK27" s="151">
        <v>7.9759322396999996</v>
      </c>
      <c r="AL27" s="151">
        <v>8.0901362011</v>
      </c>
      <c r="AM27" s="151">
        <v>7.9455695308000003</v>
      </c>
      <c r="AN27" s="151">
        <v>8.4931941481000006</v>
      </c>
      <c r="AO27" s="151">
        <v>8.2773353028999992</v>
      </c>
      <c r="AP27" s="151">
        <v>9.3167187419000008</v>
      </c>
      <c r="AQ27" s="151">
        <v>9.1421102677922708</v>
      </c>
      <c r="AR27" s="151">
        <v>9.3220752728264102</v>
      </c>
      <c r="AS27" s="151">
        <v>9.4823662430844298</v>
      </c>
      <c r="AT27" s="151">
        <v>9.1809572563572193</v>
      </c>
      <c r="AU27" s="151">
        <v>8.8398983049548008</v>
      </c>
      <c r="AV27" s="151">
        <v>8.70295515753606</v>
      </c>
      <c r="AW27" s="151">
        <v>8.1350524813200007</v>
      </c>
      <c r="AX27" s="151">
        <v>7.2521347043200004</v>
      </c>
      <c r="AY27" s="151">
        <v>7.3250737914053499</v>
      </c>
      <c r="AZ27" s="151">
        <v>7.4977633148130298</v>
      </c>
      <c r="BA27" s="151">
        <v>8.1126407481695999</v>
      </c>
      <c r="BB27" s="151">
        <v>8.3090064280803908</v>
      </c>
      <c r="BC27" s="151">
        <v>8.2300322272020008</v>
      </c>
      <c r="BD27" s="151">
        <v>8.1891924743830007</v>
      </c>
      <c r="BE27" s="194">
        <v>6.9832022160499996</v>
      </c>
      <c r="BF27" s="152">
        <v>-0.14959595218218999</v>
      </c>
      <c r="BG27" s="153">
        <v>-1.13665254736125E-2</v>
      </c>
      <c r="BH27" s="153">
        <v>2.1833664979332E-4</v>
      </c>
    </row>
    <row r="28" spans="1:60">
      <c r="A28" s="148" t="s">
        <v>275</v>
      </c>
      <c r="B28" s="151">
        <v>156.201489226566</v>
      </c>
      <c r="C28" s="151">
        <v>156.96963052307899</v>
      </c>
      <c r="D28" s="151">
        <v>153.764332538562</v>
      </c>
      <c r="E28" s="151">
        <v>160.378971896058</v>
      </c>
      <c r="F28" s="151">
        <v>167.23533140108299</v>
      </c>
      <c r="G28" s="151">
        <v>172.49735444158301</v>
      </c>
      <c r="H28" s="151">
        <v>180.95130537732001</v>
      </c>
      <c r="I28" s="151">
        <v>180.69485517535</v>
      </c>
      <c r="J28" s="151">
        <v>180.62827182402</v>
      </c>
      <c r="K28" s="151">
        <v>181.365991539291</v>
      </c>
      <c r="L28" s="151">
        <v>188.12740521305</v>
      </c>
      <c r="M28" s="151">
        <v>193.70360387981199</v>
      </c>
      <c r="N28" s="151">
        <v>199.19127114177601</v>
      </c>
      <c r="O28" s="151">
        <v>201.49170562926599</v>
      </c>
      <c r="P28" s="151">
        <v>202.56334588322599</v>
      </c>
      <c r="Q28" s="151">
        <v>195.17716588044999</v>
      </c>
      <c r="R28" s="151">
        <v>194.29256856995499</v>
      </c>
      <c r="S28" s="151">
        <v>191.79130210383801</v>
      </c>
      <c r="T28" s="151">
        <v>191.540257006345</v>
      </c>
      <c r="U28" s="151">
        <v>195.820279504447</v>
      </c>
      <c r="V28" s="151">
        <v>193.92222099313699</v>
      </c>
      <c r="W28" s="151">
        <v>191.96584125285401</v>
      </c>
      <c r="X28" s="151">
        <v>190.639919034196</v>
      </c>
      <c r="Y28" s="151">
        <v>190.935731575707</v>
      </c>
      <c r="Z28" s="151">
        <v>184.93231259909399</v>
      </c>
      <c r="AA28" s="151">
        <v>155.329373615436</v>
      </c>
      <c r="AB28" s="151">
        <v>143.210459371703</v>
      </c>
      <c r="AC28" s="151">
        <v>136.63615050089501</v>
      </c>
      <c r="AD28" s="151">
        <v>134.08792482532101</v>
      </c>
      <c r="AE28" s="151">
        <v>128.63905243593601</v>
      </c>
      <c r="AF28" s="151">
        <v>130.180628261544</v>
      </c>
      <c r="AG28" s="151">
        <v>132.877710783726</v>
      </c>
      <c r="AH28" s="151">
        <v>127.15932542340001</v>
      </c>
      <c r="AI28" s="151">
        <v>121.64851543051699</v>
      </c>
      <c r="AJ28" s="151">
        <v>113.924123756462</v>
      </c>
      <c r="AK28" s="151">
        <v>124.096758573657</v>
      </c>
      <c r="AL28" s="151">
        <v>125.08851071034699</v>
      </c>
      <c r="AM28" s="151">
        <v>120.781001781016</v>
      </c>
      <c r="AN28" s="151">
        <v>123.997048065207</v>
      </c>
      <c r="AO28" s="151">
        <v>124.84376970574201</v>
      </c>
      <c r="AP28" s="151">
        <v>123.425633483925</v>
      </c>
      <c r="AQ28" s="151">
        <v>125.96920056284399</v>
      </c>
      <c r="AR28" s="151">
        <v>125.553811143323</v>
      </c>
      <c r="AS28" s="151">
        <v>120.326196785094</v>
      </c>
      <c r="AT28" s="151">
        <v>113.53145602529101</v>
      </c>
      <c r="AU28" s="151">
        <v>116.52331515021601</v>
      </c>
      <c r="AV28" s="151">
        <v>113.07395089789399</v>
      </c>
      <c r="AW28" s="151">
        <v>109.31067064864099</v>
      </c>
      <c r="AX28" s="151">
        <v>104.980043394397</v>
      </c>
      <c r="AY28" s="151">
        <v>101.97359129455</v>
      </c>
      <c r="AZ28" s="151">
        <v>102.773062617599</v>
      </c>
      <c r="BA28" s="151">
        <v>104.79074169341099</v>
      </c>
      <c r="BB28" s="151">
        <v>102.667823409649</v>
      </c>
      <c r="BC28" s="151">
        <v>101.695470260519</v>
      </c>
      <c r="BD28" s="151">
        <v>98.472132564380004</v>
      </c>
      <c r="BE28" s="194">
        <v>85.118508254435397</v>
      </c>
      <c r="BF28" s="152">
        <v>-0.13796988230416901</v>
      </c>
      <c r="BG28" s="153">
        <v>-1.41298585239785E-2</v>
      </c>
      <c r="BH28" s="153">
        <v>2.6613134422721401E-3</v>
      </c>
    </row>
    <row r="29" spans="1:60">
      <c r="A29" s="148" t="s">
        <v>276</v>
      </c>
      <c r="B29" s="151">
        <v>47.709174563179999</v>
      </c>
      <c r="C29" s="151">
        <v>54.281656356040003</v>
      </c>
      <c r="D29" s="151">
        <v>54.018275061120001</v>
      </c>
      <c r="E29" s="151">
        <v>56.094669892360002</v>
      </c>
      <c r="F29" s="151">
        <v>63.907010538340003</v>
      </c>
      <c r="G29" s="151">
        <v>67.531658558900006</v>
      </c>
      <c r="H29" s="151">
        <v>63.161910924200001</v>
      </c>
      <c r="I29" s="151">
        <v>66.636027446780005</v>
      </c>
      <c r="J29" s="151">
        <v>64.98134498652</v>
      </c>
      <c r="K29" s="151">
        <v>59.204795214640001</v>
      </c>
      <c r="L29" s="151">
        <v>56.423518733320002</v>
      </c>
      <c r="M29" s="151">
        <v>62.489240886479998</v>
      </c>
      <c r="N29" s="151">
        <v>63.89860946908</v>
      </c>
      <c r="O29" s="151">
        <v>65.717366702579994</v>
      </c>
      <c r="P29" s="151">
        <v>66.242353096179997</v>
      </c>
      <c r="Q29" s="151">
        <v>66.177681975659993</v>
      </c>
      <c r="R29" s="151">
        <v>58.920657920763396</v>
      </c>
      <c r="S29" s="151">
        <v>57.3976135427597</v>
      </c>
      <c r="T29" s="151">
        <v>54.393063154253703</v>
      </c>
      <c r="U29" s="151">
        <v>55.306682107354597</v>
      </c>
      <c r="V29" s="151">
        <v>62.669805773934598</v>
      </c>
      <c r="W29" s="151">
        <v>63.597478507853502</v>
      </c>
      <c r="X29" s="151">
        <v>60.977837759909903</v>
      </c>
      <c r="Y29" s="151">
        <v>59.663835495705598</v>
      </c>
      <c r="Z29" s="151">
        <v>53.9845020777299</v>
      </c>
      <c r="AA29" s="151">
        <v>55.846339405979997</v>
      </c>
      <c r="AB29" s="151">
        <v>65.521532816481596</v>
      </c>
      <c r="AC29" s="151">
        <v>59.994006402773799</v>
      </c>
      <c r="AD29" s="151">
        <v>63.375456351914103</v>
      </c>
      <c r="AE29" s="151">
        <v>68.189234007168807</v>
      </c>
      <c r="AF29" s="151">
        <v>65.380098869164698</v>
      </c>
      <c r="AG29" s="151">
        <v>79.077812108114998</v>
      </c>
      <c r="AH29" s="151">
        <v>69.165854857510993</v>
      </c>
      <c r="AI29" s="151">
        <v>64.8615236951795</v>
      </c>
      <c r="AJ29" s="151">
        <v>61.495231220521198</v>
      </c>
      <c r="AK29" s="151">
        <v>57.525178078943803</v>
      </c>
      <c r="AL29" s="151">
        <v>57.6796959574326</v>
      </c>
      <c r="AM29" s="151">
        <v>56.7913719449285</v>
      </c>
      <c r="AN29" s="151">
        <v>61.990096428468803</v>
      </c>
      <c r="AO29" s="151">
        <v>56.010217170844797</v>
      </c>
      <c r="AP29" s="151">
        <v>53.27899657135</v>
      </c>
      <c r="AQ29" s="151">
        <v>61.6713585275795</v>
      </c>
      <c r="AR29" s="151">
        <v>56.8383976546151</v>
      </c>
      <c r="AS29" s="151">
        <v>54.155557694892003</v>
      </c>
      <c r="AT29" s="151">
        <v>50.554653900012497</v>
      </c>
      <c r="AU29" s="151">
        <v>51.260133490538202</v>
      </c>
      <c r="AV29" s="151">
        <v>46.299776406366199</v>
      </c>
      <c r="AW29" s="151">
        <v>40.912956271884298</v>
      </c>
      <c r="AX29" s="151">
        <v>43.368197352860598</v>
      </c>
      <c r="AY29" s="151">
        <v>40.017928467929302</v>
      </c>
      <c r="AZ29" s="151">
        <v>36.737804372817699</v>
      </c>
      <c r="BA29" s="151">
        <v>37.9013827618028</v>
      </c>
      <c r="BB29" s="151">
        <v>35.288308291019398</v>
      </c>
      <c r="BC29" s="151">
        <v>35.702610021122901</v>
      </c>
      <c r="BD29" s="151">
        <v>32.152540728199099</v>
      </c>
      <c r="BE29" s="194">
        <v>26.490375009959799</v>
      </c>
      <c r="BF29" s="152">
        <v>-0.17835429680390799</v>
      </c>
      <c r="BG29" s="153">
        <v>-4.4247559735644003E-2</v>
      </c>
      <c r="BH29" s="153">
        <v>8.2824749341354196E-4</v>
      </c>
    </row>
    <row r="30" spans="1:60">
      <c r="A30" s="148" t="s">
        <v>277</v>
      </c>
      <c r="B30" s="151" t="s">
        <v>273</v>
      </c>
      <c r="C30" s="151" t="s">
        <v>273</v>
      </c>
      <c r="D30" s="151" t="s">
        <v>273</v>
      </c>
      <c r="E30" s="151" t="s">
        <v>273</v>
      </c>
      <c r="F30" s="151" t="s">
        <v>273</v>
      </c>
      <c r="G30" s="151" t="s">
        <v>273</v>
      </c>
      <c r="H30" s="151" t="s">
        <v>273</v>
      </c>
      <c r="I30" s="151" t="s">
        <v>273</v>
      </c>
      <c r="J30" s="151" t="s">
        <v>273</v>
      </c>
      <c r="K30" s="151" t="s">
        <v>273</v>
      </c>
      <c r="L30" s="151" t="s">
        <v>273</v>
      </c>
      <c r="M30" s="151" t="s">
        <v>273</v>
      </c>
      <c r="N30" s="151" t="s">
        <v>273</v>
      </c>
      <c r="O30" s="151" t="s">
        <v>273</v>
      </c>
      <c r="P30" s="151" t="s">
        <v>273</v>
      </c>
      <c r="Q30" s="151" t="s">
        <v>273</v>
      </c>
      <c r="R30" s="151" t="s">
        <v>273</v>
      </c>
      <c r="S30" s="151" t="s">
        <v>273</v>
      </c>
      <c r="T30" s="151" t="s">
        <v>273</v>
      </c>
      <c r="U30" s="151" t="s">
        <v>273</v>
      </c>
      <c r="V30" s="151">
        <v>38.460509443759001</v>
      </c>
      <c r="W30" s="151">
        <v>38.481198520983</v>
      </c>
      <c r="X30" s="151">
        <v>38.9602923635588</v>
      </c>
      <c r="Y30" s="151">
        <v>37.9704980114847</v>
      </c>
      <c r="Z30" s="151">
        <v>39.186289137509803</v>
      </c>
      <c r="AA30" s="151">
        <v>38.290204542822302</v>
      </c>
      <c r="AB30" s="151">
        <v>34.398503731751298</v>
      </c>
      <c r="AC30" s="151">
        <v>26.143534720568599</v>
      </c>
      <c r="AD30" s="151">
        <v>20.583376963697699</v>
      </c>
      <c r="AE30" s="151">
        <v>20.333114481624101</v>
      </c>
      <c r="AF30" s="151">
        <v>19.002012850828201</v>
      </c>
      <c r="AG30" s="151">
        <v>20.003497783946202</v>
      </c>
      <c r="AH30" s="151">
        <v>19.754754300548299</v>
      </c>
      <c r="AI30" s="151">
        <v>18.2966306936062</v>
      </c>
      <c r="AJ30" s="151">
        <v>16.855099392810398</v>
      </c>
      <c r="AK30" s="151">
        <v>17.234505911822101</v>
      </c>
      <c r="AL30" s="151">
        <v>17.735368025329901</v>
      </c>
      <c r="AM30" s="151">
        <v>17.729290184378002</v>
      </c>
      <c r="AN30" s="151">
        <v>19.580345618593999</v>
      </c>
      <c r="AO30" s="151">
        <v>20.036214932812001</v>
      </c>
      <c r="AP30" s="151">
        <v>19.530085505732799</v>
      </c>
      <c r="AQ30" s="151">
        <v>19.066927176575501</v>
      </c>
      <c r="AR30" s="151">
        <v>22.065319501456901</v>
      </c>
      <c r="AS30" s="151">
        <v>21.014167408053499</v>
      </c>
      <c r="AT30" s="151">
        <v>18.786374433247001</v>
      </c>
      <c r="AU30" s="151">
        <v>22.908399640585401</v>
      </c>
      <c r="AV30" s="151">
        <v>23.895838549078</v>
      </c>
      <c r="AW30" s="151">
        <v>23.520920922643</v>
      </c>
      <c r="AX30" s="151">
        <v>24.579907672755098</v>
      </c>
      <c r="AY30" s="151">
        <v>24.208121241555201</v>
      </c>
      <c r="AZ30" s="151">
        <v>22.302421861980498</v>
      </c>
      <c r="BA30" s="151">
        <v>22.403080008781</v>
      </c>
      <c r="BB30" s="151">
        <v>24.3086146735975</v>
      </c>
      <c r="BC30" s="151">
        <v>25.781461423084799</v>
      </c>
      <c r="BD30" s="151">
        <v>17.9607567832252</v>
      </c>
      <c r="BE30" s="194">
        <v>14.756700854100799</v>
      </c>
      <c r="BF30" s="152">
        <v>-0.180636864196458</v>
      </c>
      <c r="BG30" s="153">
        <v>-4.4841802805292196E-3</v>
      </c>
      <c r="BH30" s="153">
        <v>4.6138269046274902E-4</v>
      </c>
    </row>
    <row r="31" spans="1:60">
      <c r="A31" s="148" t="s">
        <v>278</v>
      </c>
      <c r="B31" s="151">
        <v>24.742679525813301</v>
      </c>
      <c r="C31" s="151">
        <v>28.084303937812599</v>
      </c>
      <c r="D31" s="151">
        <v>28.873022496350199</v>
      </c>
      <c r="E31" s="151">
        <v>33.158795419253103</v>
      </c>
      <c r="F31" s="151">
        <v>38.859456195936801</v>
      </c>
      <c r="G31" s="151">
        <v>43.171360346070898</v>
      </c>
      <c r="H31" s="151">
        <v>43.3494258585268</v>
      </c>
      <c r="I31" s="151">
        <v>44.833987530999998</v>
      </c>
      <c r="J31" s="151">
        <v>50.473107601000002</v>
      </c>
      <c r="K31" s="151">
        <v>46.021633995000002</v>
      </c>
      <c r="L31" s="151">
        <v>46.954906688400001</v>
      </c>
      <c r="M31" s="151">
        <v>53.263952148000001</v>
      </c>
      <c r="N31" s="151">
        <v>52.499971406</v>
      </c>
      <c r="O31" s="151">
        <v>55.485803534698199</v>
      </c>
      <c r="P31" s="151">
        <v>57.409149488243699</v>
      </c>
      <c r="Q31" s="151">
        <v>57.466832139964602</v>
      </c>
      <c r="R31" s="151">
        <v>48.4953525721061</v>
      </c>
      <c r="S31" s="151">
        <v>46.965492168295697</v>
      </c>
      <c r="T31" s="151">
        <v>45.494509807376502</v>
      </c>
      <c r="U31" s="151">
        <v>48.250541040027102</v>
      </c>
      <c r="V31" s="151">
        <v>53.358505767589399</v>
      </c>
      <c r="W31" s="151">
        <v>53.187401004808898</v>
      </c>
      <c r="X31" s="151">
        <v>56.0115660621411</v>
      </c>
      <c r="Y31" s="151">
        <v>55.255099267375698</v>
      </c>
      <c r="Z31" s="151">
        <v>55.662782016366897</v>
      </c>
      <c r="AA31" s="151">
        <v>57.483254520977503</v>
      </c>
      <c r="AB31" s="151">
        <v>56.720753273073399</v>
      </c>
      <c r="AC31" s="151">
        <v>54.633998055435598</v>
      </c>
      <c r="AD31" s="151">
        <v>56.3130602343006</v>
      </c>
      <c r="AE31" s="151">
        <v>62.898384512028798</v>
      </c>
      <c r="AF31" s="151">
        <v>58.603723099696097</v>
      </c>
      <c r="AG31" s="151">
        <v>64.8219158461918</v>
      </c>
      <c r="AH31" s="151">
        <v>62.837438363773401</v>
      </c>
      <c r="AI31" s="151">
        <v>60.202368795322997</v>
      </c>
      <c r="AJ31" s="151">
        <v>59.867311829170397</v>
      </c>
      <c r="AK31" s="151">
        <v>58.8747546189025</v>
      </c>
      <c r="AL31" s="151">
        <v>63.855758924323197</v>
      </c>
      <c r="AM31" s="151">
        <v>66.673635519257303</v>
      </c>
      <c r="AN31" s="151">
        <v>74.918857286787201</v>
      </c>
      <c r="AO31" s="151">
        <v>68.799452350009403</v>
      </c>
      <c r="AP31" s="151">
        <v>58.211167021906697</v>
      </c>
      <c r="AQ31" s="151">
        <v>68.569832322108795</v>
      </c>
      <c r="AR31" s="151">
        <v>66.332937810002605</v>
      </c>
      <c r="AS31" s="151">
        <v>58.583002926648597</v>
      </c>
      <c r="AT31" s="151">
        <v>56.185360644627004</v>
      </c>
      <c r="AU31" s="151">
        <v>63.914191754563497</v>
      </c>
      <c r="AV31" s="151">
        <v>56.577983666330901</v>
      </c>
      <c r="AW31" s="151">
        <v>50.775728663051702</v>
      </c>
      <c r="AX31" s="151">
        <v>51.911520487931298</v>
      </c>
      <c r="AY31" s="151">
        <v>47.578032046873801</v>
      </c>
      <c r="AZ31" s="151">
        <v>44.737445149227803</v>
      </c>
      <c r="BA31" s="151">
        <v>47.633118384830397</v>
      </c>
      <c r="BB31" s="151">
        <v>44.958719556972198</v>
      </c>
      <c r="BC31" s="151">
        <v>46.519291891920403</v>
      </c>
      <c r="BD31" s="151">
        <v>43.386873247968097</v>
      </c>
      <c r="BE31" s="194">
        <v>38.9974399513954</v>
      </c>
      <c r="BF31" s="152">
        <v>-0.103625436506055</v>
      </c>
      <c r="BG31" s="153">
        <v>-2.5518681009281102E-2</v>
      </c>
      <c r="BH31" s="153">
        <v>1.2192931159768199E-3</v>
      </c>
    </row>
    <row r="32" spans="1:60">
      <c r="A32" s="148" t="s">
        <v>279</v>
      </c>
      <c r="B32" s="151">
        <v>329.44570428459002</v>
      </c>
      <c r="C32" s="151">
        <v>330.97658983796299</v>
      </c>
      <c r="D32" s="151">
        <v>355.93495291506201</v>
      </c>
      <c r="E32" s="151">
        <v>369.27970358583502</v>
      </c>
      <c r="F32" s="151">
        <v>404.40605072287798</v>
      </c>
      <c r="G32" s="151">
        <v>433.73402569249902</v>
      </c>
      <c r="H32" s="151">
        <v>453.56998463879</v>
      </c>
      <c r="I32" s="151">
        <v>477.78595356280601</v>
      </c>
      <c r="J32" s="151">
        <v>518.81689705906297</v>
      </c>
      <c r="K32" s="151">
        <v>500.47749729142203</v>
      </c>
      <c r="L32" s="151">
        <v>457.11227166687797</v>
      </c>
      <c r="M32" s="151">
        <v>509.58580395687102</v>
      </c>
      <c r="N32" s="151">
        <v>493.07682273233701</v>
      </c>
      <c r="O32" s="151">
        <v>497.65549731068802</v>
      </c>
      <c r="P32" s="151">
        <v>510.16971824477201</v>
      </c>
      <c r="Q32" s="151">
        <v>485.03514982202802</v>
      </c>
      <c r="R32" s="151">
        <v>441.82812847888999</v>
      </c>
      <c r="S32" s="151">
        <v>418.58723742836298</v>
      </c>
      <c r="T32" s="151">
        <v>402.802723746727</v>
      </c>
      <c r="U32" s="151">
        <v>387.69415102225997</v>
      </c>
      <c r="V32" s="151">
        <v>381.81766714341398</v>
      </c>
      <c r="W32" s="151">
        <v>369.91411300478097</v>
      </c>
      <c r="X32" s="151">
        <v>362.37382904285698</v>
      </c>
      <c r="Y32" s="151">
        <v>359.13853572088402</v>
      </c>
      <c r="Z32" s="151">
        <v>370.49697207380802</v>
      </c>
      <c r="AA32" s="151">
        <v>367.24124105196302</v>
      </c>
      <c r="AB32" s="151">
        <v>390.664702417836</v>
      </c>
      <c r="AC32" s="151">
        <v>379.443171432545</v>
      </c>
      <c r="AD32" s="151">
        <v>362.03008404479198</v>
      </c>
      <c r="AE32" s="151">
        <v>348.74280910682103</v>
      </c>
      <c r="AF32" s="151">
        <v>356.161361768848</v>
      </c>
      <c r="AG32" s="151">
        <v>372.53567875362</v>
      </c>
      <c r="AH32" s="151">
        <v>361.15774462130702</v>
      </c>
      <c r="AI32" s="151">
        <v>384.86412331789199</v>
      </c>
      <c r="AJ32" s="151">
        <v>384.36304611469598</v>
      </c>
      <c r="AK32" s="151">
        <v>381.499777652658</v>
      </c>
      <c r="AL32" s="151">
        <v>383.40746559350299</v>
      </c>
      <c r="AM32" s="151">
        <v>380.13045972451101</v>
      </c>
      <c r="AN32" s="151">
        <v>387.16293623861202</v>
      </c>
      <c r="AO32" s="151">
        <v>389.10860163104098</v>
      </c>
      <c r="AP32" s="151">
        <v>389.77074035061901</v>
      </c>
      <c r="AQ32" s="151">
        <v>380.05182522358399</v>
      </c>
      <c r="AR32" s="151">
        <v>370.46447236958102</v>
      </c>
      <c r="AS32" s="151">
        <v>369.74678132901403</v>
      </c>
      <c r="AT32" s="151">
        <v>354.80286358440497</v>
      </c>
      <c r="AU32" s="151">
        <v>360.362160868182</v>
      </c>
      <c r="AV32" s="151">
        <v>333.84484711924301</v>
      </c>
      <c r="AW32" s="151">
        <v>335.25512081994799</v>
      </c>
      <c r="AX32" s="151">
        <v>334.61398549400599</v>
      </c>
      <c r="AY32" s="151">
        <v>301.20037725414198</v>
      </c>
      <c r="AZ32" s="151">
        <v>307.17975090949699</v>
      </c>
      <c r="BA32" s="151">
        <v>312.76374212578003</v>
      </c>
      <c r="BB32" s="151">
        <v>317.51844238951202</v>
      </c>
      <c r="BC32" s="151">
        <v>306.52121872787001</v>
      </c>
      <c r="BD32" s="151">
        <v>298.78443584965697</v>
      </c>
      <c r="BE32" s="194">
        <v>250.910882725352</v>
      </c>
      <c r="BF32" s="152">
        <v>-0.16252219378871799</v>
      </c>
      <c r="BG32" s="153">
        <v>-1.70371930663465E-2</v>
      </c>
      <c r="BH32" s="153">
        <v>7.8449742447706805E-3</v>
      </c>
    </row>
    <row r="33" spans="1:60">
      <c r="A33" s="148" t="s">
        <v>280</v>
      </c>
      <c r="B33" s="151">
        <v>910.41384644070797</v>
      </c>
      <c r="C33" s="151">
        <v>901.03779801383303</v>
      </c>
      <c r="D33" s="151">
        <v>892.41612047997796</v>
      </c>
      <c r="E33" s="151">
        <v>944.75539296144404</v>
      </c>
      <c r="F33" s="151">
        <v>1011.92437120074</v>
      </c>
      <c r="G33" s="151">
        <v>1043.3942686615901</v>
      </c>
      <c r="H33" s="151">
        <v>1045.12127402908</v>
      </c>
      <c r="I33" s="151">
        <v>1067.3267033382499</v>
      </c>
      <c r="J33" s="151">
        <v>1116.42439567677</v>
      </c>
      <c r="K33" s="151">
        <v>1085.32046950567</v>
      </c>
      <c r="L33" s="151">
        <v>1025.2997072400999</v>
      </c>
      <c r="M33" s="151">
        <v>1093.41177317181</v>
      </c>
      <c r="N33" s="151">
        <v>1072.51362177436</v>
      </c>
      <c r="O33" s="151">
        <v>1052.7454965399199</v>
      </c>
      <c r="P33" s="151">
        <v>1104.1950785402801</v>
      </c>
      <c r="Q33" s="151">
        <v>1077.8105888566299</v>
      </c>
      <c r="R33" s="151">
        <v>1043.9031737893099</v>
      </c>
      <c r="S33" s="151">
        <v>1003.33323091155</v>
      </c>
      <c r="T33" s="151">
        <v>1017.95067736031</v>
      </c>
      <c r="U33" s="151">
        <v>1038.3350074842199</v>
      </c>
      <c r="V33" s="151">
        <v>1045.8139082911</v>
      </c>
      <c r="W33" s="151">
        <v>1037.2673261632499</v>
      </c>
      <c r="X33" s="151">
        <v>1031.43127996671</v>
      </c>
      <c r="Y33" s="151">
        <v>1017.01536152681</v>
      </c>
      <c r="Z33" s="151">
        <v>1003.81509474629</v>
      </c>
      <c r="AA33" s="151">
        <v>1007.60588136063</v>
      </c>
      <c r="AB33" s="151">
        <v>969.70321026522902</v>
      </c>
      <c r="AC33" s="151">
        <v>923.71578641621602</v>
      </c>
      <c r="AD33" s="151">
        <v>916.27243624814503</v>
      </c>
      <c r="AE33" s="151">
        <v>896.93151141917201</v>
      </c>
      <c r="AF33" s="151">
        <v>889.40096887501295</v>
      </c>
      <c r="AG33" s="151">
        <v>914.84453762317003</v>
      </c>
      <c r="AH33" s="151">
        <v>887.99335532922601</v>
      </c>
      <c r="AI33" s="151">
        <v>879.03618431822804</v>
      </c>
      <c r="AJ33" s="151">
        <v>855.91547088362597</v>
      </c>
      <c r="AK33" s="151">
        <v>854.42831400453497</v>
      </c>
      <c r="AL33" s="151">
        <v>871.67255396098506</v>
      </c>
      <c r="AM33" s="151">
        <v>859.04731797950501</v>
      </c>
      <c r="AN33" s="151">
        <v>861.99141276048795</v>
      </c>
      <c r="AO33" s="151">
        <v>847.52576672442297</v>
      </c>
      <c r="AP33" s="151">
        <v>826.317628905628</v>
      </c>
      <c r="AQ33" s="151">
        <v>843.77714750707503</v>
      </c>
      <c r="AR33" s="151">
        <v>811.068205160964</v>
      </c>
      <c r="AS33" s="151">
        <v>809.368412231094</v>
      </c>
      <c r="AT33" s="151">
        <v>753.58985478276998</v>
      </c>
      <c r="AU33" s="151">
        <v>783.16325954600404</v>
      </c>
      <c r="AV33" s="151">
        <v>763.689914625553</v>
      </c>
      <c r="AW33" s="151">
        <v>773.00126439855001</v>
      </c>
      <c r="AX33" s="151">
        <v>797.57154298270098</v>
      </c>
      <c r="AY33" s="151">
        <v>751.08081743455</v>
      </c>
      <c r="AZ33" s="151">
        <v>755.63099826963605</v>
      </c>
      <c r="BA33" s="151">
        <v>770.45717765680001</v>
      </c>
      <c r="BB33" s="151">
        <v>760.94865109366299</v>
      </c>
      <c r="BC33" s="151">
        <v>734.436140181685</v>
      </c>
      <c r="BD33" s="151">
        <v>681.440697362077</v>
      </c>
      <c r="BE33" s="194">
        <v>604.84268732571195</v>
      </c>
      <c r="BF33" s="152">
        <v>-0.11483110120618201</v>
      </c>
      <c r="BG33" s="153">
        <v>-1.0013431512096899E-2</v>
      </c>
      <c r="BH33" s="153">
        <v>1.891099840975E-2</v>
      </c>
    </row>
    <row r="34" spans="1:60">
      <c r="A34" s="148" t="s">
        <v>281</v>
      </c>
      <c r="B34" s="151">
        <v>22.5119749582</v>
      </c>
      <c r="C34" s="151">
        <v>23.730474640200001</v>
      </c>
      <c r="D34" s="151">
        <v>25.962036994999998</v>
      </c>
      <c r="E34" s="151">
        <v>27.221028712700001</v>
      </c>
      <c r="F34" s="151">
        <v>27.841370412</v>
      </c>
      <c r="G34" s="151">
        <v>29.822265400397001</v>
      </c>
      <c r="H34" s="151">
        <v>37.2194139368207</v>
      </c>
      <c r="I34" s="151">
        <v>41.860560914598601</v>
      </c>
      <c r="J34" s="151">
        <v>48.938185264471102</v>
      </c>
      <c r="K34" s="151">
        <v>48.249152857757501</v>
      </c>
      <c r="L34" s="151">
        <v>56.170727523386503</v>
      </c>
      <c r="M34" s="151">
        <v>63.064124786277802</v>
      </c>
      <c r="N34" s="151">
        <v>67.132879139190706</v>
      </c>
      <c r="O34" s="151">
        <v>65.207258466691897</v>
      </c>
      <c r="P34" s="151">
        <v>54.083288666782302</v>
      </c>
      <c r="Q34" s="151">
        <v>52.938839753996902</v>
      </c>
      <c r="R34" s="151">
        <v>52.596257134972099</v>
      </c>
      <c r="S34" s="151">
        <v>52.584449168137503</v>
      </c>
      <c r="T34" s="151">
        <v>54.844531828523003</v>
      </c>
      <c r="U34" s="151">
        <v>56.882349781615098</v>
      </c>
      <c r="V34" s="151">
        <v>60.227702783222902</v>
      </c>
      <c r="W34" s="151">
        <v>60.134293257722497</v>
      </c>
      <c r="X34" s="151">
        <v>67.061036420978994</v>
      </c>
      <c r="Y34" s="151">
        <v>71.653260164328401</v>
      </c>
      <c r="Z34" s="151">
        <v>78.500686112853899</v>
      </c>
      <c r="AA34" s="151">
        <v>81.520863377459193</v>
      </c>
      <c r="AB34" s="151">
        <v>81.547222415564306</v>
      </c>
      <c r="AC34" s="151">
        <v>84.188659608101304</v>
      </c>
      <c r="AD34" s="151">
        <v>85.374867106088303</v>
      </c>
      <c r="AE34" s="151">
        <v>86.688225688563804</v>
      </c>
      <c r="AF34" s="151">
        <v>88.722511965606699</v>
      </c>
      <c r="AG34" s="151">
        <v>89.886813035831295</v>
      </c>
      <c r="AH34" s="151">
        <v>93.329992883863397</v>
      </c>
      <c r="AI34" s="151">
        <v>98.801802240518995</v>
      </c>
      <c r="AJ34" s="151">
        <v>97.273180844336906</v>
      </c>
      <c r="AK34" s="151">
        <v>102.602696908393</v>
      </c>
      <c r="AL34" s="151">
        <v>104.727038394773</v>
      </c>
      <c r="AM34" s="151">
        <v>103.744952351775</v>
      </c>
      <c r="AN34" s="151">
        <v>107.478091532862</v>
      </c>
      <c r="AO34" s="151">
        <v>107.435981374045</v>
      </c>
      <c r="AP34" s="151">
        <v>107.77825609055699</v>
      </c>
      <c r="AQ34" s="151">
        <v>108.287810082297</v>
      </c>
      <c r="AR34" s="151">
        <v>112.750828042023</v>
      </c>
      <c r="AS34" s="151">
        <v>107.76116135600201</v>
      </c>
      <c r="AT34" s="151">
        <v>102.67789732316599</v>
      </c>
      <c r="AU34" s="151">
        <v>94.602629126624095</v>
      </c>
      <c r="AV34" s="151">
        <v>94.488256646439098</v>
      </c>
      <c r="AW34" s="151">
        <v>88.227619057549504</v>
      </c>
      <c r="AX34" s="151">
        <v>79.130061012173798</v>
      </c>
      <c r="AY34" s="151">
        <v>75.592145535588799</v>
      </c>
      <c r="AZ34" s="151">
        <v>73.231384248805398</v>
      </c>
      <c r="BA34" s="151">
        <v>69.825822177359299</v>
      </c>
      <c r="BB34" s="151">
        <v>73.978962118220394</v>
      </c>
      <c r="BC34" s="151">
        <v>72.107507893556601</v>
      </c>
      <c r="BD34" s="151">
        <v>76.7294342184925</v>
      </c>
      <c r="BE34" s="194">
        <v>58.239492825149803</v>
      </c>
      <c r="BF34" s="152">
        <v>-0.24304969638606599</v>
      </c>
      <c r="BG34" s="153">
        <v>-2.87109270247633E-2</v>
      </c>
      <c r="BH34" s="153">
        <v>1.8209147258945999E-3</v>
      </c>
    </row>
    <row r="35" spans="1:60">
      <c r="A35" s="148" t="s">
        <v>282</v>
      </c>
      <c r="B35" s="151">
        <v>59.502718567327697</v>
      </c>
      <c r="C35" s="151">
        <v>59.348078204345903</v>
      </c>
      <c r="D35" s="151">
        <v>55.282487010913002</v>
      </c>
      <c r="E35" s="151">
        <v>56.421116543972801</v>
      </c>
      <c r="F35" s="151">
        <v>59.530494445851502</v>
      </c>
      <c r="G35" s="151">
        <v>62.9687033843365</v>
      </c>
      <c r="H35" s="151">
        <v>64.0807675694886</v>
      </c>
      <c r="I35" s="151">
        <v>65.443059970985203</v>
      </c>
      <c r="J35" s="151">
        <v>69.889570031896</v>
      </c>
      <c r="K35" s="151">
        <v>71.706927736899601</v>
      </c>
      <c r="L35" s="151">
        <v>72.812397889850303</v>
      </c>
      <c r="M35" s="151">
        <v>76.079493087548002</v>
      </c>
      <c r="N35" s="151">
        <v>80.512704413278598</v>
      </c>
      <c r="O35" s="151">
        <v>85.484965130637406</v>
      </c>
      <c r="P35" s="151">
        <v>84.387847838974594</v>
      </c>
      <c r="Q35" s="151">
        <v>83.101752155240206</v>
      </c>
      <c r="R35" s="151">
        <v>81.466603519869494</v>
      </c>
      <c r="S35" s="151">
        <v>81.576957251329105</v>
      </c>
      <c r="T35" s="151">
        <v>77.761197485308699</v>
      </c>
      <c r="U35" s="151">
        <v>79.279404928992307</v>
      </c>
      <c r="V35" s="151">
        <v>79.526354093650397</v>
      </c>
      <c r="W35" s="151">
        <v>77.909015988714202</v>
      </c>
      <c r="X35" s="151">
        <v>79.198594794959206</v>
      </c>
      <c r="Y35" s="151">
        <v>75.056122317554696</v>
      </c>
      <c r="Z35" s="151">
        <v>71.338962287380596</v>
      </c>
      <c r="AA35" s="151">
        <v>70.922283592605694</v>
      </c>
      <c r="AB35" s="151">
        <v>65.646848181967897</v>
      </c>
      <c r="AC35" s="151">
        <v>62.085281490668699</v>
      </c>
      <c r="AD35" s="151">
        <v>58.781350661730301</v>
      </c>
      <c r="AE35" s="151">
        <v>58.186868292578701</v>
      </c>
      <c r="AF35" s="151">
        <v>57.923263640173197</v>
      </c>
      <c r="AG35" s="151">
        <v>58.757453571965499</v>
      </c>
      <c r="AH35" s="151">
        <v>57.249525916025</v>
      </c>
      <c r="AI35" s="151">
        <v>57.877595128028801</v>
      </c>
      <c r="AJ35" s="151">
        <v>58.620243022569603</v>
      </c>
      <c r="AK35" s="151">
        <v>55.316719687891698</v>
      </c>
      <c r="AL35" s="151">
        <v>56.673316994498201</v>
      </c>
      <c r="AM35" s="151">
        <v>55.928431741163898</v>
      </c>
      <c r="AN35" s="151">
        <v>58.0249723895733</v>
      </c>
      <c r="AO35" s="151">
        <v>57.3443611100193</v>
      </c>
      <c r="AP35" s="151">
        <v>57.530686134408597</v>
      </c>
      <c r="AQ35" s="151">
        <v>57.403368490078897</v>
      </c>
      <c r="AR35" s="151">
        <v>55.405866025189297</v>
      </c>
      <c r="AS35" s="151">
        <v>54.1932534213907</v>
      </c>
      <c r="AT35" s="151">
        <v>48.228081678748303</v>
      </c>
      <c r="AU35" s="151">
        <v>48.707748551788399</v>
      </c>
      <c r="AV35" s="151">
        <v>48.687995318381098</v>
      </c>
      <c r="AW35" s="151">
        <v>44.599930820483401</v>
      </c>
      <c r="AX35" s="151">
        <v>42.1277142118401</v>
      </c>
      <c r="AY35" s="151">
        <v>41.302195885604</v>
      </c>
      <c r="AZ35" s="151">
        <v>43.8494785205895</v>
      </c>
      <c r="BA35" s="151">
        <v>44.9261453050757</v>
      </c>
      <c r="BB35" s="151">
        <v>46.892391033240699</v>
      </c>
      <c r="BC35" s="151">
        <v>47.326223774025102</v>
      </c>
      <c r="BD35" s="151">
        <v>47.182461222163099</v>
      </c>
      <c r="BE35" s="194">
        <v>45.482482154190997</v>
      </c>
      <c r="BF35" s="152">
        <v>-3.8663691923710303E-2</v>
      </c>
      <c r="BG35" s="153">
        <v>-2.1895214521791E-3</v>
      </c>
      <c r="BH35" s="153">
        <v>1.42205430554575E-3</v>
      </c>
    </row>
    <row r="36" spans="1:60">
      <c r="A36" s="148" t="s">
        <v>283</v>
      </c>
      <c r="B36" s="151">
        <v>1.4972161402704001</v>
      </c>
      <c r="C36" s="151">
        <v>1.6026794123856001</v>
      </c>
      <c r="D36" s="151">
        <v>1.5459422036063999</v>
      </c>
      <c r="E36" s="151">
        <v>1.6548859176096</v>
      </c>
      <c r="F36" s="151">
        <v>1.5064288446672001</v>
      </c>
      <c r="G36" s="151">
        <v>1.5281973288591999</v>
      </c>
      <c r="H36" s="151">
        <v>1.6630349148879999</v>
      </c>
      <c r="I36" s="151">
        <v>1.7798646038079999</v>
      </c>
      <c r="J36" s="151">
        <v>2.0353892799711999</v>
      </c>
      <c r="K36" s="151">
        <v>1.9043736110256</v>
      </c>
      <c r="L36" s="151">
        <v>1.7877253714000001</v>
      </c>
      <c r="M36" s="151">
        <v>1.8153756861999999</v>
      </c>
      <c r="N36" s="151">
        <v>1.885401919</v>
      </c>
      <c r="O36" s="151">
        <v>2.0096835354000002</v>
      </c>
      <c r="P36" s="151">
        <v>1.9956496308</v>
      </c>
      <c r="Q36" s="151">
        <v>1.8856697134</v>
      </c>
      <c r="R36" s="151">
        <v>1.8823878518799999</v>
      </c>
      <c r="S36" s="151">
        <v>1.72108658908</v>
      </c>
      <c r="T36" s="151">
        <v>1.74979811364</v>
      </c>
      <c r="U36" s="151">
        <v>1.8726362785199999</v>
      </c>
      <c r="V36" s="151">
        <v>1.87311354468</v>
      </c>
      <c r="W36" s="151">
        <v>1.9156359080400001</v>
      </c>
      <c r="X36" s="151">
        <v>1.98778534204</v>
      </c>
      <c r="Y36" s="151">
        <v>2.0820165156399999</v>
      </c>
      <c r="Z36" s="151">
        <v>2.2353480875199998</v>
      </c>
      <c r="AA36" s="151">
        <v>2.24192660836</v>
      </c>
      <c r="AB36" s="151">
        <v>2.1248587796799998</v>
      </c>
      <c r="AC36" s="151">
        <v>2.2168407863200001</v>
      </c>
      <c r="AD36" s="151">
        <v>2.3044341321999999</v>
      </c>
      <c r="AE36" s="151">
        <v>2.3269232612800002</v>
      </c>
      <c r="AF36" s="151">
        <v>2.3710629890799999</v>
      </c>
      <c r="AG36" s="151">
        <v>2.6254839254800002</v>
      </c>
      <c r="AH36" s="151">
        <v>2.6008611030800002</v>
      </c>
      <c r="AI36" s="151">
        <v>2.60766449624</v>
      </c>
      <c r="AJ36" s="151">
        <v>2.6459612025200001</v>
      </c>
      <c r="AK36" s="151">
        <v>2.78103726332</v>
      </c>
      <c r="AL36" s="151">
        <v>2.6534323080800002</v>
      </c>
      <c r="AM36" s="151">
        <v>2.7588562489999999</v>
      </c>
      <c r="AN36" s="151">
        <v>2.7936083101859199</v>
      </c>
      <c r="AO36" s="151">
        <v>2.89718165882485</v>
      </c>
      <c r="AP36" s="151">
        <v>2.9022840880312799</v>
      </c>
      <c r="AQ36" s="151">
        <v>2.9545449871541498</v>
      </c>
      <c r="AR36" s="151">
        <v>3.0596932719146901</v>
      </c>
      <c r="AS36" s="151">
        <v>2.79791921552631</v>
      </c>
      <c r="AT36" s="151">
        <v>2.6139981002611199</v>
      </c>
      <c r="AU36" s="151">
        <v>2.5332165606108701</v>
      </c>
      <c r="AV36" s="151">
        <v>2.5111351754208702</v>
      </c>
      <c r="AW36" s="151">
        <v>2.50914771716486</v>
      </c>
      <c r="AX36" s="151">
        <v>2.6690666362334299</v>
      </c>
      <c r="AY36" s="151">
        <v>2.7037719672312499</v>
      </c>
      <c r="AZ36" s="151">
        <v>2.9186815485077102</v>
      </c>
      <c r="BA36" s="151">
        <v>3.2430853267045201</v>
      </c>
      <c r="BB36" s="151">
        <v>3.5697088814205702</v>
      </c>
      <c r="BC36" s="151">
        <v>3.7476681446526801</v>
      </c>
      <c r="BD36" s="151">
        <v>3.2956053943631902</v>
      </c>
      <c r="BE36" s="194">
        <v>2.5939585684307902</v>
      </c>
      <c r="BF36" s="152">
        <v>-0.21505431009355699</v>
      </c>
      <c r="BG36" s="153">
        <v>2.3441430113401399E-2</v>
      </c>
      <c r="BH36" s="153">
        <v>8.1102652624344198E-5</v>
      </c>
    </row>
    <row r="37" spans="1:60">
      <c r="A37" s="148" t="s">
        <v>284</v>
      </c>
      <c r="B37" s="151">
        <v>19.982601366800001</v>
      </c>
      <c r="C37" s="151">
        <v>22.6733142173</v>
      </c>
      <c r="D37" s="151">
        <v>24.689881678300001</v>
      </c>
      <c r="E37" s="151">
        <v>29.204671778800002</v>
      </c>
      <c r="F37" s="151">
        <v>29.125742823100001</v>
      </c>
      <c r="G37" s="151">
        <v>21.469484794500001</v>
      </c>
      <c r="H37" s="151">
        <v>22.440988755900001</v>
      </c>
      <c r="I37" s="151">
        <v>23.235063468300002</v>
      </c>
      <c r="J37" s="151">
        <v>24.264502702400002</v>
      </c>
      <c r="K37" s="151">
        <v>24.7584318145</v>
      </c>
      <c r="L37" s="151">
        <v>23.237374186</v>
      </c>
      <c r="M37" s="151">
        <v>23.789936805899998</v>
      </c>
      <c r="N37" s="151">
        <v>24.980945264599999</v>
      </c>
      <c r="O37" s="151">
        <v>26.21608445</v>
      </c>
      <c r="P37" s="151">
        <v>28.686042069700001</v>
      </c>
      <c r="Q37" s="151">
        <v>27.372364916199999</v>
      </c>
      <c r="R37" s="151">
        <v>26.4491544547</v>
      </c>
      <c r="S37" s="151">
        <v>26.058632277400001</v>
      </c>
      <c r="T37" s="151">
        <v>25.744902625800002</v>
      </c>
      <c r="U37" s="151">
        <v>25.353076012399999</v>
      </c>
      <c r="V37" s="151">
        <v>26.854816539800002</v>
      </c>
      <c r="W37" s="151">
        <v>28.632124787707699</v>
      </c>
      <c r="X37" s="151">
        <v>29.743970791057201</v>
      </c>
      <c r="Y37" s="151">
        <v>29.0923491689916</v>
      </c>
      <c r="Z37" s="151">
        <v>29.814175901418999</v>
      </c>
      <c r="AA37" s="151">
        <v>30.956228270996299</v>
      </c>
      <c r="AB37" s="151">
        <v>31.600661786729901</v>
      </c>
      <c r="AC37" s="151">
        <v>31.752263172811698</v>
      </c>
      <c r="AD37" s="151">
        <v>32.211949155685801</v>
      </c>
      <c r="AE37" s="151">
        <v>33.1447719521545</v>
      </c>
      <c r="AF37" s="151">
        <v>33.9262588085166</v>
      </c>
      <c r="AG37" s="151">
        <v>35.658550109753001</v>
      </c>
      <c r="AH37" s="151">
        <v>37.355011886539202</v>
      </c>
      <c r="AI37" s="151">
        <v>40.007518531291701</v>
      </c>
      <c r="AJ37" s="151">
        <v>42.127805489502798</v>
      </c>
      <c r="AK37" s="151">
        <v>43.589125239507297</v>
      </c>
      <c r="AL37" s="151">
        <v>46.377547335434102</v>
      </c>
      <c r="AM37" s="151">
        <v>45.668240017024999</v>
      </c>
      <c r="AN37" s="151">
        <v>45.286791783300401</v>
      </c>
      <c r="AO37" s="151">
        <v>45.5161427147859</v>
      </c>
      <c r="AP37" s="151">
        <v>47.669174847486097</v>
      </c>
      <c r="AQ37" s="151">
        <v>47.5433805552736</v>
      </c>
      <c r="AR37" s="151">
        <v>48.383901818583503</v>
      </c>
      <c r="AS37" s="151">
        <v>47.8937992513643</v>
      </c>
      <c r="AT37" s="151">
        <v>42.887285945140199</v>
      </c>
      <c r="AU37" s="151">
        <v>42.532342193824199</v>
      </c>
      <c r="AV37" s="151">
        <v>38.627564349705899</v>
      </c>
      <c r="AW37" s="151">
        <v>38.670921125330999</v>
      </c>
      <c r="AX37" s="151">
        <v>37.3581336419753</v>
      </c>
      <c r="AY37" s="151">
        <v>37.023783447960398</v>
      </c>
      <c r="AZ37" s="151">
        <v>38.877232363315599</v>
      </c>
      <c r="BA37" s="151">
        <v>40.449723411366101</v>
      </c>
      <c r="BB37" s="151">
        <v>39.3129531800761</v>
      </c>
      <c r="BC37" s="151">
        <v>39.122086279718403</v>
      </c>
      <c r="BD37" s="151">
        <v>37.437850618479303</v>
      </c>
      <c r="BE37" s="194">
        <v>32.7811210074359</v>
      </c>
      <c r="BF37" s="152">
        <v>-0.12677799171228399</v>
      </c>
      <c r="BG37" s="153">
        <v>-1.34973996449597E-2</v>
      </c>
      <c r="BH37" s="153">
        <v>1.02493382201976E-3</v>
      </c>
    </row>
    <row r="38" spans="1:60">
      <c r="A38" s="148" t="s">
        <v>285</v>
      </c>
      <c r="B38" s="151">
        <v>204.86931277739399</v>
      </c>
      <c r="C38" s="151">
        <v>222.68222264247001</v>
      </c>
      <c r="D38" s="151">
        <v>246.18206430415799</v>
      </c>
      <c r="E38" s="151">
        <v>266.468074597022</v>
      </c>
      <c r="F38" s="151">
        <v>288.27262103849301</v>
      </c>
      <c r="G38" s="151">
        <v>320.40918986314199</v>
      </c>
      <c r="H38" s="151">
        <v>342.31067806152203</v>
      </c>
      <c r="I38" s="151">
        <v>357.75973223316203</v>
      </c>
      <c r="J38" s="151">
        <v>374.83404611328803</v>
      </c>
      <c r="K38" s="151">
        <v>374.93123161498499</v>
      </c>
      <c r="L38" s="151">
        <v>368.74328798627403</v>
      </c>
      <c r="M38" s="151">
        <v>384.34656354585201</v>
      </c>
      <c r="N38" s="151">
        <v>378.73765272180998</v>
      </c>
      <c r="O38" s="151">
        <v>377.157839644582</v>
      </c>
      <c r="P38" s="151">
        <v>388.84463081706201</v>
      </c>
      <c r="Q38" s="151">
        <v>383.18452804613202</v>
      </c>
      <c r="R38" s="151">
        <v>374.05026451456001</v>
      </c>
      <c r="S38" s="151">
        <v>370.58485736146901</v>
      </c>
      <c r="T38" s="151">
        <v>353.13154666038201</v>
      </c>
      <c r="U38" s="151">
        <v>355.455397324643</v>
      </c>
      <c r="V38" s="151">
        <v>354.390067325686</v>
      </c>
      <c r="W38" s="151">
        <v>362.55438356020699</v>
      </c>
      <c r="X38" s="151">
        <v>378.15893677241201</v>
      </c>
      <c r="Y38" s="151">
        <v>383.84878132114397</v>
      </c>
      <c r="Z38" s="151">
        <v>403.21676506659998</v>
      </c>
      <c r="AA38" s="151">
        <v>403.780745367473</v>
      </c>
      <c r="AB38" s="151">
        <v>407.19477124146198</v>
      </c>
      <c r="AC38" s="151">
        <v>403.61618356243503</v>
      </c>
      <c r="AD38" s="151">
        <v>396.50903879564697</v>
      </c>
      <c r="AE38" s="151">
        <v>393.37848289680102</v>
      </c>
      <c r="AF38" s="151">
        <v>413.11558196127902</v>
      </c>
      <c r="AG38" s="151">
        <v>407.86285901059898</v>
      </c>
      <c r="AH38" s="151">
        <v>414.461303184965</v>
      </c>
      <c r="AI38" s="151">
        <v>426.31358731409603</v>
      </c>
      <c r="AJ38" s="151">
        <v>427.21315989861398</v>
      </c>
      <c r="AK38" s="151">
        <v>434.378502984058</v>
      </c>
      <c r="AL38" s="151">
        <v>429.51638259658102</v>
      </c>
      <c r="AM38" s="151">
        <v>433.01125730982602</v>
      </c>
      <c r="AN38" s="151">
        <v>450.80842068851501</v>
      </c>
      <c r="AO38" s="151">
        <v>468.29144706182598</v>
      </c>
      <c r="AP38" s="151">
        <v>470.19662548670198</v>
      </c>
      <c r="AQ38" s="151">
        <v>467.080612356953</v>
      </c>
      <c r="AR38" s="151">
        <v>458.03392872002598</v>
      </c>
      <c r="AS38" s="151">
        <v>442.47793238793003</v>
      </c>
      <c r="AT38" s="151">
        <v>391.535373944095</v>
      </c>
      <c r="AU38" s="151">
        <v>397.11613954658498</v>
      </c>
      <c r="AV38" s="151">
        <v>388.54681453383699</v>
      </c>
      <c r="AW38" s="151">
        <v>370.98570472745399</v>
      </c>
      <c r="AX38" s="151">
        <v>341.37208238744</v>
      </c>
      <c r="AY38" s="151">
        <v>318.79296367935399</v>
      </c>
      <c r="AZ38" s="151">
        <v>334.37570222415502</v>
      </c>
      <c r="BA38" s="151">
        <v>331.14549325073898</v>
      </c>
      <c r="BB38" s="151">
        <v>335.21836532519501</v>
      </c>
      <c r="BC38" s="151">
        <v>335.88792140189003</v>
      </c>
      <c r="BD38" s="151">
        <v>330.19828168101401</v>
      </c>
      <c r="BE38" s="194">
        <v>287.09754367894601</v>
      </c>
      <c r="BF38" s="152">
        <v>-0.13290546909239201</v>
      </c>
      <c r="BG38" s="153">
        <v>-1.6893923691726501E-2</v>
      </c>
      <c r="BH38" s="153">
        <v>8.9763856052573199E-3</v>
      </c>
    </row>
    <row r="39" spans="1:60">
      <c r="A39" s="148" t="s">
        <v>286</v>
      </c>
      <c r="B39" s="151" t="s">
        <v>273</v>
      </c>
      <c r="C39" s="151" t="s">
        <v>273</v>
      </c>
      <c r="D39" s="151" t="s">
        <v>273</v>
      </c>
      <c r="E39" s="151" t="s">
        <v>273</v>
      </c>
      <c r="F39" s="151" t="s">
        <v>273</v>
      </c>
      <c r="G39" s="151" t="s">
        <v>273</v>
      </c>
      <c r="H39" s="151" t="s">
        <v>273</v>
      </c>
      <c r="I39" s="151" t="s">
        <v>273</v>
      </c>
      <c r="J39" s="151" t="s">
        <v>273</v>
      </c>
      <c r="K39" s="151" t="s">
        <v>273</v>
      </c>
      <c r="L39" s="151" t="s">
        <v>273</v>
      </c>
      <c r="M39" s="151" t="s">
        <v>273</v>
      </c>
      <c r="N39" s="151" t="s">
        <v>273</v>
      </c>
      <c r="O39" s="151" t="s">
        <v>273</v>
      </c>
      <c r="P39" s="151" t="s">
        <v>273</v>
      </c>
      <c r="Q39" s="151" t="s">
        <v>273</v>
      </c>
      <c r="R39" s="151" t="s">
        <v>273</v>
      </c>
      <c r="S39" s="151" t="s">
        <v>273</v>
      </c>
      <c r="T39" s="151" t="s">
        <v>273</v>
      </c>
      <c r="U39" s="151" t="s">
        <v>273</v>
      </c>
      <c r="V39" s="151">
        <v>25.224327778951</v>
      </c>
      <c r="W39" s="151">
        <v>23.327720851029198</v>
      </c>
      <c r="X39" s="151">
        <v>20.321346759307101</v>
      </c>
      <c r="Y39" s="151">
        <v>19.414880044219601</v>
      </c>
      <c r="Z39" s="151">
        <v>18.799167691864302</v>
      </c>
      <c r="AA39" s="151">
        <v>18.4454596328201</v>
      </c>
      <c r="AB39" s="151">
        <v>17.585257410239599</v>
      </c>
      <c r="AC39" s="151">
        <v>12.8494275984726</v>
      </c>
      <c r="AD39" s="151">
        <v>10.7571712562301</v>
      </c>
      <c r="AE39" s="151">
        <v>9.8737359970654204</v>
      </c>
      <c r="AF39" s="151">
        <v>9.1320633444113</v>
      </c>
      <c r="AG39" s="151">
        <v>9.1972673285895503</v>
      </c>
      <c r="AH39" s="151">
        <v>8.3099586506591603</v>
      </c>
      <c r="AI39" s="151">
        <v>8.0312632626898299</v>
      </c>
      <c r="AJ39" s="151">
        <v>7.3804378347342903</v>
      </c>
      <c r="AK39" s="151">
        <v>6.9463107328837204</v>
      </c>
      <c r="AL39" s="151">
        <v>7.7096745589120399</v>
      </c>
      <c r="AM39" s="151">
        <v>7.9139684697674397</v>
      </c>
      <c r="AN39" s="151">
        <v>7.88390875828284</v>
      </c>
      <c r="AO39" s="151">
        <v>8.4576963012667097</v>
      </c>
      <c r="AP39" s="151">
        <v>8.6823708075488906</v>
      </c>
      <c r="AQ39" s="151">
        <v>8.44464553620967</v>
      </c>
      <c r="AR39" s="151">
        <v>8.8205236096114401</v>
      </c>
      <c r="AS39" s="151">
        <v>8.6425170167537306</v>
      </c>
      <c r="AT39" s="151">
        <v>7.9393727321403604</v>
      </c>
      <c r="AU39" s="151">
        <v>9.2377638943749805</v>
      </c>
      <c r="AV39" s="151">
        <v>8.2999610098124101</v>
      </c>
      <c r="AW39" s="151">
        <v>8.0237532389083004</v>
      </c>
      <c r="AX39" s="151">
        <v>7.9584326650230199</v>
      </c>
      <c r="AY39" s="151">
        <v>7.6544434481541499</v>
      </c>
      <c r="AZ39" s="151">
        <v>7.8461578587581</v>
      </c>
      <c r="BA39" s="151">
        <v>8.1656138292331395</v>
      </c>
      <c r="BB39" s="151">
        <v>8.0111401323586104</v>
      </c>
      <c r="BC39" s="151">
        <v>7.9829975717032102</v>
      </c>
      <c r="BD39" s="151">
        <v>8.3989450622163009</v>
      </c>
      <c r="BE39" s="194">
        <v>7.2773556305632603</v>
      </c>
      <c r="BF39" s="152">
        <v>-0.13590670120197701</v>
      </c>
      <c r="BG39" s="153">
        <v>5.64304623705136E-3</v>
      </c>
      <c r="BH39" s="153">
        <v>2.2753364410382101E-4</v>
      </c>
    </row>
    <row r="40" spans="1:60">
      <c r="A40" s="148" t="s">
        <v>287</v>
      </c>
      <c r="B40" s="151" t="s">
        <v>273</v>
      </c>
      <c r="C40" s="151" t="s">
        <v>273</v>
      </c>
      <c r="D40" s="151" t="s">
        <v>273</v>
      </c>
      <c r="E40" s="151" t="s">
        <v>273</v>
      </c>
      <c r="F40" s="151" t="s">
        <v>273</v>
      </c>
      <c r="G40" s="151" t="s">
        <v>273</v>
      </c>
      <c r="H40" s="151" t="s">
        <v>273</v>
      </c>
      <c r="I40" s="151" t="s">
        <v>273</v>
      </c>
      <c r="J40" s="151" t="s">
        <v>273</v>
      </c>
      <c r="K40" s="151" t="s">
        <v>273</v>
      </c>
      <c r="L40" s="151" t="s">
        <v>273</v>
      </c>
      <c r="M40" s="151" t="s">
        <v>273</v>
      </c>
      <c r="N40" s="151" t="s">
        <v>273</v>
      </c>
      <c r="O40" s="151" t="s">
        <v>273</v>
      </c>
      <c r="P40" s="151" t="s">
        <v>273</v>
      </c>
      <c r="Q40" s="151" t="s">
        <v>273</v>
      </c>
      <c r="R40" s="151" t="s">
        <v>273</v>
      </c>
      <c r="S40" s="151" t="s">
        <v>273</v>
      </c>
      <c r="T40" s="151" t="s">
        <v>273</v>
      </c>
      <c r="U40" s="151" t="s">
        <v>273</v>
      </c>
      <c r="V40" s="151">
        <v>37.430728406339099</v>
      </c>
      <c r="W40" s="151">
        <v>33.551080264966103</v>
      </c>
      <c r="X40" s="151">
        <v>36.0013995897896</v>
      </c>
      <c r="Y40" s="151">
        <v>35.388810246543301</v>
      </c>
      <c r="Z40" s="151">
        <v>36.231775537800203</v>
      </c>
      <c r="AA40" s="151">
        <v>36.065443568224403</v>
      </c>
      <c r="AB40" s="151">
        <v>38.966130678121502</v>
      </c>
      <c r="AC40" s="151">
        <v>20.7248218800028</v>
      </c>
      <c r="AD40" s="151">
        <v>16.3707772957098</v>
      </c>
      <c r="AE40" s="151">
        <v>15.444618194858</v>
      </c>
      <c r="AF40" s="151">
        <v>14.3168496440887</v>
      </c>
      <c r="AG40" s="151">
        <v>14.8055909318263</v>
      </c>
      <c r="AH40" s="151">
        <v>14.086346700308299</v>
      </c>
      <c r="AI40" s="151">
        <v>14.702532147798699</v>
      </c>
      <c r="AJ40" s="151">
        <v>12.705474400442499</v>
      </c>
      <c r="AK40" s="151">
        <v>10.885190045368001</v>
      </c>
      <c r="AL40" s="151">
        <v>12.098785928399</v>
      </c>
      <c r="AM40" s="151">
        <v>11.582383747426499</v>
      </c>
      <c r="AN40" s="151">
        <v>11.7556838379704</v>
      </c>
      <c r="AO40" s="151">
        <v>12.2546883337185</v>
      </c>
      <c r="AP40" s="151">
        <v>13.1385709091113</v>
      </c>
      <c r="AQ40" s="151">
        <v>13.3906096013826</v>
      </c>
      <c r="AR40" s="151">
        <v>13.147379766492</v>
      </c>
      <c r="AS40" s="151">
        <v>13.2771888437484</v>
      </c>
      <c r="AT40" s="151">
        <v>12.0304440048369</v>
      </c>
      <c r="AU40" s="151">
        <v>13.1603162110019</v>
      </c>
      <c r="AV40" s="151">
        <v>12.382281395503901</v>
      </c>
      <c r="AW40" s="151">
        <v>12.432698986424199</v>
      </c>
      <c r="AX40" s="151">
        <v>11.6589976935617</v>
      </c>
      <c r="AY40" s="151">
        <v>10.992058108538901</v>
      </c>
      <c r="AZ40" s="151">
        <v>11.275738701104</v>
      </c>
      <c r="BA40" s="151">
        <v>11.65612768451</v>
      </c>
      <c r="BB40" s="151">
        <v>11.8757525554437</v>
      </c>
      <c r="BC40" s="151">
        <v>12.454212489809301</v>
      </c>
      <c r="BD40" s="151">
        <v>12.452118034164799</v>
      </c>
      <c r="BE40" s="194">
        <v>11.9101319384348</v>
      </c>
      <c r="BF40" s="152">
        <v>-4.6138933011059098E-2</v>
      </c>
      <c r="BG40" s="153">
        <v>3.4509703570595501E-3</v>
      </c>
      <c r="BH40" s="153">
        <v>3.7238192817294299E-4</v>
      </c>
    </row>
    <row r="41" spans="1:60">
      <c r="A41" s="148" t="s">
        <v>288</v>
      </c>
      <c r="B41" s="151">
        <v>13.38389054588</v>
      </c>
      <c r="C41" s="151">
        <v>12.704714322719999</v>
      </c>
      <c r="D41" s="151">
        <v>12.405156766439999</v>
      </c>
      <c r="E41" s="151">
        <v>13.401969236679999</v>
      </c>
      <c r="F41" s="151">
        <v>14.409077660439999</v>
      </c>
      <c r="G41" s="151">
        <v>14.927507975899999</v>
      </c>
      <c r="H41" s="151">
        <v>14.24745104976</v>
      </c>
      <c r="I41" s="151">
        <v>14.54069241108</v>
      </c>
      <c r="J41" s="151">
        <v>15.218406741480001</v>
      </c>
      <c r="K41" s="151">
        <v>15.445947024120001</v>
      </c>
      <c r="L41" s="151">
        <v>12.58563843028</v>
      </c>
      <c r="M41" s="151">
        <v>12.46552291796</v>
      </c>
      <c r="N41" s="151">
        <v>11.42921971288</v>
      </c>
      <c r="O41" s="151">
        <v>11.87748422848</v>
      </c>
      <c r="P41" s="151">
        <v>12.300461433600001</v>
      </c>
      <c r="Q41" s="151">
        <v>11.401738633660001</v>
      </c>
      <c r="R41" s="151">
        <v>9.6401390342800006</v>
      </c>
      <c r="S41" s="151">
        <v>9.0338845102800001</v>
      </c>
      <c r="T41" s="151">
        <v>8.4203594631600005</v>
      </c>
      <c r="U41" s="151">
        <v>9.1596364326399993</v>
      </c>
      <c r="V41" s="151">
        <v>9.4015688787599991</v>
      </c>
      <c r="W41" s="151">
        <v>9.0799516809800007</v>
      </c>
      <c r="X41" s="151">
        <v>8.2946220491799991</v>
      </c>
      <c r="Y41" s="151">
        <v>8.4968546096999997</v>
      </c>
      <c r="Z41" s="151">
        <v>9.8714759933600007</v>
      </c>
      <c r="AA41" s="151">
        <v>10.320971757353799</v>
      </c>
      <c r="AB41" s="151">
        <v>10.985295856283599</v>
      </c>
      <c r="AC41" s="151">
        <v>10.9557618995639</v>
      </c>
      <c r="AD41" s="151">
        <v>11.1252330054794</v>
      </c>
      <c r="AE41" s="151">
        <v>10.563214785738399</v>
      </c>
      <c r="AF41" s="151">
        <v>8.7037558464037392</v>
      </c>
      <c r="AG41" s="151">
        <v>8.9305998970906106</v>
      </c>
      <c r="AH41" s="151">
        <v>8.5485045006979394</v>
      </c>
      <c r="AI41" s="151">
        <v>8.0252426642716905</v>
      </c>
      <c r="AJ41" s="151">
        <v>8.5002318757444204</v>
      </c>
      <c r="AK41" s="151">
        <v>9.0372242612056706</v>
      </c>
      <c r="AL41" s="151">
        <v>9.7057677865868293</v>
      </c>
      <c r="AM41" s="151">
        <v>10.463742034659299</v>
      </c>
      <c r="AN41" s="151">
        <v>11.009677225628399</v>
      </c>
      <c r="AO41" s="151">
        <v>12.5008735014184</v>
      </c>
      <c r="AP41" s="151">
        <v>12.7869841466688</v>
      </c>
      <c r="AQ41" s="151">
        <v>12.494310673043101</v>
      </c>
      <c r="AR41" s="151">
        <v>12.0080255191705</v>
      </c>
      <c r="AS41" s="151">
        <v>11.942217074773399</v>
      </c>
      <c r="AT41" s="151">
        <v>11.3621516912415</v>
      </c>
      <c r="AU41" s="151">
        <v>11.961087658804299</v>
      </c>
      <c r="AV41" s="151">
        <v>11.728162397839</v>
      </c>
      <c r="AW41" s="151">
        <v>11.4155839846054</v>
      </c>
      <c r="AX41" s="151">
        <v>10.882288669650601</v>
      </c>
      <c r="AY41" s="151">
        <v>10.481013966740299</v>
      </c>
      <c r="AZ41" s="151">
        <v>10.1480491719726</v>
      </c>
      <c r="BA41" s="151">
        <v>9.9969780462599296</v>
      </c>
      <c r="BB41" s="151">
        <v>10.3132881501478</v>
      </c>
      <c r="BC41" s="151">
        <v>10.7589151402392</v>
      </c>
      <c r="BD41" s="151">
        <v>10.8688649510016</v>
      </c>
      <c r="BE41" s="194">
        <v>8.7878817442980495</v>
      </c>
      <c r="BF41" s="152">
        <v>-0.193671907973087</v>
      </c>
      <c r="BG41" s="153">
        <v>-4.428717126294E-3</v>
      </c>
      <c r="BH41" s="153">
        <v>2.7476172097952201E-4</v>
      </c>
    </row>
    <row r="42" spans="1:60">
      <c r="A42" s="148" t="s">
        <v>289</v>
      </c>
      <c r="B42" s="151">
        <v>112.97627449549999</v>
      </c>
      <c r="C42" s="151">
        <v>117.7611984446</v>
      </c>
      <c r="D42" s="151">
        <v>122.83207556319999</v>
      </c>
      <c r="E42" s="151">
        <v>138.2206632239</v>
      </c>
      <c r="F42" s="151">
        <v>149.0947785182</v>
      </c>
      <c r="G42" s="151">
        <v>166.951098221362</v>
      </c>
      <c r="H42" s="151">
        <v>171.88185897767201</v>
      </c>
      <c r="I42" s="151">
        <v>196.733018083556</v>
      </c>
      <c r="J42" s="151">
        <v>206.28506937589901</v>
      </c>
      <c r="K42" s="151">
        <v>189.181993307395</v>
      </c>
      <c r="L42" s="151">
        <v>184.91650287340599</v>
      </c>
      <c r="M42" s="151">
        <v>203.40737478578001</v>
      </c>
      <c r="N42" s="151">
        <v>200.01161065523101</v>
      </c>
      <c r="O42" s="151">
        <v>184.616152520486</v>
      </c>
      <c r="P42" s="151">
        <v>191.329408892186</v>
      </c>
      <c r="Q42" s="151">
        <v>180.93781166908801</v>
      </c>
      <c r="R42" s="151">
        <v>174.021200397672</v>
      </c>
      <c r="S42" s="151">
        <v>168.436621113266</v>
      </c>
      <c r="T42" s="151">
        <v>164.70663115684499</v>
      </c>
      <c r="U42" s="151">
        <v>169.77464807145199</v>
      </c>
      <c r="V42" s="151">
        <v>172.74723783418199</v>
      </c>
      <c r="W42" s="151">
        <v>174.90815680465801</v>
      </c>
      <c r="X42" s="151">
        <v>182.46465547660301</v>
      </c>
      <c r="Y42" s="151">
        <v>187.82320462669099</v>
      </c>
      <c r="Z42" s="151">
        <v>188.41614733040799</v>
      </c>
      <c r="AA42" s="151">
        <v>191.87251898748099</v>
      </c>
      <c r="AB42" s="151">
        <v>199.606320304501</v>
      </c>
      <c r="AC42" s="151">
        <v>200.10237670050199</v>
      </c>
      <c r="AD42" s="151">
        <v>204.986979390957</v>
      </c>
      <c r="AE42" s="151">
        <v>202.21493122964799</v>
      </c>
      <c r="AF42" s="151">
        <v>208.590085182959</v>
      </c>
      <c r="AG42" s="151">
        <v>219.557416489937</v>
      </c>
      <c r="AH42" s="151">
        <v>217.23675409162001</v>
      </c>
      <c r="AI42" s="151">
        <v>218.062899938963</v>
      </c>
      <c r="AJ42" s="151">
        <v>215.11092765406099</v>
      </c>
      <c r="AK42" s="151">
        <v>216.195513663095</v>
      </c>
      <c r="AL42" s="151">
        <v>225.90751415227601</v>
      </c>
      <c r="AM42" s="151">
        <v>225.95513436873401</v>
      </c>
      <c r="AN42" s="151">
        <v>225.43784900170701</v>
      </c>
      <c r="AO42" s="151">
        <v>231.40634658123901</v>
      </c>
      <c r="AP42" s="151">
        <v>233.102166753972</v>
      </c>
      <c r="AQ42" s="151">
        <v>231.60130261719499</v>
      </c>
      <c r="AR42" s="151">
        <v>229.132237475473</v>
      </c>
      <c r="AS42" s="151">
        <v>227.21960963762299</v>
      </c>
      <c r="AT42" s="151">
        <v>217.675414730254</v>
      </c>
      <c r="AU42" s="151">
        <v>226.51920137019701</v>
      </c>
      <c r="AV42" s="151">
        <v>219.43457529979901</v>
      </c>
      <c r="AW42" s="151">
        <v>212.214511418467</v>
      </c>
      <c r="AX42" s="151">
        <v>208.244510485559</v>
      </c>
      <c r="AY42" s="151">
        <v>197.58677281491799</v>
      </c>
      <c r="AZ42" s="151">
        <v>206.84929290013599</v>
      </c>
      <c r="BA42" s="151">
        <v>209.97197568150199</v>
      </c>
      <c r="BB42" s="151">
        <v>202.89783441041999</v>
      </c>
      <c r="BC42" s="151">
        <v>198.63938764295099</v>
      </c>
      <c r="BD42" s="151">
        <v>194.02189518028001</v>
      </c>
      <c r="BE42" s="194">
        <v>175.829568567237</v>
      </c>
      <c r="BF42" s="152">
        <v>-9.6240350878857003E-2</v>
      </c>
      <c r="BG42" s="153">
        <v>-1.1437490406239601E-2</v>
      </c>
      <c r="BH42" s="153">
        <v>5.4974834965169301E-3</v>
      </c>
    </row>
    <row r="43" spans="1:60">
      <c r="A43" s="148" t="s">
        <v>290</v>
      </c>
      <c r="B43" s="151" t="s">
        <v>273</v>
      </c>
      <c r="C43" s="151" t="s">
        <v>273</v>
      </c>
      <c r="D43" s="151" t="s">
        <v>273</v>
      </c>
      <c r="E43" s="151" t="s">
        <v>273</v>
      </c>
      <c r="F43" s="151" t="s">
        <v>273</v>
      </c>
      <c r="G43" s="151" t="s">
        <v>273</v>
      </c>
      <c r="H43" s="151" t="s">
        <v>273</v>
      </c>
      <c r="I43" s="151" t="s">
        <v>273</v>
      </c>
      <c r="J43" s="151" t="s">
        <v>273</v>
      </c>
      <c r="K43" s="151" t="s">
        <v>273</v>
      </c>
      <c r="L43" s="151" t="s">
        <v>273</v>
      </c>
      <c r="M43" s="151" t="s">
        <v>273</v>
      </c>
      <c r="N43" s="151" t="s">
        <v>273</v>
      </c>
      <c r="O43" s="151" t="s">
        <v>273</v>
      </c>
      <c r="P43" s="151" t="s">
        <v>273</v>
      </c>
      <c r="Q43" s="151" t="s">
        <v>273</v>
      </c>
      <c r="R43" s="151" t="s">
        <v>273</v>
      </c>
      <c r="S43" s="151" t="s">
        <v>273</v>
      </c>
      <c r="T43" s="151" t="s">
        <v>273</v>
      </c>
      <c r="U43" s="151" t="s">
        <v>273</v>
      </c>
      <c r="V43" s="151" t="s">
        <v>273</v>
      </c>
      <c r="W43" s="151" t="s">
        <v>273</v>
      </c>
      <c r="X43" s="151" t="s">
        <v>273</v>
      </c>
      <c r="Y43" s="151" t="s">
        <v>273</v>
      </c>
      <c r="Z43" s="151" t="s">
        <v>273</v>
      </c>
      <c r="AA43" s="151">
        <v>8.7630393924617795</v>
      </c>
      <c r="AB43" s="151">
        <v>8.5418132465268002</v>
      </c>
      <c r="AC43" s="151">
        <v>8.7464612135857394</v>
      </c>
      <c r="AD43" s="151">
        <v>9.0570077158249802</v>
      </c>
      <c r="AE43" s="151">
        <v>8.4595778172794898</v>
      </c>
      <c r="AF43" s="151">
        <v>8.441475846905</v>
      </c>
      <c r="AG43" s="151">
        <v>9.6388391949223209</v>
      </c>
      <c r="AH43" s="151">
        <v>8.6067229202259004</v>
      </c>
      <c r="AI43" s="151">
        <v>9.9283166940946508</v>
      </c>
      <c r="AJ43" s="151">
        <v>9.1010278120855492</v>
      </c>
      <c r="AK43" s="151">
        <v>8.7361003651925806</v>
      </c>
      <c r="AL43" s="151">
        <v>8.8164381032209995</v>
      </c>
      <c r="AM43" s="151">
        <v>8.28391397316698</v>
      </c>
      <c r="AN43" s="151">
        <v>8.9997572179111796</v>
      </c>
      <c r="AO43" s="151">
        <v>8.7258929015122604</v>
      </c>
      <c r="AP43" s="151">
        <v>9.0702095393083706</v>
      </c>
      <c r="AQ43" s="151">
        <v>9.0699170033352203</v>
      </c>
      <c r="AR43" s="151">
        <v>9.5311256534559199</v>
      </c>
      <c r="AS43" s="151">
        <v>9.3633047817887096</v>
      </c>
      <c r="AT43" s="151">
        <v>8.7472239609085705</v>
      </c>
      <c r="AU43" s="151">
        <v>8.5267143940104209</v>
      </c>
      <c r="AV43" s="151">
        <v>9.3453726228283607</v>
      </c>
      <c r="AW43" s="151">
        <v>8.9347373838244497</v>
      </c>
      <c r="AX43" s="151">
        <v>7.9448608530013196</v>
      </c>
      <c r="AY43" s="151">
        <v>7.5246000807123803</v>
      </c>
      <c r="AZ43" s="151">
        <v>7.2332955479315899</v>
      </c>
      <c r="BA43" s="151">
        <v>7.06331935558143</v>
      </c>
      <c r="BB43" s="151">
        <v>7.5437127939139401</v>
      </c>
      <c r="BC43" s="151">
        <v>7.0609954049491099</v>
      </c>
      <c r="BD43" s="151">
        <v>8.0825750523501707</v>
      </c>
      <c r="BE43" s="194">
        <v>7.21937242813451</v>
      </c>
      <c r="BF43" s="152">
        <v>-0.109238414710172</v>
      </c>
      <c r="BG43" s="153">
        <v>-7.8714438556526396E-3</v>
      </c>
      <c r="BH43" s="153">
        <v>2.2572074254792899E-4</v>
      </c>
    </row>
    <row r="44" spans="1:60">
      <c r="A44" s="148" t="s">
        <v>291</v>
      </c>
      <c r="B44" s="151">
        <v>17.7143176375398</v>
      </c>
      <c r="C44" s="151">
        <v>19.4172467411009</v>
      </c>
      <c r="D44" s="151">
        <v>19.992400000395499</v>
      </c>
      <c r="E44" s="151">
        <v>21.8961549954989</v>
      </c>
      <c r="F44" s="151">
        <v>23.9599391466367</v>
      </c>
      <c r="G44" s="151">
        <v>26.7498798195763</v>
      </c>
      <c r="H44" s="151">
        <v>26.5027624223621</v>
      </c>
      <c r="I44" s="151">
        <v>27.904402851056499</v>
      </c>
      <c r="J44" s="151">
        <v>28.0215081277053</v>
      </c>
      <c r="K44" s="151">
        <v>26.206384010666799</v>
      </c>
      <c r="L44" s="151">
        <v>26.886772483497399</v>
      </c>
      <c r="M44" s="151">
        <v>29.6238956606797</v>
      </c>
      <c r="N44" s="151">
        <v>29.458318445214299</v>
      </c>
      <c r="O44" s="151">
        <v>31.271678539366</v>
      </c>
      <c r="P44" s="151">
        <v>32.647202067500302</v>
      </c>
      <c r="Q44" s="151">
        <v>30.114651245402399</v>
      </c>
      <c r="R44" s="151">
        <v>28.5010335963408</v>
      </c>
      <c r="S44" s="151">
        <v>27.331781632923299</v>
      </c>
      <c r="T44" s="151">
        <v>27.289063124492699</v>
      </c>
      <c r="U44" s="151">
        <v>27.314894608807599</v>
      </c>
      <c r="V44" s="151">
        <v>28.689577486897001</v>
      </c>
      <c r="W44" s="151">
        <v>31.082812987919102</v>
      </c>
      <c r="X44" s="151">
        <v>30.206252639099201</v>
      </c>
      <c r="Y44" s="151">
        <v>29.7894726652668</v>
      </c>
      <c r="Z44" s="151">
        <v>30.196586582333499</v>
      </c>
      <c r="AA44" s="151">
        <v>29.005157203342101</v>
      </c>
      <c r="AB44" s="151">
        <v>27.330920837244602</v>
      </c>
      <c r="AC44" s="151">
        <v>28.892563814927701</v>
      </c>
      <c r="AD44" s="151">
        <v>29.776953790922999</v>
      </c>
      <c r="AE44" s="151">
        <v>31.5748806656003</v>
      </c>
      <c r="AF44" s="151">
        <v>31.622422551315701</v>
      </c>
      <c r="AG44" s="151">
        <v>34.276617042561398</v>
      </c>
      <c r="AH44" s="151">
        <v>35.537173922151403</v>
      </c>
      <c r="AI44" s="151">
        <v>36.486945080000801</v>
      </c>
      <c r="AJ44" s="151">
        <v>36.160355444392501</v>
      </c>
      <c r="AK44" s="151">
        <v>33.944443245848198</v>
      </c>
      <c r="AL44" s="151">
        <v>36.349220652242302</v>
      </c>
      <c r="AM44" s="151">
        <v>35.675881964741897</v>
      </c>
      <c r="AN44" s="151">
        <v>37.1484119742193</v>
      </c>
      <c r="AO44" s="151">
        <v>37.652326528632798</v>
      </c>
      <c r="AP44" s="151">
        <v>36.647097454309502</v>
      </c>
      <c r="AQ44" s="151">
        <v>36.944292753084603</v>
      </c>
      <c r="AR44" s="151">
        <v>36.5222176905095</v>
      </c>
      <c r="AS44" s="151">
        <v>36.119322766898598</v>
      </c>
      <c r="AT44" s="151">
        <v>36.151830894297198</v>
      </c>
      <c r="AU44" s="151">
        <v>37.464632985368702</v>
      </c>
      <c r="AV44" s="151">
        <v>37.136769381558899</v>
      </c>
      <c r="AW44" s="151">
        <v>36.763360139486203</v>
      </c>
      <c r="AX44" s="151">
        <v>36.1481327204312</v>
      </c>
      <c r="AY44" s="151">
        <v>35.434262306572997</v>
      </c>
      <c r="AZ44" s="151">
        <v>35.533606806103101</v>
      </c>
      <c r="BA44" s="151">
        <v>34.269952328983997</v>
      </c>
      <c r="BB44" s="151">
        <v>34.103180768258703</v>
      </c>
      <c r="BC44" s="151">
        <v>34.725180344006098</v>
      </c>
      <c r="BD44" s="151">
        <v>33.580760466126002</v>
      </c>
      <c r="BE44" s="194">
        <v>31.710350001475199</v>
      </c>
      <c r="BF44" s="152">
        <v>-5.8278929304636302E-2</v>
      </c>
      <c r="BG44" s="153">
        <v>-7.3502832311484996E-3</v>
      </c>
      <c r="BH44" s="153">
        <v>9.9145511885404599E-4</v>
      </c>
    </row>
    <row r="45" spans="1:60">
      <c r="A45" s="148" t="s">
        <v>292</v>
      </c>
      <c r="B45" s="151">
        <v>252.96025599333601</v>
      </c>
      <c r="C45" s="151">
        <v>257.24361695563999</v>
      </c>
      <c r="D45" s="151">
        <v>263.50184840756799</v>
      </c>
      <c r="E45" s="151">
        <v>281.55390164516899</v>
      </c>
      <c r="F45" s="151">
        <v>299.01926076855699</v>
      </c>
      <c r="G45" s="151">
        <v>312.789018021083</v>
      </c>
      <c r="H45" s="151">
        <v>321.87938007256099</v>
      </c>
      <c r="I45" s="151">
        <v>339.42172344664198</v>
      </c>
      <c r="J45" s="151">
        <v>342.69624043511402</v>
      </c>
      <c r="K45" s="151">
        <v>352.11824992746</v>
      </c>
      <c r="L45" s="151">
        <v>380.05299784286098</v>
      </c>
      <c r="M45" s="151">
        <v>400.62917995015101</v>
      </c>
      <c r="N45" s="151">
        <v>417.36994036863302</v>
      </c>
      <c r="O45" s="151">
        <v>437.46786679475503</v>
      </c>
      <c r="P45" s="151">
        <v>443.78965687538101</v>
      </c>
      <c r="Q45" s="151">
        <v>465.863918866576</v>
      </c>
      <c r="R45" s="151">
        <v>419.33141872538698</v>
      </c>
      <c r="S45" s="151">
        <v>428.60792136708397</v>
      </c>
      <c r="T45" s="151">
        <v>429.64877289321203</v>
      </c>
      <c r="U45" s="151">
        <v>447.31306513137201</v>
      </c>
      <c r="V45" s="151">
        <v>457.67186240353499</v>
      </c>
      <c r="W45" s="151">
        <v>469.38577788201701</v>
      </c>
      <c r="X45" s="151">
        <v>485.60149830722099</v>
      </c>
      <c r="Y45" s="151">
        <v>474.79863345320001</v>
      </c>
      <c r="Z45" s="151">
        <v>456.63796814818301</v>
      </c>
      <c r="AA45" s="151">
        <v>373.50117178825298</v>
      </c>
      <c r="AB45" s="151">
        <v>368.44571344490703</v>
      </c>
      <c r="AC45" s="151">
        <v>353.12315819790598</v>
      </c>
      <c r="AD45" s="151">
        <v>352.23361440354398</v>
      </c>
      <c r="AE45" s="151">
        <v>334.29730244735401</v>
      </c>
      <c r="AF45" s="151">
        <v>341.33576833810201</v>
      </c>
      <c r="AG45" s="151">
        <v>355.04568719612001</v>
      </c>
      <c r="AH45" s="151">
        <v>350.49758006839699</v>
      </c>
      <c r="AI45" s="151">
        <v>330.88320396893499</v>
      </c>
      <c r="AJ45" s="151">
        <v>323.78271600647997</v>
      </c>
      <c r="AK45" s="151">
        <v>299.77550862376899</v>
      </c>
      <c r="AL45" s="151">
        <v>297.853754548653</v>
      </c>
      <c r="AM45" s="151">
        <v>294.41370752319199</v>
      </c>
      <c r="AN45" s="151">
        <v>303.51595510715902</v>
      </c>
      <c r="AO45" s="151">
        <v>301.898922480007</v>
      </c>
      <c r="AP45" s="151">
        <v>307.24177581867099</v>
      </c>
      <c r="AQ45" s="151">
        <v>320.734731281569</v>
      </c>
      <c r="AR45" s="151">
        <v>317.48696647202701</v>
      </c>
      <c r="AS45" s="151">
        <v>319.52435453113299</v>
      </c>
      <c r="AT45" s="151">
        <v>305.31306665744199</v>
      </c>
      <c r="AU45" s="151">
        <v>323.82231030054902</v>
      </c>
      <c r="AV45" s="151">
        <v>324.01128261408797</v>
      </c>
      <c r="AW45" s="151">
        <v>308.12516239511598</v>
      </c>
      <c r="AX45" s="151">
        <v>310.39501063632099</v>
      </c>
      <c r="AY45" s="151">
        <v>293.33767456106898</v>
      </c>
      <c r="AZ45" s="151">
        <v>293.32456063589802</v>
      </c>
      <c r="BA45" s="151">
        <v>306.03536135061501</v>
      </c>
      <c r="BB45" s="151">
        <v>315.49077472226099</v>
      </c>
      <c r="BC45" s="151">
        <v>320.18050605872702</v>
      </c>
      <c r="BD45" s="151">
        <v>301.41739528653198</v>
      </c>
      <c r="BE45" s="194">
        <v>279.48673926718402</v>
      </c>
      <c r="BF45" s="152">
        <v>-7.5291875468731798E-2</v>
      </c>
      <c r="BG45" s="153">
        <v>-1.28334568151056E-3</v>
      </c>
      <c r="BH45" s="153">
        <v>8.7384263587562093E-3</v>
      </c>
    </row>
    <row r="46" spans="1:60">
      <c r="A46" s="148" t="s">
        <v>293</v>
      </c>
      <c r="B46" s="151">
        <v>10.523820748</v>
      </c>
      <c r="C46" s="151">
        <v>10.7598039202</v>
      </c>
      <c r="D46" s="151">
        <v>11.6159573909</v>
      </c>
      <c r="E46" s="151">
        <v>12.047448490500001</v>
      </c>
      <c r="F46" s="151">
        <v>12.3800015205</v>
      </c>
      <c r="G46" s="151">
        <v>14.887478141404999</v>
      </c>
      <c r="H46" s="151">
        <v>16.487936820662998</v>
      </c>
      <c r="I46" s="151">
        <v>17.683563211814999</v>
      </c>
      <c r="J46" s="151">
        <v>20.100026229196001</v>
      </c>
      <c r="K46" s="151">
        <v>20.995755637279998</v>
      </c>
      <c r="L46" s="151">
        <v>21.831668861017999</v>
      </c>
      <c r="M46" s="151">
        <v>22.840717854592999</v>
      </c>
      <c r="N46" s="151">
        <v>22.177952379090002</v>
      </c>
      <c r="O46" s="151">
        <v>23.300513958210999</v>
      </c>
      <c r="P46" s="151">
        <v>24.903998230244</v>
      </c>
      <c r="Q46" s="151">
        <v>26.336673576083999</v>
      </c>
      <c r="R46" s="151">
        <v>28.3351904052581</v>
      </c>
      <c r="S46" s="151">
        <v>28.3831273715682</v>
      </c>
      <c r="T46" s="151">
        <v>29.469298718069101</v>
      </c>
      <c r="U46" s="151">
        <v>28.354325791982401</v>
      </c>
      <c r="V46" s="151">
        <v>27.401548832902201</v>
      </c>
      <c r="W46" s="151">
        <v>30.9372884142403</v>
      </c>
      <c r="X46" s="151">
        <v>31.579174906460398</v>
      </c>
      <c r="Y46" s="151">
        <v>32.572077201200003</v>
      </c>
      <c r="Z46" s="151">
        <v>40.965993137310903</v>
      </c>
      <c r="AA46" s="151">
        <v>39.108681205458801</v>
      </c>
      <c r="AB46" s="151">
        <v>42.096224415249601</v>
      </c>
      <c r="AC46" s="151">
        <v>46.038858767835997</v>
      </c>
      <c r="AD46" s="151">
        <v>45.151203228273303</v>
      </c>
      <c r="AE46" s="151">
        <v>45.628645965986401</v>
      </c>
      <c r="AF46" s="151">
        <v>52.967091500682699</v>
      </c>
      <c r="AG46" s="151">
        <v>50.378312575248998</v>
      </c>
      <c r="AH46" s="151">
        <v>50.943070759290499</v>
      </c>
      <c r="AI46" s="151">
        <v>56.707044697603898</v>
      </c>
      <c r="AJ46" s="151">
        <v>62.203035965818998</v>
      </c>
      <c r="AK46" s="151">
        <v>61.348877333510202</v>
      </c>
      <c r="AL46" s="151">
        <v>60.228250199414703</v>
      </c>
      <c r="AM46" s="151">
        <v>63.399715271053601</v>
      </c>
      <c r="AN46" s="151">
        <v>59.929416060806197</v>
      </c>
      <c r="AO46" s="151">
        <v>62.071663187184001</v>
      </c>
      <c r="AP46" s="151">
        <v>64.584211357046797</v>
      </c>
      <c r="AQ46" s="151">
        <v>59.625780895730799</v>
      </c>
      <c r="AR46" s="151">
        <v>58.369652824828201</v>
      </c>
      <c r="AS46" s="151">
        <v>57.513217095794502</v>
      </c>
      <c r="AT46" s="151">
        <v>56.945899228496103</v>
      </c>
      <c r="AU46" s="151">
        <v>51.525398845719003</v>
      </c>
      <c r="AV46" s="151">
        <v>51.421796868651803</v>
      </c>
      <c r="AW46" s="151">
        <v>50.715484188993898</v>
      </c>
      <c r="AX46" s="151">
        <v>49.330652335947697</v>
      </c>
      <c r="AY46" s="151">
        <v>49.602544217119103</v>
      </c>
      <c r="AZ46" s="151">
        <v>53.0734432677597</v>
      </c>
      <c r="BA46" s="151">
        <v>52.461586365359103</v>
      </c>
      <c r="BB46" s="151">
        <v>57.314098853355802</v>
      </c>
      <c r="BC46" s="151">
        <v>54.262491601860603</v>
      </c>
      <c r="BD46" s="151">
        <v>50.693866804548001</v>
      </c>
      <c r="BE46" s="194">
        <v>41.269084272051003</v>
      </c>
      <c r="BF46" s="152">
        <v>-0.18813991108869099</v>
      </c>
      <c r="BG46" s="153">
        <v>-1.1562311504993299E-2</v>
      </c>
      <c r="BH46" s="153">
        <v>1.29031829828559E-3</v>
      </c>
    </row>
    <row r="47" spans="1:60">
      <c r="A47" s="148" t="s">
        <v>294</v>
      </c>
      <c r="B47" s="151">
        <v>68.052326870102405</v>
      </c>
      <c r="C47" s="151">
        <v>72.519285334541294</v>
      </c>
      <c r="D47" s="151">
        <v>80.735921239395395</v>
      </c>
      <c r="E47" s="151">
        <v>86.008879285621802</v>
      </c>
      <c r="F47" s="151">
        <v>98.564122039572894</v>
      </c>
      <c r="G47" s="151">
        <v>105.00485008272101</v>
      </c>
      <c r="H47" s="151">
        <v>110.13900358324</v>
      </c>
      <c r="I47" s="151">
        <v>114.56597886869</v>
      </c>
      <c r="J47" s="151">
        <v>125.79055174073</v>
      </c>
      <c r="K47" s="151">
        <v>125.97225694701</v>
      </c>
      <c r="L47" s="151">
        <v>136.82971552101</v>
      </c>
      <c r="M47" s="151">
        <v>148.01591472302999</v>
      </c>
      <c r="N47" s="151">
        <v>156.23262489473501</v>
      </c>
      <c r="O47" s="151">
        <v>169.39946556633001</v>
      </c>
      <c r="P47" s="151">
        <v>174.23981581987999</v>
      </c>
      <c r="Q47" s="151">
        <v>174.48270338015999</v>
      </c>
      <c r="R47" s="151">
        <v>174.43161284068</v>
      </c>
      <c r="S47" s="151">
        <v>172.40074654763001</v>
      </c>
      <c r="T47" s="151">
        <v>174.17976517938999</v>
      </c>
      <c r="U47" s="151">
        <v>171.79240349657999</v>
      </c>
      <c r="V47" s="151">
        <v>172.52036403439001</v>
      </c>
      <c r="W47" s="151">
        <v>178.01150650797999</v>
      </c>
      <c r="X47" s="151">
        <v>186.18617614368</v>
      </c>
      <c r="Y47" s="151">
        <v>188.14724967667999</v>
      </c>
      <c r="Z47" s="151">
        <v>189.41529008398001</v>
      </c>
      <c r="AA47" s="151">
        <v>178.23540513536801</v>
      </c>
      <c r="AB47" s="151">
        <v>143.32754387810701</v>
      </c>
      <c r="AC47" s="151">
        <v>125.123381573815</v>
      </c>
      <c r="AD47" s="151">
        <v>122.21092355861001</v>
      </c>
      <c r="AE47" s="151">
        <v>117.87219853062901</v>
      </c>
      <c r="AF47" s="151">
        <v>127.647936031969</v>
      </c>
      <c r="AG47" s="151">
        <v>126.19085073162699</v>
      </c>
      <c r="AH47" s="151">
        <v>115.060844943159</v>
      </c>
      <c r="AI47" s="151">
        <v>101.71714205076501</v>
      </c>
      <c r="AJ47" s="151">
        <v>86.335768202164999</v>
      </c>
      <c r="AK47" s="151">
        <v>88.857993850254502</v>
      </c>
      <c r="AL47" s="151">
        <v>90.937682958422897</v>
      </c>
      <c r="AM47" s="151">
        <v>94.101480648842397</v>
      </c>
      <c r="AN47" s="151">
        <v>98.199429003479395</v>
      </c>
      <c r="AO47" s="151">
        <v>99.636640741829297</v>
      </c>
      <c r="AP47" s="151">
        <v>95.6320436405625</v>
      </c>
      <c r="AQ47" s="151">
        <v>101.33125704010899</v>
      </c>
      <c r="AR47" s="151">
        <v>97.826550222010596</v>
      </c>
      <c r="AS47" s="151">
        <v>95.601250445200805</v>
      </c>
      <c r="AT47" s="151">
        <v>80.577166100164902</v>
      </c>
      <c r="AU47" s="151">
        <v>78.153201535422696</v>
      </c>
      <c r="AV47" s="151">
        <v>85.067400889090706</v>
      </c>
      <c r="AW47" s="151">
        <v>81.696351158494096</v>
      </c>
      <c r="AX47" s="151">
        <v>69.806906540910404</v>
      </c>
      <c r="AY47" s="151">
        <v>71.098935274947195</v>
      </c>
      <c r="AZ47" s="151">
        <v>71.880312785040303</v>
      </c>
      <c r="BA47" s="151">
        <v>69.512709864619396</v>
      </c>
      <c r="BB47" s="151">
        <v>72.924477504906406</v>
      </c>
      <c r="BC47" s="151">
        <v>73.380638148307298</v>
      </c>
      <c r="BD47" s="151">
        <v>71.566277570047504</v>
      </c>
      <c r="BE47" s="194">
        <v>66.252479846153093</v>
      </c>
      <c r="BF47" s="152">
        <v>-7.6779394080038005E-2</v>
      </c>
      <c r="BG47" s="153">
        <v>-1.178909073604E-2</v>
      </c>
      <c r="BH47" s="153">
        <v>2.0714486051774E-3</v>
      </c>
    </row>
    <row r="48" spans="1:60">
      <c r="A48" s="148" t="s">
        <v>295</v>
      </c>
      <c r="B48" s="151">
        <v>31.050590101579701</v>
      </c>
      <c r="C48" s="151">
        <v>32.071467993548403</v>
      </c>
      <c r="D48" s="151">
        <v>32.172465052211997</v>
      </c>
      <c r="E48" s="151">
        <v>35.109524160308098</v>
      </c>
      <c r="F48" s="151">
        <v>37.021858459709399</v>
      </c>
      <c r="G48" s="151">
        <v>39.7380357096566</v>
      </c>
      <c r="H48" s="151">
        <v>42.523617611478102</v>
      </c>
      <c r="I48" s="151">
        <v>44.318789179908201</v>
      </c>
      <c r="J48" s="151">
        <v>45.698860542480702</v>
      </c>
      <c r="K48" s="151">
        <v>46.794501130957102</v>
      </c>
      <c r="L48" s="151">
        <v>49.003995371726802</v>
      </c>
      <c r="M48" s="151">
        <v>50.456271566812902</v>
      </c>
      <c r="N48" s="151">
        <v>52.778374881036001</v>
      </c>
      <c r="O48" s="151">
        <v>55.503774317641401</v>
      </c>
      <c r="P48" s="151">
        <v>56.5398886929</v>
      </c>
      <c r="Q48" s="151">
        <v>56.775303912551699</v>
      </c>
      <c r="R48" s="151">
        <v>55.872598364927399</v>
      </c>
      <c r="S48" s="151">
        <v>55.018898079535198</v>
      </c>
      <c r="T48" s="151">
        <v>54.834135035379603</v>
      </c>
      <c r="U48" s="151">
        <v>58.764119724308898</v>
      </c>
      <c r="V48" s="151">
        <v>58.527195167103599</v>
      </c>
      <c r="W48" s="151">
        <v>55.729345297624398</v>
      </c>
      <c r="X48" s="151">
        <v>56.824097271978196</v>
      </c>
      <c r="Y48" s="151">
        <v>57.422894158049999</v>
      </c>
      <c r="Z48" s="151">
        <v>53.434128436157998</v>
      </c>
      <c r="AA48" s="151">
        <v>54.833602523324501</v>
      </c>
      <c r="AB48" s="151">
        <v>48.484004729738203</v>
      </c>
      <c r="AC48" s="151">
        <v>45.9534349041433</v>
      </c>
      <c r="AD48" s="151">
        <v>43.232926043354396</v>
      </c>
      <c r="AE48" s="151">
        <v>40.130616606479997</v>
      </c>
      <c r="AF48" s="151">
        <v>40.780403614853299</v>
      </c>
      <c r="AG48" s="151">
        <v>40.915038673633497</v>
      </c>
      <c r="AH48" s="151">
        <v>39.510860145132703</v>
      </c>
      <c r="AI48" s="151">
        <v>39.123194152368299</v>
      </c>
      <c r="AJ48" s="151">
        <v>38.252154903864799</v>
      </c>
      <c r="AK48" s="151">
        <v>36.334135267384298</v>
      </c>
      <c r="AL48" s="151">
        <v>39.070531311426201</v>
      </c>
      <c r="AM48" s="151">
        <v>38.551214222807801</v>
      </c>
      <c r="AN48" s="151">
        <v>39.143372330846397</v>
      </c>
      <c r="AO48" s="151">
        <v>38.0460574356065</v>
      </c>
      <c r="AP48" s="151">
        <v>38.971380962976802</v>
      </c>
      <c r="AQ48" s="151">
        <v>37.439361183645502</v>
      </c>
      <c r="AR48" s="151">
        <v>35.224572476259397</v>
      </c>
      <c r="AS48" s="151">
        <v>36.416932159043398</v>
      </c>
      <c r="AT48" s="151">
        <v>33.624636445224397</v>
      </c>
      <c r="AU48" s="151">
        <v>36.143929217257003</v>
      </c>
      <c r="AV48" s="151">
        <v>33.911418749439299</v>
      </c>
      <c r="AW48" s="151">
        <v>32.377859906449302</v>
      </c>
      <c r="AX48" s="151">
        <v>32.521658722491203</v>
      </c>
      <c r="AY48" s="151">
        <v>29.983861118434799</v>
      </c>
      <c r="AZ48" s="151">
        <v>30.2737071238639</v>
      </c>
      <c r="BA48" s="151">
        <v>30.671840907469701</v>
      </c>
      <c r="BB48" s="151">
        <v>32.840295419249998</v>
      </c>
      <c r="BC48" s="151">
        <v>32.280144499687097</v>
      </c>
      <c r="BD48" s="151">
        <v>29.730715810260499</v>
      </c>
      <c r="BE48" s="194">
        <v>26.427124377545901</v>
      </c>
      <c r="BF48" s="152">
        <v>-0.11354575894239501</v>
      </c>
      <c r="BG48" s="153">
        <v>-1.22323996359943E-2</v>
      </c>
      <c r="BH48" s="153">
        <v>8.26269900505404E-4</v>
      </c>
    </row>
    <row r="49" spans="1:60">
      <c r="A49" s="148" t="s">
        <v>296</v>
      </c>
      <c r="B49" s="151" t="s">
        <v>273</v>
      </c>
      <c r="C49" s="151" t="s">
        <v>273</v>
      </c>
      <c r="D49" s="151" t="s">
        <v>273</v>
      </c>
      <c r="E49" s="151" t="s">
        <v>273</v>
      </c>
      <c r="F49" s="151" t="s">
        <v>273</v>
      </c>
      <c r="G49" s="151" t="s">
        <v>273</v>
      </c>
      <c r="H49" s="151" t="s">
        <v>273</v>
      </c>
      <c r="I49" s="151" t="s">
        <v>273</v>
      </c>
      <c r="J49" s="151" t="s">
        <v>273</v>
      </c>
      <c r="K49" s="151" t="s">
        <v>273</v>
      </c>
      <c r="L49" s="151" t="s">
        <v>273</v>
      </c>
      <c r="M49" s="151" t="s">
        <v>273</v>
      </c>
      <c r="N49" s="151" t="s">
        <v>273</v>
      </c>
      <c r="O49" s="151" t="s">
        <v>273</v>
      </c>
      <c r="P49" s="151" t="s">
        <v>273</v>
      </c>
      <c r="Q49" s="151" t="s">
        <v>273</v>
      </c>
      <c r="R49" s="151" t="s">
        <v>273</v>
      </c>
      <c r="S49" s="151" t="s">
        <v>273</v>
      </c>
      <c r="T49" s="151" t="s">
        <v>273</v>
      </c>
      <c r="U49" s="151" t="s">
        <v>273</v>
      </c>
      <c r="V49" s="151" t="s">
        <v>273</v>
      </c>
      <c r="W49" s="151" t="s">
        <v>273</v>
      </c>
      <c r="X49" s="151" t="s">
        <v>273</v>
      </c>
      <c r="Y49" s="151" t="s">
        <v>273</v>
      </c>
      <c r="Z49" s="151" t="s">
        <v>273</v>
      </c>
      <c r="AA49" s="151">
        <v>13.3017741200296</v>
      </c>
      <c r="AB49" s="151">
        <v>12.48548400394</v>
      </c>
      <c r="AC49" s="151">
        <v>12.2551597141318</v>
      </c>
      <c r="AD49" s="151">
        <v>12.993134220456099</v>
      </c>
      <c r="AE49" s="151">
        <v>13.1214054308291</v>
      </c>
      <c r="AF49" s="151">
        <v>13.945718728802399</v>
      </c>
      <c r="AG49" s="151">
        <v>14.6754650644791</v>
      </c>
      <c r="AH49" s="151">
        <v>15.2334428080725</v>
      </c>
      <c r="AI49" s="151">
        <v>14.7001008607802</v>
      </c>
      <c r="AJ49" s="151">
        <v>14.281209318165001</v>
      </c>
      <c r="AK49" s="151">
        <v>13.998305696413899</v>
      </c>
      <c r="AL49" s="151">
        <v>14.6879418617588</v>
      </c>
      <c r="AM49" s="151">
        <v>14.947948864181001</v>
      </c>
      <c r="AN49" s="151">
        <v>14.780808457172199</v>
      </c>
      <c r="AO49" s="151">
        <v>15.0147561048289</v>
      </c>
      <c r="AP49" s="151">
        <v>15.214929339220699</v>
      </c>
      <c r="AQ49" s="151">
        <v>15.6461418899615</v>
      </c>
      <c r="AR49" s="151">
        <v>15.688143540779301</v>
      </c>
      <c r="AS49" s="151">
        <v>16.822663178593501</v>
      </c>
      <c r="AT49" s="151">
        <v>14.9722772166489</v>
      </c>
      <c r="AU49" s="151">
        <v>15.2360846273862</v>
      </c>
      <c r="AV49" s="151">
        <v>15.2102002313299</v>
      </c>
      <c r="AW49" s="151">
        <v>14.6972068179779</v>
      </c>
      <c r="AX49" s="151">
        <v>14.090010787012099</v>
      </c>
      <c r="AY49" s="151">
        <v>12.6295770859398</v>
      </c>
      <c r="AZ49" s="151">
        <v>12.6989386125832</v>
      </c>
      <c r="BA49" s="151">
        <v>13.632389553688</v>
      </c>
      <c r="BB49" s="151">
        <v>13.8745490174644</v>
      </c>
      <c r="BC49" s="151">
        <v>13.937493728730299</v>
      </c>
      <c r="BD49" s="151">
        <v>13.2682687990663</v>
      </c>
      <c r="BE49" s="194">
        <v>11.5824880651919</v>
      </c>
      <c r="BF49" s="152">
        <v>-0.12943865564812301</v>
      </c>
      <c r="BG49" s="153">
        <v>-1.2009792327822E-2</v>
      </c>
      <c r="BH49" s="153">
        <v>3.6213782190250602E-4</v>
      </c>
    </row>
    <row r="50" spans="1:60">
      <c r="A50" s="148" t="s">
        <v>297</v>
      </c>
      <c r="B50" s="151">
        <v>80.433101440499996</v>
      </c>
      <c r="C50" s="151">
        <v>84.715756599599999</v>
      </c>
      <c r="D50" s="151">
        <v>95.481917195999998</v>
      </c>
      <c r="E50" s="151">
        <v>99.136070312499996</v>
      </c>
      <c r="F50" s="151">
        <v>108.56326994840001</v>
      </c>
      <c r="G50" s="151">
        <v>121.05783081920001</v>
      </c>
      <c r="H50" s="151">
        <v>126.779871019</v>
      </c>
      <c r="I50" s="151">
        <v>135.54115689579999</v>
      </c>
      <c r="J50" s="151">
        <v>155.4356906356</v>
      </c>
      <c r="K50" s="151">
        <v>162.0061151811</v>
      </c>
      <c r="L50" s="151">
        <v>168.380005455999</v>
      </c>
      <c r="M50" s="151">
        <v>185.19683439328401</v>
      </c>
      <c r="N50" s="151">
        <v>179.167265277908</v>
      </c>
      <c r="O50" s="151">
        <v>174.13621466101301</v>
      </c>
      <c r="P50" s="151">
        <v>186.596177944</v>
      </c>
      <c r="Q50" s="151">
        <v>208.232589475732</v>
      </c>
      <c r="R50" s="151">
        <v>211.938655459355</v>
      </c>
      <c r="S50" s="151">
        <v>208.613485356231</v>
      </c>
      <c r="T50" s="151">
        <v>211.400823393439</v>
      </c>
      <c r="U50" s="151">
        <v>201.850273772549</v>
      </c>
      <c r="V50" s="151">
        <v>194.38629299745099</v>
      </c>
      <c r="W50" s="151">
        <v>196.91409319968301</v>
      </c>
      <c r="X50" s="151">
        <v>203.44145744157601</v>
      </c>
      <c r="Y50" s="151">
        <v>196.46816507011201</v>
      </c>
      <c r="Z50" s="151">
        <v>217.193719689555</v>
      </c>
      <c r="AA50" s="151">
        <v>214.603071791063</v>
      </c>
      <c r="AB50" s="151">
        <v>220.41050231540299</v>
      </c>
      <c r="AC50" s="151">
        <v>241.01282401115</v>
      </c>
      <c r="AD50" s="151">
        <v>226.03248917262599</v>
      </c>
      <c r="AE50" s="151">
        <v>234.13301674181699</v>
      </c>
      <c r="AF50" s="151">
        <v>247.915682498086</v>
      </c>
      <c r="AG50" s="151">
        <v>244.21286838970201</v>
      </c>
      <c r="AH50" s="151">
        <v>263.64034135575798</v>
      </c>
      <c r="AI50" s="151">
        <v>274.258652995136</v>
      </c>
      <c r="AJ50" s="151">
        <v>298.79314028158399</v>
      </c>
      <c r="AK50" s="151">
        <v>309.32446122504001</v>
      </c>
      <c r="AL50" s="151">
        <v>313.99185036216801</v>
      </c>
      <c r="AM50" s="151">
        <v>332.30141009864201</v>
      </c>
      <c r="AN50" s="151">
        <v>340.08160005336902</v>
      </c>
      <c r="AO50" s="151">
        <v>362.09397793486102</v>
      </c>
      <c r="AP50" s="151">
        <v>374.94185660142398</v>
      </c>
      <c r="AQ50" s="151">
        <v>369.37048219646698</v>
      </c>
      <c r="AR50" s="151">
        <v>380.53829693307898</v>
      </c>
      <c r="AS50" s="151">
        <v>354.79912097936398</v>
      </c>
      <c r="AT50" s="151">
        <v>316.273542603556</v>
      </c>
      <c r="AU50" s="151">
        <v>300.14985692858301</v>
      </c>
      <c r="AV50" s="151">
        <v>308.52929223581901</v>
      </c>
      <c r="AW50" s="151">
        <v>306.27406059806299</v>
      </c>
      <c r="AX50" s="151">
        <v>274.50774735733302</v>
      </c>
      <c r="AY50" s="151">
        <v>271.85403066250097</v>
      </c>
      <c r="AZ50" s="151">
        <v>287.87017874594397</v>
      </c>
      <c r="BA50" s="151">
        <v>280.62129244593399</v>
      </c>
      <c r="BB50" s="151">
        <v>298.25145209072002</v>
      </c>
      <c r="BC50" s="151">
        <v>291.15688551429503</v>
      </c>
      <c r="BD50" s="151">
        <v>270.88757777211498</v>
      </c>
      <c r="BE50" s="194">
        <v>220.24418147290999</v>
      </c>
      <c r="BF50" s="152">
        <v>-0.18917499569132801</v>
      </c>
      <c r="BG50" s="153">
        <v>-1.53710002541217E-2</v>
      </c>
      <c r="BH50" s="153">
        <v>6.8861498251825502E-3</v>
      </c>
    </row>
    <row r="51" spans="1:60">
      <c r="A51" s="148" t="s">
        <v>298</v>
      </c>
      <c r="B51" s="151">
        <v>68.782632871800203</v>
      </c>
      <c r="C51" s="151">
        <v>76.062603251308204</v>
      </c>
      <c r="D51" s="151">
        <v>75.1806856288989</v>
      </c>
      <c r="E51" s="151">
        <v>83.770810141393895</v>
      </c>
      <c r="F51" s="151">
        <v>88.754137048329895</v>
      </c>
      <c r="G51" s="151">
        <v>96.917322043876993</v>
      </c>
      <c r="H51" s="151">
        <v>89.822056359381406</v>
      </c>
      <c r="I51" s="151">
        <v>91.362283343565196</v>
      </c>
      <c r="J51" s="151">
        <v>93.097734372587297</v>
      </c>
      <c r="K51" s="151">
        <v>86.023402026334395</v>
      </c>
      <c r="L51" s="151">
        <v>85.402477144989007</v>
      </c>
      <c r="M51" s="151">
        <v>92.940283404354503</v>
      </c>
      <c r="N51" s="151">
        <v>89.242366210305505</v>
      </c>
      <c r="O51" s="151">
        <v>104.735334199625</v>
      </c>
      <c r="P51" s="151">
        <v>114.44357574762201</v>
      </c>
      <c r="Q51" s="151">
        <v>100.329156534532</v>
      </c>
      <c r="R51" s="151">
        <v>89.5579800508673</v>
      </c>
      <c r="S51" s="151">
        <v>83.447516342223807</v>
      </c>
      <c r="T51" s="151">
        <v>73.609410261954807</v>
      </c>
      <c r="U51" s="151">
        <v>71.425640721222805</v>
      </c>
      <c r="V51" s="151">
        <v>79.220058771621694</v>
      </c>
      <c r="W51" s="151">
        <v>84.482860347214796</v>
      </c>
      <c r="X51" s="151">
        <v>73.740613569165305</v>
      </c>
      <c r="Y51" s="151">
        <v>69.142041320929806</v>
      </c>
      <c r="Z51" s="151">
        <v>66.449645084708706</v>
      </c>
      <c r="AA51" s="151">
        <v>67.368594264790104</v>
      </c>
      <c r="AB51" s="151">
        <v>59.691348921084902</v>
      </c>
      <c r="AC51" s="151">
        <v>61.529632072075003</v>
      </c>
      <c r="AD51" s="151">
        <v>60.986082059833301</v>
      </c>
      <c r="AE51" s="151">
        <v>64.234921802648302</v>
      </c>
      <c r="AF51" s="151">
        <v>61.538876707401599</v>
      </c>
      <c r="AG51" s="151">
        <v>66.769287856909699</v>
      </c>
      <c r="AH51" s="151">
        <v>61.251221485109902</v>
      </c>
      <c r="AI51" s="151">
        <v>68.411952554476997</v>
      </c>
      <c r="AJ51" s="151">
        <v>65.263431232972906</v>
      </c>
      <c r="AK51" s="151">
        <v>57.737394774786203</v>
      </c>
      <c r="AL51" s="151">
        <v>59.155914904873804</v>
      </c>
      <c r="AM51" s="151">
        <v>59.826634984616597</v>
      </c>
      <c r="AN51" s="151">
        <v>64.222715897685106</v>
      </c>
      <c r="AO51" s="151">
        <v>61.891347694704201</v>
      </c>
      <c r="AP51" s="151">
        <v>60.6545831358534</v>
      </c>
      <c r="AQ51" s="151">
        <v>62.213477197754301</v>
      </c>
      <c r="AR51" s="151">
        <v>58.893383637680103</v>
      </c>
      <c r="AS51" s="151">
        <v>56.265569372892898</v>
      </c>
      <c r="AT51" s="151">
        <v>53.409976941246597</v>
      </c>
      <c r="AU51" s="151">
        <v>56.949212680894298</v>
      </c>
      <c r="AV51" s="151">
        <v>52.047869946168703</v>
      </c>
      <c r="AW51" s="151">
        <v>49.149320319171103</v>
      </c>
      <c r="AX51" s="151">
        <v>48.128966537537998</v>
      </c>
      <c r="AY51" s="151">
        <v>46.101270064740703</v>
      </c>
      <c r="AZ51" s="151">
        <v>46.390462017659203</v>
      </c>
      <c r="BA51" s="151">
        <v>46.537425255150801</v>
      </c>
      <c r="BB51" s="151">
        <v>45.657450730818503</v>
      </c>
      <c r="BC51" s="151">
        <v>44.683322976532097</v>
      </c>
      <c r="BD51" s="151">
        <v>47.176650469413602</v>
      </c>
      <c r="BE51" s="194">
        <v>45.409893250175799</v>
      </c>
      <c r="BF51" s="152">
        <v>-4.0079741715637197E-2</v>
      </c>
      <c r="BG51" s="153">
        <v>-1.23331639591568E-2</v>
      </c>
      <c r="BH51" s="153">
        <v>1.41978474243924E-3</v>
      </c>
    </row>
    <row r="52" spans="1:60">
      <c r="A52" s="148" t="s">
        <v>299</v>
      </c>
      <c r="B52" s="151">
        <v>29.234076969</v>
      </c>
      <c r="C52" s="151">
        <v>29.655173336200001</v>
      </c>
      <c r="D52" s="151">
        <v>31.343924955999999</v>
      </c>
      <c r="E52" s="151">
        <v>34.291209061000004</v>
      </c>
      <c r="F52" s="151">
        <v>36.907488840699997</v>
      </c>
      <c r="G52" s="151">
        <v>40.414459395599998</v>
      </c>
      <c r="H52" s="151">
        <v>42.060840218599999</v>
      </c>
      <c r="I52" s="151">
        <v>42.938799388600003</v>
      </c>
      <c r="J52" s="151">
        <v>46.191130684900003</v>
      </c>
      <c r="K52" s="151">
        <v>41.331156939300001</v>
      </c>
      <c r="L52" s="151">
        <v>39.867300141199998</v>
      </c>
      <c r="M52" s="151">
        <v>41.594815859800001</v>
      </c>
      <c r="N52" s="151">
        <v>42.113220958100001</v>
      </c>
      <c r="O52" s="151">
        <v>42.564584345699799</v>
      </c>
      <c r="P52" s="151">
        <v>40.982433673363403</v>
      </c>
      <c r="Q52" s="151">
        <v>41.609030183367999</v>
      </c>
      <c r="R52" s="151">
        <v>39.359714799268197</v>
      </c>
      <c r="S52" s="151">
        <v>37.233037462194197</v>
      </c>
      <c r="T52" s="151">
        <v>40.780072833858</v>
      </c>
      <c r="U52" s="151">
        <v>40.143652099779999</v>
      </c>
      <c r="V52" s="151">
        <v>41.265800886670498</v>
      </c>
      <c r="W52" s="151">
        <v>44.3222459585878</v>
      </c>
      <c r="X52" s="151">
        <v>41.907815082886799</v>
      </c>
      <c r="Y52" s="151">
        <v>41.723096591547701</v>
      </c>
      <c r="Z52" s="151">
        <v>40.385093842255998</v>
      </c>
      <c r="AA52" s="151">
        <v>43.276449973038297</v>
      </c>
      <c r="AB52" s="151">
        <v>44.173078573481497</v>
      </c>
      <c r="AC52" s="151">
        <v>44.638953088605298</v>
      </c>
      <c r="AD52" s="151">
        <v>42.2046623120359</v>
      </c>
      <c r="AE52" s="151">
        <v>43.442557555933298</v>
      </c>
      <c r="AF52" s="151">
        <v>40.925731939817197</v>
      </c>
      <c r="AG52" s="151">
        <v>42.5043505348902</v>
      </c>
      <c r="AH52" s="151">
        <v>44.202145251552103</v>
      </c>
      <c r="AI52" s="151">
        <v>44.747990750897003</v>
      </c>
      <c r="AJ52" s="151">
        <v>44.155791269470903</v>
      </c>
      <c r="AK52" s="151">
        <v>43.112605101783302</v>
      </c>
      <c r="AL52" s="151">
        <v>46.231883992080199</v>
      </c>
      <c r="AM52" s="151">
        <v>43.938321027963099</v>
      </c>
      <c r="AN52" s="151">
        <v>43.214368085493902</v>
      </c>
      <c r="AO52" s="151">
        <v>43.259765379616603</v>
      </c>
      <c r="AP52" s="151">
        <v>44.215715206112499</v>
      </c>
      <c r="AQ52" s="151">
        <v>44.974482721791297</v>
      </c>
      <c r="AR52" s="151">
        <v>40.993500423133597</v>
      </c>
      <c r="AS52" s="151">
        <v>43.762655113504898</v>
      </c>
      <c r="AT52" s="151">
        <v>44.238382235205997</v>
      </c>
      <c r="AU52" s="151">
        <v>42.056439038567397</v>
      </c>
      <c r="AV52" s="151">
        <v>40.052052794887402</v>
      </c>
      <c r="AW52" s="151">
        <v>41.423142483122497</v>
      </c>
      <c r="AX52" s="151">
        <v>43.595064235241097</v>
      </c>
      <c r="AY52" s="151">
        <v>38.712983951714399</v>
      </c>
      <c r="AZ52" s="151">
        <v>39.5266861172977</v>
      </c>
      <c r="BA52" s="151">
        <v>38.019589475065203</v>
      </c>
      <c r="BB52" s="151">
        <v>38.819207670776002</v>
      </c>
      <c r="BC52" s="151">
        <v>37.212512097750697</v>
      </c>
      <c r="BD52" s="151">
        <v>38.155770431567703</v>
      </c>
      <c r="BE52" s="194">
        <v>32.410907139941102</v>
      </c>
      <c r="BF52" s="152">
        <v>-0.15288428504363499</v>
      </c>
      <c r="BG52" s="153">
        <v>-1.4682720583082599E-2</v>
      </c>
      <c r="BH52" s="153">
        <v>1.01335872322768E-3</v>
      </c>
    </row>
    <row r="53" spans="1:60">
      <c r="A53" s="148" t="s">
        <v>300</v>
      </c>
      <c r="B53" s="151">
        <v>25.1395128361</v>
      </c>
      <c r="C53" s="151">
        <v>28.9554818318</v>
      </c>
      <c r="D53" s="151">
        <v>29.0774314795</v>
      </c>
      <c r="E53" s="151">
        <v>32.271513343499997</v>
      </c>
      <c r="F53" s="151">
        <v>35.157765468100003</v>
      </c>
      <c r="G53" s="151">
        <v>39.278938747399998</v>
      </c>
      <c r="H53" s="151">
        <v>43.916504022799998</v>
      </c>
      <c r="I53" s="151">
        <v>48.930993541399999</v>
      </c>
      <c r="J53" s="151">
        <v>54.2215442802</v>
      </c>
      <c r="K53" s="151">
        <v>56.471648449</v>
      </c>
      <c r="L53" s="151">
        <v>60.655266277099997</v>
      </c>
      <c r="M53" s="151">
        <v>66.845306699600002</v>
      </c>
      <c r="N53" s="151">
        <v>73.105384296300002</v>
      </c>
      <c r="O53" s="151">
        <v>77.135861995055294</v>
      </c>
      <c r="P53" s="151">
        <v>71.669794214396603</v>
      </c>
      <c r="Q53" s="151">
        <v>74.655458979254604</v>
      </c>
      <c r="R53" s="151">
        <v>74.163467895110202</v>
      </c>
      <c r="S53" s="151">
        <v>81.409390009855301</v>
      </c>
      <c r="T53" s="151">
        <v>87.140658830216907</v>
      </c>
      <c r="U53" s="151">
        <v>91.437930006599998</v>
      </c>
      <c r="V53" s="151">
        <v>100.398608686567</v>
      </c>
      <c r="W53" s="151">
        <v>109.016861700476</v>
      </c>
      <c r="X53" s="151">
        <v>118.489278677694</v>
      </c>
      <c r="Y53" s="151">
        <v>115.89092942971099</v>
      </c>
      <c r="Z53" s="151">
        <v>129.092492666228</v>
      </c>
      <c r="AA53" s="151">
        <v>136.23970613185699</v>
      </c>
      <c r="AB53" s="151">
        <v>139.627300894716</v>
      </c>
      <c r="AC53" s="151">
        <v>143.729737930548</v>
      </c>
      <c r="AD53" s="151">
        <v>148.340599299053</v>
      </c>
      <c r="AE53" s="151">
        <v>146.98527488156</v>
      </c>
      <c r="AF53" s="151">
        <v>161.115088993016</v>
      </c>
      <c r="AG53" s="151">
        <v>175.18083027710099</v>
      </c>
      <c r="AH53" s="151">
        <v>184.991421121537</v>
      </c>
      <c r="AI53" s="151">
        <v>186.856922922417</v>
      </c>
      <c r="AJ53" s="151">
        <v>187.55528426545001</v>
      </c>
      <c r="AK53" s="151">
        <v>205.693052322548</v>
      </c>
      <c r="AL53" s="151">
        <v>186.10212073491701</v>
      </c>
      <c r="AM53" s="151">
        <v>196.868244663094</v>
      </c>
      <c r="AN53" s="151">
        <v>208.88024904039</v>
      </c>
      <c r="AO53" s="151">
        <v>216.42911845885001</v>
      </c>
      <c r="AP53" s="151">
        <v>224.822189160916</v>
      </c>
      <c r="AQ53" s="151">
        <v>247.988469420353</v>
      </c>
      <c r="AR53" s="151">
        <v>272.77273005140398</v>
      </c>
      <c r="AS53" s="151">
        <v>276.349390148461</v>
      </c>
      <c r="AT53" s="151">
        <v>275.28450388158399</v>
      </c>
      <c r="AU53" s="151">
        <v>276.29986516553902</v>
      </c>
      <c r="AV53" s="151">
        <v>298.83241432898302</v>
      </c>
      <c r="AW53" s="151">
        <v>314.436691739629</v>
      </c>
      <c r="AX53" s="151">
        <v>303.29414259359299</v>
      </c>
      <c r="AY53" s="151">
        <v>335.135116692873</v>
      </c>
      <c r="AZ53" s="151">
        <v>340.57025746016501</v>
      </c>
      <c r="BA53" s="151">
        <v>358.99416356337002</v>
      </c>
      <c r="BB53" s="151">
        <v>397.107945057015</v>
      </c>
      <c r="BC53" s="151">
        <v>390.84470692404199</v>
      </c>
      <c r="BD53" s="151">
        <v>385.32654552707902</v>
      </c>
      <c r="BE53" s="194">
        <v>369.45296442692597</v>
      </c>
      <c r="BF53" s="152">
        <v>-4.3814825698278298E-2</v>
      </c>
      <c r="BG53" s="153">
        <v>3.420043568239E-2</v>
      </c>
      <c r="BH53" s="153">
        <v>1.15513084131786E-2</v>
      </c>
    </row>
    <row r="54" spans="1:60">
      <c r="A54" s="148" t="s">
        <v>301</v>
      </c>
      <c r="B54" s="151" t="s">
        <v>273</v>
      </c>
      <c r="C54" s="151" t="s">
        <v>273</v>
      </c>
      <c r="D54" s="151" t="s">
        <v>273</v>
      </c>
      <c r="E54" s="151" t="s">
        <v>273</v>
      </c>
      <c r="F54" s="151" t="s">
        <v>273</v>
      </c>
      <c r="G54" s="151" t="s">
        <v>273</v>
      </c>
      <c r="H54" s="151" t="s">
        <v>273</v>
      </c>
      <c r="I54" s="151" t="s">
        <v>273</v>
      </c>
      <c r="J54" s="151" t="s">
        <v>273</v>
      </c>
      <c r="K54" s="151" t="s">
        <v>273</v>
      </c>
      <c r="L54" s="151" t="s">
        <v>273</v>
      </c>
      <c r="M54" s="151" t="s">
        <v>273</v>
      </c>
      <c r="N54" s="151" t="s">
        <v>273</v>
      </c>
      <c r="O54" s="151" t="s">
        <v>273</v>
      </c>
      <c r="P54" s="151" t="s">
        <v>273</v>
      </c>
      <c r="Q54" s="151" t="s">
        <v>273</v>
      </c>
      <c r="R54" s="151" t="s">
        <v>273</v>
      </c>
      <c r="S54" s="151" t="s">
        <v>273</v>
      </c>
      <c r="T54" s="151" t="s">
        <v>273</v>
      </c>
      <c r="U54" s="151" t="s">
        <v>273</v>
      </c>
      <c r="V54" s="151">
        <v>694.39950072505803</v>
      </c>
      <c r="W54" s="151">
        <v>701.821209817056</v>
      </c>
      <c r="X54" s="151">
        <v>709.90029110486796</v>
      </c>
      <c r="Y54" s="151">
        <v>686.18141673424896</v>
      </c>
      <c r="Z54" s="151">
        <v>652.89237317990603</v>
      </c>
      <c r="AA54" s="151">
        <v>761.94719803664896</v>
      </c>
      <c r="AB54" s="151">
        <v>708.14154834314604</v>
      </c>
      <c r="AC54" s="151">
        <v>603.58516021043101</v>
      </c>
      <c r="AD54" s="151">
        <v>519.90088687165405</v>
      </c>
      <c r="AE54" s="151">
        <v>431.72485561191598</v>
      </c>
      <c r="AF54" s="151">
        <v>423.11819714827101</v>
      </c>
      <c r="AG54" s="151">
        <v>366.48073386296801</v>
      </c>
      <c r="AH54" s="151">
        <v>352.703448220008</v>
      </c>
      <c r="AI54" s="151">
        <v>340.98617619835397</v>
      </c>
      <c r="AJ54" s="151">
        <v>335.03968240626699</v>
      </c>
      <c r="AK54" s="151">
        <v>335.90752928640899</v>
      </c>
      <c r="AL54" s="151">
        <v>329.32265114591098</v>
      </c>
      <c r="AM54" s="151">
        <v>329.26675533891103</v>
      </c>
      <c r="AN54" s="151">
        <v>336.63041043753498</v>
      </c>
      <c r="AO54" s="151">
        <v>317.51369297265899</v>
      </c>
      <c r="AP54" s="151">
        <v>315.45677287568401</v>
      </c>
      <c r="AQ54" s="151">
        <v>324.38907087875998</v>
      </c>
      <c r="AR54" s="151">
        <v>327.46010297348101</v>
      </c>
      <c r="AS54" s="151">
        <v>317.16367076010101</v>
      </c>
      <c r="AT54" s="151">
        <v>272.37909678704199</v>
      </c>
      <c r="AU54" s="151">
        <v>287.88232148777303</v>
      </c>
      <c r="AV54" s="151">
        <v>302.46823575677098</v>
      </c>
      <c r="AW54" s="151">
        <v>299.05153295799602</v>
      </c>
      <c r="AX54" s="151">
        <v>285.68915064877098</v>
      </c>
      <c r="AY54" s="151">
        <v>246.84177279717699</v>
      </c>
      <c r="AZ54" s="151">
        <v>194.925250567246</v>
      </c>
      <c r="BA54" s="151">
        <v>215.29006027759101</v>
      </c>
      <c r="BB54" s="151">
        <v>188.10689462749701</v>
      </c>
      <c r="BC54" s="151">
        <v>198.67446163709801</v>
      </c>
      <c r="BD54" s="151">
        <v>185.386912443813</v>
      </c>
      <c r="BE54" s="194">
        <v>177.198693531429</v>
      </c>
      <c r="BF54" s="152">
        <v>-4.6779830538954001E-2</v>
      </c>
      <c r="BG54" s="153">
        <v>-3.7744217459330202E-2</v>
      </c>
      <c r="BH54" s="153">
        <v>5.5402905281024001E-3</v>
      </c>
    </row>
    <row r="55" spans="1:60">
      <c r="A55" s="148" t="s">
        <v>302</v>
      </c>
      <c r="B55" s="151">
        <v>688.09804060316696</v>
      </c>
      <c r="C55" s="151">
        <v>680.946964452835</v>
      </c>
      <c r="D55" s="151">
        <v>670.09744179048698</v>
      </c>
      <c r="E55" s="151">
        <v>689.74301014936702</v>
      </c>
      <c r="F55" s="151">
        <v>707.62573284646203</v>
      </c>
      <c r="G55" s="151">
        <v>724.54252301980296</v>
      </c>
      <c r="H55" s="151">
        <v>697.42770071471296</v>
      </c>
      <c r="I55" s="151">
        <v>690.53681102079997</v>
      </c>
      <c r="J55" s="151">
        <v>728.67754797170301</v>
      </c>
      <c r="K55" s="151">
        <v>675.23768502730502</v>
      </c>
      <c r="L55" s="151">
        <v>635.95573789468699</v>
      </c>
      <c r="M55" s="151">
        <v>645.72958601499704</v>
      </c>
      <c r="N55" s="151">
        <v>654.03986540119001</v>
      </c>
      <c r="O55" s="151">
        <v>637.79081618509099</v>
      </c>
      <c r="P55" s="151">
        <v>665.21706185042899</v>
      </c>
      <c r="Q55" s="151">
        <v>606.53625368133498</v>
      </c>
      <c r="R55" s="151">
        <v>584.83443923714901</v>
      </c>
      <c r="S55" s="151">
        <v>567.24433726948905</v>
      </c>
      <c r="T55" s="151">
        <v>562.45418109091497</v>
      </c>
      <c r="U55" s="151">
        <v>538.61655128394398</v>
      </c>
      <c r="V55" s="151">
        <v>572.63966956756803</v>
      </c>
      <c r="W55" s="151">
        <v>590.80455925197202</v>
      </c>
      <c r="X55" s="151">
        <v>594.30998778111598</v>
      </c>
      <c r="Y55" s="151">
        <v>594.264343857104</v>
      </c>
      <c r="Z55" s="151">
        <v>584.30461570895898</v>
      </c>
      <c r="AA55" s="151">
        <v>595.18240237737496</v>
      </c>
      <c r="AB55" s="151">
        <v>605.483838348635</v>
      </c>
      <c r="AC55" s="151">
        <v>588.58119849466505</v>
      </c>
      <c r="AD55" s="151">
        <v>574.63127708443596</v>
      </c>
      <c r="AE55" s="151">
        <v>561.36664255739299</v>
      </c>
      <c r="AF55" s="151">
        <v>558.80194242897699</v>
      </c>
      <c r="AG55" s="151">
        <v>579.37383615301701</v>
      </c>
      <c r="AH55" s="151">
        <v>559.85628797372704</v>
      </c>
      <c r="AI55" s="151">
        <v>560.74981879304005</v>
      </c>
      <c r="AJ55" s="151">
        <v>551.22302137814597</v>
      </c>
      <c r="AK55" s="151">
        <v>566.366922036711</v>
      </c>
      <c r="AL55" s="151">
        <v>577.42547808342999</v>
      </c>
      <c r="AM55" s="151">
        <v>557.88294133297904</v>
      </c>
      <c r="AN55" s="151">
        <v>567.88225064914604</v>
      </c>
      <c r="AO55" s="151">
        <v>573.43230578063606</v>
      </c>
      <c r="AP55" s="151">
        <v>579.14201305216602</v>
      </c>
      <c r="AQ55" s="151">
        <v>581.69431719543695</v>
      </c>
      <c r="AR55" s="151">
        <v>570.16730576201905</v>
      </c>
      <c r="AS55" s="151">
        <v>560.41599644348003</v>
      </c>
      <c r="AT55" s="151">
        <v>512.71575479096305</v>
      </c>
      <c r="AU55" s="151">
        <v>528.53302629013501</v>
      </c>
      <c r="AV55" s="151">
        <v>493.98463824017603</v>
      </c>
      <c r="AW55" s="151">
        <v>510.18130418619302</v>
      </c>
      <c r="AX55" s="151">
        <v>498.01832580054503</v>
      </c>
      <c r="AY55" s="151">
        <v>456.07673271110502</v>
      </c>
      <c r="AZ55" s="151">
        <v>437.76635918664698</v>
      </c>
      <c r="BA55" s="151">
        <v>413.59501588445698</v>
      </c>
      <c r="BB55" s="151">
        <v>401.25827877474399</v>
      </c>
      <c r="BC55" s="151">
        <v>395.27566685265799</v>
      </c>
      <c r="BD55" s="151">
        <v>377.80430452418199</v>
      </c>
      <c r="BE55" s="194">
        <v>317.14959621393803</v>
      </c>
      <c r="BF55" s="152">
        <v>-0.16283889972913401</v>
      </c>
      <c r="BG55" s="153">
        <v>-3.0073056084427199E-2</v>
      </c>
      <c r="BH55" s="153">
        <v>9.9159924313094693E-3</v>
      </c>
    </row>
    <row r="56" spans="1:60">
      <c r="A56" s="148" t="s">
        <v>303</v>
      </c>
      <c r="B56" s="151">
        <v>50.3848354045032</v>
      </c>
      <c r="C56" s="151">
        <v>51.834261174545396</v>
      </c>
      <c r="D56" s="151">
        <v>50.5181134853784</v>
      </c>
      <c r="E56" s="151">
        <v>54.887689177607299</v>
      </c>
      <c r="F56" s="151">
        <v>56.092726016493401</v>
      </c>
      <c r="G56" s="151">
        <v>62.229335826453998</v>
      </c>
      <c r="H56" s="151">
        <v>73.326753269680296</v>
      </c>
      <c r="I56" s="151">
        <v>74.006421300989302</v>
      </c>
      <c r="J56" s="151">
        <v>78.398909712275099</v>
      </c>
      <c r="K56" s="151">
        <v>83.855652795858404</v>
      </c>
      <c r="L56" s="151">
        <v>86.378588273680407</v>
      </c>
      <c r="M56" s="151">
        <v>91.521910938892205</v>
      </c>
      <c r="N56" s="151">
        <v>95.826984242996105</v>
      </c>
      <c r="O56" s="151">
        <v>104.386940254165</v>
      </c>
      <c r="P56" s="151">
        <v>113.32975750948999</v>
      </c>
      <c r="Q56" s="151">
        <v>107.76028867151599</v>
      </c>
      <c r="R56" s="151">
        <v>114.471838784563</v>
      </c>
      <c r="S56" s="151">
        <v>118.485488559703</v>
      </c>
      <c r="T56" s="151">
        <v>127.63176357476399</v>
      </c>
      <c r="U56" s="151">
        <v>134.57141507653</v>
      </c>
      <c r="V56" s="151">
        <v>169.81274550658199</v>
      </c>
      <c r="W56" s="151">
        <v>175.77968954442201</v>
      </c>
      <c r="X56" s="151">
        <v>171.68566452880501</v>
      </c>
      <c r="Y56" s="151">
        <v>177.70615886142801</v>
      </c>
      <c r="Z56" s="151">
        <v>172.598504943715</v>
      </c>
      <c r="AA56" s="151">
        <v>131.69129032673601</v>
      </c>
      <c r="AB56" s="151">
        <v>109.707404539545</v>
      </c>
      <c r="AC56" s="151">
        <v>96.351317271325101</v>
      </c>
      <c r="AD56" s="151">
        <v>83.723939920857703</v>
      </c>
      <c r="AE56" s="151">
        <v>65.531590409220598</v>
      </c>
      <c r="AF56" s="151">
        <v>68.985428040075604</v>
      </c>
      <c r="AG56" s="151">
        <v>72.484041457216705</v>
      </c>
      <c r="AH56" s="151">
        <v>82.456206462569497</v>
      </c>
      <c r="AI56" s="151">
        <v>85.279534168651594</v>
      </c>
      <c r="AJ56" s="151">
        <v>73.278037231501798</v>
      </c>
      <c r="AK56" s="151">
        <v>84.129545652288797</v>
      </c>
      <c r="AL56" s="151">
        <v>88.906785225557798</v>
      </c>
      <c r="AM56" s="151">
        <v>94.508705495724399</v>
      </c>
      <c r="AN56" s="151">
        <v>101.269019636244</v>
      </c>
      <c r="AO56" s="151">
        <v>107.12020967151599</v>
      </c>
      <c r="AP56" s="151">
        <v>103.865058613899</v>
      </c>
      <c r="AQ56" s="151">
        <v>108.25558583267301</v>
      </c>
      <c r="AR56" s="151">
        <v>109.667666642523</v>
      </c>
      <c r="AS56" s="151">
        <v>110.723530016084</v>
      </c>
      <c r="AT56" s="151">
        <v>111.198390681671</v>
      </c>
      <c r="AU56" s="151">
        <v>112.853078877461</v>
      </c>
      <c r="AV56" s="151">
        <v>120.91916156707801</v>
      </c>
      <c r="AW56" s="151">
        <v>112.81468213153001</v>
      </c>
      <c r="AX56" s="151">
        <v>113.01811567332</v>
      </c>
      <c r="AY56" s="151">
        <v>102.318638487475</v>
      </c>
      <c r="AZ56" s="151">
        <v>111.60898397304901</v>
      </c>
      <c r="BA56" s="151">
        <v>116.722975496066</v>
      </c>
      <c r="BB56" s="151">
        <v>120.365779148069</v>
      </c>
      <c r="BC56" s="151">
        <v>119.46981743505999</v>
      </c>
      <c r="BD56" s="151">
        <v>130.10691982223699</v>
      </c>
      <c r="BE56" s="194">
        <v>113.853506052518</v>
      </c>
      <c r="BF56" s="152">
        <v>-0.127314434508944</v>
      </c>
      <c r="BG56" s="153">
        <v>1.58280231917458E-2</v>
      </c>
      <c r="BH56" s="153">
        <v>3.5597412633413799E-3</v>
      </c>
    </row>
    <row r="57" spans="1:60" s="145" customFormat="1">
      <c r="A57" s="154" t="s">
        <v>304</v>
      </c>
      <c r="B57" s="155">
        <v>3427.8104830502798</v>
      </c>
      <c r="C57" s="155">
        <v>3474.8855681241798</v>
      </c>
      <c r="D57" s="155">
        <v>3543.8581336345801</v>
      </c>
      <c r="E57" s="155">
        <v>3757.72664204281</v>
      </c>
      <c r="F57" s="155">
        <v>4008.3264855349298</v>
      </c>
      <c r="G57" s="155">
        <v>4226.1208795502598</v>
      </c>
      <c r="H57" s="155">
        <v>4293.2357943324896</v>
      </c>
      <c r="I57" s="155">
        <v>4438.9826909553503</v>
      </c>
      <c r="J57" s="155">
        <v>4667.7190296869003</v>
      </c>
      <c r="K57" s="155">
        <v>4544.4078763874204</v>
      </c>
      <c r="L57" s="155">
        <v>4441.9552804458799</v>
      </c>
      <c r="M57" s="155">
        <v>4720.9468088180902</v>
      </c>
      <c r="N57" s="155">
        <v>4723.7719039789699</v>
      </c>
      <c r="O57" s="155">
        <v>4761.5049774898598</v>
      </c>
      <c r="P57" s="155">
        <v>4915.5150441002897</v>
      </c>
      <c r="Q57" s="155">
        <v>4800.9413278399697</v>
      </c>
      <c r="R57" s="155">
        <v>4600.23279383115</v>
      </c>
      <c r="S57" s="155">
        <v>4500.1625227375998</v>
      </c>
      <c r="T57" s="155">
        <v>4466.7864743050905</v>
      </c>
      <c r="U57" s="155">
        <v>4489.3906169912698</v>
      </c>
      <c r="V57" s="155">
        <v>5397.5812604286002</v>
      </c>
      <c r="W57" s="155">
        <v>5453.9082477488701</v>
      </c>
      <c r="X57" s="155">
        <v>5509.92094032365</v>
      </c>
      <c r="Y57" s="155">
        <v>5458.7249991859098</v>
      </c>
      <c r="Z57" s="155">
        <v>5445.0058440927496</v>
      </c>
      <c r="AA57" s="155">
        <v>5460.0715008690204</v>
      </c>
      <c r="AB57" s="155">
        <v>5326.81278596229</v>
      </c>
      <c r="AC57" s="155">
        <v>5072.8776323806396</v>
      </c>
      <c r="AD57" s="155">
        <v>4907.7122810859901</v>
      </c>
      <c r="AE57" s="155">
        <v>4741.6314206677598</v>
      </c>
      <c r="AF57" s="155">
        <v>4805.33616442117</v>
      </c>
      <c r="AG57" s="155">
        <v>4888.4691640631499</v>
      </c>
      <c r="AH57" s="155">
        <v>4824.7283484829204</v>
      </c>
      <c r="AI57" s="155">
        <v>4837.6599253633303</v>
      </c>
      <c r="AJ57" s="155">
        <v>4757.6455614976103</v>
      </c>
      <c r="AK57" s="155">
        <v>4789.3720705574297</v>
      </c>
      <c r="AL57" s="155">
        <v>4841.2944644585295</v>
      </c>
      <c r="AM57" s="155">
        <v>4837.6220503582399</v>
      </c>
      <c r="AN57" s="155">
        <v>4968.20489599127</v>
      </c>
      <c r="AO57" s="155">
        <v>4986.1043671102298</v>
      </c>
      <c r="AP57" s="155">
        <v>4984.1671762614296</v>
      </c>
      <c r="AQ57" s="155">
        <v>5058.0705027966997</v>
      </c>
      <c r="AR57" s="155">
        <v>5014.8848081388696</v>
      </c>
      <c r="AS57" s="155">
        <v>4929.9202477265098</v>
      </c>
      <c r="AT57" s="155">
        <v>4566.7522261108597</v>
      </c>
      <c r="AU57" s="155">
        <v>4674.7111353916498</v>
      </c>
      <c r="AV57" s="155">
        <v>4597.7289168432299</v>
      </c>
      <c r="AW57" s="155">
        <v>4537.4615017366996</v>
      </c>
      <c r="AX57" s="155">
        <v>4429.1320141462002</v>
      </c>
      <c r="AY57" s="155">
        <v>4198.5375152831903</v>
      </c>
      <c r="AZ57" s="155">
        <v>4206.9198684820703</v>
      </c>
      <c r="BA57" s="155">
        <v>4255.1080819436302</v>
      </c>
      <c r="BB57" s="155">
        <v>4295.8466090057</v>
      </c>
      <c r="BC57" s="155">
        <v>4246.5441853918101</v>
      </c>
      <c r="BD57" s="155">
        <v>4087.0997859373301</v>
      </c>
      <c r="BE57" s="155">
        <v>3592.8847313606698</v>
      </c>
      <c r="BF57" s="156">
        <v>-0.12332257735912799</v>
      </c>
      <c r="BG57" s="156">
        <v>-1.1035325095025099E-2</v>
      </c>
      <c r="BH57" s="156">
        <v>0.112335056478228</v>
      </c>
    </row>
    <row r="58" spans="1:60">
      <c r="A58" s="148"/>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V58" s="151"/>
      <c r="AW58" s="151"/>
      <c r="AX58" s="151"/>
      <c r="AY58" s="151"/>
      <c r="AZ58" s="151"/>
      <c r="BA58" s="151"/>
      <c r="BB58" s="151"/>
      <c r="BC58" s="151"/>
      <c r="BD58" s="151"/>
      <c r="BE58" s="194"/>
      <c r="BF58" s="152"/>
      <c r="BG58" s="153"/>
      <c r="BH58" s="153"/>
    </row>
    <row r="59" spans="1:60">
      <c r="A59" s="148" t="s">
        <v>305</v>
      </c>
      <c r="B59" s="151" t="s">
        <v>273</v>
      </c>
      <c r="C59" s="151" t="s">
        <v>273</v>
      </c>
      <c r="D59" s="151" t="s">
        <v>273</v>
      </c>
      <c r="E59" s="151" t="s">
        <v>273</v>
      </c>
      <c r="F59" s="151" t="s">
        <v>273</v>
      </c>
      <c r="G59" s="151" t="s">
        <v>273</v>
      </c>
      <c r="H59" s="151" t="s">
        <v>273</v>
      </c>
      <c r="I59" s="151" t="s">
        <v>273</v>
      </c>
      <c r="J59" s="151" t="s">
        <v>273</v>
      </c>
      <c r="K59" s="151" t="s">
        <v>273</v>
      </c>
      <c r="L59" s="151" t="s">
        <v>273</v>
      </c>
      <c r="M59" s="151" t="s">
        <v>273</v>
      </c>
      <c r="N59" s="151" t="s">
        <v>273</v>
      </c>
      <c r="O59" s="151" t="s">
        <v>273</v>
      </c>
      <c r="P59" s="151" t="s">
        <v>273</v>
      </c>
      <c r="Q59" s="151" t="s">
        <v>273</v>
      </c>
      <c r="R59" s="151" t="s">
        <v>273</v>
      </c>
      <c r="S59" s="151" t="s">
        <v>273</v>
      </c>
      <c r="T59" s="151" t="s">
        <v>273</v>
      </c>
      <c r="U59" s="151" t="s">
        <v>273</v>
      </c>
      <c r="V59" s="151">
        <v>50.361193322698803</v>
      </c>
      <c r="W59" s="151">
        <v>54.188087686849698</v>
      </c>
      <c r="X59" s="151">
        <v>52.180742177591803</v>
      </c>
      <c r="Y59" s="151">
        <v>52.141169660131297</v>
      </c>
      <c r="Z59" s="151">
        <v>52.849161893610002</v>
      </c>
      <c r="AA59" s="151">
        <v>54.329492617306897</v>
      </c>
      <c r="AB59" s="151">
        <v>51.954799264199799</v>
      </c>
      <c r="AC59" s="151">
        <v>44.032080615361998</v>
      </c>
      <c r="AD59" s="151">
        <v>41.458812238320299</v>
      </c>
      <c r="AE59" s="151">
        <v>37.850085486930098</v>
      </c>
      <c r="AF59" s="151">
        <v>35.827233382538097</v>
      </c>
      <c r="AG59" s="151">
        <v>29.260502233561901</v>
      </c>
      <c r="AH59" s="151">
        <v>27.856449562516801</v>
      </c>
      <c r="AI59" s="151">
        <v>27.837569762448702</v>
      </c>
      <c r="AJ59" s="151">
        <v>27.2308956730168</v>
      </c>
      <c r="AK59" s="151">
        <v>28.424276235132702</v>
      </c>
      <c r="AL59" s="151">
        <v>26.154664154208</v>
      </c>
      <c r="AM59" s="151">
        <v>25.877890386170801</v>
      </c>
      <c r="AN59" s="151">
        <v>27.939360138236299</v>
      </c>
      <c r="AO59" s="151">
        <v>30.8157826364531</v>
      </c>
      <c r="AP59" s="151">
        <v>33.504866466118102</v>
      </c>
      <c r="AQ59" s="151">
        <v>33.228728070115999</v>
      </c>
      <c r="AR59" s="151">
        <v>29.9406494014573</v>
      </c>
      <c r="AS59" s="151">
        <v>29.538747916993401</v>
      </c>
      <c r="AT59" s="151">
        <v>25.914768870638699</v>
      </c>
      <c r="AU59" s="151">
        <v>24.857961680414601</v>
      </c>
      <c r="AV59" s="151">
        <v>28.5281147470333</v>
      </c>
      <c r="AW59" s="151">
        <v>29.558149121623401</v>
      </c>
      <c r="AX59" s="151">
        <v>30.241983941479901</v>
      </c>
      <c r="AY59" s="151">
        <v>31.038514045287499</v>
      </c>
      <c r="AZ59" s="151">
        <v>33.6238978446668</v>
      </c>
      <c r="BA59" s="151">
        <v>33.142701974710498</v>
      </c>
      <c r="BB59" s="151">
        <v>32.017140902041298</v>
      </c>
      <c r="BC59" s="151">
        <v>33.477584992862603</v>
      </c>
      <c r="BD59" s="151">
        <v>35.399139370942997</v>
      </c>
      <c r="BE59" s="194">
        <v>33.808187266230703</v>
      </c>
      <c r="BF59" s="152">
        <v>-4.7552687183403601E-2</v>
      </c>
      <c r="BG59" s="153">
        <v>3.1678871432981003E-2</v>
      </c>
      <c r="BH59" s="153">
        <v>1.05704605350371E-3</v>
      </c>
    </row>
    <row r="60" spans="1:60">
      <c r="A60" s="148" t="s">
        <v>306</v>
      </c>
      <c r="B60" s="151" t="s">
        <v>273</v>
      </c>
      <c r="C60" s="151" t="s">
        <v>273</v>
      </c>
      <c r="D60" s="151" t="s">
        <v>273</v>
      </c>
      <c r="E60" s="151" t="s">
        <v>273</v>
      </c>
      <c r="F60" s="151" t="s">
        <v>273</v>
      </c>
      <c r="G60" s="151" t="s">
        <v>273</v>
      </c>
      <c r="H60" s="151" t="s">
        <v>273</v>
      </c>
      <c r="I60" s="151" t="s">
        <v>273</v>
      </c>
      <c r="J60" s="151" t="s">
        <v>273</v>
      </c>
      <c r="K60" s="151" t="s">
        <v>273</v>
      </c>
      <c r="L60" s="151" t="s">
        <v>273</v>
      </c>
      <c r="M60" s="151" t="s">
        <v>273</v>
      </c>
      <c r="N60" s="151" t="s">
        <v>273</v>
      </c>
      <c r="O60" s="151" t="s">
        <v>273</v>
      </c>
      <c r="P60" s="151" t="s">
        <v>273</v>
      </c>
      <c r="Q60" s="151" t="s">
        <v>273</v>
      </c>
      <c r="R60" s="151" t="s">
        <v>273</v>
      </c>
      <c r="S60" s="151" t="s">
        <v>273</v>
      </c>
      <c r="T60" s="151" t="s">
        <v>273</v>
      </c>
      <c r="U60" s="151" t="s">
        <v>273</v>
      </c>
      <c r="V60" s="151">
        <v>89.616797043603597</v>
      </c>
      <c r="W60" s="151">
        <v>102.257904397581</v>
      </c>
      <c r="X60" s="151">
        <v>102.67548626225199</v>
      </c>
      <c r="Y60" s="151">
        <v>103.387666140874</v>
      </c>
      <c r="Z60" s="151">
        <v>99.309864518727196</v>
      </c>
      <c r="AA60" s="151">
        <v>94.103051790870495</v>
      </c>
      <c r="AB60" s="151">
        <v>94.631947870427496</v>
      </c>
      <c r="AC60" s="151">
        <v>87.901041950878806</v>
      </c>
      <c r="AD60" s="151">
        <v>74.068413831602797</v>
      </c>
      <c r="AE60" s="151">
        <v>61.882630602953597</v>
      </c>
      <c r="AF60" s="151">
        <v>53.786931818916202</v>
      </c>
      <c r="AG60" s="151">
        <v>55.156329247758201</v>
      </c>
      <c r="AH60" s="151">
        <v>55.860169538258802</v>
      </c>
      <c r="AI60" s="151">
        <v>54.480312755870898</v>
      </c>
      <c r="AJ60" s="151">
        <v>52.160300177157502</v>
      </c>
      <c r="AK60" s="151">
        <v>50.9997705269299</v>
      </c>
      <c r="AL60" s="151">
        <v>48.690014085310999</v>
      </c>
      <c r="AM60" s="151">
        <v>48.8704291522332</v>
      </c>
      <c r="AN60" s="151">
        <v>47.7456955794677</v>
      </c>
      <c r="AO60" s="151">
        <v>54.681879722304799</v>
      </c>
      <c r="AP60" s="151">
        <v>55.749372332920103</v>
      </c>
      <c r="AQ60" s="151">
        <v>57.8810807132786</v>
      </c>
      <c r="AR60" s="151">
        <v>56.737020525080197</v>
      </c>
      <c r="AS60" s="151">
        <v>59.415900458160699</v>
      </c>
      <c r="AT60" s="151">
        <v>57.124520512514998</v>
      </c>
      <c r="AU60" s="151">
        <v>60.164046329218102</v>
      </c>
      <c r="AV60" s="151">
        <v>57.004908407678499</v>
      </c>
      <c r="AW60" s="151">
        <v>58.5006276884572</v>
      </c>
      <c r="AX60" s="151">
        <v>58.081667339837203</v>
      </c>
      <c r="AY60" s="151">
        <v>57.127407714992103</v>
      </c>
      <c r="AZ60" s="151">
        <v>52.968108109510801</v>
      </c>
      <c r="BA60" s="151">
        <v>53.344058536189799</v>
      </c>
      <c r="BB60" s="151">
        <v>54.3784169922898</v>
      </c>
      <c r="BC60" s="151">
        <v>59.206489494683197</v>
      </c>
      <c r="BD60" s="151">
        <v>58.401477833309201</v>
      </c>
      <c r="BE60" s="194">
        <v>54.527462348006999</v>
      </c>
      <c r="BF60" s="152">
        <v>-6.8885202431822196E-2</v>
      </c>
      <c r="BG60" s="153">
        <v>2.2132194979351798E-3</v>
      </c>
      <c r="BH60" s="153">
        <v>1.7048544610998499E-3</v>
      </c>
    </row>
    <row r="61" spans="1:60">
      <c r="A61" s="148" t="s">
        <v>307</v>
      </c>
      <c r="B61" s="151" t="s">
        <v>273</v>
      </c>
      <c r="C61" s="151" t="s">
        <v>273</v>
      </c>
      <c r="D61" s="151" t="s">
        <v>273</v>
      </c>
      <c r="E61" s="151" t="s">
        <v>273</v>
      </c>
      <c r="F61" s="151" t="s">
        <v>273</v>
      </c>
      <c r="G61" s="151" t="s">
        <v>273</v>
      </c>
      <c r="H61" s="151" t="s">
        <v>273</v>
      </c>
      <c r="I61" s="151" t="s">
        <v>273</v>
      </c>
      <c r="J61" s="151" t="s">
        <v>273</v>
      </c>
      <c r="K61" s="151" t="s">
        <v>273</v>
      </c>
      <c r="L61" s="151" t="s">
        <v>273</v>
      </c>
      <c r="M61" s="151" t="s">
        <v>273</v>
      </c>
      <c r="N61" s="151" t="s">
        <v>273</v>
      </c>
      <c r="O61" s="151" t="s">
        <v>273</v>
      </c>
      <c r="P61" s="151" t="s">
        <v>273</v>
      </c>
      <c r="Q61" s="151" t="s">
        <v>273</v>
      </c>
      <c r="R61" s="151" t="s">
        <v>273</v>
      </c>
      <c r="S61" s="151" t="s">
        <v>273</v>
      </c>
      <c r="T61" s="151" t="s">
        <v>273</v>
      </c>
      <c r="U61" s="151" t="s">
        <v>273</v>
      </c>
      <c r="V61" s="151">
        <v>231.177818022407</v>
      </c>
      <c r="W61" s="151">
        <v>236.35609211066199</v>
      </c>
      <c r="X61" s="151">
        <v>240.973925560976</v>
      </c>
      <c r="Y61" s="151">
        <v>248.647562118537</v>
      </c>
      <c r="Z61" s="151">
        <v>242.09192626344901</v>
      </c>
      <c r="AA61" s="151">
        <v>240.60257439490599</v>
      </c>
      <c r="AB61" s="151">
        <v>238.26633253273999</v>
      </c>
      <c r="AC61" s="151">
        <v>236.308376799527</v>
      </c>
      <c r="AD61" s="151">
        <v>208.54641153317201</v>
      </c>
      <c r="AE61" s="151">
        <v>192.75216766660901</v>
      </c>
      <c r="AF61" s="151">
        <v>168.867415107049</v>
      </c>
      <c r="AG61" s="151">
        <v>146.98205980409901</v>
      </c>
      <c r="AH61" s="151">
        <v>129.935786762737</v>
      </c>
      <c r="AI61" s="151">
        <v>122.95001177743799</v>
      </c>
      <c r="AJ61" s="151">
        <v>114.15293080468</v>
      </c>
      <c r="AK61" s="151">
        <v>101.54901377372001</v>
      </c>
      <c r="AL61" s="151">
        <v>117.736027229147</v>
      </c>
      <c r="AM61" s="151">
        <v>119.704232336651</v>
      </c>
      <c r="AN61" s="151">
        <v>131.77619562321999</v>
      </c>
      <c r="AO61" s="151">
        <v>141.29484420860399</v>
      </c>
      <c r="AP61" s="151">
        <v>145.098171091892</v>
      </c>
      <c r="AQ61" s="151">
        <v>156.43334960728501</v>
      </c>
      <c r="AR61" s="151">
        <v>171.134722899097</v>
      </c>
      <c r="AS61" s="151">
        <v>186.555378888836</v>
      </c>
      <c r="AT61" s="151">
        <v>168.06738204135399</v>
      </c>
      <c r="AU61" s="151">
        <v>180.16644043792601</v>
      </c>
      <c r="AV61" s="151">
        <v>203.545939576047</v>
      </c>
      <c r="AW61" s="151">
        <v>213.356591042383</v>
      </c>
      <c r="AX61" s="151">
        <v>213.44204731962699</v>
      </c>
      <c r="AY61" s="151">
        <v>216.03170719053401</v>
      </c>
      <c r="AZ61" s="151">
        <v>214.98592955634601</v>
      </c>
      <c r="BA61" s="151">
        <v>211.628234624187</v>
      </c>
      <c r="BB61" s="151">
        <v>227.36833923224799</v>
      </c>
      <c r="BC61" s="151">
        <v>251.210856724097</v>
      </c>
      <c r="BD61" s="151">
        <v>243.21004561918801</v>
      </c>
      <c r="BE61" s="194">
        <v>238.08130082226299</v>
      </c>
      <c r="BF61" s="152">
        <v>-2.3762341475860399E-2</v>
      </c>
      <c r="BG61" s="153">
        <v>3.7647412396053098E-2</v>
      </c>
      <c r="BH61" s="153">
        <v>7.4438448138441004E-3</v>
      </c>
    </row>
    <row r="62" spans="1:60">
      <c r="A62" s="148" t="s">
        <v>308</v>
      </c>
      <c r="B62" s="151" t="s">
        <v>273</v>
      </c>
      <c r="C62" s="151" t="s">
        <v>273</v>
      </c>
      <c r="D62" s="151" t="s">
        <v>273</v>
      </c>
      <c r="E62" s="151" t="s">
        <v>273</v>
      </c>
      <c r="F62" s="151" t="s">
        <v>273</v>
      </c>
      <c r="G62" s="151" t="s">
        <v>273</v>
      </c>
      <c r="H62" s="151" t="s">
        <v>273</v>
      </c>
      <c r="I62" s="151" t="s">
        <v>273</v>
      </c>
      <c r="J62" s="151" t="s">
        <v>273</v>
      </c>
      <c r="K62" s="151" t="s">
        <v>273</v>
      </c>
      <c r="L62" s="151" t="s">
        <v>273</v>
      </c>
      <c r="M62" s="151" t="s">
        <v>273</v>
      </c>
      <c r="N62" s="151" t="s">
        <v>273</v>
      </c>
      <c r="O62" s="151" t="s">
        <v>273</v>
      </c>
      <c r="P62" s="151" t="s">
        <v>273</v>
      </c>
      <c r="Q62" s="151" t="s">
        <v>273</v>
      </c>
      <c r="R62" s="151" t="s">
        <v>273</v>
      </c>
      <c r="S62" s="151" t="s">
        <v>273</v>
      </c>
      <c r="T62" s="151" t="s">
        <v>273</v>
      </c>
      <c r="U62" s="151" t="s">
        <v>273</v>
      </c>
      <c r="V62" s="151">
        <v>2172.3985347974399</v>
      </c>
      <c r="W62" s="151">
        <v>2210.8047096220598</v>
      </c>
      <c r="X62" s="151">
        <v>2268.3293005924902</v>
      </c>
      <c r="Y62" s="151">
        <v>2291.7629510694901</v>
      </c>
      <c r="Z62" s="151">
        <v>2290.0755327021302</v>
      </c>
      <c r="AA62" s="151">
        <v>2233.9205458297401</v>
      </c>
      <c r="AB62" s="151">
        <v>2167.9206309801698</v>
      </c>
      <c r="AC62" s="151">
        <v>2072.56278415002</v>
      </c>
      <c r="AD62" s="151">
        <v>1895.2090166708099</v>
      </c>
      <c r="AE62" s="151">
        <v>1726.2732529868399</v>
      </c>
      <c r="AF62" s="151">
        <v>1616.4181228902501</v>
      </c>
      <c r="AG62" s="151">
        <v>1562.9458643087801</v>
      </c>
      <c r="AH62" s="151">
        <v>1463.65519049145</v>
      </c>
      <c r="AI62" s="151">
        <v>1445.3058403699599</v>
      </c>
      <c r="AJ62" s="151">
        <v>1445.8139798575901</v>
      </c>
      <c r="AK62" s="151">
        <v>1452.7630563057201</v>
      </c>
      <c r="AL62" s="151">
        <v>1466.0726901191199</v>
      </c>
      <c r="AM62" s="151">
        <v>1465.73524460368</v>
      </c>
      <c r="AN62" s="151">
        <v>1494.6754082289201</v>
      </c>
      <c r="AO62" s="151">
        <v>1489.8244949820701</v>
      </c>
      <c r="AP62" s="151">
        <v>1465.9313565256</v>
      </c>
      <c r="AQ62" s="151">
        <v>1534.35925707051</v>
      </c>
      <c r="AR62" s="151">
        <v>1527.5618896933599</v>
      </c>
      <c r="AS62" s="151">
        <v>1553.7623406379</v>
      </c>
      <c r="AT62" s="151">
        <v>1445.03931606776</v>
      </c>
      <c r="AU62" s="151">
        <v>1492.1789125550399</v>
      </c>
      <c r="AV62" s="151">
        <v>1555.82581682562</v>
      </c>
      <c r="AW62" s="151">
        <v>1569.05455964816</v>
      </c>
      <c r="AX62" s="151">
        <v>1538.75503236549</v>
      </c>
      <c r="AY62" s="151">
        <v>1539.80223043245</v>
      </c>
      <c r="AZ62" s="151">
        <v>1506.9952396077199</v>
      </c>
      <c r="BA62" s="151">
        <v>1518.74257877748</v>
      </c>
      <c r="BB62" s="151">
        <v>1506.2613977092201</v>
      </c>
      <c r="BC62" s="151">
        <v>1563.10281243191</v>
      </c>
      <c r="BD62" s="151">
        <v>1547.63783511473</v>
      </c>
      <c r="BE62" s="194">
        <v>1431.5609926340701</v>
      </c>
      <c r="BF62" s="152">
        <v>-7.7529903050027701E-2</v>
      </c>
      <c r="BG62" s="153">
        <v>6.8829052195627004E-3</v>
      </c>
      <c r="BH62" s="153">
        <v>4.4759155103390298E-2</v>
      </c>
    </row>
    <row r="63" spans="1:60">
      <c r="A63" s="148" t="s">
        <v>309</v>
      </c>
      <c r="B63" s="151" t="s">
        <v>273</v>
      </c>
      <c r="C63" s="151" t="s">
        <v>273</v>
      </c>
      <c r="D63" s="151" t="s">
        <v>273</v>
      </c>
      <c r="E63" s="151" t="s">
        <v>273</v>
      </c>
      <c r="F63" s="151" t="s">
        <v>273</v>
      </c>
      <c r="G63" s="151" t="s">
        <v>273</v>
      </c>
      <c r="H63" s="151" t="s">
        <v>273</v>
      </c>
      <c r="I63" s="151" t="s">
        <v>273</v>
      </c>
      <c r="J63" s="151" t="s">
        <v>273</v>
      </c>
      <c r="K63" s="151" t="s">
        <v>273</v>
      </c>
      <c r="L63" s="151" t="s">
        <v>273</v>
      </c>
      <c r="M63" s="151" t="s">
        <v>273</v>
      </c>
      <c r="N63" s="151" t="s">
        <v>273</v>
      </c>
      <c r="O63" s="151" t="s">
        <v>273</v>
      </c>
      <c r="P63" s="151" t="s">
        <v>273</v>
      </c>
      <c r="Q63" s="151" t="s">
        <v>273</v>
      </c>
      <c r="R63" s="151" t="s">
        <v>273</v>
      </c>
      <c r="S63" s="151" t="s">
        <v>273</v>
      </c>
      <c r="T63" s="151" t="s">
        <v>273</v>
      </c>
      <c r="U63" s="151" t="s">
        <v>273</v>
      </c>
      <c r="V63" s="151">
        <v>33.194090376571602</v>
      </c>
      <c r="W63" s="151">
        <v>39.232765075672198</v>
      </c>
      <c r="X63" s="151">
        <v>39.039417830169597</v>
      </c>
      <c r="Y63" s="151">
        <v>39.201575192494197</v>
      </c>
      <c r="Z63" s="151">
        <v>40.259901853903401</v>
      </c>
      <c r="AA63" s="151">
        <v>34.742664568091797</v>
      </c>
      <c r="AB63" s="151">
        <v>35.9364638337995</v>
      </c>
      <c r="AC63" s="151">
        <v>34.123747324129198</v>
      </c>
      <c r="AD63" s="151">
        <v>26.730756976029198</v>
      </c>
      <c r="AE63" s="151">
        <v>28.362244298437201</v>
      </c>
      <c r="AF63" s="151">
        <v>23.5520157420186</v>
      </c>
      <c r="AG63" s="151">
        <v>33.800143529700001</v>
      </c>
      <c r="AH63" s="151">
        <v>26.257604762</v>
      </c>
      <c r="AI63" s="151">
        <v>32.722250666199997</v>
      </c>
      <c r="AJ63" s="151">
        <v>31.5850544579</v>
      </c>
      <c r="AK63" s="151">
        <v>26.898984454899999</v>
      </c>
      <c r="AL63" s="151">
        <v>33.085732357300003</v>
      </c>
      <c r="AM63" s="151">
        <v>28.671231295799998</v>
      </c>
      <c r="AN63" s="151">
        <v>38.892053314100004</v>
      </c>
      <c r="AO63" s="151">
        <v>38.5487146619</v>
      </c>
      <c r="AP63" s="151">
        <v>39.053824677100003</v>
      </c>
      <c r="AQ63" s="151">
        <v>39.379419420700003</v>
      </c>
      <c r="AR63" s="151">
        <v>38.453185361599999</v>
      </c>
      <c r="AS63" s="151">
        <v>32.263840760199997</v>
      </c>
      <c r="AT63" s="151">
        <v>50.332084600400002</v>
      </c>
      <c r="AU63" s="151">
        <v>54.306823690709003</v>
      </c>
      <c r="AV63" s="151">
        <v>59.929702728573801</v>
      </c>
      <c r="AW63" s="151">
        <v>65.167847607332305</v>
      </c>
      <c r="AX63" s="151">
        <v>58.291431973483597</v>
      </c>
      <c r="AY63" s="151">
        <v>60.459630300031002</v>
      </c>
      <c r="AZ63" s="151">
        <v>71.537865886066001</v>
      </c>
      <c r="BA63" s="151">
        <v>70.855653105142807</v>
      </c>
      <c r="BB63" s="151">
        <v>70.161037876829596</v>
      </c>
      <c r="BC63" s="151">
        <v>77.633278938993598</v>
      </c>
      <c r="BD63" s="151">
        <v>84.416803179801207</v>
      </c>
      <c r="BE63" s="194">
        <v>82.864824446132602</v>
      </c>
      <c r="BF63" s="152">
        <v>-2.1066722392348702E-2</v>
      </c>
      <c r="BG63" s="153">
        <v>5.3072807094906499E-2</v>
      </c>
      <c r="BH63" s="153">
        <v>2.5908498129550098E-3</v>
      </c>
    </row>
    <row r="64" spans="1:60">
      <c r="A64" s="148" t="s">
        <v>310</v>
      </c>
      <c r="B64" s="151">
        <v>1919.0440975148699</v>
      </c>
      <c r="C64" s="151">
        <v>2027.4788469972</v>
      </c>
      <c r="D64" s="151">
        <v>2120.7860829246101</v>
      </c>
      <c r="E64" s="151">
        <v>2172.84811432576</v>
      </c>
      <c r="F64" s="151">
        <v>2253.50294412618</v>
      </c>
      <c r="G64" s="151">
        <v>2337.3433406346999</v>
      </c>
      <c r="H64" s="151">
        <v>2431.8471808857798</v>
      </c>
      <c r="I64" s="151">
        <v>2550.5145813107401</v>
      </c>
      <c r="J64" s="151">
        <v>2660.4955697486198</v>
      </c>
      <c r="K64" s="151">
        <v>2762.5307068633301</v>
      </c>
      <c r="L64" s="151">
        <v>2895.6221506074298</v>
      </c>
      <c r="M64" s="151">
        <v>2990.0113754332501</v>
      </c>
      <c r="N64" s="151">
        <v>3098.0360643224199</v>
      </c>
      <c r="O64" s="151">
        <v>3195.6732426079102</v>
      </c>
      <c r="P64" s="151">
        <v>3258.45773206787</v>
      </c>
      <c r="Q64" s="151">
        <v>3280.4447421816199</v>
      </c>
      <c r="R64" s="151">
        <v>3312.9856020017</v>
      </c>
      <c r="S64" s="151">
        <v>3376.7712012838301</v>
      </c>
      <c r="T64" s="151">
        <v>3414.7951710520902</v>
      </c>
      <c r="U64" s="151">
        <v>3474.6963684356201</v>
      </c>
      <c r="V64" s="151" t="s">
        <v>273</v>
      </c>
      <c r="W64" s="151" t="s">
        <v>273</v>
      </c>
      <c r="X64" s="151" t="s">
        <v>273</v>
      </c>
      <c r="Y64" s="151" t="s">
        <v>273</v>
      </c>
      <c r="Z64" s="151" t="s">
        <v>273</v>
      </c>
      <c r="AA64" s="151" t="s">
        <v>273</v>
      </c>
      <c r="AB64" s="151" t="s">
        <v>273</v>
      </c>
      <c r="AC64" s="151" t="s">
        <v>273</v>
      </c>
      <c r="AD64" s="151" t="s">
        <v>273</v>
      </c>
      <c r="AE64" s="151" t="s">
        <v>273</v>
      </c>
      <c r="AF64" s="151" t="s">
        <v>273</v>
      </c>
      <c r="AG64" s="151" t="s">
        <v>273</v>
      </c>
      <c r="AH64" s="151" t="s">
        <v>273</v>
      </c>
      <c r="AI64" s="151" t="s">
        <v>273</v>
      </c>
      <c r="AJ64" s="151" t="s">
        <v>273</v>
      </c>
      <c r="AK64" s="151" t="s">
        <v>273</v>
      </c>
      <c r="AL64" s="151" t="s">
        <v>273</v>
      </c>
      <c r="AM64" s="151" t="s">
        <v>273</v>
      </c>
      <c r="AN64" s="151" t="s">
        <v>273</v>
      </c>
      <c r="AO64" s="151" t="s">
        <v>273</v>
      </c>
      <c r="AP64" s="151" t="s">
        <v>273</v>
      </c>
      <c r="AQ64" s="151" t="s">
        <v>273</v>
      </c>
      <c r="AR64" s="151" t="s">
        <v>273</v>
      </c>
      <c r="AS64" s="151" t="s">
        <v>273</v>
      </c>
      <c r="AT64" s="151" t="s">
        <v>273</v>
      </c>
      <c r="AU64" s="151" t="s">
        <v>273</v>
      </c>
      <c r="AV64" s="151" t="s">
        <v>273</v>
      </c>
      <c r="AW64" s="151" t="s">
        <v>273</v>
      </c>
      <c r="AX64" s="151" t="s">
        <v>273</v>
      </c>
      <c r="AY64" s="151" t="s">
        <v>273</v>
      </c>
      <c r="AZ64" s="151" t="s">
        <v>273</v>
      </c>
      <c r="BA64" s="151" t="s">
        <v>273</v>
      </c>
      <c r="BB64" s="151" t="s">
        <v>273</v>
      </c>
      <c r="BC64" s="151" t="s">
        <v>273</v>
      </c>
      <c r="BD64" s="151" t="s">
        <v>273</v>
      </c>
      <c r="BE64" s="194" t="s">
        <v>273</v>
      </c>
      <c r="BF64" s="153" t="s">
        <v>273</v>
      </c>
      <c r="BG64" s="153" t="s">
        <v>273</v>
      </c>
      <c r="BH64" s="157" t="s">
        <v>273</v>
      </c>
    </row>
    <row r="65" spans="1:60">
      <c r="A65" s="148" t="s">
        <v>311</v>
      </c>
      <c r="B65" s="151" t="s">
        <v>273</v>
      </c>
      <c r="C65" s="151" t="s">
        <v>273</v>
      </c>
      <c r="D65" s="151" t="s">
        <v>273</v>
      </c>
      <c r="E65" s="151" t="s">
        <v>273</v>
      </c>
      <c r="F65" s="151" t="s">
        <v>273</v>
      </c>
      <c r="G65" s="151" t="s">
        <v>273</v>
      </c>
      <c r="H65" s="151" t="s">
        <v>273</v>
      </c>
      <c r="I65" s="151" t="s">
        <v>273</v>
      </c>
      <c r="J65" s="151" t="s">
        <v>273</v>
      </c>
      <c r="K65" s="151" t="s">
        <v>273</v>
      </c>
      <c r="L65" s="151" t="s">
        <v>273</v>
      </c>
      <c r="M65" s="151" t="s">
        <v>273</v>
      </c>
      <c r="N65" s="151" t="s">
        <v>273</v>
      </c>
      <c r="O65" s="151" t="s">
        <v>273</v>
      </c>
      <c r="P65" s="151" t="s">
        <v>273</v>
      </c>
      <c r="Q65" s="151" t="s">
        <v>273</v>
      </c>
      <c r="R65" s="151" t="s">
        <v>273</v>
      </c>
      <c r="S65" s="151" t="s">
        <v>273</v>
      </c>
      <c r="T65" s="151" t="s">
        <v>273</v>
      </c>
      <c r="U65" s="151" t="s">
        <v>273</v>
      </c>
      <c r="V65" s="151">
        <v>101.401553666791</v>
      </c>
      <c r="W65" s="151">
        <v>100.484625894608</v>
      </c>
      <c r="X65" s="151">
        <v>100.278363902699</v>
      </c>
      <c r="Y65" s="151">
        <v>106.96214242028</v>
      </c>
      <c r="Z65" s="151">
        <v>109.36926688551701</v>
      </c>
      <c r="AA65" s="151">
        <v>106.40599145625301</v>
      </c>
      <c r="AB65" s="151">
        <v>104.89218551800199</v>
      </c>
      <c r="AC65" s="151">
        <v>99.409331753498506</v>
      </c>
      <c r="AD65" s="151">
        <v>107.603592105884</v>
      </c>
      <c r="AE65" s="151">
        <v>100.396614649688</v>
      </c>
      <c r="AF65" s="151">
        <v>97.333044602444005</v>
      </c>
      <c r="AG65" s="151">
        <v>100.08991480048201</v>
      </c>
      <c r="AH65" s="151">
        <v>98.342009177582895</v>
      </c>
      <c r="AI65" s="151">
        <v>105.56692935540499</v>
      </c>
      <c r="AJ65" s="151">
        <v>119.39535368030501</v>
      </c>
      <c r="AK65" s="151">
        <v>121.845832418215</v>
      </c>
      <c r="AL65" s="151">
        <v>122.04757147895501</v>
      </c>
      <c r="AM65" s="151">
        <v>125.117714278142</v>
      </c>
      <c r="AN65" s="151">
        <v>113.82042257355</v>
      </c>
      <c r="AO65" s="151">
        <v>113.925556952085</v>
      </c>
      <c r="AP65" s="151">
        <v>113.05703993232299</v>
      </c>
      <c r="AQ65" s="151">
        <v>106.002957045267</v>
      </c>
      <c r="AR65" s="151">
        <v>112.286089417187</v>
      </c>
      <c r="AS65" s="151">
        <v>107.714413454571</v>
      </c>
      <c r="AT65" s="151">
        <v>106.083819227058</v>
      </c>
      <c r="AU65" s="151">
        <v>104.566459503961</v>
      </c>
      <c r="AV65" s="151">
        <v>109.575486785462</v>
      </c>
      <c r="AW65" s="151">
        <v>108.13388350112901</v>
      </c>
      <c r="AX65" s="151">
        <v>110.95764229469999</v>
      </c>
      <c r="AY65" s="151">
        <v>114.15244287986</v>
      </c>
      <c r="AZ65" s="151">
        <v>108.541455565189</v>
      </c>
      <c r="BA65" s="151">
        <v>103.73373019859901</v>
      </c>
      <c r="BB65" s="151">
        <v>103.371259456193</v>
      </c>
      <c r="BC65" s="151">
        <v>109.703454903799</v>
      </c>
      <c r="BD65" s="151">
        <v>109.423300374642</v>
      </c>
      <c r="BE65" s="194">
        <v>107.148581762484</v>
      </c>
      <c r="BF65" s="152">
        <v>-2.34636890976881E-2</v>
      </c>
      <c r="BG65" s="153">
        <v>3.1042403625194401E-3</v>
      </c>
      <c r="BH65" s="153">
        <v>3.3501052451778098E-3</v>
      </c>
    </row>
    <row r="66" spans="1:60">
      <c r="A66" s="148" t="s">
        <v>312</v>
      </c>
      <c r="B66" s="151" t="s">
        <v>273</v>
      </c>
      <c r="C66" s="151" t="s">
        <v>273</v>
      </c>
      <c r="D66" s="151" t="s">
        <v>273</v>
      </c>
      <c r="E66" s="151" t="s">
        <v>273</v>
      </c>
      <c r="F66" s="151" t="s">
        <v>273</v>
      </c>
      <c r="G66" s="151" t="s">
        <v>273</v>
      </c>
      <c r="H66" s="151" t="s">
        <v>273</v>
      </c>
      <c r="I66" s="151" t="s">
        <v>273</v>
      </c>
      <c r="J66" s="151" t="s">
        <v>273</v>
      </c>
      <c r="K66" s="151" t="s">
        <v>273</v>
      </c>
      <c r="L66" s="151" t="s">
        <v>273</v>
      </c>
      <c r="M66" s="151" t="s">
        <v>273</v>
      </c>
      <c r="N66" s="151" t="s">
        <v>273</v>
      </c>
      <c r="O66" s="151" t="s">
        <v>273</v>
      </c>
      <c r="P66" s="151" t="s">
        <v>273</v>
      </c>
      <c r="Q66" s="151" t="s">
        <v>273</v>
      </c>
      <c r="R66" s="151" t="s">
        <v>273</v>
      </c>
      <c r="S66" s="151" t="s">
        <v>273</v>
      </c>
      <c r="T66" s="151" t="s">
        <v>273</v>
      </c>
      <c r="U66" s="151" t="s">
        <v>273</v>
      </c>
      <c r="V66" s="151">
        <v>82.6917791711478</v>
      </c>
      <c r="W66" s="151">
        <v>81.516077144570502</v>
      </c>
      <c r="X66" s="151">
        <v>82.448063285870901</v>
      </c>
      <c r="Y66" s="151">
        <v>84.476421051189305</v>
      </c>
      <c r="Z66" s="151">
        <v>83.665645574466893</v>
      </c>
      <c r="AA66" s="151">
        <v>83.899777638664503</v>
      </c>
      <c r="AB66" s="151">
        <v>66.966307442434697</v>
      </c>
      <c r="AC66" s="151">
        <v>52.027285680042297</v>
      </c>
      <c r="AD66" s="151">
        <v>35.692579796860798</v>
      </c>
      <c r="AE66" s="151">
        <v>25.161857297122001</v>
      </c>
      <c r="AF66" s="151">
        <v>20.864901965459499</v>
      </c>
      <c r="AG66" s="151">
        <v>21.677152694057899</v>
      </c>
      <c r="AH66" s="151">
        <v>21.239875932276</v>
      </c>
      <c r="AI66" s="151">
        <v>21.2673090554708</v>
      </c>
      <c r="AJ66" s="151">
        <v>17.3931341712453</v>
      </c>
      <c r="AK66" s="151">
        <v>15.9835467630962</v>
      </c>
      <c r="AL66" s="151">
        <v>16.009930753439701</v>
      </c>
      <c r="AM66" s="151">
        <v>16.281961978961501</v>
      </c>
      <c r="AN66" s="151">
        <v>16.408225702349</v>
      </c>
      <c r="AO66" s="151">
        <v>18.344613455241799</v>
      </c>
      <c r="AP66" s="151">
        <v>19.4916431870469</v>
      </c>
      <c r="AQ66" s="151">
        <v>20.284969853492498</v>
      </c>
      <c r="AR66" s="151">
        <v>22.837006038286201</v>
      </c>
      <c r="AS66" s="151">
        <v>24.419274199235801</v>
      </c>
      <c r="AT66" s="151">
        <v>23.566945422990202</v>
      </c>
      <c r="AU66" s="151">
        <v>23.071607643951399</v>
      </c>
      <c r="AV66" s="151">
        <v>24.6100105515292</v>
      </c>
      <c r="AW66" s="151">
        <v>26.597196549318198</v>
      </c>
      <c r="AX66" s="151">
        <v>25.483516450982499</v>
      </c>
      <c r="AY66" s="151">
        <v>27.407171016251301</v>
      </c>
      <c r="AZ66" s="151">
        <v>28.551698308854199</v>
      </c>
      <c r="BA66" s="151">
        <v>29.141257659467701</v>
      </c>
      <c r="BB66" s="151">
        <v>29.428701399813001</v>
      </c>
      <c r="BC66" s="151">
        <v>33.210937090941698</v>
      </c>
      <c r="BD66" s="151">
        <v>31.269927032078801</v>
      </c>
      <c r="BE66" s="194">
        <v>33.050571474793799</v>
      </c>
      <c r="BF66" s="152">
        <v>5.40564847857272E-2</v>
      </c>
      <c r="BG66" s="153">
        <v>2.8684881704129899E-2</v>
      </c>
      <c r="BH66" s="153">
        <v>1.0333584545175801E-3</v>
      </c>
    </row>
    <row r="67" spans="1:60" s="145" customFormat="1">
      <c r="A67" s="154" t="s">
        <v>313</v>
      </c>
      <c r="B67" s="155">
        <v>1919.0440975148699</v>
      </c>
      <c r="C67" s="155">
        <v>2027.4788469972</v>
      </c>
      <c r="D67" s="155">
        <v>2120.7860829246101</v>
      </c>
      <c r="E67" s="155">
        <v>2172.84811432576</v>
      </c>
      <c r="F67" s="155">
        <v>2253.50294412618</v>
      </c>
      <c r="G67" s="155">
        <v>2337.3433406346999</v>
      </c>
      <c r="H67" s="155">
        <v>2431.8471808857798</v>
      </c>
      <c r="I67" s="155">
        <v>2550.5145813107401</v>
      </c>
      <c r="J67" s="155">
        <v>2660.4955697486198</v>
      </c>
      <c r="K67" s="155">
        <v>2762.5307068633301</v>
      </c>
      <c r="L67" s="155">
        <v>2895.6221506074298</v>
      </c>
      <c r="M67" s="155">
        <v>2990.0113754332501</v>
      </c>
      <c r="N67" s="155">
        <v>3098.0360643224199</v>
      </c>
      <c r="O67" s="155">
        <v>3195.6732426079102</v>
      </c>
      <c r="P67" s="155">
        <v>3258.45773206787</v>
      </c>
      <c r="Q67" s="155">
        <v>3280.4447421816199</v>
      </c>
      <c r="R67" s="155">
        <v>3312.9856020017</v>
      </c>
      <c r="S67" s="155">
        <v>3376.7712012838301</v>
      </c>
      <c r="T67" s="155">
        <v>3414.7951710520902</v>
      </c>
      <c r="U67" s="155">
        <v>3474.6963684356201</v>
      </c>
      <c r="V67" s="155">
        <v>2760.8417664006602</v>
      </c>
      <c r="W67" s="155">
        <v>2824.840261932</v>
      </c>
      <c r="X67" s="155">
        <v>2885.9252996120499</v>
      </c>
      <c r="Y67" s="155">
        <v>2926.5794876529899</v>
      </c>
      <c r="Z67" s="155">
        <v>2917.6212996917998</v>
      </c>
      <c r="AA67" s="155">
        <v>2848.0040982958299</v>
      </c>
      <c r="AB67" s="155">
        <v>2760.5686674417798</v>
      </c>
      <c r="AC67" s="155">
        <v>2626.3646482734498</v>
      </c>
      <c r="AD67" s="155">
        <v>2389.3095831526798</v>
      </c>
      <c r="AE67" s="155">
        <v>2172.6788529885798</v>
      </c>
      <c r="AF67" s="155">
        <v>2016.6496655086801</v>
      </c>
      <c r="AG67" s="155">
        <v>1949.9119666184399</v>
      </c>
      <c r="AH67" s="155">
        <v>1823.14708622682</v>
      </c>
      <c r="AI67" s="155">
        <v>1810.1302237427999</v>
      </c>
      <c r="AJ67" s="155">
        <v>1807.7316488218901</v>
      </c>
      <c r="AK67" s="155">
        <v>1798.4644804777099</v>
      </c>
      <c r="AL67" s="155">
        <v>1829.79663017748</v>
      </c>
      <c r="AM67" s="155">
        <v>1830.25870403163</v>
      </c>
      <c r="AN67" s="155">
        <v>1871.25736115984</v>
      </c>
      <c r="AO67" s="155">
        <v>1887.4358866186601</v>
      </c>
      <c r="AP67" s="155">
        <v>1871.886274213</v>
      </c>
      <c r="AQ67" s="155">
        <v>1947.56976178065</v>
      </c>
      <c r="AR67" s="155">
        <v>1958.95056333606</v>
      </c>
      <c r="AS67" s="155">
        <v>1993.6698963158999</v>
      </c>
      <c r="AT67" s="155">
        <v>1876.1288367427201</v>
      </c>
      <c r="AU67" s="155">
        <v>1939.3122518412199</v>
      </c>
      <c r="AV67" s="155">
        <v>2039.0199796219399</v>
      </c>
      <c r="AW67" s="155">
        <v>2070.36885515841</v>
      </c>
      <c r="AX67" s="155">
        <v>2035.25332168559</v>
      </c>
      <c r="AY67" s="155">
        <v>2046.0191035794101</v>
      </c>
      <c r="AZ67" s="155">
        <v>2017.2041948783501</v>
      </c>
      <c r="BA67" s="155">
        <v>2020.5882148757801</v>
      </c>
      <c r="BB67" s="155">
        <v>2022.9862935686299</v>
      </c>
      <c r="BC67" s="155">
        <v>2127.5454145772901</v>
      </c>
      <c r="BD67" s="155">
        <v>2109.7585285246901</v>
      </c>
      <c r="BE67" s="155">
        <v>1981.0419207539801</v>
      </c>
      <c r="BF67" s="156">
        <v>-6.3575659868573206E-2</v>
      </c>
      <c r="BG67" s="156">
        <v>1.18054380547818E-2</v>
      </c>
      <c r="BH67" s="156">
        <v>6.1939213944488397E-2</v>
      </c>
    </row>
    <row r="68" spans="1:60">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c r="AC68" s="151"/>
      <c r="AD68" s="151"/>
      <c r="AE68" s="151"/>
      <c r="AF68" s="151"/>
      <c r="AG68" s="151"/>
      <c r="AH68" s="151"/>
      <c r="AI68" s="151"/>
      <c r="AJ68" s="151"/>
      <c r="AK68" s="151"/>
      <c r="AL68" s="151"/>
      <c r="AM68" s="151"/>
      <c r="AN68" s="151"/>
      <c r="AO68" s="151"/>
      <c r="AP68" s="151"/>
      <c r="AQ68" s="151"/>
      <c r="AR68" s="151"/>
      <c r="AS68" s="151"/>
      <c r="AT68" s="151"/>
      <c r="AU68" s="151"/>
      <c r="AV68" s="151"/>
      <c r="AW68" s="151"/>
      <c r="AX68" s="151"/>
      <c r="AY68" s="151"/>
      <c r="AZ68" s="151"/>
      <c r="BA68" s="151"/>
      <c r="BB68" s="151"/>
      <c r="BC68" s="151"/>
      <c r="BD68" s="151"/>
      <c r="BE68" s="194"/>
      <c r="BF68" s="152"/>
      <c r="BG68" s="153"/>
      <c r="BH68" s="153"/>
    </row>
    <row r="69" spans="1:60">
      <c r="A69" s="144" t="s">
        <v>314</v>
      </c>
      <c r="B69" s="151">
        <v>21.226315119451399</v>
      </c>
      <c r="C69" s="151">
        <v>23.434113774451401</v>
      </c>
      <c r="D69" s="151">
        <v>26.114891309598701</v>
      </c>
      <c r="E69" s="151">
        <v>29.043867663476501</v>
      </c>
      <c r="F69" s="151">
        <v>32.112802069618098</v>
      </c>
      <c r="G69" s="151">
        <v>37.749167117819198</v>
      </c>
      <c r="H69" s="151">
        <v>40.871024525741603</v>
      </c>
      <c r="I69" s="151">
        <v>46.100157388522398</v>
      </c>
      <c r="J69" s="151">
        <v>56.506206220538502</v>
      </c>
      <c r="K69" s="151">
        <v>63.288258312948201</v>
      </c>
      <c r="L69" s="151">
        <v>74.395062595159104</v>
      </c>
      <c r="M69" s="151">
        <v>85.011289883968004</v>
      </c>
      <c r="N69" s="151">
        <v>96.051101742673296</v>
      </c>
      <c r="O69" s="151">
        <v>93.342053504311906</v>
      </c>
      <c r="P69" s="151">
        <v>102.042578432949</v>
      </c>
      <c r="Q69" s="151">
        <v>95.079999602838399</v>
      </c>
      <c r="R69" s="151">
        <v>97.0640744686918</v>
      </c>
      <c r="S69" s="151">
        <v>109.431887615115</v>
      </c>
      <c r="T69" s="151">
        <v>130.15971527451401</v>
      </c>
      <c r="U69" s="151">
        <v>140.81893144377</v>
      </c>
      <c r="V69" s="151">
        <v>153.81644156131799</v>
      </c>
      <c r="W69" s="151">
        <v>143.75027333207899</v>
      </c>
      <c r="X69" s="151">
        <v>152.711030862798</v>
      </c>
      <c r="Y69" s="151">
        <v>154.40118003340501</v>
      </c>
      <c r="Z69" s="151">
        <v>169.08963084763201</v>
      </c>
      <c r="AA69" s="151">
        <v>181.77449454831199</v>
      </c>
      <c r="AB69" s="151">
        <v>201.47114151826699</v>
      </c>
      <c r="AC69" s="151">
        <v>217.83548778128699</v>
      </c>
      <c r="AD69" s="151">
        <v>202.70838980119601</v>
      </c>
      <c r="AE69" s="151">
        <v>227.42823858260499</v>
      </c>
      <c r="AF69" s="151">
        <v>236.59012091019699</v>
      </c>
      <c r="AG69" s="151">
        <v>251.053917797748</v>
      </c>
      <c r="AH69" s="151">
        <v>259.76712909786801</v>
      </c>
      <c r="AI69" s="151">
        <v>267.89187134533</v>
      </c>
      <c r="AJ69" s="151">
        <v>289.54846596563902</v>
      </c>
      <c r="AK69" s="151">
        <v>304.89229875301203</v>
      </c>
      <c r="AL69" s="151">
        <v>323.89002438158298</v>
      </c>
      <c r="AM69" s="151">
        <v>350.93788593283199</v>
      </c>
      <c r="AN69" s="151">
        <v>354.97620754262698</v>
      </c>
      <c r="AO69" s="151">
        <v>387.086033537486</v>
      </c>
      <c r="AP69" s="151">
        <v>409.091878951372</v>
      </c>
      <c r="AQ69" s="151">
        <v>443.454523993647</v>
      </c>
      <c r="AR69" s="151">
        <v>469.53908601736401</v>
      </c>
      <c r="AS69" s="151">
        <v>488.40934248519602</v>
      </c>
      <c r="AT69" s="151">
        <v>495.495788192237</v>
      </c>
      <c r="AU69" s="151">
        <v>504.845883898517</v>
      </c>
      <c r="AV69" s="151">
        <v>517.03754276757297</v>
      </c>
      <c r="AW69" s="151">
        <v>522.66458308739197</v>
      </c>
      <c r="AX69" s="151">
        <v>544.885958754478</v>
      </c>
      <c r="AY69" s="151">
        <v>557.02544641368002</v>
      </c>
      <c r="AZ69" s="151">
        <v>551.24677044145699</v>
      </c>
      <c r="BA69" s="151">
        <v>570.87294779622596</v>
      </c>
      <c r="BB69" s="151">
        <v>578.76727343740902</v>
      </c>
      <c r="BC69" s="151">
        <v>617.155295134634</v>
      </c>
      <c r="BD69" s="151">
        <v>645.13017581373504</v>
      </c>
      <c r="BE69" s="194">
        <v>649.64410285887402</v>
      </c>
      <c r="BF69" s="152">
        <v>4.2455666472140897E-3</v>
      </c>
      <c r="BG69" s="153">
        <v>2.6740608076977201E-2</v>
      </c>
      <c r="BH69" s="153">
        <v>2.0311758501019701E-2</v>
      </c>
    </row>
    <row r="70" spans="1:60">
      <c r="A70" s="144" t="s">
        <v>315</v>
      </c>
      <c r="B70" s="151">
        <v>5.1163846304644203</v>
      </c>
      <c r="C70" s="151">
        <v>5.6683914055227396</v>
      </c>
      <c r="D70" s="151">
        <v>5.8049342442612</v>
      </c>
      <c r="E70" s="151">
        <v>6.2171104853362396</v>
      </c>
      <c r="F70" s="151">
        <v>7.1772181500632</v>
      </c>
      <c r="G70" s="151">
        <v>9.2080622566492405</v>
      </c>
      <c r="H70" s="151">
        <v>10.0371340602495</v>
      </c>
      <c r="I70" s="151">
        <v>12.0527118329424</v>
      </c>
      <c r="J70" s="151">
        <v>11.664101850502901</v>
      </c>
      <c r="K70" s="151">
        <v>11.407458135184701</v>
      </c>
      <c r="L70" s="151">
        <v>12.199796571701899</v>
      </c>
      <c r="M70" s="151">
        <v>15.5425863586934</v>
      </c>
      <c r="N70" s="151">
        <v>16.388052400411201</v>
      </c>
      <c r="O70" s="151">
        <v>13.6157155738419</v>
      </c>
      <c r="P70" s="151">
        <v>16.655712027738598</v>
      </c>
      <c r="Q70" s="151">
        <v>22.587345952301</v>
      </c>
      <c r="R70" s="151">
        <v>22.906218052453699</v>
      </c>
      <c r="S70" s="151">
        <v>23.867201046270001</v>
      </c>
      <c r="T70" s="151">
        <v>26.887813861904501</v>
      </c>
      <c r="U70" s="151">
        <v>29.385121900186402</v>
      </c>
      <c r="V70" s="151">
        <v>34.677675348571697</v>
      </c>
      <c r="W70" s="151">
        <v>38.375669966288001</v>
      </c>
      <c r="X70" s="151">
        <v>43.916662375386899</v>
      </c>
      <c r="Y70" s="151">
        <v>50.828524279871303</v>
      </c>
      <c r="Z70" s="151">
        <v>57.260305464077199</v>
      </c>
      <c r="AA70" s="151">
        <v>52.292751253514901</v>
      </c>
      <c r="AB70" s="151">
        <v>36.278794920913803</v>
      </c>
      <c r="AC70" s="151">
        <v>56.476044437391799</v>
      </c>
      <c r="AD70" s="151">
        <v>78.011323950210397</v>
      </c>
      <c r="AE70" s="151">
        <v>89.846493345566998</v>
      </c>
      <c r="AF70" s="151">
        <v>87.440458511685193</v>
      </c>
      <c r="AG70" s="151">
        <v>91.030904244066605</v>
      </c>
      <c r="AH70" s="151">
        <v>108.284862223614</v>
      </c>
      <c r="AI70" s="151">
        <v>74.236973243842797</v>
      </c>
      <c r="AJ70" s="151">
        <v>55.290567188875599</v>
      </c>
      <c r="AK70" s="151">
        <v>74.262002001820505</v>
      </c>
      <c r="AL70" s="151">
        <v>83.933877046215699</v>
      </c>
      <c r="AM70" s="151">
        <v>78.816432446352707</v>
      </c>
      <c r="AN70" s="151">
        <v>72.784439638576899</v>
      </c>
      <c r="AO70" s="151">
        <v>77.530447964557894</v>
      </c>
      <c r="AP70" s="151">
        <v>74.173578659611195</v>
      </c>
      <c r="AQ70" s="151">
        <v>75.770943279045795</v>
      </c>
      <c r="AR70" s="151">
        <v>78.686721608444401</v>
      </c>
      <c r="AS70" s="151">
        <v>82.067601630485896</v>
      </c>
      <c r="AT70" s="151">
        <v>92.953943535583804</v>
      </c>
      <c r="AU70" s="151">
        <v>98.785789459308205</v>
      </c>
      <c r="AV70" s="151">
        <v>104.08128696342099</v>
      </c>
      <c r="AW70" s="151">
        <v>111.044371421086</v>
      </c>
      <c r="AX70" s="151">
        <v>119.59066445180299</v>
      </c>
      <c r="AY70" s="151">
        <v>115.86294105262699</v>
      </c>
      <c r="AZ70" s="151">
        <v>116.116523965556</v>
      </c>
      <c r="BA70" s="151">
        <v>132.10353154317201</v>
      </c>
      <c r="BB70" s="151">
        <v>130.17900708787201</v>
      </c>
      <c r="BC70" s="151">
        <v>135.433696518494</v>
      </c>
      <c r="BD70" s="151">
        <v>145.75892462374799</v>
      </c>
      <c r="BE70" s="194">
        <v>135.29556568543899</v>
      </c>
      <c r="BF70" s="152">
        <v>-7.4321479674793897E-2</v>
      </c>
      <c r="BG70" s="153">
        <v>4.6012160830372503E-2</v>
      </c>
      <c r="BH70" s="153">
        <v>4.23014823711632E-3</v>
      </c>
    </row>
    <row r="71" spans="1:60">
      <c r="A71" s="144" t="s">
        <v>316</v>
      </c>
      <c r="B71" s="151">
        <v>11.8627808976729</v>
      </c>
      <c r="C71" s="151">
        <v>12.386946950403299</v>
      </c>
      <c r="D71" s="151">
        <v>12.924292603421</v>
      </c>
      <c r="E71" s="151">
        <v>13.4954142815909</v>
      </c>
      <c r="F71" s="151">
        <v>14.0850474772319</v>
      </c>
      <c r="G71" s="151">
        <v>14.689691207677599</v>
      </c>
      <c r="H71" s="151">
        <v>15.3241022444801</v>
      </c>
      <c r="I71" s="151">
        <v>15.9417365222087</v>
      </c>
      <c r="J71" s="151">
        <v>16.958392398000001</v>
      </c>
      <c r="K71" s="151">
        <v>17.2373789099208</v>
      </c>
      <c r="L71" s="151">
        <v>17.8324175945835</v>
      </c>
      <c r="M71" s="151">
        <v>18.926469126709701</v>
      </c>
      <c r="N71" s="151">
        <v>19.918158156990099</v>
      </c>
      <c r="O71" s="151">
        <v>21.300782791287102</v>
      </c>
      <c r="P71" s="151">
        <v>23.417788600234001</v>
      </c>
      <c r="Q71" s="151">
        <v>23.563466981123501</v>
      </c>
      <c r="R71" s="151">
        <v>24.106389331773599</v>
      </c>
      <c r="S71" s="151">
        <v>25.388401932597102</v>
      </c>
      <c r="T71" s="151">
        <v>25.951789180198102</v>
      </c>
      <c r="U71" s="151">
        <v>26.969155110776299</v>
      </c>
      <c r="V71" s="151">
        <v>26.275843350949302</v>
      </c>
      <c r="W71" s="151">
        <v>27.798767785410899</v>
      </c>
      <c r="X71" s="151">
        <v>30.552531237715598</v>
      </c>
      <c r="Y71" s="151">
        <v>32.556516616543703</v>
      </c>
      <c r="Z71" s="151">
        <v>33.9954858059507</v>
      </c>
      <c r="AA71" s="151">
        <v>35.005615095772299</v>
      </c>
      <c r="AB71" s="151">
        <v>36.290583887681798</v>
      </c>
      <c r="AC71" s="151">
        <v>39.550034670777301</v>
      </c>
      <c r="AD71" s="151">
        <v>41.718955724179203</v>
      </c>
      <c r="AE71" s="151">
        <v>45.390818827567998</v>
      </c>
      <c r="AF71" s="151">
        <v>50.4138217748256</v>
      </c>
      <c r="AG71" s="151">
        <v>53.643211268246503</v>
      </c>
      <c r="AH71" s="151">
        <v>53.300037776263203</v>
      </c>
      <c r="AI71" s="151">
        <v>56.705758229125202</v>
      </c>
      <c r="AJ71" s="151">
        <v>58.544987320171998</v>
      </c>
      <c r="AK71" s="151">
        <v>61.8506338369139</v>
      </c>
      <c r="AL71" s="151">
        <v>62.515625936895503</v>
      </c>
      <c r="AM71" s="151">
        <v>63.882748940498097</v>
      </c>
      <c r="AN71" s="151">
        <v>65.541883019762096</v>
      </c>
      <c r="AO71" s="151">
        <v>66.045119572698596</v>
      </c>
      <c r="AP71" s="151">
        <v>67.645803372227306</v>
      </c>
      <c r="AQ71" s="151">
        <v>67.431818262375302</v>
      </c>
      <c r="AR71" s="151">
        <v>70.403538232586399</v>
      </c>
      <c r="AS71" s="151">
        <v>71.626490876134199</v>
      </c>
      <c r="AT71" s="151">
        <v>68.390672684394801</v>
      </c>
      <c r="AU71" s="151">
        <v>71.556489052353598</v>
      </c>
      <c r="AV71" s="151">
        <v>72.802895579000804</v>
      </c>
      <c r="AW71" s="151">
        <v>78.917217631217596</v>
      </c>
      <c r="AX71" s="151">
        <v>69.295466927479694</v>
      </c>
      <c r="AY71" s="151">
        <v>66.730519103530497</v>
      </c>
      <c r="AZ71" s="151">
        <v>69.793947595320205</v>
      </c>
      <c r="BA71" s="151">
        <v>69.118568849379898</v>
      </c>
      <c r="BB71" s="151">
        <v>70.987604529499393</v>
      </c>
      <c r="BC71" s="151">
        <v>69.773012806586394</v>
      </c>
      <c r="BD71" s="151">
        <v>72.061529772419107</v>
      </c>
      <c r="BE71" s="194">
        <v>64.457095645142104</v>
      </c>
      <c r="BF71" s="152">
        <v>-0.10797087482090099</v>
      </c>
      <c r="BG71" s="153">
        <v>5.2420801915429296E-3</v>
      </c>
      <c r="BH71" s="153">
        <v>2.0153141614920001E-3</v>
      </c>
    </row>
    <row r="72" spans="1:60">
      <c r="A72" s="144" t="s">
        <v>317</v>
      </c>
      <c r="B72" s="151">
        <v>16.635193732710398</v>
      </c>
      <c r="C72" s="151">
        <v>17.368001829673801</v>
      </c>
      <c r="D72" s="151">
        <v>17.660238711354999</v>
      </c>
      <c r="E72" s="151">
        <v>18.547273560383001</v>
      </c>
      <c r="F72" s="151">
        <v>18.978824958766701</v>
      </c>
      <c r="G72" s="151">
        <v>15.4342995995182</v>
      </c>
      <c r="H72" s="151">
        <v>15.391333358100001</v>
      </c>
      <c r="I72" s="151">
        <v>16.994665711900002</v>
      </c>
      <c r="J72" s="151">
        <v>16.906063323000001</v>
      </c>
      <c r="K72" s="151">
        <v>16.193228814099999</v>
      </c>
      <c r="L72" s="151">
        <v>14.382326362500001</v>
      </c>
      <c r="M72" s="151">
        <v>17.154852566599999</v>
      </c>
      <c r="N72" s="151">
        <v>17.5096820851</v>
      </c>
      <c r="O72" s="151">
        <v>19.2168814387</v>
      </c>
      <c r="P72" s="151">
        <v>23.401377734099999</v>
      </c>
      <c r="Q72" s="151">
        <v>19.286446104500001</v>
      </c>
      <c r="R72" s="151">
        <v>25.373051237199999</v>
      </c>
      <c r="S72" s="151">
        <v>25.5124952484</v>
      </c>
      <c r="T72" s="151">
        <v>28.457640867999999</v>
      </c>
      <c r="U72" s="151">
        <v>29.999608610100001</v>
      </c>
      <c r="V72" s="151">
        <v>28.736208258800001</v>
      </c>
      <c r="W72" s="151">
        <v>32.5743578214</v>
      </c>
      <c r="X72" s="151">
        <v>30.3274736316</v>
      </c>
      <c r="Y72" s="151">
        <v>33.599094590599996</v>
      </c>
      <c r="Z72" s="151">
        <v>35.761467924000002</v>
      </c>
      <c r="AA72" s="151">
        <v>21.649546753999999</v>
      </c>
      <c r="AB72" s="151">
        <v>11.735887357599999</v>
      </c>
      <c r="AC72" s="151">
        <v>19.760574634400001</v>
      </c>
      <c r="AD72" s="151">
        <v>22.8233847246</v>
      </c>
      <c r="AE72" s="151">
        <v>26.923843318199999</v>
      </c>
      <c r="AF72" s="151">
        <v>33.772153068500003</v>
      </c>
      <c r="AG72" s="151">
        <v>33.385576530199998</v>
      </c>
      <c r="AH72" s="151">
        <v>34.462260560600001</v>
      </c>
      <c r="AI72" s="151">
        <v>41.671185302600001</v>
      </c>
      <c r="AJ72" s="151">
        <v>43.760208228800003</v>
      </c>
      <c r="AK72" s="151">
        <v>46.633555713932303</v>
      </c>
      <c r="AL72" s="151">
        <v>47.385897984257198</v>
      </c>
      <c r="AM72" s="151">
        <v>51.1409259875416</v>
      </c>
      <c r="AN72" s="151">
        <v>62.084831004342398</v>
      </c>
      <c r="AO72" s="151">
        <v>70.043587422839494</v>
      </c>
      <c r="AP72" s="151">
        <v>77.315977989833598</v>
      </c>
      <c r="AQ72" s="151">
        <v>73.453030147730402</v>
      </c>
      <c r="AR72" s="151">
        <v>71.047845650053603</v>
      </c>
      <c r="AS72" s="151">
        <v>76.867849749224305</v>
      </c>
      <c r="AT72" s="151">
        <v>76.766295139629307</v>
      </c>
      <c r="AU72" s="151">
        <v>87.380876257055505</v>
      </c>
      <c r="AV72" s="151">
        <v>88.936969728987705</v>
      </c>
      <c r="AW72" s="151">
        <v>91.940905262838797</v>
      </c>
      <c r="AX72" s="151">
        <v>94.644290396938999</v>
      </c>
      <c r="AY72" s="151">
        <v>96.339928610318395</v>
      </c>
      <c r="AZ72" s="151">
        <v>98.113065095190393</v>
      </c>
      <c r="BA72" s="151">
        <v>97.883542094926398</v>
      </c>
      <c r="BB72" s="151">
        <v>99.901099817055396</v>
      </c>
      <c r="BC72" s="151">
        <v>99.691284876472096</v>
      </c>
      <c r="BD72" s="151">
        <v>99.839217923372402</v>
      </c>
      <c r="BE72" s="194">
        <v>89.779711949375795</v>
      </c>
      <c r="BF72" s="152">
        <v>-0.10321400695796901</v>
      </c>
      <c r="BG72" s="153">
        <v>2.6627891190946301E-2</v>
      </c>
      <c r="BH72" s="153">
        <v>2.8070505364119099E-3</v>
      </c>
    </row>
    <row r="73" spans="1:60">
      <c r="A73" s="144" t="s">
        <v>318</v>
      </c>
      <c r="B73" s="151">
        <v>1.4044720063</v>
      </c>
      <c r="C73" s="151">
        <v>1.4649955933000001</v>
      </c>
      <c r="D73" s="151">
        <v>1.5284653271999999</v>
      </c>
      <c r="E73" s="151">
        <v>1.5983670371000001</v>
      </c>
      <c r="F73" s="151">
        <v>1.665054289</v>
      </c>
      <c r="G73" s="151">
        <v>1.7412716318999999</v>
      </c>
      <c r="H73" s="151">
        <v>4.2911033879999998</v>
      </c>
      <c r="I73" s="151">
        <v>4.9056520140000002</v>
      </c>
      <c r="J73" s="151">
        <v>4.2611374350000002</v>
      </c>
      <c r="K73" s="151">
        <v>3.8968084649999999</v>
      </c>
      <c r="L73" s="151">
        <v>3.5312982989999999</v>
      </c>
      <c r="M73" s="151">
        <v>4.0154434859999997</v>
      </c>
      <c r="N73" s="151">
        <v>3.7777538819999998</v>
      </c>
      <c r="O73" s="151">
        <v>4.237309668</v>
      </c>
      <c r="P73" s="151">
        <v>4.7594398440000001</v>
      </c>
      <c r="Q73" s="151">
        <v>3.9407458664999999</v>
      </c>
      <c r="R73" s="151">
        <v>4.0745737650000002</v>
      </c>
      <c r="S73" s="151">
        <v>5.7037204906000003</v>
      </c>
      <c r="T73" s="151">
        <v>5.1443012507999999</v>
      </c>
      <c r="U73" s="151">
        <v>7.4790161153000003</v>
      </c>
      <c r="V73" s="151">
        <v>7.5973921088000003</v>
      </c>
      <c r="W73" s="151">
        <v>7.0367766670999998</v>
      </c>
      <c r="X73" s="151">
        <v>7.9448247682000002</v>
      </c>
      <c r="Y73" s="151">
        <v>7.6634068712000003</v>
      </c>
      <c r="Z73" s="151">
        <v>8.7837393145</v>
      </c>
      <c r="AA73" s="151">
        <v>11.285723340400001</v>
      </c>
      <c r="AB73" s="151">
        <v>15.6684732041</v>
      </c>
      <c r="AC73" s="151">
        <v>14.854001050500001</v>
      </c>
      <c r="AD73" s="151">
        <v>14.142769639999999</v>
      </c>
      <c r="AE73" s="151">
        <v>13.1988560664971</v>
      </c>
      <c r="AF73" s="151">
        <v>15.257368389153701</v>
      </c>
      <c r="AG73" s="151">
        <v>15.550739340094699</v>
      </c>
      <c r="AH73" s="151">
        <v>15.6381287658019</v>
      </c>
      <c r="AI73" s="151">
        <v>15.993574873168599</v>
      </c>
      <c r="AJ73" s="151">
        <v>18.742773796624501</v>
      </c>
      <c r="AK73" s="151">
        <v>25.398901731794599</v>
      </c>
      <c r="AL73" s="151">
        <v>28.090251537229001</v>
      </c>
      <c r="AM73" s="151">
        <v>30.816771874015998</v>
      </c>
      <c r="AN73" s="151">
        <v>31.655649107551699</v>
      </c>
      <c r="AO73" s="151">
        <v>29.547261102641802</v>
      </c>
      <c r="AP73" s="151">
        <v>32.809769959773298</v>
      </c>
      <c r="AQ73" s="151">
        <v>35.8028083599986</v>
      </c>
      <c r="AR73" s="151">
        <v>35.424468092872402</v>
      </c>
      <c r="AS73" s="151">
        <v>42.367980243425201</v>
      </c>
      <c r="AT73" s="151">
        <v>41.753714648453403</v>
      </c>
      <c r="AU73" s="151">
        <v>49.041681328828403</v>
      </c>
      <c r="AV73" s="151">
        <v>52.209330123868298</v>
      </c>
      <c r="AW73" s="151">
        <v>57.5693272605468</v>
      </c>
      <c r="AX73" s="151">
        <v>65.668894188160394</v>
      </c>
      <c r="AY73" s="151">
        <v>65.199967972187295</v>
      </c>
      <c r="AZ73" s="151">
        <v>68.698803869468094</v>
      </c>
      <c r="BA73" s="151">
        <v>69.067481209464503</v>
      </c>
      <c r="BB73" s="151">
        <v>74.275733982931598</v>
      </c>
      <c r="BC73" s="151">
        <v>76.174268546914504</v>
      </c>
      <c r="BD73" s="151">
        <v>77.659181876190104</v>
      </c>
      <c r="BE73" s="194">
        <v>75.379583188288294</v>
      </c>
      <c r="BF73" s="152">
        <v>-3.2005923487419999E-2</v>
      </c>
      <c r="BG73" s="153">
        <v>6.4019945868354397E-2</v>
      </c>
      <c r="BH73" s="153">
        <v>2.3568164213146801E-3</v>
      </c>
    </row>
    <row r="74" spans="1:60">
      <c r="A74" s="144" t="s">
        <v>319</v>
      </c>
      <c r="B74" s="151">
        <v>0.30802509300000003</v>
      </c>
      <c r="C74" s="151">
        <v>0.30684431099999998</v>
      </c>
      <c r="D74" s="151">
        <v>0.44049198899999997</v>
      </c>
      <c r="E74" s="151">
        <v>1.3424760929999999</v>
      </c>
      <c r="F74" s="151">
        <v>2.0937119970000002</v>
      </c>
      <c r="G74" s="151">
        <v>2.3692931850000001</v>
      </c>
      <c r="H74" s="151">
        <v>2.3499727770000001</v>
      </c>
      <c r="I74" s="151">
        <v>2.5988603430000001</v>
      </c>
      <c r="J74" s="151">
        <v>3.6866036187</v>
      </c>
      <c r="K74" s="151">
        <v>3.2480969486000002</v>
      </c>
      <c r="L74" s="151">
        <v>4.8292092815999998</v>
      </c>
      <c r="M74" s="151">
        <v>2.9983288976072999</v>
      </c>
      <c r="N74" s="151">
        <v>4.2193119109957804</v>
      </c>
      <c r="O74" s="151">
        <v>4.0515770912545497</v>
      </c>
      <c r="P74" s="151">
        <v>9.4403758656070202</v>
      </c>
      <c r="Q74" s="151">
        <v>9.3333050483302493</v>
      </c>
      <c r="R74" s="151">
        <v>8.8234084797194097</v>
      </c>
      <c r="S74" s="151">
        <v>9.5083626284022493</v>
      </c>
      <c r="T74" s="151">
        <v>10.0260161760062</v>
      </c>
      <c r="U74" s="151">
        <v>11.3916115226786</v>
      </c>
      <c r="V74" s="151">
        <v>10.7937145994832</v>
      </c>
      <c r="W74" s="151">
        <v>11.644174186271901</v>
      </c>
      <c r="X74" s="151">
        <v>11.3304785129314</v>
      </c>
      <c r="Y74" s="151">
        <v>12.0783425173864</v>
      </c>
      <c r="Z74" s="151">
        <v>12.6960502843017</v>
      </c>
      <c r="AA74" s="151">
        <v>12.858314315507901</v>
      </c>
      <c r="AB74" s="151">
        <v>15.1684662593516</v>
      </c>
      <c r="AC74" s="151">
        <v>24.005636448823701</v>
      </c>
      <c r="AD74" s="151">
        <v>25.712232699918001</v>
      </c>
      <c r="AE74" s="151">
        <v>26.221171117647099</v>
      </c>
      <c r="AF74" s="151">
        <v>26.3964745149094</v>
      </c>
      <c r="AG74" s="151">
        <v>19.587435908546301</v>
      </c>
      <c r="AH74" s="151">
        <v>21.149732125989001</v>
      </c>
      <c r="AI74" s="151">
        <v>22.9504816873668</v>
      </c>
      <c r="AJ74" s="151">
        <v>25.899909011921299</v>
      </c>
      <c r="AK74" s="151">
        <v>22.570032751623501</v>
      </c>
      <c r="AL74" s="151">
        <v>21.615267304328</v>
      </c>
      <c r="AM74" s="151">
        <v>24.460889281756</v>
      </c>
      <c r="AN74" s="151">
        <v>27.3065061812271</v>
      </c>
      <c r="AO74" s="151">
        <v>33.552148325379001</v>
      </c>
      <c r="AP74" s="151">
        <v>37.742304860129003</v>
      </c>
      <c r="AQ74" s="151">
        <v>39.996646875731201</v>
      </c>
      <c r="AR74" s="151">
        <v>45.3598089955292</v>
      </c>
      <c r="AS74" s="151">
        <v>50.350484880465501</v>
      </c>
      <c r="AT74" s="151">
        <v>51.132667839740499</v>
      </c>
      <c r="AU74" s="151">
        <v>59.8637670336959</v>
      </c>
      <c r="AV74" s="151">
        <v>68.675372483641794</v>
      </c>
      <c r="AW74" s="151">
        <v>78.499191011978198</v>
      </c>
      <c r="AX74" s="151">
        <v>86.6122405261723</v>
      </c>
      <c r="AY74" s="151">
        <v>94.682862113273302</v>
      </c>
      <c r="AZ74" s="151">
        <v>109.521872455531</v>
      </c>
      <c r="BA74" s="151">
        <v>107.214788533443</v>
      </c>
      <c r="BB74" s="151">
        <v>103.37809712265199</v>
      </c>
      <c r="BC74" s="151">
        <v>90.056036655468304</v>
      </c>
      <c r="BD74" s="151">
        <v>98.515056917251997</v>
      </c>
      <c r="BE74" s="194">
        <v>85.032493005322394</v>
      </c>
      <c r="BF74" s="152">
        <v>-0.139216212799948</v>
      </c>
      <c r="BG74" s="153">
        <v>6.7776641324118495E-2</v>
      </c>
      <c r="BH74" s="153">
        <v>2.65862409134953E-3</v>
      </c>
    </row>
    <row r="75" spans="1:60">
      <c r="A75" s="144" t="s">
        <v>320</v>
      </c>
      <c r="B75" s="151">
        <v>62.489927850400001</v>
      </c>
      <c r="C75" s="151">
        <v>63.261300317</v>
      </c>
      <c r="D75" s="151">
        <v>64.085434833600004</v>
      </c>
      <c r="E75" s="151">
        <v>64.973714954299993</v>
      </c>
      <c r="F75" s="151">
        <v>65.942558520700004</v>
      </c>
      <c r="G75" s="151">
        <v>67.046536631199999</v>
      </c>
      <c r="H75" s="151">
        <v>67.077046851700004</v>
      </c>
      <c r="I75" s="151">
        <v>71.857632776800003</v>
      </c>
      <c r="J75" s="151">
        <v>76.499828392500007</v>
      </c>
      <c r="K75" s="151">
        <v>80.863327322900005</v>
      </c>
      <c r="L75" s="151">
        <v>62.6643408861</v>
      </c>
      <c r="M75" s="151">
        <v>72.359505374551006</v>
      </c>
      <c r="N75" s="151">
        <v>85.632049879535401</v>
      </c>
      <c r="O75" s="151">
        <v>94.936753766739699</v>
      </c>
      <c r="P75" s="151">
        <v>115.84079879242</v>
      </c>
      <c r="Q75" s="151">
        <v>97.911755768619201</v>
      </c>
      <c r="R75" s="151">
        <v>110.444242603131</v>
      </c>
      <c r="S75" s="151">
        <v>122.508149049561</v>
      </c>
      <c r="T75" s="151">
        <v>133.882314557602</v>
      </c>
      <c r="U75" s="151">
        <v>156.87023018295301</v>
      </c>
      <c r="V75" s="151">
        <v>161.54047853132101</v>
      </c>
      <c r="W75" s="151">
        <v>158.848116524689</v>
      </c>
      <c r="X75" s="151">
        <v>168.29271674727099</v>
      </c>
      <c r="Y75" s="151">
        <v>173.22223220084399</v>
      </c>
      <c r="Z75" s="151">
        <v>168.78033703673199</v>
      </c>
      <c r="AA75" s="151">
        <v>202.28258005668499</v>
      </c>
      <c r="AB75" s="151">
        <v>212.06111395752299</v>
      </c>
      <c r="AC75" s="151">
        <v>208.57627884239</v>
      </c>
      <c r="AD75" s="151">
        <v>212.97962359482401</v>
      </c>
      <c r="AE75" s="151">
        <v>249.451930035175</v>
      </c>
      <c r="AF75" s="151">
        <v>242.05291167199599</v>
      </c>
      <c r="AG75" s="151">
        <v>246.54543861759001</v>
      </c>
      <c r="AH75" s="151">
        <v>250.85297657086301</v>
      </c>
      <c r="AI75" s="151">
        <v>265.04410219263002</v>
      </c>
      <c r="AJ75" s="151">
        <v>269.83505354976199</v>
      </c>
      <c r="AK75" s="151">
        <v>278.18768739803198</v>
      </c>
      <c r="AL75" s="151">
        <v>287.16515736050502</v>
      </c>
      <c r="AM75" s="151">
        <v>295.179715298872</v>
      </c>
      <c r="AN75" s="151">
        <v>314.65853614803501</v>
      </c>
      <c r="AO75" s="151">
        <v>340.37788077575101</v>
      </c>
      <c r="AP75" s="151">
        <v>342.75390816586503</v>
      </c>
      <c r="AQ75" s="151">
        <v>360.12765943210297</v>
      </c>
      <c r="AR75" s="151">
        <v>379.23820793493098</v>
      </c>
      <c r="AS75" s="151">
        <v>411.97650157281498</v>
      </c>
      <c r="AT75" s="151">
        <v>426.86332823244197</v>
      </c>
      <c r="AU75" s="151">
        <v>471.96134322595401</v>
      </c>
      <c r="AV75" s="151">
        <v>499.81780923915301</v>
      </c>
      <c r="AW75" s="151">
        <v>524.99873790193999</v>
      </c>
      <c r="AX75" s="151">
        <v>534.10565939782703</v>
      </c>
      <c r="AY75" s="151">
        <v>569.53955186572</v>
      </c>
      <c r="AZ75" s="151">
        <v>586.87331842174399</v>
      </c>
      <c r="BA75" s="151">
        <v>599.06273927569305</v>
      </c>
      <c r="BB75" s="151">
        <v>593.782389931946</v>
      </c>
      <c r="BC75" s="151">
        <v>575.47787973181698</v>
      </c>
      <c r="BD75" s="151">
        <v>574.38736203962799</v>
      </c>
      <c r="BE75" s="194">
        <v>565.09502630518102</v>
      </c>
      <c r="BF75" s="152">
        <v>-1.8865859404837301E-2</v>
      </c>
      <c r="BG75" s="153">
        <v>3.012897493668E-2</v>
      </c>
      <c r="BH75" s="153">
        <v>1.7668248898015E-2</v>
      </c>
    </row>
    <row r="76" spans="1:60">
      <c r="A76" s="144" t="s">
        <v>321</v>
      </c>
      <c r="B76" s="151">
        <v>0.218803720992403</v>
      </c>
      <c r="C76" s="151">
        <v>0.23352868376705499</v>
      </c>
      <c r="D76" s="151">
        <v>1.1449203945958999</v>
      </c>
      <c r="E76" s="151">
        <v>1.4617727004860199</v>
      </c>
      <c r="F76" s="151">
        <v>1.4732521139344099</v>
      </c>
      <c r="G76" s="151">
        <v>2.01648447319611</v>
      </c>
      <c r="H76" s="151">
        <v>3.0466376249999998</v>
      </c>
      <c r="I76" s="151">
        <v>3.2813890080000001</v>
      </c>
      <c r="J76" s="151">
        <v>4.2904929149999997</v>
      </c>
      <c r="K76" s="151">
        <v>4.7690401949999996</v>
      </c>
      <c r="L76" s="151">
        <v>5.2595311860000002</v>
      </c>
      <c r="M76" s="151">
        <v>6.7748128349999996</v>
      </c>
      <c r="N76" s="151">
        <v>11.088406904999999</v>
      </c>
      <c r="O76" s="151">
        <v>12.7796373523</v>
      </c>
      <c r="P76" s="151">
        <v>15.2469106953</v>
      </c>
      <c r="Q76" s="151">
        <v>25.8874615364</v>
      </c>
      <c r="R76" s="151">
        <v>29.7834499933</v>
      </c>
      <c r="S76" s="151">
        <v>32.275029340000003</v>
      </c>
      <c r="T76" s="151">
        <v>31.118438920799999</v>
      </c>
      <c r="U76" s="151">
        <v>38.334978092100002</v>
      </c>
      <c r="V76" s="151">
        <v>47.744272565999999</v>
      </c>
      <c r="W76" s="151">
        <v>57.869685817099999</v>
      </c>
      <c r="X76" s="151">
        <v>64.406778997200007</v>
      </c>
      <c r="Y76" s="151">
        <v>72.054455119400004</v>
      </c>
      <c r="Z76" s="151">
        <v>80.293666308300004</v>
      </c>
      <c r="AA76" s="151">
        <v>81.694236860800004</v>
      </c>
      <c r="AB76" s="151">
        <v>100.24377426949999</v>
      </c>
      <c r="AC76" s="151">
        <v>97.5200461684</v>
      </c>
      <c r="AD76" s="151">
        <v>101.3926902166</v>
      </c>
      <c r="AE76" s="151">
        <v>110.6293319138</v>
      </c>
      <c r="AF76" s="151">
        <v>114.6024559753</v>
      </c>
      <c r="AG76" s="151">
        <v>117.00531326460001</v>
      </c>
      <c r="AH76" s="151">
        <v>121.6622675541</v>
      </c>
      <c r="AI76" s="151">
        <v>124.1354637254</v>
      </c>
      <c r="AJ76" s="151">
        <v>124.487107139</v>
      </c>
      <c r="AK76" s="151">
        <v>123.5836599212</v>
      </c>
      <c r="AL76" s="151">
        <v>124.22602212993399</v>
      </c>
      <c r="AM76" s="151">
        <v>132.40676932571</v>
      </c>
      <c r="AN76" s="151">
        <v>142.06223734517599</v>
      </c>
      <c r="AO76" s="151">
        <v>152.49188560817501</v>
      </c>
      <c r="AP76" s="151">
        <v>159.135039752502</v>
      </c>
      <c r="AQ76" s="151">
        <v>168.10598224390199</v>
      </c>
      <c r="AR76" s="151">
        <v>184.760401474486</v>
      </c>
      <c r="AS76" s="151">
        <v>210.53919622407901</v>
      </c>
      <c r="AT76" s="151">
        <v>204.33235258618399</v>
      </c>
      <c r="AU76" s="151">
        <v>213.75074561520199</v>
      </c>
      <c r="AV76" s="151">
        <v>220.71973082033699</v>
      </c>
      <c r="AW76" s="151">
        <v>231.85695748355101</v>
      </c>
      <c r="AX76" s="151">
        <v>247.254579736506</v>
      </c>
      <c r="AY76" s="151">
        <v>243.50623381460099</v>
      </c>
      <c r="AZ76" s="151">
        <v>265.55397429532098</v>
      </c>
      <c r="BA76" s="151">
        <v>276.19297542178299</v>
      </c>
      <c r="BB76" s="151">
        <v>278.054893201884</v>
      </c>
      <c r="BC76" s="151">
        <v>272.68404171910601</v>
      </c>
      <c r="BD76" s="151">
        <v>269.93007133534701</v>
      </c>
      <c r="BE76" s="194">
        <v>243.75057768453399</v>
      </c>
      <c r="BF76" s="152">
        <v>-9.9453457345224205E-2</v>
      </c>
      <c r="BG76" s="153">
        <v>2.8232705144958199E-2</v>
      </c>
      <c r="BH76" s="153">
        <v>7.6211003018799702E-3</v>
      </c>
    </row>
    <row r="77" spans="1:60">
      <c r="A77" s="144" t="s">
        <v>322</v>
      </c>
      <c r="B77" s="151">
        <v>17.7020473807111</v>
      </c>
      <c r="C77" s="151">
        <v>18.427657787168901</v>
      </c>
      <c r="D77" s="151">
        <v>19.1600793787015</v>
      </c>
      <c r="E77" s="151">
        <v>20.346512669076599</v>
      </c>
      <c r="F77" s="151">
        <v>21.224243463595499</v>
      </c>
      <c r="G77" s="151">
        <v>21.2526025146405</v>
      </c>
      <c r="H77" s="151">
        <v>22.696811698391802</v>
      </c>
      <c r="I77" s="151">
        <v>22.593723543891301</v>
      </c>
      <c r="J77" s="151">
        <v>25.3118263648817</v>
      </c>
      <c r="K77" s="151">
        <v>27.6019231451846</v>
      </c>
      <c r="L77" s="151">
        <v>30.051832552754998</v>
      </c>
      <c r="M77" s="151">
        <v>33.867876050809102</v>
      </c>
      <c r="N77" s="151">
        <v>37.042026529840399</v>
      </c>
      <c r="O77" s="151">
        <v>38.507477712393502</v>
      </c>
      <c r="P77" s="151">
        <v>43.816512327884404</v>
      </c>
      <c r="Q77" s="151">
        <v>41.666450536838397</v>
      </c>
      <c r="R77" s="151">
        <v>43.518923862024302</v>
      </c>
      <c r="S77" s="151">
        <v>51.323247161897299</v>
      </c>
      <c r="T77" s="151">
        <v>55.016544030889897</v>
      </c>
      <c r="U77" s="151">
        <v>59.561905742554501</v>
      </c>
      <c r="V77" s="151">
        <v>60.682476053685498</v>
      </c>
      <c r="W77" s="151">
        <v>61.111256150524198</v>
      </c>
      <c r="X77" s="151">
        <v>65.2322884180236</v>
      </c>
      <c r="Y77" s="151">
        <v>67.5052988814504</v>
      </c>
      <c r="Z77" s="151">
        <v>68.009555539704607</v>
      </c>
      <c r="AA77" s="151">
        <v>71.868620985151196</v>
      </c>
      <c r="AB77" s="151">
        <v>77.0597227963774</v>
      </c>
      <c r="AC77" s="151">
        <v>79.5733636307381</v>
      </c>
      <c r="AD77" s="151">
        <v>81.641684011791597</v>
      </c>
      <c r="AE77" s="151">
        <v>84.359880476270604</v>
      </c>
      <c r="AF77" s="151">
        <v>91.008584431576693</v>
      </c>
      <c r="AG77" s="151">
        <v>92.494815804201707</v>
      </c>
      <c r="AH77" s="151">
        <v>99.0679171407117</v>
      </c>
      <c r="AI77" s="151">
        <v>104.12123044487301</v>
      </c>
      <c r="AJ77" s="151">
        <v>106.24021288708499</v>
      </c>
      <c r="AK77" s="151">
        <v>107.506663475005</v>
      </c>
      <c r="AL77" s="151">
        <v>111.47779598199401</v>
      </c>
      <c r="AM77" s="151">
        <v>114.559587996871</v>
      </c>
      <c r="AN77" s="151">
        <v>119.873562092165</v>
      </c>
      <c r="AO77" s="151">
        <v>124.46231898394799</v>
      </c>
      <c r="AP77" s="151">
        <v>138.33243029845499</v>
      </c>
      <c r="AQ77" s="151">
        <v>142.969327826713</v>
      </c>
      <c r="AR77" s="151">
        <v>149.32056259961399</v>
      </c>
      <c r="AS77" s="151">
        <v>155.238656432852</v>
      </c>
      <c r="AT77" s="151">
        <v>155.22072637504499</v>
      </c>
      <c r="AU77" s="151">
        <v>152.58244623913299</v>
      </c>
      <c r="AV77" s="151">
        <v>145.81928009717601</v>
      </c>
      <c r="AW77" s="151">
        <v>138.310978955152</v>
      </c>
      <c r="AX77" s="151">
        <v>131.34387065501301</v>
      </c>
      <c r="AY77" s="151">
        <v>131.01604827730199</v>
      </c>
      <c r="AZ77" s="151">
        <v>121.340481444966</v>
      </c>
      <c r="BA77" s="151">
        <v>119.322176643969</v>
      </c>
      <c r="BB77" s="151">
        <v>120.723831429185</v>
      </c>
      <c r="BC77" s="151">
        <v>117.743842913327</v>
      </c>
      <c r="BD77" s="151">
        <v>120.35700466288699</v>
      </c>
      <c r="BE77" s="194">
        <v>116.83165011750199</v>
      </c>
      <c r="BF77" s="152">
        <v>-3.1943024130126403E-2</v>
      </c>
      <c r="BG77" s="153">
        <v>-2.5117743664441299E-2</v>
      </c>
      <c r="BH77" s="153">
        <v>3.6528558514104499E-3</v>
      </c>
    </row>
    <row r="78" spans="1:60" s="145" customFormat="1">
      <c r="A78" s="154" t="s">
        <v>323</v>
      </c>
      <c r="B78" s="155">
        <v>136.96395043170301</v>
      </c>
      <c r="C78" s="155">
        <v>142.55178065228699</v>
      </c>
      <c r="D78" s="155">
        <v>148.863748791733</v>
      </c>
      <c r="E78" s="155">
        <v>157.026509444749</v>
      </c>
      <c r="F78" s="155">
        <v>164.75271303990999</v>
      </c>
      <c r="G78" s="155">
        <v>171.50740861760099</v>
      </c>
      <c r="H78" s="155">
        <v>181.085166528663</v>
      </c>
      <c r="I78" s="155">
        <v>196.32652914126501</v>
      </c>
      <c r="J78" s="155">
        <v>216.08465251812299</v>
      </c>
      <c r="K78" s="155">
        <v>228.505520248838</v>
      </c>
      <c r="L78" s="155">
        <v>225.145815329399</v>
      </c>
      <c r="M78" s="155">
        <v>256.65116457993798</v>
      </c>
      <c r="N78" s="155">
        <v>291.62654349254598</v>
      </c>
      <c r="O78" s="155">
        <v>301.98818889882898</v>
      </c>
      <c r="P78" s="155">
        <v>354.62149432023301</v>
      </c>
      <c r="Q78" s="155">
        <v>339.25697739745101</v>
      </c>
      <c r="R78" s="155">
        <v>366.09433179329397</v>
      </c>
      <c r="S78" s="155">
        <v>405.51849451284301</v>
      </c>
      <c r="T78" s="155">
        <v>446.64457412071499</v>
      </c>
      <c r="U78" s="155">
        <v>500.81055872041901</v>
      </c>
      <c r="V78" s="155">
        <v>531.86450237892802</v>
      </c>
      <c r="W78" s="155">
        <v>539.00907825086301</v>
      </c>
      <c r="X78" s="155">
        <v>574.71478555112697</v>
      </c>
      <c r="Y78" s="155">
        <v>603.90905111070003</v>
      </c>
      <c r="Z78" s="155">
        <v>634.67023852519799</v>
      </c>
      <c r="AA78" s="155">
        <v>670.71188321014301</v>
      </c>
      <c r="AB78" s="155">
        <v>705.97795817131498</v>
      </c>
      <c r="AC78" s="155">
        <v>758.15146766470798</v>
      </c>
      <c r="AD78" s="155">
        <v>781.13105436331898</v>
      </c>
      <c r="AE78" s="155">
        <v>873.45056368332905</v>
      </c>
      <c r="AF78" s="155">
        <v>897.53434924814303</v>
      </c>
      <c r="AG78" s="155">
        <v>920.29735277529403</v>
      </c>
      <c r="AH78" s="155">
        <v>964.18531181581102</v>
      </c>
      <c r="AI78" s="155">
        <v>972.75064104433602</v>
      </c>
      <c r="AJ78" s="155">
        <v>992.34928508787903</v>
      </c>
      <c r="AK78" s="155">
        <v>1044.88543558333</v>
      </c>
      <c r="AL78" s="155">
        <v>1090.2999196629401</v>
      </c>
      <c r="AM78" s="155">
        <v>1142.2017270844501</v>
      </c>
      <c r="AN78" s="155">
        <v>1190.9438520794599</v>
      </c>
      <c r="AO78" s="155">
        <v>1281.13668329348</v>
      </c>
      <c r="AP78" s="155">
        <v>1339.0006920097701</v>
      </c>
      <c r="AQ78" s="155">
        <v>1407.11274042125</v>
      </c>
      <c r="AR78" s="155">
        <v>1483.7806406058801</v>
      </c>
      <c r="AS78" s="155">
        <v>1589.4441040946799</v>
      </c>
      <c r="AT78" s="155">
        <v>1612.90948923371</v>
      </c>
      <c r="AU78" s="155">
        <v>1709.7690221100499</v>
      </c>
      <c r="AV78" s="155">
        <v>1770.1002178031599</v>
      </c>
      <c r="AW78" s="155">
        <v>1835.8022700157001</v>
      </c>
      <c r="AX78" s="155">
        <v>1893.40162503438</v>
      </c>
      <c r="AY78" s="155">
        <v>1939.90349922324</v>
      </c>
      <c r="AZ78" s="155">
        <v>1987.25875758455</v>
      </c>
      <c r="BA78" s="155">
        <v>2040.83875136806</v>
      </c>
      <c r="BB78" s="155">
        <v>2050.0499305404301</v>
      </c>
      <c r="BC78" s="155">
        <v>2054.18935890282</v>
      </c>
      <c r="BD78" s="155">
        <v>2103.63852496458</v>
      </c>
      <c r="BE78" s="155">
        <v>2025.2658064396601</v>
      </c>
      <c r="BF78" s="156">
        <v>-3.9886240274423002E-2</v>
      </c>
      <c r="BG78" s="156">
        <v>2.6918817078756398E-2</v>
      </c>
      <c r="BH78" s="156">
        <v>6.3321917000009498E-2</v>
      </c>
    </row>
    <row r="79" spans="1:60">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c r="AC79" s="151"/>
      <c r="AD79" s="151"/>
      <c r="AE79" s="151"/>
      <c r="AF79" s="151"/>
      <c r="AG79" s="151"/>
      <c r="AH79" s="151"/>
      <c r="AI79" s="151"/>
      <c r="AJ79" s="151"/>
      <c r="AK79" s="151"/>
      <c r="AL79" s="151"/>
      <c r="AM79" s="151"/>
      <c r="AN79" s="151"/>
      <c r="AO79" s="151"/>
      <c r="AP79" s="151"/>
      <c r="AQ79" s="151"/>
      <c r="AR79" s="151"/>
      <c r="AS79" s="151"/>
      <c r="AT79" s="151"/>
      <c r="AU79" s="151"/>
      <c r="AV79" s="151"/>
      <c r="AW79" s="151"/>
      <c r="AX79" s="151"/>
      <c r="AY79" s="151"/>
      <c r="AZ79" s="151"/>
      <c r="BA79" s="151"/>
      <c r="BB79" s="151"/>
      <c r="BC79" s="151"/>
      <c r="BD79" s="151"/>
      <c r="BE79" s="194"/>
      <c r="BF79" s="152"/>
      <c r="BG79" s="153"/>
      <c r="BH79" s="153"/>
    </row>
    <row r="80" spans="1:60">
      <c r="A80" s="148" t="s">
        <v>324</v>
      </c>
      <c r="B80" s="151">
        <v>5.5687527761000002</v>
      </c>
      <c r="C80" s="151">
        <v>6.8675059785999997</v>
      </c>
      <c r="D80" s="151">
        <v>6.3693069022</v>
      </c>
      <c r="E80" s="151">
        <v>6.7711372299999999</v>
      </c>
      <c r="F80" s="151">
        <v>7.5921183509999999</v>
      </c>
      <c r="G80" s="151">
        <v>8.2644246325000008</v>
      </c>
      <c r="H80" s="151">
        <v>8.9308441677000001</v>
      </c>
      <c r="I80" s="151">
        <v>9.9864805261999994</v>
      </c>
      <c r="J80" s="151">
        <v>11.612214034400001</v>
      </c>
      <c r="K80" s="151">
        <v>12.9736952606</v>
      </c>
      <c r="L80" s="151">
        <v>15.475229450900001</v>
      </c>
      <c r="M80" s="151">
        <v>17.8837581216</v>
      </c>
      <c r="N80" s="151">
        <v>19.344210753199999</v>
      </c>
      <c r="O80" s="151">
        <v>24.534641815600001</v>
      </c>
      <c r="P80" s="151">
        <v>32.111406676199998</v>
      </c>
      <c r="Q80" s="151">
        <v>38.515784769699998</v>
      </c>
      <c r="R80" s="151">
        <v>46.310180658699998</v>
      </c>
      <c r="S80" s="151">
        <v>54.258441726100003</v>
      </c>
      <c r="T80" s="151">
        <v>59.032390566899998</v>
      </c>
      <c r="U80" s="151">
        <v>56.957719137399998</v>
      </c>
      <c r="V80" s="151">
        <v>57.612451381500001</v>
      </c>
      <c r="W80" s="151">
        <v>60.985561377800003</v>
      </c>
      <c r="X80" s="151">
        <v>62.674556869</v>
      </c>
      <c r="Y80" s="151">
        <v>66.885058725099995</v>
      </c>
      <c r="Z80" s="151">
        <v>65.134722602599993</v>
      </c>
      <c r="AA80" s="151">
        <v>65.3538273166388</v>
      </c>
      <c r="AB80" s="151">
        <v>65.278287355589896</v>
      </c>
      <c r="AC80" s="151">
        <v>66.562375391534104</v>
      </c>
      <c r="AD80" s="151">
        <v>62.124192225866501</v>
      </c>
      <c r="AE80" s="151">
        <v>62.815184916807397</v>
      </c>
      <c r="AF80" s="151">
        <v>65.159314553586896</v>
      </c>
      <c r="AG80" s="151">
        <v>64.334883846144294</v>
      </c>
      <c r="AH80" s="151">
        <v>61.840854779206303</v>
      </c>
      <c r="AI80" s="151">
        <v>64.410321237409505</v>
      </c>
      <c r="AJ80" s="151">
        <v>64.428168927886503</v>
      </c>
      <c r="AK80" s="151">
        <v>62.594872727915401</v>
      </c>
      <c r="AL80" s="151">
        <v>64.9326265944146</v>
      </c>
      <c r="AM80" s="151">
        <v>67.855492242760107</v>
      </c>
      <c r="AN80" s="151">
        <v>70.954476825326694</v>
      </c>
      <c r="AO80" s="151">
        <v>74.306881594934296</v>
      </c>
      <c r="AP80" s="151">
        <v>76.945452844436204</v>
      </c>
      <c r="AQ80" s="151">
        <v>80.803201639875596</v>
      </c>
      <c r="AR80" s="151">
        <v>85.218883823562706</v>
      </c>
      <c r="AS80" s="151">
        <v>90.622267981207997</v>
      </c>
      <c r="AT80" s="151">
        <v>95.672767596934506</v>
      </c>
      <c r="AU80" s="151">
        <v>94.598406718257905</v>
      </c>
      <c r="AV80" s="151">
        <v>100.577985544334</v>
      </c>
      <c r="AW80" s="151">
        <v>108.876630346957</v>
      </c>
      <c r="AX80" s="151">
        <v>115.439977699118</v>
      </c>
      <c r="AY80" s="151">
        <v>123.59726811525501</v>
      </c>
      <c r="AZ80" s="151">
        <v>128.96696607813399</v>
      </c>
      <c r="BA80" s="151">
        <v>127.695873703456</v>
      </c>
      <c r="BB80" s="151">
        <v>130.730422902877</v>
      </c>
      <c r="BC80" s="151">
        <v>137.68415300676401</v>
      </c>
      <c r="BD80" s="151">
        <v>141.25595702420199</v>
      </c>
      <c r="BE80" s="194">
        <v>129.76580574264301</v>
      </c>
      <c r="BF80" s="152">
        <v>-8.3852765666654297E-2</v>
      </c>
      <c r="BG80" s="153">
        <v>3.9733036461452501E-2</v>
      </c>
      <c r="BH80" s="153">
        <v>4.0572548820740698E-3</v>
      </c>
    </row>
    <row r="81" spans="1:60">
      <c r="A81" s="148" t="s">
        <v>325</v>
      </c>
      <c r="B81" s="151">
        <v>22.9015582589</v>
      </c>
      <c r="C81" s="151">
        <v>24.025285808500001</v>
      </c>
      <c r="D81" s="151">
        <v>20.1245571806</v>
      </c>
      <c r="E81" s="151">
        <v>21.062653505299998</v>
      </c>
      <c r="F81" s="151">
        <v>15.8805010404</v>
      </c>
      <c r="G81" s="151">
        <v>20.200589046600001</v>
      </c>
      <c r="H81" s="151">
        <v>20.4924383393464</v>
      </c>
      <c r="I81" s="151">
        <v>23.132135868677601</v>
      </c>
      <c r="J81" s="151">
        <v>21.604228776873601</v>
      </c>
      <c r="K81" s="151">
        <v>24.6206631767304</v>
      </c>
      <c r="L81" s="151">
        <v>27.5734772191472</v>
      </c>
      <c r="M81" s="151">
        <v>32.551297828041697</v>
      </c>
      <c r="N81" s="151">
        <v>34.922639936434997</v>
      </c>
      <c r="O81" s="151">
        <v>36.323069701953699</v>
      </c>
      <c r="P81" s="151">
        <v>40.109473284847198</v>
      </c>
      <c r="Q81" s="151">
        <v>45.598727873896998</v>
      </c>
      <c r="R81" s="151">
        <v>52.515930269137499</v>
      </c>
      <c r="S81" s="151">
        <v>59.050965780665301</v>
      </c>
      <c r="T81" s="151">
        <v>64.683878924007004</v>
      </c>
      <c r="U81" s="151">
        <v>70.366685675198795</v>
      </c>
      <c r="V81" s="151">
        <v>73.136265875134498</v>
      </c>
      <c r="W81" s="151">
        <v>74.701169231407505</v>
      </c>
      <c r="X81" s="151">
        <v>79.720644200408501</v>
      </c>
      <c r="Y81" s="151">
        <v>80.643734636711798</v>
      </c>
      <c r="Z81" s="151">
        <v>84.909504159719006</v>
      </c>
      <c r="AA81" s="151">
        <v>86.502724744991795</v>
      </c>
      <c r="AB81" s="151">
        <v>87.137610903277405</v>
      </c>
      <c r="AC81" s="151">
        <v>85.621712474906104</v>
      </c>
      <c r="AD81" s="151">
        <v>84.033181985118006</v>
      </c>
      <c r="AE81" s="151">
        <v>88.362387530006899</v>
      </c>
      <c r="AF81" s="151">
        <v>93.499155408233904</v>
      </c>
      <c r="AG81" s="151">
        <v>99.455228712750596</v>
      </c>
      <c r="AH81" s="151">
        <v>103.912410293558</v>
      </c>
      <c r="AI81" s="151">
        <v>108.067074435919</v>
      </c>
      <c r="AJ81" s="151">
        <v>113.916221511717</v>
      </c>
      <c r="AK81" s="151">
        <v>118.837755009924</v>
      </c>
      <c r="AL81" s="151">
        <v>124.976767666367</v>
      </c>
      <c r="AM81" s="151">
        <v>122.18122120578801</v>
      </c>
      <c r="AN81" s="151">
        <v>132.162040966158</v>
      </c>
      <c r="AO81" s="151">
        <v>131.27016454964399</v>
      </c>
      <c r="AP81" s="151">
        <v>145.55534824656701</v>
      </c>
      <c r="AQ81" s="151">
        <v>148.555267516507</v>
      </c>
      <c r="AR81" s="151">
        <v>157.736471330759</v>
      </c>
      <c r="AS81" s="151">
        <v>165.70664348095201</v>
      </c>
      <c r="AT81" s="151">
        <v>174.44207095662699</v>
      </c>
      <c r="AU81" s="151">
        <v>185.62718745035801</v>
      </c>
      <c r="AV81" s="151">
        <v>187.151171550877</v>
      </c>
      <c r="AW81" s="151">
        <v>197.846454804366</v>
      </c>
      <c r="AX81" s="151">
        <v>196.63887918062699</v>
      </c>
      <c r="AY81" s="151">
        <v>201.414612243025</v>
      </c>
      <c r="AZ81" s="151">
        <v>204.8515692629</v>
      </c>
      <c r="BA81" s="151">
        <v>213.43662222392501</v>
      </c>
      <c r="BB81" s="151">
        <v>216.92841852483801</v>
      </c>
      <c r="BC81" s="151">
        <v>217.96486956817699</v>
      </c>
      <c r="BD81" s="151">
        <v>216.93493091502799</v>
      </c>
      <c r="BE81" s="194">
        <v>199.20190169884299</v>
      </c>
      <c r="BF81" s="152">
        <v>-8.4252437493913104E-2</v>
      </c>
      <c r="BG81" s="153">
        <v>2.20398402059785E-2</v>
      </c>
      <c r="BH81" s="153">
        <v>6.22824235984752E-3</v>
      </c>
    </row>
    <row r="82" spans="1:60">
      <c r="A82" s="148" t="s">
        <v>326</v>
      </c>
      <c r="B82" s="151">
        <v>3.56559041210769</v>
      </c>
      <c r="C82" s="151">
        <v>5.3403021936311497</v>
      </c>
      <c r="D82" s="151">
        <v>5.7435352745418804</v>
      </c>
      <c r="E82" s="151">
        <v>6.0745949921709403</v>
      </c>
      <c r="F82" s="151">
        <v>6.4850617932566399</v>
      </c>
      <c r="G82" s="151">
        <v>6.8817527616887197</v>
      </c>
      <c r="H82" s="151">
        <v>7.2500579521469897</v>
      </c>
      <c r="I82" s="151">
        <v>7.9136741053198101</v>
      </c>
      <c r="J82" s="151">
        <v>9.2579883036963402</v>
      </c>
      <c r="K82" s="151">
        <v>9.8472352126609604</v>
      </c>
      <c r="L82" s="151">
        <v>10.300005479199299</v>
      </c>
      <c r="M82" s="151">
        <v>11.276378074569999</v>
      </c>
      <c r="N82" s="151">
        <v>12.3948284021752</v>
      </c>
      <c r="O82" s="151">
        <v>13.225917735304201</v>
      </c>
      <c r="P82" s="151">
        <v>14.786522608199601</v>
      </c>
      <c r="Q82" s="151">
        <v>14.9258698690257</v>
      </c>
      <c r="R82" s="151">
        <v>14.8435779154687</v>
      </c>
      <c r="S82" s="151">
        <v>15.6633746055738</v>
      </c>
      <c r="T82" s="151">
        <v>16.273673443143899</v>
      </c>
      <c r="U82" s="151">
        <v>16.5756639014824</v>
      </c>
      <c r="V82" s="151">
        <v>17.173013047433599</v>
      </c>
      <c r="W82" s="151">
        <v>17.759272888106398</v>
      </c>
      <c r="X82" s="151">
        <v>18.2125543909196</v>
      </c>
      <c r="Y82" s="151">
        <v>19.156340468778801</v>
      </c>
      <c r="Z82" s="151">
        <v>20.9802026073232</v>
      </c>
      <c r="AA82" s="151">
        <v>21.315648822438799</v>
      </c>
      <c r="AB82" s="151">
        <v>21.546515954054801</v>
      </c>
      <c r="AC82" s="151">
        <v>24.248551740149601</v>
      </c>
      <c r="AD82" s="151">
        <v>25.159782561571198</v>
      </c>
      <c r="AE82" s="151">
        <v>27.295016939298002</v>
      </c>
      <c r="AF82" s="151">
        <v>27.147050950884399</v>
      </c>
      <c r="AG82" s="151">
        <v>27.624743793552</v>
      </c>
      <c r="AH82" s="151">
        <v>28.373526108802398</v>
      </c>
      <c r="AI82" s="151">
        <v>29.894788165729601</v>
      </c>
      <c r="AJ82" s="151">
        <v>31.4993922673676</v>
      </c>
      <c r="AK82" s="151">
        <v>31.5813442460312</v>
      </c>
      <c r="AL82" s="151">
        <v>34.359788368452797</v>
      </c>
      <c r="AM82" s="151">
        <v>35.371638376139998</v>
      </c>
      <c r="AN82" s="151">
        <v>34.697929632360001</v>
      </c>
      <c r="AO82" s="151">
        <v>40.120194067076</v>
      </c>
      <c r="AP82" s="151">
        <v>43.888725461404</v>
      </c>
      <c r="AQ82" s="151">
        <v>44.562642950628003</v>
      </c>
      <c r="AR82" s="151">
        <v>43.7736312696262</v>
      </c>
      <c r="AS82" s="151">
        <v>48.638962043484</v>
      </c>
      <c r="AT82" s="151">
        <v>45.152969419742398</v>
      </c>
      <c r="AU82" s="151">
        <v>49.093526079513403</v>
      </c>
      <c r="AV82" s="151">
        <v>52.912078408048203</v>
      </c>
      <c r="AW82" s="151">
        <v>53.925300534533797</v>
      </c>
      <c r="AX82" s="151">
        <v>54.310180602591402</v>
      </c>
      <c r="AY82" s="151">
        <v>56.460897989919999</v>
      </c>
      <c r="AZ82" s="151">
        <v>56.718145994183999</v>
      </c>
      <c r="BA82" s="151">
        <v>56.972320833536003</v>
      </c>
      <c r="BB82" s="151">
        <v>59.995355394911599</v>
      </c>
      <c r="BC82" s="151">
        <v>61.590914221963402</v>
      </c>
      <c r="BD82" s="151">
        <v>67.710489903404294</v>
      </c>
      <c r="BE82" s="194">
        <v>62.754838571183498</v>
      </c>
      <c r="BF82" s="152">
        <v>-7.5721097973249399E-2</v>
      </c>
      <c r="BG82" s="153">
        <v>4.1350581717154902E-2</v>
      </c>
      <c r="BH82" s="153">
        <v>1.9620914285513901E-3</v>
      </c>
    </row>
    <row r="83" spans="1:60">
      <c r="A83" s="148" t="s">
        <v>327</v>
      </c>
      <c r="B83" s="151">
        <v>113.20419410417701</v>
      </c>
      <c r="C83" s="151">
        <v>113.52191288393701</v>
      </c>
      <c r="D83" s="151">
        <v>116.842665688533</v>
      </c>
      <c r="E83" s="151">
        <v>123.105196737887</v>
      </c>
      <c r="F83" s="151">
        <v>126.252079733774</v>
      </c>
      <c r="G83" s="151">
        <v>131.621699277593</v>
      </c>
      <c r="H83" s="151">
        <v>142.21758911830199</v>
      </c>
      <c r="I83" s="151">
        <v>145.69312783163599</v>
      </c>
      <c r="J83" s="151">
        <v>156.60978033459699</v>
      </c>
      <c r="K83" s="151">
        <v>161.765683902441</v>
      </c>
      <c r="L83" s="151">
        <v>172.49991413788101</v>
      </c>
      <c r="M83" s="151">
        <v>180.03706895910699</v>
      </c>
      <c r="N83" s="151">
        <v>184.993892880011</v>
      </c>
      <c r="O83" s="151">
        <v>182.24410179471801</v>
      </c>
      <c r="P83" s="151">
        <v>190.13631703727401</v>
      </c>
      <c r="Q83" s="151">
        <v>205.857637896608</v>
      </c>
      <c r="R83" s="151">
        <v>240.268659329466</v>
      </c>
      <c r="S83" s="151">
        <v>264.04681270094301</v>
      </c>
      <c r="T83" s="151">
        <v>270.39216157028301</v>
      </c>
      <c r="U83" s="151">
        <v>290.40108848038699</v>
      </c>
      <c r="V83" s="151">
        <v>297.120088441512</v>
      </c>
      <c r="W83" s="151">
        <v>299.42426834708903</v>
      </c>
      <c r="X83" s="151">
        <v>306.76202441176503</v>
      </c>
      <c r="Y83" s="151">
        <v>330.54446789957802</v>
      </c>
      <c r="Z83" s="151">
        <v>312.52537271948597</v>
      </c>
      <c r="AA83" s="151">
        <v>324.86961087666901</v>
      </c>
      <c r="AB83" s="151">
        <v>319.22141570856201</v>
      </c>
      <c r="AC83" s="151">
        <v>327.23367771800997</v>
      </c>
      <c r="AD83" s="151">
        <v>329.59389687316002</v>
      </c>
      <c r="AE83" s="151">
        <v>340.29754196476699</v>
      </c>
      <c r="AF83" s="151">
        <v>351.15398629817201</v>
      </c>
      <c r="AG83" s="151">
        <v>357.30590499966303</v>
      </c>
      <c r="AH83" s="151">
        <v>365.14954686438801</v>
      </c>
      <c r="AI83" s="151">
        <v>357.55156376385202</v>
      </c>
      <c r="AJ83" s="151">
        <v>370.11097702201499</v>
      </c>
      <c r="AK83" s="151">
        <v>371.64958338183101</v>
      </c>
      <c r="AL83" s="151">
        <v>376.47557506394003</v>
      </c>
      <c r="AM83" s="151">
        <v>366.56266957545699</v>
      </c>
      <c r="AN83" s="151">
        <v>399.778502490432</v>
      </c>
      <c r="AO83" s="151">
        <v>439.14458056854698</v>
      </c>
      <c r="AP83" s="151">
        <v>421.66364683722497</v>
      </c>
      <c r="AQ83" s="151">
        <v>430.85894938072101</v>
      </c>
      <c r="AR83" s="151">
        <v>441.04324248122401</v>
      </c>
      <c r="AS83" s="151">
        <v>475.95471686558301</v>
      </c>
      <c r="AT83" s="151">
        <v>474.40187762108297</v>
      </c>
      <c r="AU83" s="151">
        <v>474.86426135681597</v>
      </c>
      <c r="AV83" s="151">
        <v>466.27696232330601</v>
      </c>
      <c r="AW83" s="151">
        <v>462.05214805463601</v>
      </c>
      <c r="AX83" s="151">
        <v>462.78784554119198</v>
      </c>
      <c r="AY83" s="151">
        <v>467.19052183201899</v>
      </c>
      <c r="AZ83" s="151">
        <v>455.07056540236101</v>
      </c>
      <c r="BA83" s="151">
        <v>473.89889354508199</v>
      </c>
      <c r="BB83" s="151">
        <v>469.74650631191901</v>
      </c>
      <c r="BC83" s="151">
        <v>451.32997828552197</v>
      </c>
      <c r="BD83" s="151">
        <v>462.06058181517199</v>
      </c>
      <c r="BE83" s="194">
        <v>434.09520782363802</v>
      </c>
      <c r="BF83" s="152">
        <v>-6.3090052731628807E-2</v>
      </c>
      <c r="BG83" s="153">
        <v>-2.63240848092638E-3</v>
      </c>
      <c r="BH83" s="153">
        <v>1.35724114002758E-2</v>
      </c>
    </row>
    <row r="84" spans="1:60">
      <c r="A84" s="148" t="s">
        <v>328</v>
      </c>
      <c r="B84" s="151">
        <v>23.615893467246298</v>
      </c>
      <c r="C84" s="151">
        <v>25.688655906921699</v>
      </c>
      <c r="D84" s="151">
        <v>26.571278692484402</v>
      </c>
      <c r="E84" s="151">
        <v>27.757228973834501</v>
      </c>
      <c r="F84" s="151">
        <v>28.458237925501098</v>
      </c>
      <c r="G84" s="151">
        <v>30.523380714926599</v>
      </c>
      <c r="H84" s="151">
        <v>35.207924355405602</v>
      </c>
      <c r="I84" s="151">
        <v>35.474284739015097</v>
      </c>
      <c r="J84" s="151">
        <v>37.825871797467499</v>
      </c>
      <c r="K84" s="151">
        <v>37.090792606228803</v>
      </c>
      <c r="L84" s="151">
        <v>35.005952198132903</v>
      </c>
      <c r="M84" s="151">
        <v>37.862874334886399</v>
      </c>
      <c r="N84" s="151">
        <v>36.184569968783201</v>
      </c>
      <c r="O84" s="151">
        <v>35.474769839343502</v>
      </c>
      <c r="P84" s="151">
        <v>35.802315784837099</v>
      </c>
      <c r="Q84" s="151">
        <v>37.195981197125299</v>
      </c>
      <c r="R84" s="151">
        <v>35.586604054031497</v>
      </c>
      <c r="S84" s="151">
        <v>34.376254216388297</v>
      </c>
      <c r="T84" s="151">
        <v>35.105498697911898</v>
      </c>
      <c r="U84" s="151">
        <v>34.790511265364003</v>
      </c>
      <c r="V84" s="151">
        <v>36.027236839789801</v>
      </c>
      <c r="W84" s="151">
        <v>39.403994588953204</v>
      </c>
      <c r="X84" s="151">
        <v>41.701163800598103</v>
      </c>
      <c r="Y84" s="151">
        <v>44.603702894149102</v>
      </c>
      <c r="Z84" s="151">
        <v>45.670694244399598</v>
      </c>
      <c r="AA84" s="151">
        <v>51.993834952965003</v>
      </c>
      <c r="AB84" s="151">
        <v>47.894829855590501</v>
      </c>
      <c r="AC84" s="151">
        <v>48.180750492936497</v>
      </c>
      <c r="AD84" s="151">
        <v>52.335863351241997</v>
      </c>
      <c r="AE84" s="151">
        <v>52.297428432116497</v>
      </c>
      <c r="AF84" s="151">
        <v>53.0442013686744</v>
      </c>
      <c r="AG84" s="151">
        <v>53.109853727795901</v>
      </c>
      <c r="AH84" s="151">
        <v>55.332175050101398</v>
      </c>
      <c r="AI84" s="151">
        <v>54.976564228234501</v>
      </c>
      <c r="AJ84" s="151">
        <v>54.980633671232603</v>
      </c>
      <c r="AK84" s="151">
        <v>54.415749927374598</v>
      </c>
      <c r="AL84" s="151">
        <v>57.467806215334299</v>
      </c>
      <c r="AM84" s="151">
        <v>57.299224463668203</v>
      </c>
      <c r="AN84" s="151">
        <v>55.460132184027401</v>
      </c>
      <c r="AO84" s="151">
        <v>62.238513623111203</v>
      </c>
      <c r="AP84" s="151">
        <v>63.997882588861103</v>
      </c>
      <c r="AQ84" s="151">
        <v>65.0452142196376</v>
      </c>
      <c r="AR84" s="151">
        <v>67.512082599612</v>
      </c>
      <c r="AS84" s="151">
        <v>66.747225307978496</v>
      </c>
      <c r="AT84" s="151">
        <v>70.995875056758905</v>
      </c>
      <c r="AU84" s="151">
        <v>76.131444634203902</v>
      </c>
      <c r="AV84" s="151">
        <v>80.757275355972297</v>
      </c>
      <c r="AW84" s="151">
        <v>79.661850863538007</v>
      </c>
      <c r="AX84" s="151">
        <v>89.683948631206903</v>
      </c>
      <c r="AY84" s="151">
        <v>99.994677871610506</v>
      </c>
      <c r="AZ84" s="151">
        <v>104.879982811004</v>
      </c>
      <c r="BA84" s="151">
        <v>103.003502587374</v>
      </c>
      <c r="BB84" s="151">
        <v>111.183529299705</v>
      </c>
      <c r="BC84" s="151">
        <v>117.23202620885699</v>
      </c>
      <c r="BD84" s="151">
        <v>118.397232385222</v>
      </c>
      <c r="BE84" s="194">
        <v>102.13772278727301</v>
      </c>
      <c r="BF84" s="152">
        <v>-0.13968717073129899</v>
      </c>
      <c r="BG84" s="153">
        <v>5.2472709423132299E-2</v>
      </c>
      <c r="BH84" s="153">
        <v>3.1934358365904498E-3</v>
      </c>
    </row>
    <row r="85" spans="1:60">
      <c r="A85" s="148" t="s">
        <v>329</v>
      </c>
      <c r="B85" s="151">
        <v>6.8836421050012699</v>
      </c>
      <c r="C85" s="151">
        <v>7.0809931941616098</v>
      </c>
      <c r="D85" s="151">
        <v>7.2030697995455499</v>
      </c>
      <c r="E85" s="151">
        <v>7.4666893215873102</v>
      </c>
      <c r="F85" s="151">
        <v>7.7365436768123503</v>
      </c>
      <c r="G85" s="151">
        <v>7.86609121708128</v>
      </c>
      <c r="H85" s="151">
        <v>9.2782533349577996</v>
      </c>
      <c r="I85" s="151">
        <v>9.5814197545627309</v>
      </c>
      <c r="J85" s="151">
        <v>10.661194495049701</v>
      </c>
      <c r="K85" s="151">
        <v>11.167940474918799</v>
      </c>
      <c r="L85" s="151">
        <v>10.033265325231399</v>
      </c>
      <c r="M85" s="151">
        <v>10.193612211903901</v>
      </c>
      <c r="N85" s="151">
        <v>10.7743856353271</v>
      </c>
      <c r="O85" s="151">
        <v>12.523963114954901</v>
      </c>
      <c r="P85" s="151">
        <v>12.714808445964101</v>
      </c>
      <c r="Q85" s="151">
        <v>13.162017685364599</v>
      </c>
      <c r="R85" s="151">
        <v>13.910149171655499</v>
      </c>
      <c r="S85" s="151">
        <v>12.8591421280644</v>
      </c>
      <c r="T85" s="151">
        <v>14.505835501923499</v>
      </c>
      <c r="U85" s="151">
        <v>13.0143625068856</v>
      </c>
      <c r="V85" s="151">
        <v>14.537977035312</v>
      </c>
      <c r="W85" s="151">
        <v>14.11547348161</v>
      </c>
      <c r="X85" s="151">
        <v>14.528090077143499</v>
      </c>
      <c r="Y85" s="151">
        <v>15.530382871288101</v>
      </c>
      <c r="Z85" s="151">
        <v>15.4368719057478</v>
      </c>
      <c r="AA85" s="151">
        <v>14.356252183191099</v>
      </c>
      <c r="AB85" s="151">
        <v>12.981969331440901</v>
      </c>
      <c r="AC85" s="151">
        <v>12.9320030436318</v>
      </c>
      <c r="AD85" s="151">
        <v>13.3130184509851</v>
      </c>
      <c r="AE85" s="151">
        <v>13.009649881222799</v>
      </c>
      <c r="AF85" s="151">
        <v>12.7990356227725</v>
      </c>
      <c r="AG85" s="151">
        <v>12.9024584727091</v>
      </c>
      <c r="AH85" s="151">
        <v>13.3310173695129</v>
      </c>
      <c r="AI85" s="151">
        <v>12.4038158217377</v>
      </c>
      <c r="AJ85" s="151">
        <v>13.3465504048652</v>
      </c>
      <c r="AK85" s="151">
        <v>14.2758424999677</v>
      </c>
      <c r="AL85" s="151">
        <v>14.9372468251738</v>
      </c>
      <c r="AM85" s="151">
        <v>15.6656691372136</v>
      </c>
      <c r="AN85" s="151">
        <v>17.238111801450501</v>
      </c>
      <c r="AO85" s="151">
        <v>20.983169092972101</v>
      </c>
      <c r="AP85" s="151">
        <v>19.843711173995601</v>
      </c>
      <c r="AQ85" s="151">
        <v>22.4337835374854</v>
      </c>
      <c r="AR85" s="151">
        <v>24.729046845305199</v>
      </c>
      <c r="AS85" s="151">
        <v>27.974340666629001</v>
      </c>
      <c r="AT85" s="151">
        <v>30.076128211481699</v>
      </c>
      <c r="AU85" s="151">
        <v>34.793532493358803</v>
      </c>
      <c r="AV85" s="151">
        <v>36.8105611362422</v>
      </c>
      <c r="AW85" s="151">
        <v>39.811529820212399</v>
      </c>
      <c r="AX85" s="151">
        <v>44.614023018391997</v>
      </c>
      <c r="AY85" s="151">
        <v>47.473505970312203</v>
      </c>
      <c r="AZ85" s="151">
        <v>47.623350644405903</v>
      </c>
      <c r="BA85" s="151">
        <v>48.812604999445099</v>
      </c>
      <c r="BB85" s="151">
        <v>46.496159882596999</v>
      </c>
      <c r="BC85" s="151">
        <v>46.867709862014998</v>
      </c>
      <c r="BD85" s="151">
        <v>42.6337014501865</v>
      </c>
      <c r="BE85" s="194">
        <v>38.458056847934699</v>
      </c>
      <c r="BF85" s="152">
        <v>-0.10040698120729299</v>
      </c>
      <c r="BG85" s="153">
        <v>3.5507172043373503E-2</v>
      </c>
      <c r="BH85" s="153">
        <v>1.2024287755036101E-3</v>
      </c>
    </row>
    <row r="86" spans="1:60">
      <c r="A86" s="148" t="s">
        <v>330</v>
      </c>
      <c r="B86" s="151">
        <v>13.389324062052999</v>
      </c>
      <c r="C86" s="151">
        <v>14.339576958885999</v>
      </c>
      <c r="D86" s="151">
        <v>13.625395627201501</v>
      </c>
      <c r="E86" s="151">
        <v>12.824171906738901</v>
      </c>
      <c r="F86" s="151">
        <v>14.0560610558161</v>
      </c>
      <c r="G86" s="151">
        <v>15.5367532494716</v>
      </c>
      <c r="H86" s="151">
        <v>21.0579527356923</v>
      </c>
      <c r="I86" s="151">
        <v>22.546082066573099</v>
      </c>
      <c r="J86" s="151">
        <v>24.586128939360002</v>
      </c>
      <c r="K86" s="151">
        <v>25.016129705700699</v>
      </c>
      <c r="L86" s="151">
        <v>26.931571221071401</v>
      </c>
      <c r="M86" s="151">
        <v>33.274480806094203</v>
      </c>
      <c r="N86" s="151">
        <v>35.661499979152097</v>
      </c>
      <c r="O86" s="151">
        <v>38.757204923318497</v>
      </c>
      <c r="P86" s="151">
        <v>42.780768668974503</v>
      </c>
      <c r="Q86" s="151">
        <v>47.124488362905801</v>
      </c>
      <c r="R86" s="151">
        <v>48.506981498460803</v>
      </c>
      <c r="S86" s="151">
        <v>51.410894471230201</v>
      </c>
      <c r="T86" s="151">
        <v>49.828404171449698</v>
      </c>
      <c r="U86" s="151">
        <v>45.7701727687109</v>
      </c>
      <c r="V86" s="151">
        <v>47.494944809187402</v>
      </c>
      <c r="W86" s="151">
        <v>45.058526743754904</v>
      </c>
      <c r="X86" s="151">
        <v>47.267679153768199</v>
      </c>
      <c r="Y86" s="151">
        <v>50.531683740527001</v>
      </c>
      <c r="Z86" s="151">
        <v>52.280097227553199</v>
      </c>
      <c r="AA86" s="151">
        <v>50.733084126353603</v>
      </c>
      <c r="AB86" s="151">
        <v>52.6814117970765</v>
      </c>
      <c r="AC86" s="151">
        <v>58.249099081408801</v>
      </c>
      <c r="AD86" s="151">
        <v>58.906701980334901</v>
      </c>
      <c r="AE86" s="151">
        <v>58.436419630838799</v>
      </c>
      <c r="AF86" s="151">
        <v>59.697910811275101</v>
      </c>
      <c r="AG86" s="151">
        <v>64.637943276168201</v>
      </c>
      <c r="AH86" s="151">
        <v>64.897786193775204</v>
      </c>
      <c r="AI86" s="151">
        <v>68.506893434438098</v>
      </c>
      <c r="AJ86" s="151">
        <v>68.467034259261595</v>
      </c>
      <c r="AK86" s="151">
        <v>71.168757511385706</v>
      </c>
      <c r="AL86" s="151">
        <v>76.455434613932695</v>
      </c>
      <c r="AM86" s="151">
        <v>83.088470125587904</v>
      </c>
      <c r="AN86" s="151">
        <v>82.080932271821894</v>
      </c>
      <c r="AO86" s="151">
        <v>84.530859761755806</v>
      </c>
      <c r="AP86" s="151">
        <v>88.198506321913101</v>
      </c>
      <c r="AQ86" s="151">
        <v>81.351330136352402</v>
      </c>
      <c r="AR86" s="151">
        <v>88.008905041476496</v>
      </c>
      <c r="AS86" s="151">
        <v>95.209718874806995</v>
      </c>
      <c r="AT86" s="151">
        <v>89.304947828344993</v>
      </c>
      <c r="AU86" s="151">
        <v>94.624044969878497</v>
      </c>
      <c r="AV86" s="151">
        <v>104.254902254588</v>
      </c>
      <c r="AW86" s="151">
        <v>107.201924371529</v>
      </c>
      <c r="AX86" s="151">
        <v>107.573362574651</v>
      </c>
      <c r="AY86" s="151">
        <v>108.690986713218</v>
      </c>
      <c r="AZ86" s="151">
        <v>125.521224245299</v>
      </c>
      <c r="BA86" s="151">
        <v>132.44081648419501</v>
      </c>
      <c r="BB86" s="151">
        <v>143.065218114413</v>
      </c>
      <c r="BC86" s="151">
        <v>159.87759653460401</v>
      </c>
      <c r="BD86" s="151">
        <v>162.46867018678199</v>
      </c>
      <c r="BE86" s="194">
        <v>151.49871260997699</v>
      </c>
      <c r="BF86" s="152">
        <v>-7.0068207442626401E-2</v>
      </c>
      <c r="BG86" s="153">
        <v>6.1669669872286101E-2</v>
      </c>
      <c r="BH86" s="153">
        <v>4.7367554792038698E-3</v>
      </c>
    </row>
    <row r="87" spans="1:60">
      <c r="A87" s="148" t="s">
        <v>331</v>
      </c>
      <c r="B87" s="151">
        <v>4.45884881491531</v>
      </c>
      <c r="C87" s="151">
        <v>4.9132607410723299</v>
      </c>
      <c r="D87" s="151">
        <v>5.2443181706286097</v>
      </c>
      <c r="E87" s="151">
        <v>5.9730739890762798</v>
      </c>
      <c r="F87" s="151">
        <v>6.6297708582885297</v>
      </c>
      <c r="G87" s="151">
        <v>7.7506004880377803</v>
      </c>
      <c r="H87" s="151">
        <v>7.1440164133327597</v>
      </c>
      <c r="I87" s="151">
        <v>8.9028000890746792</v>
      </c>
      <c r="J87" s="151">
        <v>11.9505016913178</v>
      </c>
      <c r="K87" s="151">
        <v>13.100831663722699</v>
      </c>
      <c r="L87" s="151">
        <v>14.512796644277699</v>
      </c>
      <c r="M87" s="151">
        <v>17.347027885559299</v>
      </c>
      <c r="N87" s="151">
        <v>19.624136572490499</v>
      </c>
      <c r="O87" s="151">
        <v>21.856269049147802</v>
      </c>
      <c r="P87" s="151">
        <v>25.2723586452401</v>
      </c>
      <c r="Q87" s="151">
        <v>27.668567442112501</v>
      </c>
      <c r="R87" s="151">
        <v>29.549772688006801</v>
      </c>
      <c r="S87" s="151">
        <v>30.693091484253099</v>
      </c>
      <c r="T87" s="151">
        <v>32.238513214423698</v>
      </c>
      <c r="U87" s="151">
        <v>32.309478001841597</v>
      </c>
      <c r="V87" s="151">
        <v>35.463268755150303</v>
      </c>
      <c r="W87" s="151">
        <v>35.971537770416703</v>
      </c>
      <c r="X87" s="151">
        <v>38.390369383406899</v>
      </c>
      <c r="Y87" s="151">
        <v>38.954559017261303</v>
      </c>
      <c r="Z87" s="151">
        <v>41.360930243304097</v>
      </c>
      <c r="AA87" s="151">
        <v>40.484213647984603</v>
      </c>
      <c r="AB87" s="151">
        <v>40.5875783388556</v>
      </c>
      <c r="AC87" s="151">
        <v>41.389337787079199</v>
      </c>
      <c r="AD87" s="151">
        <v>43.007587886348198</v>
      </c>
      <c r="AE87" s="151">
        <v>47.760253811347802</v>
      </c>
      <c r="AF87" s="151">
        <v>50.150731823167902</v>
      </c>
      <c r="AG87" s="151">
        <v>52.225516180243801</v>
      </c>
      <c r="AH87" s="151">
        <v>53.572490810481199</v>
      </c>
      <c r="AI87" s="151">
        <v>55.656721781893602</v>
      </c>
      <c r="AJ87" s="151">
        <v>54.960102182213298</v>
      </c>
      <c r="AK87" s="151">
        <v>58.753593450886498</v>
      </c>
      <c r="AL87" s="151">
        <v>59.979341316860499</v>
      </c>
      <c r="AM87" s="151">
        <v>61.106995597120502</v>
      </c>
      <c r="AN87" s="151">
        <v>62.066581986360298</v>
      </c>
      <c r="AO87" s="151">
        <v>65.901172476642699</v>
      </c>
      <c r="AP87" s="151">
        <v>67.732267435073695</v>
      </c>
      <c r="AQ87" s="151">
        <v>69.025079267538601</v>
      </c>
      <c r="AR87" s="151">
        <v>66.530689687374903</v>
      </c>
      <c r="AS87" s="151">
        <v>68.902621074980203</v>
      </c>
      <c r="AT87" s="151">
        <v>73.911635562736095</v>
      </c>
      <c r="AU87" s="151">
        <v>76.309508273424896</v>
      </c>
      <c r="AV87" s="151">
        <v>57.205181501644603</v>
      </c>
      <c r="AW87" s="151">
        <v>71.000187426390298</v>
      </c>
      <c r="AX87" s="151">
        <v>75.519898117912007</v>
      </c>
      <c r="AY87" s="151">
        <v>78.358656346683105</v>
      </c>
      <c r="AZ87" s="151">
        <v>69.768447837818997</v>
      </c>
      <c r="BA87" s="151">
        <v>69.706091619710804</v>
      </c>
      <c r="BB87" s="151">
        <v>68.980318243010203</v>
      </c>
      <c r="BC87" s="151">
        <v>69.516438236839605</v>
      </c>
      <c r="BD87" s="151">
        <v>71.338020587257802</v>
      </c>
      <c r="BE87" s="194">
        <v>63.655516098754099</v>
      </c>
      <c r="BF87" s="152">
        <v>-0.110129585864065</v>
      </c>
      <c r="BG87" s="153">
        <v>-3.5378103799895699E-3</v>
      </c>
      <c r="BH87" s="153">
        <v>1.9902519926922901E-3</v>
      </c>
    </row>
    <row r="88" spans="1:60">
      <c r="A88" s="148" t="s">
        <v>332</v>
      </c>
      <c r="B88" s="151">
        <v>0.69203083203171201</v>
      </c>
      <c r="C88" s="151">
        <v>0.81789836253447601</v>
      </c>
      <c r="D88" s="151">
        <v>0.86538771203249798</v>
      </c>
      <c r="E88" s="151">
        <v>0.92710460501325198</v>
      </c>
      <c r="F88" s="151">
        <v>0.96911890993832095</v>
      </c>
      <c r="G88" s="151">
        <v>1.04470425368274</v>
      </c>
      <c r="H88" s="151">
        <v>1.0975029153454801</v>
      </c>
      <c r="I88" s="151">
        <v>1.13349417077102</v>
      </c>
      <c r="J88" s="151">
        <v>1.2324828760495301</v>
      </c>
      <c r="K88" s="151">
        <v>1.39907054146524</v>
      </c>
      <c r="L88" s="151">
        <v>1.5313249750356901</v>
      </c>
      <c r="M88" s="151">
        <v>1.82121211001455</v>
      </c>
      <c r="N88" s="151">
        <v>1.9922938360451501</v>
      </c>
      <c r="O88" s="151">
        <v>2.2396726540782002</v>
      </c>
      <c r="P88" s="151">
        <v>2.4308895680615001</v>
      </c>
      <c r="Q88" s="151">
        <v>2.5241293107855798</v>
      </c>
      <c r="R88" s="151">
        <v>2.6715374027024898</v>
      </c>
      <c r="S88" s="151">
        <v>2.7450941961380502</v>
      </c>
      <c r="T88" s="151">
        <v>2.58195180463392</v>
      </c>
      <c r="U88" s="151">
        <v>2.6568688365271802</v>
      </c>
      <c r="V88" s="151">
        <v>3.05882085496838</v>
      </c>
      <c r="W88" s="151">
        <v>3.3548515744452301</v>
      </c>
      <c r="X88" s="151">
        <v>3.439398784157</v>
      </c>
      <c r="Y88" s="151">
        <v>3.7885049658608301</v>
      </c>
      <c r="Z88" s="151">
        <v>4.1252599040850599</v>
      </c>
      <c r="AA88" s="151">
        <v>6.3260469882530401</v>
      </c>
      <c r="AB88" s="151">
        <v>6.1912367777695501</v>
      </c>
      <c r="AC88" s="151">
        <v>6.8805155378720597</v>
      </c>
      <c r="AD88" s="151">
        <v>6.9581123989566898</v>
      </c>
      <c r="AE88" s="151">
        <v>7.4089450943137702</v>
      </c>
      <c r="AF88" s="151">
        <v>7.62775364885076</v>
      </c>
      <c r="AG88" s="151">
        <v>7.2820637562646997</v>
      </c>
      <c r="AH88" s="151">
        <v>7.8352370430731302</v>
      </c>
      <c r="AI88" s="151">
        <v>8.5425361494976908</v>
      </c>
      <c r="AJ88" s="151">
        <v>8.7979473735568092</v>
      </c>
      <c r="AK88" s="151">
        <v>8.9296183169870993</v>
      </c>
      <c r="AL88" s="151">
        <v>9.1071851332404901</v>
      </c>
      <c r="AM88" s="151">
        <v>8.9555176495394306</v>
      </c>
      <c r="AN88" s="151">
        <v>8.9638068230701506</v>
      </c>
      <c r="AO88" s="151">
        <v>9.1359422754941502</v>
      </c>
      <c r="AP88" s="151">
        <v>9.6265245777553794</v>
      </c>
      <c r="AQ88" s="151">
        <v>9.5111934529268094</v>
      </c>
      <c r="AR88" s="151">
        <v>9.8918962056931594</v>
      </c>
      <c r="AS88" s="151">
        <v>10.3352386566844</v>
      </c>
      <c r="AT88" s="151">
        <v>10.8444812594</v>
      </c>
      <c r="AU88" s="151">
        <v>9.4992031303058706</v>
      </c>
      <c r="AV88" s="151">
        <v>10.8864656418784</v>
      </c>
      <c r="AW88" s="151">
        <v>12.2906841378161</v>
      </c>
      <c r="AX88" s="151">
        <v>12.4550381322624</v>
      </c>
      <c r="AY88" s="151">
        <v>13.704946978085999</v>
      </c>
      <c r="AZ88" s="151">
        <v>13.927853176861801</v>
      </c>
      <c r="BA88" s="151">
        <v>14.0744948763206</v>
      </c>
      <c r="BB88" s="151">
        <v>14.9694462481832</v>
      </c>
      <c r="BC88" s="151">
        <v>15.386962744138</v>
      </c>
      <c r="BD88" s="151">
        <v>14.4963169735778</v>
      </c>
      <c r="BE88" s="194">
        <v>13.4662438551218</v>
      </c>
      <c r="BF88" s="152">
        <v>-7.3595668223741806E-2</v>
      </c>
      <c r="BG88" s="153">
        <v>2.9449126412748501E-2</v>
      </c>
      <c r="BH88" s="153">
        <v>4.2103528978002999E-4</v>
      </c>
    </row>
    <row r="89" spans="1:60" s="145" customFormat="1">
      <c r="A89" s="154" t="s">
        <v>333</v>
      </c>
      <c r="B89" s="155">
        <v>194.279834832532</v>
      </c>
      <c r="C89" s="155">
        <v>202.59539202824499</v>
      </c>
      <c r="D89" s="155">
        <v>202.58951504776701</v>
      </c>
      <c r="E89" s="155">
        <v>211.96185126160799</v>
      </c>
      <c r="F89" s="155">
        <v>214.059493344787</v>
      </c>
      <c r="G89" s="155">
        <v>229.68999564158199</v>
      </c>
      <c r="H89" s="155">
        <v>252.67657933222901</v>
      </c>
      <c r="I89" s="155">
        <v>264.36349915183001</v>
      </c>
      <c r="J89" s="155">
        <v>285.34039124881099</v>
      </c>
      <c r="K89" s="155">
        <v>296.98204254446802</v>
      </c>
      <c r="L89" s="155">
        <v>313.86353665087597</v>
      </c>
      <c r="M89" s="155">
        <v>342.247710331777</v>
      </c>
      <c r="N89" s="155">
        <v>355.89245796361899</v>
      </c>
      <c r="O89" s="155">
        <v>367.17961062841903</v>
      </c>
      <c r="P89" s="155">
        <v>396.144860719598</v>
      </c>
      <c r="Q89" s="155">
        <v>432.573204407525</v>
      </c>
      <c r="R89" s="155">
        <v>484.16339298763</v>
      </c>
      <c r="S89" s="155">
        <v>525.10407130935596</v>
      </c>
      <c r="T89" s="155">
        <v>544.64230789467695</v>
      </c>
      <c r="U89" s="155">
        <v>562.84255057379801</v>
      </c>
      <c r="V89" s="155">
        <v>581.62406703998704</v>
      </c>
      <c r="W89" s="155">
        <v>590.77465600358198</v>
      </c>
      <c r="X89" s="155">
        <v>612.696481071167</v>
      </c>
      <c r="Y89" s="155">
        <v>650.63843521925503</v>
      </c>
      <c r="Z89" s="155">
        <v>642.423655614219</v>
      </c>
      <c r="AA89" s="155">
        <v>661.93524365948497</v>
      </c>
      <c r="AB89" s="155">
        <v>653.520856022217</v>
      </c>
      <c r="AC89" s="155">
        <v>671.29802326752895</v>
      </c>
      <c r="AD89" s="155">
        <v>675.43233771358302</v>
      </c>
      <c r="AE89" s="155">
        <v>697.68282820071897</v>
      </c>
      <c r="AF89" s="155">
        <v>720.27914048561797</v>
      </c>
      <c r="AG89" s="155">
        <v>738.87859676529104</v>
      </c>
      <c r="AH89" s="155">
        <v>754.24504451289897</v>
      </c>
      <c r="AI89" s="155">
        <v>760.010279018711</v>
      </c>
      <c r="AJ89" s="155">
        <v>780.50702762011701</v>
      </c>
      <c r="AK89" s="155">
        <v>792.20711707230305</v>
      </c>
      <c r="AL89" s="155">
        <v>818.69177179771702</v>
      </c>
      <c r="AM89" s="155">
        <v>818.08689837327495</v>
      </c>
      <c r="AN89" s="155">
        <v>863.40251498100804</v>
      </c>
      <c r="AO89" s="155">
        <v>927.63147801017703</v>
      </c>
      <c r="AP89" s="155">
        <v>937.45206548723104</v>
      </c>
      <c r="AQ89" s="155">
        <v>952.14666210167297</v>
      </c>
      <c r="AR89" s="155">
        <v>984.44484928463305</v>
      </c>
      <c r="AS89" s="155">
        <v>1050.0917349523099</v>
      </c>
      <c r="AT89" s="155">
        <v>1064.80275351311</v>
      </c>
      <c r="AU89" s="155">
        <v>1095.5411151061201</v>
      </c>
      <c r="AV89" s="155">
        <v>1096.83258371689</v>
      </c>
      <c r="AW89" s="155">
        <v>1132.66671035998</v>
      </c>
      <c r="AX89" s="155">
        <v>1159.02315349795</v>
      </c>
      <c r="AY89" s="155">
        <v>1196.8860740601301</v>
      </c>
      <c r="AZ89" s="155">
        <v>1207.32810545297</v>
      </c>
      <c r="BA89" s="155">
        <v>1240.0412208730399</v>
      </c>
      <c r="BB89" s="155">
        <v>1262.09537492245</v>
      </c>
      <c r="BC89" s="155">
        <v>1277.4506486688799</v>
      </c>
      <c r="BD89" s="155">
        <v>1297.2959012408301</v>
      </c>
      <c r="BE89" s="155">
        <v>1195.0340060353701</v>
      </c>
      <c r="BF89" s="156">
        <v>-8.1343828605022095E-2</v>
      </c>
      <c r="BG89" s="156">
        <v>1.9945551317093E-2</v>
      </c>
      <c r="BH89" s="156">
        <v>3.7363907444519E-2</v>
      </c>
    </row>
    <row r="90" spans="1:60">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c r="AC90" s="151"/>
      <c r="AD90" s="151"/>
      <c r="AE90" s="151"/>
      <c r="AF90" s="151"/>
      <c r="AG90" s="151"/>
      <c r="AH90" s="151"/>
      <c r="AI90" s="151"/>
      <c r="AJ90" s="151"/>
      <c r="AK90" s="151"/>
      <c r="AL90" s="151"/>
      <c r="AM90" s="151"/>
      <c r="AN90" s="151"/>
      <c r="AO90" s="151"/>
      <c r="AP90" s="151"/>
      <c r="AQ90" s="151"/>
      <c r="AR90" s="151"/>
      <c r="AS90" s="151"/>
      <c r="AT90" s="151"/>
      <c r="AU90" s="151"/>
      <c r="AV90" s="151"/>
      <c r="AW90" s="151"/>
      <c r="AX90" s="151"/>
      <c r="AY90" s="151"/>
      <c r="AZ90" s="151"/>
      <c r="BA90" s="151"/>
      <c r="BB90" s="151"/>
      <c r="BC90" s="151"/>
      <c r="BD90" s="151"/>
      <c r="BE90" s="194"/>
      <c r="BF90" s="152"/>
      <c r="BG90" s="153"/>
      <c r="BH90" s="153"/>
    </row>
    <row r="91" spans="1:60">
      <c r="A91" s="148" t="s">
        <v>334</v>
      </c>
      <c r="B91" s="151">
        <v>118.82150192269999</v>
      </c>
      <c r="C91" s="151">
        <v>125.0705571738</v>
      </c>
      <c r="D91" s="151">
        <v>132.3871345691</v>
      </c>
      <c r="E91" s="151">
        <v>139.72629683650001</v>
      </c>
      <c r="F91" s="151">
        <v>144.31864821526099</v>
      </c>
      <c r="G91" s="151">
        <v>155.27696887102999</v>
      </c>
      <c r="H91" s="151">
        <v>161.23739364645999</v>
      </c>
      <c r="I91" s="151">
        <v>168.20581263211901</v>
      </c>
      <c r="J91" s="151">
        <v>178.64312312579301</v>
      </c>
      <c r="K91" s="151">
        <v>188.994665005629</v>
      </c>
      <c r="L91" s="151">
        <v>191.88549126974701</v>
      </c>
      <c r="M91" s="151">
        <v>198.37523085343</v>
      </c>
      <c r="N91" s="151">
        <v>208.40458602058601</v>
      </c>
      <c r="O91" s="151">
        <v>215.11079346575301</v>
      </c>
      <c r="P91" s="151">
        <v>223.14823943905901</v>
      </c>
      <c r="Q91" s="151">
        <v>224.26152812977799</v>
      </c>
      <c r="R91" s="151">
        <v>227.782636155685</v>
      </c>
      <c r="S91" s="151">
        <v>226.77319638723901</v>
      </c>
      <c r="T91" s="151">
        <v>218.00589977929599</v>
      </c>
      <c r="U91" s="151">
        <v>226.84572931065301</v>
      </c>
      <c r="V91" s="151">
        <v>232.79007395078099</v>
      </c>
      <c r="W91" s="151">
        <v>237.72825186790001</v>
      </c>
      <c r="X91" s="151">
        <v>245.596722666153</v>
      </c>
      <c r="Y91" s="151">
        <v>257.06227700775298</v>
      </c>
      <c r="Z91" s="151">
        <v>270.33724126062702</v>
      </c>
      <c r="AA91" s="151">
        <v>274.888483161485</v>
      </c>
      <c r="AB91" s="151">
        <v>274.77863741995998</v>
      </c>
      <c r="AC91" s="151">
        <v>278.72540867195198</v>
      </c>
      <c r="AD91" s="151">
        <v>283.278625229883</v>
      </c>
      <c r="AE91" s="151">
        <v>293.33382660036</v>
      </c>
      <c r="AF91" s="151">
        <v>307.67342586849799</v>
      </c>
      <c r="AG91" s="151">
        <v>318.052458500341</v>
      </c>
      <c r="AH91" s="151">
        <v>327.89203205771099</v>
      </c>
      <c r="AI91" s="151">
        <v>337.39473264268901</v>
      </c>
      <c r="AJ91" s="151">
        <v>352.94479892212399</v>
      </c>
      <c r="AK91" s="151">
        <v>355.032527168108</v>
      </c>
      <c r="AL91" s="151">
        <v>356.796789104038</v>
      </c>
      <c r="AM91" s="151">
        <v>363.37541234971599</v>
      </c>
      <c r="AN91" s="151">
        <v>369.78060583727898</v>
      </c>
      <c r="AO91" s="151">
        <v>382.82228801539799</v>
      </c>
      <c r="AP91" s="151">
        <v>382.56832596177298</v>
      </c>
      <c r="AQ91" s="151">
        <v>398.24002933274397</v>
      </c>
      <c r="AR91" s="151">
        <v>405.40879260371298</v>
      </c>
      <c r="AS91" s="151">
        <v>414.798335287192</v>
      </c>
      <c r="AT91" s="151">
        <v>405.18568522485299</v>
      </c>
      <c r="AU91" s="151">
        <v>396.101299037643</v>
      </c>
      <c r="AV91" s="151">
        <v>400.40810011886202</v>
      </c>
      <c r="AW91" s="151">
        <v>392.81202099308098</v>
      </c>
      <c r="AX91" s="151">
        <v>389.60280475141502</v>
      </c>
      <c r="AY91" s="151">
        <v>394.08206256095002</v>
      </c>
      <c r="AZ91" s="151">
        <v>403.05721925410597</v>
      </c>
      <c r="BA91" s="151">
        <v>401.72662997799603</v>
      </c>
      <c r="BB91" s="151">
        <v>399.24284751151299</v>
      </c>
      <c r="BC91" s="151">
        <v>394.82680455648301</v>
      </c>
      <c r="BD91" s="151">
        <v>398.14987961373498</v>
      </c>
      <c r="BE91" s="194">
        <v>370.27963732663602</v>
      </c>
      <c r="BF91" s="152">
        <v>-7.2540359206635402E-2</v>
      </c>
      <c r="BG91" s="153">
        <v>-1.75015945495804E-3</v>
      </c>
      <c r="BH91" s="153">
        <v>1.1577155150221801E-2</v>
      </c>
    </row>
    <row r="92" spans="1:60">
      <c r="A92" s="148" t="s">
        <v>335</v>
      </c>
      <c r="B92" s="151" t="s">
        <v>273</v>
      </c>
      <c r="C92" s="151" t="s">
        <v>273</v>
      </c>
      <c r="D92" s="151" t="s">
        <v>273</v>
      </c>
      <c r="E92" s="151" t="s">
        <v>273</v>
      </c>
      <c r="F92" s="151" t="s">
        <v>273</v>
      </c>
      <c r="G92" s="151" t="s">
        <v>273</v>
      </c>
      <c r="H92" s="151">
        <v>2.1561973110000001</v>
      </c>
      <c r="I92" s="151">
        <v>3.3252172048528199</v>
      </c>
      <c r="J92" s="151">
        <v>3.83244024552548</v>
      </c>
      <c r="K92" s="151">
        <v>4.0639474599260401</v>
      </c>
      <c r="L92" s="151">
        <v>4.9031922690903196</v>
      </c>
      <c r="M92" s="151">
        <v>5.11700483035243</v>
      </c>
      <c r="N92" s="151">
        <v>5.3493643408452698</v>
      </c>
      <c r="O92" s="151">
        <v>5.8146985816273</v>
      </c>
      <c r="P92" s="151">
        <v>6.4243138903586896</v>
      </c>
      <c r="Q92" s="151">
        <v>7.3224179851406399</v>
      </c>
      <c r="R92" s="151">
        <v>7.4638592052900501</v>
      </c>
      <c r="S92" s="151">
        <v>7.8511338574822496</v>
      </c>
      <c r="T92" s="151">
        <v>7.4822686693654701</v>
      </c>
      <c r="U92" s="151">
        <v>7.5952656842616797</v>
      </c>
      <c r="V92" s="151">
        <v>8.8832313641026399</v>
      </c>
      <c r="W92" s="151">
        <v>9.7343797092160091</v>
      </c>
      <c r="X92" s="151">
        <v>10.6435629984313</v>
      </c>
      <c r="Y92" s="151">
        <v>10.8924880507086</v>
      </c>
      <c r="Z92" s="151">
        <v>11.761634340583401</v>
      </c>
      <c r="AA92" s="151">
        <v>12.7536491055423</v>
      </c>
      <c r="AB92" s="151">
        <v>12.0256508705305</v>
      </c>
      <c r="AC92" s="151">
        <v>13.0858772158004</v>
      </c>
      <c r="AD92" s="151">
        <v>14.1457548864791</v>
      </c>
      <c r="AE92" s="151">
        <v>14.8427947114431</v>
      </c>
      <c r="AF92" s="151">
        <v>18.221961738937701</v>
      </c>
      <c r="AG92" s="151">
        <v>18.424046994815999</v>
      </c>
      <c r="AH92" s="151">
        <v>20.8174097132916</v>
      </c>
      <c r="AI92" s="151">
        <v>21.145258739397001</v>
      </c>
      <c r="AJ92" s="151">
        <v>21.889563552124098</v>
      </c>
      <c r="AK92" s="151">
        <v>23.512997278683901</v>
      </c>
      <c r="AL92" s="151">
        <v>27.6835414737963</v>
      </c>
      <c r="AM92" s="151">
        <v>29.672064949340001</v>
      </c>
      <c r="AN92" s="151">
        <v>30.750082212066999</v>
      </c>
      <c r="AO92" s="151">
        <v>33.012387938156202</v>
      </c>
      <c r="AP92" s="151">
        <v>36.372075237776698</v>
      </c>
      <c r="AQ92" s="151">
        <v>40.415175757460297</v>
      </c>
      <c r="AR92" s="151">
        <v>40.768385978964901</v>
      </c>
      <c r="AS92" s="151">
        <v>44.181007082007604</v>
      </c>
      <c r="AT92" s="151">
        <v>49.240781459396999</v>
      </c>
      <c r="AU92" s="151">
        <v>50.572725126241998</v>
      </c>
      <c r="AV92" s="151">
        <v>56.486553727684999</v>
      </c>
      <c r="AW92" s="151">
        <v>60.403397143441097</v>
      </c>
      <c r="AX92" s="151">
        <v>62.707862601882198</v>
      </c>
      <c r="AY92" s="151">
        <v>65.368001783630206</v>
      </c>
      <c r="AZ92" s="151">
        <v>78.004304444912705</v>
      </c>
      <c r="BA92" s="151">
        <v>79.197307940747606</v>
      </c>
      <c r="BB92" s="151">
        <v>83.0757361193957</v>
      </c>
      <c r="BC92" s="151">
        <v>89.228334757347795</v>
      </c>
      <c r="BD92" s="151">
        <v>100.55470738222201</v>
      </c>
      <c r="BE92" s="194">
        <v>97.932129336239498</v>
      </c>
      <c r="BF92" s="152">
        <v>-2.8742087218911399E-2</v>
      </c>
      <c r="BG92" s="153">
        <v>7.4008570444632105E-2</v>
      </c>
      <c r="BH92" s="153">
        <v>3.0619438425048598E-3</v>
      </c>
    </row>
    <row r="93" spans="1:60">
      <c r="A93" s="148" t="s">
        <v>336</v>
      </c>
      <c r="B93" s="151">
        <v>488.52541892093001</v>
      </c>
      <c r="C93" s="151">
        <v>530.34904453348895</v>
      </c>
      <c r="D93" s="151">
        <v>475.92067379776898</v>
      </c>
      <c r="E93" s="151">
        <v>476.68279034602898</v>
      </c>
      <c r="F93" s="151">
        <v>582.47370012630097</v>
      </c>
      <c r="G93" s="151">
        <v>748.50713026285496</v>
      </c>
      <c r="H93" s="151">
        <v>881.701155643682</v>
      </c>
      <c r="I93" s="151">
        <v>945.37672443751205</v>
      </c>
      <c r="J93" s="151">
        <v>987.00230057256897</v>
      </c>
      <c r="K93" s="151">
        <v>1006.76853452065</v>
      </c>
      <c r="L93" s="151">
        <v>1131.27278902282</v>
      </c>
      <c r="M93" s="151">
        <v>1183.1413922531999</v>
      </c>
      <c r="N93" s="151">
        <v>1293.54811057604</v>
      </c>
      <c r="O93" s="151">
        <v>1418.53258674736</v>
      </c>
      <c r="P93" s="151">
        <v>1458.45422074728</v>
      </c>
      <c r="Q93" s="151">
        <v>1471.2097352184201</v>
      </c>
      <c r="R93" s="151">
        <v>1448.5327936322899</v>
      </c>
      <c r="S93" s="151">
        <v>1512.3620497496199</v>
      </c>
      <c r="T93" s="151">
        <v>1607.69635975958</v>
      </c>
      <c r="U93" s="151">
        <v>1733.34949329246</v>
      </c>
      <c r="V93" s="151">
        <v>1833.52205538052</v>
      </c>
      <c r="W93" s="151">
        <v>1916.3138131152</v>
      </c>
      <c r="X93" s="151">
        <v>2061.51881978658</v>
      </c>
      <c r="Y93" s="151">
        <v>2210.8658792308402</v>
      </c>
      <c r="Z93" s="151">
        <v>2309.6745626252</v>
      </c>
      <c r="AA93" s="151">
        <v>2323.8327979937699</v>
      </c>
      <c r="AB93" s="151">
        <v>2455.9254617655502</v>
      </c>
      <c r="AC93" s="151">
        <v>2581.2196676429198</v>
      </c>
      <c r="AD93" s="151">
        <v>2787.2662323775498</v>
      </c>
      <c r="AE93" s="151">
        <v>2938.10904143682</v>
      </c>
      <c r="AF93" s="151">
        <v>3028.8327557940001</v>
      </c>
      <c r="AG93" s="151">
        <v>3177.7155183986902</v>
      </c>
      <c r="AH93" s="151">
        <v>3166.7923524302801</v>
      </c>
      <c r="AI93" s="151">
        <v>3163.3646553354401</v>
      </c>
      <c r="AJ93" s="151">
        <v>3294.4332891885301</v>
      </c>
      <c r="AK93" s="151">
        <v>3360.8736838836198</v>
      </c>
      <c r="AL93" s="151">
        <v>3523.0766636037501</v>
      </c>
      <c r="AM93" s="151">
        <v>3843.3960236244202</v>
      </c>
      <c r="AN93" s="151">
        <v>4532.1482146079497</v>
      </c>
      <c r="AO93" s="151">
        <v>5334.8916659238803</v>
      </c>
      <c r="AP93" s="151">
        <v>6098.1825303590103</v>
      </c>
      <c r="AQ93" s="151">
        <v>6677.2861560495803</v>
      </c>
      <c r="AR93" s="151">
        <v>7239.76160841406</v>
      </c>
      <c r="AS93" s="151">
        <v>7378.2476052642596</v>
      </c>
      <c r="AT93" s="151">
        <v>7710.0585912782699</v>
      </c>
      <c r="AU93" s="151">
        <v>8142.2241525743302</v>
      </c>
      <c r="AV93" s="151">
        <v>8823.4326091880594</v>
      </c>
      <c r="AW93" s="151">
        <v>9000.4046977593098</v>
      </c>
      <c r="AX93" s="151">
        <v>9242.5132832762301</v>
      </c>
      <c r="AY93" s="151">
        <v>9288.1367954698599</v>
      </c>
      <c r="AZ93" s="151">
        <v>9274.7608200745399</v>
      </c>
      <c r="BA93" s="151">
        <v>9274.3067234638002</v>
      </c>
      <c r="BB93" s="151">
        <v>9462.7275517147209</v>
      </c>
      <c r="BC93" s="151">
        <v>9648.6451126489701</v>
      </c>
      <c r="BD93" s="151">
        <v>9806.0429049865597</v>
      </c>
      <c r="BE93" s="194">
        <v>9893.5111118367604</v>
      </c>
      <c r="BF93" s="152">
        <v>6.1632155101254398E-3</v>
      </c>
      <c r="BG93" s="153">
        <v>2.43387712122227E-2</v>
      </c>
      <c r="BH93" s="153">
        <v>0.30933030492610802</v>
      </c>
    </row>
    <row r="94" spans="1:60">
      <c r="A94" s="148" t="s">
        <v>337</v>
      </c>
      <c r="B94" s="151">
        <v>7.1344079634000002</v>
      </c>
      <c r="C94" s="151">
        <v>7.6970268718000003</v>
      </c>
      <c r="D94" s="151">
        <v>9.0744267300000008</v>
      </c>
      <c r="E94" s="151">
        <v>9.7814015578000006</v>
      </c>
      <c r="F94" s="151">
        <v>11.4696097268</v>
      </c>
      <c r="G94" s="151">
        <v>12.323401988800001</v>
      </c>
      <c r="H94" s="151">
        <v>12.9674313096</v>
      </c>
      <c r="I94" s="151">
        <v>14.7437161014</v>
      </c>
      <c r="J94" s="151">
        <v>15.275989169600001</v>
      </c>
      <c r="K94" s="151">
        <v>15.6077192056</v>
      </c>
      <c r="L94" s="151">
        <v>14.7476171478</v>
      </c>
      <c r="M94" s="151">
        <v>17.383496153399999</v>
      </c>
      <c r="N94" s="151">
        <v>18.798891393600002</v>
      </c>
      <c r="O94" s="151">
        <v>19.570464791999999</v>
      </c>
      <c r="P94" s="151">
        <v>19.980849945199999</v>
      </c>
      <c r="Q94" s="151">
        <v>20.456704937600001</v>
      </c>
      <c r="R94" s="151">
        <v>21.849400361000001</v>
      </c>
      <c r="S94" s="151">
        <v>24.660754564000001</v>
      </c>
      <c r="T94" s="151">
        <v>27.007361677599999</v>
      </c>
      <c r="U94" s="151">
        <v>28.066884940200001</v>
      </c>
      <c r="V94" s="151">
        <v>29.563442160600001</v>
      </c>
      <c r="W94" s="151">
        <v>31.216561093799999</v>
      </c>
      <c r="X94" s="151">
        <v>34.778210632799997</v>
      </c>
      <c r="Y94" s="151">
        <v>40.182899516200003</v>
      </c>
      <c r="Z94" s="151">
        <v>42.7995524078</v>
      </c>
      <c r="AA94" s="151">
        <v>41.272772859600003</v>
      </c>
      <c r="AB94" s="151">
        <v>43.048548776799997</v>
      </c>
      <c r="AC94" s="151">
        <v>50.140836971600002</v>
      </c>
      <c r="AD94" s="151">
        <v>55.072495218999997</v>
      </c>
      <c r="AE94" s="151">
        <v>48.433496617599999</v>
      </c>
      <c r="AF94" s="151">
        <v>52.214178316210003</v>
      </c>
      <c r="AG94" s="151">
        <v>49.71592885271</v>
      </c>
      <c r="AH94" s="151">
        <v>49.043829488070003</v>
      </c>
      <c r="AI94" s="151">
        <v>50.808364647829997</v>
      </c>
      <c r="AJ94" s="151">
        <v>50.180347513519997</v>
      </c>
      <c r="AK94" s="151">
        <v>53.392267453309003</v>
      </c>
      <c r="AL94" s="151">
        <v>70.008707032578997</v>
      </c>
      <c r="AM94" s="151">
        <v>67.192795502649005</v>
      </c>
      <c r="AN94" s="151">
        <v>71.264688801551003</v>
      </c>
      <c r="AO94" s="151">
        <v>78.463721894330007</v>
      </c>
      <c r="AP94" s="151">
        <v>75.767913800510996</v>
      </c>
      <c r="AQ94" s="151">
        <v>79.926210800475204</v>
      </c>
      <c r="AR94" s="151">
        <v>85.619367951426696</v>
      </c>
      <c r="AS94" s="151">
        <v>79.171720810467207</v>
      </c>
      <c r="AT94" s="151">
        <v>86.473341449044298</v>
      </c>
      <c r="AU94" s="151">
        <v>88.3210887010883</v>
      </c>
      <c r="AV94" s="151">
        <v>91.987347117610696</v>
      </c>
      <c r="AW94" s="151">
        <v>88.701778467641603</v>
      </c>
      <c r="AX94" s="151">
        <v>91.528216273258906</v>
      </c>
      <c r="AY94" s="151">
        <v>89.749602511206703</v>
      </c>
      <c r="AZ94" s="151">
        <v>90.525752792636695</v>
      </c>
      <c r="BA94" s="151">
        <v>92.704244443887404</v>
      </c>
      <c r="BB94" s="151">
        <v>98.925738250102398</v>
      </c>
      <c r="BC94" s="151">
        <v>99.501323394050303</v>
      </c>
      <c r="BD94" s="151">
        <v>94.684744072845902</v>
      </c>
      <c r="BE94" s="194">
        <v>68.197369228109395</v>
      </c>
      <c r="BF94" s="152">
        <v>-0.28171070974356699</v>
      </c>
      <c r="BG94" s="153">
        <v>9.1129437884078807E-3</v>
      </c>
      <c r="BH94" s="153">
        <v>2.1322574746239901E-3</v>
      </c>
    </row>
    <row r="95" spans="1:60">
      <c r="A95" s="148" t="s">
        <v>338</v>
      </c>
      <c r="B95" s="151">
        <v>167.45227591796399</v>
      </c>
      <c r="C95" s="151">
        <v>170.02596664964</v>
      </c>
      <c r="D95" s="151">
        <v>174.47174422570501</v>
      </c>
      <c r="E95" s="151">
        <v>182.54250665356699</v>
      </c>
      <c r="F95" s="151">
        <v>197.47829310279599</v>
      </c>
      <c r="G95" s="151">
        <v>189.89784509872601</v>
      </c>
      <c r="H95" s="151">
        <v>206.58752594290701</v>
      </c>
      <c r="I95" s="151">
        <v>218.56996985300199</v>
      </c>
      <c r="J95" s="151">
        <v>219.01392553725699</v>
      </c>
      <c r="K95" s="151">
        <v>238.598719576929</v>
      </c>
      <c r="L95" s="151">
        <v>253.40458866587599</v>
      </c>
      <c r="M95" s="151">
        <v>263.84543536979402</v>
      </c>
      <c r="N95" s="151">
        <v>277.626544343739</v>
      </c>
      <c r="O95" s="151">
        <v>276.56185380572998</v>
      </c>
      <c r="P95" s="151">
        <v>295.91947374449097</v>
      </c>
      <c r="Q95" s="151">
        <v>310.32593612611703</v>
      </c>
      <c r="R95" s="151">
        <v>339.83404307019401</v>
      </c>
      <c r="S95" s="151">
        <v>341.77664684082202</v>
      </c>
      <c r="T95" s="151">
        <v>364.60876534000698</v>
      </c>
      <c r="U95" s="151">
        <v>386.00371617930301</v>
      </c>
      <c r="V95" s="151">
        <v>409.00443290986698</v>
      </c>
      <c r="W95" s="151">
        <v>437.93516170470002</v>
      </c>
      <c r="X95" s="151">
        <v>474.79503077298602</v>
      </c>
      <c r="Y95" s="151">
        <v>511.750314172939</v>
      </c>
      <c r="Z95" s="151">
        <v>558.96978321582503</v>
      </c>
      <c r="AA95" s="151">
        <v>602.06401322047896</v>
      </c>
      <c r="AB95" s="151">
        <v>634.88062445192099</v>
      </c>
      <c r="AC95" s="151">
        <v>671.91635276280294</v>
      </c>
      <c r="AD95" s="151">
        <v>694.045050049569</v>
      </c>
      <c r="AE95" s="151">
        <v>724.78654244737402</v>
      </c>
      <c r="AF95" s="151">
        <v>773.41667271319795</v>
      </c>
      <c r="AG95" s="151">
        <v>812.45259232611295</v>
      </c>
      <c r="AH95" s="151">
        <v>854.976836251789</v>
      </c>
      <c r="AI95" s="151">
        <v>895.69740449488995</v>
      </c>
      <c r="AJ95" s="151">
        <v>914.30578209281805</v>
      </c>
      <c r="AK95" s="151">
        <v>959.77900730338797</v>
      </c>
      <c r="AL95" s="151">
        <v>968.64304676709503</v>
      </c>
      <c r="AM95" s="151">
        <v>1008.58126961224</v>
      </c>
      <c r="AN95" s="151">
        <v>1049.3818928882299</v>
      </c>
      <c r="AO95" s="151">
        <v>1112.1159512535201</v>
      </c>
      <c r="AP95" s="151">
        <v>1200.24602509901</v>
      </c>
      <c r="AQ95" s="151">
        <v>1252.0504341522601</v>
      </c>
      <c r="AR95" s="151">
        <v>1363.11680224773</v>
      </c>
      <c r="AS95" s="151">
        <v>1461.94502091086</v>
      </c>
      <c r="AT95" s="151">
        <v>1588.31510610341</v>
      </c>
      <c r="AU95" s="151">
        <v>1650.1852948353001</v>
      </c>
      <c r="AV95" s="151">
        <v>1728.16260984117</v>
      </c>
      <c r="AW95" s="151">
        <v>1842.4345201301801</v>
      </c>
      <c r="AX95" s="151">
        <v>1925.7287043044</v>
      </c>
      <c r="AY95" s="151">
        <v>2079.03553838483</v>
      </c>
      <c r="AZ95" s="151">
        <v>2146.52640984872</v>
      </c>
      <c r="BA95" s="151">
        <v>2238.3144765858501</v>
      </c>
      <c r="BB95" s="151">
        <v>2320.6349201506</v>
      </c>
      <c r="BC95" s="151">
        <v>2445.7625711200899</v>
      </c>
      <c r="BD95" s="151">
        <v>2468.3688159415001</v>
      </c>
      <c r="BE95" s="194">
        <v>2298.1907145545001</v>
      </c>
      <c r="BF95" s="152">
        <v>-7.1487417054530503E-2</v>
      </c>
      <c r="BG95" s="153">
        <v>4.5074710476291399E-2</v>
      </c>
      <c r="BH95" s="153">
        <v>7.1855181287557399E-2</v>
      </c>
    </row>
    <row r="96" spans="1:60">
      <c r="A96" s="148" t="s">
        <v>339</v>
      </c>
      <c r="B96" s="151">
        <v>20.140748035116101</v>
      </c>
      <c r="C96" s="151">
        <v>19.5487943219544</v>
      </c>
      <c r="D96" s="151">
        <v>18.687915740607401</v>
      </c>
      <c r="E96" s="151">
        <v>19.614090710545799</v>
      </c>
      <c r="F96" s="151">
        <v>21.292429656891802</v>
      </c>
      <c r="G96" s="151">
        <v>22.647422090008099</v>
      </c>
      <c r="H96" s="151">
        <v>23.535819269221701</v>
      </c>
      <c r="I96" s="151">
        <v>25.417305160370798</v>
      </c>
      <c r="J96" s="151">
        <v>29.7230924342613</v>
      </c>
      <c r="K96" s="151">
        <v>31.409715239638</v>
      </c>
      <c r="L96" s="151">
        <v>36.857157595916497</v>
      </c>
      <c r="M96" s="151">
        <v>39.716428725043798</v>
      </c>
      <c r="N96" s="151">
        <v>48.113679446760003</v>
      </c>
      <c r="O96" s="151">
        <v>52.719123185784902</v>
      </c>
      <c r="P96" s="151">
        <v>60.979435707641102</v>
      </c>
      <c r="Q96" s="151">
        <v>67.346837730612094</v>
      </c>
      <c r="R96" s="151">
        <v>74.791827038241493</v>
      </c>
      <c r="S96" s="151">
        <v>76.867667109097795</v>
      </c>
      <c r="T96" s="151">
        <v>78.4848816335398</v>
      </c>
      <c r="U96" s="151">
        <v>83.179888769957998</v>
      </c>
      <c r="V96" s="151">
        <v>84.704237357390895</v>
      </c>
      <c r="W96" s="151">
        <v>93.359436576825203</v>
      </c>
      <c r="X96" s="151">
        <v>101.67411276567</v>
      </c>
      <c r="Y96" s="151">
        <v>107.13476346319401</v>
      </c>
      <c r="Z96" s="151">
        <v>116.874939299508</v>
      </c>
      <c r="AA96" s="151">
        <v>135.75633644985501</v>
      </c>
      <c r="AB96" s="151">
        <v>146.34000765082601</v>
      </c>
      <c r="AC96" s="151">
        <v>160.53323350639701</v>
      </c>
      <c r="AD96" s="151">
        <v>171.03860134819999</v>
      </c>
      <c r="AE96" s="151">
        <v>183.09626938074999</v>
      </c>
      <c r="AF96" s="151">
        <v>195.45268030847299</v>
      </c>
      <c r="AG96" s="151">
        <v>206.51606647762799</v>
      </c>
      <c r="AH96" s="151">
        <v>231.463742962954</v>
      </c>
      <c r="AI96" s="151">
        <v>229.46862100991299</v>
      </c>
      <c r="AJ96" s="151">
        <v>247.93884003818599</v>
      </c>
      <c r="AK96" s="151">
        <v>268.50368231798802</v>
      </c>
      <c r="AL96" s="151">
        <v>291.06595270781099</v>
      </c>
      <c r="AM96" s="151">
        <v>301.12247309374197</v>
      </c>
      <c r="AN96" s="151">
        <v>336.18165729880798</v>
      </c>
      <c r="AO96" s="151">
        <v>328.918362901048</v>
      </c>
      <c r="AP96" s="151">
        <v>337.35345114608998</v>
      </c>
      <c r="AQ96" s="151">
        <v>356.35477583116301</v>
      </c>
      <c r="AR96" s="151">
        <v>388.223766516551</v>
      </c>
      <c r="AS96" s="151">
        <v>378.68688842545703</v>
      </c>
      <c r="AT96" s="151">
        <v>393.70678137293697</v>
      </c>
      <c r="AU96" s="151">
        <v>436.15700249562201</v>
      </c>
      <c r="AV96" s="151">
        <v>478.39008541229401</v>
      </c>
      <c r="AW96" s="151">
        <v>516.15147501634101</v>
      </c>
      <c r="AX96" s="151">
        <v>531.86288501004799</v>
      </c>
      <c r="AY96" s="151">
        <v>481.09482246218198</v>
      </c>
      <c r="AZ96" s="151">
        <v>496.46048648798597</v>
      </c>
      <c r="BA96" s="151">
        <v>496.42933408739299</v>
      </c>
      <c r="BB96" s="151">
        <v>521.92188315184796</v>
      </c>
      <c r="BC96" s="151">
        <v>570.94316923007204</v>
      </c>
      <c r="BD96" s="151">
        <v>620.20002649099001</v>
      </c>
      <c r="BE96" s="194">
        <v>541.34803213033297</v>
      </c>
      <c r="BF96" s="152">
        <v>-0.129524482285373</v>
      </c>
      <c r="BG96" s="153">
        <v>4.6491941752651901E-2</v>
      </c>
      <c r="BH96" s="153">
        <v>1.69257758905914E-2</v>
      </c>
    </row>
    <row r="97" spans="1:60">
      <c r="A97" s="148" t="s">
        <v>340</v>
      </c>
      <c r="B97" s="151">
        <v>446.898270843202</v>
      </c>
      <c r="C97" s="151">
        <v>492.81404989791997</v>
      </c>
      <c r="D97" s="151">
        <v>578.15446178536899</v>
      </c>
      <c r="E97" s="151">
        <v>641.64207403122396</v>
      </c>
      <c r="F97" s="151">
        <v>731.47587292673097</v>
      </c>
      <c r="G97" s="151">
        <v>810.51981020888604</v>
      </c>
      <c r="H97" s="151">
        <v>845.34655128725501</v>
      </c>
      <c r="I97" s="151">
        <v>880.912876635457</v>
      </c>
      <c r="J97" s="151">
        <v>994.97896820088397</v>
      </c>
      <c r="K97" s="151">
        <v>985.69326895345705</v>
      </c>
      <c r="L97" s="151">
        <v>923.55691962084904</v>
      </c>
      <c r="M97" s="151">
        <v>951.19648193488604</v>
      </c>
      <c r="N97" s="151">
        <v>960.65324002161901</v>
      </c>
      <c r="O97" s="151">
        <v>924.27439669012301</v>
      </c>
      <c r="P97" s="151">
        <v>949.65193842327096</v>
      </c>
      <c r="Q97" s="151">
        <v>920.71562538999297</v>
      </c>
      <c r="R97" s="151">
        <v>914.73967253657099</v>
      </c>
      <c r="S97" s="151">
        <v>863.59837178702605</v>
      </c>
      <c r="T97" s="151">
        <v>864.01099131571505</v>
      </c>
      <c r="U97" s="151">
        <v>952.64554795039305</v>
      </c>
      <c r="V97" s="151">
        <v>930.45269586289396</v>
      </c>
      <c r="W97" s="151">
        <v>919.80306726582899</v>
      </c>
      <c r="X97" s="151">
        <v>927.60774847394896</v>
      </c>
      <c r="Y97" s="151">
        <v>999.28883232676901</v>
      </c>
      <c r="Z97" s="151">
        <v>1025.4900381320499</v>
      </c>
      <c r="AA97" s="151">
        <v>1086.9922778192999</v>
      </c>
      <c r="AB97" s="151">
        <v>1104.1648732267399</v>
      </c>
      <c r="AC97" s="151">
        <v>1116.3983175512301</v>
      </c>
      <c r="AD97" s="151">
        <v>1110.8046684379201</v>
      </c>
      <c r="AE97" s="151">
        <v>1175.0304881857701</v>
      </c>
      <c r="AF97" s="151">
        <v>1189.9140025147001</v>
      </c>
      <c r="AG97" s="151">
        <v>1211.29852014878</v>
      </c>
      <c r="AH97" s="151">
        <v>1210.4769894830699</v>
      </c>
      <c r="AI97" s="151">
        <v>1179.2232468181901</v>
      </c>
      <c r="AJ97" s="151">
        <v>1211.14643996993</v>
      </c>
      <c r="AK97" s="151">
        <v>1233.18391374722</v>
      </c>
      <c r="AL97" s="151">
        <v>1226.3655900476001</v>
      </c>
      <c r="AM97" s="151">
        <v>1237.2317070373999</v>
      </c>
      <c r="AN97" s="151">
        <v>1277.9737068121301</v>
      </c>
      <c r="AO97" s="151">
        <v>1261.9817031845</v>
      </c>
      <c r="AP97" s="151">
        <v>1295.1073662894501</v>
      </c>
      <c r="AQ97" s="151">
        <v>1272.5880349035201</v>
      </c>
      <c r="AR97" s="151">
        <v>1286.9068337543499</v>
      </c>
      <c r="AS97" s="151">
        <v>1297.0791898044299</v>
      </c>
      <c r="AT97" s="151">
        <v>1127.70646594854</v>
      </c>
      <c r="AU97" s="151">
        <v>1197.9032860134701</v>
      </c>
      <c r="AV97" s="151">
        <v>1206.07299454949</v>
      </c>
      <c r="AW97" s="151">
        <v>1292.14719815433</v>
      </c>
      <c r="AX97" s="151">
        <v>1279.7078283357</v>
      </c>
      <c r="AY97" s="151">
        <v>1246.3647370401</v>
      </c>
      <c r="AZ97" s="151">
        <v>1207.0160999683001</v>
      </c>
      <c r="BA97" s="151">
        <v>1189.87497780187</v>
      </c>
      <c r="BB97" s="151">
        <v>1181.3404566025699</v>
      </c>
      <c r="BC97" s="151">
        <v>1158.28830396939</v>
      </c>
      <c r="BD97" s="151">
        <v>1117.6112717318699</v>
      </c>
      <c r="BE97" s="194">
        <v>1026.84933756039</v>
      </c>
      <c r="BF97" s="152">
        <v>-8.3721000155483602E-2</v>
      </c>
      <c r="BG97" s="153">
        <v>-8.9882375774419398E-4</v>
      </c>
      <c r="BH97" s="153">
        <v>3.2105449229313701E-2</v>
      </c>
    </row>
    <row r="98" spans="1:60">
      <c r="A98" s="148" t="s">
        <v>341</v>
      </c>
      <c r="B98" s="151">
        <v>7.0165159303742701</v>
      </c>
      <c r="C98" s="151">
        <v>8.1808973679713901</v>
      </c>
      <c r="D98" s="151">
        <v>8.2900940306042799</v>
      </c>
      <c r="E98" s="151">
        <v>8.3934975343300593</v>
      </c>
      <c r="F98" s="151">
        <v>8.6669517012650008</v>
      </c>
      <c r="G98" s="151">
        <v>9.5694194307454605</v>
      </c>
      <c r="H98" s="151">
        <v>10.7879478976049</v>
      </c>
      <c r="I98" s="151">
        <v>12.165755018323701</v>
      </c>
      <c r="J98" s="151">
        <v>13.260865275123701</v>
      </c>
      <c r="K98" s="151">
        <v>13.4028745467101</v>
      </c>
      <c r="L98" s="151">
        <v>13.836253502759501</v>
      </c>
      <c r="M98" s="151">
        <v>15.5915825396028</v>
      </c>
      <c r="N98" s="151">
        <v>17.580801955696899</v>
      </c>
      <c r="O98" s="151">
        <v>23.199317281399999</v>
      </c>
      <c r="P98" s="151">
        <v>28.3914547113</v>
      </c>
      <c r="Q98" s="151">
        <v>30.4980423266</v>
      </c>
      <c r="R98" s="151">
        <v>31.6905759934</v>
      </c>
      <c r="S98" s="151">
        <v>33.813098010600001</v>
      </c>
      <c r="T98" s="151">
        <v>38.574220066700001</v>
      </c>
      <c r="U98" s="151">
        <v>39.877083697700002</v>
      </c>
      <c r="V98" s="151">
        <v>39.163995101613502</v>
      </c>
      <c r="W98" s="151">
        <v>41.763366808848097</v>
      </c>
      <c r="X98" s="151">
        <v>42.776254849917201</v>
      </c>
      <c r="Y98" s="151">
        <v>45.446577327195598</v>
      </c>
      <c r="Z98" s="151">
        <v>52.298324566160701</v>
      </c>
      <c r="AA98" s="151">
        <v>58.826925942070702</v>
      </c>
      <c r="AB98" s="151">
        <v>70.492446188273902</v>
      </c>
      <c r="AC98" s="151">
        <v>76.336836662564096</v>
      </c>
      <c r="AD98" s="151">
        <v>77.214723182398004</v>
      </c>
      <c r="AE98" s="151">
        <v>85.383612627736696</v>
      </c>
      <c r="AF98" s="151">
        <v>87.264627352714299</v>
      </c>
      <c r="AG98" s="151">
        <v>98.9820099354082</v>
      </c>
      <c r="AH98" s="151">
        <v>114.802437107739</v>
      </c>
      <c r="AI98" s="151">
        <v>105.39336633169</v>
      </c>
      <c r="AJ98" s="151">
        <v>118.95772442359601</v>
      </c>
      <c r="AK98" s="151">
        <v>131.272448619768</v>
      </c>
      <c r="AL98" s="151">
        <v>133.41031592057601</v>
      </c>
      <c r="AM98" s="151">
        <v>143.956868589761</v>
      </c>
      <c r="AN98" s="151">
        <v>159.18409911401</v>
      </c>
      <c r="AO98" s="151">
        <v>170.70239326490599</v>
      </c>
      <c r="AP98" s="151">
        <v>180.937917065666</v>
      </c>
      <c r="AQ98" s="151">
        <v>186.729566382043</v>
      </c>
      <c r="AR98" s="151">
        <v>190.397663502445</v>
      </c>
      <c r="AS98" s="151">
        <v>197.843816243183</v>
      </c>
      <c r="AT98" s="151">
        <v>190.23275959479099</v>
      </c>
      <c r="AU98" s="151">
        <v>212.97761719458799</v>
      </c>
      <c r="AV98" s="151">
        <v>213.67866118516801</v>
      </c>
      <c r="AW98" s="151">
        <v>226.70561346075101</v>
      </c>
      <c r="AX98" s="151">
        <v>233.261180243811</v>
      </c>
      <c r="AY98" s="151">
        <v>242.17016173098901</v>
      </c>
      <c r="AZ98" s="151">
        <v>245.77633125845199</v>
      </c>
      <c r="BA98" s="151">
        <v>251.39519021168101</v>
      </c>
      <c r="BB98" s="151">
        <v>241.166320366924</v>
      </c>
      <c r="BC98" s="151">
        <v>249.95370824339301</v>
      </c>
      <c r="BD98" s="151">
        <v>257.52740099666801</v>
      </c>
      <c r="BE98" s="194">
        <v>250.612322240764</v>
      </c>
      <c r="BF98" s="152">
        <v>-2.9510692250097399E-2</v>
      </c>
      <c r="BG98" s="153">
        <v>3.0751116007441601E-2</v>
      </c>
      <c r="BH98" s="153">
        <v>7.83563945910235E-3</v>
      </c>
    </row>
    <row r="99" spans="1:60">
      <c r="A99" s="148" t="s">
        <v>342</v>
      </c>
      <c r="B99" s="151">
        <v>15.0472116104</v>
      </c>
      <c r="C99" s="151">
        <v>15.7958541254</v>
      </c>
      <c r="D99" s="151">
        <v>15.7338014134</v>
      </c>
      <c r="E99" s="151">
        <v>15.670935314099999</v>
      </c>
      <c r="F99" s="151">
        <v>16.198284196900001</v>
      </c>
      <c r="G99" s="151">
        <v>18.2425568689</v>
      </c>
      <c r="H99" s="151">
        <v>18.0823140436</v>
      </c>
      <c r="I99" s="151">
        <v>19.350707761399999</v>
      </c>
      <c r="J99" s="151">
        <v>20.896554476599999</v>
      </c>
      <c r="K99" s="151">
        <v>20.570122463037801</v>
      </c>
      <c r="L99" s="151">
        <v>19.783530791377199</v>
      </c>
      <c r="M99" s="151">
        <v>21.4768393936222</v>
      </c>
      <c r="N99" s="151">
        <v>22.252054486567101</v>
      </c>
      <c r="O99" s="151">
        <v>20.9943159260846</v>
      </c>
      <c r="P99" s="151">
        <v>19.598522327918701</v>
      </c>
      <c r="Q99" s="151">
        <v>19.072554169248999</v>
      </c>
      <c r="R99" s="151">
        <v>18.7482276586639</v>
      </c>
      <c r="S99" s="151">
        <v>20.292191716827599</v>
      </c>
      <c r="T99" s="151">
        <v>20.401959911456601</v>
      </c>
      <c r="U99" s="151">
        <v>20.508328842817399</v>
      </c>
      <c r="V99" s="151">
        <v>20.9915638237199</v>
      </c>
      <c r="W99" s="151">
        <v>22.003787043983799</v>
      </c>
      <c r="X99" s="151">
        <v>22.350215199648002</v>
      </c>
      <c r="Y99" s="151">
        <v>23.4278120749427</v>
      </c>
      <c r="Z99" s="151">
        <v>20.564878140595201</v>
      </c>
      <c r="AA99" s="151">
        <v>25.891587139025699</v>
      </c>
      <c r="AB99" s="151">
        <v>26.352768120798501</v>
      </c>
      <c r="AC99" s="151">
        <v>27.9927418647402</v>
      </c>
      <c r="AD99" s="151">
        <v>27.4363351251789</v>
      </c>
      <c r="AE99" s="151">
        <v>28.487421148215699</v>
      </c>
      <c r="AF99" s="151">
        <v>28.785994738085101</v>
      </c>
      <c r="AG99" s="151">
        <v>29.709878122421902</v>
      </c>
      <c r="AH99" s="151">
        <v>31.749847062548501</v>
      </c>
      <c r="AI99" s="151">
        <v>30.4478404121468</v>
      </c>
      <c r="AJ99" s="151">
        <v>31.699901234139102</v>
      </c>
      <c r="AK99" s="151">
        <v>32.2298977878635</v>
      </c>
      <c r="AL99" s="151">
        <v>34.447028831388302</v>
      </c>
      <c r="AM99" s="151">
        <v>34.352416401997999</v>
      </c>
      <c r="AN99" s="151">
        <v>36.643846129380201</v>
      </c>
      <c r="AO99" s="151">
        <v>35.7258395922671</v>
      </c>
      <c r="AP99" s="151">
        <v>37.865038149774598</v>
      </c>
      <c r="AQ99" s="151">
        <v>37.746920681345202</v>
      </c>
      <c r="AR99" s="151">
        <v>36.653733954567201</v>
      </c>
      <c r="AS99" s="151">
        <v>37.542593177079702</v>
      </c>
      <c r="AT99" s="151">
        <v>34.577376135525903</v>
      </c>
      <c r="AU99" s="151">
        <v>34.435376214417197</v>
      </c>
      <c r="AV99" s="151">
        <v>34.362420781199802</v>
      </c>
      <c r="AW99" s="151">
        <v>36.025248157319702</v>
      </c>
      <c r="AX99" s="151">
        <v>35.526466114321998</v>
      </c>
      <c r="AY99" s="151">
        <v>35.612161838097897</v>
      </c>
      <c r="AZ99" s="151">
        <v>36.335294083169998</v>
      </c>
      <c r="BA99" s="151">
        <v>35.458522992444898</v>
      </c>
      <c r="BB99" s="151">
        <v>37.566747322503197</v>
      </c>
      <c r="BC99" s="151">
        <v>37.530952367461602</v>
      </c>
      <c r="BD99" s="151">
        <v>39.318834118492603</v>
      </c>
      <c r="BE99" s="194">
        <v>34.102725878451203</v>
      </c>
      <c r="BF99" s="152">
        <v>-0.135031600141134</v>
      </c>
      <c r="BG99" s="153">
        <v>1.293332570209E-2</v>
      </c>
      <c r="BH99" s="153">
        <v>1.0662550913974099E-3</v>
      </c>
    </row>
    <row r="100" spans="1:60">
      <c r="A100" s="148" t="s">
        <v>343</v>
      </c>
      <c r="B100" s="151">
        <v>19.504690540829898</v>
      </c>
      <c r="C100" s="151">
        <v>19.302276229625399</v>
      </c>
      <c r="D100" s="151">
        <v>21.051361103464998</v>
      </c>
      <c r="E100" s="151">
        <v>23.8115544199899</v>
      </c>
      <c r="F100" s="151">
        <v>23.218660772288501</v>
      </c>
      <c r="G100" s="151">
        <v>22.695246589099899</v>
      </c>
      <c r="H100" s="151">
        <v>20.926876149221901</v>
      </c>
      <c r="I100" s="151">
        <v>17.632859537208599</v>
      </c>
      <c r="J100" s="151">
        <v>18.6226254136742</v>
      </c>
      <c r="K100" s="151">
        <v>19.989920791257799</v>
      </c>
      <c r="L100" s="151">
        <v>21.141385944336001</v>
      </c>
      <c r="M100" s="151">
        <v>21.223265694996901</v>
      </c>
      <c r="N100" s="151">
        <v>22.696509907465899</v>
      </c>
      <c r="O100" s="151">
        <v>23.776391737940401</v>
      </c>
      <c r="P100" s="151">
        <v>25.8151268067313</v>
      </c>
      <c r="Q100" s="151">
        <v>27.821318525343798</v>
      </c>
      <c r="R100" s="151">
        <v>29.645650189721302</v>
      </c>
      <c r="S100" s="151">
        <v>31.912594152394799</v>
      </c>
      <c r="T100" s="151">
        <v>34.204063394227298</v>
      </c>
      <c r="U100" s="151">
        <v>36.512365220866997</v>
      </c>
      <c r="V100" s="151">
        <v>39.033571709083503</v>
      </c>
      <c r="W100" s="151">
        <v>42.493791937772997</v>
      </c>
      <c r="X100" s="151">
        <v>47.448837488863298</v>
      </c>
      <c r="Y100" s="151">
        <v>50.880894285294197</v>
      </c>
      <c r="Z100" s="151">
        <v>55.287057145448401</v>
      </c>
      <c r="AA100" s="151">
        <v>57.813234477200901</v>
      </c>
      <c r="AB100" s="151">
        <v>61.436534442895997</v>
      </c>
      <c r="AC100" s="151">
        <v>65.786049459507595</v>
      </c>
      <c r="AD100" s="151">
        <v>72.457833168540901</v>
      </c>
      <c r="AE100" s="151">
        <v>76.113805869009198</v>
      </c>
      <c r="AF100" s="151">
        <v>80.709567687561304</v>
      </c>
      <c r="AG100" s="151">
        <v>84.743989049029594</v>
      </c>
      <c r="AH100" s="151">
        <v>85.852464195152706</v>
      </c>
      <c r="AI100" s="151">
        <v>88.318113037719698</v>
      </c>
      <c r="AJ100" s="151">
        <v>94.137693629438402</v>
      </c>
      <c r="AK100" s="151">
        <v>97.805641939102998</v>
      </c>
      <c r="AL100" s="151">
        <v>98.884070946467901</v>
      </c>
      <c r="AM100" s="151">
        <v>101.201975139046</v>
      </c>
      <c r="AN100" s="151">
        <v>106.643434737831</v>
      </c>
      <c r="AO100" s="151">
        <v>117.853633276046</v>
      </c>
      <c r="AP100" s="151">
        <v>120.150472404753</v>
      </c>
      <c r="AQ100" s="151">
        <v>130.239304451355</v>
      </c>
      <c r="AR100" s="151">
        <v>141.97151958514499</v>
      </c>
      <c r="AS100" s="151">
        <v>146.34807679939601</v>
      </c>
      <c r="AT100" s="151">
        <v>145.99595303471099</v>
      </c>
      <c r="AU100" s="151">
        <v>145.658417060217</v>
      </c>
      <c r="AV100" s="151">
        <v>144.09391499096901</v>
      </c>
      <c r="AW100" s="151">
        <v>145.456421998167</v>
      </c>
      <c r="AX100" s="151">
        <v>145.53027267623301</v>
      </c>
      <c r="AY100" s="151">
        <v>152.33919210783299</v>
      </c>
      <c r="AZ100" s="151">
        <v>159.912456474344</v>
      </c>
      <c r="BA100" s="151">
        <v>175.720660993221</v>
      </c>
      <c r="BB100" s="151">
        <v>189.64870358956799</v>
      </c>
      <c r="BC100" s="151">
        <v>197.70953525113899</v>
      </c>
      <c r="BD100" s="151">
        <v>196.820391961643</v>
      </c>
      <c r="BE100" s="194">
        <v>195.48227133982999</v>
      </c>
      <c r="BF100" s="152">
        <v>-9.5123537233894294E-3</v>
      </c>
      <c r="BG100" s="153">
        <v>3.0321891518302301E-2</v>
      </c>
      <c r="BH100" s="153">
        <v>6.1119444773102098E-3</v>
      </c>
    </row>
    <row r="101" spans="1:60">
      <c r="A101" s="148" t="s">
        <v>344</v>
      </c>
      <c r="B101" s="151">
        <v>13.209439858885601</v>
      </c>
      <c r="C101" s="151">
        <v>14.3883421023232</v>
      </c>
      <c r="D101" s="151">
        <v>16.168303497673602</v>
      </c>
      <c r="E101" s="151">
        <v>18.378439207359399</v>
      </c>
      <c r="F101" s="151">
        <v>19.712485837084198</v>
      </c>
      <c r="G101" s="151">
        <v>22.407199164384199</v>
      </c>
      <c r="H101" s="151">
        <v>25.983388019491699</v>
      </c>
      <c r="I101" s="151">
        <v>25.489670403699201</v>
      </c>
      <c r="J101" s="151">
        <v>29.578104226399201</v>
      </c>
      <c r="K101" s="151">
        <v>27.772640210078901</v>
      </c>
      <c r="L101" s="151">
        <v>30.048952092102901</v>
      </c>
      <c r="M101" s="151">
        <v>30.972917535152501</v>
      </c>
      <c r="N101" s="151">
        <v>34.045476916461297</v>
      </c>
      <c r="O101" s="151">
        <v>35.274899612066598</v>
      </c>
      <c r="P101" s="151">
        <v>36.336381694884103</v>
      </c>
      <c r="Q101" s="151">
        <v>34.666439127688299</v>
      </c>
      <c r="R101" s="151">
        <v>33.032650789042499</v>
      </c>
      <c r="S101" s="151">
        <v>31.867138685007401</v>
      </c>
      <c r="T101" s="151">
        <v>33.760778565300399</v>
      </c>
      <c r="U101" s="151">
        <v>29.1555537629451</v>
      </c>
      <c r="V101" s="151">
        <v>27.4761707779369</v>
      </c>
      <c r="W101" s="151">
        <v>27.740619675622</v>
      </c>
      <c r="X101" s="151">
        <v>31.972544200822401</v>
      </c>
      <c r="Y101" s="151">
        <v>35.142330344906703</v>
      </c>
      <c r="Z101" s="151">
        <v>37.838837929307402</v>
      </c>
      <c r="AA101" s="151">
        <v>39.942864637164199</v>
      </c>
      <c r="AB101" s="151">
        <v>39.417986945543497</v>
      </c>
      <c r="AC101" s="151">
        <v>47.524212226311199</v>
      </c>
      <c r="AD101" s="151">
        <v>48.796716390702898</v>
      </c>
      <c r="AE101" s="151">
        <v>51.243450933081697</v>
      </c>
      <c r="AF101" s="151">
        <v>57.999294149355798</v>
      </c>
      <c r="AG101" s="151">
        <v>62.451445637124202</v>
      </c>
      <c r="AH101" s="151">
        <v>68.473567908032095</v>
      </c>
      <c r="AI101" s="151">
        <v>69.233768338098699</v>
      </c>
      <c r="AJ101" s="151">
        <v>67.367244768987305</v>
      </c>
      <c r="AK101" s="151">
        <v>66.846292729503304</v>
      </c>
      <c r="AL101" s="151">
        <v>67.695532169323002</v>
      </c>
      <c r="AM101" s="151">
        <v>65.895777721006993</v>
      </c>
      <c r="AN101" s="151">
        <v>67.999157518851703</v>
      </c>
      <c r="AO101" s="151">
        <v>70.295680465924406</v>
      </c>
      <c r="AP101" s="151">
        <v>70.424867051501394</v>
      </c>
      <c r="AQ101" s="151">
        <v>67.536093305990207</v>
      </c>
      <c r="AR101" s="151">
        <v>71.764854680830197</v>
      </c>
      <c r="AS101" s="151">
        <v>74.003942543632704</v>
      </c>
      <c r="AT101" s="151">
        <v>74.499719575435407</v>
      </c>
      <c r="AU101" s="151">
        <v>79.9384800614489</v>
      </c>
      <c r="AV101" s="151">
        <v>80.651462630685202</v>
      </c>
      <c r="AW101" s="151">
        <v>83.095745281427995</v>
      </c>
      <c r="AX101" s="151">
        <v>91.859242927562207</v>
      </c>
      <c r="AY101" s="151">
        <v>97.308152434328804</v>
      </c>
      <c r="AZ101" s="151">
        <v>106.207680659544</v>
      </c>
      <c r="BA101" s="151">
        <v>116.443958605322</v>
      </c>
      <c r="BB101" s="151">
        <v>128.866674147205</v>
      </c>
      <c r="BC101" s="151">
        <v>133.74917265827199</v>
      </c>
      <c r="BD101" s="151">
        <v>140.714968691482</v>
      </c>
      <c r="BE101" s="194">
        <v>127.22522010755399</v>
      </c>
      <c r="BF101" s="152">
        <v>-9.8336080401441206E-2</v>
      </c>
      <c r="BG101" s="153">
        <v>6.5659758010828004E-2</v>
      </c>
      <c r="BH101" s="153">
        <v>3.9778209864318398E-3</v>
      </c>
    </row>
    <row r="102" spans="1:60">
      <c r="A102" s="148" t="s">
        <v>345</v>
      </c>
      <c r="B102" s="151">
        <v>13.0925805600116</v>
      </c>
      <c r="C102" s="151">
        <v>14.9669798590349</v>
      </c>
      <c r="D102" s="151">
        <v>18.022106835692401</v>
      </c>
      <c r="E102" s="151">
        <v>22.434620467497599</v>
      </c>
      <c r="F102" s="151">
        <v>22.039571114955301</v>
      </c>
      <c r="G102" s="151">
        <v>23.9274544305968</v>
      </c>
      <c r="H102" s="151">
        <v>20.685392004015998</v>
      </c>
      <c r="I102" s="151">
        <v>25.934842139636</v>
      </c>
      <c r="J102" s="151">
        <v>24.215731027977601</v>
      </c>
      <c r="K102" s="151">
        <v>23.900270816957601</v>
      </c>
      <c r="L102" s="151">
        <v>23.516192779032799</v>
      </c>
      <c r="M102" s="151">
        <v>27.8665855909104</v>
      </c>
      <c r="N102" s="151">
        <v>27.964013063477601</v>
      </c>
      <c r="O102" s="151">
        <v>28.4955663572952</v>
      </c>
      <c r="P102" s="151">
        <v>30.353818222327199</v>
      </c>
      <c r="Q102" s="151">
        <v>30.1480878612184</v>
      </c>
      <c r="R102" s="151">
        <v>34.732220373695199</v>
      </c>
      <c r="S102" s="151">
        <v>33.678260882076799</v>
      </c>
      <c r="T102" s="151">
        <v>35.722472721153601</v>
      </c>
      <c r="U102" s="151">
        <v>36.690116185287202</v>
      </c>
      <c r="V102" s="151">
        <v>37.137689265916002</v>
      </c>
      <c r="W102" s="151">
        <v>43.286696243543197</v>
      </c>
      <c r="X102" s="151">
        <v>44.739270555495203</v>
      </c>
      <c r="Y102" s="151">
        <v>52.092221725964002</v>
      </c>
      <c r="Z102" s="151">
        <v>59.806092586422402</v>
      </c>
      <c r="AA102" s="151">
        <v>69.623324487834395</v>
      </c>
      <c r="AB102" s="151">
        <v>71.150145693457603</v>
      </c>
      <c r="AC102" s="151">
        <v>76.310929867316005</v>
      </c>
      <c r="AD102" s="151">
        <v>83.059396165272005</v>
      </c>
      <c r="AE102" s="151">
        <v>95.677757098909595</v>
      </c>
      <c r="AF102" s="151">
        <v>98.554628650560005</v>
      </c>
      <c r="AG102" s="151">
        <v>98.373015207035195</v>
      </c>
      <c r="AH102" s="151">
        <v>102.4039976573</v>
      </c>
      <c r="AI102" s="151">
        <v>101.2021721454</v>
      </c>
      <c r="AJ102" s="151">
        <v>99.952506694299998</v>
      </c>
      <c r="AK102" s="151">
        <v>107.096295489412</v>
      </c>
      <c r="AL102" s="151">
        <v>117.53554014688601</v>
      </c>
      <c r="AM102" s="151">
        <v>111.799605153933</v>
      </c>
      <c r="AN102" s="151">
        <v>103.681478507207</v>
      </c>
      <c r="AO102" s="151">
        <v>116.199780946422</v>
      </c>
      <c r="AP102" s="151">
        <v>127.266860817093</v>
      </c>
      <c r="AQ102" s="151">
        <v>140.29568804943199</v>
      </c>
      <c r="AR102" s="151">
        <v>151.423392948284</v>
      </c>
      <c r="AS102" s="151">
        <v>163.38444117040299</v>
      </c>
      <c r="AT102" s="151">
        <v>176.678872805433</v>
      </c>
      <c r="AU102" s="151">
        <v>185.337577763463</v>
      </c>
      <c r="AV102" s="151">
        <v>192.72242848188799</v>
      </c>
      <c r="AW102" s="151">
        <v>191.96076529946001</v>
      </c>
      <c r="AX102" s="151">
        <v>191.43697071930799</v>
      </c>
      <c r="AY102" s="151">
        <v>190.99177270476301</v>
      </c>
      <c r="AZ102" s="151">
        <v>202.76037870179999</v>
      </c>
      <c r="BA102" s="151">
        <v>217.04685068805699</v>
      </c>
      <c r="BB102" s="151">
        <v>228.98134180966301</v>
      </c>
      <c r="BC102" s="151">
        <v>225.34926598286401</v>
      </c>
      <c r="BD102" s="151">
        <v>217.16961551038199</v>
      </c>
      <c r="BE102" s="194">
        <v>210.98170060600501</v>
      </c>
      <c r="BF102" s="152">
        <v>-3.1147854741906102E-2</v>
      </c>
      <c r="BG102" s="153">
        <v>2.0848850898550299E-2</v>
      </c>
      <c r="BH102" s="153">
        <v>6.5965492982771896E-3</v>
      </c>
    </row>
    <row r="103" spans="1:60">
      <c r="A103" s="148" t="s">
        <v>346</v>
      </c>
      <c r="B103" s="151">
        <v>24.8712543486076</v>
      </c>
      <c r="C103" s="151">
        <v>29.610809963791699</v>
      </c>
      <c r="D103" s="151">
        <v>32.781864578110998</v>
      </c>
      <c r="E103" s="151">
        <v>36.303338444089</v>
      </c>
      <c r="F103" s="151">
        <v>42.484064584321999</v>
      </c>
      <c r="G103" s="151">
        <v>49.034028980407797</v>
      </c>
      <c r="H103" s="151">
        <v>52.602322391560499</v>
      </c>
      <c r="I103" s="151">
        <v>54.590029323667103</v>
      </c>
      <c r="J103" s="151">
        <v>67.747556221250903</v>
      </c>
      <c r="K103" s="151">
        <v>68.778507510568602</v>
      </c>
      <c r="L103" s="151">
        <v>75.2661728662748</v>
      </c>
      <c r="M103" s="151">
        <v>84.095876801501007</v>
      </c>
      <c r="N103" s="151">
        <v>96.225488001877196</v>
      </c>
      <c r="O103" s="151">
        <v>103.963947032993</v>
      </c>
      <c r="P103" s="151">
        <v>119.180550548431</v>
      </c>
      <c r="Q103" s="151">
        <v>123.42864631878</v>
      </c>
      <c r="R103" s="151">
        <v>128.729552905698</v>
      </c>
      <c r="S103" s="151">
        <v>129.11919305547499</v>
      </c>
      <c r="T103" s="151">
        <v>135.348046630158</v>
      </c>
      <c r="U103" s="151">
        <v>148.032887951791</v>
      </c>
      <c r="V103" s="151">
        <v>158.924549750229</v>
      </c>
      <c r="W103" s="151">
        <v>169.98918574977901</v>
      </c>
      <c r="X103" s="151">
        <v>179.15284217813999</v>
      </c>
      <c r="Y103" s="151">
        <v>204.122116807221</v>
      </c>
      <c r="Z103" s="151">
        <v>215.482219365585</v>
      </c>
      <c r="AA103" s="151">
        <v>235.43760050487899</v>
      </c>
      <c r="AB103" s="151">
        <v>263.818908177548</v>
      </c>
      <c r="AC103" s="151">
        <v>288.34094344213702</v>
      </c>
      <c r="AD103" s="151">
        <v>317.93134732020701</v>
      </c>
      <c r="AE103" s="151">
        <v>343.36615315700601</v>
      </c>
      <c r="AF103" s="151">
        <v>372.71421814604503</v>
      </c>
      <c r="AG103" s="151">
        <v>413.61949392903301</v>
      </c>
      <c r="AH103" s="151">
        <v>438.24577304952999</v>
      </c>
      <c r="AI103" s="151">
        <v>368.55964127460197</v>
      </c>
      <c r="AJ103" s="151">
        <v>402.04076829694901</v>
      </c>
      <c r="AK103" s="151">
        <v>428.59740017109999</v>
      </c>
      <c r="AL103" s="151">
        <v>442.18897347236998</v>
      </c>
      <c r="AM103" s="151">
        <v>460.96104671357801</v>
      </c>
      <c r="AN103" s="151">
        <v>470.47957533874501</v>
      </c>
      <c r="AO103" s="151">
        <v>479.58962409158403</v>
      </c>
      <c r="AP103" s="151">
        <v>487.86723087020198</v>
      </c>
      <c r="AQ103" s="151">
        <v>492.66269935882002</v>
      </c>
      <c r="AR103" s="151">
        <v>504.46592545039698</v>
      </c>
      <c r="AS103" s="151">
        <v>517.15097259382196</v>
      </c>
      <c r="AT103" s="151">
        <v>521.79411787844595</v>
      </c>
      <c r="AU103" s="151">
        <v>578.89533761541099</v>
      </c>
      <c r="AV103" s="151">
        <v>604.46659753092797</v>
      </c>
      <c r="AW103" s="151">
        <v>601.30381312063901</v>
      </c>
      <c r="AX103" s="151">
        <v>607.959081795315</v>
      </c>
      <c r="AY103" s="151">
        <v>602.78946682522906</v>
      </c>
      <c r="AZ103" s="151">
        <v>609.37885747214705</v>
      </c>
      <c r="BA103" s="151">
        <v>614.49133510766205</v>
      </c>
      <c r="BB103" s="151">
        <v>631.06726098981005</v>
      </c>
      <c r="BC103" s="151">
        <v>646.30903046251296</v>
      </c>
      <c r="BD103" s="151">
        <v>623.106268598719</v>
      </c>
      <c r="BE103" s="194">
        <v>577.77665018548203</v>
      </c>
      <c r="BF103" s="152">
        <v>-7.5281289090560102E-2</v>
      </c>
      <c r="BG103" s="153">
        <v>1.79027651485941E-2</v>
      </c>
      <c r="BH103" s="153">
        <v>1.80647522765939E-2</v>
      </c>
    </row>
    <row r="104" spans="1:60">
      <c r="A104" s="148" t="s">
        <v>347</v>
      </c>
      <c r="B104" s="151">
        <v>1.4550595197873499</v>
      </c>
      <c r="C104" s="151">
        <v>1.4901685696173299</v>
      </c>
      <c r="D104" s="151">
        <v>1.5262538378739201</v>
      </c>
      <c r="E104" s="151">
        <v>1.56276537552525</v>
      </c>
      <c r="F104" s="151">
        <v>1.59896804127864</v>
      </c>
      <c r="G104" s="151">
        <v>3.0932587972899999</v>
      </c>
      <c r="H104" s="151">
        <v>2.8667655281500002</v>
      </c>
      <c r="I104" s="151">
        <v>3.0657171515199999</v>
      </c>
      <c r="J104" s="151">
        <v>3.2101113944100002</v>
      </c>
      <c r="K104" s="151">
        <v>2.54703064998</v>
      </c>
      <c r="L104" s="151">
        <v>2.4594193778200002</v>
      </c>
      <c r="M104" s="151">
        <v>2.4268984362047998</v>
      </c>
      <c r="N104" s="151">
        <v>2.5906992468159999</v>
      </c>
      <c r="O104" s="151">
        <v>3.02212458850624</v>
      </c>
      <c r="P104" s="151">
        <v>3.1160523161128002</v>
      </c>
      <c r="Q104" s="151">
        <v>3.19497809998296</v>
      </c>
      <c r="R104" s="151">
        <v>3.7636879944192798</v>
      </c>
      <c r="S104" s="151">
        <v>4.2759460468886399</v>
      </c>
      <c r="T104" s="151">
        <v>4.6679558156176002</v>
      </c>
      <c r="U104" s="151">
        <v>3.9637006433228001</v>
      </c>
      <c r="V104" s="151">
        <v>3.5747512208676002</v>
      </c>
      <c r="W104" s="151">
        <v>3.4911992106500001</v>
      </c>
      <c r="X104" s="151">
        <v>4.0282598045088003</v>
      </c>
      <c r="Y104" s="151">
        <v>3.8918241723540001</v>
      </c>
      <c r="Z104" s="151">
        <v>3.6716150993748</v>
      </c>
      <c r="AA104" s="151">
        <v>3.9171207212999999</v>
      </c>
      <c r="AB104" s="151">
        <v>4.1466834446776</v>
      </c>
      <c r="AC104" s="151">
        <v>4.9210801897675998</v>
      </c>
      <c r="AD104" s="151">
        <v>4.7283823175790403</v>
      </c>
      <c r="AE104" s="151">
        <v>5.2375261669451998</v>
      </c>
      <c r="AF104" s="151">
        <v>5.6884446435217599</v>
      </c>
      <c r="AG104" s="151">
        <v>6.9906711121211202</v>
      </c>
      <c r="AH104" s="151">
        <v>7.6386598810599997</v>
      </c>
      <c r="AI104" s="151">
        <v>8.1309287904898397</v>
      </c>
      <c r="AJ104" s="151">
        <v>8.8858926792500004</v>
      </c>
      <c r="AK104" s="151">
        <v>10.5674410008346</v>
      </c>
      <c r="AL104" s="151">
        <v>10.430146835359</v>
      </c>
      <c r="AM104" s="151">
        <v>11.0751626626553</v>
      </c>
      <c r="AN104" s="151">
        <v>11.1494334553398</v>
      </c>
      <c r="AO104" s="151">
        <v>10.903799009236799</v>
      </c>
      <c r="AP104" s="151">
        <v>12.5619522130026</v>
      </c>
      <c r="AQ104" s="151">
        <v>12.9968978112865</v>
      </c>
      <c r="AR104" s="151">
        <v>13.813938986418499</v>
      </c>
      <c r="AS104" s="151">
        <v>12.575278588783</v>
      </c>
      <c r="AT104" s="151">
        <v>13.234187738426201</v>
      </c>
      <c r="AU104" s="151">
        <v>13.147079259156699</v>
      </c>
      <c r="AV104" s="151">
        <v>14.8235277261767</v>
      </c>
      <c r="AW104" s="151">
        <v>16.1155130072761</v>
      </c>
      <c r="AX104" s="151">
        <v>13.954333030587</v>
      </c>
      <c r="AY104" s="151">
        <v>17.237434063440499</v>
      </c>
      <c r="AZ104" s="151">
        <v>17.872872716289599</v>
      </c>
      <c r="BA104" s="151">
        <v>20.248585145700901</v>
      </c>
      <c r="BB104" s="151">
        <v>21.6702811893649</v>
      </c>
      <c r="BC104" s="151">
        <v>21.359412363185601</v>
      </c>
      <c r="BD104" s="151">
        <v>23.302902980618601</v>
      </c>
      <c r="BE104" s="194">
        <v>20.840859629055</v>
      </c>
      <c r="BF104" s="152">
        <v>-0.108097501546581</v>
      </c>
      <c r="BG104" s="153">
        <v>5.82085680491118E-2</v>
      </c>
      <c r="BH104" s="153">
        <v>6.5160986742763703E-4</v>
      </c>
    </row>
    <row r="105" spans="1:60">
      <c r="A105" s="148" t="s">
        <v>348</v>
      </c>
      <c r="B105" s="151">
        <v>18.847525698326098</v>
      </c>
      <c r="C105" s="151">
        <v>20.038235221373</v>
      </c>
      <c r="D105" s="151">
        <v>21.7905301455414</v>
      </c>
      <c r="E105" s="151">
        <v>23.8678903231547</v>
      </c>
      <c r="F105" s="151">
        <v>25.2290357683842</v>
      </c>
      <c r="G105" s="151">
        <v>27.556515560951301</v>
      </c>
      <c r="H105" s="151">
        <v>33.857983764089497</v>
      </c>
      <c r="I105" s="151">
        <v>35.344837677573203</v>
      </c>
      <c r="J105" s="151">
        <v>41.4969215826141</v>
      </c>
      <c r="K105" s="151">
        <v>38.576296912783</v>
      </c>
      <c r="L105" s="151">
        <v>41.849872726949002</v>
      </c>
      <c r="M105" s="151">
        <v>52.2147450949318</v>
      </c>
      <c r="N105" s="151">
        <v>57.132572236827997</v>
      </c>
      <c r="O105" s="151">
        <v>65.319394954633495</v>
      </c>
      <c r="P105" s="151">
        <v>67.707025098427906</v>
      </c>
      <c r="Q105" s="151">
        <v>73.621853089161405</v>
      </c>
      <c r="R105" s="151">
        <v>64.774069150811201</v>
      </c>
      <c r="S105" s="151">
        <v>67.815097039533697</v>
      </c>
      <c r="T105" s="151">
        <v>74.602555623460304</v>
      </c>
      <c r="U105" s="151">
        <v>76.096847282299606</v>
      </c>
      <c r="V105" s="151">
        <v>75.0397970967513</v>
      </c>
      <c r="W105" s="151">
        <v>86.346196771996404</v>
      </c>
      <c r="X105" s="151">
        <v>91.362375462835203</v>
      </c>
      <c r="Y105" s="151">
        <v>107.113650555524</v>
      </c>
      <c r="Z105" s="151">
        <v>117.321139334481</v>
      </c>
      <c r="AA105" s="151">
        <v>120.54667629849401</v>
      </c>
      <c r="AB105" s="151">
        <v>130.20780575442001</v>
      </c>
      <c r="AC105" s="151">
        <v>139.24714152884701</v>
      </c>
      <c r="AD105" s="151">
        <v>151.30573311994601</v>
      </c>
      <c r="AE105" s="151">
        <v>158.499818052764</v>
      </c>
      <c r="AF105" s="151">
        <v>169.43817121530901</v>
      </c>
      <c r="AG105" s="151">
        <v>177.561979870675</v>
      </c>
      <c r="AH105" s="151">
        <v>192.82504714489801</v>
      </c>
      <c r="AI105" s="151">
        <v>206.733687207824</v>
      </c>
      <c r="AJ105" s="151">
        <v>218.05536977680001</v>
      </c>
      <c r="AK105" s="151">
        <v>236.39769688948101</v>
      </c>
      <c r="AL105" s="151">
        <v>234.39890939806301</v>
      </c>
      <c r="AM105" s="151">
        <v>245.969831740453</v>
      </c>
      <c r="AN105" s="151">
        <v>249.72132666588101</v>
      </c>
      <c r="AO105" s="151">
        <v>266.50004998590299</v>
      </c>
      <c r="AP105" s="151">
        <v>270.321322853396</v>
      </c>
      <c r="AQ105" s="151">
        <v>278.17403168198803</v>
      </c>
      <c r="AR105" s="151">
        <v>281.07013402272497</v>
      </c>
      <c r="AS105" s="151">
        <v>266.39176092518198</v>
      </c>
      <c r="AT105" s="151">
        <v>253.813128437731</v>
      </c>
      <c r="AU105" s="151">
        <v>273.23370564794698</v>
      </c>
      <c r="AV105" s="151">
        <v>278.10986463581298</v>
      </c>
      <c r="AW105" s="151">
        <v>272.02395191937097</v>
      </c>
      <c r="AX105" s="151">
        <v>273.72687627982498</v>
      </c>
      <c r="AY105" s="151">
        <v>281.01203314986202</v>
      </c>
      <c r="AZ105" s="151">
        <v>281.33081858099899</v>
      </c>
      <c r="BA105" s="151">
        <v>283.83809805405701</v>
      </c>
      <c r="BB105" s="151">
        <v>292.41589590239801</v>
      </c>
      <c r="BC105" s="151">
        <v>290.467374230686</v>
      </c>
      <c r="BD105" s="151">
        <v>284.87234344432801</v>
      </c>
      <c r="BE105" s="194">
        <v>275.86027254567699</v>
      </c>
      <c r="BF105" s="152">
        <v>-3.4281276210354102E-2</v>
      </c>
      <c r="BG105" s="153">
        <v>1.1611180529225801E-2</v>
      </c>
      <c r="BH105" s="153">
        <v>8.6250413284987403E-3</v>
      </c>
    </row>
    <row r="106" spans="1:60">
      <c r="A106" s="148" t="s">
        <v>349</v>
      </c>
      <c r="B106" s="151">
        <v>7.3668859639999997</v>
      </c>
      <c r="C106" s="151">
        <v>8.7439073650000001</v>
      </c>
      <c r="D106" s="151">
        <v>9.9006741540000007</v>
      </c>
      <c r="E106" s="151">
        <v>12.985646962000001</v>
      </c>
      <c r="F106" s="151">
        <v>14.063613007000001</v>
      </c>
      <c r="G106" s="151">
        <v>16.258675998899999</v>
      </c>
      <c r="H106" s="151">
        <v>17.899369072660001</v>
      </c>
      <c r="I106" s="151">
        <v>22.2965942820504</v>
      </c>
      <c r="J106" s="151">
        <v>23.616328170485598</v>
      </c>
      <c r="K106" s="151">
        <v>24.276611492358398</v>
      </c>
      <c r="L106" s="151">
        <v>26.112678511384001</v>
      </c>
      <c r="M106" s="151">
        <v>27.577938943464002</v>
      </c>
      <c r="N106" s="151">
        <v>30.8912527093288</v>
      </c>
      <c r="O106" s="151">
        <v>34.776608769908002</v>
      </c>
      <c r="P106" s="151">
        <v>36.073547511560001</v>
      </c>
      <c r="Q106" s="151">
        <v>37.713995809079996</v>
      </c>
      <c r="R106" s="151">
        <v>36.761543641891997</v>
      </c>
      <c r="S106" s="151">
        <v>36.384259876012798</v>
      </c>
      <c r="T106" s="151">
        <v>40.438465516364801</v>
      </c>
      <c r="U106" s="151">
        <v>44.142121429756003</v>
      </c>
      <c r="V106" s="151">
        <v>47.020903578684802</v>
      </c>
      <c r="W106" s="151">
        <v>48.7488477930698</v>
      </c>
      <c r="X106" s="151">
        <v>57.665180879704799</v>
      </c>
      <c r="Y106" s="151">
        <v>64.925770012535693</v>
      </c>
      <c r="Z106" s="151">
        <v>74.699855485982795</v>
      </c>
      <c r="AA106" s="151">
        <v>89.731816903073195</v>
      </c>
      <c r="AB106" s="151">
        <v>99.874398762474996</v>
      </c>
      <c r="AC106" s="151">
        <v>110.449400876338</v>
      </c>
      <c r="AD106" s="151">
        <v>124.856763562392</v>
      </c>
      <c r="AE106" s="151">
        <v>140.00880651957499</v>
      </c>
      <c r="AF106" s="151">
        <v>153.903178126657</v>
      </c>
      <c r="AG106" s="151">
        <v>171.931042956288</v>
      </c>
      <c r="AH106" s="151">
        <v>178.68760425425401</v>
      </c>
      <c r="AI106" s="151">
        <v>163.79190971553399</v>
      </c>
      <c r="AJ106" s="151">
        <v>171.24585188089199</v>
      </c>
      <c r="AK106" s="151">
        <v>168.16691412065001</v>
      </c>
      <c r="AL106" s="151">
        <v>174.533052475235</v>
      </c>
      <c r="AM106" s="151">
        <v>189.368903034114</v>
      </c>
      <c r="AN106" s="151">
        <v>200.28777133923299</v>
      </c>
      <c r="AO106" s="151">
        <v>218.345910621402</v>
      </c>
      <c r="AP106" s="151">
        <v>227.51853759738901</v>
      </c>
      <c r="AQ106" s="151">
        <v>227.70993372192501</v>
      </c>
      <c r="AR106" s="151">
        <v>236.68969487010099</v>
      </c>
      <c r="AS106" s="151">
        <v>237.38878516592001</v>
      </c>
      <c r="AT106" s="151">
        <v>236.482194233613</v>
      </c>
      <c r="AU106" s="151">
        <v>248.709161522312</v>
      </c>
      <c r="AV106" s="151">
        <v>253.54178144268801</v>
      </c>
      <c r="AW106" s="151">
        <v>270.62874053626899</v>
      </c>
      <c r="AX106" s="151">
        <v>273.87433219245298</v>
      </c>
      <c r="AY106" s="151">
        <v>280.692492986199</v>
      </c>
      <c r="AZ106" s="151">
        <v>288.71428911267202</v>
      </c>
      <c r="BA106" s="151">
        <v>295.46390131292401</v>
      </c>
      <c r="BB106" s="151">
        <v>296.310747333508</v>
      </c>
      <c r="BC106" s="151">
        <v>298.92188965886601</v>
      </c>
      <c r="BD106" s="151">
        <v>293.62043870070403</v>
      </c>
      <c r="BE106" s="194">
        <v>276.43869901561698</v>
      </c>
      <c r="BF106" s="152">
        <v>-6.1089196502484101E-2</v>
      </c>
      <c r="BG106" s="153">
        <v>2.1877374936413799E-2</v>
      </c>
      <c r="BH106" s="153">
        <v>8.6431263980257401E-3</v>
      </c>
    </row>
    <row r="107" spans="1:60">
      <c r="A107" s="148" t="s">
        <v>350</v>
      </c>
      <c r="B107" s="151">
        <v>8.2264654826344508</v>
      </c>
      <c r="C107" s="151">
        <v>13.9439968229711</v>
      </c>
      <c r="D107" s="151">
        <v>19.0458876193252</v>
      </c>
      <c r="E107" s="151">
        <v>19.795273947433198</v>
      </c>
      <c r="F107" s="151">
        <v>23.276364618104399</v>
      </c>
      <c r="G107" s="151">
        <v>24.2821798724807</v>
      </c>
      <c r="H107" s="151">
        <v>21.845811783101801</v>
      </c>
      <c r="I107" s="151">
        <v>21.119197301611301</v>
      </c>
      <c r="J107" s="151">
        <v>22.700246508560799</v>
      </c>
      <c r="K107" s="151">
        <v>17.295286477767402</v>
      </c>
      <c r="L107" s="151">
        <v>19.7623521661362</v>
      </c>
      <c r="M107" s="151">
        <v>12.052431432646801</v>
      </c>
      <c r="N107" s="151">
        <v>12.863038280653701</v>
      </c>
      <c r="O107" s="151">
        <v>13.0757062702575</v>
      </c>
      <c r="P107" s="151">
        <v>13.8941491778018</v>
      </c>
      <c r="Q107" s="151">
        <v>14.939786599705201</v>
      </c>
      <c r="R107" s="151">
        <v>15.196125101035101</v>
      </c>
      <c r="S107" s="151">
        <v>16.357117667151499</v>
      </c>
      <c r="T107" s="151">
        <v>17.338861057955501</v>
      </c>
      <c r="U107" s="151">
        <v>17.198537941457801</v>
      </c>
      <c r="V107" s="151">
        <v>17.358933951918399</v>
      </c>
      <c r="W107" s="151">
        <v>18.941901949123601</v>
      </c>
      <c r="X107" s="151">
        <v>21.444985726741699</v>
      </c>
      <c r="Y107" s="151">
        <v>20.9028195337917</v>
      </c>
      <c r="Z107" s="151">
        <v>17.816788436437999</v>
      </c>
      <c r="AA107" s="151">
        <v>17.867134521997698</v>
      </c>
      <c r="AB107" s="151">
        <v>17.4269742393443</v>
      </c>
      <c r="AC107" s="151">
        <v>18.319368659399998</v>
      </c>
      <c r="AD107" s="151">
        <v>20.531838225200001</v>
      </c>
      <c r="AE107" s="151">
        <v>22.903047312799998</v>
      </c>
      <c r="AF107" s="151">
        <v>27.181668772221599</v>
      </c>
      <c r="AG107" s="151">
        <v>31.157581173292499</v>
      </c>
      <c r="AH107" s="151">
        <v>37.811541427194797</v>
      </c>
      <c r="AI107" s="151">
        <v>41.221328030828303</v>
      </c>
      <c r="AJ107" s="151">
        <v>40.220841826037102</v>
      </c>
      <c r="AK107" s="151">
        <v>46.968311582879103</v>
      </c>
      <c r="AL107" s="151">
        <v>51.375272918093998</v>
      </c>
      <c r="AM107" s="151">
        <v>57.521858154937803</v>
      </c>
      <c r="AN107" s="151">
        <v>62.933208739836402</v>
      </c>
      <c r="AO107" s="151">
        <v>81.361905214612804</v>
      </c>
      <c r="AP107" s="151">
        <v>86.344512390105606</v>
      </c>
      <c r="AQ107" s="151">
        <v>72.285460840278802</v>
      </c>
      <c r="AR107" s="151">
        <v>79.211298361872394</v>
      </c>
      <c r="AS107" s="151">
        <v>104.265578953513</v>
      </c>
      <c r="AT107" s="151">
        <v>102.406521763778</v>
      </c>
      <c r="AU107" s="151">
        <v>121.89973640444499</v>
      </c>
      <c r="AV107" s="151">
        <v>134.97033191799801</v>
      </c>
      <c r="AW107" s="151">
        <v>132.67455983241399</v>
      </c>
      <c r="AX107" s="151">
        <v>138.04042020602199</v>
      </c>
      <c r="AY107" s="151">
        <v>154.58337989924601</v>
      </c>
      <c r="AZ107" s="151">
        <v>183.51407105577599</v>
      </c>
      <c r="BA107" s="151">
        <v>196.27117063113599</v>
      </c>
      <c r="BB107" s="151">
        <v>197.56514465838001</v>
      </c>
      <c r="BC107" s="151">
        <v>239.417958962071</v>
      </c>
      <c r="BD107" s="151">
        <v>290.506690735277</v>
      </c>
      <c r="BE107" s="194">
        <v>282.57303992456002</v>
      </c>
      <c r="BF107" s="152">
        <v>-2.9967324590065899E-2</v>
      </c>
      <c r="BG107" s="153">
        <v>0.109897446831486</v>
      </c>
      <c r="BH107" s="153">
        <v>8.83492256850903E-3</v>
      </c>
    </row>
    <row r="108" spans="1:60">
      <c r="A108" s="148" t="s">
        <v>351</v>
      </c>
      <c r="B108" s="151">
        <v>53.7028538406935</v>
      </c>
      <c r="C108" s="151">
        <v>57.524608753547298</v>
      </c>
      <c r="D108" s="151">
        <v>62.933309361337699</v>
      </c>
      <c r="E108" s="151">
        <v>68.423571917456798</v>
      </c>
      <c r="F108" s="151">
        <v>73.208059030202307</v>
      </c>
      <c r="G108" s="151">
        <v>78.742205631093398</v>
      </c>
      <c r="H108" s="151">
        <v>86.505896110621705</v>
      </c>
      <c r="I108" s="151">
        <v>89.600383590722004</v>
      </c>
      <c r="J108" s="151">
        <v>92.2910054650457</v>
      </c>
      <c r="K108" s="151">
        <v>98.005772408833806</v>
      </c>
      <c r="L108" s="151">
        <v>101.104898954079</v>
      </c>
      <c r="M108" s="151">
        <v>106.622307510673</v>
      </c>
      <c r="N108" s="151">
        <v>113.447216117728</v>
      </c>
      <c r="O108" s="151">
        <v>120.31611130286799</v>
      </c>
      <c r="P108" s="151">
        <v>129.22770238250601</v>
      </c>
      <c r="Q108" s="151">
        <v>138.899003398019</v>
      </c>
      <c r="R108" s="151">
        <v>143.479821565642</v>
      </c>
      <c r="S108" s="151">
        <v>149.79156441680601</v>
      </c>
      <c r="T108" s="151">
        <v>155.80385289054701</v>
      </c>
      <c r="U108" s="151">
        <v>158.86337332913399</v>
      </c>
      <c r="V108" s="151">
        <v>166.30152202125601</v>
      </c>
      <c r="W108" s="151">
        <v>166.90190966498201</v>
      </c>
      <c r="X108" s="151">
        <v>160.640730666232</v>
      </c>
      <c r="Y108" s="151">
        <v>162.01420248420601</v>
      </c>
      <c r="Z108" s="151">
        <v>159.60666396926101</v>
      </c>
      <c r="AA108" s="151">
        <v>154.31632482127199</v>
      </c>
      <c r="AB108" s="151">
        <v>150.33562647039099</v>
      </c>
      <c r="AC108" s="151">
        <v>134.24695791504899</v>
      </c>
      <c r="AD108" s="151">
        <v>127.152442781096</v>
      </c>
      <c r="AE108" s="151">
        <v>119.72596528985601</v>
      </c>
      <c r="AF108" s="151">
        <v>116.08040042291501</v>
      </c>
      <c r="AG108" s="151">
        <v>107.052818065886</v>
      </c>
      <c r="AH108" s="151">
        <v>107.116123341408</v>
      </c>
      <c r="AI108" s="151">
        <v>101.712303946945</v>
      </c>
      <c r="AJ108" s="151">
        <v>108.35904273765</v>
      </c>
      <c r="AK108" s="151">
        <v>115.299251231779</v>
      </c>
      <c r="AL108" s="151">
        <v>118.756816702866</v>
      </c>
      <c r="AM108" s="151">
        <v>116.711956957524</v>
      </c>
      <c r="AN108" s="151">
        <v>121.82157245690399</v>
      </c>
      <c r="AO108" s="151">
        <v>122.64171783280599</v>
      </c>
      <c r="AP108" s="151">
        <v>127.93996224119201</v>
      </c>
      <c r="AQ108" s="151">
        <v>131.77396600195601</v>
      </c>
      <c r="AR108" s="151">
        <v>123.59294871283301</v>
      </c>
      <c r="AS108" s="151">
        <v>129.310697304314</v>
      </c>
      <c r="AT108" s="151">
        <v>113.925946168526</v>
      </c>
      <c r="AU108" s="151">
        <v>120.62068875712301</v>
      </c>
      <c r="AV108" s="151">
        <v>111.963447988393</v>
      </c>
      <c r="AW108" s="151">
        <v>116.557549924618</v>
      </c>
      <c r="AX108" s="151">
        <v>108.203631471812</v>
      </c>
      <c r="AY108" s="151">
        <v>119.611363743171</v>
      </c>
      <c r="AZ108" s="151">
        <v>127.72725553778</v>
      </c>
      <c r="BA108" s="151">
        <v>140.03459336416299</v>
      </c>
      <c r="BB108" s="151">
        <v>142.61619859353701</v>
      </c>
      <c r="BC108" s="151">
        <v>146.552815884224</v>
      </c>
      <c r="BD108" s="151">
        <v>205.99583883723199</v>
      </c>
      <c r="BE108" s="194">
        <v>204.67794036875799</v>
      </c>
      <c r="BF108" s="152">
        <v>-9.1124550104496604E-3</v>
      </c>
      <c r="BG108" s="153">
        <v>6.1020024457295201E-2</v>
      </c>
      <c r="BH108" s="153">
        <v>6.3994560667311202E-3</v>
      </c>
    </row>
    <row r="109" spans="1:60" s="145" customFormat="1">
      <c r="A109" s="154" t="s">
        <v>352</v>
      </c>
      <c r="B109" s="155">
        <v>1431.3131069578601</v>
      </c>
      <c r="C109" s="155">
        <v>1549.4915158292599</v>
      </c>
      <c r="D109" s="155">
        <v>1615.94054342557</v>
      </c>
      <c r="E109" s="155">
        <v>1721.6166940486</v>
      </c>
      <c r="F109" s="155">
        <v>1958.2046124265701</v>
      </c>
      <c r="G109" s="155">
        <v>2234.9813198451502</v>
      </c>
      <c r="H109" s="155">
        <v>2445.5761411742401</v>
      </c>
      <c r="I109" s="155">
        <v>2583.1422162121198</v>
      </c>
      <c r="J109" s="155">
        <v>2786.1058890480299</v>
      </c>
      <c r="K109" s="155">
        <v>2826.25190424216</v>
      </c>
      <c r="L109" s="155">
        <v>2931.5094653043502</v>
      </c>
      <c r="M109" s="155">
        <v>3060.8968590938198</v>
      </c>
      <c r="N109" s="155">
        <v>3250.1835390660899</v>
      </c>
      <c r="O109" s="155">
        <v>3384.7983011023298</v>
      </c>
      <c r="P109" s="155">
        <v>3524.2528026953</v>
      </c>
      <c r="Q109" s="155">
        <v>3555.6434908424899</v>
      </c>
      <c r="R109" s="155">
        <v>3575.5483573633001</v>
      </c>
      <c r="S109" s="155">
        <v>3609.1962818440602</v>
      </c>
      <c r="T109" s="155">
        <v>3758.1597603680402</v>
      </c>
      <c r="U109" s="155">
        <v>4028.7274424146099</v>
      </c>
      <c r="V109" s="155">
        <v>4160.9436172841297</v>
      </c>
      <c r="W109" s="155">
        <v>4317.7981741828398</v>
      </c>
      <c r="X109" s="155">
        <v>4560.1957051094796</v>
      </c>
      <c r="Y109" s="155">
        <v>4907.1376730923403</v>
      </c>
      <c r="Z109" s="155">
        <v>5150.3012233406498</v>
      </c>
      <c r="AA109" s="155">
        <v>5351.4749410643399</v>
      </c>
      <c r="AB109" s="155">
        <v>5605.8240824021505</v>
      </c>
      <c r="AC109" s="155">
        <v>5861.4953570146799</v>
      </c>
      <c r="AD109" s="155">
        <v>6171.1229389071104</v>
      </c>
      <c r="AE109" s="155">
        <v>6504.2798235560203</v>
      </c>
      <c r="AF109" s="155">
        <v>6764.0458711589699</v>
      </c>
      <c r="AG109" s="155">
        <v>7076.7490567573896</v>
      </c>
      <c r="AH109" s="155">
        <v>7227.0702554162799</v>
      </c>
      <c r="AI109" s="155">
        <v>7161.8473429196301</v>
      </c>
      <c r="AJ109" s="155">
        <v>7453.7618992252701</v>
      </c>
      <c r="AK109" s="155">
        <v>7695.5256707147</v>
      </c>
      <c r="AL109" s="155">
        <v>7947.2959505532899</v>
      </c>
      <c r="AM109" s="155">
        <v>8389.3871484385199</v>
      </c>
      <c r="AN109" s="155">
        <v>9258.0257524612298</v>
      </c>
      <c r="AO109" s="155">
        <v>10222.326415412001</v>
      </c>
      <c r="AP109" s="155">
        <v>11174.7963615477</v>
      </c>
      <c r="AQ109" s="155">
        <v>11855.011379113599</v>
      </c>
      <c r="AR109" s="155">
        <v>12640.8606625424</v>
      </c>
      <c r="AS109" s="155">
        <v>12940.3157110499</v>
      </c>
      <c r="AT109" s="155">
        <v>13224.3275302029</v>
      </c>
      <c r="AU109" s="155">
        <v>13976.3180262842</v>
      </c>
      <c r="AV109" s="155">
        <v>14848.3247392671</v>
      </c>
      <c r="AW109" s="155">
        <v>15285.603010201999</v>
      </c>
      <c r="AX109" s="155">
        <v>15637.0243922102</v>
      </c>
      <c r="AY109" s="155">
        <v>15818.1791716959</v>
      </c>
      <c r="AZ109" s="155">
        <v>15955.8813985242</v>
      </c>
      <c r="BA109" s="155">
        <v>16118.9665614079</v>
      </c>
      <c r="BB109" s="155">
        <v>16475.744449403599</v>
      </c>
      <c r="BC109" s="155">
        <v>16894.516735741101</v>
      </c>
      <c r="BD109" s="155">
        <v>17178.568044795298</v>
      </c>
      <c r="BE109" s="155">
        <v>16752.880033814701</v>
      </c>
      <c r="BF109" s="156">
        <v>-2.7444715183384899E-2</v>
      </c>
      <c r="BG109" s="156">
        <v>2.6505631405919501E-2</v>
      </c>
      <c r="BH109" s="156">
        <v>0.523795185619226</v>
      </c>
    </row>
    <row r="110" spans="1:60" ht="10">
      <c r="B110" s="151"/>
      <c r="C110" s="195"/>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c r="Z110" s="195"/>
      <c r="AA110" s="195"/>
      <c r="AB110" s="195"/>
      <c r="AC110" s="195"/>
      <c r="AD110" s="195"/>
      <c r="AE110" s="195"/>
      <c r="AF110" s="195"/>
      <c r="AG110" s="195"/>
      <c r="AH110" s="195"/>
      <c r="AI110" s="195"/>
      <c r="AJ110" s="195"/>
      <c r="AK110" s="195"/>
      <c r="AL110" s="195"/>
      <c r="AM110" s="195"/>
      <c r="AN110" s="195"/>
      <c r="AO110" s="195"/>
      <c r="AP110" s="195"/>
      <c r="AQ110" s="195"/>
      <c r="AR110" s="195"/>
      <c r="AS110" s="195"/>
      <c r="AT110" s="195"/>
      <c r="AU110" s="195"/>
      <c r="AV110" s="195"/>
      <c r="AW110" s="195"/>
      <c r="AX110" s="195"/>
      <c r="AY110" s="195"/>
      <c r="AZ110" s="195"/>
      <c r="BA110" s="195"/>
      <c r="BB110" s="195"/>
      <c r="BC110" s="195"/>
      <c r="BD110" s="195"/>
      <c r="BE110" s="195"/>
      <c r="BF110" s="152"/>
      <c r="BG110" s="153"/>
      <c r="BH110" s="153"/>
    </row>
    <row r="111" spans="1:60" s="163" customFormat="1">
      <c r="A111" s="160" t="s">
        <v>353</v>
      </c>
      <c r="B111" s="161">
        <v>11189.7106726657</v>
      </c>
      <c r="C111" s="161">
        <v>11694.894484177299</v>
      </c>
      <c r="D111" s="161">
        <v>12055.5471039354</v>
      </c>
      <c r="E111" s="161">
        <v>12701.480489711301</v>
      </c>
      <c r="F111" s="161">
        <v>13483.6952853691</v>
      </c>
      <c r="G111" s="161">
        <v>14291.709385653499</v>
      </c>
      <c r="H111" s="161">
        <v>14762.395587609901</v>
      </c>
      <c r="I111" s="161">
        <v>15463.070164029101</v>
      </c>
      <c r="J111" s="161">
        <v>16332.136794924099</v>
      </c>
      <c r="K111" s="161">
        <v>16239.6190954839</v>
      </c>
      <c r="L111" s="161">
        <v>16216.0845156307</v>
      </c>
      <c r="M111" s="161">
        <v>17086.686280661699</v>
      </c>
      <c r="N111" s="161">
        <v>17636.702647873801</v>
      </c>
      <c r="O111" s="161">
        <v>17993.969156554002</v>
      </c>
      <c r="P111" s="161">
        <v>18568.2226652846</v>
      </c>
      <c r="Q111" s="161">
        <v>18396.057347053498</v>
      </c>
      <c r="R111" s="161">
        <v>18167.993114621</v>
      </c>
      <c r="S111" s="161">
        <v>18004.097105172699</v>
      </c>
      <c r="T111" s="161">
        <v>18145.5334382482</v>
      </c>
      <c r="U111" s="161">
        <v>18837.939472628899</v>
      </c>
      <c r="V111" s="161">
        <v>19237.392884528199</v>
      </c>
      <c r="W111" s="161">
        <v>19566.045380355801</v>
      </c>
      <c r="X111" s="161">
        <v>20175.0161711002</v>
      </c>
      <c r="Y111" s="161">
        <v>20846.610094871299</v>
      </c>
      <c r="Z111" s="161">
        <v>21226.257533481999</v>
      </c>
      <c r="AA111" s="161">
        <v>21328.251002020399</v>
      </c>
      <c r="AB111" s="161">
        <v>21341.900372293701</v>
      </c>
      <c r="AC111" s="161">
        <v>21419.528420312301</v>
      </c>
      <c r="AD111" s="161">
        <v>21483.3638983083</v>
      </c>
      <c r="AE111" s="161">
        <v>21709.191918106098</v>
      </c>
      <c r="AF111" s="161">
        <v>21995.141668105902</v>
      </c>
      <c r="AG111" s="161">
        <v>22593.28806028</v>
      </c>
      <c r="AH111" s="161">
        <v>22757.529583690401</v>
      </c>
      <c r="AI111" s="161">
        <v>22817.394451378299</v>
      </c>
      <c r="AJ111" s="161">
        <v>23114.639190038699</v>
      </c>
      <c r="AK111" s="161">
        <v>23663.544025880699</v>
      </c>
      <c r="AL111" s="161">
        <v>23995.243297200599</v>
      </c>
      <c r="AM111" s="161">
        <v>24539.478028440099</v>
      </c>
      <c r="AN111" s="161">
        <v>25755.702687806501</v>
      </c>
      <c r="AO111" s="161">
        <v>27076.6113830992</v>
      </c>
      <c r="AP111" s="161">
        <v>28160.016092584399</v>
      </c>
      <c r="AQ111" s="161">
        <v>29040.4269332802</v>
      </c>
      <c r="AR111" s="161">
        <v>30077.911584778099</v>
      </c>
      <c r="AS111" s="161">
        <v>30330.348970614399</v>
      </c>
      <c r="AT111" s="161">
        <v>29695.078840510199</v>
      </c>
      <c r="AU111" s="161">
        <v>31045.053552705998</v>
      </c>
      <c r="AV111" s="161">
        <v>31931.882983829099</v>
      </c>
      <c r="AW111" s="161">
        <v>32249.8243345761</v>
      </c>
      <c r="AX111" s="161">
        <v>32773.203688387097</v>
      </c>
      <c r="AY111" s="161">
        <v>32835.095568785502</v>
      </c>
      <c r="AZ111" s="161">
        <v>32897.1761182876</v>
      </c>
      <c r="BA111" s="161">
        <v>33046.728912802602</v>
      </c>
      <c r="BB111" s="161">
        <v>33428.774307059699</v>
      </c>
      <c r="BC111" s="161">
        <v>34046.062364995698</v>
      </c>
      <c r="BD111" s="161">
        <v>34039.7859465933</v>
      </c>
      <c r="BE111" s="161">
        <v>31983.646459082302</v>
      </c>
      <c r="BF111" s="162">
        <v>-6.2971209720806706E-2</v>
      </c>
      <c r="BG111" s="162">
        <v>1.3748521390561499E-2</v>
      </c>
      <c r="BH111" s="162">
        <v>1</v>
      </c>
    </row>
    <row r="112" spans="1:60">
      <c r="A112" s="144" t="s">
        <v>354</v>
      </c>
      <c r="B112" s="151">
        <v>7701.2828619319698</v>
      </c>
      <c r="C112" s="151">
        <v>8003.1758224924497</v>
      </c>
      <c r="D112" s="151">
        <v>8270.8664192534306</v>
      </c>
      <c r="E112" s="151">
        <v>8782.7648919059993</v>
      </c>
      <c r="F112" s="151">
        <v>9306.6910084557694</v>
      </c>
      <c r="G112" s="151">
        <v>9791.4511636063908</v>
      </c>
      <c r="H112" s="151">
        <v>9934.0968820185408</v>
      </c>
      <c r="I112" s="151">
        <v>10365.2433219125</v>
      </c>
      <c r="J112" s="151">
        <v>10962.2543270555</v>
      </c>
      <c r="K112" s="151">
        <v>10685.235754294799</v>
      </c>
      <c r="L112" s="151">
        <v>10336.480915152901</v>
      </c>
      <c r="M112" s="151">
        <v>10929.4639904821</v>
      </c>
      <c r="N112" s="151">
        <v>11126.571289428801</v>
      </c>
      <c r="O112" s="151">
        <v>11168.7099596072</v>
      </c>
      <c r="P112" s="151">
        <v>11466.6113444609</v>
      </c>
      <c r="Q112" s="151">
        <v>11178.498595970899</v>
      </c>
      <c r="R112" s="151">
        <v>10826.298078915601</v>
      </c>
      <c r="S112" s="151">
        <v>10442.889955442</v>
      </c>
      <c r="T112" s="151">
        <v>10339.324792457701</v>
      </c>
      <c r="U112" s="151">
        <v>10726.926128896601</v>
      </c>
      <c r="V112" s="151">
        <v>10919.480407802501</v>
      </c>
      <c r="W112" s="151">
        <v>10970.4973056245</v>
      </c>
      <c r="X112" s="151">
        <v>11221.3931290293</v>
      </c>
      <c r="Y112" s="151">
        <v>11551.3377303374</v>
      </c>
      <c r="Z112" s="151">
        <v>11753.342106607301</v>
      </c>
      <c r="AA112" s="151">
        <v>11693.7086523629</v>
      </c>
      <c r="AB112" s="151">
        <v>11687.699317881201</v>
      </c>
      <c r="AC112" s="151">
        <v>11724.348108235999</v>
      </c>
      <c r="AD112" s="151">
        <v>11802.7922352594</v>
      </c>
      <c r="AE112" s="151">
        <v>11979.467286032601</v>
      </c>
      <c r="AF112" s="151">
        <v>12141.303658275499</v>
      </c>
      <c r="AG112" s="151">
        <v>12560.8707059307</v>
      </c>
      <c r="AH112" s="151">
        <v>12662.5842569998</v>
      </c>
      <c r="AI112" s="151">
        <v>12681.4645879778</v>
      </c>
      <c r="AJ112" s="151">
        <v>12772.8908818569</v>
      </c>
      <c r="AK112" s="151">
        <v>13052.669778371201</v>
      </c>
      <c r="AL112" s="151">
        <v>13018.291773324599</v>
      </c>
      <c r="AM112" s="151">
        <v>13097.6406369138</v>
      </c>
      <c r="AN112" s="151">
        <v>13341.4805257508</v>
      </c>
      <c r="AO112" s="151">
        <v>13500.9487270643</v>
      </c>
      <c r="AP112" s="151">
        <v>13611.408968120701</v>
      </c>
      <c r="AQ112" s="151">
        <v>13602.227999287101</v>
      </c>
      <c r="AR112" s="151">
        <v>13714.687498728101</v>
      </c>
      <c r="AS112" s="151">
        <v>13492.5928098885</v>
      </c>
      <c r="AT112" s="151">
        <v>12576.047000312899</v>
      </c>
      <c r="AU112" s="151">
        <v>13016.490544126</v>
      </c>
      <c r="AV112" s="151">
        <v>12830.659917983499</v>
      </c>
      <c r="AW112" s="151">
        <v>12643.825802404701</v>
      </c>
      <c r="AX112" s="151">
        <v>12726.071660470199</v>
      </c>
      <c r="AY112" s="151">
        <v>12505.8035514368</v>
      </c>
      <c r="AZ112" s="151">
        <v>12423.662063310399</v>
      </c>
      <c r="BA112" s="151">
        <v>12336.657945127699</v>
      </c>
      <c r="BB112" s="151">
        <v>12357.682786908999</v>
      </c>
      <c r="BC112" s="151">
        <v>12446.9389234031</v>
      </c>
      <c r="BD112" s="151">
        <v>12084.130088108899</v>
      </c>
      <c r="BE112" s="194">
        <v>10730.344532786499</v>
      </c>
      <c r="BF112" s="153">
        <v>-0.114456185631476</v>
      </c>
      <c r="BG112" s="153">
        <v>-3.9821445700368701E-3</v>
      </c>
      <c r="BH112" s="153">
        <v>0.33549472060711399</v>
      </c>
    </row>
    <row r="113" spans="1:60">
      <c r="A113" s="144" t="s">
        <v>355</v>
      </c>
      <c r="B113" s="151">
        <v>3488.42781073377</v>
      </c>
      <c r="C113" s="151">
        <v>3691.7186616848599</v>
      </c>
      <c r="D113" s="151">
        <v>3784.68068468194</v>
      </c>
      <c r="E113" s="151">
        <v>3918.7155978052901</v>
      </c>
      <c r="F113" s="151">
        <v>4177.0042769133197</v>
      </c>
      <c r="G113" s="151">
        <v>4500.2582220470804</v>
      </c>
      <c r="H113" s="151">
        <v>4828.29870559132</v>
      </c>
      <c r="I113" s="151">
        <v>5097.8268421165803</v>
      </c>
      <c r="J113" s="151">
        <v>5369.8824678685596</v>
      </c>
      <c r="K113" s="151">
        <v>5554.3833411891101</v>
      </c>
      <c r="L113" s="151">
        <v>5879.6036004777698</v>
      </c>
      <c r="M113" s="151">
        <v>6157.2222901796504</v>
      </c>
      <c r="N113" s="151">
        <v>6510.13135844506</v>
      </c>
      <c r="O113" s="151">
        <v>6825.2591969467803</v>
      </c>
      <c r="P113" s="151">
        <v>7101.6113208236202</v>
      </c>
      <c r="Q113" s="151">
        <v>7217.5587510825899</v>
      </c>
      <c r="R113" s="151">
        <v>7341.6950357054702</v>
      </c>
      <c r="S113" s="151">
        <v>7561.2071497307497</v>
      </c>
      <c r="T113" s="151">
        <v>7806.2086457904597</v>
      </c>
      <c r="U113" s="151">
        <v>8111.0133437323702</v>
      </c>
      <c r="V113" s="151">
        <v>8317.9124767256708</v>
      </c>
      <c r="W113" s="151">
        <v>8595.5480747313395</v>
      </c>
      <c r="X113" s="151">
        <v>8953.6230420708707</v>
      </c>
      <c r="Y113" s="151">
        <v>9295.2723645338701</v>
      </c>
      <c r="Z113" s="151">
        <v>9472.9154268746406</v>
      </c>
      <c r="AA113" s="151">
        <v>9634.5423496575495</v>
      </c>
      <c r="AB113" s="151">
        <v>9654.2010544125096</v>
      </c>
      <c r="AC113" s="151">
        <v>9695.1803120762506</v>
      </c>
      <c r="AD113" s="151">
        <v>9680.5716630488896</v>
      </c>
      <c r="AE113" s="151">
        <v>9729.7246320735194</v>
      </c>
      <c r="AF113" s="151">
        <v>9853.8380098304206</v>
      </c>
      <c r="AG113" s="151">
        <v>10032.4173543493</v>
      </c>
      <c r="AH113" s="151">
        <v>10094.9453266906</v>
      </c>
      <c r="AI113" s="151">
        <v>10135.929863400601</v>
      </c>
      <c r="AJ113" s="151">
        <v>10341.748308181801</v>
      </c>
      <c r="AK113" s="151">
        <v>10610.8742475095</v>
      </c>
      <c r="AL113" s="151">
        <v>10976.951523876</v>
      </c>
      <c r="AM113" s="151">
        <v>11441.8373915263</v>
      </c>
      <c r="AN113" s="151">
        <v>12414.222162055799</v>
      </c>
      <c r="AO113" s="151">
        <v>13575.6626560348</v>
      </c>
      <c r="AP113" s="151">
        <v>14548.607124463701</v>
      </c>
      <c r="AQ113" s="151">
        <v>15438.198933993001</v>
      </c>
      <c r="AR113" s="151">
        <v>16363.224086050001</v>
      </c>
      <c r="AS113" s="151">
        <v>16837.756160725901</v>
      </c>
      <c r="AT113" s="151">
        <v>17119.0318401974</v>
      </c>
      <c r="AU113" s="151">
        <v>18028.56300858</v>
      </c>
      <c r="AV113" s="151">
        <v>19101.223065845599</v>
      </c>
      <c r="AW113" s="151">
        <v>19605.998532171499</v>
      </c>
      <c r="AX113" s="151">
        <v>20047.132027916901</v>
      </c>
      <c r="AY113" s="151">
        <v>20329.2920173487</v>
      </c>
      <c r="AZ113" s="151">
        <v>20473.514054977299</v>
      </c>
      <c r="BA113" s="151">
        <v>20710.070967674899</v>
      </c>
      <c r="BB113" s="151">
        <v>21071.091520150701</v>
      </c>
      <c r="BC113" s="151">
        <v>21599.123441592601</v>
      </c>
      <c r="BD113" s="151">
        <v>21955.655858484399</v>
      </c>
      <c r="BE113" s="194">
        <v>21253.301926295699</v>
      </c>
      <c r="BF113" s="153">
        <v>-3.4634495459219303E-2</v>
      </c>
      <c r="BG113" s="153">
        <v>2.5195571516522901E-2</v>
      </c>
      <c r="BH113" s="153">
        <v>0.66450527939288495</v>
      </c>
    </row>
    <row r="114" spans="1:60">
      <c r="A114" s="164" t="s">
        <v>356</v>
      </c>
      <c r="B114" s="165">
        <v>2616.3858670012</v>
      </c>
      <c r="C114" s="165">
        <v>2663.1802534694202</v>
      </c>
      <c r="D114" s="165">
        <v>2742.0477045565199</v>
      </c>
      <c r="E114" s="165">
        <v>2923.8333701044298</v>
      </c>
      <c r="F114" s="165">
        <v>3148.0768665186702</v>
      </c>
      <c r="G114" s="165">
        <v>3332.4356738024699</v>
      </c>
      <c r="H114" s="165">
        <v>3409.4120169850498</v>
      </c>
      <c r="I114" s="165">
        <v>3553.9336547335001</v>
      </c>
      <c r="J114" s="165">
        <v>3731.2630746689401</v>
      </c>
      <c r="K114" s="165">
        <v>3660.4942619910598</v>
      </c>
      <c r="L114" s="165">
        <v>3591.5077565731099</v>
      </c>
      <c r="M114" s="165">
        <v>3844.9157435337202</v>
      </c>
      <c r="N114" s="165">
        <v>3828.47742151287</v>
      </c>
      <c r="O114" s="165">
        <v>3867.4641837638901</v>
      </c>
      <c r="P114" s="165">
        <v>3990.83956244511</v>
      </c>
      <c r="Q114" s="165">
        <v>3939.6202720934898</v>
      </c>
      <c r="R114" s="165">
        <v>3758.2545135456298</v>
      </c>
      <c r="S114" s="165">
        <v>3668.0410123031502</v>
      </c>
      <c r="T114" s="165">
        <v>3620.9972780960002</v>
      </c>
      <c r="U114" s="165">
        <v>3656.6136436338902</v>
      </c>
      <c r="V114" s="165">
        <v>3789.9203942845802</v>
      </c>
      <c r="W114" s="165">
        <v>3800.6666397882</v>
      </c>
      <c r="X114" s="165">
        <v>3843.2304278625502</v>
      </c>
      <c r="Y114" s="165">
        <v>3812.9475947421702</v>
      </c>
      <c r="Z114" s="165">
        <v>3835.4521817438299</v>
      </c>
      <c r="AA114" s="165">
        <v>3753.9018702896001</v>
      </c>
      <c r="AB114" s="165">
        <v>3684.0900288981202</v>
      </c>
      <c r="AC114" s="165">
        <v>3558.8527717268298</v>
      </c>
      <c r="AD114" s="165">
        <v>3500.5551489069999</v>
      </c>
      <c r="AE114" s="165">
        <v>3453.1286803337698</v>
      </c>
      <c r="AF114" s="165">
        <v>3512.7642074373098</v>
      </c>
      <c r="AG114" s="165">
        <v>3608.58008792399</v>
      </c>
      <c r="AH114" s="165">
        <v>3556.5753082830702</v>
      </c>
      <c r="AI114" s="165">
        <v>3572.88937560463</v>
      </c>
      <c r="AJ114" s="165">
        <v>3521.3619329977801</v>
      </c>
      <c r="AK114" s="165">
        <v>3513.4479020854401</v>
      </c>
      <c r="AL114" s="165">
        <v>3570.7180667847601</v>
      </c>
      <c r="AM114" s="165">
        <v>3573.5485928991102</v>
      </c>
      <c r="AN114" s="165">
        <v>3667.3226741747399</v>
      </c>
      <c r="AO114" s="165">
        <v>3685.2901106238501</v>
      </c>
      <c r="AP114" s="165">
        <v>3673.3057222140801</v>
      </c>
      <c r="AQ114" s="165">
        <v>3707.2068050513799</v>
      </c>
      <c r="AR114" s="165">
        <v>3650.56927307468</v>
      </c>
      <c r="AS114" s="165">
        <v>3579.2807895554602</v>
      </c>
      <c r="AT114" s="165">
        <v>3309.8761530322699</v>
      </c>
      <c r="AU114" s="165">
        <v>3386.19745781856</v>
      </c>
      <c r="AV114" s="165">
        <v>3300.0955558135602</v>
      </c>
      <c r="AW114" s="165">
        <v>3218.6010462600998</v>
      </c>
      <c r="AX114" s="165">
        <v>3145.6582999325101</v>
      </c>
      <c r="AY114" s="165">
        <v>2980.84185425344</v>
      </c>
      <c r="AZ114" s="165">
        <v>3044.2554666895498</v>
      </c>
      <c r="BA114" s="165">
        <v>3075.7555523532301</v>
      </c>
      <c r="BB114" s="165">
        <v>3114.2820671285599</v>
      </c>
      <c r="BC114" s="165">
        <v>3069.3489932554899</v>
      </c>
      <c r="BD114" s="165">
        <v>2935.5358769931199</v>
      </c>
      <c r="BE114" s="155">
        <v>2549.8182197207302</v>
      </c>
      <c r="BF114" s="166">
        <v>-0.133769229937651</v>
      </c>
      <c r="BG114" s="166">
        <v>-1.1930337826764999E-2</v>
      </c>
      <c r="BH114" s="166">
        <v>7.97225614341001E-2</v>
      </c>
    </row>
    <row r="115" spans="1:60">
      <c r="BF115" s="152"/>
    </row>
    <row r="116" spans="1:60">
      <c r="A116" s="144" t="s">
        <v>357</v>
      </c>
      <c r="BF116" s="152"/>
    </row>
    <row r="117" spans="1:60">
      <c r="A117" s="167" t="s">
        <v>409</v>
      </c>
      <c r="BG117" s="168"/>
    </row>
    <row r="118" spans="1:60">
      <c r="A118" s="148" t="s">
        <v>362</v>
      </c>
      <c r="BF118" s="152"/>
    </row>
    <row r="119" spans="1:60">
      <c r="A119" s="148" t="s">
        <v>363</v>
      </c>
      <c r="BF119" s="152"/>
    </row>
    <row r="120" spans="1:60">
      <c r="A120" s="169" t="s">
        <v>376</v>
      </c>
      <c r="BF120" s="152"/>
    </row>
    <row r="121" spans="1:60">
      <c r="A121" s="196" t="s">
        <v>414</v>
      </c>
      <c r="BF121" s="152"/>
    </row>
    <row r="122" spans="1:60">
      <c r="A122" s="169" t="s">
        <v>415</v>
      </c>
      <c r="BF122" s="152"/>
    </row>
    <row r="123" spans="1:60">
      <c r="A123" s="148" t="s">
        <v>416</v>
      </c>
      <c r="BF123" s="152"/>
    </row>
    <row r="124" spans="1:60">
      <c r="A124" s="148" t="s">
        <v>417</v>
      </c>
      <c r="BF124" s="152"/>
    </row>
    <row r="125" spans="1:60">
      <c r="A125" s="145" t="s">
        <v>372</v>
      </c>
      <c r="BF125" s="152"/>
    </row>
    <row r="126" spans="1:60">
      <c r="BF126" s="152"/>
    </row>
    <row r="127" spans="1:60">
      <c r="BF127" s="152"/>
    </row>
    <row r="128" spans="1:60">
      <c r="BF128" s="152"/>
    </row>
    <row r="129" spans="58:58">
      <c r="BF129" s="152"/>
    </row>
    <row r="130" spans="58:58">
      <c r="BF130" s="152"/>
    </row>
    <row r="131" spans="58:58">
      <c r="BF131" s="152"/>
    </row>
    <row r="132" spans="58:58">
      <c r="BF132" s="152"/>
    </row>
    <row r="133" spans="58:58">
      <c r="BF133" s="152"/>
    </row>
    <row r="134" spans="58:58">
      <c r="BF134" s="152"/>
    </row>
    <row r="135" spans="58:58">
      <c r="BF135" s="152"/>
    </row>
    <row r="136" spans="58:58">
      <c r="BF136" s="152"/>
    </row>
    <row r="137" spans="58:58">
      <c r="BF137" s="152"/>
    </row>
    <row r="138" spans="58:58">
      <c r="BF138" s="152"/>
    </row>
    <row r="139" spans="58:58">
      <c r="BF139" s="152"/>
    </row>
    <row r="140" spans="58:58">
      <c r="BF140" s="152"/>
    </row>
    <row r="141" spans="58:58">
      <c r="BF141" s="152"/>
    </row>
    <row r="142" spans="58:58">
      <c r="BF142" s="152"/>
    </row>
    <row r="143" spans="58:58">
      <c r="BF143" s="152"/>
    </row>
    <row r="144" spans="58:58">
      <c r="BF144" s="152"/>
    </row>
    <row r="145" spans="58:58">
      <c r="BF145" s="152"/>
    </row>
    <row r="146" spans="58:58">
      <c r="BF146" s="152"/>
    </row>
    <row r="147" spans="58:58">
      <c r="BF147" s="152"/>
    </row>
    <row r="148" spans="58:58">
      <c r="BF148" s="152"/>
    </row>
    <row r="149" spans="58:58">
      <c r="BF149" s="152"/>
    </row>
    <row r="150" spans="58:58">
      <c r="BF150" s="152"/>
    </row>
    <row r="151" spans="58:58">
      <c r="BF151" s="152"/>
    </row>
    <row r="152" spans="58:58">
      <c r="BF152" s="152"/>
    </row>
    <row r="153" spans="58:58">
      <c r="BF153" s="152"/>
    </row>
    <row r="154" spans="58:58">
      <c r="BF154" s="152"/>
    </row>
    <row r="155" spans="58:58">
      <c r="BF155" s="152"/>
    </row>
    <row r="156" spans="58:58">
      <c r="BF156" s="152"/>
    </row>
    <row r="157" spans="58:58">
      <c r="BF157" s="152"/>
    </row>
    <row r="158" spans="58:58">
      <c r="BF158" s="152"/>
    </row>
    <row r="159" spans="58:58">
      <c r="BF159" s="152"/>
    </row>
    <row r="160" spans="58:58">
      <c r="BF160" s="152"/>
    </row>
    <row r="161" spans="58:58">
      <c r="BF161" s="152"/>
    </row>
    <row r="162" spans="58:58">
      <c r="BF162" s="152"/>
    </row>
    <row r="163" spans="58:58">
      <c r="BF163" s="152"/>
    </row>
    <row r="164" spans="58:58">
      <c r="BF164" s="152"/>
    </row>
    <row r="165" spans="58:58">
      <c r="BF165" s="152"/>
    </row>
    <row r="166" spans="58:58">
      <c r="BF166" s="152"/>
    </row>
  </sheetData>
  <mergeCells count="1">
    <mergeCell ref="BF2:BG2"/>
  </mergeCells>
  <conditionalFormatting sqref="BF4:BH5 BG10:BG53 BG55:BG66 BF110:BG110 BF6:BG9 BF10:BF66 BF118:BF166 BG117 BH8 BH21 BH57 BF68:BG88 BH64 BH78 BG90:BG108 BF90:BF109 BG111:BG114 BF115:BF116">
    <cfRule type="cellIs" dxfId="401" priority="2" operator="lessThanOrEqual">
      <formula>0</formula>
    </cfRule>
    <cfRule type="cellIs" dxfId="400" priority="3" operator="greaterThan">
      <formula>0</formula>
    </cfRule>
  </conditionalFormatting>
  <conditionalFormatting sqref="BG55:BG56 BF4:BH5 BG10:BG53 BF6:BG9 BH8 BF21 BH21">
    <cfRule type="cellIs" dxfId="399" priority="4" operator="lessThanOrEqual">
      <formula>0</formula>
    </cfRule>
    <cfRule type="cellIs" dxfId="398" priority="5" operator="greaterThan">
      <formula>0</formula>
    </cfRule>
  </conditionalFormatting>
  <conditionalFormatting sqref="BG54">
    <cfRule type="cellIs" dxfId="397" priority="6" operator="lessThanOrEqual">
      <formula>0</formula>
    </cfRule>
    <cfRule type="cellIs" dxfId="396" priority="7" operator="greaterThan">
      <formula>0</formula>
    </cfRule>
  </conditionalFormatting>
  <conditionalFormatting sqref="BF21">
    <cfRule type="cellIs" dxfId="395" priority="8" operator="lessThanOrEqual">
      <formula>0</formula>
    </cfRule>
    <cfRule type="cellIs" dxfId="394" priority="9" operator="greaterThan">
      <formula>0</formula>
    </cfRule>
  </conditionalFormatting>
  <conditionalFormatting sqref="BF21">
    <cfRule type="cellIs" dxfId="393" priority="10" operator="lessThanOrEqual">
      <formula>0</formula>
    </cfRule>
    <cfRule type="cellIs" dxfId="392" priority="11" operator="greaterThan">
      <formula>0</formula>
    </cfRule>
  </conditionalFormatting>
  <conditionalFormatting sqref="BF57">
    <cfRule type="cellIs" dxfId="391" priority="12" operator="lessThanOrEqual">
      <formula>0</formula>
    </cfRule>
    <cfRule type="cellIs" dxfId="390" priority="13" operator="greaterThan">
      <formula>0</formula>
    </cfRule>
  </conditionalFormatting>
  <conditionalFormatting sqref="BF78">
    <cfRule type="cellIs" dxfId="389" priority="14" operator="lessThanOrEqual">
      <formula>0</formula>
    </cfRule>
    <cfRule type="cellIs" dxfId="388" priority="15" operator="greaterThan">
      <formula>0</formula>
    </cfRule>
  </conditionalFormatting>
  <conditionalFormatting sqref="BF109">
    <cfRule type="cellIs" dxfId="387" priority="16" operator="lessThanOrEqual">
      <formula>0</formula>
    </cfRule>
    <cfRule type="cellIs" dxfId="386" priority="17" operator="greaterThan">
      <formula>0</formula>
    </cfRule>
  </conditionalFormatting>
  <conditionalFormatting sqref="BF109:BH109">
    <cfRule type="cellIs" dxfId="385" priority="18" operator="lessThanOrEqual">
      <formula>0</formula>
    </cfRule>
    <cfRule type="cellIs" dxfId="384" priority="19" operator="greaterThan">
      <formula>0</formula>
    </cfRule>
  </conditionalFormatting>
  <conditionalFormatting sqref="BH6:BH66 BH68:BH88 BH90:BH110">
    <cfRule type="cellIs" dxfId="383" priority="20" operator="lessThanOrEqual">
      <formula>0</formula>
    </cfRule>
    <cfRule type="cellIs" dxfId="382" priority="21" operator="greaterThan">
      <formula>0</formula>
    </cfRule>
  </conditionalFormatting>
  <conditionalFormatting sqref="BH6:BH66 BH68:BH88 BH90:BH110">
    <cfRule type="cellIs" dxfId="381" priority="22" operator="lessThanOrEqual">
      <formula>0</formula>
    </cfRule>
    <cfRule type="cellIs" dxfId="380" priority="23" operator="greaterThan">
      <formula>0</formula>
    </cfRule>
  </conditionalFormatting>
  <conditionalFormatting sqref="BF67:BH67">
    <cfRule type="cellIs" dxfId="379" priority="24" operator="lessThanOrEqual">
      <formula>0</formula>
    </cfRule>
    <cfRule type="cellIs" dxfId="378" priority="25" operator="greaterThan">
      <formula>0</formula>
    </cfRule>
  </conditionalFormatting>
  <conditionalFormatting sqref="BF67">
    <cfRule type="cellIs" dxfId="377" priority="26" operator="lessThanOrEqual">
      <formula>0</formula>
    </cfRule>
    <cfRule type="cellIs" dxfId="376" priority="27" operator="greaterThan">
      <formula>0</formula>
    </cfRule>
  </conditionalFormatting>
  <conditionalFormatting sqref="BH67">
    <cfRule type="cellIs" dxfId="375" priority="28" operator="lessThanOrEqual">
      <formula>0</formula>
    </cfRule>
    <cfRule type="cellIs" dxfId="374" priority="29" operator="greaterThan">
      <formula>0</formula>
    </cfRule>
  </conditionalFormatting>
  <conditionalFormatting sqref="BH67">
    <cfRule type="cellIs" dxfId="373" priority="30" operator="lessThanOrEqual">
      <formula>0</formula>
    </cfRule>
    <cfRule type="cellIs" dxfId="372" priority="31" operator="greaterThan">
      <formula>0</formula>
    </cfRule>
  </conditionalFormatting>
  <conditionalFormatting sqref="BF89:BH89">
    <cfRule type="cellIs" dxfId="371" priority="32" operator="lessThanOrEqual">
      <formula>0</formula>
    </cfRule>
    <cfRule type="cellIs" dxfId="370" priority="33" operator="greaterThan">
      <formula>0</formula>
    </cfRule>
  </conditionalFormatting>
  <conditionalFormatting sqref="BF89">
    <cfRule type="cellIs" dxfId="369" priority="34" operator="lessThanOrEqual">
      <formula>0</formula>
    </cfRule>
    <cfRule type="cellIs" dxfId="368" priority="35" operator="greaterThan">
      <formula>0</formula>
    </cfRule>
  </conditionalFormatting>
  <conditionalFormatting sqref="BH89">
    <cfRule type="cellIs" dxfId="367" priority="36" operator="lessThanOrEqual">
      <formula>0</formula>
    </cfRule>
    <cfRule type="cellIs" dxfId="366" priority="37" operator="greaterThan">
      <formula>0</formula>
    </cfRule>
  </conditionalFormatting>
  <conditionalFormatting sqref="BH89">
    <cfRule type="cellIs" dxfId="365" priority="38" operator="lessThanOrEqual">
      <formula>0</formula>
    </cfRule>
    <cfRule type="cellIs" dxfId="364" priority="39" operator="greaterThan">
      <formula>0</formula>
    </cfRule>
  </conditionalFormatting>
  <conditionalFormatting sqref="BF111:BF114">
    <cfRule type="cellIs" dxfId="363" priority="40" operator="lessThanOrEqual">
      <formula>0</formula>
    </cfRule>
    <cfRule type="cellIs" dxfId="362" priority="41" operator="greaterThan">
      <formula>0</formula>
    </cfRule>
  </conditionalFormatting>
  <conditionalFormatting sqref="BH111:BH114">
    <cfRule type="cellIs" dxfId="361" priority="42" operator="lessThanOrEqual">
      <formula>0</formula>
    </cfRule>
    <cfRule type="cellIs" dxfId="360" priority="43" operator="greaterThan">
      <formula>0</formula>
    </cfRule>
  </conditionalFormatting>
  <hyperlinks>
    <hyperlink ref="L1" location="Contents!A1" display="Contents" xr:uid="{00000000-0004-0000-0B00-000000000000}"/>
    <hyperlink ref="BJ1" location="Contents!A1" display="Contents" xr:uid="{00000000-0004-0000-0B00-000001000000}"/>
  </hyperlinks>
  <pageMargins left="0.75" right="0.75" top="1" bottom="1"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101"/>
  <sheetViews>
    <sheetView showGridLines="0" showRowColHeaders="0" zoomScaleNormal="100" workbookViewId="0">
      <pane xSplit="1" ySplit="5" topLeftCell="B81" activePane="bottomRight" state="frozen"/>
      <selection pane="topRight" activeCell="B1" sqref="B1"/>
      <selection pane="bottomLeft" activeCell="A81" sqref="A81"/>
      <selection pane="bottomRight" activeCell="B89" sqref="B89"/>
    </sheetView>
  </sheetViews>
  <sheetFormatPr defaultColWidth="10.21875" defaultRowHeight="10"/>
  <cols>
    <col min="1" max="1" width="32.21875" style="197" customWidth="1"/>
    <col min="2" max="2" width="15.77734375" style="197" customWidth="1"/>
    <col min="3" max="4" width="14.44140625" style="197" customWidth="1"/>
    <col min="5" max="5" width="12.21875" style="197" customWidth="1"/>
    <col min="6" max="6" width="14.44140625" style="197" customWidth="1"/>
    <col min="7" max="7" width="9.33203125" style="197" customWidth="1"/>
    <col min="8" max="1024" width="10.21875" style="197"/>
  </cols>
  <sheetData>
    <row r="1" spans="1:10" ht="13">
      <c r="A1" s="198" t="s">
        <v>418</v>
      </c>
      <c r="J1" s="27" t="s">
        <v>88</v>
      </c>
    </row>
    <row r="2" spans="1:10" ht="14.5" customHeight="1">
      <c r="A2" s="198" t="s">
        <v>419</v>
      </c>
      <c r="B2" s="199" t="s">
        <v>420</v>
      </c>
      <c r="C2" s="199" t="s">
        <v>421</v>
      </c>
      <c r="D2" s="199" t="s">
        <v>422</v>
      </c>
      <c r="E2" s="9" t="s">
        <v>423</v>
      </c>
      <c r="F2" s="9"/>
      <c r="G2" s="200"/>
      <c r="H2" s="200"/>
    </row>
    <row r="3" spans="1:10">
      <c r="A3" s="200"/>
      <c r="B3" s="201" t="s">
        <v>424</v>
      </c>
      <c r="C3" s="201" t="s">
        <v>424</v>
      </c>
      <c r="D3" s="201" t="s">
        <v>424</v>
      </c>
      <c r="E3" s="201" t="s">
        <v>424</v>
      </c>
      <c r="F3" s="201" t="s">
        <v>424</v>
      </c>
      <c r="G3" s="200"/>
      <c r="H3" s="200"/>
    </row>
    <row r="4" spans="1:10">
      <c r="A4" s="200"/>
      <c r="B4" s="201" t="s">
        <v>425</v>
      </c>
      <c r="C4" s="201" t="s">
        <v>425</v>
      </c>
      <c r="D4" s="201" t="s">
        <v>425</v>
      </c>
      <c r="E4" s="201" t="s">
        <v>425</v>
      </c>
      <c r="F4" s="201" t="s">
        <v>425</v>
      </c>
      <c r="G4" s="201" t="s">
        <v>252</v>
      </c>
      <c r="H4" s="201" t="s">
        <v>426</v>
      </c>
    </row>
    <row r="5" spans="1:10">
      <c r="A5" s="200"/>
      <c r="B5" s="201" t="s">
        <v>98</v>
      </c>
      <c r="C5" s="201" t="s">
        <v>98</v>
      </c>
      <c r="D5" s="201" t="s">
        <v>98</v>
      </c>
      <c r="E5" s="201" t="s">
        <v>98</v>
      </c>
      <c r="F5" s="201" t="s">
        <v>91</v>
      </c>
      <c r="G5" s="201" t="s">
        <v>427</v>
      </c>
      <c r="H5" s="201" t="s">
        <v>428</v>
      </c>
    </row>
    <row r="6" spans="1:10">
      <c r="A6" s="200"/>
      <c r="B6" s="201"/>
      <c r="C6" s="201"/>
      <c r="D6" s="202"/>
      <c r="E6" s="201"/>
      <c r="F6" s="201"/>
      <c r="G6" s="201"/>
      <c r="H6" s="201"/>
    </row>
    <row r="7" spans="1:10" ht="10.5">
      <c r="A7" s="200" t="s">
        <v>255</v>
      </c>
      <c r="B7" s="203">
        <v>181.503697456537</v>
      </c>
      <c r="C7" s="204">
        <v>174.84802100133899</v>
      </c>
      <c r="D7" s="205">
        <v>169.12490962588799</v>
      </c>
      <c r="E7" s="206">
        <v>168.08761081922799</v>
      </c>
      <c r="F7" s="206">
        <v>27.059976914284601</v>
      </c>
      <c r="G7" s="207">
        <v>9.7027760764119397E-2</v>
      </c>
      <c r="H7" s="208">
        <v>89.427957307707501</v>
      </c>
    </row>
    <row r="8" spans="1:10" ht="10.5">
      <c r="A8" s="200" t="s">
        <v>256</v>
      </c>
      <c r="B8" s="203">
        <v>24.63128</v>
      </c>
      <c r="C8" s="204">
        <v>10.419600000000001</v>
      </c>
      <c r="D8" s="205">
        <v>6.0658799999999999</v>
      </c>
      <c r="E8" s="206">
        <v>6.0658799999999999</v>
      </c>
      <c r="F8" s="206">
        <v>0.86408547008546999</v>
      </c>
      <c r="G8" s="207">
        <v>3.50149990588438E-3</v>
      </c>
      <c r="H8" s="208">
        <v>8.6776200797803504</v>
      </c>
    </row>
    <row r="9" spans="1:10" ht="10.5">
      <c r="A9" s="200" t="s">
        <v>92</v>
      </c>
      <c r="B9" s="203">
        <v>30.39</v>
      </c>
      <c r="C9" s="204">
        <v>34.99</v>
      </c>
      <c r="D9" s="205">
        <v>68.757000000000005</v>
      </c>
      <c r="E9" s="206">
        <v>68.757000000000005</v>
      </c>
      <c r="F9" s="206">
        <v>8.2027681126175604</v>
      </c>
      <c r="G9" s="207">
        <v>3.96896458599399E-2</v>
      </c>
      <c r="H9" s="208">
        <v>11.4022747915814</v>
      </c>
    </row>
    <row r="10" spans="1:10" s="215" customFormat="1" ht="10.5">
      <c r="A10" s="209" t="s">
        <v>257</v>
      </c>
      <c r="B10" s="210">
        <v>236.52497745653699</v>
      </c>
      <c r="C10" s="211">
        <v>220.257621001339</v>
      </c>
      <c r="D10" s="212">
        <v>243.94778962588799</v>
      </c>
      <c r="E10" s="211">
        <v>242.91049081922799</v>
      </c>
      <c r="F10" s="211">
        <v>36.126830496987701</v>
      </c>
      <c r="G10" s="213">
        <v>0.14021890652994401</v>
      </c>
      <c r="H10" s="214">
        <v>28.216778623556198</v>
      </c>
    </row>
    <row r="11" spans="1:10" ht="10.5">
      <c r="A11" s="200"/>
      <c r="B11" s="203"/>
      <c r="C11" s="204"/>
      <c r="D11" s="205"/>
      <c r="E11" s="206"/>
      <c r="F11" s="206"/>
      <c r="G11" s="207"/>
      <c r="H11" s="208"/>
    </row>
    <row r="12" spans="1:10" ht="10.5">
      <c r="A12" s="200" t="s">
        <v>258</v>
      </c>
      <c r="B12" s="203">
        <v>2.9737030132881501</v>
      </c>
      <c r="C12" s="204">
        <v>2.5241517196492</v>
      </c>
      <c r="D12" s="205">
        <v>2.4827074925111901</v>
      </c>
      <c r="E12" s="206">
        <v>2.4827074925111901</v>
      </c>
      <c r="F12" s="206">
        <v>0.34244241276016402</v>
      </c>
      <c r="G12" s="207">
        <v>1.4331308979680399E-3</v>
      </c>
      <c r="H12" s="208">
        <v>11.2975515527359</v>
      </c>
    </row>
    <row r="13" spans="1:10" ht="10.5">
      <c r="A13" s="200" t="s">
        <v>259</v>
      </c>
      <c r="B13" s="203">
        <v>8.4644876492931598</v>
      </c>
      <c r="C13" s="204">
        <v>14.24633</v>
      </c>
      <c r="D13" s="205">
        <v>12.714600000000001</v>
      </c>
      <c r="E13" s="206">
        <v>11.925011329482301</v>
      </c>
      <c r="F13" s="206">
        <v>1.7332865304480001</v>
      </c>
      <c r="G13" s="207">
        <v>6.8836551411917699E-3</v>
      </c>
      <c r="H13" s="208">
        <v>10.768913423462299</v>
      </c>
    </row>
    <row r="14" spans="1:10" ht="10.5">
      <c r="A14" s="200" t="s">
        <v>261</v>
      </c>
      <c r="B14" s="203">
        <v>1.9719</v>
      </c>
      <c r="C14" s="204">
        <v>1.9</v>
      </c>
      <c r="D14" s="205">
        <v>1.96</v>
      </c>
      <c r="E14" s="206">
        <v>2.036</v>
      </c>
      <c r="F14" s="206">
        <v>0.293795093795094</v>
      </c>
      <c r="G14" s="207">
        <v>1.1752711574216099E-3</v>
      </c>
      <c r="H14" s="208">
        <v>7.1195014696715404</v>
      </c>
    </row>
    <row r="15" spans="1:10" ht="10.5">
      <c r="A15" s="200" t="s">
        <v>262</v>
      </c>
      <c r="B15" s="203">
        <v>2.6681680247169202</v>
      </c>
      <c r="C15" s="204">
        <v>2.0674503879650601</v>
      </c>
      <c r="D15" s="205">
        <v>1.3025471</v>
      </c>
      <c r="E15" s="206">
        <v>1.3025471</v>
      </c>
      <c r="F15" s="206">
        <v>0.19126976505139501</v>
      </c>
      <c r="G15" s="207">
        <v>7.5188901660764402E-4</v>
      </c>
      <c r="H15" s="208">
        <v>7.4240476900888002</v>
      </c>
    </row>
    <row r="16" spans="1:10" ht="10.5">
      <c r="A16" s="200" t="s">
        <v>263</v>
      </c>
      <c r="B16" s="203">
        <v>0.90561999999999998</v>
      </c>
      <c r="C16" s="204">
        <v>1.24</v>
      </c>
      <c r="D16" s="205">
        <v>0.80317668671327502</v>
      </c>
      <c r="E16" s="206">
        <v>0.74634602905873804</v>
      </c>
      <c r="F16" s="206">
        <v>8.7525480570160893E-2</v>
      </c>
      <c r="G16" s="207">
        <v>4.3082463723422698E-4</v>
      </c>
      <c r="H16" s="208">
        <v>15.523650662005499</v>
      </c>
    </row>
    <row r="17" spans="1:8" ht="10.5">
      <c r="A17" s="200" t="s">
        <v>264</v>
      </c>
      <c r="B17" s="203">
        <v>0.85106999999999999</v>
      </c>
      <c r="C17" s="204">
        <v>0.83</v>
      </c>
      <c r="D17" s="205">
        <v>0.242982</v>
      </c>
      <c r="E17" s="206">
        <v>0.242982</v>
      </c>
      <c r="F17" s="206">
        <v>3.29690637720488E-2</v>
      </c>
      <c r="G17" s="207">
        <v>1.4026018485885E-4</v>
      </c>
      <c r="H17" s="208">
        <v>8.7058416706871906</v>
      </c>
    </row>
    <row r="18" spans="1:8" ht="10.5">
      <c r="A18" s="200" t="s">
        <v>265</v>
      </c>
      <c r="B18" s="203">
        <v>76.847999999999999</v>
      </c>
      <c r="C18" s="204">
        <v>296.50099999999998</v>
      </c>
      <c r="D18" s="205">
        <v>303.805745</v>
      </c>
      <c r="E18" s="206">
        <v>303.805745</v>
      </c>
      <c r="F18" s="206">
        <v>48.034541530220103</v>
      </c>
      <c r="G18" s="207">
        <v>0.17537039762155399</v>
      </c>
      <c r="H18" s="208">
        <v>1537.84683017154</v>
      </c>
    </row>
    <row r="19" spans="1:8" ht="10.5">
      <c r="A19" s="200" t="s">
        <v>389</v>
      </c>
      <c r="B19" s="203">
        <v>1.3274079999999999</v>
      </c>
      <c r="C19" s="204">
        <v>0.76938229999999996</v>
      </c>
      <c r="D19" s="205">
        <v>0.72177311986259596</v>
      </c>
      <c r="E19" s="206">
        <v>0.82478130000000005</v>
      </c>
      <c r="F19" s="206">
        <v>0.114010364534762</v>
      </c>
      <c r="G19" s="207">
        <v>4.7610101820761298E-4</v>
      </c>
      <c r="H19" s="208">
        <v>10.897713025826301</v>
      </c>
    </row>
    <row r="20" spans="1:8" s="215" customFormat="1" ht="10.5">
      <c r="A20" s="209" t="s">
        <v>268</v>
      </c>
      <c r="B20" s="210">
        <v>96.010356687298199</v>
      </c>
      <c r="C20" s="211">
        <v>320.07831440761402</v>
      </c>
      <c r="D20" s="212">
        <v>324.033531399087</v>
      </c>
      <c r="E20" s="211">
        <v>323.366120251052</v>
      </c>
      <c r="F20" s="211">
        <v>50.8298402411517</v>
      </c>
      <c r="G20" s="213">
        <v>0.18666152967504401</v>
      </c>
      <c r="H20" s="214">
        <v>151.263929843547</v>
      </c>
    </row>
    <row r="21" spans="1:8" ht="10.5">
      <c r="A21" s="200"/>
      <c r="B21" s="203"/>
      <c r="C21" s="204"/>
      <c r="D21" s="205"/>
      <c r="E21" s="206"/>
      <c r="F21" s="206"/>
      <c r="G21" s="207"/>
      <c r="H21" s="208"/>
    </row>
    <row r="22" spans="1:8" ht="10.5">
      <c r="A22" s="200" t="s">
        <v>276</v>
      </c>
      <c r="B22" s="203">
        <v>1.11329650166145</v>
      </c>
      <c r="C22" s="204">
        <v>0.89944293637054995</v>
      </c>
      <c r="D22" s="205">
        <v>0.42770713058179999</v>
      </c>
      <c r="E22" s="206">
        <v>0.42770713058179999</v>
      </c>
      <c r="F22" s="206">
        <v>5.7103755751909201E-2</v>
      </c>
      <c r="G22" s="207">
        <v>2.4689187347561302E-4</v>
      </c>
      <c r="H22" s="208">
        <v>16.222750058781401</v>
      </c>
    </row>
    <row r="23" spans="1:8" ht="10.5">
      <c r="A23" s="200" t="s">
        <v>285</v>
      </c>
      <c r="B23" s="203">
        <v>0.59795100000000001</v>
      </c>
      <c r="C23" s="204">
        <v>0.57975512399999996</v>
      </c>
      <c r="D23" s="205">
        <v>0.55181037600000005</v>
      </c>
      <c r="E23" s="206">
        <v>0.60407432100000003</v>
      </c>
      <c r="F23" s="206">
        <v>7.9809000000000005E-2</v>
      </c>
      <c r="G23" s="207">
        <v>3.4869898153749699E-4</v>
      </c>
      <c r="H23" s="208">
        <v>14.708410553242601</v>
      </c>
    </row>
    <row r="24" spans="1:8" ht="10.5">
      <c r="A24" s="200" t="s">
        <v>291</v>
      </c>
      <c r="B24" s="203">
        <v>11.366245077766401</v>
      </c>
      <c r="C24" s="204">
        <v>6.8039921911074996</v>
      </c>
      <c r="D24" s="205">
        <v>8.5229896236442499</v>
      </c>
      <c r="E24" s="206">
        <v>7.9017046112025398</v>
      </c>
      <c r="F24" s="206">
        <v>1.0071036084260401</v>
      </c>
      <c r="G24" s="207">
        <v>4.5612207878249897E-3</v>
      </c>
      <c r="H24" s="208">
        <v>10.786808123190101</v>
      </c>
    </row>
    <row r="25" spans="1:8" ht="10.5">
      <c r="A25" s="200" t="s">
        <v>294</v>
      </c>
      <c r="B25" s="203">
        <v>1.1698999999999999</v>
      </c>
      <c r="C25" s="204">
        <v>0.6</v>
      </c>
      <c r="D25" s="205">
        <v>0.6</v>
      </c>
      <c r="E25" s="206">
        <v>0.6</v>
      </c>
      <c r="F25" s="206">
        <v>7.9893475366178399E-2</v>
      </c>
      <c r="G25" s="207">
        <v>3.4634709943662402E-4</v>
      </c>
      <c r="H25" s="208">
        <v>22.6649013226859</v>
      </c>
    </row>
    <row r="26" spans="1:8" ht="10.5">
      <c r="A26" s="200" t="s">
        <v>302</v>
      </c>
      <c r="B26" s="203">
        <v>4.7249999999999996</v>
      </c>
      <c r="C26" s="204">
        <v>2.8050000000000002</v>
      </c>
      <c r="D26" s="205">
        <v>2.5</v>
      </c>
      <c r="E26" s="206">
        <v>2.5</v>
      </c>
      <c r="F26" s="206">
        <v>0.33333333333333298</v>
      </c>
      <c r="G26" s="207">
        <v>1.4431129143192699E-3</v>
      </c>
      <c r="H26" s="208">
        <v>6.6379144255869003</v>
      </c>
    </row>
    <row r="27" spans="1:8" ht="10.5">
      <c r="A27" s="197" t="s">
        <v>303</v>
      </c>
      <c r="B27" s="203">
        <v>2.0711899375154998</v>
      </c>
      <c r="C27" s="204">
        <v>1.9394051509939401</v>
      </c>
      <c r="D27" s="205">
        <v>1.5932264675193</v>
      </c>
      <c r="E27" s="206">
        <v>1.59547700195833</v>
      </c>
      <c r="F27" s="206">
        <v>0.223137690629269</v>
      </c>
      <c r="G27" s="207">
        <v>9.2098138641018398E-4</v>
      </c>
      <c r="H27" s="208">
        <v>14.916214314087201</v>
      </c>
    </row>
    <row r="28" spans="1:8" ht="10.5">
      <c r="A28" s="209" t="s">
        <v>429</v>
      </c>
      <c r="B28" s="210">
        <v>21.0435825169433</v>
      </c>
      <c r="C28" s="211">
        <v>13.627595402472</v>
      </c>
      <c r="D28" s="212">
        <v>14.195733597745299</v>
      </c>
      <c r="E28" s="211">
        <v>13.628963064742701</v>
      </c>
      <c r="F28" s="211">
        <v>1.78038086350673</v>
      </c>
      <c r="G28" s="213">
        <v>7.8672530430041795E-3</v>
      </c>
      <c r="H28" s="214">
        <v>10.4035639104066</v>
      </c>
    </row>
    <row r="29" spans="1:8" ht="10.5">
      <c r="B29" s="203"/>
      <c r="C29" s="204"/>
      <c r="D29" s="205"/>
      <c r="E29" s="206"/>
      <c r="F29" s="206"/>
      <c r="G29" s="207"/>
      <c r="H29" s="208"/>
    </row>
    <row r="30" spans="1:8" ht="10.5">
      <c r="A30" s="200" t="s">
        <v>305</v>
      </c>
      <c r="B30" s="203">
        <v>1.1779999999999999</v>
      </c>
      <c r="C30" s="204">
        <v>7</v>
      </c>
      <c r="D30" s="205">
        <v>7</v>
      </c>
      <c r="E30" s="206">
        <v>7</v>
      </c>
      <c r="F30" s="206">
        <v>0.95890410958904104</v>
      </c>
      <c r="G30" s="207">
        <v>4.04071616009395E-3</v>
      </c>
      <c r="H30" s="208">
        <v>26.707991744480498</v>
      </c>
    </row>
    <row r="31" spans="1:8" ht="10.5">
      <c r="A31" s="200" t="s">
        <v>307</v>
      </c>
      <c r="B31" s="203">
        <v>5.4</v>
      </c>
      <c r="C31" s="204">
        <v>30</v>
      </c>
      <c r="D31" s="205">
        <v>30</v>
      </c>
      <c r="E31" s="206">
        <v>30</v>
      </c>
      <c r="F31" s="206">
        <v>3.9318479685452199</v>
      </c>
      <c r="G31" s="207">
        <v>1.7317354971831199E-2</v>
      </c>
      <c r="H31" s="208">
        <v>45.264374275361</v>
      </c>
    </row>
    <row r="32" spans="1:8" ht="10.5">
      <c r="A32" s="200" t="s">
        <v>308</v>
      </c>
      <c r="B32" s="203">
        <v>112.1120226</v>
      </c>
      <c r="C32" s="204">
        <v>105.8003518</v>
      </c>
      <c r="D32" s="205">
        <v>107.8042392</v>
      </c>
      <c r="E32" s="206">
        <v>107.8042392</v>
      </c>
      <c r="F32" s="206">
        <v>14.767704</v>
      </c>
      <c r="G32" s="207">
        <v>6.2229475923153303E-2</v>
      </c>
      <c r="H32" s="208">
        <v>27.614035960753402</v>
      </c>
    </row>
    <row r="33" spans="1:8" ht="10.5">
      <c r="A33" s="200" t="s">
        <v>309</v>
      </c>
      <c r="B33" s="203">
        <v>0.54600000000000004</v>
      </c>
      <c r="C33" s="204">
        <v>0.6</v>
      </c>
      <c r="D33" s="205">
        <v>0.6</v>
      </c>
      <c r="E33" s="206">
        <v>0.6</v>
      </c>
      <c r="F33" s="206">
        <v>8.2191780821917804E-2</v>
      </c>
      <c r="G33" s="207">
        <v>3.4634709943662402E-4</v>
      </c>
      <c r="H33" s="208">
        <v>7.5856000485478399</v>
      </c>
    </row>
    <row r="34" spans="1:8" ht="10.5">
      <c r="A34" s="200" t="s">
        <v>311</v>
      </c>
      <c r="B34" s="203">
        <v>0.59399999999999997</v>
      </c>
      <c r="C34" s="204">
        <v>0.59399999999999997</v>
      </c>
      <c r="D34" s="205">
        <v>0.59399999999999997</v>
      </c>
      <c r="E34" s="206">
        <v>0.59399999999999997</v>
      </c>
      <c r="F34" s="206">
        <v>8.1369863013698598E-2</v>
      </c>
      <c r="G34" s="207">
        <v>3.4288362844225802E-4</v>
      </c>
      <c r="H34" s="208">
        <v>34.708932875611701</v>
      </c>
    </row>
    <row r="35" spans="1:8" ht="10.5">
      <c r="A35" s="200" t="s">
        <v>312</v>
      </c>
      <c r="B35" s="203">
        <v>0.25</v>
      </c>
      <c r="C35" s="204">
        <v>0.25</v>
      </c>
      <c r="D35" s="205">
        <v>0.25</v>
      </c>
      <c r="E35" s="206">
        <v>0.25</v>
      </c>
      <c r="F35" s="206">
        <v>3.42465753424658E-2</v>
      </c>
      <c r="G35" s="207">
        <v>1.4431129143192701E-4</v>
      </c>
      <c r="H35" s="208">
        <v>17.3266252918745</v>
      </c>
    </row>
    <row r="36" spans="1:8" s="215" customFormat="1" ht="10.5">
      <c r="A36" s="209" t="s">
        <v>313</v>
      </c>
      <c r="B36" s="210">
        <v>120.08002260000001</v>
      </c>
      <c r="C36" s="211">
        <v>144.2443518</v>
      </c>
      <c r="D36" s="212">
        <v>146.2482392</v>
      </c>
      <c r="E36" s="211">
        <v>146.2482392</v>
      </c>
      <c r="F36" s="211">
        <v>19.8562642973123</v>
      </c>
      <c r="G36" s="213">
        <v>8.4421089074389305E-2</v>
      </c>
      <c r="H36" s="214">
        <v>29.608073068275999</v>
      </c>
    </row>
    <row r="37" spans="1:8" ht="10.5">
      <c r="A37" s="200"/>
      <c r="B37" s="203"/>
      <c r="C37" s="204"/>
      <c r="D37" s="205"/>
      <c r="E37" s="206"/>
      <c r="F37" s="206"/>
      <c r="G37" s="207"/>
      <c r="H37" s="208"/>
    </row>
    <row r="38" spans="1:8" ht="10.5">
      <c r="A38" s="200" t="s">
        <v>314</v>
      </c>
      <c r="B38" s="203">
        <v>99.53</v>
      </c>
      <c r="C38" s="204">
        <v>151.16999999999999</v>
      </c>
      <c r="D38" s="205">
        <v>157.80000000000001</v>
      </c>
      <c r="E38" s="206">
        <v>157.80000000000001</v>
      </c>
      <c r="F38" s="206">
        <v>21.6758241758242</v>
      </c>
      <c r="G38" s="207">
        <v>9.1089287151832093E-2</v>
      </c>
      <c r="H38" s="208">
        <v>139.801407582233</v>
      </c>
    </row>
    <row r="39" spans="1:8" ht="10.5">
      <c r="A39" s="200" t="s">
        <v>315</v>
      </c>
      <c r="B39" s="203">
        <v>112.5</v>
      </c>
      <c r="C39" s="204">
        <v>115</v>
      </c>
      <c r="D39" s="205">
        <v>145.01900000000001</v>
      </c>
      <c r="E39" s="206">
        <v>145.01900000000001</v>
      </c>
      <c r="F39" s="206">
        <v>19.570715249662602</v>
      </c>
      <c r="G39" s="207">
        <v>8.3711516688666304E-2</v>
      </c>
      <c r="H39" s="208">
        <v>96.319418885293302</v>
      </c>
    </row>
    <row r="40" spans="1:8" ht="10.5">
      <c r="A40" s="200" t="s">
        <v>317</v>
      </c>
      <c r="B40" s="203">
        <v>96.5</v>
      </c>
      <c r="C40" s="204">
        <v>101.5</v>
      </c>
      <c r="D40" s="205">
        <v>101.5</v>
      </c>
      <c r="E40" s="206">
        <v>101.5</v>
      </c>
      <c r="F40" s="206">
        <v>13.9807162534435</v>
      </c>
      <c r="G40" s="207">
        <v>5.8590384321362203E-2</v>
      </c>
      <c r="H40" s="208">
        <v>103.245596933198</v>
      </c>
    </row>
    <row r="41" spans="1:8" ht="10.5">
      <c r="A41" s="200" t="s">
        <v>318</v>
      </c>
      <c r="B41" s="203">
        <v>5.8479999999999999</v>
      </c>
      <c r="C41" s="204">
        <v>5.5</v>
      </c>
      <c r="D41" s="205">
        <v>5.3730000000000002</v>
      </c>
      <c r="E41" s="206">
        <v>5.3730000000000002</v>
      </c>
      <c r="F41" s="206">
        <v>0.72903663500678395</v>
      </c>
      <c r="G41" s="207">
        <v>3.1015382754549701E-3</v>
      </c>
      <c r="H41" s="208">
        <v>15.441931526112899</v>
      </c>
    </row>
    <row r="42" spans="1:8" ht="10.5">
      <c r="A42" s="200" t="s">
        <v>319</v>
      </c>
      <c r="B42" s="203">
        <v>16.866700000000002</v>
      </c>
      <c r="C42" s="204">
        <v>24.684000000000001</v>
      </c>
      <c r="D42" s="205">
        <v>25.244</v>
      </c>
      <c r="E42" s="206">
        <v>25.244</v>
      </c>
      <c r="F42" s="206">
        <v>2.6461735748991302</v>
      </c>
      <c r="G42" s="207">
        <v>1.45719769636302E-2</v>
      </c>
      <c r="H42" s="208">
        <v>38.123832250396198</v>
      </c>
    </row>
    <row r="43" spans="1:8" ht="10.5">
      <c r="A43" s="200" t="s">
        <v>320</v>
      </c>
      <c r="B43" s="203">
        <v>262.76600000000002</v>
      </c>
      <c r="C43" s="204">
        <v>264.51600000000002</v>
      </c>
      <c r="D43" s="205">
        <v>297.57799999999997</v>
      </c>
      <c r="E43" s="206">
        <v>297.52699999999999</v>
      </c>
      <c r="F43" s="206">
        <v>40.8690934065934</v>
      </c>
      <c r="G43" s="207">
        <v>0.17174602242346701</v>
      </c>
      <c r="H43" s="208">
        <v>73.640627261652895</v>
      </c>
    </row>
    <row r="44" spans="1:8" ht="10.5">
      <c r="A44" s="200" t="s">
        <v>400</v>
      </c>
      <c r="B44" s="203">
        <v>2.3250000000000002</v>
      </c>
      <c r="C44" s="204">
        <v>2.5</v>
      </c>
      <c r="D44" s="205">
        <v>2.5</v>
      </c>
      <c r="E44" s="206">
        <v>2.5</v>
      </c>
      <c r="F44" s="206">
        <v>0.34106412005456999</v>
      </c>
      <c r="G44" s="207">
        <v>1.4431129143192699E-3</v>
      </c>
      <c r="H44" s="208">
        <v>158.78361285537</v>
      </c>
    </row>
    <row r="45" spans="1:8" ht="10.5">
      <c r="A45" s="200" t="s">
        <v>321</v>
      </c>
      <c r="B45" s="203">
        <v>97.8</v>
      </c>
      <c r="C45" s="204">
        <v>97.8</v>
      </c>
      <c r="D45" s="205">
        <v>97.8</v>
      </c>
      <c r="E45" s="206">
        <v>97.8</v>
      </c>
      <c r="F45" s="206">
        <v>12.9759851399761</v>
      </c>
      <c r="G45" s="207">
        <v>5.6454577208169703E-2</v>
      </c>
      <c r="H45" s="208">
        <v>73.078445727094305</v>
      </c>
    </row>
    <row r="46" spans="1:8" ht="10.5">
      <c r="A46" s="200" t="s">
        <v>401</v>
      </c>
      <c r="B46" s="203">
        <v>2.4</v>
      </c>
      <c r="C46" s="204">
        <v>3</v>
      </c>
      <c r="D46" s="205">
        <v>3</v>
      </c>
      <c r="E46" s="206">
        <v>3</v>
      </c>
      <c r="F46" s="206">
        <v>0.39318479685452201</v>
      </c>
      <c r="G46" s="207">
        <v>1.7317354971831201E-3</v>
      </c>
      <c r="H46" s="208">
        <v>86.670133472005602</v>
      </c>
    </row>
    <row r="47" spans="1:8" ht="10.5">
      <c r="A47" s="200" t="s">
        <v>322</v>
      </c>
      <c r="B47" s="203">
        <v>0.15287000000000001</v>
      </c>
      <c r="C47" s="204">
        <v>0.27694000000000002</v>
      </c>
      <c r="D47" s="205">
        <v>0.19442999999999999</v>
      </c>
      <c r="E47" s="206">
        <v>0.17869099999999999</v>
      </c>
      <c r="F47" s="206">
        <v>2.1655398264345701E-2</v>
      </c>
      <c r="G47" s="207">
        <v>1.0314851590905E-4</v>
      </c>
      <c r="H47" s="208">
        <v>2.60309502788059</v>
      </c>
    </row>
    <row r="48" spans="1:8" s="215" customFormat="1" ht="10.5">
      <c r="A48" s="209" t="s">
        <v>323</v>
      </c>
      <c r="B48" s="210">
        <v>696.68857000000003</v>
      </c>
      <c r="C48" s="211">
        <v>765.94694000000004</v>
      </c>
      <c r="D48" s="212">
        <v>836.00842999999998</v>
      </c>
      <c r="E48" s="211">
        <v>835.94169099999999</v>
      </c>
      <c r="F48" s="211">
        <v>113.203448750579</v>
      </c>
      <c r="G48" s="213">
        <v>0.48254329995999501</v>
      </c>
      <c r="H48" s="214">
        <v>82.561352550529193</v>
      </c>
    </row>
    <row r="49" spans="1:8" ht="10.5">
      <c r="A49" s="200"/>
      <c r="B49" s="203"/>
      <c r="C49" s="204"/>
      <c r="D49" s="205"/>
      <c r="E49" s="206"/>
      <c r="F49" s="206"/>
      <c r="G49" s="207"/>
      <c r="H49" s="208"/>
    </row>
    <row r="50" spans="1:8" ht="10.5">
      <c r="A50" s="200" t="s">
        <v>324</v>
      </c>
      <c r="B50" s="203">
        <v>11.314</v>
      </c>
      <c r="C50" s="204">
        <v>12.2</v>
      </c>
      <c r="D50" s="205">
        <v>12.2</v>
      </c>
      <c r="E50" s="206">
        <v>12.2</v>
      </c>
      <c r="F50" s="206">
        <v>1.53652392947103</v>
      </c>
      <c r="G50" s="207">
        <v>7.0423910218780196E-3</v>
      </c>
      <c r="H50" s="208">
        <v>25.026801755872199</v>
      </c>
    </row>
    <row r="51" spans="1:8" ht="10.5">
      <c r="A51" s="200" t="s">
        <v>430</v>
      </c>
      <c r="B51" s="203">
        <v>5.9720000000000004</v>
      </c>
      <c r="C51" s="204">
        <v>9.0549999999999997</v>
      </c>
      <c r="D51" s="205">
        <v>7.7830000000000004</v>
      </c>
      <c r="E51" s="206">
        <v>7.7830000000000004</v>
      </c>
      <c r="F51" s="206">
        <v>1.05033738191633</v>
      </c>
      <c r="G51" s="207">
        <v>4.4926991248587398E-3</v>
      </c>
      <c r="H51" s="208">
        <v>16.0661706498143</v>
      </c>
    </row>
    <row r="52" spans="1:8" ht="10.5">
      <c r="A52" s="200" t="s">
        <v>431</v>
      </c>
      <c r="B52" s="203">
        <v>0.9</v>
      </c>
      <c r="C52" s="204">
        <v>1.5</v>
      </c>
      <c r="D52" s="205">
        <v>1.5</v>
      </c>
      <c r="E52" s="206">
        <v>1.5</v>
      </c>
      <c r="F52" s="206">
        <v>0.215827338129496</v>
      </c>
      <c r="G52" s="207">
        <v>8.6586774859156003E-4</v>
      </c>
      <c r="H52" s="208">
        <v>32.460904681518201</v>
      </c>
    </row>
    <row r="53" spans="1:8" ht="10.5">
      <c r="A53" s="200" t="s">
        <v>432</v>
      </c>
      <c r="B53" s="203">
        <v>1.5059130000000001</v>
      </c>
      <c r="C53" s="204">
        <v>2</v>
      </c>
      <c r="D53" s="205">
        <v>2.8820000000000001</v>
      </c>
      <c r="E53" s="206">
        <v>2.8820000000000001</v>
      </c>
      <c r="F53" s="206">
        <v>0.40706214689265502</v>
      </c>
      <c r="G53" s="207">
        <v>1.6636205676272501E-3</v>
      </c>
      <c r="H53" s="208">
        <v>25.6702620318095</v>
      </c>
    </row>
    <row r="54" spans="1:8" ht="10.5">
      <c r="A54" s="200" t="s">
        <v>325</v>
      </c>
      <c r="B54" s="203">
        <v>3.6269</v>
      </c>
      <c r="C54" s="204">
        <v>4.5</v>
      </c>
      <c r="D54" s="205">
        <v>3.1459999999999999</v>
      </c>
      <c r="E54" s="206">
        <v>3.1459999999999999</v>
      </c>
      <c r="F54" s="206">
        <v>0.41318622848200298</v>
      </c>
      <c r="G54" s="207">
        <v>1.8160132913793701E-3</v>
      </c>
      <c r="H54" s="208">
        <v>13.9506045532675</v>
      </c>
    </row>
    <row r="55" spans="1:8" ht="10.5">
      <c r="A55" s="200" t="s">
        <v>433</v>
      </c>
      <c r="B55" s="203">
        <v>0.8</v>
      </c>
      <c r="C55" s="204">
        <v>1.7050000000000001</v>
      </c>
      <c r="D55" s="205">
        <v>1.1000000000000001</v>
      </c>
      <c r="E55" s="206">
        <v>1.1000000000000001</v>
      </c>
      <c r="F55" s="206">
        <v>0.14925373134328401</v>
      </c>
      <c r="G55" s="207">
        <v>6.3496968230047804E-4</v>
      </c>
      <c r="H55" s="208">
        <v>18.679346746155002</v>
      </c>
    </row>
    <row r="56" spans="1:8" ht="10.5">
      <c r="A56" s="200" t="s">
        <v>434</v>
      </c>
      <c r="B56" s="203">
        <v>2.42</v>
      </c>
      <c r="C56" s="204">
        <v>2</v>
      </c>
      <c r="D56" s="205">
        <v>2</v>
      </c>
      <c r="E56" s="206">
        <v>2</v>
      </c>
      <c r="F56" s="206">
        <v>0.27359781121750998</v>
      </c>
      <c r="G56" s="207">
        <v>1.15449033145541E-3</v>
      </c>
      <c r="H56" s="208">
        <v>26.398458330033499</v>
      </c>
    </row>
    <row r="57" spans="1:8" ht="10.5">
      <c r="A57" s="200" t="s">
        <v>402</v>
      </c>
      <c r="B57" s="203">
        <v>36</v>
      </c>
      <c r="C57" s="204">
        <v>47.097000000000001</v>
      </c>
      <c r="D57" s="205">
        <v>48.363</v>
      </c>
      <c r="E57" s="206">
        <v>48.363</v>
      </c>
      <c r="F57" s="206">
        <v>6.2972656249999996</v>
      </c>
      <c r="G57" s="207">
        <v>2.79173079500891E-2</v>
      </c>
      <c r="H57" s="208">
        <v>339.16976875600801</v>
      </c>
    </row>
    <row r="58" spans="1:8" ht="10.5">
      <c r="A58" s="200" t="s">
        <v>403</v>
      </c>
      <c r="B58" s="203">
        <v>29</v>
      </c>
      <c r="C58" s="204">
        <v>37.200000000000003</v>
      </c>
      <c r="D58" s="205">
        <v>36.89</v>
      </c>
      <c r="E58" s="206">
        <v>36.89</v>
      </c>
      <c r="F58" s="206">
        <v>4.97840755735493</v>
      </c>
      <c r="G58" s="207">
        <v>2.1294574163695099E-2</v>
      </c>
      <c r="H58" s="208">
        <v>56.070656051791602</v>
      </c>
    </row>
    <row r="59" spans="1:8" ht="10.5">
      <c r="A59" s="200" t="s">
        <v>435</v>
      </c>
      <c r="B59" s="203" t="s">
        <v>273</v>
      </c>
      <c r="C59" s="204" t="s">
        <v>273</v>
      </c>
      <c r="D59" s="205">
        <v>3.5</v>
      </c>
      <c r="E59" s="206">
        <v>3.5</v>
      </c>
      <c r="F59" s="206">
        <v>0.472334682860999</v>
      </c>
      <c r="G59" s="207">
        <v>2.0203580800469698E-3</v>
      </c>
      <c r="H59" s="208">
        <v>56.414316306825398</v>
      </c>
    </row>
    <row r="60" spans="1:8" ht="10.5">
      <c r="A60" s="200" t="s">
        <v>436</v>
      </c>
      <c r="B60" s="203">
        <v>0.2621</v>
      </c>
      <c r="C60" s="204">
        <v>5</v>
      </c>
      <c r="D60" s="205">
        <v>1.5</v>
      </c>
      <c r="E60" s="206">
        <v>1.5</v>
      </c>
      <c r="F60" s="206">
        <v>0.20242914979757101</v>
      </c>
      <c r="G60" s="207">
        <v>8.6586774859156003E-4</v>
      </c>
      <c r="H60" s="208">
        <v>47.858741755261001</v>
      </c>
    </row>
    <row r="61" spans="1:8" ht="10.5">
      <c r="A61" s="200" t="s">
        <v>437</v>
      </c>
      <c r="B61" s="203">
        <v>0.42520000000000002</v>
      </c>
      <c r="C61" s="204">
        <v>0.42499999999999999</v>
      </c>
      <c r="D61" s="205">
        <v>0.42499999999999999</v>
      </c>
      <c r="E61" s="206">
        <v>0.42499999999999999</v>
      </c>
      <c r="F61" s="206">
        <v>5.5266579973992203E-2</v>
      </c>
      <c r="G61" s="207">
        <v>2.4532919543427501E-4</v>
      </c>
      <c r="H61" s="208">
        <v>32.6942341371807</v>
      </c>
    </row>
    <row r="62" spans="1:8" ht="10.5">
      <c r="A62" s="200" t="s">
        <v>390</v>
      </c>
      <c r="B62" s="203">
        <v>0.67832000000000003</v>
      </c>
      <c r="C62" s="204">
        <v>2.2661220000000002</v>
      </c>
      <c r="D62" s="205">
        <v>3.73888392233374</v>
      </c>
      <c r="E62" s="206">
        <v>3.8229500820879498</v>
      </c>
      <c r="F62" s="206">
        <v>0.520335429430001</v>
      </c>
      <c r="G62" s="207">
        <v>2.2067794537036101E-3</v>
      </c>
      <c r="H62" s="208">
        <v>33.239933622146403</v>
      </c>
    </row>
    <row r="63" spans="1:8" s="215" customFormat="1" ht="10.5">
      <c r="A63" s="209" t="s">
        <v>333</v>
      </c>
      <c r="B63" s="210">
        <v>92.904432999999997</v>
      </c>
      <c r="C63" s="211">
        <v>124.948122</v>
      </c>
      <c r="D63" s="212">
        <v>125.027883922334</v>
      </c>
      <c r="E63" s="211">
        <v>125.111950082088</v>
      </c>
      <c r="F63" s="211">
        <v>16.571827591869798</v>
      </c>
      <c r="G63" s="213">
        <v>7.2220268359651493E-2</v>
      </c>
      <c r="H63" s="214">
        <v>49.796657545120702</v>
      </c>
    </row>
    <row r="64" spans="1:8" ht="10.5">
      <c r="A64" s="200"/>
      <c r="B64" s="203"/>
      <c r="C64" s="204"/>
      <c r="D64" s="205"/>
      <c r="E64" s="206"/>
      <c r="F64" s="206"/>
      <c r="G64" s="207"/>
      <c r="H64" s="208"/>
    </row>
    <row r="65" spans="1:8" ht="10.5">
      <c r="A65" s="200" t="s">
        <v>334</v>
      </c>
      <c r="B65" s="203">
        <v>4.9437912446660999</v>
      </c>
      <c r="C65" s="204">
        <v>3.83107969540383</v>
      </c>
      <c r="D65" s="205">
        <v>2.3903420957597699</v>
      </c>
      <c r="E65" s="206">
        <v>2.3903420957597699</v>
      </c>
      <c r="F65" s="206">
        <v>0.26310367147498498</v>
      </c>
      <c r="G65" s="207">
        <v>1.3798134192127599E-3</v>
      </c>
      <c r="H65" s="208">
        <v>13.895944867302401</v>
      </c>
    </row>
    <row r="66" spans="1:8" ht="10.5">
      <c r="A66" s="200" t="s">
        <v>404</v>
      </c>
      <c r="B66" s="203">
        <v>1.23</v>
      </c>
      <c r="C66" s="204">
        <v>1.1000000000000001</v>
      </c>
      <c r="D66" s="205">
        <v>1.1000000000000001</v>
      </c>
      <c r="E66" s="206">
        <v>1.1000000000000001</v>
      </c>
      <c r="F66" s="206">
        <v>0.149863760217984</v>
      </c>
      <c r="G66" s="207">
        <v>6.3496968230047804E-4</v>
      </c>
      <c r="H66" s="208">
        <v>27.317334763451399</v>
      </c>
    </row>
    <row r="67" spans="1:8" ht="10.5">
      <c r="A67" s="200" t="s">
        <v>336</v>
      </c>
      <c r="B67" s="203">
        <v>15.190300000000001</v>
      </c>
      <c r="C67" s="204">
        <v>23.268007489999999</v>
      </c>
      <c r="D67" s="205">
        <v>25.962757379999999</v>
      </c>
      <c r="E67" s="206">
        <v>25.962757379999999</v>
      </c>
      <c r="F67" s="206">
        <v>3.5419860000000001</v>
      </c>
      <c r="G67" s="207">
        <v>1.49868761865663E-2</v>
      </c>
      <c r="H67" s="208">
        <v>18.185573679589702</v>
      </c>
    </row>
    <row r="68" spans="1:8" ht="10.5">
      <c r="A68" s="200" t="s">
        <v>338</v>
      </c>
      <c r="B68" s="203">
        <v>5.2899003000000002</v>
      </c>
      <c r="C68" s="204">
        <v>5.8331898000000004</v>
      </c>
      <c r="D68" s="205">
        <v>4.66061431416614</v>
      </c>
      <c r="E68" s="206">
        <v>4.5432921809788898</v>
      </c>
      <c r="F68" s="206">
        <v>0.60335885537568301</v>
      </c>
      <c r="G68" s="207">
        <v>2.6225934479585499E-3</v>
      </c>
      <c r="H68" s="208">
        <v>16.105965165048399</v>
      </c>
    </row>
    <row r="69" spans="1:8" ht="10.5">
      <c r="A69" s="200" t="s">
        <v>339</v>
      </c>
      <c r="B69" s="203">
        <v>5.12</v>
      </c>
      <c r="C69" s="204">
        <v>4.2300000000000004</v>
      </c>
      <c r="D69" s="205">
        <v>2.4839699999999998</v>
      </c>
      <c r="E69" s="206">
        <v>2.44</v>
      </c>
      <c r="F69" s="206">
        <v>0.33748271092669402</v>
      </c>
      <c r="G69" s="207">
        <v>1.4084782043755999E-3</v>
      </c>
      <c r="H69" s="208">
        <v>8.9728235553377793</v>
      </c>
    </row>
    <row r="70" spans="1:8" ht="10.5">
      <c r="A70" s="200" t="s">
        <v>341</v>
      </c>
      <c r="B70" s="203">
        <v>2.1255299999999999</v>
      </c>
      <c r="C70" s="204">
        <v>3.5720000000000001</v>
      </c>
      <c r="D70" s="205">
        <v>2.7317999999999998</v>
      </c>
      <c r="E70" s="206">
        <v>2.7317999999999998</v>
      </c>
      <c r="F70" s="206">
        <v>0.35756544502617799</v>
      </c>
      <c r="G70" s="207">
        <v>1.5769183437349501E-3</v>
      </c>
      <c r="H70" s="208">
        <v>12.527838226039901</v>
      </c>
    </row>
    <row r="71" spans="1:8" ht="10.5">
      <c r="A71" s="200" t="s">
        <v>349</v>
      </c>
      <c r="B71" s="203">
        <v>0.51500000000000001</v>
      </c>
      <c r="C71" s="204">
        <v>0.442</v>
      </c>
      <c r="D71" s="205">
        <v>0.25274999999999997</v>
      </c>
      <c r="E71" s="206">
        <v>0.25274999999999997</v>
      </c>
      <c r="F71" s="206">
        <v>3.0459541973703201E-2</v>
      </c>
      <c r="G71" s="207">
        <v>1.4589871563767799E-4</v>
      </c>
      <c r="H71" s="208">
        <v>1.65365795563044</v>
      </c>
    </row>
    <row r="72" spans="1:8" ht="10.5">
      <c r="A72" s="200" t="s">
        <v>350</v>
      </c>
      <c r="B72" s="203">
        <v>1.95</v>
      </c>
      <c r="C72" s="204">
        <v>4.4000000000000004</v>
      </c>
      <c r="D72" s="205">
        <v>4.4000000000000004</v>
      </c>
      <c r="E72" s="206">
        <v>4.4000000000000004</v>
      </c>
      <c r="F72" s="206">
        <v>0.59459459459459496</v>
      </c>
      <c r="G72" s="207">
        <v>2.53987872920191E-3</v>
      </c>
      <c r="H72" s="208">
        <v>58.056098420392502</v>
      </c>
    </row>
    <row r="73" spans="1:8" ht="10.5">
      <c r="A73" s="200" t="s">
        <v>351</v>
      </c>
      <c r="B73" s="203">
        <v>1.307612</v>
      </c>
      <c r="C73" s="204">
        <v>1.10744244633822</v>
      </c>
      <c r="D73" s="205">
        <v>1.3666954721482101</v>
      </c>
      <c r="E73" s="206">
        <v>1.3377792917690401</v>
      </c>
      <c r="F73" s="206">
        <v>0.17446544235904601</v>
      </c>
      <c r="G73" s="207">
        <v>7.7222662898431601E-4</v>
      </c>
      <c r="H73" s="208">
        <v>17.384497408776401</v>
      </c>
    </row>
    <row r="74" spans="1:8" s="219" customFormat="1" ht="10.5">
      <c r="A74" s="209" t="s">
        <v>352</v>
      </c>
      <c r="B74" s="210">
        <v>37.672133544666103</v>
      </c>
      <c r="C74" s="210">
        <v>47.783719431742099</v>
      </c>
      <c r="D74" s="216">
        <v>45.348929262074101</v>
      </c>
      <c r="E74" s="210">
        <v>45.1587209485077</v>
      </c>
      <c r="F74" s="210">
        <v>6.0528800219488703</v>
      </c>
      <c r="G74" s="217">
        <v>2.6067653357972599E-2</v>
      </c>
      <c r="H74" s="218">
        <v>16.617109842583702</v>
      </c>
    </row>
    <row r="75" spans="1:8" ht="10.5">
      <c r="A75" s="200"/>
      <c r="B75" s="203"/>
      <c r="C75" s="204"/>
      <c r="D75" s="205"/>
      <c r="E75" s="206"/>
      <c r="F75" s="206"/>
      <c r="G75" s="207"/>
      <c r="H75" s="208"/>
    </row>
    <row r="76" spans="1:8" ht="10.5">
      <c r="A76" s="220" t="s">
        <v>353</v>
      </c>
      <c r="B76" s="221">
        <v>1300.92407580544</v>
      </c>
      <c r="C76" s="221">
        <v>1636.88666404317</v>
      </c>
      <c r="D76" s="222">
        <v>1734.8105370071301</v>
      </c>
      <c r="E76" s="221">
        <v>1732.3661753656199</v>
      </c>
      <c r="F76" s="221">
        <v>244.42147226335601</v>
      </c>
      <c r="G76" s="223">
        <v>1</v>
      </c>
      <c r="H76" s="224">
        <v>53.548839027745501</v>
      </c>
    </row>
    <row r="77" spans="1:8" ht="10.5">
      <c r="A77" s="200" t="s">
        <v>354</v>
      </c>
      <c r="B77" s="203">
        <v>262.677629052947</v>
      </c>
      <c r="C77" s="204">
        <v>238.541924584215</v>
      </c>
      <c r="D77" s="205">
        <v>261.48075930988199</v>
      </c>
      <c r="E77" s="206">
        <v>259.96269327167602</v>
      </c>
      <c r="F77" s="206">
        <v>38.326673498852699</v>
      </c>
      <c r="G77" s="207">
        <v>0.15006220796063</v>
      </c>
      <c r="H77" s="208">
        <v>25.172590924666601</v>
      </c>
    </row>
    <row r="78" spans="1:8" ht="10.5">
      <c r="A78" s="200" t="s">
        <v>355</v>
      </c>
      <c r="B78" s="203">
        <v>1038.2464467525001</v>
      </c>
      <c r="C78" s="204">
        <v>1398.34473945895</v>
      </c>
      <c r="D78" s="205">
        <v>1473.3297776972499</v>
      </c>
      <c r="E78" s="206">
        <v>1472.4034820939401</v>
      </c>
      <c r="F78" s="206">
        <v>206.09479876450399</v>
      </c>
      <c r="G78" s="207">
        <v>0.84993779203937003</v>
      </c>
      <c r="H78" s="208">
        <v>66.854708004399001</v>
      </c>
    </row>
    <row r="79" spans="1:8" ht="10.5">
      <c r="A79" s="200" t="s">
        <v>438</v>
      </c>
      <c r="B79" s="203">
        <v>835.62408102471704</v>
      </c>
      <c r="C79" s="204">
        <v>1139.8114503879599</v>
      </c>
      <c r="D79" s="205">
        <v>1216.0232920999999</v>
      </c>
      <c r="E79" s="206">
        <v>1215.9722921</v>
      </c>
      <c r="F79" s="206">
        <v>171.99059370396699</v>
      </c>
      <c r="G79" s="207">
        <v>0.70191412727356395</v>
      </c>
      <c r="H79" s="208">
        <v>106.77351549605901</v>
      </c>
    </row>
    <row r="80" spans="1:8" ht="10.5">
      <c r="A80" s="200" t="s">
        <v>439</v>
      </c>
      <c r="B80" s="203">
        <v>465.29999478072801</v>
      </c>
      <c r="C80" s="204">
        <v>497.07521365520199</v>
      </c>
      <c r="D80" s="205">
        <v>518.78724490712898</v>
      </c>
      <c r="E80" s="206">
        <v>516.393883265618</v>
      </c>
      <c r="F80" s="206">
        <v>72.4308785593892</v>
      </c>
      <c r="G80" s="207">
        <v>0.298085872726436</v>
      </c>
      <c r="H80" s="208">
        <v>24.633809003067299</v>
      </c>
    </row>
    <row r="81" spans="1:26" ht="10.5">
      <c r="A81" s="200" t="s">
        <v>391</v>
      </c>
      <c r="B81" s="225">
        <v>3.9291374391769498</v>
      </c>
      <c r="C81" s="226">
        <v>3.1935302113645001</v>
      </c>
      <c r="D81" s="227">
        <v>2.35971228623665</v>
      </c>
      <c r="E81" s="211">
        <v>2.4243851241331198</v>
      </c>
      <c r="F81" s="211">
        <v>0.32587950012233002</v>
      </c>
      <c r="G81" s="207">
        <v>1.39946459276801E-3</v>
      </c>
      <c r="H81" s="208">
        <v>16.797747062927101</v>
      </c>
    </row>
    <row r="82" spans="1:26" ht="10.5">
      <c r="A82" s="228" t="s">
        <v>440</v>
      </c>
      <c r="B82" s="203">
        <v>174.91334697572501</v>
      </c>
      <c r="C82" s="204">
        <v>169.183329388077</v>
      </c>
      <c r="D82" s="229">
        <v>162.39864262471201</v>
      </c>
      <c r="E82" s="206">
        <v>161.36134381805101</v>
      </c>
      <c r="F82" s="206">
        <v>26.224824283772399</v>
      </c>
      <c r="G82" s="230">
        <v>9.3145055654296496E-2</v>
      </c>
      <c r="H82" s="231" t="s">
        <v>441</v>
      </c>
    </row>
    <row r="83" spans="1:26" ht="10.5">
      <c r="A83" s="200" t="s">
        <v>442</v>
      </c>
      <c r="B83" s="203">
        <v>11.7065957564536</v>
      </c>
      <c r="C83" s="204">
        <v>25.9297447915216</v>
      </c>
      <c r="D83" s="205">
        <v>19.911818740325199</v>
      </c>
      <c r="E83" s="206">
        <v>18.874519933664502</v>
      </c>
      <c r="F83" s="206">
        <v>3.0675312747707602</v>
      </c>
      <c r="G83" s="207">
        <v>1.08952253871391E-2</v>
      </c>
      <c r="H83" s="208" t="s">
        <v>441</v>
      </c>
    </row>
    <row r="84" spans="1:26" ht="10.5">
      <c r="A84" s="232" t="s">
        <v>443</v>
      </c>
      <c r="B84" s="225">
        <v>0</v>
      </c>
      <c r="C84" s="226">
        <v>220</v>
      </c>
      <c r="D84" s="227">
        <v>261.78775141792801</v>
      </c>
      <c r="E84" s="211">
        <v>261.78775141792801</v>
      </c>
      <c r="F84" s="211">
        <v>41.980075596204003</v>
      </c>
      <c r="G84" s="233">
        <v>0.15111571395272599</v>
      </c>
      <c r="H84" s="234" t="s">
        <v>441</v>
      </c>
    </row>
    <row r="85" spans="1:26">
      <c r="A85" s="200"/>
      <c r="B85" s="200"/>
      <c r="C85" s="200"/>
      <c r="D85" s="200"/>
      <c r="E85" s="200"/>
      <c r="F85" s="200"/>
      <c r="G85" s="200"/>
      <c r="H85" s="200"/>
    </row>
    <row r="86" spans="1:26" ht="10.5">
      <c r="A86" s="215" t="s">
        <v>444</v>
      </c>
      <c r="C86" s="235"/>
      <c r="D86" s="200"/>
      <c r="E86" s="200"/>
      <c r="F86" s="200"/>
      <c r="G86" s="200"/>
      <c r="H86" s="200"/>
    </row>
    <row r="87" spans="1:26" s="236" customFormat="1">
      <c r="A87" s="197" t="s">
        <v>445</v>
      </c>
      <c r="B87" s="200"/>
      <c r="C87" s="200"/>
      <c r="D87" s="200"/>
      <c r="E87" s="200"/>
      <c r="F87" s="200"/>
      <c r="G87" s="200"/>
      <c r="H87" s="200"/>
      <c r="Z87" s="237"/>
    </row>
    <row r="88" spans="1:26" s="236" customFormat="1">
      <c r="A88" s="197" t="s">
        <v>446</v>
      </c>
      <c r="B88" s="200"/>
      <c r="C88" s="200"/>
      <c r="D88" s="200"/>
      <c r="E88" s="200"/>
      <c r="F88" s="200"/>
      <c r="G88" s="200"/>
      <c r="H88" s="200"/>
      <c r="Z88" s="237"/>
    </row>
    <row r="89" spans="1:26" s="236" customFormat="1">
      <c r="A89" s="197" t="s">
        <v>447</v>
      </c>
      <c r="B89" s="200"/>
      <c r="C89" s="200"/>
      <c r="D89" s="200"/>
      <c r="E89" s="200"/>
      <c r="F89" s="200"/>
      <c r="G89" s="200"/>
      <c r="H89" s="200"/>
      <c r="Z89" s="237"/>
    </row>
    <row r="90" spans="1:26" s="236" customFormat="1">
      <c r="A90" s="200" t="s">
        <v>395</v>
      </c>
      <c r="B90" s="200"/>
      <c r="C90" s="200"/>
      <c r="D90" s="200"/>
      <c r="E90" s="200"/>
      <c r="F90" s="200"/>
      <c r="G90" s="200"/>
      <c r="H90" s="200"/>
      <c r="Z90" s="237"/>
    </row>
    <row r="91" spans="1:26" s="236" customFormat="1">
      <c r="A91" s="238" t="s">
        <v>448</v>
      </c>
      <c r="B91" s="200"/>
      <c r="C91" s="200"/>
      <c r="D91" s="200"/>
      <c r="E91" s="200"/>
      <c r="F91" s="200"/>
      <c r="G91" s="200"/>
      <c r="H91" s="200"/>
      <c r="Z91" s="237"/>
    </row>
    <row r="92" spans="1:26" s="236" customFormat="1">
      <c r="A92" s="197" t="s">
        <v>449</v>
      </c>
      <c r="B92" s="200"/>
      <c r="C92" s="200"/>
      <c r="D92" s="200"/>
      <c r="E92" s="200"/>
      <c r="F92" s="200"/>
      <c r="G92" s="200"/>
      <c r="H92" s="200"/>
      <c r="Z92" s="237"/>
    </row>
    <row r="93" spans="1:26" s="236" customFormat="1" ht="10.5">
      <c r="A93" s="197" t="s">
        <v>450</v>
      </c>
      <c r="B93" s="200"/>
      <c r="C93" s="200"/>
      <c r="D93" s="200"/>
      <c r="E93" s="200"/>
      <c r="F93" s="200"/>
      <c r="G93" s="200"/>
      <c r="H93" s="200"/>
      <c r="V93" s="239"/>
      <c r="Z93" s="237"/>
    </row>
    <row r="94" spans="1:26" s="236" customFormat="1" ht="10.5">
      <c r="A94" s="215" t="s">
        <v>451</v>
      </c>
      <c r="B94" s="200"/>
      <c r="C94" s="200"/>
      <c r="D94" s="200"/>
      <c r="E94" s="200"/>
      <c r="F94" s="200"/>
      <c r="G94" s="200"/>
      <c r="H94" s="200"/>
      <c r="V94" s="239"/>
      <c r="Z94" s="237"/>
    </row>
    <row r="95" spans="1:26" s="236" customFormat="1" ht="10.5">
      <c r="A95" s="197" t="s">
        <v>452</v>
      </c>
      <c r="B95" s="200"/>
      <c r="C95" s="200"/>
      <c r="D95" s="200"/>
      <c r="E95" s="200"/>
      <c r="F95" s="200"/>
      <c r="G95" s="200"/>
      <c r="H95" s="200"/>
      <c r="V95" s="239"/>
      <c r="Z95" s="237"/>
    </row>
    <row r="96" spans="1:26" s="236" customFormat="1" ht="10.5">
      <c r="A96" s="197" t="s">
        <v>453</v>
      </c>
      <c r="B96" s="200"/>
      <c r="C96" s="200"/>
      <c r="D96" s="200"/>
      <c r="E96" s="200"/>
      <c r="F96" s="200"/>
      <c r="G96" s="200"/>
      <c r="H96" s="200"/>
      <c r="V96" s="239"/>
      <c r="Z96" s="237"/>
    </row>
    <row r="97" spans="1:26" s="236" customFormat="1" ht="10.5">
      <c r="A97" s="197" t="s">
        <v>454</v>
      </c>
      <c r="B97" s="200"/>
      <c r="C97" s="200"/>
      <c r="D97" s="200"/>
      <c r="E97" s="200"/>
      <c r="F97" s="200"/>
      <c r="G97" s="200"/>
      <c r="H97" s="200"/>
      <c r="V97" s="239"/>
      <c r="Z97" s="237"/>
    </row>
    <row r="98" spans="1:26" ht="10.5">
      <c r="A98" s="215" t="s">
        <v>455</v>
      </c>
    </row>
    <row r="99" spans="1:26">
      <c r="A99" s="200" t="s">
        <v>456</v>
      </c>
    </row>
    <row r="100" spans="1:26" ht="12.75" customHeight="1">
      <c r="A100" s="215" t="s">
        <v>457</v>
      </c>
      <c r="X100" s="215"/>
    </row>
    <row r="101" spans="1:26" ht="10.5">
      <c r="A101" s="215" t="s">
        <v>458</v>
      </c>
    </row>
  </sheetData>
  <mergeCells count="1">
    <mergeCell ref="E2:F2"/>
  </mergeCells>
  <hyperlinks>
    <hyperlink ref="J1" location="Contents!A1" display="Contents" xr:uid="{00000000-0004-0000-0C00-000000000000}"/>
  </hyperlinks>
  <printOptions gridLines="1"/>
  <pageMargins left="0.70833333333333304" right="0.70833333333333304" top="0.74791666666666701" bottom="0.74791666666666701" header="0.51180555555555496" footer="0.51180555555555496"/>
  <pageSetup paperSize="9" scale="101" firstPageNumber="0" orientation="landscape"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J102"/>
  <sheetViews>
    <sheetView showGridLines="0" showRowColHeaders="0" zoomScaleNormal="100" workbookViewId="0">
      <pane xSplit="1" ySplit="3" topLeftCell="B82" activePane="bottomRight" state="frozen"/>
      <selection pane="topRight" activeCell="B1" sqref="B1"/>
      <selection pane="bottomLeft" activeCell="A82" sqref="A82"/>
      <selection pane="bottomRight" activeCell="A100" sqref="A100"/>
    </sheetView>
  </sheetViews>
  <sheetFormatPr defaultColWidth="9.21875" defaultRowHeight="10.5"/>
  <cols>
    <col min="1" max="1" width="30.6640625" style="144" customWidth="1"/>
    <col min="2" max="41" width="8.44140625" style="144" customWidth="1"/>
    <col min="42" max="42" width="8.44140625" style="145" customWidth="1"/>
    <col min="43" max="44" width="11.77734375" style="144" customWidth="1"/>
    <col min="45" max="1024" width="9.21875" style="144"/>
  </cols>
  <sheetData>
    <row r="1" spans="1:47" ht="13">
      <c r="A1" s="240" t="s">
        <v>459</v>
      </c>
      <c r="L1" s="27" t="s">
        <v>88</v>
      </c>
      <c r="AS1" s="147"/>
      <c r="AU1" s="27" t="s">
        <v>88</v>
      </c>
    </row>
    <row r="2" spans="1:47">
      <c r="AQ2" s="10" t="s">
        <v>251</v>
      </c>
      <c r="AR2" s="10"/>
      <c r="AS2" s="147" t="s">
        <v>252</v>
      </c>
    </row>
    <row r="3" spans="1:47">
      <c r="A3" s="144" t="s">
        <v>460</v>
      </c>
      <c r="B3" s="144">
        <v>1980</v>
      </c>
      <c r="C3" s="144">
        <v>1981</v>
      </c>
      <c r="D3" s="144">
        <v>1982</v>
      </c>
      <c r="E3" s="144">
        <v>1983</v>
      </c>
      <c r="F3" s="144">
        <v>1984</v>
      </c>
      <c r="G3" s="144">
        <v>1985</v>
      </c>
      <c r="H3" s="144">
        <v>1986</v>
      </c>
      <c r="I3" s="144">
        <v>1987</v>
      </c>
      <c r="J3" s="144">
        <v>1988</v>
      </c>
      <c r="K3" s="144">
        <v>1989</v>
      </c>
      <c r="L3" s="144">
        <v>1990</v>
      </c>
      <c r="M3" s="144">
        <v>1991</v>
      </c>
      <c r="N3" s="144">
        <v>1992</v>
      </c>
      <c r="O3" s="144">
        <v>1993</v>
      </c>
      <c r="P3" s="144">
        <v>1994</v>
      </c>
      <c r="Q3" s="144">
        <v>1995</v>
      </c>
      <c r="R3" s="144">
        <v>1996</v>
      </c>
      <c r="S3" s="144">
        <v>1997</v>
      </c>
      <c r="T3" s="144">
        <v>1998</v>
      </c>
      <c r="U3" s="144">
        <v>1999</v>
      </c>
      <c r="V3" s="144">
        <v>2000</v>
      </c>
      <c r="W3" s="144">
        <v>2001</v>
      </c>
      <c r="X3" s="144">
        <v>2002</v>
      </c>
      <c r="Y3" s="144">
        <v>2003</v>
      </c>
      <c r="Z3" s="144">
        <v>2004</v>
      </c>
      <c r="AA3" s="144">
        <v>2005</v>
      </c>
      <c r="AB3" s="144">
        <v>2006</v>
      </c>
      <c r="AC3" s="144">
        <v>2007</v>
      </c>
      <c r="AD3" s="144">
        <v>2008</v>
      </c>
      <c r="AE3" s="144">
        <v>2009</v>
      </c>
      <c r="AF3" s="144">
        <v>2010</v>
      </c>
      <c r="AG3" s="144">
        <v>2011</v>
      </c>
      <c r="AH3" s="144">
        <v>2012</v>
      </c>
      <c r="AI3" s="144">
        <v>2013</v>
      </c>
      <c r="AJ3" s="144">
        <v>2014</v>
      </c>
      <c r="AK3" s="144">
        <v>2015</v>
      </c>
      <c r="AL3" s="144">
        <v>2016</v>
      </c>
      <c r="AM3" s="144">
        <v>2017</v>
      </c>
      <c r="AN3" s="144">
        <v>2018</v>
      </c>
      <c r="AO3" s="144">
        <v>2019</v>
      </c>
      <c r="AP3" s="145">
        <v>2020</v>
      </c>
      <c r="AQ3" s="147">
        <v>2020</v>
      </c>
      <c r="AR3" s="147" t="s">
        <v>254</v>
      </c>
      <c r="AS3" s="147">
        <v>2020</v>
      </c>
    </row>
    <row r="4" spans="1:47">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50"/>
      <c r="AQ4" s="153"/>
      <c r="AR4" s="153"/>
      <c r="AS4" s="149"/>
    </row>
    <row r="5" spans="1:47">
      <c r="A5" s="144" t="s">
        <v>255</v>
      </c>
      <c r="B5" s="151">
        <v>39.527523103571603</v>
      </c>
      <c r="C5" s="151">
        <v>40.175335871323703</v>
      </c>
      <c r="D5" s="151">
        <v>40.312095226327202</v>
      </c>
      <c r="E5" s="151">
        <v>40.4912604853658</v>
      </c>
      <c r="F5" s="151">
        <v>40.531766866556197</v>
      </c>
      <c r="G5" s="151">
        <v>40.939038402031201</v>
      </c>
      <c r="H5" s="151">
        <v>41.102001108593598</v>
      </c>
      <c r="I5" s="151">
        <v>41.201260611942303</v>
      </c>
      <c r="J5" s="151">
        <v>41.467759893159297</v>
      </c>
      <c r="K5" s="151">
        <v>41.295702120261197</v>
      </c>
      <c r="L5" s="151">
        <v>40.293835905737801</v>
      </c>
      <c r="M5" s="151">
        <v>40.098361167440501</v>
      </c>
      <c r="N5" s="151">
        <v>39.6339907300327</v>
      </c>
      <c r="O5" s="151">
        <v>39.495721820450697</v>
      </c>
      <c r="P5" s="151">
        <v>48.149205702975102</v>
      </c>
      <c r="Q5" s="151">
        <v>48.366556403039603</v>
      </c>
      <c r="R5" s="151">
        <v>48.942627589447298</v>
      </c>
      <c r="S5" s="151">
        <v>48.803094427905698</v>
      </c>
      <c r="T5" s="151">
        <v>49.823087876992901</v>
      </c>
      <c r="U5" s="151">
        <v>181.56045041887899</v>
      </c>
      <c r="V5" s="151">
        <v>181.503697456537</v>
      </c>
      <c r="W5" s="151">
        <v>180.940948089285</v>
      </c>
      <c r="X5" s="151">
        <v>180.400005495882</v>
      </c>
      <c r="Y5" s="151">
        <v>179.902946912038</v>
      </c>
      <c r="Z5" s="151">
        <v>179.576046578248</v>
      </c>
      <c r="AA5" s="151">
        <v>180.04410913456201</v>
      </c>
      <c r="AB5" s="151">
        <v>179.36196028996</v>
      </c>
      <c r="AC5" s="151">
        <v>178.83402502517501</v>
      </c>
      <c r="AD5" s="151">
        <v>176.34992088018799</v>
      </c>
      <c r="AE5" s="151">
        <v>175.01521675053201</v>
      </c>
      <c r="AF5" s="151">
        <v>174.84802100133899</v>
      </c>
      <c r="AG5" s="151">
        <v>174.176873035727</v>
      </c>
      <c r="AH5" s="151">
        <v>173.71610037006499</v>
      </c>
      <c r="AI5" s="151">
        <v>173.03753671758599</v>
      </c>
      <c r="AJ5" s="151">
        <v>172.155994582593</v>
      </c>
      <c r="AK5" s="151">
        <v>171.51230793068899</v>
      </c>
      <c r="AL5" s="151">
        <v>170.52832364810999</v>
      </c>
      <c r="AM5" s="151">
        <v>171.79168245449799</v>
      </c>
      <c r="AN5" s="151">
        <v>170.73218899394001</v>
      </c>
      <c r="AO5" s="151">
        <v>169.12490962588799</v>
      </c>
      <c r="AP5" s="194">
        <v>168.08761081922799</v>
      </c>
      <c r="AQ5" s="153">
        <v>-6.1333295547959504E-3</v>
      </c>
      <c r="AR5" s="153">
        <v>-3.4176834663925998E-3</v>
      </c>
      <c r="AS5" s="153">
        <v>9.7027760764119397E-2</v>
      </c>
    </row>
    <row r="6" spans="1:47">
      <c r="A6" s="144" t="s">
        <v>256</v>
      </c>
      <c r="B6" s="151">
        <v>47.223999999999997</v>
      </c>
      <c r="C6" s="151">
        <v>52.9</v>
      </c>
      <c r="D6" s="151">
        <v>54.999000000000002</v>
      </c>
      <c r="E6" s="151">
        <v>54.999000000000002</v>
      </c>
      <c r="F6" s="151">
        <v>29.773299999999999</v>
      </c>
      <c r="G6" s="151">
        <v>29.371099999999998</v>
      </c>
      <c r="H6" s="151">
        <v>29.0138</v>
      </c>
      <c r="I6" s="151">
        <v>28.488299999999999</v>
      </c>
      <c r="J6" s="151">
        <v>27.890599999999999</v>
      </c>
      <c r="K6" s="151">
        <v>27.316199999999998</v>
      </c>
      <c r="L6" s="151">
        <v>26.904</v>
      </c>
      <c r="M6" s="151">
        <v>26.7409</v>
      </c>
      <c r="N6" s="151">
        <v>26.852399999999999</v>
      </c>
      <c r="O6" s="151">
        <v>26.601099999999999</v>
      </c>
      <c r="P6" s="151">
        <v>26.035599999999999</v>
      </c>
      <c r="Q6" s="151">
        <v>25.4344</v>
      </c>
      <c r="R6" s="151">
        <v>24.9483</v>
      </c>
      <c r="S6" s="151">
        <v>39.015999999999998</v>
      </c>
      <c r="T6" s="151">
        <v>41.064</v>
      </c>
      <c r="U6" s="151">
        <v>24.700130000000001</v>
      </c>
      <c r="V6" s="151">
        <v>24.63128</v>
      </c>
      <c r="W6" s="151">
        <v>23.66038</v>
      </c>
      <c r="X6" s="151">
        <v>22.419039999999999</v>
      </c>
      <c r="Y6" s="151">
        <v>15.123559999999999</v>
      </c>
      <c r="Z6" s="151">
        <v>14.119619999999999</v>
      </c>
      <c r="AA6" s="151">
        <v>12.88218</v>
      </c>
      <c r="AB6" s="151">
        <v>11.81385</v>
      </c>
      <c r="AC6" s="151">
        <v>11.04757</v>
      </c>
      <c r="AD6" s="151">
        <v>10.501239999999999</v>
      </c>
      <c r="AE6" s="151">
        <v>10.404199999999999</v>
      </c>
      <c r="AF6" s="151">
        <v>10.419600000000001</v>
      </c>
      <c r="AG6" s="151">
        <v>10.161</v>
      </c>
      <c r="AH6" s="151">
        <v>10.025</v>
      </c>
      <c r="AI6" s="151">
        <v>10.07319</v>
      </c>
      <c r="AJ6" s="151">
        <v>9.8120899999999995</v>
      </c>
      <c r="AK6" s="151">
        <v>9.7109699999999997</v>
      </c>
      <c r="AL6" s="151">
        <v>7.6407100000000003</v>
      </c>
      <c r="AM6" s="151">
        <v>7.0370100000000004</v>
      </c>
      <c r="AN6" s="151">
        <v>6.4641700000000002</v>
      </c>
      <c r="AO6" s="151">
        <v>6.0658799999999999</v>
      </c>
      <c r="AP6" s="194">
        <v>6.0658799999999999</v>
      </c>
      <c r="AQ6" s="153">
        <v>0</v>
      </c>
      <c r="AR6" s="153">
        <v>-5.2523357846367198E-2</v>
      </c>
      <c r="AS6" s="153">
        <v>3.50149990588438E-3</v>
      </c>
    </row>
    <row r="7" spans="1:47">
      <c r="A7" s="144" t="s">
        <v>92</v>
      </c>
      <c r="B7" s="151">
        <v>36.533000000000001</v>
      </c>
      <c r="C7" s="151">
        <v>36.494</v>
      </c>
      <c r="D7" s="151">
        <v>35.079000000000001</v>
      </c>
      <c r="E7" s="151">
        <v>35.636000000000003</v>
      </c>
      <c r="F7" s="151">
        <v>36.088999999999999</v>
      </c>
      <c r="G7" s="151">
        <v>36.36</v>
      </c>
      <c r="H7" s="151">
        <v>35.054000000000002</v>
      </c>
      <c r="I7" s="151">
        <v>35.402999999999999</v>
      </c>
      <c r="J7" s="151">
        <v>35.063000000000002</v>
      </c>
      <c r="K7" s="151">
        <v>34.270000000000003</v>
      </c>
      <c r="L7" s="151">
        <v>33.840000000000003</v>
      </c>
      <c r="M7" s="151">
        <v>32.146000000000001</v>
      </c>
      <c r="N7" s="151">
        <v>31.196000000000002</v>
      </c>
      <c r="O7" s="151">
        <v>30.178999999999998</v>
      </c>
      <c r="P7" s="151">
        <v>29.626999999999999</v>
      </c>
      <c r="Q7" s="151">
        <v>29.75</v>
      </c>
      <c r="R7" s="151">
        <v>29.84</v>
      </c>
      <c r="S7" s="151">
        <v>30.518999999999998</v>
      </c>
      <c r="T7" s="151">
        <v>28.558</v>
      </c>
      <c r="U7" s="151">
        <v>29.670999999999999</v>
      </c>
      <c r="V7" s="151">
        <v>30.39</v>
      </c>
      <c r="W7" s="151">
        <v>30.439</v>
      </c>
      <c r="X7" s="151">
        <v>30.670999999999999</v>
      </c>
      <c r="Y7" s="151">
        <v>29.35</v>
      </c>
      <c r="Z7" s="151">
        <v>29.298999999999999</v>
      </c>
      <c r="AA7" s="151">
        <v>29.922000000000001</v>
      </c>
      <c r="AB7" s="151">
        <v>29.443999999999999</v>
      </c>
      <c r="AC7" s="151">
        <v>30.46</v>
      </c>
      <c r="AD7" s="151">
        <v>28.396000000000001</v>
      </c>
      <c r="AE7" s="151">
        <v>30.872</v>
      </c>
      <c r="AF7" s="151">
        <v>34.99</v>
      </c>
      <c r="AG7" s="151">
        <v>39.774999999999999</v>
      </c>
      <c r="AH7" s="151">
        <v>44.18</v>
      </c>
      <c r="AI7" s="151">
        <v>48.463000000000001</v>
      </c>
      <c r="AJ7" s="151">
        <v>54.962000000000003</v>
      </c>
      <c r="AK7" s="151">
        <v>47.987000000000002</v>
      </c>
      <c r="AL7" s="151">
        <v>49.966000000000001</v>
      </c>
      <c r="AM7" s="151">
        <v>61.232999999999997</v>
      </c>
      <c r="AN7" s="151">
        <v>68.894000000000005</v>
      </c>
      <c r="AO7" s="151">
        <v>68.757000000000005</v>
      </c>
      <c r="AP7" s="194">
        <v>68.757000000000005</v>
      </c>
      <c r="AQ7" s="153">
        <v>0</v>
      </c>
      <c r="AR7" s="153">
        <v>8.3366034089123603E-2</v>
      </c>
      <c r="AS7" s="153">
        <v>3.96896458599399E-2</v>
      </c>
    </row>
    <row r="8" spans="1:47" s="145" customFormat="1">
      <c r="A8" s="154" t="s">
        <v>257</v>
      </c>
      <c r="B8" s="155">
        <v>123.284523103572</v>
      </c>
      <c r="C8" s="155">
        <v>129.569335871324</v>
      </c>
      <c r="D8" s="155">
        <v>130.39009522632699</v>
      </c>
      <c r="E8" s="155">
        <v>131.126260485366</v>
      </c>
      <c r="F8" s="155">
        <v>106.394066866556</v>
      </c>
      <c r="G8" s="155">
        <v>106.670138402031</v>
      </c>
      <c r="H8" s="155">
        <v>105.169801108594</v>
      </c>
      <c r="I8" s="155">
        <v>105.09256061194201</v>
      </c>
      <c r="J8" s="155">
        <v>104.42135989315901</v>
      </c>
      <c r="K8" s="155">
        <v>102.881902120261</v>
      </c>
      <c r="L8" s="155">
        <v>101.03783590573801</v>
      </c>
      <c r="M8" s="155">
        <v>98.985261167440498</v>
      </c>
      <c r="N8" s="155">
        <v>97.682390730032793</v>
      </c>
      <c r="O8" s="155">
        <v>96.275821820450702</v>
      </c>
      <c r="P8" s="155">
        <v>103.81180570297499</v>
      </c>
      <c r="Q8" s="155">
        <v>103.55095640304</v>
      </c>
      <c r="R8" s="155">
        <v>103.73092758944701</v>
      </c>
      <c r="S8" s="155">
        <v>118.338094427906</v>
      </c>
      <c r="T8" s="155">
        <v>119.445087876993</v>
      </c>
      <c r="U8" s="155">
        <v>235.93158041887901</v>
      </c>
      <c r="V8" s="155">
        <v>236.52497745653699</v>
      </c>
      <c r="W8" s="155">
        <v>235.040328089285</v>
      </c>
      <c r="X8" s="155">
        <v>233.49004549588199</v>
      </c>
      <c r="Y8" s="155">
        <v>224.376506912038</v>
      </c>
      <c r="Z8" s="155">
        <v>222.994666578248</v>
      </c>
      <c r="AA8" s="155">
        <v>222.84828913456201</v>
      </c>
      <c r="AB8" s="155">
        <v>220.61981028995999</v>
      </c>
      <c r="AC8" s="155">
        <v>220.341595025175</v>
      </c>
      <c r="AD8" s="155">
        <v>215.24716088018801</v>
      </c>
      <c r="AE8" s="155">
        <v>216.29141675053199</v>
      </c>
      <c r="AF8" s="155">
        <v>220.257621001339</v>
      </c>
      <c r="AG8" s="155">
        <v>224.11287303572701</v>
      </c>
      <c r="AH8" s="155">
        <v>227.92110037006501</v>
      </c>
      <c r="AI8" s="155">
        <v>231.573726717586</v>
      </c>
      <c r="AJ8" s="155">
        <v>236.930084582593</v>
      </c>
      <c r="AK8" s="155">
        <v>229.21027793068899</v>
      </c>
      <c r="AL8" s="155">
        <v>228.13503364811001</v>
      </c>
      <c r="AM8" s="155">
        <v>240.061692454498</v>
      </c>
      <c r="AN8" s="155">
        <v>246.09035899393999</v>
      </c>
      <c r="AO8" s="155">
        <v>243.94778962588799</v>
      </c>
      <c r="AP8" s="155">
        <v>242.91049081922799</v>
      </c>
      <c r="AQ8" s="156">
        <v>-4.2521344761985401E-3</v>
      </c>
      <c r="AR8" s="156">
        <v>1.21054424110247E-2</v>
      </c>
      <c r="AS8" s="156">
        <v>0.14021890652994401</v>
      </c>
    </row>
    <row r="9" spans="1:47">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94"/>
      <c r="AQ9" s="153"/>
      <c r="AR9" s="153"/>
      <c r="AS9" s="153"/>
    </row>
    <row r="10" spans="1:47">
      <c r="A10" s="144" t="s">
        <v>258</v>
      </c>
      <c r="B10" s="151">
        <v>2.4569999999999999</v>
      </c>
      <c r="C10" s="151">
        <v>2.1716519999999999</v>
      </c>
      <c r="D10" s="151">
        <v>1.9496</v>
      </c>
      <c r="E10" s="151">
        <v>2.4497689999999999</v>
      </c>
      <c r="F10" s="151">
        <v>2.3490000000000002</v>
      </c>
      <c r="G10" s="151">
        <v>2.2400000000000002</v>
      </c>
      <c r="H10" s="151">
        <v>2.2330000000000001</v>
      </c>
      <c r="I10" s="151">
        <v>2.246</v>
      </c>
      <c r="J10" s="151">
        <v>2.2799</v>
      </c>
      <c r="K10" s="151">
        <v>2.1677</v>
      </c>
      <c r="L10" s="151">
        <v>1.5699870801509099</v>
      </c>
      <c r="M10" s="151">
        <v>1.68326657164765</v>
      </c>
      <c r="N10" s="151">
        <v>2.0174379266576601</v>
      </c>
      <c r="O10" s="151">
        <v>2.2167871883732402</v>
      </c>
      <c r="P10" s="151">
        <v>2.2526328198024399</v>
      </c>
      <c r="Q10" s="151">
        <v>2.3863667758381801</v>
      </c>
      <c r="R10" s="151">
        <v>2.6004341946943699</v>
      </c>
      <c r="S10" s="151">
        <v>2.62117799052759</v>
      </c>
      <c r="T10" s="151">
        <v>2.7534149716062899</v>
      </c>
      <c r="U10" s="151">
        <v>3.07118879000708</v>
      </c>
      <c r="V10" s="151">
        <v>2.9737030132881501</v>
      </c>
      <c r="W10" s="151">
        <v>2.8786828423808002</v>
      </c>
      <c r="X10" s="151">
        <v>2.8205083828109401</v>
      </c>
      <c r="Y10" s="151">
        <v>2.6745092958246901</v>
      </c>
      <c r="Z10" s="151">
        <v>2.4780093183760701</v>
      </c>
      <c r="AA10" s="151">
        <v>2.1802628863647802</v>
      </c>
      <c r="AB10" s="151">
        <v>2.58676014613724</v>
      </c>
      <c r="AC10" s="151">
        <v>2.6160203457176299</v>
      </c>
      <c r="AD10" s="151">
        <v>2.5203082956284599</v>
      </c>
      <c r="AE10" s="151">
        <v>2.51149627077633</v>
      </c>
      <c r="AF10" s="151">
        <v>2.5241517196492</v>
      </c>
      <c r="AG10" s="151">
        <v>2.5249999999999999</v>
      </c>
      <c r="AH10" s="151">
        <v>2.3542094801262801</v>
      </c>
      <c r="AI10" s="151">
        <v>2.3295841414789402</v>
      </c>
      <c r="AJ10" s="151">
        <v>2.3797089482677101</v>
      </c>
      <c r="AK10" s="151">
        <v>2.3947239844754198</v>
      </c>
      <c r="AL10" s="151">
        <v>2.1622090538923802</v>
      </c>
      <c r="AM10" s="151">
        <v>2.01676504270428</v>
      </c>
      <c r="AN10" s="151">
        <v>2.3868580729553801</v>
      </c>
      <c r="AO10" s="151">
        <v>2.4827074925111901</v>
      </c>
      <c r="AP10" s="194">
        <v>2.4827074925111901</v>
      </c>
      <c r="AQ10" s="153">
        <v>0</v>
      </c>
      <c r="AR10" s="153">
        <v>-1.1522360481135399E-3</v>
      </c>
      <c r="AS10" s="153">
        <v>1.4331308979680399E-3</v>
      </c>
    </row>
    <row r="11" spans="1:47">
      <c r="A11" s="144" t="s">
        <v>259</v>
      </c>
      <c r="B11" s="151">
        <v>1.3179669432663299</v>
      </c>
      <c r="C11" s="151">
        <v>1.4758411929369599</v>
      </c>
      <c r="D11" s="151">
        <v>1.71843919332726</v>
      </c>
      <c r="E11" s="151">
        <v>1.8498333397662801</v>
      </c>
      <c r="F11" s="151">
        <v>2.0160101396188002</v>
      </c>
      <c r="G11" s="151">
        <v>2.1680600245406301</v>
      </c>
      <c r="H11" s="151">
        <v>2.3584148568925101</v>
      </c>
      <c r="I11" s="151">
        <v>2.55075726943944</v>
      </c>
      <c r="J11" s="151">
        <v>2.81613696434396</v>
      </c>
      <c r="K11" s="151">
        <v>2.7598368683757601</v>
      </c>
      <c r="L11" s="151">
        <v>4.51303984568428</v>
      </c>
      <c r="M11" s="151">
        <v>4.8183409693800101</v>
      </c>
      <c r="N11" s="151">
        <v>4.9657426841621399</v>
      </c>
      <c r="O11" s="151">
        <v>4.9821590902035897</v>
      </c>
      <c r="P11" s="151">
        <v>5.3744420066760199</v>
      </c>
      <c r="Q11" s="151">
        <v>6.2230444028040299</v>
      </c>
      <c r="R11" s="151">
        <v>6.6806784529050702</v>
      </c>
      <c r="S11" s="151">
        <v>7.10594513691826</v>
      </c>
      <c r="T11" s="151">
        <v>7.3572545251887798</v>
      </c>
      <c r="U11" s="151">
        <v>8.1533118423626707</v>
      </c>
      <c r="V11" s="151">
        <v>8.4644876492931598</v>
      </c>
      <c r="W11" s="151">
        <v>8.4851999960726605</v>
      </c>
      <c r="X11" s="151">
        <v>9.8042865256513991</v>
      </c>
      <c r="Y11" s="151">
        <v>10.601589225352599</v>
      </c>
      <c r="Z11" s="151">
        <v>11.2430367046319</v>
      </c>
      <c r="AA11" s="151">
        <v>11.772261380619399</v>
      </c>
      <c r="AB11" s="151">
        <v>12.182</v>
      </c>
      <c r="AC11" s="151">
        <v>12.62383</v>
      </c>
      <c r="AD11" s="151">
        <v>12.80142</v>
      </c>
      <c r="AE11" s="151">
        <v>12.87567</v>
      </c>
      <c r="AF11" s="151">
        <v>14.24633</v>
      </c>
      <c r="AG11" s="151">
        <v>15.04989</v>
      </c>
      <c r="AH11" s="151">
        <v>15.314221</v>
      </c>
      <c r="AI11" s="151">
        <v>15.544435217</v>
      </c>
      <c r="AJ11" s="151">
        <v>16.184112293999998</v>
      </c>
      <c r="AK11" s="151">
        <v>12.9997812901084</v>
      </c>
      <c r="AL11" s="151">
        <v>12.63371955985</v>
      </c>
      <c r="AM11" s="151">
        <v>12.79392480461</v>
      </c>
      <c r="AN11" s="151">
        <v>13.435306572849999</v>
      </c>
      <c r="AO11" s="151">
        <v>12.714600000000001</v>
      </c>
      <c r="AP11" s="194">
        <v>11.925011329482301</v>
      </c>
      <c r="AQ11" s="153">
        <v>-6.2100944624112198E-2</v>
      </c>
      <c r="AR11" s="153">
        <v>-1.25806243094639E-3</v>
      </c>
      <c r="AS11" s="153">
        <v>6.8836551411917699E-3</v>
      </c>
    </row>
    <row r="12" spans="1:47">
      <c r="A12" s="144" t="s">
        <v>261</v>
      </c>
      <c r="B12" s="151">
        <v>0.55000000000000004</v>
      </c>
      <c r="C12" s="151">
        <v>0.53</v>
      </c>
      <c r="D12" s="151">
        <v>0.61</v>
      </c>
      <c r="E12" s="151">
        <v>0.64</v>
      </c>
      <c r="F12" s="151">
        <v>1.1000000000000001</v>
      </c>
      <c r="G12" s="151">
        <v>1.24</v>
      </c>
      <c r="H12" s="151">
        <v>1.7</v>
      </c>
      <c r="I12" s="151">
        <v>1.91</v>
      </c>
      <c r="J12" s="151">
        <v>2.0499999999999998</v>
      </c>
      <c r="K12" s="151">
        <v>1.98</v>
      </c>
      <c r="L12" s="151">
        <v>1.99</v>
      </c>
      <c r="M12" s="151">
        <v>1.8846000000000001</v>
      </c>
      <c r="N12" s="151">
        <v>3.2319</v>
      </c>
      <c r="O12" s="151">
        <v>3.1564000000000001</v>
      </c>
      <c r="P12" s="151">
        <v>3.1389999999999998</v>
      </c>
      <c r="Q12" s="151">
        <v>2.9519000000000002</v>
      </c>
      <c r="R12" s="151">
        <v>2.798</v>
      </c>
      <c r="S12" s="151">
        <v>2.5771999999999999</v>
      </c>
      <c r="T12" s="151">
        <v>2.4777999999999998</v>
      </c>
      <c r="U12" s="151">
        <v>2.2892000000000001</v>
      </c>
      <c r="V12" s="151">
        <v>1.9719</v>
      </c>
      <c r="W12" s="151">
        <v>1.8422000000000001</v>
      </c>
      <c r="X12" s="151">
        <v>1.6316999999999999</v>
      </c>
      <c r="Y12" s="151">
        <v>1.5424</v>
      </c>
      <c r="Z12" s="151">
        <v>1.4776</v>
      </c>
      <c r="AA12" s="151">
        <v>1.4532</v>
      </c>
      <c r="AB12" s="151">
        <v>1.5094000000000001</v>
      </c>
      <c r="AC12" s="151">
        <v>1.51</v>
      </c>
      <c r="AD12" s="151">
        <v>1.3620000000000001</v>
      </c>
      <c r="AE12" s="151">
        <v>1.36</v>
      </c>
      <c r="AF12" s="151">
        <v>1.9</v>
      </c>
      <c r="AG12" s="151">
        <v>1.9876</v>
      </c>
      <c r="AH12" s="151">
        <v>2.2000000000000002</v>
      </c>
      <c r="AI12" s="151">
        <v>2.3769999999999998</v>
      </c>
      <c r="AJ12" s="151">
        <v>2.4449999999999998</v>
      </c>
      <c r="AK12" s="151">
        <v>2.3079999999999998</v>
      </c>
      <c r="AL12" s="151">
        <v>2.0019999999999998</v>
      </c>
      <c r="AM12" s="151">
        <v>1.6654899999999999</v>
      </c>
      <c r="AN12" s="151">
        <v>1.782208</v>
      </c>
      <c r="AO12" s="151">
        <v>1.96</v>
      </c>
      <c r="AP12" s="194">
        <v>2.036</v>
      </c>
      <c r="AQ12" s="153">
        <v>3.8775510204081702E-2</v>
      </c>
      <c r="AR12" s="153">
        <v>3.72219916394292E-2</v>
      </c>
      <c r="AS12" s="153">
        <v>1.1752711574216099E-3</v>
      </c>
    </row>
    <row r="13" spans="1:47">
      <c r="A13" s="144" t="s">
        <v>262</v>
      </c>
      <c r="B13" s="151">
        <v>0.56910399458427696</v>
      </c>
      <c r="C13" s="151">
        <v>0.52831596827563898</v>
      </c>
      <c r="D13" s="151">
        <v>0.53410108948560298</v>
      </c>
      <c r="E13" s="151">
        <v>0.51522640109349704</v>
      </c>
      <c r="F13" s="151">
        <v>0.66447084119702304</v>
      </c>
      <c r="G13" s="151">
        <v>0.67084031808476197</v>
      </c>
      <c r="H13" s="151">
        <v>0.72173769761889395</v>
      </c>
      <c r="I13" s="151">
        <v>0.93163825707537995</v>
      </c>
      <c r="J13" s="151">
        <v>0.88524041626010996</v>
      </c>
      <c r="K13" s="151">
        <v>0.84240714507926195</v>
      </c>
      <c r="L13" s="151">
        <v>0.79191881451957302</v>
      </c>
      <c r="M13" s="151">
        <v>0.89079179519896501</v>
      </c>
      <c r="N13" s="151">
        <v>1.89331239598835</v>
      </c>
      <c r="O13" s="151">
        <v>2.1386249095179601</v>
      </c>
      <c r="P13" s="151">
        <v>2.0401025422452301</v>
      </c>
      <c r="Q13" s="151">
        <v>1.9782192759689401</v>
      </c>
      <c r="R13" s="151">
        <v>2.01778015535425</v>
      </c>
      <c r="S13" s="151">
        <v>2.14692276014235</v>
      </c>
      <c r="T13" s="151">
        <v>2.3970269902296999</v>
      </c>
      <c r="U13" s="151">
        <v>2.58752694118408</v>
      </c>
      <c r="V13" s="151">
        <v>2.6681680247169202</v>
      </c>
      <c r="W13" s="151">
        <v>3.4229218181300598</v>
      </c>
      <c r="X13" s="151">
        <v>3.73133890130249</v>
      </c>
      <c r="Y13" s="151">
        <v>3.7259102370559698</v>
      </c>
      <c r="Z13" s="151">
        <v>3.6560855771187302</v>
      </c>
      <c r="AA13" s="151">
        <v>2.6395345965059902</v>
      </c>
      <c r="AB13" s="151">
        <v>2.4455285114849601</v>
      </c>
      <c r="AC13" s="151">
        <v>2.5103919917178898</v>
      </c>
      <c r="AD13" s="151">
        <v>2.4992892338401802</v>
      </c>
      <c r="AE13" s="151">
        <v>2.66290882361695</v>
      </c>
      <c r="AF13" s="151">
        <v>2.0674503879650601</v>
      </c>
      <c r="AG13" s="151">
        <v>2.0090148201876401</v>
      </c>
      <c r="AH13" s="151">
        <v>1.94239827292139</v>
      </c>
      <c r="AI13" s="151">
        <v>2.0569319857651198</v>
      </c>
      <c r="AJ13" s="151">
        <v>1.77293512636687</v>
      </c>
      <c r="AK13" s="151">
        <v>1.8062434000000001</v>
      </c>
      <c r="AL13" s="151">
        <v>1.7037503000000001</v>
      </c>
      <c r="AM13" s="151">
        <v>1.6323076999999999</v>
      </c>
      <c r="AN13" s="151">
        <v>1.3025471</v>
      </c>
      <c r="AO13" s="151">
        <v>1.3025471</v>
      </c>
      <c r="AP13" s="194">
        <v>1.3025471</v>
      </c>
      <c r="AQ13" s="153">
        <v>0</v>
      </c>
      <c r="AR13" s="153">
        <v>-6.9012791456800796E-2</v>
      </c>
      <c r="AS13" s="153">
        <v>7.5188901660764402E-4</v>
      </c>
    </row>
    <row r="14" spans="1:47">
      <c r="A14" s="144" t="s">
        <v>263</v>
      </c>
      <c r="B14" s="151">
        <v>0.62844500000000003</v>
      </c>
      <c r="C14" s="151">
        <v>0.88203699999999996</v>
      </c>
      <c r="D14" s="151">
        <v>0.77514499999999997</v>
      </c>
      <c r="E14" s="151">
        <v>0.69632400000000005</v>
      </c>
      <c r="F14" s="151">
        <v>0.67044599999999999</v>
      </c>
      <c r="G14" s="151">
        <v>0.58899999999999997</v>
      </c>
      <c r="H14" s="151">
        <v>0.53580000000000005</v>
      </c>
      <c r="I14" s="151">
        <v>0.48039999999999999</v>
      </c>
      <c r="J14" s="151">
        <v>0.85299999999999998</v>
      </c>
      <c r="K14" s="151">
        <v>0.84699999999999998</v>
      </c>
      <c r="L14" s="151">
        <v>0.82320000000000004</v>
      </c>
      <c r="M14" s="151">
        <v>0.82179999999999997</v>
      </c>
      <c r="N14" s="151">
        <v>0.80259999999999998</v>
      </c>
      <c r="O14" s="151">
        <v>0.79946700000000004</v>
      </c>
      <c r="P14" s="151">
        <v>0.83089199999999996</v>
      </c>
      <c r="Q14" s="151">
        <v>0.80810999999999999</v>
      </c>
      <c r="R14" s="151">
        <v>0.77352100000000001</v>
      </c>
      <c r="S14" s="151">
        <v>0.75841000000000003</v>
      </c>
      <c r="T14" s="151">
        <v>0.93738299999999997</v>
      </c>
      <c r="U14" s="151">
        <v>0.89059999999999995</v>
      </c>
      <c r="V14" s="151">
        <v>0.90561999999999998</v>
      </c>
      <c r="W14" s="151">
        <v>0.97937600000000002</v>
      </c>
      <c r="X14" s="151">
        <v>0.95289100000000004</v>
      </c>
      <c r="Y14" s="151">
        <v>0.92955299999999996</v>
      </c>
      <c r="Z14" s="151">
        <v>1.0973029999999999</v>
      </c>
      <c r="AA14" s="151">
        <v>1.0782579999999999</v>
      </c>
      <c r="AB14" s="151">
        <v>1.097288</v>
      </c>
      <c r="AC14" s="151">
        <v>1.12148</v>
      </c>
      <c r="AD14" s="151">
        <v>1.12148</v>
      </c>
      <c r="AE14" s="151">
        <v>1.12148</v>
      </c>
      <c r="AF14" s="151">
        <v>1.24</v>
      </c>
      <c r="AG14" s="151">
        <v>1.2061999999999999</v>
      </c>
      <c r="AH14" s="151">
        <v>1.4227000000000001</v>
      </c>
      <c r="AI14" s="151">
        <v>1.6169519999999999</v>
      </c>
      <c r="AJ14" s="151">
        <v>1.4098459999999999</v>
      </c>
      <c r="AK14" s="151">
        <v>1.1872849999999999</v>
      </c>
      <c r="AL14" s="151">
        <v>1.2246010000000001</v>
      </c>
      <c r="AM14" s="151">
        <v>0.98507500000000003</v>
      </c>
      <c r="AN14" s="151">
        <v>0.85889000000000004</v>
      </c>
      <c r="AO14" s="151">
        <v>0.80317668671327502</v>
      </c>
      <c r="AP14" s="194">
        <v>0.74634602905873804</v>
      </c>
      <c r="AQ14" s="153">
        <v>-7.0757354632761602E-2</v>
      </c>
      <c r="AR14" s="153">
        <v>-3.2831917142696197E-2</v>
      </c>
      <c r="AS14" s="153">
        <v>4.3082463723422698E-4</v>
      </c>
    </row>
    <row r="15" spans="1:47">
      <c r="A15" s="144" t="s">
        <v>264</v>
      </c>
      <c r="B15" s="151">
        <v>0.57099999999999995</v>
      </c>
      <c r="C15" s="151">
        <v>0.57099999999999995</v>
      </c>
      <c r="D15" s="151">
        <v>0.63300000000000001</v>
      </c>
      <c r="E15" s="151">
        <v>0.54</v>
      </c>
      <c r="F15" s="151">
        <v>0.56999999999999995</v>
      </c>
      <c r="G15" s="151">
        <v>0.61199999999999999</v>
      </c>
      <c r="H15" s="151">
        <v>0.56399999999999995</v>
      </c>
      <c r="I15" s="151">
        <v>0.61950000000000005</v>
      </c>
      <c r="J15" s="151">
        <v>0.61299999999999999</v>
      </c>
      <c r="K15" s="151">
        <v>0.61860000000000004</v>
      </c>
      <c r="L15" s="151">
        <v>0.60219999999999996</v>
      </c>
      <c r="M15" s="151">
        <v>0.5726</v>
      </c>
      <c r="N15" s="151">
        <v>0.54100000000000004</v>
      </c>
      <c r="O15" s="151">
        <v>0.56010000000000004</v>
      </c>
      <c r="P15" s="151">
        <v>0.56000000000000005</v>
      </c>
      <c r="Q15" s="151">
        <v>0.65659999999999996</v>
      </c>
      <c r="R15" s="151">
        <v>0.72270000000000001</v>
      </c>
      <c r="S15" s="151">
        <v>0.70620000000000005</v>
      </c>
      <c r="T15" s="151">
        <v>0.74007000000000001</v>
      </c>
      <c r="U15" s="151">
        <v>0.82096999999999998</v>
      </c>
      <c r="V15" s="151">
        <v>0.85106999999999999</v>
      </c>
      <c r="W15" s="151">
        <v>0.96006999999999998</v>
      </c>
      <c r="X15" s="151">
        <v>1.12507</v>
      </c>
      <c r="Y15" s="151">
        <v>0.89107000000000003</v>
      </c>
      <c r="Z15" s="151">
        <v>0.80900000000000005</v>
      </c>
      <c r="AA15" s="151">
        <v>0.80300000000000005</v>
      </c>
      <c r="AB15" s="151">
        <v>0.79379999999999995</v>
      </c>
      <c r="AC15" s="151">
        <v>0.871</v>
      </c>
      <c r="AD15" s="151">
        <v>0.83</v>
      </c>
      <c r="AE15" s="151">
        <v>0.83</v>
      </c>
      <c r="AF15" s="151">
        <v>0.83</v>
      </c>
      <c r="AG15" s="151">
        <v>0.83</v>
      </c>
      <c r="AH15" s="151">
        <v>0.83</v>
      </c>
      <c r="AI15" s="151">
        <v>0.83</v>
      </c>
      <c r="AJ15" s="151">
        <v>0.83</v>
      </c>
      <c r="AK15" s="151">
        <v>0.72829999999999995</v>
      </c>
      <c r="AL15" s="151">
        <v>0.242982</v>
      </c>
      <c r="AM15" s="151">
        <v>0.242982</v>
      </c>
      <c r="AN15" s="151">
        <v>0.242982</v>
      </c>
      <c r="AO15" s="151">
        <v>0.242982</v>
      </c>
      <c r="AP15" s="194">
        <v>0.242982</v>
      </c>
      <c r="AQ15" s="153">
        <v>0</v>
      </c>
      <c r="AR15" s="153">
        <v>-0.115598234229901</v>
      </c>
      <c r="AS15" s="153">
        <v>1.4026018485885E-4</v>
      </c>
    </row>
    <row r="16" spans="1:47">
      <c r="A16" s="144" t="s">
        <v>265</v>
      </c>
      <c r="B16" s="151">
        <v>19.53</v>
      </c>
      <c r="C16" s="151">
        <v>19.888000000000002</v>
      </c>
      <c r="D16" s="151">
        <v>24.9</v>
      </c>
      <c r="E16" s="151">
        <v>25.887</v>
      </c>
      <c r="F16" s="151">
        <v>28.027999999999999</v>
      </c>
      <c r="G16" s="151">
        <v>54.454000000000001</v>
      </c>
      <c r="H16" s="151">
        <v>55.521000000000001</v>
      </c>
      <c r="I16" s="151">
        <v>58.100999999999999</v>
      </c>
      <c r="J16" s="151">
        <v>58.505000000000003</v>
      </c>
      <c r="K16" s="151">
        <v>59.04</v>
      </c>
      <c r="L16" s="151">
        <v>60.054000000000002</v>
      </c>
      <c r="M16" s="151">
        <v>62.649000000000001</v>
      </c>
      <c r="N16" s="151">
        <v>63.33</v>
      </c>
      <c r="O16" s="151">
        <v>64.447999999999993</v>
      </c>
      <c r="P16" s="151">
        <v>64.876999999999995</v>
      </c>
      <c r="Q16" s="151">
        <v>66.328999999999994</v>
      </c>
      <c r="R16" s="151">
        <v>72.667000000000002</v>
      </c>
      <c r="S16" s="151">
        <v>74.930999999999997</v>
      </c>
      <c r="T16" s="151">
        <v>76.108000000000004</v>
      </c>
      <c r="U16" s="151">
        <v>76.847999999999999</v>
      </c>
      <c r="V16" s="151">
        <v>76.847999999999999</v>
      </c>
      <c r="W16" s="151">
        <v>77.685000000000002</v>
      </c>
      <c r="X16" s="151">
        <v>77.307000000000002</v>
      </c>
      <c r="Y16" s="151">
        <v>77.225999999999999</v>
      </c>
      <c r="Z16" s="151">
        <v>79.728999999999999</v>
      </c>
      <c r="AA16" s="151">
        <v>80.012</v>
      </c>
      <c r="AB16" s="151">
        <v>87.323999999999998</v>
      </c>
      <c r="AC16" s="151">
        <v>99.376999999999995</v>
      </c>
      <c r="AD16" s="151">
        <v>172.32300000000001</v>
      </c>
      <c r="AE16" s="151">
        <v>211.173</v>
      </c>
      <c r="AF16" s="151">
        <v>296.50099999999998</v>
      </c>
      <c r="AG16" s="151">
        <v>297.57100000000003</v>
      </c>
      <c r="AH16" s="151">
        <v>297.73500000000001</v>
      </c>
      <c r="AI16" s="151">
        <v>298.35320000000002</v>
      </c>
      <c r="AJ16" s="151">
        <v>299.95319999999998</v>
      </c>
      <c r="AK16" s="151">
        <v>300.87830000000002</v>
      </c>
      <c r="AL16" s="151">
        <v>302.25040000000001</v>
      </c>
      <c r="AM16" s="151">
        <v>302.80799999999999</v>
      </c>
      <c r="AN16" s="151">
        <v>303.805745</v>
      </c>
      <c r="AO16" s="151">
        <v>303.805745</v>
      </c>
      <c r="AP16" s="194">
        <v>303.805745</v>
      </c>
      <c r="AQ16" s="153">
        <v>0</v>
      </c>
      <c r="AR16" s="153">
        <v>3.70405998866545E-2</v>
      </c>
      <c r="AS16" s="153">
        <v>0.17537039762155399</v>
      </c>
    </row>
    <row r="17" spans="1:45">
      <c r="A17" s="144" t="s">
        <v>389</v>
      </c>
      <c r="B17" s="151">
        <v>0.713696</v>
      </c>
      <c r="C17" s="151">
        <v>0.75824400000000003</v>
      </c>
      <c r="D17" s="151">
        <v>0.82516199999999995</v>
      </c>
      <c r="E17" s="151">
        <v>0.47531000000000001</v>
      </c>
      <c r="F17" s="151">
        <v>0.43992599999999998</v>
      </c>
      <c r="G17" s="151">
        <v>0.43540000000000001</v>
      </c>
      <c r="H17" s="151">
        <v>0.42899999999999999</v>
      </c>
      <c r="I17" s="151">
        <v>0.61612</v>
      </c>
      <c r="J17" s="151">
        <v>0.60819999999999996</v>
      </c>
      <c r="K17" s="151">
        <v>0.63998999999999995</v>
      </c>
      <c r="L17" s="151">
        <v>0.61718300000000004</v>
      </c>
      <c r="M17" s="151">
        <v>0.60253699999999999</v>
      </c>
      <c r="N17" s="151">
        <v>0.63459200000000004</v>
      </c>
      <c r="O17" s="151">
        <v>0.86120099999999999</v>
      </c>
      <c r="P17" s="151">
        <v>0.95752400000000004</v>
      </c>
      <c r="Q17" s="151">
        <v>0.99892099999999995</v>
      </c>
      <c r="R17" s="151">
        <v>1.045031</v>
      </c>
      <c r="S17" s="151">
        <v>1.065113</v>
      </c>
      <c r="T17" s="151">
        <v>1.0784530000000001</v>
      </c>
      <c r="U17" s="151">
        <v>1.2773559999999999</v>
      </c>
      <c r="V17" s="151">
        <v>1.3274079999999999</v>
      </c>
      <c r="W17" s="151">
        <v>1.370608</v>
      </c>
      <c r="X17" s="151">
        <v>1.6259999999999999</v>
      </c>
      <c r="Y17" s="151">
        <v>1.472809</v>
      </c>
      <c r="Z17" s="151">
        <v>1.4682090000000001</v>
      </c>
      <c r="AA17" s="151">
        <v>1.4702</v>
      </c>
      <c r="AB17" s="151">
        <v>0.84415200000000001</v>
      </c>
      <c r="AC17" s="151">
        <v>0.82050000000000001</v>
      </c>
      <c r="AD17" s="151">
        <v>0.81206999999999996</v>
      </c>
      <c r="AE17" s="151">
        <v>0.76925900000000003</v>
      </c>
      <c r="AF17" s="151">
        <v>0.76938229999999996</v>
      </c>
      <c r="AG17" s="151">
        <v>0.50960479999999997</v>
      </c>
      <c r="AH17" s="151">
        <v>0.5135324</v>
      </c>
      <c r="AI17" s="151">
        <v>0.53061720000000001</v>
      </c>
      <c r="AJ17" s="151">
        <v>0.54021710000000001</v>
      </c>
      <c r="AK17" s="151">
        <v>0.5214782</v>
      </c>
      <c r="AL17" s="151">
        <v>0.52183849999999998</v>
      </c>
      <c r="AM17" s="151">
        <v>0.575421490524613</v>
      </c>
      <c r="AN17" s="151">
        <v>0.57341529052461304</v>
      </c>
      <c r="AO17" s="151">
        <v>0.72177311986259596</v>
      </c>
      <c r="AP17" s="194">
        <v>0.82478130000000005</v>
      </c>
      <c r="AQ17" s="153">
        <v>0.142715456287723</v>
      </c>
      <c r="AR17" s="153">
        <v>-6.3514301266899302E-3</v>
      </c>
      <c r="AS17" s="153">
        <v>4.7610101820761401E-4</v>
      </c>
    </row>
    <row r="18" spans="1:45" s="145" customFormat="1">
      <c r="A18" s="154" t="s">
        <v>268</v>
      </c>
      <c r="B18" s="155">
        <v>26.337211937850601</v>
      </c>
      <c r="C18" s="155">
        <v>26.8050901612126</v>
      </c>
      <c r="D18" s="155">
        <v>31.9454472828129</v>
      </c>
      <c r="E18" s="155">
        <v>33.0534627408598</v>
      </c>
      <c r="F18" s="155">
        <v>35.837852980815804</v>
      </c>
      <c r="G18" s="155">
        <v>62.4093003426254</v>
      </c>
      <c r="H18" s="155">
        <v>64.062952554511398</v>
      </c>
      <c r="I18" s="155">
        <v>67.455415526514798</v>
      </c>
      <c r="J18" s="155">
        <v>68.610477380604095</v>
      </c>
      <c r="K18" s="155">
        <v>68.895534013455006</v>
      </c>
      <c r="L18" s="155">
        <v>70.961528740354794</v>
      </c>
      <c r="M18" s="155">
        <v>73.922936336226599</v>
      </c>
      <c r="N18" s="155">
        <v>77.416585006808106</v>
      </c>
      <c r="O18" s="155">
        <v>79.162739188094804</v>
      </c>
      <c r="P18" s="155">
        <v>80.031593368723705</v>
      </c>
      <c r="Q18" s="155">
        <v>82.332161454611096</v>
      </c>
      <c r="R18" s="155">
        <v>89.305144802953706</v>
      </c>
      <c r="S18" s="155">
        <v>91.911968887588202</v>
      </c>
      <c r="T18" s="155">
        <v>93.849402487024804</v>
      </c>
      <c r="U18" s="155">
        <v>95.938153573553805</v>
      </c>
      <c r="V18" s="155">
        <v>96.010356687298199</v>
      </c>
      <c r="W18" s="155">
        <v>97.6240586565835</v>
      </c>
      <c r="X18" s="155">
        <v>98.998794809764803</v>
      </c>
      <c r="Y18" s="155">
        <v>99.063840758233198</v>
      </c>
      <c r="Z18" s="155">
        <v>101.95824360012701</v>
      </c>
      <c r="AA18" s="155">
        <v>101.40871686349</v>
      </c>
      <c r="AB18" s="155">
        <v>108.78292865762199</v>
      </c>
      <c r="AC18" s="155">
        <v>121.450222337436</v>
      </c>
      <c r="AD18" s="155">
        <v>194.26956752946899</v>
      </c>
      <c r="AE18" s="155">
        <v>233.303814094393</v>
      </c>
      <c r="AF18" s="155">
        <v>320.07831440761402</v>
      </c>
      <c r="AG18" s="155">
        <v>321.68830962018802</v>
      </c>
      <c r="AH18" s="155">
        <v>322.31206115304798</v>
      </c>
      <c r="AI18" s="155">
        <v>323.63872054424399</v>
      </c>
      <c r="AJ18" s="155">
        <v>325.51501946863499</v>
      </c>
      <c r="AK18" s="155">
        <v>322.82411187458399</v>
      </c>
      <c r="AL18" s="155">
        <v>322.74150041374202</v>
      </c>
      <c r="AM18" s="155">
        <v>322.71996603783901</v>
      </c>
      <c r="AN18" s="155">
        <v>324.38795203632998</v>
      </c>
      <c r="AO18" s="155">
        <v>324.033531399087</v>
      </c>
      <c r="AP18" s="155">
        <v>323.366120251052</v>
      </c>
      <c r="AQ18" s="156">
        <v>-2.0596977885380999E-3</v>
      </c>
      <c r="AR18" s="156">
        <v>3.33960840778715E-2</v>
      </c>
      <c r="AS18" s="156">
        <v>0.18666152967504401</v>
      </c>
    </row>
    <row r="19" spans="1:45">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94"/>
      <c r="AQ19" s="153"/>
      <c r="AR19" s="153"/>
      <c r="AS19" s="153"/>
    </row>
    <row r="20" spans="1:45">
      <c r="A20" s="144" t="s">
        <v>276</v>
      </c>
      <c r="B20" s="151">
        <v>0.45</v>
      </c>
      <c r="C20" s="151">
        <v>0.371</v>
      </c>
      <c r="D20" s="151">
        <v>0.32707015868020001</v>
      </c>
      <c r="E20" s="151">
        <v>0.30820072644864999</v>
      </c>
      <c r="F20" s="151">
        <v>0.46544599504489997</v>
      </c>
      <c r="G20" s="151">
        <v>0.44657656281335001</v>
      </c>
      <c r="H20" s="151">
        <v>0.40254788760639998</v>
      </c>
      <c r="I20" s="151">
        <v>0.40254788760639998</v>
      </c>
      <c r="J20" s="151">
        <v>0.5409237239711</v>
      </c>
      <c r="K20" s="151">
        <v>0.62898107438499995</v>
      </c>
      <c r="L20" s="151">
        <v>0.59124220992190002</v>
      </c>
      <c r="M20" s="151">
        <v>0.61640145289729997</v>
      </c>
      <c r="N20" s="151">
        <v>0.74848747851815001</v>
      </c>
      <c r="O20" s="151">
        <v>0.70445880331120003</v>
      </c>
      <c r="P20" s="151">
        <v>0.75477728926200005</v>
      </c>
      <c r="Q20" s="151">
        <v>0.91202255785825004</v>
      </c>
      <c r="R20" s="151">
        <v>0.86170407190745002</v>
      </c>
      <c r="S20" s="151">
        <v>0.94347161157750004</v>
      </c>
      <c r="T20" s="151">
        <v>0.88057350413900004</v>
      </c>
      <c r="U20" s="151">
        <v>0.90573274711439999</v>
      </c>
      <c r="V20" s="151">
        <v>1.11329650166145</v>
      </c>
      <c r="W20" s="151">
        <v>1.3460194991839001</v>
      </c>
      <c r="X20" s="151">
        <v>1.27683158100155</v>
      </c>
      <c r="Y20" s="151">
        <v>1.27683158100155</v>
      </c>
      <c r="Z20" s="151">
        <v>1.3271500669523499</v>
      </c>
      <c r="AA20" s="151">
        <v>1.27683158100155</v>
      </c>
      <c r="AB20" s="151">
        <v>1.1573251768684001</v>
      </c>
      <c r="AC20" s="151">
        <v>1.11329650166145</v>
      </c>
      <c r="AD20" s="151">
        <v>0.81138558595665</v>
      </c>
      <c r="AE20" s="151">
        <v>0.91831236860209997</v>
      </c>
      <c r="AF20" s="151">
        <v>0.89944293637054995</v>
      </c>
      <c r="AG20" s="151">
        <v>0.80509577521279996</v>
      </c>
      <c r="AH20" s="151">
        <v>0.72961804628659999</v>
      </c>
      <c r="AI20" s="151">
        <v>0.67300974959195003</v>
      </c>
      <c r="AJ20" s="151">
        <v>0.61011164215345004</v>
      </c>
      <c r="AK20" s="151">
        <v>0.49060523802029998</v>
      </c>
      <c r="AL20" s="151">
        <v>0.44028675206950002</v>
      </c>
      <c r="AM20" s="151">
        <v>0.42770713058179999</v>
      </c>
      <c r="AN20" s="151">
        <v>0.44028675206950002</v>
      </c>
      <c r="AO20" s="151">
        <v>0.42770713058179999</v>
      </c>
      <c r="AP20" s="194">
        <v>0.42770713058179999</v>
      </c>
      <c r="AQ20" s="153">
        <v>0</v>
      </c>
      <c r="AR20" s="153">
        <v>-7.3563609820658502E-2</v>
      </c>
      <c r="AS20" s="153">
        <v>2.4689187347561302E-4</v>
      </c>
    </row>
    <row r="21" spans="1:45">
      <c r="A21" s="144" t="s">
        <v>285</v>
      </c>
      <c r="B21" s="151">
        <v>0.37845000000000001</v>
      </c>
      <c r="C21" s="151">
        <v>0.37845000000000001</v>
      </c>
      <c r="D21" s="151">
        <v>0.41629500000000003</v>
      </c>
      <c r="E21" s="151">
        <v>0.43143300000000001</v>
      </c>
      <c r="F21" s="151">
        <v>0.62065800000000004</v>
      </c>
      <c r="G21" s="151">
        <v>0.63579600000000003</v>
      </c>
      <c r="H21" s="151">
        <v>0.64336499999999996</v>
      </c>
      <c r="I21" s="151">
        <v>0.68120999999999998</v>
      </c>
      <c r="J21" s="151">
        <v>0.80231399999999997</v>
      </c>
      <c r="K21" s="151">
        <v>0.76446899999999995</v>
      </c>
      <c r="L21" s="151">
        <v>0.76446899999999995</v>
      </c>
      <c r="M21" s="151">
        <v>0.825021</v>
      </c>
      <c r="N21" s="151">
        <v>0.64336499999999996</v>
      </c>
      <c r="O21" s="151">
        <v>0.64336499999999996</v>
      </c>
      <c r="P21" s="151">
        <v>0.75690000000000002</v>
      </c>
      <c r="Q21" s="151">
        <v>0.772038</v>
      </c>
      <c r="R21" s="151">
        <v>0.75690000000000002</v>
      </c>
      <c r="S21" s="151">
        <v>0.64336499999999996</v>
      </c>
      <c r="T21" s="151">
        <v>0.63579600000000003</v>
      </c>
      <c r="U21" s="151">
        <v>0.63579600000000003</v>
      </c>
      <c r="V21" s="151">
        <v>0.59795100000000001</v>
      </c>
      <c r="W21" s="151">
        <v>0.56767500000000004</v>
      </c>
      <c r="X21" s="151">
        <v>0.55409621399999998</v>
      </c>
      <c r="Y21" s="151">
        <v>0.50510964599999997</v>
      </c>
      <c r="Z21" s="151">
        <v>0.46270053900000002</v>
      </c>
      <c r="AA21" s="151">
        <v>0.45968050799999999</v>
      </c>
      <c r="AB21" s="151">
        <v>0.45048417299999999</v>
      </c>
      <c r="AC21" s="151">
        <v>0.45647882099999998</v>
      </c>
      <c r="AD21" s="151">
        <v>0.46952020799999999</v>
      </c>
      <c r="AE21" s="151">
        <v>0.52799830199999997</v>
      </c>
      <c r="AF21" s="151">
        <v>0.57975512399999996</v>
      </c>
      <c r="AG21" s="151">
        <v>0.57768121800000005</v>
      </c>
      <c r="AH21" s="151">
        <v>0.62114998499999996</v>
      </c>
      <c r="AI21" s="151">
        <v>0.60343852499999995</v>
      </c>
      <c r="AJ21" s="151">
        <v>0.64190418299999996</v>
      </c>
      <c r="AK21" s="151">
        <v>0.61695675900000002</v>
      </c>
      <c r="AL21" s="151">
        <v>0.54057041100000003</v>
      </c>
      <c r="AM21" s="151">
        <v>0.59222883599999998</v>
      </c>
      <c r="AN21" s="151">
        <v>0.57397240800000005</v>
      </c>
      <c r="AO21" s="151">
        <v>0.55181037600000005</v>
      </c>
      <c r="AP21" s="194">
        <v>0.60407432100000003</v>
      </c>
      <c r="AQ21" s="153">
        <v>9.4713595961812599E-2</v>
      </c>
      <c r="AR21" s="153">
        <v>4.4208831711629601E-3</v>
      </c>
      <c r="AS21" s="153">
        <v>3.4869898153749699E-4</v>
      </c>
    </row>
    <row r="22" spans="1:45">
      <c r="A22" s="144" t="s">
        <v>291</v>
      </c>
      <c r="B22" s="151">
        <v>3.9520615562260502</v>
      </c>
      <c r="C22" s="151">
        <v>3.9549596636645501</v>
      </c>
      <c r="D22" s="151">
        <v>3.81658382729985</v>
      </c>
      <c r="E22" s="151">
        <v>4.8870108967297501</v>
      </c>
      <c r="F22" s="151">
        <v>4.9619090041682501</v>
      </c>
      <c r="G22" s="151">
        <v>5.9026604857439997</v>
      </c>
      <c r="H22" s="151">
        <v>6.4933552286407101</v>
      </c>
      <c r="I22" s="151">
        <v>6.6360845729394198</v>
      </c>
      <c r="J22" s="151">
        <v>8.1564690501401103</v>
      </c>
      <c r="K22" s="151">
        <v>8.4216350604729904</v>
      </c>
      <c r="L22" s="151">
        <v>8.6305727014663507</v>
      </c>
      <c r="M22" s="151">
        <v>8.8110835024573593</v>
      </c>
      <c r="N22" s="151">
        <v>9.74275029659578</v>
      </c>
      <c r="O22" s="151">
        <v>9.5660668326281897</v>
      </c>
      <c r="P22" s="151">
        <v>9.7044422484116808</v>
      </c>
      <c r="Q22" s="151">
        <v>10.804390671313101</v>
      </c>
      <c r="R22" s="151">
        <v>11.6822164025594</v>
      </c>
      <c r="S22" s="151">
        <v>12.0408216405798</v>
      </c>
      <c r="T22" s="151">
        <v>11.663025425702701</v>
      </c>
      <c r="U22" s="151">
        <v>10.937958325696901</v>
      </c>
      <c r="V22" s="151">
        <v>11.366245077766401</v>
      </c>
      <c r="W22" s="151">
        <v>11.5969711339632</v>
      </c>
      <c r="X22" s="151">
        <v>10.448168228168599</v>
      </c>
      <c r="Y22" s="151">
        <v>10.149069394281501</v>
      </c>
      <c r="Z22" s="151">
        <v>9.7219418851873503</v>
      </c>
      <c r="AA22" s="151">
        <v>9.6880883198964494</v>
      </c>
      <c r="AB22" s="151">
        <v>8.5457472760874005</v>
      </c>
      <c r="AC22" s="151">
        <v>8.1683586314563996</v>
      </c>
      <c r="AD22" s="151">
        <v>7.4907979355837</v>
      </c>
      <c r="AE22" s="151">
        <v>7.0776991016965498</v>
      </c>
      <c r="AF22" s="151">
        <v>6.8039921911074996</v>
      </c>
      <c r="AG22" s="151">
        <v>6.8833368525374796</v>
      </c>
      <c r="AH22" s="151">
        <v>7.4946033973840898</v>
      </c>
      <c r="AI22" s="151">
        <v>7.04748970802068</v>
      </c>
      <c r="AJ22" s="151">
        <v>6.5392239224565598</v>
      </c>
      <c r="AK22" s="151">
        <v>8.0050412256682293</v>
      </c>
      <c r="AL22" s="151">
        <v>7.6012196522795197</v>
      </c>
      <c r="AM22" s="151">
        <v>7.9179968880012304</v>
      </c>
      <c r="AN22" s="151">
        <v>8.6445147048926501</v>
      </c>
      <c r="AO22" s="151">
        <v>8.5229896236442499</v>
      </c>
      <c r="AP22" s="194">
        <v>7.9017046112025398</v>
      </c>
      <c r="AQ22" s="153">
        <v>-7.2895197562855493E-2</v>
      </c>
      <c r="AR22" s="153">
        <v>1.8755547017810199E-2</v>
      </c>
      <c r="AS22" s="153">
        <v>4.5612207878249897E-3</v>
      </c>
    </row>
    <row r="23" spans="1:45">
      <c r="A23" s="144" t="s">
        <v>294</v>
      </c>
      <c r="B23" s="151">
        <v>1.090193</v>
      </c>
      <c r="C23" s="151">
        <v>1.0055130000000001</v>
      </c>
      <c r="D23" s="151">
        <v>0.95926</v>
      </c>
      <c r="E23" s="151">
        <v>1.59494</v>
      </c>
      <c r="F23" s="151">
        <v>1.5105999999999999</v>
      </c>
      <c r="G23" s="151">
        <v>1.4419999999999999</v>
      </c>
      <c r="H23" s="151">
        <v>1.3620000000000001</v>
      </c>
      <c r="I23" s="151">
        <v>1.286</v>
      </c>
      <c r="J23" s="151">
        <v>1.2310000000000001</v>
      </c>
      <c r="K23" s="151">
        <v>1.1990000000000001</v>
      </c>
      <c r="L23" s="151">
        <v>1.52</v>
      </c>
      <c r="M23" s="151">
        <v>1.4910000000000001</v>
      </c>
      <c r="N23" s="151">
        <v>1.2447999999999999</v>
      </c>
      <c r="O23" s="151">
        <v>1.0075000000000001</v>
      </c>
      <c r="P23" s="151">
        <v>1.0004</v>
      </c>
      <c r="Q23" s="151">
        <v>1.0058</v>
      </c>
      <c r="R23" s="151">
        <v>0.98040000000000005</v>
      </c>
      <c r="S23" s="151">
        <v>0.93130000000000002</v>
      </c>
      <c r="T23" s="151">
        <v>1.1629</v>
      </c>
      <c r="U23" s="151">
        <v>1.2253000000000001</v>
      </c>
      <c r="V23" s="151">
        <v>1.1698999999999999</v>
      </c>
      <c r="W23" s="151">
        <v>1.1539999999999999</v>
      </c>
      <c r="X23" s="151">
        <v>0.5081</v>
      </c>
      <c r="Y23" s="151">
        <v>0.49380000000000002</v>
      </c>
      <c r="Z23" s="151">
        <v>0.46820000000000001</v>
      </c>
      <c r="AA23" s="151">
        <v>0.45839999999999997</v>
      </c>
      <c r="AB23" s="151">
        <v>0.47770000000000001</v>
      </c>
      <c r="AC23" s="151">
        <v>0.48</v>
      </c>
      <c r="AD23" s="151">
        <v>0.48</v>
      </c>
      <c r="AE23" s="151">
        <v>0.6</v>
      </c>
      <c r="AF23" s="151">
        <v>0.6</v>
      </c>
      <c r="AG23" s="151">
        <v>0.6</v>
      </c>
      <c r="AH23" s="151">
        <v>0.6</v>
      </c>
      <c r="AI23" s="151">
        <v>0.6</v>
      </c>
      <c r="AJ23" s="151">
        <v>0.6</v>
      </c>
      <c r="AK23" s="151">
        <v>0.6</v>
      </c>
      <c r="AL23" s="151">
        <v>0.6</v>
      </c>
      <c r="AM23" s="151">
        <v>0.6</v>
      </c>
      <c r="AN23" s="151">
        <v>0.6</v>
      </c>
      <c r="AO23" s="151">
        <v>0.6</v>
      </c>
      <c r="AP23" s="194">
        <v>0.6</v>
      </c>
      <c r="AQ23" s="153">
        <v>0</v>
      </c>
      <c r="AR23" s="153">
        <v>0</v>
      </c>
      <c r="AS23" s="153">
        <v>3.4634709943662402E-4</v>
      </c>
    </row>
    <row r="24" spans="1:45">
      <c r="A24" s="144" t="s">
        <v>302</v>
      </c>
      <c r="B24" s="151">
        <v>8.4375</v>
      </c>
      <c r="C24" s="151">
        <v>7.875</v>
      </c>
      <c r="D24" s="151">
        <v>7.4625000000000004</v>
      </c>
      <c r="E24" s="151">
        <v>6.9375</v>
      </c>
      <c r="F24" s="151">
        <v>6</v>
      </c>
      <c r="G24" s="151">
        <v>5.625</v>
      </c>
      <c r="H24" s="151">
        <v>5.3250000000000002</v>
      </c>
      <c r="I24" s="151">
        <v>5.1749999999999998</v>
      </c>
      <c r="J24" s="151">
        <v>4.2750000000000004</v>
      </c>
      <c r="K24" s="151">
        <v>3.8250000000000002</v>
      </c>
      <c r="L24" s="151">
        <v>4.0125000000000002</v>
      </c>
      <c r="M24" s="151">
        <v>4.1624999999999996</v>
      </c>
      <c r="N24" s="151">
        <v>4.5750000000000002</v>
      </c>
      <c r="O24" s="151">
        <v>4.5374999999999996</v>
      </c>
      <c r="P24" s="151">
        <v>4.3125</v>
      </c>
      <c r="Q24" s="151">
        <v>4.5374999999999996</v>
      </c>
      <c r="R24" s="151">
        <v>4.9874999999999998</v>
      </c>
      <c r="S24" s="151">
        <v>5.1749999999999998</v>
      </c>
      <c r="T24" s="151">
        <v>5.1375000000000002</v>
      </c>
      <c r="U24" s="151">
        <v>4.9874999999999998</v>
      </c>
      <c r="V24" s="151">
        <v>4.7249999999999996</v>
      </c>
      <c r="W24" s="151">
        <v>4.5374999999999996</v>
      </c>
      <c r="X24" s="151">
        <v>4.4625000000000004</v>
      </c>
      <c r="Y24" s="151">
        <v>4.2824999999999998</v>
      </c>
      <c r="Z24" s="151">
        <v>3.9975000000000001</v>
      </c>
      <c r="AA24" s="151">
        <v>3.87</v>
      </c>
      <c r="AB24" s="151">
        <v>3.5924999999999998</v>
      </c>
      <c r="AC24" s="151">
        <v>3.39</v>
      </c>
      <c r="AD24" s="151">
        <v>3.06</v>
      </c>
      <c r="AE24" s="151">
        <v>2.835</v>
      </c>
      <c r="AF24" s="151">
        <v>2.8050000000000002</v>
      </c>
      <c r="AG24" s="151">
        <v>3.0975000000000001</v>
      </c>
      <c r="AH24" s="151">
        <v>3.0375000000000001</v>
      </c>
      <c r="AI24" s="151">
        <v>3.03</v>
      </c>
      <c r="AJ24" s="151">
        <v>2.8050000000000002</v>
      </c>
      <c r="AK24" s="151">
        <v>2.5423575</v>
      </c>
      <c r="AL24" s="151">
        <v>2.3132758171378098</v>
      </c>
      <c r="AM24" s="151">
        <v>2.5</v>
      </c>
      <c r="AN24" s="151">
        <v>2.7</v>
      </c>
      <c r="AO24" s="151">
        <v>2.5</v>
      </c>
      <c r="AP24" s="194">
        <v>2.5</v>
      </c>
      <c r="AQ24" s="153">
        <v>0</v>
      </c>
      <c r="AR24" s="153">
        <v>-1.24963840880296E-2</v>
      </c>
      <c r="AS24" s="153">
        <v>1.4431129143192699E-3</v>
      </c>
    </row>
    <row r="25" spans="1:45">
      <c r="A25" s="144" t="s">
        <v>303</v>
      </c>
      <c r="B25" s="151">
        <v>2.2702695909117501</v>
      </c>
      <c r="C25" s="151">
        <v>2.1837038338871499</v>
      </c>
      <c r="D25" s="151">
        <v>2.34815353471495</v>
      </c>
      <c r="E25" s="151">
        <v>2.2515172380203001</v>
      </c>
      <c r="F25" s="151">
        <v>2.2029188057887499</v>
      </c>
      <c r="G25" s="151">
        <v>2.2495432380203</v>
      </c>
      <c r="H25" s="151">
        <v>2.28276680578875</v>
      </c>
      <c r="I25" s="151">
        <v>2.1630639950449</v>
      </c>
      <c r="J25" s="151">
        <v>2.2402275628133501</v>
      </c>
      <c r="K25" s="151">
        <v>2.0408371305817998</v>
      </c>
      <c r="L25" s="151">
        <v>1.9915454340064001</v>
      </c>
      <c r="M25" s="151">
        <v>2.3780714340064</v>
      </c>
      <c r="N25" s="151">
        <v>2.20230500177485</v>
      </c>
      <c r="O25" s="151">
        <v>2.1368464433433001</v>
      </c>
      <c r="P25" s="151">
        <v>2.0241824582555998</v>
      </c>
      <c r="Q25" s="151">
        <v>1.9805032883925</v>
      </c>
      <c r="R25" s="151">
        <v>2.1039422531117502</v>
      </c>
      <c r="S25" s="151">
        <v>1.9474619843224501</v>
      </c>
      <c r="T25" s="151">
        <v>1.8964639176242299</v>
      </c>
      <c r="U25" s="151">
        <v>2.0408685948698699</v>
      </c>
      <c r="V25" s="151">
        <v>2.0711899375154998</v>
      </c>
      <c r="W25" s="151">
        <v>1.9745878962278001</v>
      </c>
      <c r="X25" s="151">
        <v>1.9751915402278</v>
      </c>
      <c r="Y25" s="151">
        <v>2.0875907135365601</v>
      </c>
      <c r="Z25" s="151">
        <v>1.98928307791297</v>
      </c>
      <c r="AA25" s="151">
        <v>1.94483982405086</v>
      </c>
      <c r="AB25" s="151">
        <v>1.9098081161079099</v>
      </c>
      <c r="AC25" s="151">
        <v>1.88636578962963</v>
      </c>
      <c r="AD25" s="151">
        <v>1.8675935685140601</v>
      </c>
      <c r="AE25" s="151">
        <v>2.0402667371924998</v>
      </c>
      <c r="AF25" s="151">
        <v>1.9394051509939501</v>
      </c>
      <c r="AG25" s="151">
        <v>1.92995236884938</v>
      </c>
      <c r="AH25" s="151">
        <v>1.7654152816289901</v>
      </c>
      <c r="AI25" s="151">
        <v>1.7473852205304199</v>
      </c>
      <c r="AJ25" s="151">
        <v>1.69568135524426</v>
      </c>
      <c r="AK25" s="151">
        <v>1.6663835535668501</v>
      </c>
      <c r="AL25" s="151">
        <v>1.65344359676846</v>
      </c>
      <c r="AM25" s="151">
        <v>1.57871721613814</v>
      </c>
      <c r="AN25" s="151">
        <v>1.56585253711363</v>
      </c>
      <c r="AO25" s="151">
        <v>1.5932264675193</v>
      </c>
      <c r="AP25" s="194">
        <v>1.59547700195833</v>
      </c>
      <c r="AQ25" s="153">
        <v>1.4125640547153499E-3</v>
      </c>
      <c r="AR25" s="153">
        <v>-2.4428608215361101E-2</v>
      </c>
      <c r="AS25" s="153">
        <v>9.2098138641018398E-4</v>
      </c>
    </row>
    <row r="26" spans="1:45">
      <c r="A26" s="154" t="s">
        <v>304</v>
      </c>
      <c r="B26" s="155">
        <v>16.578474147137801</v>
      </c>
      <c r="C26" s="155">
        <v>15.768626497551701</v>
      </c>
      <c r="D26" s="155">
        <v>15.329862520695</v>
      </c>
      <c r="E26" s="155">
        <v>16.4106018611987</v>
      </c>
      <c r="F26" s="155">
        <v>15.7615318050019</v>
      </c>
      <c r="G26" s="155">
        <v>16.3015762865776</v>
      </c>
      <c r="H26" s="155">
        <v>16.509034922035902</v>
      </c>
      <c r="I26" s="155">
        <v>16.343906455590702</v>
      </c>
      <c r="J26" s="155">
        <v>17.245934336924599</v>
      </c>
      <c r="K26" s="155">
        <v>16.879922265439799</v>
      </c>
      <c r="L26" s="155">
        <v>17.510329345394599</v>
      </c>
      <c r="M26" s="155">
        <v>18.284077389361101</v>
      </c>
      <c r="N26" s="155">
        <v>19.156707776888801</v>
      </c>
      <c r="O26" s="155">
        <v>18.595737079282699</v>
      </c>
      <c r="P26" s="155">
        <v>18.5532019959293</v>
      </c>
      <c r="Q26" s="155">
        <v>20.0122545175638</v>
      </c>
      <c r="R26" s="155">
        <v>21.3726627275787</v>
      </c>
      <c r="S26" s="155">
        <v>21.681420236479699</v>
      </c>
      <c r="T26" s="155">
        <v>21.376258847466001</v>
      </c>
      <c r="U26" s="155">
        <v>20.733155667681199</v>
      </c>
      <c r="V26" s="155">
        <v>21.0435825169433</v>
      </c>
      <c r="W26" s="155">
        <v>21.176753529374899</v>
      </c>
      <c r="X26" s="155">
        <v>19.224887563397999</v>
      </c>
      <c r="Y26" s="155">
        <v>18.794901334819599</v>
      </c>
      <c r="Z26" s="155">
        <v>17.9667755690527</v>
      </c>
      <c r="AA26" s="155">
        <v>17.697840232948899</v>
      </c>
      <c r="AB26" s="155">
        <v>16.133564742063701</v>
      </c>
      <c r="AC26" s="155">
        <v>15.4944997437475</v>
      </c>
      <c r="AD26" s="155">
        <v>14.179297298054401</v>
      </c>
      <c r="AE26" s="155">
        <v>13.9992765094911</v>
      </c>
      <c r="AF26" s="155">
        <v>13.627595402472</v>
      </c>
      <c r="AG26" s="155">
        <v>13.8935662145997</v>
      </c>
      <c r="AH26" s="155">
        <v>14.2482867102997</v>
      </c>
      <c r="AI26" s="155">
        <v>13.701323203143</v>
      </c>
      <c r="AJ26" s="155">
        <v>12.891921102854299</v>
      </c>
      <c r="AK26" s="155">
        <v>13.9213442762554</v>
      </c>
      <c r="AL26" s="155">
        <v>13.1487962292553</v>
      </c>
      <c r="AM26" s="155">
        <v>13.616650070721199</v>
      </c>
      <c r="AN26" s="155">
        <v>14.5246264020758</v>
      </c>
      <c r="AO26" s="155">
        <v>14.195733597745299</v>
      </c>
      <c r="AP26" s="155">
        <v>13.628963064742701</v>
      </c>
      <c r="AQ26" s="156">
        <v>-3.9925413442014397E-2</v>
      </c>
      <c r="AR26" s="156">
        <v>1.39455330771465E-3</v>
      </c>
      <c r="AS26" s="156">
        <v>7.8672530430041795E-3</v>
      </c>
    </row>
    <row r="27" spans="1:45">
      <c r="A27" s="145"/>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94"/>
      <c r="AQ27" s="153"/>
      <c r="AR27" s="153"/>
      <c r="AS27" s="153"/>
    </row>
    <row r="28" spans="1:45">
      <c r="A28" s="144" t="s">
        <v>305</v>
      </c>
      <c r="B28" s="151" t="s">
        <v>273</v>
      </c>
      <c r="C28" s="151" t="s">
        <v>273</v>
      </c>
      <c r="D28" s="151" t="s">
        <v>273</v>
      </c>
      <c r="E28" s="151" t="s">
        <v>273</v>
      </c>
      <c r="F28" s="151" t="s">
        <v>273</v>
      </c>
      <c r="G28" s="151" t="s">
        <v>273</v>
      </c>
      <c r="H28" s="151" t="s">
        <v>273</v>
      </c>
      <c r="I28" s="151" t="s">
        <v>273</v>
      </c>
      <c r="J28" s="151" t="s">
        <v>273</v>
      </c>
      <c r="K28" s="151" t="s">
        <v>273</v>
      </c>
      <c r="L28" s="151" t="s">
        <v>273</v>
      </c>
      <c r="M28" s="151">
        <v>1.254</v>
      </c>
      <c r="N28" s="151">
        <v>1.254</v>
      </c>
      <c r="O28" s="151">
        <v>1.254</v>
      </c>
      <c r="P28" s="151">
        <v>1.157</v>
      </c>
      <c r="Q28" s="151">
        <v>1.157</v>
      </c>
      <c r="R28" s="151">
        <v>1.157</v>
      </c>
      <c r="S28" s="151">
        <v>1.157</v>
      </c>
      <c r="T28" s="151">
        <v>1.157</v>
      </c>
      <c r="U28" s="151">
        <v>1.1779999999999999</v>
      </c>
      <c r="V28" s="151">
        <v>1.1779999999999999</v>
      </c>
      <c r="W28" s="151">
        <v>1.1779999999999999</v>
      </c>
      <c r="X28" s="151">
        <v>7</v>
      </c>
      <c r="Y28" s="151">
        <v>7</v>
      </c>
      <c r="Z28" s="151">
        <v>7</v>
      </c>
      <c r="AA28" s="151">
        <v>7</v>
      </c>
      <c r="AB28" s="151">
        <v>7</v>
      </c>
      <c r="AC28" s="151">
        <v>7</v>
      </c>
      <c r="AD28" s="151">
        <v>7</v>
      </c>
      <c r="AE28" s="151">
        <v>7</v>
      </c>
      <c r="AF28" s="151">
        <v>7</v>
      </c>
      <c r="AG28" s="151">
        <v>7</v>
      </c>
      <c r="AH28" s="151">
        <v>7</v>
      </c>
      <c r="AI28" s="151">
        <v>7</v>
      </c>
      <c r="AJ28" s="151">
        <v>7</v>
      </c>
      <c r="AK28" s="151">
        <v>7</v>
      </c>
      <c r="AL28" s="151">
        <v>7</v>
      </c>
      <c r="AM28" s="151">
        <v>7</v>
      </c>
      <c r="AN28" s="151">
        <v>7</v>
      </c>
      <c r="AO28" s="151">
        <v>7</v>
      </c>
      <c r="AP28" s="194">
        <v>7</v>
      </c>
      <c r="AQ28" s="153">
        <v>0</v>
      </c>
      <c r="AR28" s="153">
        <v>0</v>
      </c>
      <c r="AS28" s="153">
        <v>4.04071616009395E-3</v>
      </c>
    </row>
    <row r="29" spans="1:45">
      <c r="A29" s="144" t="s">
        <v>307</v>
      </c>
      <c r="B29" s="151" t="s">
        <v>273</v>
      </c>
      <c r="C29" s="151" t="s">
        <v>273</v>
      </c>
      <c r="D29" s="151" t="s">
        <v>273</v>
      </c>
      <c r="E29" s="151" t="s">
        <v>273</v>
      </c>
      <c r="F29" s="151" t="s">
        <v>273</v>
      </c>
      <c r="G29" s="151" t="s">
        <v>273</v>
      </c>
      <c r="H29" s="151" t="s">
        <v>273</v>
      </c>
      <c r="I29" s="151" t="s">
        <v>273</v>
      </c>
      <c r="J29" s="151" t="s">
        <v>273</v>
      </c>
      <c r="K29" s="151" t="s">
        <v>273</v>
      </c>
      <c r="L29" s="151" t="s">
        <v>273</v>
      </c>
      <c r="M29" s="151">
        <v>5.1870000000000003</v>
      </c>
      <c r="N29" s="151">
        <v>5.1870000000000003</v>
      </c>
      <c r="O29" s="151">
        <v>5.1870000000000003</v>
      </c>
      <c r="P29" s="151">
        <v>5.3179999999999996</v>
      </c>
      <c r="Q29" s="151">
        <v>5.3179999999999996</v>
      </c>
      <c r="R29" s="151">
        <v>5.3179999999999996</v>
      </c>
      <c r="S29" s="151">
        <v>5.3179999999999996</v>
      </c>
      <c r="T29" s="151">
        <v>5.4</v>
      </c>
      <c r="U29" s="151">
        <v>5.4</v>
      </c>
      <c r="V29" s="151">
        <v>5.4</v>
      </c>
      <c r="W29" s="151">
        <v>5.4</v>
      </c>
      <c r="X29" s="151">
        <v>5.4</v>
      </c>
      <c r="Y29" s="151">
        <v>9</v>
      </c>
      <c r="Z29" s="151">
        <v>9</v>
      </c>
      <c r="AA29" s="151">
        <v>9</v>
      </c>
      <c r="AB29" s="151">
        <v>9</v>
      </c>
      <c r="AC29" s="151">
        <v>30</v>
      </c>
      <c r="AD29" s="151">
        <v>30</v>
      </c>
      <c r="AE29" s="151">
        <v>30</v>
      </c>
      <c r="AF29" s="151">
        <v>30</v>
      </c>
      <c r="AG29" s="151">
        <v>30</v>
      </c>
      <c r="AH29" s="151">
        <v>30</v>
      </c>
      <c r="AI29" s="151">
        <v>30</v>
      </c>
      <c r="AJ29" s="151">
        <v>30</v>
      </c>
      <c r="AK29" s="151">
        <v>30</v>
      </c>
      <c r="AL29" s="151">
        <v>30</v>
      </c>
      <c r="AM29" s="151">
        <v>30</v>
      </c>
      <c r="AN29" s="151">
        <v>30</v>
      </c>
      <c r="AO29" s="151">
        <v>30</v>
      </c>
      <c r="AP29" s="194">
        <v>30</v>
      </c>
      <c r="AQ29" s="153">
        <v>0</v>
      </c>
      <c r="AR29" s="153">
        <v>0</v>
      </c>
      <c r="AS29" s="153">
        <v>1.7317354971831199E-2</v>
      </c>
    </row>
    <row r="30" spans="1:45">
      <c r="A30" s="144" t="s">
        <v>308</v>
      </c>
      <c r="B30" s="151" t="s">
        <v>273</v>
      </c>
      <c r="C30" s="151" t="s">
        <v>273</v>
      </c>
      <c r="D30" s="151" t="s">
        <v>273</v>
      </c>
      <c r="E30" s="151" t="s">
        <v>273</v>
      </c>
      <c r="F30" s="151" t="s">
        <v>273</v>
      </c>
      <c r="G30" s="151" t="s">
        <v>273</v>
      </c>
      <c r="H30" s="151" t="s">
        <v>273</v>
      </c>
      <c r="I30" s="151" t="s">
        <v>273</v>
      </c>
      <c r="J30" s="151" t="s">
        <v>273</v>
      </c>
      <c r="K30" s="151" t="s">
        <v>273</v>
      </c>
      <c r="L30" s="151" t="s">
        <v>273</v>
      </c>
      <c r="M30" s="151">
        <v>116.149265</v>
      </c>
      <c r="N30" s="151">
        <v>116.149265</v>
      </c>
      <c r="O30" s="151">
        <v>115.076683</v>
      </c>
      <c r="P30" s="151">
        <v>115.076683</v>
      </c>
      <c r="Q30" s="151">
        <v>113.607231</v>
      </c>
      <c r="R30" s="151">
        <v>113.607231</v>
      </c>
      <c r="S30" s="151">
        <v>113.1119934</v>
      </c>
      <c r="T30" s="151">
        <v>113.1119934</v>
      </c>
      <c r="U30" s="151">
        <v>112.1120226</v>
      </c>
      <c r="V30" s="151">
        <v>112.1120226</v>
      </c>
      <c r="W30" s="151">
        <v>111.295177</v>
      </c>
      <c r="X30" s="151">
        <v>109.67725059999999</v>
      </c>
      <c r="Y30" s="151">
        <v>107.766699</v>
      </c>
      <c r="Z30" s="151">
        <v>105.46368</v>
      </c>
      <c r="AA30" s="151">
        <v>104.404815</v>
      </c>
      <c r="AB30" s="151">
        <v>104.03372400000001</v>
      </c>
      <c r="AC30" s="151">
        <v>106.427029</v>
      </c>
      <c r="AD30" s="151">
        <v>106.36616600000001</v>
      </c>
      <c r="AE30" s="151">
        <v>105.563953</v>
      </c>
      <c r="AF30" s="151">
        <v>105.8003518</v>
      </c>
      <c r="AG30" s="151">
        <v>105.7094496</v>
      </c>
      <c r="AH30" s="151">
        <v>105.491586</v>
      </c>
      <c r="AI30" s="151">
        <v>105.0164164</v>
      </c>
      <c r="AJ30" s="151">
        <v>103.163892</v>
      </c>
      <c r="AK30" s="151">
        <v>102.37520000000001</v>
      </c>
      <c r="AL30" s="151">
        <v>106.28288999999999</v>
      </c>
      <c r="AM30" s="151">
        <v>106.591534</v>
      </c>
      <c r="AN30" s="151">
        <v>107.2207794</v>
      </c>
      <c r="AO30" s="151">
        <v>107.8042392</v>
      </c>
      <c r="AP30" s="194">
        <v>107.8042392</v>
      </c>
      <c r="AQ30" s="153">
        <v>0</v>
      </c>
      <c r="AR30" s="153">
        <v>2.1022089038733602E-3</v>
      </c>
      <c r="AS30" s="153">
        <v>6.2229475923153303E-2</v>
      </c>
    </row>
    <row r="31" spans="1:45">
      <c r="A31" s="144" t="s">
        <v>309</v>
      </c>
      <c r="B31" s="151" t="s">
        <v>273</v>
      </c>
      <c r="C31" s="151" t="s">
        <v>273</v>
      </c>
      <c r="D31" s="151" t="s">
        <v>273</v>
      </c>
      <c r="E31" s="151" t="s">
        <v>273</v>
      </c>
      <c r="F31" s="151" t="s">
        <v>273</v>
      </c>
      <c r="G31" s="151" t="s">
        <v>273</v>
      </c>
      <c r="H31" s="151" t="s">
        <v>273</v>
      </c>
      <c r="I31" s="151" t="s">
        <v>273</v>
      </c>
      <c r="J31" s="151" t="s">
        <v>273</v>
      </c>
      <c r="K31" s="151" t="s">
        <v>273</v>
      </c>
      <c r="L31" s="151" t="s">
        <v>273</v>
      </c>
      <c r="M31" s="151">
        <v>0.54579999999999995</v>
      </c>
      <c r="N31" s="151">
        <v>0.54579999999999995</v>
      </c>
      <c r="O31" s="151">
        <v>0.54579999999999995</v>
      </c>
      <c r="P31" s="151">
        <v>0.54579999999999995</v>
      </c>
      <c r="Q31" s="151">
        <v>0.54579999999999995</v>
      </c>
      <c r="R31" s="151">
        <v>0.54579999999999995</v>
      </c>
      <c r="S31" s="151">
        <v>0.54600000000000004</v>
      </c>
      <c r="T31" s="151">
        <v>0.54600000000000004</v>
      </c>
      <c r="U31" s="151">
        <v>0.54600000000000004</v>
      </c>
      <c r="V31" s="151">
        <v>0.54600000000000004</v>
      </c>
      <c r="W31" s="151">
        <v>0.54600000000000004</v>
      </c>
      <c r="X31" s="151">
        <v>0.54600000000000004</v>
      </c>
      <c r="Y31" s="151">
        <v>0.54600000000000004</v>
      </c>
      <c r="Z31" s="151">
        <v>0.54600000000000004</v>
      </c>
      <c r="AA31" s="151">
        <v>0.54600000000000004</v>
      </c>
      <c r="AB31" s="151">
        <v>0.6</v>
      </c>
      <c r="AC31" s="151">
        <v>0.6</v>
      </c>
      <c r="AD31" s="151">
        <v>0.6</v>
      </c>
      <c r="AE31" s="151">
        <v>0.6</v>
      </c>
      <c r="AF31" s="151">
        <v>0.6</v>
      </c>
      <c r="AG31" s="151">
        <v>0.6</v>
      </c>
      <c r="AH31" s="151">
        <v>0.6</v>
      </c>
      <c r="AI31" s="151">
        <v>0.6</v>
      </c>
      <c r="AJ31" s="151">
        <v>0.6</v>
      </c>
      <c r="AK31" s="151">
        <v>0.6</v>
      </c>
      <c r="AL31" s="151">
        <v>0.6</v>
      </c>
      <c r="AM31" s="151">
        <v>0.6</v>
      </c>
      <c r="AN31" s="151">
        <v>0.6</v>
      </c>
      <c r="AO31" s="151">
        <v>0.6</v>
      </c>
      <c r="AP31" s="194">
        <v>0.6</v>
      </c>
      <c r="AQ31" s="153">
        <v>0</v>
      </c>
      <c r="AR31" s="153">
        <v>0</v>
      </c>
      <c r="AS31" s="153">
        <v>3.4634709943662402E-4</v>
      </c>
    </row>
    <row r="32" spans="1:45">
      <c r="A32" s="144" t="s">
        <v>310</v>
      </c>
      <c r="B32" s="151">
        <v>67</v>
      </c>
      <c r="C32" s="151">
        <v>63</v>
      </c>
      <c r="D32" s="151">
        <v>63</v>
      </c>
      <c r="E32" s="151">
        <v>63</v>
      </c>
      <c r="F32" s="151">
        <v>63</v>
      </c>
      <c r="G32" s="151">
        <v>63</v>
      </c>
      <c r="H32" s="151">
        <v>61</v>
      </c>
      <c r="I32" s="151">
        <v>59</v>
      </c>
      <c r="J32" s="151">
        <v>59</v>
      </c>
      <c r="K32" s="151">
        <v>58.5</v>
      </c>
      <c r="L32" s="151">
        <v>58.4</v>
      </c>
      <c r="M32" s="151" t="s">
        <v>273</v>
      </c>
      <c r="N32" s="151" t="s">
        <v>273</v>
      </c>
      <c r="O32" s="151" t="s">
        <v>273</v>
      </c>
      <c r="P32" s="151" t="s">
        <v>273</v>
      </c>
      <c r="Q32" s="151" t="s">
        <v>273</v>
      </c>
      <c r="R32" s="151" t="s">
        <v>273</v>
      </c>
      <c r="S32" s="151" t="s">
        <v>273</v>
      </c>
      <c r="T32" s="151" t="s">
        <v>273</v>
      </c>
      <c r="U32" s="151" t="s">
        <v>273</v>
      </c>
      <c r="V32" s="151" t="s">
        <v>273</v>
      </c>
      <c r="W32" s="151" t="s">
        <v>273</v>
      </c>
      <c r="X32" s="151" t="s">
        <v>273</v>
      </c>
      <c r="Y32" s="151" t="s">
        <v>273</v>
      </c>
      <c r="Z32" s="151" t="s">
        <v>273</v>
      </c>
      <c r="AA32" s="151" t="s">
        <v>273</v>
      </c>
      <c r="AB32" s="151" t="s">
        <v>273</v>
      </c>
      <c r="AC32" s="151" t="s">
        <v>273</v>
      </c>
      <c r="AD32" s="151" t="s">
        <v>273</v>
      </c>
      <c r="AE32" s="151" t="s">
        <v>273</v>
      </c>
      <c r="AF32" s="151" t="s">
        <v>273</v>
      </c>
      <c r="AG32" s="151" t="s">
        <v>273</v>
      </c>
      <c r="AH32" s="151" t="s">
        <v>273</v>
      </c>
      <c r="AI32" s="151" t="s">
        <v>273</v>
      </c>
      <c r="AJ32" s="151" t="s">
        <v>273</v>
      </c>
      <c r="AK32" s="151" t="s">
        <v>273</v>
      </c>
      <c r="AL32" s="151" t="s">
        <v>273</v>
      </c>
      <c r="AM32" s="151" t="s">
        <v>273</v>
      </c>
      <c r="AN32" s="151" t="s">
        <v>273</v>
      </c>
      <c r="AO32" s="151" t="s">
        <v>273</v>
      </c>
      <c r="AP32" s="194" t="s">
        <v>273</v>
      </c>
      <c r="AQ32" s="153" t="s">
        <v>273</v>
      </c>
      <c r="AR32" s="153" t="s">
        <v>273</v>
      </c>
      <c r="AS32" s="153" t="s">
        <v>273</v>
      </c>
    </row>
    <row r="33" spans="1:45" ht="10">
      <c r="A33" s="144" t="s">
        <v>311</v>
      </c>
      <c r="B33" s="151" t="s">
        <v>273</v>
      </c>
      <c r="C33" s="151" t="s">
        <v>273</v>
      </c>
      <c r="D33" s="151" t="s">
        <v>273</v>
      </c>
      <c r="E33" s="151" t="s">
        <v>273</v>
      </c>
      <c r="F33" s="151" t="s">
        <v>273</v>
      </c>
      <c r="G33" s="151" t="s">
        <v>273</v>
      </c>
      <c r="H33" s="151" t="s">
        <v>273</v>
      </c>
      <c r="I33" s="151" t="s">
        <v>273</v>
      </c>
      <c r="J33" s="151" t="s">
        <v>273</v>
      </c>
      <c r="K33" s="151" t="s">
        <v>273</v>
      </c>
      <c r="L33" s="151" t="s">
        <v>273</v>
      </c>
      <c r="M33" s="151">
        <v>0.26219999999999999</v>
      </c>
      <c r="N33" s="151">
        <v>0.26219999999999999</v>
      </c>
      <c r="O33" s="151">
        <v>0.26219999999999999</v>
      </c>
      <c r="P33" s="151">
        <v>0.26219999999999999</v>
      </c>
      <c r="Q33" s="151">
        <v>0.26200000000000001</v>
      </c>
      <c r="R33" s="151">
        <v>0.59419999999999995</v>
      </c>
      <c r="S33" s="151">
        <v>0.59399999999999997</v>
      </c>
      <c r="T33" s="151">
        <v>0.59399999999999997</v>
      </c>
      <c r="U33" s="151">
        <v>0.59399999999999997</v>
      </c>
      <c r="V33" s="151">
        <v>0.59399999999999997</v>
      </c>
      <c r="W33" s="151">
        <v>0.59399999999999997</v>
      </c>
      <c r="X33" s="151">
        <v>0.59399999999999997</v>
      </c>
      <c r="Y33" s="151">
        <v>0.59399999999999997</v>
      </c>
      <c r="Z33" s="151">
        <v>0.59399999999999997</v>
      </c>
      <c r="AA33" s="151">
        <v>0.59399999999999997</v>
      </c>
      <c r="AB33" s="151">
        <v>0.59399999999999997</v>
      </c>
      <c r="AC33" s="151">
        <v>0.59399999999999997</v>
      </c>
      <c r="AD33" s="151">
        <v>0.59399999999999997</v>
      </c>
      <c r="AE33" s="151">
        <v>0.59399999999999997</v>
      </c>
      <c r="AF33" s="151">
        <v>0.59399999999999997</v>
      </c>
      <c r="AG33" s="151">
        <v>0.59399999999999997</v>
      </c>
      <c r="AH33" s="151">
        <v>0.59399999999999997</v>
      </c>
      <c r="AI33" s="151">
        <v>0.59399999999999997</v>
      </c>
      <c r="AJ33" s="151">
        <v>0.59399999999999997</v>
      </c>
      <c r="AK33" s="151">
        <v>0.59399999999999997</v>
      </c>
      <c r="AL33" s="151">
        <v>0.59399999999999997</v>
      </c>
      <c r="AM33" s="151">
        <v>0.59399999999999997</v>
      </c>
      <c r="AN33" s="151">
        <v>0.59399999999999997</v>
      </c>
      <c r="AO33" s="151">
        <v>0.59399999999999997</v>
      </c>
      <c r="AP33" s="151">
        <v>0.59399999999999997</v>
      </c>
      <c r="AQ33" s="153">
        <v>0</v>
      </c>
      <c r="AR33" s="153">
        <v>0</v>
      </c>
      <c r="AS33" s="153">
        <v>3.4288362844225802E-4</v>
      </c>
    </row>
    <row r="34" spans="1:45">
      <c r="A34" s="144" t="s">
        <v>312</v>
      </c>
      <c r="B34" s="151" t="s">
        <v>273</v>
      </c>
      <c r="C34" s="151" t="s">
        <v>273</v>
      </c>
      <c r="D34" s="151" t="s">
        <v>273</v>
      </c>
      <c r="E34" s="151" t="s">
        <v>273</v>
      </c>
      <c r="F34" s="151" t="s">
        <v>273</v>
      </c>
      <c r="G34" s="151" t="s">
        <v>273</v>
      </c>
      <c r="H34" s="151" t="s">
        <v>273</v>
      </c>
      <c r="I34" s="151" t="s">
        <v>273</v>
      </c>
      <c r="J34" s="151" t="s">
        <v>273</v>
      </c>
      <c r="K34" s="151" t="s">
        <v>273</v>
      </c>
      <c r="L34" s="151" t="s">
        <v>273</v>
      </c>
      <c r="M34" s="151">
        <v>0.24959999999999999</v>
      </c>
      <c r="N34" s="151">
        <v>0.24959999999999999</v>
      </c>
      <c r="O34" s="151">
        <v>0.24959999999999999</v>
      </c>
      <c r="P34" s="151">
        <v>0.24959999999999999</v>
      </c>
      <c r="Q34" s="151">
        <v>0.24959999999999999</v>
      </c>
      <c r="R34" s="151">
        <v>0.24959999999999999</v>
      </c>
      <c r="S34" s="151">
        <v>0.25</v>
      </c>
      <c r="T34" s="151">
        <v>0.25</v>
      </c>
      <c r="U34" s="151">
        <v>0.25</v>
      </c>
      <c r="V34" s="151">
        <v>0.25</v>
      </c>
      <c r="W34" s="151">
        <v>0.25</v>
      </c>
      <c r="X34" s="151">
        <v>0.25</v>
      </c>
      <c r="Y34" s="151">
        <v>0.25</v>
      </c>
      <c r="Z34" s="151">
        <v>0.25</v>
      </c>
      <c r="AA34" s="151">
        <v>0.25</v>
      </c>
      <c r="AB34" s="151">
        <v>0.25</v>
      </c>
      <c r="AC34" s="151">
        <v>0.25</v>
      </c>
      <c r="AD34" s="151">
        <v>0.25</v>
      </c>
      <c r="AE34" s="151">
        <v>0.25</v>
      </c>
      <c r="AF34" s="151">
        <v>0.25</v>
      </c>
      <c r="AG34" s="151">
        <v>0.25</v>
      </c>
      <c r="AH34" s="151">
        <v>0.25</v>
      </c>
      <c r="AI34" s="151">
        <v>0.25</v>
      </c>
      <c r="AJ34" s="151">
        <v>0.25</v>
      </c>
      <c r="AK34" s="151">
        <v>0.25</v>
      </c>
      <c r="AL34" s="151">
        <v>0.25</v>
      </c>
      <c r="AM34" s="151">
        <v>0.25</v>
      </c>
      <c r="AN34" s="151">
        <v>0.25</v>
      </c>
      <c r="AO34" s="151">
        <v>0.25</v>
      </c>
      <c r="AP34" s="194">
        <v>0.25</v>
      </c>
      <c r="AQ34" s="153">
        <v>0</v>
      </c>
      <c r="AR34" s="153">
        <v>0</v>
      </c>
      <c r="AS34" s="153">
        <v>1.4431129143192701E-4</v>
      </c>
    </row>
    <row r="35" spans="1:45" s="145" customFormat="1">
      <c r="A35" s="154" t="s">
        <v>313</v>
      </c>
      <c r="B35" s="155">
        <v>67</v>
      </c>
      <c r="C35" s="155">
        <v>63</v>
      </c>
      <c r="D35" s="155">
        <v>63</v>
      </c>
      <c r="E35" s="155">
        <v>63</v>
      </c>
      <c r="F35" s="155">
        <v>63</v>
      </c>
      <c r="G35" s="155">
        <v>63</v>
      </c>
      <c r="H35" s="155">
        <v>61</v>
      </c>
      <c r="I35" s="155">
        <v>59</v>
      </c>
      <c r="J35" s="155">
        <v>59</v>
      </c>
      <c r="K35" s="155">
        <v>58.5</v>
      </c>
      <c r="L35" s="155">
        <v>58.4</v>
      </c>
      <c r="M35" s="155">
        <v>123.647865</v>
      </c>
      <c r="N35" s="155">
        <v>123.647865</v>
      </c>
      <c r="O35" s="155">
        <v>122.575283</v>
      </c>
      <c r="P35" s="155">
        <v>122.609283</v>
      </c>
      <c r="Q35" s="155">
        <v>121.13963099999999</v>
      </c>
      <c r="R35" s="155">
        <v>121.47183099999999</v>
      </c>
      <c r="S35" s="155">
        <v>120.9769934</v>
      </c>
      <c r="T35" s="155">
        <v>121.05899340000001</v>
      </c>
      <c r="U35" s="155">
        <v>120.08002260000001</v>
      </c>
      <c r="V35" s="155">
        <v>120.08002260000001</v>
      </c>
      <c r="W35" s="155">
        <v>119.263177</v>
      </c>
      <c r="X35" s="155">
        <v>123.4672506</v>
      </c>
      <c r="Y35" s="155">
        <v>125.156699</v>
      </c>
      <c r="Z35" s="155">
        <v>122.85368</v>
      </c>
      <c r="AA35" s="155">
        <v>121.794815</v>
      </c>
      <c r="AB35" s="155">
        <v>121.47772399999999</v>
      </c>
      <c r="AC35" s="155">
        <v>144.87102899999999</v>
      </c>
      <c r="AD35" s="155">
        <v>144.81016600000001</v>
      </c>
      <c r="AE35" s="155">
        <v>144.00795299999999</v>
      </c>
      <c r="AF35" s="155">
        <v>144.2443518</v>
      </c>
      <c r="AG35" s="155">
        <v>144.15344959999999</v>
      </c>
      <c r="AH35" s="155">
        <v>143.935586</v>
      </c>
      <c r="AI35" s="155">
        <v>143.46041640000001</v>
      </c>
      <c r="AJ35" s="155">
        <v>141.60789199999999</v>
      </c>
      <c r="AK35" s="155">
        <v>140.8192</v>
      </c>
      <c r="AL35" s="155">
        <v>144.72689</v>
      </c>
      <c r="AM35" s="155">
        <v>145.03553400000001</v>
      </c>
      <c r="AN35" s="155">
        <v>145.66477939999999</v>
      </c>
      <c r="AO35" s="155">
        <v>146.2482392</v>
      </c>
      <c r="AP35" s="155">
        <v>146.2482392</v>
      </c>
      <c r="AQ35" s="156">
        <v>0</v>
      </c>
      <c r="AR35" s="156">
        <v>1.5448840220795301E-3</v>
      </c>
      <c r="AS35" s="156">
        <v>8.4421089074389305E-2</v>
      </c>
    </row>
    <row r="36" spans="1:45">
      <c r="A36" s="145"/>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94"/>
      <c r="AQ36" s="153"/>
      <c r="AR36" s="153"/>
      <c r="AS36" s="153"/>
    </row>
    <row r="37" spans="1:45">
      <c r="A37" s="144" t="s">
        <v>314</v>
      </c>
      <c r="B37" s="151">
        <v>58.295999999999999</v>
      </c>
      <c r="C37" s="151">
        <v>57.02</v>
      </c>
      <c r="D37" s="151">
        <v>56.148000000000003</v>
      </c>
      <c r="E37" s="151">
        <v>55.256999999999998</v>
      </c>
      <c r="F37" s="151">
        <v>58.874000000000002</v>
      </c>
      <c r="G37" s="151">
        <v>59</v>
      </c>
      <c r="H37" s="151">
        <v>92.86</v>
      </c>
      <c r="I37" s="151">
        <v>92.86</v>
      </c>
      <c r="J37" s="151">
        <v>92.86</v>
      </c>
      <c r="K37" s="151">
        <v>92.86</v>
      </c>
      <c r="L37" s="151">
        <v>92.85</v>
      </c>
      <c r="M37" s="151">
        <v>92.86</v>
      </c>
      <c r="N37" s="151">
        <v>92.86</v>
      </c>
      <c r="O37" s="151">
        <v>92.86</v>
      </c>
      <c r="P37" s="151">
        <v>94.3</v>
      </c>
      <c r="Q37" s="151">
        <v>93.7</v>
      </c>
      <c r="R37" s="151">
        <v>92.6</v>
      </c>
      <c r="S37" s="151">
        <v>92.6</v>
      </c>
      <c r="T37" s="151">
        <v>93.7</v>
      </c>
      <c r="U37" s="151">
        <v>93.1</v>
      </c>
      <c r="V37" s="151">
        <v>99.53</v>
      </c>
      <c r="W37" s="151">
        <v>99.08</v>
      </c>
      <c r="X37" s="151">
        <v>130.69</v>
      </c>
      <c r="Y37" s="151">
        <v>133.25</v>
      </c>
      <c r="Z37" s="151">
        <v>132.74</v>
      </c>
      <c r="AA37" s="151">
        <v>137.49</v>
      </c>
      <c r="AB37" s="151">
        <v>138.4</v>
      </c>
      <c r="AC37" s="151">
        <v>136.15</v>
      </c>
      <c r="AD37" s="151">
        <v>137.62</v>
      </c>
      <c r="AE37" s="151">
        <v>137.01</v>
      </c>
      <c r="AF37" s="151">
        <v>151.16999999999999</v>
      </c>
      <c r="AG37" s="151">
        <v>154.58000000000001</v>
      </c>
      <c r="AH37" s="151">
        <v>157.30000000000001</v>
      </c>
      <c r="AI37" s="151">
        <v>157.80000000000001</v>
      </c>
      <c r="AJ37" s="151">
        <v>157.53</v>
      </c>
      <c r="AK37" s="151">
        <v>158.4</v>
      </c>
      <c r="AL37" s="151">
        <v>157.19999999999999</v>
      </c>
      <c r="AM37" s="151">
        <v>155.6</v>
      </c>
      <c r="AN37" s="151">
        <v>155.6</v>
      </c>
      <c r="AO37" s="151">
        <v>157.80000000000001</v>
      </c>
      <c r="AP37" s="194">
        <v>157.80000000000001</v>
      </c>
      <c r="AQ37" s="153">
        <v>0</v>
      </c>
      <c r="AR37" s="153">
        <v>1.4227713267760801E-2</v>
      </c>
      <c r="AS37" s="153">
        <v>9.1089287151832093E-2</v>
      </c>
    </row>
    <row r="38" spans="1:45">
      <c r="A38" s="144" t="s">
        <v>315</v>
      </c>
      <c r="B38" s="151">
        <v>30</v>
      </c>
      <c r="C38" s="151">
        <v>32</v>
      </c>
      <c r="D38" s="151">
        <v>59</v>
      </c>
      <c r="E38" s="151">
        <v>65</v>
      </c>
      <c r="F38" s="151">
        <v>65</v>
      </c>
      <c r="G38" s="151">
        <v>65</v>
      </c>
      <c r="H38" s="151">
        <v>72</v>
      </c>
      <c r="I38" s="151">
        <v>100</v>
      </c>
      <c r="J38" s="151">
        <v>100</v>
      </c>
      <c r="K38" s="151">
        <v>100</v>
      </c>
      <c r="L38" s="151">
        <v>100</v>
      </c>
      <c r="M38" s="151">
        <v>100</v>
      </c>
      <c r="N38" s="151">
        <v>100</v>
      </c>
      <c r="O38" s="151">
        <v>100</v>
      </c>
      <c r="P38" s="151">
        <v>100</v>
      </c>
      <c r="Q38" s="151">
        <v>100</v>
      </c>
      <c r="R38" s="151">
        <v>112</v>
      </c>
      <c r="S38" s="151">
        <v>112.5</v>
      </c>
      <c r="T38" s="151">
        <v>112.5</v>
      </c>
      <c r="U38" s="151">
        <v>112.5</v>
      </c>
      <c r="V38" s="151">
        <v>112.5</v>
      </c>
      <c r="W38" s="151">
        <v>115</v>
      </c>
      <c r="X38" s="151">
        <v>115</v>
      </c>
      <c r="Y38" s="151">
        <v>115</v>
      </c>
      <c r="Z38" s="151">
        <v>115</v>
      </c>
      <c r="AA38" s="151">
        <v>115</v>
      </c>
      <c r="AB38" s="151">
        <v>115</v>
      </c>
      <c r="AC38" s="151">
        <v>115</v>
      </c>
      <c r="AD38" s="151">
        <v>115</v>
      </c>
      <c r="AE38" s="151">
        <v>115</v>
      </c>
      <c r="AF38" s="151">
        <v>115</v>
      </c>
      <c r="AG38" s="151">
        <v>143.1</v>
      </c>
      <c r="AH38" s="151">
        <v>140.30000000000001</v>
      </c>
      <c r="AI38" s="151">
        <v>144.21100000000001</v>
      </c>
      <c r="AJ38" s="151">
        <v>143.06899999999999</v>
      </c>
      <c r="AK38" s="151">
        <v>142.50299999999999</v>
      </c>
      <c r="AL38" s="151">
        <v>148.76599999999999</v>
      </c>
      <c r="AM38" s="151">
        <v>147.22300000000001</v>
      </c>
      <c r="AN38" s="151">
        <v>145.01900000000001</v>
      </c>
      <c r="AO38" s="151">
        <v>145.01900000000001</v>
      </c>
      <c r="AP38" s="194">
        <v>145.01900000000001</v>
      </c>
      <c r="AQ38" s="153">
        <v>0</v>
      </c>
      <c r="AR38" s="153">
        <v>2.34643192384263E-2</v>
      </c>
      <c r="AS38" s="153">
        <v>8.3711516688666304E-2</v>
      </c>
    </row>
    <row r="39" spans="1:45">
      <c r="A39" s="144" t="s">
        <v>317</v>
      </c>
      <c r="B39" s="151">
        <v>67.930000000000007</v>
      </c>
      <c r="C39" s="151">
        <v>67.73</v>
      </c>
      <c r="D39" s="151">
        <v>67.150000000000006</v>
      </c>
      <c r="E39" s="151">
        <v>67</v>
      </c>
      <c r="F39" s="151">
        <v>92.71</v>
      </c>
      <c r="G39" s="151">
        <v>92.463999999999999</v>
      </c>
      <c r="H39" s="151">
        <v>94.522000000000006</v>
      </c>
      <c r="I39" s="151">
        <v>94.525000000000006</v>
      </c>
      <c r="J39" s="151">
        <v>94.525000000000006</v>
      </c>
      <c r="K39" s="151">
        <v>97.125</v>
      </c>
      <c r="L39" s="151">
        <v>97.025000000000006</v>
      </c>
      <c r="M39" s="151">
        <v>96.5</v>
      </c>
      <c r="N39" s="151">
        <v>96.5</v>
      </c>
      <c r="O39" s="151">
        <v>96.5</v>
      </c>
      <c r="P39" s="151">
        <v>96.5</v>
      </c>
      <c r="Q39" s="151">
        <v>96.5</v>
      </c>
      <c r="R39" s="151">
        <v>96.5</v>
      </c>
      <c r="S39" s="151">
        <v>96.5</v>
      </c>
      <c r="T39" s="151">
        <v>96.5</v>
      </c>
      <c r="U39" s="151">
        <v>96.5</v>
      </c>
      <c r="V39" s="151">
        <v>96.5</v>
      </c>
      <c r="W39" s="151">
        <v>96.5</v>
      </c>
      <c r="X39" s="151">
        <v>96.5</v>
      </c>
      <c r="Y39" s="151">
        <v>99</v>
      </c>
      <c r="Z39" s="151">
        <v>101.5</v>
      </c>
      <c r="AA39" s="151">
        <v>101.5</v>
      </c>
      <c r="AB39" s="151">
        <v>101.5</v>
      </c>
      <c r="AC39" s="151">
        <v>101.5</v>
      </c>
      <c r="AD39" s="151">
        <v>101.5</v>
      </c>
      <c r="AE39" s="151">
        <v>101.5</v>
      </c>
      <c r="AF39" s="151">
        <v>101.5</v>
      </c>
      <c r="AG39" s="151">
        <v>101.5</v>
      </c>
      <c r="AH39" s="151">
        <v>101.5</v>
      </c>
      <c r="AI39" s="151">
        <v>101.5</v>
      </c>
      <c r="AJ39" s="151">
        <v>101.5</v>
      </c>
      <c r="AK39" s="151">
        <v>101.5</v>
      </c>
      <c r="AL39" s="151">
        <v>101.5</v>
      </c>
      <c r="AM39" s="151">
        <v>101.5</v>
      </c>
      <c r="AN39" s="151">
        <v>101.5</v>
      </c>
      <c r="AO39" s="151">
        <v>101.5</v>
      </c>
      <c r="AP39" s="194">
        <v>101.5</v>
      </c>
      <c r="AQ39" s="153">
        <v>0</v>
      </c>
      <c r="AR39" s="153">
        <v>0</v>
      </c>
      <c r="AS39" s="153">
        <v>5.8590384321362203E-2</v>
      </c>
    </row>
    <row r="40" spans="1:45">
      <c r="A40" s="144" t="s">
        <v>318</v>
      </c>
      <c r="B40" s="151">
        <v>2.484</v>
      </c>
      <c r="C40" s="151">
        <v>2.9420000000000002</v>
      </c>
      <c r="D40" s="151">
        <v>3.4</v>
      </c>
      <c r="E40" s="151">
        <v>3.5</v>
      </c>
      <c r="F40" s="151">
        <v>3.9</v>
      </c>
      <c r="G40" s="151">
        <v>4.0670000000000002</v>
      </c>
      <c r="H40" s="151">
        <v>4.0369999999999999</v>
      </c>
      <c r="I40" s="151">
        <v>4.1052</v>
      </c>
      <c r="J40" s="151">
        <v>4.1420000000000003</v>
      </c>
      <c r="K40" s="151">
        <v>4.2908999999999997</v>
      </c>
      <c r="L40" s="151">
        <v>4.3529999999999998</v>
      </c>
      <c r="M40" s="151">
        <v>4.3499999999999996</v>
      </c>
      <c r="N40" s="151">
        <v>4.74</v>
      </c>
      <c r="O40" s="151">
        <v>5</v>
      </c>
      <c r="P40" s="151">
        <v>5.0999999999999996</v>
      </c>
      <c r="Q40" s="151">
        <v>5.2</v>
      </c>
      <c r="R40" s="151">
        <v>5.3</v>
      </c>
      <c r="S40" s="151">
        <v>5.399</v>
      </c>
      <c r="T40" s="151">
        <v>5.4</v>
      </c>
      <c r="U40" s="151">
        <v>5.7439999999999998</v>
      </c>
      <c r="V40" s="151">
        <v>5.8479999999999999</v>
      </c>
      <c r="W40" s="151">
        <v>5.9</v>
      </c>
      <c r="X40" s="151">
        <v>5.7060000000000004</v>
      </c>
      <c r="Y40" s="151">
        <v>5.5720000000000001</v>
      </c>
      <c r="Z40" s="151">
        <v>5.5720000000000001</v>
      </c>
      <c r="AA40" s="151">
        <v>5.5720000000000001</v>
      </c>
      <c r="AB40" s="151">
        <v>5.5720000000000001</v>
      </c>
      <c r="AC40" s="151">
        <v>5.5720000000000001</v>
      </c>
      <c r="AD40" s="151">
        <v>5.5720000000000001</v>
      </c>
      <c r="AE40" s="151">
        <v>5.5</v>
      </c>
      <c r="AF40" s="151">
        <v>5.5</v>
      </c>
      <c r="AG40" s="151">
        <v>5.5</v>
      </c>
      <c r="AH40" s="151">
        <v>5.5</v>
      </c>
      <c r="AI40" s="151">
        <v>4.9743000000000004</v>
      </c>
      <c r="AJ40" s="151">
        <v>5.1509999999999998</v>
      </c>
      <c r="AK40" s="151">
        <v>5.306</v>
      </c>
      <c r="AL40" s="151">
        <v>5.3730000000000002</v>
      </c>
      <c r="AM40" s="151">
        <v>5.3730000000000002</v>
      </c>
      <c r="AN40" s="151">
        <v>5.3730000000000002</v>
      </c>
      <c r="AO40" s="151">
        <v>5.3730000000000002</v>
      </c>
      <c r="AP40" s="194">
        <v>5.3730000000000002</v>
      </c>
      <c r="AQ40" s="153">
        <v>0</v>
      </c>
      <c r="AR40" s="153">
        <v>-2.3334413323666801E-3</v>
      </c>
      <c r="AS40" s="153">
        <v>3.1015382754549701E-3</v>
      </c>
    </row>
    <row r="41" spans="1:45">
      <c r="A41" s="144" t="s">
        <v>319</v>
      </c>
      <c r="B41" s="151">
        <v>3.585</v>
      </c>
      <c r="C41" s="151">
        <v>3.45</v>
      </c>
      <c r="D41" s="151">
        <v>3.4249999999999998</v>
      </c>
      <c r="E41" s="151">
        <v>3.33</v>
      </c>
      <c r="F41" s="151">
        <v>4.5</v>
      </c>
      <c r="G41" s="151">
        <v>4.5</v>
      </c>
      <c r="H41" s="151">
        <v>4.5</v>
      </c>
      <c r="I41" s="151">
        <v>4.5</v>
      </c>
      <c r="J41" s="151">
        <v>4.5</v>
      </c>
      <c r="K41" s="151">
        <v>4.5</v>
      </c>
      <c r="L41" s="151">
        <v>2.9929999999999999</v>
      </c>
      <c r="M41" s="151">
        <v>2.9929999999999999</v>
      </c>
      <c r="N41" s="151">
        <v>3.121</v>
      </c>
      <c r="O41" s="151">
        <v>3.121</v>
      </c>
      <c r="P41" s="151">
        <v>3.5</v>
      </c>
      <c r="Q41" s="151">
        <v>3.7</v>
      </c>
      <c r="R41" s="151">
        <v>3.7</v>
      </c>
      <c r="S41" s="151">
        <v>12.5</v>
      </c>
      <c r="T41" s="151">
        <v>13.4855</v>
      </c>
      <c r="U41" s="151">
        <v>13.1028</v>
      </c>
      <c r="V41" s="151">
        <v>16.866700000000002</v>
      </c>
      <c r="W41" s="151">
        <v>16.836099999999998</v>
      </c>
      <c r="X41" s="151">
        <v>27.595600000000001</v>
      </c>
      <c r="Y41" s="151">
        <v>27.015699999999999</v>
      </c>
      <c r="Z41" s="151">
        <v>26.864820000000002</v>
      </c>
      <c r="AA41" s="151">
        <v>27.9102</v>
      </c>
      <c r="AB41" s="151">
        <v>27.436199999999999</v>
      </c>
      <c r="AC41" s="151">
        <v>27.323</v>
      </c>
      <c r="AD41" s="151">
        <v>26.832999999999998</v>
      </c>
      <c r="AE41" s="151">
        <v>25.907</v>
      </c>
      <c r="AF41" s="151">
        <v>24.684000000000001</v>
      </c>
      <c r="AG41" s="151">
        <v>23.9</v>
      </c>
      <c r="AH41" s="151">
        <v>25.228999999999999</v>
      </c>
      <c r="AI41" s="151">
        <v>25.062999999999999</v>
      </c>
      <c r="AJ41" s="151">
        <v>25.704999999999998</v>
      </c>
      <c r="AK41" s="151">
        <v>25.244</v>
      </c>
      <c r="AL41" s="151">
        <v>25.244</v>
      </c>
      <c r="AM41" s="151">
        <v>25.244</v>
      </c>
      <c r="AN41" s="151">
        <v>25.244</v>
      </c>
      <c r="AO41" s="151">
        <v>25.244</v>
      </c>
      <c r="AP41" s="194">
        <v>25.244</v>
      </c>
      <c r="AQ41" s="153">
        <v>0</v>
      </c>
      <c r="AR41" s="153">
        <v>-2.5891123257848498E-3</v>
      </c>
      <c r="AS41" s="153">
        <v>1.45719769636302E-2</v>
      </c>
    </row>
    <row r="42" spans="1:45">
      <c r="A42" s="144" t="s">
        <v>320</v>
      </c>
      <c r="B42" s="151">
        <v>168.03</v>
      </c>
      <c r="C42" s="151">
        <v>167.85</v>
      </c>
      <c r="D42" s="151">
        <v>165.48400000000001</v>
      </c>
      <c r="E42" s="151">
        <v>168.84800000000001</v>
      </c>
      <c r="F42" s="151">
        <v>171.71</v>
      </c>
      <c r="G42" s="151">
        <v>171.49</v>
      </c>
      <c r="H42" s="151">
        <v>169.744</v>
      </c>
      <c r="I42" s="151">
        <v>169.58500000000001</v>
      </c>
      <c r="J42" s="151">
        <v>254.989</v>
      </c>
      <c r="K42" s="151">
        <v>260.05</v>
      </c>
      <c r="L42" s="151">
        <v>260.34199999999998</v>
      </c>
      <c r="M42" s="151">
        <v>260.93599999999998</v>
      </c>
      <c r="N42" s="151">
        <v>261.20299999999997</v>
      </c>
      <c r="O42" s="151">
        <v>261.35500000000002</v>
      </c>
      <c r="P42" s="151">
        <v>261.37400000000002</v>
      </c>
      <c r="Q42" s="151">
        <v>261.45</v>
      </c>
      <c r="R42" s="151">
        <v>261.44400000000002</v>
      </c>
      <c r="S42" s="151">
        <v>261.541</v>
      </c>
      <c r="T42" s="151">
        <v>261.54199999999997</v>
      </c>
      <c r="U42" s="151">
        <v>262.78399999999999</v>
      </c>
      <c r="V42" s="151">
        <v>262.76600000000002</v>
      </c>
      <c r="W42" s="151">
        <v>262.697</v>
      </c>
      <c r="X42" s="151">
        <v>262.79000000000002</v>
      </c>
      <c r="Y42" s="151">
        <v>262.73</v>
      </c>
      <c r="Z42" s="151">
        <v>264.31</v>
      </c>
      <c r="AA42" s="151">
        <v>264.21100000000001</v>
      </c>
      <c r="AB42" s="151">
        <v>264.25099999999998</v>
      </c>
      <c r="AC42" s="151">
        <v>264.209</v>
      </c>
      <c r="AD42" s="151">
        <v>264.06299999999999</v>
      </c>
      <c r="AE42" s="151">
        <v>264.58999999999997</v>
      </c>
      <c r="AF42" s="151">
        <v>264.51600000000002</v>
      </c>
      <c r="AG42" s="151">
        <v>265.40499999999997</v>
      </c>
      <c r="AH42" s="151">
        <v>265.85000000000002</v>
      </c>
      <c r="AI42" s="151">
        <v>265.78899999999999</v>
      </c>
      <c r="AJ42" s="151">
        <v>266.57799999999997</v>
      </c>
      <c r="AK42" s="151">
        <v>266.45499999999998</v>
      </c>
      <c r="AL42" s="151">
        <v>266.20800000000003</v>
      </c>
      <c r="AM42" s="151">
        <v>295.95800000000003</v>
      </c>
      <c r="AN42" s="151">
        <v>297.67099999999999</v>
      </c>
      <c r="AO42" s="151">
        <v>297.57799999999997</v>
      </c>
      <c r="AP42" s="194">
        <v>297.52699999999999</v>
      </c>
      <c r="AQ42" s="153">
        <v>-1.7138363723123701E-4</v>
      </c>
      <c r="AR42" s="153">
        <v>1.1818788153708199E-2</v>
      </c>
      <c r="AS42" s="153">
        <v>0.17174602242346701</v>
      </c>
    </row>
    <row r="43" spans="1:45">
      <c r="A43" s="144" t="s">
        <v>400</v>
      </c>
      <c r="B43" s="151">
        <v>1.4520280000000001</v>
      </c>
      <c r="C43" s="151">
        <v>1.89</v>
      </c>
      <c r="D43" s="151">
        <v>1.75</v>
      </c>
      <c r="E43" s="151">
        <v>1.46</v>
      </c>
      <c r="F43" s="151">
        <v>1.3975</v>
      </c>
      <c r="G43" s="151">
        <v>1.54</v>
      </c>
      <c r="H43" s="151">
        <v>1.62</v>
      </c>
      <c r="I43" s="151">
        <v>1.72</v>
      </c>
      <c r="J43" s="151">
        <v>1.8</v>
      </c>
      <c r="K43" s="151">
        <v>2</v>
      </c>
      <c r="L43" s="151">
        <v>1.88</v>
      </c>
      <c r="M43" s="151">
        <v>3</v>
      </c>
      <c r="N43" s="151">
        <v>3</v>
      </c>
      <c r="O43" s="151">
        <v>2.95</v>
      </c>
      <c r="P43" s="151">
        <v>2.65</v>
      </c>
      <c r="Q43" s="151">
        <v>2.5583999999999998</v>
      </c>
      <c r="R43" s="151">
        <v>2.4500000000000002</v>
      </c>
      <c r="S43" s="151">
        <v>2.3450000000000002</v>
      </c>
      <c r="T43" s="151">
        <v>2.2999999999999998</v>
      </c>
      <c r="U43" s="151">
        <v>2.2999999999999998</v>
      </c>
      <c r="V43" s="151">
        <v>2.3250000000000002</v>
      </c>
      <c r="W43" s="151">
        <v>2.3250000000000002</v>
      </c>
      <c r="X43" s="151">
        <v>2.2799999999999998</v>
      </c>
      <c r="Y43" s="151">
        <v>2.395</v>
      </c>
      <c r="Z43" s="151">
        <v>3.1589999999999998</v>
      </c>
      <c r="AA43" s="151">
        <v>3</v>
      </c>
      <c r="AB43" s="151">
        <v>3</v>
      </c>
      <c r="AC43" s="151">
        <v>2.5</v>
      </c>
      <c r="AD43" s="151">
        <v>2.5</v>
      </c>
      <c r="AE43" s="151">
        <v>2.5</v>
      </c>
      <c r="AF43" s="151">
        <v>2.5</v>
      </c>
      <c r="AG43" s="151">
        <v>2.5</v>
      </c>
      <c r="AH43" s="151">
        <v>2.5</v>
      </c>
      <c r="AI43" s="151">
        <v>2.5</v>
      </c>
      <c r="AJ43" s="151">
        <v>2.5</v>
      </c>
      <c r="AK43" s="151">
        <v>2.5</v>
      </c>
      <c r="AL43" s="151">
        <v>2.5</v>
      </c>
      <c r="AM43" s="151">
        <v>2.5</v>
      </c>
      <c r="AN43" s="151">
        <v>2.5</v>
      </c>
      <c r="AO43" s="151">
        <v>2.5</v>
      </c>
      <c r="AP43" s="194">
        <v>2.5</v>
      </c>
      <c r="AQ43" s="153">
        <v>0</v>
      </c>
      <c r="AR43" s="153">
        <v>0</v>
      </c>
      <c r="AS43" s="153">
        <v>1.4431129143192699E-3</v>
      </c>
    </row>
    <row r="44" spans="1:45">
      <c r="A44" s="144" t="s">
        <v>321</v>
      </c>
      <c r="B44" s="151">
        <v>30.41</v>
      </c>
      <c r="C44" s="151">
        <v>32.176000000000002</v>
      </c>
      <c r="D44" s="151">
        <v>32.353999999999999</v>
      </c>
      <c r="E44" s="151">
        <v>32.340000000000003</v>
      </c>
      <c r="F44" s="151">
        <v>32.49</v>
      </c>
      <c r="G44" s="151">
        <v>32.99</v>
      </c>
      <c r="H44" s="151">
        <v>97.203000000000003</v>
      </c>
      <c r="I44" s="151">
        <v>98.105000000000004</v>
      </c>
      <c r="J44" s="151">
        <v>98.105000000000004</v>
      </c>
      <c r="K44" s="151">
        <v>98.105000000000004</v>
      </c>
      <c r="L44" s="151">
        <v>98.1</v>
      </c>
      <c r="M44" s="151">
        <v>98.1</v>
      </c>
      <c r="N44" s="151">
        <v>98.1</v>
      </c>
      <c r="O44" s="151">
        <v>98.1</v>
      </c>
      <c r="P44" s="151">
        <v>98.1</v>
      </c>
      <c r="Q44" s="151">
        <v>98.1</v>
      </c>
      <c r="R44" s="151">
        <v>97.8</v>
      </c>
      <c r="S44" s="151">
        <v>97.8</v>
      </c>
      <c r="T44" s="151">
        <v>97.8</v>
      </c>
      <c r="U44" s="151">
        <v>97.8</v>
      </c>
      <c r="V44" s="151">
        <v>97.8</v>
      </c>
      <c r="W44" s="151">
        <v>97.8</v>
      </c>
      <c r="X44" s="151">
        <v>97.8</v>
      </c>
      <c r="Y44" s="151">
        <v>97.8</v>
      </c>
      <c r="Z44" s="151">
        <v>97.8</v>
      </c>
      <c r="AA44" s="151">
        <v>97.8</v>
      </c>
      <c r="AB44" s="151">
        <v>97.8</v>
      </c>
      <c r="AC44" s="151">
        <v>97.8</v>
      </c>
      <c r="AD44" s="151">
        <v>97.8</v>
      </c>
      <c r="AE44" s="151">
        <v>97.8</v>
      </c>
      <c r="AF44" s="151">
        <v>97.8</v>
      </c>
      <c r="AG44" s="151">
        <v>97.8</v>
      </c>
      <c r="AH44" s="151">
        <v>97.8</v>
      </c>
      <c r="AI44" s="151">
        <v>97.8</v>
      </c>
      <c r="AJ44" s="151">
        <v>97.8</v>
      </c>
      <c r="AK44" s="151">
        <v>97.8</v>
      </c>
      <c r="AL44" s="151">
        <v>97.8</v>
      </c>
      <c r="AM44" s="151">
        <v>97.8</v>
      </c>
      <c r="AN44" s="151">
        <v>97.8</v>
      </c>
      <c r="AO44" s="151">
        <v>97.8</v>
      </c>
      <c r="AP44" s="194">
        <v>97.8</v>
      </c>
      <c r="AQ44" s="153">
        <v>0</v>
      </c>
      <c r="AR44" s="153">
        <v>0</v>
      </c>
      <c r="AS44" s="153">
        <v>5.6454577208169703E-2</v>
      </c>
    </row>
    <row r="45" spans="1:45">
      <c r="A45" s="144" t="s">
        <v>401</v>
      </c>
      <c r="B45" s="151">
        <v>0</v>
      </c>
      <c r="C45" s="151">
        <v>0</v>
      </c>
      <c r="D45" s="151">
        <v>0</v>
      </c>
      <c r="E45" s="151">
        <v>0</v>
      </c>
      <c r="F45" s="151">
        <v>0</v>
      </c>
      <c r="G45" s="151">
        <v>0.5</v>
      </c>
      <c r="H45" s="151">
        <v>0.5</v>
      </c>
      <c r="I45" s="151">
        <v>1.05</v>
      </c>
      <c r="J45" s="151">
        <v>2</v>
      </c>
      <c r="K45" s="151">
        <v>2</v>
      </c>
      <c r="L45" s="151">
        <v>2</v>
      </c>
      <c r="M45" s="151">
        <v>2.0099999999999998</v>
      </c>
      <c r="N45" s="151">
        <v>2.0099999999999998</v>
      </c>
      <c r="O45" s="151">
        <v>1.986</v>
      </c>
      <c r="P45" s="151">
        <v>1.986</v>
      </c>
      <c r="Q45" s="151">
        <v>1.986</v>
      </c>
      <c r="R45" s="151">
        <v>1.986</v>
      </c>
      <c r="S45" s="151">
        <v>1.829</v>
      </c>
      <c r="T45" s="151">
        <v>1.85</v>
      </c>
      <c r="U45" s="151">
        <v>1.85</v>
      </c>
      <c r="V45" s="151">
        <v>2.4</v>
      </c>
      <c r="W45" s="151">
        <v>2.4</v>
      </c>
      <c r="X45" s="151">
        <v>2.855</v>
      </c>
      <c r="Y45" s="151">
        <v>2.85</v>
      </c>
      <c r="Z45" s="151">
        <v>3</v>
      </c>
      <c r="AA45" s="151">
        <v>2.9207000000000001</v>
      </c>
      <c r="AB45" s="151">
        <v>2.78</v>
      </c>
      <c r="AC45" s="151">
        <v>2.67</v>
      </c>
      <c r="AD45" s="151">
        <v>2.67</v>
      </c>
      <c r="AE45" s="151">
        <v>3</v>
      </c>
      <c r="AF45" s="151">
        <v>3</v>
      </c>
      <c r="AG45" s="151">
        <v>3</v>
      </c>
      <c r="AH45" s="151">
        <v>3</v>
      </c>
      <c r="AI45" s="151">
        <v>3</v>
      </c>
      <c r="AJ45" s="151">
        <v>3</v>
      </c>
      <c r="AK45" s="151">
        <v>3</v>
      </c>
      <c r="AL45" s="151">
        <v>3</v>
      </c>
      <c r="AM45" s="151">
        <v>3</v>
      </c>
      <c r="AN45" s="151">
        <v>3</v>
      </c>
      <c r="AO45" s="151">
        <v>3</v>
      </c>
      <c r="AP45" s="194">
        <v>3</v>
      </c>
      <c r="AQ45" s="153">
        <v>0</v>
      </c>
      <c r="AR45" s="153">
        <v>0</v>
      </c>
      <c r="AS45" s="153">
        <v>1.7317354971831201E-3</v>
      </c>
    </row>
    <row r="46" spans="1:45">
      <c r="A46" s="144" t="s">
        <v>322</v>
      </c>
      <c r="B46" s="151">
        <v>0.22405900000000001</v>
      </c>
      <c r="C46" s="151">
        <v>0.207147</v>
      </c>
      <c r="D46" s="151">
        <v>0.191022</v>
      </c>
      <c r="E46" s="151">
        <v>0.18579999999999999</v>
      </c>
      <c r="F46" s="151">
        <v>0.17374999999999999</v>
      </c>
      <c r="G46" s="151">
        <v>0.18071000000000001</v>
      </c>
      <c r="H46" s="151">
        <v>0.14169999999999999</v>
      </c>
      <c r="I46" s="151">
        <v>0.12670000000000001</v>
      </c>
      <c r="J46" s="151">
        <v>0.113619</v>
      </c>
      <c r="K46" s="151">
        <v>9.8483000000000001E-2</v>
      </c>
      <c r="L46" s="151">
        <v>7.1400000000000005E-2</v>
      </c>
      <c r="M46" s="151">
        <v>7.1289000000000005E-2</v>
      </c>
      <c r="N46" s="151">
        <v>5.9417999999999999E-2</v>
      </c>
      <c r="O46" s="151">
        <v>6.0351000000000002E-2</v>
      </c>
      <c r="P46" s="151">
        <v>5.2194999999999998E-2</v>
      </c>
      <c r="Q46" s="151">
        <v>0.11390699999999999</v>
      </c>
      <c r="R46" s="151">
        <v>0.21529000000000001</v>
      </c>
      <c r="S46" s="151">
        <v>0.21432999999999999</v>
      </c>
      <c r="T46" s="151">
        <v>0.16422999999999999</v>
      </c>
      <c r="U46" s="151">
        <v>0.15290999999999999</v>
      </c>
      <c r="V46" s="151">
        <v>0.15287000000000001</v>
      </c>
      <c r="W46" s="151">
        <v>0.12928999999999999</v>
      </c>
      <c r="X46" s="151">
        <v>0.12926000000000001</v>
      </c>
      <c r="Y46" s="151">
        <v>0.12934000000000001</v>
      </c>
      <c r="Z46" s="151">
        <v>0.12756000000000001</v>
      </c>
      <c r="AA46" s="151">
        <v>0.12756000000000001</v>
      </c>
      <c r="AB46" s="151">
        <v>0.12751999999999999</v>
      </c>
      <c r="AC46" s="151">
        <v>0.1275</v>
      </c>
      <c r="AD46" s="151">
        <v>0.1275</v>
      </c>
      <c r="AE46" s="151">
        <v>0.30903999999999998</v>
      </c>
      <c r="AF46" s="151">
        <v>0.27694000000000002</v>
      </c>
      <c r="AG46" s="151">
        <v>0.65180000000000005</v>
      </c>
      <c r="AH46" s="151">
        <v>0.27929999999999999</v>
      </c>
      <c r="AI46" s="151">
        <v>0.260685</v>
      </c>
      <c r="AJ46" s="151">
        <v>0.23925299999999999</v>
      </c>
      <c r="AK46" s="151">
        <v>0.217053</v>
      </c>
      <c r="AL46" s="151">
        <v>0.14691004999999999</v>
      </c>
      <c r="AM46" s="151">
        <v>0.13522999999999999</v>
      </c>
      <c r="AN46" s="151">
        <v>0.15673000000000001</v>
      </c>
      <c r="AO46" s="151">
        <v>0.19442999999999999</v>
      </c>
      <c r="AP46" s="194">
        <v>0.17869099999999999</v>
      </c>
      <c r="AQ46" s="153">
        <v>-8.0949441958545504E-2</v>
      </c>
      <c r="AR46" s="153">
        <v>-4.5282555320569601E-2</v>
      </c>
      <c r="AS46" s="153">
        <v>1.0314851590905E-4</v>
      </c>
    </row>
    <row r="47" spans="1:45" s="145" customFormat="1">
      <c r="A47" s="154" t="s">
        <v>323</v>
      </c>
      <c r="B47" s="155">
        <v>362.41108700000001</v>
      </c>
      <c r="C47" s="155">
        <v>365.26514700000001</v>
      </c>
      <c r="D47" s="155">
        <v>388.90202199999999</v>
      </c>
      <c r="E47" s="155">
        <v>396.92079999999999</v>
      </c>
      <c r="F47" s="155">
        <v>430.75524999999999</v>
      </c>
      <c r="G47" s="155">
        <v>431.73171000000002</v>
      </c>
      <c r="H47" s="155">
        <v>537.1277</v>
      </c>
      <c r="I47" s="155">
        <v>566.57690000000002</v>
      </c>
      <c r="J47" s="155">
        <v>653.03461900000002</v>
      </c>
      <c r="K47" s="155">
        <v>661.02938300000005</v>
      </c>
      <c r="L47" s="155">
        <v>659.61440000000005</v>
      </c>
      <c r="M47" s="155">
        <v>660.820289</v>
      </c>
      <c r="N47" s="155">
        <v>661.59341800000004</v>
      </c>
      <c r="O47" s="155">
        <v>661.93235100000004</v>
      </c>
      <c r="P47" s="155">
        <v>663.56219499999997</v>
      </c>
      <c r="Q47" s="155">
        <v>663.30830700000001</v>
      </c>
      <c r="R47" s="155">
        <v>673.99528999999995</v>
      </c>
      <c r="S47" s="155">
        <v>683.22833000000003</v>
      </c>
      <c r="T47" s="155">
        <v>685.24172999999996</v>
      </c>
      <c r="U47" s="155">
        <v>685.83371</v>
      </c>
      <c r="V47" s="155">
        <v>696.68857000000003</v>
      </c>
      <c r="W47" s="155">
        <v>698.66738999999995</v>
      </c>
      <c r="X47" s="155">
        <v>741.34586000000002</v>
      </c>
      <c r="Y47" s="155">
        <v>745.74203999999997</v>
      </c>
      <c r="Z47" s="155">
        <v>750.07338000000004</v>
      </c>
      <c r="AA47" s="155">
        <v>755.53146000000004</v>
      </c>
      <c r="AB47" s="155">
        <v>755.86671999999999</v>
      </c>
      <c r="AC47" s="155">
        <v>752.85149999999999</v>
      </c>
      <c r="AD47" s="155">
        <v>753.68550000000005</v>
      </c>
      <c r="AE47" s="155">
        <v>753.11604</v>
      </c>
      <c r="AF47" s="155">
        <v>765.94694000000004</v>
      </c>
      <c r="AG47" s="155">
        <v>797.93679999999995</v>
      </c>
      <c r="AH47" s="155">
        <v>799.25829999999996</v>
      </c>
      <c r="AI47" s="155">
        <v>802.89798499999995</v>
      </c>
      <c r="AJ47" s="155">
        <v>803.07225300000005</v>
      </c>
      <c r="AK47" s="155">
        <v>802.92505300000005</v>
      </c>
      <c r="AL47" s="155">
        <v>807.73791004999998</v>
      </c>
      <c r="AM47" s="155">
        <v>834.33322999999996</v>
      </c>
      <c r="AN47" s="155">
        <v>833.86373000000003</v>
      </c>
      <c r="AO47" s="155">
        <v>836.00842999999998</v>
      </c>
      <c r="AP47" s="155">
        <v>835.94169099999999</v>
      </c>
      <c r="AQ47" s="156">
        <v>-7.9830534723046603E-5</v>
      </c>
      <c r="AR47" s="156">
        <v>1.04966450079109E-2</v>
      </c>
      <c r="AS47" s="156">
        <v>0.48254329995999501</v>
      </c>
    </row>
    <row r="48" spans="1:45">
      <c r="A48" s="145"/>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94"/>
      <c r="AQ48" s="153"/>
      <c r="AR48" s="153"/>
      <c r="AS48" s="153"/>
    </row>
    <row r="49" spans="1:45">
      <c r="A49" s="144" t="s">
        <v>324</v>
      </c>
      <c r="B49" s="151">
        <v>8.1999999999999993</v>
      </c>
      <c r="C49" s="151">
        <v>8.08</v>
      </c>
      <c r="D49" s="151">
        <v>9.44</v>
      </c>
      <c r="E49" s="151">
        <v>9.2200000000000006</v>
      </c>
      <c r="F49" s="151">
        <v>9</v>
      </c>
      <c r="G49" s="151">
        <v>8.82</v>
      </c>
      <c r="H49" s="151">
        <v>8.8000000000000007</v>
      </c>
      <c r="I49" s="151">
        <v>8.5640000000000001</v>
      </c>
      <c r="J49" s="151">
        <v>9.1999999999999993</v>
      </c>
      <c r="K49" s="151">
        <v>9.2360000000000007</v>
      </c>
      <c r="L49" s="151">
        <v>9.1999999999999993</v>
      </c>
      <c r="M49" s="151">
        <v>9.1999999999999993</v>
      </c>
      <c r="N49" s="151">
        <v>9.1999999999999993</v>
      </c>
      <c r="O49" s="151">
        <v>9.1999999999999993</v>
      </c>
      <c r="P49" s="151">
        <v>9.9789999999999992</v>
      </c>
      <c r="Q49" s="151">
        <v>9.9789999999999992</v>
      </c>
      <c r="R49" s="151">
        <v>10.8</v>
      </c>
      <c r="S49" s="151">
        <v>11.2</v>
      </c>
      <c r="T49" s="151">
        <v>11.314</v>
      </c>
      <c r="U49" s="151">
        <v>11.314</v>
      </c>
      <c r="V49" s="151">
        <v>11.314</v>
      </c>
      <c r="W49" s="151">
        <v>11.314</v>
      </c>
      <c r="X49" s="151">
        <v>11.314</v>
      </c>
      <c r="Y49" s="151">
        <v>11.8</v>
      </c>
      <c r="Z49" s="151">
        <v>11.8</v>
      </c>
      <c r="AA49" s="151">
        <v>12.27</v>
      </c>
      <c r="AB49" s="151">
        <v>12.27</v>
      </c>
      <c r="AC49" s="151">
        <v>12.2</v>
      </c>
      <c r="AD49" s="151">
        <v>12.2</v>
      </c>
      <c r="AE49" s="151">
        <v>12.2</v>
      </c>
      <c r="AF49" s="151">
        <v>12.2</v>
      </c>
      <c r="AG49" s="151">
        <v>12.2</v>
      </c>
      <c r="AH49" s="151">
        <v>12.2</v>
      </c>
      <c r="AI49" s="151">
        <v>12.2</v>
      </c>
      <c r="AJ49" s="151">
        <v>12.2</v>
      </c>
      <c r="AK49" s="151">
        <v>12.2</v>
      </c>
      <c r="AL49" s="151">
        <v>12.2</v>
      </c>
      <c r="AM49" s="151">
        <v>12.2</v>
      </c>
      <c r="AN49" s="151">
        <v>12.2</v>
      </c>
      <c r="AO49" s="151">
        <v>12.2</v>
      </c>
      <c r="AP49" s="194">
        <v>12.2</v>
      </c>
      <c r="AQ49" s="153">
        <v>0</v>
      </c>
      <c r="AR49" s="153">
        <v>0</v>
      </c>
      <c r="AS49" s="153">
        <v>7.0423910218780196E-3</v>
      </c>
    </row>
    <row r="50" spans="1:45">
      <c r="A50" s="144" t="s">
        <v>430</v>
      </c>
      <c r="B50" s="151">
        <v>1.375</v>
      </c>
      <c r="C50" s="151">
        <v>1.1080000000000001</v>
      </c>
      <c r="D50" s="151">
        <v>1.4570000000000001</v>
      </c>
      <c r="E50" s="151">
        <v>1.7150000000000001</v>
      </c>
      <c r="F50" s="151">
        <v>2.1469999999999998</v>
      </c>
      <c r="G50" s="151">
        <v>2.0179999999999998</v>
      </c>
      <c r="H50" s="151">
        <v>1.4</v>
      </c>
      <c r="I50" s="151">
        <v>2</v>
      </c>
      <c r="J50" s="151">
        <v>2</v>
      </c>
      <c r="K50" s="151">
        <v>2.0739999999999998</v>
      </c>
      <c r="L50" s="151">
        <v>1.625</v>
      </c>
      <c r="M50" s="151">
        <v>1.45</v>
      </c>
      <c r="N50" s="151">
        <v>1.3340000000000001</v>
      </c>
      <c r="O50" s="151">
        <v>1.901</v>
      </c>
      <c r="P50" s="151">
        <v>2.9649999999999999</v>
      </c>
      <c r="Q50" s="151">
        <v>3.125</v>
      </c>
      <c r="R50" s="151">
        <v>3.6949999999999998</v>
      </c>
      <c r="S50" s="151">
        <v>3.9</v>
      </c>
      <c r="T50" s="151">
        <v>4.03</v>
      </c>
      <c r="U50" s="151">
        <v>5.05</v>
      </c>
      <c r="V50" s="151">
        <v>5.9720000000000004</v>
      </c>
      <c r="W50" s="151">
        <v>6.5</v>
      </c>
      <c r="X50" s="151">
        <v>8.9</v>
      </c>
      <c r="Y50" s="151">
        <v>8.8010000000000002</v>
      </c>
      <c r="Z50" s="151">
        <v>9.0350000000000001</v>
      </c>
      <c r="AA50" s="151">
        <v>9.0500000000000007</v>
      </c>
      <c r="AB50" s="151">
        <v>9.33</v>
      </c>
      <c r="AC50" s="151">
        <v>9.5</v>
      </c>
      <c r="AD50" s="151">
        <v>9.5</v>
      </c>
      <c r="AE50" s="151">
        <v>9.5</v>
      </c>
      <c r="AF50" s="151">
        <v>9.0549999999999997</v>
      </c>
      <c r="AG50" s="151">
        <v>9.0549999999999997</v>
      </c>
      <c r="AH50" s="151">
        <v>9.0549999999999997</v>
      </c>
      <c r="AI50" s="151">
        <v>9.0109999999999992</v>
      </c>
      <c r="AJ50" s="151">
        <v>8.423</v>
      </c>
      <c r="AK50" s="151">
        <v>9.5239999999999991</v>
      </c>
      <c r="AL50" s="151">
        <v>9.5229999999999997</v>
      </c>
      <c r="AM50" s="151">
        <v>8.3840000000000003</v>
      </c>
      <c r="AN50" s="151">
        <v>8.16</v>
      </c>
      <c r="AO50" s="151">
        <v>7.7830000000000004</v>
      </c>
      <c r="AP50" s="194">
        <v>7.7830000000000004</v>
      </c>
      <c r="AQ50" s="153">
        <v>0</v>
      </c>
      <c r="AR50" s="153">
        <v>-1.9737604908610901E-2</v>
      </c>
      <c r="AS50" s="153">
        <v>4.4926991248587398E-3</v>
      </c>
    </row>
    <row r="51" spans="1:45">
      <c r="A51" s="144" t="s">
        <v>431</v>
      </c>
      <c r="B51" s="151">
        <v>0</v>
      </c>
      <c r="C51" s="151">
        <v>0</v>
      </c>
      <c r="D51" s="151">
        <v>0</v>
      </c>
      <c r="E51" s="151">
        <v>0</v>
      </c>
      <c r="F51" s="151">
        <v>0</v>
      </c>
      <c r="G51" s="151">
        <v>0</v>
      </c>
      <c r="H51" s="151">
        <v>0</v>
      </c>
      <c r="I51" s="151">
        <v>0</v>
      </c>
      <c r="J51" s="151">
        <v>0</v>
      </c>
      <c r="K51" s="151">
        <v>0</v>
      </c>
      <c r="L51" s="151">
        <v>0</v>
      </c>
      <c r="M51" s="151">
        <v>0</v>
      </c>
      <c r="N51" s="151">
        <v>0</v>
      </c>
      <c r="O51" s="151">
        <v>0</v>
      </c>
      <c r="P51" s="151">
        <v>0</v>
      </c>
      <c r="Q51" s="151">
        <v>0</v>
      </c>
      <c r="R51" s="151">
        <v>0</v>
      </c>
      <c r="S51" s="151">
        <v>0</v>
      </c>
      <c r="T51" s="151">
        <v>0</v>
      </c>
      <c r="U51" s="151">
        <v>0</v>
      </c>
      <c r="V51" s="151">
        <v>0.9</v>
      </c>
      <c r="W51" s="151">
        <v>0.9</v>
      </c>
      <c r="X51" s="151">
        <v>0.9</v>
      </c>
      <c r="Y51" s="151">
        <v>0.9</v>
      </c>
      <c r="Z51" s="151">
        <v>0.9</v>
      </c>
      <c r="AA51" s="151">
        <v>1.5</v>
      </c>
      <c r="AB51" s="151">
        <v>1.5</v>
      </c>
      <c r="AC51" s="151">
        <v>1.5</v>
      </c>
      <c r="AD51" s="151">
        <v>1.5</v>
      </c>
      <c r="AE51" s="151">
        <v>1.5</v>
      </c>
      <c r="AF51" s="151">
        <v>1.5</v>
      </c>
      <c r="AG51" s="151">
        <v>1.5</v>
      </c>
      <c r="AH51" s="151">
        <v>1.5</v>
      </c>
      <c r="AI51" s="151">
        <v>1.5</v>
      </c>
      <c r="AJ51" s="151">
        <v>1.5</v>
      </c>
      <c r="AK51" s="151">
        <v>1.5</v>
      </c>
      <c r="AL51" s="151">
        <v>1.5</v>
      </c>
      <c r="AM51" s="151">
        <v>1.5</v>
      </c>
      <c r="AN51" s="151">
        <v>1.5</v>
      </c>
      <c r="AO51" s="151">
        <v>1.5</v>
      </c>
      <c r="AP51" s="194">
        <v>1.5</v>
      </c>
      <c r="AQ51" s="153">
        <v>0</v>
      </c>
      <c r="AR51" s="153">
        <v>0</v>
      </c>
      <c r="AS51" s="153">
        <v>8.6586774859156003E-4</v>
      </c>
    </row>
    <row r="52" spans="1:45">
      <c r="A52" s="144" t="s">
        <v>461</v>
      </c>
      <c r="B52" s="151">
        <v>0.70543999999999996</v>
      </c>
      <c r="C52" s="151">
        <v>0.73304499999999995</v>
      </c>
      <c r="D52" s="151">
        <v>0.75442500000000001</v>
      </c>
      <c r="E52" s="151">
        <v>0.73834500000000003</v>
      </c>
      <c r="F52" s="151">
        <v>0.798431</v>
      </c>
      <c r="G52" s="151">
        <v>0.75600000000000001</v>
      </c>
      <c r="H52" s="151">
        <v>0.71970000000000001</v>
      </c>
      <c r="I52" s="151">
        <v>0.69499999999999995</v>
      </c>
      <c r="J52" s="151">
        <v>0.75</v>
      </c>
      <c r="K52" s="151">
        <v>0.71</v>
      </c>
      <c r="L52" s="151">
        <v>0.75449999999999995</v>
      </c>
      <c r="M52" s="151">
        <v>0.69830000000000003</v>
      </c>
      <c r="N52" s="151">
        <v>0.72499999999999998</v>
      </c>
      <c r="O52" s="151">
        <v>0.65049999999999997</v>
      </c>
      <c r="P52" s="151">
        <v>1.4127000000000001</v>
      </c>
      <c r="Q52" s="151">
        <v>1.3496999999999999</v>
      </c>
      <c r="R52" s="151">
        <v>1.6</v>
      </c>
      <c r="S52" s="151">
        <v>1.615</v>
      </c>
      <c r="T52" s="151">
        <v>1.7</v>
      </c>
      <c r="U52" s="151">
        <v>1.7</v>
      </c>
      <c r="V52" s="151">
        <v>1.5059130000000001</v>
      </c>
      <c r="W52" s="151">
        <v>1.5059130000000001</v>
      </c>
      <c r="X52" s="151">
        <v>1.5149999999999999</v>
      </c>
      <c r="Y52" s="151">
        <v>1.7849999999999999</v>
      </c>
      <c r="Z52" s="151">
        <v>1.784</v>
      </c>
      <c r="AA52" s="151">
        <v>1.905</v>
      </c>
      <c r="AB52" s="151">
        <v>1.94</v>
      </c>
      <c r="AC52" s="151">
        <v>1.94</v>
      </c>
      <c r="AD52" s="151">
        <v>1.94</v>
      </c>
      <c r="AE52" s="151">
        <v>2</v>
      </c>
      <c r="AF52" s="151">
        <v>2</v>
      </c>
      <c r="AG52" s="151">
        <v>2</v>
      </c>
      <c r="AH52" s="151">
        <v>2</v>
      </c>
      <c r="AI52" s="151">
        <v>2.673</v>
      </c>
      <c r="AJ52" s="151">
        <v>2.867</v>
      </c>
      <c r="AK52" s="151">
        <v>2.9820000000000002</v>
      </c>
      <c r="AL52" s="151">
        <v>2.9820000000000002</v>
      </c>
      <c r="AM52" s="151">
        <v>2.9820000000000002</v>
      </c>
      <c r="AN52" s="151">
        <v>2.9820000000000002</v>
      </c>
      <c r="AO52" s="151">
        <v>2.8820000000000001</v>
      </c>
      <c r="AP52" s="194">
        <v>2.8820000000000001</v>
      </c>
      <c r="AQ52" s="153">
        <v>0</v>
      </c>
      <c r="AR52" s="153">
        <v>3.7209290262093103E-2</v>
      </c>
      <c r="AS52" s="153">
        <v>1.6636205676272501E-3</v>
      </c>
    </row>
    <row r="53" spans="1:45">
      <c r="A53" s="144" t="s">
        <v>325</v>
      </c>
      <c r="B53" s="151">
        <v>2.9164500000000002</v>
      </c>
      <c r="C53" s="151">
        <v>3.5303</v>
      </c>
      <c r="D53" s="151">
        <v>3.6996250000000002</v>
      </c>
      <c r="E53" s="151">
        <v>3.958599</v>
      </c>
      <c r="F53" s="151">
        <v>4.0255999999999998</v>
      </c>
      <c r="G53" s="151">
        <v>3.8</v>
      </c>
      <c r="H53" s="151">
        <v>4.5</v>
      </c>
      <c r="I53" s="151">
        <v>4.6849999999999996</v>
      </c>
      <c r="J53" s="151">
        <v>4.2705000000000002</v>
      </c>
      <c r="K53" s="151">
        <v>4.3</v>
      </c>
      <c r="L53" s="151">
        <v>3.4590000000000001</v>
      </c>
      <c r="M53" s="151">
        <v>3.5352999999999999</v>
      </c>
      <c r="N53" s="151">
        <v>3.4350000000000001</v>
      </c>
      <c r="O53" s="151">
        <v>3.4249999999999998</v>
      </c>
      <c r="P53" s="151">
        <v>3.9409999999999998</v>
      </c>
      <c r="Q53" s="151">
        <v>3.8039999999999998</v>
      </c>
      <c r="R53" s="151">
        <v>3.8435000000000001</v>
      </c>
      <c r="S53" s="151">
        <v>3.7189999999999999</v>
      </c>
      <c r="T53" s="151">
        <v>3.7566999999999999</v>
      </c>
      <c r="U53" s="151">
        <v>3.7669999999999999</v>
      </c>
      <c r="V53" s="151">
        <v>3.6269</v>
      </c>
      <c r="W53" s="151">
        <v>3.6680000000000001</v>
      </c>
      <c r="X53" s="151">
        <v>3.5249999999999999</v>
      </c>
      <c r="Y53" s="151">
        <v>3.5249999999999999</v>
      </c>
      <c r="Z53" s="151">
        <v>3.62</v>
      </c>
      <c r="AA53" s="151">
        <v>3.72</v>
      </c>
      <c r="AB53" s="151">
        <v>3.72</v>
      </c>
      <c r="AC53" s="151">
        <v>4.07</v>
      </c>
      <c r="AD53" s="151">
        <v>4.2</v>
      </c>
      <c r="AE53" s="151">
        <v>4.4000000000000004</v>
      </c>
      <c r="AF53" s="151">
        <v>4.5</v>
      </c>
      <c r="AG53" s="151">
        <v>4.3</v>
      </c>
      <c r="AH53" s="151">
        <v>4.2</v>
      </c>
      <c r="AI53" s="151">
        <v>3.9</v>
      </c>
      <c r="AJ53" s="151">
        <v>3.681</v>
      </c>
      <c r="AK53" s="151">
        <v>3.4729999999999999</v>
      </c>
      <c r="AL53" s="151">
        <v>3.3839999999999999</v>
      </c>
      <c r="AM53" s="151">
        <v>3.3250000000000002</v>
      </c>
      <c r="AN53" s="151">
        <v>3.1970000000000001</v>
      </c>
      <c r="AO53" s="151">
        <v>3.1459999999999999</v>
      </c>
      <c r="AP53" s="194">
        <v>3.1459999999999999</v>
      </c>
      <c r="AQ53" s="153">
        <v>0</v>
      </c>
      <c r="AR53" s="153">
        <v>-3.2990803882944203E-2</v>
      </c>
      <c r="AS53" s="153">
        <v>1.8160132913793701E-3</v>
      </c>
    </row>
    <row r="54" spans="1:45">
      <c r="A54" s="144" t="s">
        <v>433</v>
      </c>
      <c r="B54" s="151" t="s">
        <v>273</v>
      </c>
      <c r="C54" s="151" t="s">
        <v>273</v>
      </c>
      <c r="D54" s="151" t="s">
        <v>273</v>
      </c>
      <c r="E54" s="151" t="s">
        <v>273</v>
      </c>
      <c r="F54" s="151" t="s">
        <v>273</v>
      </c>
      <c r="G54" s="151" t="s">
        <v>273</v>
      </c>
      <c r="H54" s="151" t="s">
        <v>273</v>
      </c>
      <c r="I54" s="151" t="s">
        <v>273</v>
      </c>
      <c r="J54" s="151" t="s">
        <v>273</v>
      </c>
      <c r="K54" s="151" t="s">
        <v>273</v>
      </c>
      <c r="L54" s="151" t="s">
        <v>273</v>
      </c>
      <c r="M54" s="151">
        <v>0.3</v>
      </c>
      <c r="N54" s="151">
        <v>0.3</v>
      </c>
      <c r="O54" s="151">
        <v>0.3</v>
      </c>
      <c r="P54" s="151">
        <v>0.3</v>
      </c>
      <c r="Q54" s="151">
        <v>0.55500000000000005</v>
      </c>
      <c r="R54" s="151">
        <v>0.55500000000000005</v>
      </c>
      <c r="S54" s="151">
        <v>0.55500000000000005</v>
      </c>
      <c r="T54" s="151">
        <v>0.55500000000000005</v>
      </c>
      <c r="U54" s="151">
        <v>0.55500000000000005</v>
      </c>
      <c r="V54" s="151">
        <v>0.8</v>
      </c>
      <c r="W54" s="151">
        <v>1.1100000000000001</v>
      </c>
      <c r="X54" s="151">
        <v>1.095</v>
      </c>
      <c r="Y54" s="151">
        <v>1.28</v>
      </c>
      <c r="Z54" s="151">
        <v>1.7649999999999999</v>
      </c>
      <c r="AA54" s="151">
        <v>1.8049999999999999</v>
      </c>
      <c r="AB54" s="151">
        <v>1.7549999999999999</v>
      </c>
      <c r="AC54" s="151">
        <v>1.7050000000000001</v>
      </c>
      <c r="AD54" s="151">
        <v>1.7050000000000001</v>
      </c>
      <c r="AE54" s="151">
        <v>1.7050000000000001</v>
      </c>
      <c r="AF54" s="151">
        <v>1.7050000000000001</v>
      </c>
      <c r="AG54" s="151">
        <v>1.7050000000000001</v>
      </c>
      <c r="AH54" s="151">
        <v>1.7050000000000001</v>
      </c>
      <c r="AI54" s="151">
        <v>1.7050000000000001</v>
      </c>
      <c r="AJ54" s="151">
        <v>1.1000000000000001</v>
      </c>
      <c r="AK54" s="151">
        <v>1.1000000000000001</v>
      </c>
      <c r="AL54" s="151">
        <v>1.1000000000000001</v>
      </c>
      <c r="AM54" s="151">
        <v>1.1000000000000001</v>
      </c>
      <c r="AN54" s="151">
        <v>1.1000000000000001</v>
      </c>
      <c r="AO54" s="151">
        <v>1.1000000000000001</v>
      </c>
      <c r="AP54" s="194">
        <v>1.1000000000000001</v>
      </c>
      <c r="AQ54" s="153">
        <v>0</v>
      </c>
      <c r="AR54" s="153">
        <v>-4.2879032880059197E-2</v>
      </c>
      <c r="AS54" s="153">
        <v>6.3496968230047804E-4</v>
      </c>
    </row>
    <row r="55" spans="1:45">
      <c r="A55" s="144" t="s">
        <v>434</v>
      </c>
      <c r="B55" s="151">
        <v>0.47092499999999998</v>
      </c>
      <c r="C55" s="151">
        <v>0.46348800000000001</v>
      </c>
      <c r="D55" s="151">
        <v>0.48178500000000002</v>
      </c>
      <c r="E55" s="151">
        <v>0.54730000000000001</v>
      </c>
      <c r="F55" s="151">
        <v>0.623</v>
      </c>
      <c r="G55" s="151">
        <v>0.65700000000000003</v>
      </c>
      <c r="H55" s="151">
        <v>0.64600000000000002</v>
      </c>
      <c r="I55" s="151">
        <v>0.96</v>
      </c>
      <c r="J55" s="151">
        <v>0.93</v>
      </c>
      <c r="K55" s="151">
        <v>0.95860000000000001</v>
      </c>
      <c r="L55" s="151">
        <v>0.86</v>
      </c>
      <c r="M55" s="151">
        <v>0.876</v>
      </c>
      <c r="N55" s="151">
        <v>0.76839999999999997</v>
      </c>
      <c r="O55" s="151">
        <v>0.66200000000000003</v>
      </c>
      <c r="P55" s="151">
        <v>1.4</v>
      </c>
      <c r="Q55" s="151">
        <v>1.47</v>
      </c>
      <c r="R55" s="151">
        <v>2.8</v>
      </c>
      <c r="S55" s="151">
        <v>2.6722999999999999</v>
      </c>
      <c r="T55" s="151">
        <v>2.5649999999999999</v>
      </c>
      <c r="U55" s="151">
        <v>2.5649999999999999</v>
      </c>
      <c r="V55" s="151">
        <v>2.42</v>
      </c>
      <c r="W55" s="151">
        <v>2.4</v>
      </c>
      <c r="X55" s="151">
        <v>2.37</v>
      </c>
      <c r="Y55" s="151">
        <v>2.2850000000000001</v>
      </c>
      <c r="Z55" s="151">
        <v>2.19</v>
      </c>
      <c r="AA55" s="151">
        <v>2.1459999999999999</v>
      </c>
      <c r="AB55" s="151">
        <v>2.15</v>
      </c>
      <c r="AC55" s="151">
        <v>2</v>
      </c>
      <c r="AD55" s="151">
        <v>2</v>
      </c>
      <c r="AE55" s="151">
        <v>2</v>
      </c>
      <c r="AF55" s="151">
        <v>2</v>
      </c>
      <c r="AG55" s="151">
        <v>2</v>
      </c>
      <c r="AH55" s="151">
        <v>2</v>
      </c>
      <c r="AI55" s="151">
        <v>2</v>
      </c>
      <c r="AJ55" s="151">
        <v>2</v>
      </c>
      <c r="AK55" s="151">
        <v>2</v>
      </c>
      <c r="AL55" s="151">
        <v>2</v>
      </c>
      <c r="AM55" s="151">
        <v>2</v>
      </c>
      <c r="AN55" s="151">
        <v>2</v>
      </c>
      <c r="AO55" s="151">
        <v>2</v>
      </c>
      <c r="AP55" s="194">
        <v>2</v>
      </c>
      <c r="AQ55" s="153">
        <v>0</v>
      </c>
      <c r="AR55" s="153">
        <v>0</v>
      </c>
      <c r="AS55" s="153">
        <v>1.15449033145541E-3</v>
      </c>
    </row>
    <row r="56" spans="1:45">
      <c r="A56" s="144" t="s">
        <v>402</v>
      </c>
      <c r="B56" s="151">
        <v>20.329999999999998</v>
      </c>
      <c r="C56" s="151">
        <v>22.6</v>
      </c>
      <c r="D56" s="151">
        <v>22.186</v>
      </c>
      <c r="E56" s="151">
        <v>21.783999999999999</v>
      </c>
      <c r="F56" s="151">
        <v>21.425000000000001</v>
      </c>
      <c r="G56" s="151">
        <v>21.3</v>
      </c>
      <c r="H56" s="151">
        <v>22.8</v>
      </c>
      <c r="I56" s="151">
        <v>22.8</v>
      </c>
      <c r="J56" s="151">
        <v>22.8</v>
      </c>
      <c r="K56" s="151">
        <v>22.8</v>
      </c>
      <c r="L56" s="151">
        <v>22.8</v>
      </c>
      <c r="M56" s="151">
        <v>22.8</v>
      </c>
      <c r="N56" s="151">
        <v>22.8</v>
      </c>
      <c r="O56" s="151">
        <v>22.8</v>
      </c>
      <c r="P56" s="151">
        <v>22.8</v>
      </c>
      <c r="Q56" s="151">
        <v>29.5</v>
      </c>
      <c r="R56" s="151">
        <v>29.5</v>
      </c>
      <c r="S56" s="151">
        <v>29.5</v>
      </c>
      <c r="T56" s="151">
        <v>29.5</v>
      </c>
      <c r="U56" s="151">
        <v>29.5</v>
      </c>
      <c r="V56" s="151">
        <v>36</v>
      </c>
      <c r="W56" s="151">
        <v>36</v>
      </c>
      <c r="X56" s="151">
        <v>36</v>
      </c>
      <c r="Y56" s="151">
        <v>39.125999999999998</v>
      </c>
      <c r="Z56" s="151">
        <v>39.125999999999998</v>
      </c>
      <c r="AA56" s="151">
        <v>41.463999999999999</v>
      </c>
      <c r="AB56" s="151">
        <v>41.463999999999999</v>
      </c>
      <c r="AC56" s="151">
        <v>43.662999999999997</v>
      </c>
      <c r="AD56" s="151">
        <v>44.271000000000001</v>
      </c>
      <c r="AE56" s="151">
        <v>46.421999999999997</v>
      </c>
      <c r="AF56" s="151">
        <v>47.097000000000001</v>
      </c>
      <c r="AG56" s="151">
        <v>48.014000000000003</v>
      </c>
      <c r="AH56" s="151">
        <v>48.472000000000001</v>
      </c>
      <c r="AI56" s="151">
        <v>48.363</v>
      </c>
      <c r="AJ56" s="151">
        <v>48.363</v>
      </c>
      <c r="AK56" s="151">
        <v>48.363</v>
      </c>
      <c r="AL56" s="151">
        <v>48.363</v>
      </c>
      <c r="AM56" s="151">
        <v>48.363</v>
      </c>
      <c r="AN56" s="151">
        <v>48.363</v>
      </c>
      <c r="AO56" s="151">
        <v>48.363</v>
      </c>
      <c r="AP56" s="194">
        <v>48.363</v>
      </c>
      <c r="AQ56" s="153">
        <v>0</v>
      </c>
      <c r="AR56" s="153">
        <v>4.1045580955929601E-3</v>
      </c>
      <c r="AS56" s="153">
        <v>2.79173079500891E-2</v>
      </c>
    </row>
    <row r="57" spans="1:45">
      <c r="A57" s="144" t="s">
        <v>403</v>
      </c>
      <c r="B57" s="151">
        <v>16.7</v>
      </c>
      <c r="C57" s="151">
        <v>16.5</v>
      </c>
      <c r="D57" s="151">
        <v>16.75</v>
      </c>
      <c r="E57" s="151">
        <v>16.55</v>
      </c>
      <c r="F57" s="151">
        <v>16.649999999999999</v>
      </c>
      <c r="G57" s="151">
        <v>16.600000000000001</v>
      </c>
      <c r="H57" s="151">
        <v>16.065999999999999</v>
      </c>
      <c r="I57" s="151">
        <v>15.98</v>
      </c>
      <c r="J57" s="151">
        <v>16</v>
      </c>
      <c r="K57" s="151">
        <v>16</v>
      </c>
      <c r="L57" s="151">
        <v>17.100000000000001</v>
      </c>
      <c r="M57" s="151">
        <v>20</v>
      </c>
      <c r="N57" s="151">
        <v>20.991</v>
      </c>
      <c r="O57" s="151">
        <v>20.991</v>
      </c>
      <c r="P57" s="151">
        <v>20.991</v>
      </c>
      <c r="Q57" s="151">
        <v>20.827999999999999</v>
      </c>
      <c r="R57" s="151">
        <v>20.827999999999999</v>
      </c>
      <c r="S57" s="151">
        <v>20.827999999999999</v>
      </c>
      <c r="T57" s="151">
        <v>22.5</v>
      </c>
      <c r="U57" s="151">
        <v>29</v>
      </c>
      <c r="V57" s="151">
        <v>29</v>
      </c>
      <c r="W57" s="151">
        <v>31.506</v>
      </c>
      <c r="X57" s="151">
        <v>34.348999999999997</v>
      </c>
      <c r="Y57" s="151">
        <v>35.255000000000003</v>
      </c>
      <c r="Z57" s="151">
        <v>35.875999999999998</v>
      </c>
      <c r="AA57" s="151">
        <v>36.22</v>
      </c>
      <c r="AB57" s="151">
        <v>37.200000000000003</v>
      </c>
      <c r="AC57" s="151">
        <v>37.200000000000003</v>
      </c>
      <c r="AD57" s="151">
        <v>37.200000000000003</v>
      </c>
      <c r="AE57" s="151">
        <v>37.200000000000003</v>
      </c>
      <c r="AF57" s="151">
        <v>37.200000000000003</v>
      </c>
      <c r="AG57" s="151">
        <v>36.247</v>
      </c>
      <c r="AH57" s="151">
        <v>37.139000000000003</v>
      </c>
      <c r="AI57" s="151">
        <v>37.070999999999998</v>
      </c>
      <c r="AJ57" s="151">
        <v>37.448</v>
      </c>
      <c r="AK57" s="151">
        <v>37.061999999999998</v>
      </c>
      <c r="AL57" s="151">
        <v>37.453000000000003</v>
      </c>
      <c r="AM57" s="151">
        <v>37.453000000000003</v>
      </c>
      <c r="AN57" s="151">
        <v>36.972000000000001</v>
      </c>
      <c r="AO57" s="151">
        <v>36.89</v>
      </c>
      <c r="AP57" s="194">
        <v>36.89</v>
      </c>
      <c r="AQ57" s="153">
        <v>0</v>
      </c>
      <c r="AR57" s="153">
        <v>-8.3647492668659197E-4</v>
      </c>
      <c r="AS57" s="153">
        <v>2.1294574163695099E-2</v>
      </c>
    </row>
    <row r="58" spans="1:45">
      <c r="A58" s="144" t="s">
        <v>435</v>
      </c>
      <c r="B58" s="151" t="s">
        <v>273</v>
      </c>
      <c r="C58" s="151" t="s">
        <v>273</v>
      </c>
      <c r="D58" s="151" t="s">
        <v>273</v>
      </c>
      <c r="E58" s="151" t="s">
        <v>273</v>
      </c>
      <c r="F58" s="151" t="s">
        <v>273</v>
      </c>
      <c r="G58" s="151" t="s">
        <v>273</v>
      </c>
      <c r="H58" s="151" t="s">
        <v>273</v>
      </c>
      <c r="I58" s="151" t="s">
        <v>273</v>
      </c>
      <c r="J58" s="151" t="s">
        <v>273</v>
      </c>
      <c r="K58" s="151" t="s">
        <v>273</v>
      </c>
      <c r="L58" s="151" t="s">
        <v>273</v>
      </c>
      <c r="M58" s="151" t="s">
        <v>273</v>
      </c>
      <c r="N58" s="151" t="s">
        <v>273</v>
      </c>
      <c r="O58" s="151" t="s">
        <v>273</v>
      </c>
      <c r="P58" s="151" t="s">
        <v>273</v>
      </c>
      <c r="Q58" s="151" t="s">
        <v>273</v>
      </c>
      <c r="R58" s="151" t="s">
        <v>273</v>
      </c>
      <c r="S58" s="151" t="s">
        <v>273</v>
      </c>
      <c r="T58" s="151" t="s">
        <v>273</v>
      </c>
      <c r="U58" s="151" t="s">
        <v>273</v>
      </c>
      <c r="V58" s="151" t="s">
        <v>273</v>
      </c>
      <c r="W58" s="151" t="s">
        <v>273</v>
      </c>
      <c r="X58" s="151" t="s">
        <v>273</v>
      </c>
      <c r="Y58" s="151" t="s">
        <v>273</v>
      </c>
      <c r="Z58" s="151" t="s">
        <v>273</v>
      </c>
      <c r="AA58" s="151" t="s">
        <v>273</v>
      </c>
      <c r="AB58" s="151" t="s">
        <v>273</v>
      </c>
      <c r="AC58" s="151" t="s">
        <v>273</v>
      </c>
      <c r="AD58" s="151" t="s">
        <v>273</v>
      </c>
      <c r="AE58" s="151" t="s">
        <v>273</v>
      </c>
      <c r="AF58" s="151" t="s">
        <v>273</v>
      </c>
      <c r="AG58" s="151" t="s">
        <v>273</v>
      </c>
      <c r="AH58" s="151">
        <v>3.5</v>
      </c>
      <c r="AI58" s="151">
        <v>3.5</v>
      </c>
      <c r="AJ58" s="151">
        <v>3.5</v>
      </c>
      <c r="AK58" s="151">
        <v>3.5</v>
      </c>
      <c r="AL58" s="151">
        <v>3.5</v>
      </c>
      <c r="AM58" s="151">
        <v>3.5</v>
      </c>
      <c r="AN58" s="151">
        <v>3.5</v>
      </c>
      <c r="AO58" s="151">
        <v>3.5</v>
      </c>
      <c r="AP58" s="194">
        <v>3.5</v>
      </c>
      <c r="AQ58" s="153">
        <v>0</v>
      </c>
      <c r="AR58" s="153" t="s">
        <v>273</v>
      </c>
      <c r="AS58" s="153">
        <v>2.0203580800469698E-3</v>
      </c>
    </row>
    <row r="59" spans="1:45">
      <c r="A59" s="144" t="s">
        <v>436</v>
      </c>
      <c r="B59" s="151">
        <v>0</v>
      </c>
      <c r="C59" s="151">
        <v>0.2</v>
      </c>
      <c r="D59" s="151">
        <v>0.4</v>
      </c>
      <c r="E59" s="151">
        <v>0.3</v>
      </c>
      <c r="F59" s="151">
        <v>0.3</v>
      </c>
      <c r="G59" s="151">
        <v>0.3</v>
      </c>
      <c r="H59" s="151">
        <v>0.3</v>
      </c>
      <c r="I59" s="151">
        <v>0.3</v>
      </c>
      <c r="J59" s="151">
        <v>0.3</v>
      </c>
      <c r="K59" s="151">
        <v>0.3</v>
      </c>
      <c r="L59" s="151">
        <v>0.3</v>
      </c>
      <c r="M59" s="151">
        <v>0.3</v>
      </c>
      <c r="N59" s="151">
        <v>0.3</v>
      </c>
      <c r="O59" s="151">
        <v>0.3</v>
      </c>
      <c r="P59" s="151">
        <v>0.3</v>
      </c>
      <c r="Q59" s="151">
        <v>0.3</v>
      </c>
      <c r="R59" s="151">
        <v>0.3</v>
      </c>
      <c r="S59" s="151">
        <v>0.2621</v>
      </c>
      <c r="T59" s="151">
        <v>0.2621</v>
      </c>
      <c r="U59" s="151">
        <v>0.2621</v>
      </c>
      <c r="V59" s="151">
        <v>0.2621</v>
      </c>
      <c r="W59" s="151">
        <v>0.56299999999999994</v>
      </c>
      <c r="X59" s="151">
        <v>0.56299999999999994</v>
      </c>
      <c r="Y59" s="151">
        <v>0.56299999999999994</v>
      </c>
      <c r="Z59" s="151">
        <v>0.56299999999999994</v>
      </c>
      <c r="AA59" s="151">
        <v>0.56299999999999994</v>
      </c>
      <c r="AB59" s="151">
        <v>5</v>
      </c>
      <c r="AC59" s="151">
        <v>5</v>
      </c>
      <c r="AD59" s="151">
        <v>5</v>
      </c>
      <c r="AE59" s="151">
        <v>5</v>
      </c>
      <c r="AF59" s="151">
        <v>5</v>
      </c>
      <c r="AG59" s="151">
        <v>5</v>
      </c>
      <c r="AH59" s="151">
        <v>1.5</v>
      </c>
      <c r="AI59" s="151">
        <v>1.5</v>
      </c>
      <c r="AJ59" s="151">
        <v>1.5</v>
      </c>
      <c r="AK59" s="151">
        <v>1.5</v>
      </c>
      <c r="AL59" s="151">
        <v>1.5</v>
      </c>
      <c r="AM59" s="151">
        <v>1.5</v>
      </c>
      <c r="AN59" s="151">
        <v>1.5</v>
      </c>
      <c r="AO59" s="151">
        <v>1.5</v>
      </c>
      <c r="AP59" s="194">
        <v>1.5</v>
      </c>
      <c r="AQ59" s="153">
        <v>0</v>
      </c>
      <c r="AR59" s="153">
        <v>-0.113431849434787</v>
      </c>
      <c r="AS59" s="153">
        <v>8.6586774859156003E-4</v>
      </c>
    </row>
    <row r="60" spans="1:45">
      <c r="A60" s="144" t="s">
        <v>437</v>
      </c>
      <c r="B60" s="151">
        <v>2.180593</v>
      </c>
      <c r="C60" s="151">
        <v>2.4914000000000001</v>
      </c>
      <c r="D60" s="151">
        <v>2.4517000000000002</v>
      </c>
      <c r="E60" s="151">
        <v>2.5154399999999999</v>
      </c>
      <c r="F60" s="151">
        <v>1.8149999999999999</v>
      </c>
      <c r="G60" s="151">
        <v>1.78</v>
      </c>
      <c r="H60" s="151">
        <v>1.7525999999999999</v>
      </c>
      <c r="I60" s="151">
        <v>1.7250000000000001</v>
      </c>
      <c r="J60" s="151">
        <v>1.79</v>
      </c>
      <c r="K60" s="151">
        <v>1.8</v>
      </c>
      <c r="L60" s="151">
        <v>1.7385999999999999</v>
      </c>
      <c r="M60" s="151">
        <v>0.40050000000000002</v>
      </c>
      <c r="N60" s="151">
        <v>0.46750000000000003</v>
      </c>
      <c r="O60" s="151">
        <v>0.36909999999999998</v>
      </c>
      <c r="P60" s="151">
        <v>0.33800000000000002</v>
      </c>
      <c r="Q60" s="151">
        <v>0.377</v>
      </c>
      <c r="R60" s="151">
        <v>0.34</v>
      </c>
      <c r="S60" s="151">
        <v>0.31390000000000001</v>
      </c>
      <c r="T60" s="151">
        <v>0.28999999999999998</v>
      </c>
      <c r="U60" s="151">
        <v>0.308</v>
      </c>
      <c r="V60" s="151">
        <v>0.42520000000000002</v>
      </c>
      <c r="W60" s="151">
        <v>0.52600000000000002</v>
      </c>
      <c r="X60" s="151">
        <v>0.501</v>
      </c>
      <c r="Y60" s="151">
        <v>0.64990000000000003</v>
      </c>
      <c r="Z60" s="151">
        <v>0.68069999999999997</v>
      </c>
      <c r="AA60" s="151">
        <v>0.56000000000000005</v>
      </c>
      <c r="AB60" s="151">
        <v>0.59599999999999997</v>
      </c>
      <c r="AC60" s="151">
        <v>0.60099999999999998</v>
      </c>
      <c r="AD60" s="151">
        <v>0.57699999999999996</v>
      </c>
      <c r="AE60" s="151">
        <v>0.42499999999999999</v>
      </c>
      <c r="AF60" s="151">
        <v>0.42499999999999999</v>
      </c>
      <c r="AG60" s="151">
        <v>0.42499999999999999</v>
      </c>
      <c r="AH60" s="151">
        <v>0.42499999999999999</v>
      </c>
      <c r="AI60" s="151">
        <v>0.42499999999999999</v>
      </c>
      <c r="AJ60" s="151">
        <v>0.42499999999999999</v>
      </c>
      <c r="AK60" s="151">
        <v>0.42499999999999999</v>
      </c>
      <c r="AL60" s="151">
        <v>0.42499999999999999</v>
      </c>
      <c r="AM60" s="151">
        <v>0.42499999999999999</v>
      </c>
      <c r="AN60" s="151">
        <v>0.42499999999999999</v>
      </c>
      <c r="AO60" s="151">
        <v>0.42499999999999999</v>
      </c>
      <c r="AP60" s="194">
        <v>0.42499999999999999</v>
      </c>
      <c r="AQ60" s="153">
        <v>0</v>
      </c>
      <c r="AR60" s="153">
        <v>0</v>
      </c>
      <c r="AS60" s="153">
        <v>2.4532919543427501E-4</v>
      </c>
    </row>
    <row r="61" spans="1:45">
      <c r="A61" s="144" t="s">
        <v>390</v>
      </c>
      <c r="B61" s="151">
        <v>0.55810999999999999</v>
      </c>
      <c r="C61" s="151">
        <v>0.57553900000000002</v>
      </c>
      <c r="D61" s="151">
        <v>0.65024499999999996</v>
      </c>
      <c r="E61" s="151">
        <v>0.71007399999999998</v>
      </c>
      <c r="F61" s="151">
        <v>0.98255000000000003</v>
      </c>
      <c r="G61" s="151">
        <v>1.0063833333333301</v>
      </c>
      <c r="H61" s="151">
        <v>0.98175666666666594</v>
      </c>
      <c r="I61" s="151">
        <v>0.95457999999999998</v>
      </c>
      <c r="J61" s="151">
        <v>0.95625333333333296</v>
      </c>
      <c r="K61" s="151">
        <v>0.90792666666666599</v>
      </c>
      <c r="L61" s="151">
        <v>0.88871</v>
      </c>
      <c r="M61" s="151">
        <v>0.81188233333333304</v>
      </c>
      <c r="N61" s="151">
        <v>0.75818066666666695</v>
      </c>
      <c r="O61" s="151">
        <v>0.63447299999999995</v>
      </c>
      <c r="P61" s="151">
        <v>0.581646</v>
      </c>
      <c r="Q61" s="151">
        <v>0.66522800000000004</v>
      </c>
      <c r="R61" s="151">
        <v>0.67073799999999995</v>
      </c>
      <c r="S61" s="151">
        <v>0.69348600000000005</v>
      </c>
      <c r="T61" s="151">
        <v>0.69948600000000005</v>
      </c>
      <c r="U61" s="151">
        <v>0.69842400000000004</v>
      </c>
      <c r="V61" s="151">
        <v>0.67832000000000003</v>
      </c>
      <c r="W61" s="151">
        <v>0.61463800000000002</v>
      </c>
      <c r="X61" s="151">
        <v>0.569438</v>
      </c>
      <c r="Y61" s="151">
        <v>0.55443799999999999</v>
      </c>
      <c r="Z61" s="151">
        <v>0.56313800000000003</v>
      </c>
      <c r="AA61" s="151">
        <v>0.54599699999999995</v>
      </c>
      <c r="AB61" s="151">
        <v>0.65452600000000005</v>
      </c>
      <c r="AC61" s="151">
        <v>0.65907400000000005</v>
      </c>
      <c r="AD61" s="151">
        <v>0.65829000000000004</v>
      </c>
      <c r="AE61" s="151">
        <v>0.62148999999999999</v>
      </c>
      <c r="AF61" s="151">
        <v>2.2661220000000002</v>
      </c>
      <c r="AG61" s="151">
        <v>2.1760220000000001</v>
      </c>
      <c r="AH61" s="151">
        <v>3.6731120000000002</v>
      </c>
      <c r="AI61" s="151">
        <v>3.6734119999999999</v>
      </c>
      <c r="AJ61" s="151">
        <v>3.74964866666667</v>
      </c>
      <c r="AK61" s="151">
        <v>3.99897533333333</v>
      </c>
      <c r="AL61" s="151">
        <v>3.9515720000000001</v>
      </c>
      <c r="AM61" s="151">
        <v>3.8859709875965298</v>
      </c>
      <c r="AN61" s="151">
        <v>3.8073700836651998</v>
      </c>
      <c r="AO61" s="151">
        <v>3.73888392233374</v>
      </c>
      <c r="AP61" s="194">
        <v>3.8229500820879498</v>
      </c>
      <c r="AQ61" s="153">
        <v>2.24842925055946E-2</v>
      </c>
      <c r="AR61" s="153">
        <v>0.19654981432385699</v>
      </c>
      <c r="AS61" s="153">
        <v>2.2067794537036101E-3</v>
      </c>
    </row>
    <row r="62" spans="1:45" s="145" customFormat="1">
      <c r="A62" s="154" t="s">
        <v>333</v>
      </c>
      <c r="B62" s="155">
        <v>53.436518</v>
      </c>
      <c r="C62" s="155">
        <v>56.281771999999997</v>
      </c>
      <c r="D62" s="155">
        <v>58.270780000000002</v>
      </c>
      <c r="E62" s="155">
        <v>58.038758000000001</v>
      </c>
      <c r="F62" s="155">
        <v>57.766581000000002</v>
      </c>
      <c r="G62" s="155">
        <v>57.037383333333402</v>
      </c>
      <c r="H62" s="155">
        <v>57.966056666666702</v>
      </c>
      <c r="I62" s="155">
        <v>58.663580000000003</v>
      </c>
      <c r="J62" s="155">
        <v>58.996753333333302</v>
      </c>
      <c r="K62" s="155">
        <v>59.0865266666667</v>
      </c>
      <c r="L62" s="155">
        <v>58.725810000000003</v>
      </c>
      <c r="M62" s="155">
        <v>60.3719823333333</v>
      </c>
      <c r="N62" s="155">
        <v>61.079080666666698</v>
      </c>
      <c r="O62" s="155">
        <v>61.233072999999997</v>
      </c>
      <c r="P62" s="155">
        <v>65.008346000000003</v>
      </c>
      <c r="Q62" s="155">
        <v>71.952928</v>
      </c>
      <c r="R62" s="155">
        <v>74.932237999999998</v>
      </c>
      <c r="S62" s="155">
        <v>75.258786000000001</v>
      </c>
      <c r="T62" s="155">
        <v>77.172286</v>
      </c>
      <c r="U62" s="155">
        <v>84.719524000000007</v>
      </c>
      <c r="V62" s="155">
        <v>92.904432999999997</v>
      </c>
      <c r="W62" s="155">
        <v>96.607551000000001</v>
      </c>
      <c r="X62" s="155">
        <v>101.601438</v>
      </c>
      <c r="Y62" s="155">
        <v>106.524338</v>
      </c>
      <c r="Z62" s="155">
        <v>107.902838</v>
      </c>
      <c r="AA62" s="155">
        <v>111.748997</v>
      </c>
      <c r="AB62" s="155">
        <v>117.579526</v>
      </c>
      <c r="AC62" s="155">
        <v>120.03807399999999</v>
      </c>
      <c r="AD62" s="155">
        <v>120.75129</v>
      </c>
      <c r="AE62" s="155">
        <v>122.97349</v>
      </c>
      <c r="AF62" s="155">
        <v>124.948122</v>
      </c>
      <c r="AG62" s="155">
        <v>124.622022</v>
      </c>
      <c r="AH62" s="155">
        <v>127.369112</v>
      </c>
      <c r="AI62" s="155">
        <v>127.521412</v>
      </c>
      <c r="AJ62" s="155">
        <v>126.756648666667</v>
      </c>
      <c r="AK62" s="155">
        <v>127.627975333333</v>
      </c>
      <c r="AL62" s="155">
        <v>127.88157200000001</v>
      </c>
      <c r="AM62" s="155">
        <v>126.617970987597</v>
      </c>
      <c r="AN62" s="155">
        <v>125.70637008366501</v>
      </c>
      <c r="AO62" s="155">
        <v>125.027883922334</v>
      </c>
      <c r="AP62" s="155">
        <v>125.111950082088</v>
      </c>
      <c r="AQ62" s="156">
        <v>6.7237928945873603E-4</v>
      </c>
      <c r="AR62" s="156">
        <v>1.65817125979051E-3</v>
      </c>
      <c r="AS62" s="156">
        <v>7.2220268359651493E-2</v>
      </c>
    </row>
    <row r="63" spans="1:45">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c r="AC63" s="151"/>
      <c r="AD63" s="151"/>
      <c r="AE63" s="151"/>
      <c r="AF63" s="151"/>
      <c r="AG63" s="151"/>
      <c r="AH63" s="151"/>
      <c r="AI63" s="151"/>
      <c r="AJ63" s="151"/>
      <c r="AK63" s="151"/>
      <c r="AL63" s="151"/>
      <c r="AM63" s="151"/>
      <c r="AN63" s="151"/>
      <c r="AO63" s="151"/>
      <c r="AP63" s="194"/>
      <c r="AQ63" s="153"/>
      <c r="AR63" s="153"/>
      <c r="AS63" s="153"/>
    </row>
    <row r="64" spans="1:45">
      <c r="A64" s="144" t="s">
        <v>334</v>
      </c>
      <c r="B64" s="151">
        <v>2.1228111260493701</v>
      </c>
      <c r="C64" s="151">
        <v>2.6184482126647501</v>
      </c>
      <c r="D64" s="151">
        <v>2.9310518066341</v>
      </c>
      <c r="E64" s="151">
        <v>2.4907650545646001</v>
      </c>
      <c r="F64" s="151">
        <v>2.5599529727469501</v>
      </c>
      <c r="G64" s="151">
        <v>2.4593160008453498</v>
      </c>
      <c r="H64" s="151">
        <v>2.8744435099394501</v>
      </c>
      <c r="I64" s="151">
        <v>2.9058925636586999</v>
      </c>
      <c r="J64" s="151">
        <v>3.1889340471319501</v>
      </c>
      <c r="K64" s="151">
        <v>3.1008766967180499</v>
      </c>
      <c r="L64" s="151">
        <v>3.1574849934126998</v>
      </c>
      <c r="M64" s="151">
        <v>3.2266729115950499</v>
      </c>
      <c r="N64" s="151">
        <v>3.2203831008511998</v>
      </c>
      <c r="O64" s="151">
        <v>3.2581219653143001</v>
      </c>
      <c r="P64" s="151">
        <v>3.81791512151695</v>
      </c>
      <c r="Q64" s="151">
        <v>3.7990456892853999</v>
      </c>
      <c r="R64" s="151">
        <v>3.81791512151695</v>
      </c>
      <c r="S64" s="151">
        <v>4.0380584975516998</v>
      </c>
      <c r="T64" s="151">
        <v>4.77396635458215</v>
      </c>
      <c r="U64" s="151">
        <v>4.7425173008629002</v>
      </c>
      <c r="V64" s="151">
        <v>4.9437912446660999</v>
      </c>
      <c r="W64" s="151">
        <v>4.9563708661538</v>
      </c>
      <c r="X64" s="151">
        <v>4.5726924107789504</v>
      </c>
      <c r="Y64" s="151">
        <v>3.7494379519486598</v>
      </c>
      <c r="Z64" s="151">
        <v>3.8892604447844401</v>
      </c>
      <c r="AA64" s="151">
        <v>3.7183411276310601</v>
      </c>
      <c r="AB64" s="151">
        <v>3.5145198104766</v>
      </c>
      <c r="AC64" s="151">
        <v>3.4289595149280099</v>
      </c>
      <c r="AD64" s="151">
        <v>4.2392003553292801</v>
      </c>
      <c r="AE64" s="151">
        <v>4.0613999852221303</v>
      </c>
      <c r="AF64" s="151">
        <v>3.83107969540383</v>
      </c>
      <c r="AG64" s="151">
        <v>3.8729446757148902</v>
      </c>
      <c r="AH64" s="151">
        <v>3.9219674606524602</v>
      </c>
      <c r="AI64" s="151">
        <v>3.95749860154447</v>
      </c>
      <c r="AJ64" s="151">
        <v>2.3903420957597699</v>
      </c>
      <c r="AK64" s="151">
        <v>2.3903420957597699</v>
      </c>
      <c r="AL64" s="151">
        <v>2.3903420957597699</v>
      </c>
      <c r="AM64" s="151">
        <v>2.3903420957597699</v>
      </c>
      <c r="AN64" s="151">
        <v>2.3903420957597699</v>
      </c>
      <c r="AO64" s="151">
        <v>2.3903420957597699</v>
      </c>
      <c r="AP64" s="194">
        <v>2.3903420957597699</v>
      </c>
      <c r="AQ64" s="153">
        <v>0</v>
      </c>
      <c r="AR64" s="153">
        <v>-5.1628641077893299E-2</v>
      </c>
      <c r="AS64" s="153">
        <v>1.3798134192127599E-3</v>
      </c>
    </row>
    <row r="65" spans="1:45">
      <c r="A65" s="144" t="s">
        <v>404</v>
      </c>
      <c r="B65" s="151">
        <v>1.294</v>
      </c>
      <c r="C65" s="151">
        <v>1.5</v>
      </c>
      <c r="D65" s="151">
        <v>1.4452499999999999</v>
      </c>
      <c r="E65" s="151">
        <v>1.5269999999999999</v>
      </c>
      <c r="F65" s="151">
        <v>1.47027</v>
      </c>
      <c r="G65" s="151">
        <v>1.4430000000000001</v>
      </c>
      <c r="H65" s="151">
        <v>1.4750000000000001</v>
      </c>
      <c r="I65" s="151">
        <v>1.6</v>
      </c>
      <c r="J65" s="151">
        <v>1.2</v>
      </c>
      <c r="K65" s="151">
        <v>1.1516999999999999</v>
      </c>
      <c r="L65" s="151">
        <v>1.1240000000000001</v>
      </c>
      <c r="M65" s="151">
        <v>1.1499999999999999</v>
      </c>
      <c r="N65" s="151">
        <v>1.1299999999999999</v>
      </c>
      <c r="O65" s="151">
        <v>1.25</v>
      </c>
      <c r="P65" s="151">
        <v>1.1879999999999999</v>
      </c>
      <c r="Q65" s="151">
        <v>1.1240000000000001</v>
      </c>
      <c r="R65" s="151">
        <v>1.0900000000000001</v>
      </c>
      <c r="S65" s="151">
        <v>1.06</v>
      </c>
      <c r="T65" s="151">
        <v>1.02</v>
      </c>
      <c r="U65" s="151">
        <v>1.3</v>
      </c>
      <c r="V65" s="151">
        <v>1.23</v>
      </c>
      <c r="W65" s="151">
        <v>1.1599999999999999</v>
      </c>
      <c r="X65" s="151">
        <v>1.1000000000000001</v>
      </c>
      <c r="Y65" s="151">
        <v>1.05</v>
      </c>
      <c r="Z65" s="151">
        <v>1.1203000000000001</v>
      </c>
      <c r="AA65" s="151">
        <v>1.105</v>
      </c>
      <c r="AB65" s="151">
        <v>1.2</v>
      </c>
      <c r="AC65" s="151">
        <v>1.0780000000000001</v>
      </c>
      <c r="AD65" s="151">
        <v>1.0780000000000001</v>
      </c>
      <c r="AE65" s="151">
        <v>1.1000000000000001</v>
      </c>
      <c r="AF65" s="151">
        <v>1.1000000000000001</v>
      </c>
      <c r="AG65" s="151">
        <v>1.1000000000000001</v>
      </c>
      <c r="AH65" s="151">
        <v>1.1000000000000001</v>
      </c>
      <c r="AI65" s="151">
        <v>1.1000000000000001</v>
      </c>
      <c r="AJ65" s="151">
        <v>1.1000000000000001</v>
      </c>
      <c r="AK65" s="151">
        <v>1.1000000000000001</v>
      </c>
      <c r="AL65" s="151">
        <v>1.1000000000000001</v>
      </c>
      <c r="AM65" s="151">
        <v>1.1000000000000001</v>
      </c>
      <c r="AN65" s="151">
        <v>1.1000000000000001</v>
      </c>
      <c r="AO65" s="151">
        <v>1.1000000000000001</v>
      </c>
      <c r="AP65" s="194">
        <v>1.1000000000000001</v>
      </c>
      <c r="AQ65" s="153">
        <v>0</v>
      </c>
      <c r="AR65" s="153">
        <v>0</v>
      </c>
      <c r="AS65" s="153">
        <v>6.3496968230047804E-4</v>
      </c>
    </row>
    <row r="66" spans="1:45">
      <c r="A66" s="144" t="s">
        <v>336</v>
      </c>
      <c r="B66" s="151">
        <v>13.3526212</v>
      </c>
      <c r="C66" s="151">
        <v>13.2904628</v>
      </c>
      <c r="D66" s="151">
        <v>13.2588705</v>
      </c>
      <c r="E66" s="151">
        <v>14.880852900000001</v>
      </c>
      <c r="F66" s="151">
        <v>16.3645915</v>
      </c>
      <c r="G66" s="151">
        <v>17.087696000000001</v>
      </c>
      <c r="H66" s="151">
        <v>17.161289199999999</v>
      </c>
      <c r="I66" s="151">
        <v>17.423483300000001</v>
      </c>
      <c r="J66" s="151">
        <v>17.283626900000002</v>
      </c>
      <c r="K66" s="151">
        <v>16.0584907</v>
      </c>
      <c r="L66" s="151">
        <v>16.019715000000001</v>
      </c>
      <c r="M66" s="151">
        <v>15.513211999999999</v>
      </c>
      <c r="N66" s="151">
        <v>15.193110900000001</v>
      </c>
      <c r="O66" s="151">
        <v>16.435326</v>
      </c>
      <c r="P66" s="151">
        <v>16.257940000000001</v>
      </c>
      <c r="Q66" s="151">
        <v>16.355062499999999</v>
      </c>
      <c r="R66" s="151">
        <v>16.444488499999999</v>
      </c>
      <c r="S66" s="151">
        <v>17.0215061</v>
      </c>
      <c r="T66" s="151">
        <v>17.422823600000001</v>
      </c>
      <c r="U66" s="151">
        <v>15.1119</v>
      </c>
      <c r="V66" s="151">
        <v>15.190300000000001</v>
      </c>
      <c r="W66" s="151">
        <v>15.4115</v>
      </c>
      <c r="X66" s="151">
        <v>15.508699999999999</v>
      </c>
      <c r="Y66" s="151">
        <v>15.4757</v>
      </c>
      <c r="Z66" s="151">
        <v>18.258876069999999</v>
      </c>
      <c r="AA66" s="151">
        <v>18.249655662999999</v>
      </c>
      <c r="AB66" s="151">
        <v>20.220299775000001</v>
      </c>
      <c r="AC66" s="151">
        <v>20.762501341</v>
      </c>
      <c r="AD66" s="151">
        <v>21.186851900000001</v>
      </c>
      <c r="AE66" s="151">
        <v>21.617621339999999</v>
      </c>
      <c r="AF66" s="151">
        <v>23.268007489999999</v>
      </c>
      <c r="AG66" s="151">
        <v>23.746847070000001</v>
      </c>
      <c r="AH66" s="151">
        <v>24.427835589000001</v>
      </c>
      <c r="AI66" s="151">
        <v>24.682514973</v>
      </c>
      <c r="AJ66" s="151">
        <v>25.166455500000001</v>
      </c>
      <c r="AK66" s="151">
        <v>25.626464309999999</v>
      </c>
      <c r="AL66" s="151">
        <v>25.663817989999998</v>
      </c>
      <c r="AM66" s="151">
        <v>25.9482</v>
      </c>
      <c r="AN66" s="151">
        <v>26.190090000000001</v>
      </c>
      <c r="AO66" s="151">
        <v>25.962757379999999</v>
      </c>
      <c r="AP66" s="194">
        <v>25.962757379999999</v>
      </c>
      <c r="AQ66" s="153">
        <v>0</v>
      </c>
      <c r="AR66" s="153">
        <v>1.8484188007334101E-2</v>
      </c>
      <c r="AS66" s="153">
        <v>1.49868761865663E-2</v>
      </c>
    </row>
    <row r="67" spans="1:45">
      <c r="A67" s="144" t="s">
        <v>338</v>
      </c>
      <c r="B67" s="151">
        <v>2.7569588999999999</v>
      </c>
      <c r="C67" s="151">
        <v>3.4824000000000002</v>
      </c>
      <c r="D67" s="151">
        <v>3.5047000000000001</v>
      </c>
      <c r="E67" s="151">
        <v>3.62</v>
      </c>
      <c r="F67" s="151">
        <v>3.76</v>
      </c>
      <c r="G67" s="151">
        <v>3.7613102999999999</v>
      </c>
      <c r="H67" s="151">
        <v>4.6349999999999998</v>
      </c>
      <c r="I67" s="151">
        <v>4.4156000000000004</v>
      </c>
      <c r="J67" s="151">
        <v>4.4634999999999998</v>
      </c>
      <c r="K67" s="151">
        <v>4.3453999999999997</v>
      </c>
      <c r="L67" s="151">
        <v>5.5631640000000004</v>
      </c>
      <c r="M67" s="151">
        <v>6.1256000000000004</v>
      </c>
      <c r="N67" s="151">
        <v>5.91</v>
      </c>
      <c r="O67" s="151">
        <v>5.86</v>
      </c>
      <c r="P67" s="151">
        <v>5.8072999999999997</v>
      </c>
      <c r="Q67" s="151">
        <v>5.5097763000000004</v>
      </c>
      <c r="R67" s="151">
        <v>5.4869604000000001</v>
      </c>
      <c r="S67" s="151">
        <v>5.6254371000000001</v>
      </c>
      <c r="T67" s="151">
        <v>5.3942661000000003</v>
      </c>
      <c r="U67" s="151">
        <v>4.9722096000000002</v>
      </c>
      <c r="V67" s="151">
        <v>5.2899003000000002</v>
      </c>
      <c r="W67" s="151">
        <v>5.5134660000000002</v>
      </c>
      <c r="X67" s="151">
        <v>5.5763414999999998</v>
      </c>
      <c r="Y67" s="151">
        <v>5.7311582999999997</v>
      </c>
      <c r="Z67" s="151">
        <v>5.5652723999999996</v>
      </c>
      <c r="AA67" s="151">
        <v>5.9188812000000004</v>
      </c>
      <c r="AB67" s="151">
        <v>5.6926800000000002</v>
      </c>
      <c r="AC67" s="151">
        <v>5.4592499999999999</v>
      </c>
      <c r="AD67" s="151">
        <v>5.7980999999999998</v>
      </c>
      <c r="AE67" s="151">
        <v>5.8228736999999997</v>
      </c>
      <c r="AF67" s="151">
        <v>5.8331898000000004</v>
      </c>
      <c r="AG67" s="151">
        <v>5.7035232000000002</v>
      </c>
      <c r="AH67" s="151">
        <v>5.7197126999999996</v>
      </c>
      <c r="AI67" s="151">
        <v>5.7110306099999999</v>
      </c>
      <c r="AJ67" s="151">
        <v>5.7434096099999996</v>
      </c>
      <c r="AK67" s="151">
        <v>4.7860680000000002</v>
      </c>
      <c r="AL67" s="151">
        <v>4.6782383999999997</v>
      </c>
      <c r="AM67" s="151">
        <v>4.54886547</v>
      </c>
      <c r="AN67" s="151">
        <v>4.4765774699999996</v>
      </c>
      <c r="AO67" s="151">
        <v>4.66061431416614</v>
      </c>
      <c r="AP67" s="194">
        <v>4.5432921809788898</v>
      </c>
      <c r="AQ67" s="153">
        <v>-2.5173104933966101E-2</v>
      </c>
      <c r="AR67" s="153">
        <v>-2.2018635296810699E-2</v>
      </c>
      <c r="AS67" s="153">
        <v>2.6225934479585499E-3</v>
      </c>
    </row>
    <row r="68" spans="1:45">
      <c r="A68" s="144" t="s">
        <v>339</v>
      </c>
      <c r="B68" s="151">
        <v>11.603</v>
      </c>
      <c r="C68" s="151">
        <v>11.018000000000001</v>
      </c>
      <c r="D68" s="151">
        <v>10.534000000000001</v>
      </c>
      <c r="E68" s="151">
        <v>10.08</v>
      </c>
      <c r="F68" s="151">
        <v>9.6110000000000007</v>
      </c>
      <c r="G68" s="151">
        <v>9.18</v>
      </c>
      <c r="H68" s="151">
        <v>9</v>
      </c>
      <c r="I68" s="151">
        <v>9</v>
      </c>
      <c r="J68" s="151">
        <v>9</v>
      </c>
      <c r="K68" s="151">
        <v>5.1139999999999999</v>
      </c>
      <c r="L68" s="151">
        <v>5.415</v>
      </c>
      <c r="M68" s="151">
        <v>5.9089999999999998</v>
      </c>
      <c r="N68" s="151">
        <v>5.5979999999999999</v>
      </c>
      <c r="O68" s="151">
        <v>5.1669999999999998</v>
      </c>
      <c r="P68" s="151">
        <v>4.9800000000000004</v>
      </c>
      <c r="Q68" s="151">
        <v>4.9800000000000004</v>
      </c>
      <c r="R68" s="151">
        <v>4.7300000000000004</v>
      </c>
      <c r="S68" s="151">
        <v>4.87</v>
      </c>
      <c r="T68" s="151">
        <v>5.0999999999999996</v>
      </c>
      <c r="U68" s="151">
        <v>5.2</v>
      </c>
      <c r="V68" s="151">
        <v>5.12</v>
      </c>
      <c r="W68" s="151">
        <v>5.0999999999999996</v>
      </c>
      <c r="X68" s="151">
        <v>4.72</v>
      </c>
      <c r="Y68" s="151">
        <v>4.7300000000000004</v>
      </c>
      <c r="Z68" s="151">
        <v>4.3</v>
      </c>
      <c r="AA68" s="151">
        <v>4.1900000000000004</v>
      </c>
      <c r="AB68" s="151">
        <v>4.37</v>
      </c>
      <c r="AC68" s="151">
        <v>3.98874</v>
      </c>
      <c r="AD68" s="151">
        <v>3.7475000000000001</v>
      </c>
      <c r="AE68" s="151">
        <v>4.3029999999999999</v>
      </c>
      <c r="AF68" s="151">
        <v>4.2300000000000004</v>
      </c>
      <c r="AG68" s="151">
        <v>3.74133</v>
      </c>
      <c r="AH68" s="151">
        <v>3.74133</v>
      </c>
      <c r="AI68" s="151">
        <v>3.6924999999999999</v>
      </c>
      <c r="AJ68" s="151">
        <v>3.6244999999999998</v>
      </c>
      <c r="AK68" s="151">
        <v>3.6025299999999998</v>
      </c>
      <c r="AL68" s="151">
        <v>3.3069000000000002</v>
      </c>
      <c r="AM68" s="151">
        <v>3.1709000000000001</v>
      </c>
      <c r="AN68" s="151">
        <v>3.1543000000000001</v>
      </c>
      <c r="AO68" s="151">
        <v>2.4839699999999998</v>
      </c>
      <c r="AP68" s="194">
        <v>2.44</v>
      </c>
      <c r="AQ68" s="153">
        <v>-1.7701502031023102E-2</v>
      </c>
      <c r="AR68" s="153">
        <v>-5.34632072989688E-2</v>
      </c>
      <c r="AS68" s="153">
        <v>1.4084782043755999E-3</v>
      </c>
    </row>
    <row r="69" spans="1:45">
      <c r="A69" s="144" t="s">
        <v>341</v>
      </c>
      <c r="B69" s="151">
        <v>1.450251</v>
      </c>
      <c r="C69" s="151">
        <v>1.438965</v>
      </c>
      <c r="D69" s="151">
        <v>1.6113900000000001</v>
      </c>
      <c r="E69" s="151">
        <v>1.8509040000000001</v>
      </c>
      <c r="F69" s="151">
        <v>1.922382</v>
      </c>
      <c r="G69" s="151">
        <v>1.895421</v>
      </c>
      <c r="H69" s="151">
        <v>1.8220620000000001</v>
      </c>
      <c r="I69" s="151">
        <v>1.8320939999999999</v>
      </c>
      <c r="J69" s="151">
        <v>1.9148579999999999</v>
      </c>
      <c r="K69" s="151">
        <v>1.845261</v>
      </c>
      <c r="L69" s="151">
        <v>1.9092150000000001</v>
      </c>
      <c r="M69" s="151">
        <v>3.5199780000000001</v>
      </c>
      <c r="N69" s="151">
        <v>3.8341050000000001</v>
      </c>
      <c r="O69" s="151">
        <v>2.6960999999999999</v>
      </c>
      <c r="P69" s="151">
        <v>2.5782240000000001</v>
      </c>
      <c r="Q69" s="151">
        <v>2.508</v>
      </c>
      <c r="R69" s="151">
        <v>2.4139499999999998</v>
      </c>
      <c r="S69" s="151">
        <v>2.43276</v>
      </c>
      <c r="T69" s="151">
        <v>2.1443400000000001</v>
      </c>
      <c r="U69" s="151">
        <v>2.1255299999999999</v>
      </c>
      <c r="V69" s="151">
        <v>2.1255299999999999</v>
      </c>
      <c r="W69" s="151">
        <v>2.6522100000000002</v>
      </c>
      <c r="X69" s="151">
        <v>2.8528500000000001</v>
      </c>
      <c r="Y69" s="151">
        <v>3.02841</v>
      </c>
      <c r="Z69" s="151">
        <v>3.3231000000000002</v>
      </c>
      <c r="AA69" s="151">
        <v>3.2942580000000001</v>
      </c>
      <c r="AB69" s="151">
        <v>2.7061320000000002</v>
      </c>
      <c r="AC69" s="151">
        <v>3.4221659999999998</v>
      </c>
      <c r="AD69" s="151">
        <v>3.4591590000000001</v>
      </c>
      <c r="AE69" s="151">
        <v>3.6339999999999999</v>
      </c>
      <c r="AF69" s="151">
        <v>3.5720000000000001</v>
      </c>
      <c r="AG69" s="151">
        <v>3.7389999999999999</v>
      </c>
      <c r="AH69" s="151">
        <v>3.6880000000000002</v>
      </c>
      <c r="AI69" s="151">
        <v>3.8</v>
      </c>
      <c r="AJ69" s="151">
        <v>3.6</v>
      </c>
      <c r="AK69" s="151">
        <v>3.0179999999999998</v>
      </c>
      <c r="AL69" s="151">
        <v>2.8355999999999999</v>
      </c>
      <c r="AM69" s="151">
        <v>2.7317999999999998</v>
      </c>
      <c r="AN69" s="151">
        <v>2.7317999999999998</v>
      </c>
      <c r="AO69" s="151">
        <v>2.7317999999999998</v>
      </c>
      <c r="AP69" s="194">
        <v>2.7317999999999998</v>
      </c>
      <c r="AQ69" s="153">
        <v>0</v>
      </c>
      <c r="AR69" s="153">
        <v>-2.8133980204212199E-2</v>
      </c>
      <c r="AS69" s="153">
        <v>1.5769183437349501E-3</v>
      </c>
    </row>
    <row r="70" spans="1:45">
      <c r="A70" s="144" t="s">
        <v>349</v>
      </c>
      <c r="B70" s="151">
        <v>4.1899999999999999E-4</v>
      </c>
      <c r="C70" s="151">
        <v>1.5209500000000001E-2</v>
      </c>
      <c r="D70" s="151">
        <v>0.03</v>
      </c>
      <c r="E70" s="151">
        <v>0.03</v>
      </c>
      <c r="F70" s="151">
        <v>5.8000000000000003E-2</v>
      </c>
      <c r="G70" s="151">
        <v>0.109</v>
      </c>
      <c r="H70" s="151">
        <v>0.104</v>
      </c>
      <c r="I70" s="151">
        <v>0.104</v>
      </c>
      <c r="J70" s="151">
        <v>0.104</v>
      </c>
      <c r="K70" s="151">
        <v>0.23069999999999999</v>
      </c>
      <c r="L70" s="151">
        <v>0.26140000000000002</v>
      </c>
      <c r="M70" s="151">
        <v>0.22</v>
      </c>
      <c r="N70" s="151">
        <v>0.17860000000000001</v>
      </c>
      <c r="O70" s="151">
        <v>0.21809999999999999</v>
      </c>
      <c r="P70" s="151">
        <v>0.23080000000000001</v>
      </c>
      <c r="Q70" s="151">
        <v>0.29520000000000002</v>
      </c>
      <c r="R70" s="151">
        <v>0.2412</v>
      </c>
      <c r="S70" s="151">
        <v>0.29630000000000001</v>
      </c>
      <c r="T70" s="151">
        <v>0.38829999999999998</v>
      </c>
      <c r="U70" s="151">
        <v>0.35847000000000001</v>
      </c>
      <c r="V70" s="151">
        <v>0.51500000000000001</v>
      </c>
      <c r="W70" s="151">
        <v>0.58399999999999996</v>
      </c>
      <c r="X70" s="151">
        <v>0.69199999999999995</v>
      </c>
      <c r="Y70" s="151">
        <v>0.5</v>
      </c>
      <c r="Z70" s="151">
        <v>0.52729999999999999</v>
      </c>
      <c r="AA70" s="151">
        <v>0.45300000000000001</v>
      </c>
      <c r="AB70" s="151">
        <v>0.46100000000000002</v>
      </c>
      <c r="AC70" s="151">
        <v>0.46100000000000002</v>
      </c>
      <c r="AD70" s="151">
        <v>0.45400000000000001</v>
      </c>
      <c r="AE70" s="151">
        <v>0.435</v>
      </c>
      <c r="AF70" s="151">
        <v>0.442</v>
      </c>
      <c r="AG70" s="151">
        <v>0.45327000000000001</v>
      </c>
      <c r="AH70" s="151">
        <v>0.44882</v>
      </c>
      <c r="AI70" s="151">
        <v>0.46179999999999999</v>
      </c>
      <c r="AJ70" s="151">
        <v>0.40483000000000002</v>
      </c>
      <c r="AK70" s="151">
        <v>0.39635999999999999</v>
      </c>
      <c r="AL70" s="151">
        <v>0.34938999999999998</v>
      </c>
      <c r="AM70" s="151">
        <v>0.32250000000000001</v>
      </c>
      <c r="AN70" s="151">
        <v>0.29260000000000003</v>
      </c>
      <c r="AO70" s="151">
        <v>0.25274999999999997</v>
      </c>
      <c r="AP70" s="194">
        <v>0.25274999999999997</v>
      </c>
      <c r="AQ70" s="153">
        <v>0</v>
      </c>
      <c r="AR70" s="153">
        <v>-5.2846887575652902E-2</v>
      </c>
      <c r="AS70" s="153">
        <v>1.4589871563767799E-4</v>
      </c>
    </row>
    <row r="71" spans="1:45">
      <c r="A71" s="144" t="s">
        <v>350</v>
      </c>
      <c r="B71" s="151">
        <v>0</v>
      </c>
      <c r="C71" s="151">
        <v>0</v>
      </c>
      <c r="D71" s="151">
        <v>0</v>
      </c>
      <c r="E71" s="151">
        <v>0</v>
      </c>
      <c r="F71" s="151">
        <v>0</v>
      </c>
      <c r="G71" s="151">
        <v>0</v>
      </c>
      <c r="H71" s="151">
        <v>0</v>
      </c>
      <c r="I71" s="151">
        <v>2.1899999999999999E-2</v>
      </c>
      <c r="J71" s="151">
        <v>5.11E-2</v>
      </c>
      <c r="K71" s="151">
        <v>0.1095</v>
      </c>
      <c r="L71" s="151">
        <v>0.20075000000000001</v>
      </c>
      <c r="M71" s="151">
        <v>0.24</v>
      </c>
      <c r="N71" s="151">
        <v>0.35</v>
      </c>
      <c r="O71" s="151">
        <v>0.59619999999999995</v>
      </c>
      <c r="P71" s="151">
        <v>0.63870000000000005</v>
      </c>
      <c r="Q71" s="151">
        <v>0.76434999999999997</v>
      </c>
      <c r="R71" s="151">
        <v>0.89</v>
      </c>
      <c r="S71" s="151">
        <v>1.2464</v>
      </c>
      <c r="T71" s="151">
        <v>1.9</v>
      </c>
      <c r="U71" s="151">
        <v>1.8</v>
      </c>
      <c r="V71" s="151">
        <v>1.95</v>
      </c>
      <c r="W71" s="151">
        <v>2.2000000000000002</v>
      </c>
      <c r="X71" s="151">
        <v>2.8119999999999998</v>
      </c>
      <c r="Y71" s="151">
        <v>2.96</v>
      </c>
      <c r="Z71" s="151">
        <v>3.0840000000000001</v>
      </c>
      <c r="AA71" s="151">
        <v>3.1192074679999999</v>
      </c>
      <c r="AB71" s="151">
        <v>3.25</v>
      </c>
      <c r="AC71" s="151">
        <v>3.41</v>
      </c>
      <c r="AD71" s="151">
        <v>4.7300000000000004</v>
      </c>
      <c r="AE71" s="151">
        <v>4.5</v>
      </c>
      <c r="AF71" s="151">
        <v>4.4000000000000004</v>
      </c>
      <c r="AG71" s="151">
        <v>4.4000000000000004</v>
      </c>
      <c r="AH71" s="151">
        <v>4.4000000000000004</v>
      </c>
      <c r="AI71" s="151">
        <v>4.4000000000000004</v>
      </c>
      <c r="AJ71" s="151">
        <v>4.4000000000000004</v>
      </c>
      <c r="AK71" s="151">
        <v>4.4000000000000004</v>
      </c>
      <c r="AL71" s="151">
        <v>4.4000000000000004</v>
      </c>
      <c r="AM71" s="151">
        <v>4.4000000000000004</v>
      </c>
      <c r="AN71" s="151">
        <v>4.4000000000000004</v>
      </c>
      <c r="AO71" s="151">
        <v>4.4000000000000004</v>
      </c>
      <c r="AP71" s="194">
        <v>4.4000000000000004</v>
      </c>
      <c r="AQ71" s="153">
        <v>0</v>
      </c>
      <c r="AR71" s="153">
        <v>-2.2447623294677998E-3</v>
      </c>
      <c r="AS71" s="153">
        <v>2.53987872920191E-3</v>
      </c>
    </row>
    <row r="72" spans="1:45">
      <c r="A72" s="144" t="s">
        <v>351</v>
      </c>
      <c r="B72" s="151">
        <v>0.99311000000000005</v>
      </c>
      <c r="C72" s="151">
        <v>1.08806</v>
      </c>
      <c r="D72" s="151">
        <v>1.08362</v>
      </c>
      <c r="E72" s="151">
        <v>1.1097919999999999</v>
      </c>
      <c r="F72" s="151">
        <v>1.100258</v>
      </c>
      <c r="G72" s="151">
        <v>1.17</v>
      </c>
      <c r="H72" s="151">
        <v>0.67879999999999996</v>
      </c>
      <c r="I72" s="151">
        <v>0.67049999999999998</v>
      </c>
      <c r="J72" s="151">
        <v>0.97570000000000001</v>
      </c>
      <c r="K72" s="151">
        <v>0.94550000000000001</v>
      </c>
      <c r="L72" s="151">
        <v>1.0052000000000001</v>
      </c>
      <c r="M72" s="151">
        <v>0.91326799999999997</v>
      </c>
      <c r="N72" s="151">
        <v>0.86677999999999999</v>
      </c>
      <c r="O72" s="151">
        <v>1.0894729999999999</v>
      </c>
      <c r="P72" s="151">
        <v>1.0827830000000001</v>
      </c>
      <c r="Q72" s="151">
        <v>1.0728139999999999</v>
      </c>
      <c r="R72" s="151">
        <v>1.3314090000000001</v>
      </c>
      <c r="S72" s="151">
        <v>1.196955</v>
      </c>
      <c r="T72" s="151">
        <v>1.339858</v>
      </c>
      <c r="U72" s="151">
        <v>1.4171069999999999</v>
      </c>
      <c r="V72" s="151">
        <v>1.307612</v>
      </c>
      <c r="W72" s="151">
        <v>1.2469996666666701</v>
      </c>
      <c r="X72" s="151">
        <v>1.11395</v>
      </c>
      <c r="Y72" s="151">
        <v>1.4288398899999999</v>
      </c>
      <c r="Z72" s="151">
        <v>1.45129443343308</v>
      </c>
      <c r="AA72" s="151">
        <v>1.41551327708514</v>
      </c>
      <c r="AB72" s="151">
        <v>1.3907910930851399</v>
      </c>
      <c r="AC72" s="151">
        <v>1.2680459330851399</v>
      </c>
      <c r="AD72" s="151">
        <v>1.2594644837958799</v>
      </c>
      <c r="AE72" s="151">
        <v>1.1229021408239801</v>
      </c>
      <c r="AF72" s="151">
        <v>1.10744244633822</v>
      </c>
      <c r="AG72" s="151">
        <v>1.0957253322267799</v>
      </c>
      <c r="AH72" s="151">
        <v>1.07461442634664</v>
      </c>
      <c r="AI72" s="151">
        <v>1.2959268050473001</v>
      </c>
      <c r="AJ72" s="151">
        <v>1.2341395111343301</v>
      </c>
      <c r="AK72" s="151">
        <v>1.2552914127166901</v>
      </c>
      <c r="AL72" s="151">
        <v>1.18538882698989</v>
      </c>
      <c r="AM72" s="151">
        <v>1.17365681638681</v>
      </c>
      <c r="AN72" s="151">
        <v>1.1704933906536099</v>
      </c>
      <c r="AO72" s="151">
        <v>1.3666954721482101</v>
      </c>
      <c r="AP72" s="194">
        <v>1.3377792917690401</v>
      </c>
      <c r="AQ72" s="153">
        <v>-2.1157734819822301E-2</v>
      </c>
      <c r="AR72" s="153">
        <v>1.98422139144478E-2</v>
      </c>
      <c r="AS72" s="153">
        <v>7.7222662898431601E-4</v>
      </c>
    </row>
    <row r="73" spans="1:45" s="145" customFormat="1">
      <c r="A73" s="154" t="s">
        <v>352</v>
      </c>
      <c r="B73" s="155">
        <v>33.573171226049404</v>
      </c>
      <c r="C73" s="155">
        <v>34.451545512664801</v>
      </c>
      <c r="D73" s="155">
        <v>34.3988823066341</v>
      </c>
      <c r="E73" s="155">
        <v>35.589313954564602</v>
      </c>
      <c r="F73" s="155">
        <v>36.846454472746899</v>
      </c>
      <c r="G73" s="155">
        <v>37.105743300845297</v>
      </c>
      <c r="H73" s="155">
        <v>37.750594709939399</v>
      </c>
      <c r="I73" s="155">
        <v>37.9734698636587</v>
      </c>
      <c r="J73" s="155">
        <v>38.181718947131898</v>
      </c>
      <c r="K73" s="155">
        <v>32.901428396718103</v>
      </c>
      <c r="L73" s="155">
        <v>34.655928993412701</v>
      </c>
      <c r="M73" s="155">
        <v>36.817730911595099</v>
      </c>
      <c r="N73" s="155">
        <v>36.280979000851197</v>
      </c>
      <c r="O73" s="155">
        <v>36.570320965314302</v>
      </c>
      <c r="P73" s="155">
        <v>36.581662121516899</v>
      </c>
      <c r="Q73" s="155">
        <v>36.408248489285398</v>
      </c>
      <c r="R73" s="155">
        <v>36.445923021516997</v>
      </c>
      <c r="S73" s="155">
        <v>37.787416697551699</v>
      </c>
      <c r="T73" s="155">
        <v>39.4835540545821</v>
      </c>
      <c r="U73" s="155">
        <v>37.027733900862899</v>
      </c>
      <c r="V73" s="155">
        <v>37.672133544666103</v>
      </c>
      <c r="W73" s="155">
        <v>38.824546532820499</v>
      </c>
      <c r="X73" s="155">
        <v>38.948533910778899</v>
      </c>
      <c r="Y73" s="155">
        <v>38.653546141948702</v>
      </c>
      <c r="Z73" s="155">
        <v>41.519403348217502</v>
      </c>
      <c r="AA73" s="155">
        <v>41.463856735716199</v>
      </c>
      <c r="AB73" s="155">
        <v>42.805422678561698</v>
      </c>
      <c r="AC73" s="155">
        <v>43.278662789013197</v>
      </c>
      <c r="AD73" s="155">
        <v>45.952275739125199</v>
      </c>
      <c r="AE73" s="155">
        <v>46.596797166046102</v>
      </c>
      <c r="AF73" s="155">
        <v>47.783719431742099</v>
      </c>
      <c r="AG73" s="155">
        <v>47.852640277941703</v>
      </c>
      <c r="AH73" s="155">
        <v>48.5222801759991</v>
      </c>
      <c r="AI73" s="155">
        <v>49.101270989591796</v>
      </c>
      <c r="AJ73" s="155">
        <v>47.663676716894102</v>
      </c>
      <c r="AK73" s="155">
        <v>46.5750558184765</v>
      </c>
      <c r="AL73" s="155">
        <v>45.9096773127497</v>
      </c>
      <c r="AM73" s="155">
        <v>45.786264382146598</v>
      </c>
      <c r="AN73" s="155">
        <v>45.906202956413402</v>
      </c>
      <c r="AO73" s="155">
        <v>45.348929262074101</v>
      </c>
      <c r="AP73" s="155">
        <v>45.1587209485077</v>
      </c>
      <c r="AQ73" s="156">
        <v>-4.1943286569610097E-3</v>
      </c>
      <c r="AR73" s="156">
        <v>-2.7108432788033299E-3</v>
      </c>
      <c r="AS73" s="156">
        <v>2.6067653357972599E-2</v>
      </c>
    </row>
    <row r="74" spans="1:45">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c r="AC74" s="151"/>
      <c r="AD74" s="151"/>
      <c r="AE74" s="151"/>
      <c r="AF74" s="151"/>
      <c r="AG74" s="151"/>
      <c r="AH74" s="151"/>
      <c r="AI74" s="151"/>
      <c r="AJ74" s="151"/>
      <c r="AK74" s="151"/>
      <c r="AL74" s="151"/>
      <c r="AM74" s="151"/>
      <c r="AN74" s="151"/>
      <c r="AO74" s="151"/>
      <c r="AP74" s="194"/>
      <c r="AQ74" s="153"/>
      <c r="AR74" s="153"/>
      <c r="AS74" s="153"/>
    </row>
    <row r="75" spans="1:45" s="145" customFormat="1">
      <c r="A75" s="241" t="s">
        <v>353</v>
      </c>
      <c r="B75" s="242">
        <v>682.62098541460898</v>
      </c>
      <c r="C75" s="242">
        <v>691.14151704275298</v>
      </c>
      <c r="D75" s="242">
        <v>722.23708933646901</v>
      </c>
      <c r="E75" s="242">
        <v>734.13919704198895</v>
      </c>
      <c r="F75" s="242">
        <v>746.36173712512095</v>
      </c>
      <c r="G75" s="242">
        <v>774.25585166541305</v>
      </c>
      <c r="H75" s="242">
        <v>879.58613996174699</v>
      </c>
      <c r="I75" s="242">
        <v>911.10583245770704</v>
      </c>
      <c r="J75" s="242">
        <v>999.49086289115303</v>
      </c>
      <c r="K75" s="242">
        <v>1000.1746964625401</v>
      </c>
      <c r="L75" s="242">
        <v>1000.9058329849</v>
      </c>
      <c r="M75" s="242">
        <v>1072.8501421379599</v>
      </c>
      <c r="N75" s="242">
        <v>1076.8570261812499</v>
      </c>
      <c r="O75" s="242">
        <v>1076.3453260531401</v>
      </c>
      <c r="P75" s="242">
        <v>1090.1580871891399</v>
      </c>
      <c r="Q75" s="242">
        <v>1098.7044868645</v>
      </c>
      <c r="R75" s="242">
        <v>1121.2540171415001</v>
      </c>
      <c r="S75" s="242">
        <v>1149.18300964953</v>
      </c>
      <c r="T75" s="242">
        <v>1157.6273126660701</v>
      </c>
      <c r="U75" s="242">
        <v>1280.2638801609801</v>
      </c>
      <c r="V75" s="242">
        <v>1300.92407580544</v>
      </c>
      <c r="W75" s="242">
        <v>1307.2038048080601</v>
      </c>
      <c r="X75" s="242">
        <v>1357.07681037982</v>
      </c>
      <c r="Y75" s="242">
        <v>1358.31187214704</v>
      </c>
      <c r="Z75" s="242">
        <v>1365.2689870956499</v>
      </c>
      <c r="AA75" s="242">
        <v>1372.4939749667201</v>
      </c>
      <c r="AB75" s="242">
        <v>1383.26569636821</v>
      </c>
      <c r="AC75" s="242">
        <v>1418.32558289537</v>
      </c>
      <c r="AD75" s="242">
        <v>1488.8952574468401</v>
      </c>
      <c r="AE75" s="242">
        <v>1530.2887875204599</v>
      </c>
      <c r="AF75" s="242">
        <v>1636.88666404317</v>
      </c>
      <c r="AG75" s="242">
        <v>1674.25966074846</v>
      </c>
      <c r="AH75" s="242">
        <v>1683.56672640941</v>
      </c>
      <c r="AI75" s="242">
        <v>1691.89485485456</v>
      </c>
      <c r="AJ75" s="242">
        <v>1694.43749553764</v>
      </c>
      <c r="AK75" s="242">
        <v>1683.9030182333399</v>
      </c>
      <c r="AL75" s="242">
        <v>1690.2813796538601</v>
      </c>
      <c r="AM75" s="242">
        <v>1728.1713079327999</v>
      </c>
      <c r="AN75" s="242">
        <v>1736.1440198724199</v>
      </c>
      <c r="AO75" s="242">
        <v>1734.8105370071301</v>
      </c>
      <c r="AP75" s="242">
        <v>1732.3661753656199</v>
      </c>
      <c r="AQ75" s="243">
        <v>-1.4090078365139899E-3</v>
      </c>
      <c r="AR75" s="243">
        <v>1.2623182093879999E-2</v>
      </c>
      <c r="AS75" s="243">
        <v>1</v>
      </c>
    </row>
    <row r="76" spans="1:45">
      <c r="A76" s="144" t="s">
        <v>354</v>
      </c>
      <c r="B76" s="151">
        <v>141.53993537675899</v>
      </c>
      <c r="C76" s="151">
        <v>147.72676958154</v>
      </c>
      <c r="D76" s="151">
        <v>148.56408355365599</v>
      </c>
      <c r="E76" s="151">
        <v>149.08192540112901</v>
      </c>
      <c r="F76" s="151">
        <v>124.27833864430499</v>
      </c>
      <c r="G76" s="151">
        <v>125.21524068945401</v>
      </c>
      <c r="H76" s="151">
        <v>124.86407954056899</v>
      </c>
      <c r="I76" s="151">
        <v>124.98475963119201</v>
      </c>
      <c r="J76" s="151">
        <v>125.693247277216</v>
      </c>
      <c r="K76" s="151">
        <v>123.67558408241899</v>
      </c>
      <c r="L76" s="151">
        <v>122.131545698145</v>
      </c>
      <c r="M76" s="151">
        <v>120.388448921997</v>
      </c>
      <c r="N76" s="151">
        <v>121.621445061373</v>
      </c>
      <c r="O76" s="151">
        <v>119.82264044484801</v>
      </c>
      <c r="P76" s="151">
        <v>127.842907763821</v>
      </c>
      <c r="Q76" s="151">
        <v>128.828313858689</v>
      </c>
      <c r="R76" s="151">
        <v>130.263182776343</v>
      </c>
      <c r="S76" s="151">
        <v>145.22417717513699</v>
      </c>
      <c r="T76" s="151">
        <v>146.391821726708</v>
      </c>
      <c r="U76" s="151">
        <v>261.85437673635602</v>
      </c>
      <c r="V76" s="151">
        <v>262.677629052947</v>
      </c>
      <c r="W76" s="151">
        <v>261.24375293941398</v>
      </c>
      <c r="X76" s="151">
        <v>257.789775130659</v>
      </c>
      <c r="Y76" s="151">
        <v>247.34242091874299</v>
      </c>
      <c r="Z76" s="151">
        <v>245.217820564172</v>
      </c>
      <c r="AA76" s="151">
        <v>244.636780271091</v>
      </c>
      <c r="AB76" s="151">
        <v>240.701046576392</v>
      </c>
      <c r="AC76" s="151">
        <v>239.717198991743</v>
      </c>
      <c r="AD76" s="151">
        <v>233.99718787357099</v>
      </c>
      <c r="AE76" s="151">
        <v>234.593708179245</v>
      </c>
      <c r="AF76" s="151">
        <v>238.541924584215</v>
      </c>
      <c r="AG76" s="151">
        <v>242.778029910958</v>
      </c>
      <c r="AH76" s="151">
        <v>247.23682460080499</v>
      </c>
      <c r="AI76" s="151">
        <v>250.54640669717199</v>
      </c>
      <c r="AJ76" s="151">
        <v>253.609933401202</v>
      </c>
      <c r="AK76" s="151">
        <v>246.78274261741001</v>
      </c>
      <c r="AL76" s="151">
        <v>244.63269359841999</v>
      </c>
      <c r="AM76" s="151">
        <v>256.692618500028</v>
      </c>
      <c r="AN76" s="151">
        <v>263.74875563419999</v>
      </c>
      <c r="AO76" s="151">
        <v>261.48075930988199</v>
      </c>
      <c r="AP76" s="194">
        <v>259.96269327167602</v>
      </c>
      <c r="AQ76" s="153">
        <v>-5.8056510246205003E-3</v>
      </c>
      <c r="AR76" s="153">
        <v>1.09096394171906E-2</v>
      </c>
      <c r="AS76" s="153">
        <v>0.15006220796063</v>
      </c>
    </row>
    <row r="77" spans="1:45">
      <c r="A77" s="144" t="s">
        <v>355</v>
      </c>
      <c r="B77" s="151">
        <v>541.08105003785101</v>
      </c>
      <c r="C77" s="151">
        <v>543.41474746121298</v>
      </c>
      <c r="D77" s="151">
        <v>573.67300578281299</v>
      </c>
      <c r="E77" s="151">
        <v>585.05727164085999</v>
      </c>
      <c r="F77" s="151">
        <v>622.08339848081596</v>
      </c>
      <c r="G77" s="151">
        <v>649.040610975959</v>
      </c>
      <c r="H77" s="151">
        <v>754.72206042117796</v>
      </c>
      <c r="I77" s="151">
        <v>786.12107282651505</v>
      </c>
      <c r="J77" s="151">
        <v>873.79761561393798</v>
      </c>
      <c r="K77" s="151">
        <v>876.49911238012203</v>
      </c>
      <c r="L77" s="151">
        <v>878.774287286755</v>
      </c>
      <c r="M77" s="151">
        <v>952.46169321596005</v>
      </c>
      <c r="N77" s="151">
        <v>955.23558111987495</v>
      </c>
      <c r="O77" s="151">
        <v>956.52268560829498</v>
      </c>
      <c r="P77" s="151">
        <v>962.315179425324</v>
      </c>
      <c r="Q77" s="151">
        <v>969.87617300581098</v>
      </c>
      <c r="R77" s="151">
        <v>990.990834365154</v>
      </c>
      <c r="S77" s="151">
        <v>1003.95883247439</v>
      </c>
      <c r="T77" s="151">
        <v>1011.23549093936</v>
      </c>
      <c r="U77" s="151">
        <v>1018.40950342462</v>
      </c>
      <c r="V77" s="151">
        <v>1038.2464467525001</v>
      </c>
      <c r="W77" s="151">
        <v>1045.96005186865</v>
      </c>
      <c r="X77" s="151">
        <v>1099.28703524916</v>
      </c>
      <c r="Y77" s="151">
        <v>1110.9694512282999</v>
      </c>
      <c r="Z77" s="151">
        <v>1120.05116653147</v>
      </c>
      <c r="AA77" s="151">
        <v>1127.8571946956299</v>
      </c>
      <c r="AB77" s="151">
        <v>1142.5646497918201</v>
      </c>
      <c r="AC77" s="151">
        <v>1178.6083839036301</v>
      </c>
      <c r="AD77" s="151">
        <v>1254.89806957326</v>
      </c>
      <c r="AE77" s="151">
        <v>1295.69507934122</v>
      </c>
      <c r="AF77" s="151">
        <v>1398.34473945895</v>
      </c>
      <c r="AG77" s="151">
        <v>1431.4816308375</v>
      </c>
      <c r="AH77" s="151">
        <v>1436.32990180861</v>
      </c>
      <c r="AI77" s="151">
        <v>1441.3484481573901</v>
      </c>
      <c r="AJ77" s="151">
        <v>1440.8275621364401</v>
      </c>
      <c r="AK77" s="151">
        <v>1437.12027561593</v>
      </c>
      <c r="AL77" s="151">
        <v>1445.6486860554401</v>
      </c>
      <c r="AM77" s="151">
        <v>1471.4786894327699</v>
      </c>
      <c r="AN77" s="151">
        <v>1472.3952642382201</v>
      </c>
      <c r="AO77" s="151">
        <v>1473.3297776972499</v>
      </c>
      <c r="AP77" s="194">
        <v>1472.4034820939401</v>
      </c>
      <c r="AQ77" s="153">
        <v>-6.2870894033828495E-4</v>
      </c>
      <c r="AR77" s="153">
        <v>1.29306574041308E-2</v>
      </c>
      <c r="AS77" s="153">
        <v>0.84993779203937003</v>
      </c>
    </row>
    <row r="78" spans="1:45">
      <c r="A78" s="144" t="s">
        <v>438</v>
      </c>
      <c r="B78" s="151">
        <v>422.54646899458402</v>
      </c>
      <c r="C78" s="151">
        <v>426.67684896827598</v>
      </c>
      <c r="D78" s="151">
        <v>456.639311089486</v>
      </c>
      <c r="E78" s="151">
        <v>465.40187140109401</v>
      </c>
      <c r="F78" s="151">
        <v>500.11990184119702</v>
      </c>
      <c r="G78" s="151">
        <v>526.21984031808495</v>
      </c>
      <c r="H78" s="151">
        <v>633.00343769761901</v>
      </c>
      <c r="I78" s="151">
        <v>665.10663825707502</v>
      </c>
      <c r="J78" s="151">
        <v>751.54924041625998</v>
      </c>
      <c r="K78" s="151">
        <v>759.80100714507898</v>
      </c>
      <c r="L78" s="151">
        <v>761.50241881451996</v>
      </c>
      <c r="M78" s="151">
        <v>767.26009179519895</v>
      </c>
      <c r="N78" s="151">
        <v>770.00471239598801</v>
      </c>
      <c r="O78" s="151">
        <v>771.90612490951798</v>
      </c>
      <c r="P78" s="151">
        <v>777.03880254224498</v>
      </c>
      <c r="Q78" s="151">
        <v>784.86391927596901</v>
      </c>
      <c r="R78" s="151">
        <v>804.80678015535398</v>
      </c>
      <c r="S78" s="151">
        <v>808.28922276014202</v>
      </c>
      <c r="T78" s="151">
        <v>812.71102699023004</v>
      </c>
      <c r="U78" s="151">
        <v>821.80352694118403</v>
      </c>
      <c r="V78" s="151">
        <v>835.62408102471704</v>
      </c>
      <c r="W78" s="151">
        <v>842.52083481812997</v>
      </c>
      <c r="X78" s="151">
        <v>879.36133890130304</v>
      </c>
      <c r="Y78" s="151">
        <v>889.06391023705601</v>
      </c>
      <c r="Z78" s="151">
        <v>896.311085577119</v>
      </c>
      <c r="AA78" s="151">
        <v>903.51253459650604</v>
      </c>
      <c r="AB78" s="151">
        <v>912.82952851148502</v>
      </c>
      <c r="AC78" s="151">
        <v>924.75439199171797</v>
      </c>
      <c r="AD78" s="151">
        <v>999.62128923384</v>
      </c>
      <c r="AE78" s="151">
        <v>1040.7629088236199</v>
      </c>
      <c r="AF78" s="151">
        <v>1139.8114503879599</v>
      </c>
      <c r="AG78" s="151">
        <v>1173.1860148201899</v>
      </c>
      <c r="AH78" s="151">
        <v>1174.99839827292</v>
      </c>
      <c r="AI78" s="151">
        <v>1180.5331319857701</v>
      </c>
      <c r="AJ78" s="151">
        <v>1180.60413512637</v>
      </c>
      <c r="AK78" s="151">
        <v>1182.5735434000001</v>
      </c>
      <c r="AL78" s="151">
        <v>1189.0491503000001</v>
      </c>
      <c r="AM78" s="151">
        <v>1215.0033077000001</v>
      </c>
      <c r="AN78" s="151">
        <v>1214.4752920999999</v>
      </c>
      <c r="AO78" s="151">
        <v>1216.0232920999999</v>
      </c>
      <c r="AP78" s="194">
        <v>1215.9722921</v>
      </c>
      <c r="AQ78" s="153">
        <v>-4.1939986126338098E-5</v>
      </c>
      <c r="AR78" s="153">
        <v>1.5684929969096002E-2</v>
      </c>
      <c r="AS78" s="153">
        <v>0.70191412727356395</v>
      </c>
    </row>
    <row r="79" spans="1:45">
      <c r="A79" s="144" t="s">
        <v>439</v>
      </c>
      <c r="B79" s="151">
        <v>260.07451642002502</v>
      </c>
      <c r="C79" s="151">
        <v>264.464668074477</v>
      </c>
      <c r="D79" s="151">
        <v>265.59777824698398</v>
      </c>
      <c r="E79" s="151">
        <v>268.73732564089499</v>
      </c>
      <c r="F79" s="151">
        <v>246.24183528392399</v>
      </c>
      <c r="G79" s="151">
        <v>248.03601134732801</v>
      </c>
      <c r="H79" s="151">
        <v>246.58270226412799</v>
      </c>
      <c r="I79" s="151">
        <v>245.999194200631</v>
      </c>
      <c r="J79" s="151">
        <v>247.94162247489299</v>
      </c>
      <c r="K79" s="151">
        <v>240.37368931746201</v>
      </c>
      <c r="L79" s="151">
        <v>239.40341417037999</v>
      </c>
      <c r="M79" s="151">
        <v>305.59005034275799</v>
      </c>
      <c r="N79" s="151">
        <v>306.85231378525901</v>
      </c>
      <c r="O79" s="151">
        <v>304.43920114362498</v>
      </c>
      <c r="P79" s="151">
        <v>313.11928464689998</v>
      </c>
      <c r="Q79" s="151">
        <v>313.84056758853097</v>
      </c>
      <c r="R79" s="151">
        <v>316.447236986142</v>
      </c>
      <c r="S79" s="151">
        <v>340.89378688938302</v>
      </c>
      <c r="T79" s="151">
        <v>344.91628567583598</v>
      </c>
      <c r="U79" s="151">
        <v>458.46035321979298</v>
      </c>
      <c r="V79" s="151">
        <v>465.29999478072801</v>
      </c>
      <c r="W79" s="151">
        <v>464.68296998993401</v>
      </c>
      <c r="X79" s="151">
        <v>477.71547147852101</v>
      </c>
      <c r="Y79" s="151">
        <v>469.24796190998399</v>
      </c>
      <c r="Z79" s="151">
        <v>468.957901518526</v>
      </c>
      <c r="AA79" s="151">
        <v>468.981440370212</v>
      </c>
      <c r="AB79" s="151">
        <v>470.43616785672202</v>
      </c>
      <c r="AC79" s="151">
        <v>493.57119090365302</v>
      </c>
      <c r="AD79" s="151">
        <v>489.27396821299601</v>
      </c>
      <c r="AE79" s="151">
        <v>489.52587869684601</v>
      </c>
      <c r="AF79" s="151">
        <v>497.07521365520199</v>
      </c>
      <c r="AG79" s="151">
        <v>501.073645928269</v>
      </c>
      <c r="AH79" s="151">
        <v>508.56832813648998</v>
      </c>
      <c r="AI79" s="151">
        <v>511.36172286879997</v>
      </c>
      <c r="AJ79" s="151">
        <v>513.83336041127495</v>
      </c>
      <c r="AK79" s="151">
        <v>501.329474833338</v>
      </c>
      <c r="AL79" s="151">
        <v>501.23222935385701</v>
      </c>
      <c r="AM79" s="151">
        <v>513.16800023280098</v>
      </c>
      <c r="AN79" s="151">
        <v>521.66872777242395</v>
      </c>
      <c r="AO79" s="151">
        <v>518.78724490712898</v>
      </c>
      <c r="AP79" s="194">
        <v>516.393883265618</v>
      </c>
      <c r="AQ79" s="153">
        <v>-4.6133779598590604E-3</v>
      </c>
      <c r="AR79" s="153">
        <v>5.82253928860532E-3</v>
      </c>
      <c r="AS79" s="153">
        <v>0.298085872726436</v>
      </c>
    </row>
    <row r="80" spans="1:45">
      <c r="A80" s="144" t="s">
        <v>356</v>
      </c>
      <c r="B80" s="165">
        <v>3.3424825909117502</v>
      </c>
      <c r="C80" s="165">
        <v>3.1214818338871502</v>
      </c>
      <c r="D80" s="165">
        <v>3.20113869339515</v>
      </c>
      <c r="E80" s="165">
        <v>3.79082996446895</v>
      </c>
      <c r="F80" s="165">
        <v>4.0273028008336498</v>
      </c>
      <c r="G80" s="165">
        <v>4.0048158008336499</v>
      </c>
      <c r="H80" s="165">
        <v>3.9505296933951501</v>
      </c>
      <c r="I80" s="165">
        <v>3.8206218826513001</v>
      </c>
      <c r="J80" s="165">
        <v>3.9778652867844499</v>
      </c>
      <c r="K80" s="165">
        <v>3.8796872049668001</v>
      </c>
      <c r="L80" s="165">
        <v>4.2414566439283004</v>
      </c>
      <c r="M80" s="165">
        <v>4.3167938869037004</v>
      </c>
      <c r="N80" s="165">
        <v>3.9486574802929999</v>
      </c>
      <c r="O80" s="165">
        <v>3.6050702466544999</v>
      </c>
      <c r="P80" s="165">
        <v>3.6789597475176001</v>
      </c>
      <c r="Q80" s="165">
        <v>3.78886384625075</v>
      </c>
      <c r="R80" s="165">
        <v>3.7291463250192001</v>
      </c>
      <c r="S80" s="165">
        <v>3.5137985958999498</v>
      </c>
      <c r="T80" s="165">
        <v>3.6026000884299001</v>
      </c>
      <c r="U80" s="165">
        <v>3.8025306753176</v>
      </c>
      <c r="V80" s="165">
        <v>3.9291374391769498</v>
      </c>
      <c r="W80" s="165">
        <v>4.0477823954116996</v>
      </c>
      <c r="X80" s="165">
        <v>3.3252193352293502</v>
      </c>
      <c r="Y80" s="165">
        <v>3.3630509405381099</v>
      </c>
      <c r="Z80" s="165">
        <v>3.26473368386532</v>
      </c>
      <c r="AA80" s="165">
        <v>3.1524519130524098</v>
      </c>
      <c r="AB80" s="165">
        <v>3.01911746597631</v>
      </c>
      <c r="AC80" s="165">
        <v>2.96764111229108</v>
      </c>
      <c r="AD80" s="165">
        <v>2.6399993624707001</v>
      </c>
      <c r="AE80" s="165">
        <v>3.2117374077946002</v>
      </c>
      <c r="AF80" s="165">
        <v>3.1935302113645001</v>
      </c>
      <c r="AG80" s="165">
        <v>3.0763608472643398</v>
      </c>
      <c r="AH80" s="165">
        <v>2.9156743019902298</v>
      </c>
      <c r="AI80" s="165">
        <v>2.8153018008786401</v>
      </c>
      <c r="AJ80" s="165">
        <v>2.74813157253018</v>
      </c>
      <c r="AK80" s="165">
        <v>2.5666152411862901</v>
      </c>
      <c r="AL80" s="165">
        <v>2.3576486222375999</v>
      </c>
      <c r="AM80" s="165">
        <v>2.3756007742120402</v>
      </c>
      <c r="AN80" s="165">
        <v>2.3811766031913599</v>
      </c>
      <c r="AO80" s="165">
        <v>2.35971228623665</v>
      </c>
      <c r="AP80" s="155">
        <v>2.4243851241331198</v>
      </c>
      <c r="AQ80" s="166">
        <v>2.74070861408315E-2</v>
      </c>
      <c r="AR80" s="166">
        <v>-3.0356920062988998E-2</v>
      </c>
      <c r="AS80" s="166">
        <v>1.39946459276801E-3</v>
      </c>
    </row>
    <row r="81" spans="1:45">
      <c r="A81" s="244" t="s">
        <v>462</v>
      </c>
      <c r="B81" s="151">
        <v>32.266729115950497</v>
      </c>
      <c r="C81" s="151">
        <v>32.266729115950497</v>
      </c>
      <c r="D81" s="151">
        <v>32.644117760581501</v>
      </c>
      <c r="E81" s="151">
        <v>32.783122578020603</v>
      </c>
      <c r="F81" s="151">
        <v>32.971816900336101</v>
      </c>
      <c r="G81" s="151">
        <v>33.161140203725999</v>
      </c>
      <c r="H81" s="151">
        <v>33.030941121328297</v>
      </c>
      <c r="I81" s="151">
        <v>33.0982420962875</v>
      </c>
      <c r="J81" s="151">
        <v>33.144157714717601</v>
      </c>
      <c r="K81" s="151">
        <v>33.085662474799797</v>
      </c>
      <c r="L81" s="151">
        <v>32.439069930332003</v>
      </c>
      <c r="M81" s="151">
        <v>32.396928198348199</v>
      </c>
      <c r="N81" s="151">
        <v>32.381203671488599</v>
      </c>
      <c r="O81" s="151">
        <v>32.3334011098353</v>
      </c>
      <c r="P81" s="151">
        <v>41.300155306267897</v>
      </c>
      <c r="Q81" s="151">
        <v>41.481930836765102</v>
      </c>
      <c r="R81" s="151">
        <v>42.146134851315701</v>
      </c>
      <c r="S81" s="151">
        <v>41.978196904454897</v>
      </c>
      <c r="T81" s="151">
        <v>43.116652649091797</v>
      </c>
      <c r="U81" s="151">
        <v>175.15864959473501</v>
      </c>
      <c r="V81" s="151">
        <v>174.91334697572501</v>
      </c>
      <c r="W81" s="151">
        <v>174.65546473522701</v>
      </c>
      <c r="X81" s="151">
        <v>174.35355381952201</v>
      </c>
      <c r="Y81" s="151">
        <v>174.391292683985</v>
      </c>
      <c r="Z81" s="151">
        <v>173.988744796379</v>
      </c>
      <c r="AA81" s="151">
        <v>173.605066341004</v>
      </c>
      <c r="AB81" s="151">
        <v>173.145910156703</v>
      </c>
      <c r="AC81" s="151">
        <v>172.642725297195</v>
      </c>
      <c r="AD81" s="151">
        <v>170.277756457507</v>
      </c>
      <c r="AE81" s="151">
        <v>169.78086140874299</v>
      </c>
      <c r="AF81" s="151">
        <v>169.183329388077</v>
      </c>
      <c r="AG81" s="151">
        <v>168.554348313692</v>
      </c>
      <c r="AH81" s="151">
        <v>167.84988951038099</v>
      </c>
      <c r="AI81" s="151">
        <v>167.088822410375</v>
      </c>
      <c r="AJ81" s="151">
        <v>166.245987770699</v>
      </c>
      <c r="AK81" s="151">
        <v>165.32138559135299</v>
      </c>
      <c r="AL81" s="151">
        <v>164.439541545444</v>
      </c>
      <c r="AM81" s="151">
        <v>164.466260661484</v>
      </c>
      <c r="AN81" s="151">
        <v>163.46176530606999</v>
      </c>
      <c r="AO81" s="151">
        <v>162.39864262471201</v>
      </c>
      <c r="AP81" s="194">
        <v>161.36134381805101</v>
      </c>
      <c r="AQ81" s="153">
        <v>-6.3873613097724701E-3</v>
      </c>
      <c r="AR81" s="153">
        <v>-4.4355821694415098E-3</v>
      </c>
      <c r="AS81" s="153">
        <v>9.3145055654296496E-2</v>
      </c>
    </row>
    <row r="82" spans="1:45">
      <c r="A82" s="144" t="s">
        <v>442</v>
      </c>
      <c r="B82" s="151" t="s">
        <v>273</v>
      </c>
      <c r="C82" s="151" t="s">
        <v>273</v>
      </c>
      <c r="D82" s="151" t="s">
        <v>273</v>
      </c>
      <c r="E82" s="151">
        <v>1.9756295546432801</v>
      </c>
      <c r="F82" s="151">
        <v>2.09513595877644</v>
      </c>
      <c r="G82" s="151">
        <v>2.2278509654716698</v>
      </c>
      <c r="H82" s="151">
        <v>3.6197860830856801</v>
      </c>
      <c r="I82" s="151">
        <v>3.6053195183748201</v>
      </c>
      <c r="J82" s="151">
        <v>3.5631777863910199</v>
      </c>
      <c r="K82" s="151">
        <v>3.4103353853154701</v>
      </c>
      <c r="L82" s="151">
        <v>3.29837675407494</v>
      </c>
      <c r="M82" s="151">
        <v>3.15559805018954</v>
      </c>
      <c r="N82" s="151">
        <v>3.0329467406844701</v>
      </c>
      <c r="O82" s="151">
        <v>2.87821739638576</v>
      </c>
      <c r="P82" s="151">
        <v>3.5550010324240202</v>
      </c>
      <c r="Q82" s="151">
        <v>3.6109803480442801</v>
      </c>
      <c r="R82" s="151">
        <v>4.1556779584617001</v>
      </c>
      <c r="S82" s="151">
        <v>3.8619437967238999</v>
      </c>
      <c r="T82" s="151">
        <v>8.3987842862629094</v>
      </c>
      <c r="U82" s="151">
        <v>11.8946610976947</v>
      </c>
      <c r="V82" s="151">
        <v>11.7065957564536</v>
      </c>
      <c r="W82" s="151">
        <v>11.5273361502539</v>
      </c>
      <c r="X82" s="151">
        <v>11.5644460336426</v>
      </c>
      <c r="Y82" s="151">
        <v>10.822248365868299</v>
      </c>
      <c r="Z82" s="151">
        <v>10.4473756455348</v>
      </c>
      <c r="AA82" s="151">
        <v>10.176913783549301</v>
      </c>
      <c r="AB82" s="151">
        <v>21.0035650169383</v>
      </c>
      <c r="AC82" s="151">
        <v>22.011821679177501</v>
      </c>
      <c r="AD82" s="151">
        <v>27.038009444587999</v>
      </c>
      <c r="AE82" s="151">
        <v>26.5178420960716</v>
      </c>
      <c r="AF82" s="151">
        <v>25.9297447915216</v>
      </c>
      <c r="AG82" s="151">
        <v>25.558016976560101</v>
      </c>
      <c r="AH82" s="151">
        <v>25.842316422182101</v>
      </c>
      <c r="AI82" s="151">
        <v>25.218367196392201</v>
      </c>
      <c r="AJ82" s="151">
        <v>23.552825311420701</v>
      </c>
      <c r="AK82" s="151">
        <v>23.910715542745798</v>
      </c>
      <c r="AL82" s="151">
        <v>23.0271191870123</v>
      </c>
      <c r="AM82" s="151">
        <v>22.051033321695702</v>
      </c>
      <c r="AN82" s="151">
        <v>20.9879062437602</v>
      </c>
      <c r="AO82" s="151">
        <v>19.911818740325199</v>
      </c>
      <c r="AP82" s="194">
        <v>18.874519933664502</v>
      </c>
      <c r="AQ82" s="153">
        <v>-5.2094628832671998E-2</v>
      </c>
      <c r="AR82" s="153">
        <v>-2.8243901141410399E-2</v>
      </c>
      <c r="AS82" s="153">
        <v>1.08952253871391E-2</v>
      </c>
    </row>
    <row r="83" spans="1:45">
      <c r="A83" s="164" t="s">
        <v>443</v>
      </c>
      <c r="B83" s="165">
        <v>0</v>
      </c>
      <c r="C83" s="165">
        <v>0</v>
      </c>
      <c r="D83" s="165">
        <v>0</v>
      </c>
      <c r="E83" s="165">
        <v>0</v>
      </c>
      <c r="F83" s="165">
        <v>0</v>
      </c>
      <c r="G83" s="165">
        <v>0</v>
      </c>
      <c r="H83" s="165">
        <v>0</v>
      </c>
      <c r="I83" s="165">
        <v>0</v>
      </c>
      <c r="J83" s="165">
        <v>0</v>
      </c>
      <c r="K83" s="165">
        <v>0</v>
      </c>
      <c r="L83" s="165">
        <v>0</v>
      </c>
      <c r="M83" s="165">
        <v>0</v>
      </c>
      <c r="N83" s="165">
        <v>0</v>
      </c>
      <c r="O83" s="165">
        <v>0</v>
      </c>
      <c r="P83" s="165">
        <v>0</v>
      </c>
      <c r="Q83" s="165">
        <v>0</v>
      </c>
      <c r="R83" s="165">
        <v>0</v>
      </c>
      <c r="S83" s="165">
        <v>0</v>
      </c>
      <c r="T83" s="165">
        <v>0</v>
      </c>
      <c r="U83" s="165">
        <v>0</v>
      </c>
      <c r="V83" s="165">
        <v>0</v>
      </c>
      <c r="W83" s="165">
        <v>0</v>
      </c>
      <c r="X83" s="165">
        <v>0</v>
      </c>
      <c r="Y83" s="165">
        <v>0</v>
      </c>
      <c r="Z83" s="165">
        <v>0</v>
      </c>
      <c r="AA83" s="165">
        <v>0</v>
      </c>
      <c r="AB83" s="165">
        <v>7.6</v>
      </c>
      <c r="AC83" s="165">
        <v>20</v>
      </c>
      <c r="AD83" s="165">
        <v>94.168000000000006</v>
      </c>
      <c r="AE83" s="165">
        <v>133.40799999999999</v>
      </c>
      <c r="AF83" s="165">
        <v>220</v>
      </c>
      <c r="AG83" s="165">
        <v>220</v>
      </c>
      <c r="AH83" s="165">
        <v>220</v>
      </c>
      <c r="AI83" s="165">
        <v>258.29899999999998</v>
      </c>
      <c r="AJ83" s="165">
        <v>258.73899999999998</v>
      </c>
      <c r="AK83" s="165">
        <v>259.52100000000002</v>
      </c>
      <c r="AL83" s="165">
        <v>261.25299999999999</v>
      </c>
      <c r="AM83" s="165">
        <v>260.928</v>
      </c>
      <c r="AN83" s="165">
        <v>261.78775141792801</v>
      </c>
      <c r="AO83" s="165">
        <v>261.78775141792801</v>
      </c>
      <c r="AP83" s="155">
        <v>261.78775141792801</v>
      </c>
      <c r="AQ83" s="166">
        <v>0</v>
      </c>
      <c r="AR83" s="166">
        <v>6.9736328843595499E-2</v>
      </c>
      <c r="AS83" s="166">
        <v>0.15111571395272599</v>
      </c>
    </row>
    <row r="85" spans="1:45">
      <c r="A85" s="145" t="s">
        <v>463</v>
      </c>
    </row>
    <row r="86" spans="1:45">
      <c r="A86" s="144" t="s">
        <v>464</v>
      </c>
    </row>
    <row r="87" spans="1:45">
      <c r="A87" s="144" t="s">
        <v>446</v>
      </c>
    </row>
    <row r="88" spans="1:45">
      <c r="A88" s="144" t="s">
        <v>447</v>
      </c>
    </row>
    <row r="89" spans="1:45">
      <c r="A89" s="144" t="s">
        <v>395</v>
      </c>
    </row>
    <row r="90" spans="1:45">
      <c r="A90" s="167" t="s">
        <v>361</v>
      </c>
    </row>
    <row r="91" spans="1:45">
      <c r="A91" s="144" t="s">
        <v>449</v>
      </c>
    </row>
    <row r="92" spans="1:45">
      <c r="A92" s="144" t="s">
        <v>363</v>
      </c>
    </row>
    <row r="93" spans="1:45">
      <c r="A93" s="144" t="s">
        <v>376</v>
      </c>
    </row>
    <row r="94" spans="1:45">
      <c r="A94" s="145" t="s">
        <v>451</v>
      </c>
    </row>
    <row r="95" spans="1:45">
      <c r="A95" s="144" t="s">
        <v>465</v>
      </c>
    </row>
    <row r="96" spans="1:45">
      <c r="A96" s="144" t="s">
        <v>453</v>
      </c>
    </row>
    <row r="97" spans="1:1">
      <c r="A97" s="144" t="s">
        <v>454</v>
      </c>
    </row>
    <row r="98" spans="1:1">
      <c r="A98" s="144" t="s">
        <v>466</v>
      </c>
    </row>
    <row r="99" spans="1:1">
      <c r="A99" s="245" t="s">
        <v>467</v>
      </c>
    </row>
    <row r="100" spans="1:1">
      <c r="A100" s="245" t="s">
        <v>468</v>
      </c>
    </row>
    <row r="101" spans="1:1">
      <c r="A101" s="145" t="s">
        <v>469</v>
      </c>
    </row>
    <row r="102" spans="1:1">
      <c r="A102" s="145" t="s">
        <v>470</v>
      </c>
    </row>
  </sheetData>
  <mergeCells count="1">
    <mergeCell ref="AQ2:AR2"/>
  </mergeCells>
  <conditionalFormatting sqref="AQ4:AR83 AS5:AS83">
    <cfRule type="cellIs" dxfId="359" priority="2" operator="lessThanOrEqual">
      <formula>0</formula>
    </cfRule>
    <cfRule type="cellIs" dxfId="358" priority="3" operator="greaterThan">
      <formula>0</formula>
    </cfRule>
  </conditionalFormatting>
  <hyperlinks>
    <hyperlink ref="L1" location="Contents!A1" display="Contents" xr:uid="{00000000-0004-0000-0D00-000000000000}"/>
    <hyperlink ref="AU1" location="Contents!A1" display="Contents" xr:uid="{00000000-0004-0000-0D00-000001000000}"/>
  </hyperlinks>
  <pageMargins left="0.75" right="0.75" top="1" bottom="1"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J90"/>
  <sheetViews>
    <sheetView showGridLines="0" showRowColHeaders="0" zoomScaleNormal="100" workbookViewId="0">
      <pane xSplit="1" ySplit="3" topLeftCell="B73" activePane="bottomRight" state="frozen"/>
      <selection pane="topRight" activeCell="B1" sqref="B1"/>
      <selection pane="bottomLeft" activeCell="A73" sqref="A73"/>
      <selection pane="bottomRight" activeCell="B82" sqref="B82"/>
    </sheetView>
  </sheetViews>
  <sheetFormatPr defaultColWidth="9.21875" defaultRowHeight="10.5"/>
  <cols>
    <col min="1" max="1" width="30.6640625" style="144" customWidth="1"/>
    <col min="2" max="55" width="8.44140625" style="144" customWidth="1"/>
    <col min="56" max="57" width="8.44140625" style="145" customWidth="1"/>
    <col min="58" max="58" width="10.6640625" style="144" customWidth="1"/>
    <col min="59" max="59" width="11.77734375" style="144" customWidth="1"/>
    <col min="60" max="60" width="8.33203125" style="144" customWidth="1"/>
    <col min="61" max="1024" width="9.21875" style="144"/>
  </cols>
  <sheetData>
    <row r="1" spans="1:62" ht="13">
      <c r="A1" s="240" t="s">
        <v>471</v>
      </c>
      <c r="L1" s="27" t="s">
        <v>88</v>
      </c>
      <c r="BH1" s="147"/>
      <c r="BJ1" s="27" t="s">
        <v>88</v>
      </c>
    </row>
    <row r="2" spans="1:62">
      <c r="BF2" s="10" t="s">
        <v>251</v>
      </c>
      <c r="BG2" s="10"/>
      <c r="BH2" s="147" t="s">
        <v>252</v>
      </c>
    </row>
    <row r="3" spans="1:62">
      <c r="A3" s="144" t="s">
        <v>472</v>
      </c>
      <c r="B3" s="144">
        <v>1965</v>
      </c>
      <c r="C3" s="144">
        <v>1966</v>
      </c>
      <c r="D3" s="144">
        <v>1967</v>
      </c>
      <c r="E3" s="144">
        <v>1968</v>
      </c>
      <c r="F3" s="144">
        <v>1969</v>
      </c>
      <c r="G3" s="144">
        <v>1970</v>
      </c>
      <c r="H3" s="144">
        <v>1971</v>
      </c>
      <c r="I3" s="144">
        <v>1972</v>
      </c>
      <c r="J3" s="144">
        <v>1973</v>
      </c>
      <c r="K3" s="144">
        <v>1974</v>
      </c>
      <c r="L3" s="144">
        <v>1975</v>
      </c>
      <c r="M3" s="144">
        <v>1976</v>
      </c>
      <c r="N3" s="144">
        <v>1977</v>
      </c>
      <c r="O3" s="144">
        <v>1978</v>
      </c>
      <c r="P3" s="144">
        <v>1979</v>
      </c>
      <c r="Q3" s="144">
        <v>1980</v>
      </c>
      <c r="R3" s="144">
        <v>1981</v>
      </c>
      <c r="S3" s="144">
        <v>1982</v>
      </c>
      <c r="T3" s="144">
        <v>1983</v>
      </c>
      <c r="U3" s="144">
        <v>1984</v>
      </c>
      <c r="V3" s="144">
        <v>1985</v>
      </c>
      <c r="W3" s="144">
        <v>1986</v>
      </c>
      <c r="X3" s="144">
        <v>1987</v>
      </c>
      <c r="Y3" s="144">
        <v>1988</v>
      </c>
      <c r="Z3" s="144">
        <v>1989</v>
      </c>
      <c r="AA3" s="144">
        <v>1990</v>
      </c>
      <c r="AB3" s="144">
        <v>1991</v>
      </c>
      <c r="AC3" s="144">
        <v>1992</v>
      </c>
      <c r="AD3" s="144">
        <v>1993</v>
      </c>
      <c r="AE3" s="144">
        <v>1994</v>
      </c>
      <c r="AF3" s="144">
        <v>1995</v>
      </c>
      <c r="AG3" s="144">
        <v>1996</v>
      </c>
      <c r="AH3" s="144">
        <v>1997</v>
      </c>
      <c r="AI3" s="144">
        <v>1998</v>
      </c>
      <c r="AJ3" s="144">
        <v>1999</v>
      </c>
      <c r="AK3" s="144">
        <v>2000</v>
      </c>
      <c r="AL3" s="144">
        <v>2001</v>
      </c>
      <c r="AM3" s="144">
        <v>2002</v>
      </c>
      <c r="AN3" s="144">
        <v>2003</v>
      </c>
      <c r="AO3" s="144">
        <v>2004</v>
      </c>
      <c r="AP3" s="144">
        <v>2005</v>
      </c>
      <c r="AQ3" s="144">
        <v>2006</v>
      </c>
      <c r="AR3" s="144">
        <v>2007</v>
      </c>
      <c r="AS3" s="144">
        <v>2008</v>
      </c>
      <c r="AT3" s="144">
        <v>2009</v>
      </c>
      <c r="AU3" s="144">
        <v>2010</v>
      </c>
      <c r="AV3" s="144">
        <v>2011</v>
      </c>
      <c r="AW3" s="144">
        <v>2012</v>
      </c>
      <c r="AX3" s="144">
        <v>2013</v>
      </c>
      <c r="AY3" s="144">
        <v>2014</v>
      </c>
      <c r="AZ3" s="144">
        <v>2015</v>
      </c>
      <c r="BA3" s="144">
        <v>2016</v>
      </c>
      <c r="BB3" s="144">
        <v>2017</v>
      </c>
      <c r="BC3" s="144">
        <v>2018</v>
      </c>
      <c r="BD3" s="144">
        <v>2019</v>
      </c>
      <c r="BE3" s="145">
        <v>2020</v>
      </c>
      <c r="BF3" s="147">
        <v>2020</v>
      </c>
      <c r="BG3" s="147" t="s">
        <v>254</v>
      </c>
      <c r="BH3" s="147">
        <v>2020</v>
      </c>
    </row>
    <row r="4" spans="1:62">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50"/>
      <c r="BE4" s="150"/>
      <c r="BF4" s="149"/>
      <c r="BG4" s="149"/>
      <c r="BH4" s="149"/>
    </row>
    <row r="5" spans="1:62">
      <c r="A5" s="144" t="s">
        <v>255</v>
      </c>
      <c r="B5" s="246">
        <v>920</v>
      </c>
      <c r="C5" s="246">
        <v>1012</v>
      </c>
      <c r="D5" s="246">
        <v>1106</v>
      </c>
      <c r="E5" s="246">
        <v>1194</v>
      </c>
      <c r="F5" s="246">
        <v>1306</v>
      </c>
      <c r="G5" s="246">
        <v>1473</v>
      </c>
      <c r="H5" s="246">
        <v>1582</v>
      </c>
      <c r="I5" s="246">
        <v>1829</v>
      </c>
      <c r="J5" s="246">
        <v>2114</v>
      </c>
      <c r="K5" s="246">
        <v>1993</v>
      </c>
      <c r="L5" s="246">
        <v>1735</v>
      </c>
      <c r="M5" s="246">
        <v>1598</v>
      </c>
      <c r="N5" s="246">
        <v>1608</v>
      </c>
      <c r="O5" s="246">
        <v>1597</v>
      </c>
      <c r="P5" s="246">
        <v>1835</v>
      </c>
      <c r="Q5" s="246">
        <v>1764</v>
      </c>
      <c r="R5" s="246">
        <v>1610</v>
      </c>
      <c r="S5" s="246">
        <v>1590</v>
      </c>
      <c r="T5" s="246">
        <v>1661</v>
      </c>
      <c r="U5" s="246">
        <v>1775</v>
      </c>
      <c r="V5" s="246">
        <v>1812.79521099365</v>
      </c>
      <c r="W5" s="246">
        <v>1805.11746164193</v>
      </c>
      <c r="X5" s="246">
        <v>1908.7699482158</v>
      </c>
      <c r="Y5" s="246">
        <v>2002.4185139874101</v>
      </c>
      <c r="Z5" s="246">
        <v>1961.45622826868</v>
      </c>
      <c r="AA5" s="246">
        <v>1967.7356711049599</v>
      </c>
      <c r="AB5" s="246">
        <v>1983.50534326451</v>
      </c>
      <c r="AC5" s="246">
        <v>2065.5790598282101</v>
      </c>
      <c r="AD5" s="246">
        <v>2189.01030279524</v>
      </c>
      <c r="AE5" s="246">
        <v>2281.3347888038102</v>
      </c>
      <c r="AF5" s="246">
        <v>2402.1278128998201</v>
      </c>
      <c r="AG5" s="246">
        <v>2479.9174236024801</v>
      </c>
      <c r="AH5" s="246">
        <v>2587.59028284439</v>
      </c>
      <c r="AI5" s="246">
        <v>2672.3813391137201</v>
      </c>
      <c r="AJ5" s="246">
        <v>2604.39959497769</v>
      </c>
      <c r="AK5" s="246">
        <v>2703.40190236735</v>
      </c>
      <c r="AL5" s="246">
        <v>2727.9581258047301</v>
      </c>
      <c r="AM5" s="246">
        <v>2858.16410114571</v>
      </c>
      <c r="AN5" s="246">
        <v>3003.47079197939</v>
      </c>
      <c r="AO5" s="246">
        <v>3079.8814459372802</v>
      </c>
      <c r="AP5" s="246">
        <v>3040.8960275231998</v>
      </c>
      <c r="AQ5" s="246">
        <v>3208.3842098349201</v>
      </c>
      <c r="AR5" s="246">
        <v>3290.18966069301</v>
      </c>
      <c r="AS5" s="246">
        <v>3207.0352975595401</v>
      </c>
      <c r="AT5" s="246">
        <v>3202.3976885954298</v>
      </c>
      <c r="AU5" s="246">
        <v>3332.0798002470501</v>
      </c>
      <c r="AV5" s="246">
        <v>3514.82206603947</v>
      </c>
      <c r="AW5" s="246">
        <v>3740.2376773579299</v>
      </c>
      <c r="AX5" s="246">
        <v>4000.4109645870699</v>
      </c>
      <c r="AY5" s="246">
        <v>4270.5299026444</v>
      </c>
      <c r="AZ5" s="246">
        <v>4388.1355776678301</v>
      </c>
      <c r="BA5" s="246">
        <v>4463.6388472088702</v>
      </c>
      <c r="BB5" s="246">
        <v>4813.0333513566202</v>
      </c>
      <c r="BC5" s="246">
        <v>5243.8799591175102</v>
      </c>
      <c r="BD5" s="246">
        <v>5372.4170322636701</v>
      </c>
      <c r="BE5" s="247">
        <v>5135.4831429887499</v>
      </c>
      <c r="BF5" s="153">
        <v>-4.41019168564213E-2</v>
      </c>
      <c r="BG5" s="153">
        <v>5.3099594072893601E-2</v>
      </c>
      <c r="BH5" s="153">
        <v>5.8099548494692302E-2</v>
      </c>
    </row>
    <row r="6" spans="1:62">
      <c r="A6" s="144" t="s">
        <v>256</v>
      </c>
      <c r="B6" s="246">
        <v>362</v>
      </c>
      <c r="C6" s="246">
        <v>370</v>
      </c>
      <c r="D6" s="246">
        <v>411</v>
      </c>
      <c r="E6" s="246">
        <v>439</v>
      </c>
      <c r="F6" s="246">
        <v>461</v>
      </c>
      <c r="G6" s="246">
        <v>487</v>
      </c>
      <c r="H6" s="246">
        <v>486</v>
      </c>
      <c r="I6" s="246">
        <v>506</v>
      </c>
      <c r="J6" s="246">
        <v>525</v>
      </c>
      <c r="K6" s="246">
        <v>653</v>
      </c>
      <c r="L6" s="246">
        <v>806</v>
      </c>
      <c r="M6" s="246">
        <v>894</v>
      </c>
      <c r="N6" s="246">
        <v>1085</v>
      </c>
      <c r="O6" s="246">
        <v>1327</v>
      </c>
      <c r="P6" s="246">
        <v>1607</v>
      </c>
      <c r="Q6" s="246">
        <v>2129</v>
      </c>
      <c r="R6" s="246">
        <v>2553</v>
      </c>
      <c r="S6" s="246">
        <v>3001</v>
      </c>
      <c r="T6" s="246">
        <v>2930</v>
      </c>
      <c r="U6" s="246">
        <v>2942</v>
      </c>
      <c r="V6" s="246">
        <v>2912</v>
      </c>
      <c r="W6" s="246">
        <v>2758</v>
      </c>
      <c r="X6" s="246">
        <v>2879</v>
      </c>
      <c r="Y6" s="246">
        <v>2877</v>
      </c>
      <c r="Z6" s="246">
        <v>2897</v>
      </c>
      <c r="AA6" s="246">
        <v>2940.7769287679998</v>
      </c>
      <c r="AB6" s="246">
        <v>3099.6314219179999</v>
      </c>
      <c r="AC6" s="246">
        <v>3098.2730327869999</v>
      </c>
      <c r="AD6" s="246">
        <v>3115.3448994794098</v>
      </c>
      <c r="AE6" s="246">
        <v>3135.9556193147</v>
      </c>
      <c r="AF6" s="246">
        <v>3054.7680859892098</v>
      </c>
      <c r="AG6" s="246">
        <v>3270.0570220050199</v>
      </c>
      <c r="AH6" s="246">
        <v>3408.6261214001202</v>
      </c>
      <c r="AI6" s="246">
        <v>3498.5556235098102</v>
      </c>
      <c r="AJ6" s="246">
        <v>3351.69031376674</v>
      </c>
      <c r="AK6" s="246">
        <v>3455.9456084672101</v>
      </c>
      <c r="AL6" s="246">
        <v>3568.12804280822</v>
      </c>
      <c r="AM6" s="246">
        <v>3592.6483270767098</v>
      </c>
      <c r="AN6" s="246">
        <v>3794.69958883562</v>
      </c>
      <c r="AO6" s="246">
        <v>3830.1803293278699</v>
      </c>
      <c r="AP6" s="246">
        <v>3765.62080472055</v>
      </c>
      <c r="AQ6" s="246">
        <v>3689.1257307260298</v>
      </c>
      <c r="AR6" s="246">
        <v>3478.5303843862998</v>
      </c>
      <c r="AS6" s="246">
        <v>3165.3277124289598</v>
      </c>
      <c r="AT6" s="246">
        <v>2978.4948015150699</v>
      </c>
      <c r="AU6" s="246">
        <v>2959.3664798794498</v>
      </c>
      <c r="AV6" s="246">
        <v>2940.3133798958902</v>
      </c>
      <c r="AW6" s="246">
        <v>2911.0979805136599</v>
      </c>
      <c r="AX6" s="246">
        <v>2874.75273139726</v>
      </c>
      <c r="AY6" s="246">
        <v>2784.2008789424699</v>
      </c>
      <c r="AZ6" s="246">
        <v>2586.54084728219</v>
      </c>
      <c r="BA6" s="246">
        <v>2455.7994976639302</v>
      </c>
      <c r="BB6" s="246">
        <v>2224.1501598739701</v>
      </c>
      <c r="BC6" s="246">
        <v>2068.3711428630099</v>
      </c>
      <c r="BD6" s="246">
        <v>1918.1428249835601</v>
      </c>
      <c r="BE6" s="247">
        <v>1909.90645713661</v>
      </c>
      <c r="BF6" s="153">
        <v>-4.2939283455183403E-3</v>
      </c>
      <c r="BG6" s="153">
        <v>-4.3051844854142401E-2</v>
      </c>
      <c r="BH6" s="153">
        <v>2.1607451477711499E-2</v>
      </c>
    </row>
    <row r="7" spans="1:62">
      <c r="A7" s="144" t="s">
        <v>92</v>
      </c>
      <c r="B7" s="246">
        <v>9014.1479999999992</v>
      </c>
      <c r="C7" s="246">
        <v>9579.241</v>
      </c>
      <c r="D7" s="246">
        <v>10219.252</v>
      </c>
      <c r="E7" s="246">
        <v>10599.743</v>
      </c>
      <c r="F7" s="246">
        <v>10827.674000000001</v>
      </c>
      <c r="G7" s="246">
        <v>11296.849</v>
      </c>
      <c r="H7" s="246">
        <v>11155.778</v>
      </c>
      <c r="I7" s="246">
        <v>11184.896000000001</v>
      </c>
      <c r="J7" s="246">
        <v>10945.953</v>
      </c>
      <c r="K7" s="246">
        <v>10461.205</v>
      </c>
      <c r="L7" s="246">
        <v>10007.736999999999</v>
      </c>
      <c r="M7" s="246">
        <v>9735.6389999999992</v>
      </c>
      <c r="N7" s="246">
        <v>9862.5619999999999</v>
      </c>
      <c r="O7" s="246">
        <v>10274.441000000001</v>
      </c>
      <c r="P7" s="246">
        <v>10135.534</v>
      </c>
      <c r="Q7" s="246">
        <v>10169.626</v>
      </c>
      <c r="R7" s="246">
        <v>10180.573</v>
      </c>
      <c r="S7" s="246">
        <v>10198.534</v>
      </c>
      <c r="T7" s="246">
        <v>10246.668</v>
      </c>
      <c r="U7" s="246">
        <v>10508.950999999999</v>
      </c>
      <c r="V7" s="246">
        <v>10580.378000000001</v>
      </c>
      <c r="W7" s="246">
        <v>10231.142</v>
      </c>
      <c r="X7" s="246">
        <v>9943.9779999999992</v>
      </c>
      <c r="Y7" s="246">
        <v>9764.6890000000003</v>
      </c>
      <c r="Z7" s="246">
        <v>9159.0769999999993</v>
      </c>
      <c r="AA7" s="246">
        <v>8914.3070000000007</v>
      </c>
      <c r="AB7" s="246">
        <v>9075.5450000000001</v>
      </c>
      <c r="AC7" s="246">
        <v>8868.125</v>
      </c>
      <c r="AD7" s="246">
        <v>8582.6650000000009</v>
      </c>
      <c r="AE7" s="246">
        <v>8388.5789999999997</v>
      </c>
      <c r="AF7" s="246">
        <v>8321.6389999999992</v>
      </c>
      <c r="AG7" s="246">
        <v>8294.527</v>
      </c>
      <c r="AH7" s="246">
        <v>8268.5920000000006</v>
      </c>
      <c r="AI7" s="246">
        <v>8010.8329999999996</v>
      </c>
      <c r="AJ7" s="246">
        <v>7731.4579999999996</v>
      </c>
      <c r="AK7" s="246">
        <v>7732.6586448087401</v>
      </c>
      <c r="AL7" s="246">
        <v>7669.6092191780799</v>
      </c>
      <c r="AM7" s="246">
        <v>7624.3382739726003</v>
      </c>
      <c r="AN7" s="246">
        <v>7368.4479452054802</v>
      </c>
      <c r="AO7" s="246">
        <v>7250.24395628415</v>
      </c>
      <c r="AP7" s="246">
        <v>6900.7836438356198</v>
      </c>
      <c r="AQ7" s="246">
        <v>6824.8585205479503</v>
      </c>
      <c r="AR7" s="246">
        <v>6856.6917808219196</v>
      </c>
      <c r="AS7" s="246">
        <v>6783.35406010929</v>
      </c>
      <c r="AT7" s="246">
        <v>7266.7069589041103</v>
      </c>
      <c r="AU7" s="246">
        <v>7558.5031095890399</v>
      </c>
      <c r="AV7" s="246">
        <v>7883.3415890410997</v>
      </c>
      <c r="AW7" s="246">
        <v>8928.7335409836105</v>
      </c>
      <c r="AX7" s="246">
        <v>10099.921</v>
      </c>
      <c r="AY7" s="246">
        <v>11803.964342465801</v>
      </c>
      <c r="AZ7" s="246">
        <v>12788.756013698599</v>
      </c>
      <c r="BA7" s="246">
        <v>12360.764169398901</v>
      </c>
      <c r="BB7" s="246">
        <v>13154.380657534201</v>
      </c>
      <c r="BC7" s="246">
        <v>15333.5647123288</v>
      </c>
      <c r="BD7" s="246">
        <v>17072.362726027401</v>
      </c>
      <c r="BE7" s="247">
        <v>16475.717273224</v>
      </c>
      <c r="BF7" s="153">
        <v>-3.4948030473471101E-2</v>
      </c>
      <c r="BG7" s="153">
        <v>8.9169818368416601E-2</v>
      </c>
      <c r="BH7" s="153">
        <v>0.186395653154346</v>
      </c>
    </row>
    <row r="8" spans="1:62" s="145" customFormat="1">
      <c r="A8" s="154" t="s">
        <v>257</v>
      </c>
      <c r="B8" s="248">
        <v>10296.147999999999</v>
      </c>
      <c r="C8" s="248">
        <v>10961.241</v>
      </c>
      <c r="D8" s="248">
        <v>11736.252</v>
      </c>
      <c r="E8" s="248">
        <v>12232.743</v>
      </c>
      <c r="F8" s="248">
        <v>12594.674000000001</v>
      </c>
      <c r="G8" s="248">
        <v>13256.849</v>
      </c>
      <c r="H8" s="248">
        <v>13223.778</v>
      </c>
      <c r="I8" s="248">
        <v>13519.896000000001</v>
      </c>
      <c r="J8" s="248">
        <v>13584.953</v>
      </c>
      <c r="K8" s="248">
        <v>13107.205</v>
      </c>
      <c r="L8" s="248">
        <v>12548.736999999999</v>
      </c>
      <c r="M8" s="248">
        <v>12227.638999999999</v>
      </c>
      <c r="N8" s="248">
        <v>12555.562</v>
      </c>
      <c r="O8" s="248">
        <v>13198.441000000001</v>
      </c>
      <c r="P8" s="248">
        <v>13577.534</v>
      </c>
      <c r="Q8" s="248">
        <v>14062.626</v>
      </c>
      <c r="R8" s="248">
        <v>14343.573</v>
      </c>
      <c r="S8" s="248">
        <v>14789.534</v>
      </c>
      <c r="T8" s="248">
        <v>14837.668</v>
      </c>
      <c r="U8" s="248">
        <v>15225.950999999999</v>
      </c>
      <c r="V8" s="248">
        <v>15305.1732109937</v>
      </c>
      <c r="W8" s="248">
        <v>14794.259461641899</v>
      </c>
      <c r="X8" s="248">
        <v>14731.7479482158</v>
      </c>
      <c r="Y8" s="248">
        <v>14644.107513987399</v>
      </c>
      <c r="Z8" s="248">
        <v>14017.5332282687</v>
      </c>
      <c r="AA8" s="248">
        <v>13822.819599873001</v>
      </c>
      <c r="AB8" s="248">
        <v>14158.6817651825</v>
      </c>
      <c r="AC8" s="248">
        <v>14031.9770926152</v>
      </c>
      <c r="AD8" s="248">
        <v>13887.0202022747</v>
      </c>
      <c r="AE8" s="248">
        <v>13805.8694081185</v>
      </c>
      <c r="AF8" s="248">
        <v>13778.534898889</v>
      </c>
      <c r="AG8" s="248">
        <v>14044.501445607501</v>
      </c>
      <c r="AH8" s="248">
        <v>14264.808404244501</v>
      </c>
      <c r="AI8" s="248">
        <v>14181.769962623501</v>
      </c>
      <c r="AJ8" s="248">
        <v>13687.5479087444</v>
      </c>
      <c r="AK8" s="248">
        <v>13892.006155643299</v>
      </c>
      <c r="AL8" s="248">
        <v>13965.695387791</v>
      </c>
      <c r="AM8" s="248">
        <v>14075.150702195</v>
      </c>
      <c r="AN8" s="248">
        <v>14166.6183260205</v>
      </c>
      <c r="AO8" s="248">
        <v>14160.305731549301</v>
      </c>
      <c r="AP8" s="248">
        <v>13707.300476079399</v>
      </c>
      <c r="AQ8" s="248">
        <v>13722.368461108899</v>
      </c>
      <c r="AR8" s="248">
        <v>13625.411825901199</v>
      </c>
      <c r="AS8" s="248">
        <v>13155.7170700978</v>
      </c>
      <c r="AT8" s="248">
        <v>13447.5994490146</v>
      </c>
      <c r="AU8" s="248">
        <v>13849.949389715501</v>
      </c>
      <c r="AV8" s="248">
        <v>14338.4770349765</v>
      </c>
      <c r="AW8" s="248">
        <v>15580.069198855201</v>
      </c>
      <c r="AX8" s="248">
        <v>16975.0846959843</v>
      </c>
      <c r="AY8" s="248">
        <v>18858.6951240526</v>
      </c>
      <c r="AZ8" s="248">
        <v>19763.432438648699</v>
      </c>
      <c r="BA8" s="248">
        <v>19280.202514271699</v>
      </c>
      <c r="BB8" s="248">
        <v>20191.564168764799</v>
      </c>
      <c r="BC8" s="248">
        <v>22645.815814309299</v>
      </c>
      <c r="BD8" s="248">
        <v>24362.922583274601</v>
      </c>
      <c r="BE8" s="248">
        <v>23521.106873349399</v>
      </c>
      <c r="BF8" s="156">
        <v>-3.4553149649752403E-2</v>
      </c>
      <c r="BG8" s="156">
        <v>6.12274182626147E-2</v>
      </c>
      <c r="BH8" s="156">
        <v>0.26610265312674902</v>
      </c>
    </row>
    <row r="9" spans="1:62">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6"/>
      <c r="BE9" s="247"/>
      <c r="BF9" s="153"/>
      <c r="BG9" s="153"/>
      <c r="BH9" s="153"/>
    </row>
    <row r="10" spans="1:62">
      <c r="A10" s="144" t="s">
        <v>258</v>
      </c>
      <c r="B10" s="246">
        <v>275.67397260273998</v>
      </c>
      <c r="C10" s="246">
        <v>292.86410958904099</v>
      </c>
      <c r="D10" s="246">
        <v>318.63123287671198</v>
      </c>
      <c r="E10" s="246">
        <v>348.15846994535502</v>
      </c>
      <c r="F10" s="246">
        <v>361.532054794521</v>
      </c>
      <c r="G10" s="246">
        <v>399.46465753424701</v>
      </c>
      <c r="H10" s="246">
        <v>431.53808219178097</v>
      </c>
      <c r="I10" s="246">
        <v>444.11584699453601</v>
      </c>
      <c r="J10" s="246">
        <v>433.63561643835601</v>
      </c>
      <c r="K10" s="246">
        <v>423.38739726027399</v>
      </c>
      <c r="L10" s="246">
        <v>406.09095890410998</v>
      </c>
      <c r="M10" s="246">
        <v>408.02185792349701</v>
      </c>
      <c r="N10" s="246">
        <v>441.71506849315102</v>
      </c>
      <c r="O10" s="246">
        <v>466.20493150684899</v>
      </c>
      <c r="P10" s="246">
        <v>487.28273972602699</v>
      </c>
      <c r="Q10" s="246">
        <v>505.71038251366099</v>
      </c>
      <c r="R10" s="246">
        <v>518.92547945205501</v>
      </c>
      <c r="S10" s="246">
        <v>517.08219178082197</v>
      </c>
      <c r="T10" s="246">
        <v>520.17260273972602</v>
      </c>
      <c r="U10" s="246">
        <v>509.00655737704898</v>
      </c>
      <c r="V10" s="246">
        <v>490.79452054794501</v>
      </c>
      <c r="W10" s="246">
        <v>465.367671232877</v>
      </c>
      <c r="X10" s="246">
        <v>459.40493150684898</v>
      </c>
      <c r="Y10" s="246">
        <v>481.20218579235001</v>
      </c>
      <c r="Z10" s="246">
        <v>492.28657534246599</v>
      </c>
      <c r="AA10" s="246">
        <v>517.41095890410998</v>
      </c>
      <c r="AB10" s="246">
        <v>525.61150684931499</v>
      </c>
      <c r="AC10" s="246">
        <v>586.87103825136603</v>
      </c>
      <c r="AD10" s="246">
        <v>629.86520547945202</v>
      </c>
      <c r="AE10" s="246">
        <v>695.49205479451996</v>
      </c>
      <c r="AF10" s="246">
        <v>757.91616438356198</v>
      </c>
      <c r="AG10" s="246">
        <v>822.79890710382494</v>
      </c>
      <c r="AH10" s="246">
        <v>877.43013698630102</v>
      </c>
      <c r="AI10" s="246">
        <v>889.94794520547998</v>
      </c>
      <c r="AJ10" s="246">
        <v>834.55198643662595</v>
      </c>
      <c r="AK10" s="246">
        <v>848.37767720446197</v>
      </c>
      <c r="AL10" s="246">
        <v>921.31170233153796</v>
      </c>
      <c r="AM10" s="246">
        <v>907.62189697595795</v>
      </c>
      <c r="AN10" s="246">
        <v>912.92258764326198</v>
      </c>
      <c r="AO10" s="246">
        <v>873.90097489198502</v>
      </c>
      <c r="AP10" s="246">
        <v>842.478414768535</v>
      </c>
      <c r="AQ10" s="246">
        <v>848.51866260277995</v>
      </c>
      <c r="AR10" s="246">
        <v>813.92968078323202</v>
      </c>
      <c r="AS10" s="246">
        <v>802.33076864830298</v>
      </c>
      <c r="AT10" s="246">
        <v>729.69485401889597</v>
      </c>
      <c r="AU10" s="246">
        <v>711.84009123406804</v>
      </c>
      <c r="AV10" s="246">
        <v>667.23639862744994</v>
      </c>
      <c r="AW10" s="246">
        <v>656.65608471746998</v>
      </c>
      <c r="AX10" s="246">
        <v>644.37252775045999</v>
      </c>
      <c r="AY10" s="246">
        <v>637.59341147514101</v>
      </c>
      <c r="AZ10" s="246">
        <v>646.36016588175801</v>
      </c>
      <c r="BA10" s="246">
        <v>609.63094582056397</v>
      </c>
      <c r="BB10" s="246">
        <v>590.06275107983697</v>
      </c>
      <c r="BC10" s="246">
        <v>591.32218448467404</v>
      </c>
      <c r="BD10" s="246">
        <v>620.42301695149195</v>
      </c>
      <c r="BE10" s="247">
        <v>600.42689542166397</v>
      </c>
      <c r="BF10" s="153">
        <v>-3.2229818983958297E-2</v>
      </c>
      <c r="BG10" s="153">
        <v>-1.6091614839974198E-2</v>
      </c>
      <c r="BH10" s="153">
        <v>6.7928431574534199E-3</v>
      </c>
    </row>
    <row r="11" spans="1:62">
      <c r="A11" s="144" t="s">
        <v>259</v>
      </c>
      <c r="B11" s="246">
        <v>96.05</v>
      </c>
      <c r="C11" s="246">
        <v>117.05</v>
      </c>
      <c r="D11" s="246">
        <v>147.05000000000001</v>
      </c>
      <c r="E11" s="246">
        <v>161.05000000000001</v>
      </c>
      <c r="F11" s="246">
        <v>176.05</v>
      </c>
      <c r="G11" s="246">
        <v>166.681030680719</v>
      </c>
      <c r="H11" s="246">
        <v>174.84500140635299</v>
      </c>
      <c r="I11" s="246">
        <v>171.18629060820899</v>
      </c>
      <c r="J11" s="246">
        <v>173.98620402430799</v>
      </c>
      <c r="K11" s="246">
        <v>181.76223963110701</v>
      </c>
      <c r="L11" s="246">
        <v>177.41482630290099</v>
      </c>
      <c r="M11" s="246">
        <v>172.33053673498401</v>
      </c>
      <c r="N11" s="246">
        <v>166.71999887804699</v>
      </c>
      <c r="O11" s="246">
        <v>165.82524730326699</v>
      </c>
      <c r="P11" s="246">
        <v>171.645014909704</v>
      </c>
      <c r="Q11" s="246">
        <v>187.77819226041001</v>
      </c>
      <c r="R11" s="246">
        <v>220.021009133722</v>
      </c>
      <c r="S11" s="246">
        <v>267.914672736694</v>
      </c>
      <c r="T11" s="246">
        <v>339.424114790548</v>
      </c>
      <c r="U11" s="246">
        <v>473.72709732659501</v>
      </c>
      <c r="V11" s="246">
        <v>560.96024147204298</v>
      </c>
      <c r="W11" s="246">
        <v>591.12078083477104</v>
      </c>
      <c r="X11" s="246">
        <v>589.78260019920697</v>
      </c>
      <c r="Y11" s="246">
        <v>573.51535487211095</v>
      </c>
      <c r="Z11" s="246">
        <v>613.198388098951</v>
      </c>
      <c r="AA11" s="246">
        <v>650.53600110658897</v>
      </c>
      <c r="AB11" s="246">
        <v>643.35156685364495</v>
      </c>
      <c r="AC11" s="246">
        <v>652.6</v>
      </c>
      <c r="AD11" s="246">
        <v>667.4</v>
      </c>
      <c r="AE11" s="246">
        <v>691.7</v>
      </c>
      <c r="AF11" s="246">
        <v>714.9</v>
      </c>
      <c r="AG11" s="246">
        <v>808.4</v>
      </c>
      <c r="AH11" s="246">
        <v>869.4</v>
      </c>
      <c r="AI11" s="246">
        <v>1003.2</v>
      </c>
      <c r="AJ11" s="246">
        <v>1132.4000000000001</v>
      </c>
      <c r="AK11" s="246">
        <v>1276.2</v>
      </c>
      <c r="AL11" s="246">
        <v>1339.1</v>
      </c>
      <c r="AM11" s="246">
        <v>1497.7</v>
      </c>
      <c r="AN11" s="246">
        <v>1557.8</v>
      </c>
      <c r="AO11" s="246">
        <v>1542.8</v>
      </c>
      <c r="AP11" s="246">
        <v>1705.5758605061601</v>
      </c>
      <c r="AQ11" s="246">
        <v>1806.12941292239</v>
      </c>
      <c r="AR11" s="246">
        <v>1819.7345560514</v>
      </c>
      <c r="AS11" s="246">
        <v>1886.6898159975699</v>
      </c>
      <c r="AT11" s="246">
        <v>2019.42637824706</v>
      </c>
      <c r="AU11" s="246">
        <v>2125.0518099737701</v>
      </c>
      <c r="AV11" s="246">
        <v>2173.0464626687499</v>
      </c>
      <c r="AW11" s="246">
        <v>2131.58364701243</v>
      </c>
      <c r="AX11" s="246">
        <v>2095.9751053959699</v>
      </c>
      <c r="AY11" s="246">
        <v>2341.3751614105799</v>
      </c>
      <c r="AZ11" s="246">
        <v>2524.9769179539899</v>
      </c>
      <c r="BA11" s="246">
        <v>2591.3485704468299</v>
      </c>
      <c r="BB11" s="246">
        <v>2720.9021613650798</v>
      </c>
      <c r="BC11" s="246">
        <v>2678.88820975931</v>
      </c>
      <c r="BD11" s="246">
        <v>2876.2163667095701</v>
      </c>
      <c r="BE11" s="247">
        <v>3025.5604151295202</v>
      </c>
      <c r="BF11" s="153">
        <v>5.1923787844514201E-2</v>
      </c>
      <c r="BG11" s="153">
        <v>3.59990396857999E-2</v>
      </c>
      <c r="BH11" s="153">
        <v>3.4229241761299198E-2</v>
      </c>
    </row>
    <row r="12" spans="1:62">
      <c r="A12" s="144" t="s">
        <v>261</v>
      </c>
      <c r="B12" s="246">
        <v>203</v>
      </c>
      <c r="C12" s="246">
        <v>199</v>
      </c>
      <c r="D12" s="246">
        <v>192</v>
      </c>
      <c r="E12" s="246">
        <v>176</v>
      </c>
      <c r="F12" s="246">
        <v>214</v>
      </c>
      <c r="G12" s="246">
        <v>226</v>
      </c>
      <c r="H12" s="246">
        <v>224</v>
      </c>
      <c r="I12" s="246">
        <v>203</v>
      </c>
      <c r="J12" s="246">
        <v>192</v>
      </c>
      <c r="K12" s="246">
        <v>175</v>
      </c>
      <c r="L12" s="246">
        <v>164</v>
      </c>
      <c r="M12" s="246">
        <v>153</v>
      </c>
      <c r="N12" s="246">
        <v>144</v>
      </c>
      <c r="O12" s="246">
        <v>137</v>
      </c>
      <c r="P12" s="246">
        <v>129</v>
      </c>
      <c r="Q12" s="246">
        <v>131</v>
      </c>
      <c r="R12" s="246">
        <v>140</v>
      </c>
      <c r="S12" s="246">
        <v>147</v>
      </c>
      <c r="T12" s="246">
        <v>158</v>
      </c>
      <c r="U12" s="246">
        <v>173</v>
      </c>
      <c r="V12" s="246">
        <v>183</v>
      </c>
      <c r="W12" s="246">
        <v>307</v>
      </c>
      <c r="X12" s="246">
        <v>388</v>
      </c>
      <c r="Y12" s="246">
        <v>380</v>
      </c>
      <c r="Z12" s="246">
        <v>407</v>
      </c>
      <c r="AA12" s="246">
        <v>446</v>
      </c>
      <c r="AB12" s="246">
        <v>430</v>
      </c>
      <c r="AC12" s="246">
        <v>442</v>
      </c>
      <c r="AD12" s="246">
        <v>458</v>
      </c>
      <c r="AE12" s="246">
        <v>460</v>
      </c>
      <c r="AF12" s="246">
        <v>591</v>
      </c>
      <c r="AG12" s="246">
        <v>635</v>
      </c>
      <c r="AH12" s="246">
        <v>667</v>
      </c>
      <c r="AI12" s="246">
        <v>775</v>
      </c>
      <c r="AJ12" s="246">
        <v>838</v>
      </c>
      <c r="AK12" s="246">
        <v>687</v>
      </c>
      <c r="AL12" s="246">
        <v>604</v>
      </c>
      <c r="AM12" s="246">
        <v>578</v>
      </c>
      <c r="AN12" s="246">
        <v>541</v>
      </c>
      <c r="AO12" s="246">
        <v>528.29</v>
      </c>
      <c r="AP12" s="246">
        <v>526.16181917808206</v>
      </c>
      <c r="AQ12" s="246">
        <v>527.40872602739705</v>
      </c>
      <c r="AR12" s="246">
        <v>531.09392328767103</v>
      </c>
      <c r="AS12" s="246">
        <v>587.65827049180302</v>
      </c>
      <c r="AT12" s="246">
        <v>670.60323561643804</v>
      </c>
      <c r="AU12" s="246">
        <v>785.8646</v>
      </c>
      <c r="AV12" s="246">
        <v>915.26471506849305</v>
      </c>
      <c r="AW12" s="246">
        <v>944.11922677595601</v>
      </c>
      <c r="AX12" s="246">
        <v>1009.87169580658</v>
      </c>
      <c r="AY12" s="246">
        <v>990.37905113339002</v>
      </c>
      <c r="AZ12" s="246">
        <v>1005.57443561644</v>
      </c>
      <c r="BA12" s="246">
        <v>885.89843355191294</v>
      </c>
      <c r="BB12" s="246">
        <v>854.03994969315102</v>
      </c>
      <c r="BC12" s="246">
        <v>865.48098315043603</v>
      </c>
      <c r="BD12" s="246">
        <v>885.82972571780795</v>
      </c>
      <c r="BE12" s="247">
        <v>781.352676693989</v>
      </c>
      <c r="BF12" s="153">
        <v>-0.117942586470734</v>
      </c>
      <c r="BG12" s="153">
        <v>2.8225713917510199E-2</v>
      </c>
      <c r="BH12" s="153">
        <v>8.8397209117544399E-3</v>
      </c>
    </row>
    <row r="13" spans="1:62">
      <c r="A13" s="144" t="s">
        <v>262</v>
      </c>
      <c r="B13" s="246">
        <v>8</v>
      </c>
      <c r="C13" s="246">
        <v>7</v>
      </c>
      <c r="D13" s="246">
        <v>6</v>
      </c>
      <c r="E13" s="246">
        <v>5</v>
      </c>
      <c r="F13" s="246">
        <v>4</v>
      </c>
      <c r="G13" s="246">
        <v>4</v>
      </c>
      <c r="H13" s="246">
        <v>4</v>
      </c>
      <c r="I13" s="246">
        <v>78</v>
      </c>
      <c r="J13" s="246">
        <v>209</v>
      </c>
      <c r="K13" s="246">
        <v>177</v>
      </c>
      <c r="L13" s="246">
        <v>161</v>
      </c>
      <c r="M13" s="246">
        <v>188</v>
      </c>
      <c r="N13" s="246">
        <v>184</v>
      </c>
      <c r="O13" s="246">
        <v>204</v>
      </c>
      <c r="P13" s="246">
        <v>216</v>
      </c>
      <c r="Q13" s="246">
        <v>206</v>
      </c>
      <c r="R13" s="246">
        <v>213</v>
      </c>
      <c r="S13" s="246">
        <v>213</v>
      </c>
      <c r="T13" s="246">
        <v>240</v>
      </c>
      <c r="U13" s="246">
        <v>261</v>
      </c>
      <c r="V13" s="246">
        <v>286</v>
      </c>
      <c r="W13" s="246">
        <v>298</v>
      </c>
      <c r="X13" s="246">
        <v>176</v>
      </c>
      <c r="Y13" s="246">
        <v>309</v>
      </c>
      <c r="Z13" s="246">
        <v>286</v>
      </c>
      <c r="AA13" s="246">
        <v>292</v>
      </c>
      <c r="AB13" s="246">
        <v>307</v>
      </c>
      <c r="AC13" s="246">
        <v>328</v>
      </c>
      <c r="AD13" s="246">
        <v>353</v>
      </c>
      <c r="AE13" s="246">
        <v>388</v>
      </c>
      <c r="AF13" s="246">
        <v>395</v>
      </c>
      <c r="AG13" s="246">
        <v>393</v>
      </c>
      <c r="AH13" s="246">
        <v>397</v>
      </c>
      <c r="AI13" s="246">
        <v>385</v>
      </c>
      <c r="AJ13" s="246">
        <v>383</v>
      </c>
      <c r="AK13" s="246">
        <v>403</v>
      </c>
      <c r="AL13" s="246">
        <v>410</v>
      </c>
      <c r="AM13" s="246">
        <v>394</v>
      </c>
      <c r="AN13" s="246">
        <v>420</v>
      </c>
      <c r="AO13" s="246">
        <v>528</v>
      </c>
      <c r="AP13" s="246">
        <v>534</v>
      </c>
      <c r="AQ13" s="246">
        <v>537.67961745205503</v>
      </c>
      <c r="AR13" s="246">
        <v>513.08807452054805</v>
      </c>
      <c r="AS13" s="246">
        <v>506.71857923497299</v>
      </c>
      <c r="AT13" s="246">
        <v>488.065753424658</v>
      </c>
      <c r="AU13" s="246">
        <v>488.08701013698601</v>
      </c>
      <c r="AV13" s="246">
        <v>500.60800101369898</v>
      </c>
      <c r="AW13" s="246">
        <v>504.61553559289598</v>
      </c>
      <c r="AX13" s="246">
        <v>527.35356052054794</v>
      </c>
      <c r="AY13" s="246">
        <v>556.55390287123305</v>
      </c>
      <c r="AZ13" s="246">
        <v>543.09486060274003</v>
      </c>
      <c r="BA13" s="246">
        <v>548.39183265027305</v>
      </c>
      <c r="BB13" s="246">
        <v>531.31257290410997</v>
      </c>
      <c r="BC13" s="246">
        <v>517.23964729589102</v>
      </c>
      <c r="BD13" s="246">
        <v>531.00296761369896</v>
      </c>
      <c r="BE13" s="247">
        <v>479.37082390710401</v>
      </c>
      <c r="BF13" s="153">
        <v>-9.7235132109764394E-2</v>
      </c>
      <c r="BG13" s="153">
        <v>8.4673945553195296E-3</v>
      </c>
      <c r="BH13" s="153">
        <v>5.42329273703399E-3</v>
      </c>
    </row>
    <row r="14" spans="1:62">
      <c r="A14" s="144" t="s">
        <v>263</v>
      </c>
      <c r="B14" s="246">
        <v>66</v>
      </c>
      <c r="C14" s="246">
        <v>66</v>
      </c>
      <c r="D14" s="246">
        <v>74</v>
      </c>
      <c r="E14" s="246">
        <v>77</v>
      </c>
      <c r="F14" s="246">
        <v>75</v>
      </c>
      <c r="G14" s="246">
        <v>74.972602739726</v>
      </c>
      <c r="H14" s="246">
        <v>63.882191780821898</v>
      </c>
      <c r="I14" s="246">
        <v>66.601092896174904</v>
      </c>
      <c r="J14" s="246">
        <v>72.591780821917794</v>
      </c>
      <c r="K14" s="246">
        <v>79.098630136986301</v>
      </c>
      <c r="L14" s="246">
        <v>73.0356164383562</v>
      </c>
      <c r="M14" s="246">
        <v>77.407103825136602</v>
      </c>
      <c r="N14" s="246">
        <v>92.153424657534202</v>
      </c>
      <c r="O14" s="246">
        <v>151.879452054795</v>
      </c>
      <c r="P14" s="246">
        <v>192.65010410958899</v>
      </c>
      <c r="Q14" s="246">
        <v>195.96081967213101</v>
      </c>
      <c r="R14" s="246">
        <v>193.962178082192</v>
      </c>
      <c r="S14" s="246">
        <v>196.05989589041101</v>
      </c>
      <c r="T14" s="246">
        <v>171.10770136986301</v>
      </c>
      <c r="U14" s="246">
        <v>185.08169125683099</v>
      </c>
      <c r="V14" s="246">
        <v>189.45958630137</v>
      </c>
      <c r="W14" s="246">
        <v>178.53511506849301</v>
      </c>
      <c r="X14" s="246">
        <v>164.644249315069</v>
      </c>
      <c r="Y14" s="246">
        <v>142.30272131147501</v>
      </c>
      <c r="Z14" s="246">
        <v>131.401369863014</v>
      </c>
      <c r="AA14" s="246">
        <v>129.90328767123299</v>
      </c>
      <c r="AB14" s="246">
        <v>115.78986301369901</v>
      </c>
      <c r="AC14" s="246">
        <v>116.56748633879801</v>
      </c>
      <c r="AD14" s="246">
        <v>127.279178082192</v>
      </c>
      <c r="AE14" s="246">
        <v>128.308493150685</v>
      </c>
      <c r="AF14" s="246">
        <v>122.761917808219</v>
      </c>
      <c r="AG14" s="246">
        <v>120.970491803279</v>
      </c>
      <c r="AH14" s="246">
        <v>120.238660273973</v>
      </c>
      <c r="AI14" s="246">
        <v>116.471720547945</v>
      </c>
      <c r="AJ14" s="246">
        <v>106.849673972603</v>
      </c>
      <c r="AK14" s="246">
        <v>99.861229508196701</v>
      </c>
      <c r="AL14" s="246">
        <v>97.785021917808194</v>
      </c>
      <c r="AM14" s="246">
        <v>94.466947945205504</v>
      </c>
      <c r="AN14" s="246">
        <v>91.904153424657494</v>
      </c>
      <c r="AO14" s="246">
        <v>93.325215846994496</v>
      </c>
      <c r="AP14" s="246">
        <v>112.43603013698601</v>
      </c>
      <c r="AQ14" s="246">
        <v>117.683263013699</v>
      </c>
      <c r="AR14" s="246">
        <v>116.539279452055</v>
      </c>
      <c r="AS14" s="246">
        <v>122.12508469945401</v>
      </c>
      <c r="AT14" s="246">
        <v>155.44784109589</v>
      </c>
      <c r="AU14" s="246">
        <v>165.2114</v>
      </c>
      <c r="AV14" s="246">
        <v>158.50658630136999</v>
      </c>
      <c r="AW14" s="246">
        <v>157.232994535519</v>
      </c>
      <c r="AX14" s="246">
        <v>171.322816438356</v>
      </c>
      <c r="AY14" s="246">
        <v>175.225465753425</v>
      </c>
      <c r="AZ14" s="246">
        <v>152.95230958904099</v>
      </c>
      <c r="BA14" s="246">
        <v>140.702243169399</v>
      </c>
      <c r="BB14" s="246">
        <v>136.388859035667</v>
      </c>
      <c r="BC14" s="246">
        <v>138.646494712329</v>
      </c>
      <c r="BD14" s="246">
        <v>143.98168498630099</v>
      </c>
      <c r="BE14" s="247">
        <v>131.360647382894</v>
      </c>
      <c r="BF14" s="153">
        <v>-8.76572433820864E-2</v>
      </c>
      <c r="BG14" s="153">
        <v>-7.6331329813983401E-3</v>
      </c>
      <c r="BH14" s="153">
        <v>1.48612975457553E-3</v>
      </c>
    </row>
    <row r="15" spans="1:62">
      <c r="A15" s="144" t="s">
        <v>264</v>
      </c>
      <c r="B15" s="246">
        <v>135</v>
      </c>
      <c r="C15" s="246">
        <v>153</v>
      </c>
      <c r="D15" s="246">
        <v>179</v>
      </c>
      <c r="E15" s="246">
        <v>191</v>
      </c>
      <c r="F15" s="246">
        <v>157</v>
      </c>
      <c r="G15" s="246">
        <v>140</v>
      </c>
      <c r="H15" s="246">
        <v>129</v>
      </c>
      <c r="I15" s="246">
        <v>141</v>
      </c>
      <c r="J15" s="246">
        <v>166</v>
      </c>
      <c r="K15" s="246">
        <v>187</v>
      </c>
      <c r="L15" s="246">
        <v>216</v>
      </c>
      <c r="M15" s="246">
        <v>212</v>
      </c>
      <c r="N15" s="246">
        <v>229</v>
      </c>
      <c r="O15" s="246">
        <v>230</v>
      </c>
      <c r="P15" s="246">
        <v>214</v>
      </c>
      <c r="Q15" s="246">
        <v>212</v>
      </c>
      <c r="R15" s="246">
        <v>189</v>
      </c>
      <c r="S15" s="246">
        <v>177</v>
      </c>
      <c r="T15" s="246">
        <v>160</v>
      </c>
      <c r="U15" s="246">
        <v>170</v>
      </c>
      <c r="V15" s="246">
        <v>176</v>
      </c>
      <c r="W15" s="246">
        <v>169</v>
      </c>
      <c r="X15" s="246">
        <v>155</v>
      </c>
      <c r="Y15" s="246">
        <v>151</v>
      </c>
      <c r="Z15" s="246">
        <v>149</v>
      </c>
      <c r="AA15" s="246">
        <v>150</v>
      </c>
      <c r="AB15" s="246">
        <v>149</v>
      </c>
      <c r="AC15" s="246">
        <v>144</v>
      </c>
      <c r="AD15" s="246">
        <v>134</v>
      </c>
      <c r="AE15" s="246">
        <v>141</v>
      </c>
      <c r="AF15" s="246">
        <v>142</v>
      </c>
      <c r="AG15" s="246">
        <v>141</v>
      </c>
      <c r="AH15" s="246">
        <v>135</v>
      </c>
      <c r="AI15" s="246">
        <v>134</v>
      </c>
      <c r="AJ15" s="246">
        <v>141</v>
      </c>
      <c r="AK15" s="246">
        <v>138.212254098361</v>
      </c>
      <c r="AL15" s="246">
        <v>134.05419452054801</v>
      </c>
      <c r="AM15" s="246">
        <v>154.22512876712301</v>
      </c>
      <c r="AN15" s="246">
        <v>163.553991780822</v>
      </c>
      <c r="AO15" s="246">
        <v>152.094715846995</v>
      </c>
      <c r="AP15" s="246">
        <v>171.51968219178099</v>
      </c>
      <c r="AQ15" s="246">
        <v>174.27492054794499</v>
      </c>
      <c r="AR15" s="246">
        <v>155.16766027397301</v>
      </c>
      <c r="AS15" s="246">
        <v>149.03162568306001</v>
      </c>
      <c r="AT15" s="246">
        <v>150.31484383561599</v>
      </c>
      <c r="AU15" s="246">
        <v>145.36759726027401</v>
      </c>
      <c r="AV15" s="246">
        <v>135.87128767123301</v>
      </c>
      <c r="AW15" s="246">
        <v>116.952330601093</v>
      </c>
      <c r="AX15" s="246">
        <v>115.602731506849</v>
      </c>
      <c r="AY15" s="246">
        <v>114.11541917808201</v>
      </c>
      <c r="AZ15" s="246">
        <v>108.74644657534201</v>
      </c>
      <c r="BA15" s="246">
        <v>96.660918032786896</v>
      </c>
      <c r="BB15" s="246">
        <v>98.690233904938907</v>
      </c>
      <c r="BC15" s="246">
        <v>87.316538014493204</v>
      </c>
      <c r="BD15" s="246">
        <v>82.221229331011699</v>
      </c>
      <c r="BE15" s="247">
        <v>76.257445404384001</v>
      </c>
      <c r="BF15" s="153">
        <v>-7.2533383107400207E-2</v>
      </c>
      <c r="BG15" s="153">
        <v>-5.8547941026029997E-2</v>
      </c>
      <c r="BH15" s="153">
        <v>8.6272761958184198E-4</v>
      </c>
    </row>
    <row r="16" spans="1:62">
      <c r="A16" s="144" t="s">
        <v>265</v>
      </c>
      <c r="B16" s="246">
        <v>3503</v>
      </c>
      <c r="C16" s="246">
        <v>3402</v>
      </c>
      <c r="D16" s="246">
        <v>3576</v>
      </c>
      <c r="E16" s="246">
        <v>3639</v>
      </c>
      <c r="F16" s="246">
        <v>3631</v>
      </c>
      <c r="G16" s="246">
        <v>3754</v>
      </c>
      <c r="H16" s="246">
        <v>3615</v>
      </c>
      <c r="I16" s="246">
        <v>3301</v>
      </c>
      <c r="J16" s="246">
        <v>3455</v>
      </c>
      <c r="K16" s="246">
        <v>3060</v>
      </c>
      <c r="L16" s="246">
        <v>2422</v>
      </c>
      <c r="M16" s="246">
        <v>2371</v>
      </c>
      <c r="N16" s="246">
        <v>2314</v>
      </c>
      <c r="O16" s="246">
        <v>2227</v>
      </c>
      <c r="P16" s="246">
        <v>2425</v>
      </c>
      <c r="Q16" s="246">
        <v>2228</v>
      </c>
      <c r="R16" s="246">
        <v>2163</v>
      </c>
      <c r="S16" s="246">
        <v>1954</v>
      </c>
      <c r="T16" s="246">
        <v>1852</v>
      </c>
      <c r="U16" s="246">
        <v>1853</v>
      </c>
      <c r="V16" s="246">
        <v>1744</v>
      </c>
      <c r="W16" s="246">
        <v>1886</v>
      </c>
      <c r="X16" s="246">
        <v>1910</v>
      </c>
      <c r="Y16" s="246">
        <v>1998</v>
      </c>
      <c r="Z16" s="246">
        <v>2012</v>
      </c>
      <c r="AA16" s="246">
        <v>2244</v>
      </c>
      <c r="AB16" s="246">
        <v>2501</v>
      </c>
      <c r="AC16" s="246">
        <v>2499</v>
      </c>
      <c r="AD16" s="246">
        <v>2592</v>
      </c>
      <c r="AE16" s="246">
        <v>2752</v>
      </c>
      <c r="AF16" s="246">
        <v>2959</v>
      </c>
      <c r="AG16" s="246">
        <v>3137</v>
      </c>
      <c r="AH16" s="246">
        <v>3321.123</v>
      </c>
      <c r="AI16" s="246">
        <v>3447.3090000000002</v>
      </c>
      <c r="AJ16" s="246">
        <v>3095.06</v>
      </c>
      <c r="AK16" s="246">
        <v>3111.6327625683102</v>
      </c>
      <c r="AL16" s="246">
        <v>3174.4310418504801</v>
      </c>
      <c r="AM16" s="246">
        <v>2975.0873521917802</v>
      </c>
      <c r="AN16" s="246">
        <v>2868.5614871232901</v>
      </c>
      <c r="AO16" s="246">
        <v>3305.89981754359</v>
      </c>
      <c r="AP16" s="246">
        <v>3302.10767534247</v>
      </c>
      <c r="AQ16" s="246">
        <v>3339.6854109588999</v>
      </c>
      <c r="AR16" s="246">
        <v>3237.07061643836</v>
      </c>
      <c r="AS16" s="246">
        <v>3228.1746994535501</v>
      </c>
      <c r="AT16" s="246">
        <v>3037.8359178082201</v>
      </c>
      <c r="AU16" s="246">
        <v>2841.5720273972602</v>
      </c>
      <c r="AV16" s="246">
        <v>2755.0210821917799</v>
      </c>
      <c r="AW16" s="246">
        <v>2703.7341912568299</v>
      </c>
      <c r="AX16" s="246">
        <v>2680.3561643835601</v>
      </c>
      <c r="AY16" s="246">
        <v>2692.4931506849298</v>
      </c>
      <c r="AZ16" s="246">
        <v>2630.8629999999998</v>
      </c>
      <c r="BA16" s="246">
        <v>2347</v>
      </c>
      <c r="BB16" s="246">
        <v>2096.0428000000002</v>
      </c>
      <c r="BC16" s="246">
        <v>1474.7020885238301</v>
      </c>
      <c r="BD16" s="246">
        <v>918.260361617743</v>
      </c>
      <c r="BE16" s="247">
        <v>539.76138926492695</v>
      </c>
      <c r="BF16" s="153">
        <v>-0.41219134373392402</v>
      </c>
      <c r="BG16" s="153">
        <v>-0.112761962575832</v>
      </c>
      <c r="BH16" s="153">
        <v>6.1065126956894797E-3</v>
      </c>
    </row>
    <row r="17" spans="1:60">
      <c r="A17" s="144" t="s">
        <v>389</v>
      </c>
      <c r="B17" s="246">
        <v>47.134520547945201</v>
      </c>
      <c r="C17" s="246">
        <v>54.411095890410998</v>
      </c>
      <c r="D17" s="246">
        <v>78.2142465753425</v>
      </c>
      <c r="E17" s="246">
        <v>84.5713114754098</v>
      </c>
      <c r="F17" s="246">
        <v>83.804657534246601</v>
      </c>
      <c r="G17" s="246">
        <v>63.946712328767099</v>
      </c>
      <c r="H17" s="246">
        <v>80.3846575342466</v>
      </c>
      <c r="I17" s="246">
        <v>89.237158469945399</v>
      </c>
      <c r="J17" s="246">
        <v>89.7389041095891</v>
      </c>
      <c r="K17" s="246">
        <v>85.5961643835616</v>
      </c>
      <c r="L17" s="246">
        <v>77.88</v>
      </c>
      <c r="M17" s="246">
        <v>77.646120218579199</v>
      </c>
      <c r="N17" s="246">
        <v>68.013616438356195</v>
      </c>
      <c r="O17" s="246">
        <v>65.872328767123307</v>
      </c>
      <c r="P17" s="246">
        <v>66.254739726027395</v>
      </c>
      <c r="Q17" s="246">
        <v>80.055655737704896</v>
      </c>
      <c r="R17" s="246">
        <v>87.104191780821907</v>
      </c>
      <c r="S17" s="246">
        <v>99.377589041095902</v>
      </c>
      <c r="T17" s="246">
        <v>97.913698630137006</v>
      </c>
      <c r="U17" s="246">
        <v>94.687622950819701</v>
      </c>
      <c r="V17" s="246">
        <v>91.1598356164384</v>
      </c>
      <c r="W17" s="246">
        <v>88.823863013698599</v>
      </c>
      <c r="X17" s="246">
        <v>85.648465753424702</v>
      </c>
      <c r="Y17" s="246">
        <v>77.082595628415305</v>
      </c>
      <c r="Z17" s="246">
        <v>76.185424657534298</v>
      </c>
      <c r="AA17" s="246">
        <v>77.254657534246604</v>
      </c>
      <c r="AB17" s="246">
        <v>77.188136986301402</v>
      </c>
      <c r="AC17" s="246">
        <v>76.022841530054706</v>
      </c>
      <c r="AD17" s="246">
        <v>82.529506849315098</v>
      </c>
      <c r="AE17" s="246">
        <v>89.500547945205497</v>
      </c>
      <c r="AF17" s="246">
        <v>96.402520547945201</v>
      </c>
      <c r="AG17" s="246">
        <v>101.755901639344</v>
      </c>
      <c r="AH17" s="246">
        <v>107.613945205479</v>
      </c>
      <c r="AI17" s="246">
        <v>124.930876712329</v>
      </c>
      <c r="AJ17" s="246">
        <v>123.531616438356</v>
      </c>
      <c r="AK17" s="246">
        <v>125.520491803279</v>
      </c>
      <c r="AL17" s="246">
        <v>133.60873972602701</v>
      </c>
      <c r="AM17" s="246">
        <v>149.10705479452099</v>
      </c>
      <c r="AN17" s="246">
        <v>149.24101369863001</v>
      </c>
      <c r="AO17" s="246">
        <v>143.40531913248401</v>
      </c>
      <c r="AP17" s="246">
        <v>143.09826170635401</v>
      </c>
      <c r="AQ17" s="246">
        <v>138.68651091975499</v>
      </c>
      <c r="AR17" s="246">
        <v>148.46378132550399</v>
      </c>
      <c r="AS17" s="246">
        <v>143.11874173375099</v>
      </c>
      <c r="AT17" s="246">
        <v>135.67441847758701</v>
      </c>
      <c r="AU17" s="246">
        <v>144.33617941111899</v>
      </c>
      <c r="AV17" s="246">
        <v>144.43111641504299</v>
      </c>
      <c r="AW17" s="246">
        <v>147.103132840478</v>
      </c>
      <c r="AX17" s="246">
        <v>151.72360747495</v>
      </c>
      <c r="AY17" s="246">
        <v>154.703513883554</v>
      </c>
      <c r="AZ17" s="246">
        <v>145.500263570355</v>
      </c>
      <c r="BA17" s="246">
        <v>134.899829165932</v>
      </c>
      <c r="BB17" s="246">
        <v>133.01712629939499</v>
      </c>
      <c r="BC17" s="246">
        <v>127.563598377566</v>
      </c>
      <c r="BD17" s="246">
        <v>147.75011796893301</v>
      </c>
      <c r="BE17" s="247">
        <v>206.786581214938</v>
      </c>
      <c r="BF17" s="153">
        <v>0.39956965217732698</v>
      </c>
      <c r="BG17" s="153">
        <v>8.5628957327792393E-3</v>
      </c>
      <c r="BH17" s="153">
        <v>2.3394501878078199E-3</v>
      </c>
    </row>
    <row r="18" spans="1:60" s="145" customFormat="1">
      <c r="A18" s="154" t="s">
        <v>268</v>
      </c>
      <c r="B18" s="248">
        <v>4333.8584931506903</v>
      </c>
      <c r="C18" s="248">
        <v>4291.3252054794502</v>
      </c>
      <c r="D18" s="248">
        <v>4570.8954794520596</v>
      </c>
      <c r="E18" s="248">
        <v>4681.7797814207697</v>
      </c>
      <c r="F18" s="248">
        <v>4702.38671232877</v>
      </c>
      <c r="G18" s="248">
        <v>4829.0650032834601</v>
      </c>
      <c r="H18" s="248">
        <v>4722.6499329132002</v>
      </c>
      <c r="I18" s="248">
        <v>4494.14038896887</v>
      </c>
      <c r="J18" s="248">
        <v>4791.9525053941697</v>
      </c>
      <c r="K18" s="248">
        <v>4368.8444314119297</v>
      </c>
      <c r="L18" s="248">
        <v>3697.4214016453702</v>
      </c>
      <c r="M18" s="248">
        <v>3659.4056187022002</v>
      </c>
      <c r="N18" s="248">
        <v>3639.6021084670901</v>
      </c>
      <c r="O18" s="248">
        <v>3647.7819596320301</v>
      </c>
      <c r="P18" s="248">
        <v>3901.8325984713501</v>
      </c>
      <c r="Q18" s="248">
        <v>3746.50505018391</v>
      </c>
      <c r="R18" s="248">
        <v>3725.0128584487902</v>
      </c>
      <c r="S18" s="248">
        <v>3571.4343494490199</v>
      </c>
      <c r="T18" s="248">
        <v>3538.61811753027</v>
      </c>
      <c r="U18" s="248">
        <v>3719.5029689112898</v>
      </c>
      <c r="V18" s="248">
        <v>3721.3741839377999</v>
      </c>
      <c r="W18" s="248">
        <v>3983.84743014984</v>
      </c>
      <c r="X18" s="248">
        <v>3928.4802467745499</v>
      </c>
      <c r="Y18" s="248">
        <v>4112.10285760435</v>
      </c>
      <c r="Z18" s="248">
        <v>4167.0717579619704</v>
      </c>
      <c r="AA18" s="248">
        <v>4507.1049052161798</v>
      </c>
      <c r="AB18" s="248">
        <v>4748.9410737029602</v>
      </c>
      <c r="AC18" s="248">
        <v>4845.0613661202196</v>
      </c>
      <c r="AD18" s="248">
        <v>5044.0738904109603</v>
      </c>
      <c r="AE18" s="248">
        <v>5346.0010958904104</v>
      </c>
      <c r="AF18" s="248">
        <v>5778.9806027397299</v>
      </c>
      <c r="AG18" s="248">
        <v>6159.9253005464498</v>
      </c>
      <c r="AH18" s="248">
        <v>6494.80574246575</v>
      </c>
      <c r="AI18" s="248">
        <v>6875.8595424657497</v>
      </c>
      <c r="AJ18" s="248">
        <v>6654.3932768475897</v>
      </c>
      <c r="AK18" s="248">
        <v>6689.8044151825998</v>
      </c>
      <c r="AL18" s="248">
        <v>6814.2907003463997</v>
      </c>
      <c r="AM18" s="248">
        <v>6750.2083806745904</v>
      </c>
      <c r="AN18" s="248">
        <v>6704.9832336706604</v>
      </c>
      <c r="AO18" s="248">
        <v>7167.7160432620503</v>
      </c>
      <c r="AP18" s="248">
        <v>7337.3777438303596</v>
      </c>
      <c r="AQ18" s="248">
        <v>7490.0665244449201</v>
      </c>
      <c r="AR18" s="248">
        <v>7335.0875721327402</v>
      </c>
      <c r="AS18" s="248">
        <v>7425.8475859424598</v>
      </c>
      <c r="AT18" s="248">
        <v>7387.0632425243703</v>
      </c>
      <c r="AU18" s="248">
        <v>7407.33071541348</v>
      </c>
      <c r="AV18" s="248">
        <v>7449.98564995782</v>
      </c>
      <c r="AW18" s="248">
        <v>7361.99714333268</v>
      </c>
      <c r="AX18" s="248">
        <v>7396.5782092772697</v>
      </c>
      <c r="AY18" s="248">
        <v>7662.4390763903402</v>
      </c>
      <c r="AZ18" s="248">
        <v>7758.0683997896604</v>
      </c>
      <c r="BA18" s="248">
        <v>7354.5327728376997</v>
      </c>
      <c r="BB18" s="248">
        <v>7160.4564542821799</v>
      </c>
      <c r="BC18" s="248">
        <v>6481.1597443185301</v>
      </c>
      <c r="BD18" s="248">
        <v>6205.6854708965602</v>
      </c>
      <c r="BE18" s="248">
        <v>5840.8768744194203</v>
      </c>
      <c r="BF18" s="156">
        <v>-5.87861885988296E-2</v>
      </c>
      <c r="BG18" s="156">
        <v>-1.7275475473250899E-2</v>
      </c>
      <c r="BH18" s="156">
        <v>6.6079918825195802E-2</v>
      </c>
    </row>
    <row r="19" spans="1:60">
      <c r="B19" s="246"/>
      <c r="C19" s="246"/>
      <c r="D19" s="246"/>
      <c r="E19" s="246"/>
      <c r="F19" s="246"/>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6"/>
      <c r="AM19" s="246"/>
      <c r="AN19" s="246"/>
      <c r="AO19" s="246"/>
      <c r="AP19" s="246"/>
      <c r="AQ19" s="246"/>
      <c r="AR19" s="246"/>
      <c r="AS19" s="246"/>
      <c r="AT19" s="246"/>
      <c r="AU19" s="246"/>
      <c r="AV19" s="246"/>
      <c r="AW19" s="246"/>
      <c r="AX19" s="246"/>
      <c r="AY19" s="246"/>
      <c r="AZ19" s="246"/>
      <c r="BA19" s="246"/>
      <c r="BB19" s="246"/>
      <c r="BC19" s="246"/>
      <c r="BD19" s="246"/>
      <c r="BE19" s="247"/>
      <c r="BF19" s="153"/>
      <c r="BG19" s="153"/>
      <c r="BH19" s="153"/>
    </row>
    <row r="20" spans="1:60">
      <c r="A20" s="144" t="s">
        <v>276</v>
      </c>
      <c r="B20" s="246" t="s">
        <v>273</v>
      </c>
      <c r="C20" s="246" t="s">
        <v>273</v>
      </c>
      <c r="D20" s="246" t="s">
        <v>273</v>
      </c>
      <c r="E20" s="246" t="s">
        <v>273</v>
      </c>
      <c r="F20" s="246" t="s">
        <v>273</v>
      </c>
      <c r="G20" s="246" t="s">
        <v>273</v>
      </c>
      <c r="H20" s="246" t="s">
        <v>273</v>
      </c>
      <c r="I20" s="246">
        <v>2</v>
      </c>
      <c r="J20" s="246">
        <v>3</v>
      </c>
      <c r="K20" s="246">
        <v>2</v>
      </c>
      <c r="L20" s="246">
        <v>3</v>
      </c>
      <c r="M20" s="246">
        <v>4</v>
      </c>
      <c r="N20" s="246">
        <v>10</v>
      </c>
      <c r="O20" s="246">
        <v>8</v>
      </c>
      <c r="P20" s="246">
        <v>8</v>
      </c>
      <c r="Q20" s="246">
        <v>6</v>
      </c>
      <c r="R20" s="246">
        <v>15</v>
      </c>
      <c r="S20" s="246">
        <v>34</v>
      </c>
      <c r="T20" s="246">
        <v>43</v>
      </c>
      <c r="U20" s="246">
        <v>47</v>
      </c>
      <c r="V20" s="246">
        <v>60</v>
      </c>
      <c r="W20" s="246">
        <v>74</v>
      </c>
      <c r="X20" s="246">
        <v>93</v>
      </c>
      <c r="Y20" s="246">
        <v>96</v>
      </c>
      <c r="Z20" s="246">
        <v>112</v>
      </c>
      <c r="AA20" s="246">
        <v>121</v>
      </c>
      <c r="AB20" s="246">
        <v>142</v>
      </c>
      <c r="AC20" s="246">
        <v>157</v>
      </c>
      <c r="AD20" s="246">
        <v>168</v>
      </c>
      <c r="AE20" s="246">
        <v>185</v>
      </c>
      <c r="AF20" s="246">
        <v>186</v>
      </c>
      <c r="AG20" s="246">
        <v>208</v>
      </c>
      <c r="AH20" s="246">
        <v>230</v>
      </c>
      <c r="AI20" s="246">
        <v>238</v>
      </c>
      <c r="AJ20" s="246">
        <v>299</v>
      </c>
      <c r="AK20" s="246">
        <v>363</v>
      </c>
      <c r="AL20" s="246">
        <v>348</v>
      </c>
      <c r="AM20" s="246">
        <v>371</v>
      </c>
      <c r="AN20" s="246">
        <v>368</v>
      </c>
      <c r="AO20" s="246">
        <v>390</v>
      </c>
      <c r="AP20" s="246">
        <v>379.97549780821902</v>
      </c>
      <c r="AQ20" s="246">
        <v>345.53852986301399</v>
      </c>
      <c r="AR20" s="246">
        <v>311.27309317808198</v>
      </c>
      <c r="AS20" s="246">
        <v>287.22854598360698</v>
      </c>
      <c r="AT20" s="246">
        <v>264.775214219178</v>
      </c>
      <c r="AU20" s="246">
        <v>249.459600657534</v>
      </c>
      <c r="AV20" s="246">
        <v>224.507517260274</v>
      </c>
      <c r="AW20" s="246">
        <v>204.23533494535499</v>
      </c>
      <c r="AX20" s="246">
        <v>178.17798887671199</v>
      </c>
      <c r="AY20" s="246">
        <v>166.84044769862999</v>
      </c>
      <c r="AZ20" s="246">
        <v>157.79915583561601</v>
      </c>
      <c r="BA20" s="246">
        <v>141.70371928961799</v>
      </c>
      <c r="BB20" s="246">
        <v>138.24625432876701</v>
      </c>
      <c r="BC20" s="246">
        <v>115.876702410959</v>
      </c>
      <c r="BD20" s="246">
        <v>102.956390849315</v>
      </c>
      <c r="BE20" s="247">
        <v>72.034563387978096</v>
      </c>
      <c r="BF20" s="153">
        <v>-0.30033907760610501</v>
      </c>
      <c r="BG20" s="153">
        <v>-9.0133661385641398E-2</v>
      </c>
      <c r="BH20" s="153">
        <v>8.1495265242329895E-4</v>
      </c>
    </row>
    <row r="21" spans="1:60">
      <c r="A21" s="144" t="s">
        <v>285</v>
      </c>
      <c r="B21" s="246">
        <v>47.766273972602697</v>
      </c>
      <c r="C21" s="246">
        <v>39.076991780821899</v>
      </c>
      <c r="D21" s="246">
        <v>36.559736986301402</v>
      </c>
      <c r="E21" s="246">
        <v>34.582825136612001</v>
      </c>
      <c r="F21" s="246">
        <v>33.8612356164384</v>
      </c>
      <c r="G21" s="246">
        <v>31.899301369863</v>
      </c>
      <c r="H21" s="246">
        <v>28.538024657534201</v>
      </c>
      <c r="I21" s="246">
        <v>25.471825136612001</v>
      </c>
      <c r="J21" s="246">
        <v>23.3564712328767</v>
      </c>
      <c r="K21" s="246">
        <v>23.374515068493199</v>
      </c>
      <c r="L21" s="246">
        <v>26.882189041095899</v>
      </c>
      <c r="M21" s="246">
        <v>28.217043715847002</v>
      </c>
      <c r="N21" s="246">
        <v>27.102539726027398</v>
      </c>
      <c r="O21" s="246">
        <v>31.397035616438401</v>
      </c>
      <c r="P21" s="246">
        <v>36.225898630137003</v>
      </c>
      <c r="Q21" s="246">
        <v>35.494693989071003</v>
      </c>
      <c r="R21" s="246">
        <v>31.0453150684931</v>
      </c>
      <c r="S21" s="246">
        <v>36.8385287671233</v>
      </c>
      <c r="T21" s="246">
        <v>46.727539726027402</v>
      </c>
      <c r="U21" s="246">
        <v>47.261639344262299</v>
      </c>
      <c r="V21" s="246">
        <v>49.685172602739698</v>
      </c>
      <c r="W21" s="246">
        <v>53.270139726027402</v>
      </c>
      <c r="X21" s="246">
        <v>81.809457534246604</v>
      </c>
      <c r="Y21" s="246">
        <v>100.231855191257</v>
      </c>
      <c r="Z21" s="246">
        <v>95.674745205479496</v>
      </c>
      <c r="AA21" s="246">
        <v>97.009668493150699</v>
      </c>
      <c r="AB21" s="246">
        <v>90.026528767123295</v>
      </c>
      <c r="AC21" s="246">
        <v>93.252325136612001</v>
      </c>
      <c r="AD21" s="246">
        <v>96.3747397260274</v>
      </c>
      <c r="AE21" s="246">
        <v>101.64715890411</v>
      </c>
      <c r="AF21" s="246">
        <v>108.796032876712</v>
      </c>
      <c r="AG21" s="246">
        <v>112.919316939891</v>
      </c>
      <c r="AH21" s="246">
        <v>123.514230136986</v>
      </c>
      <c r="AI21" s="246">
        <v>116.75397260274001</v>
      </c>
      <c r="AJ21" s="246">
        <v>104.166621917808</v>
      </c>
      <c r="AK21" s="246">
        <v>94.906133879781393</v>
      </c>
      <c r="AL21" s="246">
        <v>85.668610958904097</v>
      </c>
      <c r="AM21" s="246">
        <v>114.76688219178099</v>
      </c>
      <c r="AN21" s="246">
        <v>115.56920547945199</v>
      </c>
      <c r="AO21" s="246">
        <v>113.162595628415</v>
      </c>
      <c r="AP21" s="246">
        <v>126.78149589041099</v>
      </c>
      <c r="AQ21" s="246">
        <v>119.68302739726001</v>
      </c>
      <c r="AR21" s="246">
        <v>121.57762023411</v>
      </c>
      <c r="AS21" s="246">
        <v>108.33095053442599</v>
      </c>
      <c r="AT21" s="246">
        <v>94.862961262328795</v>
      </c>
      <c r="AU21" s="246">
        <v>105.94095080274001</v>
      </c>
      <c r="AV21" s="246">
        <v>110.099632486301</v>
      </c>
      <c r="AW21" s="246">
        <v>111.649457903689</v>
      </c>
      <c r="AX21" s="246">
        <v>114.130731379726</v>
      </c>
      <c r="AY21" s="246">
        <v>119.58890892411</v>
      </c>
      <c r="AZ21" s="246">
        <v>113.467557267351</v>
      </c>
      <c r="BA21" s="246">
        <v>77.777254811371606</v>
      </c>
      <c r="BB21" s="246">
        <v>86.042492460274005</v>
      </c>
      <c r="BC21" s="246">
        <v>97.159476885753406</v>
      </c>
      <c r="BD21" s="246">
        <v>88.746148552054805</v>
      </c>
      <c r="BE21" s="247">
        <v>112.213096099727</v>
      </c>
      <c r="BF21" s="153">
        <v>0.26442778566223901</v>
      </c>
      <c r="BG21" s="153">
        <v>-6.6431665878359299E-3</v>
      </c>
      <c r="BH21" s="153">
        <v>1.2695066923715801E-3</v>
      </c>
    </row>
    <row r="22" spans="1:60">
      <c r="A22" s="144" t="s">
        <v>291</v>
      </c>
      <c r="B22" s="246" t="s">
        <v>273</v>
      </c>
      <c r="C22" s="246" t="s">
        <v>273</v>
      </c>
      <c r="D22" s="246" t="s">
        <v>273</v>
      </c>
      <c r="E22" s="246" t="s">
        <v>273</v>
      </c>
      <c r="F22" s="246" t="s">
        <v>273</v>
      </c>
      <c r="G22" s="246" t="s">
        <v>273</v>
      </c>
      <c r="H22" s="246">
        <v>6</v>
      </c>
      <c r="I22" s="246">
        <v>33</v>
      </c>
      <c r="J22" s="246">
        <v>32</v>
      </c>
      <c r="K22" s="246">
        <v>35</v>
      </c>
      <c r="L22" s="246">
        <v>189</v>
      </c>
      <c r="M22" s="246">
        <v>279</v>
      </c>
      <c r="N22" s="246">
        <v>287</v>
      </c>
      <c r="O22" s="246">
        <v>356</v>
      </c>
      <c r="P22" s="246">
        <v>407</v>
      </c>
      <c r="Q22" s="246">
        <v>528</v>
      </c>
      <c r="R22" s="246">
        <v>512</v>
      </c>
      <c r="S22" s="246">
        <v>532</v>
      </c>
      <c r="T22" s="246">
        <v>661</v>
      </c>
      <c r="U22" s="246">
        <v>752</v>
      </c>
      <c r="V22" s="246">
        <v>823</v>
      </c>
      <c r="W22" s="246">
        <v>907</v>
      </c>
      <c r="X22" s="246">
        <v>1054</v>
      </c>
      <c r="Y22" s="246">
        <v>1196</v>
      </c>
      <c r="Z22" s="246">
        <v>1567</v>
      </c>
      <c r="AA22" s="246">
        <v>1716</v>
      </c>
      <c r="AB22" s="246">
        <v>1955</v>
      </c>
      <c r="AC22" s="246">
        <v>2217</v>
      </c>
      <c r="AD22" s="246">
        <v>2377</v>
      </c>
      <c r="AE22" s="246">
        <v>2693</v>
      </c>
      <c r="AF22" s="246">
        <v>2903</v>
      </c>
      <c r="AG22" s="246">
        <v>3232</v>
      </c>
      <c r="AH22" s="246">
        <v>3280</v>
      </c>
      <c r="AI22" s="246">
        <v>3138</v>
      </c>
      <c r="AJ22" s="246">
        <v>3139</v>
      </c>
      <c r="AK22" s="246">
        <v>3331.1541177008198</v>
      </c>
      <c r="AL22" s="246">
        <v>3402.87603407395</v>
      </c>
      <c r="AM22" s="246">
        <v>3321.5061593004002</v>
      </c>
      <c r="AN22" s="246">
        <v>3252.9985435127901</v>
      </c>
      <c r="AO22" s="246">
        <v>3180.9182332677201</v>
      </c>
      <c r="AP22" s="246">
        <v>2962.14363356782</v>
      </c>
      <c r="AQ22" s="246">
        <v>2772.65357264761</v>
      </c>
      <c r="AR22" s="246">
        <v>2551.0212863994602</v>
      </c>
      <c r="AS22" s="246">
        <v>2466.1585931530999</v>
      </c>
      <c r="AT22" s="246">
        <v>2349.9890264200499</v>
      </c>
      <c r="AU22" s="246">
        <v>2139.1679770608798</v>
      </c>
      <c r="AV22" s="246">
        <v>2039.5783189613801</v>
      </c>
      <c r="AW22" s="246">
        <v>1917.4318777665401</v>
      </c>
      <c r="AX22" s="246">
        <v>1837.67482541598</v>
      </c>
      <c r="AY22" s="246">
        <v>1886.3238060394201</v>
      </c>
      <c r="AZ22" s="246">
        <v>1946.01226613623</v>
      </c>
      <c r="BA22" s="246">
        <v>1996.5102311939199</v>
      </c>
      <c r="BB22" s="246">
        <v>1971.0447134199701</v>
      </c>
      <c r="BC22" s="246">
        <v>1851.4380514268</v>
      </c>
      <c r="BD22" s="246">
        <v>1736.76754674361</v>
      </c>
      <c r="BE22" s="247">
        <v>2001.4592467622599</v>
      </c>
      <c r="BF22" s="153">
        <v>0.15240479390286801</v>
      </c>
      <c r="BG22" s="153">
        <v>-2.9785890577657199E-2</v>
      </c>
      <c r="BH22" s="153">
        <v>2.2643220770020799E-2</v>
      </c>
    </row>
    <row r="23" spans="1:60">
      <c r="A23" s="144" t="s">
        <v>294</v>
      </c>
      <c r="B23" s="246">
        <v>265.77591780821899</v>
      </c>
      <c r="C23" s="246">
        <v>271.00205479452097</v>
      </c>
      <c r="D23" s="246">
        <v>278.84126027397298</v>
      </c>
      <c r="E23" s="246">
        <v>279.700409836066</v>
      </c>
      <c r="F23" s="246">
        <v>281.08893150684901</v>
      </c>
      <c r="G23" s="246">
        <v>283.78430136986299</v>
      </c>
      <c r="H23" s="246">
        <v>292.34364383561598</v>
      </c>
      <c r="I23" s="246">
        <v>298.41879781420801</v>
      </c>
      <c r="J23" s="246">
        <v>303.93252054794499</v>
      </c>
      <c r="K23" s="246">
        <v>308.02701369863001</v>
      </c>
      <c r="L23" s="246">
        <v>311.30657534246598</v>
      </c>
      <c r="M23" s="246">
        <v>312.713114754098</v>
      </c>
      <c r="N23" s="246">
        <v>312.54109589041099</v>
      </c>
      <c r="O23" s="246">
        <v>293.48832876712299</v>
      </c>
      <c r="P23" s="246">
        <v>264.66227397260297</v>
      </c>
      <c r="Q23" s="246">
        <v>250.119153005464</v>
      </c>
      <c r="R23" s="246">
        <v>253.54093150684901</v>
      </c>
      <c r="S23" s="246">
        <v>255.55731506849301</v>
      </c>
      <c r="T23" s="246">
        <v>252.49158904109601</v>
      </c>
      <c r="U23" s="246">
        <v>248.929043715847</v>
      </c>
      <c r="V23" s="246">
        <v>235.627890410959</v>
      </c>
      <c r="W23" s="246">
        <v>223.426712328767</v>
      </c>
      <c r="X23" s="246">
        <v>210.64942465753401</v>
      </c>
      <c r="Y23" s="246">
        <v>205.440956284153</v>
      </c>
      <c r="Z23" s="246">
        <v>201.559534246575</v>
      </c>
      <c r="AA23" s="246">
        <v>169.04789041095901</v>
      </c>
      <c r="AB23" s="246">
        <v>145.91016438356201</v>
      </c>
      <c r="AC23" s="246">
        <v>141.75806010929</v>
      </c>
      <c r="AD23" s="246">
        <v>144.27679452054801</v>
      </c>
      <c r="AE23" s="246">
        <v>145.36895890411</v>
      </c>
      <c r="AF23" s="246">
        <v>144.87197260273999</v>
      </c>
      <c r="AG23" s="246">
        <v>142.38158469945401</v>
      </c>
      <c r="AH23" s="246">
        <v>140.72841095890399</v>
      </c>
      <c r="AI23" s="246">
        <v>136.76216438356201</v>
      </c>
      <c r="AJ23" s="246">
        <v>133.142465753425</v>
      </c>
      <c r="AK23" s="246">
        <v>131.74158469945399</v>
      </c>
      <c r="AL23" s="246">
        <v>130.89263013698601</v>
      </c>
      <c r="AM23" s="246">
        <v>127.86931506849299</v>
      </c>
      <c r="AN23" s="246">
        <v>123.866876712329</v>
      </c>
      <c r="AO23" s="246">
        <v>119.777103825137</v>
      </c>
      <c r="AP23" s="246">
        <v>114.355753424658</v>
      </c>
      <c r="AQ23" s="246">
        <v>105.248410958904</v>
      </c>
      <c r="AR23" s="246">
        <v>99.904712328767104</v>
      </c>
      <c r="AS23" s="246">
        <v>98.807704918032798</v>
      </c>
      <c r="AT23" s="246">
        <v>93.802904109588994</v>
      </c>
      <c r="AU23" s="246">
        <v>89.539945205479498</v>
      </c>
      <c r="AV23" s="246">
        <v>88.516301369863001</v>
      </c>
      <c r="AW23" s="246">
        <v>83.070491803278699</v>
      </c>
      <c r="AX23" s="246">
        <v>85.982821917808195</v>
      </c>
      <c r="AY23" s="246">
        <v>84.368575342465704</v>
      </c>
      <c r="AZ23" s="246">
        <v>83.494849315068507</v>
      </c>
      <c r="BA23" s="246">
        <v>79.31</v>
      </c>
      <c r="BB23" s="246">
        <v>75.846520547945204</v>
      </c>
      <c r="BC23" s="246">
        <v>74.617698630136999</v>
      </c>
      <c r="BD23" s="246">
        <v>74.815342465753403</v>
      </c>
      <c r="BE23" s="247">
        <v>72.329644808743197</v>
      </c>
      <c r="BF23" s="153">
        <v>-3.3224437329122301E-2</v>
      </c>
      <c r="BG23" s="153">
        <v>-2.2363430566716198E-2</v>
      </c>
      <c r="BH23" s="153">
        <v>8.1829101355472003E-4</v>
      </c>
    </row>
    <row r="24" spans="1:60">
      <c r="A24" s="144" t="s">
        <v>302</v>
      </c>
      <c r="B24" s="246">
        <v>1.7398356164383599</v>
      </c>
      <c r="C24" s="246">
        <v>1.61556164383562</v>
      </c>
      <c r="D24" s="246">
        <v>1.8433972602739701</v>
      </c>
      <c r="E24" s="246">
        <v>1.7350819672131199</v>
      </c>
      <c r="F24" s="246">
        <v>1.7921095890411001</v>
      </c>
      <c r="G24" s="246">
        <v>3.5191232876712299</v>
      </c>
      <c r="H24" s="246">
        <v>4.8999452054794501</v>
      </c>
      <c r="I24" s="246">
        <v>7.8619672131147498</v>
      </c>
      <c r="J24" s="246">
        <v>8.8254246575342492</v>
      </c>
      <c r="K24" s="246">
        <v>9.7624109589041108</v>
      </c>
      <c r="L24" s="246">
        <v>33.859397260274001</v>
      </c>
      <c r="M24" s="246">
        <v>254.43224043715799</v>
      </c>
      <c r="N24" s="246">
        <v>798.63342465753396</v>
      </c>
      <c r="O24" s="246">
        <v>1127.27923287671</v>
      </c>
      <c r="P24" s="246">
        <v>1623.3987945205499</v>
      </c>
      <c r="Q24" s="246">
        <v>1676.1385792349699</v>
      </c>
      <c r="R24" s="246">
        <v>1867.71112328767</v>
      </c>
      <c r="S24" s="246">
        <v>2166.7166027397302</v>
      </c>
      <c r="T24" s="246">
        <v>2422.07375342466</v>
      </c>
      <c r="U24" s="246">
        <v>2652.1277595628399</v>
      </c>
      <c r="V24" s="246">
        <v>2695.4223561643798</v>
      </c>
      <c r="W24" s="246">
        <v>2690.98761643836</v>
      </c>
      <c r="X24" s="246">
        <v>2612.3218630136998</v>
      </c>
      <c r="Y24" s="246">
        <v>2413.9010928961702</v>
      </c>
      <c r="Z24" s="246">
        <v>1943.2941369862999</v>
      </c>
      <c r="AA24" s="246">
        <v>1932.8096438356199</v>
      </c>
      <c r="AB24" s="246">
        <v>1933.55539726027</v>
      </c>
      <c r="AC24" s="246">
        <v>1995.8924590163899</v>
      </c>
      <c r="AD24" s="246">
        <v>2134.8367123287699</v>
      </c>
      <c r="AE24" s="246">
        <v>2694.4375890411002</v>
      </c>
      <c r="AF24" s="246">
        <v>2769.1562739726</v>
      </c>
      <c r="AG24" s="246">
        <v>2755.0978142076501</v>
      </c>
      <c r="AH24" s="246">
        <v>2721.44920547945</v>
      </c>
      <c r="AI24" s="246">
        <v>2848.7264109589</v>
      </c>
      <c r="AJ24" s="246">
        <v>2949.5423561643802</v>
      </c>
      <c r="AK24" s="246">
        <v>2709.8150098360702</v>
      </c>
      <c r="AL24" s="246">
        <v>2513.55775260274</v>
      </c>
      <c r="AM24" s="246">
        <v>2499.7546358904101</v>
      </c>
      <c r="AN24" s="246">
        <v>2291.13050931507</v>
      </c>
      <c r="AO24" s="246">
        <v>2059.27222240437</v>
      </c>
      <c r="AP24" s="246">
        <v>1837.7749841095899</v>
      </c>
      <c r="AQ24" s="246">
        <v>1661.6289865753399</v>
      </c>
      <c r="AR24" s="246">
        <v>1654.6530252054799</v>
      </c>
      <c r="AS24" s="246">
        <v>1554.3623972677599</v>
      </c>
      <c r="AT24" s="246">
        <v>1473.8782761643799</v>
      </c>
      <c r="AU24" s="246">
        <v>1358.15994958904</v>
      </c>
      <c r="AV24" s="246">
        <v>1113.7915695890399</v>
      </c>
      <c r="AW24" s="246">
        <v>947.26136010928997</v>
      </c>
      <c r="AX24" s="246">
        <v>865.34367780821901</v>
      </c>
      <c r="AY24" s="246">
        <v>853.55411095890395</v>
      </c>
      <c r="AZ24" s="246">
        <v>963.528767945205</v>
      </c>
      <c r="BA24" s="246">
        <v>1014.80804246448</v>
      </c>
      <c r="BB24" s="246">
        <v>1005.42504380548</v>
      </c>
      <c r="BC24" s="246">
        <v>1091.76116099726</v>
      </c>
      <c r="BD24" s="246">
        <v>1118.0651247241599</v>
      </c>
      <c r="BE24" s="247">
        <v>1029.0281939409399</v>
      </c>
      <c r="BF24" s="153">
        <v>-7.9634834156186302E-2</v>
      </c>
      <c r="BG24" s="153">
        <v>-2.7251548074939101E-2</v>
      </c>
      <c r="BH24" s="153">
        <v>1.16417621851024E-2</v>
      </c>
    </row>
    <row r="25" spans="1:60">
      <c r="A25" s="144" t="s">
        <v>303</v>
      </c>
      <c r="B25" s="246">
        <v>470.47194520547902</v>
      </c>
      <c r="C25" s="246">
        <v>486.67797260274</v>
      </c>
      <c r="D25" s="246">
        <v>506.99183561643798</v>
      </c>
      <c r="E25" s="246">
        <v>517.63767759562802</v>
      </c>
      <c r="F25" s="246">
        <v>530.04495890410999</v>
      </c>
      <c r="G25" s="246">
        <v>528.23695890411</v>
      </c>
      <c r="H25" s="246">
        <v>509.31172602739701</v>
      </c>
      <c r="I25" s="246">
        <v>504.31401639344301</v>
      </c>
      <c r="J25" s="246">
        <v>509.05495890410998</v>
      </c>
      <c r="K25" s="246">
        <v>509.81816438356202</v>
      </c>
      <c r="L25" s="246">
        <v>507.51210958904102</v>
      </c>
      <c r="M25" s="246">
        <v>494.07292349726799</v>
      </c>
      <c r="N25" s="246">
        <v>481.44835616438297</v>
      </c>
      <c r="O25" s="246">
        <v>489.83205479452101</v>
      </c>
      <c r="P25" s="246">
        <v>508.41093150684901</v>
      </c>
      <c r="Q25" s="246">
        <v>483.81549180327897</v>
      </c>
      <c r="R25" s="246">
        <v>469.98298630136998</v>
      </c>
      <c r="S25" s="246">
        <v>492.68726027397298</v>
      </c>
      <c r="T25" s="246">
        <v>529.680876712329</v>
      </c>
      <c r="U25" s="246">
        <v>531.360300546448</v>
      </c>
      <c r="V25" s="246">
        <v>701.14887671232896</v>
      </c>
      <c r="W25" s="246">
        <v>705.30627397260298</v>
      </c>
      <c r="X25" s="246">
        <v>683.98424657534201</v>
      </c>
      <c r="Y25" s="246">
        <v>662.08087431694003</v>
      </c>
      <c r="Z25" s="246">
        <v>641.885452054795</v>
      </c>
      <c r="AA25" s="246">
        <v>631.90978082191805</v>
      </c>
      <c r="AB25" s="246">
        <v>636.06046575342498</v>
      </c>
      <c r="AC25" s="246">
        <v>600.69218579234996</v>
      </c>
      <c r="AD25" s="246">
        <v>556.04265753424704</v>
      </c>
      <c r="AE25" s="246">
        <v>558.73986301369905</v>
      </c>
      <c r="AF25" s="246">
        <v>531.42336986301405</v>
      </c>
      <c r="AG25" s="246">
        <v>502.62456284153001</v>
      </c>
      <c r="AH25" s="246">
        <v>481.21874520547999</v>
      </c>
      <c r="AI25" s="246">
        <v>463.41936438356203</v>
      </c>
      <c r="AJ25" s="246">
        <v>431.90955331506802</v>
      </c>
      <c r="AK25" s="246">
        <v>419.51720778688502</v>
      </c>
      <c r="AL25" s="246">
        <v>419.373363479452</v>
      </c>
      <c r="AM25" s="246">
        <v>433.98977353424698</v>
      </c>
      <c r="AN25" s="246">
        <v>437.61876284931498</v>
      </c>
      <c r="AO25" s="246">
        <v>429.35624125683103</v>
      </c>
      <c r="AP25" s="246">
        <v>408.40052608767098</v>
      </c>
      <c r="AQ25" s="246">
        <v>399.33670827397299</v>
      </c>
      <c r="AR25" s="246">
        <v>397.36852047150097</v>
      </c>
      <c r="AS25" s="246">
        <v>377.45559336610597</v>
      </c>
      <c r="AT25" s="246">
        <v>356.68665880151701</v>
      </c>
      <c r="AU25" s="246">
        <v>341.64436368130799</v>
      </c>
      <c r="AV25" s="246">
        <v>336.27189357427102</v>
      </c>
      <c r="AW25" s="246">
        <v>335.974682760831</v>
      </c>
      <c r="AX25" s="246">
        <v>344.25124952593899</v>
      </c>
      <c r="AY25" s="246">
        <v>339.20658732583399</v>
      </c>
      <c r="AZ25" s="246">
        <v>331.35787527497098</v>
      </c>
      <c r="BA25" s="246">
        <v>313.27053569715002</v>
      </c>
      <c r="BB25" s="246">
        <v>302.866668653234</v>
      </c>
      <c r="BC25" s="246">
        <v>307.56604866509798</v>
      </c>
      <c r="BD25" s="246">
        <v>302.21504170533899</v>
      </c>
      <c r="BE25" s="247">
        <v>292.24752940093998</v>
      </c>
      <c r="BF25" s="153">
        <v>-3.2981522852581699E-2</v>
      </c>
      <c r="BG25" s="153">
        <v>-1.6435328401032599E-2</v>
      </c>
      <c r="BH25" s="153">
        <v>3.3063003098482099E-3</v>
      </c>
    </row>
    <row r="26" spans="1:60">
      <c r="A26" s="154" t="s">
        <v>304</v>
      </c>
      <c r="B26" s="248">
        <v>785.75397260273996</v>
      </c>
      <c r="C26" s="248">
        <v>798.37258082191795</v>
      </c>
      <c r="D26" s="248">
        <v>824.23623013698602</v>
      </c>
      <c r="E26" s="248">
        <v>833.65599453551897</v>
      </c>
      <c r="F26" s="248">
        <v>846.78723561643903</v>
      </c>
      <c r="G26" s="248">
        <v>847.43968493150703</v>
      </c>
      <c r="H26" s="248">
        <v>841.09333972602701</v>
      </c>
      <c r="I26" s="248">
        <v>871.06660655737699</v>
      </c>
      <c r="J26" s="248">
        <v>880.16937534246597</v>
      </c>
      <c r="K26" s="248">
        <v>887.98210410958905</v>
      </c>
      <c r="L26" s="248">
        <v>1071.56027123288</v>
      </c>
      <c r="M26" s="248">
        <v>1372.43532240437</v>
      </c>
      <c r="N26" s="248">
        <v>1916.7254164383601</v>
      </c>
      <c r="O26" s="248">
        <v>2305.99665205479</v>
      </c>
      <c r="P26" s="248">
        <v>2847.6978986301401</v>
      </c>
      <c r="Q26" s="248">
        <v>2979.5679180327902</v>
      </c>
      <c r="R26" s="248">
        <v>3149.28035616438</v>
      </c>
      <c r="S26" s="248">
        <v>3517.79970684932</v>
      </c>
      <c r="T26" s="248">
        <v>3954.9737589041101</v>
      </c>
      <c r="U26" s="248">
        <v>4278.6787431694001</v>
      </c>
      <c r="V26" s="248">
        <v>4564.8842958904097</v>
      </c>
      <c r="W26" s="248">
        <v>4653.9907424657504</v>
      </c>
      <c r="X26" s="248">
        <v>4735.7649917808203</v>
      </c>
      <c r="Y26" s="248">
        <v>4673.6547786885203</v>
      </c>
      <c r="Z26" s="248">
        <v>4561.4138684931504</v>
      </c>
      <c r="AA26" s="248">
        <v>4667.77698356164</v>
      </c>
      <c r="AB26" s="248">
        <v>4902.5525561643899</v>
      </c>
      <c r="AC26" s="248">
        <v>5205.5950300546401</v>
      </c>
      <c r="AD26" s="248">
        <v>5476.5309041095898</v>
      </c>
      <c r="AE26" s="248">
        <v>6378.1935698630105</v>
      </c>
      <c r="AF26" s="248">
        <v>6643.2476493150698</v>
      </c>
      <c r="AG26" s="248">
        <v>6953.0232786885199</v>
      </c>
      <c r="AH26" s="248">
        <v>6976.9105917808201</v>
      </c>
      <c r="AI26" s="248">
        <v>6941.6619123287701</v>
      </c>
      <c r="AJ26" s="248">
        <v>7056.7609971506799</v>
      </c>
      <c r="AK26" s="248">
        <v>7050.1340539030098</v>
      </c>
      <c r="AL26" s="248">
        <v>6900.3683912520301</v>
      </c>
      <c r="AM26" s="248">
        <v>6868.8867659853304</v>
      </c>
      <c r="AN26" s="248">
        <v>6589.1838978689502</v>
      </c>
      <c r="AO26" s="248">
        <v>6292.48639638247</v>
      </c>
      <c r="AP26" s="248">
        <v>5829.4318908883597</v>
      </c>
      <c r="AQ26" s="248">
        <v>5404.0892357161001</v>
      </c>
      <c r="AR26" s="248">
        <v>5135.7982578173996</v>
      </c>
      <c r="AS26" s="248">
        <v>4892.34378522303</v>
      </c>
      <c r="AT26" s="248">
        <v>4633.9950409770399</v>
      </c>
      <c r="AU26" s="248">
        <v>4283.9127869969798</v>
      </c>
      <c r="AV26" s="248">
        <v>3912.7652332411299</v>
      </c>
      <c r="AW26" s="248">
        <v>3599.62320528899</v>
      </c>
      <c r="AX26" s="248">
        <v>3425.56129492438</v>
      </c>
      <c r="AY26" s="248">
        <v>3449.8824362893602</v>
      </c>
      <c r="AZ26" s="248">
        <v>3595.6604717744399</v>
      </c>
      <c r="BA26" s="248">
        <v>3623.3797834565398</v>
      </c>
      <c r="BB26" s="248">
        <v>3579.4716932156698</v>
      </c>
      <c r="BC26" s="248">
        <v>3538.4191390160099</v>
      </c>
      <c r="BD26" s="248">
        <v>3423.5655950402402</v>
      </c>
      <c r="BE26" s="248">
        <v>3579.31227440059</v>
      </c>
      <c r="BF26" s="156">
        <v>4.5492535497489599E-2</v>
      </c>
      <c r="BG26" s="156">
        <v>-2.9820019340466401E-2</v>
      </c>
      <c r="BH26" s="156">
        <v>4.0494033623320998E-2</v>
      </c>
    </row>
    <row r="27" spans="1:60">
      <c r="B27" s="246"/>
      <c r="C27" s="246"/>
      <c r="D27" s="246"/>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c r="AI27" s="246"/>
      <c r="AJ27" s="246"/>
      <c r="AK27" s="246"/>
      <c r="AL27" s="246"/>
      <c r="AM27" s="246"/>
      <c r="AN27" s="246"/>
      <c r="AO27" s="246"/>
      <c r="AP27" s="246"/>
      <c r="AQ27" s="246"/>
      <c r="AR27" s="246"/>
      <c r="AS27" s="246"/>
      <c r="AT27" s="246"/>
      <c r="AU27" s="246"/>
      <c r="AV27" s="246"/>
      <c r="AW27" s="246"/>
      <c r="AX27" s="246"/>
      <c r="AY27" s="246"/>
      <c r="AZ27" s="246"/>
      <c r="BA27" s="246"/>
      <c r="BB27" s="246"/>
      <c r="BC27" s="246"/>
      <c r="BD27" s="246"/>
      <c r="BE27" s="247"/>
      <c r="BF27" s="153"/>
      <c r="BG27" s="153"/>
      <c r="BH27" s="153"/>
    </row>
    <row r="28" spans="1:60">
      <c r="A28" s="144" t="s">
        <v>305</v>
      </c>
      <c r="B28" s="246" t="s">
        <v>273</v>
      </c>
      <c r="C28" s="246" t="s">
        <v>273</v>
      </c>
      <c r="D28" s="246" t="s">
        <v>273</v>
      </c>
      <c r="E28" s="246" t="s">
        <v>273</v>
      </c>
      <c r="F28" s="246" t="s">
        <v>273</v>
      </c>
      <c r="G28" s="246" t="s">
        <v>273</v>
      </c>
      <c r="H28" s="246" t="s">
        <v>273</v>
      </c>
      <c r="I28" s="246" t="s">
        <v>273</v>
      </c>
      <c r="J28" s="246" t="s">
        <v>273</v>
      </c>
      <c r="K28" s="246" t="s">
        <v>273</v>
      </c>
      <c r="L28" s="246" t="s">
        <v>273</v>
      </c>
      <c r="M28" s="246" t="s">
        <v>273</v>
      </c>
      <c r="N28" s="246" t="s">
        <v>273</v>
      </c>
      <c r="O28" s="246" t="s">
        <v>273</v>
      </c>
      <c r="P28" s="246" t="s">
        <v>273</v>
      </c>
      <c r="Q28" s="246" t="s">
        <v>273</v>
      </c>
      <c r="R28" s="246" t="s">
        <v>273</v>
      </c>
      <c r="S28" s="246" t="s">
        <v>273</v>
      </c>
      <c r="T28" s="246" t="s">
        <v>273</v>
      </c>
      <c r="U28" s="246" t="s">
        <v>273</v>
      </c>
      <c r="V28" s="246">
        <v>273.51780821917799</v>
      </c>
      <c r="W28" s="246">
        <v>268.38904109588998</v>
      </c>
      <c r="X28" s="246">
        <v>285.67397260273998</v>
      </c>
      <c r="Y28" s="246">
        <v>279.97814207650299</v>
      </c>
      <c r="Z28" s="246">
        <v>268.21095890410999</v>
      </c>
      <c r="AA28" s="246">
        <v>254.33150684931499</v>
      </c>
      <c r="AB28" s="246">
        <v>239.72057534246599</v>
      </c>
      <c r="AC28" s="246">
        <v>227.53718579234999</v>
      </c>
      <c r="AD28" s="246">
        <v>207.40408219178099</v>
      </c>
      <c r="AE28" s="246">
        <v>193.42175342465799</v>
      </c>
      <c r="AF28" s="246">
        <v>185.06852054794501</v>
      </c>
      <c r="AG28" s="246">
        <v>183.28939890710399</v>
      </c>
      <c r="AH28" s="246">
        <v>182.306575342466</v>
      </c>
      <c r="AI28" s="246">
        <v>230.69561643835601</v>
      </c>
      <c r="AJ28" s="246">
        <v>278.71863013698601</v>
      </c>
      <c r="AK28" s="246">
        <v>281.18497267759602</v>
      </c>
      <c r="AL28" s="246">
        <v>300.15534246575299</v>
      </c>
      <c r="AM28" s="246">
        <v>307.03958904109601</v>
      </c>
      <c r="AN28" s="246">
        <v>307.93397260274003</v>
      </c>
      <c r="AO28" s="246">
        <v>308.65368852459</v>
      </c>
      <c r="AP28" s="246">
        <v>444.918602739726</v>
      </c>
      <c r="AQ28" s="246">
        <v>646.16668493150701</v>
      </c>
      <c r="AR28" s="246">
        <v>875.53293150684897</v>
      </c>
      <c r="AS28" s="246">
        <v>915.83112021857903</v>
      </c>
      <c r="AT28" s="246">
        <v>1026.67065753425</v>
      </c>
      <c r="AU28" s="246">
        <v>1036.7168767123301</v>
      </c>
      <c r="AV28" s="246">
        <v>932.07580821917804</v>
      </c>
      <c r="AW28" s="246">
        <v>882.32122950819701</v>
      </c>
      <c r="AX28" s="246">
        <v>888.38132876712302</v>
      </c>
      <c r="AY28" s="246">
        <v>861.17535616438397</v>
      </c>
      <c r="AZ28" s="246">
        <v>850.84760273972597</v>
      </c>
      <c r="BA28" s="246">
        <v>837.52351092896197</v>
      </c>
      <c r="BB28" s="246">
        <v>792.75509589041098</v>
      </c>
      <c r="BC28" s="246">
        <v>795.65919178082197</v>
      </c>
      <c r="BD28" s="246">
        <v>774.78635616438396</v>
      </c>
      <c r="BE28" s="247">
        <v>716.10337621367</v>
      </c>
      <c r="BF28" s="153">
        <v>-7.5740853570559499E-2</v>
      </c>
      <c r="BG28" s="153">
        <v>-2.7756425885624301E-2</v>
      </c>
      <c r="BH28" s="153">
        <v>8.10153235345361E-3</v>
      </c>
    </row>
    <row r="29" spans="1:60">
      <c r="A29" s="144" t="s">
        <v>307</v>
      </c>
      <c r="B29" s="246" t="s">
        <v>273</v>
      </c>
      <c r="C29" s="246" t="s">
        <v>273</v>
      </c>
      <c r="D29" s="246" t="s">
        <v>273</v>
      </c>
      <c r="E29" s="246" t="s">
        <v>273</v>
      </c>
      <c r="F29" s="246" t="s">
        <v>273</v>
      </c>
      <c r="G29" s="246" t="s">
        <v>273</v>
      </c>
      <c r="H29" s="246" t="s">
        <v>273</v>
      </c>
      <c r="I29" s="246" t="s">
        <v>273</v>
      </c>
      <c r="J29" s="246" t="s">
        <v>273</v>
      </c>
      <c r="K29" s="246" t="s">
        <v>273</v>
      </c>
      <c r="L29" s="246" t="s">
        <v>273</v>
      </c>
      <c r="M29" s="246" t="s">
        <v>273</v>
      </c>
      <c r="N29" s="246" t="s">
        <v>273</v>
      </c>
      <c r="O29" s="246" t="s">
        <v>273</v>
      </c>
      <c r="P29" s="246" t="s">
        <v>273</v>
      </c>
      <c r="Q29" s="246" t="s">
        <v>273</v>
      </c>
      <c r="R29" s="246" t="s">
        <v>273</v>
      </c>
      <c r="S29" s="246" t="s">
        <v>273</v>
      </c>
      <c r="T29" s="246" t="s">
        <v>273</v>
      </c>
      <c r="U29" s="246" t="s">
        <v>273</v>
      </c>
      <c r="V29" s="246">
        <v>484.76712328767098</v>
      </c>
      <c r="W29" s="246">
        <v>502.79369863013699</v>
      </c>
      <c r="X29" s="246">
        <v>523.06383561643804</v>
      </c>
      <c r="Y29" s="246">
        <v>545.08934426229496</v>
      </c>
      <c r="Z29" s="246">
        <v>556.38767123287698</v>
      </c>
      <c r="AA29" s="246">
        <v>570.74465753424704</v>
      </c>
      <c r="AB29" s="246">
        <v>588.682191780822</v>
      </c>
      <c r="AC29" s="246">
        <v>568.88251366120198</v>
      </c>
      <c r="AD29" s="246">
        <v>507.35616438356197</v>
      </c>
      <c r="AE29" s="246">
        <v>445.85358904109597</v>
      </c>
      <c r="AF29" s="246">
        <v>450.43887671232898</v>
      </c>
      <c r="AG29" s="246">
        <v>493.12330601092901</v>
      </c>
      <c r="AH29" s="246">
        <v>556.87306849315098</v>
      </c>
      <c r="AI29" s="246">
        <v>558.49142465753403</v>
      </c>
      <c r="AJ29" s="246">
        <v>655.62652054794501</v>
      </c>
      <c r="AK29" s="246">
        <v>740.20792349726798</v>
      </c>
      <c r="AL29" s="246">
        <v>841.49024657534301</v>
      </c>
      <c r="AM29" s="246">
        <v>992.57799999999997</v>
      </c>
      <c r="AN29" s="246">
        <v>1080.6377726027399</v>
      </c>
      <c r="AO29" s="246">
        <v>1247.93241065951</v>
      </c>
      <c r="AP29" s="246">
        <v>1294.55425302653</v>
      </c>
      <c r="AQ29" s="246">
        <v>1369.8752460681401</v>
      </c>
      <c r="AR29" s="246">
        <v>1415.0232936392599</v>
      </c>
      <c r="AS29" s="246">
        <v>1485.2467924216401</v>
      </c>
      <c r="AT29" s="246">
        <v>1609.4813725997401</v>
      </c>
      <c r="AU29" s="246">
        <v>1675.71034576496</v>
      </c>
      <c r="AV29" s="246">
        <v>1684.1450089902</v>
      </c>
      <c r="AW29" s="246">
        <v>1664.1310341892599</v>
      </c>
      <c r="AX29" s="246">
        <v>1736.7022153836899</v>
      </c>
      <c r="AY29" s="246">
        <v>1709.5667949327999</v>
      </c>
      <c r="AZ29" s="246">
        <v>1694.7578857313699</v>
      </c>
      <c r="BA29" s="246">
        <v>1654.97207620727</v>
      </c>
      <c r="BB29" s="246">
        <v>1838.05606116278</v>
      </c>
      <c r="BC29" s="246">
        <v>1903.6671986849301</v>
      </c>
      <c r="BD29" s="246">
        <v>1918.62059627397</v>
      </c>
      <c r="BE29" s="247">
        <v>1810.85488150383</v>
      </c>
      <c r="BF29" s="153">
        <v>-5.6168329986357901E-2</v>
      </c>
      <c r="BG29" s="153">
        <v>1.77246996709708E-2</v>
      </c>
      <c r="BH29" s="153">
        <v>2.0486845750515299E-2</v>
      </c>
    </row>
    <row r="30" spans="1:60">
      <c r="A30" s="144" t="s">
        <v>308</v>
      </c>
      <c r="B30" s="246" t="s">
        <v>273</v>
      </c>
      <c r="C30" s="246" t="s">
        <v>273</v>
      </c>
      <c r="D30" s="246" t="s">
        <v>273</v>
      </c>
      <c r="E30" s="246" t="s">
        <v>273</v>
      </c>
      <c r="F30" s="246" t="s">
        <v>273</v>
      </c>
      <c r="G30" s="246" t="s">
        <v>273</v>
      </c>
      <c r="H30" s="246" t="s">
        <v>273</v>
      </c>
      <c r="I30" s="246" t="s">
        <v>273</v>
      </c>
      <c r="J30" s="246" t="s">
        <v>273</v>
      </c>
      <c r="K30" s="246" t="s">
        <v>273</v>
      </c>
      <c r="L30" s="246" t="s">
        <v>273</v>
      </c>
      <c r="M30" s="246" t="s">
        <v>273</v>
      </c>
      <c r="N30" s="246" t="s">
        <v>273</v>
      </c>
      <c r="O30" s="246" t="s">
        <v>273</v>
      </c>
      <c r="P30" s="246" t="s">
        <v>273</v>
      </c>
      <c r="Q30" s="246" t="s">
        <v>273</v>
      </c>
      <c r="R30" s="246" t="s">
        <v>273</v>
      </c>
      <c r="S30" s="246" t="s">
        <v>273</v>
      </c>
      <c r="T30" s="246" t="s">
        <v>273</v>
      </c>
      <c r="U30" s="246" t="s">
        <v>273</v>
      </c>
      <c r="V30" s="246">
        <v>10862.5916712329</v>
      </c>
      <c r="W30" s="246">
        <v>11246.881643835601</v>
      </c>
      <c r="X30" s="246">
        <v>11416.3334246575</v>
      </c>
      <c r="Y30" s="246">
        <v>11372.755355191301</v>
      </c>
      <c r="Z30" s="246">
        <v>11070.064109589001</v>
      </c>
      <c r="AA30" s="246">
        <v>10342.4431232877</v>
      </c>
      <c r="AB30" s="246">
        <v>9263.6959999999999</v>
      </c>
      <c r="AC30" s="246">
        <v>7978.1863387978201</v>
      </c>
      <c r="AD30" s="246">
        <v>7118.8562739726003</v>
      </c>
      <c r="AE30" s="246">
        <v>6370.7247123287698</v>
      </c>
      <c r="AF30" s="246">
        <v>6235.7769315068499</v>
      </c>
      <c r="AG30" s="246">
        <v>6061.5919672131104</v>
      </c>
      <c r="AH30" s="246">
        <v>6170.6748493150699</v>
      </c>
      <c r="AI30" s="246">
        <v>6109.9982465753401</v>
      </c>
      <c r="AJ30" s="246">
        <v>6118.7800547945199</v>
      </c>
      <c r="AK30" s="246">
        <v>6582.8378811475404</v>
      </c>
      <c r="AL30" s="246">
        <v>7105.8594972602696</v>
      </c>
      <c r="AM30" s="246">
        <v>7754.7908556164402</v>
      </c>
      <c r="AN30" s="246">
        <v>8602.4751875068505</v>
      </c>
      <c r="AO30" s="246">
        <v>9335.0815787978208</v>
      </c>
      <c r="AP30" s="246">
        <v>9597.6551582830998</v>
      </c>
      <c r="AQ30" s="246">
        <v>9833.5097287837798</v>
      </c>
      <c r="AR30" s="246">
        <v>10057.1407865897</v>
      </c>
      <c r="AS30" s="246">
        <v>9964.5123960162291</v>
      </c>
      <c r="AT30" s="246">
        <v>10152.260439387899</v>
      </c>
      <c r="AU30" s="246">
        <v>10378.6199400859</v>
      </c>
      <c r="AV30" s="246">
        <v>10533.363502873101</v>
      </c>
      <c r="AW30" s="246">
        <v>10655.733492474899</v>
      </c>
      <c r="AX30" s="246">
        <v>10806.8398897714</v>
      </c>
      <c r="AY30" s="246">
        <v>10927.10223545</v>
      </c>
      <c r="AZ30" s="246">
        <v>11086.796305587201</v>
      </c>
      <c r="BA30" s="246">
        <v>11342.060917541001</v>
      </c>
      <c r="BB30" s="246">
        <v>11373.675921187199</v>
      </c>
      <c r="BC30" s="246">
        <v>11562.426127435599</v>
      </c>
      <c r="BD30" s="246">
        <v>11679.000289002701</v>
      </c>
      <c r="BE30" s="247">
        <v>10666.571958476899</v>
      </c>
      <c r="BF30" s="153">
        <v>-8.6687927517146698E-2</v>
      </c>
      <c r="BG30" s="153">
        <v>1.4108194123638699E-2</v>
      </c>
      <c r="BH30" s="153">
        <v>0.120674724756858</v>
      </c>
    </row>
    <row r="31" spans="1:60">
      <c r="A31" s="144" t="s">
        <v>309</v>
      </c>
      <c r="B31" s="246" t="s">
        <v>273</v>
      </c>
      <c r="C31" s="246" t="s">
        <v>273</v>
      </c>
      <c r="D31" s="246" t="s">
        <v>273</v>
      </c>
      <c r="E31" s="246" t="s">
        <v>273</v>
      </c>
      <c r="F31" s="246" t="s">
        <v>273</v>
      </c>
      <c r="G31" s="246" t="s">
        <v>273</v>
      </c>
      <c r="H31" s="246" t="s">
        <v>273</v>
      </c>
      <c r="I31" s="246" t="s">
        <v>273</v>
      </c>
      <c r="J31" s="246" t="s">
        <v>273</v>
      </c>
      <c r="K31" s="246" t="s">
        <v>273</v>
      </c>
      <c r="L31" s="246" t="s">
        <v>273</v>
      </c>
      <c r="M31" s="246" t="s">
        <v>273</v>
      </c>
      <c r="N31" s="246" t="s">
        <v>273</v>
      </c>
      <c r="O31" s="246" t="s">
        <v>273</v>
      </c>
      <c r="P31" s="246" t="s">
        <v>273</v>
      </c>
      <c r="Q31" s="246" t="s">
        <v>273</v>
      </c>
      <c r="R31" s="246" t="s">
        <v>273</v>
      </c>
      <c r="S31" s="246" t="s">
        <v>273</v>
      </c>
      <c r="T31" s="246" t="s">
        <v>273</v>
      </c>
      <c r="U31" s="246" t="s">
        <v>273</v>
      </c>
      <c r="V31" s="246">
        <v>142.224657534247</v>
      </c>
      <c r="W31" s="246">
        <v>137.56986301369901</v>
      </c>
      <c r="X31" s="246">
        <v>135.43013698630099</v>
      </c>
      <c r="Y31" s="246">
        <v>120.101092896175</v>
      </c>
      <c r="Z31" s="246">
        <v>121.030136986301</v>
      </c>
      <c r="AA31" s="246">
        <v>119.520547945205</v>
      </c>
      <c r="AB31" s="246">
        <v>113.095890410959</v>
      </c>
      <c r="AC31" s="246">
        <v>108.79781420765001</v>
      </c>
      <c r="AD31" s="246">
        <v>91.597808219178106</v>
      </c>
      <c r="AE31" s="246">
        <v>86.608767123287706</v>
      </c>
      <c r="AF31" s="246">
        <v>83.863013698630098</v>
      </c>
      <c r="AG31" s="246">
        <v>89.657103825136602</v>
      </c>
      <c r="AH31" s="246">
        <v>108.353698630137</v>
      </c>
      <c r="AI31" s="246">
        <v>128.63698630137</v>
      </c>
      <c r="AJ31" s="246">
        <v>142.64438356164399</v>
      </c>
      <c r="AK31" s="246">
        <v>146.14207650273201</v>
      </c>
      <c r="AL31" s="246">
        <v>155.901369863014</v>
      </c>
      <c r="AM31" s="246">
        <v>165.26027397260299</v>
      </c>
      <c r="AN31" s="246">
        <v>175.731506849315</v>
      </c>
      <c r="AO31" s="246">
        <v>186.01092896174899</v>
      </c>
      <c r="AP31" s="246">
        <v>197.30958904109599</v>
      </c>
      <c r="AQ31" s="246">
        <v>202.50958904109601</v>
      </c>
      <c r="AR31" s="246">
        <v>208.34520547945201</v>
      </c>
      <c r="AS31" s="246">
        <v>215.33879781420799</v>
      </c>
      <c r="AT31" s="246">
        <v>221.28767123287699</v>
      </c>
      <c r="AU31" s="246">
        <v>226.48767123287701</v>
      </c>
      <c r="AV31" s="246">
        <v>234.087671232877</v>
      </c>
      <c r="AW31" s="246">
        <v>244.19672131147499</v>
      </c>
      <c r="AX31" s="246">
        <v>255.643835616438</v>
      </c>
      <c r="AY31" s="246">
        <v>263.24383561643799</v>
      </c>
      <c r="AZ31" s="246">
        <v>270.84383561643801</v>
      </c>
      <c r="BA31" s="246">
        <v>270.28142076502701</v>
      </c>
      <c r="BB31" s="246">
        <v>271.2</v>
      </c>
      <c r="BC31" s="246">
        <v>259.867397260274</v>
      </c>
      <c r="BD31" s="246">
        <v>253.26</v>
      </c>
      <c r="BE31" s="247">
        <v>216.11266766020901</v>
      </c>
      <c r="BF31" s="153">
        <v>-0.14667666563922999</v>
      </c>
      <c r="BG31" s="153">
        <v>1.3586782125985899E-2</v>
      </c>
      <c r="BH31" s="153">
        <v>2.4449595228802998E-3</v>
      </c>
    </row>
    <row r="32" spans="1:60">
      <c r="A32" s="144" t="s">
        <v>310</v>
      </c>
      <c r="B32" s="246">
        <v>4857.76</v>
      </c>
      <c r="C32" s="246">
        <v>5302</v>
      </c>
      <c r="D32" s="246">
        <v>5762</v>
      </c>
      <c r="E32" s="246">
        <v>6167.1038251366099</v>
      </c>
      <c r="F32" s="246">
        <v>6566</v>
      </c>
      <c r="G32" s="246">
        <v>7126.7463013698598</v>
      </c>
      <c r="H32" s="246">
        <v>7610.4591780821902</v>
      </c>
      <c r="I32" s="246">
        <v>8064.1284153005499</v>
      </c>
      <c r="J32" s="246">
        <v>8664.4219178082203</v>
      </c>
      <c r="K32" s="246">
        <v>9270.4054794520598</v>
      </c>
      <c r="L32" s="246">
        <v>9915.9843835616393</v>
      </c>
      <c r="M32" s="246">
        <v>10465.595901639301</v>
      </c>
      <c r="N32" s="246">
        <v>11009.914246575299</v>
      </c>
      <c r="O32" s="246">
        <v>11530.754246575299</v>
      </c>
      <c r="P32" s="246">
        <v>11805.4246575342</v>
      </c>
      <c r="Q32" s="246">
        <v>12116.4144808743</v>
      </c>
      <c r="R32" s="246">
        <v>12260.2528767123</v>
      </c>
      <c r="S32" s="246">
        <v>12329.785479452101</v>
      </c>
      <c r="T32" s="246">
        <v>12403.4342465753</v>
      </c>
      <c r="U32" s="246">
        <v>12296.6770491803</v>
      </c>
      <c r="V32" s="246" t="s">
        <v>273</v>
      </c>
      <c r="W32" s="246" t="s">
        <v>273</v>
      </c>
      <c r="X32" s="246" t="s">
        <v>273</v>
      </c>
      <c r="Y32" s="246" t="s">
        <v>273</v>
      </c>
      <c r="Z32" s="246" t="s">
        <v>273</v>
      </c>
      <c r="AA32" s="246" t="s">
        <v>273</v>
      </c>
      <c r="AB32" s="246" t="s">
        <v>273</v>
      </c>
      <c r="AC32" s="246" t="s">
        <v>273</v>
      </c>
      <c r="AD32" s="246" t="s">
        <v>273</v>
      </c>
      <c r="AE32" s="246" t="s">
        <v>273</v>
      </c>
      <c r="AF32" s="246" t="s">
        <v>273</v>
      </c>
      <c r="AG32" s="246" t="s">
        <v>273</v>
      </c>
      <c r="AH32" s="246" t="s">
        <v>273</v>
      </c>
      <c r="AI32" s="246" t="s">
        <v>273</v>
      </c>
      <c r="AJ32" s="246" t="s">
        <v>273</v>
      </c>
      <c r="AK32" s="246" t="s">
        <v>273</v>
      </c>
      <c r="AL32" s="246" t="s">
        <v>273</v>
      </c>
      <c r="AM32" s="246" t="s">
        <v>273</v>
      </c>
      <c r="AN32" s="246" t="s">
        <v>273</v>
      </c>
      <c r="AO32" s="246" t="s">
        <v>273</v>
      </c>
      <c r="AP32" s="246" t="s">
        <v>273</v>
      </c>
      <c r="AQ32" s="246" t="s">
        <v>273</v>
      </c>
      <c r="AR32" s="246" t="s">
        <v>273</v>
      </c>
      <c r="AS32" s="246" t="s">
        <v>273</v>
      </c>
      <c r="AT32" s="246" t="s">
        <v>273</v>
      </c>
      <c r="AU32" s="246" t="s">
        <v>273</v>
      </c>
      <c r="AV32" s="246" t="s">
        <v>273</v>
      </c>
      <c r="AW32" s="246" t="s">
        <v>273</v>
      </c>
      <c r="AX32" s="246" t="s">
        <v>273</v>
      </c>
      <c r="AY32" s="246" t="s">
        <v>273</v>
      </c>
      <c r="AZ32" s="246" t="s">
        <v>273</v>
      </c>
      <c r="BA32" s="246" t="s">
        <v>273</v>
      </c>
      <c r="BB32" s="246" t="s">
        <v>273</v>
      </c>
      <c r="BC32" s="246" t="s">
        <v>273</v>
      </c>
      <c r="BD32" s="246" t="s">
        <v>273</v>
      </c>
      <c r="BE32" s="247" t="s">
        <v>273</v>
      </c>
      <c r="BF32" s="153" t="s">
        <v>273</v>
      </c>
      <c r="BG32" s="153" t="s">
        <v>273</v>
      </c>
      <c r="BH32" s="153" t="s">
        <v>273</v>
      </c>
    </row>
    <row r="33" spans="1:60">
      <c r="A33" s="144" t="s">
        <v>311</v>
      </c>
      <c r="B33" s="246" t="s">
        <v>273</v>
      </c>
      <c r="C33" s="246" t="s">
        <v>273</v>
      </c>
      <c r="D33" s="246" t="s">
        <v>273</v>
      </c>
      <c r="E33" s="246" t="s">
        <v>273</v>
      </c>
      <c r="F33" s="246" t="s">
        <v>273</v>
      </c>
      <c r="G33" s="246" t="s">
        <v>273</v>
      </c>
      <c r="H33" s="246" t="s">
        <v>273</v>
      </c>
      <c r="I33" s="246" t="s">
        <v>273</v>
      </c>
      <c r="J33" s="246" t="s">
        <v>273</v>
      </c>
      <c r="K33" s="246" t="s">
        <v>273</v>
      </c>
      <c r="L33" s="246" t="s">
        <v>273</v>
      </c>
      <c r="M33" s="246" t="s">
        <v>273</v>
      </c>
      <c r="N33" s="246" t="s">
        <v>273</v>
      </c>
      <c r="O33" s="246" t="s">
        <v>273</v>
      </c>
      <c r="P33" s="246" t="s">
        <v>273</v>
      </c>
      <c r="Q33" s="246" t="s">
        <v>273</v>
      </c>
      <c r="R33" s="246" t="s">
        <v>273</v>
      </c>
      <c r="S33" s="246" t="s">
        <v>273</v>
      </c>
      <c r="T33" s="246" t="s">
        <v>273</v>
      </c>
      <c r="U33" s="246" t="s">
        <v>273</v>
      </c>
      <c r="V33" s="246">
        <v>54.608219178082201</v>
      </c>
      <c r="W33" s="246">
        <v>60.621917808219202</v>
      </c>
      <c r="X33" s="246">
        <v>64.271232876712304</v>
      </c>
      <c r="Y33" s="246">
        <v>60.355191256830601</v>
      </c>
      <c r="Z33" s="246">
        <v>66.484931506849307</v>
      </c>
      <c r="AA33" s="246">
        <v>68.9945205479452</v>
      </c>
      <c r="AB33" s="246">
        <v>68.739726027397296</v>
      </c>
      <c r="AC33" s="246">
        <v>79.371584699453607</v>
      </c>
      <c r="AD33" s="246">
        <v>93.575068493150695</v>
      </c>
      <c r="AE33" s="246">
        <v>124.285753424658</v>
      </c>
      <c r="AF33" s="246">
        <v>172.29342465753399</v>
      </c>
      <c r="AG33" s="246">
        <v>173.540163934426</v>
      </c>
      <c r="AH33" s="246">
        <v>181.50739726027399</v>
      </c>
      <c r="AI33" s="246">
        <v>191.45397260274001</v>
      </c>
      <c r="AJ33" s="246">
        <v>190.87671232876701</v>
      </c>
      <c r="AK33" s="246">
        <v>158.77049180327899</v>
      </c>
      <c r="AL33" s="246">
        <v>152.78589041095901</v>
      </c>
      <c r="AM33" s="246">
        <v>152.99287671232901</v>
      </c>
      <c r="AN33" s="246">
        <v>150.58232876712299</v>
      </c>
      <c r="AO33" s="246">
        <v>138.412841530055</v>
      </c>
      <c r="AP33" s="246">
        <v>114.788082191781</v>
      </c>
      <c r="AQ33" s="246">
        <v>113.87260273972601</v>
      </c>
      <c r="AR33" s="246">
        <v>103.812750136986</v>
      </c>
      <c r="AS33" s="246">
        <v>101.83087431694</v>
      </c>
      <c r="AT33" s="246">
        <v>95.210136986301407</v>
      </c>
      <c r="AU33" s="246">
        <v>77.715475068493106</v>
      </c>
      <c r="AV33" s="246">
        <v>76.578904109589004</v>
      </c>
      <c r="AW33" s="246">
        <v>67.728688524590197</v>
      </c>
      <c r="AX33" s="246">
        <v>63.289426716004499</v>
      </c>
      <c r="AY33" s="246">
        <v>61.3076133343354</v>
      </c>
      <c r="AZ33" s="246">
        <v>59.456249672779101</v>
      </c>
      <c r="BA33" s="246">
        <v>57.738655357076198</v>
      </c>
      <c r="BB33" s="246">
        <v>60.900465753424697</v>
      </c>
      <c r="BC33" s="246">
        <v>64.014561643835606</v>
      </c>
      <c r="BD33" s="246">
        <v>62.415424657534302</v>
      </c>
      <c r="BE33" s="247">
        <v>46.758879781420802</v>
      </c>
      <c r="BF33" s="153">
        <v>-0.25084416171193302</v>
      </c>
      <c r="BG33" s="153">
        <v>-4.1348239921418499E-2</v>
      </c>
      <c r="BH33" s="153">
        <v>5.2899984826687498E-4</v>
      </c>
    </row>
    <row r="34" spans="1:60">
      <c r="A34" s="144" t="s">
        <v>312</v>
      </c>
      <c r="B34" s="246">
        <v>0</v>
      </c>
      <c r="C34" s="246">
        <v>0</v>
      </c>
      <c r="D34" s="246">
        <v>0</v>
      </c>
      <c r="E34" s="246">
        <v>0</v>
      </c>
      <c r="F34" s="246">
        <v>0</v>
      </c>
      <c r="G34" s="246">
        <v>0</v>
      </c>
      <c r="H34" s="246">
        <v>0</v>
      </c>
      <c r="I34" s="246">
        <v>0</v>
      </c>
      <c r="J34" s="246">
        <v>0</v>
      </c>
      <c r="K34" s="246">
        <v>0</v>
      </c>
      <c r="L34" s="246">
        <v>0</v>
      </c>
      <c r="M34" s="246">
        <v>0</v>
      </c>
      <c r="N34" s="246">
        <v>0</v>
      </c>
      <c r="O34" s="246">
        <v>0</v>
      </c>
      <c r="P34" s="246">
        <v>0</v>
      </c>
      <c r="Q34" s="246">
        <v>0</v>
      </c>
      <c r="R34" s="246">
        <v>0</v>
      </c>
      <c r="S34" s="246">
        <v>0</v>
      </c>
      <c r="T34" s="246">
        <v>0</v>
      </c>
      <c r="U34" s="246">
        <v>0</v>
      </c>
      <c r="V34" s="246">
        <v>52.5095890410959</v>
      </c>
      <c r="W34" s="246">
        <v>52.309589041095897</v>
      </c>
      <c r="X34" s="246">
        <v>51.224657534246603</v>
      </c>
      <c r="Y34" s="246">
        <v>50.202185792349702</v>
      </c>
      <c r="Z34" s="246">
        <v>48.854794520547898</v>
      </c>
      <c r="AA34" s="246">
        <v>47.1649315068493</v>
      </c>
      <c r="AB34" s="246">
        <v>45.2</v>
      </c>
      <c r="AC34" s="246">
        <v>43.899726775956303</v>
      </c>
      <c r="AD34" s="246">
        <v>43.268493150684897</v>
      </c>
      <c r="AE34" s="246">
        <v>42.392493150684899</v>
      </c>
      <c r="AF34" s="246">
        <v>41.0384931506849</v>
      </c>
      <c r="AG34" s="246">
        <v>39.337704918032799</v>
      </c>
      <c r="AH34" s="246">
        <v>38.712986301369902</v>
      </c>
      <c r="AI34" s="246">
        <v>38.561041095890403</v>
      </c>
      <c r="AJ34" s="246">
        <v>38.7433424657534</v>
      </c>
      <c r="AK34" s="246">
        <v>38.6241803278688</v>
      </c>
      <c r="AL34" s="246">
        <v>38.872</v>
      </c>
      <c r="AM34" s="246">
        <v>38.752000000000002</v>
      </c>
      <c r="AN34" s="246">
        <v>38.143999999999998</v>
      </c>
      <c r="AO34" s="246">
        <v>37.8363387978142</v>
      </c>
      <c r="AP34" s="246">
        <v>37.677999999999997</v>
      </c>
      <c r="AQ34" s="246">
        <v>37.491999999999997</v>
      </c>
      <c r="AR34" s="246">
        <v>37.088000000000001</v>
      </c>
      <c r="AS34" s="246">
        <v>36.635628415300602</v>
      </c>
      <c r="AT34" s="246">
        <v>36.47</v>
      </c>
      <c r="AU34" s="246">
        <v>36.200000000000003</v>
      </c>
      <c r="AV34" s="246">
        <v>35.991999999999997</v>
      </c>
      <c r="AW34" s="246">
        <v>35.279344262295098</v>
      </c>
      <c r="AX34" s="246">
        <v>35.088000000000001</v>
      </c>
      <c r="AY34" s="246">
        <v>35.03</v>
      </c>
      <c r="AZ34" s="246">
        <v>35.534599999999998</v>
      </c>
      <c r="BA34" s="246">
        <v>36.209467978142101</v>
      </c>
      <c r="BB34" s="246">
        <v>36.931558593749997</v>
      </c>
      <c r="BC34" s="246">
        <v>37.878779999999999</v>
      </c>
      <c r="BD34" s="246">
        <v>38.927866000000002</v>
      </c>
      <c r="BE34" s="247">
        <v>39.422570626603402</v>
      </c>
      <c r="BF34" s="153">
        <v>1.27082390440676E-2</v>
      </c>
      <c r="BG34" s="153">
        <v>6.5433486726695902E-3</v>
      </c>
      <c r="BH34" s="153">
        <v>4.4600157183512701E-4</v>
      </c>
    </row>
    <row r="35" spans="1:60" s="145" customFormat="1">
      <c r="A35" s="154" t="s">
        <v>313</v>
      </c>
      <c r="B35" s="248">
        <v>4857.76</v>
      </c>
      <c r="C35" s="248">
        <v>5302</v>
      </c>
      <c r="D35" s="248">
        <v>5762</v>
      </c>
      <c r="E35" s="248">
        <v>6167.1038251366099</v>
      </c>
      <c r="F35" s="248">
        <v>6566</v>
      </c>
      <c r="G35" s="248">
        <v>7126.7463013698598</v>
      </c>
      <c r="H35" s="248">
        <v>7610.4591780821902</v>
      </c>
      <c r="I35" s="248">
        <v>8064.1284153005499</v>
      </c>
      <c r="J35" s="248">
        <v>8664.4219178082203</v>
      </c>
      <c r="K35" s="248">
        <v>9270.4054794520598</v>
      </c>
      <c r="L35" s="248">
        <v>9915.9843835616393</v>
      </c>
      <c r="M35" s="248">
        <v>10465.595901639301</v>
      </c>
      <c r="N35" s="248">
        <v>11009.914246575299</v>
      </c>
      <c r="O35" s="248">
        <v>11530.754246575299</v>
      </c>
      <c r="P35" s="248">
        <v>11805.4246575342</v>
      </c>
      <c r="Q35" s="248">
        <v>12116.4144808743</v>
      </c>
      <c r="R35" s="248">
        <v>12260.2528767123</v>
      </c>
      <c r="S35" s="248">
        <v>12329.785479452101</v>
      </c>
      <c r="T35" s="248">
        <v>12403.4342465753</v>
      </c>
      <c r="U35" s="248">
        <v>12296.6770491803</v>
      </c>
      <c r="V35" s="248">
        <v>11870.219068493199</v>
      </c>
      <c r="W35" s="248">
        <v>12268.5657534247</v>
      </c>
      <c r="X35" s="248">
        <v>12475.997260274</v>
      </c>
      <c r="Y35" s="248">
        <v>12428.4813114754</v>
      </c>
      <c r="Z35" s="248">
        <v>12131.0326027397</v>
      </c>
      <c r="AA35" s="248">
        <v>11403.199287671199</v>
      </c>
      <c r="AB35" s="248">
        <v>10319.134383561601</v>
      </c>
      <c r="AC35" s="248">
        <v>9006.6751639344293</v>
      </c>
      <c r="AD35" s="248">
        <v>8062.0578904109598</v>
      </c>
      <c r="AE35" s="248">
        <v>7263.2870684931504</v>
      </c>
      <c r="AF35" s="248">
        <v>7168.4792602739699</v>
      </c>
      <c r="AG35" s="248">
        <v>7040.5396448087404</v>
      </c>
      <c r="AH35" s="248">
        <v>7238.4285753424701</v>
      </c>
      <c r="AI35" s="248">
        <v>7257.8372876712301</v>
      </c>
      <c r="AJ35" s="248">
        <v>7425.3896438356196</v>
      </c>
      <c r="AK35" s="248">
        <v>7947.7675259562802</v>
      </c>
      <c r="AL35" s="248">
        <v>8595.0643465753401</v>
      </c>
      <c r="AM35" s="248">
        <v>9411.4135953424702</v>
      </c>
      <c r="AN35" s="248">
        <v>10355.504768328799</v>
      </c>
      <c r="AO35" s="248">
        <v>11253.927787271499</v>
      </c>
      <c r="AP35" s="248">
        <v>11686.903685282199</v>
      </c>
      <c r="AQ35" s="248">
        <v>12203.4258515643</v>
      </c>
      <c r="AR35" s="248">
        <v>12696.942967352299</v>
      </c>
      <c r="AS35" s="248">
        <v>12719.3956092029</v>
      </c>
      <c r="AT35" s="248">
        <v>13141.3802777411</v>
      </c>
      <c r="AU35" s="248">
        <v>13431.4503088645</v>
      </c>
      <c r="AV35" s="248">
        <v>13496.242895425001</v>
      </c>
      <c r="AW35" s="248">
        <v>13549.390510270699</v>
      </c>
      <c r="AX35" s="248">
        <v>13785.944696254701</v>
      </c>
      <c r="AY35" s="248">
        <v>13857.425835497899</v>
      </c>
      <c r="AZ35" s="248">
        <v>13998.236479347501</v>
      </c>
      <c r="BA35" s="248">
        <v>14198.7860487775</v>
      </c>
      <c r="BB35" s="248">
        <v>14373.519102587499</v>
      </c>
      <c r="BC35" s="248">
        <v>14623.5132568054</v>
      </c>
      <c r="BD35" s="248">
        <v>14727.0105320986</v>
      </c>
      <c r="BE35" s="248">
        <v>13495.824334262599</v>
      </c>
      <c r="BF35" s="156">
        <v>-8.3600551188070096E-2</v>
      </c>
      <c r="BG35" s="156">
        <v>1.14568534795625E-2</v>
      </c>
      <c r="BH35" s="156">
        <v>0.15268306380381</v>
      </c>
    </row>
    <row r="36" spans="1:60">
      <c r="B36" s="246"/>
      <c r="C36" s="246"/>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7"/>
      <c r="BF36" s="153"/>
      <c r="BG36" s="153"/>
      <c r="BH36" s="153"/>
    </row>
    <row r="37" spans="1:60">
      <c r="A37" s="144" t="s">
        <v>314</v>
      </c>
      <c r="B37" s="246">
        <v>1908</v>
      </c>
      <c r="C37" s="246">
        <v>2132</v>
      </c>
      <c r="D37" s="246">
        <v>2603</v>
      </c>
      <c r="E37" s="246">
        <v>2840</v>
      </c>
      <c r="F37" s="246">
        <v>3376</v>
      </c>
      <c r="G37" s="246">
        <v>3847.6597260274002</v>
      </c>
      <c r="H37" s="246">
        <v>4572.4219178082203</v>
      </c>
      <c r="I37" s="246">
        <v>5058.9573770491797</v>
      </c>
      <c r="J37" s="246">
        <v>5907.37589041096</v>
      </c>
      <c r="K37" s="246">
        <v>6060.3013698630102</v>
      </c>
      <c r="L37" s="246">
        <v>5386.61917808219</v>
      </c>
      <c r="M37" s="246">
        <v>5918.1912568305997</v>
      </c>
      <c r="N37" s="246">
        <v>5713.9589041095896</v>
      </c>
      <c r="O37" s="246">
        <v>5302.0547945205499</v>
      </c>
      <c r="P37" s="246">
        <v>3217.58904109589</v>
      </c>
      <c r="Q37" s="246">
        <v>1478.96174863388</v>
      </c>
      <c r="R37" s="246">
        <v>1321.03123287671</v>
      </c>
      <c r="S37" s="246">
        <v>2396.9243835616398</v>
      </c>
      <c r="T37" s="246">
        <v>2453.5846575342498</v>
      </c>
      <c r="U37" s="246">
        <v>2042.5355191256799</v>
      </c>
      <c r="V37" s="246">
        <v>2205.20547945205</v>
      </c>
      <c r="W37" s="246">
        <v>2054.2383561643801</v>
      </c>
      <c r="X37" s="246">
        <v>2342.4383561643799</v>
      </c>
      <c r="Y37" s="246">
        <v>2349.4808743169401</v>
      </c>
      <c r="Z37" s="246">
        <v>2894.3419178082199</v>
      </c>
      <c r="AA37" s="246">
        <v>3270.17808219178</v>
      </c>
      <c r="AB37" s="246">
        <v>3499.5616438356201</v>
      </c>
      <c r="AC37" s="246">
        <v>3523.01639344262</v>
      </c>
      <c r="AD37" s="246">
        <v>3712.1643835616401</v>
      </c>
      <c r="AE37" s="246">
        <v>3730.0273972602699</v>
      </c>
      <c r="AF37" s="246">
        <v>3743.7742465753399</v>
      </c>
      <c r="AG37" s="246">
        <v>3758.5792349726798</v>
      </c>
      <c r="AH37" s="246">
        <v>3776.4630136986302</v>
      </c>
      <c r="AI37" s="246">
        <v>3854.7479452054799</v>
      </c>
      <c r="AJ37" s="246">
        <v>3603.3561643835601</v>
      </c>
      <c r="AK37" s="246">
        <v>3850.4032941147502</v>
      </c>
      <c r="AL37" s="246">
        <v>3824.4499995205501</v>
      </c>
      <c r="AM37" s="246">
        <v>3616.9205478630101</v>
      </c>
      <c r="AN37" s="246">
        <v>4083.60657573973</v>
      </c>
      <c r="AO37" s="246">
        <v>4215.8027326174897</v>
      </c>
      <c r="AP37" s="246">
        <v>4217.4654793972604</v>
      </c>
      <c r="AQ37" s="246">
        <v>4291.0080823013705</v>
      </c>
      <c r="AR37" s="246">
        <v>4355.96260286301</v>
      </c>
      <c r="AS37" s="246">
        <v>4414.9781419726796</v>
      </c>
      <c r="AT37" s="246">
        <v>4284.8646027397299</v>
      </c>
      <c r="AU37" s="246">
        <v>4420.62047945206</v>
      </c>
      <c r="AV37" s="246">
        <v>4452.4041095890398</v>
      </c>
      <c r="AW37" s="246">
        <v>3809.7561475409798</v>
      </c>
      <c r="AX37" s="246">
        <v>3609.2298630137002</v>
      </c>
      <c r="AY37" s="246">
        <v>3714.13712328767</v>
      </c>
      <c r="AZ37" s="246">
        <v>3852.75988493151</v>
      </c>
      <c r="BA37" s="246">
        <v>4578.22101038251</v>
      </c>
      <c r="BB37" s="246">
        <v>4854</v>
      </c>
      <c r="BC37" s="246">
        <v>4608</v>
      </c>
      <c r="BD37" s="246">
        <v>3399</v>
      </c>
      <c r="BE37" s="247">
        <v>3084</v>
      </c>
      <c r="BF37" s="153">
        <v>-9.2674315975286706E-2</v>
      </c>
      <c r="BG37" s="153">
        <v>-2.28946164140869E-2</v>
      </c>
      <c r="BH37" s="153">
        <v>3.4890389583355198E-2</v>
      </c>
    </row>
    <row r="38" spans="1:60">
      <c r="A38" s="144" t="s">
        <v>315</v>
      </c>
      <c r="B38" s="246">
        <v>1313</v>
      </c>
      <c r="C38" s="246">
        <v>1392</v>
      </c>
      <c r="D38" s="246">
        <v>1228</v>
      </c>
      <c r="E38" s="246">
        <v>1503</v>
      </c>
      <c r="F38" s="246">
        <v>1521</v>
      </c>
      <c r="G38" s="246">
        <v>1549</v>
      </c>
      <c r="H38" s="246">
        <v>1694</v>
      </c>
      <c r="I38" s="246">
        <v>1466</v>
      </c>
      <c r="J38" s="246">
        <v>2018</v>
      </c>
      <c r="K38" s="246">
        <v>1977.03835616438</v>
      </c>
      <c r="L38" s="246">
        <v>2270.55890410959</v>
      </c>
      <c r="M38" s="246">
        <v>2422.2677595628402</v>
      </c>
      <c r="N38" s="246">
        <v>2358.1205479452101</v>
      </c>
      <c r="O38" s="246">
        <v>2573.5506849315102</v>
      </c>
      <c r="P38" s="246">
        <v>3488.5506849315102</v>
      </c>
      <c r="Q38" s="246">
        <v>2657.5191256830599</v>
      </c>
      <c r="R38" s="246">
        <v>906.90684931506803</v>
      </c>
      <c r="S38" s="246">
        <v>988.18082191780798</v>
      </c>
      <c r="T38" s="246">
        <v>1105.72876712329</v>
      </c>
      <c r="U38" s="246">
        <v>1227.98360655738</v>
      </c>
      <c r="V38" s="246">
        <v>1425.29205479452</v>
      </c>
      <c r="W38" s="246">
        <v>1899.41863013699</v>
      </c>
      <c r="X38" s="246">
        <v>2391.2772602739701</v>
      </c>
      <c r="Y38" s="246">
        <v>2782.1508196721302</v>
      </c>
      <c r="Z38" s="246">
        <v>2838.2597260274001</v>
      </c>
      <c r="AA38" s="246">
        <v>2148.9479452054802</v>
      </c>
      <c r="AB38" s="246">
        <v>285.35616438356197</v>
      </c>
      <c r="AC38" s="246">
        <v>531.26120218579194</v>
      </c>
      <c r="AD38" s="246">
        <v>455.275616438356</v>
      </c>
      <c r="AE38" s="246">
        <v>505.275616438356</v>
      </c>
      <c r="AF38" s="246">
        <v>530.275616438356</v>
      </c>
      <c r="AG38" s="246">
        <v>580.26120218579194</v>
      </c>
      <c r="AH38" s="246">
        <v>1165.8268493150699</v>
      </c>
      <c r="AI38" s="246">
        <v>2120.8268493150699</v>
      </c>
      <c r="AJ38" s="246">
        <v>2609.8268493150699</v>
      </c>
      <c r="AK38" s="246">
        <v>2613</v>
      </c>
      <c r="AL38" s="246">
        <v>2522</v>
      </c>
      <c r="AM38" s="246">
        <v>2116</v>
      </c>
      <c r="AN38" s="246">
        <v>1344</v>
      </c>
      <c r="AO38" s="246">
        <v>2030</v>
      </c>
      <c r="AP38" s="246">
        <v>1833</v>
      </c>
      <c r="AQ38" s="246">
        <v>1999</v>
      </c>
      <c r="AR38" s="246">
        <v>2143.2118</v>
      </c>
      <c r="AS38" s="246">
        <v>2428</v>
      </c>
      <c r="AT38" s="246">
        <v>2445.6051506849299</v>
      </c>
      <c r="AU38" s="246">
        <v>2468.8766164383601</v>
      </c>
      <c r="AV38" s="246">
        <v>2773.2552054794501</v>
      </c>
      <c r="AW38" s="246">
        <v>3078.5027322404399</v>
      </c>
      <c r="AX38" s="246">
        <v>3099.47123287671</v>
      </c>
      <c r="AY38" s="246">
        <v>3238.6301369862999</v>
      </c>
      <c r="AZ38" s="246">
        <v>3985.96989041096</v>
      </c>
      <c r="BA38" s="246">
        <v>4422.7540863388003</v>
      </c>
      <c r="BB38" s="246">
        <v>4537.9397661600997</v>
      </c>
      <c r="BC38" s="246">
        <v>4631.9204810573601</v>
      </c>
      <c r="BD38" s="246">
        <v>4779.4521016160097</v>
      </c>
      <c r="BE38" s="247">
        <v>4113.6749010928997</v>
      </c>
      <c r="BF38" s="153">
        <v>-0.139299900149225</v>
      </c>
      <c r="BG38" s="153">
        <v>6.9299040981720503E-2</v>
      </c>
      <c r="BH38" s="153">
        <v>4.65394681966282E-2</v>
      </c>
    </row>
    <row r="39" spans="1:60">
      <c r="A39" s="144" t="s">
        <v>317</v>
      </c>
      <c r="B39" s="246">
        <v>2371</v>
      </c>
      <c r="C39" s="246">
        <v>2505</v>
      </c>
      <c r="D39" s="246">
        <v>2522</v>
      </c>
      <c r="E39" s="246">
        <v>2656</v>
      </c>
      <c r="F39" s="246">
        <v>2819</v>
      </c>
      <c r="G39" s="246">
        <v>3036</v>
      </c>
      <c r="H39" s="246">
        <v>3253</v>
      </c>
      <c r="I39" s="246">
        <v>3339</v>
      </c>
      <c r="J39" s="246">
        <v>3080</v>
      </c>
      <c r="K39" s="246">
        <v>2603</v>
      </c>
      <c r="L39" s="246">
        <v>2132</v>
      </c>
      <c r="M39" s="246">
        <v>2199</v>
      </c>
      <c r="N39" s="246">
        <v>2024</v>
      </c>
      <c r="O39" s="246">
        <v>2182</v>
      </c>
      <c r="P39" s="246">
        <v>2623</v>
      </c>
      <c r="Q39" s="246">
        <v>1757</v>
      </c>
      <c r="R39" s="246">
        <v>1187</v>
      </c>
      <c r="S39" s="246">
        <v>862</v>
      </c>
      <c r="T39" s="246">
        <v>1117</v>
      </c>
      <c r="U39" s="246">
        <v>1229</v>
      </c>
      <c r="V39" s="246">
        <v>1127</v>
      </c>
      <c r="W39" s="246">
        <v>1210</v>
      </c>
      <c r="X39" s="246">
        <v>1072</v>
      </c>
      <c r="Y39" s="246">
        <v>1286</v>
      </c>
      <c r="Z39" s="246">
        <v>1408</v>
      </c>
      <c r="AA39" s="246">
        <v>964</v>
      </c>
      <c r="AB39" s="246">
        <v>185</v>
      </c>
      <c r="AC39" s="246">
        <v>1077</v>
      </c>
      <c r="AD39" s="246">
        <v>1945</v>
      </c>
      <c r="AE39" s="246">
        <v>2085</v>
      </c>
      <c r="AF39" s="246">
        <v>2130</v>
      </c>
      <c r="AG39" s="246">
        <v>2129</v>
      </c>
      <c r="AH39" s="246">
        <v>2137</v>
      </c>
      <c r="AI39" s="246">
        <v>2232</v>
      </c>
      <c r="AJ39" s="246">
        <v>2085</v>
      </c>
      <c r="AK39" s="246">
        <v>2244.4225683060099</v>
      </c>
      <c r="AL39" s="246">
        <v>2183.5436986301402</v>
      </c>
      <c r="AM39" s="246">
        <v>2026.5510958904099</v>
      </c>
      <c r="AN39" s="246">
        <v>2371.2638630136998</v>
      </c>
      <c r="AO39" s="246">
        <v>2520.2198360655698</v>
      </c>
      <c r="AP39" s="246">
        <v>2669.2446301369901</v>
      </c>
      <c r="AQ39" s="246">
        <v>2739.5207671232902</v>
      </c>
      <c r="AR39" s="246">
        <v>2667.0015655577299</v>
      </c>
      <c r="AS39" s="246">
        <v>2791.1317759562899</v>
      </c>
      <c r="AT39" s="246">
        <v>2502.3670140547902</v>
      </c>
      <c r="AU39" s="246">
        <v>2564.2120549862998</v>
      </c>
      <c r="AV39" s="246">
        <v>2917.6452054794499</v>
      </c>
      <c r="AW39" s="246">
        <v>3172.7869398907101</v>
      </c>
      <c r="AX39" s="246">
        <v>3133.56342465753</v>
      </c>
      <c r="AY39" s="246">
        <v>3105.8546575342498</v>
      </c>
      <c r="AZ39" s="246">
        <v>3069.3625561643798</v>
      </c>
      <c r="BA39" s="246">
        <v>3149.8277426229502</v>
      </c>
      <c r="BB39" s="246">
        <v>3009.26778082192</v>
      </c>
      <c r="BC39" s="246">
        <v>3049.70861643836</v>
      </c>
      <c r="BD39" s="246">
        <v>2976.0638219178099</v>
      </c>
      <c r="BE39" s="247">
        <v>2686.0458228646598</v>
      </c>
      <c r="BF39" s="153">
        <v>-9.7450194756327893E-2</v>
      </c>
      <c r="BG39" s="153">
        <v>1.74875956693459E-2</v>
      </c>
      <c r="BH39" s="153">
        <v>3.0388192347111501E-2</v>
      </c>
    </row>
    <row r="40" spans="1:60">
      <c r="A40" s="144" t="s">
        <v>318</v>
      </c>
      <c r="B40" s="246" t="s">
        <v>273</v>
      </c>
      <c r="C40" s="246" t="s">
        <v>273</v>
      </c>
      <c r="D40" s="246">
        <v>57</v>
      </c>
      <c r="E40" s="246">
        <v>241</v>
      </c>
      <c r="F40" s="246">
        <v>327</v>
      </c>
      <c r="G40" s="246">
        <v>332</v>
      </c>
      <c r="H40" s="246">
        <v>294</v>
      </c>
      <c r="I40" s="246">
        <v>282</v>
      </c>
      <c r="J40" s="246">
        <v>293</v>
      </c>
      <c r="K40" s="246">
        <v>290</v>
      </c>
      <c r="L40" s="246">
        <v>341</v>
      </c>
      <c r="M40" s="246">
        <v>367</v>
      </c>
      <c r="N40" s="246">
        <v>340</v>
      </c>
      <c r="O40" s="246">
        <v>314</v>
      </c>
      <c r="P40" s="246">
        <v>295</v>
      </c>
      <c r="Q40" s="246">
        <v>285</v>
      </c>
      <c r="R40" s="246">
        <v>330</v>
      </c>
      <c r="S40" s="246">
        <v>338</v>
      </c>
      <c r="T40" s="246">
        <v>391</v>
      </c>
      <c r="U40" s="246">
        <v>419</v>
      </c>
      <c r="V40" s="246">
        <v>502</v>
      </c>
      <c r="W40" s="246">
        <v>564</v>
      </c>
      <c r="X40" s="246">
        <v>588</v>
      </c>
      <c r="Y40" s="246">
        <v>625</v>
      </c>
      <c r="Z40" s="246">
        <v>651</v>
      </c>
      <c r="AA40" s="246">
        <v>695</v>
      </c>
      <c r="AB40" s="246">
        <v>716</v>
      </c>
      <c r="AC40" s="246">
        <v>748</v>
      </c>
      <c r="AD40" s="246">
        <v>785</v>
      </c>
      <c r="AE40" s="246">
        <v>819</v>
      </c>
      <c r="AF40" s="246">
        <v>868</v>
      </c>
      <c r="AG40" s="246">
        <v>897</v>
      </c>
      <c r="AH40" s="246">
        <v>909</v>
      </c>
      <c r="AI40" s="246">
        <v>905</v>
      </c>
      <c r="AJ40" s="246">
        <v>904.68876712328802</v>
      </c>
      <c r="AK40" s="246">
        <v>954.79699453551905</v>
      </c>
      <c r="AL40" s="246">
        <v>955.77753424657499</v>
      </c>
      <c r="AM40" s="246">
        <v>897.37753424657501</v>
      </c>
      <c r="AN40" s="246">
        <v>819.50904109588998</v>
      </c>
      <c r="AO40" s="246">
        <v>779.73961748633894</v>
      </c>
      <c r="AP40" s="246">
        <v>774.28904109588996</v>
      </c>
      <c r="AQ40" s="246">
        <v>737.65013698630196</v>
      </c>
      <c r="AR40" s="246">
        <v>710.39315068493204</v>
      </c>
      <c r="AS40" s="246">
        <v>756.75</v>
      </c>
      <c r="AT40" s="246">
        <v>812.52027397260304</v>
      </c>
      <c r="AU40" s="246">
        <v>864.588219178082</v>
      </c>
      <c r="AV40" s="246">
        <v>884.92027397260301</v>
      </c>
      <c r="AW40" s="246">
        <v>918.47185792349705</v>
      </c>
      <c r="AX40" s="246">
        <v>941.94931506849298</v>
      </c>
      <c r="AY40" s="246">
        <v>943.47890410958905</v>
      </c>
      <c r="AZ40" s="246">
        <v>981.08986301369896</v>
      </c>
      <c r="BA40" s="246">
        <v>1004.2625683060101</v>
      </c>
      <c r="BB40" s="246">
        <v>970.56958904109604</v>
      </c>
      <c r="BC40" s="246">
        <v>978.38739726027404</v>
      </c>
      <c r="BD40" s="246">
        <v>970.93863013698603</v>
      </c>
      <c r="BE40" s="247">
        <v>950.67950819672103</v>
      </c>
      <c r="BF40" s="153">
        <v>-2.0865502011601599E-2</v>
      </c>
      <c r="BG40" s="153">
        <v>1.7971823757752001E-2</v>
      </c>
      <c r="BH40" s="153">
        <v>1.07553756192919E-2</v>
      </c>
    </row>
    <row r="41" spans="1:60">
      <c r="A41" s="144" t="s">
        <v>319</v>
      </c>
      <c r="B41" s="246">
        <v>233</v>
      </c>
      <c r="C41" s="246">
        <v>291</v>
      </c>
      <c r="D41" s="246">
        <v>324</v>
      </c>
      <c r="E41" s="246">
        <v>340</v>
      </c>
      <c r="F41" s="246">
        <v>356</v>
      </c>
      <c r="G41" s="246">
        <v>363</v>
      </c>
      <c r="H41" s="246">
        <v>430</v>
      </c>
      <c r="I41" s="246">
        <v>482</v>
      </c>
      <c r="J41" s="246">
        <v>570</v>
      </c>
      <c r="K41" s="246">
        <v>518</v>
      </c>
      <c r="L41" s="246">
        <v>437</v>
      </c>
      <c r="M41" s="246">
        <v>487</v>
      </c>
      <c r="N41" s="246">
        <v>435</v>
      </c>
      <c r="O41" s="246">
        <v>484</v>
      </c>
      <c r="P41" s="246">
        <v>506</v>
      </c>
      <c r="Q41" s="246">
        <v>475.53442622950797</v>
      </c>
      <c r="R41" s="246">
        <v>421.109589041096</v>
      </c>
      <c r="S41" s="246">
        <v>344.52493150684899</v>
      </c>
      <c r="T41" s="246">
        <v>315.598904109589</v>
      </c>
      <c r="U41" s="246">
        <v>353.01639344262298</v>
      </c>
      <c r="V41" s="246">
        <v>315.242191780822</v>
      </c>
      <c r="W41" s="246">
        <v>355.09753424657498</v>
      </c>
      <c r="X41" s="246">
        <v>314.85643835616401</v>
      </c>
      <c r="Y41" s="246">
        <v>360.42185792349699</v>
      </c>
      <c r="Z41" s="246">
        <v>403.44657534246602</v>
      </c>
      <c r="AA41" s="246">
        <v>433.81369863013703</v>
      </c>
      <c r="AB41" s="246">
        <v>419.58958904109602</v>
      </c>
      <c r="AC41" s="246">
        <v>495.31693989070999</v>
      </c>
      <c r="AD41" s="246">
        <v>460.25095890411001</v>
      </c>
      <c r="AE41" s="246">
        <v>451.38027397260299</v>
      </c>
      <c r="AF41" s="246">
        <v>460.88876712328801</v>
      </c>
      <c r="AG41" s="246">
        <v>567.99890710382499</v>
      </c>
      <c r="AH41" s="246">
        <v>692.08</v>
      </c>
      <c r="AI41" s="246">
        <v>701.43</v>
      </c>
      <c r="AJ41" s="246">
        <v>723.27</v>
      </c>
      <c r="AK41" s="246">
        <v>851.26908413005197</v>
      </c>
      <c r="AL41" s="246">
        <v>855.79097353245004</v>
      </c>
      <c r="AM41" s="246">
        <v>801.65546378134104</v>
      </c>
      <c r="AN41" s="246">
        <v>947.38858637032195</v>
      </c>
      <c r="AO41" s="246">
        <v>1078.5615614381099</v>
      </c>
      <c r="AP41" s="246">
        <v>1147.9465141748999</v>
      </c>
      <c r="AQ41" s="246">
        <v>1237.8173809106299</v>
      </c>
      <c r="AR41" s="246">
        <v>1262.73684533297</v>
      </c>
      <c r="AS41" s="246">
        <v>1432.3583333333299</v>
      </c>
      <c r="AT41" s="246">
        <v>1415.4070054794499</v>
      </c>
      <c r="AU41" s="246">
        <v>1630.2381452054799</v>
      </c>
      <c r="AV41" s="246">
        <v>1824.34883013699</v>
      </c>
      <c r="AW41" s="246">
        <v>1927.8994519125699</v>
      </c>
      <c r="AX41" s="246">
        <v>1990.7128719178099</v>
      </c>
      <c r="AY41" s="246">
        <v>1974.59734520548</v>
      </c>
      <c r="AZ41" s="246">
        <v>1932.5086143835599</v>
      </c>
      <c r="BA41" s="246">
        <v>1938.0547191256801</v>
      </c>
      <c r="BB41" s="246">
        <v>1881.66938553862</v>
      </c>
      <c r="BC41" s="246">
        <v>1898.2211962894401</v>
      </c>
      <c r="BD41" s="246">
        <v>1862.70817419842</v>
      </c>
      <c r="BE41" s="247">
        <v>1809.1748264607199</v>
      </c>
      <c r="BF41" s="153">
        <v>-2.8739524783976601E-2</v>
      </c>
      <c r="BG41" s="153">
        <v>2.7841971535589299E-2</v>
      </c>
      <c r="BH41" s="153">
        <v>2.0467838689887701E-2</v>
      </c>
    </row>
    <row r="42" spans="1:60">
      <c r="A42" s="144" t="s">
        <v>320</v>
      </c>
      <c r="B42" s="246">
        <v>2219.3000000000002</v>
      </c>
      <c r="C42" s="246">
        <v>2617.8000000000002</v>
      </c>
      <c r="D42" s="246">
        <v>2825</v>
      </c>
      <c r="E42" s="246">
        <v>3080.9</v>
      </c>
      <c r="F42" s="246">
        <v>3262.2</v>
      </c>
      <c r="G42" s="246">
        <v>3851.1</v>
      </c>
      <c r="H42" s="246">
        <v>4820.8999999999996</v>
      </c>
      <c r="I42" s="246">
        <v>6070.3</v>
      </c>
      <c r="J42" s="246">
        <v>7693.2</v>
      </c>
      <c r="K42" s="246">
        <v>8617.7000000000007</v>
      </c>
      <c r="L42" s="246">
        <v>7216.4</v>
      </c>
      <c r="M42" s="246">
        <v>8762.1740000000009</v>
      </c>
      <c r="N42" s="246">
        <v>9418.9050000000007</v>
      </c>
      <c r="O42" s="246">
        <v>8554.0820000000003</v>
      </c>
      <c r="P42" s="246">
        <v>9841.6270000000004</v>
      </c>
      <c r="Q42" s="246">
        <v>10269.5</v>
      </c>
      <c r="R42" s="246">
        <v>10256</v>
      </c>
      <c r="S42" s="246">
        <v>6961</v>
      </c>
      <c r="T42" s="246">
        <v>4951.41</v>
      </c>
      <c r="U42" s="246">
        <v>4534.0810000000001</v>
      </c>
      <c r="V42" s="246">
        <v>3600.9549999999999</v>
      </c>
      <c r="W42" s="246">
        <v>5208.2</v>
      </c>
      <c r="X42" s="246">
        <v>4450.1499999999996</v>
      </c>
      <c r="Y42" s="246">
        <v>5656.1469999999999</v>
      </c>
      <c r="Z42" s="246">
        <v>5635.5</v>
      </c>
      <c r="AA42" s="246">
        <v>7105.5</v>
      </c>
      <c r="AB42" s="246">
        <v>8819.7999999999993</v>
      </c>
      <c r="AC42" s="246">
        <v>9091.7000000000007</v>
      </c>
      <c r="AD42" s="246">
        <v>8892.7000000000007</v>
      </c>
      <c r="AE42" s="246">
        <v>8983</v>
      </c>
      <c r="AF42" s="246">
        <v>8973.5375198433103</v>
      </c>
      <c r="AG42" s="246">
        <v>9086.5030244612899</v>
      </c>
      <c r="AH42" s="246">
        <v>9005.3161188848808</v>
      </c>
      <c r="AI42" s="246">
        <v>9266.7866533394099</v>
      </c>
      <c r="AJ42" s="246">
        <v>8523.8103519695505</v>
      </c>
      <c r="AK42" s="246">
        <v>9121.1653325000007</v>
      </c>
      <c r="AL42" s="246">
        <v>8935.0303155769197</v>
      </c>
      <c r="AM42" s="246">
        <v>8206.50031557693</v>
      </c>
      <c r="AN42" s="246">
        <v>9628.1599763461509</v>
      </c>
      <c r="AO42" s="246">
        <v>10305.9112243654</v>
      </c>
      <c r="AP42" s="246">
        <v>10838.5813952115</v>
      </c>
      <c r="AQ42" s="246">
        <v>10670.781699192299</v>
      </c>
      <c r="AR42" s="246">
        <v>10268.753060192301</v>
      </c>
      <c r="AS42" s="246">
        <v>10664.7944119231</v>
      </c>
      <c r="AT42" s="246">
        <v>9708.9031065384606</v>
      </c>
      <c r="AU42" s="246">
        <v>9864.8267568545907</v>
      </c>
      <c r="AV42" s="246">
        <v>11079.2287862496</v>
      </c>
      <c r="AW42" s="246">
        <v>11621.794282987999</v>
      </c>
      <c r="AX42" s="246">
        <v>11392.9266346927</v>
      </c>
      <c r="AY42" s="246">
        <v>11518.8227243244</v>
      </c>
      <c r="AZ42" s="246">
        <v>11997.937984443701</v>
      </c>
      <c r="BA42" s="246">
        <v>12406.047607660899</v>
      </c>
      <c r="BB42" s="246">
        <v>11892.198261707201</v>
      </c>
      <c r="BC42" s="246">
        <v>12261.333341747</v>
      </c>
      <c r="BD42" s="246">
        <v>11832.319242776601</v>
      </c>
      <c r="BE42" s="247">
        <v>11038.9513339977</v>
      </c>
      <c r="BF42" s="153">
        <v>-6.7050921505795294E-2</v>
      </c>
      <c r="BG42" s="153">
        <v>1.9976042807414499E-2</v>
      </c>
      <c r="BH42" s="153">
        <v>0.124887585160466</v>
      </c>
    </row>
    <row r="43" spans="1:60">
      <c r="A43" s="144" t="s">
        <v>400</v>
      </c>
      <c r="B43" s="246" t="s">
        <v>273</v>
      </c>
      <c r="C43" s="246" t="s">
        <v>273</v>
      </c>
      <c r="D43" s="246" t="s">
        <v>273</v>
      </c>
      <c r="E43" s="246">
        <v>21</v>
      </c>
      <c r="F43" s="246">
        <v>53</v>
      </c>
      <c r="G43" s="246">
        <v>85</v>
      </c>
      <c r="H43" s="246">
        <v>106</v>
      </c>
      <c r="I43" s="246">
        <v>117</v>
      </c>
      <c r="J43" s="246">
        <v>111</v>
      </c>
      <c r="K43" s="246">
        <v>129</v>
      </c>
      <c r="L43" s="246">
        <v>192</v>
      </c>
      <c r="M43" s="246">
        <v>201</v>
      </c>
      <c r="N43" s="246">
        <v>183</v>
      </c>
      <c r="O43" s="246">
        <v>179</v>
      </c>
      <c r="P43" s="246">
        <v>167</v>
      </c>
      <c r="Q43" s="246">
        <v>158</v>
      </c>
      <c r="R43" s="246">
        <v>164</v>
      </c>
      <c r="S43" s="246">
        <v>155</v>
      </c>
      <c r="T43" s="246">
        <v>161</v>
      </c>
      <c r="U43" s="246">
        <v>162</v>
      </c>
      <c r="V43" s="246">
        <v>159.44109589041099</v>
      </c>
      <c r="W43" s="246">
        <v>200.6</v>
      </c>
      <c r="X43" s="246">
        <v>230.88219178082201</v>
      </c>
      <c r="Y43" s="246">
        <v>268.19672131147502</v>
      </c>
      <c r="Z43" s="246">
        <v>340.64109589041101</v>
      </c>
      <c r="AA43" s="246">
        <v>406.72931506849301</v>
      </c>
      <c r="AB43" s="246">
        <v>471.98356164383603</v>
      </c>
      <c r="AC43" s="246">
        <v>514.37704918032796</v>
      </c>
      <c r="AD43" s="246">
        <v>566.08164383561598</v>
      </c>
      <c r="AE43" s="246">
        <v>563.268493150685</v>
      </c>
      <c r="AF43" s="246">
        <v>596.28164383561705</v>
      </c>
      <c r="AG43" s="246">
        <v>586.231693989071</v>
      </c>
      <c r="AH43" s="246">
        <v>577.24219178082205</v>
      </c>
      <c r="AI43" s="246">
        <v>576.23835616438396</v>
      </c>
      <c r="AJ43" s="246">
        <v>578.82958904109603</v>
      </c>
      <c r="AK43" s="246">
        <v>573</v>
      </c>
      <c r="AL43" s="246">
        <v>613</v>
      </c>
      <c r="AM43" s="246">
        <v>677</v>
      </c>
      <c r="AN43" s="246">
        <v>652</v>
      </c>
      <c r="AO43" s="246">
        <v>487</v>
      </c>
      <c r="AP43" s="246">
        <v>448</v>
      </c>
      <c r="AQ43" s="246">
        <v>421</v>
      </c>
      <c r="AR43" s="246">
        <v>404</v>
      </c>
      <c r="AS43" s="246">
        <v>406</v>
      </c>
      <c r="AT43" s="246">
        <v>401</v>
      </c>
      <c r="AU43" s="246">
        <v>385</v>
      </c>
      <c r="AV43" s="246">
        <v>352.82470000000001</v>
      </c>
      <c r="AW43" s="246">
        <v>171</v>
      </c>
      <c r="AX43" s="246">
        <v>59.164400000000001</v>
      </c>
      <c r="AY43" s="246">
        <v>33</v>
      </c>
      <c r="AZ43" s="246">
        <v>27</v>
      </c>
      <c r="BA43" s="246">
        <v>25</v>
      </c>
      <c r="BB43" s="246">
        <v>24.609699249267599</v>
      </c>
      <c r="BC43" s="246">
        <v>24.0519008636475</v>
      </c>
      <c r="BD43" s="246">
        <v>33.648899999999998</v>
      </c>
      <c r="BE43" s="247">
        <v>43.018300000000004</v>
      </c>
      <c r="BF43" s="153">
        <v>0.27844595217079898</v>
      </c>
      <c r="BG43" s="153">
        <v>-0.219482490919999</v>
      </c>
      <c r="BH43" s="153">
        <v>4.8668133794216902E-4</v>
      </c>
    </row>
    <row r="44" spans="1:60">
      <c r="A44" s="144" t="s">
        <v>321</v>
      </c>
      <c r="B44" s="246">
        <v>282.2</v>
      </c>
      <c r="C44" s="246">
        <v>360</v>
      </c>
      <c r="D44" s="246">
        <v>382.1</v>
      </c>
      <c r="E44" s="246">
        <v>496.6</v>
      </c>
      <c r="F44" s="246">
        <v>627.79999999999995</v>
      </c>
      <c r="G44" s="246">
        <v>779.6</v>
      </c>
      <c r="H44" s="246">
        <v>1059.5</v>
      </c>
      <c r="I44" s="246">
        <v>1202.7</v>
      </c>
      <c r="J44" s="246">
        <v>1532.6</v>
      </c>
      <c r="K44" s="246">
        <v>1678.6</v>
      </c>
      <c r="L44" s="246">
        <v>1663.8</v>
      </c>
      <c r="M44" s="246">
        <v>1936.402</v>
      </c>
      <c r="N44" s="246">
        <v>1998.71</v>
      </c>
      <c r="O44" s="246">
        <v>1830.501</v>
      </c>
      <c r="P44" s="246">
        <v>1830.69</v>
      </c>
      <c r="Q44" s="246">
        <v>1734.8910000000001</v>
      </c>
      <c r="R44" s="246">
        <v>1540.3</v>
      </c>
      <c r="S44" s="246">
        <v>1361.8</v>
      </c>
      <c r="T44" s="246">
        <v>1293.0219999999999</v>
      </c>
      <c r="U44" s="246">
        <v>1246.021</v>
      </c>
      <c r="V44" s="246">
        <v>1211.146</v>
      </c>
      <c r="W44" s="246">
        <v>1412.55</v>
      </c>
      <c r="X44" s="246">
        <v>1471.287</v>
      </c>
      <c r="Y44" s="246">
        <v>1544.4739999999999</v>
      </c>
      <c r="Z44" s="246">
        <v>1819.001</v>
      </c>
      <c r="AA44" s="246">
        <v>1984.6279999999999</v>
      </c>
      <c r="AB44" s="246">
        <v>2274.4079999999999</v>
      </c>
      <c r="AC44" s="246">
        <v>2494.67</v>
      </c>
      <c r="AD44" s="246">
        <v>2438.2860000000001</v>
      </c>
      <c r="AE44" s="246">
        <v>2462.5329999999999</v>
      </c>
      <c r="AF44" s="246">
        <v>2444</v>
      </c>
      <c r="AG44" s="246">
        <v>2501.3000000000002</v>
      </c>
      <c r="AH44" s="246">
        <v>2521.6999999999998</v>
      </c>
      <c r="AI44" s="246">
        <v>2610.1</v>
      </c>
      <c r="AJ44" s="246">
        <v>2413.8000000000002</v>
      </c>
      <c r="AK44" s="246">
        <v>2598.8980000000001</v>
      </c>
      <c r="AL44" s="246">
        <v>2540.7220000000002</v>
      </c>
      <c r="AM44" s="246">
        <v>2366.2600000000002</v>
      </c>
      <c r="AN44" s="246">
        <v>2722.489</v>
      </c>
      <c r="AO44" s="246">
        <v>2821.58</v>
      </c>
      <c r="AP44" s="246">
        <v>2945.4630000000002</v>
      </c>
      <c r="AQ44" s="246">
        <v>3134.5120000000002</v>
      </c>
      <c r="AR44" s="246">
        <v>3094.2950000000001</v>
      </c>
      <c r="AS44" s="246">
        <v>3113.0940000000001</v>
      </c>
      <c r="AT44" s="246">
        <v>2794.8122359704398</v>
      </c>
      <c r="AU44" s="246">
        <v>2936.8238077813398</v>
      </c>
      <c r="AV44" s="246">
        <v>3300.1340450768398</v>
      </c>
      <c r="AW44" s="246">
        <v>3424.7261998814001</v>
      </c>
      <c r="AX44" s="246">
        <v>3566.1354688869301</v>
      </c>
      <c r="AY44" s="246">
        <v>3602.9004598902902</v>
      </c>
      <c r="AZ44" s="246">
        <v>3897.9724892731301</v>
      </c>
      <c r="BA44" s="246">
        <v>4037.54114958952</v>
      </c>
      <c r="BB44" s="246">
        <v>3909.5469319999502</v>
      </c>
      <c r="BC44" s="246">
        <v>3912.35836110424</v>
      </c>
      <c r="BD44" s="246">
        <v>3998.5582624010999</v>
      </c>
      <c r="BE44" s="247">
        <v>3656.5243293759199</v>
      </c>
      <c r="BF44" s="153">
        <v>-8.5539314567793706E-2</v>
      </c>
      <c r="BG44" s="153">
        <v>3.6466045542160201E-2</v>
      </c>
      <c r="BH44" s="153">
        <v>4.1367561080720698E-2</v>
      </c>
    </row>
    <row r="45" spans="1:60">
      <c r="A45" s="144" t="s">
        <v>401</v>
      </c>
      <c r="B45" s="246" t="s">
        <v>273</v>
      </c>
      <c r="C45" s="246" t="s">
        <v>273</v>
      </c>
      <c r="D45" s="246" t="s">
        <v>273</v>
      </c>
      <c r="E45" s="246" t="s">
        <v>273</v>
      </c>
      <c r="F45" s="246" t="s">
        <v>273</v>
      </c>
      <c r="G45" s="246" t="s">
        <v>273</v>
      </c>
      <c r="H45" s="246" t="s">
        <v>273</v>
      </c>
      <c r="I45" s="246" t="s">
        <v>273</v>
      </c>
      <c r="J45" s="246" t="s">
        <v>273</v>
      </c>
      <c r="K45" s="246" t="s">
        <v>273</v>
      </c>
      <c r="L45" s="246" t="s">
        <v>273</v>
      </c>
      <c r="M45" s="246" t="s">
        <v>273</v>
      </c>
      <c r="N45" s="246" t="s">
        <v>273</v>
      </c>
      <c r="O45" s="246" t="s">
        <v>273</v>
      </c>
      <c r="P45" s="246" t="s">
        <v>273</v>
      </c>
      <c r="Q45" s="246" t="s">
        <v>273</v>
      </c>
      <c r="R45" s="246" t="s">
        <v>273</v>
      </c>
      <c r="S45" s="246" t="s">
        <v>273</v>
      </c>
      <c r="T45" s="246" t="s">
        <v>273</v>
      </c>
      <c r="U45" s="246" t="s">
        <v>273</v>
      </c>
      <c r="V45" s="246" t="s">
        <v>273</v>
      </c>
      <c r="W45" s="246">
        <v>10</v>
      </c>
      <c r="X45" s="246">
        <v>26</v>
      </c>
      <c r="Y45" s="246">
        <v>170</v>
      </c>
      <c r="Z45" s="246">
        <v>178</v>
      </c>
      <c r="AA45" s="246">
        <v>182</v>
      </c>
      <c r="AB45" s="246">
        <v>197</v>
      </c>
      <c r="AC45" s="246">
        <v>183.95846994535501</v>
      </c>
      <c r="AD45" s="246">
        <v>209.37315068493101</v>
      </c>
      <c r="AE45" s="246">
        <v>345.58082191780801</v>
      </c>
      <c r="AF45" s="246">
        <v>351.47068493150698</v>
      </c>
      <c r="AG45" s="246">
        <v>356.663387978142</v>
      </c>
      <c r="AH45" s="246">
        <v>374.966575342466</v>
      </c>
      <c r="AI45" s="246">
        <v>380.09150684931501</v>
      </c>
      <c r="AJ45" s="246">
        <v>405.125479452055</v>
      </c>
      <c r="AK45" s="246">
        <v>436.50200000000001</v>
      </c>
      <c r="AL45" s="246">
        <v>452.87206575342498</v>
      </c>
      <c r="AM45" s="246">
        <v>456.84818082191799</v>
      </c>
      <c r="AN45" s="246">
        <v>450.54552876712302</v>
      </c>
      <c r="AO45" s="246">
        <v>423.692738797814</v>
      </c>
      <c r="AP45" s="246">
        <v>420.76108082191797</v>
      </c>
      <c r="AQ45" s="246">
        <v>386.586123287671</v>
      </c>
      <c r="AR45" s="246">
        <v>340.79640547945201</v>
      </c>
      <c r="AS45" s="246">
        <v>315.75337267759602</v>
      </c>
      <c r="AT45" s="246">
        <v>308.06056712328802</v>
      </c>
      <c r="AU45" s="246">
        <v>306.45928356164399</v>
      </c>
      <c r="AV45" s="246">
        <v>220.42429999999999</v>
      </c>
      <c r="AW45" s="246">
        <v>177.84469180327901</v>
      </c>
      <c r="AX45" s="246">
        <v>197.23013287671199</v>
      </c>
      <c r="AY45" s="246">
        <v>152.901849315069</v>
      </c>
      <c r="AZ45" s="246">
        <v>63.3125657534247</v>
      </c>
      <c r="BA45" s="246">
        <v>42.576510928961703</v>
      </c>
      <c r="BB45" s="246">
        <v>71.013698630137</v>
      </c>
      <c r="BC45" s="246">
        <v>94.156115068493193</v>
      </c>
      <c r="BD45" s="246">
        <v>94.649315068493195</v>
      </c>
      <c r="BE45" s="247">
        <v>94.573770491803302</v>
      </c>
      <c r="BF45" s="153">
        <v>-7.9815238636660201E-4</v>
      </c>
      <c r="BG45" s="153">
        <v>-0.111314413406716</v>
      </c>
      <c r="BH45" s="153">
        <v>1.0699467240031901E-3</v>
      </c>
    </row>
    <row r="46" spans="1:60">
      <c r="A46" s="144" t="s">
        <v>322</v>
      </c>
      <c r="B46" s="246">
        <v>60.996164383561599</v>
      </c>
      <c r="C46" s="246">
        <v>65.761095890410999</v>
      </c>
      <c r="D46" s="246">
        <v>72.977534246575303</v>
      </c>
      <c r="E46" s="246">
        <v>77.969398907103795</v>
      </c>
      <c r="F46" s="246">
        <v>77.958904109589099</v>
      </c>
      <c r="G46" s="246">
        <v>78.537739726027397</v>
      </c>
      <c r="H46" s="246">
        <v>76.2008082191781</v>
      </c>
      <c r="I46" s="246">
        <v>70.929890710382494</v>
      </c>
      <c r="J46" s="246">
        <v>68.746342465753401</v>
      </c>
      <c r="K46" s="246">
        <v>67.762013698630199</v>
      </c>
      <c r="L46" s="246">
        <v>61.683657534246599</v>
      </c>
      <c r="M46" s="246">
        <v>58.722814207650302</v>
      </c>
      <c r="N46" s="246">
        <v>58.519109589041101</v>
      </c>
      <c r="O46" s="246">
        <v>55.476013698630098</v>
      </c>
      <c r="P46" s="246">
        <v>51.397657534246598</v>
      </c>
      <c r="Q46" s="246">
        <v>55.382896174863397</v>
      </c>
      <c r="R46" s="246">
        <v>54.2938356164384</v>
      </c>
      <c r="S46" s="246">
        <v>52.211561643835601</v>
      </c>
      <c r="T46" s="246">
        <v>50.2272328767123</v>
      </c>
      <c r="U46" s="246">
        <v>50.169959016393499</v>
      </c>
      <c r="V46" s="246">
        <v>50.213410958904099</v>
      </c>
      <c r="W46" s="246">
        <v>50.537876712328803</v>
      </c>
      <c r="X46" s="246">
        <v>51.692301369863003</v>
      </c>
      <c r="Y46" s="246">
        <v>52.661379781420798</v>
      </c>
      <c r="Z46" s="246">
        <v>52.532219178082201</v>
      </c>
      <c r="AA46" s="246">
        <v>51.567205479452099</v>
      </c>
      <c r="AB46" s="246">
        <v>53.354178082191801</v>
      </c>
      <c r="AC46" s="246">
        <v>54.245983606557402</v>
      </c>
      <c r="AD46" s="246">
        <v>53.189904109589001</v>
      </c>
      <c r="AE46" s="246">
        <v>52.117424657534301</v>
      </c>
      <c r="AF46" s="246">
        <v>52.178150684931502</v>
      </c>
      <c r="AG46" s="246">
        <v>50.124918032786901</v>
      </c>
      <c r="AH46" s="246">
        <v>50.1291780821918</v>
      </c>
      <c r="AI46" s="246">
        <v>49.138972602739699</v>
      </c>
      <c r="AJ46" s="246">
        <v>48.121342465753401</v>
      </c>
      <c r="AK46" s="246">
        <v>48.121010928961802</v>
      </c>
      <c r="AL46" s="246">
        <v>47.117424657534201</v>
      </c>
      <c r="AM46" s="246">
        <v>48.1291780821918</v>
      </c>
      <c r="AN46" s="246">
        <v>48.097835616438402</v>
      </c>
      <c r="AO46" s="246">
        <v>48.453937158469898</v>
      </c>
      <c r="AP46" s="246">
        <v>185.05381369862999</v>
      </c>
      <c r="AQ46" s="246">
        <v>182.216301369863</v>
      </c>
      <c r="AR46" s="246">
        <v>193.93337260274001</v>
      </c>
      <c r="AS46" s="246">
        <v>192.60387431693999</v>
      </c>
      <c r="AT46" s="246">
        <v>192.14731506849299</v>
      </c>
      <c r="AU46" s="246">
        <v>192.268498630137</v>
      </c>
      <c r="AV46" s="246">
        <v>201.46901369862999</v>
      </c>
      <c r="AW46" s="246">
        <v>183.84073770491801</v>
      </c>
      <c r="AX46" s="246">
        <v>208.472589041096</v>
      </c>
      <c r="AY46" s="246">
        <v>213.75197534246601</v>
      </c>
      <c r="AZ46" s="246">
        <v>212.75296712328799</v>
      </c>
      <c r="BA46" s="246">
        <v>214.04208196721299</v>
      </c>
      <c r="BB46" s="246">
        <v>208.00790136986299</v>
      </c>
      <c r="BC46" s="246">
        <v>206.62332876712301</v>
      </c>
      <c r="BD46" s="246">
        <v>214.42293476468299</v>
      </c>
      <c r="BE46" s="247">
        <v>187.556263112605</v>
      </c>
      <c r="BF46" s="153">
        <v>-0.12529756521411001</v>
      </c>
      <c r="BG46" s="153">
        <v>1.10291830505258E-2</v>
      </c>
      <c r="BH46" s="153">
        <v>2.1218907551222598E-3</v>
      </c>
    </row>
    <row r="47" spans="1:60" s="145" customFormat="1">
      <c r="A47" s="154" t="s">
        <v>323</v>
      </c>
      <c r="B47" s="248">
        <v>8387.4961643835595</v>
      </c>
      <c r="C47" s="248">
        <v>9363.5610958904108</v>
      </c>
      <c r="D47" s="248">
        <v>10014.0775342466</v>
      </c>
      <c r="E47" s="248">
        <v>11256.4693989071</v>
      </c>
      <c r="F47" s="248">
        <v>12419.958904109601</v>
      </c>
      <c r="G47" s="248">
        <v>13921.8974657534</v>
      </c>
      <c r="H47" s="248">
        <v>16306.0227260274</v>
      </c>
      <c r="I47" s="248">
        <v>18088.887267759601</v>
      </c>
      <c r="J47" s="248">
        <v>21273.922232876699</v>
      </c>
      <c r="K47" s="248">
        <v>21941.401739726</v>
      </c>
      <c r="L47" s="248">
        <v>19701.061739725999</v>
      </c>
      <c r="M47" s="248">
        <v>22351.757830601098</v>
      </c>
      <c r="N47" s="248">
        <v>22530.213561643799</v>
      </c>
      <c r="O47" s="248">
        <v>21474.6644931507</v>
      </c>
      <c r="P47" s="248">
        <v>22020.8543835616</v>
      </c>
      <c r="Q47" s="248">
        <v>18871.7891967213</v>
      </c>
      <c r="R47" s="248">
        <v>16180.641506849301</v>
      </c>
      <c r="S47" s="248">
        <v>13459.641698630099</v>
      </c>
      <c r="T47" s="248">
        <v>11838.571561643799</v>
      </c>
      <c r="U47" s="248">
        <v>11263.8074781421</v>
      </c>
      <c r="V47" s="248">
        <v>10596.495232876699</v>
      </c>
      <c r="W47" s="248">
        <v>12964.642397260301</v>
      </c>
      <c r="X47" s="248">
        <v>12938.5835479452</v>
      </c>
      <c r="Y47" s="248">
        <v>15094.532653005501</v>
      </c>
      <c r="Z47" s="248">
        <v>16220.722534246601</v>
      </c>
      <c r="AA47" s="248">
        <v>17242.3642465753</v>
      </c>
      <c r="AB47" s="248">
        <v>16922.053136986298</v>
      </c>
      <c r="AC47" s="248">
        <v>18713.546038251399</v>
      </c>
      <c r="AD47" s="248">
        <v>19517.321657534201</v>
      </c>
      <c r="AE47" s="248">
        <v>19997.183027397299</v>
      </c>
      <c r="AF47" s="248">
        <v>20150.4066294324</v>
      </c>
      <c r="AG47" s="248">
        <v>20513.662368723599</v>
      </c>
      <c r="AH47" s="248">
        <v>21209.7239271041</v>
      </c>
      <c r="AI47" s="248">
        <v>22696.360283476399</v>
      </c>
      <c r="AJ47" s="248">
        <v>21895.828543750398</v>
      </c>
      <c r="AK47" s="248">
        <v>23291.578284515301</v>
      </c>
      <c r="AL47" s="248">
        <v>22930.3040119176</v>
      </c>
      <c r="AM47" s="248">
        <v>21213.2423162624</v>
      </c>
      <c r="AN47" s="248">
        <v>23067.0604069494</v>
      </c>
      <c r="AO47" s="248">
        <v>24710.961647929202</v>
      </c>
      <c r="AP47" s="248">
        <v>25479.8049545371</v>
      </c>
      <c r="AQ47" s="248">
        <v>25800.092491171399</v>
      </c>
      <c r="AR47" s="248">
        <v>25441.083802713099</v>
      </c>
      <c r="AS47" s="248">
        <v>26515.4639101799</v>
      </c>
      <c r="AT47" s="248">
        <v>24865.6872716322</v>
      </c>
      <c r="AU47" s="248">
        <v>25633.913862088</v>
      </c>
      <c r="AV47" s="248">
        <v>28006.654469682599</v>
      </c>
      <c r="AW47" s="248">
        <v>28486.623041885799</v>
      </c>
      <c r="AX47" s="248">
        <v>28198.855933031598</v>
      </c>
      <c r="AY47" s="248">
        <v>28498.0751759956</v>
      </c>
      <c r="AZ47" s="248">
        <v>30020.666815497701</v>
      </c>
      <c r="BA47" s="248">
        <v>31818.327476922499</v>
      </c>
      <c r="BB47" s="248">
        <v>31358.823014518101</v>
      </c>
      <c r="BC47" s="248">
        <v>31664.760738596</v>
      </c>
      <c r="BD47" s="248">
        <v>30161.7613828801</v>
      </c>
      <c r="BE47" s="248">
        <v>27664.199055592999</v>
      </c>
      <c r="BF47" s="156">
        <v>-8.2805586039306003E-2</v>
      </c>
      <c r="BG47" s="156">
        <v>1.9496227907259901E-2</v>
      </c>
      <c r="BH47" s="156">
        <v>0.31297492949452899</v>
      </c>
    </row>
    <row r="48" spans="1:60">
      <c r="B48" s="246"/>
      <c r="C48" s="246"/>
      <c r="D48" s="246"/>
      <c r="E48" s="246"/>
      <c r="F48" s="246"/>
      <c r="G48" s="246"/>
      <c r="H48" s="246"/>
      <c r="I48" s="246"/>
      <c r="J48" s="246"/>
      <c r="K48" s="246"/>
      <c r="L48" s="246"/>
      <c r="M48" s="246"/>
      <c r="N48" s="246"/>
      <c r="O48" s="246"/>
      <c r="P48" s="246"/>
      <c r="Q48" s="246"/>
      <c r="R48" s="246"/>
      <c r="S48" s="246"/>
      <c r="T48" s="246"/>
      <c r="U48" s="246"/>
      <c r="V48" s="246"/>
      <c r="W48" s="246"/>
      <c r="X48" s="246"/>
      <c r="Y48" s="246"/>
      <c r="Z48" s="246"/>
      <c r="AA48" s="246"/>
      <c r="AB48" s="246"/>
      <c r="AC48" s="246"/>
      <c r="AD48" s="246"/>
      <c r="AE48" s="246"/>
      <c r="AF48" s="246"/>
      <c r="AG48" s="246"/>
      <c r="AH48" s="246"/>
      <c r="AI48" s="246"/>
      <c r="AJ48" s="246"/>
      <c r="AK48" s="246"/>
      <c r="AL48" s="246"/>
      <c r="AM48" s="246"/>
      <c r="AN48" s="246"/>
      <c r="AO48" s="246"/>
      <c r="AP48" s="246"/>
      <c r="AQ48" s="246"/>
      <c r="AR48" s="246"/>
      <c r="AS48" s="246"/>
      <c r="AT48" s="246"/>
      <c r="AU48" s="246"/>
      <c r="AV48" s="246"/>
      <c r="AW48" s="246"/>
      <c r="AX48" s="246"/>
      <c r="AY48" s="246"/>
      <c r="AZ48" s="246"/>
      <c r="BA48" s="246"/>
      <c r="BB48" s="246"/>
      <c r="BC48" s="246"/>
      <c r="BD48" s="246"/>
      <c r="BE48" s="247"/>
      <c r="BF48" s="153"/>
      <c r="BG48" s="153"/>
      <c r="BH48" s="153"/>
    </row>
    <row r="49" spans="1:60">
      <c r="A49" s="144" t="s">
        <v>324</v>
      </c>
      <c r="B49" s="246">
        <v>569.94383561643804</v>
      </c>
      <c r="C49" s="246">
        <v>733.59315068493197</v>
      </c>
      <c r="D49" s="246">
        <v>842.66438356164394</v>
      </c>
      <c r="E49" s="246">
        <v>922.49508196721297</v>
      </c>
      <c r="F49" s="246">
        <v>969.33150684931502</v>
      </c>
      <c r="G49" s="246">
        <v>1053.9268493150701</v>
      </c>
      <c r="H49" s="246">
        <v>802.58739726027397</v>
      </c>
      <c r="I49" s="246">
        <v>1081.0491803278701</v>
      </c>
      <c r="J49" s="246">
        <v>1128.74</v>
      </c>
      <c r="K49" s="246">
        <v>1045.98301369863</v>
      </c>
      <c r="L49" s="246">
        <v>1025.49753424658</v>
      </c>
      <c r="M49" s="246">
        <v>1144.40566120219</v>
      </c>
      <c r="N49" s="246">
        <v>1224.7908493150701</v>
      </c>
      <c r="O49" s="246">
        <v>1252.72967123288</v>
      </c>
      <c r="P49" s="246">
        <v>1282.8773013698601</v>
      </c>
      <c r="Q49" s="246">
        <v>1134.18239344262</v>
      </c>
      <c r="R49" s="246">
        <v>1029.27945205479</v>
      </c>
      <c r="S49" s="246">
        <v>1039.6561643835601</v>
      </c>
      <c r="T49" s="246">
        <v>1026.9339726027399</v>
      </c>
      <c r="U49" s="246">
        <v>1122.4890710382499</v>
      </c>
      <c r="V49" s="246">
        <v>1087.0290547945201</v>
      </c>
      <c r="W49" s="246">
        <v>1126.00080821918</v>
      </c>
      <c r="X49" s="246">
        <v>1178.14006849315</v>
      </c>
      <c r="Y49" s="246">
        <v>1232.92147540984</v>
      </c>
      <c r="Z49" s="246">
        <v>1276.3975342465801</v>
      </c>
      <c r="AA49" s="246">
        <v>1366.5965205479499</v>
      </c>
      <c r="AB49" s="246">
        <v>1372.6657534246599</v>
      </c>
      <c r="AC49" s="246">
        <v>1320.5655737704899</v>
      </c>
      <c r="AD49" s="246">
        <v>1321.57945205479</v>
      </c>
      <c r="AE49" s="246">
        <v>1317.13726027397</v>
      </c>
      <c r="AF49" s="246">
        <v>1309.5367123287699</v>
      </c>
      <c r="AG49" s="246">
        <v>1378.6748633879799</v>
      </c>
      <c r="AH49" s="246">
        <v>1447.5191780821899</v>
      </c>
      <c r="AI49" s="246">
        <v>1452.00684931507</v>
      </c>
      <c r="AJ49" s="246">
        <v>1397.93984931507</v>
      </c>
      <c r="AK49" s="246">
        <v>1549.13128415301</v>
      </c>
      <c r="AL49" s="246">
        <v>1534.2477260273999</v>
      </c>
      <c r="AM49" s="246">
        <v>1653.0146849315099</v>
      </c>
      <c r="AN49" s="246">
        <v>1826.2814246575299</v>
      </c>
      <c r="AO49" s="246">
        <v>1920.6624590163899</v>
      </c>
      <c r="AP49" s="246">
        <v>1989.9317424657499</v>
      </c>
      <c r="AQ49" s="246">
        <v>1979.49945205479</v>
      </c>
      <c r="AR49" s="246">
        <v>1992.27315068493</v>
      </c>
      <c r="AS49" s="246">
        <v>1950.9804455694</v>
      </c>
      <c r="AT49" s="246">
        <v>1774.85679452055</v>
      </c>
      <c r="AU49" s="246">
        <v>1689.154</v>
      </c>
      <c r="AV49" s="246">
        <v>1641.5032054794499</v>
      </c>
      <c r="AW49" s="246">
        <v>1536.8090710382501</v>
      </c>
      <c r="AX49" s="246">
        <v>1485.23304109589</v>
      </c>
      <c r="AY49" s="246">
        <v>1589.09260273973</v>
      </c>
      <c r="AZ49" s="246">
        <v>1557.66523287671</v>
      </c>
      <c r="BA49" s="246">
        <v>1576.9972677595599</v>
      </c>
      <c r="BB49" s="246">
        <v>1540.32564383562</v>
      </c>
      <c r="BC49" s="246">
        <v>1510.51471232877</v>
      </c>
      <c r="BD49" s="246">
        <v>1486.61701369863</v>
      </c>
      <c r="BE49" s="247">
        <v>1331.90543715847</v>
      </c>
      <c r="BF49" s="153">
        <v>-0.1040695586789</v>
      </c>
      <c r="BG49" s="153">
        <v>-1.7565561038999301E-2</v>
      </c>
      <c r="BH49" s="153">
        <v>1.50683202304306E-2</v>
      </c>
    </row>
    <row r="50" spans="1:60">
      <c r="A50" s="144" t="s">
        <v>430</v>
      </c>
      <c r="B50" s="246">
        <v>13.297397260274</v>
      </c>
      <c r="C50" s="246">
        <v>12.810164383561601</v>
      </c>
      <c r="D50" s="246">
        <v>10.901835616438399</v>
      </c>
      <c r="E50" s="246">
        <v>15.184426229508199</v>
      </c>
      <c r="F50" s="246">
        <v>49.9007671232877</v>
      </c>
      <c r="G50" s="246">
        <v>102.826438356164</v>
      </c>
      <c r="H50" s="246">
        <v>116.14413698630101</v>
      </c>
      <c r="I50" s="246">
        <v>142.875327868852</v>
      </c>
      <c r="J50" s="246">
        <v>165.963698630137</v>
      </c>
      <c r="K50" s="246">
        <v>173.39400000000001</v>
      </c>
      <c r="L50" s="246">
        <v>158.16797260274001</v>
      </c>
      <c r="M50" s="246">
        <v>153.13999999999999</v>
      </c>
      <c r="N50" s="246">
        <v>143.36827397260299</v>
      </c>
      <c r="O50" s="246">
        <v>131.329561643836</v>
      </c>
      <c r="P50" s="246">
        <v>146.169863013699</v>
      </c>
      <c r="Q50" s="246">
        <v>150.386557377049</v>
      </c>
      <c r="R50" s="246">
        <v>145.31720547945201</v>
      </c>
      <c r="S50" s="246">
        <v>130.131780821918</v>
      </c>
      <c r="T50" s="246">
        <v>178.44904109589001</v>
      </c>
      <c r="U50" s="246">
        <v>203.95721311475401</v>
      </c>
      <c r="V50" s="246">
        <v>232.49128767123301</v>
      </c>
      <c r="W50" s="246">
        <v>282.716876712329</v>
      </c>
      <c r="X50" s="246">
        <v>355.39578082191798</v>
      </c>
      <c r="Y50" s="246">
        <v>451.88852459016402</v>
      </c>
      <c r="Z50" s="246">
        <v>459.66361643835597</v>
      </c>
      <c r="AA50" s="246">
        <v>474.64602739726001</v>
      </c>
      <c r="AB50" s="246">
        <v>497.66778082191797</v>
      </c>
      <c r="AC50" s="246">
        <v>549.73696721311501</v>
      </c>
      <c r="AD50" s="246">
        <v>503.67698630136999</v>
      </c>
      <c r="AE50" s="246">
        <v>556.74476712328806</v>
      </c>
      <c r="AF50" s="246">
        <v>632.85460273972603</v>
      </c>
      <c r="AG50" s="246">
        <v>715.97606557377003</v>
      </c>
      <c r="AH50" s="246">
        <v>741</v>
      </c>
      <c r="AI50" s="246">
        <v>730.84931506849296</v>
      </c>
      <c r="AJ50" s="246">
        <v>745.060273972603</v>
      </c>
      <c r="AK50" s="246">
        <v>746.06147540983602</v>
      </c>
      <c r="AL50" s="246">
        <v>742.01506849315103</v>
      </c>
      <c r="AM50" s="246">
        <v>905.44109589041102</v>
      </c>
      <c r="AN50" s="246">
        <v>869.56306849999999</v>
      </c>
      <c r="AO50" s="246">
        <v>1106.4412076502699</v>
      </c>
      <c r="AP50" s="246">
        <v>1269.02257534247</v>
      </c>
      <c r="AQ50" s="246">
        <v>1401.44028493151</v>
      </c>
      <c r="AR50" s="246">
        <v>1655.9906047916099</v>
      </c>
      <c r="AS50" s="246">
        <v>1876.32288501332</v>
      </c>
      <c r="AT50" s="246">
        <v>1753.8328767123301</v>
      </c>
      <c r="AU50" s="246">
        <v>1812.3182327412201</v>
      </c>
      <c r="AV50" s="246">
        <v>1670.3999368814</v>
      </c>
      <c r="AW50" s="246">
        <v>1734.0636514441801</v>
      </c>
      <c r="AX50" s="246">
        <v>1737.8516739726001</v>
      </c>
      <c r="AY50" s="246">
        <v>1701.3738257534201</v>
      </c>
      <c r="AZ50" s="246">
        <v>1795.64618849315</v>
      </c>
      <c r="BA50" s="246">
        <v>1744.83741530055</v>
      </c>
      <c r="BB50" s="246">
        <v>1671.3577063013699</v>
      </c>
      <c r="BC50" s="246">
        <v>1519.2260367123299</v>
      </c>
      <c r="BD50" s="246">
        <v>1419.7319138191799</v>
      </c>
      <c r="BE50" s="247">
        <v>1323.5902808395799</v>
      </c>
      <c r="BF50" s="153">
        <v>-6.7718160058096097E-2</v>
      </c>
      <c r="BG50" s="153">
        <v>-2.0911806038916202E-2</v>
      </c>
      <c r="BH50" s="153">
        <v>1.4974247907664001E-2</v>
      </c>
    </row>
    <row r="51" spans="1:60">
      <c r="A51" s="144" t="s">
        <v>431</v>
      </c>
      <c r="B51" s="246" t="s">
        <v>273</v>
      </c>
      <c r="C51" s="246" t="s">
        <v>273</v>
      </c>
      <c r="D51" s="246" t="s">
        <v>273</v>
      </c>
      <c r="E51" s="246" t="s">
        <v>273</v>
      </c>
      <c r="F51" s="246" t="s">
        <v>273</v>
      </c>
      <c r="G51" s="246" t="s">
        <v>273</v>
      </c>
      <c r="H51" s="246" t="s">
        <v>273</v>
      </c>
      <c r="I51" s="246" t="s">
        <v>273</v>
      </c>
      <c r="J51" s="246" t="s">
        <v>273</v>
      </c>
      <c r="K51" s="246" t="s">
        <v>273</v>
      </c>
      <c r="L51" s="246" t="s">
        <v>273</v>
      </c>
      <c r="M51" s="246" t="s">
        <v>273</v>
      </c>
      <c r="N51" s="246" t="s">
        <v>273</v>
      </c>
      <c r="O51" s="246" t="s">
        <v>273</v>
      </c>
      <c r="P51" s="246" t="s">
        <v>273</v>
      </c>
      <c r="Q51" s="246" t="s">
        <v>273</v>
      </c>
      <c r="R51" s="246" t="s">
        <v>273</v>
      </c>
      <c r="S51" s="246" t="s">
        <v>273</v>
      </c>
      <c r="T51" s="246" t="s">
        <v>273</v>
      </c>
      <c r="U51" s="246" t="s">
        <v>273</v>
      </c>
      <c r="V51" s="246" t="s">
        <v>273</v>
      </c>
      <c r="W51" s="246" t="s">
        <v>273</v>
      </c>
      <c r="X51" s="246" t="s">
        <v>273</v>
      </c>
      <c r="Y51" s="246" t="s">
        <v>273</v>
      </c>
      <c r="Z51" s="246" t="s">
        <v>273</v>
      </c>
      <c r="AA51" s="246" t="s">
        <v>273</v>
      </c>
      <c r="AB51" s="246" t="s">
        <v>273</v>
      </c>
      <c r="AC51" s="246" t="s">
        <v>273</v>
      </c>
      <c r="AD51" s="246" t="s">
        <v>273</v>
      </c>
      <c r="AE51" s="246" t="s">
        <v>273</v>
      </c>
      <c r="AF51" s="246" t="s">
        <v>273</v>
      </c>
      <c r="AG51" s="246" t="s">
        <v>273</v>
      </c>
      <c r="AH51" s="246" t="s">
        <v>273</v>
      </c>
      <c r="AI51" s="246" t="s">
        <v>273</v>
      </c>
      <c r="AJ51" s="246">
        <v>0</v>
      </c>
      <c r="AK51" s="246" t="s">
        <v>273</v>
      </c>
      <c r="AL51" s="246" t="s">
        <v>273</v>
      </c>
      <c r="AM51" s="246" t="s">
        <v>273</v>
      </c>
      <c r="AN51" s="246">
        <v>23.561643835616401</v>
      </c>
      <c r="AO51" s="246">
        <v>167.75956284153</v>
      </c>
      <c r="AP51" s="246">
        <v>173.42465753424699</v>
      </c>
      <c r="AQ51" s="246">
        <v>153.15068493150699</v>
      </c>
      <c r="AR51" s="246">
        <v>143.561643835616</v>
      </c>
      <c r="AS51" s="246">
        <v>127.049180327869</v>
      </c>
      <c r="AT51" s="246">
        <v>117.808219178082</v>
      </c>
      <c r="AU51" s="246">
        <v>121.917808219178</v>
      </c>
      <c r="AV51" s="246">
        <v>113.698630136986</v>
      </c>
      <c r="AW51" s="246">
        <v>100.819672131148</v>
      </c>
      <c r="AX51" s="246">
        <v>90.635397211797695</v>
      </c>
      <c r="AY51" s="246">
        <v>88.804478736051095</v>
      </c>
      <c r="AZ51" s="246">
        <v>110.613880691072</v>
      </c>
      <c r="BA51" s="246">
        <v>116.517136612022</v>
      </c>
      <c r="BB51" s="246">
        <v>98.411638356164403</v>
      </c>
      <c r="BC51" s="246">
        <v>115.505460273973</v>
      </c>
      <c r="BD51" s="246">
        <v>126.87781095890401</v>
      </c>
      <c r="BE51" s="247">
        <v>126.255281420765</v>
      </c>
      <c r="BF51" s="153">
        <v>-4.9065280480028502E-3</v>
      </c>
      <c r="BG51" s="153">
        <v>7.4442178220119901E-3</v>
      </c>
      <c r="BH51" s="153">
        <v>1.4283709324664901E-3</v>
      </c>
    </row>
    <row r="52" spans="1:60">
      <c r="A52" s="144" t="s">
        <v>432</v>
      </c>
      <c r="B52" s="246">
        <v>1.3772054794520501</v>
      </c>
      <c r="C52" s="246">
        <v>1.2026301369862999</v>
      </c>
      <c r="D52" s="246">
        <v>0.96986301369863004</v>
      </c>
      <c r="E52" s="246">
        <v>0.83180327868852499</v>
      </c>
      <c r="F52" s="246">
        <v>0.46553424657534298</v>
      </c>
      <c r="G52" s="246">
        <v>0.36854794520547901</v>
      </c>
      <c r="H52" s="246">
        <v>0.27156164383561598</v>
      </c>
      <c r="I52" s="246">
        <v>6.4996721311475403</v>
      </c>
      <c r="J52" s="246">
        <v>40.559671232876703</v>
      </c>
      <c r="K52" s="246">
        <v>47.620273972602703</v>
      </c>
      <c r="L52" s="246">
        <v>34.701698630137003</v>
      </c>
      <c r="M52" s="246">
        <v>40.622950819672099</v>
      </c>
      <c r="N52" s="246">
        <v>31.7921095890411</v>
      </c>
      <c r="O52" s="246">
        <v>47.135342465753403</v>
      </c>
      <c r="P52" s="246">
        <v>53.575232876712299</v>
      </c>
      <c r="Q52" s="246">
        <v>61.2826229508197</v>
      </c>
      <c r="R52" s="246">
        <v>79.548164383561698</v>
      </c>
      <c r="S52" s="246">
        <v>88.315726027397304</v>
      </c>
      <c r="T52" s="246">
        <v>104.066301369863</v>
      </c>
      <c r="U52" s="246">
        <v>116.549180327869</v>
      </c>
      <c r="V52" s="246">
        <v>115.161534246575</v>
      </c>
      <c r="W52" s="246">
        <v>115.433095890411</v>
      </c>
      <c r="X52" s="246">
        <v>122.532493150685</v>
      </c>
      <c r="Y52" s="246">
        <v>136.14491803278699</v>
      </c>
      <c r="Z52" s="246">
        <v>154.44098630137</v>
      </c>
      <c r="AA52" s="246">
        <v>155.740602739726</v>
      </c>
      <c r="AB52" s="246">
        <v>156.22553424657499</v>
      </c>
      <c r="AC52" s="246">
        <v>167.09573770491801</v>
      </c>
      <c r="AD52" s="246">
        <v>185.01106849315099</v>
      </c>
      <c r="AE52" s="246">
        <v>185.47660273972599</v>
      </c>
      <c r="AF52" s="246">
        <v>179.754410958904</v>
      </c>
      <c r="AG52" s="246">
        <v>200.38721311475399</v>
      </c>
      <c r="AH52" s="246">
        <v>224.736657534247</v>
      </c>
      <c r="AI52" s="246">
        <v>263.78334246575298</v>
      </c>
      <c r="AJ52" s="246">
        <v>266.26600000000002</v>
      </c>
      <c r="AK52" s="246">
        <v>265</v>
      </c>
      <c r="AL52" s="246">
        <v>248</v>
      </c>
      <c r="AM52" s="246">
        <v>238</v>
      </c>
      <c r="AN52" s="246">
        <v>217</v>
      </c>
      <c r="AO52" s="246">
        <v>225</v>
      </c>
      <c r="AP52" s="246">
        <v>246.77610000000001</v>
      </c>
      <c r="AQ52" s="246">
        <v>278.43400000000003</v>
      </c>
      <c r="AR52" s="246">
        <v>223.92850000000001</v>
      </c>
      <c r="AS52" s="246">
        <v>236.73599999999999</v>
      </c>
      <c r="AT52" s="246">
        <v>276.08789999999999</v>
      </c>
      <c r="AU52" s="246">
        <v>313.89350000000002</v>
      </c>
      <c r="AV52" s="246">
        <v>300.56259999999997</v>
      </c>
      <c r="AW52" s="246">
        <v>279.9701</v>
      </c>
      <c r="AX52" s="246">
        <v>242.54910000000001</v>
      </c>
      <c r="AY52" s="246">
        <v>253.1764</v>
      </c>
      <c r="AZ52" s="246">
        <v>234.20849999999999</v>
      </c>
      <c r="BA52" s="246">
        <v>232.00800000000001</v>
      </c>
      <c r="BB52" s="246">
        <v>269.73</v>
      </c>
      <c r="BC52" s="246">
        <v>330.46600000000001</v>
      </c>
      <c r="BD52" s="246">
        <v>336.197</v>
      </c>
      <c r="BE52" s="247">
        <v>306.74860000000001</v>
      </c>
      <c r="BF52" s="153">
        <v>-8.7592691189986804E-2</v>
      </c>
      <c r="BG52" s="153">
        <v>1.9893082210738398E-2</v>
      </c>
      <c r="BH52" s="153">
        <v>3.4703560824088202E-3</v>
      </c>
    </row>
    <row r="53" spans="1:60">
      <c r="A53" s="144" t="s">
        <v>325</v>
      </c>
      <c r="B53" s="246">
        <v>126.010410958904</v>
      </c>
      <c r="C53" s="246">
        <v>121.711506849315</v>
      </c>
      <c r="D53" s="246">
        <v>108.56191780821899</v>
      </c>
      <c r="E53" s="246">
        <v>166.38442622950799</v>
      </c>
      <c r="F53" s="246">
        <v>239.16301369863001</v>
      </c>
      <c r="G53" s="246">
        <v>319.09150684931501</v>
      </c>
      <c r="H53" s="246">
        <v>290.84712328767102</v>
      </c>
      <c r="I53" s="246">
        <v>207.95628415300499</v>
      </c>
      <c r="J53" s="246">
        <v>164.93397260274</v>
      </c>
      <c r="K53" s="246">
        <v>144.97616438356201</v>
      </c>
      <c r="L53" s="246">
        <v>228.25041095890401</v>
      </c>
      <c r="M53" s="246">
        <v>322.21584699453598</v>
      </c>
      <c r="N53" s="246">
        <v>406.54794520548</v>
      </c>
      <c r="O53" s="246">
        <v>490.74164383561703</v>
      </c>
      <c r="P53" s="246">
        <v>509.32</v>
      </c>
      <c r="Q53" s="246">
        <v>580.12021857923503</v>
      </c>
      <c r="R53" s="246">
        <v>628.00383561643798</v>
      </c>
      <c r="S53" s="246">
        <v>650.78520547945197</v>
      </c>
      <c r="T53" s="246">
        <v>711.80575342465795</v>
      </c>
      <c r="U53" s="246">
        <v>815.943989071038</v>
      </c>
      <c r="V53" s="246">
        <v>882.02904109588997</v>
      </c>
      <c r="W53" s="246">
        <v>806.47178082191795</v>
      </c>
      <c r="X53" s="246">
        <v>907.48356164383597</v>
      </c>
      <c r="Y53" s="246">
        <v>868.768579234973</v>
      </c>
      <c r="Z53" s="246">
        <v>878.02219178082203</v>
      </c>
      <c r="AA53" s="246">
        <v>897.13369863013702</v>
      </c>
      <c r="AB53" s="246">
        <v>895.72082191780805</v>
      </c>
      <c r="AC53" s="246">
        <v>905.97103825136605</v>
      </c>
      <c r="AD53" s="246">
        <v>940.68602739725998</v>
      </c>
      <c r="AE53" s="246">
        <v>921.42684931506903</v>
      </c>
      <c r="AF53" s="246">
        <v>923.51068493150694</v>
      </c>
      <c r="AG53" s="246">
        <v>893.82568306010899</v>
      </c>
      <c r="AH53" s="246">
        <v>872.50383561643901</v>
      </c>
      <c r="AI53" s="246">
        <v>856.73095890411003</v>
      </c>
      <c r="AJ53" s="246">
        <v>827.45232876712396</v>
      </c>
      <c r="AK53" s="246">
        <v>778.73901639344297</v>
      </c>
      <c r="AL53" s="246">
        <v>758.44390410958897</v>
      </c>
      <c r="AM53" s="246">
        <v>751.421178082192</v>
      </c>
      <c r="AN53" s="246">
        <v>749.52109589041095</v>
      </c>
      <c r="AO53" s="246">
        <v>701.05733333333399</v>
      </c>
      <c r="AP53" s="246">
        <v>671.84054794520603</v>
      </c>
      <c r="AQ53" s="246">
        <v>678.67441030137002</v>
      </c>
      <c r="AR53" s="246">
        <v>698.43748667049499</v>
      </c>
      <c r="AS53" s="246">
        <v>715.30296783482197</v>
      </c>
      <c r="AT53" s="246">
        <v>729.98928717906699</v>
      </c>
      <c r="AU53" s="246">
        <v>724.66107784431097</v>
      </c>
      <c r="AV53" s="246">
        <v>714.34181099842601</v>
      </c>
      <c r="AW53" s="246">
        <v>715.29581802099199</v>
      </c>
      <c r="AX53" s="246">
        <v>709.81493295753603</v>
      </c>
      <c r="AY53" s="246">
        <v>714.44553150684897</v>
      </c>
      <c r="AZ53" s="246">
        <v>726.24547945205495</v>
      </c>
      <c r="BA53" s="246">
        <v>691.38729508196695</v>
      </c>
      <c r="BB53" s="246">
        <v>660.20150684931502</v>
      </c>
      <c r="BC53" s="246">
        <v>674.42027397260301</v>
      </c>
      <c r="BD53" s="246">
        <v>653.38205479452097</v>
      </c>
      <c r="BE53" s="247">
        <v>616.14737787742001</v>
      </c>
      <c r="BF53" s="153">
        <v>-5.6987602649739698E-2</v>
      </c>
      <c r="BG53" s="153">
        <v>-1.1025550574183401E-2</v>
      </c>
      <c r="BH53" s="153">
        <v>6.9706945703326799E-3</v>
      </c>
    </row>
    <row r="54" spans="1:60">
      <c r="A54" s="144" t="s">
        <v>433</v>
      </c>
      <c r="B54" s="246" t="s">
        <v>273</v>
      </c>
      <c r="C54" s="246" t="s">
        <v>273</v>
      </c>
      <c r="D54" s="246" t="s">
        <v>273</v>
      </c>
      <c r="E54" s="246" t="s">
        <v>273</v>
      </c>
      <c r="F54" s="246" t="s">
        <v>273</v>
      </c>
      <c r="G54" s="246" t="s">
        <v>273</v>
      </c>
      <c r="H54" s="246" t="s">
        <v>273</v>
      </c>
      <c r="I54" s="246" t="s">
        <v>273</v>
      </c>
      <c r="J54" s="246" t="s">
        <v>273</v>
      </c>
      <c r="K54" s="246" t="s">
        <v>273</v>
      </c>
      <c r="L54" s="246" t="s">
        <v>273</v>
      </c>
      <c r="M54" s="246" t="s">
        <v>273</v>
      </c>
      <c r="N54" s="246" t="s">
        <v>273</v>
      </c>
      <c r="O54" s="246" t="s">
        <v>273</v>
      </c>
      <c r="P54" s="246" t="s">
        <v>273</v>
      </c>
      <c r="Q54" s="246" t="s">
        <v>273</v>
      </c>
      <c r="R54" s="246" t="s">
        <v>273</v>
      </c>
      <c r="S54" s="246" t="s">
        <v>273</v>
      </c>
      <c r="T54" s="246" t="s">
        <v>273</v>
      </c>
      <c r="U54" s="246" t="s">
        <v>273</v>
      </c>
      <c r="V54" s="246" t="s">
        <v>273</v>
      </c>
      <c r="W54" s="246" t="s">
        <v>273</v>
      </c>
      <c r="X54" s="246" t="s">
        <v>273</v>
      </c>
      <c r="Y54" s="246" t="s">
        <v>273</v>
      </c>
      <c r="Z54" s="246" t="s">
        <v>273</v>
      </c>
      <c r="AA54" s="246" t="s">
        <v>273</v>
      </c>
      <c r="AB54" s="246" t="s">
        <v>273</v>
      </c>
      <c r="AC54" s="246">
        <v>2</v>
      </c>
      <c r="AD54" s="246">
        <v>5</v>
      </c>
      <c r="AE54" s="246">
        <v>5</v>
      </c>
      <c r="AF54" s="246">
        <v>7</v>
      </c>
      <c r="AG54" s="246">
        <v>17</v>
      </c>
      <c r="AH54" s="246">
        <v>60</v>
      </c>
      <c r="AI54" s="246">
        <v>83</v>
      </c>
      <c r="AJ54" s="246">
        <v>100</v>
      </c>
      <c r="AK54" s="246">
        <v>118</v>
      </c>
      <c r="AL54" s="246">
        <v>194</v>
      </c>
      <c r="AM54" s="246">
        <v>230</v>
      </c>
      <c r="AN54" s="246">
        <v>266</v>
      </c>
      <c r="AO54" s="246">
        <v>351</v>
      </c>
      <c r="AP54" s="246">
        <v>380.1807</v>
      </c>
      <c r="AQ54" s="246">
        <v>364.29617260274</v>
      </c>
      <c r="AR54" s="246">
        <v>373.59771506849302</v>
      </c>
      <c r="AS54" s="246">
        <v>369.11462568306001</v>
      </c>
      <c r="AT54" s="246">
        <v>332.05478630136997</v>
      </c>
      <c r="AU54" s="246">
        <v>306.109594520548</v>
      </c>
      <c r="AV54" s="246">
        <v>300.64309589041102</v>
      </c>
      <c r="AW54" s="246">
        <v>319.72662295082</v>
      </c>
      <c r="AX54" s="246">
        <v>282.13652328767103</v>
      </c>
      <c r="AY54" s="246">
        <v>284.39848493150703</v>
      </c>
      <c r="AZ54" s="246">
        <v>259.73140273972598</v>
      </c>
      <c r="BA54" s="246">
        <v>223.07713934426201</v>
      </c>
      <c r="BB54" s="246">
        <v>195.279476712329</v>
      </c>
      <c r="BC54" s="246">
        <v>176.26484383561601</v>
      </c>
      <c r="BD54" s="246">
        <v>160.27777534246599</v>
      </c>
      <c r="BE54" s="247">
        <v>160.89772954683099</v>
      </c>
      <c r="BF54" s="153">
        <v>3.8679985608742798E-3</v>
      </c>
      <c r="BG54" s="153">
        <v>-7.0249638016744803E-2</v>
      </c>
      <c r="BH54" s="153">
        <v>1.82029327722641E-3</v>
      </c>
    </row>
    <row r="55" spans="1:60">
      <c r="A55" s="144" t="s">
        <v>434</v>
      </c>
      <c r="B55" s="246">
        <v>25.334657534246599</v>
      </c>
      <c r="C55" s="246">
        <v>28.9796438356164</v>
      </c>
      <c r="D55" s="246">
        <v>68.994383561643801</v>
      </c>
      <c r="E55" s="246">
        <v>92.693196721311494</v>
      </c>
      <c r="F55" s="246">
        <v>100.677726027397</v>
      </c>
      <c r="G55" s="246">
        <v>108.608575342466</v>
      </c>
      <c r="H55" s="246">
        <v>116.05876712328801</v>
      </c>
      <c r="I55" s="246">
        <v>125.887786885246</v>
      </c>
      <c r="J55" s="246">
        <v>152.14813698630101</v>
      </c>
      <c r="K55" s="246">
        <v>204.31950684931499</v>
      </c>
      <c r="L55" s="246">
        <v>226.61</v>
      </c>
      <c r="M55" s="246">
        <v>226.17060109289599</v>
      </c>
      <c r="N55" s="246">
        <v>225.64868493150701</v>
      </c>
      <c r="O55" s="246">
        <v>212.290410958904</v>
      </c>
      <c r="P55" s="246">
        <v>196.22843835616399</v>
      </c>
      <c r="Q55" s="246">
        <v>177.656967213115</v>
      </c>
      <c r="R55" s="246">
        <v>153.24964383561601</v>
      </c>
      <c r="S55" s="246">
        <v>156.053479452055</v>
      </c>
      <c r="T55" s="246">
        <v>157.59558904109599</v>
      </c>
      <c r="U55" s="246">
        <v>174.361475409836</v>
      </c>
      <c r="V55" s="246">
        <v>172.75632876712299</v>
      </c>
      <c r="W55" s="246">
        <v>166.12726027397301</v>
      </c>
      <c r="X55" s="246">
        <v>154.791753424658</v>
      </c>
      <c r="Y55" s="246">
        <v>177.59704918032801</v>
      </c>
      <c r="Z55" s="246">
        <v>204.820191780822</v>
      </c>
      <c r="AA55" s="246">
        <v>270.22967123287702</v>
      </c>
      <c r="AB55" s="246">
        <v>294.56295890411002</v>
      </c>
      <c r="AC55" s="246">
        <v>288.64513661202199</v>
      </c>
      <c r="AD55" s="246">
        <v>304.877068493151</v>
      </c>
      <c r="AE55" s="246">
        <v>337.20128767123299</v>
      </c>
      <c r="AF55" s="246">
        <v>355.60646575342503</v>
      </c>
      <c r="AG55" s="246">
        <v>364.50136612021902</v>
      </c>
      <c r="AH55" s="246">
        <v>364.37846575342502</v>
      </c>
      <c r="AI55" s="246">
        <v>337.42158904109601</v>
      </c>
      <c r="AJ55" s="246">
        <v>339.96506849315102</v>
      </c>
      <c r="AK55" s="246">
        <v>276</v>
      </c>
      <c r="AL55" s="246">
        <v>262</v>
      </c>
      <c r="AM55" s="246">
        <v>256</v>
      </c>
      <c r="AN55" s="246">
        <v>274</v>
      </c>
      <c r="AO55" s="246">
        <v>273</v>
      </c>
      <c r="AP55" s="246">
        <v>270.33010000000002</v>
      </c>
      <c r="AQ55" s="246">
        <v>241.9401</v>
      </c>
      <c r="AR55" s="246">
        <v>245.5558</v>
      </c>
      <c r="AS55" s="246">
        <v>239.5736</v>
      </c>
      <c r="AT55" s="246">
        <v>241.00030000000001</v>
      </c>
      <c r="AU55" s="246">
        <v>233.19499999999999</v>
      </c>
      <c r="AV55" s="246">
        <v>236.28200000000001</v>
      </c>
      <c r="AW55" s="246">
        <v>221.148</v>
      </c>
      <c r="AX55" s="246">
        <v>213.405</v>
      </c>
      <c r="AY55" s="246">
        <v>210.905</v>
      </c>
      <c r="AZ55" s="246">
        <v>213.54</v>
      </c>
      <c r="BA55" s="246">
        <v>220.65700000000001</v>
      </c>
      <c r="BB55" s="246">
        <v>210.066</v>
      </c>
      <c r="BC55" s="246">
        <v>193.447</v>
      </c>
      <c r="BD55" s="246">
        <v>217.83099999999999</v>
      </c>
      <c r="BE55" s="247">
        <v>207</v>
      </c>
      <c r="BF55" s="153">
        <v>-4.97220322176367E-2</v>
      </c>
      <c r="BG55" s="153">
        <v>-1.0056951773073201E-2</v>
      </c>
      <c r="BH55" s="153">
        <v>2.34186467047812E-3</v>
      </c>
    </row>
    <row r="56" spans="1:60">
      <c r="A56" s="144" t="s">
        <v>402</v>
      </c>
      <c r="B56" s="246">
        <v>1220</v>
      </c>
      <c r="C56" s="246">
        <v>1508</v>
      </c>
      <c r="D56" s="246">
        <v>1733</v>
      </c>
      <c r="E56" s="246">
        <v>2599</v>
      </c>
      <c r="F56" s="246">
        <v>3108</v>
      </c>
      <c r="G56" s="246">
        <v>3357</v>
      </c>
      <c r="H56" s="246">
        <v>2750</v>
      </c>
      <c r="I56" s="246">
        <v>2248</v>
      </c>
      <c r="J56" s="246">
        <v>2211</v>
      </c>
      <c r="K56" s="246">
        <v>1558</v>
      </c>
      <c r="L56" s="246">
        <v>1514</v>
      </c>
      <c r="M56" s="246">
        <v>1972</v>
      </c>
      <c r="N56" s="246">
        <v>2108</v>
      </c>
      <c r="O56" s="246">
        <v>2023</v>
      </c>
      <c r="P56" s="246">
        <v>2139</v>
      </c>
      <c r="Q56" s="246">
        <v>1862</v>
      </c>
      <c r="R56" s="246">
        <v>1253</v>
      </c>
      <c r="S56" s="246">
        <v>1176</v>
      </c>
      <c r="T56" s="246">
        <v>1151</v>
      </c>
      <c r="U56" s="246">
        <v>1022</v>
      </c>
      <c r="V56" s="246">
        <v>1025</v>
      </c>
      <c r="W56" s="246">
        <v>1064</v>
      </c>
      <c r="X56" s="246">
        <v>1003</v>
      </c>
      <c r="Y56" s="246">
        <v>1051</v>
      </c>
      <c r="Z56" s="246">
        <v>1164</v>
      </c>
      <c r="AA56" s="246">
        <v>1424</v>
      </c>
      <c r="AB56" s="246">
        <v>1439</v>
      </c>
      <c r="AC56" s="246">
        <v>1473</v>
      </c>
      <c r="AD56" s="246">
        <v>1402</v>
      </c>
      <c r="AE56" s="246">
        <v>1431</v>
      </c>
      <c r="AF56" s="246">
        <v>1439</v>
      </c>
      <c r="AG56" s="246">
        <v>1452</v>
      </c>
      <c r="AH56" s="246">
        <v>1491</v>
      </c>
      <c r="AI56" s="246">
        <v>1480</v>
      </c>
      <c r="AJ56" s="246">
        <v>1425</v>
      </c>
      <c r="AK56" s="246">
        <v>1474.5902000000001</v>
      </c>
      <c r="AL56" s="246">
        <v>1427.7246</v>
      </c>
      <c r="AM56" s="246">
        <v>1374.8804700000001</v>
      </c>
      <c r="AN56" s="246">
        <v>1485</v>
      </c>
      <c r="AO56" s="246">
        <v>1622.255101</v>
      </c>
      <c r="AP56" s="246">
        <v>1744.6869999999999</v>
      </c>
      <c r="AQ56" s="246">
        <v>1872.14589041096</v>
      </c>
      <c r="AR56" s="246">
        <v>1908.2328767123299</v>
      </c>
      <c r="AS56" s="246">
        <v>1875.46994535519</v>
      </c>
      <c r="AT56" s="246">
        <v>1738.7753712328799</v>
      </c>
      <c r="AU56" s="246">
        <v>1798.9593328767101</v>
      </c>
      <c r="AV56" s="246">
        <v>516.03356849315105</v>
      </c>
      <c r="AW56" s="246">
        <v>1538.5328</v>
      </c>
      <c r="AX56" s="246">
        <v>1047.83565753425</v>
      </c>
      <c r="AY56" s="246">
        <v>517.726</v>
      </c>
      <c r="AZ56" s="246">
        <v>436.64383561643803</v>
      </c>
      <c r="BA56" s="246">
        <v>411.77595628415298</v>
      </c>
      <c r="BB56" s="246">
        <v>928.94520958904104</v>
      </c>
      <c r="BC56" s="246">
        <v>1165.2054328767099</v>
      </c>
      <c r="BD56" s="246">
        <v>1306.3692814014</v>
      </c>
      <c r="BE56" s="247">
        <v>389.59646889211302</v>
      </c>
      <c r="BF56" s="153">
        <v>-0.70177156303447696</v>
      </c>
      <c r="BG56" s="153">
        <v>-2.8188021250109298E-2</v>
      </c>
      <c r="BH56" s="153">
        <v>4.4076435084128901E-3</v>
      </c>
    </row>
    <row r="57" spans="1:60">
      <c r="A57" s="144" t="s">
        <v>403</v>
      </c>
      <c r="B57" s="246">
        <v>274.2</v>
      </c>
      <c r="C57" s="246">
        <v>417.6</v>
      </c>
      <c r="D57" s="246">
        <v>319.10000000000002</v>
      </c>
      <c r="E57" s="246">
        <v>141.30000000000001</v>
      </c>
      <c r="F57" s="246">
        <v>540.29999999999995</v>
      </c>
      <c r="G57" s="246">
        <v>1083.0999999999999</v>
      </c>
      <c r="H57" s="246">
        <v>1531.2</v>
      </c>
      <c r="I57" s="246">
        <v>1815.7</v>
      </c>
      <c r="J57" s="246">
        <v>2054.3000000000002</v>
      </c>
      <c r="K57" s="246">
        <v>2255</v>
      </c>
      <c r="L57" s="246">
        <v>1783.2</v>
      </c>
      <c r="M57" s="246">
        <v>2066.7860000000001</v>
      </c>
      <c r="N57" s="246">
        <v>2085.0990000000002</v>
      </c>
      <c r="O57" s="246">
        <v>1896.992</v>
      </c>
      <c r="P57" s="246">
        <v>2301.9949999999999</v>
      </c>
      <c r="Q57" s="246">
        <v>2058</v>
      </c>
      <c r="R57" s="246">
        <v>1439.6</v>
      </c>
      <c r="S57" s="246">
        <v>1287</v>
      </c>
      <c r="T57" s="246">
        <v>1235.5</v>
      </c>
      <c r="U57" s="246">
        <v>1388</v>
      </c>
      <c r="V57" s="246">
        <v>1498.9</v>
      </c>
      <c r="W57" s="246">
        <v>1466.6</v>
      </c>
      <c r="X57" s="246">
        <v>1353</v>
      </c>
      <c r="Y57" s="246">
        <v>1391.3489999999999</v>
      </c>
      <c r="Z57" s="246">
        <v>1776.3</v>
      </c>
      <c r="AA57" s="246">
        <v>1786.701</v>
      </c>
      <c r="AB57" s="246">
        <v>1963.1</v>
      </c>
      <c r="AC57" s="246">
        <v>2032</v>
      </c>
      <c r="AD57" s="246">
        <v>2018.2</v>
      </c>
      <c r="AE57" s="246">
        <v>1933.877</v>
      </c>
      <c r="AF57" s="246">
        <v>1948.5940000000001</v>
      </c>
      <c r="AG57" s="246">
        <v>1971.067</v>
      </c>
      <c r="AH57" s="246">
        <v>1977.741</v>
      </c>
      <c r="AI57" s="246">
        <v>2023.046</v>
      </c>
      <c r="AJ57" s="246">
        <v>1894.5</v>
      </c>
      <c r="AK57" s="246">
        <v>2174.3544508196701</v>
      </c>
      <c r="AL57" s="246">
        <v>2157.49730410959</v>
      </c>
      <c r="AM57" s="246">
        <v>1951.11082191781</v>
      </c>
      <c r="AN57" s="246">
        <v>2298.78486164384</v>
      </c>
      <c r="AO57" s="246">
        <v>2486.5524644808702</v>
      </c>
      <c r="AP57" s="246">
        <v>2481.9864315068498</v>
      </c>
      <c r="AQ57" s="246">
        <v>2371.1205780821901</v>
      </c>
      <c r="AR57" s="246">
        <v>2206.3121164383601</v>
      </c>
      <c r="AS57" s="246">
        <v>2172.4074644808702</v>
      </c>
      <c r="AT57" s="246">
        <v>2210.97189041096</v>
      </c>
      <c r="AU57" s="246">
        <v>2533.0942630137001</v>
      </c>
      <c r="AV57" s="246">
        <v>2461.2757041095902</v>
      </c>
      <c r="AW57" s="246">
        <v>2411.5711830601099</v>
      </c>
      <c r="AX57" s="246">
        <v>2278.7038410958899</v>
      </c>
      <c r="AY57" s="246">
        <v>2276.0087369862999</v>
      </c>
      <c r="AZ57" s="246">
        <v>2201.40874520548</v>
      </c>
      <c r="BA57" s="246">
        <v>1899.9120382513699</v>
      </c>
      <c r="BB57" s="246">
        <v>1969.4143917808201</v>
      </c>
      <c r="BC57" s="246">
        <v>2006.5542191780801</v>
      </c>
      <c r="BD57" s="246">
        <v>2102.3998767123298</v>
      </c>
      <c r="BE57" s="247">
        <v>1797.5953346020301</v>
      </c>
      <c r="BF57" s="153">
        <v>-0.14497933789215101</v>
      </c>
      <c r="BG57" s="153">
        <v>-5.02261404072246E-3</v>
      </c>
      <c r="BH57" s="153">
        <v>2.0336835777395201E-2</v>
      </c>
    </row>
    <row r="58" spans="1:60">
      <c r="A58" s="144" t="s">
        <v>435</v>
      </c>
      <c r="B58" s="246" t="s">
        <v>273</v>
      </c>
      <c r="C58" s="246" t="s">
        <v>273</v>
      </c>
      <c r="D58" s="246" t="s">
        <v>273</v>
      </c>
      <c r="E58" s="246" t="s">
        <v>273</v>
      </c>
      <c r="F58" s="246" t="s">
        <v>273</v>
      </c>
      <c r="G58" s="246" t="s">
        <v>273</v>
      </c>
      <c r="H58" s="246" t="s">
        <v>273</v>
      </c>
      <c r="I58" s="246" t="s">
        <v>273</v>
      </c>
      <c r="J58" s="246" t="s">
        <v>273</v>
      </c>
      <c r="K58" s="246" t="s">
        <v>273</v>
      </c>
      <c r="L58" s="246" t="s">
        <v>273</v>
      </c>
      <c r="M58" s="246" t="s">
        <v>273</v>
      </c>
      <c r="N58" s="246" t="s">
        <v>273</v>
      </c>
      <c r="O58" s="246" t="s">
        <v>273</v>
      </c>
      <c r="P58" s="246" t="s">
        <v>273</v>
      </c>
      <c r="Q58" s="246" t="s">
        <v>273</v>
      </c>
      <c r="R58" s="246" t="s">
        <v>273</v>
      </c>
      <c r="S58" s="246" t="s">
        <v>273</v>
      </c>
      <c r="T58" s="246" t="s">
        <v>273</v>
      </c>
      <c r="U58" s="246" t="s">
        <v>273</v>
      </c>
      <c r="V58" s="246" t="s">
        <v>273</v>
      </c>
      <c r="W58" s="246" t="s">
        <v>273</v>
      </c>
      <c r="X58" s="246" t="s">
        <v>273</v>
      </c>
      <c r="Y58" s="246" t="s">
        <v>273</v>
      </c>
      <c r="Z58" s="246" t="s">
        <v>273</v>
      </c>
      <c r="AA58" s="246" t="s">
        <v>273</v>
      </c>
      <c r="AB58" s="246" t="s">
        <v>273</v>
      </c>
      <c r="AC58" s="246" t="s">
        <v>273</v>
      </c>
      <c r="AD58" s="246" t="s">
        <v>273</v>
      </c>
      <c r="AE58" s="246" t="s">
        <v>273</v>
      </c>
      <c r="AF58" s="246" t="s">
        <v>273</v>
      </c>
      <c r="AG58" s="246" t="s">
        <v>273</v>
      </c>
      <c r="AH58" s="246" t="s">
        <v>273</v>
      </c>
      <c r="AI58" s="246" t="s">
        <v>273</v>
      </c>
      <c r="AJ58" s="246">
        <v>0</v>
      </c>
      <c r="AK58" s="246" t="s">
        <v>273</v>
      </c>
      <c r="AL58" s="246" t="s">
        <v>273</v>
      </c>
      <c r="AM58" s="246" t="s">
        <v>273</v>
      </c>
      <c r="AN58" s="246" t="s">
        <v>273</v>
      </c>
      <c r="AO58" s="246" t="s">
        <v>273</v>
      </c>
      <c r="AP58" s="246" t="s">
        <v>273</v>
      </c>
      <c r="AQ58" s="246" t="s">
        <v>273</v>
      </c>
      <c r="AR58" s="246" t="s">
        <v>273</v>
      </c>
      <c r="AS58" s="246" t="s">
        <v>273</v>
      </c>
      <c r="AT58" s="246" t="s">
        <v>273</v>
      </c>
      <c r="AU58" s="246" t="s">
        <v>273</v>
      </c>
      <c r="AV58" s="246" t="s">
        <v>273</v>
      </c>
      <c r="AW58" s="246">
        <v>31.041</v>
      </c>
      <c r="AX58" s="246">
        <v>99.728800000000007</v>
      </c>
      <c r="AY58" s="246">
        <v>155.35159999999999</v>
      </c>
      <c r="AZ58" s="246">
        <v>147.73770141601599</v>
      </c>
      <c r="BA58" s="246">
        <v>136.6917</v>
      </c>
      <c r="BB58" s="246">
        <v>147.20050000000001</v>
      </c>
      <c r="BC58" s="246">
        <v>144.29599999999999</v>
      </c>
      <c r="BD58" s="246">
        <v>171.51599999999999</v>
      </c>
      <c r="BE58" s="247">
        <v>169.51089999999999</v>
      </c>
      <c r="BF58" s="153">
        <v>-1.16904545348541E-2</v>
      </c>
      <c r="BG58" s="153" t="s">
        <v>273</v>
      </c>
      <c r="BH58" s="153">
        <v>1.9177371399562799E-3</v>
      </c>
    </row>
    <row r="59" spans="1:60">
      <c r="A59" s="144" t="s">
        <v>436</v>
      </c>
      <c r="B59" s="246" t="s">
        <v>273</v>
      </c>
      <c r="C59" s="246" t="s">
        <v>273</v>
      </c>
      <c r="D59" s="246" t="s">
        <v>273</v>
      </c>
      <c r="E59" s="246" t="s">
        <v>273</v>
      </c>
      <c r="F59" s="246" t="s">
        <v>273</v>
      </c>
      <c r="G59" s="246" t="s">
        <v>273</v>
      </c>
      <c r="H59" s="246" t="s">
        <v>273</v>
      </c>
      <c r="I59" s="246" t="s">
        <v>273</v>
      </c>
      <c r="J59" s="246" t="s">
        <v>273</v>
      </c>
      <c r="K59" s="246" t="s">
        <v>273</v>
      </c>
      <c r="L59" s="246" t="s">
        <v>273</v>
      </c>
      <c r="M59" s="246" t="s">
        <v>273</v>
      </c>
      <c r="N59" s="246" t="s">
        <v>273</v>
      </c>
      <c r="O59" s="246" t="s">
        <v>273</v>
      </c>
      <c r="P59" s="246" t="s">
        <v>273</v>
      </c>
      <c r="Q59" s="246" t="s">
        <v>273</v>
      </c>
      <c r="R59" s="246" t="s">
        <v>273</v>
      </c>
      <c r="S59" s="246" t="s">
        <v>273</v>
      </c>
      <c r="T59" s="246" t="s">
        <v>273</v>
      </c>
      <c r="U59" s="246" t="s">
        <v>273</v>
      </c>
      <c r="V59" s="246" t="s">
        <v>273</v>
      </c>
      <c r="W59" s="246" t="s">
        <v>273</v>
      </c>
      <c r="X59" s="246" t="s">
        <v>273</v>
      </c>
      <c r="Y59" s="246" t="s">
        <v>273</v>
      </c>
      <c r="Z59" s="246" t="s">
        <v>273</v>
      </c>
      <c r="AA59" s="246" t="s">
        <v>273</v>
      </c>
      <c r="AB59" s="246" t="s">
        <v>273</v>
      </c>
      <c r="AC59" s="246" t="s">
        <v>273</v>
      </c>
      <c r="AD59" s="246">
        <v>2</v>
      </c>
      <c r="AE59" s="246">
        <v>2</v>
      </c>
      <c r="AF59" s="246">
        <v>2</v>
      </c>
      <c r="AG59" s="246">
        <v>5</v>
      </c>
      <c r="AH59" s="246">
        <v>9</v>
      </c>
      <c r="AI59" s="246">
        <v>12</v>
      </c>
      <c r="AJ59" s="246">
        <v>63</v>
      </c>
      <c r="AK59" s="246">
        <v>179.13190437158499</v>
      </c>
      <c r="AL59" s="246">
        <v>209.008120547945</v>
      </c>
      <c r="AM59" s="246">
        <v>236.184490410959</v>
      </c>
      <c r="AN59" s="246">
        <v>262.13031506849302</v>
      </c>
      <c r="AO59" s="246">
        <v>291.13726724043698</v>
      </c>
      <c r="AP59" s="246">
        <v>293.68041441095897</v>
      </c>
      <c r="AQ59" s="246">
        <v>356.16085090411002</v>
      </c>
      <c r="AR59" s="246">
        <v>483.11566027397299</v>
      </c>
      <c r="AS59" s="246">
        <v>456.95145901639302</v>
      </c>
      <c r="AT59" s="246">
        <v>475.21246301369899</v>
      </c>
      <c r="AU59" s="246">
        <v>462.07089589041101</v>
      </c>
      <c r="AV59" s="246">
        <v>291.00227123287698</v>
      </c>
      <c r="AW59" s="246">
        <v>103.1075</v>
      </c>
      <c r="AX59" s="246">
        <v>117.85339999999999</v>
      </c>
      <c r="AY59" s="246">
        <v>119.6045</v>
      </c>
      <c r="AZ59" s="246">
        <v>109.06215616438401</v>
      </c>
      <c r="BA59" s="246">
        <v>103.61358196721299</v>
      </c>
      <c r="BB59" s="246">
        <v>94.615549611148396</v>
      </c>
      <c r="BC59" s="246">
        <v>100.27200566029801</v>
      </c>
      <c r="BD59" s="246">
        <v>97.526286946911696</v>
      </c>
      <c r="BE59" s="247">
        <v>85.6345258029517</v>
      </c>
      <c r="BF59" s="153">
        <v>-0.121933906398315</v>
      </c>
      <c r="BG59" s="153">
        <v>-0.146460966481118</v>
      </c>
      <c r="BH59" s="153">
        <v>9.6881386739652105E-4</v>
      </c>
    </row>
    <row r="60" spans="1:60">
      <c r="A60" s="144" t="s">
        <v>437</v>
      </c>
      <c r="B60" s="246" t="s">
        <v>273</v>
      </c>
      <c r="C60" s="246">
        <v>16.243808219178099</v>
      </c>
      <c r="D60" s="246">
        <v>47.214493150684902</v>
      </c>
      <c r="E60" s="246">
        <v>67.045874316939901</v>
      </c>
      <c r="F60" s="246">
        <v>78.100904109589095</v>
      </c>
      <c r="G60" s="246">
        <v>87.455315068493107</v>
      </c>
      <c r="H60" s="246">
        <v>86.570438356164402</v>
      </c>
      <c r="I60" s="246">
        <v>83.560464480874302</v>
      </c>
      <c r="J60" s="246">
        <v>81.703616438356207</v>
      </c>
      <c r="K60" s="246">
        <v>87.202493150685001</v>
      </c>
      <c r="L60" s="246">
        <v>97.104684931506895</v>
      </c>
      <c r="M60" s="246">
        <v>77.950546448087394</v>
      </c>
      <c r="N60" s="246">
        <v>90.678794520547996</v>
      </c>
      <c r="O60" s="246">
        <v>104.162630136986</v>
      </c>
      <c r="P60" s="246">
        <v>116.635178082192</v>
      </c>
      <c r="Q60" s="246">
        <v>118.22849726776001</v>
      </c>
      <c r="R60" s="246">
        <v>113.91734246575299</v>
      </c>
      <c r="S60" s="246">
        <v>108.418465753425</v>
      </c>
      <c r="T60" s="246">
        <v>116.550904109589</v>
      </c>
      <c r="U60" s="246">
        <v>115.139890710383</v>
      </c>
      <c r="V60" s="246">
        <v>113.938410958904</v>
      </c>
      <c r="W60" s="246">
        <v>110.609589041096</v>
      </c>
      <c r="X60" s="246">
        <v>105.616520547945</v>
      </c>
      <c r="Y60" s="246">
        <v>103.886666666667</v>
      </c>
      <c r="Z60" s="246">
        <v>104.70857534246601</v>
      </c>
      <c r="AA60" s="246">
        <v>101.749534246575</v>
      </c>
      <c r="AB60" s="246">
        <v>116.600712328767</v>
      </c>
      <c r="AC60" s="246">
        <v>116.623770491803</v>
      </c>
      <c r="AD60" s="246">
        <v>105.94761643835599</v>
      </c>
      <c r="AE60" s="246">
        <v>97.634602739726006</v>
      </c>
      <c r="AF60" s="246">
        <v>95.221780821917804</v>
      </c>
      <c r="AG60" s="246">
        <v>94.242595628415302</v>
      </c>
      <c r="AH60" s="246">
        <v>89.609315068493203</v>
      </c>
      <c r="AI60" s="246">
        <v>87.521205479452107</v>
      </c>
      <c r="AJ60" s="246">
        <v>90.178356164383601</v>
      </c>
      <c r="AK60" s="246">
        <v>82.396120218579199</v>
      </c>
      <c r="AL60" s="246">
        <v>76.117150684931502</v>
      </c>
      <c r="AM60" s="246">
        <v>79.554520547945202</v>
      </c>
      <c r="AN60" s="246">
        <v>72.794465753424703</v>
      </c>
      <c r="AO60" s="246">
        <v>74.821748633879807</v>
      </c>
      <c r="AP60" s="246">
        <v>78.372547945205497</v>
      </c>
      <c r="AQ60" s="246">
        <v>75.651123287671197</v>
      </c>
      <c r="AR60" s="246">
        <v>104.201698630137</v>
      </c>
      <c r="AS60" s="246">
        <v>95.718852459016404</v>
      </c>
      <c r="AT60" s="246">
        <v>91.292219178082206</v>
      </c>
      <c r="AU60" s="246">
        <v>82.898849315068503</v>
      </c>
      <c r="AV60" s="246">
        <v>76.557452054794496</v>
      </c>
      <c r="AW60" s="246">
        <v>82.152213114754105</v>
      </c>
      <c r="AX60" s="246">
        <v>76.245972602739698</v>
      </c>
      <c r="AY60" s="246">
        <v>71.020383561643797</v>
      </c>
      <c r="AZ60" s="246">
        <v>63.634630136986303</v>
      </c>
      <c r="BA60" s="246">
        <v>59.716912568306</v>
      </c>
      <c r="BB60" s="246">
        <v>48.085999999999999</v>
      </c>
      <c r="BC60" s="246">
        <v>51.700403835616399</v>
      </c>
      <c r="BD60" s="246">
        <v>42.385753424657501</v>
      </c>
      <c r="BE60" s="247">
        <v>35.517032786885203</v>
      </c>
      <c r="BF60" s="153">
        <v>-0.16205257858590899</v>
      </c>
      <c r="BG60" s="153">
        <v>-7.3855793569772996E-2</v>
      </c>
      <c r="BH60" s="153">
        <v>4.0181683228898398E-4</v>
      </c>
    </row>
    <row r="61" spans="1:60">
      <c r="A61" s="144" t="s">
        <v>390</v>
      </c>
      <c r="B61" s="246">
        <v>2.1390136986301398</v>
      </c>
      <c r="C61" s="246">
        <v>2.1390136986301398</v>
      </c>
      <c r="D61" s="246">
        <v>2.0559452054794498</v>
      </c>
      <c r="E61" s="246">
        <v>1.84322404371585</v>
      </c>
      <c r="F61" s="246">
        <v>1.2044931506849299</v>
      </c>
      <c r="G61" s="246">
        <v>0.91375342465753395</v>
      </c>
      <c r="H61" s="246">
        <v>0.47764383561643797</v>
      </c>
      <c r="I61" s="246">
        <v>0.57989071038251405</v>
      </c>
      <c r="J61" s="246">
        <v>0.87221917808219196</v>
      </c>
      <c r="K61" s="246">
        <v>0.51917808219178097</v>
      </c>
      <c r="L61" s="246">
        <v>0.41534246575342498</v>
      </c>
      <c r="M61" s="246">
        <v>25.186393442622901</v>
      </c>
      <c r="N61" s="246">
        <v>24.207506849315099</v>
      </c>
      <c r="O61" s="246">
        <v>30.844301369863</v>
      </c>
      <c r="P61" s="246">
        <v>54.995150684931502</v>
      </c>
      <c r="Q61" s="246">
        <v>77.540027322404399</v>
      </c>
      <c r="R61" s="246">
        <v>119.132438356164</v>
      </c>
      <c r="S61" s="246">
        <v>149.311643835616</v>
      </c>
      <c r="T61" s="246">
        <v>163.01364383561599</v>
      </c>
      <c r="U61" s="246">
        <v>205.29314207650299</v>
      </c>
      <c r="V61" s="246">
        <v>241.475726027397</v>
      </c>
      <c r="W61" s="246">
        <v>232.711589041096</v>
      </c>
      <c r="X61" s="246">
        <v>218.846794520548</v>
      </c>
      <c r="Y61" s="246">
        <v>211.12046448087401</v>
      </c>
      <c r="Z61" s="246">
        <v>195.840054794521</v>
      </c>
      <c r="AA61" s="246">
        <v>189.852273972603</v>
      </c>
      <c r="AB61" s="246">
        <v>175.95816438356201</v>
      </c>
      <c r="AC61" s="246">
        <v>163.12306010929001</v>
      </c>
      <c r="AD61" s="246">
        <v>166.27238356164401</v>
      </c>
      <c r="AE61" s="246">
        <v>157.146356164384</v>
      </c>
      <c r="AF61" s="246">
        <v>157.17052054794499</v>
      </c>
      <c r="AG61" s="246">
        <v>171.87046448087401</v>
      </c>
      <c r="AH61" s="246">
        <v>188.140109589041</v>
      </c>
      <c r="AI61" s="246">
        <v>167.54843835616401</v>
      </c>
      <c r="AJ61" s="246">
        <v>150.51243835616401</v>
      </c>
      <c r="AK61" s="246">
        <v>145.08125683060101</v>
      </c>
      <c r="AL61" s="246">
        <v>136.24260273972601</v>
      </c>
      <c r="AM61" s="246">
        <v>136.36390136986299</v>
      </c>
      <c r="AN61" s="246">
        <v>140.25748493150701</v>
      </c>
      <c r="AO61" s="246">
        <v>172.67150819672099</v>
      </c>
      <c r="AP61" s="246">
        <v>177.19656856985</v>
      </c>
      <c r="AQ61" s="246">
        <v>227.04393187474301</v>
      </c>
      <c r="AR61" s="246">
        <v>191.11831571944299</v>
      </c>
      <c r="AS61" s="246">
        <v>183.727950819672</v>
      </c>
      <c r="AT61" s="246">
        <v>181.47737602739701</v>
      </c>
      <c r="AU61" s="246">
        <v>148.81200547945201</v>
      </c>
      <c r="AV61" s="246">
        <v>197.946221917808</v>
      </c>
      <c r="AW61" s="246">
        <v>195.997983606557</v>
      </c>
      <c r="AX61" s="246">
        <v>225.37847123287699</v>
      </c>
      <c r="AY61" s="246">
        <v>230.949928767123</v>
      </c>
      <c r="AZ61" s="246">
        <v>262.24867236007799</v>
      </c>
      <c r="BA61" s="246">
        <v>254.865167391331</v>
      </c>
      <c r="BB61" s="246">
        <v>300.19713852096697</v>
      </c>
      <c r="BC61" s="246">
        <v>299.81250078428798</v>
      </c>
      <c r="BD61" s="246">
        <v>330.654084264358</v>
      </c>
      <c r="BE61" s="247">
        <v>314.23705360710397</v>
      </c>
      <c r="BF61" s="153">
        <v>-4.9650167466641998E-2</v>
      </c>
      <c r="BG61" s="153">
        <v>6.18303635235797E-2</v>
      </c>
      <c r="BH61" s="153">
        <v>3.5550756231768899E-3</v>
      </c>
    </row>
    <row r="62" spans="1:60" s="145" customFormat="1">
      <c r="A62" s="154" t="s">
        <v>333</v>
      </c>
      <c r="B62" s="248">
        <v>2232.3025205479498</v>
      </c>
      <c r="C62" s="248">
        <v>2842.27991780822</v>
      </c>
      <c r="D62" s="248">
        <v>3133.4628219178098</v>
      </c>
      <c r="E62" s="248">
        <v>4006.77803278689</v>
      </c>
      <c r="F62" s="248">
        <v>5087.1439452054801</v>
      </c>
      <c r="G62" s="248">
        <v>6113.2909863013701</v>
      </c>
      <c r="H62" s="248">
        <v>5694.1570684931503</v>
      </c>
      <c r="I62" s="248">
        <v>5712.10860655738</v>
      </c>
      <c r="J62" s="248">
        <v>6000.2213150684902</v>
      </c>
      <c r="K62" s="248">
        <v>5517.0146301369896</v>
      </c>
      <c r="L62" s="248">
        <v>5067.9476438356196</v>
      </c>
      <c r="M62" s="248">
        <v>6028.4780000000001</v>
      </c>
      <c r="N62" s="248">
        <v>6340.1331643835601</v>
      </c>
      <c r="O62" s="248">
        <v>6189.2255616438397</v>
      </c>
      <c r="P62" s="248">
        <v>6800.7961643835597</v>
      </c>
      <c r="Q62" s="248">
        <v>6219.3972841530103</v>
      </c>
      <c r="R62" s="248">
        <v>4961.0480821917799</v>
      </c>
      <c r="S62" s="248">
        <v>4785.6724657534196</v>
      </c>
      <c r="T62" s="248">
        <v>4844.9152054794504</v>
      </c>
      <c r="U62" s="248">
        <v>5163.7339617486296</v>
      </c>
      <c r="V62" s="248">
        <v>5368.7813835616498</v>
      </c>
      <c r="W62" s="248">
        <v>5370.6710000000003</v>
      </c>
      <c r="X62" s="248">
        <v>5398.8069726027397</v>
      </c>
      <c r="Y62" s="248">
        <v>5624.6766775956303</v>
      </c>
      <c r="Z62" s="248">
        <v>6214.1931506849296</v>
      </c>
      <c r="AA62" s="248">
        <v>6666.6493287671201</v>
      </c>
      <c r="AB62" s="248">
        <v>6911.5017260273999</v>
      </c>
      <c r="AC62" s="248">
        <v>7018.7612841530099</v>
      </c>
      <c r="AD62" s="248">
        <v>6955.2506027397303</v>
      </c>
      <c r="AE62" s="248">
        <v>6944.6447260273999</v>
      </c>
      <c r="AF62" s="248">
        <v>7050.2491780821902</v>
      </c>
      <c r="AG62" s="248">
        <v>7264.5452513661203</v>
      </c>
      <c r="AH62" s="248">
        <v>7465.6285616438399</v>
      </c>
      <c r="AI62" s="248">
        <v>7493.9076986301397</v>
      </c>
      <c r="AJ62" s="248">
        <v>7299.8743150684904</v>
      </c>
      <c r="AK62" s="248">
        <v>7788.4857081967202</v>
      </c>
      <c r="AL62" s="248">
        <v>7745.2964767123303</v>
      </c>
      <c r="AM62" s="248">
        <v>7811.9711631506798</v>
      </c>
      <c r="AN62" s="248">
        <v>8484.8943602808195</v>
      </c>
      <c r="AO62" s="248">
        <v>9392.3586523934391</v>
      </c>
      <c r="AP62" s="248">
        <v>9777.4293857205394</v>
      </c>
      <c r="AQ62" s="248">
        <v>9999.5574793815904</v>
      </c>
      <c r="AR62" s="248">
        <v>10226.325568825399</v>
      </c>
      <c r="AS62" s="248">
        <v>10299.355376559601</v>
      </c>
      <c r="AT62" s="248">
        <v>9923.3594837544097</v>
      </c>
      <c r="AU62" s="248">
        <v>10227.084559900601</v>
      </c>
      <c r="AV62" s="248">
        <v>8520.2464971948993</v>
      </c>
      <c r="AW62" s="248">
        <v>9270.2356153668206</v>
      </c>
      <c r="AX62" s="248">
        <v>8607.3718109912497</v>
      </c>
      <c r="AY62" s="248">
        <v>8212.8574729826305</v>
      </c>
      <c r="AZ62" s="248">
        <v>8118.3864251520999</v>
      </c>
      <c r="BA62" s="248">
        <v>7672.0566105607304</v>
      </c>
      <c r="BB62" s="248">
        <v>8133.8307615567701</v>
      </c>
      <c r="BC62" s="248">
        <v>8287.6848894582799</v>
      </c>
      <c r="BD62" s="248">
        <v>8451.7658513633596</v>
      </c>
      <c r="BE62" s="248">
        <v>6864.6360225341596</v>
      </c>
      <c r="BF62" s="156">
        <v>-0.18778677222502299</v>
      </c>
      <c r="BG62" s="156">
        <v>-1.59234719616002E-2</v>
      </c>
      <c r="BH62" s="156">
        <v>7.7662070419633897E-2</v>
      </c>
    </row>
    <row r="63" spans="1:60">
      <c r="B63" s="246"/>
      <c r="C63" s="246"/>
      <c r="D63" s="246"/>
      <c r="E63" s="246"/>
      <c r="F63" s="246"/>
      <c r="G63" s="246"/>
      <c r="H63" s="246"/>
      <c r="I63" s="246"/>
      <c r="J63" s="246"/>
      <c r="K63" s="246"/>
      <c r="L63" s="246"/>
      <c r="M63" s="246"/>
      <c r="N63" s="246"/>
      <c r="O63" s="246"/>
      <c r="P63" s="246"/>
      <c r="Q63" s="246"/>
      <c r="R63" s="246"/>
      <c r="S63" s="246"/>
      <c r="T63" s="246"/>
      <c r="U63" s="246"/>
      <c r="V63" s="246"/>
      <c r="W63" s="246"/>
      <c r="X63" s="246"/>
      <c r="Y63" s="246"/>
      <c r="Z63" s="246"/>
      <c r="AA63" s="246"/>
      <c r="AB63" s="246"/>
      <c r="AC63" s="246"/>
      <c r="AD63" s="246"/>
      <c r="AE63" s="246"/>
      <c r="AF63" s="246"/>
      <c r="AG63" s="246"/>
      <c r="AH63" s="246"/>
      <c r="AI63" s="246"/>
      <c r="AJ63" s="246"/>
      <c r="AK63" s="246"/>
      <c r="AL63" s="246"/>
      <c r="AM63" s="246"/>
      <c r="AN63" s="246"/>
      <c r="AO63" s="246"/>
      <c r="AP63" s="246"/>
      <c r="AQ63" s="246"/>
      <c r="AR63" s="246"/>
      <c r="AS63" s="246"/>
      <c r="AT63" s="246"/>
      <c r="AU63" s="246"/>
      <c r="AV63" s="246"/>
      <c r="AW63" s="246"/>
      <c r="AX63" s="246"/>
      <c r="AY63" s="246"/>
      <c r="AZ63" s="246"/>
      <c r="BA63" s="246"/>
      <c r="BB63" s="246"/>
      <c r="BC63" s="246"/>
      <c r="BD63" s="246"/>
      <c r="BE63" s="247"/>
      <c r="BF63" s="153"/>
      <c r="BG63" s="153"/>
      <c r="BH63" s="153"/>
    </row>
    <row r="64" spans="1:60">
      <c r="A64" s="144" t="s">
        <v>334</v>
      </c>
      <c r="B64" s="246">
        <v>7</v>
      </c>
      <c r="C64" s="246">
        <v>9</v>
      </c>
      <c r="D64" s="246">
        <v>21</v>
      </c>
      <c r="E64" s="246">
        <v>39</v>
      </c>
      <c r="F64" s="246">
        <v>45</v>
      </c>
      <c r="G64" s="246">
        <v>176</v>
      </c>
      <c r="H64" s="246">
        <v>315</v>
      </c>
      <c r="I64" s="246">
        <v>337</v>
      </c>
      <c r="J64" s="246">
        <v>424</v>
      </c>
      <c r="K64" s="246">
        <v>420</v>
      </c>
      <c r="L64" s="246">
        <v>451</v>
      </c>
      <c r="M64" s="246">
        <v>461</v>
      </c>
      <c r="N64" s="246">
        <v>490</v>
      </c>
      <c r="O64" s="246">
        <v>490</v>
      </c>
      <c r="P64" s="246">
        <v>491</v>
      </c>
      <c r="Q64" s="246">
        <v>460</v>
      </c>
      <c r="R64" s="246">
        <v>449</v>
      </c>
      <c r="S64" s="246">
        <v>443</v>
      </c>
      <c r="T64" s="246">
        <v>431</v>
      </c>
      <c r="U64" s="246">
        <v>562.76671874177998</v>
      </c>
      <c r="V64" s="246">
        <v>655.20117958200103</v>
      </c>
      <c r="W64" s="246">
        <v>588.21744984895804</v>
      </c>
      <c r="X64" s="246">
        <v>623.40707883734103</v>
      </c>
      <c r="Y64" s="246">
        <v>592.68936549634202</v>
      </c>
      <c r="Z64" s="246">
        <v>562.355654996113</v>
      </c>
      <c r="AA64" s="246">
        <v>647.17938327253205</v>
      </c>
      <c r="AB64" s="246">
        <v>613.08503786037102</v>
      </c>
      <c r="AC64" s="246">
        <v>605.02908988509705</v>
      </c>
      <c r="AD64" s="246">
        <v>567.78524904803498</v>
      </c>
      <c r="AE64" s="246">
        <v>609.99130520824201</v>
      </c>
      <c r="AF64" s="246">
        <v>578.84285825121106</v>
      </c>
      <c r="AG64" s="246">
        <v>611.57295672944997</v>
      </c>
      <c r="AH64" s="246">
        <v>658.27020068092804</v>
      </c>
      <c r="AI64" s="246">
        <v>630.09880245639795</v>
      </c>
      <c r="AJ64" s="246">
        <v>612.48362557791199</v>
      </c>
      <c r="AK64" s="246">
        <v>805.59826224530195</v>
      </c>
      <c r="AL64" s="246">
        <v>747.97499089241603</v>
      </c>
      <c r="AM64" s="246">
        <v>748.86815505364495</v>
      </c>
      <c r="AN64" s="246">
        <v>654.85008421599002</v>
      </c>
      <c r="AO64" s="246">
        <v>574.03450974759005</v>
      </c>
      <c r="AP64" s="246">
        <v>569.81466928473401</v>
      </c>
      <c r="AQ64" s="246">
        <v>523.56347710273701</v>
      </c>
      <c r="AR64" s="246">
        <v>551.80279576931605</v>
      </c>
      <c r="AS64" s="246">
        <v>545.41221253041795</v>
      </c>
      <c r="AT64" s="246">
        <v>541.97964966834195</v>
      </c>
      <c r="AU64" s="246">
        <v>549.79095293088096</v>
      </c>
      <c r="AV64" s="246">
        <v>482.56934198339201</v>
      </c>
      <c r="AW64" s="246">
        <v>478.62826549303298</v>
      </c>
      <c r="AX64" s="246">
        <v>406.87790729728403</v>
      </c>
      <c r="AY64" s="246">
        <v>435.85377234697</v>
      </c>
      <c r="AZ64" s="246">
        <v>384.27893640171601</v>
      </c>
      <c r="BA64" s="246">
        <v>358.95680240031902</v>
      </c>
      <c r="BB64" s="246">
        <v>327.26206717507398</v>
      </c>
      <c r="BC64" s="246">
        <v>343.68532684245503</v>
      </c>
      <c r="BD64" s="246">
        <v>458.36990685378697</v>
      </c>
      <c r="BE64" s="247">
        <v>469.99246147303</v>
      </c>
      <c r="BF64" s="153">
        <v>2.5356277638334701E-2</v>
      </c>
      <c r="BG64" s="153">
        <v>-1.6615606329286998E-2</v>
      </c>
      <c r="BH64" s="153">
        <v>5.3171919850953601E-3</v>
      </c>
    </row>
    <row r="65" spans="1:60">
      <c r="A65" s="144" t="s">
        <v>404</v>
      </c>
      <c r="B65" s="246">
        <v>80</v>
      </c>
      <c r="C65" s="246">
        <v>96</v>
      </c>
      <c r="D65" s="246">
        <v>104</v>
      </c>
      <c r="E65" s="246">
        <v>122</v>
      </c>
      <c r="F65" s="246">
        <v>124</v>
      </c>
      <c r="G65" s="246">
        <v>136</v>
      </c>
      <c r="H65" s="246">
        <v>129</v>
      </c>
      <c r="I65" s="246">
        <v>182</v>
      </c>
      <c r="J65" s="246">
        <v>231</v>
      </c>
      <c r="K65" s="246">
        <v>198</v>
      </c>
      <c r="L65" s="246">
        <v>187</v>
      </c>
      <c r="M65" s="246">
        <v>217</v>
      </c>
      <c r="N65" s="246">
        <v>227</v>
      </c>
      <c r="O65" s="246">
        <v>240</v>
      </c>
      <c r="P65" s="246">
        <v>261</v>
      </c>
      <c r="Q65" s="246">
        <v>240</v>
      </c>
      <c r="R65" s="246">
        <v>175</v>
      </c>
      <c r="S65" s="246">
        <v>179</v>
      </c>
      <c r="T65" s="246">
        <v>179</v>
      </c>
      <c r="U65" s="246">
        <v>172</v>
      </c>
      <c r="V65" s="246">
        <v>168</v>
      </c>
      <c r="W65" s="246">
        <v>165</v>
      </c>
      <c r="X65" s="246">
        <v>155</v>
      </c>
      <c r="Y65" s="246">
        <v>150</v>
      </c>
      <c r="Z65" s="246">
        <v>150</v>
      </c>
      <c r="AA65" s="246">
        <v>152</v>
      </c>
      <c r="AB65" s="246">
        <v>164</v>
      </c>
      <c r="AC65" s="246">
        <v>182</v>
      </c>
      <c r="AD65" s="246">
        <v>175</v>
      </c>
      <c r="AE65" s="246">
        <v>179</v>
      </c>
      <c r="AF65" s="246">
        <v>175</v>
      </c>
      <c r="AG65" s="246">
        <v>165</v>
      </c>
      <c r="AH65" s="246">
        <v>163</v>
      </c>
      <c r="AI65" s="246">
        <v>157</v>
      </c>
      <c r="AJ65" s="246">
        <v>182</v>
      </c>
      <c r="AK65" s="246">
        <v>193</v>
      </c>
      <c r="AL65" s="246">
        <v>203</v>
      </c>
      <c r="AM65" s="246">
        <v>210</v>
      </c>
      <c r="AN65" s="246">
        <v>214</v>
      </c>
      <c r="AO65" s="246">
        <v>210.44416134750301</v>
      </c>
      <c r="AP65" s="246">
        <v>206.024125367697</v>
      </c>
      <c r="AQ65" s="246">
        <v>220.74891351974199</v>
      </c>
      <c r="AR65" s="246">
        <v>194.212346312439</v>
      </c>
      <c r="AS65" s="246">
        <v>174.79565293072</v>
      </c>
      <c r="AT65" s="246">
        <v>168.356334759633</v>
      </c>
      <c r="AU65" s="246">
        <v>172.18830614220499</v>
      </c>
      <c r="AV65" s="246">
        <v>165.36211616552399</v>
      </c>
      <c r="AW65" s="246">
        <v>159.031576269482</v>
      </c>
      <c r="AX65" s="246">
        <v>135.15639732887399</v>
      </c>
      <c r="AY65" s="246">
        <v>126.42074429135501</v>
      </c>
      <c r="AZ65" s="246">
        <v>126.754155765748</v>
      </c>
      <c r="BA65" s="246">
        <v>120.908992420459</v>
      </c>
      <c r="BB65" s="246">
        <v>113.171604010468</v>
      </c>
      <c r="BC65" s="246">
        <v>111.50272201849801</v>
      </c>
      <c r="BD65" s="246">
        <v>121.293961392434</v>
      </c>
      <c r="BE65" s="247">
        <v>110.02041403011999</v>
      </c>
      <c r="BF65" s="153">
        <v>-9.2944011663034606E-2</v>
      </c>
      <c r="BG65" s="153">
        <v>-3.2254920596999602E-2</v>
      </c>
      <c r="BH65" s="153">
        <v>1.24470009975127E-3</v>
      </c>
    </row>
    <row r="66" spans="1:60">
      <c r="A66" s="144" t="s">
        <v>336</v>
      </c>
      <c r="B66" s="246">
        <v>227.12958904109601</v>
      </c>
      <c r="C66" s="246">
        <v>292.19589041095901</v>
      </c>
      <c r="D66" s="246">
        <v>278.74082191780798</v>
      </c>
      <c r="E66" s="246">
        <v>320.23688524590199</v>
      </c>
      <c r="F66" s="246">
        <v>436.586849315069</v>
      </c>
      <c r="G66" s="246">
        <v>615.51917808219196</v>
      </c>
      <c r="H66" s="246">
        <v>791.43917808219203</v>
      </c>
      <c r="I66" s="246">
        <v>914.64781420764996</v>
      </c>
      <c r="J66" s="246">
        <v>1076.6063013698599</v>
      </c>
      <c r="K66" s="246">
        <v>1302.3301369863</v>
      </c>
      <c r="L66" s="246">
        <v>1547.53369863014</v>
      </c>
      <c r="M66" s="246">
        <v>1745.5814207650301</v>
      </c>
      <c r="N66" s="246">
        <v>1880.4964383561601</v>
      </c>
      <c r="O66" s="246">
        <v>2089.5520547945198</v>
      </c>
      <c r="P66" s="246">
        <v>2131.7246575342501</v>
      </c>
      <c r="Q66" s="246">
        <v>2121.89480874317</v>
      </c>
      <c r="R66" s="246">
        <v>2032.7194520547901</v>
      </c>
      <c r="S66" s="246">
        <v>2050.7934246575301</v>
      </c>
      <c r="T66" s="246">
        <v>2130.1180821917801</v>
      </c>
      <c r="U66" s="246">
        <v>2295.3314207650301</v>
      </c>
      <c r="V66" s="246">
        <v>2508.26575342466</v>
      </c>
      <c r="W66" s="246">
        <v>2624.5416438356201</v>
      </c>
      <c r="X66" s="246">
        <v>2693.8252054794498</v>
      </c>
      <c r="Y66" s="246">
        <v>2744.7445355191298</v>
      </c>
      <c r="Z66" s="246">
        <v>2764.11287671233</v>
      </c>
      <c r="AA66" s="246">
        <v>2777.5679452054801</v>
      </c>
      <c r="AB66" s="246">
        <v>2831.3882191780799</v>
      </c>
      <c r="AC66" s="246">
        <v>2844.6808743169399</v>
      </c>
      <c r="AD66" s="246">
        <v>2892.4380821917798</v>
      </c>
      <c r="AE66" s="246">
        <v>2933.60657534247</v>
      </c>
      <c r="AF66" s="246">
        <v>2992.6482191780801</v>
      </c>
      <c r="AG66" s="246">
        <v>3174.7311475409801</v>
      </c>
      <c r="AH66" s="246">
        <v>3215.7613698630098</v>
      </c>
      <c r="AI66" s="246">
        <v>3216.7654794520599</v>
      </c>
      <c r="AJ66" s="246">
        <v>3217.5687671232899</v>
      </c>
      <c r="AK66" s="246">
        <v>3256.84316939891</v>
      </c>
      <c r="AL66" s="246">
        <v>3310.1476712328799</v>
      </c>
      <c r="AM66" s="246">
        <v>3351.0350136986299</v>
      </c>
      <c r="AN66" s="246">
        <v>3405.63849315068</v>
      </c>
      <c r="AO66" s="246">
        <v>3485.7754918032801</v>
      </c>
      <c r="AP66" s="246">
        <v>3641.9637178082198</v>
      </c>
      <c r="AQ66" s="246">
        <v>3710.50022191781</v>
      </c>
      <c r="AR66" s="246">
        <v>3741.67782465753</v>
      </c>
      <c r="AS66" s="246">
        <v>3813.9952677595602</v>
      </c>
      <c r="AT66" s="246">
        <v>3805.3745205479399</v>
      </c>
      <c r="AU66" s="246">
        <v>4076.9660821917801</v>
      </c>
      <c r="AV66" s="246">
        <v>4074.1846986301398</v>
      </c>
      <c r="AW66" s="246">
        <v>4155.2287978142103</v>
      </c>
      <c r="AX66" s="246">
        <v>4216.4426275342503</v>
      </c>
      <c r="AY66" s="246">
        <v>4245.9577260274</v>
      </c>
      <c r="AZ66" s="246">
        <v>4308.8350684931502</v>
      </c>
      <c r="BA66" s="246">
        <v>3999.1558743169398</v>
      </c>
      <c r="BB66" s="246">
        <v>3845.8602191780801</v>
      </c>
      <c r="BC66" s="246">
        <v>3797.6629589041099</v>
      </c>
      <c r="BD66" s="246">
        <v>3835.97978082192</v>
      </c>
      <c r="BE66" s="247">
        <v>3900.70155737705</v>
      </c>
      <c r="BF66" s="153">
        <v>1.6872293456474698E-2</v>
      </c>
      <c r="BG66" s="153">
        <v>8.0136803474562001E-4</v>
      </c>
      <c r="BH66" s="153">
        <v>4.4130024962803403E-2</v>
      </c>
    </row>
    <row r="67" spans="1:60">
      <c r="A67" s="144" t="s">
        <v>338</v>
      </c>
      <c r="B67" s="246">
        <v>62.3442739726027</v>
      </c>
      <c r="C67" s="246">
        <v>95.868246575342496</v>
      </c>
      <c r="D67" s="246">
        <v>116.91098630137</v>
      </c>
      <c r="E67" s="246">
        <v>120.41827868852501</v>
      </c>
      <c r="F67" s="246">
        <v>138.69641095890401</v>
      </c>
      <c r="G67" s="246">
        <v>140.47060273972599</v>
      </c>
      <c r="H67" s="246">
        <v>148.227534246575</v>
      </c>
      <c r="I67" s="246">
        <v>151.69040983606601</v>
      </c>
      <c r="J67" s="246">
        <v>148.49572602739701</v>
      </c>
      <c r="K67" s="246">
        <v>154.51972602739701</v>
      </c>
      <c r="L67" s="246">
        <v>170.879424657534</v>
      </c>
      <c r="M67" s="246">
        <v>178.14827868852501</v>
      </c>
      <c r="N67" s="246">
        <v>210.117945205479</v>
      </c>
      <c r="O67" s="246">
        <v>232.52227397260299</v>
      </c>
      <c r="P67" s="246">
        <v>264.870328767123</v>
      </c>
      <c r="Q67" s="246">
        <v>193.37286885245899</v>
      </c>
      <c r="R67" s="246">
        <v>309.49383561643799</v>
      </c>
      <c r="S67" s="246">
        <v>411.78690410958899</v>
      </c>
      <c r="T67" s="246">
        <v>525.41709589041102</v>
      </c>
      <c r="U67" s="246">
        <v>582.959262295082</v>
      </c>
      <c r="V67" s="246">
        <v>626.88493150684894</v>
      </c>
      <c r="W67" s="246">
        <v>657.55126027397296</v>
      </c>
      <c r="X67" s="246">
        <v>639.05879452054796</v>
      </c>
      <c r="Y67" s="246">
        <v>672.09562841530101</v>
      </c>
      <c r="Z67" s="246">
        <v>719.20671232876703</v>
      </c>
      <c r="AA67" s="246">
        <v>714.54200000000003</v>
      </c>
      <c r="AB67" s="246">
        <v>676.95756164383602</v>
      </c>
      <c r="AC67" s="246">
        <v>615.05579234972697</v>
      </c>
      <c r="AD67" s="246">
        <v>590.30805479452101</v>
      </c>
      <c r="AE67" s="246">
        <v>683.66273972602698</v>
      </c>
      <c r="AF67" s="246">
        <v>773.86257534246602</v>
      </c>
      <c r="AG67" s="246">
        <v>736.10592896174899</v>
      </c>
      <c r="AH67" s="246">
        <v>753.69287671232905</v>
      </c>
      <c r="AI67" s="246">
        <v>736.82624657534302</v>
      </c>
      <c r="AJ67" s="246">
        <v>736.23682191780802</v>
      </c>
      <c r="AK67" s="246">
        <v>725.56754098360705</v>
      </c>
      <c r="AL67" s="246">
        <v>729.66345205479502</v>
      </c>
      <c r="AM67" s="246">
        <v>753.25139726027396</v>
      </c>
      <c r="AN67" s="246">
        <v>761.24049315068498</v>
      </c>
      <c r="AO67" s="246">
        <v>777.021939890711</v>
      </c>
      <c r="AP67" s="246">
        <v>755.11520547945202</v>
      </c>
      <c r="AQ67" s="246">
        <v>777.66093150684901</v>
      </c>
      <c r="AR67" s="246">
        <v>785.71304109589096</v>
      </c>
      <c r="AS67" s="246">
        <v>818.10314207650299</v>
      </c>
      <c r="AT67" s="246">
        <v>837.67675890410999</v>
      </c>
      <c r="AU67" s="246">
        <v>901.38522246575405</v>
      </c>
      <c r="AV67" s="246">
        <v>936.79196547945196</v>
      </c>
      <c r="AW67" s="246">
        <v>925.70889224043697</v>
      </c>
      <c r="AX67" s="246">
        <v>925.89202002739705</v>
      </c>
      <c r="AY67" s="246">
        <v>905.39072221747404</v>
      </c>
      <c r="AZ67" s="246">
        <v>893.45584210505695</v>
      </c>
      <c r="BA67" s="246">
        <v>873.920050763939</v>
      </c>
      <c r="BB67" s="246">
        <v>884.65999022407595</v>
      </c>
      <c r="BC67" s="246">
        <v>869.35934918198404</v>
      </c>
      <c r="BD67" s="246">
        <v>830.36509493446101</v>
      </c>
      <c r="BE67" s="247">
        <v>770.73099857652005</v>
      </c>
      <c r="BF67" s="153">
        <v>-7.1816718599724202E-2</v>
      </c>
      <c r="BG67" s="153">
        <v>-8.7629776150144301E-4</v>
      </c>
      <c r="BH67" s="153">
        <v>8.7195540869984406E-3</v>
      </c>
    </row>
    <row r="68" spans="1:60">
      <c r="A68" s="144" t="s">
        <v>339</v>
      </c>
      <c r="B68" s="246">
        <v>486</v>
      </c>
      <c r="C68" s="246">
        <v>474</v>
      </c>
      <c r="D68" s="246">
        <v>510</v>
      </c>
      <c r="E68" s="246">
        <v>599</v>
      </c>
      <c r="F68" s="246">
        <v>642</v>
      </c>
      <c r="G68" s="246">
        <v>854</v>
      </c>
      <c r="H68" s="246">
        <v>892</v>
      </c>
      <c r="I68" s="246">
        <v>1081</v>
      </c>
      <c r="J68" s="246">
        <v>1338</v>
      </c>
      <c r="K68" s="246">
        <v>1375</v>
      </c>
      <c r="L68" s="246">
        <v>1306</v>
      </c>
      <c r="M68" s="246">
        <v>1504</v>
      </c>
      <c r="N68" s="246">
        <v>1685</v>
      </c>
      <c r="O68" s="246">
        <v>1635</v>
      </c>
      <c r="P68" s="246">
        <v>1590</v>
      </c>
      <c r="Q68" s="246">
        <v>1577</v>
      </c>
      <c r="R68" s="246">
        <v>1602</v>
      </c>
      <c r="S68" s="246">
        <v>1337</v>
      </c>
      <c r="T68" s="246">
        <v>1419</v>
      </c>
      <c r="U68" s="246">
        <v>1505</v>
      </c>
      <c r="V68" s="246">
        <v>1342</v>
      </c>
      <c r="W68" s="246">
        <v>1429</v>
      </c>
      <c r="X68" s="246">
        <v>1420</v>
      </c>
      <c r="Y68" s="246">
        <v>1373</v>
      </c>
      <c r="Z68" s="246">
        <v>1481</v>
      </c>
      <c r="AA68" s="246">
        <v>1539</v>
      </c>
      <c r="AB68" s="246">
        <v>1669</v>
      </c>
      <c r="AC68" s="246">
        <v>1579</v>
      </c>
      <c r="AD68" s="246">
        <v>1588</v>
      </c>
      <c r="AE68" s="246">
        <v>1589</v>
      </c>
      <c r="AF68" s="246">
        <v>1578</v>
      </c>
      <c r="AG68" s="246">
        <v>1580</v>
      </c>
      <c r="AH68" s="246">
        <v>1557</v>
      </c>
      <c r="AI68" s="246">
        <v>1520</v>
      </c>
      <c r="AJ68" s="246">
        <v>1408</v>
      </c>
      <c r="AK68" s="246">
        <v>1455.57301420765</v>
      </c>
      <c r="AL68" s="246">
        <v>1387.03971068493</v>
      </c>
      <c r="AM68" s="246">
        <v>1289.45652438356</v>
      </c>
      <c r="AN68" s="246">
        <v>1175.5510876712301</v>
      </c>
      <c r="AO68" s="246">
        <v>1129.7094633879799</v>
      </c>
      <c r="AP68" s="246">
        <v>1095.6871232876699</v>
      </c>
      <c r="AQ68" s="246">
        <v>1017.75856715616</v>
      </c>
      <c r="AR68" s="246">
        <v>971.75373490411005</v>
      </c>
      <c r="AS68" s="246">
        <v>1005.63849945355</v>
      </c>
      <c r="AT68" s="246">
        <v>994.27063999999996</v>
      </c>
      <c r="AU68" s="246">
        <v>1003.01758575342</v>
      </c>
      <c r="AV68" s="246">
        <v>952.28473261369902</v>
      </c>
      <c r="AW68" s="246">
        <v>917.01003304918004</v>
      </c>
      <c r="AX68" s="246">
        <v>882.976398290411</v>
      </c>
      <c r="AY68" s="246">
        <v>847.03750744109595</v>
      </c>
      <c r="AZ68" s="246">
        <v>837.64655609391798</v>
      </c>
      <c r="BA68" s="246">
        <v>875.75186835519196</v>
      </c>
      <c r="BB68" s="246">
        <v>837.97157831349602</v>
      </c>
      <c r="BC68" s="246">
        <v>808.48339333072602</v>
      </c>
      <c r="BD68" s="246">
        <v>781.37894709187401</v>
      </c>
      <c r="BE68" s="247">
        <v>742.98425969836205</v>
      </c>
      <c r="BF68" s="153">
        <v>-4.9137089675130398E-2</v>
      </c>
      <c r="BG68" s="153">
        <v>-2.3806955228333499E-2</v>
      </c>
      <c r="BH68" s="153">
        <v>8.4056453551156398E-3</v>
      </c>
    </row>
    <row r="69" spans="1:60">
      <c r="A69" s="144" t="s">
        <v>341</v>
      </c>
      <c r="B69" s="246">
        <v>1</v>
      </c>
      <c r="C69" s="246">
        <v>1</v>
      </c>
      <c r="D69" s="246">
        <v>1</v>
      </c>
      <c r="E69" s="246">
        <v>4</v>
      </c>
      <c r="F69" s="246">
        <v>9</v>
      </c>
      <c r="G69" s="246">
        <v>18</v>
      </c>
      <c r="H69" s="246">
        <v>69</v>
      </c>
      <c r="I69" s="246">
        <v>93</v>
      </c>
      <c r="J69" s="246">
        <v>91</v>
      </c>
      <c r="K69" s="246">
        <v>81</v>
      </c>
      <c r="L69" s="246">
        <v>98</v>
      </c>
      <c r="M69" s="246">
        <v>167</v>
      </c>
      <c r="N69" s="246">
        <v>183</v>
      </c>
      <c r="O69" s="246">
        <v>216</v>
      </c>
      <c r="P69" s="246">
        <v>282</v>
      </c>
      <c r="Q69" s="246">
        <v>276</v>
      </c>
      <c r="R69" s="246">
        <v>259</v>
      </c>
      <c r="S69" s="246">
        <v>304</v>
      </c>
      <c r="T69" s="246">
        <v>385</v>
      </c>
      <c r="U69" s="246">
        <v>446</v>
      </c>
      <c r="V69" s="246">
        <v>445</v>
      </c>
      <c r="W69" s="246">
        <v>500</v>
      </c>
      <c r="X69" s="246">
        <v>494</v>
      </c>
      <c r="Y69" s="246">
        <v>540</v>
      </c>
      <c r="Z69" s="246">
        <v>589</v>
      </c>
      <c r="AA69" s="246">
        <v>622</v>
      </c>
      <c r="AB69" s="246">
        <v>648</v>
      </c>
      <c r="AC69" s="246">
        <v>657</v>
      </c>
      <c r="AD69" s="246">
        <v>645</v>
      </c>
      <c r="AE69" s="246">
        <v>657</v>
      </c>
      <c r="AF69" s="246">
        <v>704</v>
      </c>
      <c r="AG69" s="246">
        <v>716</v>
      </c>
      <c r="AH69" s="246">
        <v>714</v>
      </c>
      <c r="AI69" s="246">
        <v>725</v>
      </c>
      <c r="AJ69" s="246">
        <v>691</v>
      </c>
      <c r="AK69" s="246">
        <v>723.61236296467303</v>
      </c>
      <c r="AL69" s="246">
        <v>703.76999528042904</v>
      </c>
      <c r="AM69" s="246">
        <v>741.36341442882804</v>
      </c>
      <c r="AN69" s="246">
        <v>760.77732539812098</v>
      </c>
      <c r="AO69" s="246">
        <v>776.95170630339396</v>
      </c>
      <c r="AP69" s="246">
        <v>741.54181256474601</v>
      </c>
      <c r="AQ69" s="246">
        <v>696.79603893201102</v>
      </c>
      <c r="AR69" s="246">
        <v>725.47026998916601</v>
      </c>
      <c r="AS69" s="246">
        <v>727.17016592366303</v>
      </c>
      <c r="AT69" s="246">
        <v>688.02461749803297</v>
      </c>
      <c r="AU69" s="246">
        <v>732.65254159307801</v>
      </c>
      <c r="AV69" s="246">
        <v>659.34415666305495</v>
      </c>
      <c r="AW69" s="246">
        <v>662.62622488144495</v>
      </c>
      <c r="AX69" s="246">
        <v>627.01616852728603</v>
      </c>
      <c r="AY69" s="246">
        <v>648.82438770536805</v>
      </c>
      <c r="AZ69" s="246">
        <v>696.32379718903496</v>
      </c>
      <c r="BA69" s="246">
        <v>726.09051286787599</v>
      </c>
      <c r="BB69" s="246">
        <v>718.08705813850599</v>
      </c>
      <c r="BC69" s="246">
        <v>717.67043491210495</v>
      </c>
      <c r="BD69" s="246">
        <v>662.670749983615</v>
      </c>
      <c r="BE69" s="247">
        <v>595.78789984015395</v>
      </c>
      <c r="BF69" s="153">
        <v>-0.100929232420647</v>
      </c>
      <c r="BG69" s="153">
        <v>-3.7475959747869099E-3</v>
      </c>
      <c r="BH69" s="153">
        <v>6.7403605494396899E-3</v>
      </c>
    </row>
    <row r="70" spans="1:60">
      <c r="A70" s="144" t="s">
        <v>349</v>
      </c>
      <c r="B70" s="246" t="s">
        <v>273</v>
      </c>
      <c r="C70" s="246" t="s">
        <v>273</v>
      </c>
      <c r="D70" s="246" t="s">
        <v>273</v>
      </c>
      <c r="E70" s="246" t="s">
        <v>273</v>
      </c>
      <c r="F70" s="246" t="s">
        <v>273</v>
      </c>
      <c r="G70" s="246" t="s">
        <v>273</v>
      </c>
      <c r="H70" s="246" t="s">
        <v>273</v>
      </c>
      <c r="I70" s="246" t="s">
        <v>273</v>
      </c>
      <c r="J70" s="246" t="s">
        <v>273</v>
      </c>
      <c r="K70" s="246" t="s">
        <v>273</v>
      </c>
      <c r="L70" s="246" t="s">
        <v>273</v>
      </c>
      <c r="M70" s="246" t="s">
        <v>273</v>
      </c>
      <c r="N70" s="246" t="s">
        <v>273</v>
      </c>
      <c r="O70" s="246" t="s">
        <v>273</v>
      </c>
      <c r="P70" s="246" t="s">
        <v>273</v>
      </c>
      <c r="Q70" s="246" t="s">
        <v>273</v>
      </c>
      <c r="R70" s="246">
        <v>1.6</v>
      </c>
      <c r="S70" s="246">
        <v>5.9</v>
      </c>
      <c r="T70" s="246">
        <v>13.3</v>
      </c>
      <c r="U70" s="246">
        <v>23.8</v>
      </c>
      <c r="V70" s="246">
        <v>48.5</v>
      </c>
      <c r="W70" s="246">
        <v>48.447164931506897</v>
      </c>
      <c r="X70" s="246">
        <v>44.7759802739726</v>
      </c>
      <c r="Y70" s="246">
        <v>50.967261202185803</v>
      </c>
      <c r="Z70" s="246">
        <v>48.906993972602699</v>
      </c>
      <c r="AA70" s="246">
        <v>59.775436712328798</v>
      </c>
      <c r="AB70" s="246">
        <v>70.987104657534303</v>
      </c>
      <c r="AC70" s="246">
        <v>83.5634655737705</v>
      </c>
      <c r="AD70" s="246">
        <v>86.860630136986302</v>
      </c>
      <c r="AE70" s="246">
        <v>86.233627397260307</v>
      </c>
      <c r="AF70" s="246">
        <v>84.794024657534294</v>
      </c>
      <c r="AG70" s="246">
        <v>95.958651366120193</v>
      </c>
      <c r="AH70" s="246">
        <v>109.432991232877</v>
      </c>
      <c r="AI70" s="246">
        <v>113.454643835616</v>
      </c>
      <c r="AJ70" s="246">
        <v>122.80241369863001</v>
      </c>
      <c r="AK70" s="246">
        <v>185.78139207650301</v>
      </c>
      <c r="AL70" s="246">
        <v>205.59858863013699</v>
      </c>
      <c r="AM70" s="246">
        <v>221.562534383562</v>
      </c>
      <c r="AN70" s="246">
        <v>254.72778794520499</v>
      </c>
      <c r="AO70" s="246">
        <v>251.17564262295099</v>
      </c>
      <c r="AP70" s="246">
        <v>309.56703178082199</v>
      </c>
      <c r="AQ70" s="246">
        <v>336.04023999999998</v>
      </c>
      <c r="AR70" s="246">
        <v>353.74891068493099</v>
      </c>
      <c r="AS70" s="246">
        <v>370.81140874316901</v>
      </c>
      <c r="AT70" s="246">
        <v>385.27184164383601</v>
      </c>
      <c r="AU70" s="246">
        <v>393.36617808219199</v>
      </c>
      <c r="AV70" s="246">
        <v>429.00558739726</v>
      </c>
      <c r="AW70" s="246">
        <v>470.764135519126</v>
      </c>
      <c r="AX70" s="246">
        <v>465.578215890411</v>
      </c>
      <c r="AY70" s="246">
        <v>463.89617643835601</v>
      </c>
      <c r="AZ70" s="246">
        <v>480.666103013699</v>
      </c>
      <c r="BA70" s="246">
        <v>488.54376393442601</v>
      </c>
      <c r="BB70" s="246">
        <v>486.33915397260301</v>
      </c>
      <c r="BC70" s="246">
        <v>471.762905753425</v>
      </c>
      <c r="BD70" s="246">
        <v>470.67915342465801</v>
      </c>
      <c r="BE70" s="247">
        <v>417.603754234973</v>
      </c>
      <c r="BF70" s="153">
        <v>-0.112763437266148</v>
      </c>
      <c r="BG70" s="153">
        <v>2.0224549019510499E-2</v>
      </c>
      <c r="BH70" s="153">
        <v>4.7244998951783204E-3</v>
      </c>
    </row>
    <row r="71" spans="1:60">
      <c r="A71" s="144" t="s">
        <v>350</v>
      </c>
      <c r="B71" s="246" t="s">
        <v>273</v>
      </c>
      <c r="C71" s="246" t="s">
        <v>273</v>
      </c>
      <c r="D71" s="246" t="s">
        <v>273</v>
      </c>
      <c r="E71" s="246" t="s">
        <v>273</v>
      </c>
      <c r="F71" s="246" t="s">
        <v>273</v>
      </c>
      <c r="G71" s="246" t="s">
        <v>273</v>
      </c>
      <c r="H71" s="246" t="s">
        <v>273</v>
      </c>
      <c r="I71" s="246" t="s">
        <v>273</v>
      </c>
      <c r="J71" s="246" t="s">
        <v>273</v>
      </c>
      <c r="K71" s="246" t="s">
        <v>273</v>
      </c>
      <c r="L71" s="246" t="s">
        <v>273</v>
      </c>
      <c r="M71" s="246" t="s">
        <v>273</v>
      </c>
      <c r="N71" s="246" t="s">
        <v>273</v>
      </c>
      <c r="O71" s="246" t="s">
        <v>273</v>
      </c>
      <c r="P71" s="246" t="s">
        <v>273</v>
      </c>
      <c r="Q71" s="246" t="s">
        <v>273</v>
      </c>
      <c r="R71" s="246" t="s">
        <v>273</v>
      </c>
      <c r="S71" s="246" t="s">
        <v>273</v>
      </c>
      <c r="T71" s="246" t="s">
        <v>273</v>
      </c>
      <c r="U71" s="246" t="s">
        <v>273</v>
      </c>
      <c r="V71" s="246" t="s">
        <v>273</v>
      </c>
      <c r="W71" s="246" t="s">
        <v>273</v>
      </c>
      <c r="X71" s="246">
        <v>5.6767123287671302</v>
      </c>
      <c r="Y71" s="246">
        <v>13.9508196721312</v>
      </c>
      <c r="Z71" s="246">
        <v>30.208219178082199</v>
      </c>
      <c r="AA71" s="246">
        <v>54.739726027397303</v>
      </c>
      <c r="AB71" s="246">
        <v>80.284931506849304</v>
      </c>
      <c r="AC71" s="246">
        <v>111</v>
      </c>
      <c r="AD71" s="246">
        <v>127.72602739726</v>
      </c>
      <c r="AE71" s="246">
        <v>143.945205479452</v>
      </c>
      <c r="AF71" s="246">
        <v>154.48767123287701</v>
      </c>
      <c r="AG71" s="246">
        <v>177.984153005465</v>
      </c>
      <c r="AH71" s="246">
        <v>204.56438356164401</v>
      </c>
      <c r="AI71" s="246">
        <v>253.42465753424699</v>
      </c>
      <c r="AJ71" s="246">
        <v>308.50904109588998</v>
      </c>
      <c r="AK71" s="246">
        <v>337.52622950819699</v>
      </c>
      <c r="AL71" s="246">
        <v>349.66191780821902</v>
      </c>
      <c r="AM71" s="246">
        <v>352.97150684931501</v>
      </c>
      <c r="AN71" s="246">
        <v>370.13150684931497</v>
      </c>
      <c r="AO71" s="246">
        <v>416.90765027322402</v>
      </c>
      <c r="AP71" s="246">
        <v>387.21260273972598</v>
      </c>
      <c r="AQ71" s="246">
        <v>351.567123287671</v>
      </c>
      <c r="AR71" s="246">
        <v>331.69205479452103</v>
      </c>
      <c r="AS71" s="246">
        <v>309.57814207650301</v>
      </c>
      <c r="AT71" s="246">
        <v>339.88164383561599</v>
      </c>
      <c r="AU71" s="246">
        <v>312.08438356164402</v>
      </c>
      <c r="AV71" s="246">
        <v>315.76575342465799</v>
      </c>
      <c r="AW71" s="246">
        <v>346.717568306011</v>
      </c>
      <c r="AX71" s="246">
        <v>346.46868493150703</v>
      </c>
      <c r="AY71" s="246">
        <v>325.04602739725999</v>
      </c>
      <c r="AZ71" s="246">
        <v>351.565479452055</v>
      </c>
      <c r="BA71" s="246">
        <v>317.36092896174898</v>
      </c>
      <c r="BB71" s="246">
        <v>284.371643835616</v>
      </c>
      <c r="BC71" s="246">
        <v>256.66821917808198</v>
      </c>
      <c r="BD71" s="246">
        <v>236.444931506849</v>
      </c>
      <c r="BE71" s="247">
        <v>207.073128415301</v>
      </c>
      <c r="BF71" s="153">
        <v>-0.124222595529386</v>
      </c>
      <c r="BG71" s="153">
        <v>-3.5637687130527902E-2</v>
      </c>
      <c r="BH71" s="153">
        <v>2.3426919982665298E-3</v>
      </c>
    </row>
    <row r="72" spans="1:60">
      <c r="A72" s="144" t="s">
        <v>351</v>
      </c>
      <c r="B72" s="246">
        <v>35.1139726027397</v>
      </c>
      <c r="C72" s="246">
        <v>34.085479452054798</v>
      </c>
      <c r="D72" s="246">
        <v>31.085479452054798</v>
      </c>
      <c r="E72" s="246">
        <v>35.113661202185803</v>
      </c>
      <c r="F72" s="246">
        <v>36.427397260273999</v>
      </c>
      <c r="G72" s="246">
        <v>39.505315068493097</v>
      </c>
      <c r="H72" s="246">
        <v>42.4175342465753</v>
      </c>
      <c r="I72" s="246">
        <v>44.299672131147503</v>
      </c>
      <c r="J72" s="246">
        <v>47.056027397260301</v>
      </c>
      <c r="K72" s="246">
        <v>47.379960171513702</v>
      </c>
      <c r="L72" s="246">
        <v>47.6365587195708</v>
      </c>
      <c r="M72" s="246">
        <v>62.146371529123499</v>
      </c>
      <c r="N72" s="246">
        <v>72.561981038579205</v>
      </c>
      <c r="O72" s="246">
        <v>72.415823644541305</v>
      </c>
      <c r="P72" s="246">
        <v>92.681327692791697</v>
      </c>
      <c r="Q72" s="246">
        <v>77.522415043193604</v>
      </c>
      <c r="R72" s="246">
        <v>78.442232670306197</v>
      </c>
      <c r="S72" s="246">
        <v>85.531306665112297</v>
      </c>
      <c r="T72" s="246">
        <v>90.851267673130494</v>
      </c>
      <c r="U72" s="246">
        <v>103.948013397151</v>
      </c>
      <c r="V72" s="246">
        <v>123.87183317116801</v>
      </c>
      <c r="W72" s="246">
        <v>127.078559524523</v>
      </c>
      <c r="X72" s="246">
        <v>121.209703511507</v>
      </c>
      <c r="Y72" s="246">
        <v>125.495896742738</v>
      </c>
      <c r="Z72" s="246">
        <v>134.80233126339499</v>
      </c>
      <c r="AA72" s="246">
        <v>145.163927800068</v>
      </c>
      <c r="AB72" s="246">
        <v>148.917535522066</v>
      </c>
      <c r="AC72" s="246">
        <v>205.02265211651999</v>
      </c>
      <c r="AD72" s="246">
        <v>276.76625674090297</v>
      </c>
      <c r="AE72" s="246">
        <v>259.305984636804</v>
      </c>
      <c r="AF72" s="246">
        <v>229.463301105651</v>
      </c>
      <c r="AG72" s="246">
        <v>244.528224073052</v>
      </c>
      <c r="AH72" s="246">
        <v>226.58246498624601</v>
      </c>
      <c r="AI72" s="246">
        <v>217.38806688825599</v>
      </c>
      <c r="AJ72" s="246">
        <v>219.860651271112</v>
      </c>
      <c r="AK72" s="246">
        <v>199.73091571688201</v>
      </c>
      <c r="AL72" s="246">
        <v>196.06332424011001</v>
      </c>
      <c r="AM72" s="246">
        <v>200.03801607099501</v>
      </c>
      <c r="AN72" s="246">
        <v>195.25540254067499</v>
      </c>
      <c r="AO72" s="246">
        <v>237.18711171984199</v>
      </c>
      <c r="AP72" s="246">
        <v>287.50400684485697</v>
      </c>
      <c r="AQ72" s="246">
        <v>306.48565360703901</v>
      </c>
      <c r="AR72" s="246">
        <v>320.90111654240201</v>
      </c>
      <c r="AS72" s="246">
        <v>341.69904954691299</v>
      </c>
      <c r="AT72" s="246">
        <v>331.406857042468</v>
      </c>
      <c r="AU72" s="246">
        <v>318.03761150277398</v>
      </c>
      <c r="AV72" s="246">
        <v>302.31662623209797</v>
      </c>
      <c r="AW72" s="246">
        <v>291.33535153205599</v>
      </c>
      <c r="AX72" s="246">
        <v>274.44385338144099</v>
      </c>
      <c r="AY72" s="246">
        <v>296.43815723154501</v>
      </c>
      <c r="AZ72" s="246">
        <v>297.79282064200999</v>
      </c>
      <c r="BA72" s="246">
        <v>280.65192906382902</v>
      </c>
      <c r="BB72" s="246">
        <v>273.03287251329402</v>
      </c>
      <c r="BC72" s="246">
        <v>233.591848229996</v>
      </c>
      <c r="BD72" s="246">
        <v>230.990108306482</v>
      </c>
      <c r="BE72" s="247">
        <v>210.252536557045</v>
      </c>
      <c r="BF72" s="153">
        <v>-8.9776882228749799E-2</v>
      </c>
      <c r="BG72" s="153">
        <v>-3.5453456073986998E-2</v>
      </c>
      <c r="BH72" s="153">
        <v>2.3786617741128201E-3</v>
      </c>
    </row>
    <row r="73" spans="1:60" s="145" customFormat="1">
      <c r="A73" s="154" t="s">
        <v>352</v>
      </c>
      <c r="B73" s="248">
        <v>898.58783561643895</v>
      </c>
      <c r="C73" s="248">
        <v>1002.14961643836</v>
      </c>
      <c r="D73" s="248">
        <v>1062.73728767123</v>
      </c>
      <c r="E73" s="248">
        <v>1239.7688251366101</v>
      </c>
      <c r="F73" s="248">
        <v>1431.71065753425</v>
      </c>
      <c r="G73" s="248">
        <v>1979.4950958904101</v>
      </c>
      <c r="H73" s="248">
        <v>2387.0842465753399</v>
      </c>
      <c r="I73" s="248">
        <v>2803.6378961748601</v>
      </c>
      <c r="J73" s="248">
        <v>3356.15805479452</v>
      </c>
      <c r="K73" s="248">
        <v>3578.2298231852101</v>
      </c>
      <c r="L73" s="248">
        <v>3808.0496820072399</v>
      </c>
      <c r="M73" s="248">
        <v>4334.8760709826802</v>
      </c>
      <c r="N73" s="248">
        <v>4748.17636460022</v>
      </c>
      <c r="O73" s="248">
        <v>4975.4901524116603</v>
      </c>
      <c r="P73" s="248">
        <v>5113.2763139941599</v>
      </c>
      <c r="Q73" s="248">
        <v>4945.7900926388202</v>
      </c>
      <c r="R73" s="248">
        <v>4907.2555203415404</v>
      </c>
      <c r="S73" s="248">
        <v>4817.0116354322399</v>
      </c>
      <c r="T73" s="248">
        <v>5173.6864457553202</v>
      </c>
      <c r="U73" s="248">
        <v>5691.80541519904</v>
      </c>
      <c r="V73" s="248">
        <v>5917.7236976846798</v>
      </c>
      <c r="W73" s="248">
        <v>6139.8360784145798</v>
      </c>
      <c r="X73" s="248">
        <v>6196.9534749515897</v>
      </c>
      <c r="Y73" s="248">
        <v>6262.9435070478203</v>
      </c>
      <c r="Z73" s="248">
        <v>6479.5927884512903</v>
      </c>
      <c r="AA73" s="248">
        <v>6711.9684190178104</v>
      </c>
      <c r="AB73" s="248">
        <v>6902.6203903687401</v>
      </c>
      <c r="AC73" s="248">
        <v>6882.3518742420501</v>
      </c>
      <c r="AD73" s="248">
        <v>6949.8843003094898</v>
      </c>
      <c r="AE73" s="248">
        <v>7141.7454377902504</v>
      </c>
      <c r="AF73" s="248">
        <v>7271.0986497678196</v>
      </c>
      <c r="AG73" s="248">
        <v>7501.8810616768196</v>
      </c>
      <c r="AH73" s="248">
        <v>7602.30428703704</v>
      </c>
      <c r="AI73" s="248">
        <v>7569.9578967419202</v>
      </c>
      <c r="AJ73" s="248">
        <v>7498.4613206846398</v>
      </c>
      <c r="AK73" s="248">
        <v>7883.2328871017198</v>
      </c>
      <c r="AL73" s="248">
        <v>7832.9196508239102</v>
      </c>
      <c r="AM73" s="248">
        <v>7868.5465621288104</v>
      </c>
      <c r="AN73" s="248">
        <v>7792.1721809219098</v>
      </c>
      <c r="AO73" s="248">
        <v>7859.2076770964704</v>
      </c>
      <c r="AP73" s="248">
        <v>7994.4302951579202</v>
      </c>
      <c r="AQ73" s="248">
        <v>7941.1211670300199</v>
      </c>
      <c r="AR73" s="248">
        <v>7976.9720947503101</v>
      </c>
      <c r="AS73" s="248">
        <v>8107.2035410409999</v>
      </c>
      <c r="AT73" s="248">
        <v>8092.24286389998</v>
      </c>
      <c r="AU73" s="248">
        <v>8459.4888642237293</v>
      </c>
      <c r="AV73" s="248">
        <v>8317.6249785892796</v>
      </c>
      <c r="AW73" s="248">
        <v>8407.0508451049809</v>
      </c>
      <c r="AX73" s="248">
        <v>8280.8522732088604</v>
      </c>
      <c r="AY73" s="248">
        <v>8294.8652210968194</v>
      </c>
      <c r="AZ73" s="248">
        <v>8377.3187591563892</v>
      </c>
      <c r="BA73" s="248">
        <v>8041.3407230847297</v>
      </c>
      <c r="BB73" s="248">
        <v>7770.7561873612203</v>
      </c>
      <c r="BC73" s="248">
        <v>7610.3871583513801</v>
      </c>
      <c r="BD73" s="248">
        <v>7628.1726343160799</v>
      </c>
      <c r="BE73" s="248">
        <v>7425.1470102025496</v>
      </c>
      <c r="BF73" s="156">
        <v>-2.66152372063783E-2</v>
      </c>
      <c r="BG73" s="156">
        <v>-5.8883565266879502E-3</v>
      </c>
      <c r="BH73" s="156">
        <v>8.4003330706761498E-2</v>
      </c>
    </row>
    <row r="74" spans="1:60">
      <c r="B74" s="246"/>
      <c r="C74" s="246"/>
      <c r="D74" s="246"/>
      <c r="E74" s="246"/>
      <c r="F74" s="246"/>
      <c r="G74" s="246"/>
      <c r="H74" s="246"/>
      <c r="I74" s="246"/>
      <c r="J74" s="246"/>
      <c r="K74" s="246"/>
      <c r="L74" s="246"/>
      <c r="M74" s="246"/>
      <c r="N74" s="246"/>
      <c r="O74" s="246"/>
      <c r="P74" s="246"/>
      <c r="Q74" s="246"/>
      <c r="R74" s="246"/>
      <c r="S74" s="246"/>
      <c r="T74" s="246"/>
      <c r="U74" s="246"/>
      <c r="V74" s="246"/>
      <c r="W74" s="246"/>
      <c r="X74" s="246"/>
      <c r="Y74" s="246"/>
      <c r="Z74" s="246"/>
      <c r="AA74" s="246"/>
      <c r="AB74" s="246"/>
      <c r="AC74" s="246"/>
      <c r="AD74" s="246"/>
      <c r="AE74" s="246"/>
      <c r="AF74" s="246"/>
      <c r="AG74" s="246"/>
      <c r="AH74" s="246"/>
      <c r="AI74" s="246"/>
      <c r="AJ74" s="246"/>
      <c r="AK74" s="246"/>
      <c r="AL74" s="246"/>
      <c r="AM74" s="246"/>
      <c r="AN74" s="246"/>
      <c r="AO74" s="246"/>
      <c r="AP74" s="246"/>
      <c r="AQ74" s="246"/>
      <c r="AR74" s="246"/>
      <c r="AS74" s="246"/>
      <c r="AT74" s="246"/>
      <c r="AU74" s="246"/>
      <c r="AV74" s="246"/>
      <c r="AW74" s="246"/>
      <c r="AX74" s="246"/>
      <c r="AY74" s="246"/>
      <c r="AZ74" s="246"/>
      <c r="BA74" s="246"/>
      <c r="BB74" s="246"/>
      <c r="BC74" s="246"/>
      <c r="BD74" s="246"/>
      <c r="BE74" s="247"/>
      <c r="BF74" s="153"/>
      <c r="BG74" s="153"/>
      <c r="BH74" s="153"/>
    </row>
    <row r="75" spans="1:60">
      <c r="A75" s="241" t="s">
        <v>353</v>
      </c>
      <c r="B75" s="249">
        <v>31791.906986301401</v>
      </c>
      <c r="C75" s="249">
        <v>34560.929416438397</v>
      </c>
      <c r="D75" s="249">
        <v>37103.661353424701</v>
      </c>
      <c r="E75" s="249">
        <v>40418.298857923503</v>
      </c>
      <c r="F75" s="249">
        <v>43648.661454794499</v>
      </c>
      <c r="G75" s="249">
        <v>48074.783537529998</v>
      </c>
      <c r="H75" s="249">
        <v>50785.244491817299</v>
      </c>
      <c r="I75" s="249">
        <v>53553.865181318601</v>
      </c>
      <c r="J75" s="249">
        <v>58551.798401284599</v>
      </c>
      <c r="K75" s="249">
        <v>58671.083208021802</v>
      </c>
      <c r="L75" s="249">
        <v>55810.762122008797</v>
      </c>
      <c r="M75" s="249">
        <v>60440.187744329698</v>
      </c>
      <c r="N75" s="249">
        <v>62740.326862108399</v>
      </c>
      <c r="O75" s="249">
        <v>63322.354065468302</v>
      </c>
      <c r="P75" s="249">
        <v>66067.416016575095</v>
      </c>
      <c r="Q75" s="249">
        <v>62942.090022604098</v>
      </c>
      <c r="R75" s="249">
        <v>59527.064200708097</v>
      </c>
      <c r="S75" s="249">
        <v>57270.879335566198</v>
      </c>
      <c r="T75" s="249">
        <v>56591.867335888302</v>
      </c>
      <c r="U75" s="249">
        <v>57640.156616350803</v>
      </c>
      <c r="V75" s="249">
        <v>57344.651073437999</v>
      </c>
      <c r="W75" s="249">
        <v>60175.812863357001</v>
      </c>
      <c r="X75" s="249">
        <v>60406.334442544699</v>
      </c>
      <c r="Y75" s="249">
        <v>62840.499299404597</v>
      </c>
      <c r="Z75" s="249">
        <v>63791.559930846299</v>
      </c>
      <c r="AA75" s="249">
        <v>65021.882770682299</v>
      </c>
      <c r="AB75" s="249">
        <v>64865.4850319939</v>
      </c>
      <c r="AC75" s="249">
        <v>65703.967849370907</v>
      </c>
      <c r="AD75" s="249">
        <v>65892.139447789596</v>
      </c>
      <c r="AE75" s="249">
        <v>66876.924333579998</v>
      </c>
      <c r="AF75" s="249">
        <v>67840.996868500195</v>
      </c>
      <c r="AG75" s="249">
        <v>69478.078351417702</v>
      </c>
      <c r="AH75" s="249">
        <v>71252.610089618494</v>
      </c>
      <c r="AI75" s="249">
        <v>73017.354583937704</v>
      </c>
      <c r="AJ75" s="249">
        <v>71518.256006081807</v>
      </c>
      <c r="AK75" s="249">
        <v>74543.009030498899</v>
      </c>
      <c r="AL75" s="249">
        <v>74783.938965418594</v>
      </c>
      <c r="AM75" s="249">
        <v>73999.419485739301</v>
      </c>
      <c r="AN75" s="249">
        <v>77160.417174040995</v>
      </c>
      <c r="AO75" s="249">
        <v>80836.9639358844</v>
      </c>
      <c r="AP75" s="249">
        <v>81812.678431495893</v>
      </c>
      <c r="AQ75" s="249">
        <v>82560.721210417294</v>
      </c>
      <c r="AR75" s="249">
        <v>82437.622089492404</v>
      </c>
      <c r="AS75" s="249">
        <v>83115.326878246706</v>
      </c>
      <c r="AT75" s="249">
        <v>81491.327629543594</v>
      </c>
      <c r="AU75" s="249">
        <v>83293.1304872029</v>
      </c>
      <c r="AV75" s="249">
        <v>84041.9967590671</v>
      </c>
      <c r="AW75" s="249">
        <v>86254.989560105096</v>
      </c>
      <c r="AX75" s="249">
        <v>86670.248913672403</v>
      </c>
      <c r="AY75" s="249">
        <v>88834.240342305202</v>
      </c>
      <c r="AZ75" s="249">
        <v>91631.769789366401</v>
      </c>
      <c r="BA75" s="249">
        <v>91988.625929911504</v>
      </c>
      <c r="BB75" s="249">
        <v>92568.421382286295</v>
      </c>
      <c r="BC75" s="249">
        <v>94851.740740854904</v>
      </c>
      <c r="BD75" s="249">
        <v>94960.884049869506</v>
      </c>
      <c r="BE75" s="249">
        <v>88391.102444761695</v>
      </c>
      <c r="BF75" s="243">
        <v>-6.9184082170692704E-2</v>
      </c>
      <c r="BG75" s="243">
        <v>1.54144410730561E-2</v>
      </c>
      <c r="BH75" s="243">
        <v>1</v>
      </c>
    </row>
    <row r="76" spans="1:60">
      <c r="A76" s="144" t="s">
        <v>354</v>
      </c>
      <c r="B76" s="246">
        <v>11018.182082191801</v>
      </c>
      <c r="C76" s="246">
        <v>11677.425663013701</v>
      </c>
      <c r="D76" s="246">
        <v>12464.8625589041</v>
      </c>
      <c r="E76" s="246">
        <v>12971.331945355199</v>
      </c>
      <c r="F76" s="246">
        <v>13383.780002739701</v>
      </c>
      <c r="G76" s="246">
        <v>14177.9368630137</v>
      </c>
      <c r="H76" s="246">
        <v>14268.7429972603</v>
      </c>
      <c r="I76" s="246">
        <v>14580.016431694001</v>
      </c>
      <c r="J76" s="246">
        <v>14722.190936986301</v>
      </c>
      <c r="K76" s="246">
        <v>14230.2279546921</v>
      </c>
      <c r="L76" s="246">
        <v>13862.4494600894</v>
      </c>
      <c r="M76" s="246">
        <v>13839.013562786</v>
      </c>
      <c r="N76" s="246">
        <v>14730.8356851482</v>
      </c>
      <c r="O76" s="246">
        <v>15762.4059825487</v>
      </c>
      <c r="P76" s="246">
        <v>16687.273459199601</v>
      </c>
      <c r="Q76" s="246">
        <v>17317.818792092399</v>
      </c>
      <c r="R76" s="246">
        <v>17786.118629930599</v>
      </c>
      <c r="S76" s="246">
        <v>18607.268164199399</v>
      </c>
      <c r="T76" s="246">
        <v>19096.034834796399</v>
      </c>
      <c r="U76" s="246">
        <v>19963.514789516001</v>
      </c>
      <c r="V76" s="246">
        <v>20302.8825881304</v>
      </c>
      <c r="W76" s="246">
        <v>19963.7571312894</v>
      </c>
      <c r="X76" s="246">
        <v>20115.820681249599</v>
      </c>
      <c r="Y76" s="246">
        <v>19947.009235242898</v>
      </c>
      <c r="Z76" s="246">
        <v>19213.386836446</v>
      </c>
      <c r="AA76" s="246">
        <v>19290.810250671599</v>
      </c>
      <c r="AB76" s="246">
        <v>19842.3954015786</v>
      </c>
      <c r="AC76" s="246">
        <v>20035.361405655101</v>
      </c>
      <c r="AD76" s="246">
        <v>20155.076571077301</v>
      </c>
      <c r="AE76" s="246">
        <v>21023.933281525198</v>
      </c>
      <c r="AF76" s="246">
        <v>21351.8193513966</v>
      </c>
      <c r="AG76" s="246">
        <v>22015.651615481001</v>
      </c>
      <c r="AH76" s="246">
        <v>22353.744346624</v>
      </c>
      <c r="AI76" s="246">
        <v>22317.0140730641</v>
      </c>
      <c r="AJ76" s="246">
        <v>21990.6517306893</v>
      </c>
      <c r="AK76" s="246">
        <v>22235.024086962101</v>
      </c>
      <c r="AL76" s="246">
        <v>22023.178477737201</v>
      </c>
      <c r="AM76" s="246">
        <v>22075.288926976202</v>
      </c>
      <c r="AN76" s="246">
        <v>21746.720655851601</v>
      </c>
      <c r="AO76" s="246">
        <v>21345.102091355799</v>
      </c>
      <c r="AP76" s="246">
        <v>20427.068910715501</v>
      </c>
      <c r="AQ76" s="246">
        <v>19974.064198673201</v>
      </c>
      <c r="AR76" s="246">
        <v>19674.273508382099</v>
      </c>
      <c r="AS76" s="246">
        <v>19029.110414828701</v>
      </c>
      <c r="AT76" s="246">
        <v>19153.9640274741</v>
      </c>
      <c r="AU76" s="246">
        <v>19340.698567089999</v>
      </c>
      <c r="AV76" s="246">
        <v>19513.2191388465</v>
      </c>
      <c r="AW76" s="246">
        <v>20463.529768636399</v>
      </c>
      <c r="AX76" s="246">
        <v>21668.7778721623</v>
      </c>
      <c r="AY76" s="246">
        <v>23599.531675668299</v>
      </c>
      <c r="AZ76" s="246">
        <v>24616.3663278762</v>
      </c>
      <c r="BA76" s="246">
        <v>24019.363458789201</v>
      </c>
      <c r="BB76" s="246">
        <v>24827.532329909802</v>
      </c>
      <c r="BC76" s="246">
        <v>27258.471407554502</v>
      </c>
      <c r="BD76" s="246">
        <v>28992.480399148499</v>
      </c>
      <c r="BE76" s="247">
        <v>28216.427336984802</v>
      </c>
      <c r="BF76" s="153">
        <v>-2.6767391112437901E-2</v>
      </c>
      <c r="BG76" s="153">
        <v>4.23238386243645E-2</v>
      </c>
      <c r="BH76" s="153">
        <v>0.31922248457776697</v>
      </c>
    </row>
    <row r="77" spans="1:60">
      <c r="A77" s="144" t="s">
        <v>355</v>
      </c>
      <c r="B77" s="246">
        <v>20773.7249041096</v>
      </c>
      <c r="C77" s="246">
        <v>22883.503753424699</v>
      </c>
      <c r="D77" s="246">
        <v>24638.798794520499</v>
      </c>
      <c r="E77" s="246">
        <v>27446.966912568299</v>
      </c>
      <c r="F77" s="246">
        <v>30264.8814520548</v>
      </c>
      <c r="G77" s="246">
        <v>33896.846674516302</v>
      </c>
      <c r="H77" s="246">
        <v>36516.501494557102</v>
      </c>
      <c r="I77" s="246">
        <v>38973.848749624602</v>
      </c>
      <c r="J77" s="246">
        <v>43829.6074642983</v>
      </c>
      <c r="K77" s="246">
        <v>44440.855253329697</v>
      </c>
      <c r="L77" s="246">
        <v>41948.312661919401</v>
      </c>
      <c r="M77" s="246">
        <v>46601.174181543698</v>
      </c>
      <c r="N77" s="246">
        <v>48009.491176960197</v>
      </c>
      <c r="O77" s="246">
        <v>47559.948082919698</v>
      </c>
      <c r="P77" s="246">
        <v>49380.142557375497</v>
      </c>
      <c r="Q77" s="246">
        <v>45624.271230511797</v>
      </c>
      <c r="R77" s="246">
        <v>41740.9455707776</v>
      </c>
      <c r="S77" s="246">
        <v>38663.6111713668</v>
      </c>
      <c r="T77" s="246">
        <v>37495.8325010919</v>
      </c>
      <c r="U77" s="246">
        <v>37676.641826834799</v>
      </c>
      <c r="V77" s="246">
        <v>37041.768485307701</v>
      </c>
      <c r="W77" s="246">
        <v>40212.055732067602</v>
      </c>
      <c r="X77" s="246">
        <v>40290.5137612951</v>
      </c>
      <c r="Y77" s="246">
        <v>42893.490064161699</v>
      </c>
      <c r="Z77" s="246">
        <v>44578.173094400299</v>
      </c>
      <c r="AA77" s="246">
        <v>45731.072520010697</v>
      </c>
      <c r="AB77" s="246">
        <v>45023.089630415299</v>
      </c>
      <c r="AC77" s="246">
        <v>45668.606443715798</v>
      </c>
      <c r="AD77" s="246">
        <v>45737.062876712298</v>
      </c>
      <c r="AE77" s="246">
        <v>45852.9910520548</v>
      </c>
      <c r="AF77" s="246">
        <v>46489.177517103599</v>
      </c>
      <c r="AG77" s="246">
        <v>47462.4267359367</v>
      </c>
      <c r="AH77" s="246">
        <v>48898.865742994501</v>
      </c>
      <c r="AI77" s="246">
        <v>50700.340510873699</v>
      </c>
      <c r="AJ77" s="246">
        <v>49527.604275392499</v>
      </c>
      <c r="AK77" s="246">
        <v>52307.984943536903</v>
      </c>
      <c r="AL77" s="246">
        <v>52760.7604876814</v>
      </c>
      <c r="AM77" s="246">
        <v>51924.1305587631</v>
      </c>
      <c r="AN77" s="246">
        <v>55413.696518189397</v>
      </c>
      <c r="AO77" s="246">
        <v>59491.861844528597</v>
      </c>
      <c r="AP77" s="246">
        <v>61385.609520780403</v>
      </c>
      <c r="AQ77" s="246">
        <v>62586.657011743999</v>
      </c>
      <c r="AR77" s="246">
        <v>62763.348581110396</v>
      </c>
      <c r="AS77" s="246">
        <v>64086.216463418001</v>
      </c>
      <c r="AT77" s="246">
        <v>62337.363602069498</v>
      </c>
      <c r="AU77" s="246">
        <v>63952.431920112896</v>
      </c>
      <c r="AV77" s="246">
        <v>64528.777620220601</v>
      </c>
      <c r="AW77" s="246">
        <v>65791.459791468704</v>
      </c>
      <c r="AX77" s="246">
        <v>65001.4710415101</v>
      </c>
      <c r="AY77" s="246">
        <v>65234.7086666369</v>
      </c>
      <c r="AZ77" s="246">
        <v>67015.403461490205</v>
      </c>
      <c r="BA77" s="246">
        <v>67969.262471122202</v>
      </c>
      <c r="BB77" s="246">
        <v>67740.8890523765</v>
      </c>
      <c r="BC77" s="246">
        <v>67593.269333300399</v>
      </c>
      <c r="BD77" s="246">
        <v>65968.403650720997</v>
      </c>
      <c r="BE77" s="247">
        <v>60174.675107777002</v>
      </c>
      <c r="BF77" s="153">
        <v>-8.7825810877883201E-2</v>
      </c>
      <c r="BG77" s="153">
        <v>5.6775477301667099E-3</v>
      </c>
      <c r="BH77" s="153">
        <v>0.68077751542223297</v>
      </c>
    </row>
    <row r="78" spans="1:60">
      <c r="A78" s="144" t="s">
        <v>438</v>
      </c>
      <c r="B78" s="246">
        <v>13708.6530958904</v>
      </c>
      <c r="C78" s="246">
        <v>15117.9855890411</v>
      </c>
      <c r="D78" s="246">
        <v>16117.7304657534</v>
      </c>
      <c r="E78" s="246">
        <v>17992.0045081967</v>
      </c>
      <c r="F78" s="246">
        <v>20009.675534246599</v>
      </c>
      <c r="G78" s="246">
        <v>22527.190136986301</v>
      </c>
      <c r="H78" s="246">
        <v>24335.0837808219</v>
      </c>
      <c r="I78" s="246">
        <v>25935.969344262299</v>
      </c>
      <c r="J78" s="246">
        <v>29647.8873972603</v>
      </c>
      <c r="K78" s="246">
        <v>29457.956520547901</v>
      </c>
      <c r="L78" s="246">
        <v>25994.555287671199</v>
      </c>
      <c r="M78" s="246">
        <v>29400.160229508201</v>
      </c>
      <c r="N78" s="246">
        <v>29830.393369862999</v>
      </c>
      <c r="O78" s="246">
        <v>28436.665465753402</v>
      </c>
      <c r="P78" s="246">
        <v>29762.302561643799</v>
      </c>
      <c r="Q78" s="246">
        <v>25775.3804153005</v>
      </c>
      <c r="R78" s="246">
        <v>21687.232547945201</v>
      </c>
      <c r="S78" s="246">
        <v>18614.062356164399</v>
      </c>
      <c r="T78" s="246">
        <v>16866.2903287671</v>
      </c>
      <c r="U78" s="246">
        <v>16420.9780655738</v>
      </c>
      <c r="V78" s="246">
        <v>15730.936739725999</v>
      </c>
      <c r="W78" s="246">
        <v>18189.285027397302</v>
      </c>
      <c r="X78" s="246">
        <v>17980.0127123288</v>
      </c>
      <c r="Y78" s="246">
        <v>20366.153661202199</v>
      </c>
      <c r="Z78" s="246">
        <v>21928.7249726027</v>
      </c>
      <c r="AA78" s="246">
        <v>23487.167849315101</v>
      </c>
      <c r="AB78" s="246">
        <v>23595.347835616401</v>
      </c>
      <c r="AC78" s="246">
        <v>25377.691010929</v>
      </c>
      <c r="AD78" s="246">
        <v>26128.7705753425</v>
      </c>
      <c r="AE78" s="246">
        <v>26672.272931506799</v>
      </c>
      <c r="AF78" s="246">
        <v>27047.933574637798</v>
      </c>
      <c r="AG78" s="246">
        <v>27685.249969816501</v>
      </c>
      <c r="AH78" s="246">
        <v>28630.8042832684</v>
      </c>
      <c r="AI78" s="246">
        <v>30286.877543750401</v>
      </c>
      <c r="AJ78" s="246">
        <v>28882.584557449001</v>
      </c>
      <c r="AK78" s="246">
        <v>30545.659367871602</v>
      </c>
      <c r="AL78" s="246">
        <v>30155.661754208199</v>
      </c>
      <c r="AM78" s="246">
        <v>28309.7663842619</v>
      </c>
      <c r="AN78" s="246">
        <v>30674.710257024199</v>
      </c>
      <c r="AO78" s="246">
        <v>33712.324842739603</v>
      </c>
      <c r="AP78" s="246">
        <v>34722.776829403301</v>
      </c>
      <c r="AQ78" s="246">
        <v>35221.064055110102</v>
      </c>
      <c r="AR78" s="246">
        <v>34885.273483267702</v>
      </c>
      <c r="AS78" s="246">
        <v>35867.496574642399</v>
      </c>
      <c r="AT78" s="246">
        <v>33590.033700399297</v>
      </c>
      <c r="AU78" s="246">
        <v>34271.742676199101</v>
      </c>
      <c r="AV78" s="246">
        <v>34904.9965459339</v>
      </c>
      <c r="AW78" s="246">
        <v>36357.737457884599</v>
      </c>
      <c r="AX78" s="246">
        <v>35296.751186018002</v>
      </c>
      <c r="AY78" s="246">
        <v>35262.073205990098</v>
      </c>
      <c r="AZ78" s="246">
        <v>36676.804570758002</v>
      </c>
      <c r="BA78" s="246">
        <v>37799.048246184801</v>
      </c>
      <c r="BB78" s="246">
        <v>37615.426541812398</v>
      </c>
      <c r="BC78" s="246">
        <v>37356.940781098201</v>
      </c>
      <c r="BD78" s="246">
        <v>35464.080618917003</v>
      </c>
      <c r="BE78" s="247">
        <v>31115.662451542201</v>
      </c>
      <c r="BF78" s="153">
        <v>-0.122614715833216</v>
      </c>
      <c r="BG78" s="153">
        <v>5.4438606295485999E-3</v>
      </c>
      <c r="BH78" s="153">
        <v>0.35202256325502101</v>
      </c>
    </row>
    <row r="79" spans="1:60">
      <c r="A79" s="144" t="s">
        <v>439</v>
      </c>
      <c r="B79" s="246">
        <v>18083.253890411001</v>
      </c>
      <c r="C79" s="246">
        <v>19442.943827397299</v>
      </c>
      <c r="D79" s="246">
        <v>20985.930887671198</v>
      </c>
      <c r="E79" s="246">
        <v>22426.294349726799</v>
      </c>
      <c r="F79" s="246">
        <v>23638.985920547901</v>
      </c>
      <c r="G79" s="246">
        <v>25547.593400543701</v>
      </c>
      <c r="H79" s="246">
        <v>26450.160710995398</v>
      </c>
      <c r="I79" s="246">
        <v>27617.895837056301</v>
      </c>
      <c r="J79" s="246">
        <v>28903.911004024299</v>
      </c>
      <c r="K79" s="246">
        <v>29213.126687473901</v>
      </c>
      <c r="L79" s="246">
        <v>29816.206834337499</v>
      </c>
      <c r="M79" s="246">
        <v>31040.027514821501</v>
      </c>
      <c r="N79" s="246">
        <v>32909.9334922454</v>
      </c>
      <c r="O79" s="246">
        <v>34885.6885997149</v>
      </c>
      <c r="P79" s="246">
        <v>36305.113454931299</v>
      </c>
      <c r="Q79" s="246">
        <v>37166.709607303601</v>
      </c>
      <c r="R79" s="246">
        <v>37839.831652762899</v>
      </c>
      <c r="S79" s="246">
        <v>38656.816979401803</v>
      </c>
      <c r="T79" s="246">
        <v>39725.577007121203</v>
      </c>
      <c r="U79" s="246">
        <v>41219.178550776996</v>
      </c>
      <c r="V79" s="246">
        <v>41613.714333712</v>
      </c>
      <c r="W79" s="246">
        <v>41986.527835959801</v>
      </c>
      <c r="X79" s="246">
        <v>42426.321730215903</v>
      </c>
      <c r="Y79" s="246">
        <v>42474.345638202401</v>
      </c>
      <c r="Z79" s="246">
        <v>41862.834958243599</v>
      </c>
      <c r="AA79" s="246">
        <v>41534.714921367202</v>
      </c>
      <c r="AB79" s="246">
        <v>41270.137196377502</v>
      </c>
      <c r="AC79" s="246">
        <v>40326.276838441998</v>
      </c>
      <c r="AD79" s="246">
        <v>39763.368872447099</v>
      </c>
      <c r="AE79" s="246">
        <v>40204.651402073199</v>
      </c>
      <c r="AF79" s="246">
        <v>40793.063293862302</v>
      </c>
      <c r="AG79" s="246">
        <v>41792.828381601299</v>
      </c>
      <c r="AH79" s="246">
        <v>42621.805806349999</v>
      </c>
      <c r="AI79" s="246">
        <v>42730.477040187398</v>
      </c>
      <c r="AJ79" s="246">
        <v>42635.671448632798</v>
      </c>
      <c r="AK79" s="246">
        <v>43997.349662627399</v>
      </c>
      <c r="AL79" s="246">
        <v>44628.277211210399</v>
      </c>
      <c r="AM79" s="246">
        <v>45689.653101477401</v>
      </c>
      <c r="AN79" s="246">
        <v>46485.706917016701</v>
      </c>
      <c r="AO79" s="246">
        <v>47124.639093144899</v>
      </c>
      <c r="AP79" s="246">
        <v>47089.901602092599</v>
      </c>
      <c r="AQ79" s="246">
        <v>47339.657155307097</v>
      </c>
      <c r="AR79" s="246">
        <v>47552.348606224798</v>
      </c>
      <c r="AS79" s="246">
        <v>47247.8303036043</v>
      </c>
      <c r="AT79" s="246">
        <v>47901.293929144398</v>
      </c>
      <c r="AU79" s="246">
        <v>49021.387811003799</v>
      </c>
      <c r="AV79" s="246">
        <v>49137.000213133302</v>
      </c>
      <c r="AW79" s="246">
        <v>49897.252102220496</v>
      </c>
      <c r="AX79" s="246">
        <v>51373.497727654503</v>
      </c>
      <c r="AY79" s="246">
        <v>53572.167136315198</v>
      </c>
      <c r="AZ79" s="246">
        <v>54954.9652186085</v>
      </c>
      <c r="BA79" s="246">
        <v>54189.577683726602</v>
      </c>
      <c r="BB79" s="246">
        <v>54952.994840473897</v>
      </c>
      <c r="BC79" s="246">
        <v>57494.799959756703</v>
      </c>
      <c r="BD79" s="246">
        <v>59496.803430952597</v>
      </c>
      <c r="BE79" s="247">
        <v>57275.439993219501</v>
      </c>
      <c r="BF79" s="153">
        <v>-3.7335845114956197E-2</v>
      </c>
      <c r="BG79" s="153">
        <v>2.1914682122105698E-2</v>
      </c>
      <c r="BH79" s="153">
        <v>0.64797743674497899</v>
      </c>
    </row>
    <row r="80" spans="1:60">
      <c r="A80" s="164" t="s">
        <v>356</v>
      </c>
      <c r="B80" s="250">
        <v>697.09764383561605</v>
      </c>
      <c r="C80" s="250">
        <v>695.63940273972605</v>
      </c>
      <c r="D80" s="250">
        <v>702.71294246575303</v>
      </c>
      <c r="E80" s="250">
        <v>700.53326229508195</v>
      </c>
      <c r="F80" s="250">
        <v>696.42271506849295</v>
      </c>
      <c r="G80" s="250">
        <v>689.99163013698603</v>
      </c>
      <c r="H80" s="250">
        <v>671.79227123287706</v>
      </c>
      <c r="I80" s="250">
        <v>660.52409289617503</v>
      </c>
      <c r="J80" s="250">
        <v>665.02989589041101</v>
      </c>
      <c r="K80" s="250">
        <v>676.56933698630098</v>
      </c>
      <c r="L80" s="250">
        <v>679.93133972602698</v>
      </c>
      <c r="M80" s="250">
        <v>674.56988524590201</v>
      </c>
      <c r="N80" s="250">
        <v>663.82267671232898</v>
      </c>
      <c r="O80" s="250">
        <v>646.79873424657501</v>
      </c>
      <c r="P80" s="250">
        <v>623.87441917808201</v>
      </c>
      <c r="Q80" s="250">
        <v>608.25545901639305</v>
      </c>
      <c r="R80" s="250">
        <v>612.78531506849299</v>
      </c>
      <c r="S80" s="250">
        <v>663.64713150684895</v>
      </c>
      <c r="T80" s="250">
        <v>721.33252602739697</v>
      </c>
      <c r="U80" s="250">
        <v>725.18237704917999</v>
      </c>
      <c r="V80" s="250">
        <v>749.43043287671196</v>
      </c>
      <c r="W80" s="250">
        <v>767.21041369862996</v>
      </c>
      <c r="X80" s="250">
        <v>785.02858082191801</v>
      </c>
      <c r="Y80" s="250">
        <v>795.30803005464497</v>
      </c>
      <c r="Z80" s="250">
        <v>780.85208767123299</v>
      </c>
      <c r="AA80" s="250">
        <v>787.72772328767098</v>
      </c>
      <c r="AB80" s="250">
        <v>772.46592602739702</v>
      </c>
      <c r="AC80" s="250">
        <v>764.80038524590202</v>
      </c>
      <c r="AD80" s="250">
        <v>761.00931506849304</v>
      </c>
      <c r="AE80" s="250">
        <v>797.59507671232905</v>
      </c>
      <c r="AF80" s="250">
        <v>780.69608767123304</v>
      </c>
      <c r="AG80" s="250">
        <v>775.119726775956</v>
      </c>
      <c r="AH80" s="250">
        <v>786.36527671232898</v>
      </c>
      <c r="AI80" s="250">
        <v>776.79221369863001</v>
      </c>
      <c r="AJ80" s="250">
        <v>803.70556986301403</v>
      </c>
      <c r="AK80" s="250">
        <v>852.05433606557403</v>
      </c>
      <c r="AL80" s="250">
        <v>830.25514246575403</v>
      </c>
      <c r="AM80" s="250">
        <v>897.61133150684896</v>
      </c>
      <c r="AN80" s="250">
        <v>890.18284931506901</v>
      </c>
      <c r="AO80" s="250">
        <v>891.72898360655699</v>
      </c>
      <c r="AP80" s="250">
        <v>867.20937506849305</v>
      </c>
      <c r="AQ80" s="250">
        <v>804.34001775342495</v>
      </c>
      <c r="AR80" s="250">
        <v>764.30028503437802</v>
      </c>
      <c r="AS80" s="250">
        <v>708.71589914643403</v>
      </c>
      <c r="AT80" s="250">
        <v>649.68959962549002</v>
      </c>
      <c r="AU80" s="250">
        <v>625.69067018267697</v>
      </c>
      <c r="AV80" s="250">
        <v>599.75482438933898</v>
      </c>
      <c r="AW80" s="250">
        <v>572.12430869730701</v>
      </c>
      <c r="AX80" s="250">
        <v>560.13170046730897</v>
      </c>
      <c r="AY80" s="250">
        <v>552.44590726364197</v>
      </c>
      <c r="AZ80" s="250">
        <v>535.36650799437598</v>
      </c>
      <c r="BA80" s="250">
        <v>470.52240207883602</v>
      </c>
      <c r="BB80" s="250">
        <v>464.68234253652099</v>
      </c>
      <c r="BC80" s="250">
        <v>448.25950387085197</v>
      </c>
      <c r="BD80" s="250">
        <v>414.51459959438</v>
      </c>
      <c r="BE80" s="248">
        <v>394.33877927720698</v>
      </c>
      <c r="BF80" s="166">
        <v>-4.8673364790807298E-2</v>
      </c>
      <c r="BG80" s="166">
        <v>-4.3943867227933898E-2</v>
      </c>
      <c r="BH80" s="166">
        <v>4.4612949535689003E-3</v>
      </c>
    </row>
    <row r="81" spans="1:60">
      <c r="BH81" s="149"/>
    </row>
    <row r="82" spans="1:60">
      <c r="A82" s="144" t="s">
        <v>473</v>
      </c>
      <c r="BH82" s="149"/>
    </row>
    <row r="83" spans="1:60">
      <c r="A83" s="144" t="s">
        <v>474</v>
      </c>
    </row>
    <row r="84" spans="1:60">
      <c r="A84" s="148" t="s">
        <v>475</v>
      </c>
    </row>
    <row r="85" spans="1:60">
      <c r="A85" s="144" t="s">
        <v>395</v>
      </c>
    </row>
    <row r="86" spans="1:60">
      <c r="A86" s="167" t="s">
        <v>361</v>
      </c>
    </row>
    <row r="87" spans="1:60">
      <c r="A87" s="144" t="s">
        <v>449</v>
      </c>
    </row>
    <row r="88" spans="1:60">
      <c r="A88" s="144" t="s">
        <v>363</v>
      </c>
    </row>
    <row r="89" spans="1:60">
      <c r="A89" s="144" t="s">
        <v>376</v>
      </c>
    </row>
    <row r="90" spans="1:60">
      <c r="A90" s="145" t="s">
        <v>476</v>
      </c>
    </row>
  </sheetData>
  <mergeCells count="1">
    <mergeCell ref="BF2:BG2"/>
  </mergeCells>
  <conditionalFormatting sqref="BF5:BG80">
    <cfRule type="cellIs" dxfId="357" priority="2" operator="lessThanOrEqual">
      <formula>0</formula>
    </cfRule>
    <cfRule type="cellIs" dxfId="356" priority="3" operator="greaterThan">
      <formula>0</formula>
    </cfRule>
  </conditionalFormatting>
  <conditionalFormatting sqref="BH5:BH80">
    <cfRule type="cellIs" dxfId="355" priority="4" operator="lessThanOrEqual">
      <formula>0</formula>
    </cfRule>
    <cfRule type="cellIs" dxfId="354" priority="5" operator="greaterThan">
      <formula>0</formula>
    </cfRule>
  </conditionalFormatting>
  <hyperlinks>
    <hyperlink ref="L1" location="Contents!A1" display="Contents" xr:uid="{00000000-0004-0000-0E00-000000000000}"/>
    <hyperlink ref="BJ1" location="Contents!A1" display="Contents" xr:uid="{00000000-0004-0000-0E00-000001000000}"/>
  </hyperlinks>
  <pageMargins left="0.75" right="0.75" top="1" bottom="1"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J91"/>
  <sheetViews>
    <sheetView showGridLines="0" showRowColHeaders="0" zoomScaleNormal="100" workbookViewId="0">
      <pane xSplit="1" ySplit="3" topLeftCell="AR73" activePane="bottomRight" state="frozen"/>
      <selection pane="topRight" activeCell="AR1" sqref="AR1"/>
      <selection pane="bottomLeft" activeCell="A73" sqref="A73"/>
      <selection pane="bottomRight" activeCell="BJ1" sqref="BJ1"/>
    </sheetView>
  </sheetViews>
  <sheetFormatPr defaultColWidth="9.21875" defaultRowHeight="10.5"/>
  <cols>
    <col min="1" max="1" width="30.6640625" style="144" customWidth="1"/>
    <col min="2" max="55" width="8.44140625" style="144" customWidth="1"/>
    <col min="56" max="57" width="8.44140625" style="145" customWidth="1"/>
    <col min="58" max="59" width="11.77734375" style="144" customWidth="1"/>
    <col min="60" max="1024" width="9.21875" style="144"/>
  </cols>
  <sheetData>
    <row r="1" spans="1:62" ht="13">
      <c r="A1" s="240" t="s">
        <v>471</v>
      </c>
      <c r="L1" s="27" t="s">
        <v>88</v>
      </c>
      <c r="BH1" s="147"/>
      <c r="BJ1" s="27" t="s">
        <v>88</v>
      </c>
    </row>
    <row r="2" spans="1:62">
      <c r="BF2" s="10" t="s">
        <v>251</v>
      </c>
      <c r="BG2" s="10"/>
      <c r="BH2" s="147" t="s">
        <v>252</v>
      </c>
    </row>
    <row r="3" spans="1:62">
      <c r="A3" s="144" t="s">
        <v>477</v>
      </c>
      <c r="B3" s="144">
        <v>1965</v>
      </c>
      <c r="C3" s="144">
        <v>1966</v>
      </c>
      <c r="D3" s="144">
        <v>1967</v>
      </c>
      <c r="E3" s="144">
        <v>1968</v>
      </c>
      <c r="F3" s="144">
        <v>1969</v>
      </c>
      <c r="G3" s="144">
        <v>1970</v>
      </c>
      <c r="H3" s="144">
        <v>1971</v>
      </c>
      <c r="I3" s="144">
        <v>1972</v>
      </c>
      <c r="J3" s="144">
        <v>1973</v>
      </c>
      <c r="K3" s="144">
        <v>1974</v>
      </c>
      <c r="L3" s="144">
        <v>1975</v>
      </c>
      <c r="M3" s="144">
        <v>1976</v>
      </c>
      <c r="N3" s="144">
        <v>1977</v>
      </c>
      <c r="O3" s="144">
        <v>1978</v>
      </c>
      <c r="P3" s="144">
        <v>1979</v>
      </c>
      <c r="Q3" s="144">
        <v>1980</v>
      </c>
      <c r="R3" s="144">
        <v>1981</v>
      </c>
      <c r="S3" s="144">
        <v>1982</v>
      </c>
      <c r="T3" s="144">
        <v>1983</v>
      </c>
      <c r="U3" s="144">
        <v>1984</v>
      </c>
      <c r="V3" s="144">
        <v>1985</v>
      </c>
      <c r="W3" s="144">
        <v>1986</v>
      </c>
      <c r="X3" s="144">
        <v>1987</v>
      </c>
      <c r="Y3" s="144">
        <v>1988</v>
      </c>
      <c r="Z3" s="144">
        <v>1989</v>
      </c>
      <c r="AA3" s="144">
        <v>1990</v>
      </c>
      <c r="AB3" s="144">
        <v>1991</v>
      </c>
      <c r="AC3" s="144">
        <v>1992</v>
      </c>
      <c r="AD3" s="144">
        <v>1993</v>
      </c>
      <c r="AE3" s="144">
        <v>1994</v>
      </c>
      <c r="AF3" s="144">
        <v>1995</v>
      </c>
      <c r="AG3" s="144">
        <v>1996</v>
      </c>
      <c r="AH3" s="144">
        <v>1997</v>
      </c>
      <c r="AI3" s="144">
        <v>1998</v>
      </c>
      <c r="AJ3" s="144">
        <v>1999</v>
      </c>
      <c r="AK3" s="144">
        <v>2000</v>
      </c>
      <c r="AL3" s="144">
        <v>2001</v>
      </c>
      <c r="AM3" s="144">
        <v>2002</v>
      </c>
      <c r="AN3" s="144">
        <v>2003</v>
      </c>
      <c r="AO3" s="144">
        <v>2004</v>
      </c>
      <c r="AP3" s="144">
        <v>2005</v>
      </c>
      <c r="AQ3" s="144">
        <v>2006</v>
      </c>
      <c r="AR3" s="144">
        <v>2007</v>
      </c>
      <c r="AS3" s="144">
        <v>2008</v>
      </c>
      <c r="AT3" s="144">
        <v>2009</v>
      </c>
      <c r="AU3" s="144">
        <v>2010</v>
      </c>
      <c r="AV3" s="144">
        <v>2011</v>
      </c>
      <c r="AW3" s="144">
        <v>2012</v>
      </c>
      <c r="AX3" s="144">
        <v>2013</v>
      </c>
      <c r="AY3" s="144">
        <v>2014</v>
      </c>
      <c r="AZ3" s="144">
        <v>2015</v>
      </c>
      <c r="BA3" s="144">
        <v>2016</v>
      </c>
      <c r="BB3" s="144">
        <v>2017</v>
      </c>
      <c r="BC3" s="144">
        <v>2018</v>
      </c>
      <c r="BD3" s="144">
        <v>2019</v>
      </c>
      <c r="BE3" s="145">
        <v>2020</v>
      </c>
      <c r="BF3" s="147">
        <v>2020</v>
      </c>
      <c r="BG3" s="147" t="s">
        <v>254</v>
      </c>
      <c r="BH3" s="147">
        <v>2020</v>
      </c>
    </row>
    <row r="4" spans="1:62">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49"/>
      <c r="BE4" s="150"/>
      <c r="BF4" s="149"/>
      <c r="BG4" s="149"/>
      <c r="BH4" s="149"/>
    </row>
    <row r="5" spans="1:62">
      <c r="A5" s="144" t="s">
        <v>255</v>
      </c>
      <c r="B5" s="151">
        <v>43.874177666038101</v>
      </c>
      <c r="C5" s="151">
        <v>48.212154151415398</v>
      </c>
      <c r="D5" s="151">
        <v>52.701139990880101</v>
      </c>
      <c r="E5" s="151">
        <v>57.119336169376801</v>
      </c>
      <c r="F5" s="151">
        <v>62.218043301075099</v>
      </c>
      <c r="G5" s="151">
        <v>70.067889119492904</v>
      </c>
      <c r="H5" s="151">
        <v>75.163773186789101</v>
      </c>
      <c r="I5" s="151">
        <v>86.713147285350104</v>
      </c>
      <c r="J5" s="151">
        <v>100.314611767575</v>
      </c>
      <c r="K5" s="151">
        <v>94.386547785713702</v>
      </c>
      <c r="L5" s="151">
        <v>81.575800398679505</v>
      </c>
      <c r="M5" s="151">
        <v>75.304625877894097</v>
      </c>
      <c r="N5" s="151">
        <v>75.574321454803098</v>
      </c>
      <c r="O5" s="151">
        <v>75.189874986365197</v>
      </c>
      <c r="P5" s="151">
        <v>86.274567442669806</v>
      </c>
      <c r="Q5" s="151">
        <v>83.269484915423604</v>
      </c>
      <c r="R5" s="151">
        <v>75.361602899835106</v>
      </c>
      <c r="S5" s="151">
        <v>74.564140117617299</v>
      </c>
      <c r="T5" s="151">
        <v>78.560493011336305</v>
      </c>
      <c r="U5" s="151">
        <v>83.815669417912105</v>
      </c>
      <c r="V5" s="151">
        <v>85.685227414491905</v>
      </c>
      <c r="W5" s="151">
        <v>85.736020938203197</v>
      </c>
      <c r="X5" s="151">
        <v>90.294386274372499</v>
      </c>
      <c r="Y5" s="151">
        <v>95.094967555094797</v>
      </c>
      <c r="Z5" s="151">
        <v>92.620480902627804</v>
      </c>
      <c r="AA5" s="151">
        <v>92.757850318282806</v>
      </c>
      <c r="AB5" s="151">
        <v>93.214508286721397</v>
      </c>
      <c r="AC5" s="151">
        <v>97.159778246102803</v>
      </c>
      <c r="AD5" s="151">
        <v>102.28114487254599</v>
      </c>
      <c r="AE5" s="151">
        <v>106.69214625622</v>
      </c>
      <c r="AF5" s="151">
        <v>111.906322764769</v>
      </c>
      <c r="AG5" s="151">
        <v>115.45352734672799</v>
      </c>
      <c r="AH5" s="151">
        <v>120.704141799461</v>
      </c>
      <c r="AI5" s="151">
        <v>125.087903927526</v>
      </c>
      <c r="AJ5" s="151">
        <v>120.996749265925</v>
      </c>
      <c r="AK5" s="151">
        <v>125.085849948779</v>
      </c>
      <c r="AL5" s="151">
        <v>126.170018622444</v>
      </c>
      <c r="AM5" s="151">
        <v>133.00249563465499</v>
      </c>
      <c r="AN5" s="151">
        <v>140.628782379608</v>
      </c>
      <c r="AO5" s="151">
        <v>145.15822210457699</v>
      </c>
      <c r="AP5" s="151">
        <v>142.678880586753</v>
      </c>
      <c r="AQ5" s="151">
        <v>150.99839370177</v>
      </c>
      <c r="AR5" s="151">
        <v>155.672290950762</v>
      </c>
      <c r="AS5" s="151">
        <v>153.239994636322</v>
      </c>
      <c r="AT5" s="151">
        <v>153.15251220457199</v>
      </c>
      <c r="AU5" s="151">
        <v>160.63037896775199</v>
      </c>
      <c r="AV5" s="151">
        <v>170.13081963427999</v>
      </c>
      <c r="AW5" s="151">
        <v>182.91294336076399</v>
      </c>
      <c r="AX5" s="151">
        <v>195.40962258959601</v>
      </c>
      <c r="AY5" s="151">
        <v>209.77701033853899</v>
      </c>
      <c r="AZ5" s="151">
        <v>216.074423995769</v>
      </c>
      <c r="BA5" s="151">
        <v>218.844940846551</v>
      </c>
      <c r="BB5" s="151">
        <v>236.623853911201</v>
      </c>
      <c r="BC5" s="151">
        <v>257.74506725600298</v>
      </c>
      <c r="BD5" s="151">
        <v>263.46216233794098</v>
      </c>
      <c r="BE5" s="194">
        <v>252.18680049080399</v>
      </c>
      <c r="BF5" s="153">
        <v>-4.54122015661916E-2</v>
      </c>
      <c r="BG5" s="153">
        <v>5.5745922301329499E-2</v>
      </c>
      <c r="BH5" s="153">
        <v>6.0547136119483702E-2</v>
      </c>
    </row>
    <row r="6" spans="1:62">
      <c r="A6" s="144" t="s">
        <v>256</v>
      </c>
      <c r="B6" s="151">
        <v>18.053894057433901</v>
      </c>
      <c r="C6" s="151">
        <v>18.4895418904268</v>
      </c>
      <c r="D6" s="151">
        <v>20.4637609358848</v>
      </c>
      <c r="E6" s="151">
        <v>21.9006656077452</v>
      </c>
      <c r="F6" s="151">
        <v>22.965008950407199</v>
      </c>
      <c r="G6" s="151">
        <v>24.179006882989199</v>
      </c>
      <c r="H6" s="151">
        <v>24.107319163956301</v>
      </c>
      <c r="I6" s="151">
        <v>25.097617426820999</v>
      </c>
      <c r="J6" s="151">
        <v>25.859389103194399</v>
      </c>
      <c r="K6" s="151">
        <v>32.416192673272299</v>
      </c>
      <c r="L6" s="151">
        <v>40.154693290976503</v>
      </c>
      <c r="M6" s="151">
        <v>44.773750850919001</v>
      </c>
      <c r="N6" s="151">
        <v>54.365702291808503</v>
      </c>
      <c r="O6" s="151">
        <v>66.6923089529284</v>
      </c>
      <c r="P6" s="151">
        <v>80.659911000176507</v>
      </c>
      <c r="Q6" s="151">
        <v>107.18790257923</v>
      </c>
      <c r="R6" s="151">
        <v>127.99533948516201</v>
      </c>
      <c r="S6" s="151">
        <v>151.01307894006999</v>
      </c>
      <c r="T6" s="151">
        <v>147.12454932808899</v>
      </c>
      <c r="U6" s="151">
        <v>148.31125028363999</v>
      </c>
      <c r="V6" s="151">
        <v>145.85386380253601</v>
      </c>
      <c r="W6" s="151">
        <v>136.88176386052501</v>
      </c>
      <c r="X6" s="151">
        <v>143.03522048256599</v>
      </c>
      <c r="Y6" s="151">
        <v>142.69090840329801</v>
      </c>
      <c r="Z6" s="151">
        <v>143.06522073469</v>
      </c>
      <c r="AA6" s="151">
        <v>145.16869884556201</v>
      </c>
      <c r="AB6" s="151">
        <v>152.81729610192301</v>
      </c>
      <c r="AC6" s="151">
        <v>153.031688593404</v>
      </c>
      <c r="AD6" s="151">
        <v>153.27678807221</v>
      </c>
      <c r="AE6" s="151">
        <v>154.17297446599599</v>
      </c>
      <c r="AF6" s="151">
        <v>150.21331468283</v>
      </c>
      <c r="AG6" s="151">
        <v>162.35968225421601</v>
      </c>
      <c r="AH6" s="151">
        <v>169.61947710434501</v>
      </c>
      <c r="AI6" s="151">
        <v>173.47418314327999</v>
      </c>
      <c r="AJ6" s="151">
        <v>165.492191352335</v>
      </c>
      <c r="AK6" s="151">
        <v>170.32185178933901</v>
      </c>
      <c r="AL6" s="151">
        <v>175.86720718074801</v>
      </c>
      <c r="AM6" s="151">
        <v>177.82086108993801</v>
      </c>
      <c r="AN6" s="151">
        <v>188.20013108482399</v>
      </c>
      <c r="AO6" s="151">
        <v>190.042684573136</v>
      </c>
      <c r="AP6" s="151">
        <v>186.491377262345</v>
      </c>
      <c r="AQ6" s="151">
        <v>182.54516868217701</v>
      </c>
      <c r="AR6" s="151">
        <v>172.23128078250099</v>
      </c>
      <c r="AS6" s="151">
        <v>156.896261690388</v>
      </c>
      <c r="AT6" s="151">
        <v>146.66416283951</v>
      </c>
      <c r="AU6" s="151">
        <v>145.60051915042101</v>
      </c>
      <c r="AV6" s="151">
        <v>144.51853122700001</v>
      </c>
      <c r="AW6" s="151">
        <v>143.857277858515</v>
      </c>
      <c r="AX6" s="151">
        <v>141.84564572686801</v>
      </c>
      <c r="AY6" s="151">
        <v>137.09767748911199</v>
      </c>
      <c r="AZ6" s="151">
        <v>127.51507621720501</v>
      </c>
      <c r="BA6" s="151">
        <v>121.35055869793401</v>
      </c>
      <c r="BB6" s="151">
        <v>109.471691054234</v>
      </c>
      <c r="BC6" s="151">
        <v>102.290672334978</v>
      </c>
      <c r="BD6" s="151">
        <v>94.9184124779607</v>
      </c>
      <c r="BE6" s="194">
        <v>95.053070205851398</v>
      </c>
      <c r="BF6" s="153">
        <v>-1.3174484374231001E-3</v>
      </c>
      <c r="BG6" s="153">
        <v>-4.25796684115907E-2</v>
      </c>
      <c r="BH6" s="153">
        <v>2.2821143569480298E-2</v>
      </c>
    </row>
    <row r="7" spans="1:62">
      <c r="A7" s="144" t="s">
        <v>92</v>
      </c>
      <c r="B7" s="151">
        <v>427.694441874223</v>
      </c>
      <c r="C7" s="151">
        <v>454.538860839802</v>
      </c>
      <c r="D7" s="151">
        <v>484.22163039515101</v>
      </c>
      <c r="E7" s="151">
        <v>502.88033200207701</v>
      </c>
      <c r="F7" s="151">
        <v>511.35172358714902</v>
      </c>
      <c r="G7" s="151">
        <v>533.48984897197795</v>
      </c>
      <c r="H7" s="151">
        <v>525.88784979898298</v>
      </c>
      <c r="I7" s="151">
        <v>527.88788946866396</v>
      </c>
      <c r="J7" s="151">
        <v>514.65228662062805</v>
      </c>
      <c r="K7" s="151">
        <v>491.40630301585202</v>
      </c>
      <c r="L7" s="151">
        <v>469.77040174938702</v>
      </c>
      <c r="M7" s="151">
        <v>457.97983431165397</v>
      </c>
      <c r="N7" s="151">
        <v>462.80377728814801</v>
      </c>
      <c r="O7" s="151">
        <v>484.20565930410902</v>
      </c>
      <c r="P7" s="151">
        <v>476.99132891861501</v>
      </c>
      <c r="Q7" s="151">
        <v>480.19339543879602</v>
      </c>
      <c r="R7" s="151">
        <v>478.796700292168</v>
      </c>
      <c r="S7" s="151">
        <v>480.723248898333</v>
      </c>
      <c r="T7" s="151">
        <v>482.96264854097001</v>
      </c>
      <c r="U7" s="151">
        <v>496.136581943522</v>
      </c>
      <c r="V7" s="151">
        <v>498.70513480785701</v>
      </c>
      <c r="W7" s="151">
        <v>482.329481570464</v>
      </c>
      <c r="X7" s="151">
        <v>467.26028940346998</v>
      </c>
      <c r="Y7" s="151">
        <v>459.06196218957098</v>
      </c>
      <c r="Z7" s="151">
        <v>429.03308969684502</v>
      </c>
      <c r="AA7" s="151">
        <v>416.61725086020601</v>
      </c>
      <c r="AB7" s="151">
        <v>422.89670770503102</v>
      </c>
      <c r="AC7" s="151">
        <v>413.03186607347698</v>
      </c>
      <c r="AD7" s="151">
        <v>397.00649521906598</v>
      </c>
      <c r="AE7" s="151">
        <v>387.499362970699</v>
      </c>
      <c r="AF7" s="151">
        <v>383.553754789989</v>
      </c>
      <c r="AG7" s="151">
        <v>382.05795272911701</v>
      </c>
      <c r="AH7" s="151">
        <v>379.95006403554299</v>
      </c>
      <c r="AI7" s="151">
        <v>368.12954108464402</v>
      </c>
      <c r="AJ7" s="151">
        <v>352.62596458969699</v>
      </c>
      <c r="AK7" s="151">
        <v>347.58088554703198</v>
      </c>
      <c r="AL7" s="151">
        <v>344.508595400876</v>
      </c>
      <c r="AM7" s="151">
        <v>341.90467522057401</v>
      </c>
      <c r="AN7" s="151">
        <v>332.55429076168099</v>
      </c>
      <c r="AO7" s="151">
        <v>325.35698395258902</v>
      </c>
      <c r="AP7" s="151">
        <v>308.98818447680299</v>
      </c>
      <c r="AQ7" s="151">
        <v>304.50318103271297</v>
      </c>
      <c r="AR7" s="151">
        <v>304.97655002943401</v>
      </c>
      <c r="AS7" s="151">
        <v>302.222140691714</v>
      </c>
      <c r="AT7" s="151">
        <v>322.58634713817202</v>
      </c>
      <c r="AU7" s="151">
        <v>333.145110619082</v>
      </c>
      <c r="AV7" s="151">
        <v>346.075191027887</v>
      </c>
      <c r="AW7" s="151">
        <v>395.11880749862001</v>
      </c>
      <c r="AX7" s="151">
        <v>448.51312590268702</v>
      </c>
      <c r="AY7" s="151">
        <v>524.52639911951599</v>
      </c>
      <c r="AZ7" s="151">
        <v>567.39327986621697</v>
      </c>
      <c r="BA7" s="151">
        <v>542.94946352935699</v>
      </c>
      <c r="BB7" s="151">
        <v>574.857609154903</v>
      </c>
      <c r="BC7" s="151">
        <v>670.23989827821299</v>
      </c>
      <c r="BD7" s="151">
        <v>747.84322975941598</v>
      </c>
      <c r="BE7" s="194">
        <v>712.72853161232001</v>
      </c>
      <c r="BF7" s="153">
        <v>-4.9558573758576897E-2</v>
      </c>
      <c r="BG7" s="153">
        <v>8.7718357864456697E-2</v>
      </c>
      <c r="BH7" s="153">
        <v>0.17111788299699099</v>
      </c>
    </row>
    <row r="8" spans="1:62" s="145" customFormat="1">
      <c r="A8" s="154" t="s">
        <v>257</v>
      </c>
      <c r="B8" s="155">
        <v>489.62251359769499</v>
      </c>
      <c r="C8" s="155">
        <v>521.24055688164503</v>
      </c>
      <c r="D8" s="155">
        <v>557.38653132191598</v>
      </c>
      <c r="E8" s="155">
        <v>581.90033377919895</v>
      </c>
      <c r="F8" s="155">
        <v>596.53477583863196</v>
      </c>
      <c r="G8" s="155">
        <v>627.73674497446098</v>
      </c>
      <c r="H8" s="155">
        <v>625.158942149729</v>
      </c>
      <c r="I8" s="155">
        <v>639.698654180836</v>
      </c>
      <c r="J8" s="155">
        <v>640.82628749139803</v>
      </c>
      <c r="K8" s="155">
        <v>618.20904347483804</v>
      </c>
      <c r="L8" s="155">
        <v>591.50089543904301</v>
      </c>
      <c r="M8" s="155">
        <v>578.05821104046697</v>
      </c>
      <c r="N8" s="155">
        <v>592.74380103475903</v>
      </c>
      <c r="O8" s="155">
        <v>626.08784324340195</v>
      </c>
      <c r="P8" s="155">
        <v>643.92580736146203</v>
      </c>
      <c r="Q8" s="155">
        <v>670.65078293344902</v>
      </c>
      <c r="R8" s="155">
        <v>682.15364267716598</v>
      </c>
      <c r="S8" s="155">
        <v>706.30046795602004</v>
      </c>
      <c r="T8" s="155">
        <v>708.64769088039498</v>
      </c>
      <c r="U8" s="155">
        <v>728.26350164507403</v>
      </c>
      <c r="V8" s="155">
        <v>730.24422602488505</v>
      </c>
      <c r="W8" s="155">
        <v>704.94726636919199</v>
      </c>
      <c r="X8" s="155">
        <v>700.58989616040799</v>
      </c>
      <c r="Y8" s="155">
        <v>696.84783814796401</v>
      </c>
      <c r="Z8" s="155">
        <v>664.71879133416303</v>
      </c>
      <c r="AA8" s="155">
        <v>654.54380002405003</v>
      </c>
      <c r="AB8" s="155">
        <v>668.92851209367495</v>
      </c>
      <c r="AC8" s="155">
        <v>663.22333291298298</v>
      </c>
      <c r="AD8" s="155">
        <v>652.56442816382196</v>
      </c>
      <c r="AE8" s="155">
        <v>648.36448369291497</v>
      </c>
      <c r="AF8" s="155">
        <v>645.67339223758802</v>
      </c>
      <c r="AG8" s="155">
        <v>659.871162330061</v>
      </c>
      <c r="AH8" s="155">
        <v>670.27368293934796</v>
      </c>
      <c r="AI8" s="155">
        <v>666.69162815544996</v>
      </c>
      <c r="AJ8" s="155">
        <v>639.11490520795803</v>
      </c>
      <c r="AK8" s="155">
        <v>642.98858728514904</v>
      </c>
      <c r="AL8" s="155">
        <v>646.54582120406803</v>
      </c>
      <c r="AM8" s="155">
        <v>652.728031945167</v>
      </c>
      <c r="AN8" s="155">
        <v>661.38320422611196</v>
      </c>
      <c r="AO8" s="155">
        <v>660.55789063030102</v>
      </c>
      <c r="AP8" s="155">
        <v>638.15844232590098</v>
      </c>
      <c r="AQ8" s="155">
        <v>638.04674341665998</v>
      </c>
      <c r="AR8" s="155">
        <v>632.88012176269694</v>
      </c>
      <c r="AS8" s="155">
        <v>612.35839701842394</v>
      </c>
      <c r="AT8" s="155">
        <v>622.40302218225497</v>
      </c>
      <c r="AU8" s="155">
        <v>639.37600873725501</v>
      </c>
      <c r="AV8" s="155">
        <v>660.72454188916697</v>
      </c>
      <c r="AW8" s="155">
        <v>721.88902871790003</v>
      </c>
      <c r="AX8" s="155">
        <v>785.76839421915201</v>
      </c>
      <c r="AY8" s="155">
        <v>871.40108694716798</v>
      </c>
      <c r="AZ8" s="155">
        <v>910.982780079191</v>
      </c>
      <c r="BA8" s="155">
        <v>883.14496307384195</v>
      </c>
      <c r="BB8" s="155">
        <v>920.95315412033801</v>
      </c>
      <c r="BC8" s="155">
        <v>1030.2756378691899</v>
      </c>
      <c r="BD8" s="155">
        <v>1106.2238045753199</v>
      </c>
      <c r="BE8" s="155">
        <v>1059.9684023089801</v>
      </c>
      <c r="BF8" s="156">
        <v>-4.4431778265801102E-2</v>
      </c>
      <c r="BG8" s="156">
        <v>5.9197947909188899E-2</v>
      </c>
      <c r="BH8" s="156">
        <v>0.25448616268595498</v>
      </c>
    </row>
    <row r="9" spans="1:62">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1"/>
      <c r="AS9" s="151"/>
      <c r="AT9" s="151"/>
      <c r="AU9" s="151"/>
      <c r="AV9" s="151"/>
      <c r="AW9" s="151"/>
      <c r="AX9" s="151"/>
      <c r="AY9" s="151"/>
      <c r="AZ9" s="151"/>
      <c r="BA9" s="151"/>
      <c r="BB9" s="151"/>
      <c r="BC9" s="151"/>
      <c r="BD9" s="151"/>
      <c r="BE9" s="194"/>
      <c r="BF9" s="153"/>
      <c r="BG9" s="153"/>
      <c r="BH9" s="153"/>
    </row>
    <row r="10" spans="1:62">
      <c r="A10" s="144" t="s">
        <v>258</v>
      </c>
      <c r="B10" s="151">
        <v>13.764758620689699</v>
      </c>
      <c r="C10" s="151">
        <v>14.6439655172414</v>
      </c>
      <c r="D10" s="151">
        <v>15.962275862068999</v>
      </c>
      <c r="E10" s="151">
        <v>17.487586206896601</v>
      </c>
      <c r="F10" s="151">
        <v>18.1067586206897</v>
      </c>
      <c r="G10" s="151">
        <v>20.000517241379299</v>
      </c>
      <c r="H10" s="151">
        <v>21.5708620689655</v>
      </c>
      <c r="I10" s="151">
        <v>22.2180344827586</v>
      </c>
      <c r="J10" s="151">
        <v>21.601172413793101</v>
      </c>
      <c r="K10" s="151">
        <v>21.1447586206897</v>
      </c>
      <c r="L10" s="151">
        <v>20.260551724137901</v>
      </c>
      <c r="M10" s="151">
        <v>20.414137931034499</v>
      </c>
      <c r="N10" s="151">
        <v>22.061965517241401</v>
      </c>
      <c r="O10" s="151">
        <v>23.209862068965499</v>
      </c>
      <c r="P10" s="151">
        <v>24.2781034482759</v>
      </c>
      <c r="Q10" s="151">
        <v>25.2670344827586</v>
      </c>
      <c r="R10" s="151">
        <v>25.736379310344802</v>
      </c>
      <c r="S10" s="151">
        <v>25.571310344827602</v>
      </c>
      <c r="T10" s="151">
        <v>25.667310344827602</v>
      </c>
      <c r="U10" s="151">
        <v>25.1417586206897</v>
      </c>
      <c r="V10" s="151">
        <v>24.158620689655201</v>
      </c>
      <c r="W10" s="151">
        <v>22.868655172413799</v>
      </c>
      <c r="X10" s="151">
        <v>22.572586206896499</v>
      </c>
      <c r="Y10" s="151">
        <v>23.719758620689699</v>
      </c>
      <c r="Z10" s="151">
        <v>24.2299655172414</v>
      </c>
      <c r="AA10" s="151">
        <v>25.4365517241379</v>
      </c>
      <c r="AB10" s="151">
        <v>25.882000000000001</v>
      </c>
      <c r="AC10" s="151">
        <v>29.040448275862101</v>
      </c>
      <c r="AD10" s="151">
        <v>31.067827586206899</v>
      </c>
      <c r="AE10" s="151">
        <v>34.511000000000003</v>
      </c>
      <c r="AF10" s="151">
        <v>37.4569310344828</v>
      </c>
      <c r="AG10" s="151">
        <v>40.816000000000003</v>
      </c>
      <c r="AH10" s="151">
        <v>43.385586206896598</v>
      </c>
      <c r="AI10" s="151">
        <v>44.0280689655172</v>
      </c>
      <c r="AJ10" s="151">
        <v>41.688864354238397</v>
      </c>
      <c r="AK10" s="151">
        <v>41.347472470874401</v>
      </c>
      <c r="AL10" s="151">
        <v>43.929170951818698</v>
      </c>
      <c r="AM10" s="151">
        <v>43.274054114454799</v>
      </c>
      <c r="AN10" s="151">
        <v>43.094021579079602</v>
      </c>
      <c r="AO10" s="151">
        <v>41.025835723634302</v>
      </c>
      <c r="AP10" s="151">
        <v>39.369076661885103</v>
      </c>
      <c r="AQ10" s="151">
        <v>39.433167781697698</v>
      </c>
      <c r="AR10" s="151">
        <v>38.214468714503099</v>
      </c>
      <c r="AS10" s="151">
        <v>37.804794196333397</v>
      </c>
      <c r="AT10" s="151">
        <v>34.043661370416501</v>
      </c>
      <c r="AU10" s="151">
        <v>33.278526248337002</v>
      </c>
      <c r="AV10" s="151">
        <v>31.185337295536598</v>
      </c>
      <c r="AW10" s="151">
        <v>30.8407467199794</v>
      </c>
      <c r="AX10" s="151">
        <v>30.185947770314701</v>
      </c>
      <c r="AY10" s="151">
        <v>29.786304925728</v>
      </c>
      <c r="AZ10" s="151">
        <v>30.045688435394599</v>
      </c>
      <c r="BA10" s="151">
        <v>28.6307966612966</v>
      </c>
      <c r="BB10" s="151">
        <v>27.240149041515</v>
      </c>
      <c r="BC10" s="151">
        <v>27.542351140787002</v>
      </c>
      <c r="BD10" s="151">
        <v>28.8348342311977</v>
      </c>
      <c r="BE10" s="194">
        <v>27.642835179575599</v>
      </c>
      <c r="BF10" s="153">
        <v>-4.3958148451087802E-2</v>
      </c>
      <c r="BG10" s="153">
        <v>-1.6468849016526E-2</v>
      </c>
      <c r="BH10" s="153">
        <v>6.6367252413246196E-3</v>
      </c>
    </row>
    <row r="11" spans="1:62">
      <c r="A11" s="144" t="s">
        <v>259</v>
      </c>
      <c r="B11" s="151">
        <v>5.0451912790697699</v>
      </c>
      <c r="C11" s="151">
        <v>6.1592901162790703</v>
      </c>
      <c r="D11" s="151">
        <v>7.7508598837209304</v>
      </c>
      <c r="E11" s="151">
        <v>8.5168625581395307</v>
      </c>
      <c r="F11" s="151">
        <v>9.2893773255814001</v>
      </c>
      <c r="G11" s="151">
        <v>8.7927371089820401</v>
      </c>
      <c r="H11" s="151">
        <v>9.2039482905955907</v>
      </c>
      <c r="I11" s="151">
        <v>9.0281288024520805</v>
      </c>
      <c r="J11" s="151">
        <v>9.1558473934146996</v>
      </c>
      <c r="K11" s="151">
        <v>9.5538351658765794</v>
      </c>
      <c r="L11" s="151">
        <v>9.3109717034417407</v>
      </c>
      <c r="M11" s="151">
        <v>9.0676291279912604</v>
      </c>
      <c r="N11" s="151">
        <v>8.7377290162797596</v>
      </c>
      <c r="O11" s="151">
        <v>8.6883214863134306</v>
      </c>
      <c r="P11" s="151">
        <v>9.0005870313536995</v>
      </c>
      <c r="Q11" s="151">
        <v>9.8809551091738008</v>
      </c>
      <c r="R11" s="151">
        <v>11.5400883394041</v>
      </c>
      <c r="S11" s="151">
        <v>14.0621983453391</v>
      </c>
      <c r="T11" s="151">
        <v>17.8289631607676</v>
      </c>
      <c r="U11" s="151">
        <v>24.9559813815852</v>
      </c>
      <c r="V11" s="151">
        <v>29.470461806854701</v>
      </c>
      <c r="W11" s="151">
        <v>30.986360499261899</v>
      </c>
      <c r="X11" s="151">
        <v>30.826442576756399</v>
      </c>
      <c r="Y11" s="151">
        <v>30.124096672117599</v>
      </c>
      <c r="Z11" s="151">
        <v>32.172448131339998</v>
      </c>
      <c r="AA11" s="151">
        <v>34.127761948563602</v>
      </c>
      <c r="AB11" s="151">
        <v>33.730057384859798</v>
      </c>
      <c r="AC11" s="151">
        <v>34.2407859897462</v>
      </c>
      <c r="AD11" s="151">
        <v>34.946269428651199</v>
      </c>
      <c r="AE11" s="151">
        <v>36.240051415532101</v>
      </c>
      <c r="AF11" s="151">
        <v>37.503994192804299</v>
      </c>
      <c r="AG11" s="151">
        <v>42.533312854220902</v>
      </c>
      <c r="AH11" s="151">
        <v>45.596169627330298</v>
      </c>
      <c r="AI11" s="151">
        <v>52.679210487191703</v>
      </c>
      <c r="AJ11" s="151">
        <v>59.496580264545003</v>
      </c>
      <c r="AK11" s="151">
        <v>67.089034532315793</v>
      </c>
      <c r="AL11" s="151">
        <v>70.227112598325903</v>
      </c>
      <c r="AM11" s="151">
        <v>78.606672542191106</v>
      </c>
      <c r="AN11" s="151">
        <v>81.514975953524399</v>
      </c>
      <c r="AO11" s="151">
        <v>80.904117301748897</v>
      </c>
      <c r="AP11" s="151">
        <v>88.981417027536807</v>
      </c>
      <c r="AQ11" s="151">
        <v>94.035510696022399</v>
      </c>
      <c r="AR11" s="151">
        <v>95.010539171621403</v>
      </c>
      <c r="AS11" s="151">
        <v>98.788841848710504</v>
      </c>
      <c r="AT11" s="151">
        <v>105.683779281707</v>
      </c>
      <c r="AU11" s="151">
        <v>111.267810783933</v>
      </c>
      <c r="AV11" s="151">
        <v>113.847412670693</v>
      </c>
      <c r="AW11" s="151">
        <v>111.948052426058</v>
      </c>
      <c r="AX11" s="151">
        <v>109.713514048078</v>
      </c>
      <c r="AY11" s="151">
        <v>122.454769328498</v>
      </c>
      <c r="AZ11" s="151">
        <v>132.192571486601</v>
      </c>
      <c r="BA11" s="151">
        <v>136.199991967974</v>
      </c>
      <c r="BB11" s="151">
        <v>142.31660550733</v>
      </c>
      <c r="BC11" s="151">
        <v>140.22326358652299</v>
      </c>
      <c r="BD11" s="151">
        <v>150.77442330460201</v>
      </c>
      <c r="BE11" s="194">
        <v>159.19088529939</v>
      </c>
      <c r="BF11" s="153">
        <v>5.2936791571213802E-2</v>
      </c>
      <c r="BG11" s="153">
        <v>3.6172194913357103E-2</v>
      </c>
      <c r="BH11" s="153">
        <v>3.8219891693160701E-2</v>
      </c>
    </row>
    <row r="12" spans="1:62">
      <c r="A12" s="144" t="s">
        <v>261</v>
      </c>
      <c r="B12" s="151">
        <v>10.6545456038215</v>
      </c>
      <c r="C12" s="151">
        <v>10.4438673931433</v>
      </c>
      <c r="D12" s="151">
        <v>10.0751805244564</v>
      </c>
      <c r="E12" s="151">
        <v>9.2577621137483206</v>
      </c>
      <c r="F12" s="151">
        <v>11.233910683186499</v>
      </c>
      <c r="G12" s="151">
        <v>11.7599251380803</v>
      </c>
      <c r="H12" s="151">
        <v>11.6757900681694</v>
      </c>
      <c r="I12" s="151">
        <v>10.5774254963427</v>
      </c>
      <c r="J12" s="151">
        <v>9.9479563118873493</v>
      </c>
      <c r="K12" s="151">
        <v>9.0737779519331205</v>
      </c>
      <c r="L12" s="151">
        <v>8.4994473553266694</v>
      </c>
      <c r="M12" s="151">
        <v>7.9417811315121698</v>
      </c>
      <c r="N12" s="151">
        <v>7.4672603373637898</v>
      </c>
      <c r="O12" s="151">
        <v>7.0985734686769204</v>
      </c>
      <c r="P12" s="151">
        <v>6.6772170473205001</v>
      </c>
      <c r="Q12" s="151">
        <v>6.8011384982833301</v>
      </c>
      <c r="R12" s="151">
        <v>7.2565821266855801</v>
      </c>
      <c r="S12" s="151">
        <v>7.6464730308006201</v>
      </c>
      <c r="T12" s="151">
        <v>8.2046340747375197</v>
      </c>
      <c r="U12" s="151">
        <v>9.0193203164651408</v>
      </c>
      <c r="V12" s="151">
        <v>9.5213728914763394</v>
      </c>
      <c r="W12" s="151">
        <v>16.052397422500899</v>
      </c>
      <c r="X12" s="151">
        <v>20.361039259590999</v>
      </c>
      <c r="Y12" s="151">
        <v>19.9943121062845</v>
      </c>
      <c r="Z12" s="151">
        <v>21.361760760312499</v>
      </c>
      <c r="AA12" s="151">
        <v>23.373465243568699</v>
      </c>
      <c r="AB12" s="151">
        <v>22.578194954470799</v>
      </c>
      <c r="AC12" s="151">
        <v>23.268770980743401</v>
      </c>
      <c r="AD12" s="151">
        <v>24.0317383937901</v>
      </c>
      <c r="AE12" s="151">
        <v>24.120907946459699</v>
      </c>
      <c r="AF12" s="151">
        <v>31.015584863412499</v>
      </c>
      <c r="AG12" s="151">
        <v>33.360582206299497</v>
      </c>
      <c r="AH12" s="151">
        <v>34.837703512962101</v>
      </c>
      <c r="AI12" s="151">
        <v>40.408859954222002</v>
      </c>
      <c r="AJ12" s="151">
        <v>43.705837736975703</v>
      </c>
      <c r="AK12" s="151">
        <v>36.283116883116897</v>
      </c>
      <c r="AL12" s="151">
        <v>31.8124098124098</v>
      </c>
      <c r="AM12" s="151">
        <v>30.4430014430014</v>
      </c>
      <c r="AN12" s="151">
        <v>28.494227994228002</v>
      </c>
      <c r="AO12" s="151">
        <v>27.9010303030303</v>
      </c>
      <c r="AP12" s="151">
        <v>27.7127076479076</v>
      </c>
      <c r="AQ12" s="151">
        <v>27.7783816738817</v>
      </c>
      <c r="AR12" s="151">
        <v>27.972479365079401</v>
      </c>
      <c r="AS12" s="151">
        <v>31.036497402597401</v>
      </c>
      <c r="AT12" s="151">
        <v>35.320372438672401</v>
      </c>
      <c r="AU12" s="151">
        <v>41.391136940836901</v>
      </c>
      <c r="AV12" s="151">
        <v>48.206583116883102</v>
      </c>
      <c r="AW12" s="151">
        <v>49.862573881673903</v>
      </c>
      <c r="AX12" s="151">
        <v>53.189490471774903</v>
      </c>
      <c r="AY12" s="151">
        <v>52.162821596491703</v>
      </c>
      <c r="AZ12" s="151">
        <v>52.963155699855697</v>
      </c>
      <c r="BA12" s="151">
        <v>46.787709477633499</v>
      </c>
      <c r="BB12" s="151">
        <v>44.981902112265502</v>
      </c>
      <c r="BC12" s="151">
        <v>45.5844962265381</v>
      </c>
      <c r="BD12" s="151">
        <v>46.656255394949497</v>
      </c>
      <c r="BE12" s="194">
        <v>41.266245262626299</v>
      </c>
      <c r="BF12" s="153">
        <v>-0.117942586470734</v>
      </c>
      <c r="BG12" s="153">
        <v>2.8225713917509901E-2</v>
      </c>
      <c r="BH12" s="153">
        <v>9.9075485481141898E-3</v>
      </c>
    </row>
    <row r="13" spans="1:62">
      <c r="A13" s="144" t="s">
        <v>262</v>
      </c>
      <c r="B13" s="151">
        <v>0.42878120411160098</v>
      </c>
      <c r="C13" s="151">
        <v>0.37518355359765099</v>
      </c>
      <c r="D13" s="151">
        <v>0.3215859030837</v>
      </c>
      <c r="E13" s="151">
        <v>0.26872246696035301</v>
      </c>
      <c r="F13" s="151">
        <v>0.21439060205579999</v>
      </c>
      <c r="G13" s="151">
        <v>0.21439060205579999</v>
      </c>
      <c r="H13" s="151">
        <v>0.21439060205579999</v>
      </c>
      <c r="I13" s="151">
        <v>4.1920704845814996</v>
      </c>
      <c r="J13" s="151">
        <v>11.201908957415601</v>
      </c>
      <c r="K13" s="151">
        <v>9.48678414096916</v>
      </c>
      <c r="L13" s="151">
        <v>8.6292217327459593</v>
      </c>
      <c r="M13" s="151">
        <v>10.103964757709299</v>
      </c>
      <c r="N13" s="151">
        <v>9.8398355612942403</v>
      </c>
      <c r="O13" s="151">
        <v>10.889656438300699</v>
      </c>
      <c r="P13" s="151">
        <v>11.532828244468099</v>
      </c>
      <c r="Q13" s="151">
        <v>11.0269801002582</v>
      </c>
      <c r="R13" s="151">
        <v>11.372035292926199</v>
      </c>
      <c r="S13" s="151">
        <v>11.372035292926199</v>
      </c>
      <c r="T13" s="151">
        <v>12.8191718568029</v>
      </c>
      <c r="U13" s="151">
        <v>13.9435899741759</v>
      </c>
      <c r="V13" s="151">
        <v>15.223301863385499</v>
      </c>
      <c r="W13" s="151">
        <v>15.866473669552899</v>
      </c>
      <c r="X13" s="151">
        <v>9.38892222391007</v>
      </c>
      <c r="Y13" s="151">
        <v>16.5011328877412</v>
      </c>
      <c r="Z13" s="151">
        <v>15.2403995138994</v>
      </c>
      <c r="AA13" s="151">
        <v>15.522755633196599</v>
      </c>
      <c r="AB13" s="151">
        <v>16.304588257633299</v>
      </c>
      <c r="AC13" s="151">
        <v>17.455699954428098</v>
      </c>
      <c r="AD13" s="151">
        <v>18.7258159147299</v>
      </c>
      <c r="AE13" s="151">
        <v>20.601733682718098</v>
      </c>
      <c r="AF13" s="151">
        <v>20.999049369588299</v>
      </c>
      <c r="AG13" s="151">
        <v>20.926899255658501</v>
      </c>
      <c r="AH13" s="151">
        <v>21.0841125373437</v>
      </c>
      <c r="AI13" s="151">
        <v>20.440940731176301</v>
      </c>
      <c r="AJ13" s="151">
        <v>20.333745430148401</v>
      </c>
      <c r="AK13" s="151">
        <v>21.592452529241999</v>
      </c>
      <c r="AL13" s="151">
        <v>21.908640310901799</v>
      </c>
      <c r="AM13" s="151">
        <v>21.073210035951199</v>
      </c>
      <c r="AN13" s="151">
        <v>22.466748949313899</v>
      </c>
      <c r="AO13" s="151">
        <v>28.332706972504901</v>
      </c>
      <c r="AP13" s="151">
        <v>28.5768811079042</v>
      </c>
      <c r="AQ13" s="151">
        <v>28.774099958124498</v>
      </c>
      <c r="AR13" s="151">
        <v>27.456051034482801</v>
      </c>
      <c r="AS13" s="151">
        <v>27.188947794825101</v>
      </c>
      <c r="AT13" s="151">
        <v>26.114913413337401</v>
      </c>
      <c r="AU13" s="151">
        <v>26.116052723175901</v>
      </c>
      <c r="AV13" s="151">
        <v>26.809280549546799</v>
      </c>
      <c r="AW13" s="151">
        <v>27.098113548954402</v>
      </c>
      <c r="AX13" s="151">
        <v>28.242779700795001</v>
      </c>
      <c r="AY13" s="151">
        <v>29.829981578267301</v>
      </c>
      <c r="AZ13" s="151">
        <v>29.1086085345081</v>
      </c>
      <c r="BA13" s="151">
        <v>29.473041226138001</v>
      </c>
      <c r="BB13" s="151">
        <v>28.477105596182099</v>
      </c>
      <c r="BC13" s="151">
        <v>27.722829847723901</v>
      </c>
      <c r="BD13" s="151">
        <v>28.4605114800294</v>
      </c>
      <c r="BE13" s="194">
        <v>25.763542077826699</v>
      </c>
      <c r="BF13" s="153">
        <v>-9.7235132109764297E-2</v>
      </c>
      <c r="BG13" s="153">
        <v>8.6381975646854202E-3</v>
      </c>
      <c r="BH13" s="153">
        <v>6.1855286877439096E-3</v>
      </c>
    </row>
    <row r="14" spans="1:62">
      <c r="A14" s="144" t="s">
        <v>263</v>
      </c>
      <c r="B14" s="151">
        <v>3.3941650880568299</v>
      </c>
      <c r="C14" s="151">
        <v>3.3941650880568299</v>
      </c>
      <c r="D14" s="151">
        <v>3.81190471609689</v>
      </c>
      <c r="E14" s="151">
        <v>3.9794298357259099</v>
      </c>
      <c r="F14" s="151">
        <v>3.8641221696018899</v>
      </c>
      <c r="G14" s="151">
        <v>3.8626915544373701</v>
      </c>
      <c r="H14" s="151">
        <v>3.2992959893443801</v>
      </c>
      <c r="I14" s="151">
        <v>3.4506982191307798</v>
      </c>
      <c r="J14" s="151">
        <v>3.7540885501455299</v>
      </c>
      <c r="K14" s="151">
        <v>4.0938596517192103</v>
      </c>
      <c r="L14" s="151">
        <v>3.79801645207439</v>
      </c>
      <c r="M14" s="151">
        <v>4.0373153075822596</v>
      </c>
      <c r="N14" s="151">
        <v>4.7962997138769703</v>
      </c>
      <c r="O14" s="151">
        <v>7.9150407725321896</v>
      </c>
      <c r="P14" s="151">
        <v>10.043980400572201</v>
      </c>
      <c r="Q14" s="151">
        <v>10.2448489270386</v>
      </c>
      <c r="R14" s="151">
        <v>10.1124935622318</v>
      </c>
      <c r="S14" s="151">
        <v>10.2220310443491</v>
      </c>
      <c r="T14" s="151">
        <v>8.9348084406294692</v>
      </c>
      <c r="U14" s="151">
        <v>9.6752121602289005</v>
      </c>
      <c r="V14" s="151">
        <v>9.8773796852646605</v>
      </c>
      <c r="W14" s="151">
        <v>9.3069316165951399</v>
      </c>
      <c r="X14" s="151">
        <v>8.5815859799713898</v>
      </c>
      <c r="Y14" s="151">
        <v>7.4352832618025797</v>
      </c>
      <c r="Z14" s="151">
        <v>6.8457274678111597</v>
      </c>
      <c r="AA14" s="151">
        <v>6.7675014306151704</v>
      </c>
      <c r="AB14" s="151">
        <v>6.0305343347639502</v>
      </c>
      <c r="AC14" s="151">
        <v>6.0877731044349099</v>
      </c>
      <c r="AD14" s="151">
        <v>6.6304771101573703</v>
      </c>
      <c r="AE14" s="151">
        <v>6.6842253218884098</v>
      </c>
      <c r="AF14" s="151">
        <v>6.3945972818311896</v>
      </c>
      <c r="AG14" s="151">
        <v>6.3183167381974297</v>
      </c>
      <c r="AH14" s="151">
        <v>6.2420872625918804</v>
      </c>
      <c r="AI14" s="151">
        <v>6.0296698090868697</v>
      </c>
      <c r="AJ14" s="151">
        <v>5.51456302721716</v>
      </c>
      <c r="AK14" s="151">
        <v>5.1610244573667297</v>
      </c>
      <c r="AL14" s="151">
        <v>5.0374967376320496</v>
      </c>
      <c r="AM14" s="151">
        <v>4.8976816215282897</v>
      </c>
      <c r="AN14" s="151">
        <v>4.7316782342794497</v>
      </c>
      <c r="AO14" s="151">
        <v>4.6898283302916504</v>
      </c>
      <c r="AP14" s="151">
        <v>5.32184436559172</v>
      </c>
      <c r="AQ14" s="151">
        <v>5.5400861267543604</v>
      </c>
      <c r="AR14" s="151">
        <v>5.4852238823092598</v>
      </c>
      <c r="AS14" s="151">
        <v>5.7012475615174001</v>
      </c>
      <c r="AT14" s="151">
        <v>6.89306157727993</v>
      </c>
      <c r="AU14" s="151">
        <v>7.2774474060508103</v>
      </c>
      <c r="AV14" s="151">
        <v>6.9678238933067096</v>
      </c>
      <c r="AW14" s="151">
        <v>6.8651271829075604</v>
      </c>
      <c r="AX14" s="151">
        <v>7.3144646890061704</v>
      </c>
      <c r="AY14" s="151">
        <v>7.5414272244344396</v>
      </c>
      <c r="AZ14" s="151">
        <v>6.5354120082514804</v>
      </c>
      <c r="BA14" s="151">
        <v>5.8488129093605297</v>
      </c>
      <c r="BB14" s="151">
        <v>5.6934459296308697</v>
      </c>
      <c r="BC14" s="151">
        <v>5.8578061560635302</v>
      </c>
      <c r="BD14" s="151">
        <v>6.10530189928593</v>
      </c>
      <c r="BE14" s="194">
        <v>5.3930949272101598</v>
      </c>
      <c r="BF14" s="153">
        <v>-0.119067364089293</v>
      </c>
      <c r="BG14" s="153">
        <v>-1.2062436399756999E-2</v>
      </c>
      <c r="BH14" s="153">
        <v>1.29481976069956E-3</v>
      </c>
    </row>
    <row r="15" spans="1:62">
      <c r="A15" s="144" t="s">
        <v>264</v>
      </c>
      <c r="B15" s="151">
        <v>6.6714597902097896</v>
      </c>
      <c r="C15" s="151">
        <v>7.5629116219601302</v>
      </c>
      <c r="D15" s="151">
        <v>8.8505642678217296</v>
      </c>
      <c r="E15" s="151">
        <v>9.4852103120759796</v>
      </c>
      <c r="F15" s="151">
        <v>7.7754409769335098</v>
      </c>
      <c r="G15" s="151">
        <v>6.9335142469470803</v>
      </c>
      <c r="H15" s="151">
        <v>6.3887381275440998</v>
      </c>
      <c r="I15" s="151">
        <v>7.00217096336499</v>
      </c>
      <c r="J15" s="151">
        <v>8.2211668928086805</v>
      </c>
      <c r="K15" s="151">
        <v>9.2611940298507491</v>
      </c>
      <c r="L15" s="151">
        <v>10.6974219810041</v>
      </c>
      <c r="M15" s="151">
        <v>10.5280868385346</v>
      </c>
      <c r="N15" s="151">
        <v>11.341248303934901</v>
      </c>
      <c r="O15" s="151">
        <v>11.3907734056988</v>
      </c>
      <c r="P15" s="151">
        <v>10.5983717774763</v>
      </c>
      <c r="Q15" s="151">
        <v>10.5280868385346</v>
      </c>
      <c r="R15" s="151">
        <v>9.3602442333785607</v>
      </c>
      <c r="S15" s="151">
        <v>8.7659430122116699</v>
      </c>
      <c r="T15" s="151">
        <v>7.9240162822252396</v>
      </c>
      <c r="U15" s="151">
        <v>8.4423337856173699</v>
      </c>
      <c r="V15" s="151">
        <v>8.6356919945725892</v>
      </c>
      <c r="W15" s="151">
        <v>8.2979858284335908</v>
      </c>
      <c r="X15" s="151">
        <v>7.6136039499472297</v>
      </c>
      <c r="Y15" s="151">
        <v>7.44481411126187</v>
      </c>
      <c r="Z15" s="151">
        <v>7.3433619779888399</v>
      </c>
      <c r="AA15" s="151">
        <v>7.3749479873360499</v>
      </c>
      <c r="AB15" s="151">
        <v>7.2443085997750201</v>
      </c>
      <c r="AC15" s="151">
        <v>6.9489840482900203</v>
      </c>
      <c r="AD15" s="151">
        <v>6.45268582785374</v>
      </c>
      <c r="AE15" s="151">
        <v>6.7634833553676801</v>
      </c>
      <c r="AF15" s="151">
        <v>6.7357926857553698</v>
      </c>
      <c r="AG15" s="151">
        <v>6.6756491667536402</v>
      </c>
      <c r="AH15" s="151">
        <v>6.4374748489487299</v>
      </c>
      <c r="AI15" s="151">
        <v>6.3969192933931698</v>
      </c>
      <c r="AJ15" s="151">
        <v>6.6445416275267002</v>
      </c>
      <c r="AK15" s="151">
        <v>6.5723261062418903</v>
      </c>
      <c r="AL15" s="151">
        <v>6.3254054411780203</v>
      </c>
      <c r="AM15" s="151">
        <v>7.2789108143465198</v>
      </c>
      <c r="AN15" s="151">
        <v>7.6689482223003198</v>
      </c>
      <c r="AO15" s="151">
        <v>7.1223565416213503</v>
      </c>
      <c r="AP15" s="151">
        <v>8.1089782989038497</v>
      </c>
      <c r="AQ15" s="151">
        <v>8.1814303776462207</v>
      </c>
      <c r="AR15" s="151">
        <v>7.1925007018910199</v>
      </c>
      <c r="AS15" s="151">
        <v>6.8861735478712296</v>
      </c>
      <c r="AT15" s="151">
        <v>6.8021953613400701</v>
      </c>
      <c r="AU15" s="151">
        <v>6.23178593203047</v>
      </c>
      <c r="AV15" s="151">
        <v>5.8766188742043797</v>
      </c>
      <c r="AW15" s="151">
        <v>5.1822631711314999</v>
      </c>
      <c r="AX15" s="151">
        <v>5.1083923797037798</v>
      </c>
      <c r="AY15" s="151">
        <v>5.0541626897271703</v>
      </c>
      <c r="AZ15" s="151">
        <v>4.8241422828605298</v>
      </c>
      <c r="BA15" s="151">
        <v>4.3313454109723004</v>
      </c>
      <c r="BB15" s="151">
        <v>4.3799267996832096</v>
      </c>
      <c r="BC15" s="151">
        <v>3.9007256726625399</v>
      </c>
      <c r="BD15" s="151">
        <v>3.6603209881016898</v>
      </c>
      <c r="BE15" s="194">
        <v>3.4338385495004702</v>
      </c>
      <c r="BF15" s="153">
        <v>-6.4438204165028795E-2</v>
      </c>
      <c r="BG15" s="153">
        <v>-6.0088405184889303E-2</v>
      </c>
      <c r="BH15" s="153">
        <v>8.2442494874554895E-4</v>
      </c>
    </row>
    <row r="16" spans="1:62">
      <c r="A16" s="144" t="s">
        <v>265</v>
      </c>
      <c r="B16" s="151">
        <v>184.11396184679299</v>
      </c>
      <c r="C16" s="151">
        <v>178.78590853267201</v>
      </c>
      <c r="D16" s="151">
        <v>187.92504246951199</v>
      </c>
      <c r="E16" s="151">
        <v>191.76238398573301</v>
      </c>
      <c r="F16" s="151">
        <v>190.80553087321201</v>
      </c>
      <c r="G16" s="151">
        <v>197.23806236673099</v>
      </c>
      <c r="H16" s="151">
        <v>189.876556086119</v>
      </c>
      <c r="I16" s="151">
        <v>173.812347609878</v>
      </c>
      <c r="J16" s="151">
        <v>181.43453814028399</v>
      </c>
      <c r="K16" s="151">
        <v>160.650215546021</v>
      </c>
      <c r="L16" s="151">
        <v>127.097796478894</v>
      </c>
      <c r="M16" s="151">
        <v>124.812680588258</v>
      </c>
      <c r="N16" s="151">
        <v>121.489917378512</v>
      </c>
      <c r="O16" s="151">
        <v>116.97508342917899</v>
      </c>
      <c r="P16" s="151">
        <v>127.368233078318</v>
      </c>
      <c r="Q16" s="151">
        <v>117.346330093951</v>
      </c>
      <c r="R16" s="151">
        <v>113.615355935781</v>
      </c>
      <c r="S16" s="151">
        <v>102.595024454754</v>
      </c>
      <c r="T16" s="151">
        <v>97.268925203430697</v>
      </c>
      <c r="U16" s="151">
        <v>97.604290913790194</v>
      </c>
      <c r="V16" s="151">
        <v>91.504040270436803</v>
      </c>
      <c r="W16" s="151">
        <v>98.944937034500299</v>
      </c>
      <c r="X16" s="151">
        <v>100.253500469538</v>
      </c>
      <c r="Y16" s="151">
        <v>105.195081376565</v>
      </c>
      <c r="Z16" s="151">
        <v>105.659697427879</v>
      </c>
      <c r="AA16" s="151">
        <v>117.797051894737</v>
      </c>
      <c r="AB16" s="151">
        <v>131.32541480035999</v>
      </c>
      <c r="AC16" s="151">
        <v>131.589960401132</v>
      </c>
      <c r="AD16" s="151">
        <v>136.13735843208701</v>
      </c>
      <c r="AE16" s="151">
        <v>144.47936666408199</v>
      </c>
      <c r="AF16" s="151">
        <v>155.32509364055801</v>
      </c>
      <c r="AG16" s="151">
        <v>165.17812030343401</v>
      </c>
      <c r="AH16" s="151">
        <v>171.51917854594501</v>
      </c>
      <c r="AI16" s="151">
        <v>177.76728102726801</v>
      </c>
      <c r="AJ16" s="151">
        <v>159.06319613968299</v>
      </c>
      <c r="AK16" s="151">
        <v>160.28740023493401</v>
      </c>
      <c r="AL16" s="151">
        <v>163.03252807915001</v>
      </c>
      <c r="AM16" s="151">
        <v>152.69766172528699</v>
      </c>
      <c r="AN16" s="151">
        <v>147.47643835505599</v>
      </c>
      <c r="AO16" s="151">
        <v>170.159750401835</v>
      </c>
      <c r="AP16" s="151">
        <v>169.409105766685</v>
      </c>
      <c r="AQ16" s="151">
        <v>171.142718445502</v>
      </c>
      <c r="AR16" s="151">
        <v>165.73528977292901</v>
      </c>
      <c r="AS16" s="151">
        <v>165.84415915413001</v>
      </c>
      <c r="AT16" s="151">
        <v>155.86256795634401</v>
      </c>
      <c r="AU16" s="151">
        <v>145.83505492112101</v>
      </c>
      <c r="AV16" s="151">
        <v>141.50678247413899</v>
      </c>
      <c r="AW16" s="151">
        <v>139.324997196992</v>
      </c>
      <c r="AX16" s="151">
        <v>137.78144472874999</v>
      </c>
      <c r="AY16" s="151">
        <v>138.51026821843399</v>
      </c>
      <c r="AZ16" s="151">
        <v>135.36407880437099</v>
      </c>
      <c r="BA16" s="151">
        <v>121.033032175587</v>
      </c>
      <c r="BB16" s="151">
        <v>107.58397490359501</v>
      </c>
      <c r="BC16" s="151">
        <v>75.628109422037497</v>
      </c>
      <c r="BD16" s="151">
        <v>46.6256043294295</v>
      </c>
      <c r="BE16" s="194">
        <v>27.390796841517901</v>
      </c>
      <c r="BF16" s="153">
        <v>-0.41414252980437999</v>
      </c>
      <c r="BG16" s="153">
        <v>-0.113684662674245</v>
      </c>
      <c r="BH16" s="153">
        <v>6.5762137493194399E-3</v>
      </c>
    </row>
    <row r="17" spans="1:60">
      <c r="A17" s="144" t="s">
        <v>389</v>
      </c>
      <c r="B17" s="151">
        <v>2.2059846771909002</v>
      </c>
      <c r="C17" s="151">
        <v>2.5259451211660799</v>
      </c>
      <c r="D17" s="151">
        <v>3.59075580077773</v>
      </c>
      <c r="E17" s="151">
        <v>3.9008517833689602</v>
      </c>
      <c r="F17" s="151">
        <v>3.85744678221009</v>
      </c>
      <c r="G17" s="151">
        <v>2.9554834539414401</v>
      </c>
      <c r="H17" s="151">
        <v>3.6482848626097701</v>
      </c>
      <c r="I17" s="151">
        <v>3.9908983750096598</v>
      </c>
      <c r="J17" s="151">
        <v>3.9949877675053398</v>
      </c>
      <c r="K17" s="151">
        <v>3.8056888022931301</v>
      </c>
      <c r="L17" s="151">
        <v>3.45883363350845</v>
      </c>
      <c r="M17" s="151">
        <v>3.4631887940478401</v>
      </c>
      <c r="N17" s="151">
        <v>3.0108106106658701</v>
      </c>
      <c r="O17" s="151">
        <v>2.91643886550579</v>
      </c>
      <c r="P17" s="151">
        <v>2.9547392296715902</v>
      </c>
      <c r="Q17" s="151">
        <v>3.63543289957361</v>
      </c>
      <c r="R17" s="151">
        <v>3.9473181644957198</v>
      </c>
      <c r="S17" s="151">
        <v>4.56184701113453</v>
      </c>
      <c r="T17" s="151">
        <v>4.5443074119165496</v>
      </c>
      <c r="U17" s="151">
        <v>4.4001619466545199</v>
      </c>
      <c r="V17" s="151">
        <v>4.2492809925202497</v>
      </c>
      <c r="W17" s="151">
        <v>4.1718444816150502</v>
      </c>
      <c r="X17" s="151">
        <v>3.99439004474727</v>
      </c>
      <c r="Y17" s="151">
        <v>3.5789554357575799</v>
      </c>
      <c r="Z17" s="151">
        <v>3.5290184393748101</v>
      </c>
      <c r="AA17" s="151">
        <v>3.5771103300451199</v>
      </c>
      <c r="AB17" s="151">
        <v>3.5760962936543401</v>
      </c>
      <c r="AC17" s="151">
        <v>3.5612220864777799</v>
      </c>
      <c r="AD17" s="151">
        <v>3.9175655052499798</v>
      </c>
      <c r="AE17" s="151">
        <v>4.2672392738557097</v>
      </c>
      <c r="AF17" s="151">
        <v>4.6308552922103496</v>
      </c>
      <c r="AG17" s="151">
        <v>4.9622057032817297</v>
      </c>
      <c r="AH17" s="151">
        <v>5.2818239995649101</v>
      </c>
      <c r="AI17" s="151">
        <v>6.1655729744866097</v>
      </c>
      <c r="AJ17" s="151">
        <v>6.1898167763876204</v>
      </c>
      <c r="AK17" s="151">
        <v>6.5054453894889797</v>
      </c>
      <c r="AL17" s="151">
        <v>6.8644674475832002</v>
      </c>
      <c r="AM17" s="151">
        <v>7.7534491274867898</v>
      </c>
      <c r="AN17" s="151">
        <v>7.7660072714326498</v>
      </c>
      <c r="AO17" s="151">
        <v>7.3716363381059802</v>
      </c>
      <c r="AP17" s="151">
        <v>7.2558983394058201</v>
      </c>
      <c r="AQ17" s="151">
        <v>7.0640043620994897</v>
      </c>
      <c r="AR17" s="151">
        <v>7.4148690614871002</v>
      </c>
      <c r="AS17" s="151">
        <v>7.2808786229748801</v>
      </c>
      <c r="AT17" s="151">
        <v>6.8678793520557404</v>
      </c>
      <c r="AU17" s="151">
        <v>7.2569539967151</v>
      </c>
      <c r="AV17" s="151">
        <v>7.26213796991681</v>
      </c>
      <c r="AW17" s="151">
        <v>7.4323844227858196</v>
      </c>
      <c r="AX17" s="151">
        <v>7.6009369745666202</v>
      </c>
      <c r="AY17" s="151">
        <v>7.77574297045597</v>
      </c>
      <c r="AZ17" s="151">
        <v>7.3465340492495699</v>
      </c>
      <c r="BA17" s="151">
        <v>6.8277545953514096</v>
      </c>
      <c r="BB17" s="151">
        <v>6.6825929237779098</v>
      </c>
      <c r="BC17" s="151">
        <v>6.4244887248783398</v>
      </c>
      <c r="BD17" s="151">
        <v>7.2272286584124803</v>
      </c>
      <c r="BE17" s="194">
        <v>10.210412336050601</v>
      </c>
      <c r="BF17" s="153">
        <v>0.40891004226544903</v>
      </c>
      <c r="BG17" s="153">
        <v>5.11305478357849E-3</v>
      </c>
      <c r="BH17" s="153">
        <v>2.4514019938543701E-3</v>
      </c>
    </row>
    <row r="18" spans="1:60" s="145" customFormat="1">
      <c r="A18" s="154" t="s">
        <v>268</v>
      </c>
      <c r="B18" s="155">
        <v>226.278848109943</v>
      </c>
      <c r="C18" s="155">
        <v>223.891236944116</v>
      </c>
      <c r="D18" s="155">
        <v>238.288169427539</v>
      </c>
      <c r="E18" s="155">
        <v>244.65880926264899</v>
      </c>
      <c r="F18" s="155">
        <v>245.14697803347099</v>
      </c>
      <c r="G18" s="155">
        <v>251.75732171255399</v>
      </c>
      <c r="H18" s="155">
        <v>245.87786609540399</v>
      </c>
      <c r="I18" s="155">
        <v>234.271774433519</v>
      </c>
      <c r="J18" s="155">
        <v>249.31166642725401</v>
      </c>
      <c r="K18" s="155">
        <v>227.07011390935301</v>
      </c>
      <c r="L18" s="155">
        <v>191.75226106113399</v>
      </c>
      <c r="M18" s="155">
        <v>190.36878447666999</v>
      </c>
      <c r="N18" s="155">
        <v>188.74506643916899</v>
      </c>
      <c r="O18" s="155">
        <v>189.08374993517299</v>
      </c>
      <c r="P18" s="155">
        <v>202.45406025745601</v>
      </c>
      <c r="Q18" s="155">
        <v>194.73080694957201</v>
      </c>
      <c r="R18" s="155">
        <v>192.940496965248</v>
      </c>
      <c r="S18" s="155">
        <v>184.79686253634301</v>
      </c>
      <c r="T18" s="155">
        <v>183.19213677533801</v>
      </c>
      <c r="U18" s="155">
        <v>193.182649099207</v>
      </c>
      <c r="V18" s="155">
        <v>192.64015019416601</v>
      </c>
      <c r="W18" s="155">
        <v>206.495585724873</v>
      </c>
      <c r="X18" s="155">
        <v>203.59207071135799</v>
      </c>
      <c r="Y18" s="155">
        <v>213.99343447222</v>
      </c>
      <c r="Z18" s="155">
        <v>216.382379235847</v>
      </c>
      <c r="AA18" s="155">
        <v>233.9771461922</v>
      </c>
      <c r="AB18" s="155">
        <v>246.67119462551699</v>
      </c>
      <c r="AC18" s="155">
        <v>252.19364484111401</v>
      </c>
      <c r="AD18" s="155">
        <v>261.90973819872602</v>
      </c>
      <c r="AE18" s="155">
        <v>277.66800765990399</v>
      </c>
      <c r="AF18" s="155">
        <v>300.06189836064198</v>
      </c>
      <c r="AG18" s="155">
        <v>320.77108622784499</v>
      </c>
      <c r="AH18" s="155">
        <v>334.38413654158302</v>
      </c>
      <c r="AI18" s="155">
        <v>353.91652324234201</v>
      </c>
      <c r="AJ18" s="155">
        <v>342.63714535672199</v>
      </c>
      <c r="AK18" s="155">
        <v>344.83827260357998</v>
      </c>
      <c r="AL18" s="155">
        <v>349.13723137900001</v>
      </c>
      <c r="AM18" s="155">
        <v>346.02464142424702</v>
      </c>
      <c r="AN18" s="155">
        <v>343.21304655921398</v>
      </c>
      <c r="AO18" s="155">
        <v>367.507261912773</v>
      </c>
      <c r="AP18" s="155">
        <v>374.73590921582002</v>
      </c>
      <c r="AQ18" s="155">
        <v>381.949399421728</v>
      </c>
      <c r="AR18" s="155">
        <v>374.48142170430299</v>
      </c>
      <c r="AS18" s="155">
        <v>380.53154012895902</v>
      </c>
      <c r="AT18" s="155">
        <v>377.588430751153</v>
      </c>
      <c r="AU18" s="155">
        <v>378.65476895220002</v>
      </c>
      <c r="AV18" s="155">
        <v>381.66197684422599</v>
      </c>
      <c r="AW18" s="155">
        <v>378.55425855048298</v>
      </c>
      <c r="AX18" s="155">
        <v>379.13697076298899</v>
      </c>
      <c r="AY18" s="155">
        <v>393.11547853203598</v>
      </c>
      <c r="AZ18" s="155">
        <v>398.380191301092</v>
      </c>
      <c r="BA18" s="155">
        <v>379.132484424312</v>
      </c>
      <c r="BB18" s="155">
        <v>367.35570281397997</v>
      </c>
      <c r="BC18" s="155">
        <v>332.88407077721399</v>
      </c>
      <c r="BD18" s="155">
        <v>318.34448028600798</v>
      </c>
      <c r="BE18" s="155">
        <v>300.29165047369702</v>
      </c>
      <c r="BF18" s="156">
        <v>-5.9285773655380403E-2</v>
      </c>
      <c r="BG18" s="156">
        <v>-1.69222552645956E-2</v>
      </c>
      <c r="BH18" s="156">
        <v>7.20965546229623E-2</v>
      </c>
    </row>
    <row r="19" spans="1:6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c r="AT19" s="151"/>
      <c r="AU19" s="151"/>
      <c r="AV19" s="151"/>
      <c r="AW19" s="151"/>
      <c r="AX19" s="151"/>
      <c r="AY19" s="151"/>
      <c r="AZ19" s="151"/>
      <c r="BA19" s="151"/>
      <c r="BB19" s="151"/>
      <c r="BC19" s="151"/>
      <c r="BD19" s="151"/>
      <c r="BE19" s="194"/>
      <c r="BF19" s="153"/>
      <c r="BG19" s="153"/>
      <c r="BH19" s="153"/>
    </row>
    <row r="20" spans="1:60">
      <c r="A20" s="144" t="s">
        <v>276</v>
      </c>
      <c r="B20" s="151" t="s">
        <v>273</v>
      </c>
      <c r="C20" s="151" t="s">
        <v>273</v>
      </c>
      <c r="D20" s="151" t="s">
        <v>273</v>
      </c>
      <c r="E20" s="151" t="s">
        <v>273</v>
      </c>
      <c r="F20" s="151" t="s">
        <v>273</v>
      </c>
      <c r="G20" s="151" t="s">
        <v>273</v>
      </c>
      <c r="H20" s="151" t="s">
        <v>273</v>
      </c>
      <c r="I20" s="151">
        <v>9.7730307076101502E-2</v>
      </c>
      <c r="J20" s="151">
        <v>0.14619492656875799</v>
      </c>
      <c r="K20" s="151">
        <v>9.7463284379172205E-2</v>
      </c>
      <c r="L20" s="151">
        <v>0.14619492656875799</v>
      </c>
      <c r="M20" s="151">
        <v>0.195460614152203</v>
      </c>
      <c r="N20" s="151">
        <v>0.487316421895861</v>
      </c>
      <c r="O20" s="151">
        <v>0.38985313751668899</v>
      </c>
      <c r="P20" s="151">
        <v>0.38985313751668899</v>
      </c>
      <c r="Q20" s="151">
        <v>0.29319092122830398</v>
      </c>
      <c r="R20" s="151">
        <v>0.73097463284379205</v>
      </c>
      <c r="S20" s="151">
        <v>1.65687583444593</v>
      </c>
      <c r="T20" s="151">
        <v>2.0954606141521999</v>
      </c>
      <c r="U20" s="151">
        <v>2.2966622162883801</v>
      </c>
      <c r="V20" s="151">
        <v>2.92389853137517</v>
      </c>
      <c r="W20" s="151">
        <v>3.60614152202937</v>
      </c>
      <c r="X20" s="151">
        <v>4.53204272363151</v>
      </c>
      <c r="Y20" s="151">
        <v>4.6910547396528699</v>
      </c>
      <c r="Z20" s="151">
        <v>5.4579439252336499</v>
      </c>
      <c r="AA20" s="151">
        <v>5.8965287049399198</v>
      </c>
      <c r="AB20" s="151">
        <v>6.91989319092123</v>
      </c>
      <c r="AC20" s="151">
        <v>7.67182910547396</v>
      </c>
      <c r="AD20" s="151">
        <v>8.1869158878504695</v>
      </c>
      <c r="AE20" s="151">
        <v>9.0153538050734294</v>
      </c>
      <c r="AF20" s="151">
        <v>9.0640854472630199</v>
      </c>
      <c r="AG20" s="151">
        <v>10.1639519359146</v>
      </c>
      <c r="AH20" s="151">
        <v>11.2082777036048</v>
      </c>
      <c r="AI20" s="151">
        <v>11.598130841121501</v>
      </c>
      <c r="AJ20" s="151">
        <v>14.5707610146862</v>
      </c>
      <c r="AK20" s="151">
        <v>17.738050734312399</v>
      </c>
      <c r="AL20" s="151">
        <v>16.958611481976</v>
      </c>
      <c r="AM20" s="151">
        <v>18.0794392523364</v>
      </c>
      <c r="AN20" s="151">
        <v>17.933244325767699</v>
      </c>
      <c r="AO20" s="151">
        <v>19.057409879839799</v>
      </c>
      <c r="AP20" s="151">
        <v>18.516829999999999</v>
      </c>
      <c r="AQ20" s="151">
        <v>16.838660000000001</v>
      </c>
      <c r="AR20" s="151">
        <v>15.168849</v>
      </c>
      <c r="AS20" s="151">
        <v>14.035467000000001</v>
      </c>
      <c r="AT20" s="151">
        <v>12.902931000000001</v>
      </c>
      <c r="AU20" s="151">
        <v>12.156575999999999</v>
      </c>
      <c r="AV20" s="151">
        <v>10.940619999999999</v>
      </c>
      <c r="AW20" s="151">
        <v>9.9799910000000001</v>
      </c>
      <c r="AX20" s="151">
        <v>8.6829059999999991</v>
      </c>
      <c r="AY20" s="151">
        <v>8.1304090000000002</v>
      </c>
      <c r="AZ20" s="151">
        <v>7.6898119999999999</v>
      </c>
      <c r="BA20" s="151">
        <v>6.9243740000000003</v>
      </c>
      <c r="BB20" s="151">
        <v>6.7369669999999999</v>
      </c>
      <c r="BC20" s="151">
        <v>5.6468619999999996</v>
      </c>
      <c r="BD20" s="151">
        <v>5.0172340000000002</v>
      </c>
      <c r="BE20" s="194">
        <v>3.5199799999999999</v>
      </c>
      <c r="BF20" s="153">
        <v>-0.30033907760610501</v>
      </c>
      <c r="BG20" s="153">
        <v>-9.0133661385641398E-2</v>
      </c>
      <c r="BH20" s="153">
        <v>8.4510651542062598E-4</v>
      </c>
    </row>
    <row r="21" spans="1:60">
      <c r="A21" s="144" t="s">
        <v>285</v>
      </c>
      <c r="B21" s="151">
        <v>2.278</v>
      </c>
      <c r="C21" s="151">
        <v>1.85</v>
      </c>
      <c r="D21" s="151">
        <v>1.7230000000000001</v>
      </c>
      <c r="E21" s="151">
        <v>1.627</v>
      </c>
      <c r="F21" s="151">
        <v>1.591</v>
      </c>
      <c r="G21" s="151">
        <v>1.502</v>
      </c>
      <c r="H21" s="151">
        <v>1.353</v>
      </c>
      <c r="I21" s="151">
        <v>1.21</v>
      </c>
      <c r="J21" s="151">
        <v>1.105</v>
      </c>
      <c r="K21" s="151">
        <v>1.1040000000000001</v>
      </c>
      <c r="L21" s="151">
        <v>1.2350000000000001</v>
      </c>
      <c r="M21" s="151">
        <v>1.2929999999999999</v>
      </c>
      <c r="N21" s="151">
        <v>1.246</v>
      </c>
      <c r="O21" s="151">
        <v>1.4890000000000001</v>
      </c>
      <c r="P21" s="151">
        <v>1.7170000000000001</v>
      </c>
      <c r="Q21" s="151">
        <v>1.7070000000000001</v>
      </c>
      <c r="R21" s="151">
        <v>1.4870000000000001</v>
      </c>
      <c r="S21" s="151">
        <v>1.7629999999999999</v>
      </c>
      <c r="T21" s="151">
        <v>2.2410000000000001</v>
      </c>
      <c r="U21" s="151">
        <v>2.2730000000000001</v>
      </c>
      <c r="V21" s="151">
        <v>2.3839999999999999</v>
      </c>
      <c r="W21" s="151">
        <v>2.5579999999999998</v>
      </c>
      <c r="X21" s="151">
        <v>3.9350000000000001</v>
      </c>
      <c r="Y21" s="151">
        <v>4.8369999999999997</v>
      </c>
      <c r="Z21" s="151">
        <v>4.6040000000000001</v>
      </c>
      <c r="AA21" s="151">
        <v>4.6680000000000001</v>
      </c>
      <c r="AB21" s="151">
        <v>4.3319999999999999</v>
      </c>
      <c r="AC21" s="151">
        <v>4.5010000000000003</v>
      </c>
      <c r="AD21" s="151">
        <v>4.6399999999999997</v>
      </c>
      <c r="AE21" s="151">
        <v>4.8949999999999996</v>
      </c>
      <c r="AF21" s="151">
        <v>5.2359999999999998</v>
      </c>
      <c r="AG21" s="151">
        <v>5.452</v>
      </c>
      <c r="AH21" s="151">
        <v>5.9480000000000004</v>
      </c>
      <c r="AI21" s="151">
        <v>5.6219999999999999</v>
      </c>
      <c r="AJ21" s="151">
        <v>5.0149999999999997</v>
      </c>
      <c r="AK21" s="151">
        <v>4.5860000000000003</v>
      </c>
      <c r="AL21" s="151">
        <v>4.1280000000000001</v>
      </c>
      <c r="AM21" s="151">
        <v>5.5309999999999997</v>
      </c>
      <c r="AN21" s="151">
        <v>5.57</v>
      </c>
      <c r="AO21" s="151">
        <v>5.4690000000000003</v>
      </c>
      <c r="AP21" s="151">
        <v>6.1109999999999998</v>
      </c>
      <c r="AQ21" s="151">
        <v>5.7690000000000001</v>
      </c>
      <c r="AR21" s="151">
        <v>5.8606096269999997</v>
      </c>
      <c r="AS21" s="151">
        <v>5.2359857359999999</v>
      </c>
      <c r="AT21" s="151">
        <v>4.5722791450000004</v>
      </c>
      <c r="AU21" s="151">
        <v>5.1061925800000001</v>
      </c>
      <c r="AV21" s="151">
        <v>5.30696645</v>
      </c>
      <c r="AW21" s="151">
        <v>5.3967830650000002</v>
      </c>
      <c r="AX21" s="151">
        <v>5.5017892159999997</v>
      </c>
      <c r="AY21" s="151">
        <v>5.7651664379999996</v>
      </c>
      <c r="AZ21" s="151">
        <v>5.4702053920000004</v>
      </c>
      <c r="BA21" s="151">
        <v>3.7595170160000002</v>
      </c>
      <c r="BB21" s="151">
        <v>4.1481968800000004</v>
      </c>
      <c r="BC21" s="151">
        <v>4.6841989000000002</v>
      </c>
      <c r="BD21" s="151">
        <v>4.2785677099999999</v>
      </c>
      <c r="BE21" s="194">
        <v>5.4219915700000003</v>
      </c>
      <c r="BF21" s="153">
        <v>0.26378212333643702</v>
      </c>
      <c r="BG21" s="153">
        <v>-6.6173575192195501E-3</v>
      </c>
      <c r="BH21" s="153">
        <v>1.3017575106570799E-3</v>
      </c>
    </row>
    <row r="22" spans="1:60">
      <c r="A22" s="144" t="s">
        <v>291</v>
      </c>
      <c r="B22" s="151" t="s">
        <v>273</v>
      </c>
      <c r="C22" s="151" t="s">
        <v>273</v>
      </c>
      <c r="D22" s="151" t="s">
        <v>273</v>
      </c>
      <c r="E22" s="151" t="s">
        <v>273</v>
      </c>
      <c r="F22" s="151" t="s">
        <v>273</v>
      </c>
      <c r="G22" s="151" t="s">
        <v>273</v>
      </c>
      <c r="H22" s="151">
        <v>0.292780748663102</v>
      </c>
      <c r="I22" s="151">
        <v>1.6147058823529401</v>
      </c>
      <c r="J22" s="151">
        <v>1.5614973262032099</v>
      </c>
      <c r="K22" s="151">
        <v>1.7078877005347599</v>
      </c>
      <c r="L22" s="151">
        <v>9.2225935828877006</v>
      </c>
      <c r="M22" s="151">
        <v>13.651604278074901</v>
      </c>
      <c r="N22" s="151">
        <v>14.004679144384999</v>
      </c>
      <c r="O22" s="151">
        <v>17.371657754010698</v>
      </c>
      <c r="P22" s="151">
        <v>19.499519853395899</v>
      </c>
      <c r="Q22" s="151">
        <v>25.049630361235401</v>
      </c>
      <c r="R22" s="151">
        <v>24.292340709010901</v>
      </c>
      <c r="S22" s="151">
        <v>25.231516288333498</v>
      </c>
      <c r="T22" s="151">
        <v>31.397641511149899</v>
      </c>
      <c r="U22" s="151">
        <v>35.954766724871803</v>
      </c>
      <c r="V22" s="151">
        <v>39.210821101167703</v>
      </c>
      <c r="W22" s="151">
        <v>43.034049710793397</v>
      </c>
      <c r="X22" s="151">
        <v>50.115277429153501</v>
      </c>
      <c r="Y22" s="151">
        <v>56.9795421259413</v>
      </c>
      <c r="Z22" s="151">
        <v>74.909089817745297</v>
      </c>
      <c r="AA22" s="151">
        <v>82.143051493324606</v>
      </c>
      <c r="AB22" s="151">
        <v>93.842244897959205</v>
      </c>
      <c r="AC22" s="151">
        <v>106.900702553749</v>
      </c>
      <c r="AD22" s="151">
        <v>114.128342473353</v>
      </c>
      <c r="AE22" s="151">
        <v>128.58296122994699</v>
      </c>
      <c r="AF22" s="151">
        <v>138.39968728400399</v>
      </c>
      <c r="AG22" s="151">
        <v>154.66426841645699</v>
      </c>
      <c r="AH22" s="151">
        <v>156.227930308487</v>
      </c>
      <c r="AI22" s="151">
        <v>149.600210675179</v>
      </c>
      <c r="AJ22" s="151">
        <v>149.67370129870099</v>
      </c>
      <c r="AK22" s="151">
        <v>160.07367187629501</v>
      </c>
      <c r="AL22" s="151">
        <v>161.76102017338999</v>
      </c>
      <c r="AM22" s="151">
        <v>157.35942739257399</v>
      </c>
      <c r="AN22" s="151">
        <v>153.39312503989601</v>
      </c>
      <c r="AO22" s="151">
        <v>150.222628312913</v>
      </c>
      <c r="AP22" s="151">
        <v>138.43416298548399</v>
      </c>
      <c r="AQ22" s="151">
        <v>128.85196293106</v>
      </c>
      <c r="AR22" s="151">
        <v>118.43401426243901</v>
      </c>
      <c r="AS22" s="151">
        <v>114.453878722201</v>
      </c>
      <c r="AT22" s="151">
        <v>108.37522164075</v>
      </c>
      <c r="AU22" s="151">
        <v>98.590611741977895</v>
      </c>
      <c r="AV22" s="151">
        <v>93.365768373353305</v>
      </c>
      <c r="AW22" s="151">
        <v>87.045019665733903</v>
      </c>
      <c r="AX22" s="151">
        <v>82.930069899872606</v>
      </c>
      <c r="AY22" s="151">
        <v>84.966372055839599</v>
      </c>
      <c r="AZ22" s="151">
        <v>87.636522531608193</v>
      </c>
      <c r="BA22" s="151">
        <v>90.306714856607101</v>
      </c>
      <c r="BB22" s="151">
        <v>88.856829086786206</v>
      </c>
      <c r="BC22" s="151">
        <v>83.318371980938494</v>
      </c>
      <c r="BD22" s="151">
        <v>78.545297294829297</v>
      </c>
      <c r="BE22" s="194">
        <v>91.971556518916799</v>
      </c>
      <c r="BF22" s="153">
        <v>0.16773723280776701</v>
      </c>
      <c r="BG22" s="153">
        <v>-3.1679739331549502E-2</v>
      </c>
      <c r="BH22" s="153">
        <v>2.20813077482011E-2</v>
      </c>
    </row>
    <row r="23" spans="1:60">
      <c r="A23" s="144" t="s">
        <v>294</v>
      </c>
      <c r="B23" s="151">
        <v>12.821</v>
      </c>
      <c r="C23" s="151">
        <v>13.074999999999999</v>
      </c>
      <c r="D23" s="151">
        <v>13.456</v>
      </c>
      <c r="E23" s="151">
        <v>13.535</v>
      </c>
      <c r="F23" s="151">
        <v>13.545999999999999</v>
      </c>
      <c r="G23" s="151">
        <v>13.677</v>
      </c>
      <c r="H23" s="151">
        <v>14.093</v>
      </c>
      <c r="I23" s="151">
        <v>14.428000000000001</v>
      </c>
      <c r="J23" s="151">
        <v>14.637</v>
      </c>
      <c r="K23" s="151">
        <v>14.836</v>
      </c>
      <c r="L23" s="151">
        <v>14.98</v>
      </c>
      <c r="M23" s="151">
        <v>15.09</v>
      </c>
      <c r="N23" s="151">
        <v>15.04</v>
      </c>
      <c r="O23" s="151">
        <v>14.114000000000001</v>
      </c>
      <c r="P23" s="151">
        <v>12.712999999999999</v>
      </c>
      <c r="Q23" s="151">
        <v>12.000999999999999</v>
      </c>
      <c r="R23" s="151">
        <v>12.134</v>
      </c>
      <c r="S23" s="151">
        <v>12.231999999999999</v>
      </c>
      <c r="T23" s="151">
        <v>12.083</v>
      </c>
      <c r="U23" s="151">
        <v>11.943</v>
      </c>
      <c r="V23" s="151">
        <v>11.247999999999999</v>
      </c>
      <c r="W23" s="151">
        <v>10.654999999999999</v>
      </c>
      <c r="X23" s="151">
        <v>10.034000000000001</v>
      </c>
      <c r="Y23" s="151">
        <v>9.8390000000000004</v>
      </c>
      <c r="Z23" s="151">
        <v>9.6229999999999993</v>
      </c>
      <c r="AA23" s="151">
        <v>8.1359999999999992</v>
      </c>
      <c r="AB23" s="151">
        <v>7.008</v>
      </c>
      <c r="AC23" s="151">
        <v>6.827</v>
      </c>
      <c r="AD23" s="151">
        <v>6.9290000000000003</v>
      </c>
      <c r="AE23" s="151">
        <v>6.9740000000000002</v>
      </c>
      <c r="AF23" s="151">
        <v>6.9509999999999996</v>
      </c>
      <c r="AG23" s="151">
        <v>6.8520000000000003</v>
      </c>
      <c r="AH23" s="151">
        <v>6.75</v>
      </c>
      <c r="AI23" s="151">
        <v>6.5529999999999999</v>
      </c>
      <c r="AJ23" s="151">
        <v>6.3789999999999996</v>
      </c>
      <c r="AK23" s="151">
        <v>6.2869999999999999</v>
      </c>
      <c r="AL23" s="151">
        <v>6.2380000000000004</v>
      </c>
      <c r="AM23" s="151">
        <v>6.0720000000000001</v>
      </c>
      <c r="AN23" s="151">
        <v>5.89</v>
      </c>
      <c r="AO23" s="151">
        <v>5.7050000000000001</v>
      </c>
      <c r="AP23" s="151">
        <v>5.4370000000000003</v>
      </c>
      <c r="AQ23" s="151">
        <v>4.9960000000000004</v>
      </c>
      <c r="AR23" s="151">
        <v>4.7450000000000001</v>
      </c>
      <c r="AS23" s="151">
        <v>4.7190000000000003</v>
      </c>
      <c r="AT23" s="151">
        <v>4.4980000000000002</v>
      </c>
      <c r="AU23" s="151">
        <v>4.2869999999999999</v>
      </c>
      <c r="AV23" s="151">
        <v>4.2220000000000004</v>
      </c>
      <c r="AW23" s="151">
        <v>3.9820000000000002</v>
      </c>
      <c r="AX23" s="151">
        <v>4.1310000000000002</v>
      </c>
      <c r="AY23" s="151">
        <v>4.0519999999999996</v>
      </c>
      <c r="AZ23" s="151">
        <v>4.0030000000000001</v>
      </c>
      <c r="BA23" s="151">
        <v>3.802</v>
      </c>
      <c r="BB23" s="151">
        <v>3.6339999999999999</v>
      </c>
      <c r="BC23" s="151">
        <v>3.577</v>
      </c>
      <c r="BD23" s="151">
        <v>3.5670000000000002</v>
      </c>
      <c r="BE23" s="194">
        <v>3.4580000000000002</v>
      </c>
      <c r="BF23" s="153">
        <v>-3.3206640715361301E-2</v>
      </c>
      <c r="BG23" s="153">
        <v>-2.292395495848E-2</v>
      </c>
      <c r="BH23" s="153">
        <v>8.3022583376170397E-4</v>
      </c>
    </row>
    <row r="24" spans="1:60">
      <c r="A24" s="144" t="s">
        <v>302</v>
      </c>
      <c r="B24" s="151">
        <v>8.4000000000000005E-2</v>
      </c>
      <c r="C24" s="151">
        <v>7.8E-2</v>
      </c>
      <c r="D24" s="151">
        <v>8.8999999999999996E-2</v>
      </c>
      <c r="E24" s="151">
        <v>8.4000000000000005E-2</v>
      </c>
      <c r="F24" s="151">
        <v>8.5000000000000006E-2</v>
      </c>
      <c r="G24" s="151">
        <v>0.156</v>
      </c>
      <c r="H24" s="151">
        <v>0.21199999999999999</v>
      </c>
      <c r="I24" s="151">
        <v>0.33300000000000002</v>
      </c>
      <c r="J24" s="151">
        <v>0.372</v>
      </c>
      <c r="K24" s="151">
        <v>0.41</v>
      </c>
      <c r="L24" s="151">
        <v>1.5680000000000001</v>
      </c>
      <c r="M24" s="151">
        <v>12.169</v>
      </c>
      <c r="N24" s="151">
        <v>38.265000000000001</v>
      </c>
      <c r="O24" s="151">
        <v>54.006</v>
      </c>
      <c r="P24" s="151">
        <v>77.853999999999999</v>
      </c>
      <c r="Q24" s="151">
        <v>80.466999999999999</v>
      </c>
      <c r="R24" s="151">
        <v>89.48</v>
      </c>
      <c r="S24" s="151">
        <v>103.21899999999999</v>
      </c>
      <c r="T24" s="151">
        <v>114.96</v>
      </c>
      <c r="U24" s="151">
        <v>126.065</v>
      </c>
      <c r="V24" s="151">
        <v>127.611</v>
      </c>
      <c r="W24" s="151">
        <v>127.068</v>
      </c>
      <c r="X24" s="151">
        <v>123.351</v>
      </c>
      <c r="Y24" s="151">
        <v>114.459</v>
      </c>
      <c r="Z24" s="151">
        <v>91.71</v>
      </c>
      <c r="AA24" s="151">
        <v>91.603999999999999</v>
      </c>
      <c r="AB24" s="151">
        <v>91.26</v>
      </c>
      <c r="AC24" s="151">
        <v>94.251000000000005</v>
      </c>
      <c r="AD24" s="151">
        <v>100.18899999999999</v>
      </c>
      <c r="AE24" s="151">
        <v>126.542</v>
      </c>
      <c r="AF24" s="151">
        <v>129.89400000000001</v>
      </c>
      <c r="AG24" s="151">
        <v>129.74100000000001</v>
      </c>
      <c r="AH24" s="151">
        <v>127.883</v>
      </c>
      <c r="AI24" s="151">
        <v>132.63300000000001</v>
      </c>
      <c r="AJ24" s="151">
        <v>137.09899999999999</v>
      </c>
      <c r="AK24" s="151">
        <v>126.24500999999999</v>
      </c>
      <c r="AL24" s="151">
        <v>116.67838</v>
      </c>
      <c r="AM24" s="151">
        <v>115.94426</v>
      </c>
      <c r="AN24" s="151">
        <v>106.07293</v>
      </c>
      <c r="AO24" s="151">
        <v>95.374009999999998</v>
      </c>
      <c r="AP24" s="151">
        <v>84.721119999999999</v>
      </c>
      <c r="AQ24" s="151">
        <v>76.577839999999995</v>
      </c>
      <c r="AR24" s="151">
        <v>76.575090000000003</v>
      </c>
      <c r="AS24" s="151">
        <v>71.788830000000004</v>
      </c>
      <c r="AT24" s="151">
        <v>68.198539999999994</v>
      </c>
      <c r="AU24" s="151">
        <v>62.96161</v>
      </c>
      <c r="AV24" s="151">
        <v>51.97242</v>
      </c>
      <c r="AW24" s="151">
        <v>44.56082</v>
      </c>
      <c r="AX24" s="151">
        <v>40.646389999999997</v>
      </c>
      <c r="AY24" s="151">
        <v>39.92792</v>
      </c>
      <c r="AZ24" s="151">
        <v>45.287730000000003</v>
      </c>
      <c r="BA24" s="151">
        <v>47.444578200000002</v>
      </c>
      <c r="BB24" s="151">
        <v>46.630330999999998</v>
      </c>
      <c r="BC24" s="151">
        <v>50.87039</v>
      </c>
      <c r="BD24" s="151">
        <v>51.817707611653603</v>
      </c>
      <c r="BE24" s="194">
        <v>48.131525448275802</v>
      </c>
      <c r="BF24" s="153">
        <v>-7.3675375455070496E-2</v>
      </c>
      <c r="BG24" s="153">
        <v>-2.70952765934541E-2</v>
      </c>
      <c r="BH24" s="153">
        <v>1.1555822974412201E-2</v>
      </c>
    </row>
    <row r="25" spans="1:60">
      <c r="A25" s="144" t="s">
        <v>303</v>
      </c>
      <c r="B25" s="151">
        <v>23.823</v>
      </c>
      <c r="C25" s="151">
        <v>24.623000000000001</v>
      </c>
      <c r="D25" s="151">
        <v>25.648</v>
      </c>
      <c r="E25" s="151">
        <v>26.273</v>
      </c>
      <c r="F25" s="151">
        <v>26.821999999999999</v>
      </c>
      <c r="G25" s="151">
        <v>26.654</v>
      </c>
      <c r="H25" s="151">
        <v>25.672000000000001</v>
      </c>
      <c r="I25" s="151">
        <v>25.463999999999999</v>
      </c>
      <c r="J25" s="151">
        <v>25.574000000000002</v>
      </c>
      <c r="K25" s="151">
        <v>25.478000000000002</v>
      </c>
      <c r="L25" s="151">
        <v>25.181000000000001</v>
      </c>
      <c r="M25" s="151">
        <v>24.51</v>
      </c>
      <c r="N25" s="151">
        <v>23.745999999999999</v>
      </c>
      <c r="O25" s="151">
        <v>24.14</v>
      </c>
      <c r="P25" s="151">
        <v>25.117000000000001</v>
      </c>
      <c r="Q25" s="151">
        <v>23.86</v>
      </c>
      <c r="R25" s="151">
        <v>23.001999999999999</v>
      </c>
      <c r="S25" s="151">
        <v>24.062000000000001</v>
      </c>
      <c r="T25" s="151">
        <v>25.94</v>
      </c>
      <c r="U25" s="151">
        <v>26.113</v>
      </c>
      <c r="V25" s="151">
        <v>33.927</v>
      </c>
      <c r="W25" s="151">
        <v>34.219000000000001</v>
      </c>
      <c r="X25" s="151">
        <v>33.177</v>
      </c>
      <c r="Y25" s="151">
        <v>32.237000000000002</v>
      </c>
      <c r="Z25" s="151">
        <v>31.055</v>
      </c>
      <c r="AA25" s="151">
        <v>30.696000000000002</v>
      </c>
      <c r="AB25" s="151">
        <v>30.914000000000001</v>
      </c>
      <c r="AC25" s="151">
        <v>29.236000000000001</v>
      </c>
      <c r="AD25" s="151">
        <v>26.939</v>
      </c>
      <c r="AE25" s="151">
        <v>27.068000000000001</v>
      </c>
      <c r="AF25" s="151">
        <v>25.637</v>
      </c>
      <c r="AG25" s="151">
        <v>24.283999999999999</v>
      </c>
      <c r="AH25" s="151">
        <v>23.126100000000001</v>
      </c>
      <c r="AI25" s="151">
        <v>22.285900000000002</v>
      </c>
      <c r="AJ25" s="151">
        <v>20.757695999999999</v>
      </c>
      <c r="AK25" s="151">
        <v>20.633704999999999</v>
      </c>
      <c r="AL25" s="151">
        <v>20.517167000000001</v>
      </c>
      <c r="AM25" s="151">
        <v>21.266234000000001</v>
      </c>
      <c r="AN25" s="151">
        <v>21.502044000000001</v>
      </c>
      <c r="AO25" s="151">
        <v>21.102315000000001</v>
      </c>
      <c r="AP25" s="151">
        <v>20.037720119999999</v>
      </c>
      <c r="AQ25" s="151">
        <v>19.631149000000001</v>
      </c>
      <c r="AR25" s="151">
        <v>19.5730963631413</v>
      </c>
      <c r="AS25" s="151">
        <v>18.622370454571499</v>
      </c>
      <c r="AT25" s="151">
        <v>17.572255653768998</v>
      </c>
      <c r="AU25" s="151">
        <v>16.8607063618993</v>
      </c>
      <c r="AV25" s="151">
        <v>16.651563360561799</v>
      </c>
      <c r="AW25" s="151">
        <v>16.701447421897399</v>
      </c>
      <c r="AX25" s="151">
        <v>17.117245816661899</v>
      </c>
      <c r="AY25" s="151">
        <v>16.920245990255101</v>
      </c>
      <c r="AZ25" s="151">
        <v>16.5311622640392</v>
      </c>
      <c r="BA25" s="151">
        <v>15.631526259747501</v>
      </c>
      <c r="BB25" s="151">
        <v>15.0184125793061</v>
      </c>
      <c r="BC25" s="151">
        <v>15.239821604645099</v>
      </c>
      <c r="BD25" s="151">
        <v>14.9981974047347</v>
      </c>
      <c r="BE25" s="194">
        <v>14.5674954544549</v>
      </c>
      <c r="BF25" s="153">
        <v>-3.13706932727797E-2</v>
      </c>
      <c r="BG25" s="153">
        <v>-1.57143461273218E-2</v>
      </c>
      <c r="BH25" s="153">
        <v>3.4974872930869502E-3</v>
      </c>
    </row>
    <row r="26" spans="1:60">
      <c r="A26" s="154" t="s">
        <v>304</v>
      </c>
      <c r="B26" s="155">
        <v>39.006</v>
      </c>
      <c r="C26" s="155">
        <v>39.625999999999998</v>
      </c>
      <c r="D26" s="155">
        <v>40.915999999999997</v>
      </c>
      <c r="E26" s="155">
        <v>41.518999999999998</v>
      </c>
      <c r="F26" s="155">
        <v>42.043999999999997</v>
      </c>
      <c r="G26" s="155">
        <v>41.988999999999997</v>
      </c>
      <c r="H26" s="155">
        <v>41.622780748663097</v>
      </c>
      <c r="I26" s="155">
        <v>43.147436189429101</v>
      </c>
      <c r="J26" s="155">
        <v>43.395692252772001</v>
      </c>
      <c r="K26" s="155">
        <v>43.633350984913903</v>
      </c>
      <c r="L26" s="155">
        <v>52.332788509456499</v>
      </c>
      <c r="M26" s="155">
        <v>66.909064892227093</v>
      </c>
      <c r="N26" s="155">
        <v>92.788995566280903</v>
      </c>
      <c r="O26" s="155">
        <v>111.51051089152701</v>
      </c>
      <c r="P26" s="155">
        <v>137.290372990913</v>
      </c>
      <c r="Q26" s="155">
        <v>143.377821282464</v>
      </c>
      <c r="R26" s="155">
        <v>151.12631534185499</v>
      </c>
      <c r="S26" s="155">
        <v>168.16439212277999</v>
      </c>
      <c r="T26" s="155">
        <v>188.71710212530201</v>
      </c>
      <c r="U26" s="155">
        <v>204.64542894115999</v>
      </c>
      <c r="V26" s="155">
        <v>217.304719632543</v>
      </c>
      <c r="W26" s="155">
        <v>221.14019123282301</v>
      </c>
      <c r="X26" s="155">
        <v>225.14432015278501</v>
      </c>
      <c r="Y26" s="155">
        <v>223.04259686559399</v>
      </c>
      <c r="Z26" s="155">
        <v>217.35903374297899</v>
      </c>
      <c r="AA26" s="155">
        <v>223.143580198265</v>
      </c>
      <c r="AB26" s="155">
        <v>234.27613808888</v>
      </c>
      <c r="AC26" s="155">
        <v>249.38753165922299</v>
      </c>
      <c r="AD26" s="155">
        <v>261.01225836120301</v>
      </c>
      <c r="AE26" s="155">
        <v>303.07731503501998</v>
      </c>
      <c r="AF26" s="155">
        <v>315.18177273126798</v>
      </c>
      <c r="AG26" s="155">
        <v>331.15722035237201</v>
      </c>
      <c r="AH26" s="155">
        <v>331.14330801209201</v>
      </c>
      <c r="AI26" s="155">
        <v>328.29224151630098</v>
      </c>
      <c r="AJ26" s="155">
        <v>333.495158313388</v>
      </c>
      <c r="AK26" s="155">
        <v>335.56343761060799</v>
      </c>
      <c r="AL26" s="155">
        <v>326.28117865536598</v>
      </c>
      <c r="AM26" s="155">
        <v>324.25236064491003</v>
      </c>
      <c r="AN26" s="155">
        <v>310.361343365663</v>
      </c>
      <c r="AO26" s="155">
        <v>296.93036319275302</v>
      </c>
      <c r="AP26" s="155">
        <v>273.257833105484</v>
      </c>
      <c r="AQ26" s="155">
        <v>252.664611931059</v>
      </c>
      <c r="AR26" s="155">
        <v>240.35665925257999</v>
      </c>
      <c r="AS26" s="155">
        <v>228.85553191277199</v>
      </c>
      <c r="AT26" s="155">
        <v>216.11922743951899</v>
      </c>
      <c r="AU26" s="155">
        <v>199.962696683877</v>
      </c>
      <c r="AV26" s="155">
        <v>182.45933818391501</v>
      </c>
      <c r="AW26" s="155">
        <v>167.66606115263099</v>
      </c>
      <c r="AX26" s="155">
        <v>159.00940093253399</v>
      </c>
      <c r="AY26" s="155">
        <v>159.76211348409501</v>
      </c>
      <c r="AZ26" s="155">
        <v>166.61843218764699</v>
      </c>
      <c r="BA26" s="155">
        <v>167.86871033235499</v>
      </c>
      <c r="BB26" s="155">
        <v>165.02473654609199</v>
      </c>
      <c r="BC26" s="155">
        <v>163.336644485584</v>
      </c>
      <c r="BD26" s="155">
        <v>158.22400402121801</v>
      </c>
      <c r="BE26" s="155">
        <v>167.070548991648</v>
      </c>
      <c r="BF26" s="166">
        <v>5.3026518400404198E-2</v>
      </c>
      <c r="BG26" s="166">
        <v>-3.07007059902141E-2</v>
      </c>
      <c r="BH26" s="166">
        <v>4.01117078755397E-2</v>
      </c>
    </row>
    <row r="27" spans="1:60">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151"/>
      <c r="AU27" s="151"/>
      <c r="AV27" s="151"/>
      <c r="AW27" s="151"/>
      <c r="AX27" s="151"/>
      <c r="AY27" s="151"/>
      <c r="AZ27" s="151"/>
      <c r="BA27" s="151"/>
      <c r="BB27" s="151"/>
      <c r="BC27" s="151"/>
      <c r="BD27" s="151"/>
      <c r="BE27" s="194"/>
      <c r="BF27" s="153"/>
      <c r="BG27" s="153"/>
      <c r="BH27" s="153"/>
    </row>
    <row r="28" spans="1:60">
      <c r="A28" s="144" t="s">
        <v>305</v>
      </c>
      <c r="B28" s="151" t="s">
        <v>273</v>
      </c>
      <c r="C28" s="151" t="s">
        <v>273</v>
      </c>
      <c r="D28" s="151" t="s">
        <v>273</v>
      </c>
      <c r="E28" s="151" t="s">
        <v>273</v>
      </c>
      <c r="F28" s="151" t="s">
        <v>273</v>
      </c>
      <c r="G28" s="151" t="s">
        <v>273</v>
      </c>
      <c r="H28" s="151" t="s">
        <v>273</v>
      </c>
      <c r="I28" s="151" t="s">
        <v>273</v>
      </c>
      <c r="J28" s="151" t="s">
        <v>273</v>
      </c>
      <c r="K28" s="151" t="s">
        <v>273</v>
      </c>
      <c r="L28" s="151" t="s">
        <v>273</v>
      </c>
      <c r="M28" s="151" t="s">
        <v>273</v>
      </c>
      <c r="N28" s="151" t="s">
        <v>273</v>
      </c>
      <c r="O28" s="151" t="s">
        <v>273</v>
      </c>
      <c r="P28" s="151" t="s">
        <v>273</v>
      </c>
      <c r="Q28" s="151" t="s">
        <v>273</v>
      </c>
      <c r="R28" s="151" t="s">
        <v>273</v>
      </c>
      <c r="S28" s="151" t="s">
        <v>273</v>
      </c>
      <c r="T28" s="151" t="s">
        <v>273</v>
      </c>
      <c r="U28" s="151" t="s">
        <v>273</v>
      </c>
      <c r="V28" s="151">
        <v>13.23</v>
      </c>
      <c r="W28" s="151">
        <v>13.05</v>
      </c>
      <c r="X28" s="151">
        <v>13.91</v>
      </c>
      <c r="Y28" s="151">
        <v>13.74</v>
      </c>
      <c r="Z28" s="151">
        <v>13.16</v>
      </c>
      <c r="AA28" s="151">
        <v>12.5</v>
      </c>
      <c r="AB28" s="151">
        <v>11.7737</v>
      </c>
      <c r="AC28" s="151">
        <v>11.1957</v>
      </c>
      <c r="AD28" s="151">
        <v>10.251300000000001</v>
      </c>
      <c r="AE28" s="151">
        <v>9.5627999999999993</v>
      </c>
      <c r="AF28" s="151">
        <v>9.1616999999999997</v>
      </c>
      <c r="AG28" s="151">
        <v>9.1004000000000005</v>
      </c>
      <c r="AH28" s="151">
        <v>9.0269999999999992</v>
      </c>
      <c r="AI28" s="151">
        <v>11.449</v>
      </c>
      <c r="AJ28" s="151">
        <v>13.851000000000001</v>
      </c>
      <c r="AK28" s="151">
        <v>14.069000000000001</v>
      </c>
      <c r="AL28" s="151">
        <v>14.978999999999999</v>
      </c>
      <c r="AM28" s="151">
        <v>15.334</v>
      </c>
      <c r="AN28" s="151">
        <v>15.378</v>
      </c>
      <c r="AO28" s="151">
        <v>15.459</v>
      </c>
      <c r="AP28" s="151">
        <v>22.214200000000002</v>
      </c>
      <c r="AQ28" s="151">
        <v>32.267600000000002</v>
      </c>
      <c r="AR28" s="151">
        <v>43.359900000000003</v>
      </c>
      <c r="AS28" s="151">
        <v>45.328899999999997</v>
      </c>
      <c r="AT28" s="151">
        <v>50.866599999999998</v>
      </c>
      <c r="AU28" s="151">
        <v>51.317300000000003</v>
      </c>
      <c r="AV28" s="151">
        <v>46.094999999999999</v>
      </c>
      <c r="AW28" s="151">
        <v>43.738300000000002</v>
      </c>
      <c r="AX28" s="151">
        <v>43.844999999999999</v>
      </c>
      <c r="AY28" s="151">
        <v>42.512900000000002</v>
      </c>
      <c r="AZ28" s="151">
        <v>42.0199</v>
      </c>
      <c r="BA28" s="151">
        <v>41.427599999999998</v>
      </c>
      <c r="BB28" s="151">
        <v>39.089300000000001</v>
      </c>
      <c r="BC28" s="151">
        <v>39.198300000000003</v>
      </c>
      <c r="BD28" s="151">
        <v>37.994399999999999</v>
      </c>
      <c r="BE28" s="194">
        <v>35.099723443410703</v>
      </c>
      <c r="BF28" s="153">
        <v>-7.8711005840715303E-2</v>
      </c>
      <c r="BG28" s="153">
        <v>-2.87552414449764E-2</v>
      </c>
      <c r="BH28" s="153">
        <v>8.4270379296156397E-3</v>
      </c>
    </row>
    <row r="29" spans="1:60">
      <c r="A29" s="144" t="s">
        <v>307</v>
      </c>
      <c r="B29" s="151" t="s">
        <v>273</v>
      </c>
      <c r="C29" s="151" t="s">
        <v>273</v>
      </c>
      <c r="D29" s="151" t="s">
        <v>273</v>
      </c>
      <c r="E29" s="151" t="s">
        <v>273</v>
      </c>
      <c r="F29" s="151" t="s">
        <v>273</v>
      </c>
      <c r="G29" s="151" t="s">
        <v>273</v>
      </c>
      <c r="H29" s="151" t="s">
        <v>273</v>
      </c>
      <c r="I29" s="151" t="s">
        <v>273</v>
      </c>
      <c r="J29" s="151" t="s">
        <v>273</v>
      </c>
      <c r="K29" s="151" t="s">
        <v>273</v>
      </c>
      <c r="L29" s="151" t="s">
        <v>273</v>
      </c>
      <c r="M29" s="151" t="s">
        <v>273</v>
      </c>
      <c r="N29" s="151" t="s">
        <v>273</v>
      </c>
      <c r="O29" s="151" t="s">
        <v>273</v>
      </c>
      <c r="P29" s="151" t="s">
        <v>273</v>
      </c>
      <c r="Q29" s="151" t="s">
        <v>273</v>
      </c>
      <c r="R29" s="151" t="s">
        <v>273</v>
      </c>
      <c r="S29" s="151" t="s">
        <v>273</v>
      </c>
      <c r="T29" s="151" t="s">
        <v>273</v>
      </c>
      <c r="U29" s="151" t="s">
        <v>273</v>
      </c>
      <c r="V29" s="151">
        <v>22.66</v>
      </c>
      <c r="W29" s="151">
        <v>23.29</v>
      </c>
      <c r="X29" s="151">
        <v>24.06</v>
      </c>
      <c r="Y29" s="151">
        <v>24.96</v>
      </c>
      <c r="Z29" s="151">
        <v>25.4</v>
      </c>
      <c r="AA29" s="151">
        <v>25.8</v>
      </c>
      <c r="AB29" s="151">
        <v>26.6</v>
      </c>
      <c r="AC29" s="151">
        <v>25.8</v>
      </c>
      <c r="AD29" s="151">
        <v>23</v>
      </c>
      <c r="AE29" s="151">
        <v>20.312000000000001</v>
      </c>
      <c r="AF29" s="151">
        <v>20.632999999999999</v>
      </c>
      <c r="AG29" s="151">
        <v>22.960999999999999</v>
      </c>
      <c r="AH29" s="151">
        <v>25.779</v>
      </c>
      <c r="AI29" s="151">
        <v>25.945</v>
      </c>
      <c r="AJ29" s="151">
        <v>30.131</v>
      </c>
      <c r="AK29" s="151">
        <v>35.317</v>
      </c>
      <c r="AL29" s="151">
        <v>40.091000000000001</v>
      </c>
      <c r="AM29" s="151">
        <v>47.271000000000001</v>
      </c>
      <c r="AN29" s="151">
        <v>51.448300000000003</v>
      </c>
      <c r="AO29" s="151">
        <v>59.501397784601899</v>
      </c>
      <c r="AP29" s="151">
        <v>61.493198047817501</v>
      </c>
      <c r="AQ29" s="151">
        <v>65.065623777144097</v>
      </c>
      <c r="AR29" s="151">
        <v>67.180704584338699</v>
      </c>
      <c r="AS29" s="151">
        <v>70.727348278131203</v>
      </c>
      <c r="AT29" s="151">
        <v>76.494627155077893</v>
      </c>
      <c r="AU29" s="151">
        <v>79.688483724500998</v>
      </c>
      <c r="AV29" s="151">
        <v>80.0640520070191</v>
      </c>
      <c r="AW29" s="151">
        <v>79.279391423557797</v>
      </c>
      <c r="AX29" s="151">
        <v>82.308331432331698</v>
      </c>
      <c r="AY29" s="151">
        <v>81.109114323316504</v>
      </c>
      <c r="AZ29" s="151">
        <v>80.174011318271596</v>
      </c>
      <c r="BA29" s="151">
        <v>78.589857490677801</v>
      </c>
      <c r="BB29" s="151">
        <v>86.980127527966701</v>
      </c>
      <c r="BC29" s="151">
        <v>90.4808697</v>
      </c>
      <c r="BD29" s="151">
        <v>91.043885399999994</v>
      </c>
      <c r="BE29" s="194">
        <v>86.112611175034701</v>
      </c>
      <c r="BF29" s="153">
        <v>-5.6747957983864797E-2</v>
      </c>
      <c r="BG29" s="153">
        <v>1.75645887746749E-2</v>
      </c>
      <c r="BH29" s="153">
        <v>2.0674642686579099E-2</v>
      </c>
    </row>
    <row r="30" spans="1:60">
      <c r="A30" s="144" t="s">
        <v>308</v>
      </c>
      <c r="B30" s="151" t="s">
        <v>273</v>
      </c>
      <c r="C30" s="151" t="s">
        <v>273</v>
      </c>
      <c r="D30" s="151" t="s">
        <v>273</v>
      </c>
      <c r="E30" s="151" t="s">
        <v>273</v>
      </c>
      <c r="F30" s="151" t="s">
        <v>273</v>
      </c>
      <c r="G30" s="151" t="s">
        <v>273</v>
      </c>
      <c r="H30" s="151" t="s">
        <v>273</v>
      </c>
      <c r="I30" s="151" t="s">
        <v>273</v>
      </c>
      <c r="J30" s="151" t="s">
        <v>273</v>
      </c>
      <c r="K30" s="151" t="s">
        <v>273</v>
      </c>
      <c r="L30" s="151" t="s">
        <v>273</v>
      </c>
      <c r="M30" s="151" t="s">
        <v>273</v>
      </c>
      <c r="N30" s="151" t="s">
        <v>273</v>
      </c>
      <c r="O30" s="151" t="s">
        <v>273</v>
      </c>
      <c r="P30" s="151" t="s">
        <v>273</v>
      </c>
      <c r="Q30" s="151" t="s">
        <v>273</v>
      </c>
      <c r="R30" s="151" t="s">
        <v>273</v>
      </c>
      <c r="S30" s="151" t="s">
        <v>273</v>
      </c>
      <c r="T30" s="151" t="s">
        <v>273</v>
      </c>
      <c r="U30" s="151" t="s">
        <v>273</v>
      </c>
      <c r="V30" s="151">
        <v>542.30600000000004</v>
      </c>
      <c r="W30" s="151">
        <v>561.18200000000002</v>
      </c>
      <c r="X30" s="151">
        <v>569.48099999999999</v>
      </c>
      <c r="Y30" s="151">
        <v>568.779</v>
      </c>
      <c r="Z30" s="151">
        <v>552.226</v>
      </c>
      <c r="AA30" s="151">
        <v>515.89099999999996</v>
      </c>
      <c r="AB30" s="151">
        <v>461.94400000000002</v>
      </c>
      <c r="AC30" s="151">
        <v>398.81</v>
      </c>
      <c r="AD30" s="151">
        <v>354.875</v>
      </c>
      <c r="AE30" s="151">
        <v>317.57799999999997</v>
      </c>
      <c r="AF30" s="151">
        <v>310.74900000000002</v>
      </c>
      <c r="AG30" s="151">
        <v>302.87299999999999</v>
      </c>
      <c r="AH30" s="151">
        <v>307.42</v>
      </c>
      <c r="AI30" s="151">
        <v>304.33999999999997</v>
      </c>
      <c r="AJ30" s="151">
        <v>304.76799999999997</v>
      </c>
      <c r="AK30" s="151">
        <v>326.65062549208602</v>
      </c>
      <c r="AL30" s="151">
        <v>351.67958184366398</v>
      </c>
      <c r="AM30" s="151">
        <v>383.69537100000002</v>
      </c>
      <c r="AN30" s="151">
        <v>425.71378399999998</v>
      </c>
      <c r="AO30" s="151">
        <v>463.29092000000003</v>
      </c>
      <c r="AP30" s="151">
        <v>474.81944499999997</v>
      </c>
      <c r="AQ30" s="151">
        <v>486.25424299999997</v>
      </c>
      <c r="AR30" s="151">
        <v>497.33095712418498</v>
      </c>
      <c r="AS30" s="151">
        <v>494.25421411322901</v>
      </c>
      <c r="AT30" s="151">
        <v>501.36284776779598</v>
      </c>
      <c r="AU30" s="151">
        <v>512.31562654437505</v>
      </c>
      <c r="AV30" s="151">
        <v>519.463658515764</v>
      </c>
      <c r="AW30" s="151">
        <v>526.73564548284503</v>
      </c>
      <c r="AX30" s="151">
        <v>532.22358482803804</v>
      </c>
      <c r="AY30" s="151">
        <v>537.42058687906899</v>
      </c>
      <c r="AZ30" s="151">
        <v>544.55236436446603</v>
      </c>
      <c r="BA30" s="151">
        <v>558.47907884757899</v>
      </c>
      <c r="BB30" s="151">
        <v>558.54669691220295</v>
      </c>
      <c r="BC30" s="151">
        <v>567.88488843553705</v>
      </c>
      <c r="BD30" s="151">
        <v>573.38884493053695</v>
      </c>
      <c r="BE30" s="194">
        <v>524.40421728409399</v>
      </c>
      <c r="BF30" s="153">
        <v>-8.7928857528490195E-2</v>
      </c>
      <c r="BG30" s="153">
        <v>1.35138996316473E-2</v>
      </c>
      <c r="BH30" s="153">
        <v>0.12590339170701001</v>
      </c>
    </row>
    <row r="31" spans="1:60">
      <c r="A31" s="144" t="s">
        <v>309</v>
      </c>
      <c r="B31" s="151" t="s">
        <v>273</v>
      </c>
      <c r="C31" s="151" t="s">
        <v>273</v>
      </c>
      <c r="D31" s="151" t="s">
        <v>273</v>
      </c>
      <c r="E31" s="151" t="s">
        <v>273</v>
      </c>
      <c r="F31" s="151" t="s">
        <v>273</v>
      </c>
      <c r="G31" s="151" t="s">
        <v>273</v>
      </c>
      <c r="H31" s="151" t="s">
        <v>273</v>
      </c>
      <c r="I31" s="151" t="s">
        <v>273</v>
      </c>
      <c r="J31" s="151" t="s">
        <v>273</v>
      </c>
      <c r="K31" s="151" t="s">
        <v>273</v>
      </c>
      <c r="L31" s="151" t="s">
        <v>273</v>
      </c>
      <c r="M31" s="151" t="s">
        <v>273</v>
      </c>
      <c r="N31" s="151" t="s">
        <v>273</v>
      </c>
      <c r="O31" s="151" t="s">
        <v>273</v>
      </c>
      <c r="P31" s="151" t="s">
        <v>273</v>
      </c>
      <c r="Q31" s="151" t="s">
        <v>273</v>
      </c>
      <c r="R31" s="151" t="s">
        <v>273</v>
      </c>
      <c r="S31" s="151" t="s">
        <v>273</v>
      </c>
      <c r="T31" s="151" t="s">
        <v>273</v>
      </c>
      <c r="U31" s="151" t="s">
        <v>273</v>
      </c>
      <c r="V31" s="151">
        <v>6.78</v>
      </c>
      <c r="W31" s="151">
        <v>6.56</v>
      </c>
      <c r="X31" s="151">
        <v>6.47</v>
      </c>
      <c r="Y31" s="151">
        <v>5.72</v>
      </c>
      <c r="Z31" s="151">
        <v>5.75</v>
      </c>
      <c r="AA31" s="151">
        <v>5.7</v>
      </c>
      <c r="AB31" s="151">
        <v>5.4</v>
      </c>
      <c r="AC31" s="151">
        <v>5.2</v>
      </c>
      <c r="AD31" s="151">
        <v>4.3819999999999997</v>
      </c>
      <c r="AE31" s="151">
        <v>4.1920000000000002</v>
      </c>
      <c r="AF31" s="151">
        <v>4.07</v>
      </c>
      <c r="AG31" s="151">
        <v>4.3550000000000004</v>
      </c>
      <c r="AH31" s="151">
        <v>5.3680000000000003</v>
      </c>
      <c r="AI31" s="151">
        <v>6.3689999999999998</v>
      </c>
      <c r="AJ31" s="151">
        <v>7.0629999999999997</v>
      </c>
      <c r="AK31" s="151">
        <v>7.28</v>
      </c>
      <c r="AL31" s="151">
        <v>7.7450000000000001</v>
      </c>
      <c r="AM31" s="151">
        <v>8.2100000000000009</v>
      </c>
      <c r="AN31" s="151">
        <v>8.7100000000000009</v>
      </c>
      <c r="AO31" s="151">
        <v>9.2200000000000006</v>
      </c>
      <c r="AP31" s="151">
        <v>9.73</v>
      </c>
      <c r="AQ31" s="151">
        <v>9.99</v>
      </c>
      <c r="AR31" s="151">
        <v>10.27</v>
      </c>
      <c r="AS31" s="151">
        <v>10.605</v>
      </c>
      <c r="AT31" s="151">
        <v>10.87</v>
      </c>
      <c r="AU31" s="151">
        <v>11.13</v>
      </c>
      <c r="AV31" s="151">
        <v>11.51</v>
      </c>
      <c r="AW31" s="151">
        <v>11.99</v>
      </c>
      <c r="AX31" s="151">
        <v>12.47</v>
      </c>
      <c r="AY31" s="151">
        <v>12.85</v>
      </c>
      <c r="AZ31" s="151">
        <v>13.23</v>
      </c>
      <c r="BA31" s="151">
        <v>13.18</v>
      </c>
      <c r="BB31" s="151">
        <v>13.13</v>
      </c>
      <c r="BC31" s="151">
        <v>12.551</v>
      </c>
      <c r="BD31" s="151">
        <v>12.19</v>
      </c>
      <c r="BE31" s="194">
        <v>10.336909090909099</v>
      </c>
      <c r="BF31" s="153">
        <v>-0.15433419443021501</v>
      </c>
      <c r="BG31" s="153">
        <v>1.15268522527787E-2</v>
      </c>
      <c r="BH31" s="153">
        <v>2.4817724026948902E-3</v>
      </c>
    </row>
    <row r="32" spans="1:60">
      <c r="A32" s="144" t="s">
        <v>310</v>
      </c>
      <c r="B32" s="151">
        <v>242.88800000000001</v>
      </c>
      <c r="C32" s="151">
        <v>265.10000000000002</v>
      </c>
      <c r="D32" s="151">
        <v>288.10000000000002</v>
      </c>
      <c r="E32" s="151">
        <v>309.2</v>
      </c>
      <c r="F32" s="151">
        <v>328.3</v>
      </c>
      <c r="G32" s="151">
        <v>353.03899999999999</v>
      </c>
      <c r="H32" s="151">
        <v>377</v>
      </c>
      <c r="I32" s="151">
        <v>400.4</v>
      </c>
      <c r="J32" s="151">
        <v>429</v>
      </c>
      <c r="K32" s="151">
        <v>458.9</v>
      </c>
      <c r="L32" s="151">
        <v>490.80099999999999</v>
      </c>
      <c r="M32" s="151">
        <v>519.67700000000002</v>
      </c>
      <c r="N32" s="151">
        <v>545.79899999999998</v>
      </c>
      <c r="O32" s="151">
        <v>571.53099999999995</v>
      </c>
      <c r="P32" s="151">
        <v>585.6</v>
      </c>
      <c r="Q32" s="151">
        <v>603.17999999999995</v>
      </c>
      <c r="R32" s="151">
        <v>608.82000000000005</v>
      </c>
      <c r="S32" s="151">
        <v>612.55100000000004</v>
      </c>
      <c r="T32" s="151">
        <v>616.34299999999996</v>
      </c>
      <c r="U32" s="151">
        <v>612.71</v>
      </c>
      <c r="V32" s="151" t="s">
        <v>273</v>
      </c>
      <c r="W32" s="151" t="s">
        <v>273</v>
      </c>
      <c r="X32" s="151" t="s">
        <v>273</v>
      </c>
      <c r="Y32" s="151" t="s">
        <v>273</v>
      </c>
      <c r="Z32" s="151" t="s">
        <v>273</v>
      </c>
      <c r="AA32" s="151" t="s">
        <v>273</v>
      </c>
      <c r="AB32" s="151" t="s">
        <v>273</v>
      </c>
      <c r="AC32" s="151" t="s">
        <v>273</v>
      </c>
      <c r="AD32" s="151" t="s">
        <v>273</v>
      </c>
      <c r="AE32" s="151" t="s">
        <v>273</v>
      </c>
      <c r="AF32" s="151" t="s">
        <v>273</v>
      </c>
      <c r="AG32" s="151" t="s">
        <v>273</v>
      </c>
      <c r="AH32" s="151" t="s">
        <v>273</v>
      </c>
      <c r="AI32" s="151" t="s">
        <v>273</v>
      </c>
      <c r="AJ32" s="151" t="s">
        <v>273</v>
      </c>
      <c r="AK32" s="151" t="s">
        <v>273</v>
      </c>
      <c r="AL32" s="151" t="s">
        <v>273</v>
      </c>
      <c r="AM32" s="151" t="s">
        <v>273</v>
      </c>
      <c r="AN32" s="151" t="s">
        <v>273</v>
      </c>
      <c r="AO32" s="151" t="s">
        <v>273</v>
      </c>
      <c r="AP32" s="151" t="s">
        <v>273</v>
      </c>
      <c r="AQ32" s="151" t="s">
        <v>273</v>
      </c>
      <c r="AR32" s="151" t="s">
        <v>273</v>
      </c>
      <c r="AS32" s="151" t="s">
        <v>273</v>
      </c>
      <c r="AT32" s="151" t="s">
        <v>273</v>
      </c>
      <c r="AU32" s="151" t="s">
        <v>273</v>
      </c>
      <c r="AV32" s="151" t="s">
        <v>273</v>
      </c>
      <c r="AW32" s="151" t="s">
        <v>273</v>
      </c>
      <c r="AX32" s="151" t="s">
        <v>273</v>
      </c>
      <c r="AY32" s="151" t="s">
        <v>273</v>
      </c>
      <c r="AZ32" s="151" t="s">
        <v>273</v>
      </c>
      <c r="BA32" s="151" t="s">
        <v>273</v>
      </c>
      <c r="BB32" s="151" t="s">
        <v>273</v>
      </c>
      <c r="BC32" s="151" t="s">
        <v>273</v>
      </c>
      <c r="BD32" s="151" t="s">
        <v>273</v>
      </c>
      <c r="BE32" s="194" t="s">
        <v>273</v>
      </c>
      <c r="BF32" s="153" t="s">
        <v>273</v>
      </c>
      <c r="BG32" s="153" t="s">
        <v>273</v>
      </c>
      <c r="BH32" s="153" t="s">
        <v>273</v>
      </c>
    </row>
    <row r="33" spans="1:60">
      <c r="A33" s="144" t="s">
        <v>311</v>
      </c>
      <c r="B33" s="151" t="s">
        <v>273</v>
      </c>
      <c r="C33" s="151" t="s">
        <v>273</v>
      </c>
      <c r="D33" s="151" t="s">
        <v>273</v>
      </c>
      <c r="E33" s="151" t="s">
        <v>273</v>
      </c>
      <c r="F33" s="151" t="s">
        <v>273</v>
      </c>
      <c r="G33" s="151" t="s">
        <v>273</v>
      </c>
      <c r="H33" s="151" t="s">
        <v>273</v>
      </c>
      <c r="I33" s="151" t="s">
        <v>273</v>
      </c>
      <c r="J33" s="151" t="s">
        <v>273</v>
      </c>
      <c r="K33" s="151" t="s">
        <v>273</v>
      </c>
      <c r="L33" s="151" t="s">
        <v>273</v>
      </c>
      <c r="M33" s="151" t="s">
        <v>273</v>
      </c>
      <c r="N33" s="151" t="s">
        <v>273</v>
      </c>
      <c r="O33" s="151" t="s">
        <v>273</v>
      </c>
      <c r="P33" s="151" t="s">
        <v>273</v>
      </c>
      <c r="Q33" s="151" t="s">
        <v>273</v>
      </c>
      <c r="R33" s="151" t="s">
        <v>273</v>
      </c>
      <c r="S33" s="151" t="s">
        <v>273</v>
      </c>
      <c r="T33" s="151" t="s">
        <v>273</v>
      </c>
      <c r="U33" s="151" t="s">
        <v>273</v>
      </c>
      <c r="V33" s="151">
        <v>2.31</v>
      </c>
      <c r="W33" s="151">
        <v>2.5299999999999998</v>
      </c>
      <c r="X33" s="151">
        <v>2.67</v>
      </c>
      <c r="Y33" s="151">
        <v>2.44</v>
      </c>
      <c r="Z33" s="151">
        <v>2.7</v>
      </c>
      <c r="AA33" s="151">
        <v>2.8</v>
      </c>
      <c r="AB33" s="151">
        <v>2.8</v>
      </c>
      <c r="AC33" s="151">
        <v>3.3</v>
      </c>
      <c r="AD33" s="151">
        <v>4.0010000000000003</v>
      </c>
      <c r="AE33" s="151">
        <v>5.5170000000000003</v>
      </c>
      <c r="AF33" s="151">
        <v>7.5869999999999997</v>
      </c>
      <c r="AG33" s="151">
        <v>7.6230000000000002</v>
      </c>
      <c r="AH33" s="151">
        <v>7.891</v>
      </c>
      <c r="AI33" s="151">
        <v>8.1760000000000002</v>
      </c>
      <c r="AJ33" s="151">
        <v>8.1</v>
      </c>
      <c r="AK33" s="151">
        <v>7.5</v>
      </c>
      <c r="AL33" s="151">
        <v>7.1760000000000002</v>
      </c>
      <c r="AM33" s="151">
        <v>7.1980000000000004</v>
      </c>
      <c r="AN33" s="151">
        <v>7.1340000000000003</v>
      </c>
      <c r="AO33" s="151">
        <v>6.5780000000000003</v>
      </c>
      <c r="AP33" s="151">
        <v>5.4489999999999998</v>
      </c>
      <c r="AQ33" s="151">
        <v>5.4119999999999999</v>
      </c>
      <c r="AR33" s="151">
        <v>4.9279999999999999</v>
      </c>
      <c r="AS33" s="151">
        <v>4.7809999999999997</v>
      </c>
      <c r="AT33" s="151">
        <v>4.4550000000000001</v>
      </c>
      <c r="AU33" s="151">
        <v>3.649308</v>
      </c>
      <c r="AV33" s="151">
        <v>3.585</v>
      </c>
      <c r="AW33" s="151">
        <v>3.165</v>
      </c>
      <c r="AX33" s="151">
        <v>2.9</v>
      </c>
      <c r="AY33" s="151">
        <v>2.8043478972211102</v>
      </c>
      <c r="AZ33" s="151">
        <v>2.7149919422789002</v>
      </c>
      <c r="BA33" s="151">
        <v>2.6389763905017798</v>
      </c>
      <c r="BB33" s="151">
        <v>2.7644000000000002</v>
      </c>
      <c r="BC33" s="151">
        <v>2.8921000000000001</v>
      </c>
      <c r="BD33" s="151">
        <v>2.8163</v>
      </c>
      <c r="BE33" s="194">
        <v>2.1417999999999999</v>
      </c>
      <c r="BF33" s="153">
        <v>-0.241576505545683</v>
      </c>
      <c r="BG33" s="153">
        <v>-4.4824618126138402E-2</v>
      </c>
      <c r="BH33" s="153">
        <v>5.1422142589670802E-4</v>
      </c>
    </row>
    <row r="34" spans="1:60">
      <c r="A34" s="144" t="s">
        <v>312</v>
      </c>
      <c r="B34" s="151">
        <v>0</v>
      </c>
      <c r="C34" s="151">
        <v>0</v>
      </c>
      <c r="D34" s="151">
        <v>0</v>
      </c>
      <c r="E34" s="151">
        <v>0</v>
      </c>
      <c r="F34" s="151">
        <v>0</v>
      </c>
      <c r="G34" s="151">
        <v>0</v>
      </c>
      <c r="H34" s="151">
        <v>0</v>
      </c>
      <c r="I34" s="151">
        <v>0</v>
      </c>
      <c r="J34" s="151">
        <v>0</v>
      </c>
      <c r="K34" s="151">
        <v>0</v>
      </c>
      <c r="L34" s="151">
        <v>0</v>
      </c>
      <c r="M34" s="151">
        <v>0</v>
      </c>
      <c r="N34" s="151">
        <v>0</v>
      </c>
      <c r="O34" s="151">
        <v>0</v>
      </c>
      <c r="P34" s="151">
        <v>0</v>
      </c>
      <c r="Q34" s="151">
        <v>0</v>
      </c>
      <c r="R34" s="151">
        <v>0</v>
      </c>
      <c r="S34" s="151">
        <v>0</v>
      </c>
      <c r="T34" s="151">
        <v>0</v>
      </c>
      <c r="U34" s="151">
        <v>0</v>
      </c>
      <c r="V34" s="151">
        <v>2.6</v>
      </c>
      <c r="W34" s="151">
        <v>2.59</v>
      </c>
      <c r="X34" s="151">
        <v>2.54</v>
      </c>
      <c r="Y34" s="151">
        <v>2.5</v>
      </c>
      <c r="Z34" s="151">
        <v>2.4300000000000002</v>
      </c>
      <c r="AA34" s="151">
        <v>2.3540000000000001</v>
      </c>
      <c r="AB34" s="151">
        <v>2.2599999999999998</v>
      </c>
      <c r="AC34" s="151">
        <v>2.2010000000000001</v>
      </c>
      <c r="AD34" s="151">
        <v>2.1629999999999998</v>
      </c>
      <c r="AE34" s="151">
        <v>2.1192000000000002</v>
      </c>
      <c r="AF34" s="151">
        <v>2.0514999999999999</v>
      </c>
      <c r="AG34" s="151">
        <v>1.9710000000000001</v>
      </c>
      <c r="AH34" s="151">
        <v>1.9348000000000001</v>
      </c>
      <c r="AI34" s="151">
        <v>1.9275</v>
      </c>
      <c r="AJ34" s="151">
        <v>1.9367000000000001</v>
      </c>
      <c r="AK34" s="151">
        <v>1.9365000000000001</v>
      </c>
      <c r="AL34" s="151">
        <v>1.9436</v>
      </c>
      <c r="AM34" s="151">
        <v>1.9376</v>
      </c>
      <c r="AN34" s="151">
        <v>1.9072</v>
      </c>
      <c r="AO34" s="151">
        <v>1.897</v>
      </c>
      <c r="AP34" s="151">
        <v>1.8838999999999999</v>
      </c>
      <c r="AQ34" s="151">
        <v>1.8746</v>
      </c>
      <c r="AR34" s="151">
        <v>1.8544</v>
      </c>
      <c r="AS34" s="151">
        <v>1.8368</v>
      </c>
      <c r="AT34" s="151">
        <v>1.8234999999999999</v>
      </c>
      <c r="AU34" s="151">
        <v>1.81</v>
      </c>
      <c r="AV34" s="151">
        <v>1.7996000000000001</v>
      </c>
      <c r="AW34" s="151">
        <v>1.7687999999999999</v>
      </c>
      <c r="AX34" s="151">
        <v>1.7544</v>
      </c>
      <c r="AY34" s="151">
        <v>1.7515000000000001</v>
      </c>
      <c r="AZ34" s="151">
        <v>1.7767299999999999</v>
      </c>
      <c r="BA34" s="151">
        <v>1.8154336</v>
      </c>
      <c r="BB34" s="151">
        <v>1.8465779296875</v>
      </c>
      <c r="BC34" s="151">
        <v>1.893939</v>
      </c>
      <c r="BD34" s="151">
        <v>1.9463933</v>
      </c>
      <c r="BE34" s="194">
        <v>1.9765288834707999</v>
      </c>
      <c r="BF34" s="153">
        <v>1.27082390440674E-2</v>
      </c>
      <c r="BG34" s="153">
        <v>6.5433486726695902E-3</v>
      </c>
      <c r="BH34" s="153">
        <v>4.7454174095825198E-4</v>
      </c>
    </row>
    <row r="35" spans="1:60" s="145" customFormat="1">
      <c r="A35" s="154" t="s">
        <v>313</v>
      </c>
      <c r="B35" s="155">
        <v>242.88800000000001</v>
      </c>
      <c r="C35" s="155">
        <v>265.10000000000002</v>
      </c>
      <c r="D35" s="155">
        <v>288.10000000000002</v>
      </c>
      <c r="E35" s="155">
        <v>309.2</v>
      </c>
      <c r="F35" s="155">
        <v>328.3</v>
      </c>
      <c r="G35" s="155">
        <v>353.03899999999999</v>
      </c>
      <c r="H35" s="155">
        <v>377</v>
      </c>
      <c r="I35" s="155">
        <v>400.4</v>
      </c>
      <c r="J35" s="155">
        <v>429</v>
      </c>
      <c r="K35" s="155">
        <v>458.9</v>
      </c>
      <c r="L35" s="155">
        <v>490.80099999999999</v>
      </c>
      <c r="M35" s="155">
        <v>519.67700000000002</v>
      </c>
      <c r="N35" s="155">
        <v>545.79899999999998</v>
      </c>
      <c r="O35" s="155">
        <v>571.53099999999995</v>
      </c>
      <c r="P35" s="155">
        <v>585.6</v>
      </c>
      <c r="Q35" s="155">
        <v>603.17999999999995</v>
      </c>
      <c r="R35" s="155">
        <v>608.82000000000005</v>
      </c>
      <c r="S35" s="155">
        <v>612.55100000000004</v>
      </c>
      <c r="T35" s="155">
        <v>616.34299999999996</v>
      </c>
      <c r="U35" s="155">
        <v>612.71</v>
      </c>
      <c r="V35" s="155">
        <v>589.88599999999997</v>
      </c>
      <c r="W35" s="155">
        <v>609.202</v>
      </c>
      <c r="X35" s="155">
        <v>619.13099999999997</v>
      </c>
      <c r="Y35" s="155">
        <v>618.13900000000001</v>
      </c>
      <c r="Z35" s="155">
        <v>601.66600000000005</v>
      </c>
      <c r="AA35" s="155">
        <v>565.04499999999996</v>
      </c>
      <c r="AB35" s="155">
        <v>510.77769999999998</v>
      </c>
      <c r="AC35" s="155">
        <v>446.50670000000002</v>
      </c>
      <c r="AD35" s="155">
        <v>398.67230000000001</v>
      </c>
      <c r="AE35" s="155">
        <v>359.28100000000001</v>
      </c>
      <c r="AF35" s="155">
        <v>354.25220000000002</v>
      </c>
      <c r="AG35" s="155">
        <v>348.88339999999999</v>
      </c>
      <c r="AH35" s="155">
        <v>357.41980000000001</v>
      </c>
      <c r="AI35" s="155">
        <v>358.20650000000001</v>
      </c>
      <c r="AJ35" s="155">
        <v>365.84969999999998</v>
      </c>
      <c r="AK35" s="155">
        <v>392.75312549208599</v>
      </c>
      <c r="AL35" s="155">
        <v>423.61418184366403</v>
      </c>
      <c r="AM35" s="155">
        <v>463.64597099999997</v>
      </c>
      <c r="AN35" s="155">
        <v>510.29128400000002</v>
      </c>
      <c r="AO35" s="155">
        <v>555.946317784602</v>
      </c>
      <c r="AP35" s="155">
        <v>575.58974304781805</v>
      </c>
      <c r="AQ35" s="155">
        <v>600.86406677714399</v>
      </c>
      <c r="AR35" s="155">
        <v>624.92396170852396</v>
      </c>
      <c r="AS35" s="155">
        <v>627.53326239136004</v>
      </c>
      <c r="AT35" s="155">
        <v>645.87257492287404</v>
      </c>
      <c r="AU35" s="155">
        <v>659.91071826887605</v>
      </c>
      <c r="AV35" s="155">
        <v>662.51731052278296</v>
      </c>
      <c r="AW35" s="155">
        <v>666.67713690640198</v>
      </c>
      <c r="AX35" s="155">
        <v>675.50131626037</v>
      </c>
      <c r="AY35" s="155">
        <v>678.44844909960705</v>
      </c>
      <c r="AZ35" s="155">
        <v>684.46799762501598</v>
      </c>
      <c r="BA35" s="155">
        <v>696.13094632875902</v>
      </c>
      <c r="BB35" s="155">
        <v>702.35710236985801</v>
      </c>
      <c r="BC35" s="155">
        <v>714.90109713553704</v>
      </c>
      <c r="BD35" s="155">
        <v>719.37982363053698</v>
      </c>
      <c r="BE35" s="155">
        <v>660.07178987691896</v>
      </c>
      <c r="BF35" s="156">
        <v>-8.4950267691595305E-2</v>
      </c>
      <c r="BG35" s="156">
        <v>1.08370250244156E-2</v>
      </c>
      <c r="BH35" s="156">
        <v>0.158475607892755</v>
      </c>
    </row>
    <row r="36" spans="1:60">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94"/>
      <c r="BF36" s="153"/>
      <c r="BG36" s="153"/>
      <c r="BH36" s="153"/>
    </row>
    <row r="37" spans="1:60">
      <c r="A37" s="144" t="s">
        <v>314</v>
      </c>
      <c r="B37" s="151">
        <v>95.662087912087898</v>
      </c>
      <c r="C37" s="151">
        <v>106.892857142857</v>
      </c>
      <c r="D37" s="151">
        <v>130.50755494505501</v>
      </c>
      <c r="E37" s="151">
        <v>142.78021978021999</v>
      </c>
      <c r="F37" s="151">
        <v>169.26373626373601</v>
      </c>
      <c r="G37" s="151">
        <v>192.58696153846199</v>
      </c>
      <c r="H37" s="151">
        <v>228.684626373626</v>
      </c>
      <c r="I37" s="151">
        <v>253.710945054945</v>
      </c>
      <c r="J37" s="151">
        <v>295.37708241758202</v>
      </c>
      <c r="K37" s="151">
        <v>303.19719780219799</v>
      </c>
      <c r="L37" s="151">
        <v>269.46989010989</v>
      </c>
      <c r="M37" s="151">
        <v>296.966208791209</v>
      </c>
      <c r="N37" s="151">
        <v>285.62788461538503</v>
      </c>
      <c r="O37" s="151">
        <v>264.82005494505501</v>
      </c>
      <c r="P37" s="151">
        <v>160.48516483516499</v>
      </c>
      <c r="Q37" s="151">
        <v>74.158021978022006</v>
      </c>
      <c r="R37" s="151">
        <v>66.1597692307692</v>
      </c>
      <c r="S37" s="151">
        <v>120.092434065934</v>
      </c>
      <c r="T37" s="151">
        <v>122.83443956044</v>
      </c>
      <c r="U37" s="151">
        <v>102.518241758242</v>
      </c>
      <c r="V37" s="151">
        <v>110.35109890109899</v>
      </c>
      <c r="W37" s="151">
        <v>102.699807692308</v>
      </c>
      <c r="X37" s="151">
        <v>116.72565934065901</v>
      </c>
      <c r="Y37" s="151">
        <v>117.38324175824199</v>
      </c>
      <c r="Z37" s="151">
        <v>143.83853846153801</v>
      </c>
      <c r="AA37" s="151">
        <v>162.788873626374</v>
      </c>
      <c r="AB37" s="151">
        <v>174.37087912087901</v>
      </c>
      <c r="AC37" s="151">
        <v>175.678857142857</v>
      </c>
      <c r="AD37" s="151">
        <v>184.293956043956</v>
      </c>
      <c r="AE37" s="151">
        <v>184.98450549450499</v>
      </c>
      <c r="AF37" s="151">
        <v>185.456505494505</v>
      </c>
      <c r="AG37" s="151">
        <v>186.641758241758</v>
      </c>
      <c r="AH37" s="151">
        <v>186.96266483516499</v>
      </c>
      <c r="AI37" s="151">
        <v>190.78755494505501</v>
      </c>
      <c r="AJ37" s="151">
        <v>178.11739010989001</v>
      </c>
      <c r="AK37" s="151">
        <v>191.665228319535</v>
      </c>
      <c r="AL37" s="151">
        <v>189.80496296207701</v>
      </c>
      <c r="AM37" s="151">
        <v>179.122801700163</v>
      </c>
      <c r="AN37" s="151">
        <v>202.08981014691599</v>
      </c>
      <c r="AO37" s="151">
        <v>208.83267209239199</v>
      </c>
      <c r="AP37" s="151">
        <v>207.87109531211701</v>
      </c>
      <c r="AQ37" s="151">
        <v>210.62175048256199</v>
      </c>
      <c r="AR37" s="151">
        <v>213.25574666670599</v>
      </c>
      <c r="AS37" s="151">
        <v>215.42545916435299</v>
      </c>
      <c r="AT37" s="151">
        <v>207.21923609922999</v>
      </c>
      <c r="AU37" s="151">
        <v>212.03254105662299</v>
      </c>
      <c r="AV37" s="151">
        <v>212.52832302428101</v>
      </c>
      <c r="AW37" s="151">
        <v>180.47879512403799</v>
      </c>
      <c r="AX37" s="151">
        <v>169.67202457721899</v>
      </c>
      <c r="AY37" s="151">
        <v>174.04649522932201</v>
      </c>
      <c r="AZ37" s="151">
        <v>180.24293707310699</v>
      </c>
      <c r="BA37" s="151">
        <v>216.144450398598</v>
      </c>
      <c r="BB37" s="151">
        <v>231.37142718557701</v>
      </c>
      <c r="BC37" s="151">
        <v>218.66748356741101</v>
      </c>
      <c r="BD37" s="151">
        <v>157.76482165473101</v>
      </c>
      <c r="BE37" s="194">
        <v>142.73644579647899</v>
      </c>
      <c r="BF37" s="153">
        <v>-9.7730064190464205E-2</v>
      </c>
      <c r="BG37" s="153">
        <v>-2.6898795227147901E-2</v>
      </c>
      <c r="BH37" s="153">
        <v>3.4269370942615403E-2</v>
      </c>
    </row>
    <row r="38" spans="1:60">
      <c r="A38" s="144" t="s">
        <v>315</v>
      </c>
      <c r="B38" s="151">
        <v>64.675438596491205</v>
      </c>
      <c r="C38" s="151">
        <v>68.566801619433207</v>
      </c>
      <c r="D38" s="151">
        <v>60.488529014844801</v>
      </c>
      <c r="E38" s="151">
        <v>74.237246963562797</v>
      </c>
      <c r="F38" s="151">
        <v>74.921052631578902</v>
      </c>
      <c r="G38" s="151">
        <v>76.300269905533099</v>
      </c>
      <c r="H38" s="151">
        <v>83.442645074224004</v>
      </c>
      <c r="I38" s="151">
        <v>72.409716599190304</v>
      </c>
      <c r="J38" s="151">
        <v>99.402159244264496</v>
      </c>
      <c r="K38" s="151">
        <v>97.277044534412894</v>
      </c>
      <c r="L38" s="151">
        <v>111.703052631579</v>
      </c>
      <c r="M38" s="151">
        <v>119.525400809717</v>
      </c>
      <c r="N38" s="151">
        <v>115.992219973009</v>
      </c>
      <c r="O38" s="151">
        <v>126.578380566802</v>
      </c>
      <c r="P38" s="151">
        <v>171.649230769231</v>
      </c>
      <c r="Q38" s="151">
        <v>131.073117408907</v>
      </c>
      <c r="R38" s="151">
        <v>44.504210526315802</v>
      </c>
      <c r="S38" s="151">
        <v>48.504089068825898</v>
      </c>
      <c r="T38" s="151">
        <v>54.354278002698997</v>
      </c>
      <c r="U38" s="151">
        <v>60.538502024291503</v>
      </c>
      <c r="V38" s="151">
        <v>69.838894736842093</v>
      </c>
      <c r="W38" s="151">
        <v>93.189815114709901</v>
      </c>
      <c r="X38" s="151">
        <v>117.256055330634</v>
      </c>
      <c r="Y38" s="151">
        <v>136.69924696356301</v>
      </c>
      <c r="Z38" s="151">
        <v>138.96711875843499</v>
      </c>
      <c r="AA38" s="151">
        <v>105.30090418353601</v>
      </c>
      <c r="AB38" s="151">
        <v>13.9429149797571</v>
      </c>
      <c r="AC38" s="151">
        <v>26.1465668016194</v>
      </c>
      <c r="AD38" s="151">
        <v>22.331991902834002</v>
      </c>
      <c r="AE38" s="151">
        <v>24.794879892037802</v>
      </c>
      <c r="AF38" s="151">
        <v>26.026323886639702</v>
      </c>
      <c r="AG38" s="151">
        <v>28.566809716599199</v>
      </c>
      <c r="AH38" s="151">
        <v>57.144423751686901</v>
      </c>
      <c r="AI38" s="151">
        <v>104.185584345479</v>
      </c>
      <c r="AJ38" s="151">
        <v>128.27262887989201</v>
      </c>
      <c r="AK38" s="151">
        <v>128.795543068547</v>
      </c>
      <c r="AL38" s="151">
        <v>123.872225324585</v>
      </c>
      <c r="AM38" s="151">
        <v>103.87357485225</v>
      </c>
      <c r="AN38" s="151">
        <v>66.024506724370596</v>
      </c>
      <c r="AO38" s="151">
        <v>99.946068686304599</v>
      </c>
      <c r="AP38" s="151">
        <v>89.933628833356593</v>
      </c>
      <c r="AQ38" s="151">
        <v>98.021455744799695</v>
      </c>
      <c r="AR38" s="151">
        <v>105.08942146214299</v>
      </c>
      <c r="AS38" s="151">
        <v>119.318912466844</v>
      </c>
      <c r="AT38" s="151">
        <v>119.737450183815</v>
      </c>
      <c r="AU38" s="151">
        <v>120.813605146819</v>
      </c>
      <c r="AV38" s="151">
        <v>135.80110428591399</v>
      </c>
      <c r="AW38" s="151">
        <v>151.31515077481501</v>
      </c>
      <c r="AX38" s="151">
        <v>151.93514321280699</v>
      </c>
      <c r="AY38" s="151">
        <v>158.80988238168399</v>
      </c>
      <c r="AZ38" s="151">
        <v>195.61587621573801</v>
      </c>
      <c r="BA38" s="151">
        <v>217.60227824654501</v>
      </c>
      <c r="BB38" s="151">
        <v>222.38185408722899</v>
      </c>
      <c r="BC38" s="151">
        <v>227.01244970446399</v>
      </c>
      <c r="BD38" s="151">
        <v>234.22010561499101</v>
      </c>
      <c r="BE38" s="194">
        <v>202.03784040765001</v>
      </c>
      <c r="BF38" s="153">
        <v>-0.13975863036517899</v>
      </c>
      <c r="BG38" s="153">
        <v>6.9398121017425304E-2</v>
      </c>
      <c r="BH38" s="153">
        <v>4.8506950405973297E-2</v>
      </c>
    </row>
    <row r="39" spans="1:60">
      <c r="A39" s="144" t="s">
        <v>317</v>
      </c>
      <c r="B39" s="151">
        <v>119.01136187897799</v>
      </c>
      <c r="C39" s="151">
        <v>125.55647031443</v>
      </c>
      <c r="D39" s="151">
        <v>126.39234354516999</v>
      </c>
      <c r="E39" s="151">
        <v>133.128194015389</v>
      </c>
      <c r="F39" s="151">
        <v>140.90796394984301</v>
      </c>
      <c r="G39" s="151">
        <v>151.798933599316</v>
      </c>
      <c r="H39" s="151">
        <v>162.54949249548801</v>
      </c>
      <c r="I39" s="151">
        <v>167.349232259903</v>
      </c>
      <c r="J39" s="151">
        <v>153.80043868148601</v>
      </c>
      <c r="K39" s="151">
        <v>129.87042913460601</v>
      </c>
      <c r="L39" s="151">
        <v>106.34989778664399</v>
      </c>
      <c r="M39" s="151">
        <v>109.910832601881</v>
      </c>
      <c r="N39" s="151">
        <v>100.779734967227</v>
      </c>
      <c r="O39" s="151">
        <v>108.779691032583</v>
      </c>
      <c r="P39" s="151">
        <v>129.619655029923</v>
      </c>
      <c r="Q39" s="151">
        <v>86.833619948703401</v>
      </c>
      <c r="R39" s="151">
        <v>58.623916595421299</v>
      </c>
      <c r="S39" s="151">
        <v>42.664290728602602</v>
      </c>
      <c r="T39" s="151">
        <v>55.005548541844803</v>
      </c>
      <c r="U39" s="151">
        <v>60.727083670561399</v>
      </c>
      <c r="V39" s="151">
        <v>55.489493397929103</v>
      </c>
      <c r="W39" s="151">
        <v>59.395312387194799</v>
      </c>
      <c r="X39" s="151">
        <v>52.1150099743517</v>
      </c>
      <c r="Y39" s="151">
        <v>63.046220575662602</v>
      </c>
      <c r="Z39" s="151">
        <v>68.410687565308294</v>
      </c>
      <c r="AA39" s="151">
        <v>46.7967897311675</v>
      </c>
      <c r="AB39" s="151">
        <v>9.2169833285836393</v>
      </c>
      <c r="AC39" s="151">
        <v>53.955534340267903</v>
      </c>
      <c r="AD39" s="151">
        <v>96.581974921630106</v>
      </c>
      <c r="AE39" s="151">
        <v>103.357202906811</v>
      </c>
      <c r="AF39" s="151">
        <v>104.888944286121</v>
      </c>
      <c r="AG39" s="151">
        <v>105.125898033628</v>
      </c>
      <c r="AH39" s="151">
        <v>105.11423738956999</v>
      </c>
      <c r="AI39" s="151">
        <v>110.003267977581</v>
      </c>
      <c r="AJ39" s="151">
        <v>102.556342215256</v>
      </c>
      <c r="AK39" s="151">
        <v>109.88843223124501</v>
      </c>
      <c r="AL39" s="151">
        <v>106.533519778995</v>
      </c>
      <c r="AM39" s="151">
        <v>98.759879889807195</v>
      </c>
      <c r="AN39" s="151">
        <v>115.60395867768599</v>
      </c>
      <c r="AO39" s="151">
        <v>123.286802479339</v>
      </c>
      <c r="AP39" s="151">
        <v>130.41107300275499</v>
      </c>
      <c r="AQ39" s="151">
        <v>133.756677410468</v>
      </c>
      <c r="AR39" s="151">
        <v>130.02988008657999</v>
      </c>
      <c r="AS39" s="151">
        <v>136.22256749311299</v>
      </c>
      <c r="AT39" s="151">
        <v>121.028931973829</v>
      </c>
      <c r="AU39" s="151">
        <v>123.39558403168</v>
      </c>
      <c r="AV39" s="151">
        <v>140.890404958678</v>
      </c>
      <c r="AW39" s="151">
        <v>153.96809393939401</v>
      </c>
      <c r="AX39" s="151">
        <v>151.43032506887101</v>
      </c>
      <c r="AY39" s="151">
        <v>150.225027272727</v>
      </c>
      <c r="AZ39" s="151">
        <v>148.24697286501399</v>
      </c>
      <c r="BA39" s="151">
        <v>152.73432834710701</v>
      </c>
      <c r="BB39" s="151">
        <v>144.96876859504101</v>
      </c>
      <c r="BC39" s="151">
        <v>146.84903512396701</v>
      </c>
      <c r="BD39" s="151">
        <v>143.37989600551001</v>
      </c>
      <c r="BE39" s="194">
        <v>130.14718590896001</v>
      </c>
      <c r="BF39" s="153">
        <v>-9.4771330425224801E-2</v>
      </c>
      <c r="BG39" s="153">
        <v>1.7091221690525502E-2</v>
      </c>
      <c r="BH39" s="153">
        <v>3.1246835145461501E-2</v>
      </c>
    </row>
    <row r="40" spans="1:60">
      <c r="A40" s="144" t="s">
        <v>318</v>
      </c>
      <c r="B40" s="151" t="s">
        <v>273</v>
      </c>
      <c r="C40" s="151" t="s">
        <v>273</v>
      </c>
      <c r="D40" s="151">
        <v>2.82293080054274</v>
      </c>
      <c r="E40" s="151">
        <v>11.968249660787</v>
      </c>
      <c r="F40" s="151">
        <v>16.194708276797801</v>
      </c>
      <c r="G40" s="151">
        <v>16.4423337856174</v>
      </c>
      <c r="H40" s="151">
        <v>14.5603799185889</v>
      </c>
      <c r="I40" s="151">
        <v>14.00434192673</v>
      </c>
      <c r="J40" s="151">
        <v>14.510854816825001</v>
      </c>
      <c r="K40" s="151">
        <v>14.362279511533201</v>
      </c>
      <c r="L40" s="151">
        <v>16.888059701492502</v>
      </c>
      <c r="M40" s="151">
        <v>18.2255088195387</v>
      </c>
      <c r="N40" s="151">
        <v>16.8385345997286</v>
      </c>
      <c r="O40" s="151">
        <v>15.550881953867</v>
      </c>
      <c r="P40" s="151">
        <v>14.6099050203528</v>
      </c>
      <c r="Q40" s="151">
        <v>14.1171061619801</v>
      </c>
      <c r="R40" s="151">
        <v>16.3071644130445</v>
      </c>
      <c r="S40" s="151">
        <v>16.7033652271558</v>
      </c>
      <c r="T40" s="151">
        <v>19.328195620642902</v>
      </c>
      <c r="U40" s="151">
        <v>20.753542553689201</v>
      </c>
      <c r="V40" s="151">
        <v>24.7893627473916</v>
      </c>
      <c r="W40" s="151">
        <v>27.8599190567538</v>
      </c>
      <c r="X40" s="151">
        <v>29.012402330042601</v>
      </c>
      <c r="Y40" s="151">
        <v>30.929337481869599</v>
      </c>
      <c r="Z40" s="151">
        <v>32.060245403078603</v>
      </c>
      <c r="AA40" s="151">
        <v>34.239349880690597</v>
      </c>
      <c r="AB40" s="151">
        <v>35.3154961867777</v>
      </c>
      <c r="AC40" s="151">
        <v>37.037614279698701</v>
      </c>
      <c r="AD40" s="151">
        <v>38.7869069620549</v>
      </c>
      <c r="AE40" s="151">
        <v>40.452700837505297</v>
      </c>
      <c r="AF40" s="151">
        <v>42.807192485846599</v>
      </c>
      <c r="AG40" s="151">
        <v>44.3646352875123</v>
      </c>
      <c r="AH40" s="151">
        <v>44.909959996257001</v>
      </c>
      <c r="AI40" s="151">
        <v>44.711859589201303</v>
      </c>
      <c r="AJ40" s="151">
        <v>44.697559746179301</v>
      </c>
      <c r="AK40" s="151">
        <v>47.024769570763503</v>
      </c>
      <c r="AL40" s="151">
        <v>46.895265967386798</v>
      </c>
      <c r="AM40" s="151">
        <v>44.011729962056897</v>
      </c>
      <c r="AN40" s="151">
        <v>40.224782034303203</v>
      </c>
      <c r="AO40" s="151">
        <v>38.429546015161002</v>
      </c>
      <c r="AP40" s="151">
        <v>37.999359874552098</v>
      </c>
      <c r="AQ40" s="151">
        <v>36.1795990705157</v>
      </c>
      <c r="AR40" s="151">
        <v>34.837839550207597</v>
      </c>
      <c r="AS40" s="151">
        <v>37.070959123814802</v>
      </c>
      <c r="AT40" s="151">
        <v>39.659635469901403</v>
      </c>
      <c r="AU40" s="151">
        <v>42.201626321305802</v>
      </c>
      <c r="AV40" s="151">
        <v>43.2131342471096</v>
      </c>
      <c r="AW40" s="151">
        <v>44.999681586623197</v>
      </c>
      <c r="AX40" s="151">
        <v>46.0821944767182</v>
      </c>
      <c r="AY40" s="151">
        <v>46.2189583600777</v>
      </c>
      <c r="AZ40" s="151">
        <v>48.030926250619501</v>
      </c>
      <c r="BA40" s="151">
        <v>49.316164463474699</v>
      </c>
      <c r="BB40" s="151">
        <v>47.564363230120499</v>
      </c>
      <c r="BC40" s="151">
        <v>47.824124017907202</v>
      </c>
      <c r="BD40" s="151">
        <v>47.328159637306101</v>
      </c>
      <c r="BE40" s="194">
        <v>46.111052202244103</v>
      </c>
      <c r="BF40" s="153">
        <v>-2.83783254363064E-2</v>
      </c>
      <c r="BG40" s="153">
        <v>1.78343183646399E-2</v>
      </c>
      <c r="BH40" s="153">
        <v>1.10707306998952E-2</v>
      </c>
    </row>
    <row r="41" spans="1:60">
      <c r="A41" s="144" t="s">
        <v>319</v>
      </c>
      <c r="B41" s="151">
        <v>11.6053274382173</v>
      </c>
      <c r="C41" s="151">
        <v>14.4942072297048</v>
      </c>
      <c r="D41" s="151">
        <v>16.137880214516699</v>
      </c>
      <c r="E41" s="151">
        <v>16.981209317558399</v>
      </c>
      <c r="F41" s="151">
        <v>17.731744927061602</v>
      </c>
      <c r="G41" s="151">
        <v>18.080402832930801</v>
      </c>
      <c r="H41" s="151">
        <v>21.417557074821602</v>
      </c>
      <c r="I41" s="151">
        <v>24.073361444303401</v>
      </c>
      <c r="J41" s="151">
        <v>28.390715192205299</v>
      </c>
      <c r="K41" s="151">
        <v>25.800685034319901</v>
      </c>
      <c r="L41" s="151">
        <v>21.766214980690801</v>
      </c>
      <c r="M41" s="151">
        <v>24.323085110738099</v>
      </c>
      <c r="N41" s="151">
        <v>21.666598436156701</v>
      </c>
      <c r="O41" s="151">
        <v>24.107203777241001</v>
      </c>
      <c r="P41" s="151">
        <v>25.202985767115599</v>
      </c>
      <c r="Q41" s="151">
        <v>23.672969378147101</v>
      </c>
      <c r="R41" s="151">
        <v>20.696350268145899</v>
      </c>
      <c r="S41" s="151">
        <v>16.876113303584798</v>
      </c>
      <c r="T41" s="151">
        <v>15.3486320465059</v>
      </c>
      <c r="U41" s="151">
        <v>17.147038318254399</v>
      </c>
      <c r="V41" s="151">
        <v>15.317823774238899</v>
      </c>
      <c r="W41" s="151">
        <v>17.271538120385902</v>
      </c>
      <c r="X41" s="151">
        <v>15.2712072297048</v>
      </c>
      <c r="Y41" s="151">
        <v>17.647209317558399</v>
      </c>
      <c r="Z41" s="151">
        <v>19.6901434614702</v>
      </c>
      <c r="AA41" s="151">
        <v>21.122158540412901</v>
      </c>
      <c r="AB41" s="151">
        <v>20.4030344564075</v>
      </c>
      <c r="AC41" s="151">
        <v>23.600622180374199</v>
      </c>
      <c r="AD41" s="151">
        <v>21.8132261841405</v>
      </c>
      <c r="AE41" s="151">
        <v>21.348335189203201</v>
      </c>
      <c r="AF41" s="151">
        <v>21.831226184140501</v>
      </c>
      <c r="AG41" s="151">
        <v>27.104029844025099</v>
      </c>
      <c r="AH41" s="151">
        <v>33.272959850824599</v>
      </c>
      <c r="AI41" s="151">
        <v>33.551687968652999</v>
      </c>
      <c r="AJ41" s="151">
        <v>34.278195569240097</v>
      </c>
      <c r="AK41" s="151">
        <v>40.179215288689299</v>
      </c>
      <c r="AL41" s="151">
        <v>39.999619020398598</v>
      </c>
      <c r="AM41" s="151">
        <v>37.332073899601703</v>
      </c>
      <c r="AN41" s="151">
        <v>43.786180558518303</v>
      </c>
      <c r="AO41" s="151">
        <v>49.896361234792401</v>
      </c>
      <c r="AP41" s="151">
        <v>52.558629770003598</v>
      </c>
      <c r="AQ41" s="151">
        <v>56.689591899243901</v>
      </c>
      <c r="AR41" s="151">
        <v>57.460842237641202</v>
      </c>
      <c r="AS41" s="151">
        <v>64.504550039152903</v>
      </c>
      <c r="AT41" s="151">
        <v>62.397078173043496</v>
      </c>
      <c r="AU41" s="151">
        <v>70.920533786727106</v>
      </c>
      <c r="AV41" s="151">
        <v>77.743956365322305</v>
      </c>
      <c r="AW41" s="151">
        <v>82.238163818088495</v>
      </c>
      <c r="AX41" s="151">
        <v>84.171042228317305</v>
      </c>
      <c r="AY41" s="151">
        <v>83.485487765055296</v>
      </c>
      <c r="AZ41" s="151">
        <v>81.242072772397194</v>
      </c>
      <c r="BA41" s="151">
        <v>81.5944106650729</v>
      </c>
      <c r="BB41" s="151">
        <v>79.084509575362404</v>
      </c>
      <c r="BC41" s="151">
        <v>79.453528926859093</v>
      </c>
      <c r="BD41" s="151">
        <v>77.684137865381004</v>
      </c>
      <c r="BE41" s="194">
        <v>75.872531607203996</v>
      </c>
      <c r="BF41" s="153">
        <v>-2.5988680734313499E-2</v>
      </c>
      <c r="BG41" s="153">
        <v>2.21551230325585E-2</v>
      </c>
      <c r="BH41" s="153">
        <v>1.8216117933256899E-2</v>
      </c>
    </row>
    <row r="42" spans="1:60">
      <c r="A42" s="144" t="s">
        <v>320</v>
      </c>
      <c r="B42" s="151">
        <v>111.024175824176</v>
      </c>
      <c r="C42" s="151">
        <v>130.96881868131899</v>
      </c>
      <c r="D42" s="151">
        <v>141.287087912088</v>
      </c>
      <c r="E42" s="151">
        <v>154.22274725274701</v>
      </c>
      <c r="F42" s="151">
        <v>162.75089285714299</v>
      </c>
      <c r="G42" s="151">
        <v>192.171497252747</v>
      </c>
      <c r="H42" s="151">
        <v>240.794711538462</v>
      </c>
      <c r="I42" s="151">
        <v>304.23247252747302</v>
      </c>
      <c r="J42" s="151">
        <v>384.01459478022002</v>
      </c>
      <c r="K42" s="151">
        <v>429.64711538461501</v>
      </c>
      <c r="L42" s="151">
        <v>359.33698489010999</v>
      </c>
      <c r="M42" s="151">
        <v>437.26060219780197</v>
      </c>
      <c r="N42" s="151">
        <v>468.39602678571401</v>
      </c>
      <c r="O42" s="151">
        <v>424.439447802198</v>
      </c>
      <c r="P42" s="151">
        <v>488.01086607142901</v>
      </c>
      <c r="Q42" s="151">
        <v>509.80331043955999</v>
      </c>
      <c r="R42" s="151">
        <v>506.34725274725298</v>
      </c>
      <c r="S42" s="151">
        <v>340.18423741581</v>
      </c>
      <c r="T42" s="151">
        <v>240.27947735731999</v>
      </c>
      <c r="U42" s="151">
        <v>219.03685982807499</v>
      </c>
      <c r="V42" s="151">
        <v>172.07240705866701</v>
      </c>
      <c r="W42" s="151">
        <v>252.60011963842601</v>
      </c>
      <c r="X42" s="151">
        <v>213.60813098192099</v>
      </c>
      <c r="Y42" s="151">
        <v>273.30858145161301</v>
      </c>
      <c r="Z42" s="151">
        <v>271.17302042715301</v>
      </c>
      <c r="AA42" s="151">
        <v>342.64366913328598</v>
      </c>
      <c r="AB42" s="151">
        <v>428.34580822403399</v>
      </c>
      <c r="AC42" s="151">
        <v>442.07782258064498</v>
      </c>
      <c r="AD42" s="151">
        <v>429.31062898794801</v>
      </c>
      <c r="AE42" s="151">
        <v>432.18584500177201</v>
      </c>
      <c r="AF42" s="151">
        <v>431.26286872055698</v>
      </c>
      <c r="AG42" s="151">
        <v>437.43577391582397</v>
      </c>
      <c r="AH42" s="151">
        <v>432.02200218531499</v>
      </c>
      <c r="AI42" s="151">
        <v>445.29466848461101</v>
      </c>
      <c r="AJ42" s="151">
        <v>408.52595248186401</v>
      </c>
      <c r="AK42" s="151">
        <v>438.516379970147</v>
      </c>
      <c r="AL42" s="151">
        <v>427.69683819065602</v>
      </c>
      <c r="AM42" s="151">
        <v>390.05309504640297</v>
      </c>
      <c r="AN42" s="151">
        <v>460.49974768591801</v>
      </c>
      <c r="AO42" s="151">
        <v>492.787327831109</v>
      </c>
      <c r="AP42" s="151">
        <v>516.62817565381499</v>
      </c>
      <c r="AQ42" s="151">
        <v>508.94054286938899</v>
      </c>
      <c r="AR42" s="151">
        <v>488.93981926787802</v>
      </c>
      <c r="AS42" s="151">
        <v>509.97414640643001</v>
      </c>
      <c r="AT42" s="151">
        <v>459.00725300782199</v>
      </c>
      <c r="AU42" s="151">
        <v>463.30066884878698</v>
      </c>
      <c r="AV42" s="151">
        <v>522.70050121241798</v>
      </c>
      <c r="AW42" s="151">
        <v>549.22554634023197</v>
      </c>
      <c r="AX42" s="151">
        <v>538.41308953299495</v>
      </c>
      <c r="AY42" s="151">
        <v>543.82357649243897</v>
      </c>
      <c r="AZ42" s="151">
        <v>568.03417721687902</v>
      </c>
      <c r="BA42" s="151">
        <v>586.71220920949804</v>
      </c>
      <c r="BB42" s="151">
        <v>559.31938724214695</v>
      </c>
      <c r="BC42" s="151">
        <v>576.81765318826695</v>
      </c>
      <c r="BD42" s="151">
        <v>556.56400984989705</v>
      </c>
      <c r="BE42" s="194">
        <v>519.58290208388598</v>
      </c>
      <c r="BF42" s="153">
        <v>-6.8996076824834607E-2</v>
      </c>
      <c r="BG42" s="153">
        <v>1.94585137468271E-2</v>
      </c>
      <c r="BH42" s="153">
        <v>0.124745849650353</v>
      </c>
    </row>
    <row r="43" spans="1:60">
      <c r="A43" s="144" t="s">
        <v>400</v>
      </c>
      <c r="B43" s="151" t="s">
        <v>273</v>
      </c>
      <c r="C43" s="151" t="s">
        <v>273</v>
      </c>
      <c r="D43" s="151" t="s">
        <v>273</v>
      </c>
      <c r="E43" s="151">
        <v>1.04856753069577</v>
      </c>
      <c r="F43" s="151">
        <v>2.63915416098226</v>
      </c>
      <c r="G43" s="151">
        <v>4.2326057298772204</v>
      </c>
      <c r="H43" s="151">
        <v>5.2783083219645297</v>
      </c>
      <c r="I43" s="151">
        <v>5.8420190995907202</v>
      </c>
      <c r="J43" s="151">
        <v>5.5272851296043699</v>
      </c>
      <c r="K43" s="151">
        <v>6.4236016371077804</v>
      </c>
      <c r="L43" s="151">
        <v>9.5607094133697093</v>
      </c>
      <c r="M43" s="151">
        <v>10.036289222373799</v>
      </c>
      <c r="N43" s="151">
        <v>9.1125511596180093</v>
      </c>
      <c r="O43" s="151">
        <v>8.9133697135061407</v>
      </c>
      <c r="P43" s="151">
        <v>8.3158253751705296</v>
      </c>
      <c r="Q43" s="151">
        <v>7.8892223738062803</v>
      </c>
      <c r="R43" s="151">
        <v>8.1664392905866308</v>
      </c>
      <c r="S43" s="151">
        <v>7.7182810368349202</v>
      </c>
      <c r="T43" s="151">
        <v>8.0170532060027302</v>
      </c>
      <c r="U43" s="151">
        <v>8.0889495225102301</v>
      </c>
      <c r="V43" s="151">
        <v>7.9324624829467902</v>
      </c>
      <c r="W43" s="151">
        <v>9.9790723055934496</v>
      </c>
      <c r="X43" s="151">
        <v>11.482933151432499</v>
      </c>
      <c r="Y43" s="151">
        <v>13.3717871759891</v>
      </c>
      <c r="Z43" s="151">
        <v>16.935627557980901</v>
      </c>
      <c r="AA43" s="151">
        <v>20.225121418826699</v>
      </c>
      <c r="AB43" s="151">
        <v>23.469819918144601</v>
      </c>
      <c r="AC43" s="151">
        <v>25.635143246930401</v>
      </c>
      <c r="AD43" s="151">
        <v>28.127993178717599</v>
      </c>
      <c r="AE43" s="151">
        <v>27.985607094133702</v>
      </c>
      <c r="AF43" s="151">
        <v>29.612058663028598</v>
      </c>
      <c r="AG43" s="151">
        <v>29.193368349249699</v>
      </c>
      <c r="AH43" s="151">
        <v>28.666946793997301</v>
      </c>
      <c r="AI43" s="151">
        <v>28.6181514324693</v>
      </c>
      <c r="AJ43" s="151">
        <v>28.751537517053201</v>
      </c>
      <c r="AK43" s="151">
        <v>28.096272286776099</v>
      </c>
      <c r="AL43" s="151">
        <v>29.901341910899902</v>
      </c>
      <c r="AM43" s="151">
        <v>32.739978007244702</v>
      </c>
      <c r="AN43" s="151">
        <v>31.550083501905299</v>
      </c>
      <c r="AO43" s="151">
        <v>23.4896775179941</v>
      </c>
      <c r="AP43" s="151">
        <v>21.666777414498799</v>
      </c>
      <c r="AQ43" s="151">
        <v>20.3223026532436</v>
      </c>
      <c r="AR43" s="151">
        <v>19.475781507268199</v>
      </c>
      <c r="AS43" s="151">
        <v>19.6290033871195</v>
      </c>
      <c r="AT43" s="151">
        <v>19.3263954226843</v>
      </c>
      <c r="AU43" s="151">
        <v>18.5296696382368</v>
      </c>
      <c r="AV43" s="151">
        <v>16.949032008456001</v>
      </c>
      <c r="AW43" s="151">
        <v>8.0788340311426801</v>
      </c>
      <c r="AX43" s="151">
        <v>2.6864814411723201</v>
      </c>
      <c r="AY43" s="151">
        <v>1.4599484875570401</v>
      </c>
      <c r="AZ43" s="151">
        <v>1.1978360069624101</v>
      </c>
      <c r="BA43" s="151">
        <v>1.10125417509526</v>
      </c>
      <c r="BB43" s="151">
        <v>1.07881011691912</v>
      </c>
      <c r="BC43" s="151">
        <v>1.0510343446474499</v>
      </c>
      <c r="BD43" s="151">
        <v>1.5105905419391299</v>
      </c>
      <c r="BE43" s="194">
        <v>1.96417996989227</v>
      </c>
      <c r="BF43" s="153">
        <v>0.29672025844817701</v>
      </c>
      <c r="BG43" s="153">
        <v>-0.225003769745002</v>
      </c>
      <c r="BH43" s="153">
        <v>4.7157690953205598E-4</v>
      </c>
    </row>
    <row r="44" spans="1:60">
      <c r="A44" s="144" t="s">
        <v>321</v>
      </c>
      <c r="B44" s="151">
        <v>13.6663128565742</v>
      </c>
      <c r="C44" s="151">
        <v>17.4339923046305</v>
      </c>
      <c r="D44" s="151">
        <v>18.5042457211092</v>
      </c>
      <c r="E44" s="151">
        <v>24.115112113573002</v>
      </c>
      <c r="F44" s="151">
        <v>30.4029454690195</v>
      </c>
      <c r="G44" s="151">
        <v>37.754278890805402</v>
      </c>
      <c r="H44" s="151">
        <v>51.309207907655598</v>
      </c>
      <c r="I44" s="151">
        <v>58.403635398699699</v>
      </c>
      <c r="J44" s="151">
        <v>74.2203794613241</v>
      </c>
      <c r="K44" s="151">
        <v>81.290831895979807</v>
      </c>
      <c r="L44" s="151">
        <v>80.574101101233893</v>
      </c>
      <c r="M44" s="151">
        <v>94.032523815841898</v>
      </c>
      <c r="N44" s="151">
        <v>96.793040997744498</v>
      </c>
      <c r="O44" s="151">
        <v>88.647056521162298</v>
      </c>
      <c r="P44" s="151">
        <v>88.656209367122202</v>
      </c>
      <c r="Q44" s="151">
        <v>83.805913753686994</v>
      </c>
      <c r="R44" s="151">
        <v>74.0866722885049</v>
      </c>
      <c r="S44" s="151">
        <v>64.442447579122501</v>
      </c>
      <c r="T44" s="151">
        <v>60.698403670099303</v>
      </c>
      <c r="U44" s="151">
        <v>58.141163444953598</v>
      </c>
      <c r="V44" s="151">
        <v>55.9600997387249</v>
      </c>
      <c r="W44" s="151">
        <v>64.620452179504198</v>
      </c>
      <c r="X44" s="151">
        <v>68.198191447831704</v>
      </c>
      <c r="Y44" s="151">
        <v>72.045973397903694</v>
      </c>
      <c r="Z44" s="151">
        <v>85.077195144977097</v>
      </c>
      <c r="AA44" s="151">
        <v>93.1514655647523</v>
      </c>
      <c r="AB44" s="151">
        <v>106.851570750962</v>
      </c>
      <c r="AC44" s="151">
        <v>117.679915825517</v>
      </c>
      <c r="AD44" s="151">
        <v>114.361203332789</v>
      </c>
      <c r="AE44" s="151">
        <v>115.308793898817</v>
      </c>
      <c r="AF44" s="151">
        <v>114.411282289423</v>
      </c>
      <c r="AG44" s="151">
        <v>116.919053183781</v>
      </c>
      <c r="AH44" s="151">
        <v>117.30756479572599</v>
      </c>
      <c r="AI44" s="151">
        <v>121.521920448863</v>
      </c>
      <c r="AJ44" s="151">
        <v>112.02888346975401</v>
      </c>
      <c r="AK44" s="151">
        <v>121.52335929758701</v>
      </c>
      <c r="AL44" s="151">
        <v>118.41361296133999</v>
      </c>
      <c r="AM44" s="151">
        <v>109.01835874719001</v>
      </c>
      <c r="AN44" s="151">
        <v>126.189663873998</v>
      </c>
      <c r="AO44" s="151">
        <v>131.27592478781099</v>
      </c>
      <c r="AP44" s="151">
        <v>136.55294997645001</v>
      </c>
      <c r="AQ44" s="151">
        <v>145.65607887777301</v>
      </c>
      <c r="AR44" s="151">
        <v>143.64345610310701</v>
      </c>
      <c r="AS44" s="151">
        <v>145.24689933612601</v>
      </c>
      <c r="AT44" s="151">
        <v>129.31317690846799</v>
      </c>
      <c r="AU44" s="151">
        <v>135.21364415664701</v>
      </c>
      <c r="AV44" s="151">
        <v>150.498262038962</v>
      </c>
      <c r="AW44" s="151">
        <v>156.245555646154</v>
      </c>
      <c r="AX44" s="151">
        <v>162.7667501528</v>
      </c>
      <c r="AY44" s="151">
        <v>163.39659747750599</v>
      </c>
      <c r="AZ44" s="151">
        <v>176.06245260718299</v>
      </c>
      <c r="BA44" s="151">
        <v>182.37958882160601</v>
      </c>
      <c r="BB44" s="151">
        <v>176.22433479644201</v>
      </c>
      <c r="BC44" s="151">
        <v>176.68667610042101</v>
      </c>
      <c r="BD44" s="151">
        <v>180.54417952302799</v>
      </c>
      <c r="BE44" s="194">
        <v>165.622272462176</v>
      </c>
      <c r="BF44" s="153">
        <v>-8.5156037550390001E-2</v>
      </c>
      <c r="BG44" s="153">
        <v>3.3936985689573901E-2</v>
      </c>
      <c r="BH44" s="153">
        <v>3.9763993419438301E-2</v>
      </c>
    </row>
    <row r="45" spans="1:60">
      <c r="A45" s="144" t="s">
        <v>401</v>
      </c>
      <c r="B45" s="151" t="s">
        <v>273</v>
      </c>
      <c r="C45" s="151" t="s">
        <v>273</v>
      </c>
      <c r="D45" s="151" t="s">
        <v>273</v>
      </c>
      <c r="E45" s="151" t="s">
        <v>273</v>
      </c>
      <c r="F45" s="151" t="s">
        <v>273</v>
      </c>
      <c r="G45" s="151" t="s">
        <v>273</v>
      </c>
      <c r="H45" s="151" t="s">
        <v>273</v>
      </c>
      <c r="I45" s="151" t="s">
        <v>273</v>
      </c>
      <c r="J45" s="151" t="s">
        <v>273</v>
      </c>
      <c r="K45" s="151" t="s">
        <v>273</v>
      </c>
      <c r="L45" s="151" t="s">
        <v>273</v>
      </c>
      <c r="M45" s="151" t="s">
        <v>273</v>
      </c>
      <c r="N45" s="151" t="s">
        <v>273</v>
      </c>
      <c r="O45" s="151" t="s">
        <v>273</v>
      </c>
      <c r="P45" s="151" t="s">
        <v>273</v>
      </c>
      <c r="Q45" s="151" t="s">
        <v>273</v>
      </c>
      <c r="R45" s="151" t="s">
        <v>273</v>
      </c>
      <c r="S45" s="151" t="s">
        <v>273</v>
      </c>
      <c r="T45" s="151" t="s">
        <v>273</v>
      </c>
      <c r="U45" s="151" t="s">
        <v>273</v>
      </c>
      <c r="V45" s="151" t="s">
        <v>273</v>
      </c>
      <c r="W45" s="151">
        <v>0.47837483617300097</v>
      </c>
      <c r="X45" s="151">
        <v>1.2437745740498001</v>
      </c>
      <c r="Y45" s="151">
        <v>8.1546526867627804</v>
      </c>
      <c r="Z45" s="151">
        <v>8.5150720838794207</v>
      </c>
      <c r="AA45" s="151">
        <v>8.7064220183486203</v>
      </c>
      <c r="AB45" s="151">
        <v>9.4239842726081307</v>
      </c>
      <c r="AC45" s="151">
        <v>8.7264010484927894</v>
      </c>
      <c r="AD45" s="151">
        <v>9.8951716906946192</v>
      </c>
      <c r="AE45" s="151">
        <v>16.391231979030099</v>
      </c>
      <c r="AF45" s="151">
        <v>16.658419397116599</v>
      </c>
      <c r="AG45" s="151">
        <v>16.917148099606798</v>
      </c>
      <c r="AH45" s="151">
        <v>17.725169069462599</v>
      </c>
      <c r="AI45" s="151">
        <v>18.0010314547837</v>
      </c>
      <c r="AJ45" s="151">
        <v>19.1652935779817</v>
      </c>
      <c r="AK45" s="151">
        <v>20.9383659239843</v>
      </c>
      <c r="AL45" s="151">
        <v>21.4327200524246</v>
      </c>
      <c r="AM45" s="151">
        <v>21.550083355176898</v>
      </c>
      <c r="AN45" s="151">
        <v>21.230889646133701</v>
      </c>
      <c r="AO45" s="151">
        <v>19.9810370117955</v>
      </c>
      <c r="AP45" s="151">
        <v>19.7857843381389</v>
      </c>
      <c r="AQ45" s="151">
        <v>18.149379423328998</v>
      </c>
      <c r="AR45" s="151">
        <v>15.9448660550459</v>
      </c>
      <c r="AS45" s="151">
        <v>14.7976191874181</v>
      </c>
      <c r="AT45" s="151">
        <v>14.3778252948886</v>
      </c>
      <c r="AU45" s="151">
        <v>14.290817627785099</v>
      </c>
      <c r="AV45" s="151">
        <v>10.1647142201835</v>
      </c>
      <c r="AW45" s="151">
        <v>8.1407152293578005</v>
      </c>
      <c r="AX45" s="151">
        <v>9.0343510484927894</v>
      </c>
      <c r="AY45" s="151">
        <v>6.9033912188728701</v>
      </c>
      <c r="AZ45" s="151">
        <v>2.60725904325033</v>
      </c>
      <c r="BA45" s="151">
        <v>1.61047221494102</v>
      </c>
      <c r="BB45" s="151">
        <v>2.95484927916121</v>
      </c>
      <c r="BC45" s="151">
        <v>4.0515179554390599</v>
      </c>
      <c r="BD45" s="151">
        <v>4.0751114023591102</v>
      </c>
      <c r="BE45" s="194">
        <v>4.0838925294888604</v>
      </c>
      <c r="BF45" s="153">
        <v>-5.8330900572500799E-4</v>
      </c>
      <c r="BG45" s="153">
        <v>-0.118454712114545</v>
      </c>
      <c r="BH45" s="153">
        <v>9.8049539626607406E-4</v>
      </c>
    </row>
    <row r="46" spans="1:60">
      <c r="A46" s="144" t="s">
        <v>322</v>
      </c>
      <c r="B46" s="151">
        <v>3.0462131147540998</v>
      </c>
      <c r="C46" s="151">
        <v>3.2835300546448098</v>
      </c>
      <c r="D46" s="151">
        <v>3.6424371584699502</v>
      </c>
      <c r="E46" s="151">
        <v>3.9020000000000001</v>
      </c>
      <c r="F46" s="151">
        <v>3.8896174863387998</v>
      </c>
      <c r="G46" s="151">
        <v>3.9179808743169402</v>
      </c>
      <c r="H46" s="151">
        <v>3.8010540983606602</v>
      </c>
      <c r="I46" s="151">
        <v>3.5476000000000001</v>
      </c>
      <c r="J46" s="151">
        <v>3.4288103825136602</v>
      </c>
      <c r="K46" s="151">
        <v>3.3797469945355201</v>
      </c>
      <c r="L46" s="151">
        <v>3.07656666666667</v>
      </c>
      <c r="M46" s="151">
        <v>2.9369999999999998</v>
      </c>
      <c r="N46" s="151">
        <v>2.9185765027322401</v>
      </c>
      <c r="O46" s="151">
        <v>2.76678633879781</v>
      </c>
      <c r="P46" s="151">
        <v>2.5633327868852498</v>
      </c>
      <c r="Q46" s="151">
        <v>2.6556068965517201</v>
      </c>
      <c r="R46" s="151">
        <v>2.57554343320143</v>
      </c>
      <c r="S46" s="151">
        <v>2.4716166572451499</v>
      </c>
      <c r="T46" s="151">
        <v>2.3726898812888599</v>
      </c>
      <c r="U46" s="151">
        <v>2.3762586206896601</v>
      </c>
      <c r="V46" s="151">
        <v>2.3719898812888598</v>
      </c>
      <c r="W46" s="151">
        <v>2.3885898812888602</v>
      </c>
      <c r="X46" s="151">
        <v>2.4329898812888602</v>
      </c>
      <c r="Y46" s="151">
        <v>2.48805862068965</v>
      </c>
      <c r="Z46" s="151">
        <v>2.47465326926701</v>
      </c>
      <c r="AA46" s="151">
        <v>2.42658988128886</v>
      </c>
      <c r="AB46" s="151">
        <v>2.4786209157716201</v>
      </c>
      <c r="AC46" s="151">
        <v>2.4980137931034498</v>
      </c>
      <c r="AD46" s="151">
        <v>2.4568575277934799</v>
      </c>
      <c r="AE46" s="151">
        <v>2.40329413981534</v>
      </c>
      <c r="AF46" s="151">
        <v>2.4063941398153399</v>
      </c>
      <c r="AG46" s="151">
        <v>2.3287103448275901</v>
      </c>
      <c r="AH46" s="151">
        <v>2.3225652345958201</v>
      </c>
      <c r="AI46" s="151">
        <v>2.27320184661767</v>
      </c>
      <c r="AJ46" s="151">
        <v>2.2224384586395298</v>
      </c>
      <c r="AK46" s="151">
        <v>2.2791484695854298</v>
      </c>
      <c r="AL46" s="151">
        <v>2.2228748398871101</v>
      </c>
      <c r="AM46" s="151">
        <v>2.2733382278652501</v>
      </c>
      <c r="AN46" s="151">
        <v>2.2621925091515802</v>
      </c>
      <c r="AO46" s="151">
        <v>2.2780448905463002</v>
      </c>
      <c r="AP46" s="151">
        <v>9.0794104348718996</v>
      </c>
      <c r="AQ46" s="151">
        <v>8.9444130315430304</v>
      </c>
      <c r="AR46" s="151">
        <v>9.5371690395079192</v>
      </c>
      <c r="AS46" s="151">
        <v>9.4949775083258707</v>
      </c>
      <c r="AT46" s="151">
        <v>9.4455539774899808</v>
      </c>
      <c r="AU46" s="151">
        <v>9.4451528435466798</v>
      </c>
      <c r="AV46" s="151">
        <v>9.8975415419215302</v>
      </c>
      <c r="AW46" s="151">
        <v>9.0475103331830091</v>
      </c>
      <c r="AX46" s="151">
        <v>10.2648052091471</v>
      </c>
      <c r="AY46" s="151">
        <v>10.5220213708574</v>
      </c>
      <c r="AZ46" s="151">
        <v>10.4744053675768</v>
      </c>
      <c r="BA46" s="151">
        <v>10.566093743476401</v>
      </c>
      <c r="BB46" s="151">
        <v>10.241762429100399</v>
      </c>
      <c r="BC46" s="151">
        <v>10.151066241110399</v>
      </c>
      <c r="BD46" s="151">
        <v>10.4336408405419</v>
      </c>
      <c r="BE46" s="194">
        <v>9.1282893609467202</v>
      </c>
      <c r="BF46" s="153">
        <v>-0.127500283097743</v>
      </c>
      <c r="BG46" s="153">
        <v>9.9987699442678508E-3</v>
      </c>
      <c r="BH46" s="153">
        <v>2.1915967742944099E-3</v>
      </c>
    </row>
    <row r="47" spans="1:60" s="145" customFormat="1">
      <c r="A47" s="154" t="s">
        <v>323</v>
      </c>
      <c r="B47" s="155">
        <v>418.690917621278</v>
      </c>
      <c r="C47" s="155">
        <v>467.19667734701898</v>
      </c>
      <c r="D47" s="155">
        <v>499.78300931179598</v>
      </c>
      <c r="E47" s="155">
        <v>562.38354663453299</v>
      </c>
      <c r="F47" s="155">
        <v>618.70181602250102</v>
      </c>
      <c r="G47" s="155">
        <v>693.28526440960502</v>
      </c>
      <c r="H47" s="155">
        <v>811.83798280319104</v>
      </c>
      <c r="I47" s="155">
        <v>903.57332431083501</v>
      </c>
      <c r="J47" s="155">
        <v>1058.6723201060199</v>
      </c>
      <c r="K47" s="155">
        <v>1091.2489319293099</v>
      </c>
      <c r="L47" s="155">
        <v>978.72547728167604</v>
      </c>
      <c r="M47" s="155">
        <v>1113.2174513691</v>
      </c>
      <c r="N47" s="155">
        <v>1118.12516803732</v>
      </c>
      <c r="O47" s="155">
        <v>1064.60287265121</v>
      </c>
      <c r="P47" s="155">
        <v>1089.1131750223899</v>
      </c>
      <c r="Q47" s="155">
        <v>934.00888833936494</v>
      </c>
      <c r="R47" s="155">
        <v>797.46731879324295</v>
      </c>
      <c r="S47" s="155">
        <v>659.65687508311601</v>
      </c>
      <c r="T47" s="155">
        <v>578.23871788684301</v>
      </c>
      <c r="U47" s="155">
        <v>549.32763974126703</v>
      </c>
      <c r="V47" s="155">
        <v>514.12363271912795</v>
      </c>
      <c r="W47" s="155">
        <v>630.48300121233797</v>
      </c>
      <c r="X47" s="155">
        <v>627.34635424191697</v>
      </c>
      <c r="Y47" s="155">
        <v>735.07430942985297</v>
      </c>
      <c r="Z47" s="155">
        <v>787.14230213308804</v>
      </c>
      <c r="AA47" s="155">
        <v>837.40134397868303</v>
      </c>
      <c r="AB47" s="155">
        <v>823.81911215392495</v>
      </c>
      <c r="AC47" s="155">
        <v>913.03649123950595</v>
      </c>
      <c r="AD47" s="155">
        <v>947.959910732558</v>
      </c>
      <c r="AE47" s="155">
        <v>969.21239643363197</v>
      </c>
      <c r="AF47" s="155">
        <v>975.361215547195</v>
      </c>
      <c r="AG47" s="155">
        <v>994.59718501681095</v>
      </c>
      <c r="AH47" s="155">
        <v>1025.4484939025999</v>
      </c>
      <c r="AI47" s="155">
        <v>1098.9489284933099</v>
      </c>
      <c r="AJ47" s="155">
        <v>1058.6162220257499</v>
      </c>
      <c r="AK47" s="155">
        <v>1128.9067144268599</v>
      </c>
      <c r="AL47" s="155">
        <v>1106.77298100865</v>
      </c>
      <c r="AM47" s="155">
        <v>1018.73491368776</v>
      </c>
      <c r="AN47" s="155">
        <v>1109.4618153588999</v>
      </c>
      <c r="AO47" s="155">
        <v>1190.20346254724</v>
      </c>
      <c r="AP47" s="155">
        <v>1222.4868846105601</v>
      </c>
      <c r="AQ47" s="155">
        <v>1237.2817914628699</v>
      </c>
      <c r="AR47" s="155">
        <v>1218.21482197609</v>
      </c>
      <c r="AS47" s="155">
        <v>1271.6850941127</v>
      </c>
      <c r="AT47" s="155">
        <v>1181.5125365111701</v>
      </c>
      <c r="AU47" s="155">
        <v>1210.1438434581601</v>
      </c>
      <c r="AV47" s="155">
        <v>1320.38697390325</v>
      </c>
      <c r="AW47" s="155">
        <v>1343.7380468230299</v>
      </c>
      <c r="AX47" s="155">
        <v>1326.4562069485401</v>
      </c>
      <c r="AY47" s="155">
        <v>1338.8913860560999</v>
      </c>
      <c r="AZ47" s="155">
        <v>1411.75491541873</v>
      </c>
      <c r="BA47" s="155">
        <v>1499.7612502854099</v>
      </c>
      <c r="BB47" s="155">
        <v>1475.1900665370999</v>
      </c>
      <c r="BC47" s="155">
        <v>1488.5645691704899</v>
      </c>
      <c r="BD47" s="155">
        <v>1413.50465293568</v>
      </c>
      <c r="BE47" s="155">
        <v>1297.2865923289301</v>
      </c>
      <c r="BF47" s="156">
        <v>-8.4727389644009901E-2</v>
      </c>
      <c r="BG47" s="156">
        <v>1.80893416032228E-2</v>
      </c>
      <c r="BH47" s="156">
        <v>0.31146351727708599</v>
      </c>
    </row>
    <row r="48" spans="1:60">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c r="AQ48" s="151"/>
      <c r="AR48" s="151"/>
      <c r="AS48" s="151"/>
      <c r="AT48" s="151"/>
      <c r="AU48" s="151"/>
      <c r="AV48" s="151"/>
      <c r="AW48" s="151"/>
      <c r="AX48" s="151"/>
      <c r="AY48" s="151"/>
      <c r="AZ48" s="151"/>
      <c r="BA48" s="151"/>
      <c r="BB48" s="151"/>
      <c r="BC48" s="151"/>
      <c r="BD48" s="151"/>
      <c r="BE48" s="194"/>
      <c r="BF48" s="153"/>
      <c r="BG48" s="153"/>
      <c r="BH48" s="153"/>
    </row>
    <row r="49" spans="1:60">
      <c r="A49" s="144" t="s">
        <v>324</v>
      </c>
      <c r="B49" s="151">
        <v>26.139312342569301</v>
      </c>
      <c r="C49" s="151">
        <v>33.642476070529</v>
      </c>
      <c r="D49" s="151">
        <v>38.645241813601999</v>
      </c>
      <c r="E49" s="151">
        <v>42.423748110831198</v>
      </c>
      <c r="F49" s="151">
        <v>44.435793450881597</v>
      </c>
      <c r="G49" s="151">
        <v>48.313493702770799</v>
      </c>
      <c r="H49" s="151">
        <v>36.797659949622201</v>
      </c>
      <c r="I49" s="151">
        <v>49.726481108312299</v>
      </c>
      <c r="J49" s="151">
        <v>51.698632241813598</v>
      </c>
      <c r="K49" s="151">
        <v>47.834113350125897</v>
      </c>
      <c r="L49" s="151">
        <v>46.803899244332499</v>
      </c>
      <c r="M49" s="151">
        <v>52.229137531486202</v>
      </c>
      <c r="N49" s="151">
        <v>55.756234256926902</v>
      </c>
      <c r="O49" s="151">
        <v>56.935353904282103</v>
      </c>
      <c r="P49" s="151">
        <v>58.086430100755699</v>
      </c>
      <c r="Q49" s="151">
        <v>51.542455415617098</v>
      </c>
      <c r="R49" s="151">
        <v>45.926685138539</v>
      </c>
      <c r="S49" s="151">
        <v>45.690705289672501</v>
      </c>
      <c r="T49" s="151">
        <v>44.9534231738035</v>
      </c>
      <c r="U49" s="151">
        <v>48.785962216624696</v>
      </c>
      <c r="V49" s="151">
        <v>47.061018261964698</v>
      </c>
      <c r="W49" s="151">
        <v>48.479248740554198</v>
      </c>
      <c r="X49" s="151">
        <v>50.197756297229198</v>
      </c>
      <c r="Y49" s="151">
        <v>52.575269521410597</v>
      </c>
      <c r="Z49" s="151">
        <v>54.4848161209068</v>
      </c>
      <c r="AA49" s="151">
        <v>58.3554899244333</v>
      </c>
      <c r="AB49" s="151">
        <v>58.693727959697704</v>
      </c>
      <c r="AC49" s="151">
        <v>56.501410579345098</v>
      </c>
      <c r="AD49" s="151">
        <v>56.323211586901799</v>
      </c>
      <c r="AE49" s="151">
        <v>56.071254408060497</v>
      </c>
      <c r="AF49" s="151">
        <v>55.811254408060499</v>
      </c>
      <c r="AG49" s="151">
        <v>59.012319899244297</v>
      </c>
      <c r="AH49" s="151">
        <v>61.567025188916901</v>
      </c>
      <c r="AI49" s="151">
        <v>61.3857934508816</v>
      </c>
      <c r="AJ49" s="151">
        <v>58.5284590680101</v>
      </c>
      <c r="AK49" s="151">
        <v>66.787000000000006</v>
      </c>
      <c r="AL49" s="151">
        <v>65.751000000000005</v>
      </c>
      <c r="AM49" s="151">
        <v>70.894000000000005</v>
      </c>
      <c r="AN49" s="151">
        <v>79.004999999999995</v>
      </c>
      <c r="AO49" s="151">
        <v>83.551000000000002</v>
      </c>
      <c r="AP49" s="151">
        <v>86.437669999999997</v>
      </c>
      <c r="AQ49" s="151">
        <v>86.201999999999998</v>
      </c>
      <c r="AR49" s="151">
        <v>86.481999999999999</v>
      </c>
      <c r="AS49" s="151">
        <v>84.761008024000006</v>
      </c>
      <c r="AT49" s="151">
        <v>77.233999999999995</v>
      </c>
      <c r="AU49" s="151">
        <v>73.775000000000006</v>
      </c>
      <c r="AV49" s="151">
        <v>71.674999999999997</v>
      </c>
      <c r="AW49" s="151">
        <v>67.212000000000003</v>
      </c>
      <c r="AX49" s="151">
        <v>64.784000000000006</v>
      </c>
      <c r="AY49" s="151">
        <v>68.771000000000001</v>
      </c>
      <c r="AZ49" s="151">
        <v>67.224999999999994</v>
      </c>
      <c r="BA49" s="151">
        <v>68.417000000000002</v>
      </c>
      <c r="BB49" s="151">
        <v>66.647999999999996</v>
      </c>
      <c r="BC49" s="151">
        <v>65.331999999999994</v>
      </c>
      <c r="BD49" s="151">
        <v>64.33</v>
      </c>
      <c r="BE49" s="194">
        <v>57.597999999999999</v>
      </c>
      <c r="BF49" s="153">
        <v>-0.10709422640602299</v>
      </c>
      <c r="BG49" s="153">
        <v>-1.8115278352422E-2</v>
      </c>
      <c r="BH49" s="153">
        <v>1.3828614104397501E-2</v>
      </c>
    </row>
    <row r="50" spans="1:60">
      <c r="A50" s="144" t="s">
        <v>430</v>
      </c>
      <c r="B50" s="151">
        <v>0.65500000000000003</v>
      </c>
      <c r="C50" s="151">
        <v>0.63100000000000001</v>
      </c>
      <c r="D50" s="151">
        <v>0.53700000000000003</v>
      </c>
      <c r="E50" s="151">
        <v>0.75</v>
      </c>
      <c r="F50" s="151">
        <v>2.4580000000000002</v>
      </c>
      <c r="G50" s="151">
        <v>5.0650000000000004</v>
      </c>
      <c r="H50" s="151">
        <v>5.7210000000000001</v>
      </c>
      <c r="I50" s="151">
        <v>7.0570000000000004</v>
      </c>
      <c r="J50" s="151">
        <v>8.1750000000000007</v>
      </c>
      <c r="K50" s="151">
        <v>8.5410000000000004</v>
      </c>
      <c r="L50" s="151">
        <v>7.7910000000000004</v>
      </c>
      <c r="M50" s="151">
        <v>7.5640000000000001</v>
      </c>
      <c r="N50" s="151">
        <v>7.0620000000000003</v>
      </c>
      <c r="O50" s="151">
        <v>6.4690000000000003</v>
      </c>
      <c r="P50" s="151">
        <v>7.2</v>
      </c>
      <c r="Q50" s="151">
        <v>7.4279999999999999</v>
      </c>
      <c r="R50" s="151">
        <v>7.1580000000000004</v>
      </c>
      <c r="S50" s="151">
        <v>6.41</v>
      </c>
      <c r="T50" s="151">
        <v>8.7899999999999991</v>
      </c>
      <c r="U50" s="151">
        <v>10.074</v>
      </c>
      <c r="V50" s="151">
        <v>11.452</v>
      </c>
      <c r="W50" s="151">
        <v>13.926</v>
      </c>
      <c r="X50" s="151">
        <v>17.506</v>
      </c>
      <c r="Y50" s="151">
        <v>22.32</v>
      </c>
      <c r="Z50" s="151">
        <v>22.641999999999999</v>
      </c>
      <c r="AA50" s="151">
        <v>23.38</v>
      </c>
      <c r="AB50" s="151">
        <v>24.513999999999999</v>
      </c>
      <c r="AC50" s="151">
        <v>27.152999999999999</v>
      </c>
      <c r="AD50" s="151">
        <v>24.81</v>
      </c>
      <c r="AE50" s="151">
        <v>27.423999999999999</v>
      </c>
      <c r="AF50" s="151">
        <v>31.172999999999998</v>
      </c>
      <c r="AG50" s="151">
        <v>35.363999999999997</v>
      </c>
      <c r="AH50" s="151">
        <v>36.5</v>
      </c>
      <c r="AI50" s="151">
        <v>36</v>
      </c>
      <c r="AJ50" s="151">
        <v>36.700000000000003</v>
      </c>
      <c r="AK50" s="151">
        <v>36.85</v>
      </c>
      <c r="AL50" s="151">
        <v>36.549999999999997</v>
      </c>
      <c r="AM50" s="151">
        <v>44.6</v>
      </c>
      <c r="AN50" s="151">
        <v>42.832728745276697</v>
      </c>
      <c r="AO50" s="151">
        <v>54.582975338545303</v>
      </c>
      <c r="AP50" s="151">
        <v>62.4343637931035</v>
      </c>
      <c r="AQ50" s="151">
        <v>68.678862972916406</v>
      </c>
      <c r="AR50" s="151">
        <v>81.184336698865394</v>
      </c>
      <c r="AS50" s="151">
        <v>92.2906096213475</v>
      </c>
      <c r="AT50" s="151">
        <v>86.036812206245102</v>
      </c>
      <c r="AU50" s="151">
        <v>88.928483854338893</v>
      </c>
      <c r="AV50" s="151">
        <v>82.031751003842501</v>
      </c>
      <c r="AW50" s="151">
        <v>85.295856793425898</v>
      </c>
      <c r="AX50" s="151">
        <v>85.205919527665301</v>
      </c>
      <c r="AY50" s="151">
        <v>83.277412043184896</v>
      </c>
      <c r="AZ50" s="151">
        <v>88.162658721997303</v>
      </c>
      <c r="BA50" s="151">
        <v>85.768036626180901</v>
      </c>
      <c r="BB50" s="151">
        <v>81.604942157894698</v>
      </c>
      <c r="BC50" s="151">
        <v>74.085432348162001</v>
      </c>
      <c r="BD50" s="151">
        <v>69.069889839983801</v>
      </c>
      <c r="BE50" s="194">
        <v>64.515936365935204</v>
      </c>
      <c r="BF50" s="153">
        <v>-6.8484639763975702E-2</v>
      </c>
      <c r="BG50" s="153">
        <v>-2.1726148650149001E-2</v>
      </c>
      <c r="BH50" s="153">
        <v>1.54895306710022E-2</v>
      </c>
    </row>
    <row r="51" spans="1:60">
      <c r="A51" s="144" t="s">
        <v>431</v>
      </c>
      <c r="B51" s="151" t="s">
        <v>273</v>
      </c>
      <c r="C51" s="151" t="s">
        <v>273</v>
      </c>
      <c r="D51" s="151" t="s">
        <v>273</v>
      </c>
      <c r="E51" s="151" t="s">
        <v>273</v>
      </c>
      <c r="F51" s="151" t="s">
        <v>273</v>
      </c>
      <c r="G51" s="151" t="s">
        <v>273</v>
      </c>
      <c r="H51" s="151" t="s">
        <v>273</v>
      </c>
      <c r="I51" s="151" t="s">
        <v>273</v>
      </c>
      <c r="J51" s="151" t="s">
        <v>273</v>
      </c>
      <c r="K51" s="151" t="s">
        <v>273</v>
      </c>
      <c r="L51" s="151" t="s">
        <v>273</v>
      </c>
      <c r="M51" s="151" t="s">
        <v>273</v>
      </c>
      <c r="N51" s="151" t="s">
        <v>273</v>
      </c>
      <c r="O51" s="151" t="s">
        <v>273</v>
      </c>
      <c r="P51" s="151" t="s">
        <v>273</v>
      </c>
      <c r="Q51" s="151" t="s">
        <v>273</v>
      </c>
      <c r="R51" s="151" t="s">
        <v>273</v>
      </c>
      <c r="S51" s="151" t="s">
        <v>273</v>
      </c>
      <c r="T51" s="151" t="s">
        <v>273</v>
      </c>
      <c r="U51" s="151" t="s">
        <v>273</v>
      </c>
      <c r="V51" s="151" t="s">
        <v>273</v>
      </c>
      <c r="W51" s="151" t="s">
        <v>273</v>
      </c>
      <c r="X51" s="151" t="s">
        <v>273</v>
      </c>
      <c r="Y51" s="151" t="s">
        <v>273</v>
      </c>
      <c r="Z51" s="151" t="s">
        <v>273</v>
      </c>
      <c r="AA51" s="151" t="s">
        <v>273</v>
      </c>
      <c r="AB51" s="151" t="s">
        <v>273</v>
      </c>
      <c r="AC51" s="151" t="s">
        <v>273</v>
      </c>
      <c r="AD51" s="151" t="s">
        <v>273</v>
      </c>
      <c r="AE51" s="151" t="s">
        <v>273</v>
      </c>
      <c r="AF51" s="151" t="s">
        <v>273</v>
      </c>
      <c r="AG51" s="151" t="s">
        <v>273</v>
      </c>
      <c r="AH51" s="151" t="s">
        <v>273</v>
      </c>
      <c r="AI51" s="151" t="s">
        <v>273</v>
      </c>
      <c r="AJ51" s="151">
        <v>0</v>
      </c>
      <c r="AK51" s="151" t="s">
        <v>273</v>
      </c>
      <c r="AL51" s="151" t="s">
        <v>273</v>
      </c>
      <c r="AM51" s="151" t="s">
        <v>273</v>
      </c>
      <c r="AN51" s="151">
        <v>1.2374100719424499</v>
      </c>
      <c r="AO51" s="151">
        <v>8.8345323741007196</v>
      </c>
      <c r="AP51" s="151">
        <v>9.1079136690647502</v>
      </c>
      <c r="AQ51" s="151">
        <v>8.0431654676259008</v>
      </c>
      <c r="AR51" s="151">
        <v>7.5395683453237403</v>
      </c>
      <c r="AS51" s="151">
        <v>6.6906474820143904</v>
      </c>
      <c r="AT51" s="151">
        <v>6.1870503597122299</v>
      </c>
      <c r="AU51" s="151">
        <v>6.4028776978417303</v>
      </c>
      <c r="AV51" s="151">
        <v>5.9712230215827304</v>
      </c>
      <c r="AW51" s="151">
        <v>5.3093525179856096</v>
      </c>
      <c r="AX51" s="151">
        <v>4.7599884866627598</v>
      </c>
      <c r="AY51" s="151">
        <v>4.6638323364976504</v>
      </c>
      <c r="AZ51" s="151">
        <v>5.8092181945670802</v>
      </c>
      <c r="BA51" s="151">
        <v>6.1360103597122304</v>
      </c>
      <c r="BB51" s="151">
        <v>5.16838100719424</v>
      </c>
      <c r="BC51" s="151">
        <v>6.0661141007194201</v>
      </c>
      <c r="BD51" s="151">
        <v>6.6633670503597102</v>
      </c>
      <c r="BE51" s="194">
        <v>6.6488392805755403</v>
      </c>
      <c r="BF51" s="153">
        <v>-4.9065280480028502E-3</v>
      </c>
      <c r="BG51" s="153">
        <v>7.4442178220119901E-3</v>
      </c>
      <c r="BH51" s="153">
        <v>1.5963094665307699E-3</v>
      </c>
    </row>
    <row r="52" spans="1:60">
      <c r="A52" s="144" t="s">
        <v>432</v>
      </c>
      <c r="B52" s="151">
        <v>7.0999999999999994E-2</v>
      </c>
      <c r="C52" s="151">
        <v>6.2E-2</v>
      </c>
      <c r="D52" s="151">
        <v>0.05</v>
      </c>
      <c r="E52" s="151">
        <v>4.2999999999999997E-2</v>
      </c>
      <c r="F52" s="151">
        <v>2.4E-2</v>
      </c>
      <c r="G52" s="151">
        <v>1.9E-2</v>
      </c>
      <c r="H52" s="151">
        <v>1.4E-2</v>
      </c>
      <c r="I52" s="151">
        <v>0.33600000000000002</v>
      </c>
      <c r="J52" s="151">
        <v>2.0910000000000002</v>
      </c>
      <c r="K52" s="151">
        <v>2.4550000000000001</v>
      </c>
      <c r="L52" s="151">
        <v>1.7889999999999999</v>
      </c>
      <c r="M52" s="151">
        <v>2.1</v>
      </c>
      <c r="N52" s="151">
        <v>1.639</v>
      </c>
      <c r="O52" s="151">
        <v>2.4300000000000002</v>
      </c>
      <c r="P52" s="151">
        <v>2.762</v>
      </c>
      <c r="Q52" s="151">
        <v>3.1680000000000001</v>
      </c>
      <c r="R52" s="151">
        <v>4.101</v>
      </c>
      <c r="S52" s="151">
        <v>4.5529999999999999</v>
      </c>
      <c r="T52" s="151">
        <v>5.3650000000000002</v>
      </c>
      <c r="U52" s="151">
        <v>6.0250000000000004</v>
      </c>
      <c r="V52" s="151">
        <v>5.9370000000000003</v>
      </c>
      <c r="W52" s="151">
        <v>5.9509999999999996</v>
      </c>
      <c r="X52" s="151">
        <v>6.3170000000000002</v>
      </c>
      <c r="Y52" s="151">
        <v>7.0380000000000003</v>
      </c>
      <c r="Z52" s="151">
        <v>7.9619999999999997</v>
      </c>
      <c r="AA52" s="151">
        <v>8.0289999999999999</v>
      </c>
      <c r="AB52" s="151">
        <v>8.0540000000000003</v>
      </c>
      <c r="AC52" s="151">
        <v>8.6379999999999999</v>
      </c>
      <c r="AD52" s="151">
        <v>9.5380000000000003</v>
      </c>
      <c r="AE52" s="151">
        <v>9.5619999999999994</v>
      </c>
      <c r="AF52" s="151">
        <v>9.2669999999999995</v>
      </c>
      <c r="AG52" s="151">
        <v>10.359</v>
      </c>
      <c r="AH52" s="151">
        <v>11.586</v>
      </c>
      <c r="AI52" s="151">
        <v>13.599</v>
      </c>
      <c r="AJ52" s="151">
        <v>13.7269901129944</v>
      </c>
      <c r="AK52" s="151">
        <v>13.517863822326101</v>
      </c>
      <c r="AL52" s="151">
        <v>12.544252873563201</v>
      </c>
      <c r="AM52" s="151">
        <v>12.0488043054744</v>
      </c>
      <c r="AN52" s="151">
        <v>11.006353496980299</v>
      </c>
      <c r="AO52" s="151">
        <v>11.470210403272899</v>
      </c>
      <c r="AP52" s="151">
        <v>12.5673264840249</v>
      </c>
      <c r="AQ52" s="151">
        <v>14.1994074868498</v>
      </c>
      <c r="AR52" s="151">
        <v>11.484072046074401</v>
      </c>
      <c r="AS52" s="151">
        <v>12.197761075394499</v>
      </c>
      <c r="AT52" s="151">
        <v>14.092728041593601</v>
      </c>
      <c r="AU52" s="151">
        <v>16.041745555717899</v>
      </c>
      <c r="AV52" s="151">
        <v>15.3183300263004</v>
      </c>
      <c r="AW52" s="151">
        <v>14.2413838953828</v>
      </c>
      <c r="AX52" s="151">
        <v>12.323503426358901</v>
      </c>
      <c r="AY52" s="151">
        <v>12.8914679232418</v>
      </c>
      <c r="AZ52" s="151">
        <v>11.9336911771868</v>
      </c>
      <c r="BA52" s="151">
        <v>11.8879694915254</v>
      </c>
      <c r="BB52" s="151">
        <v>13.800196327683601</v>
      </c>
      <c r="BC52" s="151">
        <v>16.931360169491501</v>
      </c>
      <c r="BD52" s="151">
        <v>17.226814265536699</v>
      </c>
      <c r="BE52" s="194">
        <v>15.7554733362712</v>
      </c>
      <c r="BF52" s="153">
        <v>-8.7908805846423604E-2</v>
      </c>
      <c r="BG52" s="153">
        <v>2.0283797684197601E-2</v>
      </c>
      <c r="BH52" s="153">
        <v>3.7827070523181201E-3</v>
      </c>
    </row>
    <row r="53" spans="1:60">
      <c r="A53" s="144" t="s">
        <v>325</v>
      </c>
      <c r="B53" s="151">
        <v>6.4779999999999998</v>
      </c>
      <c r="C53" s="151">
        <v>6.2569999999999997</v>
      </c>
      <c r="D53" s="151">
        <v>5.5810000000000004</v>
      </c>
      <c r="E53" s="151">
        <v>8.577</v>
      </c>
      <c r="F53" s="151">
        <v>12.295</v>
      </c>
      <c r="G53" s="151">
        <v>16.404</v>
      </c>
      <c r="H53" s="151">
        <v>14.952</v>
      </c>
      <c r="I53" s="151">
        <v>10.72</v>
      </c>
      <c r="J53" s="151">
        <v>8.4789999999999992</v>
      </c>
      <c r="K53" s="151">
        <v>7.4530000000000003</v>
      </c>
      <c r="L53" s="151">
        <v>11.734</v>
      </c>
      <c r="M53" s="151">
        <v>16.61</v>
      </c>
      <c r="N53" s="151">
        <v>20.9</v>
      </c>
      <c r="O53" s="151">
        <v>25.19</v>
      </c>
      <c r="P53" s="151">
        <v>26.14</v>
      </c>
      <c r="Q53" s="151">
        <v>29.78</v>
      </c>
      <c r="R53" s="151">
        <v>32.152000000000001</v>
      </c>
      <c r="S53" s="151">
        <v>33.314</v>
      </c>
      <c r="T53" s="151">
        <v>36.43</v>
      </c>
      <c r="U53" s="151">
        <v>41.835999999999999</v>
      </c>
      <c r="V53" s="151">
        <v>45.067</v>
      </c>
      <c r="W53" s="151">
        <v>41.134999999999998</v>
      </c>
      <c r="X53" s="151">
        <v>46.249000000000002</v>
      </c>
      <c r="Y53" s="151">
        <v>44.234000000000002</v>
      </c>
      <c r="Z53" s="151">
        <v>44.521000000000001</v>
      </c>
      <c r="AA53" s="151">
        <v>45.499000000000002</v>
      </c>
      <c r="AB53" s="151">
        <v>45.417999999999999</v>
      </c>
      <c r="AC53" s="151">
        <v>45.984999999999999</v>
      </c>
      <c r="AD53" s="151">
        <v>47.527000000000001</v>
      </c>
      <c r="AE53" s="151">
        <v>46.497</v>
      </c>
      <c r="AF53" s="151">
        <v>46.588000000000001</v>
      </c>
      <c r="AG53" s="151">
        <v>45.08</v>
      </c>
      <c r="AH53" s="151">
        <v>43.792000000000002</v>
      </c>
      <c r="AI53" s="151">
        <v>42.962000000000003</v>
      </c>
      <c r="AJ53" s="151">
        <v>41.360999999999997</v>
      </c>
      <c r="AK53" s="151">
        <v>38.917063473053901</v>
      </c>
      <c r="AL53" s="151">
        <v>37.600092814371301</v>
      </c>
      <c r="AM53" s="151">
        <v>37.240566467065896</v>
      </c>
      <c r="AN53" s="151">
        <v>37.072479041916203</v>
      </c>
      <c r="AO53" s="151">
        <v>34.840656766467099</v>
      </c>
      <c r="AP53" s="151">
        <v>33.167281437125702</v>
      </c>
      <c r="AQ53" s="151">
        <v>33.161696617964097</v>
      </c>
      <c r="AR53" s="151">
        <v>33.81</v>
      </c>
      <c r="AS53" s="151">
        <v>34.654371257485003</v>
      </c>
      <c r="AT53" s="151">
        <v>35.26</v>
      </c>
      <c r="AU53" s="151">
        <v>35.03</v>
      </c>
      <c r="AV53" s="151">
        <v>34.598991388537499</v>
      </c>
      <c r="AW53" s="151">
        <v>34.726087159662697</v>
      </c>
      <c r="AX53" s="151">
        <v>34.361052954732799</v>
      </c>
      <c r="AY53" s="151">
        <v>35.140197286834798</v>
      </c>
      <c r="AZ53" s="151">
        <v>35.430999999999997</v>
      </c>
      <c r="BA53" s="151">
        <v>33.835000000000001</v>
      </c>
      <c r="BB53" s="151">
        <v>32.177999999999997</v>
      </c>
      <c r="BC53" s="151">
        <v>32.844000000000001</v>
      </c>
      <c r="BD53" s="151">
        <v>31.812000000000001</v>
      </c>
      <c r="BE53" s="194">
        <v>30.001810910469501</v>
      </c>
      <c r="BF53" s="153">
        <v>-5.9479481028797403E-2</v>
      </c>
      <c r="BG53" s="153">
        <v>-1.0237793329650399E-2</v>
      </c>
      <c r="BH53" s="153">
        <v>7.2030880501751E-3</v>
      </c>
    </row>
    <row r="54" spans="1:60">
      <c r="A54" s="144" t="s">
        <v>433</v>
      </c>
      <c r="B54" s="151" t="s">
        <v>273</v>
      </c>
      <c r="C54" s="151" t="s">
        <v>273</v>
      </c>
      <c r="D54" s="151" t="s">
        <v>273</v>
      </c>
      <c r="E54" s="151" t="s">
        <v>273</v>
      </c>
      <c r="F54" s="151" t="s">
        <v>273</v>
      </c>
      <c r="G54" s="151" t="s">
        <v>273</v>
      </c>
      <c r="H54" s="151" t="s">
        <v>273</v>
      </c>
      <c r="I54" s="151" t="s">
        <v>273</v>
      </c>
      <c r="J54" s="151" t="s">
        <v>273</v>
      </c>
      <c r="K54" s="151" t="s">
        <v>273</v>
      </c>
      <c r="L54" s="151" t="s">
        <v>273</v>
      </c>
      <c r="M54" s="151" t="s">
        <v>273</v>
      </c>
      <c r="N54" s="151" t="s">
        <v>273</v>
      </c>
      <c r="O54" s="151" t="s">
        <v>273</v>
      </c>
      <c r="P54" s="151" t="s">
        <v>273</v>
      </c>
      <c r="Q54" s="151" t="s">
        <v>273</v>
      </c>
      <c r="R54" s="151" t="s">
        <v>273</v>
      </c>
      <c r="S54" s="151" t="s">
        <v>273</v>
      </c>
      <c r="T54" s="151" t="s">
        <v>273</v>
      </c>
      <c r="U54" s="151" t="s">
        <v>273</v>
      </c>
      <c r="V54" s="151" t="s">
        <v>273</v>
      </c>
      <c r="W54" s="151" t="s">
        <v>273</v>
      </c>
      <c r="X54" s="151" t="s">
        <v>273</v>
      </c>
      <c r="Y54" s="151" t="s">
        <v>273</v>
      </c>
      <c r="Z54" s="151" t="s">
        <v>273</v>
      </c>
      <c r="AA54" s="151" t="s">
        <v>273</v>
      </c>
      <c r="AB54" s="151" t="s">
        <v>273</v>
      </c>
      <c r="AC54" s="151">
        <v>9.9321573948439601E-2</v>
      </c>
      <c r="AD54" s="151">
        <v>0.24762550881953899</v>
      </c>
      <c r="AE54" s="151">
        <v>0.24762550881953899</v>
      </c>
      <c r="AF54" s="151">
        <v>0.346675712347354</v>
      </c>
      <c r="AG54" s="151">
        <v>0.84423337856173697</v>
      </c>
      <c r="AH54" s="151">
        <v>2.9715061058344601</v>
      </c>
      <c r="AI54" s="151">
        <v>4.1105834464043403</v>
      </c>
      <c r="AJ54" s="151">
        <v>4.9525101763907697</v>
      </c>
      <c r="AK54" s="151">
        <v>5.6969912974313397</v>
      </c>
      <c r="AL54" s="151">
        <v>9.3550355588826992</v>
      </c>
      <c r="AM54" s="151">
        <v>11.101820053338299</v>
      </c>
      <c r="AN54" s="151">
        <v>12.722187456136201</v>
      </c>
      <c r="AO54" s="151">
        <v>16.5617012118093</v>
      </c>
      <c r="AP54" s="151">
        <v>17.468523485413801</v>
      </c>
      <c r="AQ54" s="151">
        <v>17.245875733410099</v>
      </c>
      <c r="AR54" s="151">
        <v>17.729764595642798</v>
      </c>
      <c r="AS54" s="151">
        <v>17.580655754018601</v>
      </c>
      <c r="AT54" s="151">
        <v>15.641454740242301</v>
      </c>
      <c r="AU54" s="151">
        <v>14.4551488036471</v>
      </c>
      <c r="AV54" s="151">
        <v>14.174050642518999</v>
      </c>
      <c r="AW54" s="151">
        <v>15.1634057721707</v>
      </c>
      <c r="AX54" s="151">
        <v>13.2347487681453</v>
      </c>
      <c r="AY54" s="151">
        <v>13.2792413928761</v>
      </c>
      <c r="AZ54" s="151">
        <v>12.1041097109698</v>
      </c>
      <c r="BA54" s="151">
        <v>10.3441944293142</v>
      </c>
      <c r="BB54" s="151">
        <v>8.9657150103749697</v>
      </c>
      <c r="BC54" s="151">
        <v>8.1229595102003298</v>
      </c>
      <c r="BD54" s="151">
        <v>7.3951997376716303</v>
      </c>
      <c r="BE54" s="194">
        <v>7.4899491237736804</v>
      </c>
      <c r="BF54" s="153">
        <v>1.0045035545882101E-2</v>
      </c>
      <c r="BG54" s="153">
        <v>-7.2172422832323599E-2</v>
      </c>
      <c r="BH54" s="153">
        <v>1.79825021865753E-3</v>
      </c>
    </row>
    <row r="55" spans="1:60">
      <c r="A55" s="144" t="s">
        <v>434</v>
      </c>
      <c r="B55" s="151">
        <v>1.2649999999999999</v>
      </c>
      <c r="C55" s="151">
        <v>1.4470000000000001</v>
      </c>
      <c r="D55" s="151">
        <v>3.4449999999999998</v>
      </c>
      <c r="E55" s="151">
        <v>4.641</v>
      </c>
      <c r="F55" s="151">
        <v>5.0270000000000001</v>
      </c>
      <c r="G55" s="151">
        <v>5.423</v>
      </c>
      <c r="H55" s="151">
        <v>5.7949999999999999</v>
      </c>
      <c r="I55" s="151">
        <v>6.3029999999999999</v>
      </c>
      <c r="J55" s="151">
        <v>7.5970000000000004</v>
      </c>
      <c r="K55" s="151">
        <v>10.202</v>
      </c>
      <c r="L55" s="151">
        <v>11.315</v>
      </c>
      <c r="M55" s="151">
        <v>11.324</v>
      </c>
      <c r="N55" s="151">
        <v>11.266999999999999</v>
      </c>
      <c r="O55" s="151">
        <v>10.6</v>
      </c>
      <c r="P55" s="151">
        <v>9.798</v>
      </c>
      <c r="Q55" s="151">
        <v>8.8949999999999996</v>
      </c>
      <c r="R55" s="151">
        <v>7.6520000000000001</v>
      </c>
      <c r="S55" s="151">
        <v>7.7919999999999998</v>
      </c>
      <c r="T55" s="151">
        <v>7.8689999999999998</v>
      </c>
      <c r="U55" s="151">
        <v>8.73</v>
      </c>
      <c r="V55" s="151">
        <v>8.6259999999999994</v>
      </c>
      <c r="W55" s="151">
        <v>8.2949999999999999</v>
      </c>
      <c r="X55" s="151">
        <v>7.7290000000000001</v>
      </c>
      <c r="Y55" s="151">
        <v>8.8919999999999995</v>
      </c>
      <c r="Z55" s="151">
        <v>10.227</v>
      </c>
      <c r="AA55" s="151">
        <v>13.493</v>
      </c>
      <c r="AB55" s="151">
        <v>14.708</v>
      </c>
      <c r="AC55" s="151">
        <v>14.452</v>
      </c>
      <c r="AD55" s="151">
        <v>15.223000000000001</v>
      </c>
      <c r="AE55" s="151">
        <v>16.837</v>
      </c>
      <c r="AF55" s="151">
        <v>17.756</v>
      </c>
      <c r="AG55" s="151">
        <v>18.25</v>
      </c>
      <c r="AH55" s="151">
        <v>18.193999999999999</v>
      </c>
      <c r="AI55" s="151">
        <v>16.847999999999999</v>
      </c>
      <c r="AJ55" s="151">
        <v>16.975000000000001</v>
      </c>
      <c r="AK55" s="151">
        <v>13.818878248974</v>
      </c>
      <c r="AL55" s="151">
        <v>13.082079343365301</v>
      </c>
      <c r="AM55" s="151">
        <v>12.7824897400821</v>
      </c>
      <c r="AN55" s="151">
        <v>13.6812585499316</v>
      </c>
      <c r="AO55" s="151">
        <v>13.668673050615601</v>
      </c>
      <c r="AP55" s="151">
        <v>13.4980145690834</v>
      </c>
      <c r="AQ55" s="151">
        <v>12.080456429548599</v>
      </c>
      <c r="AR55" s="151">
        <v>12.260994117647099</v>
      </c>
      <c r="AS55" s="151">
        <v>11.995066703146399</v>
      </c>
      <c r="AT55" s="151">
        <v>12.033530711354301</v>
      </c>
      <c r="AU55" s="151">
        <v>11.643799589603301</v>
      </c>
      <c r="AV55" s="151">
        <v>11.7979384404925</v>
      </c>
      <c r="AW55" s="151">
        <v>11.072526402188799</v>
      </c>
      <c r="AX55" s="151">
        <v>10.655653214774301</v>
      </c>
      <c r="AY55" s="151">
        <v>10.5308242134063</v>
      </c>
      <c r="AZ55" s="151">
        <v>10.662393980848201</v>
      </c>
      <c r="BA55" s="151">
        <v>11.0479428180575</v>
      </c>
      <c r="BB55" s="151">
        <v>10.4889316005472</v>
      </c>
      <c r="BC55" s="151">
        <v>9.6591183310533495</v>
      </c>
      <c r="BD55" s="151">
        <v>10.876650478796201</v>
      </c>
      <c r="BE55" s="194">
        <v>10.3641586867305</v>
      </c>
      <c r="BF55" s="153">
        <v>-4.9722032217636603E-2</v>
      </c>
      <c r="BG55" s="153">
        <v>-1.0056951773073201E-2</v>
      </c>
      <c r="BH55" s="153">
        <v>2.48831471571123E-3</v>
      </c>
    </row>
    <row r="56" spans="1:60">
      <c r="A56" s="144" t="s">
        <v>402</v>
      </c>
      <c r="B56" s="151">
        <v>57.9817708333333</v>
      </c>
      <c r="C56" s="151">
        <v>71.6692708333333</v>
      </c>
      <c r="D56" s="151">
        <v>82.3626302083333</v>
      </c>
      <c r="E56" s="151">
        <v>123.85859375</v>
      </c>
      <c r="F56" s="151">
        <v>147.7109375</v>
      </c>
      <c r="G56" s="151">
        <v>159.544921875</v>
      </c>
      <c r="H56" s="151">
        <v>130.68418469551301</v>
      </c>
      <c r="I56" s="151">
        <v>106.819651442308</v>
      </c>
      <c r="J56" s="151">
        <v>104.632602163462</v>
      </c>
      <c r="K56" s="151">
        <v>73.585667067307696</v>
      </c>
      <c r="L56" s="151">
        <v>71.531810897435903</v>
      </c>
      <c r="M56" s="151">
        <v>93.492031249999997</v>
      </c>
      <c r="N56" s="151">
        <v>99.625550881410305</v>
      </c>
      <c r="O56" s="151">
        <v>95.647986778846203</v>
      </c>
      <c r="P56" s="151">
        <v>101.073998397436</v>
      </c>
      <c r="Q56" s="151">
        <v>88.287235576923095</v>
      </c>
      <c r="R56" s="151">
        <v>59.115084134615401</v>
      </c>
      <c r="S56" s="151">
        <v>55.393429487179503</v>
      </c>
      <c r="T56" s="151">
        <v>54.329577323717999</v>
      </c>
      <c r="U56" s="151">
        <v>48.243521634615398</v>
      </c>
      <c r="V56" s="151">
        <v>48.391015625000001</v>
      </c>
      <c r="W56" s="151">
        <v>50.194811698717999</v>
      </c>
      <c r="X56" s="151">
        <v>47.295723157051299</v>
      </c>
      <c r="Y56" s="151">
        <v>49.712800480769197</v>
      </c>
      <c r="Z56" s="151">
        <v>54.885266426282101</v>
      </c>
      <c r="AA56" s="151">
        <v>67.242037259615401</v>
      </c>
      <c r="AB56" s="151">
        <v>67.892778445512803</v>
      </c>
      <c r="AC56" s="151">
        <v>69.699098557692295</v>
      </c>
      <c r="AD56" s="151">
        <v>66.121885016025601</v>
      </c>
      <c r="AE56" s="151">
        <v>67.500140224359001</v>
      </c>
      <c r="AF56" s="151">
        <v>67.892778445512803</v>
      </c>
      <c r="AG56" s="151">
        <v>68.586141826923097</v>
      </c>
      <c r="AH56" s="151">
        <v>70.090675080128193</v>
      </c>
      <c r="AI56" s="151">
        <v>69.592748397435898</v>
      </c>
      <c r="AJ56" s="151">
        <v>66.978816105769198</v>
      </c>
      <c r="AK56" s="151">
        <v>69.498605094379599</v>
      </c>
      <c r="AL56" s="151">
        <v>67.050835436997502</v>
      </c>
      <c r="AM56" s="151">
        <v>64.553936615196804</v>
      </c>
      <c r="AN56" s="151">
        <v>69.779590486972097</v>
      </c>
      <c r="AO56" s="151">
        <v>76.525996325475404</v>
      </c>
      <c r="AP56" s="151">
        <v>81.966357126621503</v>
      </c>
      <c r="AQ56" s="151">
        <v>87.968369146388198</v>
      </c>
      <c r="AR56" s="151">
        <v>89.587380793586107</v>
      </c>
      <c r="AS56" s="151">
        <v>88.242211793202301</v>
      </c>
      <c r="AT56" s="151">
        <v>81.700092261063304</v>
      </c>
      <c r="AU56" s="151">
        <v>84.586056444833204</v>
      </c>
      <c r="AV56" s="151">
        <v>24.335327355134801</v>
      </c>
      <c r="AW56" s="151">
        <v>72.567512400530603</v>
      </c>
      <c r="AX56" s="151">
        <v>49.353756573647601</v>
      </c>
      <c r="AY56" s="151">
        <v>24.3837126881518</v>
      </c>
      <c r="AZ56" s="151">
        <v>20.455231033822699</v>
      </c>
      <c r="BA56" s="151">
        <v>19.326162888253201</v>
      </c>
      <c r="BB56" s="151">
        <v>43.755326757164703</v>
      </c>
      <c r="BC56" s="151">
        <v>54.943198384998702</v>
      </c>
      <c r="BD56" s="151">
        <v>61.544068337680201</v>
      </c>
      <c r="BE56" s="194">
        <v>18.304287179014398</v>
      </c>
      <c r="BF56" s="153">
        <v>-0.70339504750883797</v>
      </c>
      <c r="BG56" s="153">
        <v>-2.7932629256219099E-2</v>
      </c>
      <c r="BH56" s="153">
        <v>4.3946477977474998E-3</v>
      </c>
    </row>
    <row r="57" spans="1:60">
      <c r="A57" s="144" t="s">
        <v>403</v>
      </c>
      <c r="B57" s="151">
        <v>13.506477732793501</v>
      </c>
      <c r="C57" s="151">
        <v>20.570040485829999</v>
      </c>
      <c r="D57" s="151">
        <v>15.718151147098499</v>
      </c>
      <c r="E57" s="151">
        <v>6.9791902834008104</v>
      </c>
      <c r="F57" s="151">
        <v>26.613967611336001</v>
      </c>
      <c r="G57" s="151">
        <v>53.351079622132197</v>
      </c>
      <c r="H57" s="151">
        <v>75.423481781376495</v>
      </c>
      <c r="I57" s="151">
        <v>89.682348178137701</v>
      </c>
      <c r="J57" s="151">
        <v>101.190215924426</v>
      </c>
      <c r="K57" s="151">
        <v>111.07624831309001</v>
      </c>
      <c r="L57" s="151">
        <v>87.836437246963598</v>
      </c>
      <c r="M57" s="151">
        <v>102.08416680161901</v>
      </c>
      <c r="N57" s="151">
        <v>102.70730566801601</v>
      </c>
      <c r="O57" s="151">
        <v>93.441576248313098</v>
      </c>
      <c r="P57" s="151">
        <v>113.391116734143</v>
      </c>
      <c r="Q57" s="151">
        <v>101.65020242915</v>
      </c>
      <c r="R57" s="151">
        <v>70.911470985155205</v>
      </c>
      <c r="S57" s="151">
        <v>63.394736842105303</v>
      </c>
      <c r="T57" s="151">
        <v>60.857962213225399</v>
      </c>
      <c r="U57" s="151">
        <v>68.557085020242894</v>
      </c>
      <c r="V57" s="151">
        <v>73.832456140350899</v>
      </c>
      <c r="W57" s="151">
        <v>72.241430499325205</v>
      </c>
      <c r="X57" s="151">
        <v>66.384682860998694</v>
      </c>
      <c r="Y57" s="151">
        <v>68.286198920377899</v>
      </c>
      <c r="Z57" s="151">
        <v>86.9744264507422</v>
      </c>
      <c r="AA57" s="151">
        <v>87.486756410256405</v>
      </c>
      <c r="AB57" s="151">
        <v>96.088753936122401</v>
      </c>
      <c r="AC57" s="151">
        <v>99.711538461538495</v>
      </c>
      <c r="AD57" s="151">
        <v>98.428661718398601</v>
      </c>
      <c r="AE57" s="151">
        <v>94.275099640126001</v>
      </c>
      <c r="AF57" s="151">
        <v>95.060941520467793</v>
      </c>
      <c r="AG57" s="151">
        <v>96.413932793522306</v>
      </c>
      <c r="AH57" s="151">
        <v>96.540168466036903</v>
      </c>
      <c r="AI57" s="151">
        <v>98.919728744939306</v>
      </c>
      <c r="AJ57" s="151">
        <v>92.335476833108402</v>
      </c>
      <c r="AK57" s="151">
        <v>106.54819462050899</v>
      </c>
      <c r="AL57" s="151">
        <v>105.296686013769</v>
      </c>
      <c r="AM57" s="151">
        <v>95.011560233348703</v>
      </c>
      <c r="AN57" s="151">
        <v>112.177801993457</v>
      </c>
      <c r="AO57" s="151">
        <v>121.66510318249399</v>
      </c>
      <c r="AP57" s="151">
        <v>121.14382420651199</v>
      </c>
      <c r="AQ57" s="151">
        <v>115.545938039768</v>
      </c>
      <c r="AR57" s="151">
        <v>107.19365729556399</v>
      </c>
      <c r="AS57" s="151">
        <v>105.76143658449899</v>
      </c>
      <c r="AT57" s="151">
        <v>106.90660022600299</v>
      </c>
      <c r="AU57" s="151">
        <v>122.095885704061</v>
      </c>
      <c r="AV57" s="151">
        <v>118.416072281727</v>
      </c>
      <c r="AW57" s="151">
        <v>116.44119572797599</v>
      </c>
      <c r="AX57" s="151">
        <v>109.457194561062</v>
      </c>
      <c r="AY57" s="151">
        <v>109.28375465245399</v>
      </c>
      <c r="AZ57" s="151">
        <v>105.739726401886</v>
      </c>
      <c r="BA57" s="151">
        <v>91.324206469362295</v>
      </c>
      <c r="BB57" s="151">
        <v>94.492389112044904</v>
      </c>
      <c r="BC57" s="151">
        <v>96.360945422709605</v>
      </c>
      <c r="BD57" s="151">
        <v>101.13982751499</v>
      </c>
      <c r="BE57" s="194">
        <v>86.865946875771598</v>
      </c>
      <c r="BF57" s="153">
        <v>-0.14347680481987901</v>
      </c>
      <c r="BG57" s="153">
        <v>-5.5298107906114301E-3</v>
      </c>
      <c r="BH57" s="153">
        <v>2.0855509881560801E-2</v>
      </c>
    </row>
    <row r="58" spans="1:60">
      <c r="A58" s="144" t="s">
        <v>435</v>
      </c>
      <c r="B58" s="151" t="s">
        <v>273</v>
      </c>
      <c r="C58" s="151" t="s">
        <v>273</v>
      </c>
      <c r="D58" s="151" t="s">
        <v>273</v>
      </c>
      <c r="E58" s="151" t="s">
        <v>273</v>
      </c>
      <c r="F58" s="151" t="s">
        <v>273</v>
      </c>
      <c r="G58" s="151" t="s">
        <v>273</v>
      </c>
      <c r="H58" s="151" t="s">
        <v>273</v>
      </c>
      <c r="I58" s="151" t="s">
        <v>273</v>
      </c>
      <c r="J58" s="151" t="s">
        <v>273</v>
      </c>
      <c r="K58" s="151" t="s">
        <v>273</v>
      </c>
      <c r="L58" s="151" t="s">
        <v>273</v>
      </c>
      <c r="M58" s="151" t="s">
        <v>273</v>
      </c>
      <c r="N58" s="151" t="s">
        <v>273</v>
      </c>
      <c r="O58" s="151" t="s">
        <v>273</v>
      </c>
      <c r="P58" s="151" t="s">
        <v>273</v>
      </c>
      <c r="Q58" s="151" t="s">
        <v>273</v>
      </c>
      <c r="R58" s="151" t="s">
        <v>273</v>
      </c>
      <c r="S58" s="151" t="s">
        <v>273</v>
      </c>
      <c r="T58" s="151" t="s">
        <v>273</v>
      </c>
      <c r="U58" s="151" t="s">
        <v>273</v>
      </c>
      <c r="V58" s="151" t="s">
        <v>273</v>
      </c>
      <c r="W58" s="151" t="s">
        <v>273</v>
      </c>
      <c r="X58" s="151" t="s">
        <v>273</v>
      </c>
      <c r="Y58" s="151" t="s">
        <v>273</v>
      </c>
      <c r="Z58" s="151" t="s">
        <v>273</v>
      </c>
      <c r="AA58" s="151" t="s">
        <v>273</v>
      </c>
      <c r="AB58" s="151" t="s">
        <v>273</v>
      </c>
      <c r="AC58" s="151" t="s">
        <v>273</v>
      </c>
      <c r="AD58" s="151" t="s">
        <v>273</v>
      </c>
      <c r="AE58" s="151" t="s">
        <v>273</v>
      </c>
      <c r="AF58" s="151" t="s">
        <v>273</v>
      </c>
      <c r="AG58" s="151" t="s">
        <v>273</v>
      </c>
      <c r="AH58" s="151" t="s">
        <v>273</v>
      </c>
      <c r="AI58" s="151" t="s">
        <v>273</v>
      </c>
      <c r="AJ58" s="151">
        <v>0</v>
      </c>
      <c r="AK58" s="151" t="s">
        <v>273</v>
      </c>
      <c r="AL58" s="151" t="s">
        <v>273</v>
      </c>
      <c r="AM58" s="151" t="s">
        <v>273</v>
      </c>
      <c r="AN58" s="151" t="s">
        <v>273</v>
      </c>
      <c r="AO58" s="151" t="s">
        <v>273</v>
      </c>
      <c r="AP58" s="151" t="s">
        <v>273</v>
      </c>
      <c r="AQ58" s="151" t="s">
        <v>273</v>
      </c>
      <c r="AR58" s="151" t="s">
        <v>273</v>
      </c>
      <c r="AS58" s="151" t="s">
        <v>273</v>
      </c>
      <c r="AT58" s="151" t="s">
        <v>273</v>
      </c>
      <c r="AU58" s="151" t="s">
        <v>273</v>
      </c>
      <c r="AV58" s="151" t="s">
        <v>273</v>
      </c>
      <c r="AW58" s="151">
        <v>1.5331991902833999</v>
      </c>
      <c r="AX58" s="151">
        <v>4.9124172739541203</v>
      </c>
      <c r="AY58" s="151">
        <v>7.6522717948717904</v>
      </c>
      <c r="AZ58" s="151">
        <v>7.2772282074015804</v>
      </c>
      <c r="BA58" s="151">
        <v>6.7515738461538497</v>
      </c>
      <c r="BB58" s="151">
        <v>7.2507668690958198</v>
      </c>
      <c r="BC58" s="151">
        <v>7.1076977058029698</v>
      </c>
      <c r="BD58" s="151">
        <v>8.4484939271255097</v>
      </c>
      <c r="BE58" s="194">
        <v>8.3726031578947406</v>
      </c>
      <c r="BF58" s="153">
        <v>-1.16904545348538E-2</v>
      </c>
      <c r="BG58" s="153" t="s">
        <v>273</v>
      </c>
      <c r="BH58" s="153">
        <v>2.0101652508730601E-3</v>
      </c>
    </row>
    <row r="59" spans="1:60">
      <c r="A59" s="144" t="s">
        <v>436</v>
      </c>
      <c r="B59" s="151" t="s">
        <v>273</v>
      </c>
      <c r="C59" s="151" t="s">
        <v>273</v>
      </c>
      <c r="D59" s="151" t="s">
        <v>273</v>
      </c>
      <c r="E59" s="151" t="s">
        <v>273</v>
      </c>
      <c r="F59" s="151" t="s">
        <v>273</v>
      </c>
      <c r="G59" s="151" t="s">
        <v>273</v>
      </c>
      <c r="H59" s="151" t="s">
        <v>273</v>
      </c>
      <c r="I59" s="151" t="s">
        <v>273</v>
      </c>
      <c r="J59" s="151" t="s">
        <v>273</v>
      </c>
      <c r="K59" s="151" t="s">
        <v>273</v>
      </c>
      <c r="L59" s="151" t="s">
        <v>273</v>
      </c>
      <c r="M59" s="151" t="s">
        <v>273</v>
      </c>
      <c r="N59" s="151" t="s">
        <v>273</v>
      </c>
      <c r="O59" s="151" t="s">
        <v>273</v>
      </c>
      <c r="P59" s="151" t="s">
        <v>273</v>
      </c>
      <c r="Q59" s="151" t="s">
        <v>273</v>
      </c>
      <c r="R59" s="151" t="s">
        <v>273</v>
      </c>
      <c r="S59" s="151" t="s">
        <v>273</v>
      </c>
      <c r="T59" s="151" t="s">
        <v>273</v>
      </c>
      <c r="U59" s="151" t="s">
        <v>273</v>
      </c>
      <c r="V59" s="151" t="s">
        <v>273</v>
      </c>
      <c r="W59" s="151" t="s">
        <v>273</v>
      </c>
      <c r="X59" s="151" t="s">
        <v>273</v>
      </c>
      <c r="Y59" s="151" t="s">
        <v>273</v>
      </c>
      <c r="Z59" s="151" t="s">
        <v>273</v>
      </c>
      <c r="AA59" s="151" t="s">
        <v>273</v>
      </c>
      <c r="AB59" s="151" t="s">
        <v>273</v>
      </c>
      <c r="AC59" s="151" t="s">
        <v>273</v>
      </c>
      <c r="AD59" s="151">
        <v>9.8515519568151202E-2</v>
      </c>
      <c r="AE59" s="151">
        <v>9.8515519568151202E-2</v>
      </c>
      <c r="AF59" s="151">
        <v>9.8515519568151202E-2</v>
      </c>
      <c r="AG59" s="151">
        <v>0.24696356275303599</v>
      </c>
      <c r="AH59" s="151">
        <v>0.44331983805668002</v>
      </c>
      <c r="AI59" s="151">
        <v>0.59109311740890702</v>
      </c>
      <c r="AJ59" s="151">
        <v>3.1032388663967598</v>
      </c>
      <c r="AK59" s="151">
        <v>8.8478106612685608</v>
      </c>
      <c r="AL59" s="151">
        <v>10.2952717948718</v>
      </c>
      <c r="AM59" s="151">
        <v>11.6339188933873</v>
      </c>
      <c r="AN59" s="151">
        <v>12.911952091767899</v>
      </c>
      <c r="AO59" s="151">
        <v>14.3800593535762</v>
      </c>
      <c r="AP59" s="151">
        <v>14.4660393063428</v>
      </c>
      <c r="AQ59" s="151">
        <v>17.5436856383266</v>
      </c>
      <c r="AR59" s="151">
        <v>23.797195141700399</v>
      </c>
      <c r="AS59" s="151">
        <v>22.5700720647773</v>
      </c>
      <c r="AT59" s="151">
        <v>23.407901349527702</v>
      </c>
      <c r="AU59" s="151">
        <v>22.760577192982499</v>
      </c>
      <c r="AV59" s="151">
        <v>14.3341199730094</v>
      </c>
      <c r="AW59" s="151">
        <v>5.0927591093117401</v>
      </c>
      <c r="AX59" s="151">
        <v>5.8051944669365696</v>
      </c>
      <c r="AY59" s="151">
        <v>5.8914497300944699</v>
      </c>
      <c r="AZ59" s="151">
        <v>5.37215748987854</v>
      </c>
      <c r="BA59" s="151">
        <v>5.1177558704453503</v>
      </c>
      <c r="BB59" s="151">
        <v>4.6605500145842296</v>
      </c>
      <c r="BC59" s="151">
        <v>4.93917436788242</v>
      </c>
      <c r="BD59" s="151">
        <v>4.8039264150637999</v>
      </c>
      <c r="BE59" s="194">
        <v>4.2297215173927603</v>
      </c>
      <c r="BF59" s="153">
        <v>-0.121933906398315</v>
      </c>
      <c r="BG59" s="153">
        <v>-0.146460966481118</v>
      </c>
      <c r="BH59" s="153">
        <v>1.0155072508262601E-3</v>
      </c>
    </row>
    <row r="60" spans="1:60">
      <c r="A60" s="144" t="s">
        <v>437</v>
      </c>
      <c r="B60" s="151" t="s">
        <v>273</v>
      </c>
      <c r="C60" s="151">
        <v>0.77100000000000002</v>
      </c>
      <c r="D60" s="151">
        <v>2.2410000000000001</v>
      </c>
      <c r="E60" s="151">
        <v>3.1909999999999998</v>
      </c>
      <c r="F60" s="151">
        <v>3.7069999999999999</v>
      </c>
      <c r="G60" s="151">
        <v>4.1509999999999998</v>
      </c>
      <c r="H60" s="151">
        <v>4.109</v>
      </c>
      <c r="I60" s="151">
        <v>3.9769999999999999</v>
      </c>
      <c r="J60" s="151">
        <v>3.8780000000000001</v>
      </c>
      <c r="K60" s="151">
        <v>4.1390000000000002</v>
      </c>
      <c r="L60" s="151">
        <v>4.609</v>
      </c>
      <c r="M60" s="151">
        <v>3.71</v>
      </c>
      <c r="N60" s="151">
        <v>4.3040000000000003</v>
      </c>
      <c r="O60" s="151">
        <v>4.944</v>
      </c>
      <c r="P60" s="151">
        <v>5.5359999999999996</v>
      </c>
      <c r="Q60" s="151">
        <v>5.6269999999999998</v>
      </c>
      <c r="R60" s="151">
        <v>5.407</v>
      </c>
      <c r="S60" s="151">
        <v>5.1459999999999999</v>
      </c>
      <c r="T60" s="151">
        <v>5.532</v>
      </c>
      <c r="U60" s="151">
        <v>5.48</v>
      </c>
      <c r="V60" s="151">
        <v>5.4080000000000004</v>
      </c>
      <c r="W60" s="151">
        <v>5.25</v>
      </c>
      <c r="X60" s="151">
        <v>5.0069999999999997</v>
      </c>
      <c r="Y60" s="151">
        <v>4.9359999999999999</v>
      </c>
      <c r="Z60" s="151">
        <v>4.96</v>
      </c>
      <c r="AA60" s="151">
        <v>4.7404000000000002</v>
      </c>
      <c r="AB60" s="151">
        <v>5.4443000000000001</v>
      </c>
      <c r="AC60" s="151">
        <v>5.4541000000000004</v>
      </c>
      <c r="AD60" s="151">
        <v>4.9362000000000004</v>
      </c>
      <c r="AE60" s="151">
        <v>4.5590999999999999</v>
      </c>
      <c r="AF60" s="151">
        <v>4.4436999999999998</v>
      </c>
      <c r="AG60" s="151">
        <v>4.4070999999999998</v>
      </c>
      <c r="AH60" s="151">
        <v>4.157</v>
      </c>
      <c r="AI60" s="151">
        <v>4.0804</v>
      </c>
      <c r="AJ60" s="151">
        <v>4.1985999999999999</v>
      </c>
      <c r="AK60" s="151">
        <v>3.8527999999999998</v>
      </c>
      <c r="AL60" s="151">
        <v>3.5426000000000002</v>
      </c>
      <c r="AM60" s="151">
        <v>3.7025000000000001</v>
      </c>
      <c r="AN60" s="151">
        <v>3.3849999999999998</v>
      </c>
      <c r="AO60" s="151">
        <v>3.4984000000000002</v>
      </c>
      <c r="AP60" s="151">
        <v>3.6429999999999998</v>
      </c>
      <c r="AQ60" s="151">
        <v>3.5125999999999999</v>
      </c>
      <c r="AR60" s="151">
        <v>4.8606999999999996</v>
      </c>
      <c r="AS60" s="151">
        <v>4.4631999999999996</v>
      </c>
      <c r="AT60" s="151">
        <v>4.2343000000000002</v>
      </c>
      <c r="AU60" s="151">
        <v>3.8755999999999999</v>
      </c>
      <c r="AV60" s="151">
        <v>3.5630999999999999</v>
      </c>
      <c r="AW60" s="151">
        <v>3.7957000000000001</v>
      </c>
      <c r="AX60" s="151">
        <v>3.5072999999999999</v>
      </c>
      <c r="AY60" s="151">
        <v>3.2631000000000001</v>
      </c>
      <c r="AZ60" s="151">
        <v>2.9287999999999998</v>
      </c>
      <c r="BA60" s="151">
        <v>2.7564000000000002</v>
      </c>
      <c r="BB60" s="151">
        <v>2.2267000000000001</v>
      </c>
      <c r="BC60" s="151">
        <v>2.3733070000000001</v>
      </c>
      <c r="BD60" s="151">
        <v>1.9746999999999999</v>
      </c>
      <c r="BE60" s="194">
        <v>1.6533</v>
      </c>
      <c r="BF60" s="153">
        <v>-0.165046444074925</v>
      </c>
      <c r="BG60" s="153">
        <v>-7.3443408072130095E-2</v>
      </c>
      <c r="BH60" s="153">
        <v>3.9693822179243099E-4</v>
      </c>
    </row>
    <row r="61" spans="1:60">
      <c r="A61" s="144" t="s">
        <v>390</v>
      </c>
      <c r="B61" s="151">
        <v>0.10299999999999999</v>
      </c>
      <c r="C61" s="151">
        <v>0.10299999999999999</v>
      </c>
      <c r="D61" s="151">
        <v>9.9000000000000005E-2</v>
      </c>
      <c r="E61" s="151">
        <v>8.8999999999999996E-2</v>
      </c>
      <c r="F61" s="151">
        <v>5.8000000000000003E-2</v>
      </c>
      <c r="G61" s="151">
        <v>4.3999999999999997E-2</v>
      </c>
      <c r="H61" s="151">
        <v>2.3E-2</v>
      </c>
      <c r="I61" s="151">
        <v>2.8000000000000001E-2</v>
      </c>
      <c r="J61" s="151">
        <v>4.2000000000000003E-2</v>
      </c>
      <c r="K61" s="151">
        <v>2.5000000000000001E-2</v>
      </c>
      <c r="L61" s="151">
        <v>0.02</v>
      </c>
      <c r="M61" s="151">
        <v>1.26586813186813</v>
      </c>
      <c r="N61" s="151">
        <v>1.2131593406593399</v>
      </c>
      <c r="O61" s="151">
        <v>1.5514725274725301</v>
      </c>
      <c r="P61" s="151">
        <v>2.7728846153846201</v>
      </c>
      <c r="Q61" s="151">
        <v>3.9219450549450499</v>
      </c>
      <c r="R61" s="151">
        <v>6.0238846153846204</v>
      </c>
      <c r="S61" s="151">
        <v>7.5461593406593401</v>
      </c>
      <c r="T61" s="151">
        <v>8.2334340659340697</v>
      </c>
      <c r="U61" s="151">
        <v>10.400791208791199</v>
      </c>
      <c r="V61" s="151">
        <v>12.207532967033</v>
      </c>
      <c r="W61" s="151">
        <v>11.7683956043956</v>
      </c>
      <c r="X61" s="151">
        <v>11.0642582417582</v>
      </c>
      <c r="Y61" s="151">
        <v>10.7042417582418</v>
      </c>
      <c r="Z61" s="151">
        <v>9.9068461538461499</v>
      </c>
      <c r="AA61" s="151">
        <v>9.6050835164835195</v>
      </c>
      <c r="AB61" s="151">
        <v>8.9024461538461601</v>
      </c>
      <c r="AC61" s="151">
        <v>8.2736428571428604</v>
      </c>
      <c r="AD61" s="151">
        <v>8.33313406593407</v>
      </c>
      <c r="AE61" s="151">
        <v>7.8476452510206203</v>
      </c>
      <c r="AF61" s="151">
        <v>7.84355733893271</v>
      </c>
      <c r="AG61" s="151">
        <v>8.6052121727806092</v>
      </c>
      <c r="AH61" s="151">
        <v>9.39938906748832</v>
      </c>
      <c r="AI61" s="151">
        <v>8.3462694611543196</v>
      </c>
      <c r="AJ61" s="151">
        <v>7.4983797103356196</v>
      </c>
      <c r="AK61" s="151">
        <v>7.2503954971069096</v>
      </c>
      <c r="AL61" s="151">
        <v>6.7934846838787601</v>
      </c>
      <c r="AM61" s="151">
        <v>6.7881027420497597</v>
      </c>
      <c r="AN61" s="151">
        <v>6.9811438938693797</v>
      </c>
      <c r="AO61" s="151">
        <v>8.6161402591701908</v>
      </c>
      <c r="AP61" s="151">
        <v>8.8219826913081292</v>
      </c>
      <c r="AQ61" s="151">
        <v>11.3841451656107</v>
      </c>
      <c r="AR61" s="151">
        <v>9.5618004458290198</v>
      </c>
      <c r="AS61" s="151">
        <v>9.2212074173949503</v>
      </c>
      <c r="AT61" s="151">
        <v>9.0721199213031092</v>
      </c>
      <c r="AU61" s="151">
        <v>7.4461106426475103</v>
      </c>
      <c r="AV61" s="151">
        <v>9.8233654589096897</v>
      </c>
      <c r="AW61" s="151">
        <v>9.7606319299564301</v>
      </c>
      <c r="AX61" s="151">
        <v>11.1560566461931</v>
      </c>
      <c r="AY61" s="151">
        <v>11.4355854001558</v>
      </c>
      <c r="AZ61" s="151">
        <v>13.007348096329901</v>
      </c>
      <c r="BA61" s="151">
        <v>12.690143604738401</v>
      </c>
      <c r="BB61" s="151">
        <v>14.811532425771601</v>
      </c>
      <c r="BC61" s="151">
        <v>14.7620630305021</v>
      </c>
      <c r="BD61" s="151">
        <v>16.266712137787199</v>
      </c>
      <c r="BE61" s="194">
        <v>15.5101920904295</v>
      </c>
      <c r="BF61" s="153">
        <v>-4.9112421404413603E-2</v>
      </c>
      <c r="BG61" s="153">
        <v>6.0129939855726199E-2</v>
      </c>
      <c r="BH61" s="153">
        <v>3.7238178600581201E-3</v>
      </c>
    </row>
    <row r="62" spans="1:60" s="145" customFormat="1">
      <c r="A62" s="154" t="s">
        <v>333</v>
      </c>
      <c r="B62" s="155">
        <v>106.199560908696</v>
      </c>
      <c r="C62" s="155">
        <v>135.15278738969201</v>
      </c>
      <c r="D62" s="155">
        <v>148.679023169034</v>
      </c>
      <c r="E62" s="155">
        <v>190.552532144232</v>
      </c>
      <c r="F62" s="155">
        <v>242.329698562218</v>
      </c>
      <c r="G62" s="155">
        <v>292.31549519990301</v>
      </c>
      <c r="H62" s="155">
        <v>273.51932642651201</v>
      </c>
      <c r="I62" s="155">
        <v>274.64948072875802</v>
      </c>
      <c r="J62" s="155">
        <v>287.78345032970202</v>
      </c>
      <c r="K62" s="155">
        <v>265.31102873052401</v>
      </c>
      <c r="L62" s="155">
        <v>243.430147388732</v>
      </c>
      <c r="M62" s="155">
        <v>290.37920371497398</v>
      </c>
      <c r="N62" s="155">
        <v>304.47425014701298</v>
      </c>
      <c r="O62" s="155">
        <v>297.20938945891402</v>
      </c>
      <c r="P62" s="155">
        <v>326.76042984771902</v>
      </c>
      <c r="Q62" s="155">
        <v>300.29983847663499</v>
      </c>
      <c r="R62" s="155">
        <v>238.44712487369401</v>
      </c>
      <c r="S62" s="155">
        <v>229.240030959617</v>
      </c>
      <c r="T62" s="155">
        <v>232.360396776681</v>
      </c>
      <c r="U62" s="155">
        <v>248.132360080274</v>
      </c>
      <c r="V62" s="155">
        <v>257.98202299434899</v>
      </c>
      <c r="W62" s="155">
        <v>257.240886542993</v>
      </c>
      <c r="X62" s="155">
        <v>257.75042055703699</v>
      </c>
      <c r="Y62" s="155">
        <v>268.69851068079902</v>
      </c>
      <c r="Z62" s="155">
        <v>296.56335515177699</v>
      </c>
      <c r="AA62" s="155">
        <v>317.830767110789</v>
      </c>
      <c r="AB62" s="155">
        <v>329.71600649517899</v>
      </c>
      <c r="AC62" s="155">
        <v>335.96711202966702</v>
      </c>
      <c r="AD62" s="155">
        <v>331.58723341564797</v>
      </c>
      <c r="AE62" s="155">
        <v>330.91938055195402</v>
      </c>
      <c r="AF62" s="155">
        <v>336.28142294488902</v>
      </c>
      <c r="AG62" s="155">
        <v>347.16890363378502</v>
      </c>
      <c r="AH62" s="155">
        <v>355.24108374646102</v>
      </c>
      <c r="AI62" s="155">
        <v>356.435616618224</v>
      </c>
      <c r="AJ62" s="155">
        <v>346.35847087300499</v>
      </c>
      <c r="AK62" s="155">
        <v>371.58560271505002</v>
      </c>
      <c r="AL62" s="155">
        <v>367.86133851969902</v>
      </c>
      <c r="AM62" s="155">
        <v>370.35769904994299</v>
      </c>
      <c r="AN62" s="155">
        <v>402.79290582825001</v>
      </c>
      <c r="AO62" s="155">
        <v>448.19544826552698</v>
      </c>
      <c r="AP62" s="155">
        <v>464.72229676860098</v>
      </c>
      <c r="AQ62" s="155">
        <v>475.56620269840897</v>
      </c>
      <c r="AR62" s="155">
        <v>485.49146948023298</v>
      </c>
      <c r="AS62" s="155">
        <v>490.42824777727998</v>
      </c>
      <c r="AT62" s="155">
        <v>471.80658981704499</v>
      </c>
      <c r="AU62" s="155">
        <v>487.04128548567297</v>
      </c>
      <c r="AV62" s="155">
        <v>406.03926959205501</v>
      </c>
      <c r="AW62" s="155">
        <v>442.21161089887499</v>
      </c>
      <c r="AX62" s="155">
        <v>409.51678590013199</v>
      </c>
      <c r="AY62" s="155">
        <v>390.46384946176897</v>
      </c>
      <c r="AZ62" s="155">
        <v>386.10856301488798</v>
      </c>
      <c r="BA62" s="155">
        <v>365.40239640374301</v>
      </c>
      <c r="BB62" s="155">
        <v>386.05143128235602</v>
      </c>
      <c r="BC62" s="155">
        <v>393.52737037152298</v>
      </c>
      <c r="BD62" s="155">
        <v>401.55164970499499</v>
      </c>
      <c r="BE62" s="155">
        <v>327.310218524258</v>
      </c>
      <c r="BF62" s="156">
        <v>-0.18711346709814999</v>
      </c>
      <c r="BG62" s="156">
        <v>-1.59940121453436E-2</v>
      </c>
      <c r="BH62" s="156">
        <v>7.8583400541650694E-2</v>
      </c>
    </row>
    <row r="63" spans="1:60">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c r="AC63" s="151"/>
      <c r="AD63" s="151"/>
      <c r="AE63" s="151"/>
      <c r="AF63" s="151"/>
      <c r="AG63" s="151"/>
      <c r="AH63" s="151"/>
      <c r="AI63" s="151"/>
      <c r="AJ63" s="151"/>
      <c r="AK63" s="151"/>
      <c r="AL63" s="151"/>
      <c r="AM63" s="151"/>
      <c r="AN63" s="151"/>
      <c r="AO63" s="151"/>
      <c r="AP63" s="151"/>
      <c r="AQ63" s="151"/>
      <c r="AR63" s="151"/>
      <c r="AS63" s="151"/>
      <c r="AT63" s="151"/>
      <c r="AU63" s="151"/>
      <c r="AV63" s="151"/>
      <c r="AW63" s="151"/>
      <c r="AX63" s="151"/>
      <c r="AY63" s="151"/>
      <c r="AZ63" s="151"/>
      <c r="BA63" s="151"/>
      <c r="BB63" s="151"/>
      <c r="BC63" s="151"/>
      <c r="BD63" s="151"/>
      <c r="BE63" s="194"/>
      <c r="BF63" s="153"/>
      <c r="BG63" s="153"/>
      <c r="BH63" s="153"/>
    </row>
    <row r="64" spans="1:60">
      <c r="A64" s="144" t="s">
        <v>334</v>
      </c>
      <c r="B64" s="151">
        <v>0.34620596205962101</v>
      </c>
      <c r="C64" s="151">
        <v>0.44512195121951198</v>
      </c>
      <c r="D64" s="151">
        <v>1.03861788617886</v>
      </c>
      <c r="E64" s="151">
        <v>1.9341463414634099</v>
      </c>
      <c r="F64" s="151">
        <v>2.2256097560975601</v>
      </c>
      <c r="G64" s="151">
        <v>8.7046070460704605</v>
      </c>
      <c r="H64" s="151">
        <v>15.255403700588699</v>
      </c>
      <c r="I64" s="151">
        <v>16.280005606952599</v>
      </c>
      <c r="J64" s="151">
        <v>20.3944304270629</v>
      </c>
      <c r="K64" s="151">
        <v>20.178605971404501</v>
      </c>
      <c r="L64" s="151">
        <v>21.62184141669</v>
      </c>
      <c r="M64" s="151">
        <v>22.140930754135098</v>
      </c>
      <c r="N64" s="151">
        <v>23.424755863938</v>
      </c>
      <c r="O64" s="151">
        <v>23.1908536585366</v>
      </c>
      <c r="P64" s="151">
        <v>23.2762966077937</v>
      </c>
      <c r="Q64" s="151">
        <v>21.838752453041799</v>
      </c>
      <c r="R64" s="151">
        <v>21.271030744790199</v>
      </c>
      <c r="S64" s="151">
        <v>20.974282777310499</v>
      </c>
      <c r="T64" s="151">
        <v>20.4167717970283</v>
      </c>
      <c r="U64" s="151">
        <v>26.483181874091699</v>
      </c>
      <c r="V64" s="151">
        <v>30.682810186421801</v>
      </c>
      <c r="W64" s="151">
        <v>27.4125865988177</v>
      </c>
      <c r="X64" s="151">
        <v>29.1377503058721</v>
      </c>
      <c r="Y64" s="151">
        <v>27.6533377374653</v>
      </c>
      <c r="Z64" s="151">
        <v>26.081922680438701</v>
      </c>
      <c r="AA64" s="151">
        <v>30.275085388150199</v>
      </c>
      <c r="AB64" s="151">
        <v>28.613046251597499</v>
      </c>
      <c r="AC64" s="151">
        <v>28.198353369869601</v>
      </c>
      <c r="AD64" s="151">
        <v>26.301506669367601</v>
      </c>
      <c r="AE64" s="151">
        <v>28.318066488001801</v>
      </c>
      <c r="AF64" s="151">
        <v>26.665005053543499</v>
      </c>
      <c r="AG64" s="151">
        <v>28.065861859260998</v>
      </c>
      <c r="AH64" s="151">
        <v>29.788081120707702</v>
      </c>
      <c r="AI64" s="151">
        <v>28.205117107999801</v>
      </c>
      <c r="AJ64" s="151">
        <v>27.471823366867401</v>
      </c>
      <c r="AK64" s="151">
        <v>37.091706116553901</v>
      </c>
      <c r="AL64" s="151">
        <v>34.3205052976</v>
      </c>
      <c r="AM64" s="151">
        <v>34.107292575277803</v>
      </c>
      <c r="AN64" s="151">
        <v>29.522829153295401</v>
      </c>
      <c r="AO64" s="151">
        <v>25.783251243718301</v>
      </c>
      <c r="AP64" s="151">
        <v>25.327277748938499</v>
      </c>
      <c r="AQ64" s="151">
        <v>23.126151957681401</v>
      </c>
      <c r="AR64" s="151">
        <v>24.629933221979901</v>
      </c>
      <c r="AS64" s="151">
        <v>24.5663624659351</v>
      </c>
      <c r="AT64" s="151">
        <v>24.112552393411502</v>
      </c>
      <c r="AU64" s="151">
        <v>24.637620736840798</v>
      </c>
      <c r="AV64" s="151">
        <v>21.527907967416599</v>
      </c>
      <c r="AW64" s="151">
        <v>21.3826764848761</v>
      </c>
      <c r="AX64" s="151">
        <v>17.809147111000001</v>
      </c>
      <c r="AY64" s="151">
        <v>19.095587764988299</v>
      </c>
      <c r="AZ64" s="151">
        <v>16.9857106180086</v>
      </c>
      <c r="BA64" s="151">
        <v>15.533085151213101</v>
      </c>
      <c r="BB64" s="151">
        <v>14.0624781804549</v>
      </c>
      <c r="BC64" s="151">
        <v>14.6932779206227</v>
      </c>
      <c r="BD64" s="151">
        <v>19.2671190785988</v>
      </c>
      <c r="BE64" s="194">
        <v>19.658398094363498</v>
      </c>
      <c r="BF64" s="153">
        <v>1.7520395456339901E-2</v>
      </c>
      <c r="BG64" s="153">
        <v>-2.2183503827705599E-2</v>
      </c>
      <c r="BH64" s="153">
        <v>4.7197541782279901E-3</v>
      </c>
    </row>
    <row r="65" spans="1:60">
      <c r="A65" s="144" t="s">
        <v>404</v>
      </c>
      <c r="B65" s="151">
        <v>3.9649741144414201</v>
      </c>
      <c r="C65" s="151">
        <v>4.7606144414168901</v>
      </c>
      <c r="D65" s="151">
        <v>5.1584346049046301</v>
      </c>
      <c r="E65" s="151">
        <v>6.0701149863760202</v>
      </c>
      <c r="F65" s="151">
        <v>6.1529850136239803</v>
      </c>
      <c r="G65" s="151">
        <v>6.7497152588555904</v>
      </c>
      <c r="H65" s="151">
        <v>6.4016226158038201</v>
      </c>
      <c r="I65" s="151">
        <v>9.0619405994550402</v>
      </c>
      <c r="J65" s="151">
        <v>11.434147138964599</v>
      </c>
      <c r="K65" s="151">
        <v>9.7402288828337902</v>
      </c>
      <c r="L65" s="151">
        <v>9.1667711171662098</v>
      </c>
      <c r="M65" s="151">
        <v>10.6214795640327</v>
      </c>
      <c r="N65" s="151">
        <v>11.102961852861</v>
      </c>
      <c r="O65" s="151">
        <v>11.7361920980926</v>
      </c>
      <c r="P65" s="151">
        <v>12.7407874659401</v>
      </c>
      <c r="Q65" s="151">
        <v>11.7152910081744</v>
      </c>
      <c r="R65" s="151">
        <v>8.4642207084468701</v>
      </c>
      <c r="S65" s="151">
        <v>8.6763583106266999</v>
      </c>
      <c r="T65" s="151">
        <v>8.7388500652760595</v>
      </c>
      <c r="U65" s="151">
        <v>8.42008484023488</v>
      </c>
      <c r="V65" s="151">
        <v>8.1767487889564201</v>
      </c>
      <c r="W65" s="151">
        <v>8.0610211710036399</v>
      </c>
      <c r="X65" s="151">
        <v>7.5648226386949098</v>
      </c>
      <c r="Y65" s="151">
        <v>7.3263172315705898</v>
      </c>
      <c r="Z65" s="151">
        <v>7.2986645979990303</v>
      </c>
      <c r="AA65" s="151">
        <v>7.3978716981251598</v>
      </c>
      <c r="AB65" s="151">
        <v>8.0040422463333307</v>
      </c>
      <c r="AC65" s="151">
        <v>8.9227747081857203</v>
      </c>
      <c r="AD65" s="151">
        <v>8.5415813859116394</v>
      </c>
      <c r="AE65" s="151">
        <v>8.7405841733051002</v>
      </c>
      <c r="AF65" s="151">
        <v>8.5405137288708399</v>
      </c>
      <c r="AG65" s="151">
        <v>8.0825270177706994</v>
      </c>
      <c r="AH65" s="151">
        <v>7.9605965373076799</v>
      </c>
      <c r="AI65" s="151">
        <v>7.6623297034396201</v>
      </c>
      <c r="AJ65" s="151">
        <v>8.9132248799842699</v>
      </c>
      <c r="AK65" s="151">
        <v>9.4847953804812093</v>
      </c>
      <c r="AL65" s="151">
        <v>9.9512887541556108</v>
      </c>
      <c r="AM65" s="151">
        <v>10.288378243179499</v>
      </c>
      <c r="AN65" s="151">
        <v>10.4940132978588</v>
      </c>
      <c r="AO65" s="151">
        <v>10.322883414879</v>
      </c>
      <c r="AP65" s="151">
        <v>10.0928224296221</v>
      </c>
      <c r="AQ65" s="151">
        <v>10.8073309851457</v>
      </c>
      <c r="AR65" s="151">
        <v>9.4955473970729098</v>
      </c>
      <c r="AS65" s="151">
        <v>8.5598735642017498</v>
      </c>
      <c r="AT65" s="151">
        <v>8.2225349834076091</v>
      </c>
      <c r="AU65" s="151">
        <v>8.4251364515039402</v>
      </c>
      <c r="AV65" s="151">
        <v>8.0836265031686807</v>
      </c>
      <c r="AW65" s="151">
        <v>7.7876505704677204</v>
      </c>
      <c r="AX65" s="151">
        <v>6.5761169056653799</v>
      </c>
      <c r="AY65" s="151">
        <v>6.1534857779893501</v>
      </c>
      <c r="AZ65" s="151">
        <v>6.1770465028314998</v>
      </c>
      <c r="BA65" s="151">
        <v>5.8981351489765697</v>
      </c>
      <c r="BB65" s="151">
        <v>5.4875750097076796</v>
      </c>
      <c r="BC65" s="151">
        <v>5.4125766764537797</v>
      </c>
      <c r="BD65" s="151">
        <v>5.9010853821400602</v>
      </c>
      <c r="BE65" s="194">
        <v>5.3796163890645001</v>
      </c>
      <c r="BF65" s="153">
        <v>-9.0859115533713397E-2</v>
      </c>
      <c r="BG65" s="153">
        <v>-3.2629995771319503E-2</v>
      </c>
      <c r="BH65" s="153">
        <v>1.29158371947056E-3</v>
      </c>
    </row>
    <row r="66" spans="1:60">
      <c r="A66" s="144" t="s">
        <v>336</v>
      </c>
      <c r="B66" s="151">
        <v>11.31</v>
      </c>
      <c r="C66" s="151">
        <v>14.55</v>
      </c>
      <c r="D66" s="151">
        <v>13.88</v>
      </c>
      <c r="E66" s="151">
        <v>15.99</v>
      </c>
      <c r="F66" s="151">
        <v>21.74</v>
      </c>
      <c r="G66" s="151">
        <v>30.65</v>
      </c>
      <c r="H66" s="151">
        <v>39.409999999999997</v>
      </c>
      <c r="I66" s="151">
        <v>45.67</v>
      </c>
      <c r="J66" s="151">
        <v>53.61</v>
      </c>
      <c r="K66" s="151">
        <v>64.849999999999994</v>
      </c>
      <c r="L66" s="151">
        <v>77.06</v>
      </c>
      <c r="M66" s="151">
        <v>87.16</v>
      </c>
      <c r="N66" s="151">
        <v>93.64</v>
      </c>
      <c r="O66" s="151">
        <v>104.05</v>
      </c>
      <c r="P66" s="151">
        <v>106.15</v>
      </c>
      <c r="Q66" s="151">
        <v>105.95</v>
      </c>
      <c r="R66" s="151">
        <v>101.22</v>
      </c>
      <c r="S66" s="151">
        <v>102.12</v>
      </c>
      <c r="T66" s="151">
        <v>106.07</v>
      </c>
      <c r="U66" s="151">
        <v>114.61</v>
      </c>
      <c r="V66" s="151">
        <v>124.9</v>
      </c>
      <c r="W66" s="151">
        <v>130.69</v>
      </c>
      <c r="X66" s="151">
        <v>134.13999999999999</v>
      </c>
      <c r="Y66" s="151">
        <v>137.05000000000001</v>
      </c>
      <c r="Z66" s="151">
        <v>137.63999999999999</v>
      </c>
      <c r="AA66" s="151">
        <v>138.31</v>
      </c>
      <c r="AB66" s="151">
        <v>140.99</v>
      </c>
      <c r="AC66" s="151">
        <v>142.04</v>
      </c>
      <c r="AD66" s="151">
        <v>144.03</v>
      </c>
      <c r="AE66" s="151">
        <v>146.08000000000001</v>
      </c>
      <c r="AF66" s="151">
        <v>149.02000000000001</v>
      </c>
      <c r="AG66" s="151">
        <v>158.52000000000001</v>
      </c>
      <c r="AH66" s="151">
        <v>160.13</v>
      </c>
      <c r="AI66" s="151">
        <v>160.18</v>
      </c>
      <c r="AJ66" s="151">
        <v>160.22</v>
      </c>
      <c r="AK66" s="151">
        <v>162.62</v>
      </c>
      <c r="AL66" s="151">
        <v>164.83</v>
      </c>
      <c r="AM66" s="151">
        <v>166.86600000000001</v>
      </c>
      <c r="AN66" s="151">
        <v>169.58500000000001</v>
      </c>
      <c r="AO66" s="151">
        <v>174.05099999999999</v>
      </c>
      <c r="AP66" s="151">
        <v>181.35290000000001</v>
      </c>
      <c r="AQ66" s="151">
        <v>184.76570000000001</v>
      </c>
      <c r="AR66" s="151">
        <v>186.31819999999999</v>
      </c>
      <c r="AS66" s="151">
        <v>190.43960000000001</v>
      </c>
      <c r="AT66" s="151">
        <v>189.49</v>
      </c>
      <c r="AU66" s="151">
        <v>203.01400000000001</v>
      </c>
      <c r="AV66" s="151">
        <v>202.87549999999999</v>
      </c>
      <c r="AW66" s="151">
        <v>207.47800000000001</v>
      </c>
      <c r="AX66" s="151">
        <v>209.95928499999999</v>
      </c>
      <c r="AY66" s="151">
        <v>211.429</v>
      </c>
      <c r="AZ66" s="151">
        <v>214.56</v>
      </c>
      <c r="BA66" s="151">
        <v>199.685</v>
      </c>
      <c r="BB66" s="151">
        <v>191.506</v>
      </c>
      <c r="BC66" s="151">
        <v>189.10599999999999</v>
      </c>
      <c r="BD66" s="151">
        <v>191.01400000000001</v>
      </c>
      <c r="BE66" s="194">
        <v>194.76900000000001</v>
      </c>
      <c r="BF66" s="153">
        <v>1.6872293456474698E-2</v>
      </c>
      <c r="BG66" s="153">
        <v>8.0136803474562001E-4</v>
      </c>
      <c r="BH66" s="153">
        <v>4.67617858345672E-2</v>
      </c>
    </row>
    <row r="67" spans="1:60">
      <c r="A67" s="144" t="s">
        <v>338</v>
      </c>
      <c r="B67" s="151">
        <v>3.0219999999999998</v>
      </c>
      <c r="C67" s="151">
        <v>4.6470000000000002</v>
      </c>
      <c r="D67" s="151">
        <v>5.6669999999999998</v>
      </c>
      <c r="E67" s="151">
        <v>5.8529999999999998</v>
      </c>
      <c r="F67" s="151">
        <v>6.7229999999999999</v>
      </c>
      <c r="G67" s="151">
        <v>6.8090000000000002</v>
      </c>
      <c r="H67" s="151">
        <v>7.1849999999999996</v>
      </c>
      <c r="I67" s="151">
        <v>7.3730000000000002</v>
      </c>
      <c r="J67" s="151">
        <v>7.1980000000000004</v>
      </c>
      <c r="K67" s="151">
        <v>7.49</v>
      </c>
      <c r="L67" s="151">
        <v>8.2829999999999995</v>
      </c>
      <c r="M67" s="151">
        <v>8.6590000000000007</v>
      </c>
      <c r="N67" s="151">
        <v>10.185</v>
      </c>
      <c r="O67" s="151">
        <v>11.271000000000001</v>
      </c>
      <c r="P67" s="151">
        <v>12.839</v>
      </c>
      <c r="Q67" s="151">
        <v>9.3989999999999991</v>
      </c>
      <c r="R67" s="151">
        <v>14.975</v>
      </c>
      <c r="S67" s="151">
        <v>19.881</v>
      </c>
      <c r="T67" s="151">
        <v>25.356000000000002</v>
      </c>
      <c r="U67" s="151">
        <v>28.193999999999999</v>
      </c>
      <c r="V67" s="151">
        <v>30.202000000000002</v>
      </c>
      <c r="W67" s="151">
        <v>31.622</v>
      </c>
      <c r="X67" s="151">
        <v>30.684000000000001</v>
      </c>
      <c r="Y67" s="151">
        <v>32.286000000000001</v>
      </c>
      <c r="Z67" s="151">
        <v>34.448999999999998</v>
      </c>
      <c r="AA67" s="151">
        <v>34.170999999999999</v>
      </c>
      <c r="AB67" s="151">
        <v>32.18</v>
      </c>
      <c r="AC67" s="151">
        <v>29.186</v>
      </c>
      <c r="AD67" s="151">
        <v>27.875</v>
      </c>
      <c r="AE67" s="151">
        <v>32.378</v>
      </c>
      <c r="AF67" s="151">
        <v>36.646999999999998</v>
      </c>
      <c r="AG67" s="151">
        <v>34.799999999999997</v>
      </c>
      <c r="AH67" s="151">
        <v>35.585000000000001</v>
      </c>
      <c r="AI67" s="151">
        <v>34.695</v>
      </c>
      <c r="AJ67" s="151">
        <v>34.613999999999997</v>
      </c>
      <c r="AK67" s="151">
        <v>34.164000000000001</v>
      </c>
      <c r="AL67" s="151">
        <v>34.177</v>
      </c>
      <c r="AM67" s="151">
        <v>35.241999999999997</v>
      </c>
      <c r="AN67" s="151">
        <v>35.387999999999998</v>
      </c>
      <c r="AO67" s="151">
        <v>36.335000000000001</v>
      </c>
      <c r="AP67" s="151">
        <v>34.924999999999997</v>
      </c>
      <c r="AQ67" s="151">
        <v>36.045000000000002</v>
      </c>
      <c r="AR67" s="151">
        <v>36.441000000000003</v>
      </c>
      <c r="AS67" s="151">
        <v>37.792999999999999</v>
      </c>
      <c r="AT67" s="151">
        <v>37.997900000000001</v>
      </c>
      <c r="AU67" s="151">
        <v>41.270007</v>
      </c>
      <c r="AV67" s="151">
        <v>42.880308999999997</v>
      </c>
      <c r="AW67" s="151">
        <v>42.548619000000002</v>
      </c>
      <c r="AX67" s="151">
        <v>42.470619999999997</v>
      </c>
      <c r="AY67" s="151">
        <v>41.640472128458597</v>
      </c>
      <c r="AZ67" s="151">
        <v>41.172005760742103</v>
      </c>
      <c r="BA67" s="151">
        <v>40.222857867006297</v>
      </c>
      <c r="BB67" s="151">
        <v>40.437704482179399</v>
      </c>
      <c r="BC67" s="151">
        <v>39.5476497813384</v>
      </c>
      <c r="BD67" s="151">
        <v>37.617455816535902</v>
      </c>
      <c r="BE67" s="194">
        <v>35.147690183237302</v>
      </c>
      <c r="BF67" s="153">
        <v>-6.8207631749568801E-2</v>
      </c>
      <c r="BG67" s="153">
        <v>-1.0057640735960901E-3</v>
      </c>
      <c r="BH67" s="153">
        <v>8.4385541894668199E-3</v>
      </c>
    </row>
    <row r="68" spans="1:60">
      <c r="A68" s="144" t="s">
        <v>339</v>
      </c>
      <c r="B68" s="151">
        <v>24.535269709543599</v>
      </c>
      <c r="C68" s="151">
        <v>23.929460580912899</v>
      </c>
      <c r="D68" s="151">
        <v>25.746887966805001</v>
      </c>
      <c r="E68" s="151">
        <v>30.322821576763499</v>
      </c>
      <c r="F68" s="151">
        <v>32.410788381742698</v>
      </c>
      <c r="G68" s="151">
        <v>43.1134163208852</v>
      </c>
      <c r="H68" s="151">
        <v>45.031811894882402</v>
      </c>
      <c r="I68" s="151">
        <v>54.722821576763501</v>
      </c>
      <c r="J68" s="151">
        <v>67.547717842323706</v>
      </c>
      <c r="K68" s="151">
        <v>69.415629322268302</v>
      </c>
      <c r="L68" s="151">
        <v>65.932226832641803</v>
      </c>
      <c r="M68" s="151">
        <v>76.126143845089899</v>
      </c>
      <c r="N68" s="151">
        <v>84.936627478100505</v>
      </c>
      <c r="O68" s="151">
        <v>82.104638082065506</v>
      </c>
      <c r="P68" s="151">
        <v>79.5449262332872</v>
      </c>
      <c r="Q68" s="151">
        <v>79.035076071922504</v>
      </c>
      <c r="R68" s="151">
        <v>79.962093130474898</v>
      </c>
      <c r="S68" s="151">
        <v>66.583808206546806</v>
      </c>
      <c r="T68" s="151">
        <v>70.683789764868607</v>
      </c>
      <c r="U68" s="151">
        <v>74.892475795297401</v>
      </c>
      <c r="V68" s="151">
        <v>66.339801751959399</v>
      </c>
      <c r="W68" s="151">
        <v>70.369726474936797</v>
      </c>
      <c r="X68" s="151">
        <v>69.824335781625095</v>
      </c>
      <c r="Y68" s="151">
        <v>67.289746744884795</v>
      </c>
      <c r="Z68" s="151">
        <v>71.630325908968004</v>
      </c>
      <c r="AA68" s="151">
        <v>74.433524864469604</v>
      </c>
      <c r="AB68" s="151">
        <v>81.005547129616403</v>
      </c>
      <c r="AC68" s="151">
        <v>76.730357180330998</v>
      </c>
      <c r="AD68" s="151">
        <v>76.8510282427942</v>
      </c>
      <c r="AE68" s="151">
        <v>76.940387990651999</v>
      </c>
      <c r="AF68" s="151">
        <v>76.454562725552904</v>
      </c>
      <c r="AG68" s="151">
        <v>76.726289931797595</v>
      </c>
      <c r="AH68" s="151">
        <v>75.711138018473505</v>
      </c>
      <c r="AI68" s="151">
        <v>74.200520460723993</v>
      </c>
      <c r="AJ68" s="151">
        <v>68.604196157453799</v>
      </c>
      <c r="AK68" s="151">
        <v>71.810257611829797</v>
      </c>
      <c r="AL68" s="151">
        <v>68.174878677243498</v>
      </c>
      <c r="AM68" s="151">
        <v>63.328705648116497</v>
      </c>
      <c r="AN68" s="151">
        <v>57.647366048246703</v>
      </c>
      <c r="AO68" s="151">
        <v>55.550098435928703</v>
      </c>
      <c r="AP68" s="151">
        <v>53.715375315271302</v>
      </c>
      <c r="AQ68" s="151">
        <v>50.225912693016802</v>
      </c>
      <c r="AR68" s="151">
        <v>47.834668649003298</v>
      </c>
      <c r="AS68" s="151">
        <v>49.427133262793902</v>
      </c>
      <c r="AT68" s="151">
        <v>48.407401941339202</v>
      </c>
      <c r="AU68" s="151">
        <v>48.622534392075501</v>
      </c>
      <c r="AV68" s="151">
        <v>46.306689452631197</v>
      </c>
      <c r="AW68" s="151">
        <v>44.588859884383702</v>
      </c>
      <c r="AX68" s="151">
        <v>42.741971947909803</v>
      </c>
      <c r="AY68" s="151">
        <v>40.963805454613897</v>
      </c>
      <c r="AZ68" s="151">
        <v>40.579683867701597</v>
      </c>
      <c r="BA68" s="151">
        <v>42.766261867387101</v>
      </c>
      <c r="BB68" s="151">
        <v>40.968302599965803</v>
      </c>
      <c r="BC68" s="151">
        <v>39.523961815237598</v>
      </c>
      <c r="BD68" s="151">
        <v>38.178807887038197</v>
      </c>
      <c r="BE68" s="194">
        <v>36.397204603371101</v>
      </c>
      <c r="BF68" s="153">
        <v>-4.9269458686333999E-2</v>
      </c>
      <c r="BG68" s="153">
        <v>-2.3457702350753801E-2</v>
      </c>
      <c r="BH68" s="153">
        <v>8.7385481603323104E-3</v>
      </c>
    </row>
    <row r="69" spans="1:60">
      <c r="A69" s="144" t="s">
        <v>341</v>
      </c>
      <c r="B69" s="151">
        <v>4.7774869109947597E-2</v>
      </c>
      <c r="C69" s="151">
        <v>4.7774869109947597E-2</v>
      </c>
      <c r="D69" s="151">
        <v>4.7774869109947597E-2</v>
      </c>
      <c r="E69" s="151">
        <v>0.19162303664921501</v>
      </c>
      <c r="F69" s="151">
        <v>0.42997382198952899</v>
      </c>
      <c r="G69" s="151">
        <v>0.85994764397905799</v>
      </c>
      <c r="H69" s="151">
        <v>3.2964659685863902</v>
      </c>
      <c r="I69" s="151">
        <v>4.4552356020942403</v>
      </c>
      <c r="J69" s="151">
        <v>4.3475130890052398</v>
      </c>
      <c r="K69" s="151">
        <v>3.8697643979057599</v>
      </c>
      <c r="L69" s="151">
        <v>4.6819371727748704</v>
      </c>
      <c r="M69" s="151">
        <v>8.0002617801047098</v>
      </c>
      <c r="N69" s="151">
        <v>8.7428010471204196</v>
      </c>
      <c r="O69" s="151">
        <v>10.319371727748701</v>
      </c>
      <c r="P69" s="151">
        <v>13.472513089005201</v>
      </c>
      <c r="Q69" s="151">
        <v>13.221989528795801</v>
      </c>
      <c r="R69" s="151">
        <v>12.3736910994764</v>
      </c>
      <c r="S69" s="151">
        <v>14.523560209424099</v>
      </c>
      <c r="T69" s="151">
        <v>18.393324607329799</v>
      </c>
      <c r="U69" s="151">
        <v>21.3659685863874</v>
      </c>
      <c r="V69" s="151">
        <v>21.2598167539267</v>
      </c>
      <c r="W69" s="151">
        <v>23.887434554973801</v>
      </c>
      <c r="X69" s="151">
        <v>23.600785340314101</v>
      </c>
      <c r="Y69" s="151">
        <v>25.724328097731199</v>
      </c>
      <c r="Z69" s="151">
        <v>27.9733536940081</v>
      </c>
      <c r="AA69" s="151">
        <v>29.549924374636401</v>
      </c>
      <c r="AB69" s="151">
        <v>30.7704130308319</v>
      </c>
      <c r="AC69" s="151">
        <v>31.264150087259999</v>
      </c>
      <c r="AD69" s="151">
        <v>30.5765532286213</v>
      </c>
      <c r="AE69" s="151">
        <v>31.113755090168699</v>
      </c>
      <c r="AF69" s="151">
        <v>33.323077370564299</v>
      </c>
      <c r="AG69" s="151">
        <v>33.793787085514801</v>
      </c>
      <c r="AH69" s="151">
        <v>33.497614892379303</v>
      </c>
      <c r="AI69" s="151">
        <v>34.023138452588697</v>
      </c>
      <c r="AJ69" s="151">
        <v>32.413231529959297</v>
      </c>
      <c r="AK69" s="151">
        <v>33.551479046226902</v>
      </c>
      <c r="AL69" s="151">
        <v>32.585984005303999</v>
      </c>
      <c r="AM69" s="151">
        <v>34.218274253884204</v>
      </c>
      <c r="AN69" s="151">
        <v>35.413845382002798</v>
      </c>
      <c r="AO69" s="151">
        <v>36.307063477012399</v>
      </c>
      <c r="AP69" s="151">
        <v>34.1535366882473</v>
      </c>
      <c r="AQ69" s="151">
        <v>32.175255714040198</v>
      </c>
      <c r="AR69" s="151">
        <v>33.333367167279299</v>
      </c>
      <c r="AS69" s="151">
        <v>33.587289490670798</v>
      </c>
      <c r="AT69" s="151">
        <v>31.8009528198677</v>
      </c>
      <c r="AU69" s="151">
        <v>33.070306100372299</v>
      </c>
      <c r="AV69" s="151">
        <v>29.6645219950884</v>
      </c>
      <c r="AW69" s="151">
        <v>30.069543554956802</v>
      </c>
      <c r="AX69" s="151">
        <v>28.7145778599597</v>
      </c>
      <c r="AY69" s="151">
        <v>29.7966816480718</v>
      </c>
      <c r="AZ69" s="151">
        <v>32.188682348363201</v>
      </c>
      <c r="BA69" s="151">
        <v>33.303077741714098</v>
      </c>
      <c r="BB69" s="151">
        <v>32.8546242747599</v>
      </c>
      <c r="BC69" s="151">
        <v>32.688382246566199</v>
      </c>
      <c r="BD69" s="151">
        <v>30.213799560297002</v>
      </c>
      <c r="BE69" s="194">
        <v>27.2432058097618</v>
      </c>
      <c r="BF69" s="153">
        <v>-0.100782714633742</v>
      </c>
      <c r="BG69" s="153">
        <v>-5.1066657339788896E-3</v>
      </c>
      <c r="BH69" s="153">
        <v>6.5407788483953597E-3</v>
      </c>
    </row>
    <row r="70" spans="1:60">
      <c r="A70" s="144" t="s">
        <v>349</v>
      </c>
      <c r="B70" s="151" t="s">
        <v>273</v>
      </c>
      <c r="C70" s="151" t="s">
        <v>273</v>
      </c>
      <c r="D70" s="151" t="s">
        <v>273</v>
      </c>
      <c r="E70" s="151" t="s">
        <v>273</v>
      </c>
      <c r="F70" s="151" t="s">
        <v>273</v>
      </c>
      <c r="G70" s="151" t="s">
        <v>273</v>
      </c>
      <c r="H70" s="151" t="s">
        <v>273</v>
      </c>
      <c r="I70" s="151" t="s">
        <v>273</v>
      </c>
      <c r="J70" s="151" t="s">
        <v>273</v>
      </c>
      <c r="K70" s="151" t="s">
        <v>273</v>
      </c>
      <c r="L70" s="151" t="s">
        <v>273</v>
      </c>
      <c r="M70" s="151" t="s">
        <v>273</v>
      </c>
      <c r="N70" s="151" t="s">
        <v>273</v>
      </c>
      <c r="O70" s="151" t="s">
        <v>273</v>
      </c>
      <c r="P70" s="151" t="s">
        <v>273</v>
      </c>
      <c r="Q70" s="151" t="s">
        <v>273</v>
      </c>
      <c r="R70" s="151">
        <v>6.69614940037567E-2</v>
      </c>
      <c r="S70" s="151">
        <v>0.24135038289264599</v>
      </c>
      <c r="T70" s="151">
        <v>0.58498620141598001</v>
      </c>
      <c r="U70" s="151">
        <v>1.0619972942760001</v>
      </c>
      <c r="V70" s="151">
        <v>2.0101377348877199</v>
      </c>
      <c r="W70" s="151">
        <v>1.97468289076723</v>
      </c>
      <c r="X70" s="151">
        <v>1.8146382268458301</v>
      </c>
      <c r="Y70" s="151">
        <v>2.07914785175553</v>
      </c>
      <c r="Z70" s="151">
        <v>2.0481019726918102</v>
      </c>
      <c r="AA70" s="151">
        <v>2.4394874424216102</v>
      </c>
      <c r="AB70" s="151">
        <v>2.82339825487646</v>
      </c>
      <c r="AC70" s="151">
        <v>3.3023940762895498</v>
      </c>
      <c r="AD70" s="151">
        <v>3.39371590521601</v>
      </c>
      <c r="AE70" s="151">
        <v>3.4164912787169501</v>
      </c>
      <c r="AF70" s="151">
        <v>3.3206393844820101</v>
      </c>
      <c r="AG70" s="151">
        <v>3.7763365713047201</v>
      </c>
      <c r="AH70" s="151">
        <v>4.2899722920098302</v>
      </c>
      <c r="AI70" s="151">
        <v>4.4618329193758104</v>
      </c>
      <c r="AJ70" s="151">
        <v>4.8592416984539799</v>
      </c>
      <c r="AK70" s="151">
        <v>7.1306471878016602</v>
      </c>
      <c r="AL70" s="151">
        <v>7.7817510238810703</v>
      </c>
      <c r="AM70" s="151">
        <v>8.5496027570656992</v>
      </c>
      <c r="AN70" s="151">
        <v>9.9818442329143195</v>
      </c>
      <c r="AO70" s="151">
        <v>9.7683236350238403</v>
      </c>
      <c r="AP70" s="151">
        <v>11.928662099552101</v>
      </c>
      <c r="AQ70" s="151">
        <v>12.9889302096518</v>
      </c>
      <c r="AR70" s="151">
        <v>13.701247206906499</v>
      </c>
      <c r="AS70" s="151">
        <v>14.4688087780668</v>
      </c>
      <c r="AT70" s="151">
        <v>14.987291992775599</v>
      </c>
      <c r="AU70" s="151">
        <v>15.2297546084381</v>
      </c>
      <c r="AV70" s="151">
        <v>15.814807542118199</v>
      </c>
      <c r="AW70" s="151">
        <v>17.271433129172099</v>
      </c>
      <c r="AX70" s="151">
        <v>17.094548839474101</v>
      </c>
      <c r="AY70" s="151">
        <v>16.8869059079613</v>
      </c>
      <c r="AZ70" s="151">
        <v>17.598206252131199</v>
      </c>
      <c r="BA70" s="151">
        <v>18.127823569137401</v>
      </c>
      <c r="BB70" s="151">
        <v>17.562978090882801</v>
      </c>
      <c r="BC70" s="151">
        <v>16.858287269469699</v>
      </c>
      <c r="BD70" s="151">
        <v>16.8039527287964</v>
      </c>
      <c r="BE70" s="194">
        <v>15.044360459904601</v>
      </c>
      <c r="BF70" s="153">
        <v>-0.107159137374013</v>
      </c>
      <c r="BG70" s="153">
        <v>1.15068501450457E-2</v>
      </c>
      <c r="BH70" s="153">
        <v>3.6119770694725099E-3</v>
      </c>
    </row>
    <row r="71" spans="1:60">
      <c r="A71" s="144" t="s">
        <v>350</v>
      </c>
      <c r="B71" s="151" t="s">
        <v>273</v>
      </c>
      <c r="C71" s="151" t="s">
        <v>273</v>
      </c>
      <c r="D71" s="151" t="s">
        <v>273</v>
      </c>
      <c r="E71" s="151" t="s">
        <v>273</v>
      </c>
      <c r="F71" s="151" t="s">
        <v>273</v>
      </c>
      <c r="G71" s="151" t="s">
        <v>273</v>
      </c>
      <c r="H71" s="151" t="s">
        <v>273</v>
      </c>
      <c r="I71" s="151" t="s">
        <v>273</v>
      </c>
      <c r="J71" s="151" t="s">
        <v>273</v>
      </c>
      <c r="K71" s="151" t="s">
        <v>273</v>
      </c>
      <c r="L71" s="151" t="s">
        <v>273</v>
      </c>
      <c r="M71" s="151" t="s">
        <v>273</v>
      </c>
      <c r="N71" s="151" t="s">
        <v>273</v>
      </c>
      <c r="O71" s="151" t="s">
        <v>273</v>
      </c>
      <c r="P71" s="151" t="s">
        <v>273</v>
      </c>
      <c r="Q71" s="151" t="s">
        <v>273</v>
      </c>
      <c r="R71" s="151" t="s">
        <v>273</v>
      </c>
      <c r="S71" s="151" t="s">
        <v>273</v>
      </c>
      <c r="T71" s="151" t="s">
        <v>273</v>
      </c>
      <c r="U71" s="151" t="s">
        <v>273</v>
      </c>
      <c r="V71" s="151" t="s">
        <v>273</v>
      </c>
      <c r="W71" s="151" t="s">
        <v>273</v>
      </c>
      <c r="X71" s="151">
        <v>0.28000000000000003</v>
      </c>
      <c r="Y71" s="151">
        <v>0.69</v>
      </c>
      <c r="Z71" s="151">
        <v>1.49</v>
      </c>
      <c r="AA71" s="151">
        <v>2.7</v>
      </c>
      <c r="AB71" s="151">
        <v>3.96</v>
      </c>
      <c r="AC71" s="151">
        <v>5.49</v>
      </c>
      <c r="AD71" s="151">
        <v>6.3</v>
      </c>
      <c r="AE71" s="151">
        <v>7.1</v>
      </c>
      <c r="AF71" s="151">
        <v>7.62</v>
      </c>
      <c r="AG71" s="151">
        <v>8.8030000000000008</v>
      </c>
      <c r="AH71" s="151">
        <v>10.09</v>
      </c>
      <c r="AI71" s="151">
        <v>12.5</v>
      </c>
      <c r="AJ71" s="151">
        <v>15.217000000000001</v>
      </c>
      <c r="AK71" s="151">
        <v>16.547999999999998</v>
      </c>
      <c r="AL71" s="151">
        <v>17.097000000000001</v>
      </c>
      <c r="AM71" s="151">
        <v>17.212</v>
      </c>
      <c r="AN71" s="151">
        <v>18.055</v>
      </c>
      <c r="AO71" s="151">
        <v>20.414000000000001</v>
      </c>
      <c r="AP71" s="151">
        <v>18.888999999999999</v>
      </c>
      <c r="AQ71" s="151">
        <v>17.145</v>
      </c>
      <c r="AR71" s="151">
        <v>16.201000000000001</v>
      </c>
      <c r="AS71" s="151">
        <v>15.164</v>
      </c>
      <c r="AT71" s="151">
        <v>16.617999999999999</v>
      </c>
      <c r="AU71" s="151">
        <v>15.256</v>
      </c>
      <c r="AV71" s="151">
        <v>15.429</v>
      </c>
      <c r="AW71" s="151">
        <v>16.994199999999999</v>
      </c>
      <c r="AX71" s="151">
        <v>16.911799999999999</v>
      </c>
      <c r="AY71" s="151">
        <v>15.853</v>
      </c>
      <c r="AZ71" s="151">
        <v>17.169</v>
      </c>
      <c r="BA71" s="151">
        <v>15.510999999999999</v>
      </c>
      <c r="BB71" s="151">
        <v>13.85</v>
      </c>
      <c r="BC71" s="151">
        <v>12.41</v>
      </c>
      <c r="BD71" s="151">
        <v>11.4422</v>
      </c>
      <c r="BE71" s="194">
        <v>10.023899999999999</v>
      </c>
      <c r="BF71" s="153">
        <v>-0.12634700537641599</v>
      </c>
      <c r="BG71" s="153">
        <v>-3.6630088653519202E-2</v>
      </c>
      <c r="BH71" s="153">
        <v>2.4066225376066898E-3</v>
      </c>
    </row>
    <row r="72" spans="1:60">
      <c r="A72" s="144" t="s">
        <v>351</v>
      </c>
      <c r="B72" s="151">
        <v>1.6788089020774699</v>
      </c>
      <c r="C72" s="151">
        <v>1.63209167013155</v>
      </c>
      <c r="D72" s="151">
        <v>1.4876325672291699</v>
      </c>
      <c r="E72" s="151">
        <v>1.6881606678669301</v>
      </c>
      <c r="F72" s="151">
        <v>1.7430319115519299</v>
      </c>
      <c r="G72" s="151">
        <v>1.87985970758767</v>
      </c>
      <c r="H72" s="151">
        <v>2.0218604451692901</v>
      </c>
      <c r="I72" s="151">
        <v>2.1195024982067001</v>
      </c>
      <c r="J72" s="151">
        <v>2.24175535042653</v>
      </c>
      <c r="K72" s="151">
        <v>2.2568051494511701</v>
      </c>
      <c r="L72" s="151">
        <v>2.2669223908811502</v>
      </c>
      <c r="M72" s="151">
        <v>2.9505980942260899</v>
      </c>
      <c r="N72" s="151">
        <v>3.4399635061583602</v>
      </c>
      <c r="O72" s="151">
        <v>3.4219843695651599</v>
      </c>
      <c r="P72" s="151">
        <v>4.4115527898698401</v>
      </c>
      <c r="Q72" s="151">
        <v>3.69970704290871</v>
      </c>
      <c r="R72" s="151">
        <v>3.6809362000741501</v>
      </c>
      <c r="S72" s="151">
        <v>4.0437970268455796</v>
      </c>
      <c r="T72" s="151">
        <v>4.2941434567987899</v>
      </c>
      <c r="U72" s="151">
        <v>4.89398937438418</v>
      </c>
      <c r="V72" s="151">
        <v>5.7953602437181804</v>
      </c>
      <c r="W72" s="151">
        <v>5.91364976106032</v>
      </c>
      <c r="X72" s="151">
        <v>5.6055578456834301</v>
      </c>
      <c r="Y72" s="151">
        <v>5.8053500258998598</v>
      </c>
      <c r="Z72" s="151">
        <v>6.2233881427861304</v>
      </c>
      <c r="AA72" s="151">
        <v>6.7158317420120301</v>
      </c>
      <c r="AB72" s="151">
        <v>6.8797443399458098</v>
      </c>
      <c r="AC72" s="151">
        <v>9.5617787041409006</v>
      </c>
      <c r="AD72" s="151">
        <v>12.893288914484501</v>
      </c>
      <c r="AE72" s="151">
        <v>12.059314288899801</v>
      </c>
      <c r="AF72" s="151">
        <v>10.6610691320779</v>
      </c>
      <c r="AG72" s="151">
        <v>11.3836644481416</v>
      </c>
      <c r="AH72" s="151">
        <v>10.523417450747701</v>
      </c>
      <c r="AI72" s="151">
        <v>10.066333345536201</v>
      </c>
      <c r="AJ72" s="151">
        <v>10.154834551622701</v>
      </c>
      <c r="AK72" s="151">
        <v>9.2346552708740592</v>
      </c>
      <c r="AL72" s="151">
        <v>9.0111119985583308</v>
      </c>
      <c r="AM72" s="151">
        <v>9.1789570311519508</v>
      </c>
      <c r="AN72" s="151">
        <v>8.9737726983057797</v>
      </c>
      <c r="AO72" s="151">
        <v>10.576618713947999</v>
      </c>
      <c r="AP72" s="151">
        <v>12.543883457089899</v>
      </c>
      <c r="AQ72" s="151">
        <v>13.259869669884299</v>
      </c>
      <c r="AR72" s="151">
        <v>14.0522135187923</v>
      </c>
      <c r="AS72" s="151">
        <v>14.988330126433</v>
      </c>
      <c r="AT72" s="151">
        <v>14.511688012027401</v>
      </c>
      <c r="AU72" s="151">
        <v>13.9545695194891</v>
      </c>
      <c r="AV72" s="151">
        <v>13.2222957638712</v>
      </c>
      <c r="AW72" s="151">
        <v>12.783020792047299</v>
      </c>
      <c r="AX72" s="151">
        <v>12.1116707934183</v>
      </c>
      <c r="AY72" s="151">
        <v>13.2535622958221</v>
      </c>
      <c r="AZ72" s="151">
        <v>13.3531974064782</v>
      </c>
      <c r="BA72" s="151">
        <v>12.5929779792401</v>
      </c>
      <c r="BB72" s="151">
        <v>12.192153136886899</v>
      </c>
      <c r="BC72" s="151">
        <v>10.4625554937318</v>
      </c>
      <c r="BD72" s="151">
        <v>10.3210422969966</v>
      </c>
      <c r="BE72" s="194">
        <v>9.4691962009658202</v>
      </c>
      <c r="BF72" s="153">
        <v>-8.5041625791407102E-2</v>
      </c>
      <c r="BG72" s="153">
        <v>-3.3502883882832298E-2</v>
      </c>
      <c r="BH72" s="153">
        <v>2.2734445665124402E-3</v>
      </c>
    </row>
    <row r="73" spans="1:60" s="145" customFormat="1">
      <c r="A73" s="154" t="s">
        <v>352</v>
      </c>
      <c r="B73" s="155">
        <v>44.905033557232002</v>
      </c>
      <c r="C73" s="155">
        <v>50.012063512790803</v>
      </c>
      <c r="D73" s="155">
        <v>53.026347894227598</v>
      </c>
      <c r="E73" s="155">
        <v>62.0498666091191</v>
      </c>
      <c r="F73" s="155">
        <v>71.425388885005702</v>
      </c>
      <c r="G73" s="155">
        <v>98.766545977378001</v>
      </c>
      <c r="H73" s="155">
        <v>118.60216462503099</v>
      </c>
      <c r="I73" s="155">
        <v>139.682505883472</v>
      </c>
      <c r="J73" s="155">
        <v>166.77356384778301</v>
      </c>
      <c r="K73" s="155">
        <v>177.80103372386401</v>
      </c>
      <c r="L73" s="155">
        <v>189.01269893015399</v>
      </c>
      <c r="M73" s="155">
        <v>215.65841403758901</v>
      </c>
      <c r="N73" s="155">
        <v>235.47210974817801</v>
      </c>
      <c r="O73" s="155">
        <v>246.09403993600799</v>
      </c>
      <c r="P73" s="155">
        <v>252.43507618589601</v>
      </c>
      <c r="Q73" s="155">
        <v>244.85981610484299</v>
      </c>
      <c r="R73" s="155">
        <v>242.013933377266</v>
      </c>
      <c r="S73" s="155">
        <v>237.04415691364599</v>
      </c>
      <c r="T73" s="155">
        <v>254.537865892718</v>
      </c>
      <c r="U73" s="155">
        <v>279.92169776467199</v>
      </c>
      <c r="V73" s="155">
        <v>289.36667545987001</v>
      </c>
      <c r="W73" s="155">
        <v>299.93110145155998</v>
      </c>
      <c r="X73" s="155">
        <v>302.651890139035</v>
      </c>
      <c r="Y73" s="155">
        <v>305.90422768930699</v>
      </c>
      <c r="Z73" s="155">
        <v>314.834756996892</v>
      </c>
      <c r="AA73" s="155">
        <v>325.99272550981499</v>
      </c>
      <c r="AB73" s="155">
        <v>335.22619125320102</v>
      </c>
      <c r="AC73" s="155">
        <v>334.695808126077</v>
      </c>
      <c r="AD73" s="155">
        <v>336.76267434639499</v>
      </c>
      <c r="AE73" s="155">
        <v>346.14659930974398</v>
      </c>
      <c r="AF73" s="155">
        <v>352.25186739509098</v>
      </c>
      <c r="AG73" s="155">
        <v>363.95146691379102</v>
      </c>
      <c r="AH73" s="155">
        <v>367.57582031162599</v>
      </c>
      <c r="AI73" s="155">
        <v>365.99427198966401</v>
      </c>
      <c r="AJ73" s="155">
        <v>362.467552184341</v>
      </c>
      <c r="AK73" s="155">
        <v>381.63554061376698</v>
      </c>
      <c r="AL73" s="155">
        <v>377.92951975674299</v>
      </c>
      <c r="AM73" s="155">
        <v>378.99121050867598</v>
      </c>
      <c r="AN73" s="155">
        <v>375.06167081262402</v>
      </c>
      <c r="AO73" s="155">
        <v>379.10823892051002</v>
      </c>
      <c r="AP73" s="155">
        <v>382.92845773872102</v>
      </c>
      <c r="AQ73" s="155">
        <v>380.53915122941999</v>
      </c>
      <c r="AR73" s="155">
        <v>382.00717716103401</v>
      </c>
      <c r="AS73" s="155">
        <v>388.994397688101</v>
      </c>
      <c r="AT73" s="155">
        <v>386.14832214282899</v>
      </c>
      <c r="AU73" s="155">
        <v>403.47992880871999</v>
      </c>
      <c r="AV73" s="155">
        <v>395.80465822429397</v>
      </c>
      <c r="AW73" s="155">
        <v>400.90400341590401</v>
      </c>
      <c r="AX73" s="155">
        <v>394.38973845742697</v>
      </c>
      <c r="AY73" s="155">
        <v>395.07250097790501</v>
      </c>
      <c r="AZ73" s="155">
        <v>399.78353275625602</v>
      </c>
      <c r="BA73" s="155">
        <v>383.640219324675</v>
      </c>
      <c r="BB73" s="155">
        <v>368.921815774837</v>
      </c>
      <c r="BC73" s="155">
        <v>360.70269120341999</v>
      </c>
      <c r="BD73" s="155">
        <v>360.75946275040297</v>
      </c>
      <c r="BE73" s="155">
        <v>353.13257174066899</v>
      </c>
      <c r="BF73" s="156">
        <v>-2.3815686043047402E-2</v>
      </c>
      <c r="BG73" s="156">
        <v>-6.7779376397378898E-3</v>
      </c>
      <c r="BH73" s="156">
        <v>8.4783049104051905E-2</v>
      </c>
    </row>
    <row r="74" spans="1:60">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1"/>
      <c r="AY74" s="151"/>
      <c r="AZ74" s="151"/>
      <c r="BA74" s="151"/>
      <c r="BB74" s="151"/>
      <c r="BC74" s="151"/>
      <c r="BD74" s="151"/>
      <c r="BE74" s="194"/>
      <c r="BF74" s="153"/>
      <c r="BG74" s="153"/>
      <c r="BH74" s="153"/>
    </row>
    <row r="75" spans="1:60">
      <c r="A75" s="241" t="s">
        <v>353</v>
      </c>
      <c r="B75" s="242">
        <v>1567.59087379484</v>
      </c>
      <c r="C75" s="242">
        <v>1702.2193220752599</v>
      </c>
      <c r="D75" s="242">
        <v>1826.17908112451</v>
      </c>
      <c r="E75" s="242">
        <v>1992.26408842973</v>
      </c>
      <c r="F75" s="242">
        <v>2144.48265734183</v>
      </c>
      <c r="G75" s="242">
        <v>2358.8893722738999</v>
      </c>
      <c r="H75" s="242">
        <v>2493.6190628485301</v>
      </c>
      <c r="I75" s="242">
        <v>2635.4231757268499</v>
      </c>
      <c r="J75" s="242">
        <v>2875.7629804549301</v>
      </c>
      <c r="K75" s="242">
        <v>2882.1735027527998</v>
      </c>
      <c r="L75" s="242">
        <v>2737.5552686102001</v>
      </c>
      <c r="M75" s="242">
        <v>2974.2681295310299</v>
      </c>
      <c r="N75" s="242">
        <v>3078.1483909727199</v>
      </c>
      <c r="O75" s="242">
        <v>3106.11940611624</v>
      </c>
      <c r="P75" s="242">
        <v>3237.57892166584</v>
      </c>
      <c r="Q75" s="242">
        <v>3091.1079540863302</v>
      </c>
      <c r="R75" s="242">
        <v>2912.9688320284699</v>
      </c>
      <c r="S75" s="242">
        <v>2797.75378557152</v>
      </c>
      <c r="T75" s="242">
        <v>2762.03691033728</v>
      </c>
      <c r="U75" s="242">
        <v>2816.1832772716498</v>
      </c>
      <c r="V75" s="242">
        <v>2791.5474270249401</v>
      </c>
      <c r="W75" s="242">
        <v>2929.4400325337801</v>
      </c>
      <c r="X75" s="242">
        <v>2936.20595196254</v>
      </c>
      <c r="Y75" s="242">
        <v>3061.69991728574</v>
      </c>
      <c r="Z75" s="242">
        <v>3098.6666185947502</v>
      </c>
      <c r="AA75" s="242">
        <v>3157.9343630138001</v>
      </c>
      <c r="AB75" s="242">
        <v>3149.41485471038</v>
      </c>
      <c r="AC75" s="242">
        <v>3195.0106208085699</v>
      </c>
      <c r="AD75" s="242">
        <v>3190.4685432183501</v>
      </c>
      <c r="AE75" s="242">
        <v>3234.6691826831702</v>
      </c>
      <c r="AF75" s="242">
        <v>3279.0637692166702</v>
      </c>
      <c r="AG75" s="242">
        <v>3366.4004244746702</v>
      </c>
      <c r="AH75" s="242">
        <v>3441.4863254537099</v>
      </c>
      <c r="AI75" s="242">
        <v>3528.4857100152999</v>
      </c>
      <c r="AJ75" s="242">
        <v>3448.5391539611601</v>
      </c>
      <c r="AK75" s="242">
        <v>3598.2712807470998</v>
      </c>
      <c r="AL75" s="242">
        <v>3598.1422523671899</v>
      </c>
      <c r="AM75" s="242">
        <v>3554.7348282606999</v>
      </c>
      <c r="AN75" s="242">
        <v>3712.5652701507602</v>
      </c>
      <c r="AO75" s="242">
        <v>3898.4489832537101</v>
      </c>
      <c r="AP75" s="242">
        <v>3931.8795668129001</v>
      </c>
      <c r="AQ75" s="242">
        <v>3966.9119669372899</v>
      </c>
      <c r="AR75" s="242">
        <v>3958.3556330454498</v>
      </c>
      <c r="AS75" s="242">
        <v>4000.3864710295902</v>
      </c>
      <c r="AT75" s="242">
        <v>3901.45070376685</v>
      </c>
      <c r="AU75" s="242">
        <v>3978.5692503947598</v>
      </c>
      <c r="AV75" s="242">
        <v>4009.5940691596902</v>
      </c>
      <c r="AW75" s="242">
        <v>4121.6401464652199</v>
      </c>
      <c r="AX75" s="242">
        <v>4129.7788134811399</v>
      </c>
      <c r="AY75" s="242">
        <v>4227.1548645586799</v>
      </c>
      <c r="AZ75" s="242">
        <v>4358.0964123828198</v>
      </c>
      <c r="BA75" s="242">
        <v>4375.0809701730996</v>
      </c>
      <c r="BB75" s="242">
        <v>4385.8540094445598</v>
      </c>
      <c r="BC75" s="242">
        <v>4484.1920810129704</v>
      </c>
      <c r="BD75" s="242">
        <v>4477.9878779041701</v>
      </c>
      <c r="BE75" s="242">
        <v>4165.1317742450901</v>
      </c>
      <c r="BF75" s="243">
        <v>-7.2406682188364893E-2</v>
      </c>
      <c r="BG75" s="243">
        <v>1.38779521812873E-2</v>
      </c>
      <c r="BH75" s="243">
        <v>1</v>
      </c>
    </row>
    <row r="76" spans="1:60">
      <c r="A76" s="144" t="s">
        <v>354</v>
      </c>
      <c r="B76" s="151">
        <v>526.25857423813397</v>
      </c>
      <c r="C76" s="151">
        <v>557.57314074390001</v>
      </c>
      <c r="D76" s="151">
        <v>594.32246514754195</v>
      </c>
      <c r="E76" s="151">
        <v>619.37125719630205</v>
      </c>
      <c r="F76" s="151">
        <v>636.512122674338</v>
      </c>
      <c r="G76" s="151">
        <v>674.07437809084195</v>
      </c>
      <c r="H76" s="151">
        <v>677.19921864429205</v>
      </c>
      <c r="I76" s="151">
        <v>692.24850052075203</v>
      </c>
      <c r="J76" s="151">
        <v>696.78622015220606</v>
      </c>
      <c r="K76" s="151">
        <v>673.30213083473302</v>
      </c>
      <c r="L76" s="151">
        <v>655.53880846133495</v>
      </c>
      <c r="M76" s="151">
        <v>656.46356241051797</v>
      </c>
      <c r="N76" s="151">
        <v>697.85421005008698</v>
      </c>
      <c r="O76" s="151">
        <v>749.60335460113095</v>
      </c>
      <c r="P76" s="151">
        <v>793.32073560151503</v>
      </c>
      <c r="Q76" s="151">
        <v>827.01110974167705</v>
      </c>
      <c r="R76" s="151">
        <v>847.23636772396503</v>
      </c>
      <c r="S76" s="151">
        <v>888.81412510985695</v>
      </c>
      <c r="T76" s="151">
        <v>911.92899900106102</v>
      </c>
      <c r="U76" s="151">
        <v>954.68701577125501</v>
      </c>
      <c r="V76" s="151">
        <v>968.23492155464498</v>
      </c>
      <c r="W76" s="151">
        <v>951.25158374106695</v>
      </c>
      <c r="X76" s="151">
        <v>957.73492524447795</v>
      </c>
      <c r="Y76" s="151">
        <v>950.89737529210902</v>
      </c>
      <c r="Z76" s="151">
        <v>913.41137984525699</v>
      </c>
      <c r="AA76" s="151">
        <v>917.11925492371495</v>
      </c>
      <c r="AB76" s="151">
        <v>941.75056271767698</v>
      </c>
      <c r="AC76" s="151">
        <v>951.99493262018404</v>
      </c>
      <c r="AD76" s="151">
        <v>952.612157717591</v>
      </c>
      <c r="AE76" s="151">
        <v>992.81028759152696</v>
      </c>
      <c r="AF76" s="151">
        <v>1007.1228044946899</v>
      </c>
      <c r="AG76" s="151">
        <v>1041.5930056499601</v>
      </c>
      <c r="AH76" s="151">
        <v>1055.98622662309</v>
      </c>
      <c r="AI76" s="151">
        <v>1053.6113601227701</v>
      </c>
      <c r="AJ76" s="151">
        <v>1034.1224919931899</v>
      </c>
      <c r="AK76" s="151">
        <v>1042.2284626318699</v>
      </c>
      <c r="AL76" s="151">
        <v>1029.47571943702</v>
      </c>
      <c r="AM76" s="151">
        <v>1032.0407312621101</v>
      </c>
      <c r="AN76" s="151">
        <v>1019.8401536005</v>
      </c>
      <c r="AO76" s="151">
        <v>1001.0022219075601</v>
      </c>
      <c r="AP76" s="151">
        <v>954.53675687780401</v>
      </c>
      <c r="AQ76" s="151">
        <v>931.799984087908</v>
      </c>
      <c r="AR76" s="151">
        <v>917.53992299371703</v>
      </c>
      <c r="AS76" s="151">
        <v>889.41610326792795</v>
      </c>
      <c r="AT76" s="151">
        <v>891.07438058234595</v>
      </c>
      <c r="AU76" s="151">
        <v>898.92349290205198</v>
      </c>
      <c r="AV76" s="151">
        <v>906.13989395481497</v>
      </c>
      <c r="AW76" s="151">
        <v>953.85673596455297</v>
      </c>
      <c r="AX76" s="151">
        <v>1008.3485002391</v>
      </c>
      <c r="AY76" s="151">
        <v>1095.6196809707301</v>
      </c>
      <c r="AZ76" s="151">
        <v>1140.92280011146</v>
      </c>
      <c r="BA76" s="151">
        <v>1106.9692087210201</v>
      </c>
      <c r="BB76" s="151">
        <v>1138.87670255596</v>
      </c>
      <c r="BC76" s="151">
        <v>1247.29453896053</v>
      </c>
      <c r="BD76" s="151">
        <v>1323.6359134198201</v>
      </c>
      <c r="BE76" s="194">
        <v>1281.3520156221</v>
      </c>
      <c r="BF76" s="153">
        <v>-3.4590221619741603E-2</v>
      </c>
      <c r="BG76" s="153">
        <v>4.0364341839059598E-2</v>
      </c>
      <c r="BH76" s="153">
        <v>0.30763780957550602</v>
      </c>
    </row>
    <row r="77" spans="1:60">
      <c r="A77" s="144" t="s">
        <v>355</v>
      </c>
      <c r="B77" s="151">
        <v>1041.33229955671</v>
      </c>
      <c r="C77" s="151">
        <v>1144.6461813313599</v>
      </c>
      <c r="D77" s="151">
        <v>1231.85661597697</v>
      </c>
      <c r="E77" s="151">
        <v>1372.8928312334299</v>
      </c>
      <c r="F77" s="151">
        <v>1507.97053466749</v>
      </c>
      <c r="G77" s="151">
        <v>1684.81499418306</v>
      </c>
      <c r="H77" s="151">
        <v>1816.41984420424</v>
      </c>
      <c r="I77" s="151">
        <v>1943.1746752060999</v>
      </c>
      <c r="J77" s="151">
        <v>2178.9767603027299</v>
      </c>
      <c r="K77" s="151">
        <v>2208.8713719180701</v>
      </c>
      <c r="L77" s="151">
        <v>2082.01646014886</v>
      </c>
      <c r="M77" s="151">
        <v>2317.80456712051</v>
      </c>
      <c r="N77" s="151">
        <v>2380.2941809226299</v>
      </c>
      <c r="O77" s="151">
        <v>2356.5160515151101</v>
      </c>
      <c r="P77" s="151">
        <v>2444.2581860643299</v>
      </c>
      <c r="Q77" s="151">
        <v>2264.09684434465</v>
      </c>
      <c r="R77" s="151">
        <v>2065.7324643045099</v>
      </c>
      <c r="S77" s="151">
        <v>1908.93966046166</v>
      </c>
      <c r="T77" s="151">
        <v>1850.10791133622</v>
      </c>
      <c r="U77" s="151">
        <v>1861.4962615003999</v>
      </c>
      <c r="V77" s="151">
        <v>1823.3125054703</v>
      </c>
      <c r="W77" s="151">
        <v>1978.18844879271</v>
      </c>
      <c r="X77" s="151">
        <v>1978.4710267180601</v>
      </c>
      <c r="Y77" s="151">
        <v>2110.8025419936298</v>
      </c>
      <c r="Z77" s="151">
        <v>2185.2552387494902</v>
      </c>
      <c r="AA77" s="151">
        <v>2240.8151080900898</v>
      </c>
      <c r="AB77" s="151">
        <v>2207.6642919926999</v>
      </c>
      <c r="AC77" s="151">
        <v>2243.01568818839</v>
      </c>
      <c r="AD77" s="151">
        <v>2237.8563855007601</v>
      </c>
      <c r="AE77" s="151">
        <v>2241.8588950916401</v>
      </c>
      <c r="AF77" s="151">
        <v>2271.94096472198</v>
      </c>
      <c r="AG77" s="151">
        <v>2324.8074188247101</v>
      </c>
      <c r="AH77" s="151">
        <v>2385.5000988306201</v>
      </c>
      <c r="AI77" s="151">
        <v>2474.8743498925301</v>
      </c>
      <c r="AJ77" s="151">
        <v>2414.41666196798</v>
      </c>
      <c r="AK77" s="151">
        <v>2556.0428181152301</v>
      </c>
      <c r="AL77" s="151">
        <v>2568.66653293017</v>
      </c>
      <c r="AM77" s="151">
        <v>2522.6940969985899</v>
      </c>
      <c r="AN77" s="151">
        <v>2692.7251165502598</v>
      </c>
      <c r="AO77" s="151">
        <v>2897.4467613461502</v>
      </c>
      <c r="AP77" s="151">
        <v>2977.3428099350999</v>
      </c>
      <c r="AQ77" s="151">
        <v>3035.1119828493802</v>
      </c>
      <c r="AR77" s="151">
        <v>3040.8157100517401</v>
      </c>
      <c r="AS77" s="151">
        <v>3110.9703677616599</v>
      </c>
      <c r="AT77" s="151">
        <v>3010.3763231845001</v>
      </c>
      <c r="AU77" s="151">
        <v>3079.6457574927099</v>
      </c>
      <c r="AV77" s="151">
        <v>3103.4541752048699</v>
      </c>
      <c r="AW77" s="151">
        <v>3167.78341050067</v>
      </c>
      <c r="AX77" s="151">
        <v>3121.43031324204</v>
      </c>
      <c r="AY77" s="151">
        <v>3131.5351835879401</v>
      </c>
      <c r="AZ77" s="151">
        <v>3217.1736122713601</v>
      </c>
      <c r="BA77" s="151">
        <v>3268.1117614520799</v>
      </c>
      <c r="BB77" s="151">
        <v>3246.9773068886002</v>
      </c>
      <c r="BC77" s="151">
        <v>3236.8975420524298</v>
      </c>
      <c r="BD77" s="151">
        <v>3154.35196448434</v>
      </c>
      <c r="BE77" s="194">
        <v>2883.7797586229899</v>
      </c>
      <c r="BF77" s="153">
        <v>-8.8275306200725698E-2</v>
      </c>
      <c r="BG77" s="153">
        <v>4.6827278730601201E-3</v>
      </c>
      <c r="BH77" s="153">
        <v>0.69236219042449398</v>
      </c>
    </row>
    <row r="78" spans="1:60">
      <c r="A78" s="144" t="s">
        <v>438</v>
      </c>
      <c r="B78" s="151">
        <v>688.20068102790697</v>
      </c>
      <c r="C78" s="151">
        <v>756.60181953863105</v>
      </c>
      <c r="D78" s="151">
        <v>806.18441267989601</v>
      </c>
      <c r="E78" s="151">
        <v>899.21015872241696</v>
      </c>
      <c r="F78" s="151">
        <v>995.53621120880598</v>
      </c>
      <c r="G78" s="151">
        <v>1119.78088935555</v>
      </c>
      <c r="H78" s="151">
        <v>1211.3069565041401</v>
      </c>
      <c r="I78" s="151">
        <v>1294.0349006634301</v>
      </c>
      <c r="J78" s="151">
        <v>1474.83555201228</v>
      </c>
      <c r="K78" s="151">
        <v>1465.1136471693301</v>
      </c>
      <c r="L78" s="151">
        <v>1290.2280921198301</v>
      </c>
      <c r="M78" s="151">
        <v>1461.4055491455199</v>
      </c>
      <c r="N78" s="151">
        <v>1476.9757510852401</v>
      </c>
      <c r="O78" s="151">
        <v>1406.65328766672</v>
      </c>
      <c r="P78" s="151">
        <v>1469.63373262799</v>
      </c>
      <c r="Q78" s="151">
        <v>1275.0181871447801</v>
      </c>
      <c r="R78" s="151">
        <v>1069.5734528752801</v>
      </c>
      <c r="S78" s="151">
        <v>913.08843022493295</v>
      </c>
      <c r="T78" s="151">
        <v>825.42520690338301</v>
      </c>
      <c r="U78" s="151">
        <v>802.92530048557205</v>
      </c>
      <c r="V78" s="151">
        <v>765.73882599440003</v>
      </c>
      <c r="W78" s="151">
        <v>886.40440865479297</v>
      </c>
      <c r="X78" s="151">
        <v>872.975632084126</v>
      </c>
      <c r="Y78" s="151">
        <v>993.00374733384797</v>
      </c>
      <c r="Z78" s="151">
        <v>1065.54216629712</v>
      </c>
      <c r="AA78" s="151">
        <v>1141.98779336135</v>
      </c>
      <c r="AB78" s="151">
        <v>1150.3094198035401</v>
      </c>
      <c r="AC78" s="151">
        <v>1240.8387262189899</v>
      </c>
      <c r="AD78" s="151">
        <v>1272.43531336612</v>
      </c>
      <c r="AE78" s="151">
        <v>1297.6294473221101</v>
      </c>
      <c r="AF78" s="151">
        <v>1315.6777177737799</v>
      </c>
      <c r="AG78" s="151">
        <v>1349.62394054893</v>
      </c>
      <c r="AH78" s="151">
        <v>1388.6035588816701</v>
      </c>
      <c r="AI78" s="151">
        <v>1470.45707199969</v>
      </c>
      <c r="AJ78" s="151">
        <v>1399.0953910227599</v>
      </c>
      <c r="AK78" s="151">
        <v>1484.9863287348601</v>
      </c>
      <c r="AL78" s="151">
        <v>1460.8922168342799</v>
      </c>
      <c r="AM78" s="151">
        <v>1365.5911929444901</v>
      </c>
      <c r="AN78" s="151">
        <v>1481.5557951420101</v>
      </c>
      <c r="AO78" s="151">
        <v>1632.64691276351</v>
      </c>
      <c r="AP78" s="151">
        <v>1674.89898931784</v>
      </c>
      <c r="AQ78" s="151">
        <v>1698.8342335975001</v>
      </c>
      <c r="AR78" s="151">
        <v>1680.07186994121</v>
      </c>
      <c r="AS78" s="151">
        <v>1732.0498413714299</v>
      </c>
      <c r="AT78" s="151">
        <v>1611.9287477293501</v>
      </c>
      <c r="AU78" s="151">
        <v>1638.23327083705</v>
      </c>
      <c r="AV78" s="151">
        <v>1668.4831282939499</v>
      </c>
      <c r="AW78" s="151">
        <v>1739.6501335622499</v>
      </c>
      <c r="AX78" s="151">
        <v>1685.25633304589</v>
      </c>
      <c r="AY78" s="151">
        <v>1681.05924156369</v>
      </c>
      <c r="AZ78" s="151">
        <v>1748.9579143435101</v>
      </c>
      <c r="BA78" s="151">
        <v>1804.19444114777</v>
      </c>
      <c r="BB78" s="151">
        <v>1790.0823533719199</v>
      </c>
      <c r="BC78" s="151">
        <v>1774.8192511209099</v>
      </c>
      <c r="BD78" s="151">
        <v>1679.14157863227</v>
      </c>
      <c r="BE78" s="194">
        <v>1474.1747371459901</v>
      </c>
      <c r="BF78" s="153">
        <v>-0.12446516956883701</v>
      </c>
      <c r="BG78" s="153">
        <v>4.0934810774846397E-3</v>
      </c>
      <c r="BH78" s="153">
        <v>0.3539323164423</v>
      </c>
    </row>
    <row r="79" spans="1:60">
      <c r="A79" s="144" t="s">
        <v>439</v>
      </c>
      <c r="B79" s="151">
        <v>879.39019276693705</v>
      </c>
      <c r="C79" s="151">
        <v>945.61750253663195</v>
      </c>
      <c r="D79" s="151">
        <v>1019.9946684446199</v>
      </c>
      <c r="E79" s="151">
        <v>1093.0539297073101</v>
      </c>
      <c r="F79" s="151">
        <v>1148.9464461330199</v>
      </c>
      <c r="G79" s="151">
        <v>1239.1084829183501</v>
      </c>
      <c r="H79" s="151">
        <v>1282.31210634439</v>
      </c>
      <c r="I79" s="151">
        <v>1341.38827506342</v>
      </c>
      <c r="J79" s="151">
        <v>1400.9274284426599</v>
      </c>
      <c r="K79" s="151">
        <v>1417.0598555834699</v>
      </c>
      <c r="L79" s="151">
        <v>1447.32717649037</v>
      </c>
      <c r="M79" s="151">
        <v>1512.8625803855</v>
      </c>
      <c r="N79" s="151">
        <v>1601.17263988748</v>
      </c>
      <c r="O79" s="151">
        <v>1699.4661184495201</v>
      </c>
      <c r="P79" s="151">
        <v>1767.94518903785</v>
      </c>
      <c r="Q79" s="151">
        <v>1816.0897669415499</v>
      </c>
      <c r="R79" s="151">
        <v>1843.3953791531901</v>
      </c>
      <c r="S79" s="151">
        <v>1884.6653553465901</v>
      </c>
      <c r="T79" s="151">
        <v>1936.6117034338899</v>
      </c>
      <c r="U79" s="151">
        <v>2013.25797678608</v>
      </c>
      <c r="V79" s="151">
        <v>2025.8086010305401</v>
      </c>
      <c r="W79" s="151">
        <v>2043.03562387899</v>
      </c>
      <c r="X79" s="151">
        <v>2063.2303198784198</v>
      </c>
      <c r="Y79" s="151">
        <v>2068.6961699518902</v>
      </c>
      <c r="Z79" s="151">
        <v>2033.1244522976299</v>
      </c>
      <c r="AA79" s="151">
        <v>2015.9465696524501</v>
      </c>
      <c r="AB79" s="151">
        <v>1999.1054349068399</v>
      </c>
      <c r="AC79" s="151">
        <v>1954.17189458958</v>
      </c>
      <c r="AD79" s="151">
        <v>1918.0332298522301</v>
      </c>
      <c r="AE79" s="151">
        <v>1937.0397353610599</v>
      </c>
      <c r="AF79" s="151">
        <v>1963.38605144289</v>
      </c>
      <c r="AG79" s="151">
        <v>2016.77648392573</v>
      </c>
      <c r="AH79" s="151">
        <v>2052.8827665720401</v>
      </c>
      <c r="AI79" s="151">
        <v>2058.0286380155999</v>
      </c>
      <c r="AJ79" s="151">
        <v>2049.4437629384001</v>
      </c>
      <c r="AK79" s="151">
        <v>2113.28495201224</v>
      </c>
      <c r="AL79" s="151">
        <v>2137.2500355329098</v>
      </c>
      <c r="AM79" s="151">
        <v>2189.1436353162098</v>
      </c>
      <c r="AN79" s="151">
        <v>2231.0094750087501</v>
      </c>
      <c r="AO79" s="151">
        <v>2265.8020704902001</v>
      </c>
      <c r="AP79" s="151">
        <v>2256.9805774950601</v>
      </c>
      <c r="AQ79" s="151">
        <v>2268.07773333979</v>
      </c>
      <c r="AR79" s="151">
        <v>2278.2837631042498</v>
      </c>
      <c r="AS79" s="151">
        <v>2268.3366296581698</v>
      </c>
      <c r="AT79" s="151">
        <v>2289.5219560374999</v>
      </c>
      <c r="AU79" s="151">
        <v>2340.3359795576998</v>
      </c>
      <c r="AV79" s="151">
        <v>2341.1109408657298</v>
      </c>
      <c r="AW79" s="151">
        <v>2381.9900129029702</v>
      </c>
      <c r="AX79" s="151">
        <v>2444.5224804352501</v>
      </c>
      <c r="AY79" s="151">
        <v>2546.0956229949802</v>
      </c>
      <c r="AZ79" s="151">
        <v>2609.13849803931</v>
      </c>
      <c r="BA79" s="151">
        <v>2570.8865290253302</v>
      </c>
      <c r="BB79" s="151">
        <v>2595.7716560726399</v>
      </c>
      <c r="BC79" s="151">
        <v>2709.3728298920601</v>
      </c>
      <c r="BD79" s="151">
        <v>2798.8462992718901</v>
      </c>
      <c r="BE79" s="194">
        <v>2690.9570370991</v>
      </c>
      <c r="BF79" s="153">
        <v>-4.1174681094200902E-2</v>
      </c>
      <c r="BG79" s="153">
        <v>2.0289515078997501E-2</v>
      </c>
      <c r="BH79" s="153">
        <v>0.64606768355769995</v>
      </c>
    </row>
    <row r="80" spans="1:60">
      <c r="A80" s="164" t="s">
        <v>356</v>
      </c>
      <c r="B80" s="165">
        <v>34.488</v>
      </c>
      <c r="C80" s="165">
        <v>34.381999999999998</v>
      </c>
      <c r="D80" s="165">
        <v>34.698999999999998</v>
      </c>
      <c r="E80" s="165">
        <v>34.68</v>
      </c>
      <c r="F80" s="165">
        <v>34.331000000000003</v>
      </c>
      <c r="G80" s="165">
        <v>33.926000000000002</v>
      </c>
      <c r="H80" s="165">
        <v>32.976999999999997</v>
      </c>
      <c r="I80" s="165">
        <v>32.433730307076097</v>
      </c>
      <c r="J80" s="165">
        <v>32.488194926568802</v>
      </c>
      <c r="K80" s="165">
        <v>32.963463284379202</v>
      </c>
      <c r="L80" s="165">
        <v>32.890194926568803</v>
      </c>
      <c r="M80" s="165">
        <v>32.646460614152197</v>
      </c>
      <c r="N80" s="165">
        <v>31.952316421895901</v>
      </c>
      <c r="O80" s="165">
        <v>31.110853137516699</v>
      </c>
      <c r="P80" s="165">
        <v>29.9608531375167</v>
      </c>
      <c r="Q80" s="165">
        <v>29.2921909212283</v>
      </c>
      <c r="R80" s="165">
        <v>29.405974632843801</v>
      </c>
      <c r="S80" s="165">
        <v>31.877875834445899</v>
      </c>
      <c r="T80" s="165">
        <v>34.752460614152199</v>
      </c>
      <c r="U80" s="165">
        <v>35.037662216288403</v>
      </c>
      <c r="V80" s="165">
        <v>36.1468985313752</v>
      </c>
      <c r="W80" s="165">
        <v>37.064141522029402</v>
      </c>
      <c r="X80" s="165">
        <v>37.899042723631503</v>
      </c>
      <c r="Y80" s="165">
        <v>38.5500547396529</v>
      </c>
      <c r="Z80" s="165">
        <v>37.675943925233597</v>
      </c>
      <c r="AA80" s="165">
        <v>38.094528704939897</v>
      </c>
      <c r="AB80" s="165">
        <v>37.306893190921201</v>
      </c>
      <c r="AC80" s="165">
        <v>36.988829105473997</v>
      </c>
      <c r="AD80" s="165">
        <v>36.701915887850497</v>
      </c>
      <c r="AE80" s="165">
        <v>38.496353805073397</v>
      </c>
      <c r="AF80" s="165">
        <v>37.659085447263003</v>
      </c>
      <c r="AG80" s="165">
        <v>37.507951935914498</v>
      </c>
      <c r="AH80" s="165">
        <v>37.955377703604803</v>
      </c>
      <c r="AI80" s="165">
        <v>37.521030841121501</v>
      </c>
      <c r="AJ80" s="165">
        <v>38.848561014686197</v>
      </c>
      <c r="AK80" s="165">
        <v>41.4616507343124</v>
      </c>
      <c r="AL80" s="165">
        <v>40.272311481975997</v>
      </c>
      <c r="AM80" s="165">
        <v>43.573139252336503</v>
      </c>
      <c r="AN80" s="165">
        <v>43.280744325767699</v>
      </c>
      <c r="AO80" s="165">
        <v>43.436909879839803</v>
      </c>
      <c r="AP80" s="165">
        <v>42.144269999999999</v>
      </c>
      <c r="AQ80" s="165">
        <v>39.123652</v>
      </c>
      <c r="AR80" s="165">
        <v>37.239353990141304</v>
      </c>
      <c r="AS80" s="165">
        <v>34.612679190571498</v>
      </c>
      <c r="AT80" s="165">
        <v>31.667581798769</v>
      </c>
      <c r="AU80" s="165">
        <v>30.475164941899301</v>
      </c>
      <c r="AV80" s="165">
        <v>29.226936810561799</v>
      </c>
      <c r="AW80" s="165">
        <v>27.988092486897401</v>
      </c>
      <c r="AX80" s="165">
        <v>27.355871032661899</v>
      </c>
      <c r="AY80" s="165">
        <v>26.979803428255099</v>
      </c>
      <c r="AZ80" s="165">
        <v>26.1394106560392</v>
      </c>
      <c r="BA80" s="165">
        <v>23.044319387070999</v>
      </c>
      <c r="BB80" s="165">
        <v>22.685789568306099</v>
      </c>
      <c r="BC80" s="165">
        <v>21.886632902645101</v>
      </c>
      <c r="BD80" s="165">
        <v>20.231542194734701</v>
      </c>
      <c r="BE80" s="155">
        <v>19.300352092239802</v>
      </c>
      <c r="BF80" s="166">
        <v>-4.8633134116130697E-2</v>
      </c>
      <c r="BG80" s="166">
        <v>-4.3816139773125401E-2</v>
      </c>
      <c r="BH80" s="166">
        <v>4.6337914712765299E-3</v>
      </c>
    </row>
    <row r="81" spans="1:60">
      <c r="BH81" s="149"/>
    </row>
    <row r="82" spans="1:60">
      <c r="A82" s="144" t="s">
        <v>473</v>
      </c>
      <c r="BH82" s="149"/>
    </row>
    <row r="83" spans="1:60">
      <c r="A83" s="144" t="s">
        <v>474</v>
      </c>
    </row>
    <row r="84" spans="1:60">
      <c r="A84" s="148" t="s">
        <v>475</v>
      </c>
    </row>
    <row r="85" spans="1:60">
      <c r="A85" s="144" t="s">
        <v>395</v>
      </c>
    </row>
    <row r="86" spans="1:60">
      <c r="A86" s="167" t="s">
        <v>361</v>
      </c>
    </row>
    <row r="87" spans="1:60">
      <c r="A87" s="144" t="s">
        <v>478</v>
      </c>
    </row>
    <row r="88" spans="1:60">
      <c r="A88" s="144" t="s">
        <v>363</v>
      </c>
    </row>
    <row r="89" spans="1:60">
      <c r="A89" s="144" t="s">
        <v>376</v>
      </c>
    </row>
    <row r="90" spans="1:60">
      <c r="A90" s="145" t="s">
        <v>479</v>
      </c>
    </row>
    <row r="91" spans="1:60">
      <c r="A91" s="163" t="s">
        <v>372</v>
      </c>
    </row>
  </sheetData>
  <mergeCells count="1">
    <mergeCell ref="BF2:BG2"/>
  </mergeCells>
  <conditionalFormatting sqref="BF5:BH80">
    <cfRule type="cellIs" dxfId="353" priority="2" operator="lessThanOrEqual">
      <formula>0</formula>
    </cfRule>
    <cfRule type="cellIs" dxfId="352" priority="3" operator="greaterThan">
      <formula>0</formula>
    </cfRule>
  </conditionalFormatting>
  <hyperlinks>
    <hyperlink ref="L1" location="Contents!A1" display="Contents" xr:uid="{00000000-0004-0000-0F00-000000000000}"/>
    <hyperlink ref="BJ1" location="Contents!A1" display="Contents" xr:uid="{00000000-0004-0000-0F00-000001000000}"/>
  </hyperlinks>
  <pageMargins left="0.75" right="0.75" top="1" bottom="1"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J85"/>
  <sheetViews>
    <sheetView showGridLines="0" showRowColHeaders="0" zoomScaleNormal="100" workbookViewId="0">
      <pane xSplit="1" ySplit="3" topLeftCell="I73" activePane="bottomRight" state="frozen"/>
      <selection pane="topRight" activeCell="I1" sqref="I1"/>
      <selection pane="bottomLeft" activeCell="A73" sqref="A73"/>
      <selection pane="bottomRight" activeCell="AA1" sqref="AA1"/>
    </sheetView>
  </sheetViews>
  <sheetFormatPr defaultColWidth="9.21875" defaultRowHeight="10.5"/>
  <cols>
    <col min="1" max="1" width="30.6640625" style="144" customWidth="1"/>
    <col min="2" max="18" width="8.44140625" style="144" customWidth="1"/>
    <col min="19" max="22" width="8.44140625" style="145" customWidth="1"/>
    <col min="23" max="24" width="11.77734375" style="144" customWidth="1"/>
    <col min="25" max="25" width="7.77734375" style="144" customWidth="1"/>
    <col min="26" max="1024" width="9.21875" style="144"/>
  </cols>
  <sheetData>
    <row r="1" spans="1:27" ht="13">
      <c r="A1" s="240" t="s">
        <v>480</v>
      </c>
      <c r="L1" s="27" t="s">
        <v>88</v>
      </c>
      <c r="Y1" s="147"/>
      <c r="AA1" s="27" t="s">
        <v>88</v>
      </c>
    </row>
    <row r="2" spans="1:27">
      <c r="W2" s="10" t="s">
        <v>251</v>
      </c>
      <c r="X2" s="10"/>
      <c r="Y2" s="147" t="s">
        <v>252</v>
      </c>
    </row>
    <row r="3" spans="1:27">
      <c r="A3" s="144" t="s">
        <v>472</v>
      </c>
      <c r="B3" s="144">
        <v>2000</v>
      </c>
      <c r="C3" s="144">
        <v>2001</v>
      </c>
      <c r="D3" s="144">
        <v>2002</v>
      </c>
      <c r="E3" s="144">
        <v>2003</v>
      </c>
      <c r="F3" s="144">
        <v>2004</v>
      </c>
      <c r="G3" s="144">
        <v>2005</v>
      </c>
      <c r="H3" s="144">
        <v>2006</v>
      </c>
      <c r="I3" s="144">
        <v>2007</v>
      </c>
      <c r="J3" s="144">
        <v>2008</v>
      </c>
      <c r="K3" s="144">
        <v>2009</v>
      </c>
      <c r="L3" s="144">
        <v>2010</v>
      </c>
      <c r="M3" s="144">
        <v>2011</v>
      </c>
      <c r="N3" s="144">
        <v>2012</v>
      </c>
      <c r="O3" s="144">
        <v>2013</v>
      </c>
      <c r="P3" s="144">
        <v>2014</v>
      </c>
      <c r="Q3" s="144">
        <v>2015</v>
      </c>
      <c r="R3" s="144">
        <v>2016</v>
      </c>
      <c r="S3" s="144">
        <v>2017</v>
      </c>
      <c r="T3" s="144">
        <v>2018</v>
      </c>
      <c r="U3" s="144">
        <v>2019</v>
      </c>
      <c r="V3" s="145">
        <v>2020</v>
      </c>
      <c r="W3" s="147">
        <v>2020</v>
      </c>
      <c r="X3" s="147" t="s">
        <v>254</v>
      </c>
      <c r="Y3" s="147">
        <v>2020</v>
      </c>
    </row>
    <row r="4" spans="1:27">
      <c r="B4" s="149"/>
      <c r="C4" s="149"/>
      <c r="D4" s="149"/>
      <c r="E4" s="149"/>
      <c r="F4" s="149"/>
      <c r="G4" s="149"/>
      <c r="H4" s="149"/>
      <c r="I4" s="149"/>
      <c r="J4" s="149"/>
      <c r="K4" s="149"/>
      <c r="L4" s="149"/>
      <c r="M4" s="149"/>
      <c r="N4" s="149"/>
      <c r="O4" s="149"/>
      <c r="P4" s="149"/>
      <c r="Q4" s="149"/>
      <c r="R4" s="149"/>
      <c r="S4" s="149"/>
      <c r="T4" s="149"/>
      <c r="U4" s="149"/>
      <c r="V4" s="150"/>
      <c r="W4" s="149"/>
      <c r="X4" s="149"/>
      <c r="Y4" s="149"/>
    </row>
    <row r="5" spans="1:27">
      <c r="A5" s="144" t="s">
        <v>255</v>
      </c>
      <c r="B5" s="246">
        <v>2195.7488712926802</v>
      </c>
      <c r="C5" s="246">
        <v>2222.1298225485002</v>
      </c>
      <c r="D5" s="246">
        <v>2360.3126565013299</v>
      </c>
      <c r="E5" s="246">
        <v>2495.47293482548</v>
      </c>
      <c r="F5" s="246">
        <v>2563.3487831376201</v>
      </c>
      <c r="G5" s="246">
        <v>2519.50690481026</v>
      </c>
      <c r="H5" s="246">
        <v>2655.49088985648</v>
      </c>
      <c r="I5" s="246">
        <v>2749.7536124590401</v>
      </c>
      <c r="J5" s="246">
        <v>2715.5536105011602</v>
      </c>
      <c r="K5" s="246">
        <v>2704.7030584106901</v>
      </c>
      <c r="L5" s="246">
        <v>2849.11711308949</v>
      </c>
      <c r="M5" s="246">
        <v>3021.46654365008</v>
      </c>
      <c r="N5" s="246">
        <v>3250.3146947653099</v>
      </c>
      <c r="O5" s="246">
        <v>3485.97854488041</v>
      </c>
      <c r="P5" s="246">
        <v>3757.5191524894299</v>
      </c>
      <c r="Q5" s="246">
        <v>3862.9518896787399</v>
      </c>
      <c r="R5" s="246">
        <v>3868.22233392718</v>
      </c>
      <c r="S5" s="246">
        <v>4216.2440453293902</v>
      </c>
      <c r="T5" s="246">
        <v>4596.4413058620003</v>
      </c>
      <c r="U5" s="246">
        <v>4690.4119916901</v>
      </c>
      <c r="V5" s="247">
        <v>4469.1636210541301</v>
      </c>
      <c r="W5" s="153">
        <v>-4.7170349007284298E-2</v>
      </c>
      <c r="X5" s="153">
        <v>5.6596432357645297E-2</v>
      </c>
      <c r="Y5" s="153">
        <v>5.8279326514100997E-2</v>
      </c>
    </row>
    <row r="6" spans="1:27">
      <c r="A6" s="144" t="s">
        <v>256</v>
      </c>
      <c r="B6" s="246">
        <v>3011.9650975628401</v>
      </c>
      <c r="C6" s="246">
        <v>3127.0364224273999</v>
      </c>
      <c r="D6" s="246">
        <v>3177.0990143068502</v>
      </c>
      <c r="E6" s="246">
        <v>3370.8959689452099</v>
      </c>
      <c r="F6" s="246">
        <v>3382.8983053961701</v>
      </c>
      <c r="G6" s="246">
        <v>3333.34865494521</v>
      </c>
      <c r="H6" s="246">
        <v>3255.57867946027</v>
      </c>
      <c r="I6" s="246">
        <v>3075.70982095617</v>
      </c>
      <c r="J6" s="246">
        <v>2791.5759754371602</v>
      </c>
      <c r="K6" s="246">
        <v>2601.4812090328801</v>
      </c>
      <c r="L6" s="246">
        <v>2577.0194210630102</v>
      </c>
      <c r="M6" s="246">
        <v>2552.6153883260299</v>
      </c>
      <c r="N6" s="246">
        <v>2547.9117551885201</v>
      </c>
      <c r="O6" s="246">
        <v>2522.1271052575298</v>
      </c>
      <c r="P6" s="246">
        <v>2428.76752682192</v>
      </c>
      <c r="Q6" s="246">
        <v>2266.83141875616</v>
      </c>
      <c r="R6" s="246">
        <v>2153.5261551366102</v>
      </c>
      <c r="S6" s="246">
        <v>1948.26317303836</v>
      </c>
      <c r="T6" s="246">
        <v>1833.29511392055</v>
      </c>
      <c r="U6" s="246">
        <v>1700.69823434521</v>
      </c>
      <c r="V6" s="247">
        <v>1705.3644602158499</v>
      </c>
      <c r="W6" s="153">
        <v>2.7437118334152598E-3</v>
      </c>
      <c r="X6" s="153">
        <v>-4.16135679307853E-2</v>
      </c>
      <c r="Y6" s="153">
        <v>2.2238499332235401E-2</v>
      </c>
    </row>
    <row r="7" spans="1:27">
      <c r="A7" s="144" t="s">
        <v>92</v>
      </c>
      <c r="B7" s="246">
        <v>5821.6040000000003</v>
      </c>
      <c r="C7" s="246">
        <v>5801.4009999999998</v>
      </c>
      <c r="D7" s="246">
        <v>5744.0780000000004</v>
      </c>
      <c r="E7" s="246">
        <v>5649.3</v>
      </c>
      <c r="F7" s="246">
        <v>5440.9679999999998</v>
      </c>
      <c r="G7" s="246">
        <v>5183.8220000000001</v>
      </c>
      <c r="H7" s="246">
        <v>5085.8639999999996</v>
      </c>
      <c r="I7" s="246">
        <v>5073.8999999999996</v>
      </c>
      <c r="J7" s="246">
        <v>4999.6710000000003</v>
      </c>
      <c r="K7" s="246">
        <v>5356.6959999999999</v>
      </c>
      <c r="L7" s="246">
        <v>5484.3990000000003</v>
      </c>
      <c r="M7" s="246">
        <v>5667.232</v>
      </c>
      <c r="N7" s="246">
        <v>6520.5860000000002</v>
      </c>
      <c r="O7" s="246">
        <v>7494.1210000000001</v>
      </c>
      <c r="P7" s="246">
        <v>8789.3889999999992</v>
      </c>
      <c r="Q7" s="246">
        <v>9446.4930000000004</v>
      </c>
      <c r="R7" s="246">
        <v>8851.5210000000006</v>
      </c>
      <c r="S7" s="246">
        <v>9371.3559999999998</v>
      </c>
      <c r="T7" s="246">
        <v>10964.088</v>
      </c>
      <c r="U7" s="246">
        <v>12248.022999999999</v>
      </c>
      <c r="V7" s="247">
        <v>11314.566999999999</v>
      </c>
      <c r="W7" s="153">
        <v>-7.6212789606943304E-2</v>
      </c>
      <c r="X7" s="153">
        <v>8.6217759831980906E-2</v>
      </c>
      <c r="Y7" s="153">
        <v>0.14754558133701501</v>
      </c>
    </row>
    <row r="8" spans="1:27" s="145" customFormat="1">
      <c r="A8" s="154" t="s">
        <v>257</v>
      </c>
      <c r="B8" s="248">
        <v>11029.317968855499</v>
      </c>
      <c r="C8" s="248">
        <v>11150.5672449759</v>
      </c>
      <c r="D8" s="248">
        <v>11281.4896708082</v>
      </c>
      <c r="E8" s="248">
        <v>11515.6689037707</v>
      </c>
      <c r="F8" s="248">
        <v>11387.2150885338</v>
      </c>
      <c r="G8" s="248">
        <v>11036.677559755501</v>
      </c>
      <c r="H8" s="248">
        <v>10996.9335693168</v>
      </c>
      <c r="I8" s="248">
        <v>10899.363433415199</v>
      </c>
      <c r="J8" s="248">
        <v>10506.800585938299</v>
      </c>
      <c r="K8" s="248">
        <v>10662.880267443599</v>
      </c>
      <c r="L8" s="248">
        <v>10910.535534152499</v>
      </c>
      <c r="M8" s="248">
        <v>11241.313931976099</v>
      </c>
      <c r="N8" s="248">
        <v>12318.812449953801</v>
      </c>
      <c r="O8" s="248">
        <v>13502.2266501379</v>
      </c>
      <c r="P8" s="248">
        <v>14975.6756793113</v>
      </c>
      <c r="Q8" s="248">
        <v>15576.276308434901</v>
      </c>
      <c r="R8" s="248">
        <v>14873.269489063799</v>
      </c>
      <c r="S8" s="248">
        <v>15535.8632183677</v>
      </c>
      <c r="T8" s="248">
        <v>17393.824419782501</v>
      </c>
      <c r="U8" s="248">
        <v>18639.133226035301</v>
      </c>
      <c r="V8" s="248">
        <v>17489.095081269999</v>
      </c>
      <c r="W8" s="156">
        <v>-6.1700194468214398E-2</v>
      </c>
      <c r="X8" s="156">
        <v>5.7438498842436597E-2</v>
      </c>
      <c r="Y8" s="156">
        <v>0.228063407183352</v>
      </c>
    </row>
    <row r="9" spans="1:27">
      <c r="B9" s="246"/>
      <c r="C9" s="246"/>
      <c r="D9" s="246"/>
      <c r="E9" s="246"/>
      <c r="F9" s="246"/>
      <c r="G9" s="246"/>
      <c r="H9" s="246"/>
      <c r="I9" s="246"/>
      <c r="J9" s="246"/>
      <c r="K9" s="246"/>
      <c r="L9" s="246"/>
      <c r="M9" s="246"/>
      <c r="N9" s="246"/>
      <c r="O9" s="246"/>
      <c r="P9" s="246"/>
      <c r="Q9" s="246"/>
      <c r="R9" s="246"/>
      <c r="S9" s="246"/>
      <c r="T9" s="246"/>
      <c r="U9" s="246"/>
      <c r="V9" s="247"/>
      <c r="W9" s="153"/>
      <c r="X9" s="153"/>
      <c r="Y9" s="153"/>
    </row>
    <row r="10" spans="1:27">
      <c r="A10" s="144" t="s">
        <v>258</v>
      </c>
      <c r="B10" s="246">
        <v>775.86852748620697</v>
      </c>
      <c r="C10" s="246">
        <v>812.953364158662</v>
      </c>
      <c r="D10" s="246">
        <v>801.66311503171596</v>
      </c>
      <c r="E10" s="246">
        <v>782.81421197578698</v>
      </c>
      <c r="F10" s="246">
        <v>733.44906040917999</v>
      </c>
      <c r="G10" s="246">
        <v>705.01961869623403</v>
      </c>
      <c r="H10" s="246">
        <v>697.917659477695</v>
      </c>
      <c r="I10" s="246">
        <v>689.11608099655996</v>
      </c>
      <c r="J10" s="246">
        <v>679.44019015848005</v>
      </c>
      <c r="K10" s="246">
        <v>603.68457624346297</v>
      </c>
      <c r="L10" s="246">
        <v>589.33351737068699</v>
      </c>
      <c r="M10" s="246">
        <v>553.43229381627395</v>
      </c>
      <c r="N10" s="246">
        <v>549.38919950391096</v>
      </c>
      <c r="O10" s="246">
        <v>539.94037346191396</v>
      </c>
      <c r="P10" s="246">
        <v>532.12963338213603</v>
      </c>
      <c r="Q10" s="246">
        <v>532.43881470041902</v>
      </c>
      <c r="R10" s="246">
        <v>510.54396621403703</v>
      </c>
      <c r="S10" s="246">
        <v>479.63302349420098</v>
      </c>
      <c r="T10" s="246">
        <v>489.48882794858599</v>
      </c>
      <c r="U10" s="246">
        <v>508.64545110690102</v>
      </c>
      <c r="V10" s="247">
        <v>480.40417754675701</v>
      </c>
      <c r="W10" s="153">
        <v>-5.5522512781125799E-2</v>
      </c>
      <c r="X10" s="153">
        <v>-1.6984176943072599E-2</v>
      </c>
      <c r="Y10" s="153">
        <v>6.2646245015710198E-3</v>
      </c>
    </row>
    <row r="11" spans="1:27">
      <c r="A11" s="144" t="s">
        <v>259</v>
      </c>
      <c r="B11" s="246">
        <v>1235</v>
      </c>
      <c r="C11" s="246">
        <v>1297</v>
      </c>
      <c r="D11" s="246">
        <v>1454</v>
      </c>
      <c r="E11" s="246">
        <v>1499</v>
      </c>
      <c r="F11" s="246">
        <v>1481</v>
      </c>
      <c r="G11" s="246">
        <v>1633.5758605061601</v>
      </c>
      <c r="H11" s="246">
        <v>1722.7294129223901</v>
      </c>
      <c r="I11" s="246">
        <v>1747.9923185443699</v>
      </c>
      <c r="J11" s="246">
        <v>1812.2245685151099</v>
      </c>
      <c r="K11" s="246">
        <v>1950.3604431398401</v>
      </c>
      <c r="L11" s="246">
        <v>2054.66424469391</v>
      </c>
      <c r="M11" s="246">
        <v>2105.3955715889201</v>
      </c>
      <c r="N11" s="246">
        <v>2061.2219866566102</v>
      </c>
      <c r="O11" s="246">
        <v>2023.87176545136</v>
      </c>
      <c r="P11" s="246">
        <v>2254.5974464963701</v>
      </c>
      <c r="Q11" s="246">
        <v>2437.4403492606898</v>
      </c>
      <c r="R11" s="246">
        <v>2509.9712150795299</v>
      </c>
      <c r="S11" s="246">
        <v>2621.71996542541</v>
      </c>
      <c r="T11" s="246">
        <v>2586.6232522836799</v>
      </c>
      <c r="U11" s="246">
        <v>2787.7577346119501</v>
      </c>
      <c r="V11" s="247">
        <v>2939.9503765324298</v>
      </c>
      <c r="W11" s="153">
        <v>5.4593209456797402E-2</v>
      </c>
      <c r="X11" s="153">
        <v>3.6368048090984303E-2</v>
      </c>
      <c r="Y11" s="153">
        <v>3.8337895511817099E-2</v>
      </c>
    </row>
    <row r="12" spans="1:27">
      <c r="A12" s="144" t="s">
        <v>261</v>
      </c>
      <c r="B12" s="246">
        <v>687</v>
      </c>
      <c r="C12" s="246">
        <v>604</v>
      </c>
      <c r="D12" s="246">
        <v>578</v>
      </c>
      <c r="E12" s="246">
        <v>541</v>
      </c>
      <c r="F12" s="246">
        <v>528.29</v>
      </c>
      <c r="G12" s="246">
        <v>526.16181917808206</v>
      </c>
      <c r="H12" s="246">
        <v>527.40872602739705</v>
      </c>
      <c r="I12" s="246">
        <v>531.09392328767103</v>
      </c>
      <c r="J12" s="246">
        <v>587.65827049180302</v>
      </c>
      <c r="K12" s="246">
        <v>670.60323561643804</v>
      </c>
      <c r="L12" s="246">
        <v>785.8646</v>
      </c>
      <c r="M12" s="246">
        <v>915.26471506849305</v>
      </c>
      <c r="N12" s="246">
        <v>944.11922677595601</v>
      </c>
      <c r="O12" s="246">
        <v>1009.87169580658</v>
      </c>
      <c r="P12" s="246">
        <v>990.37905113339002</v>
      </c>
      <c r="Q12" s="246">
        <v>1005.57443561644</v>
      </c>
      <c r="R12" s="246">
        <v>885.89843355191294</v>
      </c>
      <c r="S12" s="246">
        <v>854.03994969315102</v>
      </c>
      <c r="T12" s="246">
        <v>865.48098315043603</v>
      </c>
      <c r="U12" s="246">
        <v>885.82972571780795</v>
      </c>
      <c r="V12" s="247">
        <v>781.352676693989</v>
      </c>
      <c r="W12" s="153">
        <v>-0.117942586470734</v>
      </c>
      <c r="X12" s="153">
        <v>2.8225713917510199E-2</v>
      </c>
      <c r="Y12" s="153">
        <v>1.01890894200412E-2</v>
      </c>
    </row>
    <row r="13" spans="1:27">
      <c r="A13" s="144" t="s">
        <v>262</v>
      </c>
      <c r="B13" s="246">
        <v>400</v>
      </c>
      <c r="C13" s="246">
        <v>407</v>
      </c>
      <c r="D13" s="246">
        <v>392</v>
      </c>
      <c r="E13" s="246">
        <v>418</v>
      </c>
      <c r="F13" s="246">
        <v>526</v>
      </c>
      <c r="G13" s="246">
        <v>532</v>
      </c>
      <c r="H13" s="246">
        <v>535.67961745205503</v>
      </c>
      <c r="I13" s="246">
        <v>511.08807452054799</v>
      </c>
      <c r="J13" s="246">
        <v>504.71857923497299</v>
      </c>
      <c r="K13" s="246">
        <v>486.065753424658</v>
      </c>
      <c r="L13" s="246">
        <v>486.08701013698601</v>
      </c>
      <c r="M13" s="246">
        <v>499.60800101369898</v>
      </c>
      <c r="N13" s="246">
        <v>503.61553559289598</v>
      </c>
      <c r="O13" s="246">
        <v>526.35356052054794</v>
      </c>
      <c r="P13" s="246">
        <v>556.55390287123305</v>
      </c>
      <c r="Q13" s="246">
        <v>543.09486060274003</v>
      </c>
      <c r="R13" s="246">
        <v>548.39183265027305</v>
      </c>
      <c r="S13" s="246">
        <v>531.31257290410997</v>
      </c>
      <c r="T13" s="246">
        <v>517.23964729589102</v>
      </c>
      <c r="U13" s="246">
        <v>531.00296761369896</v>
      </c>
      <c r="V13" s="247">
        <v>479.37082390710401</v>
      </c>
      <c r="W13" s="153">
        <v>-9.7235132109764394E-2</v>
      </c>
      <c r="X13" s="153">
        <v>8.8815792451342208E-3</v>
      </c>
      <c r="Y13" s="153">
        <v>6.25114923879788E-3</v>
      </c>
    </row>
    <row r="14" spans="1:27">
      <c r="A14" s="144" t="s">
        <v>263</v>
      </c>
      <c r="B14" s="246">
        <v>95.331721311475405</v>
      </c>
      <c r="C14" s="246">
        <v>93.132419178082202</v>
      </c>
      <c r="D14" s="246">
        <v>92.773523287671196</v>
      </c>
      <c r="E14" s="246">
        <v>87.322235616438405</v>
      </c>
      <c r="F14" s="246">
        <v>84.883139344262304</v>
      </c>
      <c r="G14" s="246">
        <v>92.845893150684901</v>
      </c>
      <c r="H14" s="246">
        <v>95.851482191780804</v>
      </c>
      <c r="I14" s="246">
        <v>94.679005479452101</v>
      </c>
      <c r="J14" s="246">
        <v>97.626724043715896</v>
      </c>
      <c r="K14" s="246">
        <v>117.26427945205501</v>
      </c>
      <c r="L14" s="246">
        <v>122.78345479452101</v>
      </c>
      <c r="M14" s="246">
        <v>116.6096</v>
      </c>
      <c r="N14" s="246">
        <v>111.73408743169399</v>
      </c>
      <c r="O14" s="246">
        <v>117.600076712329</v>
      </c>
      <c r="P14" s="246">
        <v>121.381556221133</v>
      </c>
      <c r="Q14" s="246">
        <v>103.6658201019</v>
      </c>
      <c r="R14" s="246">
        <v>90.860654356231805</v>
      </c>
      <c r="S14" s="246">
        <v>87.978163830376602</v>
      </c>
      <c r="T14" s="246">
        <v>91.6722010555401</v>
      </c>
      <c r="U14" s="246">
        <v>95.386908523002305</v>
      </c>
      <c r="V14" s="247">
        <v>77.358650273224001</v>
      </c>
      <c r="W14" s="153">
        <v>-0.189001389487644</v>
      </c>
      <c r="X14" s="153">
        <v>-2.0437156054825399E-2</v>
      </c>
      <c r="Y14" s="153">
        <v>1.00878160216027E-3</v>
      </c>
    </row>
    <row r="15" spans="1:27">
      <c r="A15" s="144" t="s">
        <v>264</v>
      </c>
      <c r="B15" s="246">
        <v>119.10651912568299</v>
      </c>
      <c r="C15" s="246">
        <v>113.42047945205501</v>
      </c>
      <c r="D15" s="246">
        <v>130.64263013698601</v>
      </c>
      <c r="E15" s="246">
        <v>134.770939726027</v>
      </c>
      <c r="F15" s="246">
        <v>122.895775956284</v>
      </c>
      <c r="G15" s="246">
        <v>144.425339726027</v>
      </c>
      <c r="H15" s="246">
        <v>143.450180821918</v>
      </c>
      <c r="I15" s="246">
        <v>121.264520547945</v>
      </c>
      <c r="J15" s="246">
        <v>114.278724043716</v>
      </c>
      <c r="K15" s="246">
        <v>106.756134246575</v>
      </c>
      <c r="L15" s="246">
        <v>98.182345205479507</v>
      </c>
      <c r="M15" s="246">
        <v>91.918945205479403</v>
      </c>
      <c r="N15" s="246">
        <v>81.734825136612002</v>
      </c>
      <c r="O15" s="246">
        <v>81.156895890410993</v>
      </c>
      <c r="P15" s="246">
        <v>81.261860273972601</v>
      </c>
      <c r="Q15" s="246">
        <v>78.629786301369904</v>
      </c>
      <c r="R15" s="246">
        <v>71.486442622950804</v>
      </c>
      <c r="S15" s="246">
        <v>71.823820206308795</v>
      </c>
      <c r="T15" s="246">
        <v>63.494622946</v>
      </c>
      <c r="U15" s="246">
        <v>58.851349878956903</v>
      </c>
      <c r="V15" s="247">
        <v>56.6259906098635</v>
      </c>
      <c r="W15" s="153">
        <v>-3.7813223888159997E-2</v>
      </c>
      <c r="X15" s="153">
        <v>-5.7814624328638098E-2</v>
      </c>
      <c r="Y15" s="153">
        <v>7.3842107288035698E-4</v>
      </c>
    </row>
    <row r="16" spans="1:27">
      <c r="A16" s="144" t="s">
        <v>265</v>
      </c>
      <c r="B16" s="246">
        <v>2936.47976256831</v>
      </c>
      <c r="C16" s="246">
        <v>2996.4060418504801</v>
      </c>
      <c r="D16" s="246">
        <v>2796.2983521917799</v>
      </c>
      <c r="E16" s="246">
        <v>2722.95148712329</v>
      </c>
      <c r="F16" s="246">
        <v>3143.7158175435902</v>
      </c>
      <c r="G16" s="246">
        <v>3139.3406753424701</v>
      </c>
      <c r="H16" s="246">
        <v>3162.8904109588998</v>
      </c>
      <c r="I16" s="246">
        <v>3061.8356164383599</v>
      </c>
      <c r="J16" s="246">
        <v>3063.58469945355</v>
      </c>
      <c r="K16" s="246">
        <v>2879.22191780822</v>
      </c>
      <c r="L16" s="246">
        <v>2694.7260273972602</v>
      </c>
      <c r="M16" s="246">
        <v>2623.17808219178</v>
      </c>
      <c r="N16" s="246">
        <v>2579.85519125683</v>
      </c>
      <c r="O16" s="246">
        <v>2564.3561643835601</v>
      </c>
      <c r="P16" s="246">
        <v>2578.4931506849298</v>
      </c>
      <c r="Q16" s="246">
        <v>2513.8629999999998</v>
      </c>
      <c r="R16" s="246">
        <v>2242</v>
      </c>
      <c r="S16" s="246">
        <v>1992.0427999999999</v>
      </c>
      <c r="T16" s="246">
        <v>1386.2543206228099</v>
      </c>
      <c r="U16" s="246">
        <v>838.67430003501704</v>
      </c>
      <c r="V16" s="247">
        <v>488.03668282541503</v>
      </c>
      <c r="W16" s="153">
        <v>-0.41808556336466002</v>
      </c>
      <c r="X16" s="153">
        <v>-0.11604161551752699</v>
      </c>
      <c r="Y16" s="153">
        <v>6.3641548175254496E-3</v>
      </c>
    </row>
    <row r="17" spans="1:25">
      <c r="A17" s="144" t="s">
        <v>389</v>
      </c>
      <c r="B17" s="246">
        <v>115.972677595628</v>
      </c>
      <c r="C17" s="246">
        <v>122.28189041095899</v>
      </c>
      <c r="D17" s="246">
        <v>137.57472602739699</v>
      </c>
      <c r="E17" s="246">
        <v>139.16430136986301</v>
      </c>
      <c r="F17" s="246">
        <v>132.00160874997101</v>
      </c>
      <c r="G17" s="246">
        <v>128.87908910361401</v>
      </c>
      <c r="H17" s="246">
        <v>127.30030270057701</v>
      </c>
      <c r="I17" s="246">
        <v>129.05505529810699</v>
      </c>
      <c r="J17" s="246">
        <v>128.79370348238501</v>
      </c>
      <c r="K17" s="246">
        <v>120.54462943649099</v>
      </c>
      <c r="L17" s="246">
        <v>125.123721876872</v>
      </c>
      <c r="M17" s="246">
        <v>125.50433011367301</v>
      </c>
      <c r="N17" s="246">
        <v>131.03891699348401</v>
      </c>
      <c r="O17" s="246">
        <v>135.07703761193599</v>
      </c>
      <c r="P17" s="246">
        <v>140.28028648629399</v>
      </c>
      <c r="Q17" s="246">
        <v>132.576748501862</v>
      </c>
      <c r="R17" s="246">
        <v>122.41296031347299</v>
      </c>
      <c r="S17" s="246">
        <v>118.386090682956</v>
      </c>
      <c r="T17" s="246">
        <v>113.638299747429</v>
      </c>
      <c r="U17" s="246">
        <v>109.026988489481</v>
      </c>
      <c r="V17" s="247">
        <v>171.45719827718</v>
      </c>
      <c r="W17" s="153">
        <v>0.57261243892582403</v>
      </c>
      <c r="X17" s="153">
        <v>-9.9922029462672403E-3</v>
      </c>
      <c r="Y17" s="153">
        <v>2.2358568378465101E-3</v>
      </c>
    </row>
    <row r="18" spans="1:25" s="145" customFormat="1">
      <c r="A18" s="154" t="s">
        <v>268</v>
      </c>
      <c r="B18" s="248">
        <v>6364.7592080873001</v>
      </c>
      <c r="C18" s="248">
        <v>6446.1941950502296</v>
      </c>
      <c r="D18" s="248">
        <v>6382.95234667555</v>
      </c>
      <c r="E18" s="248">
        <v>6325.0231758113996</v>
      </c>
      <c r="F18" s="248">
        <v>6752.2354020032899</v>
      </c>
      <c r="G18" s="248">
        <v>6902.2482957032698</v>
      </c>
      <c r="H18" s="248">
        <v>7013.2277925527096</v>
      </c>
      <c r="I18" s="248">
        <v>6886.1245951130204</v>
      </c>
      <c r="J18" s="248">
        <v>6988.3254594237296</v>
      </c>
      <c r="K18" s="248">
        <v>6934.5009693677403</v>
      </c>
      <c r="L18" s="248">
        <v>6956.7649214757103</v>
      </c>
      <c r="M18" s="248">
        <v>7030.9115389983199</v>
      </c>
      <c r="N18" s="248">
        <v>6962.7089693479902</v>
      </c>
      <c r="O18" s="248">
        <v>6998.2275698386402</v>
      </c>
      <c r="P18" s="248">
        <v>7255.0768875494596</v>
      </c>
      <c r="Q18" s="248">
        <v>7347.2838150854204</v>
      </c>
      <c r="R18" s="248">
        <v>6981.5655047884002</v>
      </c>
      <c r="S18" s="248">
        <v>6756.9363862365099</v>
      </c>
      <c r="T18" s="248">
        <v>6113.8921550503801</v>
      </c>
      <c r="U18" s="248">
        <v>5815.1754259768104</v>
      </c>
      <c r="V18" s="248">
        <v>5474.5565766659602</v>
      </c>
      <c r="W18" s="156">
        <v>-5.85741313648575E-2</v>
      </c>
      <c r="X18" s="156">
        <v>-1.74497720548955E-2</v>
      </c>
      <c r="Y18" s="156">
        <v>7.1389973002639801E-2</v>
      </c>
    </row>
    <row r="19" spans="1:25">
      <c r="B19" s="246"/>
      <c r="C19" s="246"/>
      <c r="D19" s="246"/>
      <c r="E19" s="246"/>
      <c r="F19" s="246"/>
      <c r="G19" s="246"/>
      <c r="H19" s="246"/>
      <c r="I19" s="246"/>
      <c r="J19" s="246"/>
      <c r="K19" s="246"/>
      <c r="L19" s="246"/>
      <c r="M19" s="246"/>
      <c r="N19" s="246"/>
      <c r="O19" s="246"/>
      <c r="P19" s="246"/>
      <c r="Q19" s="246"/>
      <c r="R19" s="246"/>
      <c r="S19" s="246"/>
      <c r="T19" s="246"/>
      <c r="U19" s="246"/>
      <c r="V19" s="247"/>
      <c r="W19" s="153"/>
      <c r="X19" s="153"/>
      <c r="Y19" s="153"/>
    </row>
    <row r="20" spans="1:25">
      <c r="A20" s="144" t="s">
        <v>276</v>
      </c>
      <c r="B20" s="246">
        <v>363</v>
      </c>
      <c r="C20" s="246">
        <v>348</v>
      </c>
      <c r="D20" s="246">
        <v>371</v>
      </c>
      <c r="E20" s="246">
        <v>368</v>
      </c>
      <c r="F20" s="246">
        <v>390</v>
      </c>
      <c r="G20" s="246">
        <v>379.97549780821902</v>
      </c>
      <c r="H20" s="246">
        <v>345.53852986301399</v>
      </c>
      <c r="I20" s="246">
        <v>311.27309317808198</v>
      </c>
      <c r="J20" s="246">
        <v>287.22854598360698</v>
      </c>
      <c r="K20" s="246">
        <v>264.775214219178</v>
      </c>
      <c r="L20" s="246">
        <v>249.459600657534</v>
      </c>
      <c r="M20" s="246">
        <v>224.507517260274</v>
      </c>
      <c r="N20" s="246">
        <v>204.23533494535499</v>
      </c>
      <c r="O20" s="246">
        <v>178.17798887671199</v>
      </c>
      <c r="P20" s="246">
        <v>166.84044769862999</v>
      </c>
      <c r="Q20" s="246">
        <v>157.79915583561601</v>
      </c>
      <c r="R20" s="246">
        <v>141.70371928961799</v>
      </c>
      <c r="S20" s="246">
        <v>138.24625432876701</v>
      </c>
      <c r="T20" s="246">
        <v>115.876702410959</v>
      </c>
      <c r="U20" s="246">
        <v>102.956390849315</v>
      </c>
      <c r="V20" s="247">
        <v>72.034563387978096</v>
      </c>
      <c r="W20" s="153">
        <v>-0.30033907760610501</v>
      </c>
      <c r="X20" s="153">
        <v>-9.0133661385641398E-2</v>
      </c>
      <c r="Y20" s="153">
        <v>9.3935380217707995E-4</v>
      </c>
    </row>
    <row r="21" spans="1:25">
      <c r="A21" s="144" t="s">
        <v>285</v>
      </c>
      <c r="B21" s="246">
        <v>94.906133879781393</v>
      </c>
      <c r="C21" s="246">
        <v>85.668610958904097</v>
      </c>
      <c r="D21" s="246">
        <v>114.76688219178099</v>
      </c>
      <c r="E21" s="246">
        <v>115.56920547945199</v>
      </c>
      <c r="F21" s="246">
        <v>113.162595628415</v>
      </c>
      <c r="G21" s="246">
        <v>126.78149589041099</v>
      </c>
      <c r="H21" s="246">
        <v>119.68302739726001</v>
      </c>
      <c r="I21" s="246">
        <v>121.57762023411</v>
      </c>
      <c r="J21" s="246">
        <v>108.33095053442599</v>
      </c>
      <c r="K21" s="246">
        <v>94.862961262328795</v>
      </c>
      <c r="L21" s="246">
        <v>105.94095080274001</v>
      </c>
      <c r="M21" s="246">
        <v>110.099632486301</v>
      </c>
      <c r="N21" s="246">
        <v>111.649457903689</v>
      </c>
      <c r="O21" s="246">
        <v>114.130731379726</v>
      </c>
      <c r="P21" s="246">
        <v>119.58890892411</v>
      </c>
      <c r="Q21" s="246">
        <v>113.467557267351</v>
      </c>
      <c r="R21" s="246">
        <v>77.777254811371606</v>
      </c>
      <c r="S21" s="246">
        <v>86.042492460274005</v>
      </c>
      <c r="T21" s="246">
        <v>97.159476885753406</v>
      </c>
      <c r="U21" s="246">
        <v>88.746148552054805</v>
      </c>
      <c r="V21" s="247">
        <v>112.213096099727</v>
      </c>
      <c r="W21" s="153">
        <v>0.26442778566223901</v>
      </c>
      <c r="X21" s="153">
        <v>-6.6431665878359299E-3</v>
      </c>
      <c r="Y21" s="153">
        <v>1.46329475071035E-3</v>
      </c>
    </row>
    <row r="22" spans="1:25">
      <c r="A22" s="144" t="s">
        <v>291</v>
      </c>
      <c r="B22" s="246">
        <v>3206.98416260661</v>
      </c>
      <c r="C22" s="246">
        <v>3214.6306663866999</v>
      </c>
      <c r="D22" s="246">
        <v>3118.1957298695602</v>
      </c>
      <c r="E22" s="246">
        <v>3030.1588031577598</v>
      </c>
      <c r="F22" s="246">
        <v>2946.4614992510301</v>
      </c>
      <c r="G22" s="246">
        <v>2689.7711855636599</v>
      </c>
      <c r="H22" s="246">
        <v>2484.94868563</v>
      </c>
      <c r="I22" s="246">
        <v>2264.4650739149001</v>
      </c>
      <c r="J22" s="246">
        <v>2175.0078938445999</v>
      </c>
      <c r="K22" s="246">
        <v>2057.6984020965001</v>
      </c>
      <c r="L22" s="246">
        <v>1871.20223939329</v>
      </c>
      <c r="M22" s="246">
        <v>1758.44895518662</v>
      </c>
      <c r="N22" s="246">
        <v>1611.5535006749501</v>
      </c>
      <c r="O22" s="246">
        <v>1532.34721558568</v>
      </c>
      <c r="P22" s="246">
        <v>1562.3168368885499</v>
      </c>
      <c r="Q22" s="246">
        <v>1608.1510496584999</v>
      </c>
      <c r="R22" s="246">
        <v>1647.48657078465</v>
      </c>
      <c r="S22" s="246">
        <v>1619.5945934670001</v>
      </c>
      <c r="T22" s="246">
        <v>1516.1561915571599</v>
      </c>
      <c r="U22" s="246">
        <v>1437.38008587689</v>
      </c>
      <c r="V22" s="247">
        <v>1713.31732826039</v>
      </c>
      <c r="W22" s="153">
        <v>0.19197235657759901</v>
      </c>
      <c r="X22" s="153">
        <v>-3.5240663134140003E-2</v>
      </c>
      <c r="Y22" s="153">
        <v>2.2342207281370999E-2</v>
      </c>
    </row>
    <row r="23" spans="1:25">
      <c r="A23" s="144" t="s">
        <v>294</v>
      </c>
      <c r="B23" s="246">
        <v>123.97655737704901</v>
      </c>
      <c r="C23" s="246">
        <v>123.678383561644</v>
      </c>
      <c r="D23" s="246">
        <v>119.54273972602699</v>
      </c>
      <c r="E23" s="246">
        <v>116.271260273973</v>
      </c>
      <c r="F23" s="246">
        <v>112.075464480874</v>
      </c>
      <c r="G23" s="246">
        <v>107.300410958904</v>
      </c>
      <c r="H23" s="246">
        <v>98.288410958904095</v>
      </c>
      <c r="I23" s="246">
        <v>93.453205479452095</v>
      </c>
      <c r="J23" s="246">
        <v>93.197868852458996</v>
      </c>
      <c r="K23" s="246">
        <v>90.243452054794503</v>
      </c>
      <c r="L23" s="246">
        <v>85.758027397260307</v>
      </c>
      <c r="M23" s="246">
        <v>83.844520547945194</v>
      </c>
      <c r="N23" s="246">
        <v>79.203825136611997</v>
      </c>
      <c r="O23" s="246">
        <v>83.186109589041095</v>
      </c>
      <c r="P23" s="246">
        <v>81.540082191780797</v>
      </c>
      <c r="Q23" s="246">
        <v>80.284986301369898</v>
      </c>
      <c r="R23" s="246">
        <v>75.633497267759594</v>
      </c>
      <c r="S23" s="246">
        <v>72.795561643835597</v>
      </c>
      <c r="T23" s="246">
        <v>71.725643835616395</v>
      </c>
      <c r="U23" s="246">
        <v>70.779178082191805</v>
      </c>
      <c r="V23" s="247">
        <v>68.431284153005507</v>
      </c>
      <c r="W23" s="153">
        <v>-3.3172099377303303E-2</v>
      </c>
      <c r="X23" s="153">
        <v>-2.40018790831776E-2</v>
      </c>
      <c r="Y23" s="153">
        <v>8.9236588567584397E-4</v>
      </c>
    </row>
    <row r="24" spans="1:25">
      <c r="A24" s="144" t="s">
        <v>302</v>
      </c>
      <c r="B24" s="246">
        <v>2478.5685147540999</v>
      </c>
      <c r="C24" s="246">
        <v>2289.5961386301401</v>
      </c>
      <c r="D24" s="246">
        <v>2272.1393736986302</v>
      </c>
      <c r="E24" s="246">
        <v>2073.6659539726002</v>
      </c>
      <c r="F24" s="246">
        <v>1853.76116065574</v>
      </c>
      <c r="G24" s="246">
        <v>1649.58865643836</v>
      </c>
      <c r="H24" s="246">
        <v>1490.47147232877</v>
      </c>
      <c r="I24" s="246">
        <v>1498.48007178082</v>
      </c>
      <c r="J24" s="246">
        <v>1390.4712295081999</v>
      </c>
      <c r="K24" s="246">
        <v>1332.2865945205499</v>
      </c>
      <c r="L24" s="246">
        <v>1233.6050712328799</v>
      </c>
      <c r="M24" s="246">
        <v>1027.9261430137001</v>
      </c>
      <c r="N24" s="246">
        <v>885.47621311475405</v>
      </c>
      <c r="O24" s="246">
        <v>810.36577972602799</v>
      </c>
      <c r="P24" s="246">
        <v>791.149103013699</v>
      </c>
      <c r="Q24" s="246">
        <v>903.23102958904099</v>
      </c>
      <c r="R24" s="246">
        <v>933.27482478688501</v>
      </c>
      <c r="S24" s="246">
        <v>913.47338431232902</v>
      </c>
      <c r="T24" s="246">
        <v>1002.17161158904</v>
      </c>
      <c r="U24" s="246">
        <v>1019.24447439417</v>
      </c>
      <c r="V24" s="247">
        <v>947.05323033191905</v>
      </c>
      <c r="W24" s="153">
        <v>-7.0828192721043098E-2</v>
      </c>
      <c r="X24" s="153">
        <v>-2.6428009629208001E-2</v>
      </c>
      <c r="Y24" s="153">
        <v>1.2349877766106399E-2</v>
      </c>
    </row>
    <row r="25" spans="1:25">
      <c r="A25" s="144" t="s">
        <v>303</v>
      </c>
      <c r="B25" s="246">
        <v>390.71857390710397</v>
      </c>
      <c r="C25" s="246">
        <v>386.08897991780799</v>
      </c>
      <c r="D25" s="246">
        <v>399.80100641095902</v>
      </c>
      <c r="E25" s="246">
        <v>406.426982027397</v>
      </c>
      <c r="F25" s="246">
        <v>397.40708825136602</v>
      </c>
      <c r="G25" s="246">
        <v>379.12880006027399</v>
      </c>
      <c r="H25" s="246">
        <v>371.29900964383597</v>
      </c>
      <c r="I25" s="246">
        <v>371.15775334821399</v>
      </c>
      <c r="J25" s="246">
        <v>350.57646768304602</v>
      </c>
      <c r="K25" s="246">
        <v>331.27238482891403</v>
      </c>
      <c r="L25" s="246">
        <v>318.94696642103401</v>
      </c>
      <c r="M25" s="246">
        <v>316.19893467016101</v>
      </c>
      <c r="N25" s="246">
        <v>317.22897237831802</v>
      </c>
      <c r="O25" s="246">
        <v>327.27166048484298</v>
      </c>
      <c r="P25" s="246">
        <v>324.02329965460098</v>
      </c>
      <c r="Q25" s="246">
        <v>316.921200334915</v>
      </c>
      <c r="R25" s="246">
        <v>296.97672575009301</v>
      </c>
      <c r="S25" s="246">
        <v>284.22610713315299</v>
      </c>
      <c r="T25" s="246">
        <v>288.838148241368</v>
      </c>
      <c r="U25" s="246">
        <v>285.58286771929602</v>
      </c>
      <c r="V25" s="247">
        <v>276.98418498533198</v>
      </c>
      <c r="W25" s="153">
        <v>-3.0109238704109802E-2</v>
      </c>
      <c r="X25" s="153">
        <v>-1.47312880627005E-2</v>
      </c>
      <c r="Y25" s="153">
        <v>3.6119625784018202E-3</v>
      </c>
    </row>
    <row r="26" spans="1:25">
      <c r="A26" s="154" t="s">
        <v>304</v>
      </c>
      <c r="B26" s="248">
        <v>6658.1539425246501</v>
      </c>
      <c r="C26" s="248">
        <v>6447.6627794551896</v>
      </c>
      <c r="D26" s="248">
        <v>6395.4457318969598</v>
      </c>
      <c r="E26" s="248">
        <v>6110.0922049111896</v>
      </c>
      <c r="F26" s="248">
        <v>5812.8678082674196</v>
      </c>
      <c r="G26" s="248">
        <v>5332.54604671982</v>
      </c>
      <c r="H26" s="248">
        <v>4910.2291358217799</v>
      </c>
      <c r="I26" s="248">
        <v>4660.40681793558</v>
      </c>
      <c r="J26" s="248">
        <v>4404.8129564063402</v>
      </c>
      <c r="K26" s="248">
        <v>4171.1390089822698</v>
      </c>
      <c r="L26" s="248">
        <v>3864.9128559047399</v>
      </c>
      <c r="M26" s="248">
        <v>3521.0257031649999</v>
      </c>
      <c r="N26" s="248">
        <v>3209.3473041536699</v>
      </c>
      <c r="O26" s="248">
        <v>3045.4794856420299</v>
      </c>
      <c r="P26" s="248">
        <v>3045.4586783713698</v>
      </c>
      <c r="Q26" s="248">
        <v>3179.8549789867998</v>
      </c>
      <c r="R26" s="248">
        <v>3172.8525926903799</v>
      </c>
      <c r="S26" s="248">
        <v>3114.3783933453601</v>
      </c>
      <c r="T26" s="248">
        <v>3091.9277745199001</v>
      </c>
      <c r="U26" s="248">
        <v>3004.6891454739098</v>
      </c>
      <c r="V26" s="248">
        <v>3190.0336872183502</v>
      </c>
      <c r="W26" s="166">
        <v>6.1685097116826598E-2</v>
      </c>
      <c r="X26" s="166">
        <v>-3.2269367390847299E-2</v>
      </c>
      <c r="Y26" s="166">
        <v>4.1599062064442603E-2</v>
      </c>
    </row>
    <row r="27" spans="1:25">
      <c r="B27" s="246"/>
      <c r="C27" s="246"/>
      <c r="D27" s="246"/>
      <c r="E27" s="246"/>
      <c r="F27" s="246"/>
      <c r="G27" s="246"/>
      <c r="H27" s="246"/>
      <c r="I27" s="246"/>
      <c r="J27" s="246"/>
      <c r="K27" s="246"/>
      <c r="L27" s="246"/>
      <c r="M27" s="246"/>
      <c r="N27" s="246"/>
      <c r="O27" s="246"/>
      <c r="P27" s="246"/>
      <c r="Q27" s="246"/>
      <c r="R27" s="246"/>
      <c r="S27" s="246"/>
      <c r="T27" s="246"/>
      <c r="U27" s="246"/>
      <c r="V27" s="247"/>
      <c r="W27" s="153"/>
      <c r="X27" s="153"/>
      <c r="Y27" s="153"/>
    </row>
    <row r="28" spans="1:25">
      <c r="A28" s="144" t="s">
        <v>305</v>
      </c>
      <c r="B28" s="246">
        <v>281.18497267759602</v>
      </c>
      <c r="C28" s="246">
        <v>300.15534246575299</v>
      </c>
      <c r="D28" s="246">
        <v>307.03958904109601</v>
      </c>
      <c r="E28" s="246">
        <v>307.93397260274003</v>
      </c>
      <c r="F28" s="246">
        <v>308.65368852459</v>
      </c>
      <c r="G28" s="246">
        <v>444.918602739726</v>
      </c>
      <c r="H28" s="246">
        <v>646.16668493150701</v>
      </c>
      <c r="I28" s="246">
        <v>855.56257534246595</v>
      </c>
      <c r="J28" s="246">
        <v>894.51475409836098</v>
      </c>
      <c r="K28" s="246">
        <v>1014.25035616438</v>
      </c>
      <c r="L28" s="246">
        <v>1023.25789041096</v>
      </c>
      <c r="M28" s="246">
        <v>918.79695890411006</v>
      </c>
      <c r="N28" s="246">
        <v>871.89743169398901</v>
      </c>
      <c r="O28" s="246">
        <v>876.988479452055</v>
      </c>
      <c r="P28" s="246">
        <v>849.02135616438397</v>
      </c>
      <c r="Q28" s="246">
        <v>840.02445205479501</v>
      </c>
      <c r="R28" s="246">
        <v>826.39722677595603</v>
      </c>
      <c r="S28" s="246">
        <v>781.40854794520601</v>
      </c>
      <c r="T28" s="246">
        <v>783.32899999999995</v>
      </c>
      <c r="U28" s="246">
        <v>761.60684931506796</v>
      </c>
      <c r="V28" s="247">
        <v>701.92550546448103</v>
      </c>
      <c r="W28" s="153">
        <v>-7.8362404309074193E-2</v>
      </c>
      <c r="X28" s="153">
        <v>-2.82410097150173E-2</v>
      </c>
      <c r="Y28" s="153">
        <v>9.1533336414053902E-3</v>
      </c>
    </row>
    <row r="29" spans="1:25">
      <c r="A29" s="144" t="s">
        <v>307</v>
      </c>
      <c r="B29" s="246">
        <v>740.20792349726798</v>
      </c>
      <c r="C29" s="246">
        <v>841.49024657534301</v>
      </c>
      <c r="D29" s="246">
        <v>992.57799999999997</v>
      </c>
      <c r="E29" s="246">
        <v>1080.6377726027399</v>
      </c>
      <c r="F29" s="246">
        <v>1247.8088743169401</v>
      </c>
      <c r="G29" s="246">
        <v>1294.32867123288</v>
      </c>
      <c r="H29" s="246">
        <v>1367.8913671232899</v>
      </c>
      <c r="I29" s="246">
        <v>1413.2783808219201</v>
      </c>
      <c r="J29" s="246">
        <v>1483.4672295082</v>
      </c>
      <c r="K29" s="246">
        <v>1609.1054958904101</v>
      </c>
      <c r="L29" s="246">
        <v>1675.5900958904101</v>
      </c>
      <c r="M29" s="246">
        <v>1684.04483561644</v>
      </c>
      <c r="N29" s="246">
        <v>1662.3913060109301</v>
      </c>
      <c r="O29" s="246">
        <v>1720.1338739726</v>
      </c>
      <c r="P29" s="246">
        <v>1700.56283287671</v>
      </c>
      <c r="Q29" s="246">
        <v>1671.9516082191799</v>
      </c>
      <c r="R29" s="246">
        <v>1637.28183879781</v>
      </c>
      <c r="S29" s="246">
        <v>1813.0913506849299</v>
      </c>
      <c r="T29" s="246">
        <v>1899.8099698630101</v>
      </c>
      <c r="U29" s="246">
        <v>1903.0993068493201</v>
      </c>
      <c r="V29" s="247">
        <v>1796.3862213114801</v>
      </c>
      <c r="W29" s="153">
        <v>-5.6073314279384202E-2</v>
      </c>
      <c r="X29" s="153">
        <v>1.6922117936176501E-2</v>
      </c>
      <c r="Y29" s="153">
        <v>2.3425452280162899E-2</v>
      </c>
    </row>
    <row r="30" spans="1:25">
      <c r="A30" s="144" t="s">
        <v>308</v>
      </c>
      <c r="B30" s="246">
        <v>6472.93050409836</v>
      </c>
      <c r="C30" s="246">
        <v>6988.1320999999998</v>
      </c>
      <c r="D30" s="246">
        <v>7622.8690747945202</v>
      </c>
      <c r="E30" s="246">
        <v>8461.0191601095903</v>
      </c>
      <c r="F30" s="246">
        <v>9190.6548793442598</v>
      </c>
      <c r="G30" s="246">
        <v>9442.9449884200894</v>
      </c>
      <c r="H30" s="246">
        <v>9655.69939535913</v>
      </c>
      <c r="I30" s="246">
        <v>9868.4702772602704</v>
      </c>
      <c r="J30" s="246">
        <v>9784.1480405306102</v>
      </c>
      <c r="K30" s="246">
        <v>9927.3155938169893</v>
      </c>
      <c r="L30" s="246">
        <v>10150.344027360001</v>
      </c>
      <c r="M30" s="246">
        <v>10286.5977012559</v>
      </c>
      <c r="N30" s="246">
        <v>10395.296037808999</v>
      </c>
      <c r="O30" s="246">
        <v>10528.358540790799</v>
      </c>
      <c r="P30" s="246">
        <v>10479.0392130661</v>
      </c>
      <c r="Q30" s="246">
        <v>10616.5860978446</v>
      </c>
      <c r="R30" s="246">
        <v>10862.849255409799</v>
      </c>
      <c r="S30" s="246">
        <v>10898.1590638904</v>
      </c>
      <c r="T30" s="246">
        <v>11083.2935859726</v>
      </c>
      <c r="U30" s="246">
        <v>11186.271423178099</v>
      </c>
      <c r="V30" s="247">
        <v>10191.6243512568</v>
      </c>
      <c r="W30" s="153">
        <v>-8.8916765407670101E-2</v>
      </c>
      <c r="X30" s="153">
        <v>1.20112781383328E-2</v>
      </c>
      <c r="Y30" s="153">
        <v>0.132902049161463</v>
      </c>
    </row>
    <row r="31" spans="1:25">
      <c r="A31" s="144" t="s">
        <v>309</v>
      </c>
      <c r="B31" s="246">
        <v>143.606557377049</v>
      </c>
      <c r="C31" s="246">
        <v>153.19999999999999</v>
      </c>
      <c r="D31" s="246">
        <v>162.4</v>
      </c>
      <c r="E31" s="246">
        <v>171.6</v>
      </c>
      <c r="F31" s="246">
        <v>180.306010928962</v>
      </c>
      <c r="G31" s="246">
        <v>190</v>
      </c>
      <c r="H31" s="246">
        <v>195.2</v>
      </c>
      <c r="I31" s="246">
        <v>200.4</v>
      </c>
      <c r="J31" s="246">
        <v>205.03825136611999</v>
      </c>
      <c r="K31" s="246">
        <v>210.8</v>
      </c>
      <c r="L31" s="246">
        <v>216</v>
      </c>
      <c r="M31" s="246">
        <v>223.6</v>
      </c>
      <c r="N31" s="246">
        <v>230.56830601092901</v>
      </c>
      <c r="O31" s="246">
        <v>238.8</v>
      </c>
      <c r="P31" s="246">
        <v>246.4</v>
      </c>
      <c r="Q31" s="246">
        <v>254</v>
      </c>
      <c r="R31" s="246">
        <v>250.314207650273</v>
      </c>
      <c r="S31" s="246">
        <v>248</v>
      </c>
      <c r="T31" s="246">
        <v>236</v>
      </c>
      <c r="U31" s="246">
        <v>227.74</v>
      </c>
      <c r="V31" s="247">
        <v>189.29955290610999</v>
      </c>
      <c r="W31" s="153">
        <v>-0.16879093305475401</v>
      </c>
      <c r="X31" s="153">
        <v>7.7594306254500402E-3</v>
      </c>
      <c r="Y31" s="153">
        <v>2.4685268627928198E-3</v>
      </c>
    </row>
    <row r="32" spans="1:25">
      <c r="A32" s="144" t="s">
        <v>311</v>
      </c>
      <c r="B32" s="246">
        <v>158.77049180327899</v>
      </c>
      <c r="C32" s="246">
        <v>152.78589041095901</v>
      </c>
      <c r="D32" s="246">
        <v>152.99287671232901</v>
      </c>
      <c r="E32" s="246">
        <v>150.58232876712299</v>
      </c>
      <c r="F32" s="246">
        <v>138.412841530055</v>
      </c>
      <c r="G32" s="246">
        <v>114.788082191781</v>
      </c>
      <c r="H32" s="246">
        <v>113.87260273972601</v>
      </c>
      <c r="I32" s="246">
        <v>103.812750136986</v>
      </c>
      <c r="J32" s="246">
        <v>101.83087431694</v>
      </c>
      <c r="K32" s="246">
        <v>95.210136986301407</v>
      </c>
      <c r="L32" s="246">
        <v>77.715475068493106</v>
      </c>
      <c r="M32" s="246">
        <v>76.578904109589004</v>
      </c>
      <c r="N32" s="246">
        <v>67.728688524590197</v>
      </c>
      <c r="O32" s="246">
        <v>63.289426716004499</v>
      </c>
      <c r="P32" s="246">
        <v>61.3076133343354</v>
      </c>
      <c r="Q32" s="246">
        <v>59.456249672779101</v>
      </c>
      <c r="R32" s="246">
        <v>57.738655357076198</v>
      </c>
      <c r="S32" s="246">
        <v>60.900465753424697</v>
      </c>
      <c r="T32" s="246">
        <v>64.014561643835606</v>
      </c>
      <c r="U32" s="246">
        <v>62.415424657534302</v>
      </c>
      <c r="V32" s="247">
        <v>46.758879781420802</v>
      </c>
      <c r="W32" s="153">
        <v>-0.25084416171193302</v>
      </c>
      <c r="X32" s="153">
        <v>-4.1348239921418499E-2</v>
      </c>
      <c r="Y32" s="153">
        <v>6.0975078410135703E-4</v>
      </c>
    </row>
    <row r="33" spans="1:25">
      <c r="A33" s="144" t="s">
        <v>312</v>
      </c>
      <c r="B33" s="246">
        <v>38.6241803278688</v>
      </c>
      <c r="C33" s="246">
        <v>38.872</v>
      </c>
      <c r="D33" s="246">
        <v>38.752000000000002</v>
      </c>
      <c r="E33" s="246">
        <v>38.143999999999998</v>
      </c>
      <c r="F33" s="246">
        <v>37.8363387978142</v>
      </c>
      <c r="G33" s="246">
        <v>37.677999999999997</v>
      </c>
      <c r="H33" s="246">
        <v>37.491999999999997</v>
      </c>
      <c r="I33" s="246">
        <v>37.088000000000001</v>
      </c>
      <c r="J33" s="246">
        <v>36.635628415300502</v>
      </c>
      <c r="K33" s="246">
        <v>36.47</v>
      </c>
      <c r="L33" s="246">
        <v>36.200000000000003</v>
      </c>
      <c r="M33" s="246">
        <v>35.991999999999997</v>
      </c>
      <c r="N33" s="246">
        <v>35.279344262295098</v>
      </c>
      <c r="O33" s="246">
        <v>35.088000000000001</v>
      </c>
      <c r="P33" s="246">
        <v>35.03</v>
      </c>
      <c r="Q33" s="246">
        <v>35.534599999999998</v>
      </c>
      <c r="R33" s="246">
        <v>36.209467978142101</v>
      </c>
      <c r="S33" s="246">
        <v>36.931558593749997</v>
      </c>
      <c r="T33" s="246">
        <v>37.878779999999999</v>
      </c>
      <c r="U33" s="246">
        <v>38.927866000000002</v>
      </c>
      <c r="V33" s="247">
        <v>39.422570626603402</v>
      </c>
      <c r="W33" s="153">
        <v>1.27082390440674E-2</v>
      </c>
      <c r="X33" s="153">
        <v>6.5433486726695902E-3</v>
      </c>
      <c r="Y33" s="153">
        <v>5.1408296056771295E-4</v>
      </c>
    </row>
    <row r="34" spans="1:25" s="145" customFormat="1">
      <c r="A34" s="154" t="s">
        <v>313</v>
      </c>
      <c r="B34" s="248">
        <v>7835.3246297814203</v>
      </c>
      <c r="C34" s="248">
        <v>8474.6355794520496</v>
      </c>
      <c r="D34" s="248">
        <v>9276.6315405479399</v>
      </c>
      <c r="E34" s="248">
        <v>10209.917234082201</v>
      </c>
      <c r="F34" s="248">
        <v>11103.6726334426</v>
      </c>
      <c r="G34" s="248">
        <v>11524.658344584501</v>
      </c>
      <c r="H34" s="248">
        <v>12016.3220501536</v>
      </c>
      <c r="I34" s="248">
        <v>12478.611983561599</v>
      </c>
      <c r="J34" s="248">
        <v>12505.634778235501</v>
      </c>
      <c r="K34" s="248">
        <v>12893.1515828581</v>
      </c>
      <c r="L34" s="248">
        <v>13179.1074887299</v>
      </c>
      <c r="M34" s="248">
        <v>13225.610399886</v>
      </c>
      <c r="N34" s="248">
        <v>13263.161114311701</v>
      </c>
      <c r="O34" s="248">
        <v>13462.658320931499</v>
      </c>
      <c r="P34" s="248">
        <v>13371.3610154415</v>
      </c>
      <c r="Q34" s="248">
        <v>13477.553007791401</v>
      </c>
      <c r="R34" s="248">
        <v>13670.790651969101</v>
      </c>
      <c r="S34" s="248">
        <v>13838.4909868677</v>
      </c>
      <c r="T34" s="248">
        <v>14104.325897479501</v>
      </c>
      <c r="U34" s="248">
        <v>14180.060869999999</v>
      </c>
      <c r="V34" s="248">
        <v>12965.417081346901</v>
      </c>
      <c r="W34" s="156">
        <v>-8.5658573668243906E-2</v>
      </c>
      <c r="X34" s="156">
        <v>9.5594553148787807E-3</v>
      </c>
      <c r="Y34" s="156">
        <v>0.169073195690494</v>
      </c>
    </row>
    <row r="35" spans="1:25">
      <c r="B35" s="246"/>
      <c r="C35" s="246"/>
      <c r="D35" s="246"/>
      <c r="E35" s="246"/>
      <c r="F35" s="246"/>
      <c r="G35" s="246"/>
      <c r="H35" s="246"/>
      <c r="I35" s="246"/>
      <c r="J35" s="246"/>
      <c r="K35" s="246"/>
      <c r="L35" s="246"/>
      <c r="M35" s="246"/>
      <c r="N35" s="246"/>
      <c r="O35" s="246"/>
      <c r="P35" s="246"/>
      <c r="Q35" s="246"/>
      <c r="R35" s="246"/>
      <c r="S35" s="246"/>
      <c r="T35" s="246"/>
      <c r="U35" s="246"/>
      <c r="V35" s="247"/>
      <c r="W35" s="153"/>
      <c r="X35" s="153"/>
      <c r="Y35" s="153"/>
    </row>
    <row r="36" spans="1:25">
      <c r="A36" s="144" t="s">
        <v>314</v>
      </c>
      <c r="B36" s="246">
        <v>3768.6610810000002</v>
      </c>
      <c r="C36" s="246">
        <v>3741.7452050000002</v>
      </c>
      <c r="D36" s="246">
        <v>3533.6191779999999</v>
      </c>
      <c r="E36" s="246">
        <v>3988.573973</v>
      </c>
      <c r="F36" s="246">
        <v>4109.7934429999996</v>
      </c>
      <c r="G36" s="246">
        <v>4095.1794519999999</v>
      </c>
      <c r="H36" s="246">
        <v>4127.4410959999996</v>
      </c>
      <c r="I36" s="246">
        <v>4169.9726028630103</v>
      </c>
      <c r="J36" s="246">
        <v>4173.0983605519104</v>
      </c>
      <c r="K36" s="246">
        <v>4014.94268493151</v>
      </c>
      <c r="L36" s="246">
        <v>4068.40582191781</v>
      </c>
      <c r="M36" s="246">
        <v>4048.3041095890399</v>
      </c>
      <c r="N36" s="246">
        <v>3397.7158469945398</v>
      </c>
      <c r="O36" s="246">
        <v>3191.5972602739698</v>
      </c>
      <c r="P36" s="246">
        <v>3272.9835616438399</v>
      </c>
      <c r="Q36" s="246">
        <v>3392.2192</v>
      </c>
      <c r="R36" s="246">
        <v>4090.1803</v>
      </c>
      <c r="S36" s="246">
        <v>4490</v>
      </c>
      <c r="T36" s="246">
        <v>4240</v>
      </c>
      <c r="U36" s="246">
        <v>3020</v>
      </c>
      <c r="V36" s="247">
        <v>2730</v>
      </c>
      <c r="W36" s="153">
        <v>-9.6026490066225004E-2</v>
      </c>
      <c r="X36" s="153">
        <v>-2.8074986465902601E-2</v>
      </c>
      <c r="Y36" s="153">
        <v>3.5600075287905597E-2</v>
      </c>
    </row>
    <row r="37" spans="1:25">
      <c r="A37" s="144" t="s">
        <v>315</v>
      </c>
      <c r="B37" s="246">
        <v>2598</v>
      </c>
      <c r="C37" s="246">
        <v>2502</v>
      </c>
      <c r="D37" s="246">
        <v>2096</v>
      </c>
      <c r="E37" s="246">
        <v>1334</v>
      </c>
      <c r="F37" s="246">
        <v>2012</v>
      </c>
      <c r="G37" s="246">
        <v>1813</v>
      </c>
      <c r="H37" s="246">
        <v>1974</v>
      </c>
      <c r="I37" s="246">
        <v>2116.2118</v>
      </c>
      <c r="J37" s="246">
        <v>2394</v>
      </c>
      <c r="K37" s="246">
        <v>2404.712</v>
      </c>
      <c r="L37" s="246">
        <v>2424.0410000000002</v>
      </c>
      <c r="M37" s="246">
        <v>2728.11</v>
      </c>
      <c r="N37" s="246">
        <v>3037</v>
      </c>
      <c r="O37" s="246">
        <v>3058</v>
      </c>
      <c r="P37" s="246">
        <v>3198.2876712328798</v>
      </c>
      <c r="Q37" s="246">
        <v>3945.2739999999999</v>
      </c>
      <c r="R37" s="246">
        <v>4375.1365999999998</v>
      </c>
      <c r="S37" s="246">
        <v>4473.4794921875</v>
      </c>
      <c r="T37" s="246">
        <v>4567.5341796875</v>
      </c>
      <c r="U37" s="246">
        <v>4711.72607421875</v>
      </c>
      <c r="V37" s="247">
        <v>4049.3443000000002</v>
      </c>
      <c r="W37" s="153">
        <v>-0.140581554144906</v>
      </c>
      <c r="X37" s="153">
        <v>6.9576115786500706E-2</v>
      </c>
      <c r="Y37" s="153">
        <v>5.2804747965806302E-2</v>
      </c>
    </row>
    <row r="38" spans="1:25">
      <c r="A38" s="144" t="s">
        <v>317</v>
      </c>
      <c r="B38" s="246">
        <v>2086</v>
      </c>
      <c r="C38" s="246">
        <v>2025</v>
      </c>
      <c r="D38" s="246">
        <v>1877</v>
      </c>
      <c r="E38" s="246">
        <v>2196</v>
      </c>
      <c r="F38" s="246">
        <v>2337</v>
      </c>
      <c r="G38" s="246">
        <v>2485</v>
      </c>
      <c r="H38" s="246">
        <v>2546</v>
      </c>
      <c r="I38" s="246">
        <v>2470.6193737769099</v>
      </c>
      <c r="J38" s="246">
        <v>2574.4945355191298</v>
      </c>
      <c r="K38" s="246">
        <v>2278.383562</v>
      </c>
      <c r="L38" s="246">
        <v>2306.8219180000001</v>
      </c>
      <c r="M38" s="246">
        <v>2645.0547945205499</v>
      </c>
      <c r="N38" s="246">
        <v>2889.9043715847001</v>
      </c>
      <c r="O38" s="246">
        <v>2846.60273972603</v>
      </c>
      <c r="P38" s="246">
        <v>2829.8630136986299</v>
      </c>
      <c r="Q38" s="246">
        <v>2781.5342000000001</v>
      </c>
      <c r="R38" s="246">
        <v>2860.1093000000001</v>
      </c>
      <c r="S38" s="246">
        <v>2704.2359999999999</v>
      </c>
      <c r="T38" s="246">
        <v>2736.6030000000001</v>
      </c>
      <c r="U38" s="246">
        <v>2677.6550000000002</v>
      </c>
      <c r="V38" s="247">
        <v>2438</v>
      </c>
      <c r="W38" s="153">
        <v>-8.9501821556548594E-2</v>
      </c>
      <c r="X38" s="153">
        <v>1.6278594139759E-2</v>
      </c>
      <c r="Y38" s="153">
        <v>3.1792301667367698E-2</v>
      </c>
    </row>
    <row r="39" spans="1:25">
      <c r="A39" s="144" t="s">
        <v>318</v>
      </c>
      <c r="B39" s="246">
        <v>954.79699453551905</v>
      </c>
      <c r="C39" s="246">
        <v>955.77753424657499</v>
      </c>
      <c r="D39" s="246">
        <v>897.37753424657501</v>
      </c>
      <c r="E39" s="246">
        <v>819.50904109588998</v>
      </c>
      <c r="F39" s="246">
        <v>779.73961748633894</v>
      </c>
      <c r="G39" s="246">
        <v>774.28904109588996</v>
      </c>
      <c r="H39" s="246">
        <v>737.65013698630196</v>
      </c>
      <c r="I39" s="246">
        <v>710.39315068493204</v>
      </c>
      <c r="J39" s="246">
        <v>756.75</v>
      </c>
      <c r="K39" s="246">
        <v>812.52027397260304</v>
      </c>
      <c r="L39" s="246">
        <v>864.588219178082</v>
      </c>
      <c r="M39" s="246">
        <v>884.92027397260301</v>
      </c>
      <c r="N39" s="246">
        <v>918.47185792349705</v>
      </c>
      <c r="O39" s="246">
        <v>941.94931506849298</v>
      </c>
      <c r="P39" s="246">
        <v>943.47890410958905</v>
      </c>
      <c r="Q39" s="246">
        <v>981.08986301369896</v>
      </c>
      <c r="R39" s="246">
        <v>1004.2625683060101</v>
      </c>
      <c r="S39" s="246">
        <v>970.56958904109604</v>
      </c>
      <c r="T39" s="246">
        <v>978.38739726027404</v>
      </c>
      <c r="U39" s="246">
        <v>970.93863013698603</v>
      </c>
      <c r="V39" s="247">
        <v>950.67950819672103</v>
      </c>
      <c r="W39" s="153">
        <v>-2.0865502011601599E-2</v>
      </c>
      <c r="X39" s="153">
        <v>1.7971823757752001E-2</v>
      </c>
      <c r="Y39" s="153">
        <v>1.2397165592114401E-2</v>
      </c>
    </row>
    <row r="40" spans="1:25">
      <c r="A40" s="144" t="s">
        <v>319</v>
      </c>
      <c r="B40" s="246">
        <v>781.32687101529802</v>
      </c>
      <c r="C40" s="246">
        <v>777.80919271053199</v>
      </c>
      <c r="D40" s="246">
        <v>728.98066926079298</v>
      </c>
      <c r="E40" s="246">
        <v>841.30228500045905</v>
      </c>
      <c r="F40" s="246">
        <v>957.36402045449802</v>
      </c>
      <c r="G40" s="246">
        <v>1009.5318566406499</v>
      </c>
      <c r="H40" s="246">
        <v>1090.8573809106299</v>
      </c>
      <c r="I40" s="246">
        <v>1100.2309549220099</v>
      </c>
      <c r="J40" s="246">
        <v>1210.79658469945</v>
      </c>
      <c r="K40" s="246">
        <v>1151.0152246575301</v>
      </c>
      <c r="L40" s="246">
        <v>1307.42266575342</v>
      </c>
      <c r="M40" s="246">
        <v>1398.5145835616399</v>
      </c>
      <c r="N40" s="246">
        <v>1491.1650256830601</v>
      </c>
      <c r="O40" s="246">
        <v>1519.5679404109601</v>
      </c>
      <c r="P40" s="246">
        <v>1508.3920027397301</v>
      </c>
      <c r="Q40" s="246">
        <v>1462.70245</v>
      </c>
      <c r="R40" s="246">
        <v>1464.7442000000001</v>
      </c>
      <c r="S40" s="246">
        <v>1431.50020745643</v>
      </c>
      <c r="T40" s="246">
        <v>1427.4455798510801</v>
      </c>
      <c r="U40" s="246">
        <v>1386.58474954088</v>
      </c>
      <c r="V40" s="247">
        <v>1358.87919804542</v>
      </c>
      <c r="W40" s="153">
        <v>-1.9981145403936699E-2</v>
      </c>
      <c r="X40" s="153">
        <v>1.8794367151389001E-2</v>
      </c>
      <c r="Y40" s="153">
        <v>1.7720220424024099E-2</v>
      </c>
    </row>
    <row r="41" spans="1:25">
      <c r="A41" s="144" t="s">
        <v>320</v>
      </c>
      <c r="B41" s="246">
        <v>8094.5</v>
      </c>
      <c r="C41" s="246">
        <v>7888.9</v>
      </c>
      <c r="D41" s="246">
        <v>7093.1</v>
      </c>
      <c r="E41" s="246">
        <v>8530.8781369863009</v>
      </c>
      <c r="F41" s="246">
        <v>9121.9904644808703</v>
      </c>
      <c r="G41" s="246">
        <v>9597.4205956284204</v>
      </c>
      <c r="H41" s="246">
        <v>9465.2092794520595</v>
      </c>
      <c r="I41" s="246">
        <v>9074.2847945205503</v>
      </c>
      <c r="J41" s="246">
        <v>9453.4065054644798</v>
      </c>
      <c r="K41" s="246">
        <v>8410.9576575342508</v>
      </c>
      <c r="L41" s="246">
        <v>8423.0520547945198</v>
      </c>
      <c r="M41" s="246">
        <v>9566.2054794520609</v>
      </c>
      <c r="N41" s="246">
        <v>9986.7978142076499</v>
      </c>
      <c r="O41" s="246">
        <v>9874.8082191780795</v>
      </c>
      <c r="P41" s="246">
        <v>9941.4671232876699</v>
      </c>
      <c r="Q41" s="246">
        <v>10420.271232876699</v>
      </c>
      <c r="R41" s="246">
        <v>10688.2</v>
      </c>
      <c r="S41" s="246">
        <v>10175.162</v>
      </c>
      <c r="T41" s="246">
        <v>10533</v>
      </c>
      <c r="U41" s="246">
        <v>10145</v>
      </c>
      <c r="V41" s="247">
        <v>9430</v>
      </c>
      <c r="W41" s="153">
        <v>-7.0478068013800105E-2</v>
      </c>
      <c r="X41" s="153">
        <v>1.8921345618853901E-2</v>
      </c>
      <c r="Y41" s="153">
        <v>0.122970223430384</v>
      </c>
    </row>
    <row r="42" spans="1:25">
      <c r="A42" s="144" t="s">
        <v>400</v>
      </c>
      <c r="B42" s="246">
        <v>545</v>
      </c>
      <c r="C42" s="246">
        <v>579</v>
      </c>
      <c r="D42" s="246">
        <v>624</v>
      </c>
      <c r="E42" s="246">
        <v>602</v>
      </c>
      <c r="F42" s="246">
        <v>442</v>
      </c>
      <c r="G42" s="246">
        <v>413</v>
      </c>
      <c r="H42" s="246">
        <v>386</v>
      </c>
      <c r="I42" s="246">
        <v>369</v>
      </c>
      <c r="J42" s="246">
        <v>371</v>
      </c>
      <c r="K42" s="246">
        <v>366</v>
      </c>
      <c r="L42" s="246">
        <v>350</v>
      </c>
      <c r="M42" s="246">
        <v>319</v>
      </c>
      <c r="N42" s="246">
        <v>146</v>
      </c>
      <c r="O42" s="246">
        <v>45</v>
      </c>
      <c r="P42" s="246">
        <v>23</v>
      </c>
      <c r="Q42" s="246">
        <v>19</v>
      </c>
      <c r="R42" s="246">
        <v>17</v>
      </c>
      <c r="S42" s="246">
        <v>16.609699249267599</v>
      </c>
      <c r="T42" s="246">
        <v>16.0519008636475</v>
      </c>
      <c r="U42" s="246">
        <v>24.648900000000001</v>
      </c>
      <c r="V42" s="247">
        <v>33.018300000000004</v>
      </c>
      <c r="W42" s="153">
        <v>0.33954456385477599</v>
      </c>
      <c r="X42" s="153">
        <v>-0.23646025996814801</v>
      </c>
      <c r="Y42" s="153">
        <v>4.3056921827056899E-4</v>
      </c>
    </row>
    <row r="43" spans="1:25">
      <c r="A43" s="144" t="s">
        <v>321</v>
      </c>
      <c r="B43" s="246">
        <v>2333.61</v>
      </c>
      <c r="C43" s="246">
        <v>2282.0500000000002</v>
      </c>
      <c r="D43" s="246">
        <v>2071.6</v>
      </c>
      <c r="E43" s="246">
        <v>2423.36</v>
      </c>
      <c r="F43" s="246">
        <v>2517.0500000000002</v>
      </c>
      <c r="G43" s="246">
        <v>2643</v>
      </c>
      <c r="H43" s="246">
        <v>2828</v>
      </c>
      <c r="I43" s="246">
        <v>2784</v>
      </c>
      <c r="J43" s="246">
        <v>2819.2</v>
      </c>
      <c r="K43" s="246">
        <v>2495.03623597043</v>
      </c>
      <c r="L43" s="246">
        <v>2603.01680778134</v>
      </c>
      <c r="M43" s="246">
        <v>2853.3460450768398</v>
      </c>
      <c r="N43" s="246">
        <v>2945.6107632693802</v>
      </c>
      <c r="O43" s="246">
        <v>3083.67210327049</v>
      </c>
      <c r="P43" s="246">
        <v>3063.4119056437098</v>
      </c>
      <c r="Q43" s="246">
        <v>3284.1752673553201</v>
      </c>
      <c r="R43" s="246">
        <v>3383.9089240430699</v>
      </c>
      <c r="S43" s="246">
        <v>3279.0430355615999</v>
      </c>
      <c r="T43" s="246">
        <v>3308.0180450768398</v>
      </c>
      <c r="U43" s="246">
        <v>3359.6780348668499</v>
      </c>
      <c r="V43" s="247">
        <v>3087.2345700527299</v>
      </c>
      <c r="W43" s="153">
        <v>-8.1092135016123806E-2</v>
      </c>
      <c r="X43" s="153">
        <v>3.0201268424328499E-2</v>
      </c>
      <c r="Y43" s="153">
        <v>4.0258528617326698E-2</v>
      </c>
    </row>
    <row r="44" spans="1:25">
      <c r="A44" s="144" t="s">
        <v>401</v>
      </c>
      <c r="B44" s="246">
        <v>436.50200000000001</v>
      </c>
      <c r="C44" s="246">
        <v>438.7296</v>
      </c>
      <c r="D44" s="246">
        <v>438.25639999999999</v>
      </c>
      <c r="E44" s="246">
        <v>430.8732</v>
      </c>
      <c r="F44" s="246">
        <v>402.8064</v>
      </c>
      <c r="G44" s="246">
        <v>399.84930000000003</v>
      </c>
      <c r="H44" s="246">
        <v>365.57900000000001</v>
      </c>
      <c r="I44" s="246">
        <v>318.93119999999999</v>
      </c>
      <c r="J44" s="246">
        <v>294.51839999999999</v>
      </c>
      <c r="K44" s="246">
        <v>286.1318</v>
      </c>
      <c r="L44" s="246">
        <v>283.89490000000001</v>
      </c>
      <c r="M44" s="246">
        <v>197.2243</v>
      </c>
      <c r="N44" s="246">
        <v>154.07419999999999</v>
      </c>
      <c r="O44" s="246">
        <v>172.75890000000001</v>
      </c>
      <c r="P44" s="246">
        <v>127.795</v>
      </c>
      <c r="Q44" s="246">
        <v>37.570099999999996</v>
      </c>
      <c r="R44" s="246">
        <v>16.270499999999998</v>
      </c>
      <c r="S44" s="246">
        <v>44</v>
      </c>
      <c r="T44" s="246">
        <v>66.506799999999998</v>
      </c>
      <c r="U44" s="246">
        <v>67</v>
      </c>
      <c r="V44" s="247">
        <v>67</v>
      </c>
      <c r="W44" s="153">
        <v>0</v>
      </c>
      <c r="X44" s="153">
        <v>-0.13512993088086001</v>
      </c>
      <c r="Y44" s="153">
        <v>8.7370148142478898E-4</v>
      </c>
    </row>
    <row r="45" spans="1:25">
      <c r="A45" s="144" t="s">
        <v>322</v>
      </c>
      <c r="B45" s="246">
        <v>38.121010928961802</v>
      </c>
      <c r="C45" s="246">
        <v>37.117424657534201</v>
      </c>
      <c r="D45" s="246">
        <v>38.1291780821918</v>
      </c>
      <c r="E45" s="246">
        <v>38.097835616438402</v>
      </c>
      <c r="F45" s="246">
        <v>38.076079234972703</v>
      </c>
      <c r="G45" s="246">
        <v>174.47041095890401</v>
      </c>
      <c r="H45" s="246">
        <v>172.06845205479499</v>
      </c>
      <c r="I45" s="246">
        <v>184.33619452054799</v>
      </c>
      <c r="J45" s="246">
        <v>182.85528961748599</v>
      </c>
      <c r="K45" s="246">
        <v>182.313123287671</v>
      </c>
      <c r="L45" s="246">
        <v>181.93622191780801</v>
      </c>
      <c r="M45" s="246">
        <v>190.694684931507</v>
      </c>
      <c r="N45" s="246">
        <v>173.38991803278699</v>
      </c>
      <c r="O45" s="246">
        <v>198.90820547945199</v>
      </c>
      <c r="P45" s="246">
        <v>203.586421917808</v>
      </c>
      <c r="Q45" s="246">
        <v>202.790671232877</v>
      </c>
      <c r="R45" s="246">
        <v>203.93279234972701</v>
      </c>
      <c r="S45" s="246">
        <v>198.41064109589001</v>
      </c>
      <c r="T45" s="246">
        <v>195.642506849315</v>
      </c>
      <c r="U45" s="246">
        <v>195.866770381122</v>
      </c>
      <c r="V45" s="247">
        <v>169.47429589948999</v>
      </c>
      <c r="W45" s="153">
        <v>-0.13474707542416101</v>
      </c>
      <c r="X45" s="153">
        <v>7.1966743577567297E-3</v>
      </c>
      <c r="Y45" s="153">
        <v>2.2099991550866799E-3</v>
      </c>
    </row>
    <row r="46" spans="1:25" s="145" customFormat="1">
      <c r="A46" s="154" t="s">
        <v>323</v>
      </c>
      <c r="B46" s="248">
        <v>21636.517957479798</v>
      </c>
      <c r="C46" s="248">
        <v>21228.128956614601</v>
      </c>
      <c r="D46" s="248">
        <v>19398.062959589599</v>
      </c>
      <c r="E46" s="248">
        <v>21204.5944716991</v>
      </c>
      <c r="F46" s="248">
        <v>22717.820024656699</v>
      </c>
      <c r="G46" s="248">
        <v>23404.740656323898</v>
      </c>
      <c r="H46" s="248">
        <v>23692.805345403802</v>
      </c>
      <c r="I46" s="248">
        <v>23297.980071287999</v>
      </c>
      <c r="J46" s="248">
        <v>24230.1196758525</v>
      </c>
      <c r="K46" s="248">
        <v>22402.012562354001</v>
      </c>
      <c r="L46" s="248">
        <v>22813.179609342998</v>
      </c>
      <c r="M46" s="248">
        <v>24831.3742711042</v>
      </c>
      <c r="N46" s="248">
        <v>25140.129797695601</v>
      </c>
      <c r="O46" s="248">
        <v>24932.864683407501</v>
      </c>
      <c r="P46" s="248">
        <v>25112.2656042739</v>
      </c>
      <c r="Q46" s="248">
        <v>26526.6269844786</v>
      </c>
      <c r="R46" s="248">
        <v>28103.745184698801</v>
      </c>
      <c r="S46" s="248">
        <v>27783.010664591799</v>
      </c>
      <c r="T46" s="248">
        <v>28069.1894095887</v>
      </c>
      <c r="U46" s="248">
        <v>26559.0981591446</v>
      </c>
      <c r="V46" s="248">
        <v>24313.6301721944</v>
      </c>
      <c r="W46" s="156">
        <v>-8.4546093150271007E-2</v>
      </c>
      <c r="X46" s="156">
        <v>1.71678592422417E-2</v>
      </c>
      <c r="Y46" s="156">
        <v>0.317057532839711</v>
      </c>
    </row>
    <row r="47" spans="1:25">
      <c r="B47" s="246"/>
      <c r="C47" s="246"/>
      <c r="D47" s="246"/>
      <c r="E47" s="246"/>
      <c r="F47" s="246"/>
      <c r="G47" s="246"/>
      <c r="H47" s="246"/>
      <c r="I47" s="246"/>
      <c r="J47" s="246"/>
      <c r="K47" s="246"/>
      <c r="L47" s="246"/>
      <c r="M47" s="246"/>
      <c r="N47" s="246"/>
      <c r="O47" s="246"/>
      <c r="P47" s="246"/>
      <c r="Q47" s="246"/>
      <c r="R47" s="246"/>
      <c r="S47" s="246"/>
      <c r="T47" s="246"/>
      <c r="U47" s="246"/>
      <c r="V47" s="247"/>
      <c r="W47" s="153"/>
      <c r="X47" s="153"/>
      <c r="Y47" s="153"/>
    </row>
    <row r="48" spans="1:25">
      <c r="A48" s="144" t="s">
        <v>324</v>
      </c>
      <c r="B48" s="246">
        <v>1289.14549180328</v>
      </c>
      <c r="C48" s="246">
        <v>1260.80553424658</v>
      </c>
      <c r="D48" s="246">
        <v>1355.67331506849</v>
      </c>
      <c r="E48" s="246">
        <v>1535.55046575342</v>
      </c>
      <c r="F48" s="246">
        <v>1628.34879781421</v>
      </c>
      <c r="G48" s="246">
        <v>1691.76407123288</v>
      </c>
      <c r="H48" s="246">
        <v>1696.74547945206</v>
      </c>
      <c r="I48" s="246">
        <v>1687.0501369863</v>
      </c>
      <c r="J48" s="246">
        <v>1643.2632513661199</v>
      </c>
      <c r="K48" s="246">
        <v>1517.33679452055</v>
      </c>
      <c r="L48" s="246">
        <v>1460.7770136986301</v>
      </c>
      <c r="M48" s="246">
        <v>1416.3678630136999</v>
      </c>
      <c r="N48" s="246">
        <v>1320.4342076502701</v>
      </c>
      <c r="O48" s="246">
        <v>1275.09824657534</v>
      </c>
      <c r="P48" s="246">
        <v>1328.8712328767101</v>
      </c>
      <c r="Q48" s="246">
        <v>1289.8800273972599</v>
      </c>
      <c r="R48" s="246">
        <v>1315.7754098360699</v>
      </c>
      <c r="S48" s="246">
        <v>1286.71468493151</v>
      </c>
      <c r="T48" s="246">
        <v>1258.84238356164</v>
      </c>
      <c r="U48" s="246">
        <v>1239.2033150684899</v>
      </c>
      <c r="V48" s="247">
        <v>1098.35243169399</v>
      </c>
      <c r="W48" s="153">
        <v>-0.113662448818351</v>
      </c>
      <c r="X48" s="153">
        <v>-2.0045170176563501E-2</v>
      </c>
      <c r="Y48" s="153">
        <v>1.43228678611576E-2</v>
      </c>
    </row>
    <row r="49" spans="1:25">
      <c r="A49" s="144" t="s">
        <v>430</v>
      </c>
      <c r="B49" s="246">
        <v>746.06147540983602</v>
      </c>
      <c r="C49" s="246">
        <v>742.01506849315103</v>
      </c>
      <c r="D49" s="246">
        <v>905.44109589041102</v>
      </c>
      <c r="E49" s="246">
        <v>869.56306849999999</v>
      </c>
      <c r="F49" s="246">
        <v>1102.6769999999999</v>
      </c>
      <c r="G49" s="246">
        <v>1264.8159452054799</v>
      </c>
      <c r="H49" s="246">
        <v>1381.6032164383601</v>
      </c>
      <c r="I49" s="246">
        <v>1634.29290616147</v>
      </c>
      <c r="J49" s="246">
        <v>1854.68354075102</v>
      </c>
      <c r="K49" s="246">
        <v>1733.9890410958899</v>
      </c>
      <c r="L49" s="246">
        <v>1793.08219178082</v>
      </c>
      <c r="M49" s="246">
        <v>1656.4383561643799</v>
      </c>
      <c r="N49" s="246">
        <v>1714.20765027322</v>
      </c>
      <c r="O49" s="246">
        <v>1715.55202465753</v>
      </c>
      <c r="P49" s="246">
        <v>1671.6726136986299</v>
      </c>
      <c r="Q49" s="246">
        <v>1779.5239999999999</v>
      </c>
      <c r="R49" s="246">
        <v>1721.6203005464499</v>
      </c>
      <c r="S49" s="246">
        <v>1632.3565041095901</v>
      </c>
      <c r="T49" s="246">
        <v>1478.9399041095901</v>
      </c>
      <c r="U49" s="246">
        <v>1373</v>
      </c>
      <c r="V49" s="247">
        <v>1276.98604984505</v>
      </c>
      <c r="W49" s="153">
        <v>-6.9930043812783296E-2</v>
      </c>
      <c r="X49" s="153">
        <v>-2.3072311165443601E-2</v>
      </c>
      <c r="Y49" s="153">
        <v>1.6652307515050899E-2</v>
      </c>
    </row>
    <row r="50" spans="1:25">
      <c r="A50" s="144" t="s">
        <v>431</v>
      </c>
      <c r="B50" s="246" t="s">
        <v>273</v>
      </c>
      <c r="C50" s="246" t="s">
        <v>273</v>
      </c>
      <c r="D50" s="246" t="s">
        <v>273</v>
      </c>
      <c r="E50" s="246">
        <v>23.561643835616401</v>
      </c>
      <c r="F50" s="246">
        <v>167.75956284153</v>
      </c>
      <c r="G50" s="246">
        <v>173.42465753424699</v>
      </c>
      <c r="H50" s="246">
        <v>153.15068493150699</v>
      </c>
      <c r="I50" s="246">
        <v>143.561643835616</v>
      </c>
      <c r="J50" s="246">
        <v>127.049180327869</v>
      </c>
      <c r="K50" s="246">
        <v>117.808219178082</v>
      </c>
      <c r="L50" s="246">
        <v>121.917808219178</v>
      </c>
      <c r="M50" s="246">
        <v>113.698630136986</v>
      </c>
      <c r="N50" s="246">
        <v>100.819672131148</v>
      </c>
      <c r="O50" s="246">
        <v>90.635397211797695</v>
      </c>
      <c r="P50" s="246">
        <v>88.804478736051095</v>
      </c>
      <c r="Q50" s="246">
        <v>110.613880691072</v>
      </c>
      <c r="R50" s="246">
        <v>116.517136612022</v>
      </c>
      <c r="S50" s="246">
        <v>98.411638356164403</v>
      </c>
      <c r="T50" s="246">
        <v>115.505460273973</v>
      </c>
      <c r="U50" s="246">
        <v>126.87781095890401</v>
      </c>
      <c r="V50" s="247">
        <v>126.255281420765</v>
      </c>
      <c r="W50" s="153">
        <v>-4.9065280480028502E-3</v>
      </c>
      <c r="X50" s="153">
        <v>7.4442178220119901E-3</v>
      </c>
      <c r="Y50" s="153">
        <v>1.6464093494780001E-3</v>
      </c>
    </row>
    <row r="51" spans="1:25">
      <c r="A51" s="144" t="s">
        <v>461</v>
      </c>
      <c r="B51" s="246">
        <v>256</v>
      </c>
      <c r="C51" s="246">
        <v>236</v>
      </c>
      <c r="D51" s="246">
        <v>227</v>
      </c>
      <c r="E51" s="246">
        <v>208</v>
      </c>
      <c r="F51" s="246">
        <v>217</v>
      </c>
      <c r="G51" s="246">
        <v>239.06569999999999</v>
      </c>
      <c r="H51" s="246">
        <v>270.72359999999998</v>
      </c>
      <c r="I51" s="246">
        <v>220.92850000000001</v>
      </c>
      <c r="J51" s="246">
        <v>234.73599999999999</v>
      </c>
      <c r="K51" s="246">
        <v>269.08789999999999</v>
      </c>
      <c r="L51" s="246">
        <v>306.89350000000002</v>
      </c>
      <c r="M51" s="246">
        <v>291.76260000000002</v>
      </c>
      <c r="N51" s="246">
        <v>268.4701</v>
      </c>
      <c r="O51" s="246">
        <v>233.54910000000001</v>
      </c>
      <c r="P51" s="246">
        <v>245.1764</v>
      </c>
      <c r="Q51" s="246">
        <v>227.20849999999999</v>
      </c>
      <c r="R51" s="246">
        <v>225.00800000000001</v>
      </c>
      <c r="S51" s="246">
        <v>262.73</v>
      </c>
      <c r="T51" s="246">
        <v>323.46600000000001</v>
      </c>
      <c r="U51" s="246">
        <v>329.197</v>
      </c>
      <c r="V51" s="247">
        <v>300</v>
      </c>
      <c r="W51" s="153">
        <v>-8.8691573738521295E-2</v>
      </c>
      <c r="X51" s="153">
        <v>2.0366448869015001E-2</v>
      </c>
      <c r="Y51" s="153">
        <v>3.9120961854841301E-3</v>
      </c>
    </row>
    <row r="52" spans="1:25">
      <c r="A52" s="144" t="s">
        <v>325</v>
      </c>
      <c r="B52" s="246">
        <v>743.78054644808799</v>
      </c>
      <c r="C52" s="246">
        <v>719.67130136986304</v>
      </c>
      <c r="D52" s="246">
        <v>715.50884931506903</v>
      </c>
      <c r="E52" s="246">
        <v>712.65534246575305</v>
      </c>
      <c r="F52" s="246">
        <v>666.51088524590205</v>
      </c>
      <c r="G52" s="246">
        <v>633.703561643836</v>
      </c>
      <c r="H52" s="246">
        <v>623.05797194520596</v>
      </c>
      <c r="I52" s="246">
        <v>637.73611680748104</v>
      </c>
      <c r="J52" s="246">
        <v>650.64723012990396</v>
      </c>
      <c r="K52" s="246">
        <v>664.52079402838206</v>
      </c>
      <c r="L52" s="246">
        <v>663.32409154294203</v>
      </c>
      <c r="M52" s="246">
        <v>649.19112606691897</v>
      </c>
      <c r="N52" s="246">
        <v>649.372320753233</v>
      </c>
      <c r="O52" s="246">
        <v>643.07520693013896</v>
      </c>
      <c r="P52" s="246">
        <v>667.40038082191802</v>
      </c>
      <c r="Q52" s="246">
        <v>662.01643835616403</v>
      </c>
      <c r="R52" s="246">
        <v>631.35887978142102</v>
      </c>
      <c r="S52" s="246">
        <v>602.90068493150704</v>
      </c>
      <c r="T52" s="246">
        <v>616.80164383561601</v>
      </c>
      <c r="U52" s="246">
        <v>597.320684931507</v>
      </c>
      <c r="V52" s="247">
        <v>560.239181156109</v>
      </c>
      <c r="W52" s="153">
        <v>-6.20797248627852E-2</v>
      </c>
      <c r="X52" s="153">
        <v>-1.06045748424101E-2</v>
      </c>
      <c r="Y52" s="153">
        <v>7.3056985451985497E-3</v>
      </c>
    </row>
    <row r="53" spans="1:25">
      <c r="A53" s="144" t="s">
        <v>433</v>
      </c>
      <c r="B53" s="246">
        <v>109</v>
      </c>
      <c r="C53" s="246">
        <v>180</v>
      </c>
      <c r="D53" s="246">
        <v>214</v>
      </c>
      <c r="E53" s="246">
        <v>241</v>
      </c>
      <c r="F53" s="246">
        <v>303</v>
      </c>
      <c r="G53" s="246">
        <v>304.87639999999999</v>
      </c>
      <c r="H53" s="246">
        <v>343.47123287671201</v>
      </c>
      <c r="I53" s="246">
        <v>351.54794520547898</v>
      </c>
      <c r="J53" s="246">
        <v>348.57923497267802</v>
      </c>
      <c r="K53" s="246">
        <v>309.66027397260302</v>
      </c>
      <c r="L53" s="246">
        <v>286.432876712329</v>
      </c>
      <c r="M53" s="246">
        <v>279.934246575342</v>
      </c>
      <c r="N53" s="246">
        <v>299.48333333333301</v>
      </c>
      <c r="O53" s="246">
        <v>261.422465753425</v>
      </c>
      <c r="P53" s="246">
        <v>265.56876712328801</v>
      </c>
      <c r="Q53" s="246">
        <v>242.33082191780801</v>
      </c>
      <c r="R53" s="246">
        <v>203.67921311475399</v>
      </c>
      <c r="S53" s="246">
        <v>174.079569863014</v>
      </c>
      <c r="T53" s="246">
        <v>157.1952</v>
      </c>
      <c r="U53" s="246">
        <v>143.62773150684899</v>
      </c>
      <c r="V53" s="247">
        <v>145.701073489587</v>
      </c>
      <c r="W53" s="153">
        <v>1.44355269068579E-2</v>
      </c>
      <c r="X53" s="153">
        <v>-7.3948198895402897E-2</v>
      </c>
      <c r="Y53" s="153">
        <v>1.8999887127318601E-3</v>
      </c>
    </row>
    <row r="54" spans="1:25">
      <c r="A54" s="144" t="s">
        <v>434</v>
      </c>
      <c r="B54" s="246">
        <v>276</v>
      </c>
      <c r="C54" s="246">
        <v>262</v>
      </c>
      <c r="D54" s="246">
        <v>256</v>
      </c>
      <c r="E54" s="246">
        <v>274</v>
      </c>
      <c r="F54" s="246">
        <v>273</v>
      </c>
      <c r="G54" s="246">
        <v>270.33010000000002</v>
      </c>
      <c r="H54" s="246">
        <v>241.9401</v>
      </c>
      <c r="I54" s="246">
        <v>245.5558</v>
      </c>
      <c r="J54" s="246">
        <v>239.5736</v>
      </c>
      <c r="K54" s="246">
        <v>241.00030000000001</v>
      </c>
      <c r="L54" s="246">
        <v>233.19499999999999</v>
      </c>
      <c r="M54" s="246">
        <v>236.28200000000001</v>
      </c>
      <c r="N54" s="246">
        <v>221.148</v>
      </c>
      <c r="O54" s="246">
        <v>213.405</v>
      </c>
      <c r="P54" s="246">
        <v>210.905</v>
      </c>
      <c r="Q54" s="246">
        <v>213.54</v>
      </c>
      <c r="R54" s="246">
        <v>220.65700000000001</v>
      </c>
      <c r="S54" s="246">
        <v>210.066</v>
      </c>
      <c r="T54" s="246">
        <v>193.447</v>
      </c>
      <c r="U54" s="246">
        <v>217.83099999999999</v>
      </c>
      <c r="V54" s="247">
        <v>207</v>
      </c>
      <c r="W54" s="153">
        <v>-4.97220322176367E-2</v>
      </c>
      <c r="X54" s="153">
        <v>-1.0056951773073201E-2</v>
      </c>
      <c r="Y54" s="153">
        <v>2.69934636798405E-3</v>
      </c>
    </row>
    <row r="55" spans="1:25">
      <c r="A55" s="144" t="s">
        <v>402</v>
      </c>
      <c r="B55" s="246">
        <v>1414.5902000000001</v>
      </c>
      <c r="C55" s="246">
        <v>1367.7246</v>
      </c>
      <c r="D55" s="246">
        <v>1314.9195999999999</v>
      </c>
      <c r="E55" s="246">
        <v>1425</v>
      </c>
      <c r="F55" s="246">
        <v>1565.362511</v>
      </c>
      <c r="G55" s="246">
        <v>1674.47703893576</v>
      </c>
      <c r="H55" s="246">
        <v>1810.07648387325</v>
      </c>
      <c r="I55" s="246">
        <v>1842.6787431115299</v>
      </c>
      <c r="J55" s="246">
        <v>1807.98085573463</v>
      </c>
      <c r="K55" s="246">
        <v>1687.27947123288</v>
      </c>
      <c r="L55" s="246">
        <v>1748.4634328767099</v>
      </c>
      <c r="M55" s="246">
        <v>507.53906849315098</v>
      </c>
      <c r="N55" s="246">
        <v>1498.5328</v>
      </c>
      <c r="O55" s="246">
        <v>1025.4794575342501</v>
      </c>
      <c r="P55" s="246">
        <v>510.1918</v>
      </c>
      <c r="Q55" s="246">
        <v>421.64383561643803</v>
      </c>
      <c r="R55" s="246">
        <v>396.77595628415298</v>
      </c>
      <c r="S55" s="246">
        <v>908.90410958904101</v>
      </c>
      <c r="T55" s="246">
        <v>1143.9726328767099</v>
      </c>
      <c r="U55" s="246">
        <v>1279.24598275638</v>
      </c>
      <c r="V55" s="247">
        <v>374.32046889211301</v>
      </c>
      <c r="W55" s="153">
        <v>-0.70738976401898301</v>
      </c>
      <c r="X55" s="153">
        <v>-2.7304954148556701E-2</v>
      </c>
      <c r="Y55" s="153">
        <v>4.88125892833822E-3</v>
      </c>
    </row>
    <row r="56" spans="1:25">
      <c r="A56" s="144" t="s">
        <v>403</v>
      </c>
      <c r="B56" s="246">
        <v>2141.9315000000001</v>
      </c>
      <c r="C56" s="246">
        <v>2120.2184000000002</v>
      </c>
      <c r="D56" s="246">
        <v>1907.73</v>
      </c>
      <c r="E56" s="246">
        <v>2254.6412999999998</v>
      </c>
      <c r="F56" s="246">
        <v>2441.547</v>
      </c>
      <c r="G56" s="246">
        <v>2430.5014999999999</v>
      </c>
      <c r="H56" s="246">
        <v>2314.7413999999999</v>
      </c>
      <c r="I56" s="246">
        <v>2136.0765000000001</v>
      </c>
      <c r="J56" s="246">
        <v>2100.3987213114801</v>
      </c>
      <c r="K56" s="246">
        <v>2137.9395616438401</v>
      </c>
      <c r="L56" s="246">
        <v>2454.91344109589</v>
      </c>
      <c r="M56" s="246">
        <v>2373.2746082191802</v>
      </c>
      <c r="N56" s="246">
        <v>2329.9908551912599</v>
      </c>
      <c r="O56" s="246">
        <v>2193.1180876712301</v>
      </c>
      <c r="P56" s="246">
        <v>2187.7851753424702</v>
      </c>
      <c r="Q56" s="246">
        <v>2119.0646356164398</v>
      </c>
      <c r="R56" s="246">
        <v>1821.6912732240401</v>
      </c>
      <c r="S56" s="246">
        <v>1889.70809041096</v>
      </c>
      <c r="T56" s="246">
        <v>1921.73120547945</v>
      </c>
      <c r="U56" s="246">
        <v>2014.367</v>
      </c>
      <c r="V56" s="247">
        <v>1733.98549853646</v>
      </c>
      <c r="W56" s="153">
        <v>-0.139190873094893</v>
      </c>
      <c r="X56" s="153">
        <v>-5.9360656711779898E-3</v>
      </c>
      <c r="Y56" s="153">
        <v>2.2611726848364301E-2</v>
      </c>
    </row>
    <row r="57" spans="1:25">
      <c r="A57" s="144" t="s">
        <v>435</v>
      </c>
      <c r="B57" s="246" t="s">
        <v>273</v>
      </c>
      <c r="C57" s="246" t="s">
        <v>273</v>
      </c>
      <c r="D57" s="246" t="s">
        <v>273</v>
      </c>
      <c r="E57" s="246" t="s">
        <v>273</v>
      </c>
      <c r="F57" s="246" t="s">
        <v>273</v>
      </c>
      <c r="G57" s="246" t="s">
        <v>273</v>
      </c>
      <c r="H57" s="246" t="s">
        <v>273</v>
      </c>
      <c r="I57" s="246" t="s">
        <v>273</v>
      </c>
      <c r="J57" s="246" t="s">
        <v>273</v>
      </c>
      <c r="K57" s="246" t="s">
        <v>273</v>
      </c>
      <c r="L57" s="246" t="s">
        <v>273</v>
      </c>
      <c r="M57" s="246" t="s">
        <v>273</v>
      </c>
      <c r="N57" s="246">
        <v>31.041</v>
      </c>
      <c r="O57" s="246">
        <v>99.728800000000007</v>
      </c>
      <c r="P57" s="246">
        <v>155.35159999999999</v>
      </c>
      <c r="Q57" s="246">
        <v>147.73770141601599</v>
      </c>
      <c r="R57" s="246">
        <v>136.6917</v>
      </c>
      <c r="S57" s="246">
        <v>147.20050000000001</v>
      </c>
      <c r="T57" s="246">
        <v>144.29599999999999</v>
      </c>
      <c r="U57" s="246">
        <v>171.51599999999999</v>
      </c>
      <c r="V57" s="247">
        <v>169.51089999999999</v>
      </c>
      <c r="W57" s="153">
        <v>-1.16904545348541E-2</v>
      </c>
      <c r="X57" s="153" t="s">
        <v>273</v>
      </c>
      <c r="Y57" s="153">
        <v>2.2104764842932698E-3</v>
      </c>
    </row>
    <row r="58" spans="1:25">
      <c r="A58" s="144" t="s">
        <v>436</v>
      </c>
      <c r="B58" s="246">
        <v>179.13190437158499</v>
      </c>
      <c r="C58" s="246">
        <v>209.008120547945</v>
      </c>
      <c r="D58" s="246">
        <v>236.184490410959</v>
      </c>
      <c r="E58" s="246">
        <v>262.13031506849302</v>
      </c>
      <c r="F58" s="246">
        <v>291.13726724043698</v>
      </c>
      <c r="G58" s="246">
        <v>293.68041441095897</v>
      </c>
      <c r="H58" s="246">
        <v>356.16085090411002</v>
      </c>
      <c r="I58" s="246">
        <v>483.11566027397299</v>
      </c>
      <c r="J58" s="246">
        <v>456.95145901639302</v>
      </c>
      <c r="K58" s="246">
        <v>475.21246301369899</v>
      </c>
      <c r="L58" s="246">
        <v>462.07089589041101</v>
      </c>
      <c r="M58" s="246">
        <v>291.00227123287698</v>
      </c>
      <c r="N58" s="246">
        <v>103.1075</v>
      </c>
      <c r="O58" s="246">
        <v>117.85339999999999</v>
      </c>
      <c r="P58" s="246">
        <v>119.6045</v>
      </c>
      <c r="Q58" s="246">
        <v>109.06215616438401</v>
      </c>
      <c r="R58" s="246">
        <v>103.61358196721299</v>
      </c>
      <c r="S58" s="246">
        <v>94.615549611148396</v>
      </c>
      <c r="T58" s="246">
        <v>100.27200566029801</v>
      </c>
      <c r="U58" s="246">
        <v>97.526286946911696</v>
      </c>
      <c r="V58" s="247">
        <v>85.6345258029517</v>
      </c>
      <c r="W58" s="153">
        <v>-0.121933906398315</v>
      </c>
      <c r="X58" s="153">
        <v>-0.146460966481118</v>
      </c>
      <c r="Y58" s="153">
        <v>1.1167016724649001E-3</v>
      </c>
    </row>
    <row r="59" spans="1:25">
      <c r="A59" s="144" t="s">
        <v>437</v>
      </c>
      <c r="B59" s="246">
        <v>76.942021857923507</v>
      </c>
      <c r="C59" s="246">
        <v>70.558383561643794</v>
      </c>
      <c r="D59" s="246">
        <v>73.444767123287704</v>
      </c>
      <c r="E59" s="246">
        <v>66.787123287671207</v>
      </c>
      <c r="F59" s="246">
        <v>70.239535519125695</v>
      </c>
      <c r="G59" s="246">
        <v>71.675013698630096</v>
      </c>
      <c r="H59" s="246">
        <v>68.725424657534205</v>
      </c>
      <c r="I59" s="246">
        <v>95.777369863013703</v>
      </c>
      <c r="J59" s="246">
        <v>87.279398907103797</v>
      </c>
      <c r="K59" s="246">
        <v>82.462082191780794</v>
      </c>
      <c r="L59" s="246">
        <v>78.732958904109594</v>
      </c>
      <c r="M59" s="246">
        <v>69.968465753424695</v>
      </c>
      <c r="N59" s="246">
        <v>69.630218579235006</v>
      </c>
      <c r="O59" s="246">
        <v>64.006082191780806</v>
      </c>
      <c r="P59" s="246">
        <v>59.265671232876699</v>
      </c>
      <c r="Q59" s="246">
        <v>53.661452054794502</v>
      </c>
      <c r="R59" s="246">
        <v>51.035546448087402</v>
      </c>
      <c r="S59" s="246">
        <v>43.253616438356197</v>
      </c>
      <c r="T59" s="246">
        <v>43.148273972602702</v>
      </c>
      <c r="U59" s="246">
        <v>39.587698630136998</v>
      </c>
      <c r="V59" s="247">
        <v>32.726622950819703</v>
      </c>
      <c r="W59" s="153">
        <v>-0.173313325015922</v>
      </c>
      <c r="X59" s="153">
        <v>-7.0754223477631398E-2</v>
      </c>
      <c r="Y59" s="153">
        <v>4.2676565603226298E-4</v>
      </c>
    </row>
    <row r="60" spans="1:25">
      <c r="A60" s="144" t="s">
        <v>390</v>
      </c>
      <c r="B60" s="246">
        <v>145.08125683060101</v>
      </c>
      <c r="C60" s="246">
        <v>136.24260273972601</v>
      </c>
      <c r="D60" s="246">
        <v>136.36390136986299</v>
      </c>
      <c r="E60" s="246">
        <v>140.25748493150701</v>
      </c>
      <c r="F60" s="246">
        <v>172.67150819672099</v>
      </c>
      <c r="G60" s="246">
        <v>177.19656856985</v>
      </c>
      <c r="H60" s="246">
        <v>227.04393187474301</v>
      </c>
      <c r="I60" s="246">
        <v>191.11831571944299</v>
      </c>
      <c r="J60" s="246">
        <v>183.727950819672</v>
      </c>
      <c r="K60" s="246">
        <v>181.47737602739701</v>
      </c>
      <c r="L60" s="246">
        <v>148.81200547945201</v>
      </c>
      <c r="M60" s="246">
        <v>197.946221917808</v>
      </c>
      <c r="N60" s="246">
        <v>195.997983606557</v>
      </c>
      <c r="O60" s="246">
        <v>225.37847123287699</v>
      </c>
      <c r="P60" s="246">
        <v>230.949928767123</v>
      </c>
      <c r="Q60" s="246">
        <v>262.24867236007799</v>
      </c>
      <c r="R60" s="246">
        <v>254.865167391331</v>
      </c>
      <c r="S60" s="246">
        <v>300.19713852096697</v>
      </c>
      <c r="T60" s="246">
        <v>299.30718571579501</v>
      </c>
      <c r="U60" s="246">
        <v>329.87570837394702</v>
      </c>
      <c r="V60" s="247">
        <v>313.44266595683098</v>
      </c>
      <c r="W60" s="153">
        <v>-4.9815860943868799E-2</v>
      </c>
      <c r="X60" s="153">
        <v>6.1580138277742301E-2</v>
      </c>
      <c r="Y60" s="153">
        <v>4.0873928595256404E-3</v>
      </c>
    </row>
    <row r="61" spans="1:25" s="145" customFormat="1">
      <c r="A61" s="154" t="s">
        <v>333</v>
      </c>
      <c r="B61" s="248">
        <v>7377.6643967213104</v>
      </c>
      <c r="C61" s="248">
        <v>7304.2440109588997</v>
      </c>
      <c r="D61" s="248">
        <v>7342.2660191780797</v>
      </c>
      <c r="E61" s="248">
        <v>8013.1467438424697</v>
      </c>
      <c r="F61" s="248">
        <v>8899.2540678579207</v>
      </c>
      <c r="G61" s="248">
        <v>9225.5109712316298</v>
      </c>
      <c r="H61" s="248">
        <v>9487.4403769534802</v>
      </c>
      <c r="I61" s="248">
        <v>9669.4396379643094</v>
      </c>
      <c r="J61" s="248">
        <v>9734.8704233368699</v>
      </c>
      <c r="K61" s="248">
        <v>9417.7742769050892</v>
      </c>
      <c r="L61" s="248">
        <v>9758.6152162004801</v>
      </c>
      <c r="M61" s="248">
        <v>8083.40545757377</v>
      </c>
      <c r="N61" s="248">
        <v>8802.2356415182603</v>
      </c>
      <c r="O61" s="248">
        <v>8158.3017397583799</v>
      </c>
      <c r="P61" s="248">
        <v>7741.5475485990601</v>
      </c>
      <c r="Q61" s="248">
        <v>7638.5321215904496</v>
      </c>
      <c r="R61" s="248">
        <v>7199.2891652055396</v>
      </c>
      <c r="S61" s="248">
        <v>7651.1380867622502</v>
      </c>
      <c r="T61" s="248">
        <v>7796.9248954856803</v>
      </c>
      <c r="U61" s="248">
        <v>7959.1762191731304</v>
      </c>
      <c r="V61" s="248">
        <v>6424.1546997446803</v>
      </c>
      <c r="W61" s="156">
        <v>-0.192861858709786</v>
      </c>
      <c r="X61" s="156">
        <v>-1.66865393102422E-2</v>
      </c>
      <c r="Y61" s="156">
        <v>8.3773036986103597E-2</v>
      </c>
    </row>
    <row r="62" spans="1:25">
      <c r="B62" s="246"/>
      <c r="C62" s="246"/>
      <c r="D62" s="246"/>
      <c r="E62" s="246"/>
      <c r="F62" s="246"/>
      <c r="G62" s="246"/>
      <c r="H62" s="246"/>
      <c r="I62" s="246"/>
      <c r="J62" s="246"/>
      <c r="K62" s="246"/>
      <c r="L62" s="246"/>
      <c r="M62" s="246"/>
      <c r="N62" s="246"/>
      <c r="O62" s="246"/>
      <c r="P62" s="246"/>
      <c r="Q62" s="246"/>
      <c r="R62" s="246"/>
      <c r="S62" s="246"/>
      <c r="T62" s="246"/>
      <c r="U62" s="246"/>
      <c r="V62" s="247"/>
      <c r="W62" s="153"/>
      <c r="X62" s="153"/>
      <c r="Y62" s="153"/>
    </row>
    <row r="63" spans="1:25">
      <c r="A63" s="144" t="s">
        <v>334</v>
      </c>
      <c r="B63" s="246">
        <v>709.75186809017805</v>
      </c>
      <c r="C63" s="246">
        <v>658.35666183591297</v>
      </c>
      <c r="D63" s="246">
        <v>650.77928375190095</v>
      </c>
      <c r="E63" s="246">
        <v>558.35268614815902</v>
      </c>
      <c r="F63" s="246">
        <v>481.25051936084401</v>
      </c>
      <c r="G63" s="246">
        <v>470.48406452129097</v>
      </c>
      <c r="H63" s="246">
        <v>424.25893570551398</v>
      </c>
      <c r="I63" s="246">
        <v>461.25853200173401</v>
      </c>
      <c r="J63" s="246">
        <v>463.03318239889899</v>
      </c>
      <c r="K63" s="246">
        <v>457.76208652248198</v>
      </c>
      <c r="L63" s="246">
        <v>472.70426431972101</v>
      </c>
      <c r="M63" s="246">
        <v>411.28813968662098</v>
      </c>
      <c r="N63" s="246">
        <v>405.40751740906802</v>
      </c>
      <c r="O63" s="246">
        <v>334.67652159070798</v>
      </c>
      <c r="P63" s="246">
        <v>353.30470080742498</v>
      </c>
      <c r="Q63" s="246">
        <v>322.251991326829</v>
      </c>
      <c r="R63" s="246">
        <v>289.70249616263902</v>
      </c>
      <c r="S63" s="246">
        <v>263.25012007787501</v>
      </c>
      <c r="T63" s="246">
        <v>283.56879363424099</v>
      </c>
      <c r="U63" s="246">
        <v>360.69565924040398</v>
      </c>
      <c r="V63" s="247">
        <v>355.669040828324</v>
      </c>
      <c r="W63" s="153">
        <v>-1.39358993747404E-2</v>
      </c>
      <c r="X63" s="153">
        <v>-2.3549775543503699E-2</v>
      </c>
      <c r="Y63" s="153">
        <v>4.6380383263976196E-3</v>
      </c>
    </row>
    <row r="64" spans="1:25">
      <c r="A64" s="144" t="s">
        <v>404</v>
      </c>
      <c r="B64" s="246">
        <v>178</v>
      </c>
      <c r="C64" s="246">
        <v>188</v>
      </c>
      <c r="D64" s="246">
        <v>195</v>
      </c>
      <c r="E64" s="246">
        <v>200</v>
      </c>
      <c r="F64" s="246">
        <v>193.93270354861201</v>
      </c>
      <c r="G64" s="246">
        <v>191.695622864287</v>
      </c>
      <c r="H64" s="246">
        <v>205.01782630135</v>
      </c>
      <c r="I64" s="246">
        <v>179.362185603043</v>
      </c>
      <c r="J64" s="246">
        <v>160.53917906913901</v>
      </c>
      <c r="K64" s="246">
        <v>154.67320058639299</v>
      </c>
      <c r="L64" s="246">
        <v>159.47488122570101</v>
      </c>
      <c r="M64" s="246">
        <v>152.593576334852</v>
      </c>
      <c r="N64" s="246">
        <v>146.169563417272</v>
      </c>
      <c r="O64" s="246">
        <v>122.02218375532399</v>
      </c>
      <c r="P64" s="246">
        <v>114.353694128676</v>
      </c>
      <c r="Q64" s="246">
        <v>115.319992908411</v>
      </c>
      <c r="R64" s="246">
        <v>109.079467812305</v>
      </c>
      <c r="S64" s="246">
        <v>100.587292908807</v>
      </c>
      <c r="T64" s="246">
        <v>99.5197264740695</v>
      </c>
      <c r="U64" s="246">
        <v>109.57204865439201</v>
      </c>
      <c r="V64" s="247">
        <v>100.461994178583</v>
      </c>
      <c r="W64" s="153">
        <v>-8.3142138781612404E-2</v>
      </c>
      <c r="X64" s="153">
        <v>-3.3885787771031697E-2</v>
      </c>
      <c r="Y64" s="153">
        <v>1.3100566140405499E-3</v>
      </c>
    </row>
    <row r="65" spans="1:25">
      <c r="A65" s="144" t="s">
        <v>336</v>
      </c>
      <c r="B65" s="246">
        <v>3256.84316939891</v>
      </c>
      <c r="C65" s="246">
        <v>3310.1476712328799</v>
      </c>
      <c r="D65" s="246">
        <v>3351.0350136986299</v>
      </c>
      <c r="E65" s="246">
        <v>3405.63849315068</v>
      </c>
      <c r="F65" s="246">
        <v>3485.7754918032801</v>
      </c>
      <c r="G65" s="246">
        <v>3641.9637178082198</v>
      </c>
      <c r="H65" s="246">
        <v>3710.50022191781</v>
      </c>
      <c r="I65" s="246">
        <v>3741.67782465753</v>
      </c>
      <c r="J65" s="246">
        <v>3813.9952677595602</v>
      </c>
      <c r="K65" s="246">
        <v>3805.3745205479399</v>
      </c>
      <c r="L65" s="246">
        <v>4076.9660821917801</v>
      </c>
      <c r="M65" s="246">
        <v>4074.1846986301398</v>
      </c>
      <c r="N65" s="246">
        <v>4155.2287978142103</v>
      </c>
      <c r="O65" s="246">
        <v>4216.4426275342503</v>
      </c>
      <c r="P65" s="246">
        <v>4245.9577260274</v>
      </c>
      <c r="Q65" s="246">
        <v>4308.8350684931502</v>
      </c>
      <c r="R65" s="246">
        <v>3999.1558743169398</v>
      </c>
      <c r="S65" s="246">
        <v>3845.8602191780801</v>
      </c>
      <c r="T65" s="246">
        <v>3797.6629589041099</v>
      </c>
      <c r="U65" s="246">
        <v>3835.97978082192</v>
      </c>
      <c r="V65" s="247">
        <v>3900.70155737705</v>
      </c>
      <c r="W65" s="153">
        <v>1.6872293456474698E-2</v>
      </c>
      <c r="X65" s="153">
        <v>8.0136803474562001E-4</v>
      </c>
      <c r="Y65" s="153">
        <v>5.0866398944422499E-2</v>
      </c>
    </row>
    <row r="66" spans="1:25">
      <c r="A66" s="144" t="s">
        <v>338</v>
      </c>
      <c r="B66" s="246">
        <v>660.91180327868904</v>
      </c>
      <c r="C66" s="246">
        <v>659.58673972602696</v>
      </c>
      <c r="D66" s="246">
        <v>678.56646575342495</v>
      </c>
      <c r="E66" s="246">
        <v>686.04706849315096</v>
      </c>
      <c r="F66" s="246">
        <v>705.52030054644797</v>
      </c>
      <c r="G66" s="246">
        <v>673.89986301369902</v>
      </c>
      <c r="H66" s="246">
        <v>698.22668493150695</v>
      </c>
      <c r="I66" s="246">
        <v>707.43646575342495</v>
      </c>
      <c r="J66" s="246">
        <v>703.498360655738</v>
      </c>
      <c r="K66" s="246">
        <v>690.16799178082204</v>
      </c>
      <c r="L66" s="246">
        <v>761.76472602739705</v>
      </c>
      <c r="M66" s="246">
        <v>793.12532328767099</v>
      </c>
      <c r="N66" s="246">
        <v>786.10880699453605</v>
      </c>
      <c r="O66" s="246">
        <v>789.45523536986298</v>
      </c>
      <c r="P66" s="246">
        <v>777.85847347945196</v>
      </c>
      <c r="Q66" s="246">
        <v>771.14911169863001</v>
      </c>
      <c r="R66" s="246">
        <v>744.37115901639402</v>
      </c>
      <c r="S66" s="246">
        <v>743.78997202739697</v>
      </c>
      <c r="T66" s="246">
        <v>718.96520317808199</v>
      </c>
      <c r="U66" s="246">
        <v>676.57401534246605</v>
      </c>
      <c r="V66" s="247">
        <v>635.82771612021895</v>
      </c>
      <c r="W66" s="153">
        <v>-6.0224451868170402E-2</v>
      </c>
      <c r="X66" s="153">
        <v>-1.9873409630439798E-3</v>
      </c>
      <c r="Y66" s="153">
        <v>8.2913972761966392E-3</v>
      </c>
    </row>
    <row r="67" spans="1:25">
      <c r="A67" s="144" t="s">
        <v>339</v>
      </c>
      <c r="B67" s="246">
        <v>1413.70408196721</v>
      </c>
      <c r="C67" s="246">
        <v>1342.0528767123301</v>
      </c>
      <c r="D67" s="246">
        <v>1248.5997671232899</v>
      </c>
      <c r="E67" s="246">
        <v>1139.2168684931501</v>
      </c>
      <c r="F67" s="246">
        <v>1094.22468306011</v>
      </c>
      <c r="G67" s="246">
        <v>1062.0630136986299</v>
      </c>
      <c r="H67" s="246">
        <v>1005.61369863014</v>
      </c>
      <c r="I67" s="246">
        <v>954.378082191781</v>
      </c>
      <c r="J67" s="246">
        <v>976.77595628415304</v>
      </c>
      <c r="K67" s="246">
        <v>948.80273972602799</v>
      </c>
      <c r="L67" s="246">
        <v>944.89863013698596</v>
      </c>
      <c r="M67" s="246">
        <v>902.05205479452104</v>
      </c>
      <c r="N67" s="246">
        <v>859</v>
      </c>
      <c r="O67" s="246">
        <v>825</v>
      </c>
      <c r="P67" s="246">
        <v>788.77</v>
      </c>
      <c r="Q67" s="246">
        <v>785.79300000000001</v>
      </c>
      <c r="R67" s="246">
        <v>831.05799999999999</v>
      </c>
      <c r="S67" s="246">
        <v>801.024</v>
      </c>
      <c r="T67" s="246">
        <v>772.12748259176306</v>
      </c>
      <c r="U67" s="246">
        <v>745.13936516310696</v>
      </c>
      <c r="V67" s="247">
        <v>708.24833879781397</v>
      </c>
      <c r="W67" s="153">
        <v>-4.9508894698132001E-2</v>
      </c>
      <c r="X67" s="153">
        <v>-2.3873377444458301E-2</v>
      </c>
      <c r="Y67" s="153">
        <v>9.235785415288E-3</v>
      </c>
    </row>
    <row r="68" spans="1:25">
      <c r="A68" s="144" t="s">
        <v>341</v>
      </c>
      <c r="B68" s="246">
        <v>681</v>
      </c>
      <c r="C68" s="246">
        <v>666</v>
      </c>
      <c r="D68" s="246">
        <v>698</v>
      </c>
      <c r="E68" s="246">
        <v>738</v>
      </c>
      <c r="F68" s="246">
        <v>762</v>
      </c>
      <c r="G68" s="246">
        <v>703.51232876712299</v>
      </c>
      <c r="H68" s="246">
        <v>666.92602739725999</v>
      </c>
      <c r="I68" s="246">
        <v>682.71232876712304</v>
      </c>
      <c r="J68" s="246">
        <v>688.00819672131104</v>
      </c>
      <c r="K68" s="246">
        <v>658.84657534246605</v>
      </c>
      <c r="L68" s="246">
        <v>653.36438356164399</v>
      </c>
      <c r="M68" s="246">
        <v>582.99686849315106</v>
      </c>
      <c r="N68" s="246">
        <v>597.55754918032801</v>
      </c>
      <c r="O68" s="246">
        <v>588.208219178082</v>
      </c>
      <c r="P68" s="246">
        <v>610.01643835616403</v>
      </c>
      <c r="Q68" s="246">
        <v>661.61</v>
      </c>
      <c r="R68" s="246">
        <v>666.83</v>
      </c>
      <c r="S68" s="246">
        <v>660.39411114908796</v>
      </c>
      <c r="T68" s="246">
        <v>652.80991320353201</v>
      </c>
      <c r="U68" s="246">
        <v>604.47500000000002</v>
      </c>
      <c r="V68" s="247">
        <v>541.07500000000005</v>
      </c>
      <c r="W68" s="153">
        <v>-0.104884403821498</v>
      </c>
      <c r="X68" s="153">
        <v>-8.5760520851158092E-3</v>
      </c>
      <c r="Y68" s="153">
        <v>7.0557914785360802E-3</v>
      </c>
    </row>
    <row r="69" spans="1:25">
      <c r="A69" s="144" t="s">
        <v>349</v>
      </c>
      <c r="B69" s="246">
        <v>110.3</v>
      </c>
      <c r="C69" s="246">
        <v>113.761</v>
      </c>
      <c r="D69" s="246">
        <v>129.291</v>
      </c>
      <c r="E69" s="246">
        <v>158.98500000000001</v>
      </c>
      <c r="F69" s="246">
        <v>153.72</v>
      </c>
      <c r="G69" s="246">
        <v>183.37700000000001</v>
      </c>
      <c r="H69" s="246">
        <v>204.2</v>
      </c>
      <c r="I69" s="246">
        <v>213.40799999999999</v>
      </c>
      <c r="J69" s="246">
        <v>228.828</v>
      </c>
      <c r="K69" s="246">
        <v>237.941</v>
      </c>
      <c r="L69" s="246">
        <v>241.80099999999999</v>
      </c>
      <c r="M69" s="246">
        <v>224.12700000000001</v>
      </c>
      <c r="N69" s="246">
        <v>238.61600000000001</v>
      </c>
      <c r="O69" s="246">
        <v>240.64</v>
      </c>
      <c r="P69" s="246">
        <v>232.852</v>
      </c>
      <c r="Q69" s="246">
        <v>248.01599999999999</v>
      </c>
      <c r="R69" s="246">
        <v>257.56900000000002</v>
      </c>
      <c r="S69" s="246">
        <v>239.82</v>
      </c>
      <c r="T69" s="246">
        <v>228.21</v>
      </c>
      <c r="U69" s="246">
        <v>228.221</v>
      </c>
      <c r="V69" s="247">
        <v>201.864</v>
      </c>
      <c r="W69" s="153">
        <v>-0.115488933971895</v>
      </c>
      <c r="X69" s="153">
        <v>-4.1621427788564001E-3</v>
      </c>
      <c r="Y69" s="153">
        <v>2.6323712812885598E-3</v>
      </c>
    </row>
    <row r="70" spans="1:25">
      <c r="A70" s="144" t="s">
        <v>350</v>
      </c>
      <c r="B70" s="246">
        <v>329.38087431693998</v>
      </c>
      <c r="C70" s="246">
        <v>341.27178082191801</v>
      </c>
      <c r="D70" s="246">
        <v>341.88</v>
      </c>
      <c r="E70" s="246">
        <v>358.84931506849301</v>
      </c>
      <c r="F70" s="246">
        <v>405.40273224043699</v>
      </c>
      <c r="G70" s="246">
        <v>375.45369863013701</v>
      </c>
      <c r="H70" s="246">
        <v>340.60273972602698</v>
      </c>
      <c r="I70" s="246">
        <v>322.76164383561598</v>
      </c>
      <c r="J70" s="246">
        <v>301.33770491803301</v>
      </c>
      <c r="K70" s="246">
        <v>331.682191780822</v>
      </c>
      <c r="L70" s="246">
        <v>304.39342465753401</v>
      </c>
      <c r="M70" s="246">
        <v>308.01123287671197</v>
      </c>
      <c r="N70" s="246">
        <v>338.54051912568298</v>
      </c>
      <c r="O70" s="246">
        <v>336.96621917808199</v>
      </c>
      <c r="P70" s="246">
        <v>315.41643835616401</v>
      </c>
      <c r="Q70" s="246">
        <v>342.38082191780802</v>
      </c>
      <c r="R70" s="246">
        <v>307.50409836065597</v>
      </c>
      <c r="S70" s="246">
        <v>275.05986301369899</v>
      </c>
      <c r="T70" s="246">
        <v>243.28849315068501</v>
      </c>
      <c r="U70" s="246">
        <v>224.616109589041</v>
      </c>
      <c r="V70" s="247">
        <v>195.327336065574</v>
      </c>
      <c r="W70" s="153">
        <v>-0.13039480372558401</v>
      </c>
      <c r="X70" s="153">
        <v>-3.8228564072169603E-2</v>
      </c>
      <c r="Y70" s="153">
        <v>2.5471310878096899E-3</v>
      </c>
    </row>
    <row r="71" spans="1:25">
      <c r="A71" s="144" t="s">
        <v>351</v>
      </c>
      <c r="B71" s="246">
        <v>183.640915196886</v>
      </c>
      <c r="C71" s="246">
        <v>177.241413508367</v>
      </c>
      <c r="D71" s="246">
        <v>181.933441802874</v>
      </c>
      <c r="E71" s="246">
        <v>179.83196593889701</v>
      </c>
      <c r="F71" s="246">
        <v>207.71348140066601</v>
      </c>
      <c r="G71" s="246">
        <v>242.66713182938301</v>
      </c>
      <c r="H71" s="246">
        <v>253.32730898394601</v>
      </c>
      <c r="I71" s="246">
        <v>273.940498614923</v>
      </c>
      <c r="J71" s="246">
        <v>290.42957314957101</v>
      </c>
      <c r="K71" s="246">
        <v>280.67410537597999</v>
      </c>
      <c r="L71" s="246">
        <v>269.886327876194</v>
      </c>
      <c r="M71" s="246">
        <v>256.24897165891502</v>
      </c>
      <c r="N71" s="246">
        <v>246.333967773777</v>
      </c>
      <c r="O71" s="246">
        <v>236.858093594427</v>
      </c>
      <c r="P71" s="246">
        <v>260.87437413696301</v>
      </c>
      <c r="Q71" s="246">
        <v>265.07313719030998</v>
      </c>
      <c r="R71" s="246">
        <v>249.95161340385101</v>
      </c>
      <c r="S71" s="246">
        <v>241.068616354222</v>
      </c>
      <c r="T71" s="246">
        <v>207.67253243422499</v>
      </c>
      <c r="U71" s="246">
        <v>205.41099020809901</v>
      </c>
      <c r="V71" s="247">
        <v>189.16880048330901</v>
      </c>
      <c r="W71" s="153">
        <v>-7.9071668503886097E-2</v>
      </c>
      <c r="X71" s="153">
        <v>-3.0735887830046799E-2</v>
      </c>
      <c r="Y71" s="153">
        <v>2.4668218092778701E-3</v>
      </c>
    </row>
    <row r="72" spans="1:25" s="145" customFormat="1">
      <c r="A72" s="154" t="s">
        <v>352</v>
      </c>
      <c r="B72" s="248">
        <v>7523.5327122488097</v>
      </c>
      <c r="C72" s="248">
        <v>7456.4181438374299</v>
      </c>
      <c r="D72" s="248">
        <v>7475.0849721301201</v>
      </c>
      <c r="E72" s="248">
        <v>7424.92139729254</v>
      </c>
      <c r="F72" s="248">
        <v>7489.5399119603899</v>
      </c>
      <c r="G72" s="248">
        <v>7545.11644113277</v>
      </c>
      <c r="H72" s="248">
        <v>7508.6734435935496</v>
      </c>
      <c r="I72" s="248">
        <v>7536.9355614251799</v>
      </c>
      <c r="J72" s="248">
        <v>7626.4454209564101</v>
      </c>
      <c r="K72" s="248">
        <v>7565.9244116629397</v>
      </c>
      <c r="L72" s="248">
        <v>7885.2537199969602</v>
      </c>
      <c r="M72" s="248">
        <v>7704.6278657625799</v>
      </c>
      <c r="N72" s="248">
        <v>7772.96272171487</v>
      </c>
      <c r="O72" s="248">
        <v>7690.2691002007296</v>
      </c>
      <c r="P72" s="248">
        <v>7699.4038452922396</v>
      </c>
      <c r="Q72" s="248">
        <v>7820.4291235351402</v>
      </c>
      <c r="R72" s="248">
        <v>7455.22170907278</v>
      </c>
      <c r="S72" s="248">
        <v>7170.8541947091699</v>
      </c>
      <c r="T72" s="248">
        <v>7003.8251035707099</v>
      </c>
      <c r="U72" s="248">
        <v>6990.6839690194302</v>
      </c>
      <c r="V72" s="248">
        <v>6828.3437838508698</v>
      </c>
      <c r="W72" s="156">
        <v>-2.32223607715638E-2</v>
      </c>
      <c r="X72" s="156">
        <v>-7.8764305259281207E-3</v>
      </c>
      <c r="Y72" s="156">
        <v>8.9043792233257604E-2</v>
      </c>
    </row>
    <row r="73" spans="1:25">
      <c r="B73" s="246"/>
      <c r="C73" s="246"/>
      <c r="D73" s="246"/>
      <c r="E73" s="246"/>
      <c r="F73" s="246"/>
      <c r="G73" s="246"/>
      <c r="H73" s="246"/>
      <c r="I73" s="246"/>
      <c r="J73" s="246"/>
      <c r="K73" s="246"/>
      <c r="L73" s="246"/>
      <c r="M73" s="246"/>
      <c r="N73" s="246"/>
      <c r="O73" s="246"/>
      <c r="P73" s="246"/>
      <c r="Q73" s="246"/>
      <c r="R73" s="246"/>
      <c r="S73" s="246"/>
      <c r="T73" s="246"/>
      <c r="U73" s="246"/>
      <c r="V73" s="247"/>
      <c r="W73" s="153"/>
      <c r="X73" s="153"/>
      <c r="Y73" s="153"/>
    </row>
    <row r="74" spans="1:25">
      <c r="A74" s="241" t="s">
        <v>353</v>
      </c>
      <c r="B74" s="249">
        <v>68425.270815698794</v>
      </c>
      <c r="C74" s="249">
        <v>68507.850910344394</v>
      </c>
      <c r="D74" s="249">
        <v>67551.933240826402</v>
      </c>
      <c r="E74" s="249">
        <v>70803.3641314095</v>
      </c>
      <c r="F74" s="249">
        <v>74162.604936722099</v>
      </c>
      <c r="G74" s="249">
        <v>74971.498315451303</v>
      </c>
      <c r="H74" s="249">
        <v>75625.631713795694</v>
      </c>
      <c r="I74" s="249">
        <v>75428.8621007029</v>
      </c>
      <c r="J74" s="249">
        <v>75997.009300149599</v>
      </c>
      <c r="K74" s="249">
        <v>74047.383079573701</v>
      </c>
      <c r="L74" s="249">
        <v>75368.369345803294</v>
      </c>
      <c r="M74" s="249">
        <v>75638.269168465995</v>
      </c>
      <c r="N74" s="249">
        <v>77469.357998695996</v>
      </c>
      <c r="O74" s="249">
        <v>77790.027549916602</v>
      </c>
      <c r="P74" s="249">
        <v>79200.789258838806</v>
      </c>
      <c r="Q74" s="249">
        <v>81566.5563399026</v>
      </c>
      <c r="R74" s="249">
        <v>81456.734297488802</v>
      </c>
      <c r="S74" s="249">
        <v>81850.671930880504</v>
      </c>
      <c r="T74" s="249">
        <v>83573.909655477401</v>
      </c>
      <c r="U74" s="249">
        <v>83148.017014823199</v>
      </c>
      <c r="V74" s="249">
        <v>76685.231082291095</v>
      </c>
      <c r="W74" s="243">
        <v>-7.7726278563924805E-2</v>
      </c>
      <c r="X74" s="243">
        <v>1.1659159971505E-2</v>
      </c>
      <c r="Y74" s="243">
        <v>1</v>
      </c>
    </row>
    <row r="75" spans="1:25">
      <c r="A75" s="144" t="s">
        <v>354</v>
      </c>
      <c r="B75" s="246">
        <v>18886.909284831199</v>
      </c>
      <c r="C75" s="246">
        <v>18664.1228395014</v>
      </c>
      <c r="D75" s="246">
        <v>18710.348484424299</v>
      </c>
      <c r="E75" s="246">
        <v>18522.629664878499</v>
      </c>
      <c r="F75" s="246">
        <v>18004.3461313226</v>
      </c>
      <c r="G75" s="246">
        <v>17166.5602824989</v>
      </c>
      <c r="H75" s="246">
        <v>16661.8848645281</v>
      </c>
      <c r="I75" s="246">
        <v>16385.297159250698</v>
      </c>
      <c r="J75" s="246">
        <v>15817.2754565259</v>
      </c>
      <c r="K75" s="246">
        <v>15824.222088137099</v>
      </c>
      <c r="L75" s="246">
        <v>15901.5261747723</v>
      </c>
      <c r="M75" s="246">
        <v>15951.2248127357</v>
      </c>
      <c r="N75" s="246">
        <v>16735.740217905</v>
      </c>
      <c r="O75" s="246">
        <v>17740.8989348621</v>
      </c>
      <c r="P75" s="246">
        <v>19226.896276301599</v>
      </c>
      <c r="Q75" s="246">
        <v>19950.554527243399</v>
      </c>
      <c r="R75" s="246">
        <v>19096.890960926801</v>
      </c>
      <c r="S75" s="246">
        <v>19645.4852486448</v>
      </c>
      <c r="T75" s="246">
        <v>21504.274484146801</v>
      </c>
      <c r="U75" s="246">
        <v>22758.622079828499</v>
      </c>
      <c r="V75" s="247">
        <v>21686.6234883945</v>
      </c>
      <c r="W75" s="153">
        <v>-4.7102965534283801E-2</v>
      </c>
      <c r="X75" s="153">
        <v>3.7008603399296E-2</v>
      </c>
      <c r="Y75" s="153">
        <v>0.28280052341659601</v>
      </c>
    </row>
    <row r="76" spans="1:25">
      <c r="A76" s="144" t="s">
        <v>355</v>
      </c>
      <c r="B76" s="246">
        <v>49538.361530867602</v>
      </c>
      <c r="C76" s="246">
        <v>49843.728070842997</v>
      </c>
      <c r="D76" s="246">
        <v>48841.584756402102</v>
      </c>
      <c r="E76" s="246">
        <v>52280.734466531103</v>
      </c>
      <c r="F76" s="246">
        <v>56158.258805399499</v>
      </c>
      <c r="G76" s="246">
        <v>57804.938032952399</v>
      </c>
      <c r="H76" s="246">
        <v>58963.746849267598</v>
      </c>
      <c r="I76" s="246">
        <v>59043.564941452103</v>
      </c>
      <c r="J76" s="246">
        <v>60179.733843623799</v>
      </c>
      <c r="K76" s="246">
        <v>58223.160991436598</v>
      </c>
      <c r="L76" s="246">
        <v>59466.843171031003</v>
      </c>
      <c r="M76" s="246">
        <v>59687.044355730301</v>
      </c>
      <c r="N76" s="246">
        <v>60733.617780790897</v>
      </c>
      <c r="O76" s="246">
        <v>60049.128615054498</v>
      </c>
      <c r="P76" s="246">
        <v>59973.892982537203</v>
      </c>
      <c r="Q76" s="246">
        <v>61616.001812659197</v>
      </c>
      <c r="R76" s="246">
        <v>62359.843336562</v>
      </c>
      <c r="S76" s="246">
        <v>62205.186682235697</v>
      </c>
      <c r="T76" s="246">
        <v>62069.635171330498</v>
      </c>
      <c r="U76" s="246">
        <v>60389.3949349947</v>
      </c>
      <c r="V76" s="247">
        <v>54998.607593896602</v>
      </c>
      <c r="W76" s="153">
        <v>-8.9267119614312093E-2</v>
      </c>
      <c r="X76" s="153">
        <v>3.6597082607379098E-3</v>
      </c>
      <c r="Y76" s="153">
        <v>0.71719947658340499</v>
      </c>
    </row>
    <row r="77" spans="1:25">
      <c r="A77" s="144" t="s">
        <v>438</v>
      </c>
      <c r="B77" s="251">
        <v>28449.979510781399</v>
      </c>
      <c r="C77" s="251">
        <v>28011.864849590202</v>
      </c>
      <c r="D77" s="251">
        <v>26040.381541150698</v>
      </c>
      <c r="E77" s="251">
        <v>28421.518431363002</v>
      </c>
      <c r="F77" s="251">
        <v>31298.4850338387</v>
      </c>
      <c r="G77" s="251">
        <v>32180.771478344999</v>
      </c>
      <c r="H77" s="251">
        <v>32698.5219165034</v>
      </c>
      <c r="I77" s="251">
        <v>32306.1427935842</v>
      </c>
      <c r="J77" s="251">
        <v>33211.717884359998</v>
      </c>
      <c r="K77" s="251">
        <v>30865.6131541348</v>
      </c>
      <c r="L77" s="251">
        <v>31289.908096192299</v>
      </c>
      <c r="M77" s="251">
        <v>31725.405254309699</v>
      </c>
      <c r="N77" s="251">
        <v>32992.766469354101</v>
      </c>
      <c r="O77" s="251">
        <v>32063.014429544499</v>
      </c>
      <c r="P77" s="251">
        <v>31861.231318104001</v>
      </c>
      <c r="Q77" s="251">
        <v>33173.623581382701</v>
      </c>
      <c r="R77" s="251">
        <v>34093.134109698804</v>
      </c>
      <c r="S77" s="251">
        <v>34009.834859557297</v>
      </c>
      <c r="T77" s="251">
        <v>33766.243518710398</v>
      </c>
      <c r="U77" s="251">
        <v>31880.208406066002</v>
      </c>
      <c r="V77" s="252">
        <v>27838.331899242399</v>
      </c>
      <c r="W77" s="253">
        <v>-0.126783252334528</v>
      </c>
      <c r="X77" s="253">
        <v>3.23950286254271E-3</v>
      </c>
      <c r="Y77" s="253">
        <v>0.36302077344422501</v>
      </c>
    </row>
    <row r="78" spans="1:25">
      <c r="A78" s="144" t="s">
        <v>439</v>
      </c>
      <c r="B78" s="251">
        <v>39975.291304917402</v>
      </c>
      <c r="C78" s="251">
        <v>40495.986060754098</v>
      </c>
      <c r="D78" s="251">
        <v>41511.5516996757</v>
      </c>
      <c r="E78" s="251">
        <v>42381.845700046601</v>
      </c>
      <c r="F78" s="251">
        <v>42864.119902883402</v>
      </c>
      <c r="G78" s="251">
        <v>42790.726837106296</v>
      </c>
      <c r="H78" s="251">
        <v>42927.109797292302</v>
      </c>
      <c r="I78" s="251">
        <v>43122.719307118699</v>
      </c>
      <c r="J78" s="251">
        <v>42785.291415789703</v>
      </c>
      <c r="K78" s="251">
        <v>43181.769925438799</v>
      </c>
      <c r="L78" s="251">
        <v>44078.461249610998</v>
      </c>
      <c r="M78" s="251">
        <v>43912.863914156304</v>
      </c>
      <c r="N78" s="251">
        <v>44476.5915293418</v>
      </c>
      <c r="O78" s="251">
        <v>45727.013120372198</v>
      </c>
      <c r="P78" s="251">
        <v>47339.5579407349</v>
      </c>
      <c r="Q78" s="251">
        <v>48392.932758520001</v>
      </c>
      <c r="R78" s="251">
        <v>47363.600187789998</v>
      </c>
      <c r="S78" s="251">
        <v>47840.8370713232</v>
      </c>
      <c r="T78" s="251">
        <v>49807.6661367669</v>
      </c>
      <c r="U78" s="251">
        <v>51267.808608757099</v>
      </c>
      <c r="V78" s="252">
        <v>48846.899183048699</v>
      </c>
      <c r="W78" s="253">
        <v>-4.7220848548126797E-2</v>
      </c>
      <c r="X78" s="253">
        <v>1.7312618750203099E-2</v>
      </c>
      <c r="Y78" s="253">
        <v>0.63697922655577499</v>
      </c>
    </row>
    <row r="79" spans="1:25">
      <c r="A79" s="164" t="s">
        <v>391</v>
      </c>
      <c r="B79" s="250">
        <v>819.07209562841501</v>
      </c>
      <c r="C79" s="250">
        <v>794.04692328767101</v>
      </c>
      <c r="D79" s="250">
        <v>859.48174246575297</v>
      </c>
      <c r="E79" s="250">
        <v>856.13079452054797</v>
      </c>
      <c r="F79" s="250">
        <v>857.11753551912602</v>
      </c>
      <c r="G79" s="250">
        <v>836.31682712328802</v>
      </c>
      <c r="H79" s="250">
        <v>775.60314104109602</v>
      </c>
      <c r="I79" s="250">
        <v>739.519654897392</v>
      </c>
      <c r="J79" s="250">
        <v>683.96027073113305</v>
      </c>
      <c r="K79" s="250">
        <v>627.83477770768104</v>
      </c>
      <c r="L79" s="250">
        <v>605.88532771692405</v>
      </c>
      <c r="M79" s="250">
        <v>581.36624904687403</v>
      </c>
      <c r="N79" s="250">
        <v>555.53378957162397</v>
      </c>
      <c r="O79" s="250">
        <v>546.07594704265102</v>
      </c>
      <c r="P79" s="250">
        <v>539.83686616775196</v>
      </c>
      <c r="Q79" s="250">
        <v>522.80490154747099</v>
      </c>
      <c r="R79" s="250">
        <v>456.890887213746</v>
      </c>
      <c r="S79" s="250">
        <v>450.93602759178299</v>
      </c>
      <c r="T79" s="250">
        <v>436.173795227943</v>
      </c>
      <c r="U79" s="250">
        <v>403.38050780011798</v>
      </c>
      <c r="V79" s="248">
        <v>384.68527092717301</v>
      </c>
      <c r="W79" s="166">
        <v>-4.63464062130872E-2</v>
      </c>
      <c r="X79" s="166">
        <v>-4.3275371496468103E-2</v>
      </c>
      <c r="Y79" s="166">
        <v>5.0164192700204004E-3</v>
      </c>
    </row>
    <row r="81" spans="1:1">
      <c r="A81" s="144" t="s">
        <v>357</v>
      </c>
    </row>
    <row r="82" spans="1:1">
      <c r="A82" s="144" t="s">
        <v>481</v>
      </c>
    </row>
    <row r="83" spans="1:1">
      <c r="A83" s="167" t="s">
        <v>361</v>
      </c>
    </row>
    <row r="84" spans="1:1">
      <c r="A84" s="144" t="s">
        <v>482</v>
      </c>
    </row>
    <row r="85" spans="1:1">
      <c r="A85" s="145" t="s">
        <v>476</v>
      </c>
    </row>
  </sheetData>
  <mergeCells count="1">
    <mergeCell ref="W2:X2"/>
  </mergeCells>
  <conditionalFormatting sqref="W8:X79">
    <cfRule type="cellIs" dxfId="351" priority="2" operator="lessThanOrEqual">
      <formula>0</formula>
    </cfRule>
    <cfRule type="cellIs" dxfId="350" priority="3" operator="greaterThan">
      <formula>0</formula>
    </cfRule>
  </conditionalFormatting>
  <conditionalFormatting sqref="Y8:Y79">
    <cfRule type="cellIs" dxfId="349" priority="4" operator="lessThanOrEqual">
      <formula>0</formula>
    </cfRule>
    <cfRule type="cellIs" dxfId="348" priority="5" operator="greaterThan">
      <formula>0</formula>
    </cfRule>
  </conditionalFormatting>
  <conditionalFormatting sqref="W5:Y7">
    <cfRule type="cellIs" dxfId="347" priority="6" operator="lessThanOrEqual">
      <formula>0</formula>
    </cfRule>
    <cfRule type="cellIs" dxfId="346" priority="7" operator="greaterThan">
      <formula>0</formula>
    </cfRule>
  </conditionalFormatting>
  <hyperlinks>
    <hyperlink ref="L1" location="Contents!A1" display="Contents" xr:uid="{00000000-0004-0000-1000-000000000000}"/>
    <hyperlink ref="AA1" location="Contents!A1" display="Contents" xr:uid="{00000000-0004-0000-1000-000001000000}"/>
  </hyperlinks>
  <printOptions gridLines="1"/>
  <pageMargins left="0.74791666666666701" right="0.74791666666666701" top="0.98402777777777795" bottom="0.98402777777777795" header="0.51180555555555496" footer="0.51180555555555496"/>
  <pageSetup paperSize="9" firstPageNumber="0" orientation="landscape"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86"/>
  <sheetViews>
    <sheetView showGridLines="0" showRowColHeaders="0" zoomScaleNormal="100" workbookViewId="0">
      <pane xSplit="1" ySplit="3" topLeftCell="I73" activePane="bottomRight" state="frozen"/>
      <selection pane="topRight" activeCell="I1" sqref="I1"/>
      <selection pane="bottomLeft" activeCell="A73" sqref="A73"/>
      <selection pane="bottomRight" activeCell="AA1" sqref="AA1"/>
    </sheetView>
  </sheetViews>
  <sheetFormatPr defaultColWidth="9.21875" defaultRowHeight="10.5"/>
  <cols>
    <col min="1" max="1" width="30.6640625" style="144" customWidth="1"/>
    <col min="2" max="18" width="8.44140625" style="144" customWidth="1"/>
    <col min="19" max="22" width="8.44140625" style="145" customWidth="1"/>
    <col min="23" max="24" width="11.77734375" style="144" customWidth="1"/>
    <col min="25" max="25" width="7.77734375" style="144" customWidth="1"/>
    <col min="26" max="1024" width="9.21875" style="144"/>
  </cols>
  <sheetData>
    <row r="1" spans="1:27" ht="13">
      <c r="A1" s="240" t="s">
        <v>483</v>
      </c>
      <c r="L1" s="27" t="s">
        <v>88</v>
      </c>
      <c r="Y1" s="147"/>
      <c r="AA1" s="27" t="s">
        <v>88</v>
      </c>
    </row>
    <row r="2" spans="1:27">
      <c r="W2" s="10" t="s">
        <v>251</v>
      </c>
      <c r="X2" s="10"/>
      <c r="Y2" s="147" t="s">
        <v>252</v>
      </c>
    </row>
    <row r="3" spans="1:27">
      <c r="A3" s="144" t="s">
        <v>472</v>
      </c>
      <c r="B3" s="144">
        <v>2000</v>
      </c>
      <c r="C3" s="144">
        <v>2001</v>
      </c>
      <c r="D3" s="144">
        <v>2002</v>
      </c>
      <c r="E3" s="144">
        <v>2003</v>
      </c>
      <c r="F3" s="144">
        <v>2004</v>
      </c>
      <c r="G3" s="144">
        <v>2005</v>
      </c>
      <c r="H3" s="144">
        <v>2006</v>
      </c>
      <c r="I3" s="144">
        <v>2007</v>
      </c>
      <c r="J3" s="144">
        <v>2008</v>
      </c>
      <c r="K3" s="144">
        <v>2009</v>
      </c>
      <c r="L3" s="144">
        <v>2010</v>
      </c>
      <c r="M3" s="144">
        <v>2011</v>
      </c>
      <c r="N3" s="144">
        <v>2012</v>
      </c>
      <c r="O3" s="144">
        <v>2013</v>
      </c>
      <c r="P3" s="144">
        <v>2014</v>
      </c>
      <c r="Q3" s="144">
        <v>2015</v>
      </c>
      <c r="R3" s="144">
        <v>2016</v>
      </c>
      <c r="S3" s="144">
        <v>2017</v>
      </c>
      <c r="T3" s="144">
        <v>2018</v>
      </c>
      <c r="U3" s="144">
        <v>2019</v>
      </c>
      <c r="V3" s="145">
        <v>2020</v>
      </c>
      <c r="W3" s="147">
        <v>2020</v>
      </c>
      <c r="X3" s="147" t="s">
        <v>254</v>
      </c>
      <c r="Y3" s="147">
        <v>2020</v>
      </c>
    </row>
    <row r="4" spans="1:27">
      <c r="B4" s="149"/>
      <c r="C4" s="149"/>
      <c r="D4" s="149"/>
      <c r="E4" s="149"/>
      <c r="F4" s="149"/>
      <c r="G4" s="149"/>
      <c r="H4" s="149"/>
      <c r="I4" s="149"/>
      <c r="J4" s="149"/>
      <c r="K4" s="149"/>
      <c r="L4" s="149"/>
      <c r="M4" s="149"/>
      <c r="N4" s="149"/>
      <c r="O4" s="149"/>
      <c r="P4" s="149"/>
      <c r="Q4" s="149"/>
      <c r="R4" s="149"/>
      <c r="S4" s="149"/>
      <c r="T4" s="149"/>
      <c r="U4" s="149"/>
      <c r="V4" s="150"/>
      <c r="W4" s="149"/>
      <c r="X4" s="149"/>
      <c r="Y4" s="149"/>
    </row>
    <row r="5" spans="1:27">
      <c r="A5" s="144" t="s">
        <v>255</v>
      </c>
      <c r="B5" s="151">
        <v>507.653031074669</v>
      </c>
      <c r="C5" s="151">
        <v>505.82830325623701</v>
      </c>
      <c r="D5" s="151">
        <v>497.851444644379</v>
      </c>
      <c r="E5" s="151">
        <v>507.99785715390999</v>
      </c>
      <c r="F5" s="151">
        <v>516.53266279966203</v>
      </c>
      <c r="G5" s="151">
        <v>521.38912271293998</v>
      </c>
      <c r="H5" s="151">
        <v>552.89331997843794</v>
      </c>
      <c r="I5" s="151">
        <v>540.43604823397402</v>
      </c>
      <c r="J5" s="151">
        <v>491.48168705837799</v>
      </c>
      <c r="K5" s="151">
        <v>497.694630184738</v>
      </c>
      <c r="L5" s="151">
        <v>482.96268715756702</v>
      </c>
      <c r="M5" s="151">
        <v>493.35552238939198</v>
      </c>
      <c r="N5" s="151">
        <v>489.92298259261997</v>
      </c>
      <c r="O5" s="151">
        <v>514.43241970665997</v>
      </c>
      <c r="P5" s="151">
        <v>513.01075015496804</v>
      </c>
      <c r="Q5" s="151">
        <v>525.18368798909296</v>
      </c>
      <c r="R5" s="151">
        <v>595.41651328168496</v>
      </c>
      <c r="S5" s="151">
        <v>596.78930602723005</v>
      </c>
      <c r="T5" s="151">
        <v>647.43865325551496</v>
      </c>
      <c r="U5" s="151">
        <v>682.00504057356602</v>
      </c>
      <c r="V5" s="194">
        <v>666.31952193462496</v>
      </c>
      <c r="W5" s="153">
        <v>-2.2999124208449701E-2</v>
      </c>
      <c r="X5" s="153">
        <v>3.20065719566371E-2</v>
      </c>
      <c r="Y5" s="153">
        <v>5.6921821648482002E-2</v>
      </c>
    </row>
    <row r="6" spans="1:27">
      <c r="A6" s="144" t="s">
        <v>256</v>
      </c>
      <c r="B6" s="151">
        <v>443.98051090437201</v>
      </c>
      <c r="C6" s="151">
        <v>441.09162038082201</v>
      </c>
      <c r="D6" s="151">
        <v>415.54931276986298</v>
      </c>
      <c r="E6" s="151">
        <v>423.80361989041103</v>
      </c>
      <c r="F6" s="151">
        <v>447.28202393169403</v>
      </c>
      <c r="G6" s="151">
        <v>432.272149775343</v>
      </c>
      <c r="H6" s="151">
        <v>433.547051265753</v>
      </c>
      <c r="I6" s="151">
        <v>402.82056343013699</v>
      </c>
      <c r="J6" s="151">
        <v>373.751736991803</v>
      </c>
      <c r="K6" s="151">
        <v>377.013592482192</v>
      </c>
      <c r="L6" s="151">
        <v>382.34705881643799</v>
      </c>
      <c r="M6" s="151">
        <v>387.69799156986301</v>
      </c>
      <c r="N6" s="151">
        <v>363.186225325137</v>
      </c>
      <c r="O6" s="151">
        <v>352.62562613972602</v>
      </c>
      <c r="P6" s="151">
        <v>355.43335212054802</v>
      </c>
      <c r="Q6" s="151">
        <v>319.70942852602701</v>
      </c>
      <c r="R6" s="151">
        <v>302.27334252732197</v>
      </c>
      <c r="S6" s="151">
        <v>275.88698683561603</v>
      </c>
      <c r="T6" s="151">
        <v>235.076028942466</v>
      </c>
      <c r="U6" s="151">
        <v>217.444590638356</v>
      </c>
      <c r="V6" s="194">
        <v>204.541996920765</v>
      </c>
      <c r="W6" s="153">
        <v>-5.9337386502523501E-2</v>
      </c>
      <c r="X6" s="153">
        <v>-5.3546764975476703E-2</v>
      </c>
      <c r="Y6" s="153">
        <v>1.74734533284325E-2</v>
      </c>
    </row>
    <row r="7" spans="1:27">
      <c r="A7" s="144" t="s">
        <v>92</v>
      </c>
      <c r="B7" s="151">
        <v>1911.05464480874</v>
      </c>
      <c r="C7" s="151">
        <v>1868.2082191780801</v>
      </c>
      <c r="D7" s="151">
        <v>1880.2602739726001</v>
      </c>
      <c r="E7" s="151">
        <v>1719.14794520548</v>
      </c>
      <c r="F7" s="151">
        <v>1809.27595628415</v>
      </c>
      <c r="G7" s="151">
        <v>1716.96164383562</v>
      </c>
      <c r="H7" s="151">
        <v>1738.9945205479501</v>
      </c>
      <c r="I7" s="151">
        <v>1782.7917808219199</v>
      </c>
      <c r="J7" s="151">
        <v>1783.68306010929</v>
      </c>
      <c r="K7" s="151">
        <v>1910.0109589041101</v>
      </c>
      <c r="L7" s="151">
        <v>2074.10410958904</v>
      </c>
      <c r="M7" s="151">
        <v>2216.1095890411002</v>
      </c>
      <c r="N7" s="151">
        <v>2408.1475409836098</v>
      </c>
      <c r="O7" s="151">
        <v>2605.8000000000002</v>
      </c>
      <c r="P7" s="151">
        <v>3014.5753424657501</v>
      </c>
      <c r="Q7" s="151">
        <v>3342.2630136986299</v>
      </c>
      <c r="R7" s="151">
        <v>3509.2431693989101</v>
      </c>
      <c r="S7" s="151">
        <v>3783.0246575342499</v>
      </c>
      <c r="T7" s="151">
        <v>4369.4767123287702</v>
      </c>
      <c r="U7" s="151">
        <v>4824.3397260273996</v>
      </c>
      <c r="V7" s="194">
        <v>5161.1502732240397</v>
      </c>
      <c r="W7" s="153">
        <v>6.9814848523114703E-2</v>
      </c>
      <c r="X7" s="153">
        <v>9.7084811082465403E-2</v>
      </c>
      <c r="Y7" s="153">
        <v>0.44090269860395398</v>
      </c>
    </row>
    <row r="8" spans="1:27" s="145" customFormat="1">
      <c r="A8" s="154" t="s">
        <v>257</v>
      </c>
      <c r="B8" s="155">
        <v>2862.6881867877801</v>
      </c>
      <c r="C8" s="155">
        <v>2815.1281428151401</v>
      </c>
      <c r="D8" s="155">
        <v>2793.66103138684</v>
      </c>
      <c r="E8" s="155">
        <v>2650.9494222498001</v>
      </c>
      <c r="F8" s="155">
        <v>2773.0906430155101</v>
      </c>
      <c r="G8" s="155">
        <v>2670.6229163239</v>
      </c>
      <c r="H8" s="155">
        <v>2725.4348917921402</v>
      </c>
      <c r="I8" s="155">
        <v>2726.04839248603</v>
      </c>
      <c r="J8" s="155">
        <v>2648.9164841594702</v>
      </c>
      <c r="K8" s="155">
        <v>2784.7191815710398</v>
      </c>
      <c r="L8" s="155">
        <v>2939.4138555630502</v>
      </c>
      <c r="M8" s="155">
        <v>3097.16310300035</v>
      </c>
      <c r="N8" s="155">
        <v>3261.25674890136</v>
      </c>
      <c r="O8" s="155">
        <v>3472.8580458463898</v>
      </c>
      <c r="P8" s="155">
        <v>3883.01944474127</v>
      </c>
      <c r="Q8" s="155">
        <v>4187.1561302137497</v>
      </c>
      <c r="R8" s="155">
        <v>4406.9330252079098</v>
      </c>
      <c r="S8" s="155">
        <v>4655.7009503970903</v>
      </c>
      <c r="T8" s="155">
        <v>5251.9913945267499</v>
      </c>
      <c r="U8" s="155">
        <v>5723.7893572393205</v>
      </c>
      <c r="V8" s="155">
        <v>6032.0117920794301</v>
      </c>
      <c r="W8" s="156">
        <v>5.38493671941793E-2</v>
      </c>
      <c r="X8" s="156">
        <v>7.4707361356834506E-2</v>
      </c>
      <c r="Y8" s="156">
        <v>0.51529797358086904</v>
      </c>
    </row>
    <row r="9" spans="1:27">
      <c r="B9" s="151"/>
      <c r="C9" s="151"/>
      <c r="D9" s="151"/>
      <c r="E9" s="151"/>
      <c r="F9" s="151"/>
      <c r="G9" s="151"/>
      <c r="H9" s="151"/>
      <c r="I9" s="151"/>
      <c r="J9" s="151"/>
      <c r="K9" s="151"/>
      <c r="L9" s="151"/>
      <c r="M9" s="151"/>
      <c r="N9" s="151"/>
      <c r="O9" s="151"/>
      <c r="P9" s="151"/>
      <c r="Q9" s="151"/>
      <c r="R9" s="151"/>
      <c r="S9" s="151"/>
      <c r="T9" s="151"/>
      <c r="U9" s="151"/>
      <c r="V9" s="194"/>
      <c r="W9" s="153"/>
      <c r="X9" s="153"/>
      <c r="Y9" s="153"/>
    </row>
    <row r="10" spans="1:27">
      <c r="A10" s="144" t="s">
        <v>258</v>
      </c>
      <c r="B10" s="151">
        <v>72.509149718255301</v>
      </c>
      <c r="C10" s="151">
        <v>108.358338172876</v>
      </c>
      <c r="D10" s="151">
        <v>105.95878194424201</v>
      </c>
      <c r="E10" s="151">
        <v>130.108375667475</v>
      </c>
      <c r="F10" s="151">
        <v>140.45191448280499</v>
      </c>
      <c r="G10" s="151">
        <v>137.458796072301</v>
      </c>
      <c r="H10" s="151">
        <v>150.60100312508499</v>
      </c>
      <c r="I10" s="151">
        <v>124.813599786672</v>
      </c>
      <c r="J10" s="151">
        <v>122.890578489822</v>
      </c>
      <c r="K10" s="151">
        <v>126.010277775433</v>
      </c>
      <c r="L10" s="151">
        <v>122.506573863382</v>
      </c>
      <c r="M10" s="151">
        <v>113.804104811176</v>
      </c>
      <c r="N10" s="151">
        <v>107.26688521355899</v>
      </c>
      <c r="O10" s="151">
        <v>104.43215428854499</v>
      </c>
      <c r="P10" s="151">
        <v>105.463778093005</v>
      </c>
      <c r="Q10" s="151">
        <v>113.92135118133901</v>
      </c>
      <c r="R10" s="151">
        <v>99.086979606526697</v>
      </c>
      <c r="S10" s="151">
        <v>110.429727585636</v>
      </c>
      <c r="T10" s="151">
        <v>101.833356536088</v>
      </c>
      <c r="U10" s="151">
        <v>111.777565844591</v>
      </c>
      <c r="V10" s="194">
        <v>120.022717874907</v>
      </c>
      <c r="W10" s="153">
        <v>7.3763925417557094E-2</v>
      </c>
      <c r="X10" s="153">
        <v>-1.19137224556856E-2</v>
      </c>
      <c r="Y10" s="153">
        <v>1.0253206630965E-2</v>
      </c>
    </row>
    <row r="11" spans="1:27">
      <c r="A11" s="144" t="s">
        <v>259</v>
      </c>
      <c r="B11" s="151">
        <v>41.2</v>
      </c>
      <c r="C11" s="151">
        <v>42.1</v>
      </c>
      <c r="D11" s="151">
        <v>43.7</v>
      </c>
      <c r="E11" s="151">
        <v>58.8</v>
      </c>
      <c r="F11" s="151">
        <v>61.8</v>
      </c>
      <c r="G11" s="151">
        <v>72</v>
      </c>
      <c r="H11" s="151">
        <v>83.4</v>
      </c>
      <c r="I11" s="151">
        <v>71.742237507024797</v>
      </c>
      <c r="J11" s="151">
        <v>74.465247482458494</v>
      </c>
      <c r="K11" s="151">
        <v>69.065935107221705</v>
      </c>
      <c r="L11" s="151">
        <v>70.387565279862898</v>
      </c>
      <c r="M11" s="151">
        <v>67.650891079833798</v>
      </c>
      <c r="N11" s="151">
        <v>70.361660355827496</v>
      </c>
      <c r="O11" s="151">
        <v>72.103339944606205</v>
      </c>
      <c r="P11" s="151">
        <v>86.777714914213703</v>
      </c>
      <c r="Q11" s="151">
        <v>87.536568693299401</v>
      </c>
      <c r="R11" s="151">
        <v>81.377355367305</v>
      </c>
      <c r="S11" s="151">
        <v>99.182195939673804</v>
      </c>
      <c r="T11" s="151">
        <v>92.264957475634901</v>
      </c>
      <c r="U11" s="151">
        <v>88.4586320976222</v>
      </c>
      <c r="V11" s="194">
        <v>85.610038597092696</v>
      </c>
      <c r="W11" s="153">
        <v>-3.2202549745352201E-2</v>
      </c>
      <c r="X11" s="153">
        <v>2.5056095000142199E-2</v>
      </c>
      <c r="Y11" s="153">
        <v>7.3134272491291097E-3</v>
      </c>
    </row>
    <row r="12" spans="1:27">
      <c r="A12" s="144" t="s">
        <v>261</v>
      </c>
      <c r="B12" s="151" t="s">
        <v>273</v>
      </c>
      <c r="C12" s="151" t="s">
        <v>273</v>
      </c>
      <c r="D12" s="151" t="s">
        <v>273</v>
      </c>
      <c r="E12" s="151" t="s">
        <v>273</v>
      </c>
      <c r="F12" s="151" t="s">
        <v>273</v>
      </c>
      <c r="G12" s="151" t="s">
        <v>273</v>
      </c>
      <c r="H12" s="151" t="s">
        <v>273</v>
      </c>
      <c r="I12" s="151" t="s">
        <v>273</v>
      </c>
      <c r="J12" s="151" t="s">
        <v>273</v>
      </c>
      <c r="K12" s="151" t="s">
        <v>273</v>
      </c>
      <c r="L12" s="151" t="s">
        <v>273</v>
      </c>
      <c r="M12" s="151" t="s">
        <v>273</v>
      </c>
      <c r="N12" s="151" t="s">
        <v>273</v>
      </c>
      <c r="O12" s="151" t="s">
        <v>273</v>
      </c>
      <c r="P12" s="151" t="s">
        <v>273</v>
      </c>
      <c r="Q12" s="151" t="s">
        <v>273</v>
      </c>
      <c r="R12" s="151" t="s">
        <v>273</v>
      </c>
      <c r="S12" s="151" t="s">
        <v>273</v>
      </c>
      <c r="T12" s="151" t="s">
        <v>273</v>
      </c>
      <c r="U12" s="151" t="s">
        <v>273</v>
      </c>
      <c r="V12" s="194" t="s">
        <v>273</v>
      </c>
      <c r="W12" s="153" t="s">
        <v>273</v>
      </c>
      <c r="X12" s="153" t="s">
        <v>273</v>
      </c>
      <c r="Y12" s="153" t="s">
        <v>273</v>
      </c>
    </row>
    <row r="13" spans="1:27">
      <c r="A13" s="144" t="s">
        <v>262</v>
      </c>
      <c r="B13" s="151">
        <v>3</v>
      </c>
      <c r="C13" s="151">
        <v>3</v>
      </c>
      <c r="D13" s="151">
        <v>2</v>
      </c>
      <c r="E13" s="151">
        <v>2</v>
      </c>
      <c r="F13" s="151">
        <v>2</v>
      </c>
      <c r="G13" s="151">
        <v>2</v>
      </c>
      <c r="H13" s="151">
        <v>2</v>
      </c>
      <c r="I13" s="151">
        <v>2</v>
      </c>
      <c r="J13" s="151">
        <v>2</v>
      </c>
      <c r="K13" s="151">
        <v>2</v>
      </c>
      <c r="L13" s="151">
        <v>2</v>
      </c>
      <c r="M13" s="151">
        <v>1</v>
      </c>
      <c r="N13" s="151">
        <v>1</v>
      </c>
      <c r="O13" s="151">
        <v>1</v>
      </c>
      <c r="P13" s="151">
        <v>0</v>
      </c>
      <c r="Q13" s="151">
        <v>0</v>
      </c>
      <c r="R13" s="151">
        <v>0</v>
      </c>
      <c r="S13" s="151">
        <v>0</v>
      </c>
      <c r="T13" s="151">
        <v>0</v>
      </c>
      <c r="U13" s="151">
        <v>0</v>
      </c>
      <c r="V13" s="194">
        <v>0</v>
      </c>
      <c r="W13" s="153" t="s">
        <v>273</v>
      </c>
      <c r="X13" s="153">
        <v>-1</v>
      </c>
      <c r="Y13" s="153">
        <v>0</v>
      </c>
    </row>
    <row r="14" spans="1:27">
      <c r="A14" s="144" t="s">
        <v>263</v>
      </c>
      <c r="B14" s="151">
        <v>4.5295081967213102</v>
      </c>
      <c r="C14" s="151">
        <v>4.6526027397260297</v>
      </c>
      <c r="D14" s="151">
        <v>1.69342465753425</v>
      </c>
      <c r="E14" s="151">
        <v>4.5819178082191803</v>
      </c>
      <c r="F14" s="151">
        <v>8.44207650273224</v>
      </c>
      <c r="G14" s="151">
        <v>19.590136986301399</v>
      </c>
      <c r="H14" s="151">
        <v>21.8317808219178</v>
      </c>
      <c r="I14" s="151">
        <v>21.860273972602702</v>
      </c>
      <c r="J14" s="151">
        <v>24.498360655737699</v>
      </c>
      <c r="K14" s="151">
        <v>38.183561643835603</v>
      </c>
      <c r="L14" s="151">
        <v>42.427945205479503</v>
      </c>
      <c r="M14" s="151">
        <v>41.8969863013699</v>
      </c>
      <c r="N14" s="151">
        <v>45.498907103825097</v>
      </c>
      <c r="O14" s="151">
        <v>53.722739726027399</v>
      </c>
      <c r="P14" s="151">
        <v>53.843909532291498</v>
      </c>
      <c r="Q14" s="151">
        <v>49.286489487141303</v>
      </c>
      <c r="R14" s="151">
        <v>49.8415888131671</v>
      </c>
      <c r="S14" s="151">
        <v>48.410695205290402</v>
      </c>
      <c r="T14" s="151">
        <v>46.974293656788703</v>
      </c>
      <c r="U14" s="151">
        <v>48.594776463299098</v>
      </c>
      <c r="V14" s="194">
        <v>54.001997109670199</v>
      </c>
      <c r="W14" s="153">
        <v>0.11127164357788399</v>
      </c>
      <c r="X14" s="153">
        <v>2.4404117274875198E-2</v>
      </c>
      <c r="Y14" s="153">
        <v>4.6132402652913403E-3</v>
      </c>
    </row>
    <row r="15" spans="1:27">
      <c r="A15" s="144" t="s">
        <v>264</v>
      </c>
      <c r="B15" s="151">
        <v>19.105734972677599</v>
      </c>
      <c r="C15" s="151">
        <v>20.6337150684931</v>
      </c>
      <c r="D15" s="151">
        <v>23.582498630137</v>
      </c>
      <c r="E15" s="151">
        <v>28.783052054794499</v>
      </c>
      <c r="F15" s="151">
        <v>29.198939890710399</v>
      </c>
      <c r="G15" s="151">
        <v>27.0943424657534</v>
      </c>
      <c r="H15" s="151">
        <v>30.824739726027399</v>
      </c>
      <c r="I15" s="151">
        <v>33.903139726027398</v>
      </c>
      <c r="J15" s="151">
        <v>34.752901639344302</v>
      </c>
      <c r="K15" s="151">
        <v>43.558709589041101</v>
      </c>
      <c r="L15" s="151">
        <v>47.185252054794503</v>
      </c>
      <c r="M15" s="151">
        <v>43.952342465753397</v>
      </c>
      <c r="N15" s="151">
        <v>35.217505464480901</v>
      </c>
      <c r="O15" s="151">
        <v>34.445835616438401</v>
      </c>
      <c r="P15" s="151">
        <v>32.853558904109597</v>
      </c>
      <c r="Q15" s="151">
        <v>30.116660273972599</v>
      </c>
      <c r="R15" s="151">
        <v>25.174475409836099</v>
      </c>
      <c r="S15" s="151">
        <v>26.866413698630101</v>
      </c>
      <c r="T15" s="151">
        <v>23.821915068493201</v>
      </c>
      <c r="U15" s="151">
        <v>23.3698794520548</v>
      </c>
      <c r="V15" s="194">
        <v>19.6314547945206</v>
      </c>
      <c r="W15" s="153">
        <v>-0.159967648322873</v>
      </c>
      <c r="X15" s="153">
        <v>-6.03672470017537E-2</v>
      </c>
      <c r="Y15" s="153">
        <v>1.67706052686172E-3</v>
      </c>
    </row>
    <row r="16" spans="1:27">
      <c r="A16" s="144" t="s">
        <v>265</v>
      </c>
      <c r="B16" s="151">
        <v>175.15299999999999</v>
      </c>
      <c r="C16" s="151">
        <v>178.02500000000001</v>
      </c>
      <c r="D16" s="151">
        <v>178.78899999999999</v>
      </c>
      <c r="E16" s="151">
        <v>145.61000000000001</v>
      </c>
      <c r="F16" s="151">
        <v>162.184</v>
      </c>
      <c r="G16" s="151">
        <v>162.767</v>
      </c>
      <c r="H16" s="151">
        <v>176.79499999999999</v>
      </c>
      <c r="I16" s="151">
        <v>175.23500000000001</v>
      </c>
      <c r="J16" s="151">
        <v>164.59</v>
      </c>
      <c r="K16" s="151">
        <v>158.614</v>
      </c>
      <c r="L16" s="151">
        <v>146.846</v>
      </c>
      <c r="M16" s="151">
        <v>131.84299999999999</v>
      </c>
      <c r="N16" s="151">
        <v>123.879</v>
      </c>
      <c r="O16" s="151">
        <v>116</v>
      </c>
      <c r="P16" s="151">
        <v>114</v>
      </c>
      <c r="Q16" s="151">
        <v>117</v>
      </c>
      <c r="R16" s="151">
        <v>105</v>
      </c>
      <c r="S16" s="151">
        <v>104</v>
      </c>
      <c r="T16" s="151">
        <v>88.447767901018906</v>
      </c>
      <c r="U16" s="151">
        <v>79.586061582725605</v>
      </c>
      <c r="V16" s="194">
        <v>51.724706439512097</v>
      </c>
      <c r="W16" s="153">
        <v>-0.35007832513804099</v>
      </c>
      <c r="X16" s="153">
        <v>-6.6639216093948905E-2</v>
      </c>
      <c r="Y16" s="153">
        <v>4.4186976635795802E-3</v>
      </c>
    </row>
    <row r="17" spans="1:25">
      <c r="A17" s="144" t="s">
        <v>389</v>
      </c>
      <c r="B17" s="151">
        <v>9.5478142076502692</v>
      </c>
      <c r="C17" s="151">
        <v>11.3268493150685</v>
      </c>
      <c r="D17" s="151">
        <v>11.5323287671233</v>
      </c>
      <c r="E17" s="151">
        <v>10.076712328767099</v>
      </c>
      <c r="F17" s="151">
        <v>11.403710382513699</v>
      </c>
      <c r="G17" s="151">
        <v>14.2191726027397</v>
      </c>
      <c r="H17" s="151">
        <v>11.3862082191781</v>
      </c>
      <c r="I17" s="151">
        <v>19.4087260273973</v>
      </c>
      <c r="J17" s="151">
        <v>14.325038251366101</v>
      </c>
      <c r="K17" s="151">
        <v>15.129789041095901</v>
      </c>
      <c r="L17" s="151">
        <v>19.2124575342466</v>
      </c>
      <c r="M17" s="151">
        <v>18.926786301369901</v>
      </c>
      <c r="N17" s="151">
        <v>16.0642158469945</v>
      </c>
      <c r="O17" s="151">
        <v>16.646569863013699</v>
      </c>
      <c r="P17" s="151">
        <v>14.4232273972603</v>
      </c>
      <c r="Q17" s="151">
        <v>12.923515068493201</v>
      </c>
      <c r="R17" s="151">
        <v>12.486868852459001</v>
      </c>
      <c r="S17" s="151">
        <v>14.6310356164384</v>
      </c>
      <c r="T17" s="151">
        <v>13.925298630137</v>
      </c>
      <c r="U17" s="151">
        <v>38.723129479451998</v>
      </c>
      <c r="V17" s="194">
        <v>35.329382937758297</v>
      </c>
      <c r="W17" s="153">
        <v>-8.7641329286017394E-2</v>
      </c>
      <c r="X17" s="153">
        <v>9.8534643878583197E-2</v>
      </c>
      <c r="Y17" s="153">
        <v>3.0180908232961901E-3</v>
      </c>
    </row>
    <row r="18" spans="1:25" s="145" customFormat="1">
      <c r="A18" s="154" t="s">
        <v>268</v>
      </c>
      <c r="B18" s="155">
        <v>325.04520709530499</v>
      </c>
      <c r="C18" s="155">
        <v>368.09650529616403</v>
      </c>
      <c r="D18" s="155">
        <v>367.25603399903599</v>
      </c>
      <c r="E18" s="155">
        <v>379.96005785925598</v>
      </c>
      <c r="F18" s="155">
        <v>415.48064125876101</v>
      </c>
      <c r="G18" s="155">
        <v>435.12944812709497</v>
      </c>
      <c r="H18" s="155">
        <v>476.83873189220799</v>
      </c>
      <c r="I18" s="155">
        <v>448.96297701972401</v>
      </c>
      <c r="J18" s="155">
        <v>437.52212651872901</v>
      </c>
      <c r="K18" s="155">
        <v>452.56227315662801</v>
      </c>
      <c r="L18" s="155">
        <v>450.56579393776502</v>
      </c>
      <c r="M18" s="155">
        <v>419.07411095950198</v>
      </c>
      <c r="N18" s="155">
        <v>399.28817398468698</v>
      </c>
      <c r="O18" s="155">
        <v>398.35063943863099</v>
      </c>
      <c r="P18" s="155">
        <v>407.36218884087998</v>
      </c>
      <c r="Q18" s="155">
        <v>410.78458470424602</v>
      </c>
      <c r="R18" s="155">
        <v>372.96726804929398</v>
      </c>
      <c r="S18" s="155">
        <v>403.52006804566901</v>
      </c>
      <c r="T18" s="155">
        <v>367.26758926816098</v>
      </c>
      <c r="U18" s="155">
        <v>390.51004491974402</v>
      </c>
      <c r="V18" s="155">
        <v>366.32029775346098</v>
      </c>
      <c r="W18" s="156">
        <v>-6.1943981930745802E-2</v>
      </c>
      <c r="X18" s="156">
        <v>-1.46389612568711E-2</v>
      </c>
      <c r="Y18" s="156">
        <v>3.1293723159123002E-2</v>
      </c>
    </row>
    <row r="19" spans="1:25">
      <c r="B19" s="151"/>
      <c r="C19" s="151"/>
      <c r="D19" s="151"/>
      <c r="E19" s="151"/>
      <c r="F19" s="151"/>
      <c r="G19" s="151"/>
      <c r="H19" s="151"/>
      <c r="I19" s="151"/>
      <c r="J19" s="151"/>
      <c r="K19" s="151"/>
      <c r="L19" s="151"/>
      <c r="M19" s="151"/>
      <c r="N19" s="151"/>
      <c r="O19" s="151"/>
      <c r="P19" s="151"/>
      <c r="Q19" s="151"/>
      <c r="R19" s="151"/>
      <c r="S19" s="151"/>
      <c r="T19" s="151"/>
      <c r="U19" s="151"/>
      <c r="V19" s="194"/>
      <c r="W19" s="153"/>
      <c r="X19" s="153"/>
      <c r="Y19" s="153"/>
    </row>
    <row r="20" spans="1:25">
      <c r="A20" s="144" t="s">
        <v>276</v>
      </c>
      <c r="B20" s="151" t="s">
        <v>273</v>
      </c>
      <c r="C20" s="151" t="s">
        <v>273</v>
      </c>
      <c r="D20" s="151" t="s">
        <v>273</v>
      </c>
      <c r="E20" s="151" t="s">
        <v>273</v>
      </c>
      <c r="F20" s="151" t="s">
        <v>273</v>
      </c>
      <c r="G20" s="151" t="s">
        <v>273</v>
      </c>
      <c r="H20" s="151" t="s">
        <v>273</v>
      </c>
      <c r="I20" s="151" t="s">
        <v>273</v>
      </c>
      <c r="J20" s="151" t="s">
        <v>273</v>
      </c>
      <c r="K20" s="151" t="s">
        <v>273</v>
      </c>
      <c r="L20" s="151" t="s">
        <v>273</v>
      </c>
      <c r="M20" s="151" t="s">
        <v>273</v>
      </c>
      <c r="N20" s="151" t="s">
        <v>273</v>
      </c>
      <c r="O20" s="151" t="s">
        <v>273</v>
      </c>
      <c r="P20" s="151" t="s">
        <v>273</v>
      </c>
      <c r="Q20" s="151" t="s">
        <v>273</v>
      </c>
      <c r="R20" s="151" t="s">
        <v>273</v>
      </c>
      <c r="S20" s="151" t="s">
        <v>273</v>
      </c>
      <c r="T20" s="151" t="s">
        <v>273</v>
      </c>
      <c r="U20" s="151" t="s">
        <v>273</v>
      </c>
      <c r="V20" s="194" t="s">
        <v>273</v>
      </c>
      <c r="W20" s="153" t="s">
        <v>273</v>
      </c>
      <c r="X20" s="153" t="s">
        <v>273</v>
      </c>
      <c r="Y20" s="153" t="s">
        <v>273</v>
      </c>
    </row>
    <row r="21" spans="1:25">
      <c r="A21" s="144" t="s">
        <v>285</v>
      </c>
      <c r="B21" s="151" t="s">
        <v>273</v>
      </c>
      <c r="C21" s="151" t="s">
        <v>273</v>
      </c>
      <c r="D21" s="151" t="s">
        <v>273</v>
      </c>
      <c r="E21" s="151" t="s">
        <v>273</v>
      </c>
      <c r="F21" s="151" t="s">
        <v>273</v>
      </c>
      <c r="G21" s="151" t="s">
        <v>273</v>
      </c>
      <c r="H21" s="151" t="s">
        <v>273</v>
      </c>
      <c r="I21" s="151" t="s">
        <v>273</v>
      </c>
      <c r="J21" s="151" t="s">
        <v>273</v>
      </c>
      <c r="K21" s="151" t="s">
        <v>273</v>
      </c>
      <c r="L21" s="151" t="s">
        <v>273</v>
      </c>
      <c r="M21" s="151" t="s">
        <v>273</v>
      </c>
      <c r="N21" s="151" t="s">
        <v>273</v>
      </c>
      <c r="O21" s="151" t="s">
        <v>273</v>
      </c>
      <c r="P21" s="151" t="s">
        <v>273</v>
      </c>
      <c r="Q21" s="151" t="s">
        <v>273</v>
      </c>
      <c r="R21" s="151" t="s">
        <v>273</v>
      </c>
      <c r="S21" s="151" t="s">
        <v>273</v>
      </c>
      <c r="T21" s="151" t="s">
        <v>273</v>
      </c>
      <c r="U21" s="151" t="s">
        <v>273</v>
      </c>
      <c r="V21" s="194" t="s">
        <v>273</v>
      </c>
      <c r="W21" s="153" t="s">
        <v>273</v>
      </c>
      <c r="X21" s="153" t="s">
        <v>273</v>
      </c>
      <c r="Y21" s="153" t="s">
        <v>273</v>
      </c>
    </row>
    <row r="22" spans="1:25">
      <c r="A22" s="144" t="s">
        <v>291</v>
      </c>
      <c r="B22" s="151">
        <v>124.16995509421</v>
      </c>
      <c r="C22" s="151">
        <v>188.245367687255</v>
      </c>
      <c r="D22" s="151">
        <v>203.310429430835</v>
      </c>
      <c r="E22" s="151">
        <v>222.839740355027</v>
      </c>
      <c r="F22" s="151">
        <v>234.45673401669401</v>
      </c>
      <c r="G22" s="151">
        <v>272.37244800415903</v>
      </c>
      <c r="H22" s="151">
        <v>287.70488701760598</v>
      </c>
      <c r="I22" s="151">
        <v>286.55621248455498</v>
      </c>
      <c r="J22" s="151">
        <v>291.150699308497</v>
      </c>
      <c r="K22" s="151">
        <v>292.29062432354402</v>
      </c>
      <c r="L22" s="151">
        <v>267.96573766758399</v>
      </c>
      <c r="M22" s="151">
        <v>281.12936377476098</v>
      </c>
      <c r="N22" s="151">
        <v>305.878377091598</v>
      </c>
      <c r="O22" s="151">
        <v>305.32760983029198</v>
      </c>
      <c r="P22" s="151">
        <v>324.00696915087002</v>
      </c>
      <c r="Q22" s="151">
        <v>337.861216477722</v>
      </c>
      <c r="R22" s="151">
        <v>349.02366040926699</v>
      </c>
      <c r="S22" s="151">
        <v>351.45011995297398</v>
      </c>
      <c r="T22" s="151">
        <v>335.28185986963899</v>
      </c>
      <c r="U22" s="151">
        <v>299.38746086672597</v>
      </c>
      <c r="V22" s="194">
        <v>288.14191850187802</v>
      </c>
      <c r="W22" s="153">
        <v>-3.7561834862059301E-2</v>
      </c>
      <c r="X22" s="153">
        <v>2.4018793175766299E-3</v>
      </c>
      <c r="Y22" s="153">
        <v>2.46151618772841E-2</v>
      </c>
    </row>
    <row r="23" spans="1:25">
      <c r="A23" s="144" t="s">
        <v>294</v>
      </c>
      <c r="B23" s="151">
        <v>7.7650273224043698</v>
      </c>
      <c r="C23" s="151">
        <v>7.2142465753424698</v>
      </c>
      <c r="D23" s="151">
        <v>8.32657534246575</v>
      </c>
      <c r="E23" s="151">
        <v>7.59561643835616</v>
      </c>
      <c r="F23" s="151">
        <v>7.7016393442622997</v>
      </c>
      <c r="G23" s="151">
        <v>7.05534246575343</v>
      </c>
      <c r="H23" s="151">
        <v>6.96</v>
      </c>
      <c r="I23" s="151">
        <v>6.45150684931507</v>
      </c>
      <c r="J23" s="151">
        <v>5.60983606557377</v>
      </c>
      <c r="K23" s="151">
        <v>3.5594520547945199</v>
      </c>
      <c r="L23" s="151">
        <v>3.78191780821918</v>
      </c>
      <c r="M23" s="151">
        <v>4.6717808219178103</v>
      </c>
      <c r="N23" s="151">
        <v>3.8666666666666698</v>
      </c>
      <c r="O23" s="151">
        <v>2.7967123287671201</v>
      </c>
      <c r="P23" s="151">
        <v>2.8284931506849298</v>
      </c>
      <c r="Q23" s="151">
        <v>3.2098630136986301</v>
      </c>
      <c r="R23" s="151">
        <v>3.67650273224044</v>
      </c>
      <c r="S23" s="151">
        <v>3.0509589041095899</v>
      </c>
      <c r="T23" s="151">
        <v>2.8920547945205501</v>
      </c>
      <c r="U23" s="151">
        <v>4.0361643835616396</v>
      </c>
      <c r="V23" s="194">
        <v>3.8983606557377</v>
      </c>
      <c r="W23" s="153">
        <v>-3.4142248612366102E-2</v>
      </c>
      <c r="X23" s="153">
        <v>1.26481411231363E-2</v>
      </c>
      <c r="Y23" s="153">
        <v>3.3302609733402403E-4</v>
      </c>
    </row>
    <row r="24" spans="1:25">
      <c r="A24" s="144" t="s">
        <v>302</v>
      </c>
      <c r="B24" s="151">
        <v>231.246495081967</v>
      </c>
      <c r="C24" s="151">
        <v>223.961613972603</v>
      </c>
      <c r="D24" s="151">
        <v>227.615262191781</v>
      </c>
      <c r="E24" s="151">
        <v>217.46455534246601</v>
      </c>
      <c r="F24" s="151">
        <v>205.51106174863401</v>
      </c>
      <c r="G24" s="151">
        <v>188.18632767123299</v>
      </c>
      <c r="H24" s="151">
        <v>171.157514246575</v>
      </c>
      <c r="I24" s="151">
        <v>156.172953424658</v>
      </c>
      <c r="J24" s="151">
        <v>163.89116775956299</v>
      </c>
      <c r="K24" s="151">
        <v>141.59168164383601</v>
      </c>
      <c r="L24" s="151">
        <v>124.554878356164</v>
      </c>
      <c r="M24" s="151">
        <v>85.865426575342497</v>
      </c>
      <c r="N24" s="151">
        <v>61.785146994535502</v>
      </c>
      <c r="O24" s="151">
        <v>54.9778980821918</v>
      </c>
      <c r="P24" s="151">
        <v>62.405007945205497</v>
      </c>
      <c r="Q24" s="151">
        <v>60.297738356164402</v>
      </c>
      <c r="R24" s="151">
        <v>81.533217677595601</v>
      </c>
      <c r="S24" s="151">
        <v>91.9516594931507</v>
      </c>
      <c r="T24" s="151">
        <v>89.589549408219199</v>
      </c>
      <c r="U24" s="151">
        <v>98.820650329992304</v>
      </c>
      <c r="V24" s="194">
        <v>81.974963609016399</v>
      </c>
      <c r="W24" s="153">
        <v>-0.17046727242456999</v>
      </c>
      <c r="X24" s="153">
        <v>-3.5325059847845702E-2</v>
      </c>
      <c r="Y24" s="153">
        <v>7.00289291336574E-3</v>
      </c>
    </row>
    <row r="25" spans="1:25">
      <c r="A25" s="144" t="s">
        <v>303</v>
      </c>
      <c r="B25" s="151">
        <v>28.798633879781399</v>
      </c>
      <c r="C25" s="151">
        <v>33.2843835616438</v>
      </c>
      <c r="D25" s="151">
        <v>34.188767123287697</v>
      </c>
      <c r="E25" s="151">
        <v>31.191780821917799</v>
      </c>
      <c r="F25" s="151">
        <v>31.949153005464499</v>
      </c>
      <c r="G25" s="151">
        <v>29.2717260273973</v>
      </c>
      <c r="H25" s="151">
        <v>28.037698630137001</v>
      </c>
      <c r="I25" s="151">
        <v>26.210767123287699</v>
      </c>
      <c r="J25" s="151">
        <v>26.879125683060099</v>
      </c>
      <c r="K25" s="151">
        <v>25.4142739726027</v>
      </c>
      <c r="L25" s="151">
        <v>22.697397260273998</v>
      </c>
      <c r="M25" s="151">
        <v>20.072958904109601</v>
      </c>
      <c r="N25" s="151">
        <v>18.7457103825137</v>
      </c>
      <c r="O25" s="151">
        <v>16.979589041095899</v>
      </c>
      <c r="P25" s="151">
        <v>15.1832876712329</v>
      </c>
      <c r="Q25" s="151">
        <v>14.436674940055999</v>
      </c>
      <c r="R25" s="151">
        <v>16.293809947057099</v>
      </c>
      <c r="S25" s="151">
        <v>18.640561520080698</v>
      </c>
      <c r="T25" s="151">
        <v>18.727900423730301</v>
      </c>
      <c r="U25" s="151">
        <v>16.632173986042599</v>
      </c>
      <c r="V25" s="194">
        <v>15.263344415608501</v>
      </c>
      <c r="W25" s="153">
        <v>-8.2300099288448197E-2</v>
      </c>
      <c r="X25" s="153">
        <v>-4.1511004208733701E-2</v>
      </c>
      <c r="Y25" s="153">
        <v>1.30390501851432E-3</v>
      </c>
    </row>
    <row r="26" spans="1:25">
      <c r="A26" s="154" t="s">
        <v>304</v>
      </c>
      <c r="B26" s="155">
        <v>391.98011137836301</v>
      </c>
      <c r="C26" s="155">
        <v>452.70561179684398</v>
      </c>
      <c r="D26" s="155">
        <v>473.44103408836901</v>
      </c>
      <c r="E26" s="155">
        <v>479.09169295776599</v>
      </c>
      <c r="F26" s="155">
        <v>479.61858811505499</v>
      </c>
      <c r="G26" s="155">
        <v>496.88584416854201</v>
      </c>
      <c r="H26" s="155">
        <v>493.86009989431801</v>
      </c>
      <c r="I26" s="155">
        <v>475.39143988181502</v>
      </c>
      <c r="J26" s="155">
        <v>487.530828816694</v>
      </c>
      <c r="K26" s="155">
        <v>462.85603199477703</v>
      </c>
      <c r="L26" s="155">
        <v>418.99993109224198</v>
      </c>
      <c r="M26" s="155">
        <v>391.73953007613102</v>
      </c>
      <c r="N26" s="155">
        <v>390.27590113531397</v>
      </c>
      <c r="O26" s="155">
        <v>380.08180928234702</v>
      </c>
      <c r="P26" s="155">
        <v>404.42375791799401</v>
      </c>
      <c r="Q26" s="155">
        <v>415.80549278764101</v>
      </c>
      <c r="R26" s="155">
        <v>450.52719076616103</v>
      </c>
      <c r="S26" s="155">
        <v>465.09329987031498</v>
      </c>
      <c r="T26" s="155">
        <v>446.49136449610899</v>
      </c>
      <c r="U26" s="155">
        <v>418.87644956632198</v>
      </c>
      <c r="V26" s="155">
        <v>389.27858718224098</v>
      </c>
      <c r="W26" s="166">
        <v>-7.0660125234361701E-2</v>
      </c>
      <c r="X26" s="166">
        <v>-9.9343305788169908E-3</v>
      </c>
      <c r="Y26" s="166">
        <v>3.3254985906498197E-2</v>
      </c>
    </row>
    <row r="27" spans="1:25">
      <c r="B27" s="151"/>
      <c r="C27" s="151"/>
      <c r="D27" s="151"/>
      <c r="E27" s="151"/>
      <c r="F27" s="151"/>
      <c r="G27" s="151"/>
      <c r="H27" s="151"/>
      <c r="I27" s="151"/>
      <c r="J27" s="151"/>
      <c r="K27" s="151"/>
      <c r="L27" s="151"/>
      <c r="M27" s="151"/>
      <c r="N27" s="151"/>
      <c r="O27" s="151"/>
      <c r="P27" s="151"/>
      <c r="Q27" s="151"/>
      <c r="R27" s="151"/>
      <c r="S27" s="151"/>
      <c r="T27" s="151"/>
      <c r="U27" s="151"/>
      <c r="V27" s="194"/>
      <c r="W27" s="153"/>
      <c r="X27" s="153"/>
      <c r="Y27" s="153"/>
    </row>
    <row r="28" spans="1:25">
      <c r="A28" s="144" t="s">
        <v>305</v>
      </c>
      <c r="B28" s="151" t="s">
        <v>273</v>
      </c>
      <c r="C28" s="151" t="s">
        <v>273</v>
      </c>
      <c r="D28" s="151" t="s">
        <v>273</v>
      </c>
      <c r="E28" s="151" t="s">
        <v>273</v>
      </c>
      <c r="F28" s="151" t="s">
        <v>273</v>
      </c>
      <c r="G28" s="151" t="s">
        <v>273</v>
      </c>
      <c r="H28" s="151" t="s">
        <v>273</v>
      </c>
      <c r="I28" s="151">
        <v>19.970356164383599</v>
      </c>
      <c r="J28" s="151">
        <v>21.3163661202186</v>
      </c>
      <c r="K28" s="151">
        <v>12.420301369862999</v>
      </c>
      <c r="L28" s="151">
        <v>13.458986301369899</v>
      </c>
      <c r="M28" s="151">
        <v>13.2788493150685</v>
      </c>
      <c r="N28" s="151">
        <v>10.423797814207701</v>
      </c>
      <c r="O28" s="151">
        <v>11.392849315068499</v>
      </c>
      <c r="P28" s="151">
        <v>12.154</v>
      </c>
      <c r="Q28" s="151">
        <v>10.8231506849315</v>
      </c>
      <c r="R28" s="151">
        <v>11.1262841530055</v>
      </c>
      <c r="S28" s="151">
        <v>11.346547945205501</v>
      </c>
      <c r="T28" s="151">
        <v>12.330191780821901</v>
      </c>
      <c r="U28" s="151">
        <v>13.1795068493151</v>
      </c>
      <c r="V28" s="194">
        <v>14.177870749188701</v>
      </c>
      <c r="W28" s="153">
        <v>7.5751233432946402E-2</v>
      </c>
      <c r="X28" s="153">
        <v>5.9507126309086304E-3</v>
      </c>
      <c r="Y28" s="153">
        <v>1.21117602527594E-3</v>
      </c>
    </row>
    <row r="29" spans="1:25">
      <c r="A29" s="144" t="s">
        <v>307</v>
      </c>
      <c r="B29" s="151" t="s">
        <v>273</v>
      </c>
      <c r="C29" s="151" t="s">
        <v>273</v>
      </c>
      <c r="D29" s="151" t="s">
        <v>273</v>
      </c>
      <c r="E29" s="151" t="s">
        <v>273</v>
      </c>
      <c r="F29" s="151">
        <v>0.123536342573448</v>
      </c>
      <c r="G29" s="151">
        <v>0.22558179365217701</v>
      </c>
      <c r="H29" s="151">
        <v>1.98387894485392</v>
      </c>
      <c r="I29" s="151">
        <v>1.7449128173385799</v>
      </c>
      <c r="J29" s="151">
        <v>1.77956291344689</v>
      </c>
      <c r="K29" s="151">
        <v>0.37587670932402301</v>
      </c>
      <c r="L29" s="151">
        <v>0.120249874551917</v>
      </c>
      <c r="M29" s="151">
        <v>0.100173373757163</v>
      </c>
      <c r="N29" s="151">
        <v>1.7397281783345699</v>
      </c>
      <c r="O29" s="151">
        <v>16.568341411088099</v>
      </c>
      <c r="P29" s="151">
        <v>9.0039620560865608</v>
      </c>
      <c r="Q29" s="151">
        <v>22.806277512191699</v>
      </c>
      <c r="R29" s="151">
        <v>17.690237409459701</v>
      </c>
      <c r="S29" s="151">
        <v>24.964710477844498</v>
      </c>
      <c r="T29" s="151">
        <v>3.8572288219178099</v>
      </c>
      <c r="U29" s="151">
        <v>15.5212894246575</v>
      </c>
      <c r="V29" s="194">
        <v>14.468660192358101</v>
      </c>
      <c r="W29" s="153">
        <v>-6.7818414018307904E-2</v>
      </c>
      <c r="X29" s="153">
        <v>0.45073549866581297</v>
      </c>
      <c r="Y29" s="153">
        <v>1.2360173578145699E-3</v>
      </c>
    </row>
    <row r="30" spans="1:25">
      <c r="A30" s="144" t="s">
        <v>308</v>
      </c>
      <c r="B30" s="151">
        <v>109.90737704918</v>
      </c>
      <c r="C30" s="151">
        <v>117.727397260274</v>
      </c>
      <c r="D30" s="151">
        <v>131.92178082191799</v>
      </c>
      <c r="E30" s="151">
        <v>141.45602739725999</v>
      </c>
      <c r="F30" s="151">
        <v>144.426699453552</v>
      </c>
      <c r="G30" s="151">
        <v>154.71016986301399</v>
      </c>
      <c r="H30" s="151">
        <v>177.81033342465801</v>
      </c>
      <c r="I30" s="151">
        <v>188.670509329444</v>
      </c>
      <c r="J30" s="151">
        <v>180.364355485619</v>
      </c>
      <c r="K30" s="151">
        <v>224.944845570924</v>
      </c>
      <c r="L30" s="151">
        <v>228.27591272585201</v>
      </c>
      <c r="M30" s="151">
        <v>246.765801617249</v>
      </c>
      <c r="N30" s="151">
        <v>260.43745466589201</v>
      </c>
      <c r="O30" s="151">
        <v>278.48134898064899</v>
      </c>
      <c r="P30" s="151">
        <v>448.06302238388002</v>
      </c>
      <c r="Q30" s="151">
        <v>470.210207742595</v>
      </c>
      <c r="R30" s="151">
        <v>479.21166213119102</v>
      </c>
      <c r="S30" s="151">
        <v>475.51685729674199</v>
      </c>
      <c r="T30" s="151">
        <v>479.13254146295202</v>
      </c>
      <c r="U30" s="151">
        <v>492.728865824595</v>
      </c>
      <c r="V30" s="194">
        <v>474.947607220046</v>
      </c>
      <c r="W30" s="153">
        <v>-3.6087308533856E-2</v>
      </c>
      <c r="X30" s="153">
        <v>8.1566422295586097E-2</v>
      </c>
      <c r="Y30" s="153">
        <v>4.0573451775896198E-2</v>
      </c>
    </row>
    <row r="31" spans="1:25">
      <c r="A31" s="144" t="s">
        <v>309</v>
      </c>
      <c r="B31" s="151">
        <v>2.5355191256830598</v>
      </c>
      <c r="C31" s="151">
        <v>2.7013698630137002</v>
      </c>
      <c r="D31" s="151">
        <v>2.86027397260274</v>
      </c>
      <c r="E31" s="151">
        <v>4.1315068493150697</v>
      </c>
      <c r="F31" s="151">
        <v>5.7049180327868898</v>
      </c>
      <c r="G31" s="151">
        <v>7.3095890410958901</v>
      </c>
      <c r="H31" s="151">
        <v>7.3095890410958901</v>
      </c>
      <c r="I31" s="151">
        <v>7.9452054794520501</v>
      </c>
      <c r="J31" s="151">
        <v>10.300546448087401</v>
      </c>
      <c r="K31" s="151">
        <v>10.4876712328767</v>
      </c>
      <c r="L31" s="151">
        <v>10.4876712328767</v>
      </c>
      <c r="M31" s="151">
        <v>10.4876712328767</v>
      </c>
      <c r="N31" s="151">
        <v>13.628415300546401</v>
      </c>
      <c r="O31" s="151">
        <v>16.843835616438401</v>
      </c>
      <c r="P31" s="151">
        <v>16.843835616438401</v>
      </c>
      <c r="Q31" s="151">
        <v>16.843835616438401</v>
      </c>
      <c r="R31" s="151">
        <v>19.967213114754099</v>
      </c>
      <c r="S31" s="151">
        <v>23.2</v>
      </c>
      <c r="T31" s="151">
        <v>23.867397260274</v>
      </c>
      <c r="U31" s="151">
        <v>25.52</v>
      </c>
      <c r="V31" s="194">
        <v>26.8131147540984</v>
      </c>
      <c r="W31" s="153">
        <v>5.0670640834575197E-2</v>
      </c>
      <c r="X31" s="153">
        <v>9.2999996452364703E-2</v>
      </c>
      <c r="Y31" s="153">
        <v>2.2905697426389001E-3</v>
      </c>
    </row>
    <row r="32" spans="1:25">
      <c r="A32" s="144" t="s">
        <v>311</v>
      </c>
      <c r="B32" s="151" t="s">
        <v>273</v>
      </c>
      <c r="C32" s="151" t="s">
        <v>273</v>
      </c>
      <c r="D32" s="151" t="s">
        <v>273</v>
      </c>
      <c r="E32" s="151" t="s">
        <v>273</v>
      </c>
      <c r="F32" s="151" t="s">
        <v>273</v>
      </c>
      <c r="G32" s="151" t="s">
        <v>273</v>
      </c>
      <c r="H32" s="151" t="s">
        <v>273</v>
      </c>
      <c r="I32" s="151" t="s">
        <v>273</v>
      </c>
      <c r="J32" s="151" t="s">
        <v>273</v>
      </c>
      <c r="K32" s="151" t="s">
        <v>273</v>
      </c>
      <c r="L32" s="151" t="s">
        <v>273</v>
      </c>
      <c r="M32" s="151" t="s">
        <v>273</v>
      </c>
      <c r="N32" s="151" t="s">
        <v>273</v>
      </c>
      <c r="O32" s="151" t="s">
        <v>273</v>
      </c>
      <c r="P32" s="151" t="s">
        <v>273</v>
      </c>
      <c r="Q32" s="151" t="s">
        <v>273</v>
      </c>
      <c r="R32" s="151" t="s">
        <v>273</v>
      </c>
      <c r="S32" s="151" t="s">
        <v>273</v>
      </c>
      <c r="T32" s="151" t="s">
        <v>273</v>
      </c>
      <c r="U32" s="151" t="s">
        <v>273</v>
      </c>
      <c r="V32" s="194" t="s">
        <v>273</v>
      </c>
      <c r="W32" s="153" t="s">
        <v>273</v>
      </c>
      <c r="X32" s="153" t="s">
        <v>273</v>
      </c>
      <c r="Y32" s="153" t="s">
        <v>273</v>
      </c>
    </row>
    <row r="33" spans="1:25">
      <c r="A33" s="144" t="s">
        <v>312</v>
      </c>
      <c r="B33" s="151">
        <v>0</v>
      </c>
      <c r="C33" s="151">
        <v>0</v>
      </c>
      <c r="D33" s="151">
        <v>0</v>
      </c>
      <c r="E33" s="151">
        <v>0</v>
      </c>
      <c r="F33" s="151">
        <v>0</v>
      </c>
      <c r="G33" s="151">
        <v>0</v>
      </c>
      <c r="H33" s="151">
        <v>0</v>
      </c>
      <c r="I33" s="151">
        <v>0</v>
      </c>
      <c r="J33" s="151">
        <v>0</v>
      </c>
      <c r="K33" s="151">
        <v>0</v>
      </c>
      <c r="L33" s="151">
        <v>0</v>
      </c>
      <c r="M33" s="151">
        <v>0</v>
      </c>
      <c r="N33" s="151">
        <v>0</v>
      </c>
      <c r="O33" s="151">
        <v>0</v>
      </c>
      <c r="P33" s="151">
        <v>0</v>
      </c>
      <c r="Q33" s="151">
        <v>0</v>
      </c>
      <c r="R33" s="151">
        <v>0</v>
      </c>
      <c r="S33" s="151">
        <v>0</v>
      </c>
      <c r="T33" s="151">
        <v>0</v>
      </c>
      <c r="U33" s="151">
        <v>0</v>
      </c>
      <c r="V33" s="194">
        <v>0</v>
      </c>
      <c r="W33" s="153" t="s">
        <v>273</v>
      </c>
      <c r="X33" s="153" t="s">
        <v>273</v>
      </c>
      <c r="Y33" s="153">
        <v>0</v>
      </c>
    </row>
    <row r="34" spans="1:25" s="145" customFormat="1">
      <c r="A34" s="154" t="s">
        <v>313</v>
      </c>
      <c r="B34" s="155">
        <v>112.44289617486299</v>
      </c>
      <c r="C34" s="155">
        <v>120.428767123288</v>
      </c>
      <c r="D34" s="155">
        <v>134.782054794521</v>
      </c>
      <c r="E34" s="155">
        <v>145.58753424657499</v>
      </c>
      <c r="F34" s="155">
        <v>150.255153828912</v>
      </c>
      <c r="G34" s="155">
        <v>162.245340697762</v>
      </c>
      <c r="H34" s="155">
        <v>187.10380141060699</v>
      </c>
      <c r="I34" s="155">
        <v>218.33098379061801</v>
      </c>
      <c r="J34" s="155">
        <v>213.76083096737199</v>
      </c>
      <c r="K34" s="155">
        <v>248.22869488298801</v>
      </c>
      <c r="L34" s="155">
        <v>252.34282013465</v>
      </c>
      <c r="M34" s="155">
        <v>270.63249553895099</v>
      </c>
      <c r="N34" s="155">
        <v>286.229395958981</v>
      </c>
      <c r="O34" s="155">
        <v>323.28637532324399</v>
      </c>
      <c r="P34" s="155">
        <v>486.06482005640498</v>
      </c>
      <c r="Q34" s="155">
        <v>520.68347155615595</v>
      </c>
      <c r="R34" s="155">
        <v>527.99539680840996</v>
      </c>
      <c r="S34" s="155">
        <v>535.02811571979203</v>
      </c>
      <c r="T34" s="155">
        <v>519.18735932596496</v>
      </c>
      <c r="U34" s="155">
        <v>546.94966209856796</v>
      </c>
      <c r="V34" s="155">
        <v>530.40725291569095</v>
      </c>
      <c r="W34" s="156">
        <v>-3.02448476143229E-2</v>
      </c>
      <c r="X34" s="156">
        <v>8.2205003290831205E-2</v>
      </c>
      <c r="Y34" s="156">
        <v>4.5311214901625603E-2</v>
      </c>
    </row>
    <row r="35" spans="1:25">
      <c r="B35" s="151"/>
      <c r="C35" s="151"/>
      <c r="D35" s="151"/>
      <c r="E35" s="151"/>
      <c r="F35" s="151"/>
      <c r="G35" s="151"/>
      <c r="H35" s="151"/>
      <c r="I35" s="151"/>
      <c r="J35" s="151"/>
      <c r="K35" s="151"/>
      <c r="L35" s="151"/>
      <c r="M35" s="151"/>
      <c r="N35" s="151"/>
      <c r="O35" s="151"/>
      <c r="P35" s="151"/>
      <c r="Q35" s="151"/>
      <c r="R35" s="151"/>
      <c r="S35" s="151"/>
      <c r="T35" s="151"/>
      <c r="U35" s="151"/>
      <c r="V35" s="194"/>
      <c r="W35" s="153"/>
      <c r="X35" s="153"/>
      <c r="Y35" s="153"/>
    </row>
    <row r="36" spans="1:25">
      <c r="A36" s="144" t="s">
        <v>314</v>
      </c>
      <c r="B36" s="151">
        <v>81.742213114754094</v>
      </c>
      <c r="C36" s="151">
        <v>82.704794520548006</v>
      </c>
      <c r="D36" s="151">
        <v>83.301369863013704</v>
      </c>
      <c r="E36" s="151">
        <v>95.032602739726002</v>
      </c>
      <c r="F36" s="151">
        <v>106.009289617486</v>
      </c>
      <c r="G36" s="151">
        <v>122.28602739726</v>
      </c>
      <c r="H36" s="151">
        <v>163.56698630137001</v>
      </c>
      <c r="I36" s="151">
        <v>185.99</v>
      </c>
      <c r="J36" s="151">
        <v>241.879781420765</v>
      </c>
      <c r="K36" s="151">
        <v>269.92191780821901</v>
      </c>
      <c r="L36" s="151">
        <v>352.21465753424701</v>
      </c>
      <c r="M36" s="151">
        <v>404.1</v>
      </c>
      <c r="N36" s="151">
        <v>412.04030054644801</v>
      </c>
      <c r="O36" s="151">
        <v>417.632602739726</v>
      </c>
      <c r="P36" s="151">
        <v>441.15356164383599</v>
      </c>
      <c r="Q36" s="151">
        <v>460.54068493150697</v>
      </c>
      <c r="R36" s="151">
        <v>488.04071038251402</v>
      </c>
      <c r="S36" s="151">
        <v>364</v>
      </c>
      <c r="T36" s="151">
        <v>368</v>
      </c>
      <c r="U36" s="151">
        <v>379</v>
      </c>
      <c r="V36" s="194">
        <v>354</v>
      </c>
      <c r="W36" s="153">
        <v>-6.5963060686015998E-2</v>
      </c>
      <c r="X36" s="153">
        <v>3.45228936531548E-2</v>
      </c>
      <c r="Y36" s="153">
        <v>3.0241234423174598E-2</v>
      </c>
    </row>
    <row r="37" spans="1:25">
      <c r="A37" s="144" t="s">
        <v>315</v>
      </c>
      <c r="B37" s="151">
        <v>15</v>
      </c>
      <c r="C37" s="151">
        <v>20</v>
      </c>
      <c r="D37" s="151">
        <v>20</v>
      </c>
      <c r="E37" s="151">
        <v>10</v>
      </c>
      <c r="F37" s="151">
        <v>18</v>
      </c>
      <c r="G37" s="151">
        <v>20</v>
      </c>
      <c r="H37" s="151">
        <v>25</v>
      </c>
      <c r="I37" s="151">
        <v>27</v>
      </c>
      <c r="J37" s="151">
        <v>34</v>
      </c>
      <c r="K37" s="151">
        <v>40.893150684931499</v>
      </c>
      <c r="L37" s="151">
        <v>44.835616438356197</v>
      </c>
      <c r="M37" s="151">
        <v>45.145205479452102</v>
      </c>
      <c r="N37" s="151">
        <v>41.502732240437197</v>
      </c>
      <c r="O37" s="151">
        <v>41.4712328767123</v>
      </c>
      <c r="P37" s="151">
        <v>40.342465753424698</v>
      </c>
      <c r="Q37" s="151">
        <v>40.695890410958903</v>
      </c>
      <c r="R37" s="151">
        <v>47.617486338797796</v>
      </c>
      <c r="S37" s="151">
        <v>64.460273972602707</v>
      </c>
      <c r="T37" s="151">
        <v>64.386301369863006</v>
      </c>
      <c r="U37" s="151">
        <v>67.726027397260296</v>
      </c>
      <c r="V37" s="194">
        <v>64.330601092896202</v>
      </c>
      <c r="W37" s="153">
        <v>-5.0134733053919703E-2</v>
      </c>
      <c r="X37" s="153">
        <v>5.1745113475189002E-2</v>
      </c>
      <c r="Y37" s="153">
        <v>5.4955841475536798E-3</v>
      </c>
    </row>
    <row r="38" spans="1:25">
      <c r="A38" s="144" t="s">
        <v>317</v>
      </c>
      <c r="B38" s="151">
        <v>158.42256830601099</v>
      </c>
      <c r="C38" s="151">
        <v>158.54369863013699</v>
      </c>
      <c r="D38" s="151">
        <v>149.55109589041101</v>
      </c>
      <c r="E38" s="151">
        <v>175.26386301369899</v>
      </c>
      <c r="F38" s="151">
        <v>183.21983606557399</v>
      </c>
      <c r="G38" s="151">
        <v>184.24463013698599</v>
      </c>
      <c r="H38" s="151">
        <v>193.52076712328801</v>
      </c>
      <c r="I38" s="151">
        <v>196.38219178082201</v>
      </c>
      <c r="J38" s="151">
        <v>216.637240437158</v>
      </c>
      <c r="K38" s="151">
        <v>223.98345205479501</v>
      </c>
      <c r="L38" s="151">
        <v>257.390136986301</v>
      </c>
      <c r="M38" s="151">
        <v>272.59041095890399</v>
      </c>
      <c r="N38" s="151">
        <v>282.88256830601102</v>
      </c>
      <c r="O38" s="151">
        <v>286.96068493150699</v>
      </c>
      <c r="P38" s="151">
        <v>275.991643835616</v>
      </c>
      <c r="Q38" s="151">
        <v>287.82835616438399</v>
      </c>
      <c r="R38" s="151">
        <v>289.71844262295099</v>
      </c>
      <c r="S38" s="151">
        <v>305.03178082191801</v>
      </c>
      <c r="T38" s="151">
        <v>313.10561643835598</v>
      </c>
      <c r="U38" s="151">
        <v>298.40882191780798</v>
      </c>
      <c r="V38" s="194">
        <v>248.045822864657</v>
      </c>
      <c r="W38" s="153">
        <v>-0.16877181689696599</v>
      </c>
      <c r="X38" s="153">
        <v>2.91047255341563E-2</v>
      </c>
      <c r="Y38" s="153">
        <v>2.11898640591506E-2</v>
      </c>
    </row>
    <row r="39" spans="1:25">
      <c r="A39" s="144" t="s">
        <v>318</v>
      </c>
      <c r="B39" s="151" t="s">
        <v>273</v>
      </c>
      <c r="C39" s="151" t="s">
        <v>273</v>
      </c>
      <c r="D39" s="151" t="s">
        <v>273</v>
      </c>
      <c r="E39" s="151" t="s">
        <v>273</v>
      </c>
      <c r="F39" s="151" t="s">
        <v>273</v>
      </c>
      <c r="G39" s="151" t="s">
        <v>273</v>
      </c>
      <c r="H39" s="151" t="s">
        <v>273</v>
      </c>
      <c r="I39" s="151" t="s">
        <v>273</v>
      </c>
      <c r="J39" s="151" t="s">
        <v>273</v>
      </c>
      <c r="K39" s="151" t="s">
        <v>273</v>
      </c>
      <c r="L39" s="151" t="s">
        <v>273</v>
      </c>
      <c r="M39" s="151" t="s">
        <v>273</v>
      </c>
      <c r="N39" s="151" t="s">
        <v>273</v>
      </c>
      <c r="O39" s="151" t="s">
        <v>273</v>
      </c>
      <c r="P39" s="151" t="s">
        <v>273</v>
      </c>
      <c r="Q39" s="151" t="s">
        <v>273</v>
      </c>
      <c r="R39" s="151" t="s">
        <v>273</v>
      </c>
      <c r="S39" s="151" t="s">
        <v>273</v>
      </c>
      <c r="T39" s="151" t="s">
        <v>273</v>
      </c>
      <c r="U39" s="151" t="s">
        <v>273</v>
      </c>
      <c r="V39" s="194" t="s">
        <v>273</v>
      </c>
      <c r="W39" s="153" t="s">
        <v>273</v>
      </c>
      <c r="X39" s="153" t="s">
        <v>273</v>
      </c>
      <c r="Y39" s="153" t="s">
        <v>273</v>
      </c>
    </row>
    <row r="40" spans="1:25">
      <c r="A40" s="144" t="s">
        <v>319</v>
      </c>
      <c r="B40" s="151">
        <v>69.942213114754097</v>
      </c>
      <c r="C40" s="151">
        <v>77.981780821917795</v>
      </c>
      <c r="D40" s="151">
        <v>72.674794520548005</v>
      </c>
      <c r="E40" s="151">
        <v>106.08630136986299</v>
      </c>
      <c r="F40" s="151">
        <v>121.197540983607</v>
      </c>
      <c r="G40" s="151">
        <v>138.414657534247</v>
      </c>
      <c r="H40" s="151">
        <v>146.96</v>
      </c>
      <c r="I40" s="151">
        <v>162.50589041095901</v>
      </c>
      <c r="J40" s="151">
        <v>221.56174863388</v>
      </c>
      <c r="K40" s="151">
        <v>264.39178082191802</v>
      </c>
      <c r="L40" s="151">
        <v>322.815479452055</v>
      </c>
      <c r="M40" s="151">
        <v>425.834246575343</v>
      </c>
      <c r="N40" s="151">
        <v>436.73442622950802</v>
      </c>
      <c r="O40" s="151">
        <v>471.14493150684899</v>
      </c>
      <c r="P40" s="151">
        <v>466.20534246575301</v>
      </c>
      <c r="Q40" s="151">
        <v>469.80616438356202</v>
      </c>
      <c r="R40" s="151">
        <v>473.31051912568302</v>
      </c>
      <c r="S40" s="151">
        <v>450.16917808219199</v>
      </c>
      <c r="T40" s="151">
        <v>470.775616438356</v>
      </c>
      <c r="U40" s="151">
        <v>476.12342465753397</v>
      </c>
      <c r="V40" s="194">
        <v>450.295628415301</v>
      </c>
      <c r="W40" s="153">
        <v>-5.4246010392811697E-2</v>
      </c>
      <c r="X40" s="153">
        <v>6.0589101072248602E-2</v>
      </c>
      <c r="Y40" s="153">
        <v>3.8467501860558799E-2</v>
      </c>
    </row>
    <row r="41" spans="1:25">
      <c r="A41" s="144" t="s">
        <v>320</v>
      </c>
      <c r="B41" s="151">
        <v>1026.6653325</v>
      </c>
      <c r="C41" s="151">
        <v>1046.1303155769201</v>
      </c>
      <c r="D41" s="151">
        <v>1113.4003155769201</v>
      </c>
      <c r="E41" s="151">
        <v>1097.28183935985</v>
      </c>
      <c r="F41" s="151">
        <v>1183.9207598845101</v>
      </c>
      <c r="G41" s="151">
        <v>1241.16079958312</v>
      </c>
      <c r="H41" s="151">
        <v>1205.5724197402501</v>
      </c>
      <c r="I41" s="151">
        <v>1194.46826567176</v>
      </c>
      <c r="J41" s="151">
        <v>1211.3879064585999</v>
      </c>
      <c r="K41" s="151">
        <v>1297.9454490042101</v>
      </c>
      <c r="L41" s="151">
        <v>1441.77470206006</v>
      </c>
      <c r="M41" s="151">
        <v>1513.02330679753</v>
      </c>
      <c r="N41" s="151">
        <v>1634.9964687803199</v>
      </c>
      <c r="O41" s="151">
        <v>1518.11841551458</v>
      </c>
      <c r="P41" s="151">
        <v>1577.3556010367699</v>
      </c>
      <c r="Q41" s="151">
        <v>1577.6667515670199</v>
      </c>
      <c r="R41" s="151">
        <v>1717.8476076608899</v>
      </c>
      <c r="S41" s="151">
        <v>1717.0362617071701</v>
      </c>
      <c r="T41" s="151">
        <v>1728.3333417470301</v>
      </c>
      <c r="U41" s="151">
        <v>1687.31924277659</v>
      </c>
      <c r="V41" s="194">
        <v>1608.95133399766</v>
      </c>
      <c r="W41" s="153">
        <v>-4.6445217236996503E-2</v>
      </c>
      <c r="X41" s="153">
        <v>2.6583032573188399E-2</v>
      </c>
      <c r="Y41" s="153">
        <v>0.13744823295735201</v>
      </c>
    </row>
    <row r="42" spans="1:25">
      <c r="A42" s="144" t="s">
        <v>400</v>
      </c>
      <c r="B42" s="151">
        <v>28</v>
      </c>
      <c r="C42" s="151">
        <v>34</v>
      </c>
      <c r="D42" s="151">
        <v>53</v>
      </c>
      <c r="E42" s="151">
        <v>50</v>
      </c>
      <c r="F42" s="151">
        <v>45</v>
      </c>
      <c r="G42" s="151">
        <v>35</v>
      </c>
      <c r="H42" s="151">
        <v>35</v>
      </c>
      <c r="I42" s="151">
        <v>35</v>
      </c>
      <c r="J42" s="151">
        <v>35</v>
      </c>
      <c r="K42" s="151">
        <v>35</v>
      </c>
      <c r="L42" s="151">
        <v>35</v>
      </c>
      <c r="M42" s="151">
        <v>33.8247</v>
      </c>
      <c r="N42" s="151">
        <v>25</v>
      </c>
      <c r="O42" s="151">
        <v>14.164400000000001</v>
      </c>
      <c r="P42" s="151">
        <v>10</v>
      </c>
      <c r="Q42" s="151">
        <v>8</v>
      </c>
      <c r="R42" s="151">
        <v>8</v>
      </c>
      <c r="S42" s="151">
        <v>8</v>
      </c>
      <c r="T42" s="151">
        <v>8</v>
      </c>
      <c r="U42" s="151">
        <v>9</v>
      </c>
      <c r="V42" s="194">
        <v>10</v>
      </c>
      <c r="W42" s="153">
        <v>0.11111111111111099</v>
      </c>
      <c r="X42" s="153">
        <v>-0.126993561839401</v>
      </c>
      <c r="Y42" s="153">
        <v>8.5427215884673903E-4</v>
      </c>
    </row>
    <row r="43" spans="1:25">
      <c r="A43" s="144" t="s">
        <v>321</v>
      </c>
      <c r="B43" s="151">
        <v>265.28800000000001</v>
      </c>
      <c r="C43" s="151">
        <v>258.67200000000003</v>
      </c>
      <c r="D43" s="151">
        <v>294.66000000000003</v>
      </c>
      <c r="E43" s="151">
        <v>299.12900000000002</v>
      </c>
      <c r="F43" s="151">
        <v>304.52999999999997</v>
      </c>
      <c r="G43" s="151">
        <v>302.46300000000002</v>
      </c>
      <c r="H43" s="151">
        <v>306.512</v>
      </c>
      <c r="I43" s="151">
        <v>310.29500000000002</v>
      </c>
      <c r="J43" s="151">
        <v>293.89400000000001</v>
      </c>
      <c r="K43" s="151">
        <v>299.77600000000001</v>
      </c>
      <c r="L43" s="151">
        <v>333.80700000000002</v>
      </c>
      <c r="M43" s="151">
        <v>446.78800000000001</v>
      </c>
      <c r="N43" s="151">
        <v>479.11543661202199</v>
      </c>
      <c r="O43" s="151">
        <v>482.46336561643801</v>
      </c>
      <c r="P43" s="151">
        <v>539.48855424657495</v>
      </c>
      <c r="Q43" s="151">
        <v>613.79722191780797</v>
      </c>
      <c r="R43" s="151">
        <v>653.63222554644801</v>
      </c>
      <c r="S43" s="151">
        <v>630.50389643835604</v>
      </c>
      <c r="T43" s="151">
        <v>604.34031602739697</v>
      </c>
      <c r="U43" s="151">
        <v>638.88022753424696</v>
      </c>
      <c r="V43" s="194">
        <v>569.28975932319599</v>
      </c>
      <c r="W43" s="153">
        <v>-0.108925687807923</v>
      </c>
      <c r="X43" s="153">
        <v>7.8604576634122805E-2</v>
      </c>
      <c r="Y43" s="153">
        <v>4.86328391706368E-2</v>
      </c>
    </row>
    <row r="44" spans="1:25">
      <c r="A44" s="144" t="s">
        <v>401</v>
      </c>
      <c r="B44" s="151" t="s">
        <v>273</v>
      </c>
      <c r="C44" s="151">
        <v>14.1424657534247</v>
      </c>
      <c r="D44" s="151">
        <v>18.591780821917801</v>
      </c>
      <c r="E44" s="151">
        <v>19.6723287671233</v>
      </c>
      <c r="F44" s="151">
        <v>20.886338797814201</v>
      </c>
      <c r="G44" s="151">
        <v>20.911780821917802</v>
      </c>
      <c r="H44" s="151">
        <v>21.007123287671199</v>
      </c>
      <c r="I44" s="151">
        <v>21.865205479452101</v>
      </c>
      <c r="J44" s="151">
        <v>21.2349726775956</v>
      </c>
      <c r="K44" s="151">
        <v>21.928767123287699</v>
      </c>
      <c r="L44" s="151">
        <v>22.564383561643801</v>
      </c>
      <c r="M44" s="151">
        <v>23.2</v>
      </c>
      <c r="N44" s="151">
        <v>23.770491803278698</v>
      </c>
      <c r="O44" s="151">
        <v>24.4712328767123</v>
      </c>
      <c r="P44" s="151">
        <v>25.106849315068501</v>
      </c>
      <c r="Q44" s="151">
        <v>25.7424657534247</v>
      </c>
      <c r="R44" s="151">
        <v>26.306010928961701</v>
      </c>
      <c r="S44" s="151">
        <v>27.013698630137</v>
      </c>
      <c r="T44" s="151">
        <v>27.649315068493198</v>
      </c>
      <c r="U44" s="151">
        <v>27.649315068493198</v>
      </c>
      <c r="V44" s="194">
        <v>27.573770491803302</v>
      </c>
      <c r="W44" s="153">
        <v>-2.7322404371584699E-3</v>
      </c>
      <c r="X44" s="153">
        <v>2.34509092930788E-2</v>
      </c>
      <c r="Y44" s="153">
        <v>2.3555504445577301E-3</v>
      </c>
    </row>
    <row r="45" spans="1:25">
      <c r="A45" s="144" t="s">
        <v>322</v>
      </c>
      <c r="B45" s="151">
        <v>10</v>
      </c>
      <c r="C45" s="151">
        <v>10</v>
      </c>
      <c r="D45" s="151">
        <v>10</v>
      </c>
      <c r="E45" s="151">
        <v>10</v>
      </c>
      <c r="F45" s="151">
        <v>10.377857923497301</v>
      </c>
      <c r="G45" s="151">
        <v>10.583402739726001</v>
      </c>
      <c r="H45" s="151">
        <v>10.1478493150685</v>
      </c>
      <c r="I45" s="151">
        <v>9.59717808219178</v>
      </c>
      <c r="J45" s="151">
        <v>9.7485846994535503</v>
      </c>
      <c r="K45" s="151">
        <v>9.8341917808219197</v>
      </c>
      <c r="L45" s="151">
        <v>10.332276712328801</v>
      </c>
      <c r="M45" s="151">
        <v>10.774328767123301</v>
      </c>
      <c r="N45" s="151">
        <v>10.4508196721311</v>
      </c>
      <c r="O45" s="151">
        <v>9.5643835616438402</v>
      </c>
      <c r="P45" s="151">
        <v>10.165553424657499</v>
      </c>
      <c r="Q45" s="151">
        <v>9.9622958904109602</v>
      </c>
      <c r="R45" s="151">
        <v>10.109289617486301</v>
      </c>
      <c r="S45" s="151">
        <v>9.5972602739725996</v>
      </c>
      <c r="T45" s="151">
        <v>10.9808219178082</v>
      </c>
      <c r="U45" s="151">
        <v>18.556164383561601</v>
      </c>
      <c r="V45" s="194">
        <v>18.081967213114801</v>
      </c>
      <c r="W45" s="153">
        <v>-2.5554697654379999E-2</v>
      </c>
      <c r="X45" s="153">
        <v>6.5552748825104604E-2</v>
      </c>
      <c r="Y45" s="153">
        <v>1.5446921167343499E-3</v>
      </c>
    </row>
    <row r="46" spans="1:25" s="145" customFormat="1">
      <c r="A46" s="154" t="s">
        <v>323</v>
      </c>
      <c r="B46" s="155">
        <v>1655.06032703552</v>
      </c>
      <c r="C46" s="155">
        <v>1702.1750553029501</v>
      </c>
      <c r="D46" s="155">
        <v>1815.1793566728099</v>
      </c>
      <c r="E46" s="155">
        <v>1862.4659352502599</v>
      </c>
      <c r="F46" s="155">
        <v>1993.1416232724901</v>
      </c>
      <c r="G46" s="155">
        <v>2075.0642982132599</v>
      </c>
      <c r="H46" s="155">
        <v>2107.2871457676501</v>
      </c>
      <c r="I46" s="155">
        <v>2143.1037314251798</v>
      </c>
      <c r="J46" s="155">
        <v>2285.3442343274501</v>
      </c>
      <c r="K46" s="155">
        <v>2463.6747092781902</v>
      </c>
      <c r="L46" s="155">
        <v>2820.73425274499</v>
      </c>
      <c r="M46" s="155">
        <v>3175.2801985783499</v>
      </c>
      <c r="N46" s="155">
        <v>3346.4932441901501</v>
      </c>
      <c r="O46" s="155">
        <v>3265.99124962417</v>
      </c>
      <c r="P46" s="155">
        <v>3385.8095717217002</v>
      </c>
      <c r="Q46" s="155">
        <v>3494.0398310190699</v>
      </c>
      <c r="R46" s="155">
        <v>3714.5822922237398</v>
      </c>
      <c r="S46" s="155">
        <v>3575.8123499263502</v>
      </c>
      <c r="T46" s="155">
        <v>3595.5713290072999</v>
      </c>
      <c r="U46" s="155">
        <v>3602.6632237354902</v>
      </c>
      <c r="V46" s="155">
        <v>3350.5688833986301</v>
      </c>
      <c r="W46" s="156">
        <v>-6.9974439652305404E-2</v>
      </c>
      <c r="X46" s="156">
        <v>3.87332414448638E-2</v>
      </c>
      <c r="Y46" s="156">
        <v>0.28622977133856597</v>
      </c>
    </row>
    <row r="47" spans="1:25">
      <c r="B47" s="151"/>
      <c r="C47" s="151"/>
      <c r="D47" s="151"/>
      <c r="E47" s="151"/>
      <c r="F47" s="151"/>
      <c r="G47" s="151"/>
      <c r="H47" s="151"/>
      <c r="I47" s="151"/>
      <c r="J47" s="151"/>
      <c r="K47" s="151"/>
      <c r="L47" s="151"/>
      <c r="M47" s="151"/>
      <c r="N47" s="151"/>
      <c r="O47" s="151"/>
      <c r="P47" s="151"/>
      <c r="Q47" s="151"/>
      <c r="R47" s="151"/>
      <c r="S47" s="151"/>
      <c r="T47" s="151"/>
      <c r="U47" s="151"/>
      <c r="V47" s="194"/>
      <c r="W47" s="153"/>
      <c r="X47" s="153"/>
      <c r="Y47" s="153"/>
    </row>
    <row r="48" spans="1:25">
      <c r="A48" s="144" t="s">
        <v>324</v>
      </c>
      <c r="B48" s="151">
        <v>259.98579234972698</v>
      </c>
      <c r="C48" s="151">
        <v>273.44219178082199</v>
      </c>
      <c r="D48" s="151">
        <v>297.34136986301399</v>
      </c>
      <c r="E48" s="151">
        <v>290.73095890411003</v>
      </c>
      <c r="F48" s="151">
        <v>292.31366120218598</v>
      </c>
      <c r="G48" s="151">
        <v>298.16767123287701</v>
      </c>
      <c r="H48" s="151">
        <v>282.75397260274002</v>
      </c>
      <c r="I48" s="151">
        <v>305.22301369862998</v>
      </c>
      <c r="J48" s="151">
        <v>307.71719420327901</v>
      </c>
      <c r="K48" s="151">
        <v>257.52</v>
      </c>
      <c r="L48" s="151">
        <v>228.37698630137001</v>
      </c>
      <c r="M48" s="151">
        <v>225.13534246575301</v>
      </c>
      <c r="N48" s="151">
        <v>216.374863387978</v>
      </c>
      <c r="O48" s="151">
        <v>210.13479452054801</v>
      </c>
      <c r="P48" s="151">
        <v>260.22136986301399</v>
      </c>
      <c r="Q48" s="151">
        <v>267.78520547945197</v>
      </c>
      <c r="R48" s="151">
        <v>261.221857923497</v>
      </c>
      <c r="S48" s="151">
        <v>253.61095890410999</v>
      </c>
      <c r="T48" s="151">
        <v>251.67232876712299</v>
      </c>
      <c r="U48" s="151">
        <v>247.41369863013699</v>
      </c>
      <c r="V48" s="194">
        <v>233.553005464481</v>
      </c>
      <c r="W48" s="153">
        <v>-5.60223352320387E-2</v>
      </c>
      <c r="X48" s="153">
        <v>-3.9955522741060802E-3</v>
      </c>
      <c r="Y48" s="153">
        <v>1.99517830183286E-2</v>
      </c>
    </row>
    <row r="49" spans="1:25">
      <c r="A49" s="144" t="s">
        <v>430</v>
      </c>
      <c r="B49" s="151" t="s">
        <v>273</v>
      </c>
      <c r="C49" s="151" t="s">
        <v>273</v>
      </c>
      <c r="D49" s="151" t="s">
        <v>273</v>
      </c>
      <c r="E49" s="151" t="s">
        <v>273</v>
      </c>
      <c r="F49" s="151">
        <v>3.76420765027322</v>
      </c>
      <c r="G49" s="151">
        <v>4.2066301369863002</v>
      </c>
      <c r="H49" s="151">
        <v>19.837068493150699</v>
      </c>
      <c r="I49" s="151">
        <v>21.697698630137001</v>
      </c>
      <c r="J49" s="151">
        <v>21.639344262295101</v>
      </c>
      <c r="K49" s="151">
        <v>19.843835616438401</v>
      </c>
      <c r="L49" s="151">
        <v>19.236040960402399</v>
      </c>
      <c r="M49" s="151">
        <v>13.9615807170193</v>
      </c>
      <c r="N49" s="151">
        <v>19.856001170960202</v>
      </c>
      <c r="O49" s="151">
        <v>22.2996493150685</v>
      </c>
      <c r="P49" s="151">
        <v>29.7012120547945</v>
      </c>
      <c r="Q49" s="151">
        <v>16.122188493150698</v>
      </c>
      <c r="R49" s="151">
        <v>23.2171147540984</v>
      </c>
      <c r="S49" s="151">
        <v>39.001202191780799</v>
      </c>
      <c r="T49" s="151">
        <v>40.286132602739698</v>
      </c>
      <c r="U49" s="151">
        <v>46.731913819178097</v>
      </c>
      <c r="V49" s="194">
        <v>46.604230994535499</v>
      </c>
      <c r="W49" s="153">
        <v>-2.7322404371584699E-3</v>
      </c>
      <c r="X49" s="153">
        <v>8.9428655999791704E-2</v>
      </c>
      <c r="Y49" s="153">
        <v>3.9812697023093998E-3</v>
      </c>
    </row>
    <row r="50" spans="1:25">
      <c r="A50" s="144" t="s">
        <v>431</v>
      </c>
      <c r="B50" s="151" t="s">
        <v>273</v>
      </c>
      <c r="C50" s="151" t="s">
        <v>273</v>
      </c>
      <c r="D50" s="151" t="s">
        <v>273</v>
      </c>
      <c r="E50" s="151" t="s">
        <v>273</v>
      </c>
      <c r="F50" s="151" t="s">
        <v>273</v>
      </c>
      <c r="G50" s="151" t="s">
        <v>273</v>
      </c>
      <c r="H50" s="151" t="s">
        <v>273</v>
      </c>
      <c r="I50" s="151" t="s">
        <v>273</v>
      </c>
      <c r="J50" s="151" t="s">
        <v>273</v>
      </c>
      <c r="K50" s="151" t="s">
        <v>273</v>
      </c>
      <c r="L50" s="151" t="s">
        <v>273</v>
      </c>
      <c r="M50" s="151" t="s">
        <v>273</v>
      </c>
      <c r="N50" s="151" t="s">
        <v>273</v>
      </c>
      <c r="O50" s="151" t="s">
        <v>273</v>
      </c>
      <c r="P50" s="151" t="s">
        <v>273</v>
      </c>
      <c r="Q50" s="151" t="s">
        <v>273</v>
      </c>
      <c r="R50" s="151" t="s">
        <v>273</v>
      </c>
      <c r="S50" s="151" t="s">
        <v>273</v>
      </c>
      <c r="T50" s="151" t="s">
        <v>273</v>
      </c>
      <c r="U50" s="151" t="s">
        <v>273</v>
      </c>
      <c r="V50" s="194" t="s">
        <v>273</v>
      </c>
      <c r="W50" s="153" t="s">
        <v>273</v>
      </c>
      <c r="X50" s="153" t="s">
        <v>273</v>
      </c>
      <c r="Y50" s="153" t="s">
        <v>273</v>
      </c>
    </row>
    <row r="51" spans="1:25">
      <c r="A51" s="144" t="s">
        <v>461</v>
      </c>
      <c r="B51" s="151">
        <v>9</v>
      </c>
      <c r="C51" s="151">
        <v>12</v>
      </c>
      <c r="D51" s="151">
        <v>11</v>
      </c>
      <c r="E51" s="151">
        <v>9</v>
      </c>
      <c r="F51" s="151">
        <v>8</v>
      </c>
      <c r="G51" s="151">
        <v>7.7103999999999999</v>
      </c>
      <c r="H51" s="151">
        <v>7.7103999999999999</v>
      </c>
      <c r="I51" s="151">
        <v>3</v>
      </c>
      <c r="J51" s="151">
        <v>2</v>
      </c>
      <c r="K51" s="151">
        <v>7</v>
      </c>
      <c r="L51" s="151">
        <v>7</v>
      </c>
      <c r="M51" s="151">
        <v>8.8000000000000007</v>
      </c>
      <c r="N51" s="151">
        <v>11.5</v>
      </c>
      <c r="O51" s="151">
        <v>9</v>
      </c>
      <c r="P51" s="151">
        <v>8</v>
      </c>
      <c r="Q51" s="151">
        <v>7</v>
      </c>
      <c r="R51" s="151">
        <v>7</v>
      </c>
      <c r="S51" s="151">
        <v>7</v>
      </c>
      <c r="T51" s="151">
        <v>7</v>
      </c>
      <c r="U51" s="151">
        <v>7</v>
      </c>
      <c r="V51" s="194">
        <v>6.7485999999999997</v>
      </c>
      <c r="W51" s="153">
        <v>-3.5914285714285801E-2</v>
      </c>
      <c r="X51" s="153">
        <v>0</v>
      </c>
      <c r="Y51" s="153">
        <v>5.76514109119311E-4</v>
      </c>
    </row>
    <row r="52" spans="1:25">
      <c r="A52" s="144" t="s">
        <v>325</v>
      </c>
      <c r="B52" s="151">
        <v>34.958469945355198</v>
      </c>
      <c r="C52" s="151">
        <v>38.772602739725997</v>
      </c>
      <c r="D52" s="151">
        <v>35.912328767123299</v>
      </c>
      <c r="E52" s="151">
        <v>36.865753424657498</v>
      </c>
      <c r="F52" s="151">
        <v>34.546448087431699</v>
      </c>
      <c r="G52" s="151">
        <v>38.136986301369902</v>
      </c>
      <c r="H52" s="151">
        <v>55.616438356164402</v>
      </c>
      <c r="I52" s="151">
        <v>60.701369863013703</v>
      </c>
      <c r="J52" s="151">
        <v>64.655737704917996</v>
      </c>
      <c r="K52" s="151">
        <v>65.468493150684907</v>
      </c>
      <c r="L52" s="151">
        <v>61.336986301369897</v>
      </c>
      <c r="M52" s="151">
        <v>65.150684931506802</v>
      </c>
      <c r="N52" s="151">
        <v>65.923497267759601</v>
      </c>
      <c r="O52" s="151">
        <v>66.739726027397296</v>
      </c>
      <c r="P52" s="151">
        <v>47.0451506849315</v>
      </c>
      <c r="Q52" s="151">
        <v>64.229041095890395</v>
      </c>
      <c r="R52" s="151">
        <v>60.028415300546499</v>
      </c>
      <c r="S52" s="151">
        <v>57.3008219178082</v>
      </c>
      <c r="T52" s="151">
        <v>57.618630136986297</v>
      </c>
      <c r="U52" s="151">
        <v>56.061369863013702</v>
      </c>
      <c r="V52" s="194">
        <v>55.908196721311498</v>
      </c>
      <c r="W52" s="153">
        <v>-2.7322404371584699E-3</v>
      </c>
      <c r="X52" s="153">
        <v>-1.53925080158482E-2</v>
      </c>
      <c r="Y52" s="153">
        <v>4.7760815910343002E-3</v>
      </c>
    </row>
    <row r="53" spans="1:25">
      <c r="A53" s="144" t="s">
        <v>433</v>
      </c>
      <c r="B53" s="151">
        <v>9</v>
      </c>
      <c r="C53" s="151">
        <v>14</v>
      </c>
      <c r="D53" s="151">
        <v>16</v>
      </c>
      <c r="E53" s="151">
        <v>25</v>
      </c>
      <c r="F53" s="151">
        <v>48</v>
      </c>
      <c r="G53" s="151">
        <v>75.304299999999998</v>
      </c>
      <c r="H53" s="151">
        <v>20.824939726027399</v>
      </c>
      <c r="I53" s="151">
        <v>22.049769863013701</v>
      </c>
      <c r="J53" s="151">
        <v>20.535390710382501</v>
      </c>
      <c r="K53" s="151">
        <v>22.3945123287671</v>
      </c>
      <c r="L53" s="151">
        <v>19.676717808219198</v>
      </c>
      <c r="M53" s="151">
        <v>20.708849315068498</v>
      </c>
      <c r="N53" s="151">
        <v>20.243289617486301</v>
      </c>
      <c r="O53" s="151">
        <v>20.714057534246599</v>
      </c>
      <c r="P53" s="151">
        <v>18.8297178082192</v>
      </c>
      <c r="Q53" s="151">
        <v>17.400580821917799</v>
      </c>
      <c r="R53" s="151">
        <v>19.397926229508201</v>
      </c>
      <c r="S53" s="151">
        <v>21.199906849315099</v>
      </c>
      <c r="T53" s="151">
        <v>19.0696438356164</v>
      </c>
      <c r="U53" s="151">
        <v>16.650043835616401</v>
      </c>
      <c r="V53" s="194">
        <v>15.1966560572431</v>
      </c>
      <c r="W53" s="153">
        <v>-8.7290327444324495E-2</v>
      </c>
      <c r="X53" s="153">
        <v>-2.9205343563096699E-2</v>
      </c>
      <c r="Y53" s="153">
        <v>1.2982080177272499E-3</v>
      </c>
    </row>
    <row r="54" spans="1:25">
      <c r="A54" s="144" t="s">
        <v>434</v>
      </c>
      <c r="B54" s="151" t="s">
        <v>273</v>
      </c>
      <c r="C54" s="151" t="s">
        <v>273</v>
      </c>
      <c r="D54" s="151" t="s">
        <v>273</v>
      </c>
      <c r="E54" s="151" t="s">
        <v>273</v>
      </c>
      <c r="F54" s="151" t="s">
        <v>273</v>
      </c>
      <c r="G54" s="151" t="s">
        <v>273</v>
      </c>
      <c r="H54" s="151" t="s">
        <v>273</v>
      </c>
      <c r="I54" s="151" t="s">
        <v>273</v>
      </c>
      <c r="J54" s="151" t="s">
        <v>273</v>
      </c>
      <c r="K54" s="151" t="s">
        <v>273</v>
      </c>
      <c r="L54" s="151" t="s">
        <v>273</v>
      </c>
      <c r="M54" s="151" t="s">
        <v>273</v>
      </c>
      <c r="N54" s="151" t="s">
        <v>273</v>
      </c>
      <c r="O54" s="151" t="s">
        <v>273</v>
      </c>
      <c r="P54" s="151" t="s">
        <v>273</v>
      </c>
      <c r="Q54" s="151" t="s">
        <v>273</v>
      </c>
      <c r="R54" s="151" t="s">
        <v>273</v>
      </c>
      <c r="S54" s="151" t="s">
        <v>273</v>
      </c>
      <c r="T54" s="151" t="s">
        <v>273</v>
      </c>
      <c r="U54" s="151" t="s">
        <v>273</v>
      </c>
      <c r="V54" s="194" t="s">
        <v>273</v>
      </c>
      <c r="W54" s="153" t="s">
        <v>273</v>
      </c>
      <c r="X54" s="153" t="s">
        <v>273</v>
      </c>
      <c r="Y54" s="153" t="s">
        <v>273</v>
      </c>
    </row>
    <row r="55" spans="1:25">
      <c r="A55" s="144" t="s">
        <v>402</v>
      </c>
      <c r="B55" s="151">
        <v>60</v>
      </c>
      <c r="C55" s="151">
        <v>60</v>
      </c>
      <c r="D55" s="151">
        <v>59.96087</v>
      </c>
      <c r="E55" s="151">
        <v>60</v>
      </c>
      <c r="F55" s="151">
        <v>56.892589999999998</v>
      </c>
      <c r="G55" s="151">
        <v>70.209961064243998</v>
      </c>
      <c r="H55" s="151">
        <v>62.069406537704999</v>
      </c>
      <c r="I55" s="151">
        <v>65.554133600799901</v>
      </c>
      <c r="J55" s="151">
        <v>67.489089620565295</v>
      </c>
      <c r="K55" s="151">
        <v>51.495899999999999</v>
      </c>
      <c r="L55" s="151">
        <v>50.495899999999999</v>
      </c>
      <c r="M55" s="151">
        <v>8.4945000000000004</v>
      </c>
      <c r="N55" s="151">
        <v>40</v>
      </c>
      <c r="O55" s="151">
        <v>22.356200000000001</v>
      </c>
      <c r="P55" s="151">
        <v>7.5342000000000002</v>
      </c>
      <c r="Q55" s="151">
        <v>15</v>
      </c>
      <c r="R55" s="151">
        <v>15</v>
      </c>
      <c r="S55" s="151">
        <v>20.0411</v>
      </c>
      <c r="T55" s="151">
        <v>21.232800000000001</v>
      </c>
      <c r="U55" s="151">
        <v>27.123298645019499</v>
      </c>
      <c r="V55" s="194">
        <v>15.276</v>
      </c>
      <c r="W55" s="153">
        <v>-0.43679416726088299</v>
      </c>
      <c r="X55" s="153">
        <v>-6.2099029371324797E-2</v>
      </c>
      <c r="Y55" s="153">
        <v>1.30498614985428E-3</v>
      </c>
    </row>
    <row r="56" spans="1:25">
      <c r="A56" s="144" t="s">
        <v>403</v>
      </c>
      <c r="B56" s="151">
        <v>32.422950819672103</v>
      </c>
      <c r="C56" s="151">
        <v>37.278904109589</v>
      </c>
      <c r="D56" s="151">
        <v>43.380821917808198</v>
      </c>
      <c r="E56" s="151">
        <v>44.143561643835604</v>
      </c>
      <c r="F56" s="151">
        <v>45.005464480874302</v>
      </c>
      <c r="G56" s="151">
        <v>51.4849315068493</v>
      </c>
      <c r="H56" s="151">
        <v>56.3791780821918</v>
      </c>
      <c r="I56" s="151">
        <v>70.235616438356203</v>
      </c>
      <c r="J56" s="151">
        <v>72.008743169398898</v>
      </c>
      <c r="K56" s="151">
        <v>73.032328767123303</v>
      </c>
      <c r="L56" s="151">
        <v>78.180821917808203</v>
      </c>
      <c r="M56" s="151">
        <v>88.001095890410994</v>
      </c>
      <c r="N56" s="151">
        <v>81.580327868852507</v>
      </c>
      <c r="O56" s="151">
        <v>85.585753424657597</v>
      </c>
      <c r="P56" s="151">
        <v>88.223561643835595</v>
      </c>
      <c r="Q56" s="151">
        <v>82.344109589041096</v>
      </c>
      <c r="R56" s="151">
        <v>78.2207650273224</v>
      </c>
      <c r="S56" s="151">
        <v>79.706301369862999</v>
      </c>
      <c r="T56" s="151">
        <v>84.823013698630106</v>
      </c>
      <c r="U56" s="151">
        <v>88.0328767123288</v>
      </c>
      <c r="V56" s="194">
        <v>63.609836065573802</v>
      </c>
      <c r="W56" s="153">
        <v>-0.27743090489436001</v>
      </c>
      <c r="X56" s="153">
        <v>1.8856392093876E-2</v>
      </c>
      <c r="Y56" s="153">
        <v>5.43401119796249E-3</v>
      </c>
    </row>
    <row r="57" spans="1:25">
      <c r="A57" s="144" t="s">
        <v>435</v>
      </c>
      <c r="B57" s="151" t="s">
        <v>273</v>
      </c>
      <c r="C57" s="151" t="s">
        <v>273</v>
      </c>
      <c r="D57" s="151" t="s">
        <v>273</v>
      </c>
      <c r="E57" s="151" t="s">
        <v>273</v>
      </c>
      <c r="F57" s="151" t="s">
        <v>273</v>
      </c>
      <c r="G57" s="151" t="s">
        <v>273</v>
      </c>
      <c r="H57" s="151" t="s">
        <v>273</v>
      </c>
      <c r="I57" s="151" t="s">
        <v>273</v>
      </c>
      <c r="J57" s="151" t="s">
        <v>273</v>
      </c>
      <c r="K57" s="151" t="s">
        <v>273</v>
      </c>
      <c r="L57" s="151" t="s">
        <v>273</v>
      </c>
      <c r="M57" s="151" t="s">
        <v>273</v>
      </c>
      <c r="N57" s="151" t="s">
        <v>273</v>
      </c>
      <c r="O57" s="151" t="s">
        <v>273</v>
      </c>
      <c r="P57" s="151" t="s">
        <v>273</v>
      </c>
      <c r="Q57" s="151" t="s">
        <v>273</v>
      </c>
      <c r="R57" s="151" t="s">
        <v>273</v>
      </c>
      <c r="S57" s="151" t="s">
        <v>273</v>
      </c>
      <c r="T57" s="151" t="s">
        <v>273</v>
      </c>
      <c r="U57" s="151" t="s">
        <v>273</v>
      </c>
      <c r="V57" s="194" t="s">
        <v>273</v>
      </c>
      <c r="W57" s="153" t="s">
        <v>273</v>
      </c>
      <c r="X57" s="153" t="s">
        <v>273</v>
      </c>
      <c r="Y57" s="153" t="s">
        <v>273</v>
      </c>
    </row>
    <row r="58" spans="1:25">
      <c r="A58" s="144" t="s">
        <v>436</v>
      </c>
      <c r="B58" s="151" t="s">
        <v>273</v>
      </c>
      <c r="C58" s="151" t="s">
        <v>273</v>
      </c>
      <c r="D58" s="151" t="s">
        <v>273</v>
      </c>
      <c r="E58" s="151" t="s">
        <v>273</v>
      </c>
      <c r="F58" s="151" t="s">
        <v>273</v>
      </c>
      <c r="G58" s="151" t="s">
        <v>273</v>
      </c>
      <c r="H58" s="151" t="s">
        <v>273</v>
      </c>
      <c r="I58" s="151" t="s">
        <v>273</v>
      </c>
      <c r="J58" s="151" t="s">
        <v>273</v>
      </c>
      <c r="K58" s="151" t="s">
        <v>273</v>
      </c>
      <c r="L58" s="151" t="s">
        <v>273</v>
      </c>
      <c r="M58" s="151" t="s">
        <v>273</v>
      </c>
      <c r="N58" s="151" t="s">
        <v>273</v>
      </c>
      <c r="O58" s="151" t="s">
        <v>273</v>
      </c>
      <c r="P58" s="151" t="s">
        <v>273</v>
      </c>
      <c r="Q58" s="151" t="s">
        <v>273</v>
      </c>
      <c r="R58" s="151" t="s">
        <v>273</v>
      </c>
      <c r="S58" s="151" t="s">
        <v>273</v>
      </c>
      <c r="T58" s="151" t="s">
        <v>273</v>
      </c>
      <c r="U58" s="151" t="s">
        <v>273</v>
      </c>
      <c r="V58" s="194" t="s">
        <v>273</v>
      </c>
      <c r="W58" s="153" t="s">
        <v>273</v>
      </c>
      <c r="X58" s="153" t="s">
        <v>273</v>
      </c>
      <c r="Y58" s="153" t="s">
        <v>273</v>
      </c>
    </row>
    <row r="59" spans="1:25">
      <c r="A59" s="144" t="s">
        <v>437</v>
      </c>
      <c r="B59" s="151">
        <v>5.4540983606557401</v>
      </c>
      <c r="C59" s="151">
        <v>5.5587671232876703</v>
      </c>
      <c r="D59" s="151">
        <v>6.10975342465753</v>
      </c>
      <c r="E59" s="151">
        <v>6.00734246575343</v>
      </c>
      <c r="F59" s="151">
        <v>4.5822131147540999</v>
      </c>
      <c r="G59" s="151">
        <v>6.6975342465753398</v>
      </c>
      <c r="H59" s="151">
        <v>6.9256986301369903</v>
      </c>
      <c r="I59" s="151">
        <v>8.4243287671232903</v>
      </c>
      <c r="J59" s="151">
        <v>8.4394535519125693</v>
      </c>
      <c r="K59" s="151">
        <v>8.8301369863013708</v>
      </c>
      <c r="L59" s="151">
        <v>4.1658904109588999</v>
      </c>
      <c r="M59" s="151">
        <v>6.58898630136986</v>
      </c>
      <c r="N59" s="151">
        <v>12.5219945355191</v>
      </c>
      <c r="O59" s="151">
        <v>12.2398904109589</v>
      </c>
      <c r="P59" s="151">
        <v>11.7547123287671</v>
      </c>
      <c r="Q59" s="151">
        <v>9.9731780821917795</v>
      </c>
      <c r="R59" s="151">
        <v>8.6813661202185806</v>
      </c>
      <c r="S59" s="151">
        <v>4.83238356164384</v>
      </c>
      <c r="T59" s="151">
        <v>8.5521298630137004</v>
      </c>
      <c r="U59" s="151">
        <v>2.7980547945205498</v>
      </c>
      <c r="V59" s="194">
        <v>2.79040983606557</v>
      </c>
      <c r="W59" s="153">
        <v>-2.7322404371584699E-3</v>
      </c>
      <c r="X59" s="153">
        <v>-0.108566650678148</v>
      </c>
      <c r="Y59" s="153">
        <v>2.3837694347229101E-4</v>
      </c>
    </row>
    <row r="60" spans="1:25">
      <c r="A60" s="144" t="s">
        <v>390</v>
      </c>
      <c r="B60" s="151" t="s">
        <v>273</v>
      </c>
      <c r="C60" s="151" t="s">
        <v>273</v>
      </c>
      <c r="D60" s="151" t="s">
        <v>273</v>
      </c>
      <c r="E60" s="151" t="s">
        <v>273</v>
      </c>
      <c r="F60" s="151" t="s">
        <v>273</v>
      </c>
      <c r="G60" s="151" t="s">
        <v>273</v>
      </c>
      <c r="H60" s="151" t="s">
        <v>273</v>
      </c>
      <c r="I60" s="151" t="s">
        <v>273</v>
      </c>
      <c r="J60" s="151" t="s">
        <v>273</v>
      </c>
      <c r="K60" s="151" t="s">
        <v>273</v>
      </c>
      <c r="L60" s="151" t="s">
        <v>273</v>
      </c>
      <c r="M60" s="151" t="s">
        <v>273</v>
      </c>
      <c r="N60" s="151" t="s">
        <v>273</v>
      </c>
      <c r="O60" s="151" t="s">
        <v>273</v>
      </c>
      <c r="P60" s="151" t="s">
        <v>273</v>
      </c>
      <c r="Q60" s="151" t="s">
        <v>273</v>
      </c>
      <c r="R60" s="151" t="s">
        <v>273</v>
      </c>
      <c r="S60" s="151" t="s">
        <v>273</v>
      </c>
      <c r="T60" s="151">
        <v>0.505315068493151</v>
      </c>
      <c r="U60" s="151">
        <v>0.778375890410959</v>
      </c>
      <c r="V60" s="194">
        <v>0.794387650273224</v>
      </c>
      <c r="W60" s="153">
        <v>2.05707294631279E-2</v>
      </c>
      <c r="X60" s="153" t="s">
        <v>273</v>
      </c>
      <c r="Y60" s="153">
        <v>6.7862325296009606E-5</v>
      </c>
    </row>
    <row r="61" spans="1:25" s="145" customFormat="1">
      <c r="A61" s="154" t="s">
        <v>333</v>
      </c>
      <c r="B61" s="155">
        <v>410.82131147541003</v>
      </c>
      <c r="C61" s="155">
        <v>441.052465753425</v>
      </c>
      <c r="D61" s="155">
        <v>469.70514397260303</v>
      </c>
      <c r="E61" s="155">
        <v>471.74761643835598</v>
      </c>
      <c r="F61" s="155">
        <v>493.104584535519</v>
      </c>
      <c r="G61" s="155">
        <v>551.91841448890204</v>
      </c>
      <c r="H61" s="155">
        <v>512.11710242811603</v>
      </c>
      <c r="I61" s="155">
        <v>556.88593086107403</v>
      </c>
      <c r="J61" s="155">
        <v>564.48495322275096</v>
      </c>
      <c r="K61" s="155">
        <v>505.585206849315</v>
      </c>
      <c r="L61" s="155">
        <v>468.46934370012798</v>
      </c>
      <c r="M61" s="155">
        <v>436.84103962112903</v>
      </c>
      <c r="N61" s="155">
        <v>467.99997384855601</v>
      </c>
      <c r="O61" s="155">
        <v>449.07007123287701</v>
      </c>
      <c r="P61" s="155">
        <v>471.30992438356202</v>
      </c>
      <c r="Q61" s="155">
        <v>479.85430356164397</v>
      </c>
      <c r="R61" s="155">
        <v>472.767445355191</v>
      </c>
      <c r="S61" s="155">
        <v>482.692674794521</v>
      </c>
      <c r="T61" s="155">
        <v>490.75999397260301</v>
      </c>
      <c r="U61" s="155">
        <v>492.58963219022502</v>
      </c>
      <c r="V61" s="155">
        <v>440.48132278948401</v>
      </c>
      <c r="W61" s="156">
        <v>-0.10578442174889</v>
      </c>
      <c r="X61" s="156">
        <v>-2.60062704028774E-3</v>
      </c>
      <c r="Y61" s="156">
        <v>3.7629093055104E-2</v>
      </c>
    </row>
    <row r="62" spans="1:25">
      <c r="B62" s="151"/>
      <c r="C62" s="151"/>
      <c r="D62" s="151"/>
      <c r="E62" s="151"/>
      <c r="F62" s="151"/>
      <c r="G62" s="151"/>
      <c r="H62" s="151"/>
      <c r="I62" s="151"/>
      <c r="J62" s="151"/>
      <c r="K62" s="151"/>
      <c r="L62" s="151"/>
      <c r="M62" s="151"/>
      <c r="N62" s="151"/>
      <c r="O62" s="151"/>
      <c r="P62" s="151"/>
      <c r="Q62" s="151"/>
      <c r="R62" s="151"/>
      <c r="S62" s="151"/>
      <c r="T62" s="151"/>
      <c r="U62" s="151"/>
      <c r="V62" s="194"/>
      <c r="W62" s="153"/>
      <c r="X62" s="153"/>
      <c r="Y62" s="153"/>
    </row>
    <row r="63" spans="1:25">
      <c r="A63" s="144" t="s">
        <v>334</v>
      </c>
      <c r="B63" s="151">
        <v>95.846394155124798</v>
      </c>
      <c r="C63" s="151">
        <v>89.6183290565032</v>
      </c>
      <c r="D63" s="151">
        <v>98.088871301743694</v>
      </c>
      <c r="E63" s="151">
        <v>96.4973980678309</v>
      </c>
      <c r="F63" s="151">
        <v>92.783990386746893</v>
      </c>
      <c r="G63" s="151">
        <v>99.330604763443105</v>
      </c>
      <c r="H63" s="151">
        <v>99.304541397222806</v>
      </c>
      <c r="I63" s="151">
        <v>90.544263767581597</v>
      </c>
      <c r="J63" s="151">
        <v>82.379030131519002</v>
      </c>
      <c r="K63" s="151">
        <v>84.217563145860098</v>
      </c>
      <c r="L63" s="151">
        <v>77.086688611160099</v>
      </c>
      <c r="M63" s="151">
        <v>71.281202296770502</v>
      </c>
      <c r="N63" s="151">
        <v>73.220748083964295</v>
      </c>
      <c r="O63" s="151">
        <v>72.201385706575607</v>
      </c>
      <c r="P63" s="151">
        <v>82.549071539545096</v>
      </c>
      <c r="Q63" s="151">
        <v>62.0269450748875</v>
      </c>
      <c r="R63" s="151">
        <v>69.254306237679998</v>
      </c>
      <c r="S63" s="151">
        <v>64.011947097199098</v>
      </c>
      <c r="T63" s="151">
        <v>60.1165332082142</v>
      </c>
      <c r="U63" s="151">
        <v>97.674247613383201</v>
      </c>
      <c r="V63" s="194">
        <v>114.323420644705</v>
      </c>
      <c r="W63" s="153">
        <v>0.17045611753492501</v>
      </c>
      <c r="X63" s="153">
        <v>1.49338571514941E-2</v>
      </c>
      <c r="Y63" s="153">
        <v>9.7663315360896306E-3</v>
      </c>
    </row>
    <row r="64" spans="1:25">
      <c r="A64" s="144" t="s">
        <v>404</v>
      </c>
      <c r="B64" s="151">
        <v>15</v>
      </c>
      <c r="C64" s="151">
        <v>15</v>
      </c>
      <c r="D64" s="151">
        <v>15</v>
      </c>
      <c r="E64" s="151">
        <v>14</v>
      </c>
      <c r="F64" s="151">
        <v>16.511457798891801</v>
      </c>
      <c r="G64" s="151">
        <v>14.328502503409601</v>
      </c>
      <c r="H64" s="151">
        <v>15.7310872183926</v>
      </c>
      <c r="I64" s="151">
        <v>14.850160709395899</v>
      </c>
      <c r="J64" s="151">
        <v>14.256473861581499</v>
      </c>
      <c r="K64" s="151">
        <v>13.683134173240299</v>
      </c>
      <c r="L64" s="151">
        <v>12.713424916504801</v>
      </c>
      <c r="M64" s="151">
        <v>12.768539830672101</v>
      </c>
      <c r="N64" s="151">
        <v>12.862012852210301</v>
      </c>
      <c r="O64" s="151">
        <v>13.134213573549999</v>
      </c>
      <c r="P64" s="151">
        <v>12.0670501626792</v>
      </c>
      <c r="Q64" s="151">
        <v>11.434162857336901</v>
      </c>
      <c r="R64" s="151">
        <v>11.829524608154101</v>
      </c>
      <c r="S64" s="151">
        <v>12.5843111016612</v>
      </c>
      <c r="T64" s="151">
        <v>11.982995544428499</v>
      </c>
      <c r="U64" s="151">
        <v>11.7219127380418</v>
      </c>
      <c r="V64" s="194">
        <v>9.5584198515367795</v>
      </c>
      <c r="W64" s="153">
        <v>-0.184568247081697</v>
      </c>
      <c r="X64" s="153">
        <v>-1.53513498959302E-2</v>
      </c>
      <c r="Y64" s="153">
        <v>8.1654919617358602E-4</v>
      </c>
    </row>
    <row r="65" spans="1:25">
      <c r="A65" s="144" t="s">
        <v>336</v>
      </c>
      <c r="B65" s="151" t="s">
        <v>273</v>
      </c>
      <c r="C65" s="151" t="s">
        <v>273</v>
      </c>
      <c r="D65" s="151" t="s">
        <v>273</v>
      </c>
      <c r="E65" s="151" t="s">
        <v>273</v>
      </c>
      <c r="F65" s="151" t="s">
        <v>273</v>
      </c>
      <c r="G65" s="151" t="s">
        <v>273</v>
      </c>
      <c r="H65" s="151" t="s">
        <v>273</v>
      </c>
      <c r="I65" s="151" t="s">
        <v>273</v>
      </c>
      <c r="J65" s="151" t="s">
        <v>273</v>
      </c>
      <c r="K65" s="151" t="s">
        <v>273</v>
      </c>
      <c r="L65" s="151" t="s">
        <v>273</v>
      </c>
      <c r="M65" s="151" t="s">
        <v>273</v>
      </c>
      <c r="N65" s="151" t="s">
        <v>273</v>
      </c>
      <c r="O65" s="151" t="s">
        <v>273</v>
      </c>
      <c r="P65" s="151" t="s">
        <v>273</v>
      </c>
      <c r="Q65" s="151" t="s">
        <v>273</v>
      </c>
      <c r="R65" s="151" t="s">
        <v>273</v>
      </c>
      <c r="S65" s="151" t="s">
        <v>273</v>
      </c>
      <c r="T65" s="151" t="s">
        <v>273</v>
      </c>
      <c r="U65" s="151" t="s">
        <v>273</v>
      </c>
      <c r="V65" s="194" t="s">
        <v>273</v>
      </c>
      <c r="W65" s="153" t="s">
        <v>273</v>
      </c>
      <c r="X65" s="153" t="s">
        <v>273</v>
      </c>
      <c r="Y65" s="153" t="s">
        <v>273</v>
      </c>
    </row>
    <row r="66" spans="1:25">
      <c r="A66" s="144" t="s">
        <v>338</v>
      </c>
      <c r="B66" s="151">
        <v>64.655737704917996</v>
      </c>
      <c r="C66" s="151">
        <v>70.076712328767101</v>
      </c>
      <c r="D66" s="151">
        <v>74.684931506849296</v>
      </c>
      <c r="E66" s="151">
        <v>75.193424657534194</v>
      </c>
      <c r="F66" s="151">
        <v>71.501639344262301</v>
      </c>
      <c r="G66" s="151">
        <v>81.215342465753395</v>
      </c>
      <c r="H66" s="151">
        <v>79.434246575342499</v>
      </c>
      <c r="I66" s="151">
        <v>78.276575342465804</v>
      </c>
      <c r="J66" s="151">
        <v>114.60478142076499</v>
      </c>
      <c r="K66" s="151">
        <v>147.50876712328801</v>
      </c>
      <c r="L66" s="151">
        <v>139.62049643835601</v>
      </c>
      <c r="M66" s="151">
        <v>143.66664219178099</v>
      </c>
      <c r="N66" s="151">
        <v>139.60008524590199</v>
      </c>
      <c r="O66" s="151">
        <v>136.43678465753399</v>
      </c>
      <c r="P66" s="151">
        <v>127.532248738021</v>
      </c>
      <c r="Q66" s="151">
        <v>122.30673040642699</v>
      </c>
      <c r="R66" s="151">
        <v>129.54889174754501</v>
      </c>
      <c r="S66" s="151">
        <v>140.87001819667901</v>
      </c>
      <c r="T66" s="151">
        <v>150.394146003901</v>
      </c>
      <c r="U66" s="151">
        <v>153.79107959199499</v>
      </c>
      <c r="V66" s="194">
        <v>134.90328245630101</v>
      </c>
      <c r="W66" s="153">
        <v>-0.122814646895017</v>
      </c>
      <c r="X66" s="153">
        <v>4.1794539784625303E-3</v>
      </c>
      <c r="Y66" s="153">
        <v>1.15244118339456E-2</v>
      </c>
    </row>
    <row r="67" spans="1:25">
      <c r="A67" s="144" t="s">
        <v>339</v>
      </c>
      <c r="B67" s="151">
        <v>41.868932240437204</v>
      </c>
      <c r="C67" s="151">
        <v>44.986833972602703</v>
      </c>
      <c r="D67" s="151">
        <v>40.856757260274001</v>
      </c>
      <c r="E67" s="151">
        <v>36.334219178082201</v>
      </c>
      <c r="F67" s="151">
        <v>35.484780327868897</v>
      </c>
      <c r="G67" s="151">
        <v>33.624109589041097</v>
      </c>
      <c r="H67" s="151">
        <v>12.1448685260274</v>
      </c>
      <c r="I67" s="151">
        <v>17.375652712328801</v>
      </c>
      <c r="J67" s="151">
        <v>28.862543169398901</v>
      </c>
      <c r="K67" s="151">
        <v>45.467900273972603</v>
      </c>
      <c r="L67" s="151">
        <v>58.118955616438399</v>
      </c>
      <c r="M67" s="151">
        <v>50.2326778191781</v>
      </c>
      <c r="N67" s="151">
        <v>58.010033049180301</v>
      </c>
      <c r="O67" s="151">
        <v>57.976398290410998</v>
      </c>
      <c r="P67" s="151">
        <v>58.267507441095901</v>
      </c>
      <c r="Q67" s="151">
        <v>51.853556093917803</v>
      </c>
      <c r="R67" s="151">
        <v>44.693868355191299</v>
      </c>
      <c r="S67" s="151">
        <v>36.947578313496201</v>
      </c>
      <c r="T67" s="151">
        <v>36.355910738963601</v>
      </c>
      <c r="U67" s="151">
        <v>36.239581928767102</v>
      </c>
      <c r="V67" s="194">
        <v>34.735920900548003</v>
      </c>
      <c r="W67" s="153">
        <v>-4.1492228888697198E-2</v>
      </c>
      <c r="X67" s="153">
        <v>-2.2430083996578299E-2</v>
      </c>
      <c r="Y67" s="153">
        <v>2.9673930137240701E-3</v>
      </c>
    </row>
    <row r="68" spans="1:25">
      <c r="A68" s="144" t="s">
        <v>341</v>
      </c>
      <c r="B68" s="151">
        <v>42.612362964673302</v>
      </c>
      <c r="C68" s="151">
        <v>37.769995280428603</v>
      </c>
      <c r="D68" s="151">
        <v>43.363414428828001</v>
      </c>
      <c r="E68" s="151">
        <v>22.7773253981211</v>
      </c>
      <c r="F68" s="151">
        <v>14.951706303394101</v>
      </c>
      <c r="G68" s="151">
        <v>38.029483797622397</v>
      </c>
      <c r="H68" s="151">
        <v>29.8700115347512</v>
      </c>
      <c r="I68" s="151">
        <v>42.757941222042497</v>
      </c>
      <c r="J68" s="151">
        <v>39.1619692023516</v>
      </c>
      <c r="K68" s="151">
        <v>29.178042155567798</v>
      </c>
      <c r="L68" s="151">
        <v>79.288158031434094</v>
      </c>
      <c r="M68" s="151">
        <v>76.347288169904601</v>
      </c>
      <c r="N68" s="151">
        <v>65.068675701117201</v>
      </c>
      <c r="O68" s="151">
        <v>38.807949349203803</v>
      </c>
      <c r="P68" s="151">
        <v>38.807949349203803</v>
      </c>
      <c r="Q68" s="151">
        <v>34.713797189035198</v>
      </c>
      <c r="R68" s="151">
        <v>59.260512867875597</v>
      </c>
      <c r="S68" s="151">
        <v>57.692946989418097</v>
      </c>
      <c r="T68" s="151">
        <v>64.860521708573003</v>
      </c>
      <c r="U68" s="151">
        <v>58.195749983614697</v>
      </c>
      <c r="V68" s="194">
        <v>54.712899840153803</v>
      </c>
      <c r="W68" s="153">
        <v>-5.9847156268997698E-2</v>
      </c>
      <c r="X68" s="153">
        <v>7.1478626252469396E-2</v>
      </c>
      <c r="Y68" s="153">
        <v>4.6739707063213603E-3</v>
      </c>
    </row>
    <row r="69" spans="1:25">
      <c r="A69" s="144" t="s">
        <v>349</v>
      </c>
      <c r="B69" s="151">
        <v>75.4813920765028</v>
      </c>
      <c r="C69" s="151">
        <v>91.837588630137006</v>
      </c>
      <c r="D69" s="151">
        <v>92.271534383561701</v>
      </c>
      <c r="E69" s="151">
        <v>95.742787945205507</v>
      </c>
      <c r="F69" s="151">
        <v>97.455642622950805</v>
      </c>
      <c r="G69" s="151">
        <v>126.190031780822</v>
      </c>
      <c r="H69" s="151">
        <v>131.84023999999999</v>
      </c>
      <c r="I69" s="151">
        <v>140.340910684932</v>
      </c>
      <c r="J69" s="151">
        <v>141.98340874316901</v>
      </c>
      <c r="K69" s="151">
        <v>147.33084164383601</v>
      </c>
      <c r="L69" s="151">
        <v>151.56517808219201</v>
      </c>
      <c r="M69" s="151">
        <v>204.87858739725999</v>
      </c>
      <c r="N69" s="151">
        <v>232.14813551912599</v>
      </c>
      <c r="O69" s="151">
        <v>224.93821589041099</v>
      </c>
      <c r="P69" s="151">
        <v>231.044176438356</v>
      </c>
      <c r="Q69" s="151">
        <v>232.65010301369901</v>
      </c>
      <c r="R69" s="151">
        <v>230.97476393442599</v>
      </c>
      <c r="S69" s="151">
        <v>246.51915397260299</v>
      </c>
      <c r="T69" s="151">
        <v>243.55290575342499</v>
      </c>
      <c r="U69" s="151">
        <v>242.45815342465801</v>
      </c>
      <c r="V69" s="194">
        <v>215.73975423497299</v>
      </c>
      <c r="W69" s="153">
        <v>-0.110197981846742</v>
      </c>
      <c r="X69" s="153">
        <v>5.1076466394171002E-2</v>
      </c>
      <c r="Y69" s="153">
        <v>1.8430046559937501E-2</v>
      </c>
    </row>
    <row r="70" spans="1:25">
      <c r="A70" s="144" t="s">
        <v>350</v>
      </c>
      <c r="B70" s="151">
        <v>8.1453551912568294</v>
      </c>
      <c r="C70" s="151">
        <v>8.3901369863013695</v>
      </c>
      <c r="D70" s="151">
        <v>11.091506849315101</v>
      </c>
      <c r="E70" s="151">
        <v>11.282191780821901</v>
      </c>
      <c r="F70" s="151">
        <v>11.5049180327869</v>
      </c>
      <c r="G70" s="151">
        <v>11.758904109589</v>
      </c>
      <c r="H70" s="151">
        <v>10.9643835616438</v>
      </c>
      <c r="I70" s="151">
        <v>8.9304109589041101</v>
      </c>
      <c r="J70" s="151">
        <v>8.2404371584699501</v>
      </c>
      <c r="K70" s="151">
        <v>8.19945205479452</v>
      </c>
      <c r="L70" s="151">
        <v>7.69095890410959</v>
      </c>
      <c r="M70" s="151">
        <v>7.7545205479452104</v>
      </c>
      <c r="N70" s="151">
        <v>8.1770491803278702</v>
      </c>
      <c r="O70" s="151">
        <v>9.5024657534246604</v>
      </c>
      <c r="P70" s="151">
        <v>9.6295890410958904</v>
      </c>
      <c r="Q70" s="151">
        <v>9.1846575342465702</v>
      </c>
      <c r="R70" s="151">
        <v>9.8568306010929003</v>
      </c>
      <c r="S70" s="151">
        <v>9.3117808219178109</v>
      </c>
      <c r="T70" s="151">
        <v>13.3797260273973</v>
      </c>
      <c r="U70" s="151">
        <v>11.828821917808201</v>
      </c>
      <c r="V70" s="194">
        <v>11.7457923497268</v>
      </c>
      <c r="W70" s="153">
        <v>-7.0192592853599604E-3</v>
      </c>
      <c r="X70" s="153">
        <v>3.7326962342658601E-2</v>
      </c>
      <c r="Y70" s="153">
        <v>1.0034103387966599E-3</v>
      </c>
    </row>
    <row r="71" spans="1:25">
      <c r="A71" s="144" t="s">
        <v>351</v>
      </c>
      <c r="B71" s="151">
        <v>16.090000519996199</v>
      </c>
      <c r="C71" s="151">
        <v>18.821910731743401</v>
      </c>
      <c r="D71" s="151">
        <v>18.104574268120899</v>
      </c>
      <c r="E71" s="151">
        <v>15.423436601778899</v>
      </c>
      <c r="F71" s="151">
        <v>29.473630319176898</v>
      </c>
      <c r="G71" s="151">
        <v>44.836875015474398</v>
      </c>
      <c r="H71" s="151">
        <v>53.158344623093001</v>
      </c>
      <c r="I71" s="151">
        <v>46.960617927478097</v>
      </c>
      <c r="J71" s="151">
        <v>51.2694763973427</v>
      </c>
      <c r="K71" s="151">
        <v>50.7327516664879</v>
      </c>
      <c r="L71" s="151">
        <v>48.151283626580799</v>
      </c>
      <c r="M71" s="151">
        <v>46.067654573183297</v>
      </c>
      <c r="N71" s="151">
        <v>45.001383758279097</v>
      </c>
      <c r="O71" s="151">
        <v>37.5857597870137</v>
      </c>
      <c r="P71" s="151">
        <v>35.563783094581602</v>
      </c>
      <c r="Q71" s="151">
        <v>32.719683451700497</v>
      </c>
      <c r="R71" s="151">
        <v>30.700315659978799</v>
      </c>
      <c r="S71" s="151">
        <v>31.964256159071901</v>
      </c>
      <c r="T71" s="151">
        <v>25.919315795771102</v>
      </c>
      <c r="U71" s="151">
        <v>25.579118098382899</v>
      </c>
      <c r="V71" s="194">
        <v>21.083736073735501</v>
      </c>
      <c r="W71" s="153">
        <v>-0.17574421476757601</v>
      </c>
      <c r="X71" s="153">
        <v>-6.6187431688305307E-2</v>
      </c>
      <c r="Y71" s="153">
        <v>1.8011248732264899E-3</v>
      </c>
    </row>
    <row r="72" spans="1:25" s="145" customFormat="1">
      <c r="A72" s="154" t="s">
        <v>352</v>
      </c>
      <c r="B72" s="155">
        <v>359.70017485290902</v>
      </c>
      <c r="C72" s="155">
        <v>376.50150698648298</v>
      </c>
      <c r="D72" s="155">
        <v>393.461589998693</v>
      </c>
      <c r="E72" s="155">
        <v>367.25078362937501</v>
      </c>
      <c r="F72" s="155">
        <v>369.667765136078</v>
      </c>
      <c r="G72" s="155">
        <v>449.31385402515502</v>
      </c>
      <c r="H72" s="155">
        <v>432.44772343647298</v>
      </c>
      <c r="I72" s="155">
        <v>440.036533325128</v>
      </c>
      <c r="J72" s="155">
        <v>480.75812008459798</v>
      </c>
      <c r="K72" s="155">
        <v>526.31845223704704</v>
      </c>
      <c r="L72" s="155">
        <v>574.23514422677601</v>
      </c>
      <c r="M72" s="155">
        <v>612.997112826695</v>
      </c>
      <c r="N72" s="155">
        <v>634.08812339010603</v>
      </c>
      <c r="O72" s="155">
        <v>590.58317300812405</v>
      </c>
      <c r="P72" s="155">
        <v>595.46137580457901</v>
      </c>
      <c r="Q72" s="155">
        <v>556.88963562125002</v>
      </c>
      <c r="R72" s="155">
        <v>586.11901401194405</v>
      </c>
      <c r="S72" s="155">
        <v>599.90199265204603</v>
      </c>
      <c r="T72" s="155">
        <v>606.56205478067398</v>
      </c>
      <c r="U72" s="155">
        <v>637.48866529665099</v>
      </c>
      <c r="V72" s="155">
        <v>596.80322635168</v>
      </c>
      <c r="W72" s="156">
        <v>-6.3821431124643099E-2</v>
      </c>
      <c r="X72" s="156">
        <v>1.9347793343095401E-2</v>
      </c>
      <c r="Y72" s="156">
        <v>5.0983238058214898E-2</v>
      </c>
    </row>
    <row r="73" spans="1:25">
      <c r="B73" s="151"/>
      <c r="C73" s="151"/>
      <c r="D73" s="151"/>
      <c r="E73" s="151"/>
      <c r="F73" s="151"/>
      <c r="G73" s="151"/>
      <c r="H73" s="151"/>
      <c r="I73" s="151"/>
      <c r="J73" s="151"/>
      <c r="K73" s="151"/>
      <c r="L73" s="151"/>
      <c r="M73" s="151"/>
      <c r="N73" s="151"/>
      <c r="O73" s="151"/>
      <c r="P73" s="151"/>
      <c r="Q73" s="151"/>
      <c r="R73" s="151"/>
      <c r="S73" s="151"/>
      <c r="T73" s="151"/>
      <c r="U73" s="151"/>
      <c r="V73" s="194"/>
      <c r="W73" s="153"/>
      <c r="X73" s="153"/>
      <c r="Y73" s="153"/>
    </row>
    <row r="74" spans="1:25">
      <c r="A74" s="241" t="s">
        <v>353</v>
      </c>
      <c r="B74" s="242">
        <v>6117.7382148001498</v>
      </c>
      <c r="C74" s="242">
        <v>6276.0880550742904</v>
      </c>
      <c r="D74" s="242">
        <v>6447.4862449128796</v>
      </c>
      <c r="E74" s="242">
        <v>6357.0530426313899</v>
      </c>
      <c r="F74" s="242">
        <v>6674.3589991623203</v>
      </c>
      <c r="G74" s="242">
        <v>6841.1801160446203</v>
      </c>
      <c r="H74" s="242">
        <v>6935.0894966215101</v>
      </c>
      <c r="I74" s="242">
        <v>7008.7599887895703</v>
      </c>
      <c r="J74" s="242">
        <v>7118.3175780970596</v>
      </c>
      <c r="K74" s="242">
        <v>7443.9445499699796</v>
      </c>
      <c r="L74" s="242">
        <v>7924.7611413996101</v>
      </c>
      <c r="M74" s="242">
        <v>8403.7275906011091</v>
      </c>
      <c r="N74" s="242">
        <v>8785.63156140916</v>
      </c>
      <c r="O74" s="242">
        <v>8880.2213637557797</v>
      </c>
      <c r="P74" s="242">
        <v>9633.4510834663906</v>
      </c>
      <c r="Q74" s="242">
        <v>10065.213449463799</v>
      </c>
      <c r="R74" s="242">
        <v>10531.891632422699</v>
      </c>
      <c r="S74" s="242">
        <v>10717.7494514058</v>
      </c>
      <c r="T74" s="242">
        <v>11277.8310853776</v>
      </c>
      <c r="U74" s="242">
        <v>11812.8670350463</v>
      </c>
      <c r="V74" s="242">
        <v>11705.8713624706</v>
      </c>
      <c r="W74" s="243">
        <v>-9.05755328137226E-3</v>
      </c>
      <c r="X74" s="243">
        <v>4.7261694270488402E-2</v>
      </c>
      <c r="Y74" s="243">
        <v>1</v>
      </c>
    </row>
    <row r="75" spans="1:25">
      <c r="A75" s="144" t="s">
        <v>354</v>
      </c>
      <c r="B75" s="151">
        <v>3348.11480213088</v>
      </c>
      <c r="C75" s="151">
        <v>3359.05563823585</v>
      </c>
      <c r="D75" s="151">
        <v>3364.9404425519301</v>
      </c>
      <c r="E75" s="151">
        <v>3224.0909909730699</v>
      </c>
      <c r="F75" s="151">
        <v>3340.7559600332102</v>
      </c>
      <c r="G75" s="151">
        <v>3260.5086282165598</v>
      </c>
      <c r="H75" s="151">
        <v>3312.1793341451298</v>
      </c>
      <c r="I75" s="151">
        <v>3288.9763491314002</v>
      </c>
      <c r="J75" s="151">
        <v>3211.8349583028398</v>
      </c>
      <c r="K75" s="151">
        <v>3329.7419393370701</v>
      </c>
      <c r="L75" s="151">
        <v>3439.1723923176901</v>
      </c>
      <c r="M75" s="151">
        <v>3561.9943261108201</v>
      </c>
      <c r="N75" s="151">
        <v>3727.7895507313801</v>
      </c>
      <c r="O75" s="151">
        <v>3927.8789373002301</v>
      </c>
      <c r="P75" s="151">
        <v>4372.6353993666798</v>
      </c>
      <c r="Q75" s="151">
        <v>4665.8118006327904</v>
      </c>
      <c r="R75" s="151">
        <v>4922.4724978624099</v>
      </c>
      <c r="S75" s="151">
        <v>5182.0470812650001</v>
      </c>
      <c r="T75" s="151">
        <v>5754.1969234076996</v>
      </c>
      <c r="U75" s="151">
        <v>6233.8583193200002</v>
      </c>
      <c r="V75" s="194">
        <v>6529.8038485902498</v>
      </c>
      <c r="W75" s="153">
        <v>4.7473894033340097E-2</v>
      </c>
      <c r="X75" s="153">
        <v>6.4718095296440806E-2</v>
      </c>
      <c r="Y75" s="153">
        <v>0.55782296305809398</v>
      </c>
    </row>
    <row r="76" spans="1:25">
      <c r="A76" s="144" t="s">
        <v>355</v>
      </c>
      <c r="B76" s="151">
        <v>2769.6234126692698</v>
      </c>
      <c r="C76" s="151">
        <v>2917.03241683845</v>
      </c>
      <c r="D76" s="151">
        <v>3082.5458023609499</v>
      </c>
      <c r="E76" s="151">
        <v>3132.96205165833</v>
      </c>
      <c r="F76" s="151">
        <v>3333.6030391291101</v>
      </c>
      <c r="G76" s="151">
        <v>3580.67148782805</v>
      </c>
      <c r="H76" s="151">
        <v>3622.9101624763798</v>
      </c>
      <c r="I76" s="151">
        <v>3719.7836396581802</v>
      </c>
      <c r="J76" s="151">
        <v>3906.4826197942202</v>
      </c>
      <c r="K76" s="151">
        <v>4114.2026106329104</v>
      </c>
      <c r="L76" s="151">
        <v>4485.5887490819196</v>
      </c>
      <c r="M76" s="151">
        <v>4841.7332644902999</v>
      </c>
      <c r="N76" s="151">
        <v>5057.8420106777803</v>
      </c>
      <c r="O76" s="151">
        <v>4952.3424264555497</v>
      </c>
      <c r="P76" s="151">
        <v>5260.8156840997199</v>
      </c>
      <c r="Q76" s="151">
        <v>5399.4016488309699</v>
      </c>
      <c r="R76" s="151">
        <v>5609.4191345602403</v>
      </c>
      <c r="S76" s="151">
        <v>5535.7023701407898</v>
      </c>
      <c r="T76" s="151">
        <v>5523.6341619698596</v>
      </c>
      <c r="U76" s="151">
        <v>5579.0087157263197</v>
      </c>
      <c r="V76" s="194">
        <v>5176.0675138803699</v>
      </c>
      <c r="W76" s="153">
        <v>-7.22245155685316E-2</v>
      </c>
      <c r="X76" s="153">
        <v>3.0925154351432799E-2</v>
      </c>
      <c r="Y76" s="153">
        <v>0.44217703694190602</v>
      </c>
    </row>
    <row r="77" spans="1:25">
      <c r="A77" s="144" t="s">
        <v>438</v>
      </c>
      <c r="B77" s="254">
        <v>2095.6798570901601</v>
      </c>
      <c r="C77" s="254">
        <v>2143.7969046180201</v>
      </c>
      <c r="D77" s="254">
        <v>2269.3848431111701</v>
      </c>
      <c r="E77" s="254">
        <v>2253.1918256612198</v>
      </c>
      <c r="F77" s="254">
        <v>2413.8398089009002</v>
      </c>
      <c r="G77" s="254">
        <v>2542.0053510583298</v>
      </c>
      <c r="H77" s="254">
        <v>2522.5421386067301</v>
      </c>
      <c r="I77" s="254">
        <v>2579.1306896835199</v>
      </c>
      <c r="J77" s="254">
        <v>2655.77869028244</v>
      </c>
      <c r="K77" s="254">
        <v>2724.42054626449</v>
      </c>
      <c r="L77" s="254">
        <v>2981.83458000677</v>
      </c>
      <c r="M77" s="254">
        <v>3179.59129162414</v>
      </c>
      <c r="N77" s="254">
        <v>3364.9709885305101</v>
      </c>
      <c r="O77" s="254">
        <v>3233.73675647349</v>
      </c>
      <c r="P77" s="254">
        <v>3400.8418878860798</v>
      </c>
      <c r="Q77" s="254">
        <v>3503.1809893752302</v>
      </c>
      <c r="R77" s="254">
        <v>3705.9141364860302</v>
      </c>
      <c r="S77" s="254">
        <v>3605.5916822551198</v>
      </c>
      <c r="T77" s="254">
        <v>3590.69726238778</v>
      </c>
      <c r="U77" s="254">
        <v>3583.8722128509098</v>
      </c>
      <c r="V77" s="255">
        <v>3277.3305522997598</v>
      </c>
      <c r="W77" s="253">
        <v>-8.5533646945324504E-2</v>
      </c>
      <c r="X77" s="253">
        <v>2.77981624894874E-2</v>
      </c>
      <c r="Y77" s="253">
        <v>0.27997322461674901</v>
      </c>
    </row>
    <row r="78" spans="1:25">
      <c r="A78" s="144" t="s">
        <v>439</v>
      </c>
      <c r="B78" s="254">
        <v>4022.0583577099901</v>
      </c>
      <c r="C78" s="254">
        <v>4132.2911504562799</v>
      </c>
      <c r="D78" s="254">
        <v>4178.1014018017104</v>
      </c>
      <c r="E78" s="254">
        <v>4103.8612169701701</v>
      </c>
      <c r="F78" s="254">
        <v>4260.5191902614197</v>
      </c>
      <c r="G78" s="254">
        <v>4299.17476498629</v>
      </c>
      <c r="H78" s="254">
        <v>4412.54735801479</v>
      </c>
      <c r="I78" s="254">
        <v>4429.62929910605</v>
      </c>
      <c r="J78" s="254">
        <v>4462.5388878146196</v>
      </c>
      <c r="K78" s="254">
        <v>4719.52400370549</v>
      </c>
      <c r="L78" s="254">
        <v>4942.9265613928401</v>
      </c>
      <c r="M78" s="254">
        <v>5224.1362989769696</v>
      </c>
      <c r="N78" s="254">
        <v>5420.6605728786499</v>
      </c>
      <c r="O78" s="254">
        <v>5646.4846072823002</v>
      </c>
      <c r="P78" s="254">
        <v>6232.6091955803104</v>
      </c>
      <c r="Q78" s="254">
        <v>6562.0324600885197</v>
      </c>
      <c r="R78" s="254">
        <v>6825.9774959366196</v>
      </c>
      <c r="S78" s="254">
        <v>7112.15776915067</v>
      </c>
      <c r="T78" s="254">
        <v>7687.1338229897901</v>
      </c>
      <c r="U78" s="254">
        <v>8228.9948221954091</v>
      </c>
      <c r="V78" s="255">
        <v>8428.5408101708599</v>
      </c>
      <c r="W78" s="253">
        <v>2.4249132766159101E-2</v>
      </c>
      <c r="X78" s="253">
        <v>5.7170069621075702E-2</v>
      </c>
      <c r="Y78" s="253">
        <v>0.72002677538325099</v>
      </c>
    </row>
    <row r="79" spans="1:25">
      <c r="A79" s="164" t="s">
        <v>391</v>
      </c>
      <c r="B79" s="165">
        <v>32.982240437158502</v>
      </c>
      <c r="C79" s="165">
        <v>36.208219178082203</v>
      </c>
      <c r="D79" s="165">
        <v>38.129589041095898</v>
      </c>
      <c r="E79" s="165">
        <v>34.052054794520501</v>
      </c>
      <c r="F79" s="165">
        <v>34.611448087431697</v>
      </c>
      <c r="G79" s="165">
        <v>30.8925479452055</v>
      </c>
      <c r="H79" s="165">
        <v>28.736876712328801</v>
      </c>
      <c r="I79" s="165">
        <v>24.7806301369863</v>
      </c>
      <c r="J79" s="165">
        <v>24.7556284153005</v>
      </c>
      <c r="K79" s="165">
        <v>21.854821917808199</v>
      </c>
      <c r="L79" s="165">
        <v>19.805342465753402</v>
      </c>
      <c r="M79" s="165">
        <v>18.388575342465799</v>
      </c>
      <c r="N79" s="165">
        <v>16.590519125683102</v>
      </c>
      <c r="O79" s="165">
        <v>14.0557534246575</v>
      </c>
      <c r="P79" s="165">
        <v>12.609041095890399</v>
      </c>
      <c r="Q79" s="165">
        <v>12.5616064469053</v>
      </c>
      <c r="R79" s="165">
        <v>13.631514865089899</v>
      </c>
      <c r="S79" s="165">
        <v>13.7463149447383</v>
      </c>
      <c r="T79" s="165">
        <v>12.085708642908401</v>
      </c>
      <c r="U79" s="165">
        <v>11.1340917942617</v>
      </c>
      <c r="V79" s="155">
        <v>9.6535083500347305</v>
      </c>
      <c r="W79" s="166">
        <v>-0.13297747778494701</v>
      </c>
      <c r="X79" s="166">
        <v>-6.5217114398274503E-2</v>
      </c>
      <c r="Y79" s="166">
        <v>8.2467234186291995E-4</v>
      </c>
    </row>
    <row r="80" spans="1:25">
      <c r="Y80" s="149"/>
    </row>
    <row r="81" spans="1:25">
      <c r="A81" s="144" t="s">
        <v>484</v>
      </c>
      <c r="Y81" s="149"/>
    </row>
    <row r="82" spans="1:25">
      <c r="A82" s="256" t="s">
        <v>485</v>
      </c>
    </row>
    <row r="83" spans="1:25">
      <c r="A83" s="256" t="s">
        <v>395</v>
      </c>
    </row>
    <row r="84" spans="1:25">
      <c r="A84" s="167" t="s">
        <v>361</v>
      </c>
    </row>
    <row r="85" spans="1:25">
      <c r="A85" s="144" t="s">
        <v>482</v>
      </c>
    </row>
    <row r="86" spans="1:25">
      <c r="A86" s="145" t="s">
        <v>476</v>
      </c>
    </row>
  </sheetData>
  <mergeCells count="1">
    <mergeCell ref="W2:X2"/>
  </mergeCells>
  <conditionalFormatting sqref="W8:X79">
    <cfRule type="cellIs" dxfId="345" priority="2" operator="lessThanOrEqual">
      <formula>0</formula>
    </cfRule>
    <cfRule type="cellIs" dxfId="344" priority="3" operator="greaterThan">
      <formula>0</formula>
    </cfRule>
  </conditionalFormatting>
  <conditionalFormatting sqref="Y8:Y79">
    <cfRule type="cellIs" dxfId="343" priority="4" operator="lessThanOrEqual">
      <formula>0</formula>
    </cfRule>
    <cfRule type="cellIs" dxfId="342" priority="5" operator="greaterThan">
      <formula>0</formula>
    </cfRule>
  </conditionalFormatting>
  <conditionalFormatting sqref="W5:Y7">
    <cfRule type="cellIs" dxfId="341" priority="6" operator="lessThanOrEqual">
      <formula>0</formula>
    </cfRule>
    <cfRule type="cellIs" dxfId="340" priority="7" operator="greaterThan">
      <formula>0</formula>
    </cfRule>
  </conditionalFormatting>
  <hyperlinks>
    <hyperlink ref="L1" location="Contents!A1" display="Contents" xr:uid="{00000000-0004-0000-1100-000000000000}"/>
    <hyperlink ref="AA1" location="Contents!A1" display="Contents" xr:uid="{00000000-0004-0000-1100-000001000000}"/>
  </hyperlinks>
  <printOptions gridLines="1"/>
  <pageMargins left="0.74791666666666701" right="0.74791666666666701" top="0.98402777777777795" bottom="0.98402777777777795" header="0.51180555555555496" footer="0.51180555555555496"/>
  <pageSetup paperSize="9" firstPageNumber="0" orientation="landscape"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125"/>
  <sheetViews>
    <sheetView showGridLines="0" showRowColHeaders="0" zoomScaleNormal="100" workbookViewId="0">
      <pane xSplit="1" ySplit="3" topLeftCell="AT106" activePane="bottomRight" state="frozen"/>
      <selection pane="topRight" activeCell="AT1" sqref="AT1"/>
      <selection pane="bottomLeft" activeCell="A106" sqref="A106"/>
      <selection pane="bottomRight" activeCell="BJ1" sqref="BJ1"/>
    </sheetView>
  </sheetViews>
  <sheetFormatPr defaultColWidth="11.5546875" defaultRowHeight="10.5"/>
  <cols>
    <col min="1" max="1" width="30.21875" style="200" customWidth="1"/>
    <col min="2" max="43" width="8.21875" style="200" customWidth="1"/>
    <col min="44" max="44" width="9.44140625" style="200" customWidth="1"/>
    <col min="45" max="45" width="9.21875" style="200" customWidth="1"/>
    <col min="46" max="46" width="9.44140625" style="200" customWidth="1"/>
    <col min="47" max="47" width="9.21875" style="200" customWidth="1"/>
    <col min="48" max="48" width="8.77734375" style="200" customWidth="1"/>
    <col min="49" max="49" width="9.44140625" style="200" customWidth="1"/>
    <col min="50" max="50" width="8.44140625" style="200" customWidth="1"/>
    <col min="51" max="52" width="9.44140625" style="200" customWidth="1"/>
    <col min="53" max="55" width="9.77734375" style="200" customWidth="1"/>
    <col min="56" max="56" width="9.6640625" style="200" customWidth="1"/>
    <col min="57" max="57" width="10.33203125" style="219" customWidth="1"/>
    <col min="58" max="59" width="11.44140625" style="200"/>
    <col min="60" max="60" width="8.21875" style="200" customWidth="1"/>
    <col min="61" max="1024" width="11.44140625" style="200"/>
  </cols>
  <sheetData>
    <row r="1" spans="1:62" ht="13">
      <c r="A1" s="198" t="s">
        <v>486</v>
      </c>
      <c r="L1" s="27" t="s">
        <v>88</v>
      </c>
      <c r="BH1" s="257"/>
      <c r="BJ1" s="27" t="s">
        <v>88</v>
      </c>
    </row>
    <row r="2" spans="1:62">
      <c r="BF2" s="8" t="s">
        <v>251</v>
      </c>
      <c r="BG2" s="8"/>
      <c r="BH2" s="257" t="s">
        <v>252</v>
      </c>
    </row>
    <row r="3" spans="1:62">
      <c r="A3" s="200" t="s">
        <v>472</v>
      </c>
      <c r="B3" s="200">
        <v>1965</v>
      </c>
      <c r="C3" s="200">
        <v>1966</v>
      </c>
      <c r="D3" s="200">
        <v>1967</v>
      </c>
      <c r="E3" s="200">
        <v>1968</v>
      </c>
      <c r="F3" s="200">
        <v>1969</v>
      </c>
      <c r="G3" s="200">
        <v>1970</v>
      </c>
      <c r="H3" s="200">
        <v>1971</v>
      </c>
      <c r="I3" s="200">
        <v>1972</v>
      </c>
      <c r="J3" s="200">
        <v>1973</v>
      </c>
      <c r="K3" s="200">
        <v>1974</v>
      </c>
      <c r="L3" s="200">
        <v>1975</v>
      </c>
      <c r="M3" s="200">
        <v>1976</v>
      </c>
      <c r="N3" s="200">
        <v>1977</v>
      </c>
      <c r="O3" s="200">
        <v>1978</v>
      </c>
      <c r="P3" s="200">
        <v>1979</v>
      </c>
      <c r="Q3" s="200">
        <v>1980</v>
      </c>
      <c r="R3" s="200">
        <v>1981</v>
      </c>
      <c r="S3" s="200">
        <v>1982</v>
      </c>
      <c r="T3" s="200">
        <v>1983</v>
      </c>
      <c r="U3" s="200">
        <v>1984</v>
      </c>
      <c r="V3" s="200">
        <v>1985</v>
      </c>
      <c r="W3" s="200">
        <v>1986</v>
      </c>
      <c r="X3" s="200">
        <v>1987</v>
      </c>
      <c r="Y3" s="200">
        <v>1988</v>
      </c>
      <c r="Z3" s="200">
        <v>1989</v>
      </c>
      <c r="AA3" s="200">
        <v>1990</v>
      </c>
      <c r="AB3" s="200">
        <v>1991</v>
      </c>
      <c r="AC3" s="200">
        <v>1992</v>
      </c>
      <c r="AD3" s="200">
        <v>1993</v>
      </c>
      <c r="AE3" s="200">
        <v>1994</v>
      </c>
      <c r="AF3" s="200">
        <v>1995</v>
      </c>
      <c r="AG3" s="200">
        <v>1996</v>
      </c>
      <c r="AH3" s="200">
        <v>1997</v>
      </c>
      <c r="AI3" s="200">
        <v>1998</v>
      </c>
      <c r="AJ3" s="200">
        <v>1999</v>
      </c>
      <c r="AK3" s="200">
        <v>2000</v>
      </c>
      <c r="AL3" s="200">
        <v>2001</v>
      </c>
      <c r="AM3" s="200">
        <v>2002</v>
      </c>
      <c r="AN3" s="200">
        <v>2003</v>
      </c>
      <c r="AO3" s="200">
        <v>2004</v>
      </c>
      <c r="AP3" s="200">
        <v>2005</v>
      </c>
      <c r="AQ3" s="200">
        <v>2006</v>
      </c>
      <c r="AR3" s="200">
        <v>2007</v>
      </c>
      <c r="AS3" s="200">
        <v>2008</v>
      </c>
      <c r="AT3" s="200">
        <v>2009</v>
      </c>
      <c r="AU3" s="200">
        <v>2010</v>
      </c>
      <c r="AV3" s="200">
        <v>2011</v>
      </c>
      <c r="AW3" s="197">
        <v>2012</v>
      </c>
      <c r="AX3" s="197">
        <v>2013</v>
      </c>
      <c r="AY3" s="197">
        <v>2014</v>
      </c>
      <c r="AZ3" s="197">
        <v>2015</v>
      </c>
      <c r="BA3" s="197">
        <v>2016</v>
      </c>
      <c r="BB3" s="197">
        <v>2017</v>
      </c>
      <c r="BC3" s="197">
        <v>2018</v>
      </c>
      <c r="BD3" s="197">
        <v>2019</v>
      </c>
      <c r="BE3" s="215">
        <v>2020</v>
      </c>
      <c r="BF3" s="257">
        <v>2020</v>
      </c>
      <c r="BG3" s="257" t="s">
        <v>254</v>
      </c>
      <c r="BH3" s="257">
        <v>2020</v>
      </c>
    </row>
    <row r="4" spans="1:62">
      <c r="B4" s="258"/>
      <c r="C4" s="258"/>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8"/>
      <c r="BD4" s="258"/>
      <c r="BE4" s="259"/>
      <c r="BF4" s="260"/>
      <c r="BG4" s="260"/>
      <c r="BH4" s="260"/>
    </row>
    <row r="5" spans="1:62">
      <c r="A5" s="200" t="s">
        <v>255</v>
      </c>
      <c r="B5" s="258">
        <v>1108.1163013698599</v>
      </c>
      <c r="C5" s="258">
        <v>1167.4687945205501</v>
      </c>
      <c r="D5" s="258">
        <v>1245.5570684931499</v>
      </c>
      <c r="E5" s="258">
        <v>1322.15734972678</v>
      </c>
      <c r="F5" s="258">
        <v>1380.19032876712</v>
      </c>
      <c r="G5" s="258">
        <v>1471.5797534246601</v>
      </c>
      <c r="H5" s="258">
        <v>1512.12824657534</v>
      </c>
      <c r="I5" s="258">
        <v>1588.90923497268</v>
      </c>
      <c r="J5" s="258">
        <v>1754.8856441852599</v>
      </c>
      <c r="K5" s="258">
        <v>1787.2618683475</v>
      </c>
      <c r="L5" s="258">
        <v>1775.00700956575</v>
      </c>
      <c r="M5" s="258">
        <v>1814.36845485401</v>
      </c>
      <c r="N5" s="258">
        <v>1835.7518269943801</v>
      </c>
      <c r="O5" s="258">
        <v>1904.8865397270499</v>
      </c>
      <c r="P5" s="258">
        <v>1985.7642254330699</v>
      </c>
      <c r="Q5" s="258">
        <v>1943.48650276442</v>
      </c>
      <c r="R5" s="258">
        <v>1875.59200747879</v>
      </c>
      <c r="S5" s="258">
        <v>1731.75020499681</v>
      </c>
      <c r="T5" s="258">
        <v>1648.75650842303</v>
      </c>
      <c r="U5" s="258">
        <v>1666.3767675991301</v>
      </c>
      <c r="V5" s="258">
        <v>1698.98570711917</v>
      </c>
      <c r="W5" s="258">
        <v>1756.0664482387999</v>
      </c>
      <c r="X5" s="258">
        <v>1811.1994773639001</v>
      </c>
      <c r="Y5" s="258">
        <v>1906.42188297806</v>
      </c>
      <c r="Z5" s="258">
        <v>1977.1051821926501</v>
      </c>
      <c r="AA5" s="258">
        <v>1754.77883604211</v>
      </c>
      <c r="AB5" s="258">
        <v>1677.29808675812</v>
      </c>
      <c r="AC5" s="258">
        <v>1720.9437090863701</v>
      </c>
      <c r="AD5" s="258">
        <v>1751.9790702473699</v>
      </c>
      <c r="AE5" s="258">
        <v>1793.05789341016</v>
      </c>
      <c r="AF5" s="258">
        <v>1898.8680150310099</v>
      </c>
      <c r="AG5" s="258">
        <v>1936.4832161366801</v>
      </c>
      <c r="AH5" s="258">
        <v>2002.6137043523099</v>
      </c>
      <c r="AI5" s="258">
        <v>2037.1749219629</v>
      </c>
      <c r="AJ5" s="258">
        <v>2096.33877737896</v>
      </c>
      <c r="AK5" s="258">
        <v>2067.1669232966101</v>
      </c>
      <c r="AL5" s="258">
        <v>2142.9936639759399</v>
      </c>
      <c r="AM5" s="258">
        <v>2236.13800653117</v>
      </c>
      <c r="AN5" s="258">
        <v>2306.6579860025599</v>
      </c>
      <c r="AO5" s="258">
        <v>2405.60514155893</v>
      </c>
      <c r="AP5" s="258">
        <v>2348.18452279853</v>
      </c>
      <c r="AQ5" s="258">
        <v>2378.8805224643402</v>
      </c>
      <c r="AR5" s="258">
        <v>2455.33360286479</v>
      </c>
      <c r="AS5" s="258">
        <v>2364.5993562695899</v>
      </c>
      <c r="AT5" s="258">
        <v>2310.0251887953</v>
      </c>
      <c r="AU5" s="258">
        <v>2413.82429842702</v>
      </c>
      <c r="AV5" s="258">
        <v>2444.64954077935</v>
      </c>
      <c r="AW5" s="258">
        <v>2481.5245320592198</v>
      </c>
      <c r="AX5" s="258">
        <v>2476.9336745770802</v>
      </c>
      <c r="AY5" s="258">
        <v>2477.9969110781699</v>
      </c>
      <c r="AZ5" s="258">
        <v>2498.3879605389802</v>
      </c>
      <c r="BA5" s="258">
        <v>2506.75526577969</v>
      </c>
      <c r="BB5" s="258">
        <v>2485.9486104470502</v>
      </c>
      <c r="BC5" s="258">
        <v>2565.9274313357</v>
      </c>
      <c r="BD5" s="258">
        <v>2605.0121429743999</v>
      </c>
      <c r="BE5" s="259">
        <v>2341.99625128342</v>
      </c>
      <c r="BF5" s="260">
        <v>-0.10096532271464401</v>
      </c>
      <c r="BG5" s="260">
        <v>1.20903957998586E-2</v>
      </c>
      <c r="BH5" s="260">
        <v>2.5714133945059801E-2</v>
      </c>
    </row>
    <row r="6" spans="1:62">
      <c r="A6" s="200" t="s">
        <v>256</v>
      </c>
      <c r="B6" s="258">
        <v>315.87108772763003</v>
      </c>
      <c r="C6" s="258">
        <v>333.04848368185901</v>
      </c>
      <c r="D6" s="258">
        <v>357.305957108298</v>
      </c>
      <c r="E6" s="258">
        <v>386.14476235724601</v>
      </c>
      <c r="F6" s="258">
        <v>410.02190563825502</v>
      </c>
      <c r="G6" s="258">
        <v>440.735987236379</v>
      </c>
      <c r="H6" s="258">
        <v>467.28485151159799</v>
      </c>
      <c r="I6" s="258">
        <v>523.35316614271596</v>
      </c>
      <c r="J6" s="258">
        <v>564.17780545867402</v>
      </c>
      <c r="K6" s="258">
        <v>629.45706926490504</v>
      </c>
      <c r="L6" s="258">
        <v>690.24884432835097</v>
      </c>
      <c r="M6" s="258">
        <v>753.82705921531704</v>
      </c>
      <c r="N6" s="258">
        <v>780.15630006381798</v>
      </c>
      <c r="O6" s="258">
        <v>888.94844242271301</v>
      </c>
      <c r="P6" s="258">
        <v>961.92247167515097</v>
      </c>
      <c r="Q6" s="258">
        <v>1071.68922981013</v>
      </c>
      <c r="R6" s="258">
        <v>1195.70253348966</v>
      </c>
      <c r="S6" s="258">
        <v>1254.6380253343</v>
      </c>
      <c r="T6" s="258">
        <v>1227.6879883198001</v>
      </c>
      <c r="U6" s="258">
        <v>1293.31785258334</v>
      </c>
      <c r="V6" s="258">
        <v>1356.8727348580401</v>
      </c>
      <c r="W6" s="258">
        <v>1393.82972074385</v>
      </c>
      <c r="X6" s="258">
        <v>1448.32235540747</v>
      </c>
      <c r="Y6" s="258">
        <v>1434.99800052099</v>
      </c>
      <c r="Z6" s="258">
        <v>1537.5411403553001</v>
      </c>
      <c r="AA6" s="258">
        <v>1610.7858039745299</v>
      </c>
      <c r="AB6" s="258">
        <v>1686.5303258285201</v>
      </c>
      <c r="AC6" s="258">
        <v>1708.3388500020701</v>
      </c>
      <c r="AD6" s="258">
        <v>1714.9274725656401</v>
      </c>
      <c r="AE6" s="258">
        <v>1824.3367854375999</v>
      </c>
      <c r="AF6" s="258">
        <v>1722.4216625654899</v>
      </c>
      <c r="AG6" s="258">
        <v>1744.8585409007201</v>
      </c>
      <c r="AH6" s="258">
        <v>1783.8836461805599</v>
      </c>
      <c r="AI6" s="258">
        <v>1881.03406052331</v>
      </c>
      <c r="AJ6" s="258">
        <v>1874.44237846807</v>
      </c>
      <c r="AK6" s="258">
        <v>1954.57098508223</v>
      </c>
      <c r="AL6" s="258">
        <v>1927.73149203757</v>
      </c>
      <c r="AM6" s="258">
        <v>1850.48942342736</v>
      </c>
      <c r="AN6" s="258">
        <v>1903.1741193513001</v>
      </c>
      <c r="AO6" s="258">
        <v>1977.78555799683</v>
      </c>
      <c r="AP6" s="258">
        <v>2020.2041209479901</v>
      </c>
      <c r="AQ6" s="258">
        <v>2010.9705581405999</v>
      </c>
      <c r="AR6" s="258">
        <v>2091.64182807111</v>
      </c>
      <c r="AS6" s="258">
        <v>2083.2932094749699</v>
      </c>
      <c r="AT6" s="258">
        <v>2024.4144172561801</v>
      </c>
      <c r="AU6" s="258">
        <v>2042.97635133225</v>
      </c>
      <c r="AV6" s="258">
        <v>2068.1354603237501</v>
      </c>
      <c r="AW6" s="258">
        <v>2086.4588482310401</v>
      </c>
      <c r="AX6" s="258">
        <v>2037.6275066442299</v>
      </c>
      <c r="AY6" s="258">
        <v>1965.0496314214899</v>
      </c>
      <c r="AZ6" s="258">
        <v>1944.9831604020001</v>
      </c>
      <c r="BA6" s="258">
        <v>1956.19647756887</v>
      </c>
      <c r="BB6" s="258">
        <v>1889.6016295361701</v>
      </c>
      <c r="BC6" s="258">
        <v>1842.29361967829</v>
      </c>
      <c r="BD6" s="258">
        <v>1704.5757064750301</v>
      </c>
      <c r="BE6" s="259">
        <v>1318.6924409595199</v>
      </c>
      <c r="BF6" s="260">
        <v>-0.226380831341014</v>
      </c>
      <c r="BG6" s="260">
        <v>-1.7049410871767898E-2</v>
      </c>
      <c r="BH6" s="260">
        <v>1.4478688443924101E-2</v>
      </c>
    </row>
    <row r="7" spans="1:62">
      <c r="A7" s="200" t="s">
        <v>92</v>
      </c>
      <c r="B7" s="258">
        <v>11512.436</v>
      </c>
      <c r="C7" s="258">
        <v>12084.373</v>
      </c>
      <c r="D7" s="258">
        <v>12560.344999999999</v>
      </c>
      <c r="E7" s="258">
        <v>13392.866</v>
      </c>
      <c r="F7" s="258">
        <v>14136.795</v>
      </c>
      <c r="G7" s="258">
        <v>14697.186</v>
      </c>
      <c r="H7" s="258">
        <v>15212.493</v>
      </c>
      <c r="I7" s="258">
        <v>16366.984</v>
      </c>
      <c r="J7" s="258">
        <v>17307.679</v>
      </c>
      <c r="K7" s="258">
        <v>16652.71</v>
      </c>
      <c r="L7" s="258">
        <v>16321.959000000001</v>
      </c>
      <c r="M7" s="258">
        <v>17461.065999999999</v>
      </c>
      <c r="N7" s="258">
        <v>18431.419000000002</v>
      </c>
      <c r="O7" s="258">
        <v>18846.621999999999</v>
      </c>
      <c r="P7" s="258">
        <v>18512.54</v>
      </c>
      <c r="Q7" s="258">
        <v>17055.861000000001</v>
      </c>
      <c r="R7" s="258">
        <v>16057.694657534201</v>
      </c>
      <c r="S7" s="258">
        <v>15295.719767123301</v>
      </c>
      <c r="T7" s="258">
        <v>15231.134616438399</v>
      </c>
      <c r="U7" s="258">
        <v>15725.6142349727</v>
      </c>
      <c r="V7" s="258">
        <v>15726.4173150685</v>
      </c>
      <c r="W7" s="258">
        <v>16280.6269315068</v>
      </c>
      <c r="X7" s="258">
        <v>16665.050013698601</v>
      </c>
      <c r="Y7" s="258">
        <v>17283.313005464501</v>
      </c>
      <c r="Z7" s="258">
        <v>17325.152328767101</v>
      </c>
      <c r="AA7" s="258">
        <v>16988.4971315068</v>
      </c>
      <c r="AB7" s="258">
        <v>16713.8382520548</v>
      </c>
      <c r="AC7" s="258">
        <v>17032.860297814201</v>
      </c>
      <c r="AD7" s="258">
        <v>17236.733520547899</v>
      </c>
      <c r="AE7" s="258">
        <v>17718.159369862999</v>
      </c>
      <c r="AF7" s="258">
        <v>17724.5891232877</v>
      </c>
      <c r="AG7" s="258">
        <v>18308.910284153</v>
      </c>
      <c r="AH7" s="258">
        <v>18620.304342465799</v>
      </c>
      <c r="AI7" s="258">
        <v>18917.1449589041</v>
      </c>
      <c r="AJ7" s="258">
        <v>19519.339246575299</v>
      </c>
      <c r="AK7" s="258">
        <v>19701.0790819672</v>
      </c>
      <c r="AL7" s="258">
        <v>19648.705106849298</v>
      </c>
      <c r="AM7" s="258">
        <v>19761.309276712302</v>
      </c>
      <c r="AN7" s="258">
        <v>20033.5079671233</v>
      </c>
      <c r="AO7" s="258">
        <v>20731.152521857901</v>
      </c>
      <c r="AP7" s="258">
        <v>20802.157120547901</v>
      </c>
      <c r="AQ7" s="258">
        <v>20687.4183287671</v>
      </c>
      <c r="AR7" s="258">
        <v>20680.380526027398</v>
      </c>
      <c r="AS7" s="258">
        <v>19497.966571038301</v>
      </c>
      <c r="AT7" s="258">
        <v>18771.3982246575</v>
      </c>
      <c r="AU7" s="258">
        <v>19177.5394109589</v>
      </c>
      <c r="AV7" s="258">
        <v>18895.507369863</v>
      </c>
      <c r="AW7" s="258">
        <v>18482.354292349701</v>
      </c>
      <c r="AX7" s="258">
        <v>18966.515808219199</v>
      </c>
      <c r="AY7" s="258">
        <v>19100.4649753425</v>
      </c>
      <c r="AZ7" s="258">
        <v>19531.636512328801</v>
      </c>
      <c r="BA7" s="258">
        <v>19691.8960901639</v>
      </c>
      <c r="BB7" s="258">
        <v>19951.923920547899</v>
      </c>
      <c r="BC7" s="258">
        <v>20511.592342465799</v>
      </c>
      <c r="BD7" s="258">
        <v>20542.857972602698</v>
      </c>
      <c r="BE7" s="259">
        <v>18120.471256830599</v>
      </c>
      <c r="BF7" s="260">
        <v>-0.117918680984057</v>
      </c>
      <c r="BG7" s="260">
        <v>9.0586833868335805E-3</v>
      </c>
      <c r="BH7" s="260">
        <v>0.19895515408720399</v>
      </c>
    </row>
    <row r="8" spans="1:62">
      <c r="A8" s="209" t="s">
        <v>257</v>
      </c>
      <c r="B8" s="261">
        <v>12936.423389097499</v>
      </c>
      <c r="C8" s="261">
        <v>13584.8902782024</v>
      </c>
      <c r="D8" s="261">
        <v>14163.2080256014</v>
      </c>
      <c r="E8" s="261">
        <v>15101.168112084</v>
      </c>
      <c r="F8" s="261">
        <v>15927.007234405401</v>
      </c>
      <c r="G8" s="261">
        <v>16609.501740660999</v>
      </c>
      <c r="H8" s="261">
        <v>17191.9060980869</v>
      </c>
      <c r="I8" s="261">
        <v>18479.246401115401</v>
      </c>
      <c r="J8" s="261">
        <v>19626.742449643902</v>
      </c>
      <c r="K8" s="261">
        <v>19069.4289376124</v>
      </c>
      <c r="L8" s="261">
        <v>18787.2148538941</v>
      </c>
      <c r="M8" s="261">
        <v>20029.261514069301</v>
      </c>
      <c r="N8" s="261">
        <v>21047.327127058201</v>
      </c>
      <c r="O8" s="261">
        <v>21640.456982149801</v>
      </c>
      <c r="P8" s="261">
        <v>21460.226697108199</v>
      </c>
      <c r="Q8" s="261">
        <v>20071.036732574601</v>
      </c>
      <c r="R8" s="261">
        <v>19128.989198502699</v>
      </c>
      <c r="S8" s="261">
        <v>18282.107997454401</v>
      </c>
      <c r="T8" s="261">
        <v>18107.5791131812</v>
      </c>
      <c r="U8" s="261">
        <v>18685.308855155101</v>
      </c>
      <c r="V8" s="261">
        <v>18782.2757570457</v>
      </c>
      <c r="W8" s="261">
        <v>19430.523100489499</v>
      </c>
      <c r="X8" s="261">
        <v>19924.57184647</v>
      </c>
      <c r="Y8" s="261">
        <v>20624.732888963499</v>
      </c>
      <c r="Z8" s="261">
        <v>20839.798651315101</v>
      </c>
      <c r="AA8" s="261">
        <v>20354.061771523498</v>
      </c>
      <c r="AB8" s="261">
        <v>20077.666664641401</v>
      </c>
      <c r="AC8" s="261">
        <v>20462.142856902599</v>
      </c>
      <c r="AD8" s="261">
        <v>20703.640063360901</v>
      </c>
      <c r="AE8" s="261">
        <v>21335.554048710801</v>
      </c>
      <c r="AF8" s="261">
        <v>21345.878800884198</v>
      </c>
      <c r="AG8" s="261">
        <v>21990.252041190401</v>
      </c>
      <c r="AH8" s="261">
        <v>22406.801692998601</v>
      </c>
      <c r="AI8" s="261">
        <v>22835.353941390302</v>
      </c>
      <c r="AJ8" s="261">
        <v>23490.120402422399</v>
      </c>
      <c r="AK8" s="261">
        <v>23722.816990346</v>
      </c>
      <c r="AL8" s="261">
        <v>23719.430262862799</v>
      </c>
      <c r="AM8" s="261">
        <v>23847.936706670898</v>
      </c>
      <c r="AN8" s="261">
        <v>24243.340072477102</v>
      </c>
      <c r="AO8" s="261">
        <v>25114.5432214137</v>
      </c>
      <c r="AP8" s="261">
        <v>25170.5457642945</v>
      </c>
      <c r="AQ8" s="261">
        <v>25077.2694093721</v>
      </c>
      <c r="AR8" s="261">
        <v>25227.3559569633</v>
      </c>
      <c r="AS8" s="261">
        <v>23945.859136782801</v>
      </c>
      <c r="AT8" s="261">
        <v>23105.837830708999</v>
      </c>
      <c r="AU8" s="261">
        <v>23634.340060718201</v>
      </c>
      <c r="AV8" s="261">
        <v>23408.292370966101</v>
      </c>
      <c r="AW8" s="261">
        <v>23050.337672639998</v>
      </c>
      <c r="AX8" s="261">
        <v>23481.076989440498</v>
      </c>
      <c r="AY8" s="261">
        <v>23543.5115178421</v>
      </c>
      <c r="AZ8" s="261">
        <v>23975.007633269699</v>
      </c>
      <c r="BA8" s="261">
        <v>24154.8478335125</v>
      </c>
      <c r="BB8" s="261">
        <v>24327.474160531201</v>
      </c>
      <c r="BC8" s="261">
        <v>24919.813393479701</v>
      </c>
      <c r="BD8" s="261">
        <v>24852.445822052199</v>
      </c>
      <c r="BE8" s="261">
        <v>21781.159949073499</v>
      </c>
      <c r="BF8" s="262">
        <v>-0.123580829628181</v>
      </c>
      <c r="BG8" s="262">
        <v>7.3137019834532699E-3</v>
      </c>
      <c r="BH8" s="262">
        <v>0.23914797647618799</v>
      </c>
    </row>
    <row r="9" spans="1:62">
      <c r="B9" s="258"/>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c r="AC9" s="258"/>
      <c r="AD9" s="258"/>
      <c r="AE9" s="258"/>
      <c r="AF9" s="258"/>
      <c r="AG9" s="258"/>
      <c r="AH9" s="258"/>
      <c r="AI9" s="258"/>
      <c r="AJ9" s="258"/>
      <c r="AK9" s="258"/>
      <c r="AL9" s="258"/>
      <c r="AM9" s="258"/>
      <c r="AN9" s="258"/>
      <c r="AO9" s="258"/>
      <c r="AP9" s="258"/>
      <c r="AQ9" s="258"/>
      <c r="AR9" s="258"/>
      <c r="AS9" s="258"/>
      <c r="AT9" s="258"/>
      <c r="AU9" s="258"/>
      <c r="AV9" s="258"/>
      <c r="AW9" s="258"/>
      <c r="AX9" s="258"/>
      <c r="AY9" s="258"/>
      <c r="AZ9" s="258"/>
      <c r="BA9" s="258"/>
      <c r="BB9" s="258"/>
      <c r="BC9" s="258"/>
      <c r="BD9" s="258"/>
      <c r="BE9" s="259"/>
      <c r="BF9" s="260"/>
      <c r="BG9" s="260"/>
      <c r="BH9" s="260"/>
    </row>
    <row r="10" spans="1:62">
      <c r="A10" s="200" t="s">
        <v>258</v>
      </c>
      <c r="B10" s="258">
        <v>455.90482238939899</v>
      </c>
      <c r="C10" s="258">
        <v>471.14526542501</v>
      </c>
      <c r="D10" s="258">
        <v>484.09300064811401</v>
      </c>
      <c r="E10" s="258">
        <v>493.49122048528199</v>
      </c>
      <c r="F10" s="258">
        <v>516.67825438908301</v>
      </c>
      <c r="G10" s="258">
        <v>473.100911694442</v>
      </c>
      <c r="H10" s="258">
        <v>505.33380821917802</v>
      </c>
      <c r="I10" s="258">
        <v>501.607240437158</v>
      </c>
      <c r="J10" s="258">
        <v>507.44317808219199</v>
      </c>
      <c r="K10" s="258">
        <v>505.92575342465699</v>
      </c>
      <c r="L10" s="258">
        <v>481.83260273972598</v>
      </c>
      <c r="M10" s="258">
        <v>494.38183060109299</v>
      </c>
      <c r="N10" s="258">
        <v>520.36558904109597</v>
      </c>
      <c r="O10" s="258">
        <v>509.29550684931502</v>
      </c>
      <c r="P10" s="258">
        <v>546.84778082191804</v>
      </c>
      <c r="Q10" s="258">
        <v>503.702486338798</v>
      </c>
      <c r="R10" s="258">
        <v>475.94093150684898</v>
      </c>
      <c r="S10" s="258">
        <v>454.56052054794498</v>
      </c>
      <c r="T10" s="258">
        <v>463.00068493150701</v>
      </c>
      <c r="U10" s="258">
        <v>441.89319672131103</v>
      </c>
      <c r="V10" s="258">
        <v>412.37723287671201</v>
      </c>
      <c r="W10" s="258">
        <v>439.34698630137001</v>
      </c>
      <c r="X10" s="258">
        <v>466.998712328767</v>
      </c>
      <c r="Y10" s="258">
        <v>469.17021857923498</v>
      </c>
      <c r="Z10" s="258">
        <v>434.14356164383599</v>
      </c>
      <c r="AA10" s="258">
        <v>406.84504109589</v>
      </c>
      <c r="AB10" s="258">
        <v>425.54816438356198</v>
      </c>
      <c r="AC10" s="258">
        <v>446.83142076502702</v>
      </c>
      <c r="AD10" s="258">
        <v>440.779178082192</v>
      </c>
      <c r="AE10" s="258">
        <v>461.39342465753401</v>
      </c>
      <c r="AF10" s="258">
        <v>458.97978082191798</v>
      </c>
      <c r="AG10" s="258">
        <v>460.44341530054601</v>
      </c>
      <c r="AH10" s="258">
        <v>486.97109589041099</v>
      </c>
      <c r="AI10" s="258">
        <v>499.50301369863001</v>
      </c>
      <c r="AJ10" s="258">
        <v>504.46421917808198</v>
      </c>
      <c r="AK10" s="258">
        <v>467.26338797814202</v>
      </c>
      <c r="AL10" s="258">
        <v>445.53224657534201</v>
      </c>
      <c r="AM10" s="258">
        <v>422.879698630137</v>
      </c>
      <c r="AN10" s="258">
        <v>432.23610958904101</v>
      </c>
      <c r="AO10" s="258">
        <v>461.32931693989099</v>
      </c>
      <c r="AP10" s="258">
        <v>481.56995205479501</v>
      </c>
      <c r="AQ10" s="258">
        <v>507.184936174065</v>
      </c>
      <c r="AR10" s="258">
        <v>566.68761278752197</v>
      </c>
      <c r="AS10" s="258">
        <v>571.32161925191303</v>
      </c>
      <c r="AT10" s="258">
        <v>551.29028845822404</v>
      </c>
      <c r="AU10" s="258">
        <v>596.59176618813001</v>
      </c>
      <c r="AV10" s="258">
        <v>629.42983779609904</v>
      </c>
      <c r="AW10" s="258">
        <v>669.08100658868398</v>
      </c>
      <c r="AX10" s="258">
        <v>713.48718701203495</v>
      </c>
      <c r="AY10" s="258">
        <v>708.65002370519596</v>
      </c>
      <c r="AZ10" s="258">
        <v>726.97779719432799</v>
      </c>
      <c r="BA10" s="258">
        <v>710.92305538584606</v>
      </c>
      <c r="BB10" s="258">
        <v>710.882290979505</v>
      </c>
      <c r="BC10" s="258">
        <v>680.11662664590096</v>
      </c>
      <c r="BD10" s="258">
        <v>603.01484905313305</v>
      </c>
      <c r="BE10" s="259">
        <v>525.41964692146496</v>
      </c>
      <c r="BF10" s="260">
        <v>-0.128678758497423</v>
      </c>
      <c r="BG10" s="260">
        <v>9.0083644706928593E-3</v>
      </c>
      <c r="BH10" s="260">
        <v>5.76888676525449E-3</v>
      </c>
    </row>
    <row r="11" spans="1:62">
      <c r="A11" s="200" t="s">
        <v>259</v>
      </c>
      <c r="B11" s="258">
        <v>305.673808219178</v>
      </c>
      <c r="C11" s="258">
        <v>334.60257534246603</v>
      </c>
      <c r="D11" s="258">
        <v>344.540164383562</v>
      </c>
      <c r="E11" s="258">
        <v>412.43237704917999</v>
      </c>
      <c r="F11" s="258">
        <v>456.56490410958901</v>
      </c>
      <c r="G11" s="258">
        <v>516.05494245373495</v>
      </c>
      <c r="H11" s="258">
        <v>569.08490194886394</v>
      </c>
      <c r="I11" s="258">
        <v>655.95128685977602</v>
      </c>
      <c r="J11" s="258">
        <v>803.05389360697495</v>
      </c>
      <c r="K11" s="258">
        <v>863.09101725977496</v>
      </c>
      <c r="L11" s="258">
        <v>891.24429373569603</v>
      </c>
      <c r="M11" s="258">
        <v>960.99043548416296</v>
      </c>
      <c r="N11" s="258">
        <v>993.11702163783195</v>
      </c>
      <c r="O11" s="258">
        <v>1095.2902277931501</v>
      </c>
      <c r="P11" s="258">
        <v>1163.71899761393</v>
      </c>
      <c r="Q11" s="258">
        <v>1127.8850812612</v>
      </c>
      <c r="R11" s="258">
        <v>1085.6621175139601</v>
      </c>
      <c r="S11" s="258">
        <v>1132.0789223285601</v>
      </c>
      <c r="T11" s="258">
        <v>1108.34325948938</v>
      </c>
      <c r="U11" s="258">
        <v>1147.7135972204301</v>
      </c>
      <c r="V11" s="258">
        <v>1195.8312777850299</v>
      </c>
      <c r="W11" s="258">
        <v>1356.9235742041999</v>
      </c>
      <c r="X11" s="258">
        <v>1400.0807191538299</v>
      </c>
      <c r="Y11" s="258">
        <v>1427.58714661609</v>
      </c>
      <c r="Z11" s="258">
        <v>1456.7303322615801</v>
      </c>
      <c r="AA11" s="258">
        <v>1427.4605689245</v>
      </c>
      <c r="AB11" s="258">
        <v>1449.06584458322</v>
      </c>
      <c r="AC11" s="258">
        <v>1530.5228208516801</v>
      </c>
      <c r="AD11" s="258">
        <v>1599.97468769037</v>
      </c>
      <c r="AE11" s="258">
        <v>1709.6713638568399</v>
      </c>
      <c r="AF11" s="258">
        <v>1785.4480660187401</v>
      </c>
      <c r="AG11" s="258">
        <v>1877.21494623687</v>
      </c>
      <c r="AH11" s="258">
        <v>1997.74113248553</v>
      </c>
      <c r="AI11" s="258">
        <v>2068.2332267377601</v>
      </c>
      <c r="AJ11" s="258">
        <v>2119.9044706066702</v>
      </c>
      <c r="AK11" s="258">
        <v>2039.91575751253</v>
      </c>
      <c r="AL11" s="258">
        <v>2062.78039131072</v>
      </c>
      <c r="AM11" s="258">
        <v>2044.64895472745</v>
      </c>
      <c r="AN11" s="258">
        <v>1984.0862828742499</v>
      </c>
      <c r="AO11" s="258">
        <v>2064.7522095616901</v>
      </c>
      <c r="AP11" s="258">
        <v>2123.34060015162</v>
      </c>
      <c r="AQ11" s="258">
        <v>2152.2427552813601</v>
      </c>
      <c r="AR11" s="258">
        <v>2308.3486241600799</v>
      </c>
      <c r="AS11" s="258">
        <v>2481.2755203544698</v>
      </c>
      <c r="AT11" s="258">
        <v>2497.9325122055102</v>
      </c>
      <c r="AU11" s="258">
        <v>2713.54419481587</v>
      </c>
      <c r="AV11" s="258">
        <v>2831.9203791636601</v>
      </c>
      <c r="AW11" s="258">
        <v>2884.2422623170301</v>
      </c>
      <c r="AX11" s="258">
        <v>3099.79498521304</v>
      </c>
      <c r="AY11" s="258">
        <v>3213.5884634876102</v>
      </c>
      <c r="AZ11" s="258">
        <v>3138.2021184681198</v>
      </c>
      <c r="BA11" s="258">
        <v>2957.4154017395399</v>
      </c>
      <c r="BB11" s="258">
        <v>3029.5711410480999</v>
      </c>
      <c r="BC11" s="258">
        <v>3025.5040059421799</v>
      </c>
      <c r="BD11" s="258">
        <v>3142.1401353401602</v>
      </c>
      <c r="BE11" s="259">
        <v>3018.6046996939099</v>
      </c>
      <c r="BF11" s="260">
        <v>-3.9315698958437097E-2</v>
      </c>
      <c r="BG11" s="260">
        <v>2.32093144456182E-2</v>
      </c>
      <c r="BH11" s="260">
        <v>3.3143010170310697E-2</v>
      </c>
    </row>
    <row r="12" spans="1:62">
      <c r="A12" s="200" t="s">
        <v>260</v>
      </c>
      <c r="B12" s="258">
        <v>70.516940454443798</v>
      </c>
      <c r="C12" s="258">
        <v>77.453144432393898</v>
      </c>
      <c r="D12" s="258">
        <v>81.568630817591</v>
      </c>
      <c r="E12" s="258">
        <v>86.063510017555302</v>
      </c>
      <c r="F12" s="258">
        <v>92.454944023671899</v>
      </c>
      <c r="G12" s="258">
        <v>97.837721290962193</v>
      </c>
      <c r="H12" s="258">
        <v>108.04353424657501</v>
      </c>
      <c r="I12" s="258">
        <v>114.29131147541</v>
      </c>
      <c r="J12" s="258">
        <v>109.558739726027</v>
      </c>
      <c r="K12" s="258">
        <v>105.071095890411</v>
      </c>
      <c r="L12" s="258">
        <v>92.020657534246595</v>
      </c>
      <c r="M12" s="258">
        <v>97.105300546448106</v>
      </c>
      <c r="N12" s="258">
        <v>100.023561643836</v>
      </c>
      <c r="O12" s="258">
        <v>108.82997260274</v>
      </c>
      <c r="P12" s="258">
        <v>109.886602739726</v>
      </c>
      <c r="Q12" s="258">
        <v>111.301775956284</v>
      </c>
      <c r="R12" s="258">
        <v>115.53317808219199</v>
      </c>
      <c r="S12" s="258">
        <v>103.84602739726</v>
      </c>
      <c r="T12" s="258">
        <v>100.359917808219</v>
      </c>
      <c r="U12" s="258">
        <v>100.210956284153</v>
      </c>
      <c r="V12" s="258">
        <v>97.676383561643803</v>
      </c>
      <c r="W12" s="258">
        <v>104.421589041096</v>
      </c>
      <c r="X12" s="258">
        <v>109.38887671232899</v>
      </c>
      <c r="Y12" s="258">
        <v>120.138770491803</v>
      </c>
      <c r="Z12" s="258">
        <v>132.93095890411001</v>
      </c>
      <c r="AA12" s="258">
        <v>140.181589041096</v>
      </c>
      <c r="AB12" s="258">
        <v>156.36120923546099</v>
      </c>
      <c r="AC12" s="258">
        <v>169.054385564629</v>
      </c>
      <c r="AD12" s="258">
        <v>184.81426704230199</v>
      </c>
      <c r="AE12" s="258">
        <v>198.17370804079701</v>
      </c>
      <c r="AF12" s="258">
        <v>217.73869862475101</v>
      </c>
      <c r="AG12" s="258">
        <v>231.149846849959</v>
      </c>
      <c r="AH12" s="258">
        <v>249.52508718076299</v>
      </c>
      <c r="AI12" s="258">
        <v>255.771639424169</v>
      </c>
      <c r="AJ12" s="258">
        <v>259.48068833816598</v>
      </c>
      <c r="AK12" s="258">
        <v>253.12626863785999</v>
      </c>
      <c r="AL12" s="258">
        <v>242.31397618785101</v>
      </c>
      <c r="AM12" s="258">
        <v>251.97382034780401</v>
      </c>
      <c r="AN12" s="258">
        <v>243.93935134479901</v>
      </c>
      <c r="AO12" s="258">
        <v>257.406550255551</v>
      </c>
      <c r="AP12" s="258">
        <v>266.13020813969098</v>
      </c>
      <c r="AQ12" s="258">
        <v>293.48980004735</v>
      </c>
      <c r="AR12" s="258">
        <v>377.10265617624799</v>
      </c>
      <c r="AS12" s="258">
        <v>389.93318237733598</v>
      </c>
      <c r="AT12" s="258">
        <v>383.49173846953698</v>
      </c>
      <c r="AU12" s="258">
        <v>342.6394997484</v>
      </c>
      <c r="AV12" s="258">
        <v>371.00992071820201</v>
      </c>
      <c r="AW12" s="258">
        <v>375.60493071434098</v>
      </c>
      <c r="AX12" s="258">
        <v>362.47615477732597</v>
      </c>
      <c r="AY12" s="258">
        <v>353.08636752040297</v>
      </c>
      <c r="AZ12" s="258">
        <v>355.473135197033</v>
      </c>
      <c r="BA12" s="258">
        <v>377.02296364867402</v>
      </c>
      <c r="BB12" s="258">
        <v>363.74145391053003</v>
      </c>
      <c r="BC12" s="258">
        <v>378.95514498737998</v>
      </c>
      <c r="BD12" s="258">
        <v>379.22625249082103</v>
      </c>
      <c r="BE12" s="259">
        <v>346.64201515633198</v>
      </c>
      <c r="BF12" s="260">
        <v>-8.5922947371049302E-2</v>
      </c>
      <c r="BG12" s="260">
        <v>-1.1178825918356501E-3</v>
      </c>
      <c r="BH12" s="260">
        <v>3.80598355092613E-3</v>
      </c>
    </row>
    <row r="13" spans="1:62">
      <c r="A13" s="200" t="s">
        <v>261</v>
      </c>
      <c r="B13" s="258">
        <v>81.432291290215105</v>
      </c>
      <c r="C13" s="258">
        <v>92.393680298180897</v>
      </c>
      <c r="D13" s="258">
        <v>93.369314963161699</v>
      </c>
      <c r="E13" s="258">
        <v>103.896542243863</v>
      </c>
      <c r="F13" s="258">
        <v>100.491948793413</v>
      </c>
      <c r="G13" s="258">
        <v>116.065892759588</v>
      </c>
      <c r="H13" s="258">
        <v>119.95295890411001</v>
      </c>
      <c r="I13" s="258">
        <v>134.95265027322401</v>
      </c>
      <c r="J13" s="258">
        <v>131.22712328767099</v>
      </c>
      <c r="K13" s="258">
        <v>144.79786301369899</v>
      </c>
      <c r="L13" s="258">
        <v>144.82063013698601</v>
      </c>
      <c r="M13" s="258">
        <v>152.09262295081999</v>
      </c>
      <c r="N13" s="258">
        <v>153.11501369863001</v>
      </c>
      <c r="O13" s="258">
        <v>156.63687671232901</v>
      </c>
      <c r="P13" s="258">
        <v>165.69027397260299</v>
      </c>
      <c r="Q13" s="258">
        <v>157.05881967213099</v>
      </c>
      <c r="R13" s="258">
        <v>161.494479452055</v>
      </c>
      <c r="S13" s="258">
        <v>165.906054794521</v>
      </c>
      <c r="T13" s="258">
        <v>171.870260273973</v>
      </c>
      <c r="U13" s="258">
        <v>171.38659016393399</v>
      </c>
      <c r="V13" s="258">
        <v>178.59495890411</v>
      </c>
      <c r="W13" s="258">
        <v>177.61073972602699</v>
      </c>
      <c r="X13" s="258">
        <v>187.036506849315</v>
      </c>
      <c r="Y13" s="258">
        <v>196.38637158469899</v>
      </c>
      <c r="Z13" s="258">
        <v>202.67205479451999</v>
      </c>
      <c r="AA13" s="258">
        <v>205.805616438356</v>
      </c>
      <c r="AB13" s="258">
        <v>211.115342465753</v>
      </c>
      <c r="AC13" s="258">
        <v>230.955054644809</v>
      </c>
      <c r="AD13" s="258">
        <v>245.59232876712301</v>
      </c>
      <c r="AE13" s="258">
        <v>253.68547945205501</v>
      </c>
      <c r="AF13" s="258">
        <v>266.22158904109602</v>
      </c>
      <c r="AG13" s="258">
        <v>274.49842076502699</v>
      </c>
      <c r="AH13" s="258">
        <v>281.48199602739697</v>
      </c>
      <c r="AI13" s="258">
        <v>275.184055616438</v>
      </c>
      <c r="AJ13" s="258">
        <v>245.53862000000001</v>
      </c>
      <c r="AK13" s="258">
        <v>238.96280327868899</v>
      </c>
      <c r="AL13" s="258">
        <v>225.42008219178101</v>
      </c>
      <c r="AM13" s="258">
        <v>221.28661643835599</v>
      </c>
      <c r="AN13" s="258">
        <v>229.42995013698601</v>
      </c>
      <c r="AO13" s="258">
        <v>228.21385546448099</v>
      </c>
      <c r="AP13" s="258">
        <v>237.37452260274</v>
      </c>
      <c r="AQ13" s="258">
        <v>234.57149999999999</v>
      </c>
      <c r="AR13" s="258">
        <v>232.11555150684899</v>
      </c>
      <c r="AS13" s="258">
        <v>249.50025650273199</v>
      </c>
      <c r="AT13" s="258">
        <v>250.97984366575</v>
      </c>
      <c r="AU13" s="258">
        <v>266.17697702778401</v>
      </c>
      <c r="AV13" s="258">
        <v>275.14921259143802</v>
      </c>
      <c r="AW13" s="258">
        <v>295.84355524422801</v>
      </c>
      <c r="AX13" s="258">
        <v>294.24229910314301</v>
      </c>
      <c r="AY13" s="258">
        <v>309.75431190339799</v>
      </c>
      <c r="AZ13" s="258">
        <v>330.40348664763701</v>
      </c>
      <c r="BA13" s="258">
        <v>337.46866202765102</v>
      </c>
      <c r="BB13" s="258">
        <v>331.76630717826799</v>
      </c>
      <c r="BC13" s="258">
        <v>343.72853785364401</v>
      </c>
      <c r="BD13" s="258">
        <v>358.353436550602</v>
      </c>
      <c r="BE13" s="259">
        <v>294.33043912421698</v>
      </c>
      <c r="BF13" s="260">
        <v>-0.17865880691043501</v>
      </c>
      <c r="BG13" s="260">
        <v>3.62565124228389E-2</v>
      </c>
      <c r="BH13" s="260">
        <v>3.2316244450010701E-3</v>
      </c>
    </row>
    <row r="14" spans="1:62">
      <c r="A14" s="200" t="s">
        <v>262</v>
      </c>
      <c r="B14" s="258">
        <v>13.394794520547901</v>
      </c>
      <c r="C14" s="258">
        <v>13.9693424657534</v>
      </c>
      <c r="D14" s="258">
        <v>15.110301369863</v>
      </c>
      <c r="E14" s="258">
        <v>18.008934426229501</v>
      </c>
      <c r="F14" s="258">
        <v>18.951095890411001</v>
      </c>
      <c r="G14" s="258">
        <v>21.513561643835601</v>
      </c>
      <c r="H14" s="258">
        <v>23.876849315068501</v>
      </c>
      <c r="I14" s="258">
        <v>24.656830601092899</v>
      </c>
      <c r="J14" s="258">
        <v>27.4387123287671</v>
      </c>
      <c r="K14" s="258">
        <v>31.346931506849302</v>
      </c>
      <c r="L14" s="258">
        <v>30.7260547945206</v>
      </c>
      <c r="M14" s="258">
        <v>34.701803278688502</v>
      </c>
      <c r="N14" s="258">
        <v>43.558082191780798</v>
      </c>
      <c r="O14" s="258">
        <v>44.839561643835602</v>
      </c>
      <c r="P14" s="258">
        <v>47.7753150684931</v>
      </c>
      <c r="Q14" s="258">
        <v>61.925327868852499</v>
      </c>
      <c r="R14" s="258">
        <v>69.010301369863001</v>
      </c>
      <c r="S14" s="258">
        <v>75.161835616438395</v>
      </c>
      <c r="T14" s="258">
        <v>68.864986301369896</v>
      </c>
      <c r="U14" s="258">
        <v>69.142978142076501</v>
      </c>
      <c r="V14" s="258">
        <v>85.1625753424658</v>
      </c>
      <c r="W14" s="258">
        <v>86.521232876712304</v>
      </c>
      <c r="X14" s="258">
        <v>87.641780821917806</v>
      </c>
      <c r="Y14" s="258">
        <v>103.019590163934</v>
      </c>
      <c r="Z14" s="258">
        <v>108.276602739726</v>
      </c>
      <c r="AA14" s="258">
        <v>111.393863013699</v>
      </c>
      <c r="AB14" s="258">
        <v>124.303506849315</v>
      </c>
      <c r="AC14" s="258">
        <v>123.496448087432</v>
      </c>
      <c r="AD14" s="258">
        <v>124.78306849315101</v>
      </c>
      <c r="AE14" s="258">
        <v>135.326712328767</v>
      </c>
      <c r="AF14" s="258">
        <v>134.19739726027399</v>
      </c>
      <c r="AG14" s="258">
        <v>149.43035519125701</v>
      </c>
      <c r="AH14" s="258">
        <v>170.01838356164399</v>
      </c>
      <c r="AI14" s="258">
        <v>171.58931506849299</v>
      </c>
      <c r="AJ14" s="258">
        <v>150.90778082191801</v>
      </c>
      <c r="AK14" s="258">
        <v>138.775683060109</v>
      </c>
      <c r="AL14" s="258">
        <v>144.073863013699</v>
      </c>
      <c r="AM14" s="258">
        <v>143.295917808219</v>
      </c>
      <c r="AN14" s="258">
        <v>147.51271232876701</v>
      </c>
      <c r="AO14" s="258">
        <v>154.564605451445</v>
      </c>
      <c r="AP14" s="258">
        <v>169.15414442267399</v>
      </c>
      <c r="AQ14" s="258">
        <v>179.65388277883599</v>
      </c>
      <c r="AR14" s="258">
        <v>182.74945433786999</v>
      </c>
      <c r="AS14" s="258">
        <v>188.074392466793</v>
      </c>
      <c r="AT14" s="258">
        <v>190.66661604693601</v>
      </c>
      <c r="AU14" s="258">
        <v>220.419873972603</v>
      </c>
      <c r="AV14" s="258">
        <v>226.11709589041101</v>
      </c>
      <c r="AW14" s="258">
        <v>232.975579234973</v>
      </c>
      <c r="AX14" s="258">
        <v>247.41898630137001</v>
      </c>
      <c r="AY14" s="258">
        <v>260.37183013698598</v>
      </c>
      <c r="AZ14" s="258">
        <v>254.213169863014</v>
      </c>
      <c r="BA14" s="258">
        <v>239.758549180328</v>
      </c>
      <c r="BB14" s="258">
        <v>237.150621917808</v>
      </c>
      <c r="BC14" s="258">
        <v>255.28866575342499</v>
      </c>
      <c r="BD14" s="258">
        <v>249.31477260273999</v>
      </c>
      <c r="BE14" s="259">
        <v>203.06567759562799</v>
      </c>
      <c r="BF14" s="260">
        <v>-0.185504832001291</v>
      </c>
      <c r="BG14" s="260">
        <v>2.71818462846567E-2</v>
      </c>
      <c r="BH14" s="260">
        <v>2.2295757435464802E-3</v>
      </c>
    </row>
    <row r="15" spans="1:62">
      <c r="A15" s="200" t="s">
        <v>263</v>
      </c>
      <c r="B15" s="258">
        <v>74.438270282135306</v>
      </c>
      <c r="C15" s="258">
        <v>94.675921852345397</v>
      </c>
      <c r="D15" s="258">
        <v>95.448505490489694</v>
      </c>
      <c r="E15" s="258">
        <v>95.270988935335197</v>
      </c>
      <c r="F15" s="258">
        <v>93.610038863247993</v>
      </c>
      <c r="G15" s="258">
        <v>98.036672640098701</v>
      </c>
      <c r="H15" s="258">
        <v>97.996328767123302</v>
      </c>
      <c r="I15" s="258">
        <v>84.195792349726801</v>
      </c>
      <c r="J15" s="258">
        <v>99.888301369863001</v>
      </c>
      <c r="K15" s="258">
        <v>118.088164383562</v>
      </c>
      <c r="L15" s="258">
        <v>120.067205479452</v>
      </c>
      <c r="M15" s="258">
        <v>120.617595628415</v>
      </c>
      <c r="N15" s="258">
        <v>120.076849315069</v>
      </c>
      <c r="O15" s="258">
        <v>118.240520547945</v>
      </c>
      <c r="P15" s="258">
        <v>123.117671232877</v>
      </c>
      <c r="Q15" s="258">
        <v>132.447021857924</v>
      </c>
      <c r="R15" s="258">
        <v>135.854109589041</v>
      </c>
      <c r="S15" s="258">
        <v>133.10630136986299</v>
      </c>
      <c r="T15" s="258">
        <v>118.01936986301401</v>
      </c>
      <c r="U15" s="258">
        <v>121.269371584699</v>
      </c>
      <c r="V15" s="258">
        <v>118.678410958904</v>
      </c>
      <c r="W15" s="258">
        <v>126.794493150685</v>
      </c>
      <c r="X15" s="258">
        <v>136.98476712328801</v>
      </c>
      <c r="Y15" s="258">
        <v>134.834836065574</v>
      </c>
      <c r="Z15" s="258">
        <v>119.47449315068501</v>
      </c>
      <c r="AA15" s="258">
        <v>119.33109589041101</v>
      </c>
      <c r="AB15" s="258">
        <v>111.018383561644</v>
      </c>
      <c r="AC15" s="258">
        <v>116.20286885245901</v>
      </c>
      <c r="AD15" s="258">
        <v>121.134657534247</v>
      </c>
      <c r="AE15" s="258">
        <v>131.60043835616401</v>
      </c>
      <c r="AF15" s="258">
        <v>148.88561643835601</v>
      </c>
      <c r="AG15" s="258">
        <v>153.989945355191</v>
      </c>
      <c r="AH15" s="258">
        <v>159.25150684931501</v>
      </c>
      <c r="AI15" s="258">
        <v>154.63065753424701</v>
      </c>
      <c r="AJ15" s="258">
        <v>159.23531506849301</v>
      </c>
      <c r="AK15" s="258">
        <v>154.98909836065599</v>
      </c>
      <c r="AL15" s="258">
        <v>147.28901369862999</v>
      </c>
      <c r="AM15" s="258">
        <v>146.98583561597499</v>
      </c>
      <c r="AN15" s="258">
        <v>139.828547945541</v>
      </c>
      <c r="AO15" s="258">
        <v>153.00519125581499</v>
      </c>
      <c r="AP15" s="258">
        <v>154.35488610657501</v>
      </c>
      <c r="AQ15" s="258">
        <v>148.537611602081</v>
      </c>
      <c r="AR15" s="258">
        <v>157.389832014089</v>
      </c>
      <c r="AS15" s="258">
        <v>175.020763048107</v>
      </c>
      <c r="AT15" s="258">
        <v>182.18784991894501</v>
      </c>
      <c r="AU15" s="258">
        <v>195.51847902624999</v>
      </c>
      <c r="AV15" s="258">
        <v>216.40863013836699</v>
      </c>
      <c r="AW15" s="258">
        <v>219.916803276238</v>
      </c>
      <c r="AX15" s="258">
        <v>231.05531105888801</v>
      </c>
      <c r="AY15" s="258">
        <v>229.19034937464801</v>
      </c>
      <c r="AZ15" s="258">
        <v>244.46425405890199</v>
      </c>
      <c r="BA15" s="258">
        <v>260.17077728064402</v>
      </c>
      <c r="BB15" s="258">
        <v>269.68792739176098</v>
      </c>
      <c r="BC15" s="258">
        <v>277.93150646702799</v>
      </c>
      <c r="BD15" s="258">
        <v>284.71891115465797</v>
      </c>
      <c r="BE15" s="259">
        <v>219.40170173233301</v>
      </c>
      <c r="BF15" s="260">
        <v>-0.22940945214153799</v>
      </c>
      <c r="BG15" s="260">
        <v>4.5658062363561402E-2</v>
      </c>
      <c r="BH15" s="260">
        <v>2.4089384186791901E-3</v>
      </c>
    </row>
    <row r="16" spans="1:62">
      <c r="A16" s="200" t="s">
        <v>264</v>
      </c>
      <c r="B16" s="258">
        <v>35.171330072382503</v>
      </c>
      <c r="C16" s="258">
        <v>35.418007941574103</v>
      </c>
      <c r="D16" s="258">
        <v>36.954166061794702</v>
      </c>
      <c r="E16" s="258">
        <v>37.560230179567903</v>
      </c>
      <c r="F16" s="258">
        <v>39.486989970981</v>
      </c>
      <c r="G16" s="258">
        <v>40.506248793931</v>
      </c>
      <c r="H16" s="258">
        <v>41.858630136986299</v>
      </c>
      <c r="I16" s="258">
        <v>67.287185792349703</v>
      </c>
      <c r="J16" s="258">
        <v>68.266164383561602</v>
      </c>
      <c r="K16" s="258">
        <v>67.354054794520593</v>
      </c>
      <c r="L16" s="258">
        <v>52.187315068493099</v>
      </c>
      <c r="M16" s="258">
        <v>58.261475409836102</v>
      </c>
      <c r="N16" s="258">
        <v>57.167205479452001</v>
      </c>
      <c r="O16" s="258">
        <v>52.173890410958897</v>
      </c>
      <c r="P16" s="258">
        <v>40.483643835616398</v>
      </c>
      <c r="Q16" s="258">
        <v>32.448060109289599</v>
      </c>
      <c r="R16" s="258">
        <v>32.346465753424702</v>
      </c>
      <c r="S16" s="258">
        <v>35.625561643835603</v>
      </c>
      <c r="T16" s="258">
        <v>31.454027397260301</v>
      </c>
      <c r="U16" s="258">
        <v>27.5406010928962</v>
      </c>
      <c r="V16" s="258">
        <v>28.979863013698601</v>
      </c>
      <c r="W16" s="258">
        <v>30.9775616438356</v>
      </c>
      <c r="X16" s="258">
        <v>21.457013698630099</v>
      </c>
      <c r="Y16" s="258">
        <v>19.839726775956301</v>
      </c>
      <c r="Z16" s="258">
        <v>17.693506849315099</v>
      </c>
      <c r="AA16" s="258">
        <v>25.361808219178101</v>
      </c>
      <c r="AB16" s="258">
        <v>24.080109589041101</v>
      </c>
      <c r="AC16" s="258">
        <v>33.1834153005465</v>
      </c>
      <c r="AD16" s="258">
        <v>29.0588767123288</v>
      </c>
      <c r="AE16" s="258">
        <v>22.63</v>
      </c>
      <c r="AF16" s="258">
        <v>25.680630136986299</v>
      </c>
      <c r="AG16" s="258">
        <v>29.2944808743169</v>
      </c>
      <c r="AH16" s="258">
        <v>18.489780821917801</v>
      </c>
      <c r="AI16" s="258">
        <v>20.994794520547899</v>
      </c>
      <c r="AJ16" s="258">
        <v>35.235479452054797</v>
      </c>
      <c r="AK16" s="258">
        <v>35.082114754098399</v>
      </c>
      <c r="AL16" s="258">
        <v>32.8783315068493</v>
      </c>
      <c r="AM16" s="258">
        <v>36.586775342465799</v>
      </c>
      <c r="AN16" s="258">
        <v>35.094019178082199</v>
      </c>
      <c r="AO16" s="258">
        <v>38.206355191256797</v>
      </c>
      <c r="AP16" s="258">
        <v>34.514298630136999</v>
      </c>
      <c r="AQ16" s="258">
        <v>37.703180821917798</v>
      </c>
      <c r="AR16" s="258">
        <v>42.515079452054799</v>
      </c>
      <c r="AS16" s="258">
        <v>45.140505464480903</v>
      </c>
      <c r="AT16" s="258">
        <v>43.523180821917798</v>
      </c>
      <c r="AU16" s="258">
        <v>45.034342465753397</v>
      </c>
      <c r="AV16" s="258">
        <v>42.2271671232877</v>
      </c>
      <c r="AW16" s="258">
        <v>39.984040983606597</v>
      </c>
      <c r="AX16" s="258">
        <v>45.204545205479498</v>
      </c>
      <c r="AY16" s="258">
        <v>40.863304109589002</v>
      </c>
      <c r="AZ16" s="258">
        <v>44.9022657534247</v>
      </c>
      <c r="BA16" s="258">
        <v>47.346346994535502</v>
      </c>
      <c r="BB16" s="258">
        <v>43.914049157907201</v>
      </c>
      <c r="BC16" s="258">
        <v>41.461270936752598</v>
      </c>
      <c r="BD16" s="258">
        <v>38.5246206719467</v>
      </c>
      <c r="BE16" s="259">
        <v>37.527709276663003</v>
      </c>
      <c r="BF16" s="260">
        <v>-2.58772540234159E-2</v>
      </c>
      <c r="BG16" s="260">
        <v>-1.21255017584869E-2</v>
      </c>
      <c r="BH16" s="260">
        <v>4.1203846610025799E-4</v>
      </c>
    </row>
    <row r="17" spans="1:60">
      <c r="A17" s="200" t="s">
        <v>265</v>
      </c>
      <c r="B17" s="258">
        <v>183.879953424658</v>
      </c>
      <c r="C17" s="258">
        <v>181.46939452054801</v>
      </c>
      <c r="D17" s="258">
        <v>185.728871232877</v>
      </c>
      <c r="E17" s="258">
        <v>201.425590163934</v>
      </c>
      <c r="F17" s="258">
        <v>200.370616438356</v>
      </c>
      <c r="G17" s="258">
        <v>209.87436438356201</v>
      </c>
      <c r="H17" s="258">
        <v>212.34175342465801</v>
      </c>
      <c r="I17" s="258">
        <v>230.821601092896</v>
      </c>
      <c r="J17" s="258">
        <v>257.25873972602699</v>
      </c>
      <c r="K17" s="258">
        <v>259.42460273972603</v>
      </c>
      <c r="L17" s="258">
        <v>275.921717808219</v>
      </c>
      <c r="M17" s="258">
        <v>280.30215027322402</v>
      </c>
      <c r="N17" s="258">
        <v>314.78855890411</v>
      </c>
      <c r="O17" s="258">
        <v>330.872369863014</v>
      </c>
      <c r="P17" s="258">
        <v>354.42964931506799</v>
      </c>
      <c r="Q17" s="258">
        <v>423.401349726776</v>
      </c>
      <c r="R17" s="258">
        <v>448.33816712328797</v>
      </c>
      <c r="S17" s="258">
        <v>444.53905753424698</v>
      </c>
      <c r="T17" s="258">
        <v>435.24065205479502</v>
      </c>
      <c r="U17" s="258">
        <v>408.38464754098402</v>
      </c>
      <c r="V17" s="258">
        <v>418.09434794520598</v>
      </c>
      <c r="W17" s="258">
        <v>435.20238904109601</v>
      </c>
      <c r="X17" s="258">
        <v>418.91504383561602</v>
      </c>
      <c r="Y17" s="258">
        <v>433.39150000000001</v>
      </c>
      <c r="Z17" s="258">
        <v>422.64955068493202</v>
      </c>
      <c r="AA17" s="258">
        <v>427.925079452055</v>
      </c>
      <c r="AB17" s="258">
        <v>412.72949315068502</v>
      </c>
      <c r="AC17" s="258">
        <v>488.09987704918001</v>
      </c>
      <c r="AD17" s="258">
        <v>450.239276712329</v>
      </c>
      <c r="AE17" s="258">
        <v>498.640684931507</v>
      </c>
      <c r="AF17" s="258">
        <v>484.03287671232903</v>
      </c>
      <c r="AG17" s="258">
        <v>403.33071038251398</v>
      </c>
      <c r="AH17" s="258">
        <v>432.10884931506899</v>
      </c>
      <c r="AI17" s="258">
        <v>474.196438356165</v>
      </c>
      <c r="AJ17" s="258">
        <v>550.03200000000004</v>
      </c>
      <c r="AK17" s="258">
        <v>565.30035519125704</v>
      </c>
      <c r="AL17" s="258">
        <v>605.71997260273997</v>
      </c>
      <c r="AM17" s="258">
        <v>654.71769863013697</v>
      </c>
      <c r="AN17" s="258">
        <v>600.78473972602706</v>
      </c>
      <c r="AO17" s="258">
        <v>613.473961748634</v>
      </c>
      <c r="AP17" s="258">
        <v>659.25728767123303</v>
      </c>
      <c r="AQ17" s="258">
        <v>648.99520547945201</v>
      </c>
      <c r="AR17" s="258">
        <v>695.84063013698596</v>
      </c>
      <c r="AS17" s="258">
        <v>692.11461748633894</v>
      </c>
      <c r="AT17" s="258">
        <v>705.68750684931501</v>
      </c>
      <c r="AU17" s="258">
        <v>739.29432876712303</v>
      </c>
      <c r="AV17" s="258">
        <v>720.63956164383603</v>
      </c>
      <c r="AW17" s="258">
        <v>784.80161202185798</v>
      </c>
      <c r="AX17" s="258">
        <v>834.85987747336299</v>
      </c>
      <c r="AY17" s="258">
        <v>746.40392497421396</v>
      </c>
      <c r="AZ17" s="258">
        <v>696.90165921106302</v>
      </c>
      <c r="BA17" s="258">
        <v>537.383707472276</v>
      </c>
      <c r="BB17" s="258">
        <v>492.82671569196202</v>
      </c>
      <c r="BC17" s="258">
        <v>409.78116698834401</v>
      </c>
      <c r="BD17" s="258">
        <v>295.88749041479201</v>
      </c>
      <c r="BE17" s="259">
        <v>241.64205038968799</v>
      </c>
      <c r="BF17" s="260">
        <v>-0.183331305926654</v>
      </c>
      <c r="BG17" s="260">
        <v>-8.3248946857334499E-2</v>
      </c>
      <c r="BH17" s="260">
        <v>2.65312809406686E-3</v>
      </c>
    </row>
    <row r="18" spans="1:60">
      <c r="A18" s="200" t="s">
        <v>189</v>
      </c>
      <c r="B18" s="258">
        <v>78.491295744266594</v>
      </c>
      <c r="C18" s="258">
        <v>79.329008211991294</v>
      </c>
      <c r="D18" s="258">
        <v>83.439596305912005</v>
      </c>
      <c r="E18" s="258">
        <v>84.877640089536101</v>
      </c>
      <c r="F18" s="258">
        <v>90.361136928606598</v>
      </c>
      <c r="G18" s="258">
        <v>93.457050853713994</v>
      </c>
      <c r="H18" s="258">
        <v>97.921516748601505</v>
      </c>
      <c r="I18" s="258">
        <v>106.334867372237</v>
      </c>
      <c r="J18" s="258">
        <v>111.782779567796</v>
      </c>
      <c r="K18" s="258">
        <v>113.465782619214</v>
      </c>
      <c r="L18" s="258">
        <v>125.989353271776</v>
      </c>
      <c r="M18" s="258">
        <v>128.708880878575</v>
      </c>
      <c r="N18" s="258">
        <v>130.954733629169</v>
      </c>
      <c r="O18" s="258">
        <v>132.733925034724</v>
      </c>
      <c r="P18" s="258">
        <v>132.692973738164</v>
      </c>
      <c r="Q18" s="258">
        <v>124.790054301448</v>
      </c>
      <c r="R18" s="258">
        <v>123.78891253972201</v>
      </c>
      <c r="S18" s="258">
        <v>123.614022826891</v>
      </c>
      <c r="T18" s="258">
        <v>121.971185301703</v>
      </c>
      <c r="U18" s="258">
        <v>119.066441992758</v>
      </c>
      <c r="V18" s="258">
        <v>120.63406458951999</v>
      </c>
      <c r="W18" s="258">
        <v>120.67895995719201</v>
      </c>
      <c r="X18" s="258">
        <v>129.637761419676</v>
      </c>
      <c r="Y18" s="258">
        <v>125.83854725751399</v>
      </c>
      <c r="Z18" s="258">
        <v>131.82882780821899</v>
      </c>
      <c r="AA18" s="258">
        <v>135.899542739726</v>
      </c>
      <c r="AB18" s="258">
        <v>147.942340958904</v>
      </c>
      <c r="AC18" s="258">
        <v>167.473835464481</v>
      </c>
      <c r="AD18" s="258">
        <v>179.65743328767101</v>
      </c>
      <c r="AE18" s="258">
        <v>197.050556575342</v>
      </c>
      <c r="AF18" s="258">
        <v>218.412720958904</v>
      </c>
      <c r="AG18" s="258">
        <v>212.59834994535501</v>
      </c>
      <c r="AH18" s="258">
        <v>231.30181616438401</v>
      </c>
      <c r="AI18" s="258">
        <v>264.79226657534201</v>
      </c>
      <c r="AJ18" s="258">
        <v>262.18619178082201</v>
      </c>
      <c r="AK18" s="258">
        <v>269.13085172677597</v>
      </c>
      <c r="AL18" s="258">
        <v>288.36790454246602</v>
      </c>
      <c r="AM18" s="258">
        <v>288.21338761643801</v>
      </c>
      <c r="AN18" s="258">
        <v>301.29639240651898</v>
      </c>
      <c r="AO18" s="258">
        <v>308.32674999348899</v>
      </c>
      <c r="AP18" s="258">
        <v>307.31387245334298</v>
      </c>
      <c r="AQ18" s="258">
        <v>323.76790025606999</v>
      </c>
      <c r="AR18" s="258">
        <v>343.40158502465903</v>
      </c>
      <c r="AS18" s="258">
        <v>342.77402386837599</v>
      </c>
      <c r="AT18" s="258">
        <v>341.901022588194</v>
      </c>
      <c r="AU18" s="258">
        <v>346.72947805474098</v>
      </c>
      <c r="AV18" s="258">
        <v>367.49774058046802</v>
      </c>
      <c r="AW18" s="258">
        <v>369.16947076675802</v>
      </c>
      <c r="AX18" s="258">
        <v>372.58527281103301</v>
      </c>
      <c r="AY18" s="258">
        <v>387.55117878929502</v>
      </c>
      <c r="AZ18" s="258">
        <v>419.77625708077397</v>
      </c>
      <c r="BA18" s="258">
        <v>434.86745352165002</v>
      </c>
      <c r="BB18" s="258">
        <v>444.224628017501</v>
      </c>
      <c r="BC18" s="258">
        <v>439.16294338527302</v>
      </c>
      <c r="BD18" s="258">
        <v>472.833977456215</v>
      </c>
      <c r="BE18" s="259">
        <v>410.09315923148301</v>
      </c>
      <c r="BF18" s="260">
        <v>-0.132691010409764</v>
      </c>
      <c r="BG18" s="260">
        <v>3.2953633691828098E-2</v>
      </c>
      <c r="BH18" s="260">
        <v>4.5026504293729204E-3</v>
      </c>
    </row>
    <row r="19" spans="1:60">
      <c r="A19" s="200" t="s">
        <v>266</v>
      </c>
      <c r="B19" s="258">
        <v>371.588313408631</v>
      </c>
      <c r="C19" s="258">
        <v>384.331532845727</v>
      </c>
      <c r="D19" s="258">
        <v>400.23645336410999</v>
      </c>
      <c r="E19" s="258">
        <v>407.89561549853198</v>
      </c>
      <c r="F19" s="258">
        <v>420.336301231699</v>
      </c>
      <c r="G19" s="258">
        <v>473.89026099248798</v>
      </c>
      <c r="H19" s="258">
        <v>484.63456629145702</v>
      </c>
      <c r="I19" s="258">
        <v>516.37607939399004</v>
      </c>
      <c r="J19" s="258">
        <v>557.00261582474502</v>
      </c>
      <c r="K19" s="258">
        <v>554.97188117428504</v>
      </c>
      <c r="L19" s="258">
        <v>541.52155218752296</v>
      </c>
      <c r="M19" s="258">
        <v>548.99864939878</v>
      </c>
      <c r="N19" s="258">
        <v>579.28978024277399</v>
      </c>
      <c r="O19" s="258">
        <v>593.03371252353304</v>
      </c>
      <c r="P19" s="258">
        <v>611.50364911214001</v>
      </c>
      <c r="Q19" s="258">
        <v>695.08956506313302</v>
      </c>
      <c r="R19" s="258">
        <v>700.11607941721002</v>
      </c>
      <c r="S19" s="258">
        <v>611.65694219583099</v>
      </c>
      <c r="T19" s="258">
        <v>586.42403283532406</v>
      </c>
      <c r="U19" s="258">
        <v>621.74514655788903</v>
      </c>
      <c r="V19" s="258">
        <v>586.41152523364804</v>
      </c>
      <c r="W19" s="258">
        <v>575.62312224824996</v>
      </c>
      <c r="X19" s="258">
        <v>595.83239201265303</v>
      </c>
      <c r="Y19" s="258">
        <v>601.18495064077797</v>
      </c>
      <c r="Z19" s="258">
        <v>634.83213431057095</v>
      </c>
      <c r="AA19" s="258">
        <v>628.60200651775097</v>
      </c>
      <c r="AB19" s="258">
        <v>616.45202951849001</v>
      </c>
      <c r="AC19" s="258">
        <v>575.03514604933503</v>
      </c>
      <c r="AD19" s="258">
        <v>572.42690723650105</v>
      </c>
      <c r="AE19" s="258">
        <v>603.38802590565297</v>
      </c>
      <c r="AF19" s="258">
        <v>608.72765021424004</v>
      </c>
      <c r="AG19" s="258">
        <v>630.44854158935698</v>
      </c>
      <c r="AH19" s="258">
        <v>671.66235716331698</v>
      </c>
      <c r="AI19" s="258">
        <v>693.53324723051605</v>
      </c>
      <c r="AJ19" s="258">
        <v>668.99540702559102</v>
      </c>
      <c r="AK19" s="258">
        <v>752.35944872788195</v>
      </c>
      <c r="AL19" s="258">
        <v>756.07415114312096</v>
      </c>
      <c r="AM19" s="258">
        <v>762.16872433492802</v>
      </c>
      <c r="AN19" s="258">
        <v>753.06726785814601</v>
      </c>
      <c r="AO19" s="258">
        <v>748.15286527778096</v>
      </c>
      <c r="AP19" s="258">
        <v>754.35566942932303</v>
      </c>
      <c r="AQ19" s="258">
        <v>752.97590441115801</v>
      </c>
      <c r="AR19" s="258">
        <v>719.17567096992002</v>
      </c>
      <c r="AS19" s="258">
        <v>692.72244891950504</v>
      </c>
      <c r="AT19" s="258">
        <v>654.393194509208</v>
      </c>
      <c r="AU19" s="258">
        <v>642.76346667700204</v>
      </c>
      <c r="AV19" s="258">
        <v>647.52636857665004</v>
      </c>
      <c r="AW19" s="258">
        <v>627.91108675307805</v>
      </c>
      <c r="AX19" s="258">
        <v>601.66587726694195</v>
      </c>
      <c r="AY19" s="258">
        <v>590.44472546983195</v>
      </c>
      <c r="AZ19" s="258">
        <v>614.41327957844601</v>
      </c>
      <c r="BA19" s="258">
        <v>634.69883424287195</v>
      </c>
      <c r="BB19" s="258">
        <v>622.10978875662897</v>
      </c>
      <c r="BC19" s="258">
        <v>633.53743219265095</v>
      </c>
      <c r="BD19" s="258">
        <v>618.83321699637997</v>
      </c>
      <c r="BE19" s="259">
        <v>535.04763094796999</v>
      </c>
      <c r="BF19" s="260">
        <v>-0.13539283888973999</v>
      </c>
      <c r="BG19" s="260">
        <v>-5.5716791676948497E-3</v>
      </c>
      <c r="BH19" s="260">
        <v>5.8745979809504099E-3</v>
      </c>
    </row>
    <row r="20" spans="1:60">
      <c r="A20" s="200" t="s">
        <v>267</v>
      </c>
      <c r="B20" s="258">
        <v>45.8501874486765</v>
      </c>
      <c r="C20" s="258">
        <v>47.317804699567603</v>
      </c>
      <c r="D20" s="258">
        <v>50.610742422803803</v>
      </c>
      <c r="E20" s="258">
        <v>52.149945604791398</v>
      </c>
      <c r="F20" s="258">
        <v>56.1070922574756</v>
      </c>
      <c r="G20" s="258">
        <v>58.368420988893398</v>
      </c>
      <c r="H20" s="258">
        <v>62.9787447299205</v>
      </c>
      <c r="I20" s="258">
        <v>73.315660484688294</v>
      </c>
      <c r="J20" s="258">
        <v>74.052747183510206</v>
      </c>
      <c r="K20" s="258">
        <v>65.954313944264001</v>
      </c>
      <c r="L20" s="258">
        <v>75.476937801971005</v>
      </c>
      <c r="M20" s="258">
        <v>76.921033278032496</v>
      </c>
      <c r="N20" s="258">
        <v>81.485595330569495</v>
      </c>
      <c r="O20" s="258">
        <v>92.300470447879604</v>
      </c>
      <c r="P20" s="258">
        <v>97.190152908262803</v>
      </c>
      <c r="Q20" s="258">
        <v>94.511313648452699</v>
      </c>
      <c r="R20" s="258">
        <v>91.218996484756204</v>
      </c>
      <c r="S20" s="258">
        <v>85.846904507318101</v>
      </c>
      <c r="T20" s="258">
        <v>74.827820708516299</v>
      </c>
      <c r="U20" s="258">
        <v>74.848485345580102</v>
      </c>
      <c r="V20" s="258">
        <v>81.633513051132496</v>
      </c>
      <c r="W20" s="258">
        <v>81.164902995954094</v>
      </c>
      <c r="X20" s="258">
        <v>83.603075337279407</v>
      </c>
      <c r="Y20" s="258">
        <v>91.039348028519001</v>
      </c>
      <c r="Z20" s="258">
        <v>91.758229787610404</v>
      </c>
      <c r="AA20" s="258">
        <v>87.605812121497294</v>
      </c>
      <c r="AB20" s="258">
        <v>91.001297410280998</v>
      </c>
      <c r="AC20" s="258">
        <v>94.904239720360593</v>
      </c>
      <c r="AD20" s="258">
        <v>99.192894232402793</v>
      </c>
      <c r="AE20" s="258">
        <v>109.46771125396999</v>
      </c>
      <c r="AF20" s="258">
        <v>123.51120859432299</v>
      </c>
      <c r="AG20" s="258">
        <v>127.575034210913</v>
      </c>
      <c r="AH20" s="258">
        <v>130.27903518890301</v>
      </c>
      <c r="AI20" s="258">
        <v>133.50138561807699</v>
      </c>
      <c r="AJ20" s="258">
        <v>144.24832342015401</v>
      </c>
      <c r="AK20" s="258">
        <v>123.44561773470301</v>
      </c>
      <c r="AL20" s="258">
        <v>120.755852628423</v>
      </c>
      <c r="AM20" s="258">
        <v>119.721145718476</v>
      </c>
      <c r="AN20" s="258">
        <v>127.36936309062899</v>
      </c>
      <c r="AO20" s="258">
        <v>136.95167457055399</v>
      </c>
      <c r="AP20" s="258">
        <v>135.35159904335501</v>
      </c>
      <c r="AQ20" s="258">
        <v>134.97855452691201</v>
      </c>
      <c r="AR20" s="258">
        <v>145.93224160760701</v>
      </c>
      <c r="AS20" s="258">
        <v>160.95565809422999</v>
      </c>
      <c r="AT20" s="258">
        <v>172.69261729875399</v>
      </c>
      <c r="AU20" s="258">
        <v>185.26074349844501</v>
      </c>
      <c r="AV20" s="258">
        <v>188.94043378597601</v>
      </c>
      <c r="AW20" s="258">
        <v>195.47584971088199</v>
      </c>
      <c r="AX20" s="258">
        <v>197.50190515131399</v>
      </c>
      <c r="AY20" s="258">
        <v>198.99100987502601</v>
      </c>
      <c r="AZ20" s="258">
        <v>207.94841288152901</v>
      </c>
      <c r="BA20" s="258">
        <v>217.90458525314401</v>
      </c>
      <c r="BB20" s="258">
        <v>226.793764918401</v>
      </c>
      <c r="BC20" s="258">
        <v>237.17559051119599</v>
      </c>
      <c r="BD20" s="258">
        <v>239.140017296558</v>
      </c>
      <c r="BE20" s="259">
        <v>205.752114394172</v>
      </c>
      <c r="BF20" s="260">
        <v>-0.13961654464957901</v>
      </c>
      <c r="BG20" s="260">
        <v>3.3089264344276802E-2</v>
      </c>
      <c r="BH20" s="260">
        <v>2.2590716898507699E-3</v>
      </c>
    </row>
    <row r="21" spans="1:60">
      <c r="A21" s="209" t="s">
        <v>268</v>
      </c>
      <c r="B21" s="261">
        <v>1716.34200725453</v>
      </c>
      <c r="C21" s="261">
        <v>1812.10567803556</v>
      </c>
      <c r="D21" s="261">
        <v>1871.0997470602799</v>
      </c>
      <c r="E21" s="261">
        <v>1993.0725946938101</v>
      </c>
      <c r="F21" s="261">
        <v>2085.4133228965302</v>
      </c>
      <c r="G21" s="261">
        <v>2198.7060484952499</v>
      </c>
      <c r="H21" s="261">
        <v>2324.0235927325398</v>
      </c>
      <c r="I21" s="261">
        <v>2509.79050613255</v>
      </c>
      <c r="J21" s="261">
        <v>2746.9729950871401</v>
      </c>
      <c r="K21" s="261">
        <v>2829.49146075096</v>
      </c>
      <c r="L21" s="261">
        <v>2831.8083205586099</v>
      </c>
      <c r="M21" s="261">
        <v>2953.0817777280699</v>
      </c>
      <c r="N21" s="261">
        <v>3093.94199111432</v>
      </c>
      <c r="O21" s="261">
        <v>3234.2470344294202</v>
      </c>
      <c r="P21" s="261">
        <v>3393.3367103587898</v>
      </c>
      <c r="Q21" s="261">
        <v>3464.56085580429</v>
      </c>
      <c r="R21" s="261">
        <v>3439.3037388323601</v>
      </c>
      <c r="S21" s="261">
        <v>3365.9421507627098</v>
      </c>
      <c r="T21" s="261">
        <v>3280.37619696506</v>
      </c>
      <c r="U21" s="261">
        <v>3303.20201264671</v>
      </c>
      <c r="V21" s="261">
        <v>3324.07415326207</v>
      </c>
      <c r="W21" s="261">
        <v>3535.26555118642</v>
      </c>
      <c r="X21" s="261">
        <v>3637.5766492932999</v>
      </c>
      <c r="Y21" s="261">
        <v>3722.4310062041</v>
      </c>
      <c r="Z21" s="261">
        <v>3752.9902529351002</v>
      </c>
      <c r="AA21" s="261">
        <v>3716.4120234541601</v>
      </c>
      <c r="AB21" s="261">
        <v>3769.61772170636</v>
      </c>
      <c r="AC21" s="261">
        <v>3975.75951234994</v>
      </c>
      <c r="AD21" s="261">
        <v>4047.6535757906199</v>
      </c>
      <c r="AE21" s="261">
        <v>4321.0281053586295</v>
      </c>
      <c r="AF21" s="261">
        <v>4471.8362348219198</v>
      </c>
      <c r="AG21" s="261">
        <v>4549.9740467013098</v>
      </c>
      <c r="AH21" s="261">
        <v>4828.8310406486498</v>
      </c>
      <c r="AI21" s="261">
        <v>5011.93004038038</v>
      </c>
      <c r="AJ21" s="261">
        <v>5100.2284956919502</v>
      </c>
      <c r="AK21" s="261">
        <v>5038.3513869627004</v>
      </c>
      <c r="AL21" s="261">
        <v>5071.2057854016202</v>
      </c>
      <c r="AM21" s="261">
        <v>5092.4785752103899</v>
      </c>
      <c r="AN21" s="261">
        <v>4994.64473647879</v>
      </c>
      <c r="AO21" s="261">
        <v>5164.3833357105896</v>
      </c>
      <c r="AP21" s="261">
        <v>5322.71704070549</v>
      </c>
      <c r="AQ21" s="261">
        <v>5414.1012313791998</v>
      </c>
      <c r="AR21" s="261">
        <v>5771.2589381738899</v>
      </c>
      <c r="AS21" s="261">
        <v>5988.8329878342902</v>
      </c>
      <c r="AT21" s="261">
        <v>5974.7463708322903</v>
      </c>
      <c r="AU21" s="261">
        <v>6293.9731502421</v>
      </c>
      <c r="AV21" s="261">
        <v>6516.8663480083897</v>
      </c>
      <c r="AW21" s="261">
        <v>6695.0061976116804</v>
      </c>
      <c r="AX21" s="261">
        <v>7000.2924013739403</v>
      </c>
      <c r="AY21" s="261">
        <v>7038.8954893461996</v>
      </c>
      <c r="AZ21" s="261">
        <v>7033.6758359342703</v>
      </c>
      <c r="BA21" s="261">
        <v>6754.96033674716</v>
      </c>
      <c r="BB21" s="261">
        <v>6772.6686889683697</v>
      </c>
      <c r="BC21" s="261">
        <v>6722.6428916637797</v>
      </c>
      <c r="BD21" s="261">
        <v>6681.9876800280099</v>
      </c>
      <c r="BE21" s="261">
        <v>6037.5268444638596</v>
      </c>
      <c r="BF21" s="262">
        <v>-9.6447474378081002E-2</v>
      </c>
      <c r="BG21" s="262">
        <v>1.12501979776614E-2</v>
      </c>
      <c r="BH21" s="262">
        <v>6.62895057540593E-2</v>
      </c>
    </row>
    <row r="22" spans="1:60">
      <c r="B22" s="258"/>
      <c r="C22" s="258"/>
      <c r="D22" s="258"/>
      <c r="E22" s="258"/>
      <c r="F22" s="258"/>
      <c r="G22" s="258"/>
      <c r="H22" s="258"/>
      <c r="I22" s="258"/>
      <c r="J22" s="258"/>
      <c r="K22" s="258"/>
      <c r="L22" s="258"/>
      <c r="M22" s="258"/>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258"/>
      <c r="AP22" s="258"/>
      <c r="AQ22" s="258"/>
      <c r="AR22" s="258"/>
      <c r="AS22" s="258"/>
      <c r="AT22" s="258"/>
      <c r="AU22" s="258"/>
      <c r="AV22" s="258"/>
      <c r="AW22" s="258"/>
      <c r="AX22" s="258"/>
      <c r="AY22" s="258"/>
      <c r="AZ22" s="258"/>
      <c r="BA22" s="258"/>
      <c r="BB22" s="258"/>
      <c r="BC22" s="258"/>
      <c r="BD22" s="258"/>
      <c r="BE22" s="259"/>
      <c r="BF22" s="260"/>
      <c r="BG22" s="260"/>
      <c r="BH22" s="260"/>
    </row>
    <row r="23" spans="1:60">
      <c r="A23" s="200" t="s">
        <v>269</v>
      </c>
      <c r="B23" s="258">
        <v>106.652849315068</v>
      </c>
      <c r="C23" s="258">
        <v>118.205780821918</v>
      </c>
      <c r="D23" s="258">
        <v>125.648575342466</v>
      </c>
      <c r="E23" s="258">
        <v>144.32103825136599</v>
      </c>
      <c r="F23" s="258">
        <v>158.68693150684899</v>
      </c>
      <c r="G23" s="258">
        <v>175.70780821917799</v>
      </c>
      <c r="H23" s="258">
        <v>196.213232876712</v>
      </c>
      <c r="I23" s="258">
        <v>211.85945355191299</v>
      </c>
      <c r="J23" s="258">
        <v>230.39624657534199</v>
      </c>
      <c r="K23" s="258">
        <v>207.130712328767</v>
      </c>
      <c r="L23" s="258">
        <v>209.78019178082201</v>
      </c>
      <c r="M23" s="258">
        <v>225.92573770491799</v>
      </c>
      <c r="N23" s="258">
        <v>218.233561643836</v>
      </c>
      <c r="O23" s="258">
        <v>236.522438356164</v>
      </c>
      <c r="P23" s="258">
        <v>246.07772602739701</v>
      </c>
      <c r="Q23" s="258">
        <v>240.05751366120199</v>
      </c>
      <c r="R23" s="258">
        <v>219.21665753424699</v>
      </c>
      <c r="S23" s="258">
        <v>208.701726027397</v>
      </c>
      <c r="T23" s="258">
        <v>204.02805479452101</v>
      </c>
      <c r="U23" s="258">
        <v>198.308360655738</v>
      </c>
      <c r="V23" s="258">
        <v>200.057890410959</v>
      </c>
      <c r="W23" s="258">
        <v>210.22112328767099</v>
      </c>
      <c r="X23" s="258">
        <v>216.68536986301399</v>
      </c>
      <c r="Y23" s="258">
        <v>215.316994535519</v>
      </c>
      <c r="Z23" s="258">
        <v>213.578849315068</v>
      </c>
      <c r="AA23" s="258">
        <v>221.99849424668301</v>
      </c>
      <c r="AB23" s="258">
        <v>240.048281104197</v>
      </c>
      <c r="AC23" s="258">
        <v>233.34608842255</v>
      </c>
      <c r="AD23" s="258">
        <v>235.89036653104901</v>
      </c>
      <c r="AE23" s="258">
        <v>233.396111022621</v>
      </c>
      <c r="AF23" s="258">
        <v>231.582850506645</v>
      </c>
      <c r="AG23" s="258">
        <v>238.99925233487599</v>
      </c>
      <c r="AH23" s="258">
        <v>244.03286695476501</v>
      </c>
      <c r="AI23" s="258">
        <v>252.80803680058199</v>
      </c>
      <c r="AJ23" s="258">
        <v>249.015275906802</v>
      </c>
      <c r="AK23" s="258">
        <v>242.28300200517501</v>
      </c>
      <c r="AL23" s="258">
        <v>262.62524243784202</v>
      </c>
      <c r="AM23" s="258">
        <v>268.87806959577102</v>
      </c>
      <c r="AN23" s="258">
        <v>290.81638019174301</v>
      </c>
      <c r="AO23" s="258">
        <v>282.50496961157199</v>
      </c>
      <c r="AP23" s="258">
        <v>282.51148767089802</v>
      </c>
      <c r="AQ23" s="258">
        <v>287.35886251605302</v>
      </c>
      <c r="AR23" s="258">
        <v>271.70381359995702</v>
      </c>
      <c r="AS23" s="258">
        <v>270.89766982840803</v>
      </c>
      <c r="AT23" s="258">
        <v>260.81819994812201</v>
      </c>
      <c r="AU23" s="258">
        <v>273.45833619691803</v>
      </c>
      <c r="AV23" s="258">
        <v>256.46429208280699</v>
      </c>
      <c r="AW23" s="258">
        <v>256.12589913159002</v>
      </c>
      <c r="AX23" s="258">
        <v>262.70243095935899</v>
      </c>
      <c r="AY23" s="258">
        <v>254.883226850894</v>
      </c>
      <c r="AZ23" s="258">
        <v>256.43770759637198</v>
      </c>
      <c r="BA23" s="258">
        <v>261.4418174068</v>
      </c>
      <c r="BB23" s="258">
        <v>263.45901407100502</v>
      </c>
      <c r="BC23" s="258">
        <v>267.047800387628</v>
      </c>
      <c r="BD23" s="258">
        <v>277.17315821408801</v>
      </c>
      <c r="BE23" s="259">
        <v>240.41046123384501</v>
      </c>
      <c r="BF23" s="260">
        <v>-0.13263440521122699</v>
      </c>
      <c r="BG23" s="260">
        <v>6.1004140036215997E-3</v>
      </c>
      <c r="BH23" s="260">
        <v>2.6396057630634399E-3</v>
      </c>
    </row>
    <row r="24" spans="1:60">
      <c r="A24" s="200" t="s">
        <v>270</v>
      </c>
      <c r="B24" s="258">
        <v>312.11271232876697</v>
      </c>
      <c r="C24" s="258">
        <v>318.66810958904102</v>
      </c>
      <c r="D24" s="258">
        <v>350.39512328767103</v>
      </c>
      <c r="E24" s="258">
        <v>405.103387978142</v>
      </c>
      <c r="F24" s="258">
        <v>468.287863013699</v>
      </c>
      <c r="G24" s="258">
        <v>511.70936986301399</v>
      </c>
      <c r="H24" s="258">
        <v>525.20786301369901</v>
      </c>
      <c r="I24" s="258">
        <v>566.88540983606595</v>
      </c>
      <c r="J24" s="258">
        <v>597.89550684931498</v>
      </c>
      <c r="K24" s="258">
        <v>529.36005479452103</v>
      </c>
      <c r="L24" s="258">
        <v>503.76594520548002</v>
      </c>
      <c r="M24" s="258">
        <v>523.61789617486295</v>
      </c>
      <c r="N24" s="258">
        <v>516.77695890410996</v>
      </c>
      <c r="O24" s="258">
        <v>551.439726027397</v>
      </c>
      <c r="P24" s="258">
        <v>550.65909589041098</v>
      </c>
      <c r="Q24" s="258">
        <v>505.61658469945399</v>
      </c>
      <c r="R24" s="258">
        <v>465.80931506849299</v>
      </c>
      <c r="S24" s="258">
        <v>441.183232876712</v>
      </c>
      <c r="T24" s="258">
        <v>403.85608219178101</v>
      </c>
      <c r="U24" s="258">
        <v>392.45442622950799</v>
      </c>
      <c r="V24" s="258">
        <v>400.18783561643801</v>
      </c>
      <c r="W24" s="258">
        <v>449.96835616438398</v>
      </c>
      <c r="X24" s="258">
        <v>454.61309589041099</v>
      </c>
      <c r="Y24" s="258">
        <v>466.331338797814</v>
      </c>
      <c r="Z24" s="258">
        <v>459.99227397260302</v>
      </c>
      <c r="AA24" s="258">
        <v>473.07283647546399</v>
      </c>
      <c r="AB24" s="258">
        <v>506.90282156162999</v>
      </c>
      <c r="AC24" s="258">
        <v>517.25916035145406</v>
      </c>
      <c r="AD24" s="258">
        <v>509.20888886220501</v>
      </c>
      <c r="AE24" s="258">
        <v>559.547581709979</v>
      </c>
      <c r="AF24" s="258">
        <v>559.48058928168302</v>
      </c>
      <c r="AG24" s="258">
        <v>602.48086020188305</v>
      </c>
      <c r="AH24" s="258">
        <v>618.08738586413403</v>
      </c>
      <c r="AI24" s="258">
        <v>625.70786097182304</v>
      </c>
      <c r="AJ24" s="258">
        <v>606.55770283905497</v>
      </c>
      <c r="AK24" s="258">
        <v>615.86532131815204</v>
      </c>
      <c r="AL24" s="258">
        <v>625.87237593616896</v>
      </c>
      <c r="AM24" s="258">
        <v>625.32498467427104</v>
      </c>
      <c r="AN24" s="258">
        <v>656.524325882624</v>
      </c>
      <c r="AO24" s="258">
        <v>661.99584036461704</v>
      </c>
      <c r="AP24" s="258">
        <v>661.00921790541099</v>
      </c>
      <c r="AQ24" s="258">
        <v>655.676599355907</v>
      </c>
      <c r="AR24" s="258">
        <v>660.97285406146602</v>
      </c>
      <c r="AS24" s="258">
        <v>695.38380521908505</v>
      </c>
      <c r="AT24" s="258">
        <v>642.68970271566502</v>
      </c>
      <c r="AU24" s="258">
        <v>671.05116369099801</v>
      </c>
      <c r="AV24" s="258">
        <v>632.21276182315103</v>
      </c>
      <c r="AW24" s="258">
        <v>610.54852601680602</v>
      </c>
      <c r="AX24" s="258">
        <v>632.54301854709104</v>
      </c>
      <c r="AY24" s="258">
        <v>629.21819608863404</v>
      </c>
      <c r="AZ24" s="258">
        <v>645.96469296899602</v>
      </c>
      <c r="BA24" s="258">
        <v>653.82119507677601</v>
      </c>
      <c r="BB24" s="258">
        <v>663.95442431361801</v>
      </c>
      <c r="BC24" s="258">
        <v>703.25524280254899</v>
      </c>
      <c r="BD24" s="258">
        <v>661.52784501369899</v>
      </c>
      <c r="BE24" s="259">
        <v>489.82075902916699</v>
      </c>
      <c r="BF24" s="260">
        <v>-0.25956138850206001</v>
      </c>
      <c r="BG24" s="260">
        <v>2.8931818036514998E-3</v>
      </c>
      <c r="BH24" s="260">
        <v>5.3780259468155E-3</v>
      </c>
    </row>
    <row r="25" spans="1:60">
      <c r="A25" s="200" t="s">
        <v>271</v>
      </c>
      <c r="B25" s="258">
        <v>71.220958904109594</v>
      </c>
      <c r="C25" s="258">
        <v>81.128657534246599</v>
      </c>
      <c r="D25" s="258">
        <v>101.827369863014</v>
      </c>
      <c r="E25" s="258">
        <v>120.457158469945</v>
      </c>
      <c r="F25" s="258">
        <v>148.47169863013701</v>
      </c>
      <c r="G25" s="258">
        <v>172.55287671232901</v>
      </c>
      <c r="H25" s="258">
        <v>189.46882191780799</v>
      </c>
      <c r="I25" s="258">
        <v>196.51065573770501</v>
      </c>
      <c r="J25" s="258">
        <v>207.97816438356199</v>
      </c>
      <c r="K25" s="258">
        <v>216.24175342465799</v>
      </c>
      <c r="L25" s="258">
        <v>229.28246575342499</v>
      </c>
      <c r="M25" s="258">
        <v>238.03202185792301</v>
      </c>
      <c r="N25" s="258">
        <v>248.33775342465799</v>
      </c>
      <c r="O25" s="258">
        <v>255.434191780822</v>
      </c>
      <c r="P25" s="258">
        <v>262.834301369863</v>
      </c>
      <c r="Q25" s="258">
        <v>271.335655737705</v>
      </c>
      <c r="R25" s="258">
        <v>242.990136986301</v>
      </c>
      <c r="S25" s="258">
        <v>236.08027397260301</v>
      </c>
      <c r="T25" s="258">
        <v>229.24799999999999</v>
      </c>
      <c r="U25" s="258">
        <v>220.34450819672099</v>
      </c>
      <c r="V25" s="258">
        <v>201.853123287671</v>
      </c>
      <c r="W25" s="258">
        <v>212.82693150684901</v>
      </c>
      <c r="X25" s="258">
        <v>204.88350684931501</v>
      </c>
      <c r="Y25" s="258">
        <v>216.95639344262301</v>
      </c>
      <c r="Z25" s="258">
        <v>212.913068493151</v>
      </c>
      <c r="AA25" s="258">
        <v>196.62553275999301</v>
      </c>
      <c r="AB25" s="258">
        <v>128.71288305037001</v>
      </c>
      <c r="AC25" s="258">
        <v>116.149325609885</v>
      </c>
      <c r="AD25" s="258">
        <v>126.94406383441201</v>
      </c>
      <c r="AE25" s="258">
        <v>119.806960300393</v>
      </c>
      <c r="AF25" s="258">
        <v>124.168401919012</v>
      </c>
      <c r="AG25" s="258">
        <v>115.26239847026901</v>
      </c>
      <c r="AH25" s="258">
        <v>91.919783788393602</v>
      </c>
      <c r="AI25" s="258">
        <v>97.481786523688299</v>
      </c>
      <c r="AJ25" s="258">
        <v>88.5018038572546</v>
      </c>
      <c r="AK25" s="258">
        <v>89.353150425478404</v>
      </c>
      <c r="AL25" s="258">
        <v>93.298844777564497</v>
      </c>
      <c r="AM25" s="258">
        <v>96.123062744140597</v>
      </c>
      <c r="AN25" s="258">
        <v>104.641461255217</v>
      </c>
      <c r="AO25" s="258">
        <v>101.57842609343</v>
      </c>
      <c r="AP25" s="258">
        <v>110.718926189266</v>
      </c>
      <c r="AQ25" s="258">
        <v>112.09983496846201</v>
      </c>
      <c r="AR25" s="258">
        <v>110.90937539401099</v>
      </c>
      <c r="AS25" s="258">
        <v>106.356470883814</v>
      </c>
      <c r="AT25" s="258">
        <v>95.232831273928099</v>
      </c>
      <c r="AU25" s="258">
        <v>84.855950601603894</v>
      </c>
      <c r="AV25" s="258">
        <v>80.809562646421696</v>
      </c>
      <c r="AW25" s="258">
        <v>84.898032165329298</v>
      </c>
      <c r="AX25" s="258">
        <v>79.831035259821604</v>
      </c>
      <c r="AY25" s="258">
        <v>86.302010181322501</v>
      </c>
      <c r="AZ25" s="258">
        <v>97.075334791888906</v>
      </c>
      <c r="BA25" s="258">
        <v>98.470570006083904</v>
      </c>
      <c r="BB25" s="258">
        <v>102.660605177767</v>
      </c>
      <c r="BC25" s="258">
        <v>102.284685580757</v>
      </c>
      <c r="BD25" s="258">
        <v>106.34656430136999</v>
      </c>
      <c r="BE25" s="259">
        <v>95.608121517775004</v>
      </c>
      <c r="BF25" s="260">
        <v>-0.100975925777571</v>
      </c>
      <c r="BG25" s="260">
        <v>1.10989904902585E-2</v>
      </c>
      <c r="BH25" s="260">
        <v>1.04973696759607E-3</v>
      </c>
    </row>
    <row r="26" spans="1:60">
      <c r="A26" s="200" t="s">
        <v>272</v>
      </c>
      <c r="B26" s="258" t="s">
        <v>273</v>
      </c>
      <c r="C26" s="258" t="s">
        <v>273</v>
      </c>
      <c r="D26" s="258" t="s">
        <v>273</v>
      </c>
      <c r="E26" s="258" t="s">
        <v>273</v>
      </c>
      <c r="F26" s="258" t="s">
        <v>273</v>
      </c>
      <c r="G26" s="258" t="s">
        <v>273</v>
      </c>
      <c r="H26" s="258" t="s">
        <v>273</v>
      </c>
      <c r="I26" s="258" t="s">
        <v>273</v>
      </c>
      <c r="J26" s="258" t="s">
        <v>273</v>
      </c>
      <c r="K26" s="258" t="s">
        <v>273</v>
      </c>
      <c r="L26" s="258" t="s">
        <v>273</v>
      </c>
      <c r="M26" s="258" t="s">
        <v>273</v>
      </c>
      <c r="N26" s="258" t="s">
        <v>273</v>
      </c>
      <c r="O26" s="258" t="s">
        <v>273</v>
      </c>
      <c r="P26" s="258" t="s">
        <v>273</v>
      </c>
      <c r="Q26" s="258" t="s">
        <v>273</v>
      </c>
      <c r="R26" s="258" t="s">
        <v>273</v>
      </c>
      <c r="S26" s="258" t="s">
        <v>273</v>
      </c>
      <c r="T26" s="258" t="s">
        <v>273</v>
      </c>
      <c r="U26" s="258" t="s">
        <v>273</v>
      </c>
      <c r="V26" s="258" t="s">
        <v>273</v>
      </c>
      <c r="W26" s="258" t="s">
        <v>273</v>
      </c>
      <c r="X26" s="258" t="s">
        <v>273</v>
      </c>
      <c r="Y26" s="258" t="s">
        <v>273</v>
      </c>
      <c r="Z26" s="258" t="s">
        <v>273</v>
      </c>
      <c r="AA26" s="258">
        <v>91.962931506849301</v>
      </c>
      <c r="AB26" s="258">
        <v>65.771342465753406</v>
      </c>
      <c r="AC26" s="258">
        <v>65.591639344262305</v>
      </c>
      <c r="AD26" s="258">
        <v>69.642630136986298</v>
      </c>
      <c r="AE26" s="258">
        <v>72.352493150685007</v>
      </c>
      <c r="AF26" s="258">
        <v>79.593232876712307</v>
      </c>
      <c r="AG26" s="258">
        <v>75.183989071038297</v>
      </c>
      <c r="AH26" s="258">
        <v>80.479287671232896</v>
      </c>
      <c r="AI26" s="258">
        <v>89.944246575342504</v>
      </c>
      <c r="AJ26" s="258">
        <v>88.950109589041105</v>
      </c>
      <c r="AK26" s="258">
        <v>79.551448087431694</v>
      </c>
      <c r="AL26" s="258">
        <v>80.823013698630106</v>
      </c>
      <c r="AM26" s="258">
        <v>84.607287671232896</v>
      </c>
      <c r="AN26" s="258">
        <v>93.128767123287702</v>
      </c>
      <c r="AO26" s="258">
        <v>88.030445355191205</v>
      </c>
      <c r="AP26" s="258">
        <v>91.440594520548004</v>
      </c>
      <c r="AQ26" s="258">
        <v>93.163052054794505</v>
      </c>
      <c r="AR26" s="258">
        <v>95.404558880792806</v>
      </c>
      <c r="AS26" s="258">
        <v>90.907344508284595</v>
      </c>
      <c r="AT26" s="258">
        <v>88.924380037335297</v>
      </c>
      <c r="AU26" s="258">
        <v>76.337936986301401</v>
      </c>
      <c r="AV26" s="258">
        <v>72.563054794520596</v>
      </c>
      <c r="AW26" s="258">
        <v>65.626437158469898</v>
      </c>
      <c r="AX26" s="258">
        <v>63.752630136986298</v>
      </c>
      <c r="AY26" s="258">
        <v>66.052800000000005</v>
      </c>
      <c r="AZ26" s="258">
        <v>68.436400000000006</v>
      </c>
      <c r="BA26" s="258">
        <v>68.232519125683098</v>
      </c>
      <c r="BB26" s="258">
        <v>72.914295890410997</v>
      </c>
      <c r="BC26" s="258">
        <v>71.353775342465795</v>
      </c>
      <c r="BD26" s="258">
        <v>70.5344349589041</v>
      </c>
      <c r="BE26" s="259">
        <v>63.1535258236121</v>
      </c>
      <c r="BF26" s="260">
        <v>-0.104642635041912</v>
      </c>
      <c r="BG26" s="260">
        <v>-2.29022019939936E-2</v>
      </c>
      <c r="BH26" s="260">
        <v>6.9339915520412498E-4</v>
      </c>
    </row>
    <row r="27" spans="1:60">
      <c r="A27" s="200" t="s">
        <v>274</v>
      </c>
      <c r="B27" s="258">
        <v>7.7264657534246597</v>
      </c>
      <c r="C27" s="258">
        <v>8.8488767123287708</v>
      </c>
      <c r="D27" s="258">
        <v>9.6221369863013706</v>
      </c>
      <c r="E27" s="258">
        <v>10.595546448087401</v>
      </c>
      <c r="F27" s="258">
        <v>12.553671232876701</v>
      </c>
      <c r="G27" s="258">
        <v>13.261671232876701</v>
      </c>
      <c r="H27" s="258">
        <v>15.827972602739701</v>
      </c>
      <c r="I27" s="258">
        <v>17.6651639344262</v>
      </c>
      <c r="J27" s="258">
        <v>19.006986301369899</v>
      </c>
      <c r="K27" s="258">
        <v>16.943616438356202</v>
      </c>
      <c r="L27" s="258">
        <v>14.3360821917808</v>
      </c>
      <c r="M27" s="258">
        <v>14.5354371584699</v>
      </c>
      <c r="N27" s="258">
        <v>15.8988493150685</v>
      </c>
      <c r="O27" s="258">
        <v>16.571095890411002</v>
      </c>
      <c r="P27" s="258">
        <v>16.8617534246575</v>
      </c>
      <c r="Q27" s="258">
        <v>16.9714480874317</v>
      </c>
      <c r="R27" s="258">
        <v>16.380794520547902</v>
      </c>
      <c r="S27" s="258">
        <v>19.5191506849315</v>
      </c>
      <c r="T27" s="258">
        <v>20.360410958904101</v>
      </c>
      <c r="U27" s="258">
        <v>20.9362021857924</v>
      </c>
      <c r="V27" s="258">
        <v>20.896301369863</v>
      </c>
      <c r="W27" s="258">
        <v>22.4705753424657</v>
      </c>
      <c r="X27" s="258">
        <v>26.288438356164399</v>
      </c>
      <c r="Y27" s="258">
        <v>28.086857923497298</v>
      </c>
      <c r="Z27" s="258">
        <v>29.138356164383602</v>
      </c>
      <c r="AA27" s="258">
        <v>30.871616438356199</v>
      </c>
      <c r="AB27" s="258">
        <v>31.538054794520601</v>
      </c>
      <c r="AC27" s="258">
        <v>36.194672131147499</v>
      </c>
      <c r="AD27" s="258">
        <v>37.8441369863014</v>
      </c>
      <c r="AE27" s="258">
        <v>37.497013698630099</v>
      </c>
      <c r="AF27" s="258">
        <v>39.7960547945206</v>
      </c>
      <c r="AG27" s="258">
        <v>40.469316939890703</v>
      </c>
      <c r="AH27" s="258">
        <v>41.511671232876701</v>
      </c>
      <c r="AI27" s="258">
        <v>45.117479452054802</v>
      </c>
      <c r="AJ27" s="258">
        <v>47.239178082191799</v>
      </c>
      <c r="AK27" s="258">
        <v>49.083087431693997</v>
      </c>
      <c r="AL27" s="258">
        <v>49.483287671232901</v>
      </c>
      <c r="AM27" s="258">
        <v>49.081890410958898</v>
      </c>
      <c r="AN27" s="258">
        <v>52.176821917808198</v>
      </c>
      <c r="AO27" s="258">
        <v>50.662103825136597</v>
      </c>
      <c r="AP27" s="258">
        <v>56.649589041095901</v>
      </c>
      <c r="AQ27" s="258">
        <v>56.048136986301401</v>
      </c>
      <c r="AR27" s="258">
        <v>57.063946952267003</v>
      </c>
      <c r="AS27" s="258">
        <v>58.322622586411903</v>
      </c>
      <c r="AT27" s="258">
        <v>57.403397727435198</v>
      </c>
      <c r="AU27" s="258">
        <v>55.768438356164403</v>
      </c>
      <c r="AV27" s="258">
        <v>54.973863013698598</v>
      </c>
      <c r="AW27" s="258">
        <v>51.408633879781398</v>
      </c>
      <c r="AX27" s="258">
        <v>46.007452054794499</v>
      </c>
      <c r="AY27" s="258">
        <v>45.686465753424699</v>
      </c>
      <c r="AZ27" s="258">
        <v>46.678547561643803</v>
      </c>
      <c r="BA27" s="258">
        <v>50.718843715847001</v>
      </c>
      <c r="BB27" s="258">
        <v>52.526357666936804</v>
      </c>
      <c r="BC27" s="258">
        <v>51.891864931506802</v>
      </c>
      <c r="BD27" s="258">
        <v>51.788431643835601</v>
      </c>
      <c r="BE27" s="259">
        <v>44.267421530054698</v>
      </c>
      <c r="BF27" s="260">
        <v>-0.145225678304089</v>
      </c>
      <c r="BG27" s="260">
        <v>-1.0240871343935601E-2</v>
      </c>
      <c r="BH27" s="260">
        <v>4.8603767235001202E-4</v>
      </c>
    </row>
    <row r="28" spans="1:60">
      <c r="A28" s="200" t="s">
        <v>275</v>
      </c>
      <c r="B28" s="258">
        <v>78.083369863013701</v>
      </c>
      <c r="C28" s="258">
        <v>85.891999999999996</v>
      </c>
      <c r="D28" s="258">
        <v>95.498986301369897</v>
      </c>
      <c r="E28" s="258">
        <v>105.560573770492</v>
      </c>
      <c r="F28" s="258">
        <v>113.458246575342</v>
      </c>
      <c r="G28" s="258">
        <v>136.72871232876699</v>
      </c>
      <c r="H28" s="258">
        <v>151.18021917808201</v>
      </c>
      <c r="I28" s="258">
        <v>164.67434426229499</v>
      </c>
      <c r="J28" s="258">
        <v>184.89701369862999</v>
      </c>
      <c r="K28" s="258">
        <v>188.955123287671</v>
      </c>
      <c r="L28" s="258">
        <v>208.071534246575</v>
      </c>
      <c r="M28" s="258">
        <v>218.724071038251</v>
      </c>
      <c r="N28" s="258">
        <v>229.68873972602699</v>
      </c>
      <c r="O28" s="258">
        <v>237.850465753425</v>
      </c>
      <c r="P28" s="258">
        <v>241.89098630136999</v>
      </c>
      <c r="Q28" s="258">
        <v>224.64877049180299</v>
      </c>
      <c r="R28" s="258">
        <v>222.37854794520501</v>
      </c>
      <c r="S28" s="258">
        <v>206.05471232876701</v>
      </c>
      <c r="T28" s="258">
        <v>201.92419178082201</v>
      </c>
      <c r="U28" s="258">
        <v>215.62297814207699</v>
      </c>
      <c r="V28" s="258">
        <v>211.74397260274</v>
      </c>
      <c r="W28" s="258">
        <v>205.10378082191801</v>
      </c>
      <c r="X28" s="258">
        <v>205.393479452055</v>
      </c>
      <c r="Y28" s="258">
        <v>197.994508196721</v>
      </c>
      <c r="Z28" s="258">
        <v>189.61989041095899</v>
      </c>
      <c r="AA28" s="258">
        <v>173.57706849315099</v>
      </c>
      <c r="AB28" s="258">
        <v>142.95197260274</v>
      </c>
      <c r="AC28" s="258">
        <v>137.99269269524601</v>
      </c>
      <c r="AD28" s="258">
        <v>140.251977848172</v>
      </c>
      <c r="AE28" s="258">
        <v>146.88279831793099</v>
      </c>
      <c r="AF28" s="258">
        <v>167.37068956655</v>
      </c>
      <c r="AG28" s="258">
        <v>175.01371747749201</v>
      </c>
      <c r="AH28" s="258">
        <v>168.50661713772999</v>
      </c>
      <c r="AI28" s="258">
        <v>173.34219795566901</v>
      </c>
      <c r="AJ28" s="258">
        <v>172.802390474676</v>
      </c>
      <c r="AK28" s="258">
        <v>167.23095197695901</v>
      </c>
      <c r="AL28" s="258">
        <v>177.19639185399501</v>
      </c>
      <c r="AM28" s="258">
        <v>172.38194368846499</v>
      </c>
      <c r="AN28" s="258">
        <v>184.21378039946401</v>
      </c>
      <c r="AO28" s="258">
        <v>201.78162141617099</v>
      </c>
      <c r="AP28" s="258">
        <v>210.16345228404199</v>
      </c>
      <c r="AQ28" s="258">
        <v>206.80840338984899</v>
      </c>
      <c r="AR28" s="258">
        <v>205.20901369863</v>
      </c>
      <c r="AS28" s="258">
        <v>208.56634779549699</v>
      </c>
      <c r="AT28" s="258">
        <v>204.06609485532201</v>
      </c>
      <c r="AU28" s="258">
        <v>194.331412325088</v>
      </c>
      <c r="AV28" s="258">
        <v>198.54726756370201</v>
      </c>
      <c r="AW28" s="258">
        <v>195.66024253053101</v>
      </c>
      <c r="AX28" s="258">
        <v>187.61568180868099</v>
      </c>
      <c r="AY28" s="258">
        <v>199.25785791757701</v>
      </c>
      <c r="AZ28" s="258">
        <v>191.34556481484199</v>
      </c>
      <c r="BA28" s="258">
        <v>179.21708264439499</v>
      </c>
      <c r="BB28" s="258">
        <v>212.96134443889301</v>
      </c>
      <c r="BC28" s="258">
        <v>214.20838356164401</v>
      </c>
      <c r="BD28" s="258">
        <v>217.786301369863</v>
      </c>
      <c r="BE28" s="259">
        <v>190.87114144297001</v>
      </c>
      <c r="BF28" s="260">
        <v>-0.123585183079001</v>
      </c>
      <c r="BG28" s="260">
        <v>6.5282544952269799E-3</v>
      </c>
      <c r="BH28" s="260">
        <v>2.0956848648333E-3</v>
      </c>
    </row>
    <row r="29" spans="1:60">
      <c r="A29" s="200" t="s">
        <v>276</v>
      </c>
      <c r="B29" s="258">
        <v>202.44715068493099</v>
      </c>
      <c r="C29" s="258">
        <v>230.123424657534</v>
      </c>
      <c r="D29" s="258">
        <v>243.872657534247</v>
      </c>
      <c r="E29" s="258">
        <v>263.77032786885201</v>
      </c>
      <c r="F29" s="258">
        <v>316.138547945205</v>
      </c>
      <c r="G29" s="258">
        <v>350.73709589041101</v>
      </c>
      <c r="H29" s="258">
        <v>346.84180821917801</v>
      </c>
      <c r="I29" s="258">
        <v>365.701338797814</v>
      </c>
      <c r="J29" s="258">
        <v>341.324602739726</v>
      </c>
      <c r="K29" s="258">
        <v>308.55227397260302</v>
      </c>
      <c r="L29" s="258">
        <v>305.66909589041097</v>
      </c>
      <c r="M29" s="258">
        <v>325.215792349727</v>
      </c>
      <c r="N29" s="258">
        <v>325.63402739726001</v>
      </c>
      <c r="O29" s="258">
        <v>327.60194520547901</v>
      </c>
      <c r="P29" s="258">
        <v>314.03350684931502</v>
      </c>
      <c r="Q29" s="258">
        <v>268.57103825136602</v>
      </c>
      <c r="R29" s="258">
        <v>254.56986301369901</v>
      </c>
      <c r="S29" s="258">
        <v>220.53375342465799</v>
      </c>
      <c r="T29" s="258">
        <v>209.62846575342499</v>
      </c>
      <c r="U29" s="258">
        <v>206.90002732240399</v>
      </c>
      <c r="V29" s="258">
        <v>213.958</v>
      </c>
      <c r="W29" s="258">
        <v>211.220493150685</v>
      </c>
      <c r="X29" s="258">
        <v>195.84641095890399</v>
      </c>
      <c r="Y29" s="258">
        <v>193.11898907103799</v>
      </c>
      <c r="Z29" s="258">
        <v>186.903726027397</v>
      </c>
      <c r="AA29" s="258">
        <v>183.650575342466</v>
      </c>
      <c r="AB29" s="258">
        <v>186.47561643835601</v>
      </c>
      <c r="AC29" s="258">
        <v>184.61068306010901</v>
      </c>
      <c r="AD29" s="258">
        <v>193.41947945205499</v>
      </c>
      <c r="AE29" s="258">
        <v>205.13736986301399</v>
      </c>
      <c r="AF29" s="258">
        <v>214.88706849315099</v>
      </c>
      <c r="AG29" s="258">
        <v>233.53355191256799</v>
      </c>
      <c r="AH29" s="258">
        <v>226.56493150684901</v>
      </c>
      <c r="AI29" s="258">
        <v>219.59832876712301</v>
      </c>
      <c r="AJ29" s="258">
        <v>218.12309589041101</v>
      </c>
      <c r="AK29" s="258">
        <v>210.68480874316899</v>
      </c>
      <c r="AL29" s="258">
        <v>202.821506849315</v>
      </c>
      <c r="AM29" s="258">
        <v>196.188164383562</v>
      </c>
      <c r="AN29" s="258">
        <v>188.31950684931499</v>
      </c>
      <c r="AO29" s="258">
        <v>184.831584699454</v>
      </c>
      <c r="AP29" s="258">
        <v>186.73187039938401</v>
      </c>
      <c r="AQ29" s="258">
        <v>189.669868489039</v>
      </c>
      <c r="AR29" s="258">
        <v>190.82763498212401</v>
      </c>
      <c r="AS29" s="258">
        <v>186.65612927990099</v>
      </c>
      <c r="AT29" s="258">
        <v>169.348880849371</v>
      </c>
      <c r="AU29" s="258">
        <v>171.213118175017</v>
      </c>
      <c r="AV29" s="258">
        <v>168.147501223456</v>
      </c>
      <c r="AW29" s="258">
        <v>158.18030032267899</v>
      </c>
      <c r="AX29" s="258">
        <v>157.725477507439</v>
      </c>
      <c r="AY29" s="258">
        <v>158.68076440481701</v>
      </c>
      <c r="AZ29" s="258">
        <v>160.59755339845199</v>
      </c>
      <c r="BA29" s="258">
        <v>158.086031969895</v>
      </c>
      <c r="BB29" s="258">
        <v>157.56748623549601</v>
      </c>
      <c r="BC29" s="258">
        <v>159.65298399386501</v>
      </c>
      <c r="BD29" s="258">
        <v>157.70069032544799</v>
      </c>
      <c r="BE29" s="259">
        <v>130.587733395399</v>
      </c>
      <c r="BF29" s="260">
        <v>-0.17192668512798201</v>
      </c>
      <c r="BG29" s="260">
        <v>-7.1008787051689603E-3</v>
      </c>
      <c r="BH29" s="260">
        <v>1.43379839582189E-3</v>
      </c>
    </row>
    <row r="30" spans="1:60">
      <c r="A30" s="200" t="s">
        <v>277</v>
      </c>
      <c r="B30" s="258" t="s">
        <v>273</v>
      </c>
      <c r="C30" s="258" t="s">
        <v>273</v>
      </c>
      <c r="D30" s="258" t="s">
        <v>273</v>
      </c>
      <c r="E30" s="258" t="s">
        <v>273</v>
      </c>
      <c r="F30" s="258" t="s">
        <v>273</v>
      </c>
      <c r="G30" s="258" t="s">
        <v>273</v>
      </c>
      <c r="H30" s="258" t="s">
        <v>273</v>
      </c>
      <c r="I30" s="258" t="s">
        <v>273</v>
      </c>
      <c r="J30" s="258" t="s">
        <v>273</v>
      </c>
      <c r="K30" s="258" t="s">
        <v>273</v>
      </c>
      <c r="L30" s="258" t="s">
        <v>273</v>
      </c>
      <c r="M30" s="258" t="s">
        <v>273</v>
      </c>
      <c r="N30" s="258" t="s">
        <v>273</v>
      </c>
      <c r="O30" s="258" t="s">
        <v>273</v>
      </c>
      <c r="P30" s="258" t="s">
        <v>273</v>
      </c>
      <c r="Q30" s="258" t="s">
        <v>273</v>
      </c>
      <c r="R30" s="258" t="s">
        <v>273</v>
      </c>
      <c r="S30" s="258" t="s">
        <v>273</v>
      </c>
      <c r="T30" s="258" t="s">
        <v>273</v>
      </c>
      <c r="U30" s="258" t="s">
        <v>273</v>
      </c>
      <c r="V30" s="258">
        <v>65.738132947216201</v>
      </c>
      <c r="W30" s="258">
        <v>64.969195432248597</v>
      </c>
      <c r="X30" s="258">
        <v>65.630494693349405</v>
      </c>
      <c r="Y30" s="258">
        <v>65.957072555500304</v>
      </c>
      <c r="Z30" s="258">
        <v>68.125216779144793</v>
      </c>
      <c r="AA30" s="258">
        <v>67.036417618825794</v>
      </c>
      <c r="AB30" s="258">
        <v>59.142332486746099</v>
      </c>
      <c r="AC30" s="258">
        <v>31.4594262295082</v>
      </c>
      <c r="AD30" s="258">
        <v>33.3846575342466</v>
      </c>
      <c r="AE30" s="258">
        <v>30.7174794520548</v>
      </c>
      <c r="AF30" s="258">
        <v>24.343013698630099</v>
      </c>
      <c r="AG30" s="258">
        <v>26.3135519125683</v>
      </c>
      <c r="AH30" s="258">
        <v>26.051232876712302</v>
      </c>
      <c r="AI30" s="258">
        <v>26.186082191780802</v>
      </c>
      <c r="AJ30" s="258">
        <v>24.577972602739699</v>
      </c>
      <c r="AK30" s="258">
        <v>22.298688524590201</v>
      </c>
      <c r="AL30" s="258">
        <v>25.913041095890399</v>
      </c>
      <c r="AM30" s="258">
        <v>28.866684931506899</v>
      </c>
      <c r="AN30" s="258">
        <v>27.166904109589002</v>
      </c>
      <c r="AO30" s="258">
        <v>27.4143169398907</v>
      </c>
      <c r="AP30" s="258">
        <v>28.095616438356199</v>
      </c>
      <c r="AQ30" s="258">
        <v>29.2553150684931</v>
      </c>
      <c r="AR30" s="258">
        <v>31.2581917808219</v>
      </c>
      <c r="AS30" s="258">
        <v>29.7200065206404</v>
      </c>
      <c r="AT30" s="258">
        <v>26.744066284212501</v>
      </c>
      <c r="AU30" s="258">
        <v>27.8364620452924</v>
      </c>
      <c r="AV30" s="258">
        <v>27.2203794304383</v>
      </c>
      <c r="AW30" s="258">
        <v>31.9246348819707</v>
      </c>
      <c r="AX30" s="258">
        <v>31.3809103548625</v>
      </c>
      <c r="AY30" s="258">
        <v>29.456852142542999</v>
      </c>
      <c r="AZ30" s="258">
        <v>29.444508828150099</v>
      </c>
      <c r="BA30" s="258">
        <v>28.802626797716499</v>
      </c>
      <c r="BB30" s="258">
        <v>30.0759132206963</v>
      </c>
      <c r="BC30" s="258">
        <v>30.251707937134</v>
      </c>
      <c r="BD30" s="258">
        <v>27.450450356164399</v>
      </c>
      <c r="BE30" s="259">
        <v>25.4266303583507</v>
      </c>
      <c r="BF30" s="260">
        <v>-7.3726294889699603E-2</v>
      </c>
      <c r="BG30" s="260">
        <v>2.61039583090428E-3</v>
      </c>
      <c r="BH30" s="260">
        <v>2.7917370851804601E-4</v>
      </c>
    </row>
    <row r="31" spans="1:60">
      <c r="A31" s="200" t="s">
        <v>278</v>
      </c>
      <c r="B31" s="258">
        <v>110.569945205479</v>
      </c>
      <c r="C31" s="258">
        <v>134.50301369863001</v>
      </c>
      <c r="D31" s="258">
        <v>141.249452054795</v>
      </c>
      <c r="E31" s="258">
        <v>159.510601092896</v>
      </c>
      <c r="F31" s="258">
        <v>184.592602739726</v>
      </c>
      <c r="G31" s="258">
        <v>207.46052054794501</v>
      </c>
      <c r="H31" s="258">
        <v>215.13027397260299</v>
      </c>
      <c r="I31" s="258">
        <v>227.92103825136601</v>
      </c>
      <c r="J31" s="258">
        <v>254.96443835616401</v>
      </c>
      <c r="K31" s="258">
        <v>223.22202739726001</v>
      </c>
      <c r="L31" s="258">
        <v>231.32172602739701</v>
      </c>
      <c r="M31" s="258">
        <v>246.885601092896</v>
      </c>
      <c r="N31" s="258">
        <v>244.57098630137</v>
      </c>
      <c r="O31" s="258">
        <v>246.78361643835601</v>
      </c>
      <c r="P31" s="258">
        <v>260.63898630136998</v>
      </c>
      <c r="Q31" s="258">
        <v>251.465218579235</v>
      </c>
      <c r="R31" s="258">
        <v>241.47353424657501</v>
      </c>
      <c r="S31" s="258">
        <v>224.32676712328799</v>
      </c>
      <c r="T31" s="258">
        <v>209.234602739726</v>
      </c>
      <c r="U31" s="258">
        <v>211.63598360655701</v>
      </c>
      <c r="V31" s="258">
        <v>214.74591780821899</v>
      </c>
      <c r="W31" s="258">
        <v>225.11775342465799</v>
      </c>
      <c r="X31" s="258">
        <v>225.90983561643799</v>
      </c>
      <c r="Y31" s="258">
        <v>225.144590163934</v>
      </c>
      <c r="Z31" s="258">
        <v>225.711589041096</v>
      </c>
      <c r="AA31" s="258">
        <v>230.62059446739801</v>
      </c>
      <c r="AB31" s="258">
        <v>229.898121140108</v>
      </c>
      <c r="AC31" s="258">
        <v>226.71829373391</v>
      </c>
      <c r="AD31" s="258">
        <v>216.370712989781</v>
      </c>
      <c r="AE31" s="258">
        <v>224.55490286602401</v>
      </c>
      <c r="AF31" s="258">
        <v>203.99974939359399</v>
      </c>
      <c r="AG31" s="258">
        <v>211.70782763087701</v>
      </c>
      <c r="AH31" s="258">
        <v>208.97567950201699</v>
      </c>
      <c r="AI31" s="258">
        <v>219.00485965067699</v>
      </c>
      <c r="AJ31" s="258">
        <v>221.452741106242</v>
      </c>
      <c r="AK31" s="258">
        <v>217.92097282925599</v>
      </c>
      <c r="AL31" s="258">
        <v>214.42305833827001</v>
      </c>
      <c r="AM31" s="258">
        <v>217.4353110628</v>
      </c>
      <c r="AN31" s="258">
        <v>226.45721189702701</v>
      </c>
      <c r="AO31" s="258">
        <v>212.684207270836</v>
      </c>
      <c r="AP31" s="258">
        <v>220.49250106671599</v>
      </c>
      <c r="AQ31" s="258">
        <v>215.10717408248999</v>
      </c>
      <c r="AR31" s="258">
        <v>216.819032960454</v>
      </c>
      <c r="AS31" s="258">
        <v>212.55369525980799</v>
      </c>
      <c r="AT31" s="258">
        <v>202.31537493343501</v>
      </c>
      <c r="AU31" s="258">
        <v>210.02212141418099</v>
      </c>
      <c r="AV31" s="258">
        <v>203.78943678310699</v>
      </c>
      <c r="AW31" s="258">
        <v>197.47440396208199</v>
      </c>
      <c r="AX31" s="258">
        <v>211.997079686814</v>
      </c>
      <c r="AY31" s="258">
        <v>206.47883370044201</v>
      </c>
      <c r="AZ31" s="258">
        <v>205.552010682705</v>
      </c>
      <c r="BA31" s="258">
        <v>209.91828940626201</v>
      </c>
      <c r="BB31" s="258">
        <v>207.97273212990299</v>
      </c>
      <c r="BC31" s="258">
        <v>209.481437543699</v>
      </c>
      <c r="BD31" s="258">
        <v>205.53046575342501</v>
      </c>
      <c r="BE31" s="259">
        <v>187.610564346426</v>
      </c>
      <c r="BF31" s="260">
        <v>-8.7188540838986903E-2</v>
      </c>
      <c r="BG31" s="260">
        <v>1.57789685568077E-3</v>
      </c>
      <c r="BH31" s="260">
        <v>2.05988509950371E-3</v>
      </c>
    </row>
    <row r="32" spans="1:60">
      <c r="A32" s="200" t="s">
        <v>279</v>
      </c>
      <c r="B32" s="258">
        <v>1065.4967671232901</v>
      </c>
      <c r="C32" s="258">
        <v>1145.2225205479499</v>
      </c>
      <c r="D32" s="258">
        <v>1315.15671232877</v>
      </c>
      <c r="E32" s="258">
        <v>1418.65726775956</v>
      </c>
      <c r="F32" s="258">
        <v>1641.9334794520501</v>
      </c>
      <c r="G32" s="258">
        <v>1860.0378356164399</v>
      </c>
      <c r="H32" s="258">
        <v>2022.41693150685</v>
      </c>
      <c r="I32" s="258">
        <v>2237.7283333333298</v>
      </c>
      <c r="J32" s="258">
        <v>2499.07936986301</v>
      </c>
      <c r="K32" s="258">
        <v>2374.8341643835602</v>
      </c>
      <c r="L32" s="258">
        <v>2181.47887671233</v>
      </c>
      <c r="M32" s="258">
        <v>2349.02049180328</v>
      </c>
      <c r="N32" s="258">
        <v>2272.06698630137</v>
      </c>
      <c r="O32" s="258">
        <v>2398.8250410958899</v>
      </c>
      <c r="P32" s="258">
        <v>2388.3856438356202</v>
      </c>
      <c r="Q32" s="258">
        <v>2219.9893442622902</v>
      </c>
      <c r="R32" s="258">
        <v>2023.29687671233</v>
      </c>
      <c r="S32" s="258">
        <v>1883.3158082191801</v>
      </c>
      <c r="T32" s="258">
        <v>1849.9806301369899</v>
      </c>
      <c r="U32" s="258">
        <v>1786.54806010929</v>
      </c>
      <c r="V32" s="258">
        <v>1769.0617808219199</v>
      </c>
      <c r="W32" s="258">
        <v>1809.7049863013699</v>
      </c>
      <c r="X32" s="258">
        <v>1824.20175342466</v>
      </c>
      <c r="Y32" s="258">
        <v>1807.4407923497299</v>
      </c>
      <c r="Z32" s="258">
        <v>1857.16139726027</v>
      </c>
      <c r="AA32" s="258">
        <v>1894.6061917808199</v>
      </c>
      <c r="AB32" s="258">
        <v>2001.1281917808201</v>
      </c>
      <c r="AC32" s="258">
        <v>1995.7075201934099</v>
      </c>
      <c r="AD32" s="258">
        <v>1925.4630052587299</v>
      </c>
      <c r="AE32" s="258">
        <v>1864.10433002323</v>
      </c>
      <c r="AF32" s="258">
        <v>1879.1029753067601</v>
      </c>
      <c r="AG32" s="258">
        <v>1916.19254030805</v>
      </c>
      <c r="AH32" s="258">
        <v>1935.8953051516201</v>
      </c>
      <c r="AI32" s="258">
        <v>2002.1940903806301</v>
      </c>
      <c r="AJ32" s="258">
        <v>2029.84744894046</v>
      </c>
      <c r="AK32" s="258">
        <v>1993.68078500461</v>
      </c>
      <c r="AL32" s="258">
        <v>2009.4586308171399</v>
      </c>
      <c r="AM32" s="258">
        <v>1952.9646700616699</v>
      </c>
      <c r="AN32" s="258">
        <v>1951.1001658604</v>
      </c>
      <c r="AO32" s="258">
        <v>1962.84204050567</v>
      </c>
      <c r="AP32" s="258">
        <v>1945.40334699596</v>
      </c>
      <c r="AQ32" s="258">
        <v>1941.3283781063799</v>
      </c>
      <c r="AR32" s="258">
        <v>1909.57357776703</v>
      </c>
      <c r="AS32" s="258">
        <v>1886.17232700976</v>
      </c>
      <c r="AT32" s="258">
        <v>1819.14806151213</v>
      </c>
      <c r="AU32" s="258">
        <v>1759.72659129974</v>
      </c>
      <c r="AV32" s="258">
        <v>1721.33891803131</v>
      </c>
      <c r="AW32" s="258">
        <v>1669.11372762989</v>
      </c>
      <c r="AX32" s="258">
        <v>1657.3204771682799</v>
      </c>
      <c r="AY32" s="258">
        <v>1609.5936695429</v>
      </c>
      <c r="AZ32" s="258">
        <v>1611.04684422577</v>
      </c>
      <c r="BA32" s="258">
        <v>1595.6112194684399</v>
      </c>
      <c r="BB32" s="258">
        <v>1607.17087371907</v>
      </c>
      <c r="BC32" s="258">
        <v>1605.21401216406</v>
      </c>
      <c r="BD32" s="258">
        <v>1599.3634173324699</v>
      </c>
      <c r="BE32" s="259">
        <v>1369.5176586581199</v>
      </c>
      <c r="BF32" s="260">
        <v>-0.143710776539892</v>
      </c>
      <c r="BG32" s="260">
        <v>-1.2793716373680101E-2</v>
      </c>
      <c r="BH32" s="260">
        <v>1.50367279604146E-2</v>
      </c>
    </row>
    <row r="33" spans="1:60">
      <c r="A33" s="200" t="s">
        <v>280</v>
      </c>
      <c r="B33" s="258">
        <v>1708.63150684932</v>
      </c>
      <c r="C33" s="258">
        <v>1915.96794520548</v>
      </c>
      <c r="D33" s="258">
        <v>1997.30597260274</v>
      </c>
      <c r="E33" s="258">
        <v>2233.0233606557399</v>
      </c>
      <c r="F33" s="258">
        <v>2520.9282465753399</v>
      </c>
      <c r="G33" s="258">
        <v>2765.05035616438</v>
      </c>
      <c r="H33" s="258">
        <v>2888.1091232876702</v>
      </c>
      <c r="I33" s="258">
        <v>3036.9309289617499</v>
      </c>
      <c r="J33" s="258">
        <v>3249.32597260274</v>
      </c>
      <c r="K33" s="258">
        <v>2956.80665753425</v>
      </c>
      <c r="L33" s="258">
        <v>2874.84893150685</v>
      </c>
      <c r="M33" s="258">
        <v>3097.3940983606599</v>
      </c>
      <c r="N33" s="258">
        <v>3072.8450410958899</v>
      </c>
      <c r="O33" s="258">
        <v>3229.5904109589001</v>
      </c>
      <c r="P33" s="258">
        <v>3336.6006575342499</v>
      </c>
      <c r="Q33" s="258">
        <v>3014.4419945355198</v>
      </c>
      <c r="R33" s="258">
        <v>2753.7035616438402</v>
      </c>
      <c r="S33" s="258">
        <v>2608.4929863013699</v>
      </c>
      <c r="T33" s="258">
        <v>2564.0378904109598</v>
      </c>
      <c r="U33" s="258">
        <v>2555.1743715847001</v>
      </c>
      <c r="V33" s="258">
        <v>2643.4958356164402</v>
      </c>
      <c r="W33" s="258">
        <v>2778.5496164383599</v>
      </c>
      <c r="X33" s="258">
        <v>2719.6810410958901</v>
      </c>
      <c r="Y33" s="258">
        <v>2723.1808469945399</v>
      </c>
      <c r="Z33" s="258">
        <v>2571.5056986301402</v>
      </c>
      <c r="AA33" s="258">
        <v>2684.62476712329</v>
      </c>
      <c r="AB33" s="258">
        <v>2810.1761917808199</v>
      </c>
      <c r="AC33" s="258">
        <v>2827.1292094882201</v>
      </c>
      <c r="AD33" s="258">
        <v>2881.4386043475201</v>
      </c>
      <c r="AE33" s="258">
        <v>2859.04294801778</v>
      </c>
      <c r="AF33" s="258">
        <v>2860.2653401903499</v>
      </c>
      <c r="AG33" s="258">
        <v>2900.2058022435799</v>
      </c>
      <c r="AH33" s="258">
        <v>2895.3727487390602</v>
      </c>
      <c r="AI33" s="258">
        <v>2897.8349468152201</v>
      </c>
      <c r="AJ33" s="258">
        <v>2805.7894710775399</v>
      </c>
      <c r="AK33" s="258">
        <v>2745.6285706723402</v>
      </c>
      <c r="AL33" s="258">
        <v>2786.4331966459299</v>
      </c>
      <c r="AM33" s="258">
        <v>2696.0155582371499</v>
      </c>
      <c r="AN33" s="258">
        <v>2647.3107136065801</v>
      </c>
      <c r="AO33" s="258">
        <v>2617.8754064724999</v>
      </c>
      <c r="AP33" s="258">
        <v>2589.3334404664702</v>
      </c>
      <c r="AQ33" s="258">
        <v>2605.6562993735101</v>
      </c>
      <c r="AR33" s="258">
        <v>2376.4728972137</v>
      </c>
      <c r="AS33" s="258">
        <v>2498.5649503426498</v>
      </c>
      <c r="AT33" s="258">
        <v>2405.1180823424102</v>
      </c>
      <c r="AU33" s="258">
        <v>2441.1090958904101</v>
      </c>
      <c r="AV33" s="258">
        <v>2364.8233972602702</v>
      </c>
      <c r="AW33" s="258">
        <v>2351.64532786885</v>
      </c>
      <c r="AX33" s="258">
        <v>2404.3332876712302</v>
      </c>
      <c r="AY33" s="258">
        <v>2343.9038904109598</v>
      </c>
      <c r="AZ33" s="258">
        <v>2336.1294520547899</v>
      </c>
      <c r="BA33" s="258">
        <v>2374.4563934426201</v>
      </c>
      <c r="BB33" s="258">
        <v>2442.5088884737802</v>
      </c>
      <c r="BC33" s="258">
        <v>2325.4522570484601</v>
      </c>
      <c r="BD33" s="258">
        <v>2339.2524055253998</v>
      </c>
      <c r="BE33" s="259">
        <v>2127.3058022922201</v>
      </c>
      <c r="BF33" s="260">
        <v>-9.0604418203251894E-2</v>
      </c>
      <c r="BG33" s="260">
        <v>-2.7729091191299698E-3</v>
      </c>
      <c r="BH33" s="260">
        <v>2.3356923100226201E-2</v>
      </c>
    </row>
    <row r="34" spans="1:60">
      <c r="A34" s="200" t="s">
        <v>281</v>
      </c>
      <c r="B34" s="258">
        <v>84.770630136986298</v>
      </c>
      <c r="C34" s="258">
        <v>92.821452054794506</v>
      </c>
      <c r="D34" s="258">
        <v>109.21298630136999</v>
      </c>
      <c r="E34" s="258">
        <v>112.241721311475</v>
      </c>
      <c r="F34" s="258">
        <v>119.948219178082</v>
      </c>
      <c r="G34" s="258">
        <v>129.852301369863</v>
      </c>
      <c r="H34" s="258">
        <v>143.342082191781</v>
      </c>
      <c r="I34" s="258">
        <v>164.90106557377001</v>
      </c>
      <c r="J34" s="258">
        <v>192.44087671232899</v>
      </c>
      <c r="K34" s="258">
        <v>179.702273972603</v>
      </c>
      <c r="L34" s="258">
        <v>190.96857534246601</v>
      </c>
      <c r="M34" s="258">
        <v>203.19092896174899</v>
      </c>
      <c r="N34" s="258">
        <v>208.20945205479501</v>
      </c>
      <c r="O34" s="258">
        <v>228.013835616438</v>
      </c>
      <c r="P34" s="258">
        <v>240.88323287671199</v>
      </c>
      <c r="Q34" s="258">
        <v>246.01008196721301</v>
      </c>
      <c r="R34" s="258">
        <v>231.49717808219199</v>
      </c>
      <c r="S34" s="258">
        <v>236.59246575342499</v>
      </c>
      <c r="T34" s="258">
        <v>226.771095890411</v>
      </c>
      <c r="U34" s="258">
        <v>232.09049180327901</v>
      </c>
      <c r="V34" s="258">
        <v>241.934739726027</v>
      </c>
      <c r="W34" s="258">
        <v>244.394630136986</v>
      </c>
      <c r="X34" s="258">
        <v>265.42824657534197</v>
      </c>
      <c r="Y34" s="258">
        <v>273.28584699453597</v>
      </c>
      <c r="Z34" s="258">
        <v>297.58367123287701</v>
      </c>
      <c r="AA34" s="258">
        <v>313.71676087596302</v>
      </c>
      <c r="AB34" s="258">
        <v>320.57071672329801</v>
      </c>
      <c r="AC34" s="258">
        <v>326.716829413742</v>
      </c>
      <c r="AD34" s="258">
        <v>334.00404296206102</v>
      </c>
      <c r="AE34" s="258">
        <v>341.57155605870099</v>
      </c>
      <c r="AF34" s="258">
        <v>356.16551868177402</v>
      </c>
      <c r="AG34" s="258">
        <v>369.673547530044</v>
      </c>
      <c r="AH34" s="258">
        <v>374.92287671232901</v>
      </c>
      <c r="AI34" s="258">
        <v>391.88511704034698</v>
      </c>
      <c r="AJ34" s="258">
        <v>383.07081008534902</v>
      </c>
      <c r="AK34" s="258">
        <v>396.81266207335398</v>
      </c>
      <c r="AL34" s="258">
        <v>403.697545416845</v>
      </c>
      <c r="AM34" s="258">
        <v>406.34135429821299</v>
      </c>
      <c r="AN34" s="258">
        <v>427.40859090726701</v>
      </c>
      <c r="AO34" s="258">
        <v>417.73326250587002</v>
      </c>
      <c r="AP34" s="258">
        <v>421.80147945205499</v>
      </c>
      <c r="AQ34" s="258">
        <v>440.79870549586099</v>
      </c>
      <c r="AR34" s="258">
        <v>447.94311064795897</v>
      </c>
      <c r="AS34" s="258">
        <v>427.677038304897</v>
      </c>
      <c r="AT34" s="258">
        <v>403.942723717886</v>
      </c>
      <c r="AU34" s="258">
        <v>368.61639264459501</v>
      </c>
      <c r="AV34" s="258">
        <v>351.78389899956699</v>
      </c>
      <c r="AW34" s="258">
        <v>307.39511462560802</v>
      </c>
      <c r="AX34" s="258">
        <v>285.05619717670498</v>
      </c>
      <c r="AY34" s="258">
        <v>283.962055976763</v>
      </c>
      <c r="AZ34" s="258">
        <v>297.11570927032102</v>
      </c>
      <c r="BA34" s="258">
        <v>296.91563074289098</v>
      </c>
      <c r="BB34" s="258">
        <v>301.34847751224402</v>
      </c>
      <c r="BC34" s="258">
        <v>298.007670821918</v>
      </c>
      <c r="BD34" s="258">
        <v>308.08744257534198</v>
      </c>
      <c r="BE34" s="259">
        <v>249.073551981328</v>
      </c>
      <c r="BF34" s="260">
        <v>-0.191549159228011</v>
      </c>
      <c r="BG34" s="260">
        <v>-2.6725330025994799E-2</v>
      </c>
      <c r="BH34" s="260">
        <v>2.73472285632817E-3</v>
      </c>
    </row>
    <row r="35" spans="1:60">
      <c r="A35" s="200" t="s">
        <v>282</v>
      </c>
      <c r="B35" s="258">
        <v>73.122465753424706</v>
      </c>
      <c r="C35" s="258">
        <v>80.924520547945207</v>
      </c>
      <c r="D35" s="258">
        <v>86.060657534246602</v>
      </c>
      <c r="E35" s="258">
        <v>90.228633879781398</v>
      </c>
      <c r="F35" s="258">
        <v>101.011698630137</v>
      </c>
      <c r="G35" s="258">
        <v>117.52627397260299</v>
      </c>
      <c r="H35" s="258">
        <v>132.69871232876699</v>
      </c>
      <c r="I35" s="258">
        <v>144.06877049180301</v>
      </c>
      <c r="J35" s="258">
        <v>163.10531506849301</v>
      </c>
      <c r="K35" s="258">
        <v>178.35378082191801</v>
      </c>
      <c r="L35" s="258">
        <v>202.53509589041099</v>
      </c>
      <c r="M35" s="258">
        <v>212.47114754098399</v>
      </c>
      <c r="N35" s="258">
        <v>225.91723287671201</v>
      </c>
      <c r="O35" s="258">
        <v>249.26156164383599</v>
      </c>
      <c r="P35" s="258">
        <v>236.21342465753401</v>
      </c>
      <c r="Q35" s="258">
        <v>230.51306010929</v>
      </c>
      <c r="R35" s="258">
        <v>221.39547945205501</v>
      </c>
      <c r="S35" s="258">
        <v>210.48786301369901</v>
      </c>
      <c r="T35" s="258">
        <v>199.956684931507</v>
      </c>
      <c r="U35" s="258">
        <v>207.73161202185801</v>
      </c>
      <c r="V35" s="258">
        <v>212.13501369862999</v>
      </c>
      <c r="W35" s="258">
        <v>197.39654794520499</v>
      </c>
      <c r="X35" s="258">
        <v>206.55487671232899</v>
      </c>
      <c r="Y35" s="258">
        <v>192.344316939891</v>
      </c>
      <c r="Z35" s="258">
        <v>188.36547945205501</v>
      </c>
      <c r="AA35" s="258">
        <v>190.74945897267</v>
      </c>
      <c r="AB35" s="258">
        <v>161.321011557383</v>
      </c>
      <c r="AC35" s="258">
        <v>170.99693430582701</v>
      </c>
      <c r="AD35" s="258">
        <v>154.82807866783699</v>
      </c>
      <c r="AE35" s="258">
        <v>159.377618280489</v>
      </c>
      <c r="AF35" s="258">
        <v>152.52585314084399</v>
      </c>
      <c r="AG35" s="258">
        <v>141.35891559308999</v>
      </c>
      <c r="AH35" s="258">
        <v>145.501526279188</v>
      </c>
      <c r="AI35" s="258">
        <v>154.59726980507199</v>
      </c>
      <c r="AJ35" s="258">
        <v>146.92458491536999</v>
      </c>
      <c r="AK35" s="258">
        <v>142.58532706953801</v>
      </c>
      <c r="AL35" s="258">
        <v>138.20062778452001</v>
      </c>
      <c r="AM35" s="258">
        <v>138.354924151277</v>
      </c>
      <c r="AN35" s="258">
        <v>128.38341345591101</v>
      </c>
      <c r="AO35" s="258">
        <v>136.16538196162401</v>
      </c>
      <c r="AP35" s="258">
        <v>157.547142696093</v>
      </c>
      <c r="AQ35" s="258">
        <v>168.26246788432499</v>
      </c>
      <c r="AR35" s="258">
        <v>168.35090189438699</v>
      </c>
      <c r="AS35" s="258">
        <v>163.45745744851101</v>
      </c>
      <c r="AT35" s="258">
        <v>154.37189108642201</v>
      </c>
      <c r="AU35" s="258">
        <v>145.98943038250701</v>
      </c>
      <c r="AV35" s="258">
        <v>142.37183447216901</v>
      </c>
      <c r="AW35" s="258">
        <v>133.15990732780099</v>
      </c>
      <c r="AX35" s="258">
        <v>132.06673126381</v>
      </c>
      <c r="AY35" s="258">
        <v>146.909355475296</v>
      </c>
      <c r="AZ35" s="258">
        <v>157.07882569624499</v>
      </c>
      <c r="BA35" s="258">
        <v>156.79275569030301</v>
      </c>
      <c r="BB35" s="258">
        <v>168.06334012046099</v>
      </c>
      <c r="BC35" s="258">
        <v>180.01820534980899</v>
      </c>
      <c r="BD35" s="258">
        <v>181.53041450456001</v>
      </c>
      <c r="BE35" s="259">
        <v>170.607871697848</v>
      </c>
      <c r="BF35" s="260">
        <v>-6.0169216472744098E-2</v>
      </c>
      <c r="BG35" s="260">
        <v>1.6337891684526901E-2</v>
      </c>
      <c r="BH35" s="260">
        <v>1.8732026844688299E-3</v>
      </c>
    </row>
    <row r="36" spans="1:60">
      <c r="A36" s="200" t="s">
        <v>283</v>
      </c>
      <c r="B36" s="258">
        <v>9.4030958904109596</v>
      </c>
      <c r="C36" s="258">
        <v>10.124273972602699</v>
      </c>
      <c r="D36" s="258">
        <v>9.8760821917808208</v>
      </c>
      <c r="E36" s="258">
        <v>10.5174043715847</v>
      </c>
      <c r="F36" s="258">
        <v>9.7117808219178094</v>
      </c>
      <c r="G36" s="258">
        <v>9.9626575342465795</v>
      </c>
      <c r="H36" s="258">
        <v>10.8335068493151</v>
      </c>
      <c r="I36" s="258">
        <v>11.581202185792399</v>
      </c>
      <c r="J36" s="258">
        <v>13.464109589041099</v>
      </c>
      <c r="K36" s="258">
        <v>12.5096438356164</v>
      </c>
      <c r="L36" s="258">
        <v>11.817123287671199</v>
      </c>
      <c r="M36" s="258">
        <v>11.822349726776</v>
      </c>
      <c r="N36" s="258">
        <v>12.387287671232899</v>
      </c>
      <c r="O36" s="258">
        <v>13.0147945205479</v>
      </c>
      <c r="P36" s="258">
        <v>12.5625205479452</v>
      </c>
      <c r="Q36" s="258">
        <v>11.586939890710401</v>
      </c>
      <c r="R36" s="258">
        <v>11.361698630137001</v>
      </c>
      <c r="S36" s="258">
        <v>10.436821917808199</v>
      </c>
      <c r="T36" s="258">
        <v>10.1335342465753</v>
      </c>
      <c r="U36" s="258">
        <v>10.553551912568301</v>
      </c>
      <c r="V36" s="258">
        <v>10.6627397260274</v>
      </c>
      <c r="W36" s="258">
        <v>10.800931506849301</v>
      </c>
      <c r="X36" s="258">
        <v>11.744410958904099</v>
      </c>
      <c r="Y36" s="258">
        <v>12.227295081967201</v>
      </c>
      <c r="Z36" s="258">
        <v>13.1515342465753</v>
      </c>
      <c r="AA36" s="258">
        <v>13.391890410958901</v>
      </c>
      <c r="AB36" s="258">
        <v>12.5944657534247</v>
      </c>
      <c r="AC36" s="258">
        <v>13.4672677595628</v>
      </c>
      <c r="AD36" s="258">
        <v>13.974547945205501</v>
      </c>
      <c r="AE36" s="258">
        <v>14.157561643835599</v>
      </c>
      <c r="AF36" s="258">
        <v>14.2592602739726</v>
      </c>
      <c r="AG36" s="258">
        <v>15.9318032786885</v>
      </c>
      <c r="AH36" s="258">
        <v>15.658410958904099</v>
      </c>
      <c r="AI36" s="258">
        <v>16.078849315068499</v>
      </c>
      <c r="AJ36" s="258">
        <v>16.1487123287671</v>
      </c>
      <c r="AK36" s="258">
        <v>16.426065573770501</v>
      </c>
      <c r="AL36" s="258">
        <v>15.418602739725999</v>
      </c>
      <c r="AM36" s="258">
        <v>16.022684931506799</v>
      </c>
      <c r="AN36" s="258">
        <v>16.228855510531499</v>
      </c>
      <c r="AO36" s="258">
        <v>16.9960848354023</v>
      </c>
      <c r="AP36" s="258">
        <v>17.3625177219314</v>
      </c>
      <c r="AQ36" s="258">
        <v>17.6177491693681</v>
      </c>
      <c r="AR36" s="258">
        <v>17.6589035094362</v>
      </c>
      <c r="AS36" s="258">
        <v>16.318172215622699</v>
      </c>
      <c r="AT36" s="258">
        <v>15.173226115157499</v>
      </c>
      <c r="AU36" s="258">
        <v>14.5433376386181</v>
      </c>
      <c r="AV36" s="258">
        <v>14.3602876725797</v>
      </c>
      <c r="AW36" s="258">
        <v>14.183290070898099</v>
      </c>
      <c r="AX36" s="258">
        <v>14.898237207504099</v>
      </c>
      <c r="AY36" s="258">
        <v>15.6477754159454</v>
      </c>
      <c r="AZ36" s="258">
        <v>17.2441040361877</v>
      </c>
      <c r="BA36" s="258">
        <v>19.042379541439299</v>
      </c>
      <c r="BB36" s="258">
        <v>21.295929258571199</v>
      </c>
      <c r="BC36" s="258">
        <v>23.032764619781599</v>
      </c>
      <c r="BD36" s="258">
        <v>19.639971180105199</v>
      </c>
      <c r="BE36" s="259">
        <v>14.7096753513274</v>
      </c>
      <c r="BF36" s="260">
        <v>-0.251033760872933</v>
      </c>
      <c r="BG36" s="260">
        <v>2.6139230785331199E-2</v>
      </c>
      <c r="BH36" s="260">
        <v>1.6150604940767799E-4</v>
      </c>
    </row>
    <row r="37" spans="1:60">
      <c r="A37" s="200" t="s">
        <v>284</v>
      </c>
      <c r="B37" s="258">
        <v>46.5492602739726</v>
      </c>
      <c r="C37" s="258">
        <v>52.169479452054802</v>
      </c>
      <c r="D37" s="258">
        <v>58.485013698630098</v>
      </c>
      <c r="E37" s="258">
        <v>64.806420765027298</v>
      </c>
      <c r="F37" s="258">
        <v>70.942575342465801</v>
      </c>
      <c r="G37" s="258">
        <v>79.345972602739707</v>
      </c>
      <c r="H37" s="258">
        <v>87.806739726027402</v>
      </c>
      <c r="I37" s="258">
        <v>96.223415300546407</v>
      </c>
      <c r="J37" s="258">
        <v>104.45610958904101</v>
      </c>
      <c r="K37" s="258">
        <v>103.46353424657499</v>
      </c>
      <c r="L37" s="258">
        <v>101.281287671233</v>
      </c>
      <c r="M37" s="258">
        <v>102.66978142076501</v>
      </c>
      <c r="N37" s="258">
        <v>110.129452054795</v>
      </c>
      <c r="O37" s="258">
        <v>119.867068493151</v>
      </c>
      <c r="P37" s="258">
        <v>125.50071232876699</v>
      </c>
      <c r="Q37" s="258">
        <v>112.976448087432</v>
      </c>
      <c r="R37" s="258">
        <v>101.447726027397</v>
      </c>
      <c r="S37" s="258">
        <v>89.928383561643798</v>
      </c>
      <c r="T37" s="258">
        <v>81.788301369863007</v>
      </c>
      <c r="U37" s="258">
        <v>80.189781420765001</v>
      </c>
      <c r="V37" s="258">
        <v>80.242082191780796</v>
      </c>
      <c r="W37" s="258">
        <v>97.850164383561605</v>
      </c>
      <c r="X37" s="258">
        <v>86.668000000000006</v>
      </c>
      <c r="Y37" s="258">
        <v>79.503961748633898</v>
      </c>
      <c r="Z37" s="258">
        <v>82.129753424657494</v>
      </c>
      <c r="AA37" s="258">
        <v>90.3998647589749</v>
      </c>
      <c r="AB37" s="258">
        <v>98.706443636018903</v>
      </c>
      <c r="AC37" s="258">
        <v>102.983485517554</v>
      </c>
      <c r="AD37" s="258">
        <v>104.64883230549</v>
      </c>
      <c r="AE37" s="258">
        <v>113.823633807457</v>
      </c>
      <c r="AF37" s="258">
        <v>116.209373916731</v>
      </c>
      <c r="AG37" s="258">
        <v>122.038437275287</v>
      </c>
      <c r="AH37" s="258">
        <v>133.17417627893701</v>
      </c>
      <c r="AI37" s="258">
        <v>148.87456024953801</v>
      </c>
      <c r="AJ37" s="258">
        <v>168.30594762713301</v>
      </c>
      <c r="AK37" s="258">
        <v>168.026682395205</v>
      </c>
      <c r="AL37" s="258">
        <v>181.53977713942899</v>
      </c>
      <c r="AM37" s="258">
        <v>178.67167912219301</v>
      </c>
      <c r="AN37" s="258">
        <v>174.89738841080299</v>
      </c>
      <c r="AO37" s="258">
        <v>180.508253303278</v>
      </c>
      <c r="AP37" s="258">
        <v>190.68446085379699</v>
      </c>
      <c r="AQ37" s="258">
        <v>191.007939854684</v>
      </c>
      <c r="AR37" s="258">
        <v>194.901103754964</v>
      </c>
      <c r="AS37" s="258">
        <v>187.10531141531499</v>
      </c>
      <c r="AT37" s="258">
        <v>166.180584007574</v>
      </c>
      <c r="AU37" s="258">
        <v>158.20658344270399</v>
      </c>
      <c r="AV37" s="258">
        <v>146.69328947173199</v>
      </c>
      <c r="AW37" s="258">
        <v>138.19528097612101</v>
      </c>
      <c r="AX37" s="258">
        <v>139.84884072493799</v>
      </c>
      <c r="AY37" s="258">
        <v>138.899781265613</v>
      </c>
      <c r="AZ37" s="258">
        <v>145.59590978920701</v>
      </c>
      <c r="BA37" s="258">
        <v>152.09281507306</v>
      </c>
      <c r="BB37" s="258">
        <v>152.680654018425</v>
      </c>
      <c r="BC37" s="258">
        <v>158.60973116734701</v>
      </c>
      <c r="BD37" s="258">
        <v>157.57178730695099</v>
      </c>
      <c r="BE37" s="259">
        <v>132.168799671393</v>
      </c>
      <c r="BF37" s="260">
        <v>-0.161215329658427</v>
      </c>
      <c r="BG37" s="260">
        <v>-5.3052676637265197E-3</v>
      </c>
      <c r="BH37" s="260">
        <v>1.4511578386368199E-3</v>
      </c>
    </row>
    <row r="38" spans="1:60">
      <c r="A38" s="200" t="s">
        <v>285</v>
      </c>
      <c r="B38" s="258">
        <v>978.98591780821903</v>
      </c>
      <c r="C38" s="258">
        <v>1079.8621095890401</v>
      </c>
      <c r="D38" s="258">
        <v>1198.5329041095899</v>
      </c>
      <c r="E38" s="258">
        <v>1318.66505464481</v>
      </c>
      <c r="F38" s="258">
        <v>1462.60364383562</v>
      </c>
      <c r="G38" s="258">
        <v>1658.88802739726</v>
      </c>
      <c r="H38" s="258">
        <v>1789.8739178082201</v>
      </c>
      <c r="I38" s="258">
        <v>1885.6218032786901</v>
      </c>
      <c r="J38" s="258">
        <v>1982.79460273973</v>
      </c>
      <c r="K38" s="258">
        <v>1927.03101369863</v>
      </c>
      <c r="L38" s="258">
        <v>1814.70254794521</v>
      </c>
      <c r="M38" s="258">
        <v>1890.7385792349701</v>
      </c>
      <c r="N38" s="258">
        <v>1844.1175068493201</v>
      </c>
      <c r="O38" s="258">
        <v>1975.5924383561601</v>
      </c>
      <c r="P38" s="258">
        <v>2035.51271232877</v>
      </c>
      <c r="Q38" s="258">
        <v>1929.2932240437201</v>
      </c>
      <c r="R38" s="258">
        <v>1900.22145205479</v>
      </c>
      <c r="S38" s="258">
        <v>1809.36632876712</v>
      </c>
      <c r="T38" s="258">
        <v>1815.81306849315</v>
      </c>
      <c r="U38" s="258">
        <v>1732.3379508196699</v>
      </c>
      <c r="V38" s="258">
        <v>1725.92594520548</v>
      </c>
      <c r="W38" s="258">
        <v>1765.9276712328799</v>
      </c>
      <c r="X38" s="258">
        <v>1845.15649315069</v>
      </c>
      <c r="Y38" s="258">
        <v>1876.3316120218601</v>
      </c>
      <c r="Z38" s="258">
        <v>1909.0724109589</v>
      </c>
      <c r="AA38" s="258">
        <v>1969.22394520548</v>
      </c>
      <c r="AB38" s="258">
        <v>1968.9301095890401</v>
      </c>
      <c r="AC38" s="258">
        <v>1989.3317486338799</v>
      </c>
      <c r="AD38" s="258">
        <v>1948.0720273972599</v>
      </c>
      <c r="AE38" s="258">
        <v>1943.1552876712301</v>
      </c>
      <c r="AF38" s="258">
        <v>2013.6826301369899</v>
      </c>
      <c r="AG38" s="258">
        <v>1977.93158469945</v>
      </c>
      <c r="AH38" s="258">
        <v>2001.5553698630099</v>
      </c>
      <c r="AI38" s="258">
        <v>1991.3699726027401</v>
      </c>
      <c r="AJ38" s="258">
        <v>1987.8136986301399</v>
      </c>
      <c r="AK38" s="258">
        <v>1957.5677049180299</v>
      </c>
      <c r="AL38" s="258">
        <v>1926.0769589041099</v>
      </c>
      <c r="AM38" s="258">
        <v>1927.07476712329</v>
      </c>
      <c r="AN38" s="258">
        <v>1911.77583561644</v>
      </c>
      <c r="AO38" s="258">
        <v>1872.5464881892201</v>
      </c>
      <c r="AP38" s="258">
        <v>1822.76075475625</v>
      </c>
      <c r="AQ38" s="258">
        <v>1818.1641555393701</v>
      </c>
      <c r="AR38" s="258">
        <v>1770.32858304959</v>
      </c>
      <c r="AS38" s="258">
        <v>1675.3372887897399</v>
      </c>
      <c r="AT38" s="258">
        <v>1563.5693805780299</v>
      </c>
      <c r="AU38" s="258">
        <v>1538.4582605554899</v>
      </c>
      <c r="AV38" s="258">
        <v>1495.1257101085801</v>
      </c>
      <c r="AW38" s="258">
        <v>1400.70192941393</v>
      </c>
      <c r="AX38" s="258">
        <v>1288.95033522882</v>
      </c>
      <c r="AY38" s="258">
        <v>1219.51058792352</v>
      </c>
      <c r="AZ38" s="258">
        <v>1293.09090523283</v>
      </c>
      <c r="BA38" s="258">
        <v>1284.3982008031201</v>
      </c>
      <c r="BB38" s="258">
        <v>1303.7437868182999</v>
      </c>
      <c r="BC38" s="258">
        <v>1330.56991779594</v>
      </c>
      <c r="BD38" s="258">
        <v>1276.56417820296</v>
      </c>
      <c r="BE38" s="259">
        <v>1079.2521906675399</v>
      </c>
      <c r="BF38" s="260">
        <v>-0.15456487883999301</v>
      </c>
      <c r="BG38" s="260">
        <v>-2.0075649727812301E-2</v>
      </c>
      <c r="BH38" s="260">
        <v>1.18497351889936E-2</v>
      </c>
    </row>
    <row r="39" spans="1:60">
      <c r="A39" s="200" t="s">
        <v>286</v>
      </c>
      <c r="B39" s="258" t="s">
        <v>273</v>
      </c>
      <c r="C39" s="258" t="s">
        <v>273</v>
      </c>
      <c r="D39" s="258" t="s">
        <v>273</v>
      </c>
      <c r="E39" s="258" t="s">
        <v>273</v>
      </c>
      <c r="F39" s="258" t="s">
        <v>273</v>
      </c>
      <c r="G39" s="258" t="s">
        <v>273</v>
      </c>
      <c r="H39" s="258" t="s">
        <v>273</v>
      </c>
      <c r="I39" s="258" t="s">
        <v>273</v>
      </c>
      <c r="J39" s="258" t="s">
        <v>273</v>
      </c>
      <c r="K39" s="258" t="s">
        <v>273</v>
      </c>
      <c r="L39" s="258" t="s">
        <v>273</v>
      </c>
      <c r="M39" s="258" t="s">
        <v>273</v>
      </c>
      <c r="N39" s="258" t="s">
        <v>273</v>
      </c>
      <c r="O39" s="258" t="s">
        <v>273</v>
      </c>
      <c r="P39" s="258" t="s">
        <v>273</v>
      </c>
      <c r="Q39" s="258" t="s">
        <v>273</v>
      </c>
      <c r="R39" s="258" t="s">
        <v>273</v>
      </c>
      <c r="S39" s="258" t="s">
        <v>273</v>
      </c>
      <c r="T39" s="258" t="s">
        <v>273</v>
      </c>
      <c r="U39" s="258" t="s">
        <v>273</v>
      </c>
      <c r="V39" s="258">
        <v>112.430054794521</v>
      </c>
      <c r="W39" s="258">
        <v>94.650383561643906</v>
      </c>
      <c r="X39" s="258">
        <v>76.967589041095906</v>
      </c>
      <c r="Y39" s="258">
        <v>68.849153005464402</v>
      </c>
      <c r="Z39" s="258">
        <v>69.037780821917806</v>
      </c>
      <c r="AA39" s="258">
        <v>65.067205479452099</v>
      </c>
      <c r="AB39" s="258">
        <v>63.112383561643902</v>
      </c>
      <c r="AC39" s="258">
        <v>47.906912568305998</v>
      </c>
      <c r="AD39" s="258">
        <v>42.973317999434798</v>
      </c>
      <c r="AE39" s="258">
        <v>40.650048219184399</v>
      </c>
      <c r="AF39" s="258">
        <v>36.586635633076703</v>
      </c>
      <c r="AG39" s="258">
        <v>38.174714765079699</v>
      </c>
      <c r="AH39" s="258">
        <v>34.3304987239054</v>
      </c>
      <c r="AI39" s="258">
        <v>33.042118251016703</v>
      </c>
      <c r="AJ39" s="258">
        <v>30.951602940389598</v>
      </c>
      <c r="AK39" s="258">
        <v>26.229863433629401</v>
      </c>
      <c r="AL39" s="258">
        <v>30.513318436296</v>
      </c>
      <c r="AM39" s="258">
        <v>30.2226711946252</v>
      </c>
      <c r="AN39" s="258">
        <v>30.651052412477299</v>
      </c>
      <c r="AO39" s="258">
        <v>32.8185682903352</v>
      </c>
      <c r="AP39" s="258">
        <v>34.766926207241902</v>
      </c>
      <c r="AQ39" s="258">
        <v>32.967968768007502</v>
      </c>
      <c r="AR39" s="258">
        <v>35.756826162041001</v>
      </c>
      <c r="AS39" s="258">
        <v>34.867598373809102</v>
      </c>
      <c r="AT39" s="258">
        <v>31.802715778723002</v>
      </c>
      <c r="AU39" s="258">
        <v>36.409204266430599</v>
      </c>
      <c r="AV39" s="258">
        <v>33.536294713477602</v>
      </c>
      <c r="AW39" s="258">
        <v>33.414034990586899</v>
      </c>
      <c r="AX39" s="258">
        <v>33.927504506150299</v>
      </c>
      <c r="AY39" s="258">
        <v>34.249939726058699</v>
      </c>
      <c r="AZ39" s="258">
        <v>35.917115355289098</v>
      </c>
      <c r="BA39" s="258">
        <v>36.680703894499203</v>
      </c>
      <c r="BB39" s="258">
        <v>37.557066630450898</v>
      </c>
      <c r="BC39" s="258">
        <v>35.680732817398599</v>
      </c>
      <c r="BD39" s="258">
        <v>39.235819808219198</v>
      </c>
      <c r="BE39" s="259">
        <v>35.130162303404703</v>
      </c>
      <c r="BF39" s="260">
        <v>-0.10464054338312601</v>
      </c>
      <c r="BG39" s="260">
        <v>2.1225974382998301E-2</v>
      </c>
      <c r="BH39" s="260">
        <v>3.8571440858899998E-4</v>
      </c>
    </row>
    <row r="40" spans="1:60">
      <c r="A40" s="200" t="s">
        <v>287</v>
      </c>
      <c r="B40" s="258" t="s">
        <v>273</v>
      </c>
      <c r="C40" s="258" t="s">
        <v>273</v>
      </c>
      <c r="D40" s="258" t="s">
        <v>273</v>
      </c>
      <c r="E40" s="258" t="s">
        <v>273</v>
      </c>
      <c r="F40" s="258" t="s">
        <v>273</v>
      </c>
      <c r="G40" s="258" t="s">
        <v>273</v>
      </c>
      <c r="H40" s="258" t="s">
        <v>273</v>
      </c>
      <c r="I40" s="258" t="s">
        <v>273</v>
      </c>
      <c r="J40" s="258" t="s">
        <v>273</v>
      </c>
      <c r="K40" s="258" t="s">
        <v>273</v>
      </c>
      <c r="L40" s="258" t="s">
        <v>273</v>
      </c>
      <c r="M40" s="258" t="s">
        <v>273</v>
      </c>
      <c r="N40" s="258" t="s">
        <v>273</v>
      </c>
      <c r="O40" s="258" t="s">
        <v>273</v>
      </c>
      <c r="P40" s="258" t="s">
        <v>273</v>
      </c>
      <c r="Q40" s="258" t="s">
        <v>273</v>
      </c>
      <c r="R40" s="258" t="s">
        <v>273</v>
      </c>
      <c r="S40" s="258" t="s">
        <v>273</v>
      </c>
      <c r="T40" s="258" t="s">
        <v>273</v>
      </c>
      <c r="U40" s="258" t="s">
        <v>273</v>
      </c>
      <c r="V40" s="258">
        <v>167.16797260274001</v>
      </c>
      <c r="W40" s="258">
        <v>139.91347945205499</v>
      </c>
      <c r="X40" s="258">
        <v>153.580657534247</v>
      </c>
      <c r="Y40" s="258">
        <v>147.32046448087399</v>
      </c>
      <c r="Z40" s="258">
        <v>151.613506849315</v>
      </c>
      <c r="AA40" s="258">
        <v>144.98112328767101</v>
      </c>
      <c r="AB40" s="258">
        <v>159.56375342465699</v>
      </c>
      <c r="AC40" s="258">
        <v>83.6984699453552</v>
      </c>
      <c r="AD40" s="258">
        <v>72.746767123287697</v>
      </c>
      <c r="AE40" s="258">
        <v>67.113945205479496</v>
      </c>
      <c r="AF40" s="258">
        <v>62.0588493150685</v>
      </c>
      <c r="AG40" s="258">
        <v>63.962240437158499</v>
      </c>
      <c r="AH40" s="258">
        <v>64.422301369863007</v>
      </c>
      <c r="AI40" s="258">
        <v>73.347698630137003</v>
      </c>
      <c r="AJ40" s="258">
        <v>61.0932328767123</v>
      </c>
      <c r="AK40" s="258">
        <v>47.986502732240403</v>
      </c>
      <c r="AL40" s="258">
        <v>54.756630136986303</v>
      </c>
      <c r="AM40" s="258">
        <v>51.462931506849301</v>
      </c>
      <c r="AN40" s="258">
        <v>49.748027397260302</v>
      </c>
      <c r="AO40" s="258">
        <v>53.358940441422</v>
      </c>
      <c r="AP40" s="258">
        <v>57.1368119415582</v>
      </c>
      <c r="AQ40" s="258">
        <v>57.932635723314</v>
      </c>
      <c r="AR40" s="258">
        <v>58.306751488589697</v>
      </c>
      <c r="AS40" s="258">
        <v>62.705561093859103</v>
      </c>
      <c r="AT40" s="258">
        <v>53.5711897012416</v>
      </c>
      <c r="AU40" s="258">
        <v>55.015435616438403</v>
      </c>
      <c r="AV40" s="258">
        <v>53.292561643835597</v>
      </c>
      <c r="AW40" s="258">
        <v>54.520688524590199</v>
      </c>
      <c r="AX40" s="258">
        <v>53.175147945205502</v>
      </c>
      <c r="AY40" s="258">
        <v>52.505726027397301</v>
      </c>
      <c r="AZ40" s="258">
        <v>57.013350684931503</v>
      </c>
      <c r="BA40" s="258">
        <v>61.237882513661198</v>
      </c>
      <c r="BB40" s="258">
        <v>63.811610958904097</v>
      </c>
      <c r="BC40" s="258">
        <v>67.830383561643799</v>
      </c>
      <c r="BD40" s="258">
        <v>68.015616438356204</v>
      </c>
      <c r="BE40" s="259">
        <v>64.143590286000006</v>
      </c>
      <c r="BF40" s="260">
        <v>-5.6928487237419799E-2</v>
      </c>
      <c r="BG40" s="260">
        <v>2.41598228412747E-2</v>
      </c>
      <c r="BH40" s="260">
        <v>7.0426964664326995E-4</v>
      </c>
    </row>
    <row r="41" spans="1:60">
      <c r="A41" s="200" t="s">
        <v>288</v>
      </c>
      <c r="B41" s="258">
        <v>16.1456164383562</v>
      </c>
      <c r="C41" s="258">
        <v>18.276630136986299</v>
      </c>
      <c r="D41" s="258">
        <v>20.106136986301401</v>
      </c>
      <c r="E41" s="258">
        <v>22.155655737704901</v>
      </c>
      <c r="F41" s="258">
        <v>24.634547945205501</v>
      </c>
      <c r="G41" s="258">
        <v>26.153945205479499</v>
      </c>
      <c r="H41" s="258">
        <v>27.294794520547899</v>
      </c>
      <c r="I41" s="258">
        <v>28.703005464480899</v>
      </c>
      <c r="J41" s="258">
        <v>31.840219178082201</v>
      </c>
      <c r="K41" s="258">
        <v>28.7298356164384</v>
      </c>
      <c r="L41" s="258">
        <v>25.903397260274001</v>
      </c>
      <c r="M41" s="258">
        <v>27.936092896174902</v>
      </c>
      <c r="N41" s="258">
        <v>27.672301369863</v>
      </c>
      <c r="O41" s="258">
        <v>28.030219178082199</v>
      </c>
      <c r="P41" s="258">
        <v>26.411068493150701</v>
      </c>
      <c r="Q41" s="258">
        <v>22.452650273223998</v>
      </c>
      <c r="R41" s="258">
        <v>21.758849315068499</v>
      </c>
      <c r="S41" s="258">
        <v>21.505589041095899</v>
      </c>
      <c r="T41" s="258">
        <v>20.552246575342501</v>
      </c>
      <c r="U41" s="258">
        <v>20.575519125683101</v>
      </c>
      <c r="V41" s="258">
        <v>21.8841643835616</v>
      </c>
      <c r="W41" s="258">
        <v>23.703205479452102</v>
      </c>
      <c r="X41" s="258">
        <v>26.631205479452099</v>
      </c>
      <c r="Y41" s="258">
        <v>27.208251366120201</v>
      </c>
      <c r="Z41" s="258">
        <v>29.962904109589001</v>
      </c>
      <c r="AA41" s="258">
        <v>32.951100334271999</v>
      </c>
      <c r="AB41" s="258">
        <v>38.413876307657297</v>
      </c>
      <c r="AC41" s="258">
        <v>39.4971719272801</v>
      </c>
      <c r="AD41" s="258">
        <v>39.452165026103003</v>
      </c>
      <c r="AE41" s="258">
        <v>39.566871541480502</v>
      </c>
      <c r="AF41" s="258">
        <v>37.254869737180897</v>
      </c>
      <c r="AG41" s="258">
        <v>38.531812231136797</v>
      </c>
      <c r="AH41" s="258">
        <v>40.518339933212502</v>
      </c>
      <c r="AI41" s="258">
        <v>42.254573648531199</v>
      </c>
      <c r="AJ41" s="258">
        <v>45.1208253056774</v>
      </c>
      <c r="AK41" s="258">
        <v>48.194511538112103</v>
      </c>
      <c r="AL41" s="258">
        <v>51.269401164526002</v>
      </c>
      <c r="AM41" s="258">
        <v>52.1356647840853</v>
      </c>
      <c r="AN41" s="258">
        <v>55.877796078688498</v>
      </c>
      <c r="AO41" s="258">
        <v>62.9755904073631</v>
      </c>
      <c r="AP41" s="258">
        <v>64.737831472387001</v>
      </c>
      <c r="AQ41" s="258">
        <v>61.490601051813101</v>
      </c>
      <c r="AR41" s="258">
        <v>60.844662265727003</v>
      </c>
      <c r="AS41" s="258">
        <v>61.097948171336</v>
      </c>
      <c r="AT41" s="258">
        <v>57.358362252406899</v>
      </c>
      <c r="AU41" s="258">
        <v>59.930229853211998</v>
      </c>
      <c r="AV41" s="258">
        <v>61.2927066247398</v>
      </c>
      <c r="AW41" s="258">
        <v>58.978815974036202</v>
      </c>
      <c r="AX41" s="258">
        <v>58.280397529950697</v>
      </c>
      <c r="AY41" s="258">
        <v>56.6208434711858</v>
      </c>
      <c r="AZ41" s="258">
        <v>56.013802737895801</v>
      </c>
      <c r="BA41" s="258">
        <v>55.977614187332797</v>
      </c>
      <c r="BB41" s="258">
        <v>59.149330009458801</v>
      </c>
      <c r="BC41" s="258">
        <v>62.6949782777493</v>
      </c>
      <c r="BD41" s="258">
        <v>63.662449561643797</v>
      </c>
      <c r="BE41" s="259">
        <v>51.508929539834803</v>
      </c>
      <c r="BF41" s="260">
        <v>-0.19090562969998301</v>
      </c>
      <c r="BG41" s="260">
        <v>1.0482182770363399E-2</v>
      </c>
      <c r="BH41" s="260">
        <v>5.6554638498166904E-4</v>
      </c>
    </row>
    <row r="42" spans="1:60">
      <c r="A42" s="200" t="s">
        <v>289</v>
      </c>
      <c r="B42" s="258">
        <v>477.89186301369898</v>
      </c>
      <c r="C42" s="258">
        <v>521.75953424657496</v>
      </c>
      <c r="D42" s="258">
        <v>533.56271232876702</v>
      </c>
      <c r="E42" s="258">
        <v>572.52333333333297</v>
      </c>
      <c r="F42" s="258">
        <v>625.22282191780801</v>
      </c>
      <c r="G42" s="258">
        <v>699.74630136986298</v>
      </c>
      <c r="H42" s="258">
        <v>695.68619178082201</v>
      </c>
      <c r="I42" s="258">
        <v>776.91101092896201</v>
      </c>
      <c r="J42" s="258">
        <v>808.20104109588999</v>
      </c>
      <c r="K42" s="258">
        <v>697.97679452054797</v>
      </c>
      <c r="L42" s="258">
        <v>687.90180821917795</v>
      </c>
      <c r="M42" s="258">
        <v>771.36459016393405</v>
      </c>
      <c r="N42" s="258">
        <v>744.16109589041105</v>
      </c>
      <c r="O42" s="258">
        <v>774.94858904109606</v>
      </c>
      <c r="P42" s="258">
        <v>838.54846575342503</v>
      </c>
      <c r="Q42" s="258">
        <v>779.54311475409804</v>
      </c>
      <c r="R42" s="258">
        <v>725.92879452054797</v>
      </c>
      <c r="S42" s="258">
        <v>640.22252054794501</v>
      </c>
      <c r="T42" s="258">
        <v>609.97069863013701</v>
      </c>
      <c r="U42" s="258">
        <v>611.51975409836098</v>
      </c>
      <c r="V42" s="258">
        <v>621.79541095890397</v>
      </c>
      <c r="W42" s="258">
        <v>685.27053422657502</v>
      </c>
      <c r="X42" s="258">
        <v>691.53268491150698</v>
      </c>
      <c r="Y42" s="258">
        <v>726.66023501267796</v>
      </c>
      <c r="Z42" s="258">
        <v>719.59828768123305</v>
      </c>
      <c r="AA42" s="258">
        <v>750.77169868013698</v>
      </c>
      <c r="AB42" s="258">
        <v>711.57173836820402</v>
      </c>
      <c r="AC42" s="258">
        <v>756.18107064402398</v>
      </c>
      <c r="AD42" s="258">
        <v>744.87835233839905</v>
      </c>
      <c r="AE42" s="258">
        <v>740.91229001565205</v>
      </c>
      <c r="AF42" s="258">
        <v>783.68010219455698</v>
      </c>
      <c r="AG42" s="258">
        <v>778.39853537170802</v>
      </c>
      <c r="AH42" s="258">
        <v>810.86831124250898</v>
      </c>
      <c r="AI42" s="258">
        <v>820.38385671955302</v>
      </c>
      <c r="AJ42" s="258">
        <v>840.44573232154301</v>
      </c>
      <c r="AK42" s="258">
        <v>844.71061778117496</v>
      </c>
      <c r="AL42" s="258">
        <v>886.23074466235005</v>
      </c>
      <c r="AM42" s="258">
        <v>898.16113686255903</v>
      </c>
      <c r="AN42" s="258">
        <v>901.02014836051296</v>
      </c>
      <c r="AO42" s="258">
        <v>938.19252301522795</v>
      </c>
      <c r="AP42" s="258">
        <v>990.49098560811001</v>
      </c>
      <c r="AQ42" s="258">
        <v>982.54254514697095</v>
      </c>
      <c r="AR42" s="258">
        <v>1033.8945273730999</v>
      </c>
      <c r="AS42" s="258">
        <v>979.42626083058406</v>
      </c>
      <c r="AT42" s="258">
        <v>945.24360481959297</v>
      </c>
      <c r="AU42" s="258">
        <v>964.06493566246502</v>
      </c>
      <c r="AV42" s="258">
        <v>972.366614484362</v>
      </c>
      <c r="AW42" s="258">
        <v>926.23646196499499</v>
      </c>
      <c r="AX42" s="258">
        <v>899.52717756947004</v>
      </c>
      <c r="AY42" s="258">
        <v>866.25889307090995</v>
      </c>
      <c r="AZ42" s="258">
        <v>836.68692394210802</v>
      </c>
      <c r="BA42" s="258">
        <v>854.35993903497604</v>
      </c>
      <c r="BB42" s="258">
        <v>829.82576323997205</v>
      </c>
      <c r="BC42" s="258">
        <v>857.83974835413301</v>
      </c>
      <c r="BD42" s="258">
        <v>825.92491549911699</v>
      </c>
      <c r="BE42" s="259">
        <v>770.97938966866298</v>
      </c>
      <c r="BF42" s="260">
        <v>-6.6526054365667595E-2</v>
      </c>
      <c r="BG42" s="260">
        <v>-1.34032466259081E-2</v>
      </c>
      <c r="BH42" s="260">
        <v>8.4650294738756494E-3</v>
      </c>
    </row>
    <row r="43" spans="1:60">
      <c r="A43" s="200" t="s">
        <v>290</v>
      </c>
      <c r="B43" s="258" t="s">
        <v>273</v>
      </c>
      <c r="C43" s="258" t="s">
        <v>273</v>
      </c>
      <c r="D43" s="258" t="s">
        <v>273</v>
      </c>
      <c r="E43" s="258" t="s">
        <v>273</v>
      </c>
      <c r="F43" s="258" t="s">
        <v>273</v>
      </c>
      <c r="G43" s="258" t="s">
        <v>273</v>
      </c>
      <c r="H43" s="258" t="s">
        <v>273</v>
      </c>
      <c r="I43" s="258" t="s">
        <v>273</v>
      </c>
      <c r="J43" s="258" t="s">
        <v>273</v>
      </c>
      <c r="K43" s="258" t="s">
        <v>273</v>
      </c>
      <c r="L43" s="258" t="s">
        <v>273</v>
      </c>
      <c r="M43" s="258" t="s">
        <v>273</v>
      </c>
      <c r="N43" s="258" t="s">
        <v>273</v>
      </c>
      <c r="O43" s="258" t="s">
        <v>273</v>
      </c>
      <c r="P43" s="258" t="s">
        <v>273</v>
      </c>
      <c r="Q43" s="258" t="s">
        <v>273</v>
      </c>
      <c r="R43" s="258" t="s">
        <v>273</v>
      </c>
      <c r="S43" s="258" t="s">
        <v>273</v>
      </c>
      <c r="T43" s="258" t="s">
        <v>273</v>
      </c>
      <c r="U43" s="258" t="s">
        <v>273</v>
      </c>
      <c r="V43" s="258" t="s">
        <v>273</v>
      </c>
      <c r="W43" s="258" t="s">
        <v>273</v>
      </c>
      <c r="X43" s="258" t="s">
        <v>273</v>
      </c>
      <c r="Y43" s="258" t="s">
        <v>273</v>
      </c>
      <c r="Z43" s="258" t="s">
        <v>273</v>
      </c>
      <c r="AA43" s="258">
        <v>21.104010001718201</v>
      </c>
      <c r="AB43" s="258">
        <v>19.022689868299899</v>
      </c>
      <c r="AC43" s="258">
        <v>20.256787027140099</v>
      </c>
      <c r="AD43" s="258">
        <v>21.938553499195699</v>
      </c>
      <c r="AE43" s="258">
        <v>16.92523173359</v>
      </c>
      <c r="AF43" s="258">
        <v>16.144748320279099</v>
      </c>
      <c r="AG43" s="258">
        <v>24.275276521033899</v>
      </c>
      <c r="AH43" s="258">
        <v>20.555962663441498</v>
      </c>
      <c r="AI43" s="258">
        <v>18.537184401838701</v>
      </c>
      <c r="AJ43" s="258">
        <v>18.785095704379099</v>
      </c>
      <c r="AK43" s="258">
        <v>18.889915665798501</v>
      </c>
      <c r="AL43" s="258">
        <v>15.5779514953927</v>
      </c>
      <c r="AM43" s="258">
        <v>17.6906126522953</v>
      </c>
      <c r="AN43" s="258">
        <v>17.153184849882798</v>
      </c>
      <c r="AO43" s="258">
        <v>17.448582743191299</v>
      </c>
      <c r="AP43" s="258">
        <v>18.024247353018101</v>
      </c>
      <c r="AQ43" s="258">
        <v>18.903668676088898</v>
      </c>
      <c r="AR43" s="258">
        <v>20.571634561721599</v>
      </c>
      <c r="AS43" s="258">
        <v>18.767143476810599</v>
      </c>
      <c r="AT43" s="258">
        <v>19.579903919984201</v>
      </c>
      <c r="AU43" s="258">
        <v>18.947967806956498</v>
      </c>
      <c r="AV43" s="258">
        <v>19.556172258453</v>
      </c>
      <c r="AW43" s="258">
        <v>18.811540887823199</v>
      </c>
      <c r="AX43" s="258">
        <v>18.605871712786701</v>
      </c>
      <c r="AY43" s="258">
        <v>18.556229190428301</v>
      </c>
      <c r="AZ43" s="258">
        <v>19.9378047657903</v>
      </c>
      <c r="BA43" s="258">
        <v>22.1445475731629</v>
      </c>
      <c r="BB43" s="258">
        <v>21.326916324647499</v>
      </c>
      <c r="BC43" s="258">
        <v>20.5956007123288</v>
      </c>
      <c r="BD43" s="258">
        <v>22.348711917808199</v>
      </c>
      <c r="BE43" s="259">
        <v>19.947603438283998</v>
      </c>
      <c r="BF43" s="260">
        <v>-0.107438338654806</v>
      </c>
      <c r="BG43" s="260">
        <v>1.33143527182453E-2</v>
      </c>
      <c r="BH43" s="260">
        <v>2.19016297064472E-4</v>
      </c>
    </row>
    <row r="44" spans="1:60">
      <c r="A44" s="200" t="s">
        <v>291</v>
      </c>
      <c r="B44" s="258">
        <v>99.449452054794506</v>
      </c>
      <c r="C44" s="258">
        <v>112.014493150685</v>
      </c>
      <c r="D44" s="258">
        <v>116.585671232877</v>
      </c>
      <c r="E44" s="258">
        <v>129.53191256830601</v>
      </c>
      <c r="F44" s="258">
        <v>142.95219178082201</v>
      </c>
      <c r="G44" s="258">
        <v>161.00608219178099</v>
      </c>
      <c r="H44" s="258">
        <v>160.12284931506801</v>
      </c>
      <c r="I44" s="258">
        <v>167.511448087432</v>
      </c>
      <c r="J44" s="258">
        <v>171.939479452055</v>
      </c>
      <c r="K44" s="258">
        <v>156.36600000000001</v>
      </c>
      <c r="L44" s="258">
        <v>162.42490410958899</v>
      </c>
      <c r="M44" s="258">
        <v>178.53860655737699</v>
      </c>
      <c r="N44" s="258">
        <v>176.64964383561599</v>
      </c>
      <c r="O44" s="258">
        <v>200.47252054794501</v>
      </c>
      <c r="P44" s="258">
        <v>199.82660273972601</v>
      </c>
      <c r="Q44" s="258">
        <v>198.84024590163901</v>
      </c>
      <c r="R44" s="258">
        <v>186.36884931506799</v>
      </c>
      <c r="S44" s="258">
        <v>180.13287671232899</v>
      </c>
      <c r="T44" s="258">
        <v>176.145369863014</v>
      </c>
      <c r="U44" s="258">
        <v>185.430327868852</v>
      </c>
      <c r="V44" s="258">
        <v>195.19556164383599</v>
      </c>
      <c r="W44" s="258">
        <v>205.94947945205499</v>
      </c>
      <c r="X44" s="258">
        <v>209.32926027397301</v>
      </c>
      <c r="Y44" s="258">
        <v>196.349426229508</v>
      </c>
      <c r="Z44" s="258">
        <v>197.77698630136999</v>
      </c>
      <c r="AA44" s="258">
        <v>191.76713559419801</v>
      </c>
      <c r="AB44" s="258">
        <v>178.552064991572</v>
      </c>
      <c r="AC44" s="258">
        <v>182.01753543874599</v>
      </c>
      <c r="AD44" s="258">
        <v>195.01895993083801</v>
      </c>
      <c r="AE44" s="258">
        <v>197.23532065697199</v>
      </c>
      <c r="AF44" s="258">
        <v>194.927902041083</v>
      </c>
      <c r="AG44" s="258">
        <v>205.79822891652299</v>
      </c>
      <c r="AH44" s="258">
        <v>209.421944031598</v>
      </c>
      <c r="AI44" s="258">
        <v>210.49782131749001</v>
      </c>
      <c r="AJ44" s="258">
        <v>207.725445667006</v>
      </c>
      <c r="AK44" s="258">
        <v>193.897944300917</v>
      </c>
      <c r="AL44" s="258">
        <v>221.13825611344399</v>
      </c>
      <c r="AM44" s="258">
        <v>215.23150190045101</v>
      </c>
      <c r="AN44" s="258">
        <v>224.026647940544</v>
      </c>
      <c r="AO44" s="258">
        <v>217.73360052274199</v>
      </c>
      <c r="AP44" s="258">
        <v>216.21694921506801</v>
      </c>
      <c r="AQ44" s="258">
        <v>220.669121803172</v>
      </c>
      <c r="AR44" s="258">
        <v>220.36174991183699</v>
      </c>
      <c r="AS44" s="258">
        <v>218.14257314078301</v>
      </c>
      <c r="AT44" s="258">
        <v>221.61373984846099</v>
      </c>
      <c r="AU44" s="258">
        <v>229.107074087526</v>
      </c>
      <c r="AV44" s="258">
        <v>225.11436580556301</v>
      </c>
      <c r="AW44" s="258">
        <v>218.22838726707499</v>
      </c>
      <c r="AX44" s="258">
        <v>228.53561708745099</v>
      </c>
      <c r="AY44" s="258">
        <v>218.36790878824701</v>
      </c>
      <c r="AZ44" s="258">
        <v>222.50881651602899</v>
      </c>
      <c r="BA44" s="258">
        <v>217.41874778116099</v>
      </c>
      <c r="BB44" s="258">
        <v>222.87103713234399</v>
      </c>
      <c r="BC44" s="258">
        <v>231.10140788872201</v>
      </c>
      <c r="BD44" s="258">
        <v>222.99443377261801</v>
      </c>
      <c r="BE44" s="259">
        <v>217.35950940041701</v>
      </c>
      <c r="BF44" s="260">
        <v>-2.5269349897525901E-2</v>
      </c>
      <c r="BG44" s="260">
        <v>6.2127837455117096E-4</v>
      </c>
      <c r="BH44" s="260">
        <v>2.3865160056904E-3</v>
      </c>
    </row>
    <row r="45" spans="1:60">
      <c r="A45" s="200" t="s">
        <v>292</v>
      </c>
      <c r="B45" s="258">
        <v>108.745287671233</v>
      </c>
      <c r="C45" s="258">
        <v>113.891671232877</v>
      </c>
      <c r="D45" s="258">
        <v>124.18432876712301</v>
      </c>
      <c r="E45" s="258">
        <v>154.397759562842</v>
      </c>
      <c r="F45" s="258">
        <v>170.270575342466</v>
      </c>
      <c r="G45" s="258">
        <v>181.13769863013701</v>
      </c>
      <c r="H45" s="258">
        <v>191.039917808219</v>
      </c>
      <c r="I45" s="258">
        <v>213.606693989071</v>
      </c>
      <c r="J45" s="258">
        <v>238.10975342465801</v>
      </c>
      <c r="K45" s="258">
        <v>250.00194520547899</v>
      </c>
      <c r="L45" s="258">
        <v>271.61424657534297</v>
      </c>
      <c r="M45" s="258">
        <v>298.05702185792302</v>
      </c>
      <c r="N45" s="258">
        <v>320.044356164384</v>
      </c>
      <c r="O45" s="258">
        <v>342.82191780821898</v>
      </c>
      <c r="P45" s="258">
        <v>349.12657534246603</v>
      </c>
      <c r="Q45" s="258">
        <v>346.719071038251</v>
      </c>
      <c r="R45" s="258">
        <v>325.069424657534</v>
      </c>
      <c r="S45" s="258">
        <v>307.30235616438301</v>
      </c>
      <c r="T45" s="258">
        <v>318.65879452054799</v>
      </c>
      <c r="U45" s="258">
        <v>325.97614754098402</v>
      </c>
      <c r="V45" s="258">
        <v>332.04391780821902</v>
      </c>
      <c r="W45" s="258">
        <v>344.26698630137003</v>
      </c>
      <c r="X45" s="258">
        <v>349.21158904109598</v>
      </c>
      <c r="Y45" s="258">
        <v>356.79486338797801</v>
      </c>
      <c r="Z45" s="258">
        <v>356.41687671232899</v>
      </c>
      <c r="AA45" s="258">
        <v>325.35353424657501</v>
      </c>
      <c r="AB45" s="258">
        <v>308.39109589041101</v>
      </c>
      <c r="AC45" s="258">
        <v>284.68631147540998</v>
      </c>
      <c r="AD45" s="258">
        <v>291.99558904109603</v>
      </c>
      <c r="AE45" s="258">
        <v>309.26010958904101</v>
      </c>
      <c r="AF45" s="258">
        <v>316.53016438356201</v>
      </c>
      <c r="AG45" s="258">
        <v>369.91901095126701</v>
      </c>
      <c r="AH45" s="258">
        <v>388.432935761468</v>
      </c>
      <c r="AI45" s="258">
        <v>439.65509347427599</v>
      </c>
      <c r="AJ45" s="258">
        <v>463.12207800441001</v>
      </c>
      <c r="AK45" s="258">
        <v>426.18562463604701</v>
      </c>
      <c r="AL45" s="258">
        <v>419.35634215850803</v>
      </c>
      <c r="AM45" s="258">
        <v>429.60002692458301</v>
      </c>
      <c r="AN45" s="258">
        <v>440.88762137127202</v>
      </c>
      <c r="AO45" s="258">
        <v>469.471899896325</v>
      </c>
      <c r="AP45" s="258">
        <v>487.021630095467</v>
      </c>
      <c r="AQ45" s="258">
        <v>529.80061684759096</v>
      </c>
      <c r="AR45" s="258">
        <v>548.300797426842</v>
      </c>
      <c r="AS45" s="258">
        <v>566.51179251721703</v>
      </c>
      <c r="AT45" s="258">
        <v>565.76788552006406</v>
      </c>
      <c r="AU45" s="258">
        <v>593.44088326970598</v>
      </c>
      <c r="AV45" s="258">
        <v>591.03806135189802</v>
      </c>
      <c r="AW45" s="258">
        <v>570.27833839359198</v>
      </c>
      <c r="AX45" s="258">
        <v>537.38239011902101</v>
      </c>
      <c r="AY45" s="258">
        <v>537.70069148888399</v>
      </c>
      <c r="AZ45" s="258">
        <v>558.46326683134998</v>
      </c>
      <c r="BA45" s="258">
        <v>605.47852965042296</v>
      </c>
      <c r="BB45" s="258">
        <v>661.74972602739695</v>
      </c>
      <c r="BC45" s="258">
        <v>684.55341654648805</v>
      </c>
      <c r="BD45" s="258">
        <v>702.439842584036</v>
      </c>
      <c r="BE45" s="259">
        <v>659.513494361585</v>
      </c>
      <c r="BF45" s="260">
        <v>-6.1110355108188602E-2</v>
      </c>
      <c r="BG45" s="260">
        <v>2.1873376787350199E-2</v>
      </c>
      <c r="BH45" s="260">
        <v>7.2411808188397996E-3</v>
      </c>
    </row>
    <row r="46" spans="1:60">
      <c r="A46" s="200" t="s">
        <v>293</v>
      </c>
      <c r="B46" s="258">
        <v>50.253315068493201</v>
      </c>
      <c r="C46" s="258">
        <v>51.666547945205501</v>
      </c>
      <c r="D46" s="258">
        <v>56.9159726027397</v>
      </c>
      <c r="E46" s="258">
        <v>60.957677595628397</v>
      </c>
      <c r="F46" s="258">
        <v>64.539123287671202</v>
      </c>
      <c r="G46" s="258">
        <v>91.524044794520606</v>
      </c>
      <c r="H46" s="258">
        <v>103.560018958904</v>
      </c>
      <c r="I46" s="258">
        <v>112.387147486339</v>
      </c>
      <c r="J46" s="258">
        <v>123.787998054795</v>
      </c>
      <c r="K46" s="258">
        <v>131.24513528767099</v>
      </c>
      <c r="L46" s="258">
        <v>137.71776969863001</v>
      </c>
      <c r="M46" s="258">
        <v>143.55582928961701</v>
      </c>
      <c r="N46" s="258">
        <v>143.09939268493201</v>
      </c>
      <c r="O46" s="258">
        <v>148.07497884931499</v>
      </c>
      <c r="P46" s="258">
        <v>157.878779260274</v>
      </c>
      <c r="Q46" s="258">
        <v>167.83853510929001</v>
      </c>
      <c r="R46" s="258">
        <v>177.41903550684901</v>
      </c>
      <c r="S46" s="258">
        <v>187.026187863014</v>
      </c>
      <c r="T46" s="258">
        <v>187.73935726027401</v>
      </c>
      <c r="U46" s="258">
        <v>187.77654934426201</v>
      </c>
      <c r="V46" s="258">
        <v>185.004354027397</v>
      </c>
      <c r="W46" s="258">
        <v>198.26362534246601</v>
      </c>
      <c r="X46" s="258">
        <v>194.16658715068499</v>
      </c>
      <c r="Y46" s="258">
        <v>205.55144653005499</v>
      </c>
      <c r="Z46" s="258">
        <v>253.52913542465799</v>
      </c>
      <c r="AA46" s="258">
        <v>237.43558684460601</v>
      </c>
      <c r="AB46" s="258">
        <v>245.62148525278201</v>
      </c>
      <c r="AC46" s="258">
        <v>269.45969974187102</v>
      </c>
      <c r="AD46" s="258">
        <v>257.81599054304201</v>
      </c>
      <c r="AE46" s="258">
        <v>259.65665009361601</v>
      </c>
      <c r="AF46" s="258">
        <v>290.001106054638</v>
      </c>
      <c r="AG46" s="258">
        <v>277.97441210066302</v>
      </c>
      <c r="AH46" s="258">
        <v>297.77194685446801</v>
      </c>
      <c r="AI46" s="258">
        <v>322.47360906386399</v>
      </c>
      <c r="AJ46" s="258">
        <v>333.83162656946502</v>
      </c>
      <c r="AK46" s="258">
        <v>327.99425233887001</v>
      </c>
      <c r="AL46" s="258">
        <v>326.67114048397798</v>
      </c>
      <c r="AM46" s="258">
        <v>337.769743030293</v>
      </c>
      <c r="AN46" s="258">
        <v>318.82783321032502</v>
      </c>
      <c r="AO46" s="258">
        <v>323.10695186117402</v>
      </c>
      <c r="AP46" s="258">
        <v>332.02972017768599</v>
      </c>
      <c r="AQ46" s="258">
        <v>297.77458846050899</v>
      </c>
      <c r="AR46" s="258">
        <v>304.41426342770001</v>
      </c>
      <c r="AS46" s="258">
        <v>292.637630988777</v>
      </c>
      <c r="AT46" s="258">
        <v>273.75937143466501</v>
      </c>
      <c r="AU46" s="258">
        <v>272.04179512038502</v>
      </c>
      <c r="AV46" s="258">
        <v>255.897292719852</v>
      </c>
      <c r="AW46" s="258">
        <v>231.20826688880899</v>
      </c>
      <c r="AX46" s="258">
        <v>241.38542929206</v>
      </c>
      <c r="AY46" s="258">
        <v>247.463569997159</v>
      </c>
      <c r="AZ46" s="258">
        <v>246.20090108138399</v>
      </c>
      <c r="BA46" s="258">
        <v>247.953740392062</v>
      </c>
      <c r="BB46" s="258">
        <v>245.91728479172301</v>
      </c>
      <c r="BC46" s="258">
        <v>245.285774315949</v>
      </c>
      <c r="BD46" s="258">
        <v>252.87241848631001</v>
      </c>
      <c r="BE46" s="259">
        <v>207.78000626974699</v>
      </c>
      <c r="BF46" s="260">
        <v>-0.17832080100504699</v>
      </c>
      <c r="BG46" s="260">
        <v>-7.9050323205020999E-3</v>
      </c>
      <c r="BH46" s="260">
        <v>2.2813370898427899E-3</v>
      </c>
    </row>
    <row r="47" spans="1:60">
      <c r="A47" s="200" t="s">
        <v>294</v>
      </c>
      <c r="B47" s="258">
        <v>142.549589041096</v>
      </c>
      <c r="C47" s="258">
        <v>148.90043835616399</v>
      </c>
      <c r="D47" s="258">
        <v>169.97273972602699</v>
      </c>
      <c r="E47" s="258">
        <v>180.334617486339</v>
      </c>
      <c r="F47" s="258">
        <v>200.29610958904101</v>
      </c>
      <c r="G47" s="258">
        <v>217.60715068493101</v>
      </c>
      <c r="H47" s="258">
        <v>221.92443835616399</v>
      </c>
      <c r="I47" s="258">
        <v>235.96868852458999</v>
      </c>
      <c r="J47" s="258">
        <v>265.19630136986302</v>
      </c>
      <c r="K47" s="258">
        <v>244.407123287671</v>
      </c>
      <c r="L47" s="258">
        <v>278.604356164384</v>
      </c>
      <c r="M47" s="258">
        <v>310.03169398907102</v>
      </c>
      <c r="N47" s="258">
        <v>332.585616438356</v>
      </c>
      <c r="O47" s="258">
        <v>365.77517808219199</v>
      </c>
      <c r="P47" s="258">
        <v>387.13301369863001</v>
      </c>
      <c r="Q47" s="258">
        <v>365.70663934426199</v>
      </c>
      <c r="R47" s="258">
        <v>327.97399999999999</v>
      </c>
      <c r="S47" s="258">
        <v>325.05698630136999</v>
      </c>
      <c r="T47" s="258">
        <v>291.26627397260302</v>
      </c>
      <c r="U47" s="258">
        <v>278.70825136612001</v>
      </c>
      <c r="V47" s="258">
        <v>295.06920547945202</v>
      </c>
      <c r="W47" s="258">
        <v>314.30142465753403</v>
      </c>
      <c r="X47" s="258">
        <v>346.61756164383598</v>
      </c>
      <c r="Y47" s="258">
        <v>324.375573770492</v>
      </c>
      <c r="Z47" s="258">
        <v>335.83624657534199</v>
      </c>
      <c r="AA47" s="258">
        <v>363.11553424657501</v>
      </c>
      <c r="AB47" s="258">
        <v>299.98794520547898</v>
      </c>
      <c r="AC47" s="258">
        <v>252.34355191256799</v>
      </c>
      <c r="AD47" s="258">
        <v>235.01375342465801</v>
      </c>
      <c r="AE47" s="258">
        <v>219.46898630136999</v>
      </c>
      <c r="AF47" s="258">
        <v>266.64246575342497</v>
      </c>
      <c r="AG47" s="258">
        <v>252.57092896174899</v>
      </c>
      <c r="AH47" s="258">
        <v>267.69400000000002</v>
      </c>
      <c r="AI47" s="258">
        <v>235.89369863013701</v>
      </c>
      <c r="AJ47" s="258">
        <v>190.462712328767</v>
      </c>
      <c r="AK47" s="258">
        <v>197.03005464480901</v>
      </c>
      <c r="AL47" s="258">
        <v>210.98942465753399</v>
      </c>
      <c r="AM47" s="258">
        <v>219.808438356164</v>
      </c>
      <c r="AN47" s="258">
        <v>194.174328767123</v>
      </c>
      <c r="AO47" s="258">
        <v>223.39292349726799</v>
      </c>
      <c r="AP47" s="258">
        <v>217.580109589041</v>
      </c>
      <c r="AQ47" s="258">
        <v>213.95917808219201</v>
      </c>
      <c r="AR47" s="258">
        <v>218.18334994956601</v>
      </c>
      <c r="AS47" s="258">
        <v>216.04776225882799</v>
      </c>
      <c r="AT47" s="258">
        <v>195.12608277264101</v>
      </c>
      <c r="AU47" s="258">
        <v>184.02147945205499</v>
      </c>
      <c r="AV47" s="258">
        <v>190.76547945205499</v>
      </c>
      <c r="AW47" s="258">
        <v>190.87136612021899</v>
      </c>
      <c r="AX47" s="258">
        <v>173.855698630137</v>
      </c>
      <c r="AY47" s="258">
        <v>186.91167123287701</v>
      </c>
      <c r="AZ47" s="258">
        <v>190.57378082191801</v>
      </c>
      <c r="BA47" s="258">
        <v>201.82472677595601</v>
      </c>
      <c r="BB47" s="258">
        <v>212.81147945205501</v>
      </c>
      <c r="BC47" s="258">
        <v>219.15518731216</v>
      </c>
      <c r="BD47" s="258">
        <v>230.38332671772201</v>
      </c>
      <c r="BE47" s="259">
        <v>225.32936136945199</v>
      </c>
      <c r="BF47" s="260">
        <v>-2.19372010130859E-2</v>
      </c>
      <c r="BG47" s="260">
        <v>1.6748573859798801E-2</v>
      </c>
      <c r="BH47" s="260">
        <v>2.4740216286997302E-3</v>
      </c>
    </row>
    <row r="48" spans="1:60">
      <c r="A48" s="200" t="s">
        <v>295</v>
      </c>
      <c r="B48" s="258">
        <v>44.881095890410997</v>
      </c>
      <c r="C48" s="258">
        <v>49.357890410958902</v>
      </c>
      <c r="D48" s="258">
        <v>54.868821917808198</v>
      </c>
      <c r="E48" s="258">
        <v>60.693661202185801</v>
      </c>
      <c r="F48" s="258">
        <v>65.223232876712302</v>
      </c>
      <c r="G48" s="258">
        <v>78.5741095890411</v>
      </c>
      <c r="H48" s="258">
        <v>86.910986301369903</v>
      </c>
      <c r="I48" s="258">
        <v>94.648797814207697</v>
      </c>
      <c r="J48" s="258">
        <v>106.295342465753</v>
      </c>
      <c r="K48" s="258">
        <v>108.626821917808</v>
      </c>
      <c r="L48" s="258">
        <v>119.580410958904</v>
      </c>
      <c r="M48" s="258">
        <v>125.715901639344</v>
      </c>
      <c r="N48" s="258">
        <v>132.03619178082201</v>
      </c>
      <c r="O48" s="258">
        <v>136.72334246575301</v>
      </c>
      <c r="P48" s="258">
        <v>139.05284931506799</v>
      </c>
      <c r="Q48" s="258">
        <v>129.13554644808701</v>
      </c>
      <c r="R48" s="258">
        <v>127.822301369863</v>
      </c>
      <c r="S48" s="258">
        <v>118.457287671233</v>
      </c>
      <c r="T48" s="258">
        <v>116.057671232877</v>
      </c>
      <c r="U48" s="258">
        <v>123.966557377049</v>
      </c>
      <c r="V48" s="258">
        <v>123.18298630136999</v>
      </c>
      <c r="W48" s="258">
        <v>120.24536986301401</v>
      </c>
      <c r="X48" s="258">
        <v>117.369671232877</v>
      </c>
      <c r="Y48" s="258">
        <v>115.048469945355</v>
      </c>
      <c r="Z48" s="258">
        <v>115.152684931507</v>
      </c>
      <c r="AA48" s="258">
        <v>99.600684931506805</v>
      </c>
      <c r="AB48" s="258">
        <v>87.922520547945197</v>
      </c>
      <c r="AC48" s="258">
        <v>80.1258196721312</v>
      </c>
      <c r="AD48" s="258">
        <v>66.692410958904105</v>
      </c>
      <c r="AE48" s="258">
        <v>69.613616438356203</v>
      </c>
      <c r="AF48" s="258">
        <v>68.484219178082199</v>
      </c>
      <c r="AG48" s="258">
        <v>71.288606557377094</v>
      </c>
      <c r="AH48" s="258">
        <v>71.872575342465794</v>
      </c>
      <c r="AI48" s="258">
        <v>80.2383835616439</v>
      </c>
      <c r="AJ48" s="258">
        <v>73.240821917808205</v>
      </c>
      <c r="AK48" s="258">
        <v>73.373224043715794</v>
      </c>
      <c r="AL48" s="258">
        <v>67.354958924489495</v>
      </c>
      <c r="AM48" s="258">
        <v>74.611233364810701</v>
      </c>
      <c r="AN48" s="258">
        <v>70.398493476126305</v>
      </c>
      <c r="AO48" s="258">
        <v>66.787131309817099</v>
      </c>
      <c r="AP48" s="258">
        <v>80.062465801317401</v>
      </c>
      <c r="AQ48" s="258">
        <v>71.750768010531402</v>
      </c>
      <c r="AR48" s="258">
        <v>76.368766587871406</v>
      </c>
      <c r="AS48" s="258">
        <v>82.039151815456094</v>
      </c>
      <c r="AT48" s="258">
        <v>78.448055697506405</v>
      </c>
      <c r="AU48" s="258">
        <v>81.532573748653903</v>
      </c>
      <c r="AV48" s="258">
        <v>80.754136986301404</v>
      </c>
      <c r="AW48" s="258">
        <v>74.056174863387994</v>
      </c>
      <c r="AX48" s="258">
        <v>74.809342465753403</v>
      </c>
      <c r="AY48" s="258">
        <v>70.728246575342496</v>
      </c>
      <c r="AZ48" s="258">
        <v>76.639287671232907</v>
      </c>
      <c r="BA48" s="258">
        <v>79.021584699453598</v>
      </c>
      <c r="BB48" s="258">
        <v>89.027041095890397</v>
      </c>
      <c r="BC48" s="258">
        <v>90.475835616438403</v>
      </c>
      <c r="BD48" s="258">
        <v>86.303917808219197</v>
      </c>
      <c r="BE48" s="259">
        <v>81.539144223535104</v>
      </c>
      <c r="BF48" s="260">
        <v>-5.5209238533899703E-2</v>
      </c>
      <c r="BG48" s="260">
        <v>9.5895175447589E-3</v>
      </c>
      <c r="BH48" s="260">
        <v>8.9526551341853199E-4</v>
      </c>
    </row>
    <row r="49" spans="1:60">
      <c r="A49" s="200" t="s">
        <v>296</v>
      </c>
      <c r="B49" s="258" t="s">
        <v>273</v>
      </c>
      <c r="C49" s="258" t="s">
        <v>273</v>
      </c>
      <c r="D49" s="258" t="s">
        <v>273</v>
      </c>
      <c r="E49" s="258" t="s">
        <v>273</v>
      </c>
      <c r="F49" s="258" t="s">
        <v>273</v>
      </c>
      <c r="G49" s="258" t="s">
        <v>273</v>
      </c>
      <c r="H49" s="258" t="s">
        <v>273</v>
      </c>
      <c r="I49" s="258" t="s">
        <v>273</v>
      </c>
      <c r="J49" s="258" t="s">
        <v>273</v>
      </c>
      <c r="K49" s="258" t="s">
        <v>273</v>
      </c>
      <c r="L49" s="258" t="s">
        <v>273</v>
      </c>
      <c r="M49" s="258" t="s">
        <v>273</v>
      </c>
      <c r="N49" s="258" t="s">
        <v>273</v>
      </c>
      <c r="O49" s="258" t="s">
        <v>273</v>
      </c>
      <c r="P49" s="258" t="s">
        <v>273</v>
      </c>
      <c r="Q49" s="258" t="s">
        <v>273</v>
      </c>
      <c r="R49" s="258" t="s">
        <v>273</v>
      </c>
      <c r="S49" s="258" t="s">
        <v>273</v>
      </c>
      <c r="T49" s="258" t="s">
        <v>273</v>
      </c>
      <c r="U49" s="258" t="s">
        <v>273</v>
      </c>
      <c r="V49" s="258" t="s">
        <v>273</v>
      </c>
      <c r="W49" s="258" t="s">
        <v>273</v>
      </c>
      <c r="X49" s="258" t="s">
        <v>273</v>
      </c>
      <c r="Y49" s="258" t="s">
        <v>273</v>
      </c>
      <c r="Z49" s="258" t="s">
        <v>273</v>
      </c>
      <c r="AA49" s="258">
        <v>34.980947968783397</v>
      </c>
      <c r="AB49" s="258">
        <v>33.964637801496899</v>
      </c>
      <c r="AC49" s="258">
        <v>33.019246002780903</v>
      </c>
      <c r="AD49" s="258">
        <v>39.691030497093699</v>
      </c>
      <c r="AE49" s="258">
        <v>42.913317107736198</v>
      </c>
      <c r="AF49" s="258">
        <v>46.554711613903301</v>
      </c>
      <c r="AG49" s="258">
        <v>53.658040119442099</v>
      </c>
      <c r="AH49" s="258">
        <v>54.266212219656303</v>
      </c>
      <c r="AI49" s="258">
        <v>51.834139349114402</v>
      </c>
      <c r="AJ49" s="258">
        <v>52.087718385879299</v>
      </c>
      <c r="AK49" s="258">
        <v>49.546109412354902</v>
      </c>
      <c r="AL49" s="258">
        <v>51.766954344657997</v>
      </c>
      <c r="AM49" s="258">
        <v>50.3042248246702</v>
      </c>
      <c r="AN49" s="258">
        <v>51.007766631034997</v>
      </c>
      <c r="AO49" s="258">
        <v>52.345523650789502</v>
      </c>
      <c r="AP49" s="258">
        <v>53.3440620358611</v>
      </c>
      <c r="AQ49" s="258">
        <v>55.660665396481399</v>
      </c>
      <c r="AR49" s="258">
        <v>55.182698837868202</v>
      </c>
      <c r="AS49" s="258">
        <v>63.773770553315799</v>
      </c>
      <c r="AT49" s="258">
        <v>54.7661482436298</v>
      </c>
      <c r="AU49" s="258">
        <v>55.433928398367499</v>
      </c>
      <c r="AV49" s="258">
        <v>54.9780394835538</v>
      </c>
      <c r="AW49" s="258">
        <v>54.008363177633001</v>
      </c>
      <c r="AX49" s="258">
        <v>51.383470903444803</v>
      </c>
      <c r="AY49" s="258">
        <v>50.358992164205198</v>
      </c>
      <c r="AZ49" s="258">
        <v>49.464258420947502</v>
      </c>
      <c r="BA49" s="258">
        <v>52.374086332845799</v>
      </c>
      <c r="BB49" s="258">
        <v>53.841369329295901</v>
      </c>
      <c r="BC49" s="258">
        <v>56.335112984926504</v>
      </c>
      <c r="BD49" s="258">
        <v>54.3217650684931</v>
      </c>
      <c r="BE49" s="259">
        <v>43.134638818187902</v>
      </c>
      <c r="BF49" s="260">
        <v>-0.20594187681861301</v>
      </c>
      <c r="BG49" s="260">
        <v>-8.1439756597545499E-4</v>
      </c>
      <c r="BH49" s="260">
        <v>4.73600194549769E-4</v>
      </c>
    </row>
    <row r="50" spans="1:60">
      <c r="A50" s="200" t="s">
        <v>297</v>
      </c>
      <c r="B50" s="258">
        <v>268.46416438356198</v>
      </c>
      <c r="C50" s="258">
        <v>318.83865753424698</v>
      </c>
      <c r="D50" s="258">
        <v>387.67189041095901</v>
      </c>
      <c r="E50" s="258">
        <v>411.12412568306002</v>
      </c>
      <c r="F50" s="258">
        <v>469.01391780821899</v>
      </c>
      <c r="G50" s="258">
        <v>534.01487671232906</v>
      </c>
      <c r="H50" s="258">
        <v>593.25476712328805</v>
      </c>
      <c r="I50" s="258">
        <v>622.71469945355204</v>
      </c>
      <c r="J50" s="258">
        <v>745.24657534246603</v>
      </c>
      <c r="K50" s="258">
        <v>775.67873972602695</v>
      </c>
      <c r="L50" s="258">
        <v>813.88660273972596</v>
      </c>
      <c r="M50" s="258">
        <v>920.08762295081999</v>
      </c>
      <c r="N50" s="258">
        <v>879.08997260273998</v>
      </c>
      <c r="O50" s="258">
        <v>930.00545205479398</v>
      </c>
      <c r="P50" s="258">
        <v>992.38950684931501</v>
      </c>
      <c r="Q50" s="258">
        <v>1042.7995901639299</v>
      </c>
      <c r="R50" s="258">
        <v>1016.37857534247</v>
      </c>
      <c r="S50" s="258">
        <v>969.25191780821899</v>
      </c>
      <c r="T50" s="258">
        <v>988.21747945205504</v>
      </c>
      <c r="U50" s="258">
        <v>939.61221311475401</v>
      </c>
      <c r="V50" s="258">
        <v>914.21421917808198</v>
      </c>
      <c r="W50" s="258">
        <v>909.263287671233</v>
      </c>
      <c r="X50" s="258">
        <v>944.40178082191801</v>
      </c>
      <c r="Y50" s="258">
        <v>975.60005464480901</v>
      </c>
      <c r="Z50" s="258">
        <v>1024.12498630137</v>
      </c>
      <c r="AA50" s="258">
        <v>983.34556759685404</v>
      </c>
      <c r="AB50" s="258">
        <v>1012.28445980041</v>
      </c>
      <c r="AC50" s="258">
        <v>1116.84492990629</v>
      </c>
      <c r="AD50" s="258">
        <v>1057.40239546768</v>
      </c>
      <c r="AE50" s="258">
        <v>1110.88479452055</v>
      </c>
      <c r="AF50" s="258">
        <v>1179.50423108412</v>
      </c>
      <c r="AG50" s="258">
        <v>1205.7884544102899</v>
      </c>
      <c r="AH50" s="258">
        <v>1256.3637540237901</v>
      </c>
      <c r="AI50" s="258">
        <v>1357.8084297497801</v>
      </c>
      <c r="AJ50" s="258">
        <v>1404.0490156567801</v>
      </c>
      <c r="AK50" s="258">
        <v>1421.6630480716501</v>
      </c>
      <c r="AL50" s="258">
        <v>1481.5275446754199</v>
      </c>
      <c r="AM50" s="258">
        <v>1491.5704517204699</v>
      </c>
      <c r="AN50" s="258">
        <v>1526.3508048490701</v>
      </c>
      <c r="AO50" s="258">
        <v>1554.0295967102099</v>
      </c>
      <c r="AP50" s="258">
        <v>1570.06244818707</v>
      </c>
      <c r="AQ50" s="258">
        <v>1576.66111142668</v>
      </c>
      <c r="AR50" s="258">
        <v>1588.9239072990699</v>
      </c>
      <c r="AS50" s="258">
        <v>1528.73533949841</v>
      </c>
      <c r="AT50" s="258">
        <v>1441.25415753741</v>
      </c>
      <c r="AU50" s="258">
        <v>1429.78825709647</v>
      </c>
      <c r="AV50" s="258">
        <v>1369.5154152151699</v>
      </c>
      <c r="AW50" s="258">
        <v>1285.4653940926901</v>
      </c>
      <c r="AX50" s="258">
        <v>1190.76520071348</v>
      </c>
      <c r="AY50" s="258">
        <v>1188.44580128866</v>
      </c>
      <c r="AZ50" s="258">
        <v>1233.17641376253</v>
      </c>
      <c r="BA50" s="258">
        <v>1277.65909633101</v>
      </c>
      <c r="BB50" s="258">
        <v>1290.8446982395601</v>
      </c>
      <c r="BC50" s="258">
        <v>1325.0187250832</v>
      </c>
      <c r="BD50" s="258">
        <v>1325.4571937503799</v>
      </c>
      <c r="BE50" s="259">
        <v>1077.7645764875499</v>
      </c>
      <c r="BF50" s="260">
        <v>-0.18687334334953501</v>
      </c>
      <c r="BG50" s="260">
        <v>-8.34064474154372E-3</v>
      </c>
      <c r="BH50" s="260">
        <v>1.18334018108929E-2</v>
      </c>
    </row>
    <row r="51" spans="1:60">
      <c r="A51" s="200" t="s">
        <v>298</v>
      </c>
      <c r="B51" s="258">
        <v>373.96100422994198</v>
      </c>
      <c r="C51" s="258">
        <v>421.57629738094801</v>
      </c>
      <c r="D51" s="258">
        <v>421.22051523891798</v>
      </c>
      <c r="E51" s="258">
        <v>473.12798696755601</v>
      </c>
      <c r="F51" s="258">
        <v>507.91290837211602</v>
      </c>
      <c r="G51" s="258">
        <v>551.09868226134995</v>
      </c>
      <c r="H51" s="258">
        <v>520.87810889757395</v>
      </c>
      <c r="I51" s="258">
        <v>532.943856538516</v>
      </c>
      <c r="J51" s="258">
        <v>548.172560280055</v>
      </c>
      <c r="K51" s="258">
        <v>488.42189440628499</v>
      </c>
      <c r="L51" s="258">
        <v>491.45427318578601</v>
      </c>
      <c r="M51" s="258">
        <v>540.36459589410299</v>
      </c>
      <c r="N51" s="258">
        <v>525.82940658803602</v>
      </c>
      <c r="O51" s="258">
        <v>642.76657594363996</v>
      </c>
      <c r="P51" s="258">
        <v>688.49993474609198</v>
      </c>
      <c r="Q51" s="258">
        <v>608.68249778805</v>
      </c>
      <c r="R51" s="258">
        <v>551.76715109756105</v>
      </c>
      <c r="S51" s="258">
        <v>515.58443270263297</v>
      </c>
      <c r="T51" s="258">
        <v>452.2782908049</v>
      </c>
      <c r="U51" s="258">
        <v>433.30588267159197</v>
      </c>
      <c r="V51" s="258">
        <v>463.26548889161199</v>
      </c>
      <c r="W51" s="258">
        <v>497.97383555312001</v>
      </c>
      <c r="X51" s="258">
        <v>436.05476298407899</v>
      </c>
      <c r="Y51" s="258">
        <v>409.55687520412101</v>
      </c>
      <c r="Z51" s="258">
        <v>393.86151749989898</v>
      </c>
      <c r="AA51" s="258">
        <v>393.23738931890301</v>
      </c>
      <c r="AB51" s="258">
        <v>345.161543376287</v>
      </c>
      <c r="AC51" s="258">
        <v>363.46397937565001</v>
      </c>
      <c r="AD51" s="258">
        <v>355.66747817746301</v>
      </c>
      <c r="AE51" s="258">
        <v>377.33665583358402</v>
      </c>
      <c r="AF51" s="258">
        <v>360.376953194424</v>
      </c>
      <c r="AG51" s="258">
        <v>382.64730372225199</v>
      </c>
      <c r="AH51" s="258">
        <v>361.03460320313599</v>
      </c>
      <c r="AI51" s="258">
        <v>401.57893062819102</v>
      </c>
      <c r="AJ51" s="258">
        <v>384.62424188481202</v>
      </c>
      <c r="AK51" s="258">
        <v>335.16842859342199</v>
      </c>
      <c r="AL51" s="258">
        <v>342.549579246939</v>
      </c>
      <c r="AM51" s="258">
        <v>349.15588815991401</v>
      </c>
      <c r="AN51" s="258">
        <v>367.77563000254298</v>
      </c>
      <c r="AO51" s="258">
        <v>351.48005996926003</v>
      </c>
      <c r="AP51" s="258">
        <v>359.234841763921</v>
      </c>
      <c r="AQ51" s="258">
        <v>362.13713932922599</v>
      </c>
      <c r="AR51" s="258">
        <v>359.49705044130701</v>
      </c>
      <c r="AS51" s="258">
        <v>341.25950753046902</v>
      </c>
      <c r="AT51" s="258">
        <v>325.91437232298301</v>
      </c>
      <c r="AU51" s="258">
        <v>328.89950973315803</v>
      </c>
      <c r="AV51" s="258">
        <v>310.35280314426899</v>
      </c>
      <c r="AW51" s="258">
        <v>309.33854239159899</v>
      </c>
      <c r="AX51" s="258">
        <v>307.13407917654899</v>
      </c>
      <c r="AY51" s="258">
        <v>305.41435718430102</v>
      </c>
      <c r="AZ51" s="258">
        <v>302.629922737426</v>
      </c>
      <c r="BA51" s="258">
        <v>319.27249024954898</v>
      </c>
      <c r="BB51" s="258">
        <v>320.86414322404102</v>
      </c>
      <c r="BC51" s="258">
        <v>305.00881974772301</v>
      </c>
      <c r="BD51" s="258">
        <v>324.52774277811301</v>
      </c>
      <c r="BE51" s="259">
        <v>290.08582594884098</v>
      </c>
      <c r="BF51" s="260">
        <v>-0.106129345166095</v>
      </c>
      <c r="BG51" s="260">
        <v>-4.2627500559333498E-4</v>
      </c>
      <c r="BH51" s="260">
        <v>3.18502037734863E-3</v>
      </c>
    </row>
    <row r="52" spans="1:60">
      <c r="A52" s="200" t="s">
        <v>299</v>
      </c>
      <c r="B52" s="258">
        <v>164.188684931507</v>
      </c>
      <c r="C52" s="258">
        <v>174.72980821917801</v>
      </c>
      <c r="D52" s="258">
        <v>188.00657534246599</v>
      </c>
      <c r="E52" s="258">
        <v>207.604016393443</v>
      </c>
      <c r="F52" s="258">
        <v>226.43038356164399</v>
      </c>
      <c r="G52" s="258">
        <v>253.71876712328799</v>
      </c>
      <c r="H52" s="258">
        <v>269.50597260273997</v>
      </c>
      <c r="I52" s="258">
        <v>275.57062841530097</v>
      </c>
      <c r="J52" s="258">
        <v>297.28438356164401</v>
      </c>
      <c r="K52" s="258">
        <v>265.09380821917802</v>
      </c>
      <c r="L52" s="258">
        <v>255.99441095890401</v>
      </c>
      <c r="M52" s="258">
        <v>265.31423497267798</v>
      </c>
      <c r="N52" s="258">
        <v>267.52158904109598</v>
      </c>
      <c r="O52" s="258">
        <v>277.580054794521</v>
      </c>
      <c r="P52" s="258">
        <v>266.409232876712</v>
      </c>
      <c r="Q52" s="258">
        <v>265.90620218579198</v>
      </c>
      <c r="R52" s="258">
        <v>247.47917808219199</v>
      </c>
      <c r="S52" s="258">
        <v>234.43997260274</v>
      </c>
      <c r="T52" s="258">
        <v>256.36934246575299</v>
      </c>
      <c r="U52" s="258">
        <v>247.92300546448101</v>
      </c>
      <c r="V52" s="258">
        <v>253.408876712329</v>
      </c>
      <c r="W52" s="258">
        <v>276.47794520547899</v>
      </c>
      <c r="X52" s="258">
        <v>261.18852054794502</v>
      </c>
      <c r="Y52" s="258">
        <v>261.77696721311497</v>
      </c>
      <c r="Z52" s="258">
        <v>252.28413698630101</v>
      </c>
      <c r="AA52" s="258">
        <v>270.19747945205501</v>
      </c>
      <c r="AB52" s="258">
        <v>274.94824657534201</v>
      </c>
      <c r="AC52" s="258">
        <v>278.22650273224002</v>
      </c>
      <c r="AD52" s="258">
        <v>261.59375342465802</v>
      </c>
      <c r="AE52" s="258">
        <v>269.93978082191802</v>
      </c>
      <c r="AF52" s="258">
        <v>250.54186301369899</v>
      </c>
      <c r="AG52" s="258">
        <v>258.90117486338801</v>
      </c>
      <c r="AH52" s="258">
        <v>273.267452054795</v>
      </c>
      <c r="AI52" s="258">
        <v>276.66145205479501</v>
      </c>
      <c r="AJ52" s="258">
        <v>268.93180821917798</v>
      </c>
      <c r="AK52" s="258">
        <v>260.25683060109299</v>
      </c>
      <c r="AL52" s="258">
        <v>278.26400000000001</v>
      </c>
      <c r="AM52" s="258">
        <v>264.24369863013698</v>
      </c>
      <c r="AN52" s="258">
        <v>257.03501369863</v>
      </c>
      <c r="AO52" s="258">
        <v>255.011557377049</v>
      </c>
      <c r="AP52" s="258">
        <v>259.90108589205499</v>
      </c>
      <c r="AQ52" s="258">
        <v>266.01926451494501</v>
      </c>
      <c r="AR52" s="258">
        <v>240.66383225753401</v>
      </c>
      <c r="AS52" s="258">
        <v>255.52227007096599</v>
      </c>
      <c r="AT52" s="258">
        <v>259.82266122661702</v>
      </c>
      <c r="AU52" s="258">
        <v>241.70690003586299</v>
      </c>
      <c r="AV52" s="258">
        <v>234.489341872106</v>
      </c>
      <c r="AW52" s="258">
        <v>237.99167141998501</v>
      </c>
      <c r="AX52" s="258">
        <v>249.09757964700501</v>
      </c>
      <c r="AY52" s="258">
        <v>224.15088339726</v>
      </c>
      <c r="AZ52" s="258">
        <v>227.49830210958899</v>
      </c>
      <c r="BA52" s="258">
        <v>215.580287191883</v>
      </c>
      <c r="BB52" s="258">
        <v>222.35335687874201</v>
      </c>
      <c r="BC52" s="258">
        <v>215.43500429122301</v>
      </c>
      <c r="BD52" s="258">
        <v>220.41232464129899</v>
      </c>
      <c r="BE52" s="259">
        <v>183.007068912687</v>
      </c>
      <c r="BF52" s="260">
        <v>-0.169705826520752</v>
      </c>
      <c r="BG52" s="260">
        <v>-1.6315371797638901E-2</v>
      </c>
      <c r="BH52" s="260">
        <v>2.0093406555773902E-3</v>
      </c>
    </row>
    <row r="53" spans="1:60">
      <c r="A53" s="200" t="s">
        <v>300</v>
      </c>
      <c r="B53" s="258">
        <v>69.373863013698596</v>
      </c>
      <c r="C53" s="258">
        <v>82.812219178082202</v>
      </c>
      <c r="D53" s="258">
        <v>97.020520547945196</v>
      </c>
      <c r="E53" s="258">
        <v>116.565846994536</v>
      </c>
      <c r="F53" s="258">
        <v>129.43950684931499</v>
      </c>
      <c r="G53" s="258">
        <v>136.22065753424701</v>
      </c>
      <c r="H53" s="258">
        <v>160.35378082191801</v>
      </c>
      <c r="I53" s="258">
        <v>181.113415300546</v>
      </c>
      <c r="J53" s="258">
        <v>222.63397260273999</v>
      </c>
      <c r="K53" s="258">
        <v>216.18408219178099</v>
      </c>
      <c r="L53" s="258">
        <v>240.46</v>
      </c>
      <c r="M53" s="258">
        <v>270.37868852459002</v>
      </c>
      <c r="N53" s="258">
        <v>308.37172602739702</v>
      </c>
      <c r="O53" s="258">
        <v>338.398493150685</v>
      </c>
      <c r="P53" s="258">
        <v>302.58536986301402</v>
      </c>
      <c r="Q53" s="258">
        <v>306.43073770491799</v>
      </c>
      <c r="R53" s="258">
        <v>303.64695890411002</v>
      </c>
      <c r="S53" s="258">
        <v>324.463726027397</v>
      </c>
      <c r="T53" s="258">
        <v>342.95912328767099</v>
      </c>
      <c r="U53" s="258">
        <v>340.38806010929</v>
      </c>
      <c r="V53" s="258">
        <v>358.86545205479501</v>
      </c>
      <c r="W53" s="258">
        <v>391.36517808219202</v>
      </c>
      <c r="X53" s="258">
        <v>443.52506849315102</v>
      </c>
      <c r="Y53" s="258">
        <v>475.38106557377102</v>
      </c>
      <c r="Z53" s="258">
        <v>447.40698630137001</v>
      </c>
      <c r="AA53" s="258">
        <v>476.195479452055</v>
      </c>
      <c r="AB53" s="258">
        <v>465.07531506849301</v>
      </c>
      <c r="AC53" s="258">
        <v>489.81434426229498</v>
      </c>
      <c r="AD53" s="258">
        <v>562.83032876712298</v>
      </c>
      <c r="AE53" s="258">
        <v>540.03761643835605</v>
      </c>
      <c r="AF53" s="258">
        <v>606.32457534246601</v>
      </c>
      <c r="AG53" s="258">
        <v>631.54784153005505</v>
      </c>
      <c r="AH53" s="258">
        <v>627.66405479452101</v>
      </c>
      <c r="AI53" s="258">
        <v>630.378136986301</v>
      </c>
      <c r="AJ53" s="258">
        <v>629.14624657534296</v>
      </c>
      <c r="AK53" s="258">
        <v>666.51013661202205</v>
      </c>
      <c r="AL53" s="258">
        <v>617.77479452054797</v>
      </c>
      <c r="AM53" s="258">
        <v>655.23920547945204</v>
      </c>
      <c r="AN53" s="258">
        <v>644.55210958904104</v>
      </c>
      <c r="AO53" s="258">
        <v>662.03601092896201</v>
      </c>
      <c r="AP53" s="258">
        <v>657.71252054794502</v>
      </c>
      <c r="AQ53" s="258">
        <v>681.27635616438397</v>
      </c>
      <c r="AR53" s="258">
        <v>695.32873972602704</v>
      </c>
      <c r="AS53" s="258">
        <v>685.53054644808697</v>
      </c>
      <c r="AT53" s="258">
        <v>709.15219178082202</v>
      </c>
      <c r="AU53" s="258">
        <v>693.63660273972596</v>
      </c>
      <c r="AV53" s="258">
        <v>672.74427397260297</v>
      </c>
      <c r="AW53" s="258">
        <v>703.50814207650296</v>
      </c>
      <c r="AX53" s="258">
        <v>756.49942465753497</v>
      </c>
      <c r="AY53" s="258">
        <v>774.42821917808203</v>
      </c>
      <c r="AZ53" s="258">
        <v>917.45236731350803</v>
      </c>
      <c r="BA53" s="258">
        <v>975.95491642572904</v>
      </c>
      <c r="BB53" s="258">
        <v>1024.8271865829799</v>
      </c>
      <c r="BC53" s="258">
        <v>992.92197663340096</v>
      </c>
      <c r="BD53" s="258">
        <v>999.72089770449395</v>
      </c>
      <c r="BE53" s="259">
        <v>906.058908597705</v>
      </c>
      <c r="BF53" s="260">
        <v>-9.3688137681077199E-2</v>
      </c>
      <c r="BG53" s="260">
        <v>3.4937043910745001E-2</v>
      </c>
      <c r="BH53" s="260">
        <v>9.9481457858988497E-3</v>
      </c>
    </row>
    <row r="54" spans="1:60">
      <c r="A54" s="200" t="s">
        <v>301</v>
      </c>
      <c r="B54" s="258" t="s">
        <v>273</v>
      </c>
      <c r="C54" s="258" t="s">
        <v>273</v>
      </c>
      <c r="D54" s="258" t="s">
        <v>273</v>
      </c>
      <c r="E54" s="258" t="s">
        <v>273</v>
      </c>
      <c r="F54" s="258" t="s">
        <v>273</v>
      </c>
      <c r="G54" s="258" t="s">
        <v>273</v>
      </c>
      <c r="H54" s="258" t="s">
        <v>273</v>
      </c>
      <c r="I54" s="258" t="s">
        <v>273</v>
      </c>
      <c r="J54" s="258" t="s">
        <v>273</v>
      </c>
      <c r="K54" s="258" t="s">
        <v>273</v>
      </c>
      <c r="L54" s="258" t="s">
        <v>273</v>
      </c>
      <c r="M54" s="258" t="s">
        <v>273</v>
      </c>
      <c r="N54" s="258" t="s">
        <v>273</v>
      </c>
      <c r="O54" s="258" t="s">
        <v>273</v>
      </c>
      <c r="P54" s="258" t="s">
        <v>273</v>
      </c>
      <c r="Q54" s="258" t="s">
        <v>273</v>
      </c>
      <c r="R54" s="258" t="s">
        <v>273</v>
      </c>
      <c r="S54" s="258" t="s">
        <v>273</v>
      </c>
      <c r="T54" s="258" t="s">
        <v>273</v>
      </c>
      <c r="U54" s="258" t="s">
        <v>273</v>
      </c>
      <c r="V54" s="258">
        <v>1271.6045479452</v>
      </c>
      <c r="W54" s="258">
        <v>1277.65961643836</v>
      </c>
      <c r="X54" s="258">
        <v>1330.1576712328799</v>
      </c>
      <c r="Y54" s="258">
        <v>1219.81489071038</v>
      </c>
      <c r="Z54" s="258">
        <v>1170.6761917808201</v>
      </c>
      <c r="AA54" s="258">
        <v>1305.12743442906</v>
      </c>
      <c r="AB54" s="258">
        <v>1246.1487512890001</v>
      </c>
      <c r="AC54" s="258">
        <v>799.91016393442601</v>
      </c>
      <c r="AD54" s="258">
        <v>572.64227397260299</v>
      </c>
      <c r="AE54" s="258">
        <v>503.58032876712298</v>
      </c>
      <c r="AF54" s="258">
        <v>530.79701369863005</v>
      </c>
      <c r="AG54" s="258">
        <v>324.81270491803298</v>
      </c>
      <c r="AH54" s="258">
        <v>380.19052054794503</v>
      </c>
      <c r="AI54" s="258">
        <v>347.69380821917798</v>
      </c>
      <c r="AJ54" s="258">
        <v>264.740876712329</v>
      </c>
      <c r="AK54" s="258">
        <v>249.19131147541</v>
      </c>
      <c r="AL54" s="258">
        <v>278.20542465753402</v>
      </c>
      <c r="AM54" s="258">
        <v>284.64810958904098</v>
      </c>
      <c r="AN54" s="258">
        <v>295.950684931507</v>
      </c>
      <c r="AO54" s="258">
        <v>295.98234972677602</v>
      </c>
      <c r="AP54" s="258">
        <v>304.91323287671202</v>
      </c>
      <c r="AQ54" s="258">
        <v>312.14622876712298</v>
      </c>
      <c r="AR54" s="258">
        <v>324.45035863013698</v>
      </c>
      <c r="AS54" s="258">
        <v>310.44292950819698</v>
      </c>
      <c r="AT54" s="258">
        <v>301.85657260274002</v>
      </c>
      <c r="AU54" s="258">
        <v>283.669724657534</v>
      </c>
      <c r="AV54" s="258">
        <v>282.51561890411</v>
      </c>
      <c r="AW54" s="258">
        <v>286.601793169399</v>
      </c>
      <c r="AX54" s="258">
        <v>266.92876876712302</v>
      </c>
      <c r="AY54" s="258">
        <v>244.894589041096</v>
      </c>
      <c r="AZ54" s="258">
        <v>213.636159521927</v>
      </c>
      <c r="BA54" s="258">
        <v>225.858526657331</v>
      </c>
      <c r="BB54" s="258">
        <v>234.10853534246601</v>
      </c>
      <c r="BC54" s="258">
        <v>241.106825479452</v>
      </c>
      <c r="BD54" s="258">
        <v>246.667164690785</v>
      </c>
      <c r="BE54" s="259">
        <v>234.41403418815301</v>
      </c>
      <c r="BF54" s="260">
        <v>-4.9674753094892797E-2</v>
      </c>
      <c r="BG54" s="260">
        <v>-1.99887289243889E-2</v>
      </c>
      <c r="BH54" s="260">
        <v>2.5737675158159501E-3</v>
      </c>
    </row>
    <row r="55" spans="1:60">
      <c r="A55" s="200" t="s">
        <v>302</v>
      </c>
      <c r="B55" s="258">
        <v>1466.0775890411001</v>
      </c>
      <c r="C55" s="258">
        <v>1573.59868493151</v>
      </c>
      <c r="D55" s="258">
        <v>1696.2687397260299</v>
      </c>
      <c r="E55" s="258">
        <v>1794.1645355191299</v>
      </c>
      <c r="F55" s="258">
        <v>1930.1831506849301</v>
      </c>
      <c r="G55" s="258">
        <v>2030.72550684932</v>
      </c>
      <c r="H55" s="258">
        <v>2036.7772602739699</v>
      </c>
      <c r="I55" s="258">
        <v>2155.1543169398901</v>
      </c>
      <c r="J55" s="258">
        <v>2228.1356164383601</v>
      </c>
      <c r="K55" s="258">
        <v>2069.28687671233</v>
      </c>
      <c r="L55" s="258">
        <v>1815.0775342465799</v>
      </c>
      <c r="M55" s="258">
        <v>1806.0069125683101</v>
      </c>
      <c r="N55" s="258">
        <v>1829.22731506849</v>
      </c>
      <c r="O55" s="258">
        <v>1903.16424657534</v>
      </c>
      <c r="P55" s="258">
        <v>1921.8415342465801</v>
      </c>
      <c r="Q55" s="258">
        <v>1649.1476229508201</v>
      </c>
      <c r="R55" s="258">
        <v>1538.94268493151</v>
      </c>
      <c r="S55" s="258">
        <v>1560.1887671232901</v>
      </c>
      <c r="T55" s="258">
        <v>1516.8438630137</v>
      </c>
      <c r="U55" s="258">
        <v>1824.79797814208</v>
      </c>
      <c r="V55" s="258">
        <v>1615.9510410958901</v>
      </c>
      <c r="W55" s="258">
        <v>1641.0066027397299</v>
      </c>
      <c r="X55" s="258">
        <v>1604.8833698630101</v>
      </c>
      <c r="Y55" s="258">
        <v>1699.7268306010899</v>
      </c>
      <c r="Z55" s="258">
        <v>1738.64150684932</v>
      </c>
      <c r="AA55" s="258">
        <v>1750.73145205479</v>
      </c>
      <c r="AB55" s="258">
        <v>1751.0236712328799</v>
      </c>
      <c r="AC55" s="258">
        <v>1771.0792076502701</v>
      </c>
      <c r="AD55" s="258">
        <v>1788.60175342466</v>
      </c>
      <c r="AE55" s="258">
        <v>1782.56701369863</v>
      </c>
      <c r="AF55" s="258">
        <v>1765.7971506849301</v>
      </c>
      <c r="AG55" s="258">
        <v>1805.66915300546</v>
      </c>
      <c r="AH55" s="258">
        <v>1762.97101369863</v>
      </c>
      <c r="AI55" s="258">
        <v>1757.38520547945</v>
      </c>
      <c r="AJ55" s="258">
        <v>1743.00292471233</v>
      </c>
      <c r="AK55" s="258">
        <v>1712.88558290936</v>
      </c>
      <c r="AL55" s="258">
        <v>1714.26424344116</v>
      </c>
      <c r="AM55" s="258">
        <v>1710.2983302601299</v>
      </c>
      <c r="AN55" s="258">
        <v>1725.55644994519</v>
      </c>
      <c r="AO55" s="258">
        <v>1760.2896077492101</v>
      </c>
      <c r="AP55" s="258">
        <v>1831.00098674081</v>
      </c>
      <c r="AQ55" s="258">
        <v>1813.18304820972</v>
      </c>
      <c r="AR55" s="258">
        <v>1751.8590961244499</v>
      </c>
      <c r="AS55" s="258">
        <v>1718.7592835599901</v>
      </c>
      <c r="AT55" s="258">
        <v>1644.4441622586901</v>
      </c>
      <c r="AU55" s="258">
        <v>1621.72808501028</v>
      </c>
      <c r="AV55" s="258">
        <v>1588.62876759604</v>
      </c>
      <c r="AW55" s="258">
        <v>1531.99764021393</v>
      </c>
      <c r="AX55" s="258">
        <v>1517.2698886375199</v>
      </c>
      <c r="AY55" s="258">
        <v>1521.5097633063299</v>
      </c>
      <c r="AZ55" s="258">
        <v>1563.2130036665501</v>
      </c>
      <c r="BA55" s="258">
        <v>1612.1483715700999</v>
      </c>
      <c r="BB55" s="258">
        <v>1618.5314090930999</v>
      </c>
      <c r="BC55" s="258">
        <v>1601.7982101948801</v>
      </c>
      <c r="BD55" s="258">
        <v>1571.5550931796299</v>
      </c>
      <c r="BE55" s="259">
        <v>1229.83130289878</v>
      </c>
      <c r="BF55" s="260">
        <v>-0.217443086636852</v>
      </c>
      <c r="BG55" s="260">
        <v>-4.5234181365270097E-3</v>
      </c>
      <c r="BH55" s="260">
        <v>1.35030305173361E-2</v>
      </c>
    </row>
    <row r="56" spans="1:60">
      <c r="A56" s="200" t="s">
        <v>487</v>
      </c>
      <c r="B56" s="258">
        <v>81.313313335849301</v>
      </c>
      <c r="C56" s="258">
        <v>95.575221594931307</v>
      </c>
      <c r="D56" s="258">
        <v>116.556976714733</v>
      </c>
      <c r="E56" s="258">
        <v>134.79063619352499</v>
      </c>
      <c r="F56" s="258">
        <v>145.17818876562799</v>
      </c>
      <c r="G56" s="258">
        <v>172.805284357836</v>
      </c>
      <c r="H56" s="258">
        <v>217.63235878356201</v>
      </c>
      <c r="I56" s="258">
        <v>226.59708552459</v>
      </c>
      <c r="J56" s="258">
        <v>247.75604287123301</v>
      </c>
      <c r="K56" s="258">
        <v>278.87163833972602</v>
      </c>
      <c r="L56" s="258">
        <v>273.82235709589003</v>
      </c>
      <c r="M56" s="258">
        <v>291.00284886885203</v>
      </c>
      <c r="N56" s="258">
        <v>317.06426282739699</v>
      </c>
      <c r="O56" s="258">
        <v>347.55704752876699</v>
      </c>
      <c r="P56" s="258">
        <v>372.01163518904099</v>
      </c>
      <c r="Q56" s="258">
        <v>341.90219472677597</v>
      </c>
      <c r="R56" s="258">
        <v>315.42808556164402</v>
      </c>
      <c r="S56" s="258">
        <v>323.45684646575302</v>
      </c>
      <c r="T56" s="258">
        <v>347.04264526027401</v>
      </c>
      <c r="U56" s="258">
        <v>324.08010079234998</v>
      </c>
      <c r="V56" s="258">
        <v>450.04732871232898</v>
      </c>
      <c r="W56" s="258">
        <v>471.666758054794</v>
      </c>
      <c r="X56" s="258">
        <v>474.111819123288</v>
      </c>
      <c r="Y56" s="258">
        <v>507.07787035519101</v>
      </c>
      <c r="Z56" s="258">
        <v>486.90953547945202</v>
      </c>
      <c r="AA56" s="258">
        <v>328.27945035616398</v>
      </c>
      <c r="AB56" s="258">
        <v>253.42383890411</v>
      </c>
      <c r="AC56" s="258">
        <v>192.183565081967</v>
      </c>
      <c r="AD56" s="258">
        <v>172.00226526027399</v>
      </c>
      <c r="AE56" s="258">
        <v>159.965254136986</v>
      </c>
      <c r="AF56" s="258">
        <v>153.32414687671201</v>
      </c>
      <c r="AG56" s="258">
        <v>183.82293642076499</v>
      </c>
      <c r="AH56" s="258">
        <v>203.573688958904</v>
      </c>
      <c r="AI56" s="258">
        <v>193.740993342466</v>
      </c>
      <c r="AJ56" s="258">
        <v>171.28936590904101</v>
      </c>
      <c r="AK56" s="258">
        <v>186.24819851584701</v>
      </c>
      <c r="AL56" s="258">
        <v>217.25470396383599</v>
      </c>
      <c r="AM56" s="258">
        <v>233.58499371726001</v>
      </c>
      <c r="AN56" s="258">
        <v>255.68429638356201</v>
      </c>
      <c r="AO56" s="258">
        <v>277.14679016687899</v>
      </c>
      <c r="AP56" s="258">
        <v>289.70179417357002</v>
      </c>
      <c r="AQ56" s="258">
        <v>298.07922368006302</v>
      </c>
      <c r="AR56" s="258">
        <v>313.66642009890501</v>
      </c>
      <c r="AS56" s="258">
        <v>314.085297656237</v>
      </c>
      <c r="AT56" s="258">
        <v>314.90899049288498</v>
      </c>
      <c r="AU56" s="258">
        <v>318.47861243494401</v>
      </c>
      <c r="AV56" s="258">
        <v>319.71873605542999</v>
      </c>
      <c r="AW56" s="258">
        <v>299.71651107695902</v>
      </c>
      <c r="AX56" s="258">
        <v>297.41820994374802</v>
      </c>
      <c r="AY56" s="258">
        <v>294.59440896647101</v>
      </c>
      <c r="AZ56" s="258">
        <v>304.56411538788598</v>
      </c>
      <c r="BA56" s="258">
        <v>325.66760622360903</v>
      </c>
      <c r="BB56" s="258">
        <v>341.37163488156699</v>
      </c>
      <c r="BC56" s="258">
        <v>338.01942222529402</v>
      </c>
      <c r="BD56" s="258">
        <v>343.17928338151398</v>
      </c>
      <c r="BE56" s="259">
        <v>312.95258364566598</v>
      </c>
      <c r="BF56" s="260">
        <v>-8.8078451117473394E-2</v>
      </c>
      <c r="BG56" s="260">
        <v>8.6339922152614008E-3</v>
      </c>
      <c r="BH56" s="260">
        <v>3.43608776056205E-3</v>
      </c>
    </row>
    <row r="57" spans="1:60">
      <c r="A57" s="209" t="s">
        <v>429</v>
      </c>
      <c r="B57" s="261">
        <v>8219.0679340041497</v>
      </c>
      <c r="C57" s="261">
        <v>9037.4602587019108</v>
      </c>
      <c r="D57" s="261">
        <v>9825.6862316796796</v>
      </c>
      <c r="E57" s="261">
        <v>10775.430262505301</v>
      </c>
      <c r="F57" s="261">
        <v>12030.565864261</v>
      </c>
      <c r="G57" s="261">
        <v>13323.1545867562</v>
      </c>
      <c r="H57" s="261">
        <v>13999.8926510236</v>
      </c>
      <c r="I57" s="261">
        <v>14952.103717964699</v>
      </c>
      <c r="J57" s="261">
        <v>16075.728601206099</v>
      </c>
      <c r="K57" s="261">
        <v>15133.9973255679</v>
      </c>
      <c r="L57" s="261">
        <v>14654.301550665199</v>
      </c>
      <c r="M57" s="261">
        <v>15608.598574599</v>
      </c>
      <c r="N57" s="261">
        <v>15548.166705936001</v>
      </c>
      <c r="O57" s="261">
        <v>16522.6872461573</v>
      </c>
      <c r="P57" s="261">
        <v>16910.369828647501</v>
      </c>
      <c r="Q57" s="261">
        <v>15768.581970793501</v>
      </c>
      <c r="R57" s="261">
        <v>14771.7267105222</v>
      </c>
      <c r="S57" s="261">
        <v>14112.109741004</v>
      </c>
      <c r="T57" s="261">
        <v>13850.862170037801</v>
      </c>
      <c r="U57" s="261">
        <v>13914.888653026799</v>
      </c>
      <c r="V57" s="261">
        <v>15593.769893619699</v>
      </c>
      <c r="W57" s="261">
        <v>16098.500469157199</v>
      </c>
      <c r="X57" s="261">
        <v>16214.4152529725</v>
      </c>
      <c r="Y57" s="261">
        <v>16290.3138548488</v>
      </c>
      <c r="Z57" s="261">
        <v>16247.7821860151</v>
      </c>
      <c r="AA57" s="261">
        <v>16600.3717607527</v>
      </c>
      <c r="AB57" s="261">
        <v>16459.058573931899</v>
      </c>
      <c r="AC57" s="261">
        <v>16036.370246189001</v>
      </c>
      <c r="AD57" s="261">
        <v>15704.343191935801</v>
      </c>
      <c r="AE57" s="261">
        <v>15672.7534770037</v>
      </c>
      <c r="AF57" s="261">
        <v>16002.964310297801</v>
      </c>
      <c r="AG57" s="261">
        <v>16130.038472683</v>
      </c>
      <c r="AH57" s="261">
        <v>16333.429985942101</v>
      </c>
      <c r="AI57" s="261">
        <v>16645.430818605098</v>
      </c>
      <c r="AJ57" s="261">
        <v>16437.772315645001</v>
      </c>
      <c r="AK57" s="261">
        <v>16200.9613863552</v>
      </c>
      <c r="AL57" s="261">
        <v>16458.7475151902</v>
      </c>
      <c r="AM57" s="261">
        <v>16420.071900045801</v>
      </c>
      <c r="AN57" s="261">
        <v>16507.228012888801</v>
      </c>
      <c r="AO57" s="261">
        <v>16629.758641613898</v>
      </c>
      <c r="AP57" s="261">
        <v>16816.645048137099</v>
      </c>
      <c r="AQ57" s="261">
        <v>16880.977672393699</v>
      </c>
      <c r="AR57" s="261">
        <v>16631.972932717901</v>
      </c>
      <c r="AS57" s="261">
        <v>16464.349004901502</v>
      </c>
      <c r="AT57" s="261">
        <v>15769.4370461955</v>
      </c>
      <c r="AU57" s="261">
        <v>15659.3778306358</v>
      </c>
      <c r="AV57" s="261">
        <v>15247.782137661299</v>
      </c>
      <c r="AW57" s="261">
        <v>14751.4738214561</v>
      </c>
      <c r="AX57" s="261">
        <v>14552.011022061501</v>
      </c>
      <c r="AY57" s="261">
        <v>14327.604857145499</v>
      </c>
      <c r="AZ57" s="261">
        <v>14670.423664276699</v>
      </c>
      <c r="BA57" s="261">
        <v>14974.631768396101</v>
      </c>
      <c r="BB57" s="261">
        <v>15311.693712300201</v>
      </c>
      <c r="BC57" s="261">
        <v>15321.1896030917</v>
      </c>
      <c r="BD57" s="261">
        <v>15257.8708763533</v>
      </c>
      <c r="BE57" s="261">
        <v>13220.8720393559</v>
      </c>
      <c r="BF57" s="262">
        <v>-0.13350478933167501</v>
      </c>
      <c r="BG57" s="262">
        <v>-3.2923891233953601E-3</v>
      </c>
      <c r="BH57" s="262">
        <v>0.14515961513780901</v>
      </c>
    </row>
    <row r="58" spans="1:60">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9"/>
      <c r="BF58" s="260"/>
      <c r="BG58" s="260"/>
      <c r="BH58" s="260"/>
    </row>
    <row r="59" spans="1:60">
      <c r="A59" s="200" t="s">
        <v>305</v>
      </c>
      <c r="B59" s="258" t="s">
        <v>273</v>
      </c>
      <c r="C59" s="258" t="s">
        <v>273</v>
      </c>
      <c r="D59" s="258" t="s">
        <v>273</v>
      </c>
      <c r="E59" s="258" t="s">
        <v>273</v>
      </c>
      <c r="F59" s="258" t="s">
        <v>273</v>
      </c>
      <c r="G59" s="258" t="s">
        <v>273</v>
      </c>
      <c r="H59" s="258" t="s">
        <v>273</v>
      </c>
      <c r="I59" s="258" t="s">
        <v>273</v>
      </c>
      <c r="J59" s="258" t="s">
        <v>273</v>
      </c>
      <c r="K59" s="258" t="s">
        <v>273</v>
      </c>
      <c r="L59" s="258" t="s">
        <v>273</v>
      </c>
      <c r="M59" s="258" t="s">
        <v>273</v>
      </c>
      <c r="N59" s="258" t="s">
        <v>273</v>
      </c>
      <c r="O59" s="258" t="s">
        <v>273</v>
      </c>
      <c r="P59" s="258" t="s">
        <v>273</v>
      </c>
      <c r="Q59" s="258" t="s">
        <v>273</v>
      </c>
      <c r="R59" s="258" t="s">
        <v>273</v>
      </c>
      <c r="S59" s="258" t="s">
        <v>273</v>
      </c>
      <c r="T59" s="258" t="s">
        <v>273</v>
      </c>
      <c r="U59" s="258" t="s">
        <v>273</v>
      </c>
      <c r="V59" s="258">
        <v>160.366657534246</v>
      </c>
      <c r="W59" s="258">
        <v>168.14098630136999</v>
      </c>
      <c r="X59" s="258">
        <v>158.36367123287701</v>
      </c>
      <c r="Y59" s="258">
        <v>161.858415300546</v>
      </c>
      <c r="Z59" s="258">
        <v>158.36367123287701</v>
      </c>
      <c r="AA59" s="258">
        <v>166.22865753424699</v>
      </c>
      <c r="AB59" s="258">
        <v>160.366657534247</v>
      </c>
      <c r="AC59" s="258">
        <v>155.90846994535499</v>
      </c>
      <c r="AD59" s="258">
        <v>150.880767123288</v>
      </c>
      <c r="AE59" s="258">
        <v>140.16326027397301</v>
      </c>
      <c r="AF59" s="258">
        <v>125.518383561644</v>
      </c>
      <c r="AG59" s="258">
        <v>111.664234972678</v>
      </c>
      <c r="AH59" s="258">
        <v>106.865917808219</v>
      </c>
      <c r="AI59" s="258">
        <v>112.219150684932</v>
      </c>
      <c r="AJ59" s="258">
        <v>107.42602739726</v>
      </c>
      <c r="AK59" s="258">
        <v>119.675956284153</v>
      </c>
      <c r="AL59" s="258">
        <v>78.747342465753405</v>
      </c>
      <c r="AM59" s="258">
        <v>72.635123287671206</v>
      </c>
      <c r="AN59" s="258">
        <v>83.944794520548001</v>
      </c>
      <c r="AO59" s="258">
        <v>90.5330327868853</v>
      </c>
      <c r="AP59" s="258">
        <v>106.23947945205499</v>
      </c>
      <c r="AQ59" s="258">
        <v>96.100613698630099</v>
      </c>
      <c r="AR59" s="258">
        <v>91.071490410958901</v>
      </c>
      <c r="AS59" s="258">
        <v>74.326964480874295</v>
      </c>
      <c r="AT59" s="258">
        <v>72.564106849315095</v>
      </c>
      <c r="AU59" s="258">
        <v>72.198339726027399</v>
      </c>
      <c r="AV59" s="258">
        <v>88.599136986301403</v>
      </c>
      <c r="AW59" s="258">
        <v>92.054489071038304</v>
      </c>
      <c r="AX59" s="258">
        <v>100.753364383562</v>
      </c>
      <c r="AY59" s="258">
        <v>99.296959059923395</v>
      </c>
      <c r="AZ59" s="258">
        <v>99.530910433032503</v>
      </c>
      <c r="BA59" s="258">
        <v>97.850403801828406</v>
      </c>
      <c r="BB59" s="258">
        <v>99.403411642809502</v>
      </c>
      <c r="BC59" s="258">
        <v>104.13296784943201</v>
      </c>
      <c r="BD59" s="258">
        <v>104.25693385995601</v>
      </c>
      <c r="BE59" s="259">
        <v>91.964408511894007</v>
      </c>
      <c r="BF59" s="260">
        <v>-0.117906070061242</v>
      </c>
      <c r="BG59" s="260">
        <v>3.6903426019737597E-2</v>
      </c>
      <c r="BH59" s="260">
        <v>1.00973053110445E-3</v>
      </c>
    </row>
    <row r="60" spans="1:60">
      <c r="A60" s="200" t="s">
        <v>306</v>
      </c>
      <c r="B60" s="258" t="s">
        <v>273</v>
      </c>
      <c r="C60" s="258" t="s">
        <v>273</v>
      </c>
      <c r="D60" s="258" t="s">
        <v>273</v>
      </c>
      <c r="E60" s="258" t="s">
        <v>273</v>
      </c>
      <c r="F60" s="258" t="s">
        <v>273</v>
      </c>
      <c r="G60" s="258" t="s">
        <v>273</v>
      </c>
      <c r="H60" s="258" t="s">
        <v>273</v>
      </c>
      <c r="I60" s="258" t="s">
        <v>273</v>
      </c>
      <c r="J60" s="258" t="s">
        <v>273</v>
      </c>
      <c r="K60" s="258" t="s">
        <v>273</v>
      </c>
      <c r="L60" s="258" t="s">
        <v>273</v>
      </c>
      <c r="M60" s="258" t="s">
        <v>273</v>
      </c>
      <c r="N60" s="258" t="s">
        <v>273</v>
      </c>
      <c r="O60" s="258" t="s">
        <v>273</v>
      </c>
      <c r="P60" s="258" t="s">
        <v>273</v>
      </c>
      <c r="Q60" s="258" t="s">
        <v>273</v>
      </c>
      <c r="R60" s="258" t="s">
        <v>273</v>
      </c>
      <c r="S60" s="258" t="s">
        <v>273</v>
      </c>
      <c r="T60" s="258" t="s">
        <v>273</v>
      </c>
      <c r="U60" s="258" t="s">
        <v>273</v>
      </c>
      <c r="V60" s="258">
        <v>491.039945205479</v>
      </c>
      <c r="W60" s="258">
        <v>580.65427397260305</v>
      </c>
      <c r="X60" s="258">
        <v>574.810273972603</v>
      </c>
      <c r="Y60" s="258">
        <v>555.74715846994604</v>
      </c>
      <c r="Z60" s="258">
        <v>522.22183561643897</v>
      </c>
      <c r="AA60" s="258">
        <v>483.26994520547998</v>
      </c>
      <c r="AB60" s="258">
        <v>467.66528767123202</v>
      </c>
      <c r="AC60" s="258">
        <v>397.51114754098398</v>
      </c>
      <c r="AD60" s="258">
        <v>281.49372602739697</v>
      </c>
      <c r="AE60" s="258">
        <v>228.165178082192</v>
      </c>
      <c r="AF60" s="258">
        <v>206.47761643835599</v>
      </c>
      <c r="AG60" s="258">
        <v>204.236693989071</v>
      </c>
      <c r="AH60" s="258">
        <v>179.89</v>
      </c>
      <c r="AI60" s="258">
        <v>170.09608219178099</v>
      </c>
      <c r="AJ60" s="258">
        <v>156.68832876712301</v>
      </c>
      <c r="AK60" s="258">
        <v>156.13448087431701</v>
      </c>
      <c r="AL60" s="258">
        <v>152.394328767123</v>
      </c>
      <c r="AM60" s="258">
        <v>159.393835616438</v>
      </c>
      <c r="AN60" s="258">
        <v>163.53720547945201</v>
      </c>
      <c r="AO60" s="258">
        <v>162.24767759562801</v>
      </c>
      <c r="AP60" s="258">
        <v>151.71695890410999</v>
      </c>
      <c r="AQ60" s="258">
        <v>176.837917808219</v>
      </c>
      <c r="AR60" s="258">
        <v>162.98575342465799</v>
      </c>
      <c r="AS60" s="258">
        <v>159.94265027322399</v>
      </c>
      <c r="AT60" s="258">
        <v>181.863780821918</v>
      </c>
      <c r="AU60" s="258">
        <v>149.84304109588999</v>
      </c>
      <c r="AV60" s="258">
        <v>172.48109589041101</v>
      </c>
      <c r="AW60" s="258">
        <v>211.016010928962</v>
      </c>
      <c r="AX60" s="258">
        <v>143.74668493150699</v>
      </c>
      <c r="AY60" s="258">
        <v>163.862403497049</v>
      </c>
      <c r="AZ60" s="258">
        <v>139.38183621435201</v>
      </c>
      <c r="BA60" s="258">
        <v>136.67329302499499</v>
      </c>
      <c r="BB60" s="258">
        <v>136.889860513169</v>
      </c>
      <c r="BC60" s="258">
        <v>151.092795925536</v>
      </c>
      <c r="BD60" s="258">
        <v>144.44700290452499</v>
      </c>
      <c r="BE60" s="259">
        <v>132.230381513325</v>
      </c>
      <c r="BF60" s="260">
        <v>-8.4575111601830205E-2</v>
      </c>
      <c r="BG60" s="260">
        <v>-2.2771257727513601E-2</v>
      </c>
      <c r="BH60" s="260">
        <v>1.45183398136384E-3</v>
      </c>
    </row>
    <row r="61" spans="1:60">
      <c r="A61" s="200" t="s">
        <v>307</v>
      </c>
      <c r="B61" s="258" t="s">
        <v>273</v>
      </c>
      <c r="C61" s="258" t="s">
        <v>273</v>
      </c>
      <c r="D61" s="258" t="s">
        <v>273</v>
      </c>
      <c r="E61" s="258" t="s">
        <v>273</v>
      </c>
      <c r="F61" s="258" t="s">
        <v>273</v>
      </c>
      <c r="G61" s="258" t="s">
        <v>273</v>
      </c>
      <c r="H61" s="258" t="s">
        <v>273</v>
      </c>
      <c r="I61" s="258" t="s">
        <v>273</v>
      </c>
      <c r="J61" s="258" t="s">
        <v>273</v>
      </c>
      <c r="K61" s="258" t="s">
        <v>273</v>
      </c>
      <c r="L61" s="258" t="s">
        <v>273</v>
      </c>
      <c r="M61" s="258" t="s">
        <v>273</v>
      </c>
      <c r="N61" s="258" t="s">
        <v>273</v>
      </c>
      <c r="O61" s="258" t="s">
        <v>273</v>
      </c>
      <c r="P61" s="258" t="s">
        <v>273</v>
      </c>
      <c r="Q61" s="258" t="s">
        <v>273</v>
      </c>
      <c r="R61" s="258" t="s">
        <v>273</v>
      </c>
      <c r="S61" s="258" t="s">
        <v>273</v>
      </c>
      <c r="T61" s="258" t="s">
        <v>273</v>
      </c>
      <c r="U61" s="258" t="s">
        <v>273</v>
      </c>
      <c r="V61" s="258">
        <v>421.05728767123298</v>
      </c>
      <c r="W61" s="258">
        <v>384.11093150685002</v>
      </c>
      <c r="X61" s="258">
        <v>371.78821917808199</v>
      </c>
      <c r="Y61" s="258">
        <v>372.83377049180302</v>
      </c>
      <c r="Z61" s="258">
        <v>382.03657534246599</v>
      </c>
      <c r="AA61" s="258">
        <v>440.49928754121498</v>
      </c>
      <c r="AB61" s="258">
        <v>444.92976818496498</v>
      </c>
      <c r="AC61" s="258">
        <v>414.88114754098302</v>
      </c>
      <c r="AD61" s="258">
        <v>320</v>
      </c>
      <c r="AE61" s="258">
        <v>247.10164383561599</v>
      </c>
      <c r="AF61" s="258">
        <v>242.44027397260299</v>
      </c>
      <c r="AG61" s="258">
        <v>204.88729508196701</v>
      </c>
      <c r="AH61" s="258">
        <v>206.980684931507</v>
      </c>
      <c r="AI61" s="258">
        <v>172.13712328767099</v>
      </c>
      <c r="AJ61" s="258">
        <v>143.87561643835599</v>
      </c>
      <c r="AK61" s="258">
        <v>159.57767759562799</v>
      </c>
      <c r="AL61" s="258">
        <v>157.706383561644</v>
      </c>
      <c r="AM61" s="258">
        <v>156.76372602739701</v>
      </c>
      <c r="AN61" s="258">
        <v>170.99413698630099</v>
      </c>
      <c r="AO61" s="258">
        <v>188.54915186975899</v>
      </c>
      <c r="AP61" s="258">
        <v>193.190800485865</v>
      </c>
      <c r="AQ61" s="258">
        <v>221.01385123135299</v>
      </c>
      <c r="AR61" s="258">
        <v>240.61493393970301</v>
      </c>
      <c r="AS61" s="258">
        <v>241.87397975813599</v>
      </c>
      <c r="AT61" s="258">
        <v>199.821001882171</v>
      </c>
      <c r="AU61" s="258">
        <v>206.179427843154</v>
      </c>
      <c r="AV61" s="258">
        <v>269.54074755015898</v>
      </c>
      <c r="AW61" s="258">
        <v>288.32343661178197</v>
      </c>
      <c r="AX61" s="258">
        <v>297.17349961437299</v>
      </c>
      <c r="AY61" s="258">
        <v>303.71647703353898</v>
      </c>
      <c r="AZ61" s="258">
        <v>363.63897601865699</v>
      </c>
      <c r="BA61" s="258">
        <v>344.38116251991102</v>
      </c>
      <c r="BB61" s="258">
        <v>385.04181932244302</v>
      </c>
      <c r="BC61" s="258">
        <v>408.95055408931501</v>
      </c>
      <c r="BD61" s="258">
        <v>387.19485630057898</v>
      </c>
      <c r="BE61" s="259">
        <v>379.37323940529001</v>
      </c>
      <c r="BF61" s="260">
        <v>-2.0200725211126001E-2</v>
      </c>
      <c r="BG61" s="260">
        <v>6.8387614453988804E-2</v>
      </c>
      <c r="BH61" s="260">
        <v>4.1653586285174196E-3</v>
      </c>
    </row>
    <row r="62" spans="1:60">
      <c r="A62" s="200" t="s">
        <v>308</v>
      </c>
      <c r="B62" s="258" t="s">
        <v>273</v>
      </c>
      <c r="C62" s="258" t="s">
        <v>273</v>
      </c>
      <c r="D62" s="258" t="s">
        <v>273</v>
      </c>
      <c r="E62" s="258" t="s">
        <v>273</v>
      </c>
      <c r="F62" s="258" t="s">
        <v>273</v>
      </c>
      <c r="G62" s="258" t="s">
        <v>273</v>
      </c>
      <c r="H62" s="258" t="s">
        <v>273</v>
      </c>
      <c r="I62" s="258" t="s">
        <v>273</v>
      </c>
      <c r="J62" s="258" t="s">
        <v>273</v>
      </c>
      <c r="K62" s="258" t="s">
        <v>273</v>
      </c>
      <c r="L62" s="258" t="s">
        <v>273</v>
      </c>
      <c r="M62" s="258" t="s">
        <v>273</v>
      </c>
      <c r="N62" s="258" t="s">
        <v>273</v>
      </c>
      <c r="O62" s="258" t="s">
        <v>273</v>
      </c>
      <c r="P62" s="258" t="s">
        <v>273</v>
      </c>
      <c r="Q62" s="258" t="s">
        <v>273</v>
      </c>
      <c r="R62" s="258" t="s">
        <v>273</v>
      </c>
      <c r="S62" s="258" t="s">
        <v>273</v>
      </c>
      <c r="T62" s="258" t="s">
        <v>273</v>
      </c>
      <c r="U62" s="258" t="s">
        <v>273</v>
      </c>
      <c r="V62" s="258">
        <v>4943.6783835616397</v>
      </c>
      <c r="W62" s="258">
        <v>5006.3106301369899</v>
      </c>
      <c r="X62" s="258">
        <v>5050.7948767123298</v>
      </c>
      <c r="Y62" s="258">
        <v>5000.7016120218505</v>
      </c>
      <c r="Z62" s="258">
        <v>5111.4492876712302</v>
      </c>
      <c r="AA62" s="258">
        <v>5042.2818003065404</v>
      </c>
      <c r="AB62" s="258">
        <v>4917.0500105111896</v>
      </c>
      <c r="AC62" s="258">
        <v>4698.9163661202201</v>
      </c>
      <c r="AD62" s="258">
        <v>3928.3606849315101</v>
      </c>
      <c r="AE62" s="258">
        <v>3485.9818355490402</v>
      </c>
      <c r="AF62" s="258">
        <v>3058.0168878537002</v>
      </c>
      <c r="AG62" s="258">
        <v>2623.9764766404401</v>
      </c>
      <c r="AH62" s="258">
        <v>2630.1216628893199</v>
      </c>
      <c r="AI62" s="258">
        <v>2489.8136546048199</v>
      </c>
      <c r="AJ62" s="258">
        <v>2567.7968245626898</v>
      </c>
      <c r="AK62" s="258">
        <v>2540.0128974296299</v>
      </c>
      <c r="AL62" s="258">
        <v>2627.6888506666101</v>
      </c>
      <c r="AM62" s="258">
        <v>2543.5475424657502</v>
      </c>
      <c r="AN62" s="258">
        <v>2652.5517866709602</v>
      </c>
      <c r="AO62" s="258">
        <v>2619.4362547288802</v>
      </c>
      <c r="AP62" s="258">
        <v>2647.3322352876698</v>
      </c>
      <c r="AQ62" s="258">
        <v>2762.3696849848502</v>
      </c>
      <c r="AR62" s="258">
        <v>2780.1911501476202</v>
      </c>
      <c r="AS62" s="258">
        <v>2860.9467532134699</v>
      </c>
      <c r="AT62" s="258">
        <v>2774.65016947203</v>
      </c>
      <c r="AU62" s="258">
        <v>2877.8207806852802</v>
      </c>
      <c r="AV62" s="258">
        <v>3073.7551728854</v>
      </c>
      <c r="AW62" s="258">
        <v>3119.3406663601299</v>
      </c>
      <c r="AX62" s="258">
        <v>3163.3688950886999</v>
      </c>
      <c r="AY62" s="258">
        <v>3300.3092702512299</v>
      </c>
      <c r="AZ62" s="258">
        <v>3196.7925711029202</v>
      </c>
      <c r="BA62" s="258">
        <v>3266.2992055347199</v>
      </c>
      <c r="BB62" s="258">
        <v>3272.6986655929099</v>
      </c>
      <c r="BC62" s="258">
        <v>3323.1435300899402</v>
      </c>
      <c r="BD62" s="258">
        <v>3397.5214230694701</v>
      </c>
      <c r="BE62" s="259">
        <v>3242.9102156936201</v>
      </c>
      <c r="BF62" s="260">
        <v>-4.5507058859446899E-2</v>
      </c>
      <c r="BG62" s="260">
        <v>2.0458616062643702E-2</v>
      </c>
      <c r="BH62" s="260">
        <v>3.5605790407414697E-2</v>
      </c>
    </row>
    <row r="63" spans="1:60">
      <c r="A63" s="200" t="s">
        <v>309</v>
      </c>
      <c r="B63" s="258" t="s">
        <v>273</v>
      </c>
      <c r="C63" s="258" t="s">
        <v>273</v>
      </c>
      <c r="D63" s="258" t="s">
        <v>273</v>
      </c>
      <c r="E63" s="258" t="s">
        <v>273</v>
      </c>
      <c r="F63" s="258" t="s">
        <v>273</v>
      </c>
      <c r="G63" s="258" t="s">
        <v>273</v>
      </c>
      <c r="H63" s="258" t="s">
        <v>273</v>
      </c>
      <c r="I63" s="258" t="s">
        <v>273</v>
      </c>
      <c r="J63" s="258" t="s">
        <v>273</v>
      </c>
      <c r="K63" s="258" t="s">
        <v>273</v>
      </c>
      <c r="L63" s="258" t="s">
        <v>273</v>
      </c>
      <c r="M63" s="258" t="s">
        <v>273</v>
      </c>
      <c r="N63" s="258" t="s">
        <v>273</v>
      </c>
      <c r="O63" s="258" t="s">
        <v>273</v>
      </c>
      <c r="P63" s="258" t="s">
        <v>273</v>
      </c>
      <c r="Q63" s="258" t="s">
        <v>273</v>
      </c>
      <c r="R63" s="258" t="s">
        <v>273</v>
      </c>
      <c r="S63" s="258" t="s">
        <v>273</v>
      </c>
      <c r="T63" s="258" t="s">
        <v>273</v>
      </c>
      <c r="U63" s="258" t="s">
        <v>273</v>
      </c>
      <c r="V63" s="258">
        <v>95.558074357519899</v>
      </c>
      <c r="W63" s="258">
        <v>69.639978671619602</v>
      </c>
      <c r="X63" s="258">
        <v>69.6446161695211</v>
      </c>
      <c r="Y63" s="258">
        <v>69.484818259460098</v>
      </c>
      <c r="Z63" s="258">
        <v>69.6913587485531</v>
      </c>
      <c r="AA63" s="258">
        <v>93.349416068554902</v>
      </c>
      <c r="AB63" s="258">
        <v>103.82626200516501</v>
      </c>
      <c r="AC63" s="258">
        <v>97.921639344262303</v>
      </c>
      <c r="AD63" s="258">
        <v>58.838027397260298</v>
      </c>
      <c r="AE63" s="258">
        <v>59.953671232876701</v>
      </c>
      <c r="AF63" s="258">
        <v>54.803698630136999</v>
      </c>
      <c r="AG63" s="258">
        <v>64.095573770491796</v>
      </c>
      <c r="AH63" s="258">
        <v>63.523972602739697</v>
      </c>
      <c r="AI63" s="258">
        <v>82.081479452054793</v>
      </c>
      <c r="AJ63" s="258">
        <v>89.412520547945206</v>
      </c>
      <c r="AK63" s="258">
        <v>87.1310109289618</v>
      </c>
      <c r="AL63" s="258">
        <v>84.446575342465806</v>
      </c>
      <c r="AM63" s="258">
        <v>96.379232876712294</v>
      </c>
      <c r="AN63" s="258">
        <v>109.645068493151</v>
      </c>
      <c r="AO63" s="258">
        <v>109.36693989071</v>
      </c>
      <c r="AP63" s="258">
        <v>108.974794520548</v>
      </c>
      <c r="AQ63" s="258">
        <v>105.336849315069</v>
      </c>
      <c r="AR63" s="258">
        <v>111.14602739726</v>
      </c>
      <c r="AS63" s="258">
        <v>113.59562841530099</v>
      </c>
      <c r="AT63" s="258">
        <v>106.229452054795</v>
      </c>
      <c r="AU63" s="258">
        <v>117.922054794521</v>
      </c>
      <c r="AV63" s="258">
        <v>124.63383561643801</v>
      </c>
      <c r="AW63" s="258">
        <v>129.38920765027299</v>
      </c>
      <c r="AX63" s="258">
        <v>137.37013698630099</v>
      </c>
      <c r="AY63" s="258">
        <v>143.277945205479</v>
      </c>
      <c r="AZ63" s="258">
        <v>144.60136986301401</v>
      </c>
      <c r="BA63" s="258">
        <v>142.891803278689</v>
      </c>
      <c r="BB63" s="258">
        <v>143.67080671232901</v>
      </c>
      <c r="BC63" s="258">
        <v>145.22739219178101</v>
      </c>
      <c r="BD63" s="258">
        <v>149.002632940067</v>
      </c>
      <c r="BE63" s="259">
        <v>141.92413722558899</v>
      </c>
      <c r="BF63" s="260">
        <v>-4.7505843184161498E-2</v>
      </c>
      <c r="BG63" s="260">
        <v>3.4415215628698502E-2</v>
      </c>
      <c r="BH63" s="260">
        <v>1.5582673425100101E-3</v>
      </c>
    </row>
    <row r="64" spans="1:60">
      <c r="A64" s="200" t="s">
        <v>310</v>
      </c>
      <c r="B64" s="258">
        <v>3313.9524159123298</v>
      </c>
      <c r="C64" s="258">
        <v>3548.8187962520501</v>
      </c>
      <c r="D64" s="258">
        <v>3866.1262211835601</v>
      </c>
      <c r="E64" s="258">
        <v>4107.3103708524704</v>
      </c>
      <c r="F64" s="258">
        <v>4376.2487561753396</v>
      </c>
      <c r="G64" s="258">
        <v>4826.3626431123403</v>
      </c>
      <c r="H64" s="258">
        <v>5126.5396669808197</v>
      </c>
      <c r="I64" s="258">
        <v>5547.1179576393497</v>
      </c>
      <c r="J64" s="258">
        <v>5981.4497605808201</v>
      </c>
      <c r="K64" s="258">
        <v>6587.9134993972702</v>
      </c>
      <c r="L64" s="258">
        <v>6911.7861025972697</v>
      </c>
      <c r="M64" s="258">
        <v>7055.1226622950799</v>
      </c>
      <c r="N64" s="258">
        <v>7375.7176441643896</v>
      </c>
      <c r="O64" s="258">
        <v>7822.3271062684998</v>
      </c>
      <c r="P64" s="258">
        <v>7967.8730254684897</v>
      </c>
      <c r="Q64" s="258">
        <v>8338.1581140038907</v>
      </c>
      <c r="R64" s="258">
        <v>8442.1342106085704</v>
      </c>
      <c r="S64" s="258">
        <v>8388.4271650119408</v>
      </c>
      <c r="T64" s="258">
        <v>8273.4866550326296</v>
      </c>
      <c r="U64" s="258">
        <v>8259.4559229941697</v>
      </c>
      <c r="V64" s="258" t="s">
        <v>273</v>
      </c>
      <c r="W64" s="258" t="s">
        <v>273</v>
      </c>
      <c r="X64" s="258" t="s">
        <v>273</v>
      </c>
      <c r="Y64" s="258" t="s">
        <v>273</v>
      </c>
      <c r="Z64" s="258" t="s">
        <v>273</v>
      </c>
      <c r="AA64" s="258" t="s">
        <v>273</v>
      </c>
      <c r="AB64" s="258" t="s">
        <v>273</v>
      </c>
      <c r="AC64" s="258" t="s">
        <v>273</v>
      </c>
      <c r="AD64" s="258" t="s">
        <v>273</v>
      </c>
      <c r="AE64" s="258" t="s">
        <v>273</v>
      </c>
      <c r="AF64" s="258" t="s">
        <v>273</v>
      </c>
      <c r="AG64" s="258" t="s">
        <v>273</v>
      </c>
      <c r="AH64" s="258" t="s">
        <v>273</v>
      </c>
      <c r="AI64" s="258" t="s">
        <v>273</v>
      </c>
      <c r="AJ64" s="258" t="s">
        <v>273</v>
      </c>
      <c r="AK64" s="258" t="s">
        <v>273</v>
      </c>
      <c r="AL64" s="258" t="s">
        <v>273</v>
      </c>
      <c r="AM64" s="258" t="s">
        <v>273</v>
      </c>
      <c r="AN64" s="258" t="s">
        <v>273</v>
      </c>
      <c r="AO64" s="258" t="s">
        <v>273</v>
      </c>
      <c r="AP64" s="258" t="s">
        <v>273</v>
      </c>
      <c r="AQ64" s="258" t="s">
        <v>273</v>
      </c>
      <c r="AR64" s="258" t="s">
        <v>273</v>
      </c>
      <c r="AS64" s="258" t="s">
        <v>273</v>
      </c>
      <c r="AT64" s="258" t="s">
        <v>273</v>
      </c>
      <c r="AU64" s="258" t="s">
        <v>273</v>
      </c>
      <c r="AV64" s="258" t="s">
        <v>273</v>
      </c>
      <c r="AW64" s="258" t="s">
        <v>273</v>
      </c>
      <c r="AX64" s="258" t="s">
        <v>273</v>
      </c>
      <c r="AY64" s="258" t="s">
        <v>273</v>
      </c>
      <c r="AZ64" s="258" t="s">
        <v>273</v>
      </c>
      <c r="BA64" s="258" t="s">
        <v>273</v>
      </c>
      <c r="BB64" s="258" t="s">
        <v>273</v>
      </c>
      <c r="BC64" s="258" t="s">
        <v>273</v>
      </c>
      <c r="BD64" s="258" t="s">
        <v>273</v>
      </c>
      <c r="BE64" s="259" t="s">
        <v>273</v>
      </c>
      <c r="BF64" s="260" t="s">
        <v>273</v>
      </c>
      <c r="BG64" s="260" t="s">
        <v>273</v>
      </c>
      <c r="BH64" s="260" t="s">
        <v>273</v>
      </c>
    </row>
    <row r="65" spans="1:60">
      <c r="A65" s="200" t="s">
        <v>311</v>
      </c>
      <c r="B65" s="258" t="s">
        <v>273</v>
      </c>
      <c r="C65" s="258" t="s">
        <v>273</v>
      </c>
      <c r="D65" s="258" t="s">
        <v>273</v>
      </c>
      <c r="E65" s="258" t="s">
        <v>273</v>
      </c>
      <c r="F65" s="258" t="s">
        <v>273</v>
      </c>
      <c r="G65" s="258" t="s">
        <v>273</v>
      </c>
      <c r="H65" s="258" t="s">
        <v>273</v>
      </c>
      <c r="I65" s="258" t="s">
        <v>273</v>
      </c>
      <c r="J65" s="258" t="s">
        <v>273</v>
      </c>
      <c r="K65" s="258" t="s">
        <v>273</v>
      </c>
      <c r="L65" s="258" t="s">
        <v>273</v>
      </c>
      <c r="M65" s="258" t="s">
        <v>273</v>
      </c>
      <c r="N65" s="258" t="s">
        <v>273</v>
      </c>
      <c r="O65" s="258" t="s">
        <v>273</v>
      </c>
      <c r="P65" s="258" t="s">
        <v>273</v>
      </c>
      <c r="Q65" s="258" t="s">
        <v>273</v>
      </c>
      <c r="R65" s="258" t="s">
        <v>273</v>
      </c>
      <c r="S65" s="258" t="s">
        <v>273</v>
      </c>
      <c r="T65" s="258" t="s">
        <v>273</v>
      </c>
      <c r="U65" s="258" t="s">
        <v>273</v>
      </c>
      <c r="V65" s="258">
        <v>232.47172602739701</v>
      </c>
      <c r="W65" s="258">
        <v>238.53139726027399</v>
      </c>
      <c r="X65" s="258">
        <v>226.355671232877</v>
      </c>
      <c r="Y65" s="258">
        <v>278.56896174863402</v>
      </c>
      <c r="Z65" s="258">
        <v>267.09832876712301</v>
      </c>
      <c r="AA65" s="258">
        <v>224.72931506849301</v>
      </c>
      <c r="AB65" s="258">
        <v>215.42660273972601</v>
      </c>
      <c r="AC65" s="258">
        <v>170.831475409836</v>
      </c>
      <c r="AD65" s="258">
        <v>176.32191780821901</v>
      </c>
      <c r="AE65" s="258">
        <v>150.96778082191801</v>
      </c>
      <c r="AF65" s="258">
        <v>132.11575342465801</v>
      </c>
      <c r="AG65" s="258">
        <v>129.83024590163899</v>
      </c>
      <c r="AH65" s="258">
        <v>139.124465753425</v>
      </c>
      <c r="AI65" s="258">
        <v>134.342356164384</v>
      </c>
      <c r="AJ65" s="258">
        <v>139.813397260274</v>
      </c>
      <c r="AK65" s="258">
        <v>142.406038251366</v>
      </c>
      <c r="AL65" s="258">
        <v>142.130191780822</v>
      </c>
      <c r="AM65" s="258">
        <v>140.990876712329</v>
      </c>
      <c r="AN65" s="258">
        <v>137.047452054795</v>
      </c>
      <c r="AO65" s="258">
        <v>125.421010928962</v>
      </c>
      <c r="AP65" s="258">
        <v>108.992328767123</v>
      </c>
      <c r="AQ65" s="258">
        <v>108.29652054794499</v>
      </c>
      <c r="AR65" s="258">
        <v>103.872109589041</v>
      </c>
      <c r="AS65" s="258">
        <v>104.900765027322</v>
      </c>
      <c r="AT65" s="258">
        <v>97.485698630136994</v>
      </c>
      <c r="AU65" s="258">
        <v>91.907780821917797</v>
      </c>
      <c r="AV65" s="258">
        <v>79.710410958904106</v>
      </c>
      <c r="AW65" s="258">
        <v>76.895710382513698</v>
      </c>
      <c r="AX65" s="258">
        <v>87.997123287671201</v>
      </c>
      <c r="AY65" s="258">
        <v>79.87</v>
      </c>
      <c r="AZ65" s="258">
        <v>80.3571232876712</v>
      </c>
      <c r="BA65" s="258">
        <v>83.526939890710395</v>
      </c>
      <c r="BB65" s="258">
        <v>87.233703835616396</v>
      </c>
      <c r="BC65" s="258">
        <v>94.556395698630098</v>
      </c>
      <c r="BD65" s="258">
        <v>98.275203412452697</v>
      </c>
      <c r="BE65" s="259">
        <v>85.850839538175293</v>
      </c>
      <c r="BF65" s="260">
        <v>-0.12642419901318699</v>
      </c>
      <c r="BG65" s="260">
        <v>8.0693085429395196E-4</v>
      </c>
      <c r="BH65" s="260">
        <v>9.4260611474963505E-4</v>
      </c>
    </row>
    <row r="66" spans="1:60">
      <c r="A66" s="200" t="s">
        <v>312</v>
      </c>
      <c r="B66" s="258" t="s">
        <v>273</v>
      </c>
      <c r="C66" s="258" t="s">
        <v>273</v>
      </c>
      <c r="D66" s="258" t="s">
        <v>273</v>
      </c>
      <c r="E66" s="258" t="s">
        <v>273</v>
      </c>
      <c r="F66" s="258" t="s">
        <v>273</v>
      </c>
      <c r="G66" s="258" t="s">
        <v>273</v>
      </c>
      <c r="H66" s="258" t="s">
        <v>273</v>
      </c>
      <c r="I66" s="258" t="s">
        <v>273</v>
      </c>
      <c r="J66" s="258" t="s">
        <v>273</v>
      </c>
      <c r="K66" s="258" t="s">
        <v>273</v>
      </c>
      <c r="L66" s="258" t="s">
        <v>273</v>
      </c>
      <c r="M66" s="258" t="s">
        <v>273</v>
      </c>
      <c r="N66" s="258" t="s">
        <v>273</v>
      </c>
      <c r="O66" s="258" t="s">
        <v>273</v>
      </c>
      <c r="P66" s="258" t="s">
        <v>273</v>
      </c>
      <c r="Q66" s="258" t="s">
        <v>273</v>
      </c>
      <c r="R66" s="258" t="s">
        <v>273</v>
      </c>
      <c r="S66" s="258" t="s">
        <v>273</v>
      </c>
      <c r="T66" s="258" t="s">
        <v>273</v>
      </c>
      <c r="U66" s="258" t="s">
        <v>273</v>
      </c>
      <c r="V66" s="258">
        <v>291.46749725917101</v>
      </c>
      <c r="W66" s="258">
        <v>277.47429145617502</v>
      </c>
      <c r="X66" s="258">
        <v>273.33967266801898</v>
      </c>
      <c r="Y66" s="258">
        <v>272.82027152218302</v>
      </c>
      <c r="Z66" s="258">
        <v>260.80523830904201</v>
      </c>
      <c r="AA66" s="258">
        <v>273.653698630137</v>
      </c>
      <c r="AB66" s="258">
        <v>203.57783561643799</v>
      </c>
      <c r="AC66" s="258">
        <v>161.78510928961799</v>
      </c>
      <c r="AD66" s="258">
        <v>100.063178082192</v>
      </c>
      <c r="AE66" s="258">
        <v>47.056602739726003</v>
      </c>
      <c r="AF66" s="258">
        <v>45.2164657534247</v>
      </c>
      <c r="AG66" s="258">
        <v>40.446147540983603</v>
      </c>
      <c r="AH66" s="258">
        <v>40.2351232876712</v>
      </c>
      <c r="AI66" s="258">
        <v>39.0275342465753</v>
      </c>
      <c r="AJ66" s="258">
        <v>31.073671232876698</v>
      </c>
      <c r="AK66" s="258">
        <v>30.247349726776001</v>
      </c>
      <c r="AL66" s="258">
        <v>32.031452054794499</v>
      </c>
      <c r="AM66" s="258">
        <v>32.930109589041102</v>
      </c>
      <c r="AN66" s="258">
        <v>36.197342465753401</v>
      </c>
      <c r="AO66" s="258">
        <v>39.978633879781398</v>
      </c>
      <c r="AP66" s="258">
        <v>43.250205730011999</v>
      </c>
      <c r="AQ66" s="258">
        <v>47.290908733141897</v>
      </c>
      <c r="AR66" s="258">
        <v>56.441491955640302</v>
      </c>
      <c r="AS66" s="258">
        <v>60.429404034142998</v>
      </c>
      <c r="AT66" s="258">
        <v>63.674945483326603</v>
      </c>
      <c r="AU66" s="258">
        <v>62.704987369479298</v>
      </c>
      <c r="AV66" s="258">
        <v>65.084417122763895</v>
      </c>
      <c r="AW66" s="258">
        <v>74.573263500316898</v>
      </c>
      <c r="AX66" s="258">
        <v>78.149170253253004</v>
      </c>
      <c r="AY66" s="258">
        <v>75.645710834309099</v>
      </c>
      <c r="AZ66" s="258">
        <v>78.378846420371204</v>
      </c>
      <c r="BA66" s="258">
        <v>85.929751782092794</v>
      </c>
      <c r="BB66" s="258">
        <v>82.409092710403797</v>
      </c>
      <c r="BC66" s="258">
        <v>95.934514751641601</v>
      </c>
      <c r="BD66" s="258">
        <v>90.547950525868401</v>
      </c>
      <c r="BE66" s="259">
        <v>79.373888608850905</v>
      </c>
      <c r="BF66" s="260">
        <v>-0.12340491255873599</v>
      </c>
      <c r="BG66" s="260">
        <v>3.5836008730052202E-2</v>
      </c>
      <c r="BH66" s="260">
        <v>8.7149191733750897E-4</v>
      </c>
    </row>
    <row r="67" spans="1:60">
      <c r="A67" s="209" t="s">
        <v>313</v>
      </c>
      <c r="B67" s="261">
        <v>3313.9524159123298</v>
      </c>
      <c r="C67" s="261">
        <v>3548.8187962520501</v>
      </c>
      <c r="D67" s="261">
        <v>3866.1262211835601</v>
      </c>
      <c r="E67" s="261">
        <v>4107.3103708524704</v>
      </c>
      <c r="F67" s="261">
        <v>4376.2487561753396</v>
      </c>
      <c r="G67" s="261">
        <v>4826.3626431123403</v>
      </c>
      <c r="H67" s="261">
        <v>5126.5396669808197</v>
      </c>
      <c r="I67" s="261">
        <v>5547.1179576393497</v>
      </c>
      <c r="J67" s="261">
        <v>5981.4497605808201</v>
      </c>
      <c r="K67" s="261">
        <v>6587.9134993972702</v>
      </c>
      <c r="L67" s="261">
        <v>6911.7861025972697</v>
      </c>
      <c r="M67" s="261">
        <v>7055.1226622950799</v>
      </c>
      <c r="N67" s="261">
        <v>7375.7176441643896</v>
      </c>
      <c r="O67" s="261">
        <v>7822.3271062684998</v>
      </c>
      <c r="P67" s="261">
        <v>7967.8730254684897</v>
      </c>
      <c r="Q67" s="261">
        <v>8338.1581140038907</v>
      </c>
      <c r="R67" s="261">
        <v>8442.1342106085704</v>
      </c>
      <c r="S67" s="261">
        <v>8388.4271650119408</v>
      </c>
      <c r="T67" s="261">
        <v>8273.4866550326296</v>
      </c>
      <c r="U67" s="261">
        <v>8259.4559229941697</v>
      </c>
      <c r="V67" s="261">
        <v>6635.6395716166899</v>
      </c>
      <c r="W67" s="261">
        <v>6724.8624893058804</v>
      </c>
      <c r="X67" s="261">
        <v>6725.0970011663103</v>
      </c>
      <c r="Y67" s="261">
        <v>6712.0150078144297</v>
      </c>
      <c r="Z67" s="261">
        <v>6771.6662956877299</v>
      </c>
      <c r="AA67" s="261">
        <v>6724.0121203546596</v>
      </c>
      <c r="AB67" s="261">
        <v>6512.8424242629599</v>
      </c>
      <c r="AC67" s="261">
        <v>6097.7553551912597</v>
      </c>
      <c r="AD67" s="261">
        <v>5015.9583013698602</v>
      </c>
      <c r="AE67" s="261">
        <v>4359.3899725353403</v>
      </c>
      <c r="AF67" s="261">
        <v>3864.5890796345202</v>
      </c>
      <c r="AG67" s="261">
        <v>3379.1366678972699</v>
      </c>
      <c r="AH67" s="261">
        <v>3366.7418272728801</v>
      </c>
      <c r="AI67" s="261">
        <v>3199.7173806322198</v>
      </c>
      <c r="AJ67" s="261">
        <v>3236.0863862065198</v>
      </c>
      <c r="AK67" s="261">
        <v>3235.1854110908298</v>
      </c>
      <c r="AL67" s="261">
        <v>3275.1451246392098</v>
      </c>
      <c r="AM67" s="261">
        <v>3202.6404465753399</v>
      </c>
      <c r="AN67" s="261">
        <v>3353.9177866709601</v>
      </c>
      <c r="AO67" s="261">
        <v>3335.53270168061</v>
      </c>
      <c r="AP67" s="261">
        <v>3359.6968031473798</v>
      </c>
      <c r="AQ67" s="261">
        <v>3517.2463463192098</v>
      </c>
      <c r="AR67" s="261">
        <v>3546.3229568648799</v>
      </c>
      <c r="AS67" s="261">
        <v>3616.0161452024699</v>
      </c>
      <c r="AT67" s="261">
        <v>3496.28915519369</v>
      </c>
      <c r="AU67" s="261">
        <v>3578.5764123362701</v>
      </c>
      <c r="AV67" s="261">
        <v>3873.8048170103698</v>
      </c>
      <c r="AW67" s="261">
        <v>3991.5927845050101</v>
      </c>
      <c r="AX67" s="261">
        <v>4008.5588745453701</v>
      </c>
      <c r="AY67" s="261">
        <v>4165.9787658815303</v>
      </c>
      <c r="AZ67" s="261">
        <v>4102.6816333400102</v>
      </c>
      <c r="BA67" s="261">
        <v>4157.5525598329396</v>
      </c>
      <c r="BB67" s="261">
        <v>4207.3473603296798</v>
      </c>
      <c r="BC67" s="261">
        <v>4323.0381505962796</v>
      </c>
      <c r="BD67" s="261">
        <v>4371.2460030129196</v>
      </c>
      <c r="BE67" s="261">
        <v>4153.62711049674</v>
      </c>
      <c r="BF67" s="262">
        <v>-4.97841787824762E-2</v>
      </c>
      <c r="BG67" s="262">
        <v>2.2585877348096702E-2</v>
      </c>
      <c r="BH67" s="262">
        <v>4.5605078922997602E-2</v>
      </c>
    </row>
    <row r="68" spans="1:60">
      <c r="B68" s="258"/>
      <c r="C68" s="258"/>
      <c r="D68" s="258"/>
      <c r="E68" s="258"/>
      <c r="F68" s="258"/>
      <c r="G68" s="258"/>
      <c r="H68" s="258"/>
      <c r="I68" s="258"/>
      <c r="J68" s="258"/>
      <c r="K68" s="258"/>
      <c r="L68" s="258"/>
      <c r="M68" s="258"/>
      <c r="N68" s="258"/>
      <c r="O68" s="258"/>
      <c r="P68" s="258"/>
      <c r="Q68" s="258"/>
      <c r="R68" s="258"/>
      <c r="S68" s="258"/>
      <c r="T68" s="258"/>
      <c r="U68" s="258"/>
      <c r="V68" s="258"/>
      <c r="W68" s="258"/>
      <c r="X68" s="258"/>
      <c r="Y68" s="258"/>
      <c r="Z68" s="258"/>
      <c r="AA68" s="258"/>
      <c r="AB68" s="258"/>
      <c r="AC68" s="258"/>
      <c r="AD68" s="258"/>
      <c r="AE68" s="258"/>
      <c r="AF68" s="258"/>
      <c r="AG68" s="258"/>
      <c r="AH68" s="258"/>
      <c r="AI68" s="258"/>
      <c r="AJ68" s="258"/>
      <c r="AK68" s="258"/>
      <c r="AL68" s="258"/>
      <c r="AM68" s="258"/>
      <c r="AN68" s="258"/>
      <c r="AO68" s="258"/>
      <c r="AP68" s="258"/>
      <c r="AQ68" s="258"/>
      <c r="AR68" s="258"/>
      <c r="AS68" s="258"/>
      <c r="AT68" s="258"/>
      <c r="AU68" s="258"/>
      <c r="AV68" s="258"/>
      <c r="AW68" s="258"/>
      <c r="AX68" s="258"/>
      <c r="AY68" s="258"/>
      <c r="AZ68" s="258"/>
      <c r="BA68" s="258"/>
      <c r="BB68" s="258"/>
      <c r="BC68" s="258"/>
      <c r="BD68" s="258"/>
      <c r="BE68" s="259"/>
      <c r="BF68" s="260"/>
      <c r="BG68" s="260"/>
      <c r="BH68" s="260"/>
    </row>
    <row r="69" spans="1:60">
      <c r="A69" s="200" t="s">
        <v>314</v>
      </c>
      <c r="B69" s="258">
        <v>139.28851578627001</v>
      </c>
      <c r="C69" s="258">
        <v>152.29428952036201</v>
      </c>
      <c r="D69" s="258">
        <v>168.48597257757399</v>
      </c>
      <c r="E69" s="258">
        <v>185.37211540675199</v>
      </c>
      <c r="F69" s="258">
        <v>203.34909201453601</v>
      </c>
      <c r="G69" s="258">
        <v>219.83257429100399</v>
      </c>
      <c r="H69" s="258">
        <v>241.95947291825999</v>
      </c>
      <c r="I69" s="258">
        <v>269.528287142691</v>
      </c>
      <c r="J69" s="258">
        <v>324.22989059167401</v>
      </c>
      <c r="K69" s="258">
        <v>377.85116751162002</v>
      </c>
      <c r="L69" s="258">
        <v>444.56465786518601</v>
      </c>
      <c r="M69" s="258">
        <v>501.21770072634598</v>
      </c>
      <c r="N69" s="258">
        <v>585.24328010031797</v>
      </c>
      <c r="O69" s="258">
        <v>586.937521067543</v>
      </c>
      <c r="P69" s="258">
        <v>619.23252253967098</v>
      </c>
      <c r="Q69" s="258">
        <v>565.36065113394102</v>
      </c>
      <c r="R69" s="258">
        <v>560.29639971035499</v>
      </c>
      <c r="S69" s="258">
        <v>611.33247384129902</v>
      </c>
      <c r="T69" s="258">
        <v>745.96528238619806</v>
      </c>
      <c r="U69" s="258">
        <v>804.97301114605602</v>
      </c>
      <c r="V69" s="258">
        <v>888.04166802089298</v>
      </c>
      <c r="W69" s="258">
        <v>818.12618776564</v>
      </c>
      <c r="X69" s="258">
        <v>854.413217821682</v>
      </c>
      <c r="Y69" s="258">
        <v>854.526762424597</v>
      </c>
      <c r="Z69" s="258">
        <v>921.26275898932499</v>
      </c>
      <c r="AA69" s="258">
        <v>949.25945646966204</v>
      </c>
      <c r="AB69" s="258">
        <v>1007.05288660075</v>
      </c>
      <c r="AC69" s="258">
        <v>1082.6905535216099</v>
      </c>
      <c r="AD69" s="258">
        <v>1189.64190197671</v>
      </c>
      <c r="AE69" s="258">
        <v>1230.57146738709</v>
      </c>
      <c r="AF69" s="258">
        <v>1210.59794574477</v>
      </c>
      <c r="AG69" s="258">
        <v>1268.96581517769</v>
      </c>
      <c r="AH69" s="258">
        <v>1312.1555734404101</v>
      </c>
      <c r="AI69" s="258">
        <v>1278.1693781106101</v>
      </c>
      <c r="AJ69" s="258">
        <v>1306.5625842409399</v>
      </c>
      <c r="AK69" s="258">
        <v>1347.43257619416</v>
      </c>
      <c r="AL69" s="258">
        <v>1392.94472820701</v>
      </c>
      <c r="AM69" s="258">
        <v>1409.56182835702</v>
      </c>
      <c r="AN69" s="258">
        <v>1419.5609263962799</v>
      </c>
      <c r="AO69" s="258">
        <v>1481.0683444573001</v>
      </c>
      <c r="AP69" s="258">
        <v>1594.90229795917</v>
      </c>
      <c r="AQ69" s="258">
        <v>1738.74531654831</v>
      </c>
      <c r="AR69" s="258">
        <v>1740.30690185753</v>
      </c>
      <c r="AS69" s="258">
        <v>1806.41337360325</v>
      </c>
      <c r="AT69" s="258">
        <v>1765.5534260955301</v>
      </c>
      <c r="AU69" s="258">
        <v>1685.15831817853</v>
      </c>
      <c r="AV69" s="258">
        <v>1715.0893790412199</v>
      </c>
      <c r="AW69" s="258">
        <v>1762.9146457817301</v>
      </c>
      <c r="AX69" s="258">
        <v>1876.2650958653001</v>
      </c>
      <c r="AY69" s="258">
        <v>1763.8190079446999</v>
      </c>
      <c r="AZ69" s="258">
        <v>1581.7643509642501</v>
      </c>
      <c r="BA69" s="258">
        <v>1584.8055533679401</v>
      </c>
      <c r="BB69" s="258">
        <v>1644.3606959945901</v>
      </c>
      <c r="BC69" s="258">
        <v>1717.1569035376101</v>
      </c>
      <c r="BD69" s="258">
        <v>1840.74411513626</v>
      </c>
      <c r="BE69" s="259">
        <v>1715.2336278651201</v>
      </c>
      <c r="BF69" s="260">
        <v>-6.8184646762730297E-2</v>
      </c>
      <c r="BG69" s="260">
        <v>4.1792792483268401E-3</v>
      </c>
      <c r="BH69" s="260">
        <v>1.88325439162529E-2</v>
      </c>
    </row>
    <row r="70" spans="1:60">
      <c r="A70" s="200" t="s">
        <v>315</v>
      </c>
      <c r="B70" s="258">
        <v>26.020315969228498</v>
      </c>
      <c r="C70" s="258">
        <v>28.133816299770402</v>
      </c>
      <c r="D70" s="258">
        <v>30.439724175812099</v>
      </c>
      <c r="E70" s="258">
        <v>32.882883372723498</v>
      </c>
      <c r="F70" s="258">
        <v>35.6253603418794</v>
      </c>
      <c r="G70" s="258">
        <v>48.230726642994803</v>
      </c>
      <c r="H70" s="258">
        <v>51.746312750511898</v>
      </c>
      <c r="I70" s="258">
        <v>63.585670450004798</v>
      </c>
      <c r="J70" s="258">
        <v>62.218218967671199</v>
      </c>
      <c r="K70" s="258">
        <v>62.330276080557603</v>
      </c>
      <c r="L70" s="258">
        <v>63.572954057736098</v>
      </c>
      <c r="M70" s="258">
        <v>79.934427702195407</v>
      </c>
      <c r="N70" s="258">
        <v>93.120034142715696</v>
      </c>
      <c r="O70" s="258">
        <v>88.583228240353904</v>
      </c>
      <c r="P70" s="258">
        <v>107.329832565689</v>
      </c>
      <c r="Q70" s="258">
        <v>141.79405969925</v>
      </c>
      <c r="R70" s="258">
        <v>151.37405897622199</v>
      </c>
      <c r="S70" s="258">
        <v>158.93870241288801</v>
      </c>
      <c r="T70" s="258">
        <v>179.19455396568799</v>
      </c>
      <c r="U70" s="258">
        <v>195.28390541245</v>
      </c>
      <c r="V70" s="258">
        <v>229.880798594536</v>
      </c>
      <c r="W70" s="258">
        <v>245.342045565104</v>
      </c>
      <c r="X70" s="258">
        <v>255.38929680296499</v>
      </c>
      <c r="Y70" s="258">
        <v>280.281451989966</v>
      </c>
      <c r="Z70" s="258">
        <v>313.31552646956402</v>
      </c>
      <c r="AA70" s="258">
        <v>312.69806682690103</v>
      </c>
      <c r="AB70" s="258">
        <v>226.317936032067</v>
      </c>
      <c r="AC70" s="258">
        <v>356.371177643941</v>
      </c>
      <c r="AD70" s="258">
        <v>503.14886868808202</v>
      </c>
      <c r="AE70" s="258">
        <v>574.25509633951503</v>
      </c>
      <c r="AF70" s="258">
        <v>558.94428725694797</v>
      </c>
      <c r="AG70" s="258">
        <v>594.40185898878406</v>
      </c>
      <c r="AH70" s="258">
        <v>713.20645080501799</v>
      </c>
      <c r="AI70" s="258">
        <v>474.33255849113198</v>
      </c>
      <c r="AJ70" s="258">
        <v>347.030889155799</v>
      </c>
      <c r="AK70" s="258">
        <v>460.32218338262697</v>
      </c>
      <c r="AL70" s="258">
        <v>532.04818062649304</v>
      </c>
      <c r="AM70" s="258">
        <v>500.51650235643598</v>
      </c>
      <c r="AN70" s="258">
        <v>474.048340361741</v>
      </c>
      <c r="AO70" s="258">
        <v>514.46821176444701</v>
      </c>
      <c r="AP70" s="258">
        <v>495.739936588695</v>
      </c>
      <c r="AQ70" s="258">
        <v>505.81302633244502</v>
      </c>
      <c r="AR70" s="258">
        <v>488.96418984947201</v>
      </c>
      <c r="AS70" s="258">
        <v>479.55399103961798</v>
      </c>
      <c r="AT70" s="258">
        <v>534.85143268935303</v>
      </c>
      <c r="AU70" s="258">
        <v>568.97537019113895</v>
      </c>
      <c r="AV70" s="258">
        <v>628.05650228310503</v>
      </c>
      <c r="AW70" s="258">
        <v>664.54045332734495</v>
      </c>
      <c r="AX70" s="258">
        <v>714.78969863013697</v>
      </c>
      <c r="AY70" s="258">
        <v>680.25826484018296</v>
      </c>
      <c r="AZ70" s="258">
        <v>685.94752901006098</v>
      </c>
      <c r="BA70" s="258">
        <v>757.11748633879802</v>
      </c>
      <c r="BB70" s="258">
        <v>722.541739484858</v>
      </c>
      <c r="BC70" s="258">
        <v>704.41</v>
      </c>
      <c r="BD70" s="258">
        <v>716.28244598396805</v>
      </c>
      <c r="BE70" s="259">
        <v>627.60576777602898</v>
      </c>
      <c r="BF70" s="260">
        <v>-0.12380127239628499</v>
      </c>
      <c r="BG70" s="260">
        <v>2.9639308961728599E-2</v>
      </c>
      <c r="BH70" s="260">
        <v>6.8908473992821502E-3</v>
      </c>
    </row>
    <row r="71" spans="1:60">
      <c r="A71" s="200" t="s">
        <v>316</v>
      </c>
      <c r="B71" s="258">
        <v>75.996647027137698</v>
      </c>
      <c r="C71" s="258">
        <v>79.262017149657098</v>
      </c>
      <c r="D71" s="258">
        <v>82.614205590620799</v>
      </c>
      <c r="E71" s="258">
        <v>85.907561278139696</v>
      </c>
      <c r="F71" s="258">
        <v>89.834043925991907</v>
      </c>
      <c r="G71" s="258">
        <v>93.653990495816998</v>
      </c>
      <c r="H71" s="258">
        <v>97.669561643835607</v>
      </c>
      <c r="I71" s="258">
        <v>101.774617486339</v>
      </c>
      <c r="J71" s="258">
        <v>107.926849315068</v>
      </c>
      <c r="K71" s="258">
        <v>110.112356164384</v>
      </c>
      <c r="L71" s="258">
        <v>113.529616438356</v>
      </c>
      <c r="M71" s="258">
        <v>119.57221311475401</v>
      </c>
      <c r="N71" s="258">
        <v>125.27928767123301</v>
      </c>
      <c r="O71" s="258">
        <v>133.568410958904</v>
      </c>
      <c r="P71" s="258">
        <v>146.482273972603</v>
      </c>
      <c r="Q71" s="258">
        <v>158.49830601092901</v>
      </c>
      <c r="R71" s="258">
        <v>161.47926027397301</v>
      </c>
      <c r="S71" s="258">
        <v>156.90873972602699</v>
      </c>
      <c r="T71" s="258">
        <v>149.13265753424699</v>
      </c>
      <c r="U71" s="258">
        <v>139.079371584699</v>
      </c>
      <c r="V71" s="258">
        <v>132.12139726027399</v>
      </c>
      <c r="W71" s="258">
        <v>137.11736986301401</v>
      </c>
      <c r="X71" s="258">
        <v>153.53723287671201</v>
      </c>
      <c r="Y71" s="258">
        <v>168.58959016393399</v>
      </c>
      <c r="Z71" s="258">
        <v>173.42493150684899</v>
      </c>
      <c r="AA71" s="258">
        <v>179.94506849315101</v>
      </c>
      <c r="AB71" s="258">
        <v>185.07452054794501</v>
      </c>
      <c r="AC71" s="258">
        <v>195.42806010928999</v>
      </c>
      <c r="AD71" s="258">
        <v>204.10969863013699</v>
      </c>
      <c r="AE71" s="258">
        <v>225.374520547945</v>
      </c>
      <c r="AF71" s="258">
        <v>253.99101369863001</v>
      </c>
      <c r="AG71" s="258">
        <v>254.15669398907099</v>
      </c>
      <c r="AH71" s="258">
        <v>238.17628303084899</v>
      </c>
      <c r="AI71" s="258">
        <v>258.09878981331502</v>
      </c>
      <c r="AJ71" s="258">
        <v>276.05772620062999</v>
      </c>
      <c r="AK71" s="258">
        <v>279.123921912377</v>
      </c>
      <c r="AL71" s="258">
        <v>259.35961390356499</v>
      </c>
      <c r="AM71" s="258">
        <v>257.883957574509</v>
      </c>
      <c r="AN71" s="258">
        <v>264.11008814759299</v>
      </c>
      <c r="AO71" s="258">
        <v>248.68416268546599</v>
      </c>
      <c r="AP71" s="258">
        <v>257.49223949653702</v>
      </c>
      <c r="AQ71" s="258">
        <v>248.010311839731</v>
      </c>
      <c r="AR71" s="258">
        <v>262.29771018163802</v>
      </c>
      <c r="AS71" s="258">
        <v>254.60337387458799</v>
      </c>
      <c r="AT71" s="258">
        <v>232.59501745419001</v>
      </c>
      <c r="AU71" s="258">
        <v>240.94936520728399</v>
      </c>
      <c r="AV71" s="258">
        <v>254.728465144301</v>
      </c>
      <c r="AW71" s="258">
        <v>295.22553526307098</v>
      </c>
      <c r="AX71" s="258">
        <v>222.89270618768899</v>
      </c>
      <c r="AY71" s="258">
        <v>213.92354428658999</v>
      </c>
      <c r="AZ71" s="258">
        <v>226.59994368870699</v>
      </c>
      <c r="BA71" s="258">
        <v>230.75288031763799</v>
      </c>
      <c r="BB71" s="258">
        <v>255.232433498853</v>
      </c>
      <c r="BC71" s="258">
        <v>249.964204602476</v>
      </c>
      <c r="BD71" s="258">
        <v>254.28304334602399</v>
      </c>
      <c r="BE71" s="259">
        <v>213.35632389991699</v>
      </c>
      <c r="BF71" s="260">
        <v>-0.16094946366681201</v>
      </c>
      <c r="BG71" s="260">
        <v>8.9547733959900507E-3</v>
      </c>
      <c r="BH71" s="260">
        <v>2.3425627123790302E-3</v>
      </c>
    </row>
    <row r="72" spans="1:60">
      <c r="A72" s="200" t="s">
        <v>317</v>
      </c>
      <c r="B72" s="258">
        <v>105.867177188347</v>
      </c>
      <c r="C72" s="258">
        <v>102.96616614134101</v>
      </c>
      <c r="D72" s="258">
        <v>100.149502338178</v>
      </c>
      <c r="E72" s="258">
        <v>97.176349091654401</v>
      </c>
      <c r="F72" s="258">
        <v>94.819581071982597</v>
      </c>
      <c r="G72" s="258">
        <v>92.284089263590602</v>
      </c>
      <c r="H72" s="258">
        <v>91.140328767123293</v>
      </c>
      <c r="I72" s="258">
        <v>97.956256830601106</v>
      </c>
      <c r="J72" s="258">
        <v>92.873753424657494</v>
      </c>
      <c r="K72" s="258">
        <v>84.935178082191797</v>
      </c>
      <c r="L72" s="258">
        <v>66.021890410958903</v>
      </c>
      <c r="M72" s="258">
        <v>77.935191256830606</v>
      </c>
      <c r="N72" s="258">
        <v>75.659123287671207</v>
      </c>
      <c r="O72" s="258">
        <v>81.623698630137</v>
      </c>
      <c r="P72" s="258">
        <v>91.615890410958897</v>
      </c>
      <c r="Q72" s="258">
        <v>77.588387978142094</v>
      </c>
      <c r="R72" s="258">
        <v>107.359479452055</v>
      </c>
      <c r="S72" s="258">
        <v>121.960082191781</v>
      </c>
      <c r="T72" s="258">
        <v>134.86095890410999</v>
      </c>
      <c r="U72" s="258">
        <v>148.13344262295101</v>
      </c>
      <c r="V72" s="258">
        <v>140.62953424657499</v>
      </c>
      <c r="W72" s="258">
        <v>145.15117808219199</v>
      </c>
      <c r="X72" s="258">
        <v>142.800109589041</v>
      </c>
      <c r="Y72" s="258">
        <v>137.385136612022</v>
      </c>
      <c r="Z72" s="258">
        <v>135.93145205479499</v>
      </c>
      <c r="AA72" s="258">
        <v>86.7498630136987</v>
      </c>
      <c r="AB72" s="258">
        <v>72.585972602739801</v>
      </c>
      <c r="AC72" s="258">
        <v>99.288879781420803</v>
      </c>
      <c r="AD72" s="258">
        <v>85.491561643835595</v>
      </c>
      <c r="AE72" s="258">
        <v>104.59986301369899</v>
      </c>
      <c r="AF72" s="258">
        <v>109.360931506849</v>
      </c>
      <c r="AG72" s="258">
        <v>106.236857923497</v>
      </c>
      <c r="AH72" s="258">
        <v>120.549260273973</v>
      </c>
      <c r="AI72" s="258">
        <v>192.371863013699</v>
      </c>
      <c r="AJ72" s="258">
        <v>219.42024657534199</v>
      </c>
      <c r="AK72" s="258">
        <v>228.21089071038199</v>
      </c>
      <c r="AL72" s="258">
        <v>232.348275342466</v>
      </c>
      <c r="AM72" s="258">
        <v>266.23546570411003</v>
      </c>
      <c r="AN72" s="258">
        <v>320.16068524931501</v>
      </c>
      <c r="AO72" s="258">
        <v>357.13633760655699</v>
      </c>
      <c r="AP72" s="258">
        <v>390.38256356712299</v>
      </c>
      <c r="AQ72" s="258">
        <v>368.88462006027402</v>
      </c>
      <c r="AR72" s="258">
        <v>376.32298630137001</v>
      </c>
      <c r="AS72" s="258">
        <v>396.89983606557399</v>
      </c>
      <c r="AT72" s="258">
        <v>422.70449315068498</v>
      </c>
      <c r="AU72" s="258">
        <v>480.23690410958898</v>
      </c>
      <c r="AV72" s="258">
        <v>466.70320808462498</v>
      </c>
      <c r="AW72" s="258">
        <v>467.19311632719803</v>
      </c>
      <c r="AX72" s="258">
        <v>477.37723733576598</v>
      </c>
      <c r="AY72" s="258">
        <v>488.01312745619202</v>
      </c>
      <c r="AZ72" s="258">
        <v>466.656000200319</v>
      </c>
      <c r="BA72" s="258">
        <v>449.341966856802</v>
      </c>
      <c r="BB72" s="258">
        <v>470.09291410013401</v>
      </c>
      <c r="BC72" s="258">
        <v>467.50341761768698</v>
      </c>
      <c r="BD72" s="258">
        <v>445.95732239302203</v>
      </c>
      <c r="BE72" s="259">
        <v>410.96546530741603</v>
      </c>
      <c r="BF72" s="260">
        <v>-7.8464586920197504E-2</v>
      </c>
      <c r="BG72" s="260">
        <v>5.3693556554206302E-3</v>
      </c>
      <c r="BH72" s="260">
        <v>4.5122279832504504E-3</v>
      </c>
    </row>
    <row r="73" spans="1:60">
      <c r="A73" s="200" t="s">
        <v>318</v>
      </c>
      <c r="B73" s="258">
        <v>9.0301095890410998</v>
      </c>
      <c r="C73" s="258">
        <v>9.4196712328767092</v>
      </c>
      <c r="D73" s="258">
        <v>9.8294520547945208</v>
      </c>
      <c r="E73" s="258">
        <v>10.249836065573801</v>
      </c>
      <c r="F73" s="258">
        <v>10.7059452054795</v>
      </c>
      <c r="G73" s="258">
        <v>11.1977260273973</v>
      </c>
      <c r="H73" s="258">
        <v>23.9137534246575</v>
      </c>
      <c r="I73" s="258">
        <v>27.214371584699499</v>
      </c>
      <c r="J73" s="258">
        <v>23.8028767123288</v>
      </c>
      <c r="K73" s="258">
        <v>22.087589041095899</v>
      </c>
      <c r="L73" s="258">
        <v>20.5130136986301</v>
      </c>
      <c r="M73" s="258">
        <v>23.816857923497299</v>
      </c>
      <c r="N73" s="258">
        <v>23.479178082191801</v>
      </c>
      <c r="O73" s="258">
        <v>22.3006575342466</v>
      </c>
      <c r="P73" s="258">
        <v>23.158575342465799</v>
      </c>
      <c r="Q73" s="258">
        <v>17.8494535519126</v>
      </c>
      <c r="R73" s="258">
        <v>17.729506849315101</v>
      </c>
      <c r="S73" s="258">
        <v>26.313616438356199</v>
      </c>
      <c r="T73" s="258">
        <v>20.8704657534247</v>
      </c>
      <c r="U73" s="258">
        <v>33.414808743169402</v>
      </c>
      <c r="V73" s="258">
        <v>29.643698630136999</v>
      </c>
      <c r="W73" s="258">
        <v>21.740301369863001</v>
      </c>
      <c r="X73" s="258">
        <v>24.1877260273973</v>
      </c>
      <c r="Y73" s="258">
        <v>22.231557377049199</v>
      </c>
      <c r="Z73" s="258">
        <v>28.6037260273973</v>
      </c>
      <c r="AA73" s="258">
        <v>41.934191780821898</v>
      </c>
      <c r="AB73" s="258">
        <v>66.9675068493151</v>
      </c>
      <c r="AC73" s="258">
        <v>59.221420765027297</v>
      </c>
      <c r="AD73" s="258">
        <v>56.957260273972601</v>
      </c>
      <c r="AE73" s="258">
        <v>50.591945205479497</v>
      </c>
      <c r="AF73" s="258">
        <v>55.262027397260297</v>
      </c>
      <c r="AG73" s="258">
        <v>53.276803278688497</v>
      </c>
      <c r="AH73" s="258">
        <v>47.597753424657498</v>
      </c>
      <c r="AI73" s="258">
        <v>48.100739726027399</v>
      </c>
      <c r="AJ73" s="258">
        <v>60.438164383561698</v>
      </c>
      <c r="AK73" s="258">
        <v>64.076147540983598</v>
      </c>
      <c r="AL73" s="258">
        <v>71.736136986301403</v>
      </c>
      <c r="AM73" s="258">
        <v>83.562772602739699</v>
      </c>
      <c r="AN73" s="258">
        <v>80.342830136986294</v>
      </c>
      <c r="AO73" s="258">
        <v>78.161715846994497</v>
      </c>
      <c r="AP73" s="258">
        <v>87.498536986301403</v>
      </c>
      <c r="AQ73" s="258">
        <v>91.844328767123301</v>
      </c>
      <c r="AR73" s="258">
        <v>90.096876712328793</v>
      </c>
      <c r="AS73" s="258">
        <v>122.554426229508</v>
      </c>
      <c r="AT73" s="258">
        <v>118.99808219178099</v>
      </c>
      <c r="AU73" s="258">
        <v>135.45243835616401</v>
      </c>
      <c r="AV73" s="258">
        <v>146.12257534246601</v>
      </c>
      <c r="AW73" s="258">
        <v>157.32863387978099</v>
      </c>
      <c r="AX73" s="258">
        <v>178.246575342466</v>
      </c>
      <c r="AY73" s="258">
        <v>184.68246575342499</v>
      </c>
      <c r="AZ73" s="258">
        <v>184.04219178082201</v>
      </c>
      <c r="BA73" s="258">
        <v>186.93040983606599</v>
      </c>
      <c r="BB73" s="258">
        <v>223.53541736986301</v>
      </c>
      <c r="BC73" s="258">
        <v>231.86651660274001</v>
      </c>
      <c r="BD73" s="258">
        <v>239.947425258126</v>
      </c>
      <c r="BE73" s="259">
        <v>209.497374736334</v>
      </c>
      <c r="BF73" s="260">
        <v>-0.126903010061622</v>
      </c>
      <c r="BG73" s="260">
        <v>7.2648953005089098E-2</v>
      </c>
      <c r="BH73" s="260">
        <v>2.3001930733904299E-3</v>
      </c>
    </row>
    <row r="74" spans="1:60">
      <c r="A74" s="200" t="s">
        <v>319</v>
      </c>
      <c r="B74" s="258">
        <v>1.01252054794521</v>
      </c>
      <c r="C74" s="258">
        <v>1.00994520547945</v>
      </c>
      <c r="D74" s="258">
        <v>1.53591780821918</v>
      </c>
      <c r="E74" s="258">
        <v>1.96691256830601</v>
      </c>
      <c r="F74" s="258">
        <v>2.2811780821917802</v>
      </c>
      <c r="G74" s="258">
        <v>1.95542465753425</v>
      </c>
      <c r="H74" s="258">
        <v>1.89032876712329</v>
      </c>
      <c r="I74" s="258">
        <v>2.24357923497268</v>
      </c>
      <c r="J74" s="258">
        <v>2.91304109589041</v>
      </c>
      <c r="K74" s="258">
        <v>3.9897808219178099</v>
      </c>
      <c r="L74" s="258">
        <v>4.7591506849315097</v>
      </c>
      <c r="M74" s="258">
        <v>6.5516393442623002</v>
      </c>
      <c r="N74" s="258">
        <v>8.6107397260274006</v>
      </c>
      <c r="O74" s="258">
        <v>8.4879999999999995</v>
      </c>
      <c r="P74" s="258">
        <v>9.1791780821917808</v>
      </c>
      <c r="Q74" s="258">
        <v>8.2056830601092905</v>
      </c>
      <c r="R74" s="258">
        <v>15.022602739726</v>
      </c>
      <c r="S74" s="258">
        <v>16.396383561643798</v>
      </c>
      <c r="T74" s="258">
        <v>18.3249315068493</v>
      </c>
      <c r="U74" s="258">
        <v>22.060300546448101</v>
      </c>
      <c r="V74" s="258">
        <v>22.624191780821899</v>
      </c>
      <c r="W74" s="258">
        <v>28.926657534246601</v>
      </c>
      <c r="X74" s="258">
        <v>28.5932876712329</v>
      </c>
      <c r="Y74" s="258">
        <v>30.261010928961799</v>
      </c>
      <c r="Z74" s="258">
        <v>32.8350684931507</v>
      </c>
      <c r="AA74" s="258">
        <v>32.118164383561599</v>
      </c>
      <c r="AB74" s="258">
        <v>27.2289315068493</v>
      </c>
      <c r="AC74" s="258">
        <v>32.336967213114796</v>
      </c>
      <c r="AD74" s="258">
        <v>34.888410958904103</v>
      </c>
      <c r="AE74" s="258">
        <v>39.829424657534197</v>
      </c>
      <c r="AF74" s="258">
        <v>37.490402099933803</v>
      </c>
      <c r="AG74" s="258">
        <v>40.604873734430001</v>
      </c>
      <c r="AH74" s="258">
        <v>51.894960072937302</v>
      </c>
      <c r="AI74" s="258">
        <v>54.7868628838851</v>
      </c>
      <c r="AJ74" s="258">
        <v>52.150918488070403</v>
      </c>
      <c r="AK74" s="258">
        <v>49.187212947618498</v>
      </c>
      <c r="AL74" s="258">
        <v>58.425915801242297</v>
      </c>
      <c r="AM74" s="258">
        <v>63.139506907813796</v>
      </c>
      <c r="AN74" s="258">
        <v>78.939452054794501</v>
      </c>
      <c r="AO74" s="258">
        <v>94.682344621201807</v>
      </c>
      <c r="AP74" s="258">
        <v>106.29429041095899</v>
      </c>
      <c r="AQ74" s="258">
        <v>133.515402739726</v>
      </c>
      <c r="AR74" s="258">
        <v>142.02026849315101</v>
      </c>
      <c r="AS74" s="258">
        <v>172.58745628415301</v>
      </c>
      <c r="AT74" s="258">
        <v>169.727523287671</v>
      </c>
      <c r="AU74" s="258">
        <v>185.77283300554399</v>
      </c>
      <c r="AV74" s="258">
        <v>244.22178688375999</v>
      </c>
      <c r="AW74" s="258">
        <v>260.435020275927</v>
      </c>
      <c r="AX74" s="258">
        <v>302.233046575343</v>
      </c>
      <c r="AY74" s="258">
        <v>311.75497021724698</v>
      </c>
      <c r="AZ74" s="258">
        <v>356.71420909683002</v>
      </c>
      <c r="BA74" s="258">
        <v>370.87442392353103</v>
      </c>
      <c r="BB74" s="258">
        <v>337.10650220055999</v>
      </c>
      <c r="BC74" s="258">
        <v>347.84827302188199</v>
      </c>
      <c r="BD74" s="258">
        <v>375.02877304894798</v>
      </c>
      <c r="BE74" s="259">
        <v>296.104207407177</v>
      </c>
      <c r="BF74" s="260">
        <v>-0.210449360992017</v>
      </c>
      <c r="BG74" s="260">
        <v>8.2508291464008301E-2</v>
      </c>
      <c r="BH74" s="260">
        <v>3.2510996748143302E-3</v>
      </c>
    </row>
    <row r="75" spans="1:60">
      <c r="A75" s="200" t="s">
        <v>320</v>
      </c>
      <c r="B75" s="258">
        <v>389.57446575342499</v>
      </c>
      <c r="C75" s="258">
        <v>392.91602739726</v>
      </c>
      <c r="D75" s="258">
        <v>396.25956164383598</v>
      </c>
      <c r="E75" s="258">
        <v>398.552513661202</v>
      </c>
      <c r="F75" s="258">
        <v>403.06512328767099</v>
      </c>
      <c r="G75" s="258">
        <v>434.74139671900201</v>
      </c>
      <c r="H75" s="258">
        <v>441.319343605705</v>
      </c>
      <c r="I75" s="258">
        <v>470.25545600165901</v>
      </c>
      <c r="J75" s="258">
        <v>500.58479620867797</v>
      </c>
      <c r="K75" s="258">
        <v>525.60781158853194</v>
      </c>
      <c r="L75" s="258">
        <v>407.84732598155699</v>
      </c>
      <c r="M75" s="258">
        <v>471.49174418391999</v>
      </c>
      <c r="N75" s="258">
        <v>543.89541639367303</v>
      </c>
      <c r="O75" s="258">
        <v>588.57134416008705</v>
      </c>
      <c r="P75" s="258">
        <v>708.16880069362298</v>
      </c>
      <c r="Q75" s="258">
        <v>592.25772702335405</v>
      </c>
      <c r="R75" s="258">
        <v>708.50742909594805</v>
      </c>
      <c r="S75" s="258">
        <v>783.918583045937</v>
      </c>
      <c r="T75" s="258">
        <v>870.31038993309596</v>
      </c>
      <c r="U75" s="258">
        <v>969.12708106400498</v>
      </c>
      <c r="V75" s="258">
        <v>993.16855437166896</v>
      </c>
      <c r="W75" s="258">
        <v>1000.75989399431</v>
      </c>
      <c r="X75" s="258">
        <v>1063.0879079901699</v>
      </c>
      <c r="Y75" s="258">
        <v>1093.11298413123</v>
      </c>
      <c r="Z75" s="258">
        <v>1068.6238839630601</v>
      </c>
      <c r="AA75" s="258">
        <v>1136.2258857112599</v>
      </c>
      <c r="AB75" s="258">
        <v>1190.54590937238</v>
      </c>
      <c r="AC75" s="258">
        <v>1155.3892252943101</v>
      </c>
      <c r="AD75" s="258">
        <v>1166.4313144409</v>
      </c>
      <c r="AE75" s="258">
        <v>1403.27145473627</v>
      </c>
      <c r="AF75" s="258">
        <v>1354.26617962212</v>
      </c>
      <c r="AG75" s="258">
        <v>1400.4536410088299</v>
      </c>
      <c r="AH75" s="258">
        <v>1427.8675890823599</v>
      </c>
      <c r="AI75" s="258">
        <v>1509.1242360129299</v>
      </c>
      <c r="AJ75" s="258">
        <v>1565.5230839644901</v>
      </c>
      <c r="AK75" s="258">
        <v>1626.86429524187</v>
      </c>
      <c r="AL75" s="258">
        <v>1745.9616688912199</v>
      </c>
      <c r="AM75" s="258">
        <v>1809.5553406507599</v>
      </c>
      <c r="AN75" s="258">
        <v>1909.5402961361999</v>
      </c>
      <c r="AO75" s="258">
        <v>2055.9061075385098</v>
      </c>
      <c r="AP75" s="258">
        <v>2112.5034922844002</v>
      </c>
      <c r="AQ75" s="258">
        <v>2183.5261489765398</v>
      </c>
      <c r="AR75" s="258">
        <v>2315.26956786354</v>
      </c>
      <c r="AS75" s="258">
        <v>2542.6819594640601</v>
      </c>
      <c r="AT75" s="258">
        <v>2808.42659156129</v>
      </c>
      <c r="AU75" s="258">
        <v>3124.0202922828398</v>
      </c>
      <c r="AV75" s="258">
        <v>3285.3162845727402</v>
      </c>
      <c r="AW75" s="258">
        <v>3451.20717976379</v>
      </c>
      <c r="AX75" s="258">
        <v>3444.0330522132999</v>
      </c>
      <c r="AY75" s="258">
        <v>3759.8317383291001</v>
      </c>
      <c r="AZ75" s="258">
        <v>3878.7005386554501</v>
      </c>
      <c r="BA75" s="258">
        <v>3865.3547556067801</v>
      </c>
      <c r="BB75" s="258">
        <v>3798.74760784399</v>
      </c>
      <c r="BC75" s="258">
        <v>3617.0301109943098</v>
      </c>
      <c r="BD75" s="258">
        <v>3634.66932811987</v>
      </c>
      <c r="BE75" s="259">
        <v>3543.8064110277801</v>
      </c>
      <c r="BF75" s="260">
        <v>-2.49989500803054E-2</v>
      </c>
      <c r="BG75" s="260">
        <v>2.6124797484779999E-2</v>
      </c>
      <c r="BH75" s="260">
        <v>3.8909504094463303E-2</v>
      </c>
    </row>
    <row r="76" spans="1:60">
      <c r="A76" s="200" t="s">
        <v>321</v>
      </c>
      <c r="B76" s="258">
        <v>1.52578432037288</v>
      </c>
      <c r="C76" s="258">
        <v>1.6284659256844101</v>
      </c>
      <c r="D76" s="258">
        <v>1.7523143648125501</v>
      </c>
      <c r="E76" s="258">
        <v>1.9506810526223399</v>
      </c>
      <c r="F76" s="258">
        <v>2.1732729973747902</v>
      </c>
      <c r="G76" s="258">
        <v>2.5308318866219301</v>
      </c>
      <c r="H76" s="258">
        <v>2.9858904109589002</v>
      </c>
      <c r="I76" s="258">
        <v>3.8955191256830601</v>
      </c>
      <c r="J76" s="258">
        <v>6.0627123287671196</v>
      </c>
      <c r="K76" s="258">
        <v>8.3946575342465799</v>
      </c>
      <c r="L76" s="258">
        <v>13.4858082191781</v>
      </c>
      <c r="M76" s="258">
        <v>19.486639344262301</v>
      </c>
      <c r="N76" s="258">
        <v>28.320301369863</v>
      </c>
      <c r="O76" s="258">
        <v>31.3039178082192</v>
      </c>
      <c r="P76" s="258">
        <v>42.497041095890403</v>
      </c>
      <c r="Q76" s="258">
        <v>99.130054644808695</v>
      </c>
      <c r="R76" s="258">
        <v>108.55295890411</v>
      </c>
      <c r="S76" s="258">
        <v>120.32808219178099</v>
      </c>
      <c r="T76" s="258">
        <v>121.330219178082</v>
      </c>
      <c r="U76" s="258">
        <v>137.63251366120201</v>
      </c>
      <c r="V76" s="258">
        <v>169.07224657534201</v>
      </c>
      <c r="W76" s="258">
        <v>203.926164383562</v>
      </c>
      <c r="X76" s="258">
        <v>223.980164383562</v>
      </c>
      <c r="Y76" s="258">
        <v>267.78057377049203</v>
      </c>
      <c r="Z76" s="258">
        <v>282.20901369862997</v>
      </c>
      <c r="AA76" s="258">
        <v>297.12430136986302</v>
      </c>
      <c r="AB76" s="258">
        <v>361.90843835616403</v>
      </c>
      <c r="AC76" s="258">
        <v>363.20502732240402</v>
      </c>
      <c r="AD76" s="258">
        <v>378.16865753424702</v>
      </c>
      <c r="AE76" s="258">
        <v>395.22347945205502</v>
      </c>
      <c r="AF76" s="258">
        <v>395.76846575342501</v>
      </c>
      <c r="AG76" s="258">
        <v>381.06879781420798</v>
      </c>
      <c r="AH76" s="258">
        <v>388.11109589041098</v>
      </c>
      <c r="AI76" s="258">
        <v>386.85630136986299</v>
      </c>
      <c r="AJ76" s="258">
        <v>378.71572602739701</v>
      </c>
      <c r="AK76" s="258">
        <v>375.47639344262302</v>
      </c>
      <c r="AL76" s="258">
        <v>375.57095890411</v>
      </c>
      <c r="AM76" s="258">
        <v>406.87956164383598</v>
      </c>
      <c r="AN76" s="258">
        <v>447.71364383561598</v>
      </c>
      <c r="AO76" s="258">
        <v>479.002103825137</v>
      </c>
      <c r="AP76" s="258">
        <v>495.69498630137002</v>
      </c>
      <c r="AQ76" s="258">
        <v>532.89254794520605</v>
      </c>
      <c r="AR76" s="258">
        <v>570.16569863013694</v>
      </c>
      <c r="AS76" s="258">
        <v>596.93076502732197</v>
      </c>
      <c r="AT76" s="258">
        <v>598.23336986301399</v>
      </c>
      <c r="AU76" s="258">
        <v>652.66317808219196</v>
      </c>
      <c r="AV76" s="258">
        <v>722.53759200000002</v>
      </c>
      <c r="AW76" s="258">
        <v>767.21391868852504</v>
      </c>
      <c r="AX76" s="258">
        <v>849.24208786301404</v>
      </c>
      <c r="AY76" s="258">
        <v>858.20467432876706</v>
      </c>
      <c r="AZ76" s="258">
        <v>949.25829890411001</v>
      </c>
      <c r="BA76" s="258">
        <v>1033.90355480874</v>
      </c>
      <c r="BB76" s="258">
        <v>1017.22106958134</v>
      </c>
      <c r="BC76" s="258">
        <v>1014.82204394521</v>
      </c>
      <c r="BD76" s="258">
        <v>968.92535707586296</v>
      </c>
      <c r="BE76" s="259">
        <v>797.54608744085294</v>
      </c>
      <c r="BF76" s="260">
        <v>-0.17687561625202899</v>
      </c>
      <c r="BG76" s="260">
        <v>4.9402196072003898E-2</v>
      </c>
      <c r="BH76" s="260">
        <v>8.7567206431581092E-3</v>
      </c>
    </row>
    <row r="77" spans="1:60">
      <c r="A77" s="200" t="s">
        <v>322</v>
      </c>
      <c r="B77" s="258">
        <v>115.033137964964</v>
      </c>
      <c r="C77" s="258">
        <v>119.63352885627199</v>
      </c>
      <c r="D77" s="258">
        <v>124.38404510026599</v>
      </c>
      <c r="E77" s="258">
        <v>129.061387415974</v>
      </c>
      <c r="F77" s="258">
        <v>134.592772515295</v>
      </c>
      <c r="G77" s="258">
        <v>130.695108362323</v>
      </c>
      <c r="H77" s="258">
        <v>136.32224845073401</v>
      </c>
      <c r="I77" s="258">
        <v>132.98588379319901</v>
      </c>
      <c r="J77" s="258">
        <v>143.64168457802501</v>
      </c>
      <c r="K77" s="258">
        <v>154.11481850444699</v>
      </c>
      <c r="L77" s="258">
        <v>170.51709879679399</v>
      </c>
      <c r="M77" s="258">
        <v>190.20396006222501</v>
      </c>
      <c r="N77" s="258">
        <v>210.15389393822301</v>
      </c>
      <c r="O77" s="258">
        <v>222.02640866976199</v>
      </c>
      <c r="P77" s="258">
        <v>258.07206251141201</v>
      </c>
      <c r="Q77" s="258">
        <v>250.40212940632799</v>
      </c>
      <c r="R77" s="258">
        <v>269.28105539011301</v>
      </c>
      <c r="S77" s="258">
        <v>301.70015485407998</v>
      </c>
      <c r="T77" s="258">
        <v>325.275654556284</v>
      </c>
      <c r="U77" s="258">
        <v>350.92306338016698</v>
      </c>
      <c r="V77" s="258">
        <v>360.49481477069702</v>
      </c>
      <c r="W77" s="258">
        <v>354.22071232876698</v>
      </c>
      <c r="X77" s="258">
        <v>380.573863013699</v>
      </c>
      <c r="Y77" s="258">
        <v>379.70781682760702</v>
      </c>
      <c r="Z77" s="258">
        <v>377.766465753425</v>
      </c>
      <c r="AA77" s="258">
        <v>397.613808219178</v>
      </c>
      <c r="AB77" s="258">
        <v>429.42580821917801</v>
      </c>
      <c r="AC77" s="258">
        <v>435.833605060259</v>
      </c>
      <c r="AD77" s="258">
        <v>449.12435616438398</v>
      </c>
      <c r="AE77" s="258">
        <v>464.62854794520598</v>
      </c>
      <c r="AF77" s="258">
        <v>500.19098630137</v>
      </c>
      <c r="AG77" s="258">
        <v>500.82442622950799</v>
      </c>
      <c r="AH77" s="258">
        <v>531.04241095890404</v>
      </c>
      <c r="AI77" s="258">
        <v>549.26052054794502</v>
      </c>
      <c r="AJ77" s="258">
        <v>557.26008219178095</v>
      </c>
      <c r="AK77" s="258">
        <v>564.96099243169397</v>
      </c>
      <c r="AL77" s="258">
        <v>580.75744712328799</v>
      </c>
      <c r="AM77" s="258">
        <v>596.94667934246604</v>
      </c>
      <c r="AN77" s="258">
        <v>615.86373147945199</v>
      </c>
      <c r="AO77" s="258">
        <v>653.59962847198403</v>
      </c>
      <c r="AP77" s="258">
        <v>735.04667128049095</v>
      </c>
      <c r="AQ77" s="258">
        <v>744.43631617674498</v>
      </c>
      <c r="AR77" s="258">
        <v>778.04859006558195</v>
      </c>
      <c r="AS77" s="258">
        <v>798.582822295082</v>
      </c>
      <c r="AT77" s="258">
        <v>777.16535230137004</v>
      </c>
      <c r="AU77" s="258">
        <v>722.73489969862999</v>
      </c>
      <c r="AV77" s="258">
        <v>713.51233246575305</v>
      </c>
      <c r="AW77" s="258">
        <v>676.76282121191696</v>
      </c>
      <c r="AX77" s="258">
        <v>625.01407027397295</v>
      </c>
      <c r="AY77" s="258">
        <v>624.79060706849305</v>
      </c>
      <c r="AZ77" s="258">
        <v>543.52687744205502</v>
      </c>
      <c r="BA77" s="258">
        <v>522.95898240066504</v>
      </c>
      <c r="BB77" s="258">
        <v>530.93525352484198</v>
      </c>
      <c r="BC77" s="258">
        <v>528.67934718298602</v>
      </c>
      <c r="BD77" s="258">
        <v>534.87311574753198</v>
      </c>
      <c r="BE77" s="259">
        <v>506.57769790941001</v>
      </c>
      <c r="BF77" s="260">
        <v>-5.2901177877629602E-2</v>
      </c>
      <c r="BG77" s="260">
        <v>-3.6672997573655802E-2</v>
      </c>
      <c r="BH77" s="260">
        <v>5.5620100888223896E-3</v>
      </c>
    </row>
    <row r="78" spans="1:60">
      <c r="A78" s="209" t="s">
        <v>323</v>
      </c>
      <c r="B78" s="261">
        <v>863.34867414672999</v>
      </c>
      <c r="C78" s="261">
        <v>887.26392772870304</v>
      </c>
      <c r="D78" s="261">
        <v>915.450695654112</v>
      </c>
      <c r="E78" s="261">
        <v>943.120239912947</v>
      </c>
      <c r="F78" s="261">
        <v>976.44636944240301</v>
      </c>
      <c r="G78" s="261">
        <v>1035.1218683462801</v>
      </c>
      <c r="H78" s="261">
        <v>1088.9472407389101</v>
      </c>
      <c r="I78" s="261">
        <v>1169.43964164985</v>
      </c>
      <c r="J78" s="261">
        <v>1264.25382322276</v>
      </c>
      <c r="K78" s="261">
        <v>1349.42363532899</v>
      </c>
      <c r="L78" s="261">
        <v>1304.8115161533301</v>
      </c>
      <c r="M78" s="261">
        <v>1490.2103736582901</v>
      </c>
      <c r="N78" s="261">
        <v>1693.7612547119199</v>
      </c>
      <c r="O78" s="261">
        <v>1763.40318706925</v>
      </c>
      <c r="P78" s="261">
        <v>2005.7361772145</v>
      </c>
      <c r="Q78" s="261">
        <v>1911.08645250877</v>
      </c>
      <c r="R78" s="261">
        <v>2099.6027513918202</v>
      </c>
      <c r="S78" s="261">
        <v>2297.7968182637901</v>
      </c>
      <c r="T78" s="261">
        <v>2565.2651137179801</v>
      </c>
      <c r="U78" s="261">
        <v>2800.62749816115</v>
      </c>
      <c r="V78" s="261">
        <v>2965.67690425095</v>
      </c>
      <c r="W78" s="261">
        <v>2955.3105108866998</v>
      </c>
      <c r="X78" s="261">
        <v>3126.5628061764601</v>
      </c>
      <c r="Y78" s="261">
        <v>3233.8768842258601</v>
      </c>
      <c r="Z78" s="261">
        <v>3333.9728269561901</v>
      </c>
      <c r="AA78" s="261">
        <v>3433.6688062681001</v>
      </c>
      <c r="AB78" s="261">
        <v>3567.1079100873899</v>
      </c>
      <c r="AC78" s="261">
        <v>3779.76491671137</v>
      </c>
      <c r="AD78" s="261">
        <v>4067.9620303111701</v>
      </c>
      <c r="AE78" s="261">
        <v>4488.3457992847898</v>
      </c>
      <c r="AF78" s="261">
        <v>4475.8722393812996</v>
      </c>
      <c r="AG78" s="261">
        <v>4599.9897681447001</v>
      </c>
      <c r="AH78" s="261">
        <v>4830.60137697952</v>
      </c>
      <c r="AI78" s="261">
        <v>4751.1012499694098</v>
      </c>
      <c r="AJ78" s="261">
        <v>4763.1594212280097</v>
      </c>
      <c r="AK78" s="261">
        <v>4995.6546138043304</v>
      </c>
      <c r="AL78" s="261">
        <v>5249.1529257857001</v>
      </c>
      <c r="AM78" s="261">
        <v>5394.2816151396901</v>
      </c>
      <c r="AN78" s="261">
        <v>5610.2799937979798</v>
      </c>
      <c r="AO78" s="261">
        <v>5962.7089568175998</v>
      </c>
      <c r="AP78" s="261">
        <v>6275.5550148750499</v>
      </c>
      <c r="AQ78" s="261">
        <v>6547.6680193861002</v>
      </c>
      <c r="AR78" s="261">
        <v>6763.4927899547502</v>
      </c>
      <c r="AS78" s="261">
        <v>7170.8080038831604</v>
      </c>
      <c r="AT78" s="261">
        <v>7428.2552885948799</v>
      </c>
      <c r="AU78" s="261">
        <v>7795.9635991119103</v>
      </c>
      <c r="AV78" s="261">
        <v>8176.2881258179696</v>
      </c>
      <c r="AW78" s="261">
        <v>8502.8213245192801</v>
      </c>
      <c r="AX78" s="261">
        <v>8690.0935702869901</v>
      </c>
      <c r="AY78" s="261">
        <v>8885.2784002247008</v>
      </c>
      <c r="AZ78" s="261">
        <v>8873.20993974261</v>
      </c>
      <c r="BA78" s="261">
        <v>9002.04001345697</v>
      </c>
      <c r="BB78" s="261">
        <v>8999.7736335990303</v>
      </c>
      <c r="BC78" s="261">
        <v>8879.2808175048995</v>
      </c>
      <c r="BD78" s="261">
        <v>9010.7109261096102</v>
      </c>
      <c r="BE78" s="261">
        <v>8320.6929633700402</v>
      </c>
      <c r="BF78" s="262">
        <v>-7.6577527389116995E-2</v>
      </c>
      <c r="BG78" s="262">
        <v>1.9499984808071202E-2</v>
      </c>
      <c r="BH78" s="262">
        <v>9.1357709585813004E-2</v>
      </c>
    </row>
    <row r="79" spans="1:60">
      <c r="B79" s="258"/>
      <c r="C79" s="258"/>
      <c r="D79" s="258"/>
      <c r="E79" s="258"/>
      <c r="F79" s="258"/>
      <c r="G79" s="258"/>
      <c r="H79" s="258"/>
      <c r="I79" s="258"/>
      <c r="J79" s="258"/>
      <c r="K79" s="258"/>
      <c r="L79" s="258"/>
      <c r="M79" s="258"/>
      <c r="N79" s="258"/>
      <c r="O79" s="258"/>
      <c r="P79" s="258"/>
      <c r="Q79" s="258"/>
      <c r="R79" s="258"/>
      <c r="S79" s="258"/>
      <c r="T79" s="258"/>
      <c r="U79" s="258"/>
      <c r="V79" s="258"/>
      <c r="W79" s="258"/>
      <c r="X79" s="258"/>
      <c r="Y79" s="258"/>
      <c r="Z79" s="258"/>
      <c r="AA79" s="258"/>
      <c r="AB79" s="258"/>
      <c r="AC79" s="258"/>
      <c r="AD79" s="258"/>
      <c r="AE79" s="258"/>
      <c r="AF79" s="258"/>
      <c r="AG79" s="258"/>
      <c r="AH79" s="258"/>
      <c r="AI79" s="258"/>
      <c r="AJ79" s="258"/>
      <c r="AK79" s="258"/>
      <c r="AL79" s="258"/>
      <c r="AM79" s="258"/>
      <c r="AN79" s="258"/>
      <c r="AO79" s="258"/>
      <c r="AP79" s="258"/>
      <c r="AQ79" s="258"/>
      <c r="AR79" s="258"/>
      <c r="AS79" s="258"/>
      <c r="AT79" s="258"/>
      <c r="AU79" s="258"/>
      <c r="AV79" s="258"/>
      <c r="AW79" s="258"/>
      <c r="AX79" s="258"/>
      <c r="AY79" s="258"/>
      <c r="AZ79" s="258"/>
      <c r="BA79" s="258"/>
      <c r="BB79" s="258"/>
      <c r="BC79" s="258"/>
      <c r="BD79" s="258"/>
      <c r="BE79" s="259"/>
      <c r="BF79" s="260"/>
      <c r="BG79" s="260"/>
      <c r="BH79" s="260"/>
    </row>
    <row r="80" spans="1:60">
      <c r="A80" s="200" t="s">
        <v>324</v>
      </c>
      <c r="B80" s="258">
        <v>26.716191780821902</v>
      </c>
      <c r="C80" s="258">
        <v>35.353232876712298</v>
      </c>
      <c r="D80" s="258">
        <v>33.285972602739697</v>
      </c>
      <c r="E80" s="258">
        <v>35.374426229508202</v>
      </c>
      <c r="F80" s="258">
        <v>37.714328767123298</v>
      </c>
      <c r="G80" s="258">
        <v>43.0099178082192</v>
      </c>
      <c r="H80" s="258">
        <v>48.878493150684903</v>
      </c>
      <c r="I80" s="258">
        <v>53.543497267759598</v>
      </c>
      <c r="J80" s="258">
        <v>58.849260273972597</v>
      </c>
      <c r="K80" s="258">
        <v>65.641863013698597</v>
      </c>
      <c r="L80" s="258">
        <v>72.880904109588997</v>
      </c>
      <c r="M80" s="258">
        <v>84.680163934426204</v>
      </c>
      <c r="N80" s="258">
        <v>95.217287671232896</v>
      </c>
      <c r="O80" s="258">
        <v>99.387068493150693</v>
      </c>
      <c r="P80" s="258">
        <v>118.640876712329</v>
      </c>
      <c r="Q80" s="258">
        <v>120.23325136612</v>
      </c>
      <c r="R80" s="258">
        <v>130.103589041096</v>
      </c>
      <c r="S80" s="258">
        <v>137.66200000000001</v>
      </c>
      <c r="T80" s="258">
        <v>155.14923287671201</v>
      </c>
      <c r="U80" s="258">
        <v>171.789672131148</v>
      </c>
      <c r="V80" s="258">
        <v>176.327260273973</v>
      </c>
      <c r="W80" s="258">
        <v>179.94504109588999</v>
      </c>
      <c r="X80" s="258">
        <v>182.64268493150701</v>
      </c>
      <c r="Y80" s="258">
        <v>181.75836065573799</v>
      </c>
      <c r="Z80" s="258">
        <v>191.969178082192</v>
      </c>
      <c r="AA80" s="258">
        <v>212.24701369863001</v>
      </c>
      <c r="AB80" s="258">
        <v>207.48350684931501</v>
      </c>
      <c r="AC80" s="258">
        <v>209.64338797814199</v>
      </c>
      <c r="AD80" s="258">
        <v>208.374739726027</v>
      </c>
      <c r="AE80" s="258">
        <v>202.17265753424701</v>
      </c>
      <c r="AF80" s="258">
        <v>196.47106849315099</v>
      </c>
      <c r="AG80" s="258">
        <v>185.47322404371599</v>
      </c>
      <c r="AH80" s="258">
        <v>185.62832876712301</v>
      </c>
      <c r="AI80" s="258">
        <v>192.275260273973</v>
      </c>
      <c r="AJ80" s="258">
        <v>185.524520547945</v>
      </c>
      <c r="AK80" s="258">
        <v>190.39505464480899</v>
      </c>
      <c r="AL80" s="258">
        <v>197.55358904109599</v>
      </c>
      <c r="AM80" s="258">
        <v>220.02227397260299</v>
      </c>
      <c r="AN80" s="258">
        <v>228.93780821917801</v>
      </c>
      <c r="AO80" s="258">
        <v>238.26513661202199</v>
      </c>
      <c r="AP80" s="258">
        <v>249.25236509589001</v>
      </c>
      <c r="AQ80" s="258">
        <v>257.552726027397</v>
      </c>
      <c r="AR80" s="258">
        <v>285.98077167191798</v>
      </c>
      <c r="AS80" s="258">
        <v>308.66162983606603</v>
      </c>
      <c r="AT80" s="258">
        <v>326.52504109589</v>
      </c>
      <c r="AU80" s="258">
        <v>329.383561643836</v>
      </c>
      <c r="AV80" s="258">
        <v>349.471780821918</v>
      </c>
      <c r="AW80" s="258">
        <v>369.84073770491801</v>
      </c>
      <c r="AX80" s="258">
        <v>387.40578082191797</v>
      </c>
      <c r="AY80" s="258">
        <v>400.60594520547897</v>
      </c>
      <c r="AZ80" s="258">
        <v>424.97613698630101</v>
      </c>
      <c r="BA80" s="258">
        <v>412.41368852458999</v>
      </c>
      <c r="BB80" s="258">
        <v>407.74049315068498</v>
      </c>
      <c r="BC80" s="258">
        <v>415.83780821917799</v>
      </c>
      <c r="BD80" s="258">
        <v>430.239789041096</v>
      </c>
      <c r="BE80" s="259">
        <v>366.286598360656</v>
      </c>
      <c r="BF80" s="260">
        <v>-0.14864545843836699</v>
      </c>
      <c r="BG80" s="260">
        <v>2.7967555859536E-2</v>
      </c>
      <c r="BH80" s="260">
        <v>4.02167281325268E-3</v>
      </c>
    </row>
    <row r="81" spans="1:60">
      <c r="A81" s="200" t="s">
        <v>325</v>
      </c>
      <c r="B81" s="258">
        <v>130.737726027397</v>
      </c>
      <c r="C81" s="258">
        <v>139.933424657534</v>
      </c>
      <c r="D81" s="258">
        <v>115.715260273973</v>
      </c>
      <c r="E81" s="258">
        <v>120.500655737705</v>
      </c>
      <c r="F81" s="258">
        <v>91.507780821917805</v>
      </c>
      <c r="G81" s="258">
        <v>117.09364383561601</v>
      </c>
      <c r="H81" s="258">
        <v>122.02704109589</v>
      </c>
      <c r="I81" s="258">
        <v>139.70581967213101</v>
      </c>
      <c r="J81" s="258">
        <v>131.56876712328801</v>
      </c>
      <c r="K81" s="258">
        <v>145.39906849315099</v>
      </c>
      <c r="L81" s="258">
        <v>159.37021917808201</v>
      </c>
      <c r="M81" s="258">
        <v>187.53939890710399</v>
      </c>
      <c r="N81" s="258">
        <v>201.483589041096</v>
      </c>
      <c r="O81" s="258">
        <v>208.77213698630101</v>
      </c>
      <c r="P81" s="258">
        <v>229.01060273972601</v>
      </c>
      <c r="Q81" s="258">
        <v>255.83631147541001</v>
      </c>
      <c r="R81" s="258">
        <v>296.01156164383599</v>
      </c>
      <c r="S81" s="258">
        <v>336.030493150685</v>
      </c>
      <c r="T81" s="258">
        <v>368.61161643835601</v>
      </c>
      <c r="U81" s="258">
        <v>398.20535519125701</v>
      </c>
      <c r="V81" s="258">
        <v>406.15095890410998</v>
      </c>
      <c r="W81" s="258">
        <v>408.26008219178101</v>
      </c>
      <c r="X81" s="258">
        <v>431.00846575342501</v>
      </c>
      <c r="Y81" s="258">
        <v>428.69057377049199</v>
      </c>
      <c r="Z81" s="258">
        <v>446.31786301369903</v>
      </c>
      <c r="AA81" s="258">
        <v>457.23375342465698</v>
      </c>
      <c r="AB81" s="258">
        <v>449.399808219178</v>
      </c>
      <c r="AC81" s="258">
        <v>432.18620218579201</v>
      </c>
      <c r="AD81" s="258">
        <v>408.70342465753401</v>
      </c>
      <c r="AE81" s="258">
        <v>426.71857534246601</v>
      </c>
      <c r="AF81" s="258">
        <v>462.59378082191802</v>
      </c>
      <c r="AG81" s="258">
        <v>488.45144808743203</v>
      </c>
      <c r="AH81" s="258">
        <v>517.85136986301404</v>
      </c>
      <c r="AI81" s="258">
        <v>545.45983561643902</v>
      </c>
      <c r="AJ81" s="258">
        <v>561.63276712328798</v>
      </c>
      <c r="AK81" s="258">
        <v>552.63459016393404</v>
      </c>
      <c r="AL81" s="258">
        <v>529.569671232877</v>
      </c>
      <c r="AM81" s="258">
        <v>525.90013698630105</v>
      </c>
      <c r="AN81" s="258">
        <v>544.67383561643805</v>
      </c>
      <c r="AO81" s="258">
        <v>526.77322404371603</v>
      </c>
      <c r="AP81" s="258">
        <v>608.22426575100997</v>
      </c>
      <c r="AQ81" s="258">
        <v>586.58736947944999</v>
      </c>
      <c r="AR81" s="258">
        <v>628.55034916663101</v>
      </c>
      <c r="AS81" s="258">
        <v>660.07565901911903</v>
      </c>
      <c r="AT81" s="258">
        <v>710.11397903668501</v>
      </c>
      <c r="AU81" s="258">
        <v>748.94395761595797</v>
      </c>
      <c r="AV81" s="258">
        <v>707.47772694389596</v>
      </c>
      <c r="AW81" s="258">
        <v>732.54087868142199</v>
      </c>
      <c r="AX81" s="258">
        <v>743.39963367433904</v>
      </c>
      <c r="AY81" s="258">
        <v>795.09216479731106</v>
      </c>
      <c r="AZ81" s="258">
        <v>819.81397321701797</v>
      </c>
      <c r="BA81" s="258">
        <v>839.83415361806499</v>
      </c>
      <c r="BB81" s="258">
        <v>786.41331219271001</v>
      </c>
      <c r="BC81" s="258">
        <v>731.37345170165804</v>
      </c>
      <c r="BD81" s="258">
        <v>733.73912447474095</v>
      </c>
      <c r="BE81" s="259">
        <v>658.72744903579098</v>
      </c>
      <c r="BF81" s="260">
        <v>-0.102232078046333</v>
      </c>
      <c r="BG81" s="260">
        <v>3.2781672950494799E-3</v>
      </c>
      <c r="BH81" s="260">
        <v>7.2325503717230403E-3</v>
      </c>
    </row>
    <row r="82" spans="1:60">
      <c r="A82" s="200" t="s">
        <v>326</v>
      </c>
      <c r="B82" s="258">
        <v>20.741497425077799</v>
      </c>
      <c r="C82" s="258">
        <v>28.1760749629873</v>
      </c>
      <c r="D82" s="258">
        <v>30.9596184516794</v>
      </c>
      <c r="E82" s="258">
        <v>33.886219497291698</v>
      </c>
      <c r="F82" s="258">
        <v>36.784923868864603</v>
      </c>
      <c r="G82" s="258">
        <v>38.503946226443198</v>
      </c>
      <c r="H82" s="258">
        <v>40.6380547945205</v>
      </c>
      <c r="I82" s="258">
        <v>43.342459016393398</v>
      </c>
      <c r="J82" s="258">
        <v>51.481972602739702</v>
      </c>
      <c r="K82" s="258">
        <v>54.989342465753403</v>
      </c>
      <c r="L82" s="258">
        <v>57.298520547945202</v>
      </c>
      <c r="M82" s="258">
        <v>62.244344262295101</v>
      </c>
      <c r="N82" s="258">
        <v>70.350054794520503</v>
      </c>
      <c r="O82" s="258">
        <v>75.376000000000005</v>
      </c>
      <c r="P82" s="258">
        <v>85.364328767123297</v>
      </c>
      <c r="Q82" s="258">
        <v>85.823333333333295</v>
      </c>
      <c r="R82" s="258">
        <v>84.655808219178098</v>
      </c>
      <c r="S82" s="258">
        <v>89.090054794520498</v>
      </c>
      <c r="T82" s="258">
        <v>90.163972602739705</v>
      </c>
      <c r="U82" s="258">
        <v>93.240027322404401</v>
      </c>
      <c r="V82" s="258">
        <v>93.570109589041095</v>
      </c>
      <c r="W82" s="258">
        <v>92.724575342465798</v>
      </c>
      <c r="X82" s="258">
        <v>93.46</v>
      </c>
      <c r="Y82" s="258">
        <v>99.665000000000006</v>
      </c>
      <c r="Z82" s="258">
        <v>109.01139726027399</v>
      </c>
      <c r="AA82" s="258">
        <v>112.574739726027</v>
      </c>
      <c r="AB82" s="258">
        <v>114.20402739726001</v>
      </c>
      <c r="AC82" s="258">
        <v>133.88546448087399</v>
      </c>
      <c r="AD82" s="258">
        <v>137.49298630137</v>
      </c>
      <c r="AE82" s="258">
        <v>149.358301369863</v>
      </c>
      <c r="AF82" s="258">
        <v>143.07243835616401</v>
      </c>
      <c r="AG82" s="258">
        <v>136.183142076503</v>
      </c>
      <c r="AH82" s="258">
        <v>144.935780821918</v>
      </c>
      <c r="AI82" s="258">
        <v>144.50378082191801</v>
      </c>
      <c r="AJ82" s="258">
        <v>158.66057534246599</v>
      </c>
      <c r="AK82" s="258">
        <v>149.70431693989099</v>
      </c>
      <c r="AL82" s="258">
        <v>151.64084931506801</v>
      </c>
      <c r="AM82" s="258">
        <v>157.45835616438401</v>
      </c>
      <c r="AN82" s="258">
        <v>158.453580821918</v>
      </c>
      <c r="AO82" s="258">
        <v>181.712969808743</v>
      </c>
      <c r="AP82" s="258">
        <v>196.881652876712</v>
      </c>
      <c r="AQ82" s="258">
        <v>201.112829726027</v>
      </c>
      <c r="AR82" s="258">
        <v>211.19015616438401</v>
      </c>
      <c r="AS82" s="258">
        <v>231.07968579235001</v>
      </c>
      <c r="AT82" s="258">
        <v>234.49744065753401</v>
      </c>
      <c r="AU82" s="258">
        <v>258.09280484931497</v>
      </c>
      <c r="AV82" s="258">
        <v>274.59587068493198</v>
      </c>
      <c r="AW82" s="258">
        <v>276.82837732240398</v>
      </c>
      <c r="AX82" s="258">
        <v>281.79325830136997</v>
      </c>
      <c r="AY82" s="258">
        <v>271.85013731506899</v>
      </c>
      <c r="AZ82" s="258">
        <v>267.793748652332</v>
      </c>
      <c r="BA82" s="258">
        <v>274.65292349726798</v>
      </c>
      <c r="BB82" s="258">
        <v>290.340767123288</v>
      </c>
      <c r="BC82" s="258">
        <v>286.13008596861698</v>
      </c>
      <c r="BD82" s="258">
        <v>292.04735362225102</v>
      </c>
      <c r="BE82" s="259">
        <v>261.359159041976</v>
      </c>
      <c r="BF82" s="260">
        <v>-0.10507951604303201</v>
      </c>
      <c r="BG82" s="260">
        <v>2.2189738364852201E-2</v>
      </c>
      <c r="BH82" s="260">
        <v>2.8696136553124901E-3</v>
      </c>
    </row>
    <row r="83" spans="1:60">
      <c r="A83" s="200" t="s">
        <v>327</v>
      </c>
      <c r="B83" s="258">
        <v>117.72893150684899</v>
      </c>
      <c r="C83" s="258">
        <v>127.854246575342</v>
      </c>
      <c r="D83" s="258">
        <v>138.497095890411</v>
      </c>
      <c r="E83" s="258">
        <v>150.06486338797799</v>
      </c>
      <c r="F83" s="258">
        <v>165.282876712329</v>
      </c>
      <c r="G83" s="258">
        <v>179.12849315068499</v>
      </c>
      <c r="H83" s="258">
        <v>195.37273972602699</v>
      </c>
      <c r="I83" s="258">
        <v>211.965355191257</v>
      </c>
      <c r="J83" s="258">
        <v>234.17632876712301</v>
      </c>
      <c r="K83" s="258">
        <v>228.39079452054801</v>
      </c>
      <c r="L83" s="258">
        <v>243.470246575342</v>
      </c>
      <c r="M83" s="258">
        <v>245.70887978142099</v>
      </c>
      <c r="N83" s="258">
        <v>243.836630136986</v>
      </c>
      <c r="O83" s="258">
        <v>256.02553424657498</v>
      </c>
      <c r="P83" s="258">
        <v>242.36213698630101</v>
      </c>
      <c r="Q83" s="258">
        <v>248.47207650273199</v>
      </c>
      <c r="R83" s="258">
        <v>270.28317808219202</v>
      </c>
      <c r="S83" s="258">
        <v>274.63109589041102</v>
      </c>
      <c r="T83" s="258">
        <v>278.044383561644</v>
      </c>
      <c r="U83" s="258">
        <v>301.82352459016403</v>
      </c>
      <c r="V83" s="258">
        <v>295.50463013698601</v>
      </c>
      <c r="W83" s="258">
        <v>285.44830136986297</v>
      </c>
      <c r="X83" s="258">
        <v>302.64967123287698</v>
      </c>
      <c r="Y83" s="258">
        <v>332.18625851161602</v>
      </c>
      <c r="Z83" s="258">
        <v>344.90593436309001</v>
      </c>
      <c r="AA83" s="258">
        <v>348.75337034407499</v>
      </c>
      <c r="AB83" s="258">
        <v>352.08386737563899</v>
      </c>
      <c r="AC83" s="258">
        <v>362.07822322280498</v>
      </c>
      <c r="AD83" s="258">
        <v>376.22509991727202</v>
      </c>
      <c r="AE83" s="258">
        <v>392.41345403939903</v>
      </c>
      <c r="AF83" s="258">
        <v>417.63621167785902</v>
      </c>
      <c r="AG83" s="258">
        <v>428.047250403215</v>
      </c>
      <c r="AH83" s="258">
        <v>436.56530493962498</v>
      </c>
      <c r="AI83" s="258">
        <v>443.45719760805503</v>
      </c>
      <c r="AJ83" s="258">
        <v>449.507534420029</v>
      </c>
      <c r="AK83" s="258">
        <v>455.50476694805099</v>
      </c>
      <c r="AL83" s="258">
        <v>466.596315124238</v>
      </c>
      <c r="AM83" s="258">
        <v>479.74251128068897</v>
      </c>
      <c r="AN83" s="258">
        <v>496.90103287016501</v>
      </c>
      <c r="AO83" s="258">
        <v>514.47707057817695</v>
      </c>
      <c r="AP83" s="258">
        <v>517.48099634140999</v>
      </c>
      <c r="AQ83" s="258">
        <v>527.54266110973595</v>
      </c>
      <c r="AR83" s="258">
        <v>541.07294100790705</v>
      </c>
      <c r="AS83" s="258">
        <v>511.762950340489</v>
      </c>
      <c r="AT83" s="258">
        <v>502.923586215836</v>
      </c>
      <c r="AU83" s="258">
        <v>525.54337863958301</v>
      </c>
      <c r="AV83" s="258">
        <v>532.95234340639001</v>
      </c>
      <c r="AW83" s="258">
        <v>543.44515318481206</v>
      </c>
      <c r="AX83" s="258">
        <v>553.723415763753</v>
      </c>
      <c r="AY83" s="258">
        <v>545.53087518852794</v>
      </c>
      <c r="AZ83" s="258">
        <v>602.30537341297702</v>
      </c>
      <c r="BA83" s="258">
        <v>577.28023872880794</v>
      </c>
      <c r="BB83" s="258">
        <v>577.19048641276197</v>
      </c>
      <c r="BC83" s="258">
        <v>576.23883114793705</v>
      </c>
      <c r="BD83" s="258">
        <v>568.634496748571</v>
      </c>
      <c r="BE83" s="259">
        <v>492.12244578273601</v>
      </c>
      <c r="BF83" s="260">
        <v>-0.13455400860012401</v>
      </c>
      <c r="BG83" s="260">
        <v>1.23556707713364E-2</v>
      </c>
      <c r="BH83" s="260">
        <v>5.40329749942725E-3</v>
      </c>
    </row>
    <row r="84" spans="1:60">
      <c r="A84" s="200" t="s">
        <v>328</v>
      </c>
      <c r="B84" s="258">
        <v>109.607079268874</v>
      </c>
      <c r="C84" s="258">
        <v>115.471857257745</v>
      </c>
      <c r="D84" s="258">
        <v>121.488144623395</v>
      </c>
      <c r="E84" s="258">
        <v>126.124515265635</v>
      </c>
      <c r="F84" s="258">
        <v>134.03308435680799</v>
      </c>
      <c r="G84" s="258">
        <v>140.02683718572499</v>
      </c>
      <c r="H84" s="258">
        <v>166.64938459298401</v>
      </c>
      <c r="I84" s="258">
        <v>173.02644748229201</v>
      </c>
      <c r="J84" s="258">
        <v>181.97632246798599</v>
      </c>
      <c r="K84" s="258">
        <v>181.64806341988199</v>
      </c>
      <c r="L84" s="258">
        <v>175.363685068986</v>
      </c>
      <c r="M84" s="258">
        <v>174.63782100388201</v>
      </c>
      <c r="N84" s="258">
        <v>178.91314480755801</v>
      </c>
      <c r="O84" s="258">
        <v>176.53214613526001</v>
      </c>
      <c r="P84" s="258">
        <v>179.63188206810699</v>
      </c>
      <c r="Q84" s="258">
        <v>186.04406668637</v>
      </c>
      <c r="R84" s="258">
        <v>181.71121598524201</v>
      </c>
      <c r="S84" s="258">
        <v>175.336346064651</v>
      </c>
      <c r="T84" s="258">
        <v>174.33465541344799</v>
      </c>
      <c r="U84" s="258">
        <v>177.14194852925399</v>
      </c>
      <c r="V84" s="258">
        <v>182.17021241894901</v>
      </c>
      <c r="W84" s="258">
        <v>193.52989944795999</v>
      </c>
      <c r="X84" s="258">
        <v>196.606852796639</v>
      </c>
      <c r="Y84" s="258">
        <v>213.50376416438601</v>
      </c>
      <c r="Z84" s="258">
        <v>222.23000835516399</v>
      </c>
      <c r="AA84" s="258">
        <v>226.757506254655</v>
      </c>
      <c r="AB84" s="258">
        <v>220.38305699243301</v>
      </c>
      <c r="AC84" s="258">
        <v>220.89109840022601</v>
      </c>
      <c r="AD84" s="258">
        <v>227.46469378903601</v>
      </c>
      <c r="AE84" s="258">
        <v>239.41299833026901</v>
      </c>
      <c r="AF84" s="258">
        <v>248.83910006798601</v>
      </c>
      <c r="AG84" s="258">
        <v>256.24275194343301</v>
      </c>
      <c r="AH84" s="258">
        <v>260.87242907295803</v>
      </c>
      <c r="AI84" s="258">
        <v>265.39230317101999</v>
      </c>
      <c r="AJ84" s="258">
        <v>279.70384960727603</v>
      </c>
      <c r="AK84" s="258">
        <v>281.03468541694701</v>
      </c>
      <c r="AL84" s="258">
        <v>297.61713871386399</v>
      </c>
      <c r="AM84" s="258">
        <v>302.11496283695698</v>
      </c>
      <c r="AN84" s="258">
        <v>303.91153769643199</v>
      </c>
      <c r="AO84" s="258">
        <v>330.22003555301001</v>
      </c>
      <c r="AP84" s="258">
        <v>345.87215914924502</v>
      </c>
      <c r="AQ84" s="258">
        <v>366.84352241697297</v>
      </c>
      <c r="AR84" s="258">
        <v>381.11257501133002</v>
      </c>
      <c r="AS84" s="258">
        <v>389.93825510317498</v>
      </c>
      <c r="AT84" s="258">
        <v>409.60583967090901</v>
      </c>
      <c r="AU84" s="258">
        <v>425.893078123142</v>
      </c>
      <c r="AV84" s="258">
        <v>449.41485193931499</v>
      </c>
      <c r="AW84" s="258">
        <v>456.604957715306</v>
      </c>
      <c r="AX84" s="258">
        <v>490.58103937610798</v>
      </c>
      <c r="AY84" s="258">
        <v>507.70710645388198</v>
      </c>
      <c r="AZ84" s="258">
        <v>559.77011813309002</v>
      </c>
      <c r="BA84" s="258">
        <v>564.84100484724104</v>
      </c>
      <c r="BB84" s="258">
        <v>596.948883191763</v>
      </c>
      <c r="BC84" s="258">
        <v>619.29756983945003</v>
      </c>
      <c r="BD84" s="258">
        <v>647.14241618151596</v>
      </c>
      <c r="BE84" s="259">
        <v>535.40037478536999</v>
      </c>
      <c r="BF84" s="260">
        <v>-0.172669938798763</v>
      </c>
      <c r="BG84" s="260">
        <v>4.67991772838856E-2</v>
      </c>
      <c r="BH84" s="260">
        <v>5.8784709599435398E-3</v>
      </c>
    </row>
    <row r="85" spans="1:60">
      <c r="A85" s="200" t="s">
        <v>329</v>
      </c>
      <c r="B85" s="258">
        <v>39.982728823966603</v>
      </c>
      <c r="C85" s="258">
        <v>40.765878015348697</v>
      </c>
      <c r="D85" s="258">
        <v>41.731415207188398</v>
      </c>
      <c r="E85" s="258">
        <v>42.748797919373096</v>
      </c>
      <c r="F85" s="258">
        <v>44.282278994044702</v>
      </c>
      <c r="G85" s="258">
        <v>44.951470338955403</v>
      </c>
      <c r="H85" s="258">
        <v>52.798761433682401</v>
      </c>
      <c r="I85" s="258">
        <v>55.529442821255401</v>
      </c>
      <c r="J85" s="258">
        <v>57.475646402833803</v>
      </c>
      <c r="K85" s="258">
        <v>59.754734787139597</v>
      </c>
      <c r="L85" s="258">
        <v>57.865480034429503</v>
      </c>
      <c r="M85" s="258">
        <v>59.849070135425201</v>
      </c>
      <c r="N85" s="258">
        <v>63.795832125963997</v>
      </c>
      <c r="O85" s="258">
        <v>74.9176739905147</v>
      </c>
      <c r="P85" s="258">
        <v>76.296004794411502</v>
      </c>
      <c r="Q85" s="258">
        <v>75.948370816428806</v>
      </c>
      <c r="R85" s="258">
        <v>80.077000313598703</v>
      </c>
      <c r="S85" s="258">
        <v>74.901286623481795</v>
      </c>
      <c r="T85" s="258">
        <v>84.800927354962397</v>
      </c>
      <c r="U85" s="258">
        <v>78.037450234548501</v>
      </c>
      <c r="V85" s="258">
        <v>87.518150489654403</v>
      </c>
      <c r="W85" s="258">
        <v>84.447700529101894</v>
      </c>
      <c r="X85" s="258">
        <v>86.544845511887004</v>
      </c>
      <c r="Y85" s="258">
        <v>90.9615077535029</v>
      </c>
      <c r="Z85" s="258">
        <v>93.042954254343996</v>
      </c>
      <c r="AA85" s="258">
        <v>85.110284214825398</v>
      </c>
      <c r="AB85" s="258">
        <v>81.2207892962427</v>
      </c>
      <c r="AC85" s="258">
        <v>80.371309212723602</v>
      </c>
      <c r="AD85" s="258">
        <v>83.517677876111094</v>
      </c>
      <c r="AE85" s="258">
        <v>82.9069733841811</v>
      </c>
      <c r="AF85" s="258">
        <v>80.453526123907096</v>
      </c>
      <c r="AG85" s="258">
        <v>80.588890516451499</v>
      </c>
      <c r="AH85" s="258">
        <v>83.580961662175795</v>
      </c>
      <c r="AI85" s="258">
        <v>78.968526311567999</v>
      </c>
      <c r="AJ85" s="258">
        <v>83.3258616402684</v>
      </c>
      <c r="AK85" s="258">
        <v>90.922290032437104</v>
      </c>
      <c r="AL85" s="258">
        <v>96.800373357085206</v>
      </c>
      <c r="AM85" s="258">
        <v>100.058970240043</v>
      </c>
      <c r="AN85" s="258">
        <v>108.89820952797599</v>
      </c>
      <c r="AO85" s="258">
        <v>115.456267814966</v>
      </c>
      <c r="AP85" s="258">
        <v>107.882707372913</v>
      </c>
      <c r="AQ85" s="258">
        <v>124.589869065961</v>
      </c>
      <c r="AR85" s="258">
        <v>140.908623453101</v>
      </c>
      <c r="AS85" s="258">
        <v>160.93113058284999</v>
      </c>
      <c r="AT85" s="258">
        <v>180.55762658381701</v>
      </c>
      <c r="AU85" s="258">
        <v>197.14731311645701</v>
      </c>
      <c r="AV85" s="258">
        <v>209.94512342916201</v>
      </c>
      <c r="AW85" s="258">
        <v>221.44028011823701</v>
      </c>
      <c r="AX85" s="258">
        <v>248.60092492032601</v>
      </c>
      <c r="AY85" s="258">
        <v>266.800421384608</v>
      </c>
      <c r="AZ85" s="258">
        <v>262.74476111738602</v>
      </c>
      <c r="BA85" s="258">
        <v>252.75620777057401</v>
      </c>
      <c r="BB85" s="258">
        <v>239.25663819277099</v>
      </c>
      <c r="BC85" s="258">
        <v>240.80665442988999</v>
      </c>
      <c r="BD85" s="258">
        <v>232.095645400699</v>
      </c>
      <c r="BE85" s="259">
        <v>202.47963763091701</v>
      </c>
      <c r="BF85" s="260">
        <v>-0.12760259986201899</v>
      </c>
      <c r="BG85" s="260">
        <v>2.5427866651094502E-2</v>
      </c>
      <c r="BH85" s="260">
        <v>2.2231412711849301E-3</v>
      </c>
    </row>
    <row r="86" spans="1:60">
      <c r="A86" s="200" t="s">
        <v>330</v>
      </c>
      <c r="B86" s="258">
        <v>74.447749736463194</v>
      </c>
      <c r="C86" s="258">
        <v>80.2299991561094</v>
      </c>
      <c r="D86" s="258">
        <v>81.612306635912702</v>
      </c>
      <c r="E86" s="258">
        <v>81.389313496243901</v>
      </c>
      <c r="F86" s="258">
        <v>89.915851135601201</v>
      </c>
      <c r="G86" s="258">
        <v>98.774216335150001</v>
      </c>
      <c r="H86" s="258">
        <v>129.48093585789499</v>
      </c>
      <c r="I86" s="258">
        <v>138.277865339193</v>
      </c>
      <c r="J86" s="258">
        <v>152.98750834698899</v>
      </c>
      <c r="K86" s="258">
        <v>158.60092443131401</v>
      </c>
      <c r="L86" s="258">
        <v>173.12715183654299</v>
      </c>
      <c r="M86" s="258">
        <v>212.76239558461401</v>
      </c>
      <c r="N86" s="258">
        <v>231.33735131757001</v>
      </c>
      <c r="O86" s="258">
        <v>250.03469459556101</v>
      </c>
      <c r="P86" s="258">
        <v>283.12116055554799</v>
      </c>
      <c r="Q86" s="258">
        <v>299.81318852371101</v>
      </c>
      <c r="R86" s="258">
        <v>305.59014375860397</v>
      </c>
      <c r="S86" s="258">
        <v>324.28502131937898</v>
      </c>
      <c r="T86" s="258">
        <v>304.00978027509098</v>
      </c>
      <c r="U86" s="258">
        <v>276.210535744987</v>
      </c>
      <c r="V86" s="258">
        <v>290.178628295321</v>
      </c>
      <c r="W86" s="258">
        <v>268.559910364394</v>
      </c>
      <c r="X86" s="258">
        <v>287.32367099698502</v>
      </c>
      <c r="Y86" s="258">
        <v>298.08751509802897</v>
      </c>
      <c r="Z86" s="258">
        <v>306.93065647138002</v>
      </c>
      <c r="AA86" s="258">
        <v>298.24716992013202</v>
      </c>
      <c r="AB86" s="258">
        <v>318.79489436000398</v>
      </c>
      <c r="AC86" s="258">
        <v>346.89762608320302</v>
      </c>
      <c r="AD86" s="258">
        <v>344.74546584227102</v>
      </c>
      <c r="AE86" s="258">
        <v>346.37485540329698</v>
      </c>
      <c r="AF86" s="258">
        <v>350.32491582522601</v>
      </c>
      <c r="AG86" s="258">
        <v>368.99254095651997</v>
      </c>
      <c r="AH86" s="258">
        <v>368.53531106182299</v>
      </c>
      <c r="AI86" s="258">
        <v>373.85024423965001</v>
      </c>
      <c r="AJ86" s="258">
        <v>396.24327282161198</v>
      </c>
      <c r="AK86" s="258">
        <v>390.599538778257</v>
      </c>
      <c r="AL86" s="258">
        <v>407.021373223014</v>
      </c>
      <c r="AM86" s="258">
        <v>427.51161849291799</v>
      </c>
      <c r="AN86" s="258">
        <v>424.21444160553398</v>
      </c>
      <c r="AO86" s="258">
        <v>444.47273075343298</v>
      </c>
      <c r="AP86" s="258">
        <v>464.79294700816001</v>
      </c>
      <c r="AQ86" s="258">
        <v>432.80836180132701</v>
      </c>
      <c r="AR86" s="258">
        <v>446.492150519235</v>
      </c>
      <c r="AS86" s="258">
        <v>507.99987028109899</v>
      </c>
      <c r="AT86" s="258">
        <v>511.79050466380698</v>
      </c>
      <c r="AU86" s="258">
        <v>544.01437756276505</v>
      </c>
      <c r="AV86" s="258">
        <v>548.53810350016397</v>
      </c>
      <c r="AW86" s="258">
        <v>572.98665889413496</v>
      </c>
      <c r="AX86" s="258">
        <v>586.10908354586002</v>
      </c>
      <c r="AY86" s="258">
        <v>549.41232580385997</v>
      </c>
      <c r="AZ86" s="258">
        <v>565.53336871358601</v>
      </c>
      <c r="BA86" s="258">
        <v>633.83306840331102</v>
      </c>
      <c r="BB86" s="258">
        <v>696.81200381710403</v>
      </c>
      <c r="BC86" s="258">
        <v>808.008446439007</v>
      </c>
      <c r="BD86" s="258">
        <v>816.35737651772297</v>
      </c>
      <c r="BE86" s="259">
        <v>726.43293704020698</v>
      </c>
      <c r="BF86" s="260">
        <v>-0.110153276082467</v>
      </c>
      <c r="BG86" s="260">
        <v>4.7801002730208299E-2</v>
      </c>
      <c r="BH86" s="260">
        <v>7.9759281574078508E-3</v>
      </c>
    </row>
    <row r="87" spans="1:60">
      <c r="A87" s="200" t="s">
        <v>331</v>
      </c>
      <c r="B87" s="258">
        <v>28.0828540817202</v>
      </c>
      <c r="C87" s="258">
        <v>31.1705603101774</v>
      </c>
      <c r="D87" s="258">
        <v>33.348369085310701</v>
      </c>
      <c r="E87" s="258">
        <v>37.9982901759548</v>
      </c>
      <c r="F87" s="258">
        <v>42.482998584870302</v>
      </c>
      <c r="G87" s="258">
        <v>46.077683365257897</v>
      </c>
      <c r="H87" s="258">
        <v>43.173239852987102</v>
      </c>
      <c r="I87" s="258">
        <v>50.1900448998312</v>
      </c>
      <c r="J87" s="258">
        <v>64.246975556290906</v>
      </c>
      <c r="K87" s="258">
        <v>70.167262694125299</v>
      </c>
      <c r="L87" s="258">
        <v>71.896701524348003</v>
      </c>
      <c r="M87" s="258">
        <v>93.656355190363897</v>
      </c>
      <c r="N87" s="258">
        <v>106.449132276621</v>
      </c>
      <c r="O87" s="258">
        <v>116.661737477293</v>
      </c>
      <c r="P87" s="258">
        <v>127.459984717277</v>
      </c>
      <c r="Q87" s="258">
        <v>142.706604933417</v>
      </c>
      <c r="R87" s="258">
        <v>158.63696200357899</v>
      </c>
      <c r="S87" s="258">
        <v>171.64446452402399</v>
      </c>
      <c r="T87" s="258">
        <v>180.263572470063</v>
      </c>
      <c r="U87" s="258">
        <v>173.46729676091701</v>
      </c>
      <c r="V87" s="258">
        <v>183.15038329129999</v>
      </c>
      <c r="W87" s="258">
        <v>176.86927681017599</v>
      </c>
      <c r="X87" s="258">
        <v>205.3160137182</v>
      </c>
      <c r="Y87" s="258">
        <v>211.04649199950799</v>
      </c>
      <c r="Z87" s="258">
        <v>215.16534906066499</v>
      </c>
      <c r="AA87" s="258">
        <v>216.42581481408999</v>
      </c>
      <c r="AB87" s="258">
        <v>219.16848800391401</v>
      </c>
      <c r="AC87" s="258">
        <v>210.16085189866601</v>
      </c>
      <c r="AD87" s="258">
        <v>235.65420178995399</v>
      </c>
      <c r="AE87" s="258">
        <v>253.25307850228299</v>
      </c>
      <c r="AF87" s="258">
        <v>266.07394397260299</v>
      </c>
      <c r="AG87" s="258">
        <v>266.57905928961702</v>
      </c>
      <c r="AH87" s="258">
        <v>279.45967000000002</v>
      </c>
      <c r="AI87" s="258">
        <v>292.85479328767099</v>
      </c>
      <c r="AJ87" s="258">
        <v>305.54246575342501</v>
      </c>
      <c r="AK87" s="258">
        <v>321.35472677595601</v>
      </c>
      <c r="AL87" s="258">
        <v>321.07931506849297</v>
      </c>
      <c r="AM87" s="258">
        <v>318.05917808219198</v>
      </c>
      <c r="AN87" s="258">
        <v>339.774328767123</v>
      </c>
      <c r="AO87" s="258">
        <v>339.62073770491799</v>
      </c>
      <c r="AP87" s="258">
        <v>364.22317534246599</v>
      </c>
      <c r="AQ87" s="258">
        <v>376.86398630137001</v>
      </c>
      <c r="AR87" s="258">
        <v>348.92810684931499</v>
      </c>
      <c r="AS87" s="258">
        <v>362.91941530054601</v>
      </c>
      <c r="AT87" s="258">
        <v>386.89104109588999</v>
      </c>
      <c r="AU87" s="258">
        <v>390.74384931506802</v>
      </c>
      <c r="AV87" s="258">
        <v>262.45213150684901</v>
      </c>
      <c r="AW87" s="258">
        <v>330.446251890111</v>
      </c>
      <c r="AX87" s="258">
        <v>347.18615773994497</v>
      </c>
      <c r="AY87" s="258">
        <v>357.38796986301401</v>
      </c>
      <c r="AZ87" s="258">
        <v>317.99602416080103</v>
      </c>
      <c r="BA87" s="258">
        <v>292.52516234454902</v>
      </c>
      <c r="BB87" s="258">
        <v>302.893413586728</v>
      </c>
      <c r="BC87" s="258">
        <v>308.04297121360401</v>
      </c>
      <c r="BD87" s="258">
        <v>318.21118567522501</v>
      </c>
      <c r="BE87" s="259">
        <v>261.88543986181099</v>
      </c>
      <c r="BF87" s="260">
        <v>-0.17700743515314901</v>
      </c>
      <c r="BG87" s="260">
        <v>-1.9353061469730599E-2</v>
      </c>
      <c r="BH87" s="260">
        <v>2.87539199739418E-3</v>
      </c>
    </row>
    <row r="88" spans="1:60">
      <c r="A88" s="200" t="s">
        <v>332</v>
      </c>
      <c r="B88" s="258">
        <v>4.1871734559157998</v>
      </c>
      <c r="C88" s="258">
        <v>4.282049684825</v>
      </c>
      <c r="D88" s="258">
        <v>4.4393819555430696</v>
      </c>
      <c r="E88" s="258">
        <v>4.5318253810022204</v>
      </c>
      <c r="F88" s="258">
        <v>4.6638851220758699</v>
      </c>
      <c r="G88" s="258">
        <v>4.7969286229547103</v>
      </c>
      <c r="H88" s="258">
        <v>4.9569006572803298</v>
      </c>
      <c r="I88" s="258">
        <v>5.1596561861302304</v>
      </c>
      <c r="J88" s="258">
        <v>5.6790646633494104</v>
      </c>
      <c r="K88" s="258">
        <v>6.8115414672333898</v>
      </c>
      <c r="L88" s="258">
        <v>6.9034620816647401</v>
      </c>
      <c r="M88" s="258">
        <v>6.45282268362494</v>
      </c>
      <c r="N88" s="258">
        <v>6.4912920154345999</v>
      </c>
      <c r="O88" s="258">
        <v>7.1870392799766796</v>
      </c>
      <c r="P88" s="258">
        <v>7.7473679782525897</v>
      </c>
      <c r="Q88" s="258">
        <v>7.9793037248069796</v>
      </c>
      <c r="R88" s="258">
        <v>9.2427044932094997</v>
      </c>
      <c r="S88" s="258">
        <v>9.3279034297605108</v>
      </c>
      <c r="T88" s="258">
        <v>9.4464923030978607</v>
      </c>
      <c r="U88" s="258">
        <v>9.6467052410108494</v>
      </c>
      <c r="V88" s="258">
        <v>11.295112021999</v>
      </c>
      <c r="W88" s="258">
        <v>12.147665656041699</v>
      </c>
      <c r="X88" s="258">
        <v>12.769640849122901</v>
      </c>
      <c r="Y88" s="258">
        <v>13.550228552602601</v>
      </c>
      <c r="Z88" s="258">
        <v>15.1873907146263</v>
      </c>
      <c r="AA88" s="258">
        <v>21.338063988399099</v>
      </c>
      <c r="AB88" s="258">
        <v>20.9161369863014</v>
      </c>
      <c r="AC88" s="258">
        <v>23.680997267759601</v>
      </c>
      <c r="AD88" s="258">
        <v>24.018808219178101</v>
      </c>
      <c r="AE88" s="258">
        <v>24.563232876712298</v>
      </c>
      <c r="AF88" s="258">
        <v>27.148534246575299</v>
      </c>
      <c r="AG88" s="258">
        <v>27.474199453551901</v>
      </c>
      <c r="AH88" s="258">
        <v>29.5886422149315</v>
      </c>
      <c r="AI88" s="258">
        <v>30.802202504246601</v>
      </c>
      <c r="AJ88" s="258">
        <v>32.5619652179452</v>
      </c>
      <c r="AK88" s="258">
        <v>33.261106322541004</v>
      </c>
      <c r="AL88" s="258">
        <v>36.686819889315103</v>
      </c>
      <c r="AM88" s="258">
        <v>35.383617808219199</v>
      </c>
      <c r="AN88" s="258">
        <v>36.958205438356202</v>
      </c>
      <c r="AO88" s="258">
        <v>37.1665773087432</v>
      </c>
      <c r="AP88" s="258">
        <v>38.8491294657534</v>
      </c>
      <c r="AQ88" s="258">
        <v>39.592386301369899</v>
      </c>
      <c r="AR88" s="258">
        <v>41.230336986301403</v>
      </c>
      <c r="AS88" s="258">
        <v>44.9877404371585</v>
      </c>
      <c r="AT88" s="258">
        <v>45.970391780821899</v>
      </c>
      <c r="AU88" s="258">
        <v>47.721065753424703</v>
      </c>
      <c r="AV88" s="258">
        <v>49.269263013698598</v>
      </c>
      <c r="AW88" s="258">
        <v>50.749285077322398</v>
      </c>
      <c r="AX88" s="258">
        <v>54.2960772208219</v>
      </c>
      <c r="AY88" s="258">
        <v>55.810960387123302</v>
      </c>
      <c r="AZ88" s="258">
        <v>58.323072472410999</v>
      </c>
      <c r="BA88" s="258">
        <v>59.189598802846398</v>
      </c>
      <c r="BB88" s="258">
        <v>59.853479841315099</v>
      </c>
      <c r="BC88" s="258">
        <v>61.335851183561701</v>
      </c>
      <c r="BD88" s="258">
        <v>61.452626877735597</v>
      </c>
      <c r="BE88" s="259">
        <v>56.5443273428249</v>
      </c>
      <c r="BF88" s="260">
        <v>-7.9871272951049593E-2</v>
      </c>
      <c r="BG88" s="260">
        <v>2.9452291619150899E-2</v>
      </c>
      <c r="BH88" s="260">
        <v>6.2083293529181197E-4</v>
      </c>
    </row>
    <row r="89" spans="1:60" s="219" customFormat="1">
      <c r="A89" s="209" t="s">
        <v>333</v>
      </c>
      <c r="B89" s="261">
        <v>552.23193210708598</v>
      </c>
      <c r="C89" s="261">
        <v>603.23732349678198</v>
      </c>
      <c r="D89" s="261">
        <v>601.07756472615199</v>
      </c>
      <c r="E89" s="261">
        <v>632.61890709069201</v>
      </c>
      <c r="F89" s="261">
        <v>646.66800836363495</v>
      </c>
      <c r="G89" s="261">
        <v>712.36313686900598</v>
      </c>
      <c r="H89" s="261">
        <v>803.97555116195201</v>
      </c>
      <c r="I89" s="261">
        <v>870.74058787624199</v>
      </c>
      <c r="J89" s="261">
        <v>938.44184620457304</v>
      </c>
      <c r="K89" s="261">
        <v>971.40359529284501</v>
      </c>
      <c r="L89" s="261">
        <v>1018.17637095693</v>
      </c>
      <c r="M89" s="261">
        <v>1127.5312514831601</v>
      </c>
      <c r="N89" s="261">
        <v>1197.87431418698</v>
      </c>
      <c r="O89" s="261">
        <v>1264.89403120463</v>
      </c>
      <c r="P89" s="261">
        <v>1349.63434531908</v>
      </c>
      <c r="Q89" s="261">
        <v>1422.8565073623299</v>
      </c>
      <c r="R89" s="261">
        <v>1516.31216354054</v>
      </c>
      <c r="S89" s="261">
        <v>1592.9086657969101</v>
      </c>
      <c r="T89" s="261">
        <v>1644.8246332961101</v>
      </c>
      <c r="U89" s="261">
        <v>1679.56251574569</v>
      </c>
      <c r="V89" s="261">
        <v>1725.8654454213299</v>
      </c>
      <c r="W89" s="261">
        <v>1701.93245280767</v>
      </c>
      <c r="X89" s="261">
        <v>1798.3218457906401</v>
      </c>
      <c r="Y89" s="261">
        <v>1869.4497005058699</v>
      </c>
      <c r="Z89" s="261">
        <v>1944.7607315754301</v>
      </c>
      <c r="AA89" s="261">
        <v>1978.6877163854899</v>
      </c>
      <c r="AB89" s="261">
        <v>1983.6545754802901</v>
      </c>
      <c r="AC89" s="261">
        <v>2019.79516073019</v>
      </c>
      <c r="AD89" s="261">
        <v>2046.1970981187501</v>
      </c>
      <c r="AE89" s="261">
        <v>2117.1741267827201</v>
      </c>
      <c r="AF89" s="261">
        <v>2192.6135195853899</v>
      </c>
      <c r="AG89" s="261">
        <v>2238.0325067704398</v>
      </c>
      <c r="AH89" s="261">
        <v>2307.0177984035699</v>
      </c>
      <c r="AI89" s="261">
        <v>2367.5641438345401</v>
      </c>
      <c r="AJ89" s="261">
        <v>2452.7028124742501</v>
      </c>
      <c r="AK89" s="261">
        <v>2465.41107602282</v>
      </c>
      <c r="AL89" s="261">
        <v>2504.5654449650501</v>
      </c>
      <c r="AM89" s="261">
        <v>2566.25162586431</v>
      </c>
      <c r="AN89" s="261">
        <v>2642.72298056312</v>
      </c>
      <c r="AO89" s="261">
        <v>2728.1647501777302</v>
      </c>
      <c r="AP89" s="261">
        <v>2893.45939840356</v>
      </c>
      <c r="AQ89" s="261">
        <v>2913.4937122296101</v>
      </c>
      <c r="AR89" s="261">
        <v>3025.46601083012</v>
      </c>
      <c r="AS89" s="261">
        <v>3178.3563366928502</v>
      </c>
      <c r="AT89" s="261">
        <v>3308.8754508011898</v>
      </c>
      <c r="AU89" s="261">
        <v>3467.4833866195499</v>
      </c>
      <c r="AV89" s="261">
        <v>3384.1171952463201</v>
      </c>
      <c r="AW89" s="261">
        <v>3554.88258058867</v>
      </c>
      <c r="AX89" s="261">
        <v>3693.0953713644399</v>
      </c>
      <c r="AY89" s="261">
        <v>3750.1979063988701</v>
      </c>
      <c r="AZ89" s="261">
        <v>3879.2565768659001</v>
      </c>
      <c r="BA89" s="261">
        <v>3907.32604653725</v>
      </c>
      <c r="BB89" s="261">
        <v>3957.4494775091198</v>
      </c>
      <c r="BC89" s="261">
        <v>4047.0716701429001</v>
      </c>
      <c r="BD89" s="261">
        <v>4099.9200145395598</v>
      </c>
      <c r="BE89" s="261">
        <v>3561.2383688822902</v>
      </c>
      <c r="BF89" s="217">
        <v>-0.13138833044228601</v>
      </c>
      <c r="BG89" s="217">
        <v>2.1667307146383999E-2</v>
      </c>
      <c r="BH89" s="217">
        <v>3.9100899660937799E-2</v>
      </c>
    </row>
    <row r="90" spans="1:60">
      <c r="B90" s="258"/>
      <c r="C90" s="258"/>
      <c r="D90" s="258"/>
      <c r="E90" s="258"/>
      <c r="F90" s="258"/>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c r="AL90" s="258"/>
      <c r="AM90" s="258"/>
      <c r="AN90" s="258"/>
      <c r="AO90" s="258"/>
      <c r="AP90" s="258"/>
      <c r="AQ90" s="258"/>
      <c r="AR90" s="258"/>
      <c r="AS90" s="258"/>
      <c r="AT90" s="258"/>
      <c r="AU90" s="258"/>
      <c r="AV90" s="258"/>
      <c r="AW90" s="258"/>
      <c r="AX90" s="258"/>
      <c r="AY90" s="258"/>
      <c r="AZ90" s="258"/>
      <c r="BA90" s="258"/>
      <c r="BB90" s="258"/>
      <c r="BC90" s="258"/>
      <c r="BD90" s="258"/>
      <c r="BE90" s="259"/>
      <c r="BF90" s="260"/>
      <c r="BG90" s="260"/>
      <c r="BH90" s="260"/>
    </row>
    <row r="91" spans="1:60">
      <c r="A91" s="200" t="s">
        <v>334</v>
      </c>
      <c r="B91" s="258">
        <v>343.87153424657498</v>
      </c>
      <c r="C91" s="258">
        <v>367.42750684931502</v>
      </c>
      <c r="D91" s="258">
        <v>401.46317808219197</v>
      </c>
      <c r="E91" s="258">
        <v>435.99117486338798</v>
      </c>
      <c r="F91" s="258">
        <v>450.960821917808</v>
      </c>
      <c r="G91" s="258">
        <v>496.75350684931499</v>
      </c>
      <c r="H91" s="258">
        <v>523.10101369863003</v>
      </c>
      <c r="I91" s="258">
        <v>532.15937158469899</v>
      </c>
      <c r="J91" s="258">
        <v>569.90063013698602</v>
      </c>
      <c r="K91" s="258">
        <v>603.855643835617</v>
      </c>
      <c r="L91" s="258">
        <v>600.00827397260298</v>
      </c>
      <c r="M91" s="258">
        <v>612.66478142076505</v>
      </c>
      <c r="N91" s="258">
        <v>643.16463013698603</v>
      </c>
      <c r="O91" s="258">
        <v>665.02900514521298</v>
      </c>
      <c r="P91" s="258">
        <v>674.61205640396395</v>
      </c>
      <c r="Q91" s="258">
        <v>642.27771372140398</v>
      </c>
      <c r="R91" s="258">
        <v>635.15712566714103</v>
      </c>
      <c r="S91" s="258">
        <v>628.05327585303701</v>
      </c>
      <c r="T91" s="258">
        <v>572.25346696291604</v>
      </c>
      <c r="U91" s="258">
        <v>589.31429151068198</v>
      </c>
      <c r="V91" s="258">
        <v>599.21434566183495</v>
      </c>
      <c r="W91" s="258">
        <v>590.56151309818404</v>
      </c>
      <c r="X91" s="258">
        <v>606.75989083730599</v>
      </c>
      <c r="Y91" s="258">
        <v>632.96952425922996</v>
      </c>
      <c r="Z91" s="258">
        <v>662.20710591038903</v>
      </c>
      <c r="AA91" s="258">
        <v>681.39499033355298</v>
      </c>
      <c r="AB91" s="258">
        <v>658.47137491759599</v>
      </c>
      <c r="AC91" s="258">
        <v>671.96495532992606</v>
      </c>
      <c r="AD91" s="258">
        <v>695.11676258677801</v>
      </c>
      <c r="AE91" s="258">
        <v>720.3530630445</v>
      </c>
      <c r="AF91" s="258">
        <v>775.41133790703805</v>
      </c>
      <c r="AG91" s="258">
        <v>792.93702617339898</v>
      </c>
      <c r="AH91" s="258">
        <v>810.85845759781898</v>
      </c>
      <c r="AI91" s="258">
        <v>812.98387233034896</v>
      </c>
      <c r="AJ91" s="258">
        <v>828.96247564053601</v>
      </c>
      <c r="AK91" s="258">
        <v>829.245542260354</v>
      </c>
      <c r="AL91" s="258">
        <v>832.42523236485397</v>
      </c>
      <c r="AM91" s="258">
        <v>842.43458789108001</v>
      </c>
      <c r="AN91" s="258">
        <v>837.77491582457401</v>
      </c>
      <c r="AO91" s="258">
        <v>850.57044810014895</v>
      </c>
      <c r="AP91" s="258">
        <v>867.04421652077099</v>
      </c>
      <c r="AQ91" s="258">
        <v>895.86172586573605</v>
      </c>
      <c r="AR91" s="258">
        <v>911.50751158719299</v>
      </c>
      <c r="AS91" s="258">
        <v>909.162500907251</v>
      </c>
      <c r="AT91" s="258">
        <v>888.07292273813596</v>
      </c>
      <c r="AU91" s="258">
        <v>897.82160501063004</v>
      </c>
      <c r="AV91" s="258">
        <v>939.53241659237403</v>
      </c>
      <c r="AW91" s="258">
        <v>967.53385520202903</v>
      </c>
      <c r="AX91" s="258">
        <v>1000.3704949903999</v>
      </c>
      <c r="AY91" s="258">
        <v>1002.61688983676</v>
      </c>
      <c r="AZ91" s="258">
        <v>992.29427075674096</v>
      </c>
      <c r="BA91" s="258">
        <v>994.29828665848504</v>
      </c>
      <c r="BB91" s="258">
        <v>1035.2908207344401</v>
      </c>
      <c r="BC91" s="258">
        <v>1045.44094178912</v>
      </c>
      <c r="BD91" s="258">
        <v>1035.9279074937599</v>
      </c>
      <c r="BE91" s="259">
        <v>894.58796514645599</v>
      </c>
      <c r="BF91" s="260">
        <v>-0.13643801014034801</v>
      </c>
      <c r="BG91" s="260">
        <v>1.5519086789537199E-2</v>
      </c>
      <c r="BH91" s="260">
        <v>9.8221996507502594E-3</v>
      </c>
    </row>
    <row r="92" spans="1:60">
      <c r="A92" s="200" t="s">
        <v>335</v>
      </c>
      <c r="B92" s="258" t="s">
        <v>273</v>
      </c>
      <c r="C92" s="258" t="s">
        <v>273</v>
      </c>
      <c r="D92" s="258" t="s">
        <v>273</v>
      </c>
      <c r="E92" s="258" t="s">
        <v>273</v>
      </c>
      <c r="F92" s="258" t="s">
        <v>273</v>
      </c>
      <c r="G92" s="258" t="s">
        <v>273</v>
      </c>
      <c r="H92" s="258">
        <v>14.0060547945205</v>
      </c>
      <c r="I92" s="258">
        <v>16.867568306010899</v>
      </c>
      <c r="J92" s="258">
        <v>18.9746849315069</v>
      </c>
      <c r="K92" s="258">
        <v>19.626383561643799</v>
      </c>
      <c r="L92" s="258">
        <v>23.1028493150685</v>
      </c>
      <c r="M92" s="258">
        <v>24.930519125683102</v>
      </c>
      <c r="N92" s="258">
        <v>24.5833150684931</v>
      </c>
      <c r="O92" s="258">
        <v>26.193945205479402</v>
      </c>
      <c r="P92" s="258">
        <v>28.924301369862999</v>
      </c>
      <c r="Q92" s="258">
        <v>32.355136612021802</v>
      </c>
      <c r="R92" s="258">
        <v>33.594356164383598</v>
      </c>
      <c r="S92" s="258">
        <v>33.190821917808201</v>
      </c>
      <c r="T92" s="258">
        <v>29.681260273972601</v>
      </c>
      <c r="U92" s="258">
        <v>29.8518306010929</v>
      </c>
      <c r="V92" s="258">
        <v>33.589698630137001</v>
      </c>
      <c r="W92" s="258">
        <v>36.1425479452055</v>
      </c>
      <c r="X92" s="258">
        <v>35.751150684931503</v>
      </c>
      <c r="Y92" s="258">
        <v>35.8036885245902</v>
      </c>
      <c r="Z92" s="258">
        <v>39.391232876712301</v>
      </c>
      <c r="AA92" s="258">
        <v>38.224958904109599</v>
      </c>
      <c r="AB92" s="258">
        <v>35.424383561643801</v>
      </c>
      <c r="AC92" s="258">
        <v>39.250573770491798</v>
      </c>
      <c r="AD92" s="258">
        <v>44.073863013698599</v>
      </c>
      <c r="AE92" s="258">
        <v>46.1440547945205</v>
      </c>
      <c r="AF92" s="258">
        <v>60.084958904109598</v>
      </c>
      <c r="AG92" s="258">
        <v>61.092486338797798</v>
      </c>
      <c r="AH92" s="258">
        <v>70.560794520547901</v>
      </c>
      <c r="AI92" s="258">
        <v>78.118136986301394</v>
      </c>
      <c r="AJ92" s="258">
        <v>69.237780821917795</v>
      </c>
      <c r="AK92" s="258">
        <v>67.970573770491796</v>
      </c>
      <c r="AL92" s="258">
        <v>81.379260273972605</v>
      </c>
      <c r="AM92" s="258">
        <v>81.766496356164396</v>
      </c>
      <c r="AN92" s="258">
        <v>84.914781671232902</v>
      </c>
      <c r="AO92" s="258">
        <v>79.278176420765007</v>
      </c>
      <c r="AP92" s="258">
        <v>79.926023808219199</v>
      </c>
      <c r="AQ92" s="258">
        <v>80.628859424657506</v>
      </c>
      <c r="AR92" s="258">
        <v>76.211077123287694</v>
      </c>
      <c r="AS92" s="258">
        <v>77.115004863387995</v>
      </c>
      <c r="AT92" s="258">
        <v>72.344947150684902</v>
      </c>
      <c r="AU92" s="258">
        <v>80.637854027397296</v>
      </c>
      <c r="AV92" s="258">
        <v>103.681151479452</v>
      </c>
      <c r="AW92" s="258">
        <v>109.765858387978</v>
      </c>
      <c r="AX92" s="258">
        <v>107.65832334246601</v>
      </c>
      <c r="AY92" s="258">
        <v>120.398105523806</v>
      </c>
      <c r="AZ92" s="258">
        <v>127.479732267282</v>
      </c>
      <c r="BA92" s="258">
        <v>138.18854740589899</v>
      </c>
      <c r="BB92" s="258">
        <v>155.62930217859201</v>
      </c>
      <c r="BC92" s="258">
        <v>178.08726901031699</v>
      </c>
      <c r="BD92" s="258">
        <v>175.71898161577101</v>
      </c>
      <c r="BE92" s="259">
        <v>154.29612807469101</v>
      </c>
      <c r="BF92" s="260">
        <v>-0.12191542054303101</v>
      </c>
      <c r="BG92" s="260">
        <v>9.2800908508602606E-2</v>
      </c>
      <c r="BH92" s="260">
        <v>1.6941065991640399E-3</v>
      </c>
    </row>
    <row r="93" spans="1:60">
      <c r="A93" s="200" t="s">
        <v>336</v>
      </c>
      <c r="B93" s="258">
        <v>215.493506849315</v>
      </c>
      <c r="C93" s="258">
        <v>276.66547945205502</v>
      </c>
      <c r="D93" s="258">
        <v>273.294136986301</v>
      </c>
      <c r="E93" s="258">
        <v>298.005710382514</v>
      </c>
      <c r="F93" s="258">
        <v>400.56093150684899</v>
      </c>
      <c r="G93" s="258">
        <v>554.22446575342497</v>
      </c>
      <c r="H93" s="258">
        <v>753.26528767123295</v>
      </c>
      <c r="I93" s="258">
        <v>864.58803278688504</v>
      </c>
      <c r="J93" s="258">
        <v>1058.3232328767101</v>
      </c>
      <c r="K93" s="258">
        <v>1216.7103561643801</v>
      </c>
      <c r="L93" s="258">
        <v>1341.9964657534199</v>
      </c>
      <c r="M93" s="258">
        <v>1534.1262021857899</v>
      </c>
      <c r="N93" s="258">
        <v>1624.8955890411</v>
      </c>
      <c r="O93" s="258">
        <v>1819.0612328767099</v>
      </c>
      <c r="P93" s="258">
        <v>1827.10038356164</v>
      </c>
      <c r="Q93" s="258">
        <v>1706.83533703801</v>
      </c>
      <c r="R93" s="258">
        <v>1625.3579116763001</v>
      </c>
      <c r="S93" s="258">
        <v>1613.61120146349</v>
      </c>
      <c r="T93" s="258">
        <v>1654.32621153325</v>
      </c>
      <c r="U93" s="258">
        <v>1712.88783544944</v>
      </c>
      <c r="V93" s="258">
        <v>1807.44441200798</v>
      </c>
      <c r="W93" s="258">
        <v>1924.95450162151</v>
      </c>
      <c r="X93" s="258">
        <v>2048.2839558768201</v>
      </c>
      <c r="Y93" s="258">
        <v>2202.9245717594799</v>
      </c>
      <c r="Z93" s="258">
        <v>2315.0688682844602</v>
      </c>
      <c r="AA93" s="258">
        <v>2296.8889110359301</v>
      </c>
      <c r="AB93" s="258">
        <v>2490.5689372523898</v>
      </c>
      <c r="AC93" s="258">
        <v>2704.88128940353</v>
      </c>
      <c r="AD93" s="258">
        <v>3013.47084637834</v>
      </c>
      <c r="AE93" s="258">
        <v>3068.8205428342199</v>
      </c>
      <c r="AF93" s="258">
        <v>3342.2322795830701</v>
      </c>
      <c r="AG93" s="258">
        <v>3659.89387594151</v>
      </c>
      <c r="AH93" s="258">
        <v>4007.3786777079799</v>
      </c>
      <c r="AI93" s="258">
        <v>4139.01042725762</v>
      </c>
      <c r="AJ93" s="258">
        <v>4386.9819388010001</v>
      </c>
      <c r="AK93" s="258">
        <v>4696.9236831543403</v>
      </c>
      <c r="AL93" s="258">
        <v>4809.6135444466299</v>
      </c>
      <c r="AM93" s="258">
        <v>5205.1724098005197</v>
      </c>
      <c r="AN93" s="258">
        <v>5794.84340521588</v>
      </c>
      <c r="AO93" s="258">
        <v>6754.7556571732803</v>
      </c>
      <c r="AP93" s="258">
        <v>6900.9599040303001</v>
      </c>
      <c r="AQ93" s="258">
        <v>7434.8219473741301</v>
      </c>
      <c r="AR93" s="258">
        <v>7812.0858196620802</v>
      </c>
      <c r="AS93" s="258">
        <v>7947.4556568535299</v>
      </c>
      <c r="AT93" s="258">
        <v>8292.4311329782795</v>
      </c>
      <c r="AU93" s="258">
        <v>9441.5736809010195</v>
      </c>
      <c r="AV93" s="258">
        <v>9795.2522631505399</v>
      </c>
      <c r="AW93" s="258">
        <v>10235.112926173701</v>
      </c>
      <c r="AX93" s="258">
        <v>10744.1084074709</v>
      </c>
      <c r="AY93" s="258">
        <v>11207.425320521799</v>
      </c>
      <c r="AZ93" s="258">
        <v>12138.1266306131</v>
      </c>
      <c r="BA93" s="258">
        <v>12571.706766245399</v>
      </c>
      <c r="BB93" s="258">
        <v>13203.9662998227</v>
      </c>
      <c r="BC93" s="258">
        <v>13660.8632634551</v>
      </c>
      <c r="BD93" s="258">
        <v>14102.8802248346</v>
      </c>
      <c r="BE93" s="259">
        <v>14313.9982112286</v>
      </c>
      <c r="BF93" s="260">
        <v>1.49698489264807E-2</v>
      </c>
      <c r="BG93" s="260">
        <v>5.4538875001709501E-2</v>
      </c>
      <c r="BH93" s="260">
        <v>0.15716168080592499</v>
      </c>
    </row>
    <row r="94" spans="1:60">
      <c r="A94" s="200" t="s">
        <v>337</v>
      </c>
      <c r="B94" s="258">
        <v>40.611954394520602</v>
      </c>
      <c r="C94" s="258">
        <v>44.7458846027397</v>
      </c>
      <c r="D94" s="258">
        <v>53.571846698356197</v>
      </c>
      <c r="E94" s="258">
        <v>58.338288454098397</v>
      </c>
      <c r="F94" s="258">
        <v>69.568206625205505</v>
      </c>
      <c r="G94" s="258">
        <v>74.896078318356203</v>
      </c>
      <c r="H94" s="258">
        <v>79.621315068493203</v>
      </c>
      <c r="I94" s="258">
        <v>90.005628415300606</v>
      </c>
      <c r="J94" s="258">
        <v>93.9209315068493</v>
      </c>
      <c r="K94" s="258">
        <v>96.436246575342494</v>
      </c>
      <c r="L94" s="258">
        <v>91.173753424657505</v>
      </c>
      <c r="M94" s="258">
        <v>107.114672131148</v>
      </c>
      <c r="N94" s="258">
        <v>115.77315068493201</v>
      </c>
      <c r="O94" s="258">
        <v>120.46402739726</v>
      </c>
      <c r="P94" s="258">
        <v>123.752712328767</v>
      </c>
      <c r="Q94" s="258">
        <v>125.878442622951</v>
      </c>
      <c r="R94" s="258">
        <v>133.91819178082201</v>
      </c>
      <c r="S94" s="258">
        <v>130.887835616438</v>
      </c>
      <c r="T94" s="258">
        <v>117.483315068493</v>
      </c>
      <c r="U94" s="258">
        <v>109.398743169399</v>
      </c>
      <c r="V94" s="258">
        <v>103.48501369863</v>
      </c>
      <c r="W94" s="258">
        <v>102.139534246575</v>
      </c>
      <c r="X94" s="258">
        <v>100.851917808219</v>
      </c>
      <c r="Y94" s="258">
        <v>115.28008196721299</v>
      </c>
      <c r="Z94" s="258">
        <v>123.309397260274</v>
      </c>
      <c r="AA94" s="258">
        <v>130.51320547945201</v>
      </c>
      <c r="AB94" s="258">
        <v>130.774794520548</v>
      </c>
      <c r="AC94" s="258">
        <v>166.43237704917999</v>
      </c>
      <c r="AD94" s="258">
        <v>173.89904109589</v>
      </c>
      <c r="AE94" s="258">
        <v>186.31361643835601</v>
      </c>
      <c r="AF94" s="258">
        <v>198.77884931506799</v>
      </c>
      <c r="AG94" s="258">
        <v>194.14352459016399</v>
      </c>
      <c r="AH94" s="258">
        <v>192.52498630137001</v>
      </c>
      <c r="AI94" s="258">
        <v>184.721287671233</v>
      </c>
      <c r="AJ94" s="258">
        <v>197.29167123287701</v>
      </c>
      <c r="AK94" s="258">
        <v>204.13874316939899</v>
      </c>
      <c r="AL94" s="258">
        <v>242.33180821917799</v>
      </c>
      <c r="AM94" s="258">
        <v>265.65413698630101</v>
      </c>
      <c r="AN94" s="258">
        <v>267.13279452054798</v>
      </c>
      <c r="AO94" s="258">
        <v>311.39349726775998</v>
      </c>
      <c r="AP94" s="258">
        <v>283.132301369863</v>
      </c>
      <c r="AQ94" s="258">
        <v>303.06930395645901</v>
      </c>
      <c r="AR94" s="258">
        <v>321.94747143975701</v>
      </c>
      <c r="AS94" s="258">
        <v>291.63504441227798</v>
      </c>
      <c r="AT94" s="258">
        <v>331.593213049805</v>
      </c>
      <c r="AU94" s="258">
        <v>359.06318599916</v>
      </c>
      <c r="AV94" s="258">
        <v>360.84786228779501</v>
      </c>
      <c r="AW94" s="258">
        <v>344.29831766900401</v>
      </c>
      <c r="AX94" s="258">
        <v>351.868819360629</v>
      </c>
      <c r="AY94" s="258">
        <v>335.89182843341001</v>
      </c>
      <c r="AZ94" s="258">
        <v>367.50986814044802</v>
      </c>
      <c r="BA94" s="258">
        <v>380.162100920348</v>
      </c>
      <c r="BB94" s="258">
        <v>427.76426613922001</v>
      </c>
      <c r="BC94" s="258">
        <v>434.68324009077799</v>
      </c>
      <c r="BD94" s="258">
        <v>408.514719916498</v>
      </c>
      <c r="BE94" s="259">
        <v>285.305760102183</v>
      </c>
      <c r="BF94" s="260">
        <v>-0.30160225276459901</v>
      </c>
      <c r="BG94" s="260">
        <v>2.10810297876389E-2</v>
      </c>
      <c r="BH94" s="260">
        <v>3.1325372645427002E-3</v>
      </c>
    </row>
    <row r="95" spans="1:60">
      <c r="A95" s="200" t="s">
        <v>338</v>
      </c>
      <c r="B95" s="258">
        <v>252.23397260274001</v>
      </c>
      <c r="C95" s="258">
        <v>281.52871232876703</v>
      </c>
      <c r="D95" s="258">
        <v>289.37978082191802</v>
      </c>
      <c r="E95" s="258">
        <v>324.33390710382503</v>
      </c>
      <c r="F95" s="258">
        <v>392.34539726027401</v>
      </c>
      <c r="G95" s="258">
        <v>390.31695890410998</v>
      </c>
      <c r="H95" s="258">
        <v>416.35964383561702</v>
      </c>
      <c r="I95" s="258">
        <v>447.397158469945</v>
      </c>
      <c r="J95" s="258">
        <v>473.66969863013702</v>
      </c>
      <c r="K95" s="258">
        <v>464.37531506849302</v>
      </c>
      <c r="L95" s="258">
        <v>476.86200000000002</v>
      </c>
      <c r="M95" s="258">
        <v>502.89642076502702</v>
      </c>
      <c r="N95" s="258">
        <v>542.08857534246602</v>
      </c>
      <c r="O95" s="258">
        <v>588.40901369863002</v>
      </c>
      <c r="P95" s="258">
        <v>633.68246575342505</v>
      </c>
      <c r="Q95" s="258">
        <v>643.37934426229504</v>
      </c>
      <c r="R95" s="258">
        <v>696.94778082191795</v>
      </c>
      <c r="S95" s="258">
        <v>727.63049315068497</v>
      </c>
      <c r="T95" s="258">
        <v>765.40416438356203</v>
      </c>
      <c r="U95" s="258">
        <v>822.80710382513701</v>
      </c>
      <c r="V95" s="258">
        <v>895.97578082191797</v>
      </c>
      <c r="W95" s="258">
        <v>944.12542465753404</v>
      </c>
      <c r="X95" s="258">
        <v>974.25764383561705</v>
      </c>
      <c r="Y95" s="258">
        <v>1069.4853551912599</v>
      </c>
      <c r="Z95" s="258">
        <v>1163.6973424657499</v>
      </c>
      <c r="AA95" s="258">
        <v>1211.89252054795</v>
      </c>
      <c r="AB95" s="258">
        <v>1234.73843835616</v>
      </c>
      <c r="AC95" s="258">
        <v>1299.8018852458999</v>
      </c>
      <c r="AD95" s="258">
        <v>1316.35284931507</v>
      </c>
      <c r="AE95" s="258">
        <v>1416.7255616438399</v>
      </c>
      <c r="AF95" s="258">
        <v>1585.05712328767</v>
      </c>
      <c r="AG95" s="258">
        <v>1704.6522404371599</v>
      </c>
      <c r="AH95" s="258">
        <v>1835.1638082191801</v>
      </c>
      <c r="AI95" s="258">
        <v>1971.48528767123</v>
      </c>
      <c r="AJ95" s="258">
        <v>2172.5066034671199</v>
      </c>
      <c r="AK95" s="258">
        <v>2286.7832459680299</v>
      </c>
      <c r="AL95" s="258">
        <v>2309.52938438411</v>
      </c>
      <c r="AM95" s="258">
        <v>2384.2346961139801</v>
      </c>
      <c r="AN95" s="258">
        <v>2436.4405922799501</v>
      </c>
      <c r="AO95" s="258">
        <v>2578.0398718921101</v>
      </c>
      <c r="AP95" s="258">
        <v>2627.7189718052</v>
      </c>
      <c r="AQ95" s="258">
        <v>2774.32731142171</v>
      </c>
      <c r="AR95" s="258">
        <v>2964.6698787608898</v>
      </c>
      <c r="AS95" s="258">
        <v>3103.6660696376798</v>
      </c>
      <c r="AT95" s="258">
        <v>3258.2071838331799</v>
      </c>
      <c r="AU95" s="258">
        <v>3338.8649567908401</v>
      </c>
      <c r="AV95" s="258">
        <v>3510.03876808635</v>
      </c>
      <c r="AW95" s="258">
        <v>3707.6632950868402</v>
      </c>
      <c r="AX95" s="258">
        <v>3750.6161708483401</v>
      </c>
      <c r="AY95" s="258">
        <v>3870.7446490440202</v>
      </c>
      <c r="AZ95" s="258">
        <v>4188.2977374421698</v>
      </c>
      <c r="BA95" s="258">
        <v>4593.2176071942104</v>
      </c>
      <c r="BB95" s="258">
        <v>4767.18048928399</v>
      </c>
      <c r="BC95" s="258">
        <v>5031.8355929570098</v>
      </c>
      <c r="BD95" s="258">
        <v>5214.3979928753797</v>
      </c>
      <c r="BE95" s="259">
        <v>4738.0435801899303</v>
      </c>
      <c r="BF95" s="260">
        <v>-9.1353673681279599E-2</v>
      </c>
      <c r="BG95" s="260">
        <v>4.8147850184636201E-2</v>
      </c>
      <c r="BH95" s="260">
        <v>5.2021725991990203E-2</v>
      </c>
    </row>
    <row r="96" spans="1:60">
      <c r="A96" s="200" t="s">
        <v>339</v>
      </c>
      <c r="B96" s="258">
        <v>121.97095890411001</v>
      </c>
      <c r="C96" s="258">
        <v>117.46665753424701</v>
      </c>
      <c r="D96" s="258">
        <v>114.31797260274</v>
      </c>
      <c r="E96" s="258">
        <v>120.64631147541</v>
      </c>
      <c r="F96" s="258">
        <v>130.46167123287699</v>
      </c>
      <c r="G96" s="258">
        <v>137.74054794520501</v>
      </c>
      <c r="H96" s="258">
        <v>142.39956164383599</v>
      </c>
      <c r="I96" s="258">
        <v>154.25601092896201</v>
      </c>
      <c r="J96" s="258">
        <v>184.442082191781</v>
      </c>
      <c r="K96" s="258">
        <v>193.204876712329</v>
      </c>
      <c r="L96" s="258">
        <v>221.15720547945199</v>
      </c>
      <c r="M96" s="258">
        <v>237.28486338797799</v>
      </c>
      <c r="N96" s="258">
        <v>280.86586301369903</v>
      </c>
      <c r="O96" s="258">
        <v>316.93150684931499</v>
      </c>
      <c r="P96" s="258">
        <v>345.58517808219199</v>
      </c>
      <c r="Q96" s="258">
        <v>385.71499999999997</v>
      </c>
      <c r="R96" s="258">
        <v>430.78813698630103</v>
      </c>
      <c r="S96" s="258">
        <v>447.56487671232901</v>
      </c>
      <c r="T96" s="258">
        <v>438.56589041095901</v>
      </c>
      <c r="U96" s="258">
        <v>460.85122950819698</v>
      </c>
      <c r="V96" s="258">
        <v>453.85599999999999</v>
      </c>
      <c r="W96" s="258">
        <v>493.77986301369901</v>
      </c>
      <c r="X96" s="258">
        <v>510.83964383561602</v>
      </c>
      <c r="Y96" s="258">
        <v>535.92106557377099</v>
      </c>
      <c r="Z96" s="258">
        <v>569.51986301369902</v>
      </c>
      <c r="AA96" s="258">
        <v>652.26104109589005</v>
      </c>
      <c r="AB96" s="258">
        <v>692.114794520548</v>
      </c>
      <c r="AC96" s="258">
        <v>745.11661202185803</v>
      </c>
      <c r="AD96" s="258">
        <v>785.84287671232903</v>
      </c>
      <c r="AE96" s="258">
        <v>808.957506849315</v>
      </c>
      <c r="AF96" s="258">
        <v>864.67457534246603</v>
      </c>
      <c r="AG96" s="258">
        <v>923.63379781420804</v>
      </c>
      <c r="AH96" s="258">
        <v>1023.95597260274</v>
      </c>
      <c r="AI96" s="258">
        <v>977.72621917808203</v>
      </c>
      <c r="AJ96" s="258">
        <v>1022.3176438356199</v>
      </c>
      <c r="AK96" s="258">
        <v>1138.7057330287901</v>
      </c>
      <c r="AL96" s="258">
        <v>1181.0719234282401</v>
      </c>
      <c r="AM96" s="258">
        <v>1199.8027332930999</v>
      </c>
      <c r="AN96" s="258">
        <v>1217.8736796676001</v>
      </c>
      <c r="AO96" s="258">
        <v>1297.08343212914</v>
      </c>
      <c r="AP96" s="258">
        <v>1293.1117956235601</v>
      </c>
      <c r="AQ96" s="258">
        <v>1236.4143419480799</v>
      </c>
      <c r="AR96" s="258">
        <v>1312.59996723326</v>
      </c>
      <c r="AS96" s="258">
        <v>1317.5918809996699</v>
      </c>
      <c r="AT96" s="258">
        <v>1357.8261843502</v>
      </c>
      <c r="AU96" s="258">
        <v>1449.8734465709299</v>
      </c>
      <c r="AV96" s="258">
        <v>1587.4768425110601</v>
      </c>
      <c r="AW96" s="258">
        <v>1677.3122576063699</v>
      </c>
      <c r="AX96" s="258">
        <v>1676.5900961233599</v>
      </c>
      <c r="AY96" s="258">
        <v>1675.6591215201199</v>
      </c>
      <c r="AZ96" s="258">
        <v>1570.0032812987399</v>
      </c>
      <c r="BA96" s="258">
        <v>1561.6226385463499</v>
      </c>
      <c r="BB96" s="258">
        <v>1656.65284671008</v>
      </c>
      <c r="BC96" s="258">
        <v>1716.03971393597</v>
      </c>
      <c r="BD96" s="258">
        <v>1738.68004799345</v>
      </c>
      <c r="BE96" s="259">
        <v>1345.5381876552599</v>
      </c>
      <c r="BF96" s="260">
        <v>-0.226115127272496</v>
      </c>
      <c r="BG96" s="260">
        <v>2.5032296131368301E-2</v>
      </c>
      <c r="BH96" s="260">
        <v>1.47734434530371E-2</v>
      </c>
    </row>
    <row r="97" spans="1:60">
      <c r="A97" s="200" t="s">
        <v>340</v>
      </c>
      <c r="B97" s="258">
        <v>1705.0758630137</v>
      </c>
      <c r="C97" s="258">
        <v>1945.19189041096</v>
      </c>
      <c r="D97" s="258">
        <v>2388.4097260274002</v>
      </c>
      <c r="E97" s="258">
        <v>2765.2075683060102</v>
      </c>
      <c r="F97" s="258">
        <v>3284.0393972602701</v>
      </c>
      <c r="G97" s="258">
        <v>3876.2086027397299</v>
      </c>
      <c r="H97" s="258">
        <v>4285.44783561644</v>
      </c>
      <c r="I97" s="258">
        <v>4570.6391530054598</v>
      </c>
      <c r="J97" s="258">
        <v>5264.6044383561602</v>
      </c>
      <c r="K97" s="258">
        <v>5068.1858356164403</v>
      </c>
      <c r="L97" s="258">
        <v>4787.58679452055</v>
      </c>
      <c r="M97" s="258">
        <v>4975.9575683060102</v>
      </c>
      <c r="N97" s="258">
        <v>5128.2310136986298</v>
      </c>
      <c r="O97" s="258">
        <v>5478.8281643835599</v>
      </c>
      <c r="P97" s="258">
        <v>5543.25182191781</v>
      </c>
      <c r="Q97" s="258">
        <v>4986.6667486338802</v>
      </c>
      <c r="R97" s="258">
        <v>4745.88489041096</v>
      </c>
      <c r="S97" s="258">
        <v>4452.2736849315097</v>
      </c>
      <c r="T97" s="258">
        <v>4456.4277397260303</v>
      </c>
      <c r="U97" s="258">
        <v>4672.6426366120204</v>
      </c>
      <c r="V97" s="258">
        <v>4488.3341780821902</v>
      </c>
      <c r="W97" s="258">
        <v>4544.32330136986</v>
      </c>
      <c r="X97" s="258">
        <v>4556.9683835616397</v>
      </c>
      <c r="Y97" s="258">
        <v>4875.8522540983604</v>
      </c>
      <c r="Z97" s="258">
        <v>5090.3546027397297</v>
      </c>
      <c r="AA97" s="258">
        <v>5277.3324874763503</v>
      </c>
      <c r="AB97" s="258">
        <v>5340.9727825626396</v>
      </c>
      <c r="AC97" s="258">
        <v>5452.4435098186996</v>
      </c>
      <c r="AD97" s="258">
        <v>5368.5126983585096</v>
      </c>
      <c r="AE97" s="258">
        <v>5651.5555506014598</v>
      </c>
      <c r="AF97" s="258">
        <v>5903.6138880624303</v>
      </c>
      <c r="AG97" s="258">
        <v>5941.0730590350504</v>
      </c>
      <c r="AH97" s="258">
        <v>5902.65583120271</v>
      </c>
      <c r="AI97" s="258">
        <v>5691.4669171208798</v>
      </c>
      <c r="AJ97" s="258">
        <v>5793.5582702727797</v>
      </c>
      <c r="AK97" s="258">
        <v>5695.5985435813</v>
      </c>
      <c r="AL97" s="258">
        <v>5548.3901815397003</v>
      </c>
      <c r="AM97" s="258">
        <v>5519.0591173736602</v>
      </c>
      <c r="AN97" s="258">
        <v>5632.7634578916704</v>
      </c>
      <c r="AO97" s="258">
        <v>5475.2408770081502</v>
      </c>
      <c r="AP97" s="258">
        <v>5385.8819397029301</v>
      </c>
      <c r="AQ97" s="258">
        <v>5208.5265136706903</v>
      </c>
      <c r="AR97" s="258">
        <v>5046.0738995171396</v>
      </c>
      <c r="AS97" s="258">
        <v>4831.8548643168297</v>
      </c>
      <c r="AT97" s="258">
        <v>4377.5537515117903</v>
      </c>
      <c r="AU97" s="258">
        <v>4429.2888239394297</v>
      </c>
      <c r="AV97" s="258">
        <v>4419.0217303122499</v>
      </c>
      <c r="AW97" s="258">
        <v>4682.6658446717502</v>
      </c>
      <c r="AX97" s="258">
        <v>4503.4574065384804</v>
      </c>
      <c r="AY97" s="258">
        <v>4288.182830187</v>
      </c>
      <c r="AZ97" s="258">
        <v>4124.3847550168803</v>
      </c>
      <c r="BA97" s="258">
        <v>4000.03643146484</v>
      </c>
      <c r="BB97" s="258">
        <v>3966.8845025105002</v>
      </c>
      <c r="BC97" s="258">
        <v>3838.7721107307202</v>
      </c>
      <c r="BD97" s="258">
        <v>3703.5046932612199</v>
      </c>
      <c r="BE97" s="259">
        <v>3281.7455499193202</v>
      </c>
      <c r="BF97" s="260">
        <v>-0.113881087854248</v>
      </c>
      <c r="BG97" s="260">
        <v>-1.6582027058259199E-2</v>
      </c>
      <c r="BH97" s="260">
        <v>3.6032186045551903E-2</v>
      </c>
    </row>
    <row r="98" spans="1:60">
      <c r="A98" s="200" t="s">
        <v>341</v>
      </c>
      <c r="B98" s="258">
        <v>46.080225419178099</v>
      </c>
      <c r="C98" s="258">
        <v>53.752090536986302</v>
      </c>
      <c r="D98" s="258">
        <v>53.440896416438399</v>
      </c>
      <c r="E98" s="258">
        <v>53.940900229508202</v>
      </c>
      <c r="F98" s="258">
        <v>55.896797260273999</v>
      </c>
      <c r="G98" s="258">
        <v>61.794019298630097</v>
      </c>
      <c r="H98" s="258">
        <v>67.587068493150696</v>
      </c>
      <c r="I98" s="258">
        <v>74.930765027322394</v>
      </c>
      <c r="J98" s="258">
        <v>81.920958904109597</v>
      </c>
      <c r="K98" s="258">
        <v>81.673287671232899</v>
      </c>
      <c r="L98" s="258">
        <v>86.158164383561598</v>
      </c>
      <c r="M98" s="258">
        <v>95.739480874316996</v>
      </c>
      <c r="N98" s="258">
        <v>108.91706849315101</v>
      </c>
      <c r="O98" s="258">
        <v>119.021150684931</v>
      </c>
      <c r="P98" s="258">
        <v>144.90509589041099</v>
      </c>
      <c r="Q98" s="258">
        <v>163.21322891909901</v>
      </c>
      <c r="R98" s="258">
        <v>175.22457575213301</v>
      </c>
      <c r="S98" s="258">
        <v>183.59369805074101</v>
      </c>
      <c r="T98" s="258">
        <v>197.018153800379</v>
      </c>
      <c r="U98" s="258">
        <v>193.68832718947999</v>
      </c>
      <c r="V98" s="258">
        <v>194.60451485350299</v>
      </c>
      <c r="W98" s="258">
        <v>188.00869825557399</v>
      </c>
      <c r="X98" s="258">
        <v>193.72942553344501</v>
      </c>
      <c r="Y98" s="258">
        <v>209.95950605473399</v>
      </c>
      <c r="Z98" s="258">
        <v>219.26856574834599</v>
      </c>
      <c r="AA98" s="258">
        <v>262.64098514257699</v>
      </c>
      <c r="AB98" s="258">
        <v>284.63615374380299</v>
      </c>
      <c r="AC98" s="258">
        <v>308.95015285876798</v>
      </c>
      <c r="AD98" s="258">
        <v>345.703940613253</v>
      </c>
      <c r="AE98" s="258">
        <v>385.47915400521299</v>
      </c>
      <c r="AF98" s="258">
        <v>403.83035576834902</v>
      </c>
      <c r="AG98" s="258">
        <v>445.366783565064</v>
      </c>
      <c r="AH98" s="258">
        <v>511.82285060064697</v>
      </c>
      <c r="AI98" s="258">
        <v>444.95755746127702</v>
      </c>
      <c r="AJ98" s="258">
        <v>489.36558631384401</v>
      </c>
      <c r="AK98" s="258">
        <v>494.53314854325203</v>
      </c>
      <c r="AL98" s="258">
        <v>521.52665849399898</v>
      </c>
      <c r="AM98" s="258">
        <v>588.07361324730596</v>
      </c>
      <c r="AN98" s="258">
        <v>620.20837740456102</v>
      </c>
      <c r="AO98" s="258">
        <v>633.082113526086</v>
      </c>
      <c r="AP98" s="258">
        <v>637.32519399634498</v>
      </c>
      <c r="AQ98" s="258">
        <v>659.55576791479496</v>
      </c>
      <c r="AR98" s="258">
        <v>701.46406475075003</v>
      </c>
      <c r="AS98" s="258">
        <v>672.85329840062798</v>
      </c>
      <c r="AT98" s="258">
        <v>678.29793501100505</v>
      </c>
      <c r="AU98" s="258">
        <v>687.87986711814995</v>
      </c>
      <c r="AV98" s="258">
        <v>724.92983186447202</v>
      </c>
      <c r="AW98" s="258">
        <v>759.52729915872999</v>
      </c>
      <c r="AX98" s="258">
        <v>806.84167916791398</v>
      </c>
      <c r="AY98" s="258">
        <v>808.94016857676104</v>
      </c>
      <c r="AZ98" s="258">
        <v>759.48517276004998</v>
      </c>
      <c r="BA98" s="258">
        <v>846.71179605857697</v>
      </c>
      <c r="BB98" s="258">
        <v>809.31329352297701</v>
      </c>
      <c r="BC98" s="258">
        <v>810.718706759361</v>
      </c>
      <c r="BD98" s="258">
        <v>851.348629099395</v>
      </c>
      <c r="BE98" s="259">
        <v>736.74923281455403</v>
      </c>
      <c r="BF98" s="260">
        <v>-0.13460924510569799</v>
      </c>
      <c r="BG98" s="260">
        <v>2.29836547711799E-2</v>
      </c>
      <c r="BH98" s="260">
        <v>8.0891967466351095E-3</v>
      </c>
    </row>
    <row r="99" spans="1:60">
      <c r="A99" s="200" t="s">
        <v>342</v>
      </c>
      <c r="B99" s="258">
        <v>56.719068493150701</v>
      </c>
      <c r="C99" s="258">
        <v>62.729753424657503</v>
      </c>
      <c r="D99" s="258">
        <v>65.811506849315094</v>
      </c>
      <c r="E99" s="258">
        <v>67.433169398907097</v>
      </c>
      <c r="F99" s="258">
        <v>70.332383561643795</v>
      </c>
      <c r="G99" s="258">
        <v>82.286931506849299</v>
      </c>
      <c r="H99" s="258">
        <v>84.877780821917796</v>
      </c>
      <c r="I99" s="258">
        <v>91.019617486338802</v>
      </c>
      <c r="J99" s="258">
        <v>96.232931506849297</v>
      </c>
      <c r="K99" s="258">
        <v>92.253280461810206</v>
      </c>
      <c r="L99" s="258">
        <v>89.640487088418894</v>
      </c>
      <c r="M99" s="258">
        <v>91.509169708896906</v>
      </c>
      <c r="N99" s="258">
        <v>91.457436598163497</v>
      </c>
      <c r="O99" s="258">
        <v>87.849248785671804</v>
      </c>
      <c r="P99" s="258">
        <v>88.565333399467804</v>
      </c>
      <c r="Q99" s="258">
        <v>85.636222871964307</v>
      </c>
      <c r="R99" s="258">
        <v>82.003526906163302</v>
      </c>
      <c r="S99" s="258">
        <v>81.941756784772295</v>
      </c>
      <c r="T99" s="258">
        <v>78.805518097601194</v>
      </c>
      <c r="U99" s="258">
        <v>79.992137322649896</v>
      </c>
      <c r="V99" s="258">
        <v>76.5349413981792</v>
      </c>
      <c r="W99" s="258">
        <v>70.091009025865404</v>
      </c>
      <c r="X99" s="258">
        <v>79.878610425728198</v>
      </c>
      <c r="Y99" s="258">
        <v>79.7383269762813</v>
      </c>
      <c r="Z99" s="258">
        <v>81.214313024345302</v>
      </c>
      <c r="AA99" s="258">
        <v>91.224295417500002</v>
      </c>
      <c r="AB99" s="258">
        <v>92.516530922080804</v>
      </c>
      <c r="AC99" s="258">
        <v>95.004622042501097</v>
      </c>
      <c r="AD99" s="258">
        <v>94.545640930375299</v>
      </c>
      <c r="AE99" s="258">
        <v>109.238727881843</v>
      </c>
      <c r="AF99" s="258">
        <v>116.972852758055</v>
      </c>
      <c r="AG99" s="258">
        <v>118.856966351113</v>
      </c>
      <c r="AH99" s="258">
        <v>125.631350716539</v>
      </c>
      <c r="AI99" s="258">
        <v>127.177343201125</v>
      </c>
      <c r="AJ99" s="258">
        <v>127.969648857281</v>
      </c>
      <c r="AK99" s="258">
        <v>131.19166954086299</v>
      </c>
      <c r="AL99" s="258">
        <v>132.40096127802701</v>
      </c>
      <c r="AM99" s="258">
        <v>137.51026287969799</v>
      </c>
      <c r="AN99" s="258">
        <v>144.904201910604</v>
      </c>
      <c r="AO99" s="258">
        <v>145.912561868566</v>
      </c>
      <c r="AP99" s="258">
        <v>151.116163127123</v>
      </c>
      <c r="AQ99" s="258">
        <v>152.70396604601899</v>
      </c>
      <c r="AR99" s="258">
        <v>153.51504115084799</v>
      </c>
      <c r="AS99" s="258">
        <v>154.95201387432701</v>
      </c>
      <c r="AT99" s="258">
        <v>148.32843661226099</v>
      </c>
      <c r="AU99" s="258">
        <v>148.21307695409399</v>
      </c>
      <c r="AV99" s="258">
        <v>152.57201223596601</v>
      </c>
      <c r="AW99" s="258">
        <v>150.07619060505201</v>
      </c>
      <c r="AX99" s="258">
        <v>152.449443280347</v>
      </c>
      <c r="AY99" s="258">
        <v>155.09759104273499</v>
      </c>
      <c r="AZ99" s="258">
        <v>161.26194519408901</v>
      </c>
      <c r="BA99" s="258">
        <v>165.249791340748</v>
      </c>
      <c r="BB99" s="258">
        <v>174.880139782009</v>
      </c>
      <c r="BC99" s="258">
        <v>175.513774037784</v>
      </c>
      <c r="BD99" s="258">
        <v>178.59921115791099</v>
      </c>
      <c r="BE99" s="259">
        <v>148.082651597493</v>
      </c>
      <c r="BF99" s="260">
        <v>-0.17086614975827699</v>
      </c>
      <c r="BG99" s="260">
        <v>1.8745050368671499E-2</v>
      </c>
      <c r="BH99" s="260">
        <v>1.62588524043574E-3</v>
      </c>
    </row>
    <row r="100" spans="1:60">
      <c r="A100" s="200" t="s">
        <v>343</v>
      </c>
      <c r="B100" s="258">
        <v>75.726520547945199</v>
      </c>
      <c r="C100" s="258">
        <v>77.752410958904093</v>
      </c>
      <c r="D100" s="258">
        <v>86.8027123287671</v>
      </c>
      <c r="E100" s="258">
        <v>98.628306010928995</v>
      </c>
      <c r="F100" s="258">
        <v>92.7566575342466</v>
      </c>
      <c r="G100" s="258">
        <v>91.832602739725999</v>
      </c>
      <c r="H100" s="258">
        <v>87.113753424657503</v>
      </c>
      <c r="I100" s="258">
        <v>71.204398907103794</v>
      </c>
      <c r="J100" s="258">
        <v>73.214301369862994</v>
      </c>
      <c r="K100" s="258">
        <v>78.955643835616399</v>
      </c>
      <c r="L100" s="258">
        <v>82.209452054794497</v>
      </c>
      <c r="M100" s="258">
        <v>82.284453551912605</v>
      </c>
      <c r="N100" s="258">
        <v>87.111452054794498</v>
      </c>
      <c r="O100" s="258">
        <v>92.016109589041093</v>
      </c>
      <c r="P100" s="258">
        <v>98.656520547945206</v>
      </c>
      <c r="Q100" s="258">
        <v>102.607650273224</v>
      </c>
      <c r="R100" s="258">
        <v>109.073835616438</v>
      </c>
      <c r="S100" s="258">
        <v>119.797561643836</v>
      </c>
      <c r="T100" s="258">
        <v>131.671452054795</v>
      </c>
      <c r="U100" s="258">
        <v>142.12218579235</v>
      </c>
      <c r="V100" s="258">
        <v>151.97104109589</v>
      </c>
      <c r="W100" s="258">
        <v>163.94460273972601</v>
      </c>
      <c r="X100" s="258">
        <v>179.80764383561601</v>
      </c>
      <c r="Y100" s="258">
        <v>193.19254098360699</v>
      </c>
      <c r="Z100" s="258">
        <v>207.28849315068501</v>
      </c>
      <c r="AA100" s="258">
        <v>216.351260273973</v>
      </c>
      <c r="AB100" s="258">
        <v>227.102</v>
      </c>
      <c r="AC100" s="258">
        <v>246.78636612021899</v>
      </c>
      <c r="AD100" s="258">
        <v>269.00405479452098</v>
      </c>
      <c r="AE100" s="258">
        <v>287.861150684932</v>
      </c>
      <c r="AF100" s="258">
        <v>311.68336986301398</v>
      </c>
      <c r="AG100" s="258">
        <v>326.41890710382501</v>
      </c>
      <c r="AH100" s="258">
        <v>336.77591780821899</v>
      </c>
      <c r="AI100" s="258">
        <v>348.39539726027402</v>
      </c>
      <c r="AJ100" s="258">
        <v>361.32980821917801</v>
      </c>
      <c r="AK100" s="258">
        <v>372.03868852458999</v>
      </c>
      <c r="AL100" s="258">
        <v>366.32791780821901</v>
      </c>
      <c r="AM100" s="258">
        <v>357.75106849315102</v>
      </c>
      <c r="AN100" s="258">
        <v>320.163068493151</v>
      </c>
      <c r="AO100" s="258">
        <v>324.542704918033</v>
      </c>
      <c r="AP100" s="258">
        <v>309.83189722191798</v>
      </c>
      <c r="AQ100" s="258">
        <v>353.83864835945201</v>
      </c>
      <c r="AR100" s="258">
        <v>384.04028563726001</v>
      </c>
      <c r="AS100" s="258">
        <v>389.28759621814203</v>
      </c>
      <c r="AT100" s="258">
        <v>414.95906340175299</v>
      </c>
      <c r="AU100" s="258">
        <v>411.20307530520603</v>
      </c>
      <c r="AV100" s="258">
        <v>414.27399738827398</v>
      </c>
      <c r="AW100" s="258">
        <v>402.28812350999999</v>
      </c>
      <c r="AX100" s="258">
        <v>441.90359308827402</v>
      </c>
      <c r="AY100" s="258">
        <v>457.94738224717798</v>
      </c>
      <c r="AZ100" s="258">
        <v>505.30064810821898</v>
      </c>
      <c r="BA100" s="258">
        <v>566.01650034229499</v>
      </c>
      <c r="BB100" s="258">
        <v>588.61597380706803</v>
      </c>
      <c r="BC100" s="258">
        <v>498.19687305556198</v>
      </c>
      <c r="BD100" s="258">
        <v>445.86443592900503</v>
      </c>
      <c r="BE100" s="259">
        <v>437.33677432939902</v>
      </c>
      <c r="BF100" s="260">
        <v>-1.9126130977094102E-2</v>
      </c>
      <c r="BG100" s="260">
        <v>7.2093710384719704E-3</v>
      </c>
      <c r="BH100" s="260">
        <v>4.8017738662236697E-3</v>
      </c>
    </row>
    <row r="101" spans="1:60">
      <c r="A101" s="200" t="s">
        <v>344</v>
      </c>
      <c r="B101" s="258">
        <v>84.587479452054794</v>
      </c>
      <c r="C101" s="258">
        <v>92.282739726027401</v>
      </c>
      <c r="D101" s="258">
        <v>103.990849315069</v>
      </c>
      <c r="E101" s="258">
        <v>118.343278688525</v>
      </c>
      <c r="F101" s="258">
        <v>127.19252054794499</v>
      </c>
      <c r="G101" s="258">
        <v>144.42841095890401</v>
      </c>
      <c r="H101" s="258">
        <v>167.835616438356</v>
      </c>
      <c r="I101" s="258">
        <v>164.26275956284201</v>
      </c>
      <c r="J101" s="258">
        <v>192.744520547945</v>
      </c>
      <c r="K101" s="258">
        <v>180.02331506849299</v>
      </c>
      <c r="L101" s="258">
        <v>194.11290410958901</v>
      </c>
      <c r="M101" s="258">
        <v>198.61035519125701</v>
      </c>
      <c r="N101" s="258">
        <v>217.113232876712</v>
      </c>
      <c r="O101" s="258">
        <v>223.859342465753</v>
      </c>
      <c r="P101" s="258">
        <v>230.59849315068499</v>
      </c>
      <c r="Q101" s="258">
        <v>214.819918032787</v>
      </c>
      <c r="R101" s="258">
        <v>202.59273972602699</v>
      </c>
      <c r="S101" s="258">
        <v>195.22904109589001</v>
      </c>
      <c r="T101" s="258">
        <v>203.84602739726</v>
      </c>
      <c r="U101" s="258">
        <v>167.439207650273</v>
      </c>
      <c r="V101" s="258">
        <v>150.26452054794501</v>
      </c>
      <c r="W101" s="258">
        <v>157.91898630137001</v>
      </c>
      <c r="X101" s="258">
        <v>182.80797260273999</v>
      </c>
      <c r="Y101" s="258">
        <v>197.13275956284201</v>
      </c>
      <c r="Z101" s="258">
        <v>222.31063013698599</v>
      </c>
      <c r="AA101" s="258">
        <v>232.84104109589001</v>
      </c>
      <c r="AB101" s="258">
        <v>225.67112328767101</v>
      </c>
      <c r="AC101" s="258">
        <v>276.67275956284197</v>
      </c>
      <c r="AD101" s="258">
        <v>287.994794520548</v>
      </c>
      <c r="AE101" s="258">
        <v>304.019808219178</v>
      </c>
      <c r="AF101" s="258">
        <v>341.662821917808</v>
      </c>
      <c r="AG101" s="258">
        <v>357.57912568306</v>
      </c>
      <c r="AH101" s="258">
        <v>386.57438356164403</v>
      </c>
      <c r="AI101" s="258">
        <v>389.74630136986298</v>
      </c>
      <c r="AJ101" s="258">
        <v>372.46126027397298</v>
      </c>
      <c r="AK101" s="258">
        <v>346.43521857923503</v>
      </c>
      <c r="AL101" s="258">
        <v>344.939424657534</v>
      </c>
      <c r="AM101" s="258">
        <v>329.419342465753</v>
      </c>
      <c r="AN101" s="258">
        <v>328.54287671232902</v>
      </c>
      <c r="AO101" s="258">
        <v>336.26061617331999</v>
      </c>
      <c r="AP101" s="258">
        <v>313.91437260274</v>
      </c>
      <c r="AQ101" s="258">
        <v>283.28767121356202</v>
      </c>
      <c r="AR101" s="258">
        <v>295.08493149452102</v>
      </c>
      <c r="AS101" s="258">
        <v>282.80601093223999</v>
      </c>
      <c r="AT101" s="258">
        <v>299.63287671232899</v>
      </c>
      <c r="AU101" s="258">
        <v>312.61369863013698</v>
      </c>
      <c r="AV101" s="258">
        <v>297.99726027397298</v>
      </c>
      <c r="AW101" s="258">
        <v>308.98360655737702</v>
      </c>
      <c r="AX101" s="258">
        <v>326.44383561643798</v>
      </c>
      <c r="AY101" s="258">
        <v>346.775342465753</v>
      </c>
      <c r="AZ101" s="258">
        <v>396.88366319051499</v>
      </c>
      <c r="BA101" s="258">
        <v>427.04895501460402</v>
      </c>
      <c r="BB101" s="258">
        <v>459.03494938749202</v>
      </c>
      <c r="BC101" s="258">
        <v>464.19689283942199</v>
      </c>
      <c r="BD101" s="258">
        <v>474.19712263574002</v>
      </c>
      <c r="BE101" s="259">
        <v>390.78210356531503</v>
      </c>
      <c r="BF101" s="260">
        <v>-0.175907897978752</v>
      </c>
      <c r="BG101" s="260">
        <v>4.6976527143257202E-2</v>
      </c>
      <c r="BH101" s="260">
        <v>4.29062315915495E-3</v>
      </c>
    </row>
    <row r="102" spans="1:60">
      <c r="A102" s="200" t="s">
        <v>345</v>
      </c>
      <c r="B102" s="258">
        <v>76.499759589800604</v>
      </c>
      <c r="C102" s="258">
        <v>87.407388117026599</v>
      </c>
      <c r="D102" s="258">
        <v>104.373770152177</v>
      </c>
      <c r="E102" s="258">
        <v>128.87752796854099</v>
      </c>
      <c r="F102" s="258">
        <v>127.07653077336499</v>
      </c>
      <c r="G102" s="258">
        <v>138.03660414815701</v>
      </c>
      <c r="H102" s="258">
        <v>120.72243835616401</v>
      </c>
      <c r="I102" s="258">
        <v>150.32254098360701</v>
      </c>
      <c r="J102" s="258">
        <v>142.60887671232899</v>
      </c>
      <c r="K102" s="258">
        <v>140.11789041095901</v>
      </c>
      <c r="L102" s="258">
        <v>137.39964383561599</v>
      </c>
      <c r="M102" s="258">
        <v>162.42931693989101</v>
      </c>
      <c r="N102" s="258">
        <v>163.64183561643799</v>
      </c>
      <c r="O102" s="258">
        <v>169.81693150684899</v>
      </c>
      <c r="P102" s="258">
        <v>181.09249315068499</v>
      </c>
      <c r="Q102" s="258">
        <v>179.41232240437199</v>
      </c>
      <c r="R102" s="258">
        <v>206.325452054794</v>
      </c>
      <c r="S102" s="258">
        <v>201.70575342465801</v>
      </c>
      <c r="T102" s="258">
        <v>213.360356164384</v>
      </c>
      <c r="U102" s="258">
        <v>224.820846994536</v>
      </c>
      <c r="V102" s="258">
        <v>230.010219178082</v>
      </c>
      <c r="W102" s="258">
        <v>265.38723287671201</v>
      </c>
      <c r="X102" s="258">
        <v>280.190739726027</v>
      </c>
      <c r="Y102" s="258">
        <v>322.27748633879798</v>
      </c>
      <c r="Z102" s="258">
        <v>367.00147945205498</v>
      </c>
      <c r="AA102" s="258">
        <v>444.26627397260302</v>
      </c>
      <c r="AB102" s="258">
        <v>451.78197260273998</v>
      </c>
      <c r="AC102" s="258">
        <v>463.65437158469899</v>
      </c>
      <c r="AD102" s="258">
        <v>504.49361643835601</v>
      </c>
      <c r="AE102" s="258">
        <v>578.36123287671205</v>
      </c>
      <c r="AF102" s="258">
        <v>605.80082191780798</v>
      </c>
      <c r="AG102" s="258">
        <v>612.06959016393398</v>
      </c>
      <c r="AH102" s="258">
        <v>648.50619178082195</v>
      </c>
      <c r="AI102" s="258">
        <v>661.43597260273998</v>
      </c>
      <c r="AJ102" s="258">
        <v>655.58235616438401</v>
      </c>
      <c r="AK102" s="258">
        <v>695.99950819672097</v>
      </c>
      <c r="AL102" s="258">
        <v>752.93375342465697</v>
      </c>
      <c r="AM102" s="258">
        <v>736.27805479452104</v>
      </c>
      <c r="AN102" s="258">
        <v>686.41706849315096</v>
      </c>
      <c r="AO102" s="258">
        <v>757.87767759562905</v>
      </c>
      <c r="AP102" s="258">
        <v>796.03978082191804</v>
      </c>
      <c r="AQ102" s="258">
        <v>847.64144087671195</v>
      </c>
      <c r="AR102" s="258">
        <v>921.43147780821903</v>
      </c>
      <c r="AS102" s="258">
        <v>973.32036989688697</v>
      </c>
      <c r="AT102" s="258">
        <v>1049.2465998836001</v>
      </c>
      <c r="AU102" s="258">
        <v>1156.7362744785701</v>
      </c>
      <c r="AV102" s="258">
        <v>1208.1006602739701</v>
      </c>
      <c r="AW102" s="258">
        <v>1202.19160874317</v>
      </c>
      <c r="AX102" s="258">
        <v>1217.4721873972601</v>
      </c>
      <c r="AY102" s="258">
        <v>1259.2453095890401</v>
      </c>
      <c r="AZ102" s="258">
        <v>1328.5532260273999</v>
      </c>
      <c r="BA102" s="258">
        <v>1372.2389221353301</v>
      </c>
      <c r="BB102" s="258">
        <v>1405.7141297652599</v>
      </c>
      <c r="BC102" s="258">
        <v>1431.18235009248</v>
      </c>
      <c r="BD102" s="258">
        <v>1401.39961634771</v>
      </c>
      <c r="BE102" s="259">
        <v>1332.3680021698799</v>
      </c>
      <c r="BF102" s="260">
        <v>-4.9259050289839103E-2</v>
      </c>
      <c r="BG102" s="260">
        <v>2.9362736200949199E-2</v>
      </c>
      <c r="BH102" s="260">
        <v>1.46288403549463E-2</v>
      </c>
    </row>
    <row r="103" spans="1:60">
      <c r="A103" s="200" t="s">
        <v>346</v>
      </c>
      <c r="B103" s="258">
        <v>24.946301369863001</v>
      </c>
      <c r="C103" s="258">
        <v>37.367972602739698</v>
      </c>
      <c r="D103" s="258">
        <v>64.730602739725995</v>
      </c>
      <c r="E103" s="258">
        <v>95.415683060109302</v>
      </c>
      <c r="F103" s="258">
        <v>129.79317808219199</v>
      </c>
      <c r="G103" s="258">
        <v>162.11972602739701</v>
      </c>
      <c r="H103" s="258">
        <v>183.124712328767</v>
      </c>
      <c r="I103" s="258">
        <v>190.53319672131201</v>
      </c>
      <c r="J103" s="258">
        <v>235.13304109589001</v>
      </c>
      <c r="K103" s="258">
        <v>243.64112328767101</v>
      </c>
      <c r="L103" s="258">
        <v>277.34191780821902</v>
      </c>
      <c r="M103" s="258">
        <v>310.18467213114798</v>
      </c>
      <c r="N103" s="258">
        <v>371.20904109588997</v>
      </c>
      <c r="O103" s="258">
        <v>425.90460273972599</v>
      </c>
      <c r="P103" s="258">
        <v>480.44528767123302</v>
      </c>
      <c r="Q103" s="258">
        <v>475.88002732240398</v>
      </c>
      <c r="R103" s="258">
        <v>473.59035616438399</v>
      </c>
      <c r="S103" s="258">
        <v>471.29246575342501</v>
      </c>
      <c r="T103" s="258">
        <v>497.179561643836</v>
      </c>
      <c r="U103" s="258">
        <v>501.11150273224001</v>
      </c>
      <c r="V103" s="258">
        <v>537.34695890411001</v>
      </c>
      <c r="W103" s="258">
        <v>588.40328767123299</v>
      </c>
      <c r="X103" s="258">
        <v>621.6</v>
      </c>
      <c r="Y103" s="258">
        <v>739.13939890710401</v>
      </c>
      <c r="Z103" s="258">
        <v>854.98323287671201</v>
      </c>
      <c r="AA103" s="258">
        <v>1040.60610958904</v>
      </c>
      <c r="AB103" s="258">
        <v>1256.6477808219199</v>
      </c>
      <c r="AC103" s="258">
        <v>1523.76005464481</v>
      </c>
      <c r="AD103" s="258">
        <v>1681.5297260274001</v>
      </c>
      <c r="AE103" s="258">
        <v>1847.5388493150699</v>
      </c>
      <c r="AF103" s="258">
        <v>2016.8781369863</v>
      </c>
      <c r="AG103" s="258">
        <v>2152.9815573770502</v>
      </c>
      <c r="AH103" s="258">
        <v>2388.1557534246599</v>
      </c>
      <c r="AI103" s="258">
        <v>1962.58160469667</v>
      </c>
      <c r="AJ103" s="258">
        <v>2106.2641878669301</v>
      </c>
      <c r="AK103" s="258">
        <v>2156.0035128805598</v>
      </c>
      <c r="AL103" s="258">
        <v>2164.6011741683001</v>
      </c>
      <c r="AM103" s="258">
        <v>2217.5988258317002</v>
      </c>
      <c r="AN103" s="258">
        <v>2236.10058708415</v>
      </c>
      <c r="AO103" s="258">
        <v>2215.5472314730901</v>
      </c>
      <c r="AP103" s="258">
        <v>2238.15632764678</v>
      </c>
      <c r="AQ103" s="258">
        <v>2246.32441024124</v>
      </c>
      <c r="AR103" s="258">
        <v>2318.9269363571598</v>
      </c>
      <c r="AS103" s="258">
        <v>2220.7680824106201</v>
      </c>
      <c r="AT103" s="258">
        <v>2263.2867025836399</v>
      </c>
      <c r="AU103" s="258">
        <v>2319.4697676392402</v>
      </c>
      <c r="AV103" s="258">
        <v>2338.5667435791202</v>
      </c>
      <c r="AW103" s="258">
        <v>2403.9788681822502</v>
      </c>
      <c r="AX103" s="258">
        <v>2414.2671237695699</v>
      </c>
      <c r="AY103" s="258">
        <v>2407.69502162251</v>
      </c>
      <c r="AZ103" s="258">
        <v>2512.7870722624202</v>
      </c>
      <c r="BA103" s="258">
        <v>2705.9297292869601</v>
      </c>
      <c r="BB103" s="258">
        <v>2747.3421320959601</v>
      </c>
      <c r="BC103" s="258">
        <v>2735.3060954040702</v>
      </c>
      <c r="BD103" s="258">
        <v>2718.5745968139199</v>
      </c>
      <c r="BE103" s="259">
        <v>2575.3959754006801</v>
      </c>
      <c r="BF103" s="260">
        <v>-5.2666798836803003E-2</v>
      </c>
      <c r="BG103" s="260">
        <v>1.84979712324513E-2</v>
      </c>
      <c r="BH103" s="260">
        <v>2.8276764762851299E-2</v>
      </c>
    </row>
    <row r="104" spans="1:60">
      <c r="A104" s="200" t="s">
        <v>347</v>
      </c>
      <c r="B104" s="258">
        <v>9.3496841429937891</v>
      </c>
      <c r="C104" s="258">
        <v>9.5752821491282702</v>
      </c>
      <c r="D104" s="258">
        <v>9.8071529804077908</v>
      </c>
      <c r="E104" s="258">
        <v>10.0143263534823</v>
      </c>
      <c r="F104" s="258">
        <v>10.2743880490068</v>
      </c>
      <c r="G104" s="258">
        <v>20.603721917808201</v>
      </c>
      <c r="H104" s="258">
        <v>18.91574</v>
      </c>
      <c r="I104" s="258">
        <v>20.447461475409799</v>
      </c>
      <c r="J104" s="258">
        <v>21.2667238356164</v>
      </c>
      <c r="K104" s="258">
        <v>16.864749863013699</v>
      </c>
      <c r="L104" s="258">
        <v>16.350307123287699</v>
      </c>
      <c r="M104" s="258">
        <v>16.207517486338801</v>
      </c>
      <c r="N104" s="258">
        <v>17.266073698630102</v>
      </c>
      <c r="O104" s="258">
        <v>20.092415890411001</v>
      </c>
      <c r="P104" s="258">
        <v>20.627354246575301</v>
      </c>
      <c r="Q104" s="258">
        <v>20.739716939890702</v>
      </c>
      <c r="R104" s="258">
        <v>24.620716438356201</v>
      </c>
      <c r="S104" s="258">
        <v>27.656070958904099</v>
      </c>
      <c r="T104" s="258">
        <v>30.1474649315068</v>
      </c>
      <c r="U104" s="258">
        <v>25.471787158469901</v>
      </c>
      <c r="V104" s="258">
        <v>23.381829863013699</v>
      </c>
      <c r="W104" s="258">
        <v>23.442847397260302</v>
      </c>
      <c r="X104" s="258">
        <v>26.6956073972603</v>
      </c>
      <c r="Y104" s="258">
        <v>26.2823453551913</v>
      </c>
      <c r="Z104" s="258">
        <v>25.1780791780822</v>
      </c>
      <c r="AA104" s="258">
        <v>27.099846027397302</v>
      </c>
      <c r="AB104" s="258">
        <v>28.395708767123299</v>
      </c>
      <c r="AC104" s="258">
        <v>33.180690983606603</v>
      </c>
      <c r="AD104" s="258">
        <v>32.544772328767102</v>
      </c>
      <c r="AE104" s="258">
        <v>36.075471506849297</v>
      </c>
      <c r="AF104" s="258">
        <v>39.102362465753401</v>
      </c>
      <c r="AG104" s="258">
        <v>47.331129781420799</v>
      </c>
      <c r="AH104" s="258">
        <v>51.413072054794497</v>
      </c>
      <c r="AI104" s="258">
        <v>54.823338082191803</v>
      </c>
      <c r="AJ104" s="258">
        <v>59.909301369863002</v>
      </c>
      <c r="AK104" s="258">
        <v>70.408367213114801</v>
      </c>
      <c r="AL104" s="258">
        <v>69.440269315068505</v>
      </c>
      <c r="AM104" s="258">
        <v>73.508584931506903</v>
      </c>
      <c r="AN104" s="258">
        <v>73.364730136986296</v>
      </c>
      <c r="AO104" s="258">
        <v>72.884636338797804</v>
      </c>
      <c r="AP104" s="258">
        <v>82.530840438356194</v>
      </c>
      <c r="AQ104" s="258">
        <v>85.974942958904094</v>
      </c>
      <c r="AR104" s="258">
        <v>91.311572219178103</v>
      </c>
      <c r="AS104" s="258">
        <v>82.761411420765</v>
      </c>
      <c r="AT104" s="258">
        <v>87.223328164383602</v>
      </c>
      <c r="AU104" s="258">
        <v>87.025491897260295</v>
      </c>
      <c r="AV104" s="258">
        <v>91.688604086027397</v>
      </c>
      <c r="AW104" s="258">
        <v>95.387685248907104</v>
      </c>
      <c r="AX104" s="258">
        <v>82.0337437331507</v>
      </c>
      <c r="AY104" s="258">
        <v>91.520717427397301</v>
      </c>
      <c r="AZ104" s="258">
        <v>89.562138767123301</v>
      </c>
      <c r="BA104" s="258">
        <v>105.17680966761</v>
      </c>
      <c r="BB104" s="258">
        <v>113.624056883512</v>
      </c>
      <c r="BC104" s="258">
        <v>114.049100999825</v>
      </c>
      <c r="BD104" s="258">
        <v>122.615739237727</v>
      </c>
      <c r="BE104" s="259">
        <v>103.544796348524</v>
      </c>
      <c r="BF104" s="260">
        <v>-0.155534216143562</v>
      </c>
      <c r="BG104" s="260">
        <v>3.4644984165746302E-2</v>
      </c>
      <c r="BH104" s="260">
        <v>1.1368783195791999E-3</v>
      </c>
    </row>
    <row r="105" spans="1:60">
      <c r="A105" s="200" t="s">
        <v>348</v>
      </c>
      <c r="B105" s="258">
        <v>43.855726027397303</v>
      </c>
      <c r="C105" s="258">
        <v>51.777698630137003</v>
      </c>
      <c r="D105" s="258">
        <v>61.3709589041096</v>
      </c>
      <c r="E105" s="258">
        <v>72.863715846994495</v>
      </c>
      <c r="F105" s="258">
        <v>87.341150684931506</v>
      </c>
      <c r="G105" s="258">
        <v>104.72898630137</v>
      </c>
      <c r="H105" s="258">
        <v>145.15742465753399</v>
      </c>
      <c r="I105" s="258">
        <v>156.19576502732201</v>
      </c>
      <c r="J105" s="258">
        <v>199.92827397260299</v>
      </c>
      <c r="K105" s="258">
        <v>179.72561643835601</v>
      </c>
      <c r="L105" s="258">
        <v>208.84180821917801</v>
      </c>
      <c r="M105" s="258">
        <v>268.44852459016403</v>
      </c>
      <c r="N105" s="258">
        <v>298.298273972603</v>
      </c>
      <c r="O105" s="258">
        <v>348.83487671232899</v>
      </c>
      <c r="P105" s="258">
        <v>352.14986301369902</v>
      </c>
      <c r="Q105" s="258">
        <v>364.289098360656</v>
      </c>
      <c r="R105" s="258">
        <v>323.84167123287699</v>
      </c>
      <c r="S105" s="258">
        <v>370.135131197769</v>
      </c>
      <c r="T105" s="258">
        <v>385.176685807034</v>
      </c>
      <c r="U105" s="258">
        <v>366.78919858297002</v>
      </c>
      <c r="V105" s="258">
        <v>367.04957891585201</v>
      </c>
      <c r="W105" s="258">
        <v>404.36714856734801</v>
      </c>
      <c r="X105" s="258">
        <v>425.89936281637</v>
      </c>
      <c r="Y105" s="258">
        <v>487.94681979366402</v>
      </c>
      <c r="Z105" s="258">
        <v>544.91211938188201</v>
      </c>
      <c r="AA105" s="258">
        <v>565.04821225224396</v>
      </c>
      <c r="AB105" s="258">
        <v>594.21846283823095</v>
      </c>
      <c r="AC105" s="258">
        <v>612.01296464498796</v>
      </c>
      <c r="AD105" s="258">
        <v>657.94083405721403</v>
      </c>
      <c r="AE105" s="258">
        <v>692.51334134662704</v>
      </c>
      <c r="AF105" s="258">
        <v>755.61309649002703</v>
      </c>
      <c r="AG105" s="258">
        <v>757.47009801697698</v>
      </c>
      <c r="AH105" s="258">
        <v>778.84161019186797</v>
      </c>
      <c r="AI105" s="258">
        <v>818.29668983153704</v>
      </c>
      <c r="AJ105" s="258">
        <v>875.82803523795701</v>
      </c>
      <c r="AK105" s="258">
        <v>895.60367494544198</v>
      </c>
      <c r="AL105" s="258">
        <v>945.76274545404203</v>
      </c>
      <c r="AM105" s="258">
        <v>960.54570221364395</v>
      </c>
      <c r="AN105" s="258">
        <v>997.55770431767405</v>
      </c>
      <c r="AO105" s="258">
        <v>1045.55457141948</v>
      </c>
      <c r="AP105" s="258">
        <v>1050.79519599227</v>
      </c>
      <c r="AQ105" s="258">
        <v>1051.4010679717701</v>
      </c>
      <c r="AR105" s="258">
        <v>1102.6496032564401</v>
      </c>
      <c r="AS105" s="258">
        <v>1040.85751869622</v>
      </c>
      <c r="AT105" s="258">
        <v>1035.1183766664501</v>
      </c>
      <c r="AU105" s="258">
        <v>1077.02525166757</v>
      </c>
      <c r="AV105" s="258">
        <v>995.41681053441403</v>
      </c>
      <c r="AW105" s="258">
        <v>987.82922452119499</v>
      </c>
      <c r="AX105" s="258">
        <v>1023.83902835221</v>
      </c>
      <c r="AY105" s="258">
        <v>1053.46413154376</v>
      </c>
      <c r="AZ105" s="258">
        <v>1077.64466979091</v>
      </c>
      <c r="BA105" s="258">
        <v>1083.3974247502699</v>
      </c>
      <c r="BB105" s="258">
        <v>1068.1943793835801</v>
      </c>
      <c r="BC105" s="258">
        <v>1075.13569578138</v>
      </c>
      <c r="BD105" s="258">
        <v>1022.37738888833</v>
      </c>
      <c r="BE105" s="259">
        <v>973.85597754283901</v>
      </c>
      <c r="BF105" s="260">
        <v>-4.7459394028899198E-2</v>
      </c>
      <c r="BG105" s="260">
        <v>-1.2377438714808999E-3</v>
      </c>
      <c r="BH105" s="260">
        <v>1.0692529091799701E-2</v>
      </c>
    </row>
    <row r="106" spans="1:60">
      <c r="A106" s="200" t="s">
        <v>349</v>
      </c>
      <c r="B106" s="258">
        <v>47.561397260273999</v>
      </c>
      <c r="C106" s="258">
        <v>55.992794520547903</v>
      </c>
      <c r="D106" s="258">
        <v>61.973424657534302</v>
      </c>
      <c r="E106" s="258">
        <v>81.13</v>
      </c>
      <c r="F106" s="258">
        <v>87.969643835616395</v>
      </c>
      <c r="G106" s="258">
        <v>102.808876712329</v>
      </c>
      <c r="H106" s="258">
        <v>114.386575342466</v>
      </c>
      <c r="I106" s="258">
        <v>142.74781420765001</v>
      </c>
      <c r="J106" s="258">
        <v>151.42624657534199</v>
      </c>
      <c r="K106" s="258">
        <v>153.652931506849</v>
      </c>
      <c r="L106" s="258">
        <v>167.899808219178</v>
      </c>
      <c r="M106" s="258">
        <v>175.970573770492</v>
      </c>
      <c r="N106" s="258">
        <v>197.95082191780801</v>
      </c>
      <c r="O106" s="258">
        <v>221.278191780822</v>
      </c>
      <c r="P106" s="258">
        <v>225.111698630137</v>
      </c>
      <c r="Q106" s="258">
        <v>232.50806010929</v>
      </c>
      <c r="R106" s="258">
        <v>223.64967123287701</v>
      </c>
      <c r="S106" s="258">
        <v>205.84895890410999</v>
      </c>
      <c r="T106" s="258">
        <v>231.31402739725999</v>
      </c>
      <c r="U106" s="258">
        <v>241.305901639344</v>
      </c>
      <c r="V106" s="258">
        <v>231.557917808219</v>
      </c>
      <c r="W106" s="258">
        <v>240.926023561644</v>
      </c>
      <c r="X106" s="258">
        <v>263.96514301369899</v>
      </c>
      <c r="Y106" s="258">
        <v>297.76606284153002</v>
      </c>
      <c r="Z106" s="258">
        <v>349.944316712329</v>
      </c>
      <c r="AA106" s="258">
        <v>423.96181205479502</v>
      </c>
      <c r="AB106" s="258">
        <v>452.19433150684898</v>
      </c>
      <c r="AC106" s="258">
        <v>507.66603730818201</v>
      </c>
      <c r="AD106" s="258">
        <v>590.03064684931496</v>
      </c>
      <c r="AE106" s="258">
        <v>655.47221808219194</v>
      </c>
      <c r="AF106" s="258">
        <v>712.69774821917804</v>
      </c>
      <c r="AG106" s="258">
        <v>792.131038348679</v>
      </c>
      <c r="AH106" s="258">
        <v>805.25516356164405</v>
      </c>
      <c r="AI106" s="258">
        <v>741.65954164383595</v>
      </c>
      <c r="AJ106" s="258">
        <v>794.71422821917804</v>
      </c>
      <c r="AK106" s="258">
        <v>744.48123857411304</v>
      </c>
      <c r="AL106" s="258">
        <v>740.410643261573</v>
      </c>
      <c r="AM106" s="258">
        <v>826.04217246310998</v>
      </c>
      <c r="AN106" s="258">
        <v>916.27645250743205</v>
      </c>
      <c r="AO106" s="258">
        <v>1001.45832614975</v>
      </c>
      <c r="AP106" s="258">
        <v>1020.27782288043</v>
      </c>
      <c r="AQ106" s="258">
        <v>1011.2541768486</v>
      </c>
      <c r="AR106" s="258">
        <v>1031.16720211696</v>
      </c>
      <c r="AS106" s="258">
        <v>1018.49835907278</v>
      </c>
      <c r="AT106" s="258">
        <v>1077.6960006135801</v>
      </c>
      <c r="AU106" s="258">
        <v>1123.3032981818901</v>
      </c>
      <c r="AV106" s="258">
        <v>1185.53716585753</v>
      </c>
      <c r="AW106" s="258">
        <v>1248.62586062886</v>
      </c>
      <c r="AX106" s="258">
        <v>1300.2566022618</v>
      </c>
      <c r="AY106" s="258">
        <v>1310.31531651617</v>
      </c>
      <c r="AZ106" s="258">
        <v>1355.9881867229501</v>
      </c>
      <c r="BA106" s="258">
        <v>1391.6571505234899</v>
      </c>
      <c r="BB106" s="258">
        <v>1438.96992108575</v>
      </c>
      <c r="BC106" s="258">
        <v>1452.93948875555</v>
      </c>
      <c r="BD106" s="258">
        <v>1463.5469277418499</v>
      </c>
      <c r="BE106" s="259">
        <v>1329.11290440055</v>
      </c>
      <c r="BF106" s="260">
        <v>-9.1854945538863003E-2</v>
      </c>
      <c r="BG106" s="260">
        <v>3.10768548552234E-2</v>
      </c>
      <c r="BH106" s="260">
        <v>1.45931007503254E-2</v>
      </c>
    </row>
    <row r="107" spans="1:60">
      <c r="A107" s="200" t="s">
        <v>350</v>
      </c>
      <c r="B107" s="258">
        <v>31.3472527826384</v>
      </c>
      <c r="C107" s="258">
        <v>68.509536491827404</v>
      </c>
      <c r="D107" s="258">
        <v>100.338165998775</v>
      </c>
      <c r="E107" s="258">
        <v>102.08027629303101</v>
      </c>
      <c r="F107" s="258">
        <v>123.713820100855</v>
      </c>
      <c r="G107" s="258">
        <v>128.258016450627</v>
      </c>
      <c r="H107" s="258">
        <v>108.50231535825399</v>
      </c>
      <c r="I107" s="258">
        <v>111.71932763794599</v>
      </c>
      <c r="J107" s="258">
        <v>109.934923193895</v>
      </c>
      <c r="K107" s="258">
        <v>67.510698255448801</v>
      </c>
      <c r="L107" s="258">
        <v>64.568266352026299</v>
      </c>
      <c r="M107" s="258">
        <v>16.7972807201044</v>
      </c>
      <c r="N107" s="258">
        <v>16.3390098458745</v>
      </c>
      <c r="O107" s="258">
        <v>19.734791984594501</v>
      </c>
      <c r="P107" s="258">
        <v>22.860008867542501</v>
      </c>
      <c r="Q107" s="258">
        <v>40.101270499189098</v>
      </c>
      <c r="R107" s="258">
        <v>34.888210491118897</v>
      </c>
      <c r="S107" s="258">
        <v>35.527222734653698</v>
      </c>
      <c r="T107" s="258">
        <v>40.4975571515496</v>
      </c>
      <c r="U107" s="258">
        <v>39.444892270120803</v>
      </c>
      <c r="V107" s="258">
        <v>40.266043831374297</v>
      </c>
      <c r="W107" s="258">
        <v>44.578374380056999</v>
      </c>
      <c r="X107" s="258">
        <v>52.058153018308502</v>
      </c>
      <c r="Y107" s="258">
        <v>54.576374502483603</v>
      </c>
      <c r="Z107" s="258">
        <v>50.648395199055898</v>
      </c>
      <c r="AA107" s="258">
        <v>59.956494998546297</v>
      </c>
      <c r="AB107" s="258">
        <v>58.208580351155597</v>
      </c>
      <c r="AC107" s="258">
        <v>63.480027322404403</v>
      </c>
      <c r="AD107" s="258">
        <v>80.412602739725997</v>
      </c>
      <c r="AE107" s="258">
        <v>89.574794520547997</v>
      </c>
      <c r="AF107" s="258">
        <v>98.851726027397305</v>
      </c>
      <c r="AG107" s="258">
        <v>114.229508196721</v>
      </c>
      <c r="AH107" s="258">
        <v>130.95178082191799</v>
      </c>
      <c r="AI107" s="258">
        <v>143.477260273973</v>
      </c>
      <c r="AJ107" s="258">
        <v>158.11627397260301</v>
      </c>
      <c r="AK107" s="258">
        <v>170.60729508196701</v>
      </c>
      <c r="AL107" s="258">
        <v>185.71676712328801</v>
      </c>
      <c r="AM107" s="258">
        <v>205.00717808219201</v>
      </c>
      <c r="AN107" s="258">
        <v>219.97320608219201</v>
      </c>
      <c r="AO107" s="258">
        <v>262.76163730704502</v>
      </c>
      <c r="AP107" s="258">
        <v>257.56395912328799</v>
      </c>
      <c r="AQ107" s="258">
        <v>253.87647441095899</v>
      </c>
      <c r="AR107" s="258">
        <v>283.202368986301</v>
      </c>
      <c r="AS107" s="258">
        <v>299.76029642076497</v>
      </c>
      <c r="AT107" s="258">
        <v>305.25608613698603</v>
      </c>
      <c r="AU107" s="258">
        <v>332.29161643835602</v>
      </c>
      <c r="AV107" s="258">
        <v>361.382301369863</v>
      </c>
      <c r="AW107" s="258">
        <v>371.04926260281098</v>
      </c>
      <c r="AX107" s="258">
        <v>380.05742179854599</v>
      </c>
      <c r="AY107" s="258">
        <v>391.32719126394699</v>
      </c>
      <c r="AZ107" s="258">
        <v>437.30401867970198</v>
      </c>
      <c r="BA107" s="258">
        <v>466.251029389162</v>
      </c>
      <c r="BB107" s="258">
        <v>491.59610167309899</v>
      </c>
      <c r="BC107" s="258">
        <v>524.98071653857903</v>
      </c>
      <c r="BD107" s="258">
        <v>557.06635157651704</v>
      </c>
      <c r="BE107" s="259">
        <v>490.67169881697998</v>
      </c>
      <c r="BF107" s="260">
        <v>-0.11918625594893199</v>
      </c>
      <c r="BG107" s="260">
        <v>6.1999370951682599E-2</v>
      </c>
      <c r="BH107" s="260">
        <v>5.3873689078347596E-3</v>
      </c>
    </row>
    <row r="108" spans="1:60">
      <c r="A108" s="200" t="s">
        <v>351</v>
      </c>
      <c r="B108" s="258">
        <v>67.590357599009593</v>
      </c>
      <c r="C108" s="258">
        <v>71.148112286489905</v>
      </c>
      <c r="D108" s="258">
        <v>75.673733305685801</v>
      </c>
      <c r="E108" s="258">
        <v>79.659205347980603</v>
      </c>
      <c r="F108" s="258">
        <v>83.699282350712807</v>
      </c>
      <c r="G108" s="258">
        <v>87.531912221915306</v>
      </c>
      <c r="H108" s="258">
        <v>89.937475156753393</v>
      </c>
      <c r="I108" s="258">
        <v>100.09139276465</v>
      </c>
      <c r="J108" s="258">
        <v>99.581217864460996</v>
      </c>
      <c r="K108" s="258">
        <v>108.980548797286</v>
      </c>
      <c r="L108" s="258">
        <v>107.888399005274</v>
      </c>
      <c r="M108" s="258">
        <v>112.834742927777</v>
      </c>
      <c r="N108" s="258">
        <v>116.893181604676</v>
      </c>
      <c r="O108" s="258">
        <v>133.26195924708301</v>
      </c>
      <c r="P108" s="258">
        <v>145.97132526220801</v>
      </c>
      <c r="Q108" s="258">
        <v>161.73003109894501</v>
      </c>
      <c r="R108" s="258">
        <v>166.59137365173001</v>
      </c>
      <c r="S108" s="258">
        <v>162.678440254783</v>
      </c>
      <c r="T108" s="258">
        <v>165.97606260830401</v>
      </c>
      <c r="U108" s="258">
        <v>158.17625339647</v>
      </c>
      <c r="V108" s="258">
        <v>164.602904579447</v>
      </c>
      <c r="W108" s="258">
        <v>171.187705797316</v>
      </c>
      <c r="X108" s="258">
        <v>165.22408211019101</v>
      </c>
      <c r="Y108" s="258">
        <v>165.558101235045</v>
      </c>
      <c r="Z108" s="258">
        <v>165.202818566932</v>
      </c>
      <c r="AA108" s="258">
        <v>177.80935584565401</v>
      </c>
      <c r="AB108" s="258">
        <v>164.11482528450799</v>
      </c>
      <c r="AC108" s="258">
        <v>153.673257918464</v>
      </c>
      <c r="AD108" s="258">
        <v>160.912947334308</v>
      </c>
      <c r="AE108" s="258">
        <v>160.38589743010201</v>
      </c>
      <c r="AF108" s="258">
        <v>170.75599162065501</v>
      </c>
      <c r="AG108" s="258">
        <v>181.481903152397</v>
      </c>
      <c r="AH108" s="258">
        <v>185.32136576654199</v>
      </c>
      <c r="AI108" s="258">
        <v>195.32290527450701</v>
      </c>
      <c r="AJ108" s="258">
        <v>186.99470718829099</v>
      </c>
      <c r="AK108" s="258">
        <v>198.72810606373699</v>
      </c>
      <c r="AL108" s="258">
        <v>206.02655529683099</v>
      </c>
      <c r="AM108" s="258">
        <v>215.335526577667</v>
      </c>
      <c r="AN108" s="258">
        <v>228.52063745442501</v>
      </c>
      <c r="AO108" s="258">
        <v>227.866616716371</v>
      </c>
      <c r="AP108" s="258">
        <v>223.188592930575</v>
      </c>
      <c r="AQ108" s="258">
        <v>232.53927524980099</v>
      </c>
      <c r="AR108" s="258">
        <v>251.25007405602</v>
      </c>
      <c r="AS108" s="258">
        <v>244.54005139056</v>
      </c>
      <c r="AT108" s="258">
        <v>265.375982717483</v>
      </c>
      <c r="AU108" s="258">
        <v>309.65835271784101</v>
      </c>
      <c r="AV108" s="258">
        <v>320.28006913891699</v>
      </c>
      <c r="AW108" s="258">
        <v>331.36601785539602</v>
      </c>
      <c r="AX108" s="258">
        <v>349.15760323537199</v>
      </c>
      <c r="AY108" s="258">
        <v>373.58334786273701</v>
      </c>
      <c r="AZ108" s="258">
        <v>423.73452038734501</v>
      </c>
      <c r="BA108" s="258">
        <v>425.60838810245298</v>
      </c>
      <c r="BB108" s="258">
        <v>437.51175414335103</v>
      </c>
      <c r="BC108" s="258">
        <v>463.93479808421699</v>
      </c>
      <c r="BD108" s="258">
        <v>479.16493311362098</v>
      </c>
      <c r="BE108" s="259">
        <v>471.63677520494701</v>
      </c>
      <c r="BF108" s="260">
        <v>-1.57109950842097E-2</v>
      </c>
      <c r="BG108" s="260">
        <v>6.0870422326382699E-2</v>
      </c>
      <c r="BH108" s="260">
        <v>5.1783734514476796E-3</v>
      </c>
    </row>
    <row r="109" spans="1:60">
      <c r="A109" s="209" t="s">
        <v>352</v>
      </c>
      <c r="B109" s="261">
        <v>3243.5215626952599</v>
      </c>
      <c r="C109" s="261">
        <v>3701.3219106225501</v>
      </c>
      <c r="D109" s="261">
        <v>4308.7504148669104</v>
      </c>
      <c r="E109" s="261">
        <v>4910.90934978325</v>
      </c>
      <c r="F109" s="261">
        <v>5723.9827785840798</v>
      </c>
      <c r="G109" s="261">
        <v>6654.5699687938504</v>
      </c>
      <c r="H109" s="261">
        <v>7402.3616127067899</v>
      </c>
      <c r="I109" s="261">
        <v>7949.38796329877</v>
      </c>
      <c r="J109" s="261">
        <v>9067.8277142090392</v>
      </c>
      <c r="K109" s="261">
        <v>9005.7937431309801</v>
      </c>
      <c r="L109" s="261">
        <v>8974.2985006648996</v>
      </c>
      <c r="M109" s="261">
        <v>9525.9911152146997</v>
      </c>
      <c r="N109" s="261">
        <v>10045.799564761001</v>
      </c>
      <c r="O109" s="261">
        <v>10876.5865169434</v>
      </c>
      <c r="P109" s="261">
        <v>11167.892393248299</v>
      </c>
      <c r="Q109" s="261">
        <v>10564.045269722399</v>
      </c>
      <c r="R109" s="261">
        <v>10324.0505227747</v>
      </c>
      <c r="S109" s="261">
        <v>10088.6182904488</v>
      </c>
      <c r="T109" s="261">
        <v>10209.1349154131</v>
      </c>
      <c r="U109" s="261">
        <v>10538.115911404901</v>
      </c>
      <c r="V109" s="261">
        <v>10549.489899878299</v>
      </c>
      <c r="W109" s="261">
        <v>10954.2826025267</v>
      </c>
      <c r="X109" s="261">
        <v>11305.5693269195</v>
      </c>
      <c r="Y109" s="261">
        <v>12241.8062639252</v>
      </c>
      <c r="Z109" s="261">
        <v>13051.5008559784</v>
      </c>
      <c r="AA109" s="261">
        <v>13830.3138015435</v>
      </c>
      <c r="AB109" s="261">
        <v>14418.5529758176</v>
      </c>
      <c r="AC109" s="261">
        <v>15364.732507631101</v>
      </c>
      <c r="AD109" s="261">
        <v>16102.382514094401</v>
      </c>
      <c r="AE109" s="261">
        <v>17045.3905420755</v>
      </c>
      <c r="AF109" s="261">
        <v>18303.7022964362</v>
      </c>
      <c r="AG109" s="261">
        <v>19183.342618070499</v>
      </c>
      <c r="AH109" s="261">
        <v>20192.347968441602</v>
      </c>
      <c r="AI109" s="261">
        <v>19743.386059913701</v>
      </c>
      <c r="AJ109" s="261">
        <v>20659.3917777553</v>
      </c>
      <c r="AK109" s="261">
        <v>21195.3964930763</v>
      </c>
      <c r="AL109" s="261">
        <v>21434.8282049382</v>
      </c>
      <c r="AM109" s="261">
        <v>22145.194509795099</v>
      </c>
      <c r="AN109" s="261">
        <v>23043.772537668101</v>
      </c>
      <c r="AO109" s="261">
        <v>24370.110653477499</v>
      </c>
      <c r="AP109" s="261">
        <v>24518.5152996426</v>
      </c>
      <c r="AQ109" s="261">
        <v>25112.047845753299</v>
      </c>
      <c r="AR109" s="261">
        <v>25979.139183157298</v>
      </c>
      <c r="AS109" s="261">
        <v>25858.886030724501</v>
      </c>
      <c r="AT109" s="261">
        <v>26202.450724115501</v>
      </c>
      <c r="AU109" s="261">
        <v>27962.543324267699</v>
      </c>
      <c r="AV109" s="261">
        <v>28806.596491022301</v>
      </c>
      <c r="AW109" s="261">
        <v>29985.656102411402</v>
      </c>
      <c r="AX109" s="261">
        <v>30629.391980375502</v>
      </c>
      <c r="AY109" s="261">
        <v>31156.8302652249</v>
      </c>
      <c r="AZ109" s="261">
        <v>32556.601537426101</v>
      </c>
      <c r="BA109" s="261">
        <v>33794.518875047099</v>
      </c>
      <c r="BB109" s="261">
        <v>34948.165358909602</v>
      </c>
      <c r="BC109" s="261">
        <v>35651.876624317199</v>
      </c>
      <c r="BD109" s="261">
        <v>36094.379520532399</v>
      </c>
      <c r="BE109" s="261">
        <v>34003.052274507601</v>
      </c>
      <c r="BF109" s="262">
        <v>-5.7940523533175602E-2</v>
      </c>
      <c r="BG109" s="262">
        <v>3.2546851499442503E-2</v>
      </c>
      <c r="BH109" s="262">
        <v>0.37333921446219498</v>
      </c>
    </row>
    <row r="110" spans="1:60">
      <c r="B110" s="258"/>
      <c r="C110" s="258"/>
      <c r="D110" s="258"/>
      <c r="E110" s="258"/>
      <c r="F110" s="258"/>
      <c r="G110" s="258"/>
      <c r="H110" s="258"/>
      <c r="I110" s="258"/>
      <c r="J110" s="258"/>
      <c r="K110" s="258"/>
      <c r="L110" s="258"/>
      <c r="M110" s="258"/>
      <c r="N110" s="258"/>
      <c r="O110" s="258"/>
      <c r="P110" s="258"/>
      <c r="Q110" s="258"/>
      <c r="R110" s="258"/>
      <c r="S110" s="258"/>
      <c r="T110" s="258"/>
      <c r="U110" s="258"/>
      <c r="V110" s="258"/>
      <c r="W110" s="258"/>
      <c r="X110" s="258"/>
      <c r="Y110" s="258"/>
      <c r="Z110" s="258"/>
      <c r="AA110" s="258"/>
      <c r="AB110" s="258"/>
      <c r="AC110" s="258"/>
      <c r="AD110" s="258"/>
      <c r="AE110" s="258"/>
      <c r="AF110" s="258"/>
      <c r="AG110" s="258"/>
      <c r="AH110" s="258"/>
      <c r="AI110" s="258"/>
      <c r="AJ110" s="258"/>
      <c r="AK110" s="258"/>
      <c r="AL110" s="258"/>
      <c r="AM110" s="258"/>
      <c r="AN110" s="258"/>
      <c r="AO110" s="258"/>
      <c r="AP110" s="258"/>
      <c r="AQ110" s="258"/>
      <c r="AR110" s="258"/>
      <c r="AS110" s="258"/>
      <c r="AT110" s="258"/>
      <c r="AU110" s="258"/>
      <c r="AV110" s="258"/>
      <c r="AW110" s="258"/>
      <c r="AX110" s="258"/>
      <c r="AY110" s="258"/>
      <c r="AZ110" s="258"/>
      <c r="BA110" s="258"/>
      <c r="BB110" s="258"/>
      <c r="BC110" s="258"/>
      <c r="BD110" s="258"/>
      <c r="BE110" s="259"/>
      <c r="BF110" s="260"/>
      <c r="BG110" s="260"/>
      <c r="BH110" s="260"/>
    </row>
    <row r="111" spans="1:60">
      <c r="A111" s="220" t="s">
        <v>353</v>
      </c>
      <c r="B111" s="263">
        <v>30844.887915217601</v>
      </c>
      <c r="C111" s="263">
        <v>33175.098173040002</v>
      </c>
      <c r="D111" s="263">
        <v>35551.398900772103</v>
      </c>
      <c r="E111" s="263">
        <v>38463.629836922497</v>
      </c>
      <c r="F111" s="263">
        <v>41766.332334128398</v>
      </c>
      <c r="G111" s="263">
        <v>45359.779993033902</v>
      </c>
      <c r="H111" s="263">
        <v>47937.646413431503</v>
      </c>
      <c r="I111" s="263">
        <v>51477.826775676898</v>
      </c>
      <c r="J111" s="263">
        <v>55701.417190154403</v>
      </c>
      <c r="K111" s="263">
        <v>54947.452197081402</v>
      </c>
      <c r="L111" s="263">
        <v>54482.397215490397</v>
      </c>
      <c r="M111" s="263">
        <v>57789.797269047704</v>
      </c>
      <c r="N111" s="263">
        <v>60002.588601932803</v>
      </c>
      <c r="O111" s="263">
        <v>63124.6021042223</v>
      </c>
      <c r="P111" s="263">
        <v>64255.0691773648</v>
      </c>
      <c r="Q111" s="263">
        <v>61540.3259027698</v>
      </c>
      <c r="R111" s="263">
        <v>59722.119296172903</v>
      </c>
      <c r="S111" s="263">
        <v>58127.910828742599</v>
      </c>
      <c r="T111" s="263">
        <v>57931.528797643798</v>
      </c>
      <c r="U111" s="263">
        <v>59181.161369134497</v>
      </c>
      <c r="V111" s="263">
        <v>59576.791625094702</v>
      </c>
      <c r="W111" s="263">
        <v>61400.677176359997</v>
      </c>
      <c r="X111" s="263">
        <v>62732.1147287887</v>
      </c>
      <c r="Y111" s="263">
        <v>64694.625606487803</v>
      </c>
      <c r="Z111" s="263">
        <v>65942.471800462998</v>
      </c>
      <c r="AA111" s="263">
        <v>66637.528000282095</v>
      </c>
      <c r="AB111" s="263">
        <v>66788.500845928007</v>
      </c>
      <c r="AC111" s="263">
        <v>67736.320555705504</v>
      </c>
      <c r="AD111" s="263">
        <v>67688.136774981598</v>
      </c>
      <c r="AE111" s="263">
        <v>69339.636071751404</v>
      </c>
      <c r="AF111" s="263">
        <v>70657.456481041198</v>
      </c>
      <c r="AG111" s="263">
        <v>72070.766121457695</v>
      </c>
      <c r="AH111" s="263">
        <v>74265.771690687005</v>
      </c>
      <c r="AI111" s="263">
        <v>74554.483634725693</v>
      </c>
      <c r="AJ111" s="263">
        <v>76139.461611423394</v>
      </c>
      <c r="AK111" s="263">
        <v>76853.777357658299</v>
      </c>
      <c r="AL111" s="263">
        <v>77713.075263782797</v>
      </c>
      <c r="AM111" s="263">
        <v>78668.8553793014</v>
      </c>
      <c r="AN111" s="263">
        <v>80395.906120544896</v>
      </c>
      <c r="AO111" s="263">
        <v>83305.202260891703</v>
      </c>
      <c r="AP111" s="263">
        <v>84357.134369205698</v>
      </c>
      <c r="AQ111" s="263">
        <v>85462.804236833195</v>
      </c>
      <c r="AR111" s="263">
        <v>86945.008768662097</v>
      </c>
      <c r="AS111" s="263">
        <v>86223.107646021701</v>
      </c>
      <c r="AT111" s="263">
        <v>85285.891866442107</v>
      </c>
      <c r="AU111" s="263">
        <v>88392.257763931499</v>
      </c>
      <c r="AV111" s="263">
        <v>89413.747485732805</v>
      </c>
      <c r="AW111" s="263">
        <v>90531.770483732107</v>
      </c>
      <c r="AX111" s="263">
        <v>92054.520209448296</v>
      </c>
      <c r="AY111" s="263">
        <v>92868.297202064001</v>
      </c>
      <c r="AZ111" s="263">
        <v>95090.856820855304</v>
      </c>
      <c r="BA111" s="263">
        <v>96745.877433530099</v>
      </c>
      <c r="BB111" s="263">
        <v>98524.572392147107</v>
      </c>
      <c r="BC111" s="263">
        <v>99864.913150796405</v>
      </c>
      <c r="BD111" s="263">
        <v>100368.56084262799</v>
      </c>
      <c r="BE111" s="263">
        <v>91078.169550150007</v>
      </c>
      <c r="BF111" s="223">
        <v>-9.2562762826148601E-2</v>
      </c>
      <c r="BG111" s="223">
        <v>1.6417304158267101E-2</v>
      </c>
      <c r="BH111" s="223">
        <v>1</v>
      </c>
    </row>
    <row r="112" spans="1:60">
      <c r="A112" s="200" t="s">
        <v>354</v>
      </c>
      <c r="B112" s="258">
        <v>23211.2396419623</v>
      </c>
      <c r="C112" s="258">
        <v>24949.723307874501</v>
      </c>
      <c r="D112" s="258">
        <v>26768.8821990611</v>
      </c>
      <c r="E112" s="258">
        <v>29070.335625159401</v>
      </c>
      <c r="F112" s="258">
        <v>31668.980148013699</v>
      </c>
      <c r="G112" s="258">
        <v>34281.3557160989</v>
      </c>
      <c r="H112" s="258">
        <v>35949.1625547105</v>
      </c>
      <c r="I112" s="258">
        <v>38489.978443391599</v>
      </c>
      <c r="J112" s="258">
        <v>41477.117309348701</v>
      </c>
      <c r="K112" s="258">
        <v>39814.87932996</v>
      </c>
      <c r="L112" s="258">
        <v>38750.419520853196</v>
      </c>
      <c r="M112" s="258">
        <v>41143.344414972897</v>
      </c>
      <c r="N112" s="258">
        <v>42294.087335532102</v>
      </c>
      <c r="O112" s="258">
        <v>44234.452996353</v>
      </c>
      <c r="P112" s="258">
        <v>44540.689472150902</v>
      </c>
      <c r="Q112" s="258">
        <v>41461.022379660899</v>
      </c>
      <c r="R112" s="258">
        <v>39373.085708913299</v>
      </c>
      <c r="S112" s="258">
        <v>37550.326486274302</v>
      </c>
      <c r="T112" s="258">
        <v>37096.553075074</v>
      </c>
      <c r="U112" s="258">
        <v>38009.865931851302</v>
      </c>
      <c r="V112" s="258">
        <v>38246.398307643198</v>
      </c>
      <c r="W112" s="258">
        <v>39442.627073441901</v>
      </c>
      <c r="X112" s="258">
        <v>40072.0976035001</v>
      </c>
      <c r="Y112" s="258">
        <v>41431.549394091599</v>
      </c>
      <c r="Z112" s="258">
        <v>42049.8946385936</v>
      </c>
      <c r="AA112" s="258">
        <v>42233.837179326503</v>
      </c>
      <c r="AB112" s="258">
        <v>42393.279274469198</v>
      </c>
      <c r="AC112" s="258">
        <v>43354.494040204903</v>
      </c>
      <c r="AD112" s="258">
        <v>43646.176700525</v>
      </c>
      <c r="AE112" s="258">
        <v>44884.6311565094</v>
      </c>
      <c r="AF112" s="258">
        <v>45689.204564020903</v>
      </c>
      <c r="AG112" s="258">
        <v>46869.546533111403</v>
      </c>
      <c r="AH112" s="258">
        <v>47650.791523258697</v>
      </c>
      <c r="AI112" s="258">
        <v>47835.639785053703</v>
      </c>
      <c r="AJ112" s="258">
        <v>48695.755193060701</v>
      </c>
      <c r="AK112" s="258">
        <v>48637.6834725468</v>
      </c>
      <c r="AL112" s="258">
        <v>48637.456348765401</v>
      </c>
      <c r="AM112" s="258">
        <v>48730.211399912398</v>
      </c>
      <c r="AN112" s="258">
        <v>49326.681092477898</v>
      </c>
      <c r="AO112" s="258">
        <v>50111.635928475102</v>
      </c>
      <c r="AP112" s="258">
        <v>50301.357935924898</v>
      </c>
      <c r="AQ112" s="258">
        <v>50133.335986261503</v>
      </c>
      <c r="AR112" s="258">
        <v>50020.618551690903</v>
      </c>
      <c r="AS112" s="258">
        <v>48306.052845069396</v>
      </c>
      <c r="AT112" s="258">
        <v>46346.551131112799</v>
      </c>
      <c r="AU112" s="258">
        <v>46916.196896585301</v>
      </c>
      <c r="AV112" s="258">
        <v>46385.752522676397</v>
      </c>
      <c r="AW112" s="258">
        <v>45974.805959520898</v>
      </c>
      <c r="AX112" s="258">
        <v>46036.843973643598</v>
      </c>
      <c r="AY112" s="258">
        <v>45658.474757021497</v>
      </c>
      <c r="AZ112" s="258">
        <v>46407.733763458898</v>
      </c>
      <c r="BA112" s="258">
        <v>46947.321006575898</v>
      </c>
      <c r="BB112" s="258">
        <v>47476.585837806</v>
      </c>
      <c r="BC112" s="258">
        <v>47964.276444392599</v>
      </c>
      <c r="BD112" s="258">
        <v>47667.537921907802</v>
      </c>
      <c r="BE112" s="259">
        <v>41760.500257160798</v>
      </c>
      <c r="BF112" s="260">
        <v>-0.123921602043393</v>
      </c>
      <c r="BG112" s="260">
        <v>2.8143267546190099E-3</v>
      </c>
      <c r="BH112" s="260">
        <v>0.4585127310246</v>
      </c>
    </row>
    <row r="113" spans="1:60">
      <c r="A113" s="200" t="s">
        <v>355</v>
      </c>
      <c r="B113" s="258">
        <v>7633.6482732553404</v>
      </c>
      <c r="C113" s="258">
        <v>8225.3748651654205</v>
      </c>
      <c r="D113" s="258">
        <v>8782.5167017110907</v>
      </c>
      <c r="E113" s="258">
        <v>9393.2942117630992</v>
      </c>
      <c r="F113" s="258">
        <v>10097.3521861147</v>
      </c>
      <c r="G113" s="258">
        <v>11078.4242769351</v>
      </c>
      <c r="H113" s="258">
        <v>11988.483858721</v>
      </c>
      <c r="I113" s="258">
        <v>12987.848332285301</v>
      </c>
      <c r="J113" s="258">
        <v>14224.2998808057</v>
      </c>
      <c r="K113" s="258">
        <v>15132.5728671214</v>
      </c>
      <c r="L113" s="258">
        <v>15731.9776946371</v>
      </c>
      <c r="M113" s="258">
        <v>16646.4528540748</v>
      </c>
      <c r="N113" s="258">
        <v>17708.501266400799</v>
      </c>
      <c r="O113" s="258">
        <v>18890.149107869202</v>
      </c>
      <c r="P113" s="258">
        <v>19714.379705213902</v>
      </c>
      <c r="Q113" s="258">
        <v>20079.3035231088</v>
      </c>
      <c r="R113" s="258">
        <v>20349.033587259601</v>
      </c>
      <c r="S113" s="258">
        <v>20577.584342468301</v>
      </c>
      <c r="T113" s="258">
        <v>20834.975722569801</v>
      </c>
      <c r="U113" s="258">
        <v>21171.295437283199</v>
      </c>
      <c r="V113" s="258">
        <v>21330.3933174515</v>
      </c>
      <c r="W113" s="258">
        <v>21958.0501029181</v>
      </c>
      <c r="X113" s="258">
        <v>22660.017125288701</v>
      </c>
      <c r="Y113" s="258">
        <v>23263.076212396201</v>
      </c>
      <c r="Z113" s="258">
        <v>23892.577161869402</v>
      </c>
      <c r="AA113" s="258">
        <v>24403.6908209555</v>
      </c>
      <c r="AB113" s="258">
        <v>24395.2215714587</v>
      </c>
      <c r="AC113" s="258">
        <v>24381.826515500601</v>
      </c>
      <c r="AD113" s="258">
        <v>24041.960074456601</v>
      </c>
      <c r="AE113" s="258">
        <v>24455.004915242102</v>
      </c>
      <c r="AF113" s="258">
        <v>24968.251917020301</v>
      </c>
      <c r="AG113" s="258">
        <v>25201.219588346299</v>
      </c>
      <c r="AH113" s="258">
        <v>26614.980167428301</v>
      </c>
      <c r="AI113" s="258">
        <v>26718.843849672001</v>
      </c>
      <c r="AJ113" s="258">
        <v>27443.706418362701</v>
      </c>
      <c r="AK113" s="258">
        <v>28216.093885111499</v>
      </c>
      <c r="AL113" s="258">
        <v>29075.618915017501</v>
      </c>
      <c r="AM113" s="258">
        <v>29938.6439793891</v>
      </c>
      <c r="AN113" s="258">
        <v>31069.225028067001</v>
      </c>
      <c r="AO113" s="258">
        <v>33193.5663324165</v>
      </c>
      <c r="AP113" s="258">
        <v>34055.7764332808</v>
      </c>
      <c r="AQ113" s="258">
        <v>35329.468250571699</v>
      </c>
      <c r="AR113" s="258">
        <v>36924.390216971202</v>
      </c>
      <c r="AS113" s="258">
        <v>37917.054800952203</v>
      </c>
      <c r="AT113" s="258">
        <v>38939.340735329301</v>
      </c>
      <c r="AU113" s="258">
        <v>41476.060867346197</v>
      </c>
      <c r="AV113" s="258">
        <v>43027.994963056401</v>
      </c>
      <c r="AW113" s="258">
        <v>44556.964524211297</v>
      </c>
      <c r="AX113" s="258">
        <v>46017.676235804698</v>
      </c>
      <c r="AY113" s="258">
        <v>47209.822445042497</v>
      </c>
      <c r="AZ113" s="258">
        <v>48683.123057396399</v>
      </c>
      <c r="BA113" s="258">
        <v>49798.556426954099</v>
      </c>
      <c r="BB113" s="258">
        <v>51047.9865543411</v>
      </c>
      <c r="BC113" s="258">
        <v>51900.636706403799</v>
      </c>
      <c r="BD113" s="258">
        <v>52701.022920720097</v>
      </c>
      <c r="BE113" s="259">
        <v>49317.6692929891</v>
      </c>
      <c r="BF113" s="260">
        <v>-6.4199012471176098E-2</v>
      </c>
      <c r="BG113" s="260">
        <v>3.0725558119037301E-2</v>
      </c>
      <c r="BH113" s="260">
        <v>0.54148726897539901</v>
      </c>
    </row>
    <row r="114" spans="1:60">
      <c r="A114" s="232" t="s">
        <v>356</v>
      </c>
      <c r="B114" s="264">
        <v>6333.1325658737796</v>
      </c>
      <c r="C114" s="264">
        <v>6992.88043436725</v>
      </c>
      <c r="D114" s="264">
        <v>7605.9686522252196</v>
      </c>
      <c r="E114" s="264">
        <v>8387.32555527357</v>
      </c>
      <c r="F114" s="264">
        <v>9452.6732097419808</v>
      </c>
      <c r="G114" s="264">
        <v>10565.105165412</v>
      </c>
      <c r="H114" s="264">
        <v>11151.0685662126</v>
      </c>
      <c r="I114" s="264">
        <v>11940.846905664201</v>
      </c>
      <c r="J114" s="264">
        <v>12901.0387501157</v>
      </c>
      <c r="K114" s="264">
        <v>12142.232509146001</v>
      </c>
      <c r="L114" s="264">
        <v>11901.1893031584</v>
      </c>
      <c r="M114" s="264">
        <v>12792.105643763</v>
      </c>
      <c r="N114" s="264">
        <v>12643.760032149699</v>
      </c>
      <c r="O114" s="264">
        <v>13449.543678080599</v>
      </c>
      <c r="P114" s="264">
        <v>13842.484604417299</v>
      </c>
      <c r="Q114" s="264">
        <v>13002.6580547553</v>
      </c>
      <c r="R114" s="264">
        <v>12176.3111455085</v>
      </c>
      <c r="S114" s="264">
        <v>11487.1494150862</v>
      </c>
      <c r="T114" s="264">
        <v>11208.3006754624</v>
      </c>
      <c r="U114" s="264">
        <v>10988.076912890199</v>
      </c>
      <c r="V114" s="264">
        <v>11444.139058057999</v>
      </c>
      <c r="W114" s="264">
        <v>11830.9817111024</v>
      </c>
      <c r="X114" s="264">
        <v>11887.9885571369</v>
      </c>
      <c r="Y114" s="264">
        <v>11926.213716734001</v>
      </c>
      <c r="Z114" s="264">
        <v>11950.516486152101</v>
      </c>
      <c r="AA114" s="264">
        <v>12253.525867357899</v>
      </c>
      <c r="AB114" s="264">
        <v>12269.373667235101</v>
      </c>
      <c r="AC114" s="264">
        <v>12302.617003449899</v>
      </c>
      <c r="AD114" s="264">
        <v>12129.4329474921</v>
      </c>
      <c r="AE114" s="264">
        <v>12203.409423900801</v>
      </c>
      <c r="AF114" s="264">
        <v>12487.214882922701</v>
      </c>
      <c r="AG114" s="264">
        <v>12695.74481771</v>
      </c>
      <c r="AH114" s="264">
        <v>12857.304582069</v>
      </c>
      <c r="AI114" s="264">
        <v>13212.0044085844</v>
      </c>
      <c r="AJ114" s="264">
        <v>13135.668113789199</v>
      </c>
      <c r="AK114" s="264">
        <v>12924.627358679199</v>
      </c>
      <c r="AL114" s="264">
        <v>13131.315568587301</v>
      </c>
      <c r="AM114" s="264">
        <v>13052.9268170499</v>
      </c>
      <c r="AN114" s="264">
        <v>13105.476584779601</v>
      </c>
      <c r="AO114" s="264">
        <v>13163.050625428699</v>
      </c>
      <c r="AP114" s="264">
        <v>13252.591919613</v>
      </c>
      <c r="AQ114" s="264">
        <v>13284.6788667483</v>
      </c>
      <c r="AR114" s="264">
        <v>13081.4610116887</v>
      </c>
      <c r="AS114" s="264">
        <v>12962.110178593</v>
      </c>
      <c r="AT114" s="264">
        <v>12320.770890686899</v>
      </c>
      <c r="AU114" s="264">
        <v>12281.6299379881</v>
      </c>
      <c r="AV114" s="264">
        <v>11935.116294015501</v>
      </c>
      <c r="AW114" s="264">
        <v>11482.875982265799</v>
      </c>
      <c r="AX114" s="264">
        <v>11243.2895951713</v>
      </c>
      <c r="AY114" s="264">
        <v>11056.9079645086</v>
      </c>
      <c r="AZ114" s="264">
        <v>11228.079185332699</v>
      </c>
      <c r="BA114" s="264">
        <v>11406.765145519301</v>
      </c>
      <c r="BB114" s="264">
        <v>11655.6482558148</v>
      </c>
      <c r="BC114" s="264">
        <v>11710.261954551799</v>
      </c>
      <c r="BD114" s="264">
        <v>11666.0857248846</v>
      </c>
      <c r="BE114" s="261">
        <v>10149.106020777101</v>
      </c>
      <c r="BF114" s="262">
        <v>-0.130033306790442</v>
      </c>
      <c r="BG114" s="262">
        <v>-5.4451761782849904E-3</v>
      </c>
      <c r="BH114" s="262">
        <v>0.11143291604239799</v>
      </c>
    </row>
    <row r="115" spans="1:60" ht="10" customHeight="1">
      <c r="B115" s="265"/>
      <c r="C115" s="265"/>
      <c r="D115" s="265"/>
      <c r="E115" s="265"/>
      <c r="F115" s="265"/>
      <c r="G115" s="265"/>
      <c r="H115" s="265"/>
      <c r="I115" s="265"/>
      <c r="J115" s="265"/>
      <c r="K115" s="265"/>
      <c r="L115" s="265"/>
      <c r="M115" s="265"/>
      <c r="N115" s="265"/>
      <c r="O115" s="265"/>
      <c r="P115" s="265"/>
      <c r="Q115" s="265"/>
      <c r="R115" s="265"/>
      <c r="S115" s="265"/>
      <c r="T115" s="265"/>
      <c r="U115" s="265"/>
      <c r="V115" s="265"/>
      <c r="W115" s="265"/>
      <c r="X115" s="265"/>
      <c r="Y115" s="265"/>
      <c r="Z115" s="265"/>
      <c r="AA115" s="265"/>
      <c r="AB115" s="265"/>
      <c r="AC115" s="265"/>
      <c r="AD115" s="265"/>
      <c r="AE115" s="265"/>
      <c r="AF115" s="265"/>
      <c r="AG115" s="265"/>
      <c r="AH115" s="265"/>
      <c r="AI115" s="265"/>
      <c r="AJ115" s="265"/>
      <c r="AK115" s="265"/>
      <c r="AL115" s="265"/>
      <c r="AM115" s="265"/>
      <c r="AN115" s="265"/>
      <c r="AO115" s="265"/>
      <c r="AP115" s="265"/>
      <c r="AQ115" s="265"/>
      <c r="AR115" s="265"/>
      <c r="AS115" s="265"/>
      <c r="AT115" s="266"/>
      <c r="AU115" s="267"/>
      <c r="AV115" s="267"/>
    </row>
    <row r="116" spans="1:60" ht="10" customHeight="1">
      <c r="A116" s="200" t="s">
        <v>357</v>
      </c>
      <c r="B116" s="265"/>
      <c r="C116" s="265"/>
      <c r="D116" s="265"/>
      <c r="E116" s="265"/>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c r="AB116" s="265"/>
      <c r="AC116" s="265"/>
      <c r="AD116" s="265"/>
      <c r="AE116" s="265"/>
      <c r="AF116" s="265"/>
      <c r="AG116" s="265"/>
      <c r="AH116" s="265"/>
      <c r="AI116" s="265"/>
      <c r="AJ116" s="265"/>
      <c r="AK116" s="265"/>
      <c r="AL116" s="265"/>
      <c r="AM116" s="265"/>
      <c r="AN116" s="265"/>
      <c r="AO116" s="265"/>
      <c r="AP116" s="265"/>
      <c r="AQ116" s="265"/>
      <c r="AR116" s="265"/>
      <c r="AS116" s="265"/>
      <c r="AT116" s="266"/>
      <c r="AU116" s="267"/>
      <c r="AV116" s="267"/>
    </row>
    <row r="117" spans="1:60" ht="11.15" customHeight="1">
      <c r="A117" s="197" t="s">
        <v>488</v>
      </c>
    </row>
    <row r="118" spans="1:60">
      <c r="A118" s="197" t="s">
        <v>489</v>
      </c>
    </row>
    <row r="119" spans="1:60" ht="11.15" customHeight="1">
      <c r="A119" s="197" t="s">
        <v>449</v>
      </c>
    </row>
    <row r="120" spans="1:60" ht="11.15" customHeight="1">
      <c r="A120" s="197" t="s">
        <v>363</v>
      </c>
    </row>
    <row r="121" spans="1:60" ht="11.5" customHeight="1">
      <c r="A121" s="200" t="s">
        <v>376</v>
      </c>
    </row>
    <row r="122" spans="1:60" ht="12.75" customHeight="1">
      <c r="A122" s="215" t="s">
        <v>490</v>
      </c>
    </row>
    <row r="123" spans="1:60" ht="12.75" customHeight="1">
      <c r="A123" s="200" t="s">
        <v>491</v>
      </c>
    </row>
    <row r="124" spans="1:60" ht="13.4" customHeight="1">
      <c r="A124" s="215" t="s">
        <v>492</v>
      </c>
    </row>
    <row r="125" spans="1:60">
      <c r="A125" s="268"/>
      <c r="G125" s="269"/>
      <c r="H125" s="269"/>
      <c r="I125" s="269"/>
      <c r="J125" s="269"/>
      <c r="K125" s="269"/>
      <c r="L125" s="269"/>
      <c r="M125" s="269"/>
      <c r="N125" s="269"/>
      <c r="O125" s="269"/>
      <c r="P125" s="269"/>
      <c r="Q125" s="270"/>
      <c r="R125" s="270"/>
      <c r="S125" s="270"/>
      <c r="T125" s="270"/>
      <c r="U125" s="270"/>
      <c r="V125" s="270"/>
      <c r="W125" s="270"/>
      <c r="X125" s="270"/>
      <c r="Y125" s="270"/>
      <c r="Z125" s="270"/>
      <c r="AA125" s="270"/>
      <c r="AB125" s="270"/>
      <c r="AC125" s="270"/>
      <c r="AD125" s="270"/>
      <c r="AE125" s="270"/>
      <c r="AF125" s="270"/>
      <c r="AG125" s="270"/>
      <c r="AH125" s="270"/>
      <c r="AI125" s="270"/>
      <c r="AJ125" s="270"/>
      <c r="AK125" s="270"/>
      <c r="AL125" s="270"/>
      <c r="AM125" s="270"/>
      <c r="AN125" s="270"/>
      <c r="AO125" s="270"/>
      <c r="AP125" s="270"/>
      <c r="AQ125" s="270"/>
    </row>
  </sheetData>
  <mergeCells count="1">
    <mergeCell ref="BF2:BG2"/>
  </mergeCells>
  <hyperlinks>
    <hyperlink ref="L1" location="Contents!A1" display="Contents" xr:uid="{00000000-0004-0000-1200-000000000000}"/>
    <hyperlink ref="BJ1" location="Contents!A1" display="Contents" xr:uid="{00000000-0004-0000-1200-000001000000}"/>
  </hyperlink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J125"/>
  <sheetViews>
    <sheetView showGridLines="0" showRowColHeaders="0" zoomScaleNormal="100" workbookViewId="0">
      <pane xSplit="1" ySplit="3" topLeftCell="AT112" activePane="bottomRight" state="frozen"/>
      <selection pane="topRight" activeCell="AT1" sqref="AT1"/>
      <selection pane="bottomLeft" activeCell="A112" sqref="A112"/>
      <selection pane="bottomRight" activeCell="BJ1" sqref="BJ1"/>
    </sheetView>
  </sheetViews>
  <sheetFormatPr defaultColWidth="11.5546875" defaultRowHeight="10.5"/>
  <cols>
    <col min="1" max="1" width="30.21875" style="200" customWidth="1"/>
    <col min="2" max="43" width="8.21875" style="200" customWidth="1"/>
    <col min="44" max="44" width="9.44140625" style="200" customWidth="1"/>
    <col min="45" max="45" width="9.21875" style="200" customWidth="1"/>
    <col min="46" max="46" width="9.44140625" style="200" customWidth="1"/>
    <col min="47" max="47" width="9.21875" style="200" customWidth="1"/>
    <col min="48" max="48" width="8.77734375" style="200" customWidth="1"/>
    <col min="49" max="49" width="9.44140625" style="200" customWidth="1"/>
    <col min="50" max="50" width="8.44140625" style="200" customWidth="1"/>
    <col min="51" max="52" width="9.44140625" style="200" customWidth="1"/>
    <col min="53" max="55" width="9.77734375" style="200" customWidth="1"/>
    <col min="56" max="56" width="9.6640625" style="200" customWidth="1"/>
    <col min="57" max="57" width="10.33203125" style="219" customWidth="1"/>
    <col min="58" max="59" width="11.44140625" style="200"/>
    <col min="60" max="60" width="8.21875" style="200" customWidth="1"/>
    <col min="61" max="1024" width="11.44140625" style="200"/>
  </cols>
  <sheetData>
    <row r="1" spans="1:62" ht="13">
      <c r="A1" s="198" t="s">
        <v>493</v>
      </c>
      <c r="L1" s="27" t="s">
        <v>88</v>
      </c>
      <c r="BH1" s="257"/>
      <c r="BJ1" s="27" t="s">
        <v>88</v>
      </c>
    </row>
    <row r="2" spans="1:62">
      <c r="BF2" s="8" t="s">
        <v>251</v>
      </c>
      <c r="BG2" s="8"/>
      <c r="BH2" s="257" t="s">
        <v>252</v>
      </c>
    </row>
    <row r="3" spans="1:62">
      <c r="A3" s="200" t="s">
        <v>472</v>
      </c>
      <c r="B3" s="200">
        <v>1965</v>
      </c>
      <c r="C3" s="200">
        <v>1966</v>
      </c>
      <c r="D3" s="200">
        <v>1967</v>
      </c>
      <c r="E3" s="200">
        <v>1968</v>
      </c>
      <c r="F3" s="200">
        <v>1969</v>
      </c>
      <c r="G3" s="200">
        <v>1970</v>
      </c>
      <c r="H3" s="200">
        <v>1971</v>
      </c>
      <c r="I3" s="200">
        <v>1972</v>
      </c>
      <c r="J3" s="200">
        <v>1973</v>
      </c>
      <c r="K3" s="200">
        <v>1974</v>
      </c>
      <c r="L3" s="200">
        <v>1975</v>
      </c>
      <c r="M3" s="200">
        <v>1976</v>
      </c>
      <c r="N3" s="200">
        <v>1977</v>
      </c>
      <c r="O3" s="200">
        <v>1978</v>
      </c>
      <c r="P3" s="200">
        <v>1979</v>
      </c>
      <c r="Q3" s="200">
        <v>1980</v>
      </c>
      <c r="R3" s="200">
        <v>1981</v>
      </c>
      <c r="S3" s="200">
        <v>1982</v>
      </c>
      <c r="T3" s="200">
        <v>1983</v>
      </c>
      <c r="U3" s="200">
        <v>1984</v>
      </c>
      <c r="V3" s="200">
        <v>1985</v>
      </c>
      <c r="W3" s="200">
        <v>1986</v>
      </c>
      <c r="X3" s="200">
        <v>1987</v>
      </c>
      <c r="Y3" s="200">
        <v>1988</v>
      </c>
      <c r="Z3" s="200">
        <v>1989</v>
      </c>
      <c r="AA3" s="200">
        <v>1990</v>
      </c>
      <c r="AB3" s="200">
        <v>1991</v>
      </c>
      <c r="AC3" s="200">
        <v>1992</v>
      </c>
      <c r="AD3" s="200">
        <v>1993</v>
      </c>
      <c r="AE3" s="200">
        <v>1994</v>
      </c>
      <c r="AF3" s="200">
        <v>1995</v>
      </c>
      <c r="AG3" s="200">
        <v>1996</v>
      </c>
      <c r="AH3" s="200">
        <v>1997</v>
      </c>
      <c r="AI3" s="200">
        <v>1998</v>
      </c>
      <c r="AJ3" s="200">
        <v>1999</v>
      </c>
      <c r="AK3" s="200">
        <v>2000</v>
      </c>
      <c r="AL3" s="200">
        <v>2001</v>
      </c>
      <c r="AM3" s="200">
        <v>2002</v>
      </c>
      <c r="AN3" s="200">
        <v>2003</v>
      </c>
      <c r="AO3" s="200">
        <v>2004</v>
      </c>
      <c r="AP3" s="200">
        <v>2005</v>
      </c>
      <c r="AQ3" s="200">
        <v>2006</v>
      </c>
      <c r="AR3" s="200">
        <v>2007</v>
      </c>
      <c r="AS3" s="200">
        <v>2008</v>
      </c>
      <c r="AT3" s="200">
        <v>2009</v>
      </c>
      <c r="AU3" s="200">
        <v>2010</v>
      </c>
      <c r="AV3" s="200">
        <v>2011</v>
      </c>
      <c r="AW3" s="197">
        <v>2012</v>
      </c>
      <c r="AX3" s="197">
        <v>2013</v>
      </c>
      <c r="AY3" s="197">
        <v>2014</v>
      </c>
      <c r="AZ3" s="197">
        <v>2015</v>
      </c>
      <c r="BA3" s="197">
        <v>2016</v>
      </c>
      <c r="BB3" s="197">
        <v>2017</v>
      </c>
      <c r="BC3" s="197">
        <v>2018</v>
      </c>
      <c r="BD3" s="197">
        <v>2019</v>
      </c>
      <c r="BE3" s="215">
        <v>2020</v>
      </c>
      <c r="BF3" s="257">
        <v>2020</v>
      </c>
      <c r="BG3" s="257" t="s">
        <v>254</v>
      </c>
      <c r="BH3" s="257">
        <v>2020</v>
      </c>
    </row>
    <row r="4" spans="1:62">
      <c r="B4" s="258"/>
      <c r="C4" s="258"/>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8"/>
      <c r="BD4" s="258"/>
      <c r="BE4" s="259"/>
      <c r="BF4" s="260"/>
      <c r="BG4" s="260"/>
      <c r="BH4" s="260"/>
    </row>
    <row r="5" spans="1:62">
      <c r="A5" s="200" t="s">
        <v>255</v>
      </c>
      <c r="B5" s="258">
        <v>1108.1163013698599</v>
      </c>
      <c r="C5" s="258">
        <v>1167.4687945205501</v>
      </c>
      <c r="D5" s="258">
        <v>1245.5570684931499</v>
      </c>
      <c r="E5" s="258">
        <v>1322.15734972678</v>
      </c>
      <c r="F5" s="258">
        <v>1380.19032876712</v>
      </c>
      <c r="G5" s="258">
        <v>1471.5797534246601</v>
      </c>
      <c r="H5" s="258">
        <v>1512.12824657534</v>
      </c>
      <c r="I5" s="258">
        <v>1588.90923497268</v>
      </c>
      <c r="J5" s="258">
        <v>1754.8856441852599</v>
      </c>
      <c r="K5" s="258">
        <v>1787.26186834751</v>
      </c>
      <c r="L5" s="258">
        <v>1775.00700956575</v>
      </c>
      <c r="M5" s="258">
        <v>1814.36845485401</v>
      </c>
      <c r="N5" s="258">
        <v>1835.7518269943801</v>
      </c>
      <c r="O5" s="258">
        <v>1904.8865397270499</v>
      </c>
      <c r="P5" s="258">
        <v>1985.7642254330699</v>
      </c>
      <c r="Q5" s="258">
        <v>1943.48650276442</v>
      </c>
      <c r="R5" s="258">
        <v>1875.59200747879</v>
      </c>
      <c r="S5" s="258">
        <v>1731.75020499681</v>
      </c>
      <c r="T5" s="258">
        <v>1648.75650842303</v>
      </c>
      <c r="U5" s="258">
        <v>1666.3767675991301</v>
      </c>
      <c r="V5" s="258">
        <v>1698.98570711917</v>
      </c>
      <c r="W5" s="258">
        <v>1756.0664482387999</v>
      </c>
      <c r="X5" s="258">
        <v>1811.1994773639001</v>
      </c>
      <c r="Y5" s="258">
        <v>1906.42188297806</v>
      </c>
      <c r="Z5" s="258">
        <v>1977.1051821926501</v>
      </c>
      <c r="AA5" s="258">
        <v>1754.77883604211</v>
      </c>
      <c r="AB5" s="258">
        <v>1677.29808675812</v>
      </c>
      <c r="AC5" s="258">
        <v>1720.9437090863701</v>
      </c>
      <c r="AD5" s="258">
        <v>1751.9790702473699</v>
      </c>
      <c r="AE5" s="258">
        <v>1793.05789341016</v>
      </c>
      <c r="AF5" s="258">
        <v>1898.8680150310099</v>
      </c>
      <c r="AG5" s="258">
        <v>1936.4832161366801</v>
      </c>
      <c r="AH5" s="258">
        <v>2002.6137043523099</v>
      </c>
      <c r="AI5" s="258">
        <v>2033.5749219628999</v>
      </c>
      <c r="AJ5" s="258">
        <v>2092.1387773789602</v>
      </c>
      <c r="AK5" s="258">
        <v>2062.6669232966101</v>
      </c>
      <c r="AL5" s="258">
        <v>2138.4936639759399</v>
      </c>
      <c r="AM5" s="258">
        <v>2231.63800653117</v>
      </c>
      <c r="AN5" s="258">
        <v>2301.7579860025598</v>
      </c>
      <c r="AO5" s="258">
        <v>2400.7051415589299</v>
      </c>
      <c r="AP5" s="258">
        <v>2342.3845227985298</v>
      </c>
      <c r="AQ5" s="258">
        <v>2373.4705224643399</v>
      </c>
      <c r="AR5" s="258">
        <v>2433.7036028647899</v>
      </c>
      <c r="AS5" s="258">
        <v>2338.6593562695898</v>
      </c>
      <c r="AT5" s="258">
        <v>2284.5819857953002</v>
      </c>
      <c r="AU5" s="258">
        <v>2385.61491642702</v>
      </c>
      <c r="AV5" s="258">
        <v>2399.9143177793499</v>
      </c>
      <c r="AW5" s="258">
        <v>2423.73539095766</v>
      </c>
      <c r="AX5" s="258">
        <v>2419.4982246887198</v>
      </c>
      <c r="AY5" s="258">
        <v>2418.76929366578</v>
      </c>
      <c r="AZ5" s="258">
        <v>2442.0036845009599</v>
      </c>
      <c r="BA5" s="258">
        <v>2452.0373493632501</v>
      </c>
      <c r="BB5" s="258">
        <v>2422.9988059339398</v>
      </c>
      <c r="BC5" s="258">
        <v>2500.8063496891</v>
      </c>
      <c r="BD5" s="258">
        <v>2536.7667313915699</v>
      </c>
      <c r="BE5" s="259">
        <v>2282.4788483786401</v>
      </c>
      <c r="BF5" s="260">
        <v>-0.100240940511481</v>
      </c>
      <c r="BG5" s="260">
        <v>1.0525735935041899E-2</v>
      </c>
      <c r="BH5" s="260">
        <v>2.5797321617239102E-2</v>
      </c>
    </row>
    <row r="6" spans="1:62">
      <c r="A6" s="200" t="s">
        <v>256</v>
      </c>
      <c r="B6" s="258">
        <v>315.87108772763003</v>
      </c>
      <c r="C6" s="258">
        <v>333.04848368185901</v>
      </c>
      <c r="D6" s="258">
        <v>357.305957108298</v>
      </c>
      <c r="E6" s="258">
        <v>386.14476235724601</v>
      </c>
      <c r="F6" s="258">
        <v>410.02190563825502</v>
      </c>
      <c r="G6" s="258">
        <v>440.735987236379</v>
      </c>
      <c r="H6" s="258">
        <v>467.28485151159902</v>
      </c>
      <c r="I6" s="258">
        <v>523.35316614271596</v>
      </c>
      <c r="J6" s="258">
        <v>564.17780545867402</v>
      </c>
      <c r="K6" s="258">
        <v>629.45706926490504</v>
      </c>
      <c r="L6" s="258">
        <v>690.24884432835199</v>
      </c>
      <c r="M6" s="258">
        <v>753.82705921531704</v>
      </c>
      <c r="N6" s="258">
        <v>780.15630006381798</v>
      </c>
      <c r="O6" s="258">
        <v>888.94844242271301</v>
      </c>
      <c r="P6" s="258">
        <v>961.92247167515097</v>
      </c>
      <c r="Q6" s="258">
        <v>1071.68922981013</v>
      </c>
      <c r="R6" s="258">
        <v>1195.70253348966</v>
      </c>
      <c r="S6" s="258">
        <v>1254.6380253343</v>
      </c>
      <c r="T6" s="258">
        <v>1227.6879883198001</v>
      </c>
      <c r="U6" s="258">
        <v>1293.31785258334</v>
      </c>
      <c r="V6" s="258">
        <v>1356.8727348580401</v>
      </c>
      <c r="W6" s="258">
        <v>1393.82972074385</v>
      </c>
      <c r="X6" s="258">
        <v>1448.32235540747</v>
      </c>
      <c r="Y6" s="258">
        <v>1434.99800052099</v>
      </c>
      <c r="Z6" s="258">
        <v>1537.5411403553001</v>
      </c>
      <c r="AA6" s="258">
        <v>1610.7858039745299</v>
      </c>
      <c r="AB6" s="258">
        <v>1686.5303258285201</v>
      </c>
      <c r="AC6" s="258">
        <v>1708.3388500020701</v>
      </c>
      <c r="AD6" s="258">
        <v>1714.9274725656401</v>
      </c>
      <c r="AE6" s="258">
        <v>1824.3367854375999</v>
      </c>
      <c r="AF6" s="258">
        <v>1722.4216625654899</v>
      </c>
      <c r="AG6" s="258">
        <v>1744.8585409007201</v>
      </c>
      <c r="AH6" s="258">
        <v>1783.8836461805599</v>
      </c>
      <c r="AI6" s="258">
        <v>1881.03406052331</v>
      </c>
      <c r="AJ6" s="258">
        <v>1874.44237846807</v>
      </c>
      <c r="AK6" s="258">
        <v>1951.9305305282701</v>
      </c>
      <c r="AL6" s="258">
        <v>1925.03486566438</v>
      </c>
      <c r="AM6" s="258">
        <v>1847.9614916338901</v>
      </c>
      <c r="AN6" s="258">
        <v>1900.67899929652</v>
      </c>
      <c r="AO6" s="258">
        <v>1975.2469899759899</v>
      </c>
      <c r="AP6" s="258">
        <v>2017.3777514957801</v>
      </c>
      <c r="AQ6" s="258">
        <v>2008.0863632461301</v>
      </c>
      <c r="AR6" s="258">
        <v>2088.8738989028302</v>
      </c>
      <c r="AS6" s="258">
        <v>2080.4366432071201</v>
      </c>
      <c r="AT6" s="258">
        <v>2021.3211539700601</v>
      </c>
      <c r="AU6" s="258">
        <v>2039.7388008779601</v>
      </c>
      <c r="AV6" s="258">
        <v>2065.1436774035301</v>
      </c>
      <c r="AW6" s="258">
        <v>2082.99948686381</v>
      </c>
      <c r="AX6" s="258">
        <v>2034.16349388088</v>
      </c>
      <c r="AY6" s="258">
        <v>1959.6948855621399</v>
      </c>
      <c r="AZ6" s="258">
        <v>1939.28859368485</v>
      </c>
      <c r="BA6" s="258">
        <v>1950.1785773916699</v>
      </c>
      <c r="BB6" s="258">
        <v>1883.2274211034401</v>
      </c>
      <c r="BC6" s="258">
        <v>1835.9579463834</v>
      </c>
      <c r="BD6" s="258">
        <v>1698.1964569669699</v>
      </c>
      <c r="BE6" s="259">
        <v>1312.2888867730201</v>
      </c>
      <c r="BF6" s="260">
        <v>-0.22724553959039101</v>
      </c>
      <c r="BG6" s="260">
        <v>-1.7267631085085101E-2</v>
      </c>
      <c r="BH6" s="260">
        <v>1.48319177156275E-2</v>
      </c>
    </row>
    <row r="7" spans="1:62">
      <c r="A7" s="200" t="s">
        <v>92</v>
      </c>
      <c r="B7" s="258">
        <v>11512.436</v>
      </c>
      <c r="C7" s="258">
        <v>12084.373</v>
      </c>
      <c r="D7" s="258">
        <v>12560.344999999999</v>
      </c>
      <c r="E7" s="258">
        <v>13392.866</v>
      </c>
      <c r="F7" s="258">
        <v>14136.795</v>
      </c>
      <c r="G7" s="258">
        <v>14697.186</v>
      </c>
      <c r="H7" s="258">
        <v>15212.493</v>
      </c>
      <c r="I7" s="258">
        <v>16366.984</v>
      </c>
      <c r="J7" s="258">
        <v>17307.679</v>
      </c>
      <c r="K7" s="258">
        <v>16652.71</v>
      </c>
      <c r="L7" s="258">
        <v>16321.959000000001</v>
      </c>
      <c r="M7" s="258">
        <v>17461.065999999999</v>
      </c>
      <c r="N7" s="258">
        <v>18431.419000000002</v>
      </c>
      <c r="O7" s="258">
        <v>18846.621999999999</v>
      </c>
      <c r="P7" s="258">
        <v>18512.54</v>
      </c>
      <c r="Q7" s="258">
        <v>17055.861000000001</v>
      </c>
      <c r="R7" s="258">
        <v>16057.694657534301</v>
      </c>
      <c r="S7" s="258">
        <v>15295.719767123301</v>
      </c>
      <c r="T7" s="258">
        <v>15231.134616438399</v>
      </c>
      <c r="U7" s="258">
        <v>15725.6142349727</v>
      </c>
      <c r="V7" s="258">
        <v>15726.4173150685</v>
      </c>
      <c r="W7" s="258">
        <v>16280.6269315069</v>
      </c>
      <c r="X7" s="258">
        <v>16665.050013698601</v>
      </c>
      <c r="Y7" s="258">
        <v>17283.313005464501</v>
      </c>
      <c r="Z7" s="258">
        <v>17325.152328767101</v>
      </c>
      <c r="AA7" s="258">
        <v>16939.7255232877</v>
      </c>
      <c r="AB7" s="258">
        <v>16657.325120547899</v>
      </c>
      <c r="AC7" s="258">
        <v>16968.781199453599</v>
      </c>
      <c r="AD7" s="258">
        <v>17161.6513287671</v>
      </c>
      <c r="AE7" s="258">
        <v>17634.079917808202</v>
      </c>
      <c r="AF7" s="258">
        <v>17634.400082191802</v>
      </c>
      <c r="AG7" s="258">
        <v>18244.396622950801</v>
      </c>
      <c r="AH7" s="258">
        <v>18538.3892739726</v>
      </c>
      <c r="AI7" s="258">
        <v>18826.629890411001</v>
      </c>
      <c r="AJ7" s="258">
        <v>19425.229657534201</v>
      </c>
      <c r="AK7" s="258">
        <v>19593.518972677601</v>
      </c>
      <c r="AL7" s="258">
        <v>19534.487358904102</v>
      </c>
      <c r="AM7" s="258">
        <v>19625.0091753425</v>
      </c>
      <c r="AN7" s="258">
        <v>19848.2815068493</v>
      </c>
      <c r="AO7" s="258">
        <v>20498.324486338799</v>
      </c>
      <c r="AP7" s="258">
        <v>20531.481594520599</v>
      </c>
      <c r="AQ7" s="258">
        <v>20312.849742465802</v>
      </c>
      <c r="AR7" s="258">
        <v>20208.1432054795</v>
      </c>
      <c r="AS7" s="258">
        <v>18848.284841530101</v>
      </c>
      <c r="AT7" s="258">
        <v>18030.470369863</v>
      </c>
      <c r="AU7" s="258">
        <v>18321.794367123301</v>
      </c>
      <c r="AV7" s="258">
        <v>17996.6499726027</v>
      </c>
      <c r="AW7" s="258">
        <v>17585.8590273224</v>
      </c>
      <c r="AX7" s="258">
        <v>18011.2347479452</v>
      </c>
      <c r="AY7" s="258">
        <v>18131.069495890399</v>
      </c>
      <c r="AZ7" s="258">
        <v>18524.405841095901</v>
      </c>
      <c r="BA7" s="258">
        <v>18622.3046256831</v>
      </c>
      <c r="BB7" s="258">
        <v>18877.5375342466</v>
      </c>
      <c r="BC7" s="258">
        <v>19446.748246575298</v>
      </c>
      <c r="BD7" s="258">
        <v>19475.3751479452</v>
      </c>
      <c r="BE7" s="259">
        <v>17177.647622950801</v>
      </c>
      <c r="BF7" s="260">
        <v>-0.11798116891405901</v>
      </c>
      <c r="BG7" s="260">
        <v>7.7385620438195097E-3</v>
      </c>
      <c r="BH7" s="260">
        <v>0.194147385274412</v>
      </c>
    </row>
    <row r="8" spans="1:62">
      <c r="A8" s="209" t="s">
        <v>257</v>
      </c>
      <c r="B8" s="261">
        <v>12936.423389097499</v>
      </c>
      <c r="C8" s="261">
        <v>13584.8902782024</v>
      </c>
      <c r="D8" s="261">
        <v>14163.2080256014</v>
      </c>
      <c r="E8" s="261">
        <v>15101.168112084</v>
      </c>
      <c r="F8" s="261">
        <v>15927.007234405401</v>
      </c>
      <c r="G8" s="261">
        <v>16609.501740660999</v>
      </c>
      <c r="H8" s="261">
        <v>17191.9060980869</v>
      </c>
      <c r="I8" s="261">
        <v>18479.246401115401</v>
      </c>
      <c r="J8" s="261">
        <v>19626.742449643902</v>
      </c>
      <c r="K8" s="261">
        <v>19069.4289376124</v>
      </c>
      <c r="L8" s="261">
        <v>18787.2148538941</v>
      </c>
      <c r="M8" s="261">
        <v>20029.261514069301</v>
      </c>
      <c r="N8" s="261">
        <v>21047.327127058201</v>
      </c>
      <c r="O8" s="261">
        <v>21640.456982149801</v>
      </c>
      <c r="P8" s="261">
        <v>21460.226697108199</v>
      </c>
      <c r="Q8" s="261">
        <v>20071.036732574601</v>
      </c>
      <c r="R8" s="261">
        <v>19128.989198502699</v>
      </c>
      <c r="S8" s="261">
        <v>18282.107997454401</v>
      </c>
      <c r="T8" s="261">
        <v>18107.5791131812</v>
      </c>
      <c r="U8" s="261">
        <v>18685.308855155199</v>
      </c>
      <c r="V8" s="261">
        <v>18782.2757570457</v>
      </c>
      <c r="W8" s="261">
        <v>19430.523100489499</v>
      </c>
      <c r="X8" s="261">
        <v>19924.57184647</v>
      </c>
      <c r="Y8" s="261">
        <v>20624.732888963499</v>
      </c>
      <c r="Z8" s="261">
        <v>20839.798651315101</v>
      </c>
      <c r="AA8" s="261">
        <v>20305.2901633043</v>
      </c>
      <c r="AB8" s="261">
        <v>20021.153533134599</v>
      </c>
      <c r="AC8" s="261">
        <v>20398.063758542001</v>
      </c>
      <c r="AD8" s="261">
        <v>20628.557871580098</v>
      </c>
      <c r="AE8" s="261">
        <v>21251.474596656</v>
      </c>
      <c r="AF8" s="261">
        <v>21255.6897597883</v>
      </c>
      <c r="AG8" s="261">
        <v>21925.738379988201</v>
      </c>
      <c r="AH8" s="261">
        <v>22324.8866245055</v>
      </c>
      <c r="AI8" s="261">
        <v>22741.2388728972</v>
      </c>
      <c r="AJ8" s="261">
        <v>23391.8108133813</v>
      </c>
      <c r="AK8" s="261">
        <v>23608.1164265025</v>
      </c>
      <c r="AL8" s="261">
        <v>23598.0158885444</v>
      </c>
      <c r="AM8" s="261">
        <v>23704.6086735075</v>
      </c>
      <c r="AN8" s="261">
        <v>24050.7184921484</v>
      </c>
      <c r="AO8" s="261">
        <v>24874.2766178737</v>
      </c>
      <c r="AP8" s="261">
        <v>24891.243868814901</v>
      </c>
      <c r="AQ8" s="261">
        <v>24694.406628176199</v>
      </c>
      <c r="AR8" s="261">
        <v>24730.720707247099</v>
      </c>
      <c r="AS8" s="261">
        <v>23267.380841006801</v>
      </c>
      <c r="AT8" s="261">
        <v>22336.3735096284</v>
      </c>
      <c r="AU8" s="261">
        <v>22747.1480844283</v>
      </c>
      <c r="AV8" s="261">
        <v>22461.707967785602</v>
      </c>
      <c r="AW8" s="261">
        <v>22092.593905143902</v>
      </c>
      <c r="AX8" s="261">
        <v>22464.896466514801</v>
      </c>
      <c r="AY8" s="261">
        <v>22509.533675118299</v>
      </c>
      <c r="AZ8" s="261">
        <v>22905.6981192817</v>
      </c>
      <c r="BA8" s="261">
        <v>23024.520552438</v>
      </c>
      <c r="BB8" s="261">
        <v>23183.763761284001</v>
      </c>
      <c r="BC8" s="261">
        <v>23783.512542647801</v>
      </c>
      <c r="BD8" s="261">
        <v>23710.338336303699</v>
      </c>
      <c r="BE8" s="261">
        <v>20772.415358102498</v>
      </c>
      <c r="BF8" s="262">
        <v>-0.123908943707602</v>
      </c>
      <c r="BG8" s="262">
        <v>5.9873249041073598E-3</v>
      </c>
      <c r="BH8" s="262">
        <v>0.23477662460727899</v>
      </c>
    </row>
    <row r="9" spans="1:62">
      <c r="B9" s="258"/>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c r="AC9" s="258"/>
      <c r="AD9" s="258"/>
      <c r="AE9" s="258"/>
      <c r="AF9" s="258"/>
      <c r="AG9" s="258"/>
      <c r="AH9" s="258"/>
      <c r="AI9" s="258"/>
      <c r="AJ9" s="258"/>
      <c r="AK9" s="258"/>
      <c r="AL9" s="258"/>
      <c r="AM9" s="258"/>
      <c r="AN9" s="258"/>
      <c r="AO9" s="258"/>
      <c r="AP9" s="258"/>
      <c r="AQ9" s="258"/>
      <c r="AR9" s="258"/>
      <c r="AS9" s="258"/>
      <c r="AT9" s="258"/>
      <c r="AU9" s="258"/>
      <c r="AV9" s="258"/>
      <c r="AW9" s="258"/>
      <c r="AX9" s="258"/>
      <c r="AY9" s="258"/>
      <c r="AZ9" s="258"/>
      <c r="BA9" s="258"/>
      <c r="BB9" s="258"/>
      <c r="BC9" s="258"/>
      <c r="BD9" s="258"/>
      <c r="BE9" s="259"/>
      <c r="BF9" s="260"/>
      <c r="BG9" s="260"/>
      <c r="BH9" s="260"/>
    </row>
    <row r="10" spans="1:62">
      <c r="A10" s="200" t="s">
        <v>258</v>
      </c>
      <c r="B10" s="258">
        <v>455.90482238940001</v>
      </c>
      <c r="C10" s="258">
        <v>471.14526542501</v>
      </c>
      <c r="D10" s="258">
        <v>484.09300064811401</v>
      </c>
      <c r="E10" s="258">
        <v>493.49122048528301</v>
      </c>
      <c r="F10" s="258">
        <v>516.67825438908199</v>
      </c>
      <c r="G10" s="258">
        <v>473.100911694442</v>
      </c>
      <c r="H10" s="258">
        <v>505.33380821917802</v>
      </c>
      <c r="I10" s="258">
        <v>501.60724043715902</v>
      </c>
      <c r="J10" s="258">
        <v>507.44317808219199</v>
      </c>
      <c r="K10" s="258">
        <v>505.92575342465801</v>
      </c>
      <c r="L10" s="258">
        <v>481.83260273972598</v>
      </c>
      <c r="M10" s="258">
        <v>494.38183060109299</v>
      </c>
      <c r="N10" s="258">
        <v>520.36558904109597</v>
      </c>
      <c r="O10" s="258">
        <v>509.29550684931502</v>
      </c>
      <c r="P10" s="258">
        <v>546.84778082191804</v>
      </c>
      <c r="Q10" s="258">
        <v>503.702486338798</v>
      </c>
      <c r="R10" s="258">
        <v>475.94093150684898</v>
      </c>
      <c r="S10" s="258">
        <v>454.56052054794498</v>
      </c>
      <c r="T10" s="258">
        <v>463.00068493150701</v>
      </c>
      <c r="U10" s="258">
        <v>441.89319672131103</v>
      </c>
      <c r="V10" s="258">
        <v>412.37723287671201</v>
      </c>
      <c r="W10" s="258">
        <v>439.34698630137001</v>
      </c>
      <c r="X10" s="258">
        <v>466.998712328767</v>
      </c>
      <c r="Y10" s="258">
        <v>469.17021857923498</v>
      </c>
      <c r="Z10" s="258">
        <v>434.14356164383599</v>
      </c>
      <c r="AA10" s="258">
        <v>406.84504109589</v>
      </c>
      <c r="AB10" s="258">
        <v>425.54816438356198</v>
      </c>
      <c r="AC10" s="258">
        <v>446.83142076502702</v>
      </c>
      <c r="AD10" s="258">
        <v>440.779178082192</v>
      </c>
      <c r="AE10" s="258">
        <v>461.39342465753401</v>
      </c>
      <c r="AF10" s="258">
        <v>458.97978082191798</v>
      </c>
      <c r="AG10" s="258">
        <v>460.44341530054601</v>
      </c>
      <c r="AH10" s="258">
        <v>486.97109589041099</v>
      </c>
      <c r="AI10" s="258">
        <v>499.50301369863001</v>
      </c>
      <c r="AJ10" s="258">
        <v>504.46421917808198</v>
      </c>
      <c r="AK10" s="258">
        <v>467.26338797814202</v>
      </c>
      <c r="AL10" s="258">
        <v>445.53224657534298</v>
      </c>
      <c r="AM10" s="258">
        <v>422.879698630137</v>
      </c>
      <c r="AN10" s="258">
        <v>432.23610958904101</v>
      </c>
      <c r="AO10" s="258">
        <v>461.32931693989099</v>
      </c>
      <c r="AP10" s="258">
        <v>481.56995205479501</v>
      </c>
      <c r="AQ10" s="258">
        <v>507.184936174065</v>
      </c>
      <c r="AR10" s="258">
        <v>566.68761278752197</v>
      </c>
      <c r="AS10" s="258">
        <v>571.32161925191303</v>
      </c>
      <c r="AT10" s="258">
        <v>551.29028845822404</v>
      </c>
      <c r="AU10" s="258">
        <v>584.71083724432197</v>
      </c>
      <c r="AV10" s="258">
        <v>611.94112459459996</v>
      </c>
      <c r="AW10" s="258">
        <v>647.34190539537894</v>
      </c>
      <c r="AX10" s="258">
        <v>688.16420723048896</v>
      </c>
      <c r="AY10" s="258">
        <v>678.43171424254297</v>
      </c>
      <c r="AZ10" s="258">
        <v>693.61413334041697</v>
      </c>
      <c r="BA10" s="258">
        <v>675.24909962021002</v>
      </c>
      <c r="BB10" s="258">
        <v>669.59402722587697</v>
      </c>
      <c r="BC10" s="258">
        <v>640.47892794319205</v>
      </c>
      <c r="BD10" s="258">
        <v>562.67137068685599</v>
      </c>
      <c r="BE10" s="259">
        <v>502.64801383873402</v>
      </c>
      <c r="BF10" s="260">
        <v>-0.106675690243226</v>
      </c>
      <c r="BG10" s="260">
        <v>2.0455129079421899E-3</v>
      </c>
      <c r="BH10" s="260">
        <v>5.6810920646538999E-3</v>
      </c>
    </row>
    <row r="11" spans="1:62">
      <c r="A11" s="200" t="s">
        <v>259</v>
      </c>
      <c r="B11" s="258">
        <v>305.673808219178</v>
      </c>
      <c r="C11" s="258">
        <v>334.60257534246603</v>
      </c>
      <c r="D11" s="258">
        <v>344.540164383562</v>
      </c>
      <c r="E11" s="258">
        <v>412.43237704917999</v>
      </c>
      <c r="F11" s="258">
        <v>456.56490410958901</v>
      </c>
      <c r="G11" s="258">
        <v>512.724684931507</v>
      </c>
      <c r="H11" s="258">
        <v>564.48769863013695</v>
      </c>
      <c r="I11" s="258">
        <v>648.89382513661201</v>
      </c>
      <c r="J11" s="258">
        <v>797.46123287671196</v>
      </c>
      <c r="K11" s="258">
        <v>859.65216438356197</v>
      </c>
      <c r="L11" s="258">
        <v>888.31221917808205</v>
      </c>
      <c r="M11" s="258">
        <v>957.88587431693998</v>
      </c>
      <c r="N11" s="258">
        <v>981.55161643835595</v>
      </c>
      <c r="O11" s="258">
        <v>1068.0344383561601</v>
      </c>
      <c r="P11" s="258">
        <v>1123.2803835616401</v>
      </c>
      <c r="Q11" s="258">
        <v>1079.8273497267801</v>
      </c>
      <c r="R11" s="258">
        <v>1040.8707945205499</v>
      </c>
      <c r="S11" s="258">
        <v>1066.5786575342499</v>
      </c>
      <c r="T11" s="258">
        <v>1017.61205479452</v>
      </c>
      <c r="U11" s="258">
        <v>1031.3075683060099</v>
      </c>
      <c r="V11" s="258">
        <v>1052.26032876712</v>
      </c>
      <c r="W11" s="258">
        <v>1167.6501369862999</v>
      </c>
      <c r="X11" s="258">
        <v>1207.3270410958901</v>
      </c>
      <c r="Y11" s="258">
        <v>1223.9383060109301</v>
      </c>
      <c r="Z11" s="258">
        <v>1236.1513424657501</v>
      </c>
      <c r="AA11" s="258">
        <v>1228.98279452055</v>
      </c>
      <c r="AB11" s="258">
        <v>1242.1496986301399</v>
      </c>
      <c r="AC11" s="258">
        <v>1328.6077595628401</v>
      </c>
      <c r="AD11" s="258">
        <v>1388.8384109589001</v>
      </c>
      <c r="AE11" s="258">
        <v>1484.4694794520501</v>
      </c>
      <c r="AF11" s="258">
        <v>1552.58024657534</v>
      </c>
      <c r="AG11" s="258">
        <v>1635.44743169399</v>
      </c>
      <c r="AH11" s="258">
        <v>1763.50597260274</v>
      </c>
      <c r="AI11" s="258">
        <v>1838.31090410959</v>
      </c>
      <c r="AJ11" s="258">
        <v>1889.45265753425</v>
      </c>
      <c r="AK11" s="258">
        <v>1843.1599180327901</v>
      </c>
      <c r="AL11" s="258">
        <v>1885.8902343638099</v>
      </c>
      <c r="AM11" s="258">
        <v>1844.87422608785</v>
      </c>
      <c r="AN11" s="258">
        <v>1794.2029278427899</v>
      </c>
      <c r="AO11" s="258">
        <v>1853.6139177613099</v>
      </c>
      <c r="AP11" s="258">
        <v>1894.2363978516601</v>
      </c>
      <c r="AQ11" s="258">
        <v>1939.18187846776</v>
      </c>
      <c r="AR11" s="258">
        <v>2015.4502317951001</v>
      </c>
      <c r="AS11" s="258">
        <v>2096.1878724086</v>
      </c>
      <c r="AT11" s="258">
        <v>2077.66976036712</v>
      </c>
      <c r="AU11" s="258">
        <v>2271.4135804187199</v>
      </c>
      <c r="AV11" s="258">
        <v>2431.7298781593299</v>
      </c>
      <c r="AW11" s="258">
        <v>2509.3862976269502</v>
      </c>
      <c r="AX11" s="258">
        <v>2655.46509110032</v>
      </c>
      <c r="AY11" s="258">
        <v>2724.5463382151302</v>
      </c>
      <c r="AZ11" s="258">
        <v>2557.8880325208802</v>
      </c>
      <c r="BA11" s="258">
        <v>2433.37621233858</v>
      </c>
      <c r="BB11" s="258">
        <v>2480.5336990762999</v>
      </c>
      <c r="BC11" s="258">
        <v>2391.8791039717398</v>
      </c>
      <c r="BD11" s="258">
        <v>2438.4073657447402</v>
      </c>
      <c r="BE11" s="259">
        <v>2322.53187567134</v>
      </c>
      <c r="BF11" s="260">
        <v>-4.7520972787911897E-2</v>
      </c>
      <c r="BG11" s="260">
        <v>1.6138658661595501E-2</v>
      </c>
      <c r="BH11" s="260">
        <v>2.6250014016797499E-2</v>
      </c>
    </row>
    <row r="12" spans="1:62">
      <c r="A12" s="200" t="s">
        <v>260</v>
      </c>
      <c r="B12" s="258">
        <v>70.516940454443798</v>
      </c>
      <c r="C12" s="258">
        <v>77.453144432393898</v>
      </c>
      <c r="D12" s="258">
        <v>81.568630817591</v>
      </c>
      <c r="E12" s="258">
        <v>86.063510017555302</v>
      </c>
      <c r="F12" s="258">
        <v>92.454944023671899</v>
      </c>
      <c r="G12" s="258">
        <v>97.837721290962193</v>
      </c>
      <c r="H12" s="258">
        <v>108.04353424657501</v>
      </c>
      <c r="I12" s="258">
        <v>114.29131147541</v>
      </c>
      <c r="J12" s="258">
        <v>109.558739726027</v>
      </c>
      <c r="K12" s="258">
        <v>105.071095890411</v>
      </c>
      <c r="L12" s="258">
        <v>92.020657534246595</v>
      </c>
      <c r="M12" s="258">
        <v>97.105300546448106</v>
      </c>
      <c r="N12" s="258">
        <v>100.023561643836</v>
      </c>
      <c r="O12" s="258">
        <v>108.82997260274</v>
      </c>
      <c r="P12" s="258">
        <v>109.886602739726</v>
      </c>
      <c r="Q12" s="258">
        <v>111.301775956284</v>
      </c>
      <c r="R12" s="258">
        <v>115.53317808219199</v>
      </c>
      <c r="S12" s="258">
        <v>103.84602739726</v>
      </c>
      <c r="T12" s="258">
        <v>100.359917808219</v>
      </c>
      <c r="U12" s="258">
        <v>100.210956284153</v>
      </c>
      <c r="V12" s="258">
        <v>97.676383561643902</v>
      </c>
      <c r="W12" s="258">
        <v>104.421589041096</v>
      </c>
      <c r="X12" s="258">
        <v>109.38887671232899</v>
      </c>
      <c r="Y12" s="258">
        <v>120.138770491803</v>
      </c>
      <c r="Z12" s="258">
        <v>132.93095890411001</v>
      </c>
      <c r="AA12" s="258">
        <v>140.181589041096</v>
      </c>
      <c r="AB12" s="258">
        <v>156.36120923546099</v>
      </c>
      <c r="AC12" s="258">
        <v>169.054385564629</v>
      </c>
      <c r="AD12" s="258">
        <v>184.81426704230199</v>
      </c>
      <c r="AE12" s="258">
        <v>198.17370804079701</v>
      </c>
      <c r="AF12" s="258">
        <v>217.73869862475101</v>
      </c>
      <c r="AG12" s="258">
        <v>231.149846849959</v>
      </c>
      <c r="AH12" s="258">
        <v>249.52508718076299</v>
      </c>
      <c r="AI12" s="258">
        <v>255.771639424169</v>
      </c>
      <c r="AJ12" s="258">
        <v>259.48068833816598</v>
      </c>
      <c r="AK12" s="258">
        <v>253.12626863785999</v>
      </c>
      <c r="AL12" s="258">
        <v>242.31397618785101</v>
      </c>
      <c r="AM12" s="258">
        <v>251.97382034780401</v>
      </c>
      <c r="AN12" s="258">
        <v>243.93935134479901</v>
      </c>
      <c r="AO12" s="258">
        <v>257.406550255551</v>
      </c>
      <c r="AP12" s="258">
        <v>266.13020813969098</v>
      </c>
      <c r="AQ12" s="258">
        <v>293.48980004735</v>
      </c>
      <c r="AR12" s="258">
        <v>377.10265617624799</v>
      </c>
      <c r="AS12" s="258">
        <v>389.93318237733598</v>
      </c>
      <c r="AT12" s="258">
        <v>383.49173846953698</v>
      </c>
      <c r="AU12" s="258">
        <v>342.6394997484</v>
      </c>
      <c r="AV12" s="258">
        <v>371.00992071820201</v>
      </c>
      <c r="AW12" s="258">
        <v>375.60493071434098</v>
      </c>
      <c r="AX12" s="258">
        <v>362.47615477732597</v>
      </c>
      <c r="AY12" s="258">
        <v>353.08636752040297</v>
      </c>
      <c r="AZ12" s="258">
        <v>355.473135197033</v>
      </c>
      <c r="BA12" s="258">
        <v>377.02296364867402</v>
      </c>
      <c r="BB12" s="258">
        <v>363.74145391053003</v>
      </c>
      <c r="BC12" s="258">
        <v>378.95514498737998</v>
      </c>
      <c r="BD12" s="258">
        <v>379.22625249082103</v>
      </c>
      <c r="BE12" s="259">
        <v>346.64201515633198</v>
      </c>
      <c r="BF12" s="260">
        <v>-8.5922947371048899E-2</v>
      </c>
      <c r="BG12" s="260">
        <v>-1.1178825918356501E-3</v>
      </c>
      <c r="BH12" s="260">
        <v>3.9178613012725303E-3</v>
      </c>
    </row>
    <row r="13" spans="1:62">
      <c r="A13" s="200" t="s">
        <v>261</v>
      </c>
      <c r="B13" s="258">
        <v>81.432291290215105</v>
      </c>
      <c r="C13" s="258">
        <v>92.393680298180897</v>
      </c>
      <c r="D13" s="258">
        <v>93.369314963161699</v>
      </c>
      <c r="E13" s="258">
        <v>103.896542243863</v>
      </c>
      <c r="F13" s="258">
        <v>100.491948793413</v>
      </c>
      <c r="G13" s="258">
        <v>116.065892759588</v>
      </c>
      <c r="H13" s="258">
        <v>119.95295890411001</v>
      </c>
      <c r="I13" s="258">
        <v>134.95265027322401</v>
      </c>
      <c r="J13" s="258">
        <v>131.22712328767099</v>
      </c>
      <c r="K13" s="258">
        <v>144.79786301369899</v>
      </c>
      <c r="L13" s="258">
        <v>144.82063013698601</v>
      </c>
      <c r="M13" s="258">
        <v>152.09262295081999</v>
      </c>
      <c r="N13" s="258">
        <v>153.11501369863001</v>
      </c>
      <c r="O13" s="258">
        <v>156.63687671232901</v>
      </c>
      <c r="P13" s="258">
        <v>165.69027397260299</v>
      </c>
      <c r="Q13" s="258">
        <v>157.05881967213099</v>
      </c>
      <c r="R13" s="258">
        <v>161.494479452055</v>
      </c>
      <c r="S13" s="258">
        <v>165.906054794521</v>
      </c>
      <c r="T13" s="258">
        <v>171.870260273973</v>
      </c>
      <c r="U13" s="258">
        <v>171.38659016393399</v>
      </c>
      <c r="V13" s="258">
        <v>178.59495890411</v>
      </c>
      <c r="W13" s="258">
        <v>177.61073972602699</v>
      </c>
      <c r="X13" s="258">
        <v>187.036506849315</v>
      </c>
      <c r="Y13" s="258">
        <v>196.38637158469899</v>
      </c>
      <c r="Z13" s="258">
        <v>202.67205479452099</v>
      </c>
      <c r="AA13" s="258">
        <v>205.805616438356</v>
      </c>
      <c r="AB13" s="258">
        <v>211.115342465753</v>
      </c>
      <c r="AC13" s="258">
        <v>230.955054644809</v>
      </c>
      <c r="AD13" s="258">
        <v>245.59232876712301</v>
      </c>
      <c r="AE13" s="258">
        <v>253.68547945205501</v>
      </c>
      <c r="AF13" s="258">
        <v>266.22158904109602</v>
      </c>
      <c r="AG13" s="258">
        <v>274.49842076502699</v>
      </c>
      <c r="AH13" s="258">
        <v>281.48199602739697</v>
      </c>
      <c r="AI13" s="258">
        <v>275.184055616438</v>
      </c>
      <c r="AJ13" s="258">
        <v>245.53862000000001</v>
      </c>
      <c r="AK13" s="258">
        <v>238.96280327868899</v>
      </c>
      <c r="AL13" s="258">
        <v>225.42008219178101</v>
      </c>
      <c r="AM13" s="258">
        <v>221.28661643835599</v>
      </c>
      <c r="AN13" s="258">
        <v>229.42995013698601</v>
      </c>
      <c r="AO13" s="258">
        <v>228.21385546448099</v>
      </c>
      <c r="AP13" s="258">
        <v>236.876568007554</v>
      </c>
      <c r="AQ13" s="258">
        <v>230.37700291585699</v>
      </c>
      <c r="AR13" s="258">
        <v>227.11845690010799</v>
      </c>
      <c r="AS13" s="258">
        <v>243.184879092741</v>
      </c>
      <c r="AT13" s="258">
        <v>240.757178843632</v>
      </c>
      <c r="AU13" s="258">
        <v>252.21183735360799</v>
      </c>
      <c r="AV13" s="258">
        <v>259.39990940408501</v>
      </c>
      <c r="AW13" s="258">
        <v>279.43794719822603</v>
      </c>
      <c r="AX13" s="258">
        <v>277.47288816382098</v>
      </c>
      <c r="AY13" s="258">
        <v>292.31454627170899</v>
      </c>
      <c r="AZ13" s="258">
        <v>311.83761317322001</v>
      </c>
      <c r="BA13" s="258">
        <v>319.51822046380101</v>
      </c>
      <c r="BB13" s="258">
        <v>313.25732407261</v>
      </c>
      <c r="BC13" s="258">
        <v>322.14737210416502</v>
      </c>
      <c r="BD13" s="258">
        <v>336.92481865068902</v>
      </c>
      <c r="BE13" s="259">
        <v>274.50652339182199</v>
      </c>
      <c r="BF13" s="260">
        <v>-0.185258822751137</v>
      </c>
      <c r="BG13" s="260">
        <v>3.4178192748272301E-2</v>
      </c>
      <c r="BH13" s="260">
        <v>3.1025624070949698E-3</v>
      </c>
    </row>
    <row r="14" spans="1:62">
      <c r="A14" s="200" t="s">
        <v>262</v>
      </c>
      <c r="B14" s="258">
        <v>13.394794520547901</v>
      </c>
      <c r="C14" s="258">
        <v>13.9693424657534</v>
      </c>
      <c r="D14" s="258">
        <v>15.110301369863</v>
      </c>
      <c r="E14" s="258">
        <v>18.008934426229501</v>
      </c>
      <c r="F14" s="258">
        <v>18.951095890411001</v>
      </c>
      <c r="G14" s="258">
        <v>21.513561643835601</v>
      </c>
      <c r="H14" s="258">
        <v>23.876849315068501</v>
      </c>
      <c r="I14" s="258">
        <v>24.656830601092899</v>
      </c>
      <c r="J14" s="258">
        <v>27.4387123287671</v>
      </c>
      <c r="K14" s="258">
        <v>31.346931506849302</v>
      </c>
      <c r="L14" s="258">
        <v>30.7260547945205</v>
      </c>
      <c r="M14" s="258">
        <v>34.701803278688502</v>
      </c>
      <c r="N14" s="258">
        <v>43.558082191780798</v>
      </c>
      <c r="O14" s="258">
        <v>44.839561643835602</v>
      </c>
      <c r="P14" s="258">
        <v>47.7753150684932</v>
      </c>
      <c r="Q14" s="258">
        <v>61.925327868852499</v>
      </c>
      <c r="R14" s="258">
        <v>69.010301369863001</v>
      </c>
      <c r="S14" s="258">
        <v>75.161835616438395</v>
      </c>
      <c r="T14" s="258">
        <v>68.864986301369896</v>
      </c>
      <c r="U14" s="258">
        <v>69.142978142076501</v>
      </c>
      <c r="V14" s="258">
        <v>85.1625753424658</v>
      </c>
      <c r="W14" s="258">
        <v>86.521232876712304</v>
      </c>
      <c r="X14" s="258">
        <v>87.641780821917806</v>
      </c>
      <c r="Y14" s="258">
        <v>103.019590163934</v>
      </c>
      <c r="Z14" s="258">
        <v>108.276602739726</v>
      </c>
      <c r="AA14" s="258">
        <v>111.393863013699</v>
      </c>
      <c r="AB14" s="258">
        <v>124.303506849315</v>
      </c>
      <c r="AC14" s="258">
        <v>123.496448087432</v>
      </c>
      <c r="AD14" s="258">
        <v>124.78306849315101</v>
      </c>
      <c r="AE14" s="258">
        <v>135.326712328767</v>
      </c>
      <c r="AF14" s="258">
        <v>134.19739726027399</v>
      </c>
      <c r="AG14" s="258">
        <v>149.43035519125701</v>
      </c>
      <c r="AH14" s="258">
        <v>170.01838356164399</v>
      </c>
      <c r="AI14" s="258">
        <v>171.58931506849299</v>
      </c>
      <c r="AJ14" s="258">
        <v>150.90778082191801</v>
      </c>
      <c r="AK14" s="258">
        <v>138.775683060109</v>
      </c>
      <c r="AL14" s="258">
        <v>144.073863013699</v>
      </c>
      <c r="AM14" s="258">
        <v>143.295917808219</v>
      </c>
      <c r="AN14" s="258">
        <v>147.51271232876701</v>
      </c>
      <c r="AO14" s="258">
        <v>154.564605451445</v>
      </c>
      <c r="AP14" s="258">
        <v>169.15414442267399</v>
      </c>
      <c r="AQ14" s="258">
        <v>179.65388277883599</v>
      </c>
      <c r="AR14" s="258">
        <v>182.74945433786999</v>
      </c>
      <c r="AS14" s="258">
        <v>188.074392466793</v>
      </c>
      <c r="AT14" s="258">
        <v>190.66661604693601</v>
      </c>
      <c r="AU14" s="258">
        <v>220.33253565600501</v>
      </c>
      <c r="AV14" s="258">
        <v>226.051079679136</v>
      </c>
      <c r="AW14" s="258">
        <v>232.885471064218</v>
      </c>
      <c r="AX14" s="258">
        <v>247.32879670581599</v>
      </c>
      <c r="AY14" s="258">
        <v>260.21353049824103</v>
      </c>
      <c r="AZ14" s="258">
        <v>253.94199712130199</v>
      </c>
      <c r="BA14" s="258">
        <v>239.37497983069599</v>
      </c>
      <c r="BB14" s="258">
        <v>236.469467736377</v>
      </c>
      <c r="BC14" s="258">
        <v>254.68936510072399</v>
      </c>
      <c r="BD14" s="258">
        <v>248.600983803574</v>
      </c>
      <c r="BE14" s="259">
        <v>201.98948363558699</v>
      </c>
      <c r="BF14" s="260">
        <v>-0.187495236160514</v>
      </c>
      <c r="BG14" s="260">
        <v>2.6887384302893402E-2</v>
      </c>
      <c r="BH14" s="260">
        <v>2.2829511328653798E-3</v>
      </c>
    </row>
    <row r="15" spans="1:62">
      <c r="A15" s="200" t="s">
        <v>263</v>
      </c>
      <c r="B15" s="258">
        <v>74.438270282135306</v>
      </c>
      <c r="C15" s="258">
        <v>94.675921852345397</v>
      </c>
      <c r="D15" s="258">
        <v>95.448505490489694</v>
      </c>
      <c r="E15" s="258">
        <v>95.270988935335197</v>
      </c>
      <c r="F15" s="258">
        <v>93.610038863247993</v>
      </c>
      <c r="G15" s="258">
        <v>98.036672640098701</v>
      </c>
      <c r="H15" s="258">
        <v>97.996328767123302</v>
      </c>
      <c r="I15" s="258">
        <v>84.195792349726801</v>
      </c>
      <c r="J15" s="258">
        <v>99.888301369863001</v>
      </c>
      <c r="K15" s="258">
        <v>118.088164383562</v>
      </c>
      <c r="L15" s="258">
        <v>120.067205479452</v>
      </c>
      <c r="M15" s="258">
        <v>120.617595628415</v>
      </c>
      <c r="N15" s="258">
        <v>120.076849315069</v>
      </c>
      <c r="O15" s="258">
        <v>118.240520547945</v>
      </c>
      <c r="P15" s="258">
        <v>123.117671232877</v>
      </c>
      <c r="Q15" s="258">
        <v>132.447021857923</v>
      </c>
      <c r="R15" s="258">
        <v>135.854109589041</v>
      </c>
      <c r="S15" s="258">
        <v>133.10630136986299</v>
      </c>
      <c r="T15" s="258">
        <v>118.01936986301401</v>
      </c>
      <c r="U15" s="258">
        <v>121.269371584699</v>
      </c>
      <c r="V15" s="258">
        <v>118.678410958904</v>
      </c>
      <c r="W15" s="258">
        <v>126.794493150685</v>
      </c>
      <c r="X15" s="258">
        <v>136.98476712328801</v>
      </c>
      <c r="Y15" s="258">
        <v>134.834836065574</v>
      </c>
      <c r="Z15" s="258">
        <v>119.47449315068501</v>
      </c>
      <c r="AA15" s="258">
        <v>119.33109589041101</v>
      </c>
      <c r="AB15" s="258">
        <v>111.018383561644</v>
      </c>
      <c r="AC15" s="258">
        <v>116.20286885245901</v>
      </c>
      <c r="AD15" s="258">
        <v>121.134657534247</v>
      </c>
      <c r="AE15" s="258">
        <v>131.60043835616401</v>
      </c>
      <c r="AF15" s="258">
        <v>148.88561643835601</v>
      </c>
      <c r="AG15" s="258">
        <v>153.989945355191</v>
      </c>
      <c r="AH15" s="258">
        <v>159.25150684931501</v>
      </c>
      <c r="AI15" s="258">
        <v>154.63065753424701</v>
      </c>
      <c r="AJ15" s="258">
        <v>159.23531506849301</v>
      </c>
      <c r="AK15" s="258">
        <v>154.98909836065599</v>
      </c>
      <c r="AL15" s="258">
        <v>147.28901369862999</v>
      </c>
      <c r="AM15" s="258">
        <v>146.482022660274</v>
      </c>
      <c r="AN15" s="258">
        <v>139.315290871233</v>
      </c>
      <c r="AO15" s="258">
        <v>152.66820764754101</v>
      </c>
      <c r="AP15" s="258">
        <v>154.12735967279801</v>
      </c>
      <c r="AQ15" s="258">
        <v>146.72540010010999</v>
      </c>
      <c r="AR15" s="258">
        <v>155.500422053129</v>
      </c>
      <c r="AS15" s="258">
        <v>172.88671082127499</v>
      </c>
      <c r="AT15" s="258">
        <v>178.438023227397</v>
      </c>
      <c r="AU15" s="258">
        <v>190.75545349589001</v>
      </c>
      <c r="AV15" s="258">
        <v>211.33437970901801</v>
      </c>
      <c r="AW15" s="258">
        <v>211.549779012969</v>
      </c>
      <c r="AX15" s="258">
        <v>222.100875599825</v>
      </c>
      <c r="AY15" s="258">
        <v>220.704460311715</v>
      </c>
      <c r="AZ15" s="258">
        <v>235.34672324203001</v>
      </c>
      <c r="BA15" s="258">
        <v>250.64346692241</v>
      </c>
      <c r="BB15" s="258">
        <v>258.984615350875</v>
      </c>
      <c r="BC15" s="258">
        <v>267.85721137657401</v>
      </c>
      <c r="BD15" s="258">
        <v>274.96051965476897</v>
      </c>
      <c r="BE15" s="259">
        <v>209.50849965799199</v>
      </c>
      <c r="BF15" s="260">
        <v>-0.23804151984785399</v>
      </c>
      <c r="BG15" s="260">
        <v>4.4187028026431402E-2</v>
      </c>
      <c r="BH15" s="260">
        <v>2.3679335083703901E-3</v>
      </c>
    </row>
    <row r="16" spans="1:62">
      <c r="A16" s="200" t="s">
        <v>264</v>
      </c>
      <c r="B16" s="258">
        <v>35.171330072382503</v>
      </c>
      <c r="C16" s="258">
        <v>35.418007941574103</v>
      </c>
      <c r="D16" s="258">
        <v>36.954166061794702</v>
      </c>
      <c r="E16" s="258">
        <v>37.560230179567903</v>
      </c>
      <c r="F16" s="258">
        <v>39.486989970981</v>
      </c>
      <c r="G16" s="258">
        <v>40.506248793931</v>
      </c>
      <c r="H16" s="258">
        <v>41.858630136986299</v>
      </c>
      <c r="I16" s="258">
        <v>67.287185792349703</v>
      </c>
      <c r="J16" s="258">
        <v>68.266164383561701</v>
      </c>
      <c r="K16" s="258">
        <v>67.354054794520593</v>
      </c>
      <c r="L16" s="258">
        <v>52.187315068493099</v>
      </c>
      <c r="M16" s="258">
        <v>58.261475409836102</v>
      </c>
      <c r="N16" s="258">
        <v>57.1672054794521</v>
      </c>
      <c r="O16" s="258">
        <v>52.173890410958897</v>
      </c>
      <c r="P16" s="258">
        <v>40.483643835616398</v>
      </c>
      <c r="Q16" s="258">
        <v>32.448060109289599</v>
      </c>
      <c r="R16" s="258">
        <v>32.346465753424702</v>
      </c>
      <c r="S16" s="258">
        <v>35.625561643835603</v>
      </c>
      <c r="T16" s="258">
        <v>31.454027397260301</v>
      </c>
      <c r="U16" s="258">
        <v>27.5406010928962</v>
      </c>
      <c r="V16" s="258">
        <v>28.979863013698601</v>
      </c>
      <c r="W16" s="258">
        <v>30.9775616438356</v>
      </c>
      <c r="X16" s="258">
        <v>21.457013698630099</v>
      </c>
      <c r="Y16" s="258">
        <v>19.839726775956301</v>
      </c>
      <c r="Z16" s="258">
        <v>17.693506849315099</v>
      </c>
      <c r="AA16" s="258">
        <v>25.361808219178101</v>
      </c>
      <c r="AB16" s="258">
        <v>24.080109589041101</v>
      </c>
      <c r="AC16" s="258">
        <v>33.1834153005464</v>
      </c>
      <c r="AD16" s="258">
        <v>29.0588767123288</v>
      </c>
      <c r="AE16" s="258">
        <v>22.63</v>
      </c>
      <c r="AF16" s="258">
        <v>25.680630136986299</v>
      </c>
      <c r="AG16" s="258">
        <v>29.2944808743169</v>
      </c>
      <c r="AH16" s="258">
        <v>18.489780821917801</v>
      </c>
      <c r="AI16" s="258">
        <v>20.994794520547899</v>
      </c>
      <c r="AJ16" s="258">
        <v>35.235479452054797</v>
      </c>
      <c r="AK16" s="258">
        <v>35.082114754098399</v>
      </c>
      <c r="AL16" s="258">
        <v>32.8783315068493</v>
      </c>
      <c r="AM16" s="258">
        <v>36.586775342465799</v>
      </c>
      <c r="AN16" s="258">
        <v>35.094019178082199</v>
      </c>
      <c r="AO16" s="258">
        <v>38.206355191256797</v>
      </c>
      <c r="AP16" s="258">
        <v>34.514298630136999</v>
      </c>
      <c r="AQ16" s="258">
        <v>37.703180821917798</v>
      </c>
      <c r="AR16" s="258">
        <v>42.515079452054799</v>
      </c>
      <c r="AS16" s="258">
        <v>45.140505464480903</v>
      </c>
      <c r="AT16" s="258">
        <v>43.523180821917798</v>
      </c>
      <c r="AU16" s="258">
        <v>45.034342465753397</v>
      </c>
      <c r="AV16" s="258">
        <v>42.2271671232877</v>
      </c>
      <c r="AW16" s="258">
        <v>39.984040983606597</v>
      </c>
      <c r="AX16" s="258">
        <v>45.204545205479498</v>
      </c>
      <c r="AY16" s="258">
        <v>40.863304109589002</v>
      </c>
      <c r="AZ16" s="258">
        <v>44.9022657534247</v>
      </c>
      <c r="BA16" s="258">
        <v>47.346346994535502</v>
      </c>
      <c r="BB16" s="258">
        <v>43.914049157907201</v>
      </c>
      <c r="BC16" s="258">
        <v>41.461270936752598</v>
      </c>
      <c r="BD16" s="258">
        <v>38.5246206719467</v>
      </c>
      <c r="BE16" s="259">
        <v>37.527709276663003</v>
      </c>
      <c r="BF16" s="260">
        <v>-2.5877254023416001E-2</v>
      </c>
      <c r="BG16" s="260">
        <v>-1.21255017584868E-2</v>
      </c>
      <c r="BH16" s="260">
        <v>4.2415043033411799E-4</v>
      </c>
    </row>
    <row r="17" spans="1:60">
      <c r="A17" s="200" t="s">
        <v>265</v>
      </c>
      <c r="B17" s="258">
        <v>183.879953424658</v>
      </c>
      <c r="C17" s="258">
        <v>181.46939452054801</v>
      </c>
      <c r="D17" s="258">
        <v>185.728871232877</v>
      </c>
      <c r="E17" s="258">
        <v>201.425590163934</v>
      </c>
      <c r="F17" s="258">
        <v>200.370616438356</v>
      </c>
      <c r="G17" s="258">
        <v>209.87436438356201</v>
      </c>
      <c r="H17" s="258">
        <v>212.34175342465801</v>
      </c>
      <c r="I17" s="258">
        <v>230.821601092896</v>
      </c>
      <c r="J17" s="258">
        <v>257.25873972602699</v>
      </c>
      <c r="K17" s="258">
        <v>259.42460273972603</v>
      </c>
      <c r="L17" s="258">
        <v>275.921717808219</v>
      </c>
      <c r="M17" s="258">
        <v>280.30215027322402</v>
      </c>
      <c r="N17" s="258">
        <v>314.78855890411</v>
      </c>
      <c r="O17" s="258">
        <v>330.872369863014</v>
      </c>
      <c r="P17" s="258">
        <v>354.42964931506799</v>
      </c>
      <c r="Q17" s="258">
        <v>423.401349726776</v>
      </c>
      <c r="R17" s="258">
        <v>448.33816712328797</v>
      </c>
      <c r="S17" s="258">
        <v>444.53905753424698</v>
      </c>
      <c r="T17" s="258">
        <v>435.24065205479502</v>
      </c>
      <c r="U17" s="258">
        <v>408.38464754098402</v>
      </c>
      <c r="V17" s="258">
        <v>418.09434794520502</v>
      </c>
      <c r="W17" s="258">
        <v>435.20238904109601</v>
      </c>
      <c r="X17" s="258">
        <v>418.91504383561602</v>
      </c>
      <c r="Y17" s="258">
        <v>433.39150000000001</v>
      </c>
      <c r="Z17" s="258">
        <v>422.64955068493202</v>
      </c>
      <c r="AA17" s="258">
        <v>427.925079452055</v>
      </c>
      <c r="AB17" s="258">
        <v>412.72949315068502</v>
      </c>
      <c r="AC17" s="258">
        <v>488.09987704918001</v>
      </c>
      <c r="AD17" s="258">
        <v>450.239276712329</v>
      </c>
      <c r="AE17" s="258">
        <v>498.640684931507</v>
      </c>
      <c r="AF17" s="258">
        <v>484.03287671232903</v>
      </c>
      <c r="AG17" s="258">
        <v>403.33071038251398</v>
      </c>
      <c r="AH17" s="258">
        <v>432.10884931506899</v>
      </c>
      <c r="AI17" s="258">
        <v>474.196438356165</v>
      </c>
      <c r="AJ17" s="258">
        <v>550.03200000000004</v>
      </c>
      <c r="AK17" s="258">
        <v>565.30035519125704</v>
      </c>
      <c r="AL17" s="258">
        <v>605.71997260273997</v>
      </c>
      <c r="AM17" s="258">
        <v>654.71769863013697</v>
      </c>
      <c r="AN17" s="258">
        <v>600.78473972602706</v>
      </c>
      <c r="AO17" s="258">
        <v>613.473961748634</v>
      </c>
      <c r="AP17" s="258">
        <v>659.25728767123303</v>
      </c>
      <c r="AQ17" s="258">
        <v>648.99520547945201</v>
      </c>
      <c r="AR17" s="258">
        <v>695.84063013698596</v>
      </c>
      <c r="AS17" s="258">
        <v>692.11461748633894</v>
      </c>
      <c r="AT17" s="258">
        <v>705.68750684931501</v>
      </c>
      <c r="AU17" s="258">
        <v>739.29432876712303</v>
      </c>
      <c r="AV17" s="258">
        <v>720.63956164383603</v>
      </c>
      <c r="AW17" s="258">
        <v>784.80161202185798</v>
      </c>
      <c r="AX17" s="258">
        <v>834.85987747336401</v>
      </c>
      <c r="AY17" s="258">
        <v>746.40392497421396</v>
      </c>
      <c r="AZ17" s="258">
        <v>696.90165921106302</v>
      </c>
      <c r="BA17" s="258">
        <v>537.383707472276</v>
      </c>
      <c r="BB17" s="258">
        <v>492.82671569196202</v>
      </c>
      <c r="BC17" s="258">
        <v>409.78116698834401</v>
      </c>
      <c r="BD17" s="258">
        <v>295.88749041479201</v>
      </c>
      <c r="BE17" s="259">
        <v>241.64205038968799</v>
      </c>
      <c r="BF17" s="260">
        <v>-0.183331305926654</v>
      </c>
      <c r="BG17" s="260">
        <v>-8.3248946857334499E-2</v>
      </c>
      <c r="BH17" s="260">
        <v>2.7311173965883602E-3</v>
      </c>
    </row>
    <row r="18" spans="1:60">
      <c r="A18" s="200" t="s">
        <v>189</v>
      </c>
      <c r="B18" s="258">
        <v>78.491295744266594</v>
      </c>
      <c r="C18" s="258">
        <v>79.329008211991294</v>
      </c>
      <c r="D18" s="258">
        <v>83.439596305912005</v>
      </c>
      <c r="E18" s="258">
        <v>84.877640089536101</v>
      </c>
      <c r="F18" s="258">
        <v>90.361136928606598</v>
      </c>
      <c r="G18" s="258">
        <v>93.457050853713994</v>
      </c>
      <c r="H18" s="258">
        <v>97.921516748601505</v>
      </c>
      <c r="I18" s="258">
        <v>106.334867372237</v>
      </c>
      <c r="J18" s="258">
        <v>111.782779567796</v>
      </c>
      <c r="K18" s="258">
        <v>113.465782619214</v>
      </c>
      <c r="L18" s="258">
        <v>125.989353271776</v>
      </c>
      <c r="M18" s="258">
        <v>128.708880878575</v>
      </c>
      <c r="N18" s="258">
        <v>130.954733629169</v>
      </c>
      <c r="O18" s="258">
        <v>132.733925034724</v>
      </c>
      <c r="P18" s="258">
        <v>132.692973738164</v>
      </c>
      <c r="Q18" s="258">
        <v>124.790054301448</v>
      </c>
      <c r="R18" s="258">
        <v>123.78891253972201</v>
      </c>
      <c r="S18" s="258">
        <v>123.614022826891</v>
      </c>
      <c r="T18" s="258">
        <v>121.971185301703</v>
      </c>
      <c r="U18" s="258">
        <v>119.066441992758</v>
      </c>
      <c r="V18" s="258">
        <v>120.634064589519</v>
      </c>
      <c r="W18" s="258">
        <v>120.67895995719201</v>
      </c>
      <c r="X18" s="258">
        <v>129.637761419676</v>
      </c>
      <c r="Y18" s="258">
        <v>125.83854725751399</v>
      </c>
      <c r="Z18" s="258">
        <v>131.82882780821899</v>
      </c>
      <c r="AA18" s="258">
        <v>135.899542739726</v>
      </c>
      <c r="AB18" s="258">
        <v>147.942340958904</v>
      </c>
      <c r="AC18" s="258">
        <v>167.473835464481</v>
      </c>
      <c r="AD18" s="258">
        <v>179.65743328767101</v>
      </c>
      <c r="AE18" s="258">
        <v>197.050556575342</v>
      </c>
      <c r="AF18" s="258">
        <v>218.412720958904</v>
      </c>
      <c r="AG18" s="258">
        <v>212.59834994535501</v>
      </c>
      <c r="AH18" s="258">
        <v>231.30181616438401</v>
      </c>
      <c r="AI18" s="258">
        <v>264.79226657534298</v>
      </c>
      <c r="AJ18" s="258">
        <v>262.18619178082201</v>
      </c>
      <c r="AK18" s="258">
        <v>269.13085172677597</v>
      </c>
      <c r="AL18" s="258">
        <v>288.36790454246602</v>
      </c>
      <c r="AM18" s="258">
        <v>288.21338761643801</v>
      </c>
      <c r="AN18" s="258">
        <v>301.29639240651898</v>
      </c>
      <c r="AO18" s="258">
        <v>308.32674999348899</v>
      </c>
      <c r="AP18" s="258">
        <v>307.31387245334298</v>
      </c>
      <c r="AQ18" s="258">
        <v>323.76790025606999</v>
      </c>
      <c r="AR18" s="258">
        <v>343.40158502465903</v>
      </c>
      <c r="AS18" s="258">
        <v>342.77402386837599</v>
      </c>
      <c r="AT18" s="258">
        <v>341.901022588194</v>
      </c>
      <c r="AU18" s="258">
        <v>346.72947805474098</v>
      </c>
      <c r="AV18" s="258">
        <v>367.49774058046802</v>
      </c>
      <c r="AW18" s="258">
        <v>369.16947076675802</v>
      </c>
      <c r="AX18" s="258">
        <v>372.172998838431</v>
      </c>
      <c r="AY18" s="258">
        <v>386.40115139203499</v>
      </c>
      <c r="AZ18" s="258">
        <v>419.77625708077397</v>
      </c>
      <c r="BA18" s="258">
        <v>434.86745352165002</v>
      </c>
      <c r="BB18" s="258">
        <v>444.224628017501</v>
      </c>
      <c r="BC18" s="258">
        <v>439.16294338527302</v>
      </c>
      <c r="BD18" s="258">
        <v>472.833977456215</v>
      </c>
      <c r="BE18" s="259">
        <v>410.09315923148301</v>
      </c>
      <c r="BF18" s="260">
        <v>-0.132691010409764</v>
      </c>
      <c r="BG18" s="260">
        <v>3.2953633691828098E-2</v>
      </c>
      <c r="BH18" s="260">
        <v>4.6350068607379198E-3</v>
      </c>
    </row>
    <row r="19" spans="1:60">
      <c r="A19" s="200" t="s">
        <v>266</v>
      </c>
      <c r="B19" s="258">
        <v>345.26860244658701</v>
      </c>
      <c r="C19" s="258">
        <v>357.48722047816898</v>
      </c>
      <c r="D19" s="258">
        <v>372.88534989762502</v>
      </c>
      <c r="E19" s="258">
        <v>380.12484359178001</v>
      </c>
      <c r="F19" s="258">
        <v>391.99341093418298</v>
      </c>
      <c r="G19" s="258">
        <v>445.04450507896797</v>
      </c>
      <c r="H19" s="258">
        <v>455.27631971611402</v>
      </c>
      <c r="I19" s="258">
        <v>485.799685951367</v>
      </c>
      <c r="J19" s="258">
        <v>525.90847883844401</v>
      </c>
      <c r="K19" s="258">
        <v>522.94470309209305</v>
      </c>
      <c r="L19" s="258">
        <v>510.99157958478401</v>
      </c>
      <c r="M19" s="258">
        <v>517.59996087418995</v>
      </c>
      <c r="N19" s="258">
        <v>544.63706791400602</v>
      </c>
      <c r="O19" s="258">
        <v>559.16215087969795</v>
      </c>
      <c r="P19" s="258">
        <v>576.15658061898898</v>
      </c>
      <c r="Q19" s="258">
        <v>656.35513883362501</v>
      </c>
      <c r="R19" s="258">
        <v>665.48506571857899</v>
      </c>
      <c r="S19" s="258">
        <v>574.79096959309095</v>
      </c>
      <c r="T19" s="258">
        <v>547.71367667094103</v>
      </c>
      <c r="U19" s="258">
        <v>582.42645803329901</v>
      </c>
      <c r="V19" s="258">
        <v>544.98884030214106</v>
      </c>
      <c r="W19" s="258">
        <v>532.89851950852506</v>
      </c>
      <c r="X19" s="258">
        <v>552.63041940991297</v>
      </c>
      <c r="Y19" s="258">
        <v>556.69445883749995</v>
      </c>
      <c r="Z19" s="258">
        <v>589.78577814618802</v>
      </c>
      <c r="AA19" s="258">
        <v>582.38392432597004</v>
      </c>
      <c r="AB19" s="258">
        <v>569.86507061438101</v>
      </c>
      <c r="AC19" s="258">
        <v>538.09678539359697</v>
      </c>
      <c r="AD19" s="258">
        <v>542.78657846937801</v>
      </c>
      <c r="AE19" s="258">
        <v>573.85619028921496</v>
      </c>
      <c r="AF19" s="258">
        <v>577.32973240602098</v>
      </c>
      <c r="AG19" s="258">
        <v>600.67280388443896</v>
      </c>
      <c r="AH19" s="258">
        <v>640.45972702633003</v>
      </c>
      <c r="AI19" s="258">
        <v>662.13532942229699</v>
      </c>
      <c r="AJ19" s="258">
        <v>638.704119354358</v>
      </c>
      <c r="AK19" s="258">
        <v>722.08600610493102</v>
      </c>
      <c r="AL19" s="258">
        <v>727.01968538969595</v>
      </c>
      <c r="AM19" s="258">
        <v>734.58976543081906</v>
      </c>
      <c r="AN19" s="258">
        <v>725.054336351296</v>
      </c>
      <c r="AO19" s="258">
        <v>720.93057019581397</v>
      </c>
      <c r="AP19" s="258">
        <v>728.64279271699399</v>
      </c>
      <c r="AQ19" s="258">
        <v>735.18302769882905</v>
      </c>
      <c r="AR19" s="258">
        <v>709.47638329868698</v>
      </c>
      <c r="AS19" s="258">
        <v>683.49578935666398</v>
      </c>
      <c r="AT19" s="258">
        <v>645.74343834482397</v>
      </c>
      <c r="AU19" s="258">
        <v>633.103301650459</v>
      </c>
      <c r="AV19" s="258">
        <v>637.15399320428605</v>
      </c>
      <c r="AW19" s="258">
        <v>618.26157367830604</v>
      </c>
      <c r="AX19" s="258">
        <v>592.20064596363795</v>
      </c>
      <c r="AY19" s="258">
        <v>581.13067516802505</v>
      </c>
      <c r="AZ19" s="258">
        <v>605.20671683872001</v>
      </c>
      <c r="BA19" s="258">
        <v>625.279438341233</v>
      </c>
      <c r="BB19" s="258">
        <v>612.78054296975995</v>
      </c>
      <c r="BC19" s="258">
        <v>624.22726589128104</v>
      </c>
      <c r="BD19" s="258">
        <v>610.40424310435696</v>
      </c>
      <c r="BE19" s="259">
        <v>528.16056238192596</v>
      </c>
      <c r="BF19" s="260">
        <v>-0.134736417139176</v>
      </c>
      <c r="BG19" s="260">
        <v>-5.6122759391997699E-3</v>
      </c>
      <c r="BH19" s="260">
        <v>5.9694432230936196E-3</v>
      </c>
    </row>
    <row r="20" spans="1:60">
      <c r="A20" s="200" t="s">
        <v>267</v>
      </c>
      <c r="B20" s="258">
        <v>45.8501874486765</v>
      </c>
      <c r="C20" s="258">
        <v>47.317804699567603</v>
      </c>
      <c r="D20" s="258">
        <v>50.610742422803803</v>
      </c>
      <c r="E20" s="258">
        <v>52.149945604791398</v>
      </c>
      <c r="F20" s="258">
        <v>56.1070922574756</v>
      </c>
      <c r="G20" s="258">
        <v>58.368420988893398</v>
      </c>
      <c r="H20" s="258">
        <v>62.9787447299205</v>
      </c>
      <c r="I20" s="258">
        <v>73.315660484688294</v>
      </c>
      <c r="J20" s="258">
        <v>74.052747183510206</v>
      </c>
      <c r="K20" s="258">
        <v>65.954313944264001</v>
      </c>
      <c r="L20" s="258">
        <v>75.476937801971104</v>
      </c>
      <c r="M20" s="258">
        <v>76.921033278032496</v>
      </c>
      <c r="N20" s="258">
        <v>81.485595330569495</v>
      </c>
      <c r="O20" s="258">
        <v>92.300470447879604</v>
      </c>
      <c r="P20" s="258">
        <v>97.190152908262803</v>
      </c>
      <c r="Q20" s="258">
        <v>94.511313648452699</v>
      </c>
      <c r="R20" s="258">
        <v>91.076623028203301</v>
      </c>
      <c r="S20" s="258">
        <v>85.548598217397796</v>
      </c>
      <c r="T20" s="258">
        <v>74.5362941070033</v>
      </c>
      <c r="U20" s="258">
        <v>74.442815465472506</v>
      </c>
      <c r="V20" s="258">
        <v>81.321647384397707</v>
      </c>
      <c r="W20" s="258">
        <v>80.923546088655002</v>
      </c>
      <c r="X20" s="258">
        <v>83.069852844046906</v>
      </c>
      <c r="Y20" s="258">
        <v>90.467353497567203</v>
      </c>
      <c r="Z20" s="258">
        <v>91.255854876631005</v>
      </c>
      <c r="AA20" s="258">
        <v>87.087165958340407</v>
      </c>
      <c r="AB20" s="258">
        <v>90.397227173192505</v>
      </c>
      <c r="AC20" s="258">
        <v>94.297763249599697</v>
      </c>
      <c r="AD20" s="258">
        <v>98.584078213429194</v>
      </c>
      <c r="AE20" s="258">
        <v>109.062963856056</v>
      </c>
      <c r="AF20" s="258">
        <v>123.306462004423</v>
      </c>
      <c r="AG20" s="258">
        <v>127.484096546122</v>
      </c>
      <c r="AH20" s="258">
        <v>130.17733986279401</v>
      </c>
      <c r="AI20" s="258">
        <v>133.42511412349501</v>
      </c>
      <c r="AJ20" s="258">
        <v>144.10018722845501</v>
      </c>
      <c r="AK20" s="258">
        <v>123.405388804925</v>
      </c>
      <c r="AL20" s="258">
        <v>120.741276298347</v>
      </c>
      <c r="AM20" s="258">
        <v>119.704196497457</v>
      </c>
      <c r="AN20" s="258">
        <v>127.352413869611</v>
      </c>
      <c r="AO20" s="258">
        <v>136.94288505648501</v>
      </c>
      <c r="AP20" s="258">
        <v>134.78108826388299</v>
      </c>
      <c r="AQ20" s="258">
        <v>134.53787478043901</v>
      </c>
      <c r="AR20" s="258">
        <v>145.52546030317001</v>
      </c>
      <c r="AS20" s="258">
        <v>159.977655624937</v>
      </c>
      <c r="AT20" s="258">
        <v>170.88583033821399</v>
      </c>
      <c r="AU20" s="258">
        <v>182.610497668888</v>
      </c>
      <c r="AV20" s="258">
        <v>185.77752206863099</v>
      </c>
      <c r="AW20" s="258">
        <v>191.96739110480701</v>
      </c>
      <c r="AX20" s="258">
        <v>193.141397707344</v>
      </c>
      <c r="AY20" s="258">
        <v>194.056078755252</v>
      </c>
      <c r="AZ20" s="258">
        <v>201.62442521914201</v>
      </c>
      <c r="BA20" s="258">
        <v>210.60792236100801</v>
      </c>
      <c r="BB20" s="258">
        <v>219.49887155344501</v>
      </c>
      <c r="BC20" s="258">
        <v>229.51616113895901</v>
      </c>
      <c r="BD20" s="258">
        <v>230.269288963039</v>
      </c>
      <c r="BE20" s="259">
        <v>198.50990744391601</v>
      </c>
      <c r="BF20" s="260">
        <v>-0.137922784502194</v>
      </c>
      <c r="BG20" s="260">
        <v>3.0274608698926501E-2</v>
      </c>
      <c r="BH20" s="260">
        <v>2.24362382598936E-3</v>
      </c>
    </row>
    <row r="21" spans="1:60">
      <c r="A21" s="209" t="s">
        <v>268</v>
      </c>
      <c r="B21" s="261">
        <v>1690.02229629249</v>
      </c>
      <c r="C21" s="261">
        <v>1785.2613656680001</v>
      </c>
      <c r="D21" s="261">
        <v>1843.7486435937899</v>
      </c>
      <c r="E21" s="261">
        <v>1965.30182278706</v>
      </c>
      <c r="F21" s="261">
        <v>2057.07043259902</v>
      </c>
      <c r="G21" s="261">
        <v>2166.5300350594998</v>
      </c>
      <c r="H21" s="261">
        <v>2290.0681428384701</v>
      </c>
      <c r="I21" s="261">
        <v>2472.15665096676</v>
      </c>
      <c r="J21" s="261">
        <v>2710.2861973705699</v>
      </c>
      <c r="K21" s="261">
        <v>2794.0254297925599</v>
      </c>
      <c r="L21" s="261">
        <v>2798.3462733982601</v>
      </c>
      <c r="M21" s="261">
        <v>2918.5785280362602</v>
      </c>
      <c r="N21" s="261">
        <v>3047.7238735860701</v>
      </c>
      <c r="O21" s="261">
        <v>3173.1196833486001</v>
      </c>
      <c r="P21" s="261">
        <v>3317.5510278133602</v>
      </c>
      <c r="Q21" s="261">
        <v>3377.7686980403601</v>
      </c>
      <c r="R21" s="261">
        <v>3359.7390286837699</v>
      </c>
      <c r="S21" s="261">
        <v>3263.27760707574</v>
      </c>
      <c r="T21" s="261">
        <v>3150.6431095043099</v>
      </c>
      <c r="U21" s="261">
        <v>3147.07162532759</v>
      </c>
      <c r="V21" s="261">
        <v>3138.76865364592</v>
      </c>
      <c r="W21" s="261">
        <v>3303.0261543214901</v>
      </c>
      <c r="X21" s="261">
        <v>3401.0877761393899</v>
      </c>
      <c r="Y21" s="261">
        <v>3473.7196792647101</v>
      </c>
      <c r="Z21" s="261">
        <v>3486.8625320639098</v>
      </c>
      <c r="AA21" s="261">
        <v>3471.1975206952702</v>
      </c>
      <c r="AB21" s="261">
        <v>3515.5105466120799</v>
      </c>
      <c r="AC21" s="261">
        <v>3736.2996139346001</v>
      </c>
      <c r="AD21" s="261">
        <v>3806.2681542730502</v>
      </c>
      <c r="AE21" s="261">
        <v>4065.8896379394901</v>
      </c>
      <c r="AF21" s="261">
        <v>4207.3657509803998</v>
      </c>
      <c r="AG21" s="261">
        <v>4278.3398567887198</v>
      </c>
      <c r="AH21" s="261">
        <v>4563.2915553027597</v>
      </c>
      <c r="AI21" s="261">
        <v>4750.5335284494104</v>
      </c>
      <c r="AJ21" s="261">
        <v>4839.33725875659</v>
      </c>
      <c r="AK21" s="261">
        <v>4811.2818759302299</v>
      </c>
      <c r="AL21" s="261">
        <v>4865.2465863712096</v>
      </c>
      <c r="AM21" s="261">
        <v>4864.6041254899601</v>
      </c>
      <c r="AN21" s="261">
        <v>4776.2182436451503</v>
      </c>
      <c r="AO21" s="261">
        <v>4925.6769757058901</v>
      </c>
      <c r="AP21" s="261">
        <v>5066.6039698847699</v>
      </c>
      <c r="AQ21" s="261">
        <v>5176.8000895206897</v>
      </c>
      <c r="AR21" s="261">
        <v>5461.3679722655397</v>
      </c>
      <c r="AS21" s="261">
        <v>5585.0912482194499</v>
      </c>
      <c r="AT21" s="261">
        <v>5530.05458435531</v>
      </c>
      <c r="AU21" s="261">
        <v>5808.8356925239104</v>
      </c>
      <c r="AV21" s="261">
        <v>6064.7622768848796</v>
      </c>
      <c r="AW21" s="261">
        <v>6260.3904195674204</v>
      </c>
      <c r="AX21" s="261">
        <v>6490.5874787658604</v>
      </c>
      <c r="AY21" s="261">
        <v>6478.15209145885</v>
      </c>
      <c r="AZ21" s="261">
        <v>6376.5129586980102</v>
      </c>
      <c r="BA21" s="261">
        <v>6150.6698115150803</v>
      </c>
      <c r="BB21" s="261">
        <v>6135.8253947631401</v>
      </c>
      <c r="BC21" s="261">
        <v>6000.1559338243896</v>
      </c>
      <c r="BD21" s="261">
        <v>5888.7109316418</v>
      </c>
      <c r="BE21" s="261">
        <v>5273.7598000754897</v>
      </c>
      <c r="BF21" s="262">
        <v>-0.10442881960158699</v>
      </c>
      <c r="BG21" s="262">
        <v>6.3037284448539399E-3</v>
      </c>
      <c r="BH21" s="262">
        <v>5.9605756167798001E-2</v>
      </c>
    </row>
    <row r="22" spans="1:60">
      <c r="B22" s="258"/>
      <c r="C22" s="258"/>
      <c r="D22" s="258"/>
      <c r="E22" s="258"/>
      <c r="F22" s="258"/>
      <c r="G22" s="258"/>
      <c r="H22" s="258"/>
      <c r="I22" s="258"/>
      <c r="J22" s="258"/>
      <c r="K22" s="258"/>
      <c r="L22" s="258"/>
      <c r="M22" s="258"/>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258"/>
      <c r="AP22" s="258"/>
      <c r="AQ22" s="258"/>
      <c r="AR22" s="258"/>
      <c r="AS22" s="258"/>
      <c r="AT22" s="258"/>
      <c r="AU22" s="258"/>
      <c r="AV22" s="258"/>
      <c r="AW22" s="258"/>
      <c r="AX22" s="258"/>
      <c r="AY22" s="258"/>
      <c r="AZ22" s="258"/>
      <c r="BA22" s="258"/>
      <c r="BB22" s="258"/>
      <c r="BC22" s="258"/>
      <c r="BD22" s="258"/>
      <c r="BE22" s="259"/>
      <c r="BF22" s="260"/>
      <c r="BG22" s="260"/>
      <c r="BH22" s="260"/>
    </row>
    <row r="23" spans="1:60">
      <c r="A23" s="200" t="s">
        <v>269</v>
      </c>
      <c r="B23" s="258">
        <v>106.652849315068</v>
      </c>
      <c r="C23" s="258">
        <v>118.205780821918</v>
      </c>
      <c r="D23" s="258">
        <v>125.648575342466</v>
      </c>
      <c r="E23" s="258">
        <v>144.32103825136599</v>
      </c>
      <c r="F23" s="258">
        <v>158.68693150684899</v>
      </c>
      <c r="G23" s="258">
        <v>175.70780821917799</v>
      </c>
      <c r="H23" s="258">
        <v>196.213232876712</v>
      </c>
      <c r="I23" s="258">
        <v>211.85945355191299</v>
      </c>
      <c r="J23" s="258">
        <v>230.39624657534199</v>
      </c>
      <c r="K23" s="258">
        <v>207.130712328767</v>
      </c>
      <c r="L23" s="258">
        <v>209.78019178082201</v>
      </c>
      <c r="M23" s="258">
        <v>225.92573770491799</v>
      </c>
      <c r="N23" s="258">
        <v>218.233561643836</v>
      </c>
      <c r="O23" s="258">
        <v>236.522438356164</v>
      </c>
      <c r="P23" s="258">
        <v>246.07772602739701</v>
      </c>
      <c r="Q23" s="258">
        <v>240.05751366120199</v>
      </c>
      <c r="R23" s="258">
        <v>219.21665753424699</v>
      </c>
      <c r="S23" s="258">
        <v>208.701726027397</v>
      </c>
      <c r="T23" s="258">
        <v>204.02805479452101</v>
      </c>
      <c r="U23" s="258">
        <v>198.308360655738</v>
      </c>
      <c r="V23" s="258">
        <v>200.057890410959</v>
      </c>
      <c r="W23" s="258">
        <v>210.22112328767099</v>
      </c>
      <c r="X23" s="258">
        <v>216.68536986301399</v>
      </c>
      <c r="Y23" s="258">
        <v>215.316994535519</v>
      </c>
      <c r="Z23" s="258">
        <v>213.57884931506899</v>
      </c>
      <c r="AA23" s="258">
        <v>221.85944843198899</v>
      </c>
      <c r="AB23" s="258">
        <v>239.89394814624799</v>
      </c>
      <c r="AC23" s="258">
        <v>233.175622007801</v>
      </c>
      <c r="AD23" s="258">
        <v>235.693875851027</v>
      </c>
      <c r="AE23" s="258">
        <v>233.257567990826</v>
      </c>
      <c r="AF23" s="258">
        <v>231.33553385699901</v>
      </c>
      <c r="AG23" s="258">
        <v>238.757362372502</v>
      </c>
      <c r="AH23" s="258">
        <v>243.74561876451901</v>
      </c>
      <c r="AI23" s="258">
        <v>252.51418267863301</v>
      </c>
      <c r="AJ23" s="258">
        <v>248.66938508347101</v>
      </c>
      <c r="AK23" s="258">
        <v>241.910964374739</v>
      </c>
      <c r="AL23" s="258">
        <v>262.19729212503597</v>
      </c>
      <c r="AM23" s="258">
        <v>268.43531438232498</v>
      </c>
      <c r="AN23" s="258">
        <v>290.35690568386099</v>
      </c>
      <c r="AO23" s="258">
        <v>282.03784032963699</v>
      </c>
      <c r="AP23" s="258">
        <v>280.72946027363798</v>
      </c>
      <c r="AQ23" s="258">
        <v>280.95712279002601</v>
      </c>
      <c r="AR23" s="258">
        <v>264.09339951776502</v>
      </c>
      <c r="AS23" s="258">
        <v>261.21195264261502</v>
      </c>
      <c r="AT23" s="258">
        <v>248.557301728944</v>
      </c>
      <c r="AU23" s="258">
        <v>261.43672060787702</v>
      </c>
      <c r="AV23" s="258">
        <v>244.410034603355</v>
      </c>
      <c r="AW23" s="258">
        <v>244.203759596071</v>
      </c>
      <c r="AX23" s="258">
        <v>252.21430356209899</v>
      </c>
      <c r="AY23" s="258">
        <v>242.02215854952399</v>
      </c>
      <c r="AZ23" s="258">
        <v>241.23361795253601</v>
      </c>
      <c r="BA23" s="258">
        <v>248.77844082210001</v>
      </c>
      <c r="BB23" s="258">
        <v>252.310313495662</v>
      </c>
      <c r="BC23" s="258">
        <v>255.40795225064201</v>
      </c>
      <c r="BD23" s="258">
        <v>265.48310007710103</v>
      </c>
      <c r="BE23" s="259">
        <v>230.10396468026099</v>
      </c>
      <c r="BF23" s="260">
        <v>-0.133263229887574</v>
      </c>
      <c r="BG23" s="260">
        <v>6.6095247406692302E-3</v>
      </c>
      <c r="BH23" s="260">
        <v>2.6007101824734101E-3</v>
      </c>
    </row>
    <row r="24" spans="1:60">
      <c r="A24" s="200" t="s">
        <v>270</v>
      </c>
      <c r="B24" s="258">
        <v>312.11271232876697</v>
      </c>
      <c r="C24" s="258">
        <v>318.66810958904102</v>
      </c>
      <c r="D24" s="258">
        <v>350.39512328767103</v>
      </c>
      <c r="E24" s="258">
        <v>405.103387978142</v>
      </c>
      <c r="F24" s="258">
        <v>468.287863013699</v>
      </c>
      <c r="G24" s="258">
        <v>511.70936986301399</v>
      </c>
      <c r="H24" s="258">
        <v>525.20786301369901</v>
      </c>
      <c r="I24" s="258">
        <v>566.88540983606595</v>
      </c>
      <c r="J24" s="258">
        <v>597.89550684931498</v>
      </c>
      <c r="K24" s="258">
        <v>529.36005479452103</v>
      </c>
      <c r="L24" s="258">
        <v>503.76594520548002</v>
      </c>
      <c r="M24" s="258">
        <v>523.61789617486295</v>
      </c>
      <c r="N24" s="258">
        <v>516.77695890410996</v>
      </c>
      <c r="O24" s="258">
        <v>551.439726027397</v>
      </c>
      <c r="P24" s="258">
        <v>550.65909589041098</v>
      </c>
      <c r="Q24" s="258">
        <v>505.61658469945399</v>
      </c>
      <c r="R24" s="258">
        <v>465.80931506849299</v>
      </c>
      <c r="S24" s="258">
        <v>441.183232876712</v>
      </c>
      <c r="T24" s="258">
        <v>403.85608219178101</v>
      </c>
      <c r="U24" s="258">
        <v>392.45442622950799</v>
      </c>
      <c r="V24" s="258">
        <v>400.18783561643897</v>
      </c>
      <c r="W24" s="258">
        <v>449.96835616438398</v>
      </c>
      <c r="X24" s="258">
        <v>454.61309589041099</v>
      </c>
      <c r="Y24" s="258">
        <v>466.331338797814</v>
      </c>
      <c r="Z24" s="258">
        <v>459.99227397260302</v>
      </c>
      <c r="AA24" s="258">
        <v>473.07283647546399</v>
      </c>
      <c r="AB24" s="258">
        <v>506.90282156163101</v>
      </c>
      <c r="AC24" s="258">
        <v>517.25916035145303</v>
      </c>
      <c r="AD24" s="258">
        <v>509.20888886220501</v>
      </c>
      <c r="AE24" s="258">
        <v>559.547581709979</v>
      </c>
      <c r="AF24" s="258">
        <v>559.48058928168302</v>
      </c>
      <c r="AG24" s="258">
        <v>602.48086020188305</v>
      </c>
      <c r="AH24" s="258">
        <v>618.08738586413403</v>
      </c>
      <c r="AI24" s="258">
        <v>625.70786097182304</v>
      </c>
      <c r="AJ24" s="258">
        <v>606.55770283905395</v>
      </c>
      <c r="AK24" s="258">
        <v>615.86532131815204</v>
      </c>
      <c r="AL24" s="258">
        <v>625.87237593616896</v>
      </c>
      <c r="AM24" s="258">
        <v>625.32498467427104</v>
      </c>
      <c r="AN24" s="258">
        <v>656.524325882624</v>
      </c>
      <c r="AO24" s="258">
        <v>661.99584036461704</v>
      </c>
      <c r="AP24" s="258">
        <v>661.00921790540997</v>
      </c>
      <c r="AQ24" s="258">
        <v>655.676599355907</v>
      </c>
      <c r="AR24" s="258">
        <v>660.97285406146602</v>
      </c>
      <c r="AS24" s="258">
        <v>695.38380521908505</v>
      </c>
      <c r="AT24" s="258">
        <v>639.58834606174605</v>
      </c>
      <c r="AU24" s="258">
        <v>662.621709015036</v>
      </c>
      <c r="AV24" s="258">
        <v>623.87812548213503</v>
      </c>
      <c r="AW24" s="258">
        <v>602.34816581646601</v>
      </c>
      <c r="AX24" s="258">
        <v>624.40555577330394</v>
      </c>
      <c r="AY24" s="258">
        <v>619.73510466174605</v>
      </c>
      <c r="AZ24" s="258">
        <v>639.85919295707504</v>
      </c>
      <c r="BA24" s="258">
        <v>643.84520896866002</v>
      </c>
      <c r="BB24" s="258">
        <v>652.60414595536804</v>
      </c>
      <c r="BC24" s="258">
        <v>691.84474479440905</v>
      </c>
      <c r="BD24" s="258">
        <v>649.91382279452102</v>
      </c>
      <c r="BE24" s="259">
        <v>475.81350136544501</v>
      </c>
      <c r="BF24" s="260">
        <v>-0.267882164254444</v>
      </c>
      <c r="BG24" s="260">
        <v>1.60278445384177E-3</v>
      </c>
      <c r="BH24" s="260">
        <v>5.3777996379981204E-3</v>
      </c>
    </row>
    <row r="25" spans="1:60">
      <c r="A25" s="200" t="s">
        <v>271</v>
      </c>
      <c r="B25" s="258">
        <v>71.220958904109594</v>
      </c>
      <c r="C25" s="258">
        <v>81.128657534246599</v>
      </c>
      <c r="D25" s="258">
        <v>101.827369863014</v>
      </c>
      <c r="E25" s="258">
        <v>120.457158469945</v>
      </c>
      <c r="F25" s="258">
        <v>148.47169863013701</v>
      </c>
      <c r="G25" s="258">
        <v>172.55287671232901</v>
      </c>
      <c r="H25" s="258">
        <v>189.46882191780799</v>
      </c>
      <c r="I25" s="258">
        <v>196.51065573770501</v>
      </c>
      <c r="J25" s="258">
        <v>207.97816438356199</v>
      </c>
      <c r="K25" s="258">
        <v>216.24175342465799</v>
      </c>
      <c r="L25" s="258">
        <v>229.28246575342499</v>
      </c>
      <c r="M25" s="258">
        <v>238.03202185792401</v>
      </c>
      <c r="N25" s="258">
        <v>248.33775342465799</v>
      </c>
      <c r="O25" s="258">
        <v>255.434191780822</v>
      </c>
      <c r="P25" s="258">
        <v>262.834301369863</v>
      </c>
      <c r="Q25" s="258">
        <v>271.335655737705</v>
      </c>
      <c r="R25" s="258">
        <v>242.990136986301</v>
      </c>
      <c r="S25" s="258">
        <v>236.08027397260301</v>
      </c>
      <c r="T25" s="258">
        <v>229.24799999999999</v>
      </c>
      <c r="U25" s="258">
        <v>220.34450819672099</v>
      </c>
      <c r="V25" s="258">
        <v>201.853123287671</v>
      </c>
      <c r="W25" s="258">
        <v>212.82693150684901</v>
      </c>
      <c r="X25" s="258">
        <v>204.88350684931501</v>
      </c>
      <c r="Y25" s="258">
        <v>216.95639344262301</v>
      </c>
      <c r="Z25" s="258">
        <v>212.913068493151</v>
      </c>
      <c r="AA25" s="258">
        <v>196.62553275999301</v>
      </c>
      <c r="AB25" s="258">
        <v>128.71288305037001</v>
      </c>
      <c r="AC25" s="258">
        <v>116.149325609885</v>
      </c>
      <c r="AD25" s="258">
        <v>126.94406383441201</v>
      </c>
      <c r="AE25" s="258">
        <v>119.806960300393</v>
      </c>
      <c r="AF25" s="258">
        <v>124.168401919012</v>
      </c>
      <c r="AG25" s="258">
        <v>115.26239847026901</v>
      </c>
      <c r="AH25" s="258">
        <v>91.919783788393602</v>
      </c>
      <c r="AI25" s="258">
        <v>97.481786523688299</v>
      </c>
      <c r="AJ25" s="258">
        <v>88.5018038572547</v>
      </c>
      <c r="AK25" s="258">
        <v>89.353150425478404</v>
      </c>
      <c r="AL25" s="258">
        <v>93.298844777564497</v>
      </c>
      <c r="AM25" s="258">
        <v>96.123062744140597</v>
      </c>
      <c r="AN25" s="258">
        <v>104.641461255217</v>
      </c>
      <c r="AO25" s="258">
        <v>101.57842609343</v>
      </c>
      <c r="AP25" s="258">
        <v>110.718926189266</v>
      </c>
      <c r="AQ25" s="258">
        <v>112.09983496846201</v>
      </c>
      <c r="AR25" s="258">
        <v>110.90937539401099</v>
      </c>
      <c r="AS25" s="258">
        <v>106.31784705096899</v>
      </c>
      <c r="AT25" s="258">
        <v>95.116601067738998</v>
      </c>
      <c r="AU25" s="258">
        <v>84.507293325972896</v>
      </c>
      <c r="AV25" s="258">
        <v>80.441528377376201</v>
      </c>
      <c r="AW25" s="258">
        <v>83.062931276175505</v>
      </c>
      <c r="AX25" s="258">
        <v>77.3408066756366</v>
      </c>
      <c r="AY25" s="258">
        <v>83.749747152615896</v>
      </c>
      <c r="AZ25" s="258">
        <v>93.549811009498498</v>
      </c>
      <c r="BA25" s="258">
        <v>94.585334197341396</v>
      </c>
      <c r="BB25" s="258">
        <v>98.774529724100205</v>
      </c>
      <c r="BC25" s="258">
        <v>98.422666881006506</v>
      </c>
      <c r="BD25" s="258">
        <v>102.10495235616401</v>
      </c>
      <c r="BE25" s="259">
        <v>92.128788295824194</v>
      </c>
      <c r="BF25" s="260">
        <v>-9.7704996967641095E-2</v>
      </c>
      <c r="BG25" s="260">
        <v>7.1149629569915397E-3</v>
      </c>
      <c r="BH25" s="260">
        <v>1.0412696632707799E-3</v>
      </c>
    </row>
    <row r="26" spans="1:60">
      <c r="A26" s="200" t="s">
        <v>272</v>
      </c>
      <c r="B26" s="258" t="s">
        <v>273</v>
      </c>
      <c r="C26" s="258" t="s">
        <v>273</v>
      </c>
      <c r="D26" s="258" t="s">
        <v>273</v>
      </c>
      <c r="E26" s="258" t="s">
        <v>273</v>
      </c>
      <c r="F26" s="258" t="s">
        <v>273</v>
      </c>
      <c r="G26" s="258" t="s">
        <v>273</v>
      </c>
      <c r="H26" s="258" t="s">
        <v>273</v>
      </c>
      <c r="I26" s="258" t="s">
        <v>273</v>
      </c>
      <c r="J26" s="258" t="s">
        <v>273</v>
      </c>
      <c r="K26" s="258" t="s">
        <v>273</v>
      </c>
      <c r="L26" s="258" t="s">
        <v>273</v>
      </c>
      <c r="M26" s="258" t="s">
        <v>273</v>
      </c>
      <c r="N26" s="258" t="s">
        <v>273</v>
      </c>
      <c r="O26" s="258" t="s">
        <v>273</v>
      </c>
      <c r="P26" s="258" t="s">
        <v>273</v>
      </c>
      <c r="Q26" s="258" t="s">
        <v>273</v>
      </c>
      <c r="R26" s="258" t="s">
        <v>273</v>
      </c>
      <c r="S26" s="258" t="s">
        <v>273</v>
      </c>
      <c r="T26" s="258" t="s">
        <v>273</v>
      </c>
      <c r="U26" s="258" t="s">
        <v>273</v>
      </c>
      <c r="V26" s="258" t="s">
        <v>273</v>
      </c>
      <c r="W26" s="258" t="s">
        <v>273</v>
      </c>
      <c r="X26" s="258" t="s">
        <v>273</v>
      </c>
      <c r="Y26" s="258" t="s">
        <v>273</v>
      </c>
      <c r="Z26" s="258" t="s">
        <v>273</v>
      </c>
      <c r="AA26" s="258">
        <v>91.962931506849301</v>
      </c>
      <c r="AB26" s="258">
        <v>65.771342465753406</v>
      </c>
      <c r="AC26" s="258">
        <v>65.591639344262305</v>
      </c>
      <c r="AD26" s="258">
        <v>69.642630136986298</v>
      </c>
      <c r="AE26" s="258">
        <v>72.352493150684893</v>
      </c>
      <c r="AF26" s="258">
        <v>79.593232876712307</v>
      </c>
      <c r="AG26" s="258">
        <v>75.183989071038297</v>
      </c>
      <c r="AH26" s="258">
        <v>80.479287671232896</v>
      </c>
      <c r="AI26" s="258">
        <v>89.944246575342504</v>
      </c>
      <c r="AJ26" s="258">
        <v>88.950109589041105</v>
      </c>
      <c r="AK26" s="258">
        <v>79.551448087431694</v>
      </c>
      <c r="AL26" s="258">
        <v>80.823013698630106</v>
      </c>
      <c r="AM26" s="258">
        <v>84.607287671232896</v>
      </c>
      <c r="AN26" s="258">
        <v>93.128767123287702</v>
      </c>
      <c r="AO26" s="258">
        <v>88.030445355191205</v>
      </c>
      <c r="AP26" s="258">
        <v>91.440594520547904</v>
      </c>
      <c r="AQ26" s="258">
        <v>93.163052054794505</v>
      </c>
      <c r="AR26" s="258">
        <v>95.346548201690496</v>
      </c>
      <c r="AS26" s="258">
        <v>90.830180269299902</v>
      </c>
      <c r="AT26" s="258">
        <v>88.722203728311896</v>
      </c>
      <c r="AU26" s="258">
        <v>76.337936986301401</v>
      </c>
      <c r="AV26" s="258">
        <v>72.473635616438301</v>
      </c>
      <c r="AW26" s="258">
        <v>64.991827868852496</v>
      </c>
      <c r="AX26" s="258">
        <v>63.0491863013699</v>
      </c>
      <c r="AY26" s="258">
        <v>65.405380821917802</v>
      </c>
      <c r="AZ26" s="258">
        <v>67.905199999999994</v>
      </c>
      <c r="BA26" s="258">
        <v>68.208874316939898</v>
      </c>
      <c r="BB26" s="258">
        <v>72.900038356164401</v>
      </c>
      <c r="BC26" s="258">
        <v>70.755786301369895</v>
      </c>
      <c r="BD26" s="258">
        <v>69.151742465753401</v>
      </c>
      <c r="BE26" s="259">
        <v>61.831846625069197</v>
      </c>
      <c r="BF26" s="260">
        <v>-0.105852659378891</v>
      </c>
      <c r="BG26" s="260">
        <v>-2.4612735584782702E-2</v>
      </c>
      <c r="BH26" s="260">
        <v>6.9884373066930597E-4</v>
      </c>
    </row>
    <row r="27" spans="1:60">
      <c r="A27" s="200" t="s">
        <v>274</v>
      </c>
      <c r="B27" s="258">
        <v>7.7264657534246597</v>
      </c>
      <c r="C27" s="258">
        <v>8.8488767123287708</v>
      </c>
      <c r="D27" s="258">
        <v>9.6221369863013706</v>
      </c>
      <c r="E27" s="258">
        <v>10.595546448087401</v>
      </c>
      <c r="F27" s="258">
        <v>12.553671232876701</v>
      </c>
      <c r="G27" s="258">
        <v>13.261671232876701</v>
      </c>
      <c r="H27" s="258">
        <v>15.827972602739701</v>
      </c>
      <c r="I27" s="258">
        <v>17.6651639344262</v>
      </c>
      <c r="J27" s="258">
        <v>19.006986301369899</v>
      </c>
      <c r="K27" s="258">
        <v>16.943616438356202</v>
      </c>
      <c r="L27" s="258">
        <v>14.3360821917808</v>
      </c>
      <c r="M27" s="258">
        <v>14.5354371584699</v>
      </c>
      <c r="N27" s="258">
        <v>15.8988493150685</v>
      </c>
      <c r="O27" s="258">
        <v>16.571095890411002</v>
      </c>
      <c r="P27" s="258">
        <v>16.8617534246575</v>
      </c>
      <c r="Q27" s="258">
        <v>16.9714480874317</v>
      </c>
      <c r="R27" s="258">
        <v>16.380794520547902</v>
      </c>
      <c r="S27" s="258">
        <v>19.5191506849315</v>
      </c>
      <c r="T27" s="258">
        <v>20.360410958904101</v>
      </c>
      <c r="U27" s="258">
        <v>20.9362021857923</v>
      </c>
      <c r="V27" s="258">
        <v>20.896301369863</v>
      </c>
      <c r="W27" s="258">
        <v>22.4705753424658</v>
      </c>
      <c r="X27" s="258">
        <v>26.288438356164399</v>
      </c>
      <c r="Y27" s="258">
        <v>28.086857923497298</v>
      </c>
      <c r="Z27" s="258">
        <v>29.138356164383602</v>
      </c>
      <c r="AA27" s="258">
        <v>30.871616438356199</v>
      </c>
      <c r="AB27" s="258">
        <v>31.538054794520502</v>
      </c>
      <c r="AC27" s="258">
        <v>36.194672131147499</v>
      </c>
      <c r="AD27" s="258">
        <v>37.8441369863014</v>
      </c>
      <c r="AE27" s="258">
        <v>37.497013698630099</v>
      </c>
      <c r="AF27" s="258">
        <v>39.7960547945206</v>
      </c>
      <c r="AG27" s="258">
        <v>40.469316939890703</v>
      </c>
      <c r="AH27" s="258">
        <v>41.511671232876701</v>
      </c>
      <c r="AI27" s="258">
        <v>45.117479452054802</v>
      </c>
      <c r="AJ27" s="258">
        <v>47.239178082191799</v>
      </c>
      <c r="AK27" s="258">
        <v>49.083087431693997</v>
      </c>
      <c r="AL27" s="258">
        <v>49.483287671232901</v>
      </c>
      <c r="AM27" s="258">
        <v>49.081890410958898</v>
      </c>
      <c r="AN27" s="258">
        <v>52.176821917808198</v>
      </c>
      <c r="AO27" s="258">
        <v>50.662103825136597</v>
      </c>
      <c r="AP27" s="258">
        <v>56.649589041095901</v>
      </c>
      <c r="AQ27" s="258">
        <v>56.048136986301401</v>
      </c>
      <c r="AR27" s="258">
        <v>57.044608755375798</v>
      </c>
      <c r="AS27" s="258">
        <v>58.0135449421008</v>
      </c>
      <c r="AT27" s="258">
        <v>57.074118524996102</v>
      </c>
      <c r="AU27" s="258">
        <v>55.458520547945199</v>
      </c>
      <c r="AV27" s="258">
        <v>54.625205479452099</v>
      </c>
      <c r="AW27" s="258">
        <v>51.060928961748601</v>
      </c>
      <c r="AX27" s="258">
        <v>45.678164383561601</v>
      </c>
      <c r="AY27" s="258">
        <v>45.473397260273998</v>
      </c>
      <c r="AZ27" s="258">
        <v>46.465479068493202</v>
      </c>
      <c r="BA27" s="258">
        <v>50.525674316939899</v>
      </c>
      <c r="BB27" s="258">
        <v>52.338469995703903</v>
      </c>
      <c r="BC27" s="258">
        <v>51.695841917808202</v>
      </c>
      <c r="BD27" s="258">
        <v>51.553049068493202</v>
      </c>
      <c r="BE27" s="259">
        <v>43.707577978142098</v>
      </c>
      <c r="BF27" s="260">
        <v>-0.152182484491414</v>
      </c>
      <c r="BG27" s="260">
        <v>-1.01223597153898E-2</v>
      </c>
      <c r="BH27" s="260">
        <v>4.93997325326206E-4</v>
      </c>
    </row>
    <row r="28" spans="1:60">
      <c r="A28" s="200" t="s">
        <v>275</v>
      </c>
      <c r="B28" s="258">
        <v>78.083369863013701</v>
      </c>
      <c r="C28" s="258">
        <v>85.891999999999996</v>
      </c>
      <c r="D28" s="258">
        <v>95.498986301369897</v>
      </c>
      <c r="E28" s="258">
        <v>105.560573770492</v>
      </c>
      <c r="F28" s="258">
        <v>113.458246575342</v>
      </c>
      <c r="G28" s="258">
        <v>136.72871232876699</v>
      </c>
      <c r="H28" s="258">
        <v>151.18021917808201</v>
      </c>
      <c r="I28" s="258">
        <v>164.67434426229499</v>
      </c>
      <c r="J28" s="258">
        <v>184.89701369862999</v>
      </c>
      <c r="K28" s="258">
        <v>188.955123287671</v>
      </c>
      <c r="L28" s="258">
        <v>208.071534246575</v>
      </c>
      <c r="M28" s="258">
        <v>218.724071038251</v>
      </c>
      <c r="N28" s="258">
        <v>229.68873972602699</v>
      </c>
      <c r="O28" s="258">
        <v>237.850465753425</v>
      </c>
      <c r="P28" s="258">
        <v>241.89098630136999</v>
      </c>
      <c r="Q28" s="258">
        <v>224.64877049180299</v>
      </c>
      <c r="R28" s="258">
        <v>222.37854794520501</v>
      </c>
      <c r="S28" s="258">
        <v>206.05471232876701</v>
      </c>
      <c r="T28" s="258">
        <v>201.92419178082201</v>
      </c>
      <c r="U28" s="258">
        <v>215.62297814207699</v>
      </c>
      <c r="V28" s="258">
        <v>211.74397260274</v>
      </c>
      <c r="W28" s="258">
        <v>205.10378082191801</v>
      </c>
      <c r="X28" s="258">
        <v>205.393479452055</v>
      </c>
      <c r="Y28" s="258">
        <v>197.994508196721</v>
      </c>
      <c r="Z28" s="258">
        <v>189.61989041095899</v>
      </c>
      <c r="AA28" s="258">
        <v>173.57706849315099</v>
      </c>
      <c r="AB28" s="258">
        <v>142.95197260274</v>
      </c>
      <c r="AC28" s="258">
        <v>137.95532315673699</v>
      </c>
      <c r="AD28" s="258">
        <v>140.17161350746699</v>
      </c>
      <c r="AE28" s="258">
        <v>146.72939824301801</v>
      </c>
      <c r="AF28" s="258">
        <v>167.02360604678699</v>
      </c>
      <c r="AG28" s="258">
        <v>174.53429068126701</v>
      </c>
      <c r="AH28" s="258">
        <v>167.80062314243901</v>
      </c>
      <c r="AI28" s="258">
        <v>172.573971995016</v>
      </c>
      <c r="AJ28" s="258">
        <v>171.83948593954301</v>
      </c>
      <c r="AK28" s="258">
        <v>165.92376096266401</v>
      </c>
      <c r="AL28" s="258">
        <v>176.206692513132</v>
      </c>
      <c r="AM28" s="258">
        <v>171.00218594535701</v>
      </c>
      <c r="AN28" s="258">
        <v>182.887185456281</v>
      </c>
      <c r="AO28" s="258">
        <v>201.10569882203799</v>
      </c>
      <c r="AP28" s="258">
        <v>210.105346850839</v>
      </c>
      <c r="AQ28" s="258">
        <v>206.39733805892399</v>
      </c>
      <c r="AR28" s="258">
        <v>204.802246575342</v>
      </c>
      <c r="AS28" s="258">
        <v>205.75587431694001</v>
      </c>
      <c r="AT28" s="258">
        <v>199.089205479452</v>
      </c>
      <c r="AU28" s="258">
        <v>188.52391780821901</v>
      </c>
      <c r="AV28" s="258">
        <v>191.25836170499599</v>
      </c>
      <c r="AW28" s="258">
        <v>188.98701518491299</v>
      </c>
      <c r="AX28" s="258">
        <v>180.914124730776</v>
      </c>
      <c r="AY28" s="258">
        <v>191.54356792199101</v>
      </c>
      <c r="AZ28" s="258">
        <v>184.10543555074199</v>
      </c>
      <c r="BA28" s="258">
        <v>172.06948701598</v>
      </c>
      <c r="BB28" s="258">
        <v>205.386549918345</v>
      </c>
      <c r="BC28" s="258">
        <v>206.72345205479499</v>
      </c>
      <c r="BD28" s="258">
        <v>209.46295890411</v>
      </c>
      <c r="BE28" s="259">
        <v>181.960950186139</v>
      </c>
      <c r="BF28" s="260">
        <v>-0.13129771899460399</v>
      </c>
      <c r="BG28" s="260">
        <v>5.0923143393630799E-3</v>
      </c>
      <c r="BH28" s="260">
        <v>2.0565821046117099E-3</v>
      </c>
    </row>
    <row r="29" spans="1:60">
      <c r="A29" s="200" t="s">
        <v>276</v>
      </c>
      <c r="B29" s="258">
        <v>202.44715068493099</v>
      </c>
      <c r="C29" s="258">
        <v>230.123424657534</v>
      </c>
      <c r="D29" s="258">
        <v>243.872657534247</v>
      </c>
      <c r="E29" s="258">
        <v>263.77032786885201</v>
      </c>
      <c r="F29" s="258">
        <v>316.138547945205</v>
      </c>
      <c r="G29" s="258">
        <v>350.73709589041101</v>
      </c>
      <c r="H29" s="258">
        <v>346.84180821917801</v>
      </c>
      <c r="I29" s="258">
        <v>365.701338797814</v>
      </c>
      <c r="J29" s="258">
        <v>341.324602739726</v>
      </c>
      <c r="K29" s="258">
        <v>308.55227397260302</v>
      </c>
      <c r="L29" s="258">
        <v>305.66909589041097</v>
      </c>
      <c r="M29" s="258">
        <v>325.215792349727</v>
      </c>
      <c r="N29" s="258">
        <v>325.63402739726001</v>
      </c>
      <c r="O29" s="258">
        <v>327.60194520547901</v>
      </c>
      <c r="P29" s="258">
        <v>314.03350684931502</v>
      </c>
      <c r="Q29" s="258">
        <v>268.57103825136602</v>
      </c>
      <c r="R29" s="258">
        <v>254.56986301369901</v>
      </c>
      <c r="S29" s="258">
        <v>220.53375342465799</v>
      </c>
      <c r="T29" s="258">
        <v>209.62846575342499</v>
      </c>
      <c r="U29" s="258">
        <v>206.90002732240399</v>
      </c>
      <c r="V29" s="258">
        <v>213.958</v>
      </c>
      <c r="W29" s="258">
        <v>211.220493150685</v>
      </c>
      <c r="X29" s="258">
        <v>195.84641095890399</v>
      </c>
      <c r="Y29" s="258">
        <v>193.11898907103799</v>
      </c>
      <c r="Z29" s="258">
        <v>186.903726027397</v>
      </c>
      <c r="AA29" s="258">
        <v>183.650575342466</v>
      </c>
      <c r="AB29" s="258">
        <v>186.47561643835601</v>
      </c>
      <c r="AC29" s="258">
        <v>184.61068306010901</v>
      </c>
      <c r="AD29" s="258">
        <v>193.41947945205499</v>
      </c>
      <c r="AE29" s="258">
        <v>205.13736986301399</v>
      </c>
      <c r="AF29" s="258">
        <v>214.88706849315099</v>
      </c>
      <c r="AG29" s="258">
        <v>233.53355191256799</v>
      </c>
      <c r="AH29" s="258">
        <v>226.56493150684901</v>
      </c>
      <c r="AI29" s="258">
        <v>219.59832876712301</v>
      </c>
      <c r="AJ29" s="258">
        <v>218.12309589041101</v>
      </c>
      <c r="AK29" s="258">
        <v>210.68480874316899</v>
      </c>
      <c r="AL29" s="258">
        <v>202.821506849315</v>
      </c>
      <c r="AM29" s="258">
        <v>196.188164383562</v>
      </c>
      <c r="AN29" s="258">
        <v>188.31950684931499</v>
      </c>
      <c r="AO29" s="258">
        <v>184.831584699454</v>
      </c>
      <c r="AP29" s="258">
        <v>186.73187039938401</v>
      </c>
      <c r="AQ29" s="258">
        <v>189.53861536217801</v>
      </c>
      <c r="AR29" s="258">
        <v>190.63159867250201</v>
      </c>
      <c r="AS29" s="258">
        <v>186.46221242067901</v>
      </c>
      <c r="AT29" s="258">
        <v>169.07843604117701</v>
      </c>
      <c r="AU29" s="258">
        <v>170.28597240291799</v>
      </c>
      <c r="AV29" s="258">
        <v>164.77864479961301</v>
      </c>
      <c r="AW29" s="258">
        <v>152.928313790581</v>
      </c>
      <c r="AX29" s="258">
        <v>152.47417816563899</v>
      </c>
      <c r="AY29" s="258">
        <v>153.256693098737</v>
      </c>
      <c r="AZ29" s="258">
        <v>155.25093381785899</v>
      </c>
      <c r="BA29" s="258">
        <v>152.71401225411799</v>
      </c>
      <c r="BB29" s="258">
        <v>152.106942386545</v>
      </c>
      <c r="BC29" s="258">
        <v>154.262151763156</v>
      </c>
      <c r="BD29" s="258">
        <v>152.01422140134</v>
      </c>
      <c r="BE29" s="259">
        <v>125.37940771813901</v>
      </c>
      <c r="BF29" s="260">
        <v>-0.17521264417018501</v>
      </c>
      <c r="BG29" s="260">
        <v>-1.0582472191807E-2</v>
      </c>
      <c r="BH29" s="260">
        <v>1.4170790267701201E-3</v>
      </c>
    </row>
    <row r="30" spans="1:60">
      <c r="A30" s="200" t="s">
        <v>277</v>
      </c>
      <c r="B30" s="258" t="s">
        <v>273</v>
      </c>
      <c r="C30" s="258" t="s">
        <v>273</v>
      </c>
      <c r="D30" s="258" t="s">
        <v>273</v>
      </c>
      <c r="E30" s="258" t="s">
        <v>273</v>
      </c>
      <c r="F30" s="258" t="s">
        <v>273</v>
      </c>
      <c r="G30" s="258" t="s">
        <v>273</v>
      </c>
      <c r="H30" s="258" t="s">
        <v>273</v>
      </c>
      <c r="I30" s="258" t="s">
        <v>273</v>
      </c>
      <c r="J30" s="258" t="s">
        <v>273</v>
      </c>
      <c r="K30" s="258" t="s">
        <v>273</v>
      </c>
      <c r="L30" s="258" t="s">
        <v>273</v>
      </c>
      <c r="M30" s="258" t="s">
        <v>273</v>
      </c>
      <c r="N30" s="258" t="s">
        <v>273</v>
      </c>
      <c r="O30" s="258" t="s">
        <v>273</v>
      </c>
      <c r="P30" s="258" t="s">
        <v>273</v>
      </c>
      <c r="Q30" s="258" t="s">
        <v>273</v>
      </c>
      <c r="R30" s="258" t="s">
        <v>273</v>
      </c>
      <c r="S30" s="258" t="s">
        <v>273</v>
      </c>
      <c r="T30" s="258" t="s">
        <v>273</v>
      </c>
      <c r="U30" s="258" t="s">
        <v>273</v>
      </c>
      <c r="V30" s="258">
        <v>65.738132947216101</v>
      </c>
      <c r="W30" s="258">
        <v>64.969195432248597</v>
      </c>
      <c r="X30" s="258">
        <v>65.630494693349405</v>
      </c>
      <c r="Y30" s="258">
        <v>65.957072555500304</v>
      </c>
      <c r="Z30" s="258">
        <v>68.125216779144793</v>
      </c>
      <c r="AA30" s="258">
        <v>67.036417618825794</v>
      </c>
      <c r="AB30" s="258">
        <v>59.142332486746099</v>
      </c>
      <c r="AC30" s="258">
        <v>31.4594262295082</v>
      </c>
      <c r="AD30" s="258">
        <v>33.3846575342466</v>
      </c>
      <c r="AE30" s="258">
        <v>30.7174794520548</v>
      </c>
      <c r="AF30" s="258">
        <v>24.343013698630099</v>
      </c>
      <c r="AG30" s="258">
        <v>26.3135519125683</v>
      </c>
      <c r="AH30" s="258">
        <v>26.051232876712302</v>
      </c>
      <c r="AI30" s="258">
        <v>26.186082191780802</v>
      </c>
      <c r="AJ30" s="258">
        <v>24.577972602739699</v>
      </c>
      <c r="AK30" s="258">
        <v>22.298688524590201</v>
      </c>
      <c r="AL30" s="258">
        <v>25.913041095890399</v>
      </c>
      <c r="AM30" s="258">
        <v>28.866684931506899</v>
      </c>
      <c r="AN30" s="258">
        <v>27.166904109589002</v>
      </c>
      <c r="AO30" s="258">
        <v>27.4143169398907</v>
      </c>
      <c r="AP30" s="258">
        <v>28.095616438356199</v>
      </c>
      <c r="AQ30" s="258">
        <v>29.2553150684931</v>
      </c>
      <c r="AR30" s="258">
        <v>31.2581917808219</v>
      </c>
      <c r="AS30" s="258">
        <v>29.638111232499401</v>
      </c>
      <c r="AT30" s="258">
        <v>26.737952715467198</v>
      </c>
      <c r="AU30" s="258">
        <v>27.548976460850401</v>
      </c>
      <c r="AV30" s="258">
        <v>26.973964638246802</v>
      </c>
      <c r="AW30" s="258">
        <v>31.678893354238699</v>
      </c>
      <c r="AX30" s="258">
        <v>31.175544426904999</v>
      </c>
      <c r="AY30" s="258">
        <v>29.128295766961099</v>
      </c>
      <c r="AZ30" s="258">
        <v>29.280247588275198</v>
      </c>
      <c r="BA30" s="258">
        <v>28.6797729354608</v>
      </c>
      <c r="BB30" s="258">
        <v>30.014307037771601</v>
      </c>
      <c r="BC30" s="258">
        <v>29.817547501705601</v>
      </c>
      <c r="BD30" s="258">
        <v>26.7931424109589</v>
      </c>
      <c r="BE30" s="259">
        <v>24.7693224131453</v>
      </c>
      <c r="BF30" s="260">
        <v>-7.5534999470082798E-2</v>
      </c>
      <c r="BG30" s="260">
        <v>2.06218106613587E-4</v>
      </c>
      <c r="BH30" s="260">
        <v>2.79950973910184E-4</v>
      </c>
    </row>
    <row r="31" spans="1:60">
      <c r="A31" s="200" t="s">
        <v>278</v>
      </c>
      <c r="B31" s="258">
        <v>110.569945205479</v>
      </c>
      <c r="C31" s="258">
        <v>134.50301369863001</v>
      </c>
      <c r="D31" s="258">
        <v>141.249452054795</v>
      </c>
      <c r="E31" s="258">
        <v>159.510601092896</v>
      </c>
      <c r="F31" s="258">
        <v>184.592602739726</v>
      </c>
      <c r="G31" s="258">
        <v>207.46052054794501</v>
      </c>
      <c r="H31" s="258">
        <v>215.13027397260299</v>
      </c>
      <c r="I31" s="258">
        <v>227.92103825136601</v>
      </c>
      <c r="J31" s="258">
        <v>254.96443835616401</v>
      </c>
      <c r="K31" s="258">
        <v>223.22202739726001</v>
      </c>
      <c r="L31" s="258">
        <v>231.32172602739701</v>
      </c>
      <c r="M31" s="258">
        <v>246.885601092896</v>
      </c>
      <c r="N31" s="258">
        <v>244.57098630137</v>
      </c>
      <c r="O31" s="258">
        <v>246.78361643835601</v>
      </c>
      <c r="P31" s="258">
        <v>260.63898630136998</v>
      </c>
      <c r="Q31" s="258">
        <v>251.465218579235</v>
      </c>
      <c r="R31" s="258">
        <v>241.47353424657501</v>
      </c>
      <c r="S31" s="258">
        <v>224.32676712328799</v>
      </c>
      <c r="T31" s="258">
        <v>209.234602739726</v>
      </c>
      <c r="U31" s="258">
        <v>211.63598360655701</v>
      </c>
      <c r="V31" s="258">
        <v>214.74591780821899</v>
      </c>
      <c r="W31" s="258">
        <v>225.11775342465799</v>
      </c>
      <c r="X31" s="258">
        <v>225.90983561643799</v>
      </c>
      <c r="Y31" s="258">
        <v>225.144590163934</v>
      </c>
      <c r="Z31" s="258">
        <v>225.711589041096</v>
      </c>
      <c r="AA31" s="258">
        <v>230.62059446739801</v>
      </c>
      <c r="AB31" s="258">
        <v>229.898121140108</v>
      </c>
      <c r="AC31" s="258">
        <v>226.71829373390901</v>
      </c>
      <c r="AD31" s="258">
        <v>216.370712989781</v>
      </c>
      <c r="AE31" s="258">
        <v>224.55490286602401</v>
      </c>
      <c r="AF31" s="258">
        <v>203.99974939359399</v>
      </c>
      <c r="AG31" s="258">
        <v>211.70782763087701</v>
      </c>
      <c r="AH31" s="258">
        <v>208.97567950201699</v>
      </c>
      <c r="AI31" s="258">
        <v>219.00485965067699</v>
      </c>
      <c r="AJ31" s="258">
        <v>221.452741106242</v>
      </c>
      <c r="AK31" s="258">
        <v>217.92097282925599</v>
      </c>
      <c r="AL31" s="258">
        <v>214.42305833827001</v>
      </c>
      <c r="AM31" s="258">
        <v>217.413611532499</v>
      </c>
      <c r="AN31" s="258">
        <v>226.327014715221</v>
      </c>
      <c r="AO31" s="258">
        <v>212.53272557706799</v>
      </c>
      <c r="AP31" s="258">
        <v>220.49250106671599</v>
      </c>
      <c r="AQ31" s="258">
        <v>215.085464585718</v>
      </c>
      <c r="AR31" s="258">
        <v>216.775645291583</v>
      </c>
      <c r="AS31" s="258">
        <v>210.17727645807301</v>
      </c>
      <c r="AT31" s="258">
        <v>198.69192219753401</v>
      </c>
      <c r="AU31" s="258">
        <v>206.451378600548</v>
      </c>
      <c r="AV31" s="258">
        <v>198.65502733921301</v>
      </c>
      <c r="AW31" s="258">
        <v>192.34242110078699</v>
      </c>
      <c r="AX31" s="258">
        <v>206.70942077467799</v>
      </c>
      <c r="AY31" s="258">
        <v>196.10461516030301</v>
      </c>
      <c r="AZ31" s="258">
        <v>195.259187700544</v>
      </c>
      <c r="BA31" s="258">
        <v>205.704445026483</v>
      </c>
      <c r="BB31" s="258">
        <v>199.38436159968299</v>
      </c>
      <c r="BC31" s="258">
        <v>201.20602666171601</v>
      </c>
      <c r="BD31" s="258">
        <v>196.059534246575</v>
      </c>
      <c r="BE31" s="259">
        <v>178.143013928106</v>
      </c>
      <c r="BF31" s="260">
        <v>-9.1383060697965104E-2</v>
      </c>
      <c r="BG31" s="260">
        <v>-1.33282462004747E-3</v>
      </c>
      <c r="BH31" s="260">
        <v>2.01343054172534E-3</v>
      </c>
    </row>
    <row r="32" spans="1:60">
      <c r="A32" s="200" t="s">
        <v>279</v>
      </c>
      <c r="B32" s="258">
        <v>1065.4967671232901</v>
      </c>
      <c r="C32" s="258">
        <v>1145.2225205479499</v>
      </c>
      <c r="D32" s="258">
        <v>1315.15671232877</v>
      </c>
      <c r="E32" s="258">
        <v>1418.65726775956</v>
      </c>
      <c r="F32" s="258">
        <v>1641.9334794520501</v>
      </c>
      <c r="G32" s="258">
        <v>1860.0378356164399</v>
      </c>
      <c r="H32" s="258">
        <v>2022.41693150685</v>
      </c>
      <c r="I32" s="258">
        <v>2237.7283333333298</v>
      </c>
      <c r="J32" s="258">
        <v>2499.07936986301</v>
      </c>
      <c r="K32" s="258">
        <v>2374.8341643835602</v>
      </c>
      <c r="L32" s="258">
        <v>2181.47887671233</v>
      </c>
      <c r="M32" s="258">
        <v>2349.02049180328</v>
      </c>
      <c r="N32" s="258">
        <v>2272.06698630137</v>
      </c>
      <c r="O32" s="258">
        <v>2398.8250410958899</v>
      </c>
      <c r="P32" s="258">
        <v>2388.3856438356202</v>
      </c>
      <c r="Q32" s="258">
        <v>2219.9893442622902</v>
      </c>
      <c r="R32" s="258">
        <v>2023.29687671233</v>
      </c>
      <c r="S32" s="258">
        <v>1883.3158082191801</v>
      </c>
      <c r="T32" s="258">
        <v>1849.9806301369899</v>
      </c>
      <c r="U32" s="258">
        <v>1786.54806010929</v>
      </c>
      <c r="V32" s="258">
        <v>1769.0617808219199</v>
      </c>
      <c r="W32" s="258">
        <v>1809.7049863013699</v>
      </c>
      <c r="X32" s="258">
        <v>1824.20175342466</v>
      </c>
      <c r="Y32" s="258">
        <v>1807.4407923497299</v>
      </c>
      <c r="Z32" s="258">
        <v>1857.16139726027</v>
      </c>
      <c r="AA32" s="258">
        <v>1894.6061917808199</v>
      </c>
      <c r="AB32" s="258">
        <v>2001.1281917808201</v>
      </c>
      <c r="AC32" s="258">
        <v>1995.5071463352499</v>
      </c>
      <c r="AD32" s="258">
        <v>1924.4887737259701</v>
      </c>
      <c r="AE32" s="258">
        <v>1861.7447953999599</v>
      </c>
      <c r="AF32" s="258">
        <v>1875.53666817207</v>
      </c>
      <c r="AG32" s="258">
        <v>1910.83035812616</v>
      </c>
      <c r="AH32" s="258">
        <v>1928.81454861053</v>
      </c>
      <c r="AI32" s="258">
        <v>1995.9223058632599</v>
      </c>
      <c r="AJ32" s="258">
        <v>2023.38182113059</v>
      </c>
      <c r="AK32" s="258">
        <v>1986.1244361520901</v>
      </c>
      <c r="AL32" s="258">
        <v>2001.8398767866199</v>
      </c>
      <c r="AM32" s="258">
        <v>1944.96892096491</v>
      </c>
      <c r="AN32" s="258">
        <v>1943.80638159766</v>
      </c>
      <c r="AO32" s="258">
        <v>1954.91460062134</v>
      </c>
      <c r="AP32" s="258">
        <v>1931.7856081011701</v>
      </c>
      <c r="AQ32" s="258">
        <v>1924.580605501</v>
      </c>
      <c r="AR32" s="258">
        <v>1875.9940642690899</v>
      </c>
      <c r="AS32" s="258">
        <v>1831.91758115107</v>
      </c>
      <c r="AT32" s="258">
        <v>1761.7125810369701</v>
      </c>
      <c r="AU32" s="258">
        <v>1703.33654407481</v>
      </c>
      <c r="AV32" s="258">
        <v>1665.8024488548799</v>
      </c>
      <c r="AW32" s="258">
        <v>1608.8782082110599</v>
      </c>
      <c r="AX32" s="258">
        <v>1595.9886026888501</v>
      </c>
      <c r="AY32" s="258">
        <v>1543.68474739973</v>
      </c>
      <c r="AZ32" s="258">
        <v>1544.4433615590201</v>
      </c>
      <c r="BA32" s="258">
        <v>1528.8890231291</v>
      </c>
      <c r="BB32" s="258">
        <v>1539.54957401452</v>
      </c>
      <c r="BC32" s="258">
        <v>1538.01715386093</v>
      </c>
      <c r="BD32" s="258">
        <v>1527.80042769542</v>
      </c>
      <c r="BE32" s="259">
        <v>1304.6881996156601</v>
      </c>
      <c r="BF32" s="260">
        <v>-0.14603492971677601</v>
      </c>
      <c r="BG32" s="260">
        <v>-1.41447418148389E-2</v>
      </c>
      <c r="BH32" s="260">
        <v>1.4746012266273799E-2</v>
      </c>
    </row>
    <row r="33" spans="1:60">
      <c r="A33" s="200" t="s">
        <v>280</v>
      </c>
      <c r="B33" s="258">
        <v>1708.63150684932</v>
      </c>
      <c r="C33" s="258">
        <v>1915.96794520548</v>
      </c>
      <c r="D33" s="258">
        <v>1997.30597260274</v>
      </c>
      <c r="E33" s="258">
        <v>2233.0233606557399</v>
      </c>
      <c r="F33" s="258">
        <v>2520.9282465753399</v>
      </c>
      <c r="G33" s="258">
        <v>2765.05035616438</v>
      </c>
      <c r="H33" s="258">
        <v>2888.1091232876702</v>
      </c>
      <c r="I33" s="258">
        <v>3036.9309289617499</v>
      </c>
      <c r="J33" s="258">
        <v>3249.32597260274</v>
      </c>
      <c r="K33" s="258">
        <v>2956.80665753425</v>
      </c>
      <c r="L33" s="258">
        <v>2874.84893150685</v>
      </c>
      <c r="M33" s="258">
        <v>3097.3940983606599</v>
      </c>
      <c r="N33" s="258">
        <v>3072.8450410958899</v>
      </c>
      <c r="O33" s="258">
        <v>3229.5904109589001</v>
      </c>
      <c r="P33" s="258">
        <v>3336.6006575342499</v>
      </c>
      <c r="Q33" s="258">
        <v>3014.4419945355198</v>
      </c>
      <c r="R33" s="258">
        <v>2753.7035616438402</v>
      </c>
      <c r="S33" s="258">
        <v>2608.4929863013699</v>
      </c>
      <c r="T33" s="258">
        <v>2564.0378904109598</v>
      </c>
      <c r="U33" s="258">
        <v>2555.1743715847001</v>
      </c>
      <c r="V33" s="258">
        <v>2643.4958356164402</v>
      </c>
      <c r="W33" s="258">
        <v>2778.5496164383599</v>
      </c>
      <c r="X33" s="258">
        <v>2719.6810410958901</v>
      </c>
      <c r="Y33" s="258">
        <v>2723.1808469945399</v>
      </c>
      <c r="Z33" s="258">
        <v>2571.5056986301402</v>
      </c>
      <c r="AA33" s="258">
        <v>2684.62476712329</v>
      </c>
      <c r="AB33" s="258">
        <v>2810.1761917808199</v>
      </c>
      <c r="AC33" s="258">
        <v>2827.0326581075201</v>
      </c>
      <c r="AD33" s="258">
        <v>2881.3417841789901</v>
      </c>
      <c r="AE33" s="258">
        <v>2858.5008911669502</v>
      </c>
      <c r="AF33" s="258">
        <v>2859.5878503991298</v>
      </c>
      <c r="AG33" s="258">
        <v>2899.14454051966</v>
      </c>
      <c r="AH33" s="258">
        <v>2893.6321077737398</v>
      </c>
      <c r="AI33" s="258">
        <v>2895.9012180060499</v>
      </c>
      <c r="AJ33" s="258">
        <v>2803.27173373405</v>
      </c>
      <c r="AK33" s="258">
        <v>2740.79967578064</v>
      </c>
      <c r="AL33" s="258">
        <v>2779.6540811182999</v>
      </c>
      <c r="AM33" s="258">
        <v>2685.3630651487501</v>
      </c>
      <c r="AN33" s="258">
        <v>2632.04728471618</v>
      </c>
      <c r="AO33" s="258">
        <v>2597.0889629334702</v>
      </c>
      <c r="AP33" s="258">
        <v>2549.9289985679302</v>
      </c>
      <c r="AQ33" s="258">
        <v>2541.8009375773099</v>
      </c>
      <c r="AR33" s="258">
        <v>2304.8310507284</v>
      </c>
      <c r="AS33" s="258">
        <v>2434.2562975033502</v>
      </c>
      <c r="AT33" s="258">
        <v>2338.8717162537801</v>
      </c>
      <c r="AU33" s="258">
        <v>2372.84465753425</v>
      </c>
      <c r="AV33" s="258">
        <v>2293.5989589041101</v>
      </c>
      <c r="AW33" s="258">
        <v>2276.3254371584699</v>
      </c>
      <c r="AX33" s="258">
        <v>2336.1577534246599</v>
      </c>
      <c r="AY33" s="258">
        <v>2272.66547945205</v>
      </c>
      <c r="AZ33" s="258">
        <v>2269.12860273973</v>
      </c>
      <c r="BA33" s="258">
        <v>2307.4987431693999</v>
      </c>
      <c r="BB33" s="258">
        <v>2374.4799569669299</v>
      </c>
      <c r="BC33" s="258">
        <v>2254.6855765662699</v>
      </c>
      <c r="BD33" s="258">
        <v>2269.8795079648498</v>
      </c>
      <c r="BE33" s="259">
        <v>2045.11594546489</v>
      </c>
      <c r="BF33" s="260">
        <v>-9.9020041245044099E-2</v>
      </c>
      <c r="BG33" s="260">
        <v>-2.9897109517869102E-3</v>
      </c>
      <c r="BH33" s="260">
        <v>2.3114568543396899E-2</v>
      </c>
    </row>
    <row r="34" spans="1:60">
      <c r="A34" s="200" t="s">
        <v>281</v>
      </c>
      <c r="B34" s="258">
        <v>84.770630136986298</v>
      </c>
      <c r="C34" s="258">
        <v>92.821452054794506</v>
      </c>
      <c r="D34" s="258">
        <v>109.21298630136999</v>
      </c>
      <c r="E34" s="258">
        <v>112.241721311475</v>
      </c>
      <c r="F34" s="258">
        <v>119.948219178082</v>
      </c>
      <c r="G34" s="258">
        <v>129.852301369863</v>
      </c>
      <c r="H34" s="258">
        <v>143.342082191781</v>
      </c>
      <c r="I34" s="258">
        <v>164.90106557377001</v>
      </c>
      <c r="J34" s="258">
        <v>192.44087671232899</v>
      </c>
      <c r="K34" s="258">
        <v>179.702273972603</v>
      </c>
      <c r="L34" s="258">
        <v>190.96857534246601</v>
      </c>
      <c r="M34" s="258">
        <v>203.19092896174899</v>
      </c>
      <c r="N34" s="258">
        <v>208.20945205479501</v>
      </c>
      <c r="O34" s="258">
        <v>228.013835616438</v>
      </c>
      <c r="P34" s="258">
        <v>240.88323287671199</v>
      </c>
      <c r="Q34" s="258">
        <v>246.01008196721301</v>
      </c>
      <c r="R34" s="258">
        <v>231.49717808219199</v>
      </c>
      <c r="S34" s="258">
        <v>236.59246575342499</v>
      </c>
      <c r="T34" s="258">
        <v>226.771095890411</v>
      </c>
      <c r="U34" s="258">
        <v>232.09049180327901</v>
      </c>
      <c r="V34" s="258">
        <v>241.934739726027</v>
      </c>
      <c r="W34" s="258">
        <v>244.394630136986</v>
      </c>
      <c r="X34" s="258">
        <v>265.42824657534197</v>
      </c>
      <c r="Y34" s="258">
        <v>273.28584699453597</v>
      </c>
      <c r="Z34" s="258">
        <v>297.58367123287701</v>
      </c>
      <c r="AA34" s="258">
        <v>313.71676087596302</v>
      </c>
      <c r="AB34" s="258">
        <v>320.57071672329801</v>
      </c>
      <c r="AC34" s="258">
        <v>326.716829413742</v>
      </c>
      <c r="AD34" s="258">
        <v>334.00404296206102</v>
      </c>
      <c r="AE34" s="258">
        <v>341.57155605870099</v>
      </c>
      <c r="AF34" s="258">
        <v>356.16551868177402</v>
      </c>
      <c r="AG34" s="258">
        <v>369.673547530044</v>
      </c>
      <c r="AH34" s="258">
        <v>374.92287671232901</v>
      </c>
      <c r="AI34" s="258">
        <v>391.88511704034698</v>
      </c>
      <c r="AJ34" s="258">
        <v>383.07081008534902</v>
      </c>
      <c r="AK34" s="258">
        <v>396.81266207335398</v>
      </c>
      <c r="AL34" s="258">
        <v>403.697545416845</v>
      </c>
      <c r="AM34" s="258">
        <v>406.34135429821299</v>
      </c>
      <c r="AN34" s="258">
        <v>427.40859090726701</v>
      </c>
      <c r="AO34" s="258">
        <v>417.73326250587002</v>
      </c>
      <c r="AP34" s="258">
        <v>421.80147945205499</v>
      </c>
      <c r="AQ34" s="258">
        <v>439.81084492053702</v>
      </c>
      <c r="AR34" s="258">
        <v>446.122346184717</v>
      </c>
      <c r="AS34" s="258">
        <v>426.20895617875902</v>
      </c>
      <c r="AT34" s="258">
        <v>402.27691594204799</v>
      </c>
      <c r="AU34" s="258">
        <v>365.885231023919</v>
      </c>
      <c r="AV34" s="258">
        <v>349.51763758829202</v>
      </c>
      <c r="AW34" s="258">
        <v>304.67141519515201</v>
      </c>
      <c r="AX34" s="258">
        <v>282.010476923694</v>
      </c>
      <c r="AY34" s="258">
        <v>280.649808219178</v>
      </c>
      <c r="AZ34" s="258">
        <v>293.62912328767101</v>
      </c>
      <c r="BA34" s="258">
        <v>293.28404928572201</v>
      </c>
      <c r="BB34" s="258">
        <v>297.690506546584</v>
      </c>
      <c r="BC34" s="258">
        <v>294.32203139725999</v>
      </c>
      <c r="BD34" s="258">
        <v>303.57976134246599</v>
      </c>
      <c r="BE34" s="259">
        <v>243.71873627168301</v>
      </c>
      <c r="BF34" s="260">
        <v>-0.197183846532029</v>
      </c>
      <c r="BG34" s="260">
        <v>-2.77571223452279E-2</v>
      </c>
      <c r="BH34" s="260">
        <v>2.7545887788681402E-3</v>
      </c>
    </row>
    <row r="35" spans="1:60">
      <c r="A35" s="200" t="s">
        <v>282</v>
      </c>
      <c r="B35" s="258">
        <v>73.122465753424706</v>
      </c>
      <c r="C35" s="258">
        <v>80.924520547945207</v>
      </c>
      <c r="D35" s="258">
        <v>86.060657534246602</v>
      </c>
      <c r="E35" s="258">
        <v>90.228633879781398</v>
      </c>
      <c r="F35" s="258">
        <v>101.011698630137</v>
      </c>
      <c r="G35" s="258">
        <v>117.52627397260299</v>
      </c>
      <c r="H35" s="258">
        <v>132.69871232876699</v>
      </c>
      <c r="I35" s="258">
        <v>144.06877049180301</v>
      </c>
      <c r="J35" s="258">
        <v>163.10531506849301</v>
      </c>
      <c r="K35" s="258">
        <v>178.35378082191801</v>
      </c>
      <c r="L35" s="258">
        <v>202.53509589041099</v>
      </c>
      <c r="M35" s="258">
        <v>212.47114754098399</v>
      </c>
      <c r="N35" s="258">
        <v>225.91723287671201</v>
      </c>
      <c r="O35" s="258">
        <v>249.26156164383599</v>
      </c>
      <c r="P35" s="258">
        <v>236.21342465753401</v>
      </c>
      <c r="Q35" s="258">
        <v>230.51306010929</v>
      </c>
      <c r="R35" s="258">
        <v>221.39547945205501</v>
      </c>
      <c r="S35" s="258">
        <v>210.48786301369901</v>
      </c>
      <c r="T35" s="258">
        <v>199.956684931507</v>
      </c>
      <c r="U35" s="258">
        <v>207.73161202185801</v>
      </c>
      <c r="V35" s="258">
        <v>212.13501369862999</v>
      </c>
      <c r="W35" s="258">
        <v>197.39654794520499</v>
      </c>
      <c r="X35" s="258">
        <v>206.55487671232899</v>
      </c>
      <c r="Y35" s="258">
        <v>192.344316939891</v>
      </c>
      <c r="Z35" s="258">
        <v>188.36547945205501</v>
      </c>
      <c r="AA35" s="258">
        <v>190.74945897267</v>
      </c>
      <c r="AB35" s="258">
        <v>161.321011557383</v>
      </c>
      <c r="AC35" s="258">
        <v>170.99693430582701</v>
      </c>
      <c r="AD35" s="258">
        <v>154.82807866783699</v>
      </c>
      <c r="AE35" s="258">
        <v>159.377618280489</v>
      </c>
      <c r="AF35" s="258">
        <v>152.52585314084399</v>
      </c>
      <c r="AG35" s="258">
        <v>141.35891559308999</v>
      </c>
      <c r="AH35" s="258">
        <v>145.501526279188</v>
      </c>
      <c r="AI35" s="258">
        <v>154.59726980507199</v>
      </c>
      <c r="AJ35" s="258">
        <v>146.92458491536999</v>
      </c>
      <c r="AK35" s="258">
        <v>142.58532706953801</v>
      </c>
      <c r="AL35" s="258">
        <v>138.20062778452001</v>
      </c>
      <c r="AM35" s="258">
        <v>138.354924151277</v>
      </c>
      <c r="AN35" s="258">
        <v>128.38341345591101</v>
      </c>
      <c r="AO35" s="258">
        <v>136.16538196162401</v>
      </c>
      <c r="AP35" s="258">
        <v>157.46036268163701</v>
      </c>
      <c r="AQ35" s="258">
        <v>167.893585046742</v>
      </c>
      <c r="AR35" s="258">
        <v>167.40082944951001</v>
      </c>
      <c r="AS35" s="258">
        <v>159.32794636387601</v>
      </c>
      <c r="AT35" s="258">
        <v>150.134224937857</v>
      </c>
      <c r="AU35" s="258">
        <v>141.501437088431</v>
      </c>
      <c r="AV35" s="258">
        <v>138.23948371922</v>
      </c>
      <c r="AW35" s="258">
        <v>129.188007890601</v>
      </c>
      <c r="AX35" s="258">
        <v>128.717867161302</v>
      </c>
      <c r="AY35" s="258">
        <v>142.07810981631701</v>
      </c>
      <c r="AZ35" s="258">
        <v>152.75829206879999</v>
      </c>
      <c r="BA35" s="258">
        <v>152.20891293771101</v>
      </c>
      <c r="BB35" s="258">
        <v>163.92251530682799</v>
      </c>
      <c r="BC35" s="258">
        <v>175.224207998568</v>
      </c>
      <c r="BD35" s="258">
        <v>176.57838710729999</v>
      </c>
      <c r="BE35" s="259">
        <v>163.73916227965501</v>
      </c>
      <c r="BF35" s="260">
        <v>-7.2711190978560505E-2</v>
      </c>
      <c r="BG35" s="260">
        <v>1.6355832874816099E-2</v>
      </c>
      <c r="BH35" s="260">
        <v>1.8506335047381E-3</v>
      </c>
    </row>
    <row r="36" spans="1:60">
      <c r="A36" s="200" t="s">
        <v>283</v>
      </c>
      <c r="B36" s="258">
        <v>9.4030958904109596</v>
      </c>
      <c r="C36" s="258">
        <v>10.124273972602699</v>
      </c>
      <c r="D36" s="258">
        <v>9.8760821917808208</v>
      </c>
      <c r="E36" s="258">
        <v>10.5174043715847</v>
      </c>
      <c r="F36" s="258">
        <v>9.7117808219178094</v>
      </c>
      <c r="G36" s="258">
        <v>9.9626575342465706</v>
      </c>
      <c r="H36" s="258">
        <v>10.8335068493151</v>
      </c>
      <c r="I36" s="258">
        <v>11.581202185792399</v>
      </c>
      <c r="J36" s="258">
        <v>13.464109589041099</v>
      </c>
      <c r="K36" s="258">
        <v>12.5096438356164</v>
      </c>
      <c r="L36" s="258">
        <v>11.817123287671199</v>
      </c>
      <c r="M36" s="258">
        <v>11.822349726776</v>
      </c>
      <c r="N36" s="258">
        <v>12.387287671232899</v>
      </c>
      <c r="O36" s="258">
        <v>13.0147945205479</v>
      </c>
      <c r="P36" s="258">
        <v>12.5625205479452</v>
      </c>
      <c r="Q36" s="258">
        <v>11.586939890710401</v>
      </c>
      <c r="R36" s="258">
        <v>11.361698630137001</v>
      </c>
      <c r="S36" s="258">
        <v>10.436821917808199</v>
      </c>
      <c r="T36" s="258">
        <v>10.1335342465753</v>
      </c>
      <c r="U36" s="258">
        <v>10.553551912568301</v>
      </c>
      <c r="V36" s="258">
        <v>10.6627397260274</v>
      </c>
      <c r="W36" s="258">
        <v>10.800931506849301</v>
      </c>
      <c r="X36" s="258">
        <v>11.744410958904099</v>
      </c>
      <c r="Y36" s="258">
        <v>12.227295081967201</v>
      </c>
      <c r="Z36" s="258">
        <v>13.1515342465753</v>
      </c>
      <c r="AA36" s="258">
        <v>13.391890410958901</v>
      </c>
      <c r="AB36" s="258">
        <v>12.5944657534247</v>
      </c>
      <c r="AC36" s="258">
        <v>13.4672677595628</v>
      </c>
      <c r="AD36" s="258">
        <v>13.974547945205501</v>
      </c>
      <c r="AE36" s="258">
        <v>14.157561643835599</v>
      </c>
      <c r="AF36" s="258">
        <v>14.2592602739726</v>
      </c>
      <c r="AG36" s="258">
        <v>15.9318032786885</v>
      </c>
      <c r="AH36" s="258">
        <v>15.658410958904099</v>
      </c>
      <c r="AI36" s="258">
        <v>16.078849315068499</v>
      </c>
      <c r="AJ36" s="258">
        <v>16.1487123287671</v>
      </c>
      <c r="AK36" s="258">
        <v>16.426065573770501</v>
      </c>
      <c r="AL36" s="258">
        <v>15.418602739725999</v>
      </c>
      <c r="AM36" s="258">
        <v>16.022684931506902</v>
      </c>
      <c r="AN36" s="258">
        <v>16.228855510531499</v>
      </c>
      <c r="AO36" s="258">
        <v>16.9960848354023</v>
      </c>
      <c r="AP36" s="258">
        <v>17.3625177219314</v>
      </c>
      <c r="AQ36" s="258">
        <v>17.6177491693681</v>
      </c>
      <c r="AR36" s="258">
        <v>17.6589035094362</v>
      </c>
      <c r="AS36" s="258">
        <v>16.318172215622699</v>
      </c>
      <c r="AT36" s="258">
        <v>15.173226115157499</v>
      </c>
      <c r="AU36" s="258">
        <v>14.5433376386181</v>
      </c>
      <c r="AV36" s="258">
        <v>14.357575891757801</v>
      </c>
      <c r="AW36" s="258">
        <v>14.179890289477299</v>
      </c>
      <c r="AX36" s="258">
        <v>14.850509865038401</v>
      </c>
      <c r="AY36" s="258">
        <v>15.558455712782999</v>
      </c>
      <c r="AZ36" s="258">
        <v>16.968799460845201</v>
      </c>
      <c r="BA36" s="258">
        <v>18.716776617942099</v>
      </c>
      <c r="BB36" s="258">
        <v>20.941822710625999</v>
      </c>
      <c r="BC36" s="258">
        <v>22.602791277315902</v>
      </c>
      <c r="BD36" s="258">
        <v>19.214350741749001</v>
      </c>
      <c r="BE36" s="259">
        <v>14.348223226583499</v>
      </c>
      <c r="BF36" s="260">
        <v>-0.25325485001126602</v>
      </c>
      <c r="BG36" s="260">
        <v>2.3893482223795299E-2</v>
      </c>
      <c r="BH36" s="260">
        <v>1.6216830638980399E-4</v>
      </c>
    </row>
    <row r="37" spans="1:60">
      <c r="A37" s="200" t="s">
        <v>284</v>
      </c>
      <c r="B37" s="258">
        <v>46.5492602739726</v>
      </c>
      <c r="C37" s="258">
        <v>52.169479452054802</v>
      </c>
      <c r="D37" s="258">
        <v>58.485013698630098</v>
      </c>
      <c r="E37" s="258">
        <v>64.806420765027298</v>
      </c>
      <c r="F37" s="258">
        <v>70.942575342465801</v>
      </c>
      <c r="G37" s="258">
        <v>79.345972602739707</v>
      </c>
      <c r="H37" s="258">
        <v>87.806739726027402</v>
      </c>
      <c r="I37" s="258">
        <v>96.223415300546407</v>
      </c>
      <c r="J37" s="258">
        <v>104.45610958904101</v>
      </c>
      <c r="K37" s="258">
        <v>103.46353424657499</v>
      </c>
      <c r="L37" s="258">
        <v>101.281287671233</v>
      </c>
      <c r="M37" s="258">
        <v>102.66978142076501</v>
      </c>
      <c r="N37" s="258">
        <v>110.129452054795</v>
      </c>
      <c r="O37" s="258">
        <v>119.867068493151</v>
      </c>
      <c r="P37" s="258">
        <v>125.50071232876699</v>
      </c>
      <c r="Q37" s="258">
        <v>112.976448087432</v>
      </c>
      <c r="R37" s="258">
        <v>101.447726027397</v>
      </c>
      <c r="S37" s="258">
        <v>89.928383561643798</v>
      </c>
      <c r="T37" s="258">
        <v>81.788301369863007</v>
      </c>
      <c r="U37" s="258">
        <v>80.189781420765001</v>
      </c>
      <c r="V37" s="258">
        <v>80.242082191780796</v>
      </c>
      <c r="W37" s="258">
        <v>97.850164383561605</v>
      </c>
      <c r="X37" s="258">
        <v>86.668000000000006</v>
      </c>
      <c r="Y37" s="258">
        <v>79.503961748633898</v>
      </c>
      <c r="Z37" s="258">
        <v>82.129753424657494</v>
      </c>
      <c r="AA37" s="258">
        <v>90.3998647589749</v>
      </c>
      <c r="AB37" s="258">
        <v>98.706443636018903</v>
      </c>
      <c r="AC37" s="258">
        <v>102.983485517554</v>
      </c>
      <c r="AD37" s="258">
        <v>104.64883230549</v>
      </c>
      <c r="AE37" s="258">
        <v>113.823633807457</v>
      </c>
      <c r="AF37" s="258">
        <v>116.209373916731</v>
      </c>
      <c r="AG37" s="258">
        <v>122.038437275287</v>
      </c>
      <c r="AH37" s="258">
        <v>133.17417627893701</v>
      </c>
      <c r="AI37" s="258">
        <v>148.87456024953801</v>
      </c>
      <c r="AJ37" s="258">
        <v>168.30594762713301</v>
      </c>
      <c r="AK37" s="258">
        <v>168.026682395205</v>
      </c>
      <c r="AL37" s="258">
        <v>181.53977713942899</v>
      </c>
      <c r="AM37" s="258">
        <v>178.67167912219301</v>
      </c>
      <c r="AN37" s="258">
        <v>174.89738841080299</v>
      </c>
      <c r="AO37" s="258">
        <v>180.508253303278</v>
      </c>
      <c r="AP37" s="258">
        <v>190.66749423183199</v>
      </c>
      <c r="AQ37" s="258">
        <v>190.97037068645901</v>
      </c>
      <c r="AR37" s="258">
        <v>194.42158296152701</v>
      </c>
      <c r="AS37" s="258">
        <v>185.72319733889401</v>
      </c>
      <c r="AT37" s="258">
        <v>164.238705409945</v>
      </c>
      <c r="AU37" s="258">
        <v>155.86416382868001</v>
      </c>
      <c r="AV37" s="258">
        <v>145.15558694707701</v>
      </c>
      <c r="AW37" s="258">
        <v>136.54721289299101</v>
      </c>
      <c r="AX37" s="258">
        <v>137.93569073519799</v>
      </c>
      <c r="AY37" s="258">
        <v>136.671595789251</v>
      </c>
      <c r="AZ37" s="258">
        <v>143.41562378771499</v>
      </c>
      <c r="BA37" s="258">
        <v>149.42735895176099</v>
      </c>
      <c r="BB37" s="258">
        <v>149.018621737877</v>
      </c>
      <c r="BC37" s="258">
        <v>154.91063307689399</v>
      </c>
      <c r="BD37" s="258">
        <v>153.14944292338899</v>
      </c>
      <c r="BE37" s="259">
        <v>128.206726121587</v>
      </c>
      <c r="BF37" s="260">
        <v>-0.16286521403985099</v>
      </c>
      <c r="BG37" s="260">
        <v>-6.9662915651015301E-3</v>
      </c>
      <c r="BH37" s="260">
        <v>1.44903430303474E-3</v>
      </c>
    </row>
    <row r="38" spans="1:60">
      <c r="A38" s="200" t="s">
        <v>285</v>
      </c>
      <c r="B38" s="258">
        <v>978.98591780821903</v>
      </c>
      <c r="C38" s="258">
        <v>1079.8621095890401</v>
      </c>
      <c r="D38" s="258">
        <v>1198.5329041095899</v>
      </c>
      <c r="E38" s="258">
        <v>1318.66505464481</v>
      </c>
      <c r="F38" s="258">
        <v>1462.60364383562</v>
      </c>
      <c r="G38" s="258">
        <v>1658.88802739726</v>
      </c>
      <c r="H38" s="258">
        <v>1789.8739178082201</v>
      </c>
      <c r="I38" s="258">
        <v>1885.6218032786901</v>
      </c>
      <c r="J38" s="258">
        <v>1982.79460273973</v>
      </c>
      <c r="K38" s="258">
        <v>1927.03101369863</v>
      </c>
      <c r="L38" s="258">
        <v>1814.70254794521</v>
      </c>
      <c r="M38" s="258">
        <v>1890.7385792349701</v>
      </c>
      <c r="N38" s="258">
        <v>1844.1175068493201</v>
      </c>
      <c r="O38" s="258">
        <v>1975.5924383561601</v>
      </c>
      <c r="P38" s="258">
        <v>2035.51271232877</v>
      </c>
      <c r="Q38" s="258">
        <v>1929.2932240437201</v>
      </c>
      <c r="R38" s="258">
        <v>1900.22145205479</v>
      </c>
      <c r="S38" s="258">
        <v>1809.36632876712</v>
      </c>
      <c r="T38" s="258">
        <v>1815.81306849315</v>
      </c>
      <c r="U38" s="258">
        <v>1732.3379508196699</v>
      </c>
      <c r="V38" s="258">
        <v>1725.92594520548</v>
      </c>
      <c r="W38" s="258">
        <v>1765.9276712328799</v>
      </c>
      <c r="X38" s="258">
        <v>1845.15649315068</v>
      </c>
      <c r="Y38" s="258">
        <v>1876.3316120218601</v>
      </c>
      <c r="Z38" s="258">
        <v>1909.0724109589</v>
      </c>
      <c r="AA38" s="258">
        <v>1969.22394520548</v>
      </c>
      <c r="AB38" s="258">
        <v>1968.9301095890401</v>
      </c>
      <c r="AC38" s="258">
        <v>1989.3317486338799</v>
      </c>
      <c r="AD38" s="258">
        <v>1948.0720273972599</v>
      </c>
      <c r="AE38" s="258">
        <v>1943.1552876712301</v>
      </c>
      <c r="AF38" s="258">
        <v>2013.6826301369899</v>
      </c>
      <c r="AG38" s="258">
        <v>1977.93158469945</v>
      </c>
      <c r="AH38" s="258">
        <v>2001.5553698630099</v>
      </c>
      <c r="AI38" s="258">
        <v>1991.3699726027401</v>
      </c>
      <c r="AJ38" s="258">
        <v>1987.8136986301399</v>
      </c>
      <c r="AK38" s="258">
        <v>1957.5677049180299</v>
      </c>
      <c r="AL38" s="258">
        <v>1926.0769589041099</v>
      </c>
      <c r="AM38" s="258">
        <v>1927.07476712329</v>
      </c>
      <c r="AN38" s="258">
        <v>1911.77583561644</v>
      </c>
      <c r="AO38" s="258">
        <v>1867.3707705781601</v>
      </c>
      <c r="AP38" s="258">
        <v>1819.1182016564101</v>
      </c>
      <c r="AQ38" s="258">
        <v>1814.05907424057</v>
      </c>
      <c r="AR38" s="258">
        <v>1766.60206045463</v>
      </c>
      <c r="AS38" s="258">
        <v>1659.7300943891801</v>
      </c>
      <c r="AT38" s="258">
        <v>1538.48585441922</v>
      </c>
      <c r="AU38" s="258">
        <v>1507.51013748995</v>
      </c>
      <c r="AV38" s="258">
        <v>1464.6815794369099</v>
      </c>
      <c r="AW38" s="258">
        <v>1366.8820744458001</v>
      </c>
      <c r="AX38" s="258">
        <v>1260.60332699326</v>
      </c>
      <c r="AY38" s="258">
        <v>1195.7739192562101</v>
      </c>
      <c r="AZ38" s="258">
        <v>1263.6756871303901</v>
      </c>
      <c r="BA38" s="258">
        <v>1255.1606977905501</v>
      </c>
      <c r="BB38" s="258">
        <v>1274.0288940779701</v>
      </c>
      <c r="BC38" s="258">
        <v>1300.1624289988199</v>
      </c>
      <c r="BD38" s="258">
        <v>1258.6536962303501</v>
      </c>
      <c r="BE38" s="259">
        <v>1054.1594696304901</v>
      </c>
      <c r="BF38" s="260">
        <v>-0.16247060427528501</v>
      </c>
      <c r="BG38" s="260">
        <v>-1.9875433447366898E-2</v>
      </c>
      <c r="BH38" s="260">
        <v>1.19144547136695E-2</v>
      </c>
    </row>
    <row r="39" spans="1:60">
      <c r="A39" s="200" t="s">
        <v>286</v>
      </c>
      <c r="B39" s="258" t="s">
        <v>273</v>
      </c>
      <c r="C39" s="258" t="s">
        <v>273</v>
      </c>
      <c r="D39" s="258" t="s">
        <v>273</v>
      </c>
      <c r="E39" s="258" t="s">
        <v>273</v>
      </c>
      <c r="F39" s="258" t="s">
        <v>273</v>
      </c>
      <c r="G39" s="258" t="s">
        <v>273</v>
      </c>
      <c r="H39" s="258" t="s">
        <v>273</v>
      </c>
      <c r="I39" s="258" t="s">
        <v>273</v>
      </c>
      <c r="J39" s="258" t="s">
        <v>273</v>
      </c>
      <c r="K39" s="258" t="s">
        <v>273</v>
      </c>
      <c r="L39" s="258" t="s">
        <v>273</v>
      </c>
      <c r="M39" s="258" t="s">
        <v>273</v>
      </c>
      <c r="N39" s="258" t="s">
        <v>273</v>
      </c>
      <c r="O39" s="258" t="s">
        <v>273</v>
      </c>
      <c r="P39" s="258" t="s">
        <v>273</v>
      </c>
      <c r="Q39" s="258" t="s">
        <v>273</v>
      </c>
      <c r="R39" s="258" t="s">
        <v>273</v>
      </c>
      <c r="S39" s="258" t="s">
        <v>273</v>
      </c>
      <c r="T39" s="258" t="s">
        <v>273</v>
      </c>
      <c r="U39" s="258" t="s">
        <v>273</v>
      </c>
      <c r="V39" s="258">
        <v>112.430054794521</v>
      </c>
      <c r="W39" s="258">
        <v>94.650383561643807</v>
      </c>
      <c r="X39" s="258">
        <v>76.967589041095906</v>
      </c>
      <c r="Y39" s="258">
        <v>68.849153005464402</v>
      </c>
      <c r="Z39" s="258">
        <v>69.037780821917806</v>
      </c>
      <c r="AA39" s="258">
        <v>65.067205479452099</v>
      </c>
      <c r="AB39" s="258">
        <v>63.112383561643902</v>
      </c>
      <c r="AC39" s="258">
        <v>47.906912568305998</v>
      </c>
      <c r="AD39" s="258">
        <v>42.973317999434798</v>
      </c>
      <c r="AE39" s="258">
        <v>40.650048219184399</v>
      </c>
      <c r="AF39" s="258">
        <v>36.586635633076703</v>
      </c>
      <c r="AG39" s="258">
        <v>38.174714765079699</v>
      </c>
      <c r="AH39" s="258">
        <v>34.3304987239054</v>
      </c>
      <c r="AI39" s="258">
        <v>33.042118251016703</v>
      </c>
      <c r="AJ39" s="258">
        <v>30.951602940389598</v>
      </c>
      <c r="AK39" s="258">
        <v>26.229863433629401</v>
      </c>
      <c r="AL39" s="258">
        <v>30.513318436296</v>
      </c>
      <c r="AM39" s="258">
        <v>30.2226711946252</v>
      </c>
      <c r="AN39" s="258">
        <v>30.651052412477299</v>
      </c>
      <c r="AO39" s="258">
        <v>32.8185682903352</v>
      </c>
      <c r="AP39" s="258">
        <v>34.708816618200899</v>
      </c>
      <c r="AQ39" s="258">
        <v>32.885839034752102</v>
      </c>
      <c r="AR39" s="258">
        <v>35.718086436013699</v>
      </c>
      <c r="AS39" s="258">
        <v>34.828964494027701</v>
      </c>
      <c r="AT39" s="258">
        <v>31.677196038239501</v>
      </c>
      <c r="AU39" s="258">
        <v>35.720368195154897</v>
      </c>
      <c r="AV39" s="258">
        <v>32.907893377016698</v>
      </c>
      <c r="AW39" s="258">
        <v>32.869255922426902</v>
      </c>
      <c r="AX39" s="258">
        <v>33.381232892598199</v>
      </c>
      <c r="AY39" s="258">
        <v>33.645558523465503</v>
      </c>
      <c r="AZ39" s="258">
        <v>35.288714018828202</v>
      </c>
      <c r="BA39" s="258">
        <v>36.302820927243403</v>
      </c>
      <c r="BB39" s="258">
        <v>37.225406482665498</v>
      </c>
      <c r="BC39" s="258">
        <v>34.748877448998698</v>
      </c>
      <c r="BD39" s="258">
        <v>38.3085383013699</v>
      </c>
      <c r="BE39" s="259">
        <v>34.269157170576101</v>
      </c>
      <c r="BF39" s="260">
        <v>-0.10544336353990499</v>
      </c>
      <c r="BG39" s="260">
        <v>1.91893688820464E-2</v>
      </c>
      <c r="BH39" s="260">
        <v>3.8732120988067598E-4</v>
      </c>
    </row>
    <row r="40" spans="1:60">
      <c r="A40" s="200" t="s">
        <v>287</v>
      </c>
      <c r="B40" s="258" t="s">
        <v>273</v>
      </c>
      <c r="C40" s="258" t="s">
        <v>273</v>
      </c>
      <c r="D40" s="258" t="s">
        <v>273</v>
      </c>
      <c r="E40" s="258" t="s">
        <v>273</v>
      </c>
      <c r="F40" s="258" t="s">
        <v>273</v>
      </c>
      <c r="G40" s="258" t="s">
        <v>273</v>
      </c>
      <c r="H40" s="258" t="s">
        <v>273</v>
      </c>
      <c r="I40" s="258" t="s">
        <v>273</v>
      </c>
      <c r="J40" s="258" t="s">
        <v>273</v>
      </c>
      <c r="K40" s="258" t="s">
        <v>273</v>
      </c>
      <c r="L40" s="258" t="s">
        <v>273</v>
      </c>
      <c r="M40" s="258" t="s">
        <v>273</v>
      </c>
      <c r="N40" s="258" t="s">
        <v>273</v>
      </c>
      <c r="O40" s="258" t="s">
        <v>273</v>
      </c>
      <c r="P40" s="258" t="s">
        <v>273</v>
      </c>
      <c r="Q40" s="258" t="s">
        <v>273</v>
      </c>
      <c r="R40" s="258" t="s">
        <v>273</v>
      </c>
      <c r="S40" s="258" t="s">
        <v>273</v>
      </c>
      <c r="T40" s="258" t="s">
        <v>273</v>
      </c>
      <c r="U40" s="258" t="s">
        <v>273</v>
      </c>
      <c r="V40" s="258">
        <v>167.16797260274001</v>
      </c>
      <c r="W40" s="258">
        <v>139.91347945205499</v>
      </c>
      <c r="X40" s="258">
        <v>153.580657534247</v>
      </c>
      <c r="Y40" s="258">
        <v>147.32046448087399</v>
      </c>
      <c r="Z40" s="258">
        <v>151.613506849315</v>
      </c>
      <c r="AA40" s="258">
        <v>144.98112328767101</v>
      </c>
      <c r="AB40" s="258">
        <v>159.56375342465799</v>
      </c>
      <c r="AC40" s="258">
        <v>83.6984699453552</v>
      </c>
      <c r="AD40" s="258">
        <v>72.746767123287697</v>
      </c>
      <c r="AE40" s="258">
        <v>67.113945205479496</v>
      </c>
      <c r="AF40" s="258">
        <v>62.0588493150685</v>
      </c>
      <c r="AG40" s="258">
        <v>63.962240437158499</v>
      </c>
      <c r="AH40" s="258">
        <v>64.422301369863007</v>
      </c>
      <c r="AI40" s="258">
        <v>73.347698630137003</v>
      </c>
      <c r="AJ40" s="258">
        <v>61.0932328767123</v>
      </c>
      <c r="AK40" s="258">
        <v>47.986502732240403</v>
      </c>
      <c r="AL40" s="258">
        <v>54.756630136986303</v>
      </c>
      <c r="AM40" s="258">
        <v>51.462931506849301</v>
      </c>
      <c r="AN40" s="258">
        <v>49.748027397260302</v>
      </c>
      <c r="AO40" s="258">
        <v>53.339980199251002</v>
      </c>
      <c r="AP40" s="258">
        <v>57.058959025545299</v>
      </c>
      <c r="AQ40" s="258">
        <v>57.449183477138597</v>
      </c>
      <c r="AR40" s="258">
        <v>57.000549569762697</v>
      </c>
      <c r="AS40" s="258">
        <v>61.182001458799697</v>
      </c>
      <c r="AT40" s="258">
        <v>52.348451875370003</v>
      </c>
      <c r="AU40" s="258">
        <v>53.9046191780822</v>
      </c>
      <c r="AV40" s="258">
        <v>52.198797260273999</v>
      </c>
      <c r="AW40" s="258">
        <v>53.096584699453601</v>
      </c>
      <c r="AX40" s="258">
        <v>51.810534246575301</v>
      </c>
      <c r="AY40" s="258">
        <v>51.014975342465803</v>
      </c>
      <c r="AZ40" s="258">
        <v>55.419145205479502</v>
      </c>
      <c r="BA40" s="258">
        <v>59.928382513661198</v>
      </c>
      <c r="BB40" s="258">
        <v>62.388495890411001</v>
      </c>
      <c r="BC40" s="258">
        <v>65.633753424657499</v>
      </c>
      <c r="BD40" s="258">
        <v>65.698109589041096</v>
      </c>
      <c r="BE40" s="259">
        <v>61.289004735878898</v>
      </c>
      <c r="BF40" s="260">
        <v>-6.7111593936908395E-2</v>
      </c>
      <c r="BG40" s="260">
        <v>2.2974723793523801E-2</v>
      </c>
      <c r="BH40" s="260">
        <v>6.9270835429431697E-4</v>
      </c>
    </row>
    <row r="41" spans="1:60">
      <c r="A41" s="200" t="s">
        <v>288</v>
      </c>
      <c r="B41" s="258">
        <v>16.1456164383562</v>
      </c>
      <c r="C41" s="258">
        <v>18.276630136986299</v>
      </c>
      <c r="D41" s="258">
        <v>20.106136986301401</v>
      </c>
      <c r="E41" s="258">
        <v>22.155655737704901</v>
      </c>
      <c r="F41" s="258">
        <v>24.634547945205501</v>
      </c>
      <c r="G41" s="258">
        <v>26.153945205479499</v>
      </c>
      <c r="H41" s="258">
        <v>27.294794520547899</v>
      </c>
      <c r="I41" s="258">
        <v>28.703005464480899</v>
      </c>
      <c r="J41" s="258">
        <v>31.840219178082201</v>
      </c>
      <c r="K41" s="258">
        <v>28.7298356164384</v>
      </c>
      <c r="L41" s="258">
        <v>25.903397260274001</v>
      </c>
      <c r="M41" s="258">
        <v>27.936092896174902</v>
      </c>
      <c r="N41" s="258">
        <v>27.672301369863</v>
      </c>
      <c r="O41" s="258">
        <v>28.030219178082199</v>
      </c>
      <c r="P41" s="258">
        <v>26.411068493150701</v>
      </c>
      <c r="Q41" s="258">
        <v>22.452650273223998</v>
      </c>
      <c r="R41" s="258">
        <v>21.758849315068499</v>
      </c>
      <c r="S41" s="258">
        <v>21.505589041095899</v>
      </c>
      <c r="T41" s="258">
        <v>20.552246575342501</v>
      </c>
      <c r="U41" s="258">
        <v>20.575519125683101</v>
      </c>
      <c r="V41" s="258">
        <v>21.8841643835616</v>
      </c>
      <c r="W41" s="258">
        <v>23.703205479452102</v>
      </c>
      <c r="X41" s="258">
        <v>26.631205479452099</v>
      </c>
      <c r="Y41" s="258">
        <v>27.208251366120201</v>
      </c>
      <c r="Z41" s="258">
        <v>29.962904109589001</v>
      </c>
      <c r="AA41" s="258">
        <v>32.951100334271999</v>
      </c>
      <c r="AB41" s="258">
        <v>38.413876307657297</v>
      </c>
      <c r="AC41" s="258">
        <v>39.4971719272801</v>
      </c>
      <c r="AD41" s="258">
        <v>39.452165026103003</v>
      </c>
      <c r="AE41" s="258">
        <v>39.566871541480502</v>
      </c>
      <c r="AF41" s="258">
        <v>37.254869737180897</v>
      </c>
      <c r="AG41" s="258">
        <v>38.531812231136797</v>
      </c>
      <c r="AH41" s="258">
        <v>40.518339933212502</v>
      </c>
      <c r="AI41" s="258">
        <v>42.2545736485311</v>
      </c>
      <c r="AJ41" s="258">
        <v>45.1208253056774</v>
      </c>
      <c r="AK41" s="258">
        <v>48.194511538112103</v>
      </c>
      <c r="AL41" s="258">
        <v>51.269401164526002</v>
      </c>
      <c r="AM41" s="258">
        <v>52.1356647840853</v>
      </c>
      <c r="AN41" s="258">
        <v>55.877796078688498</v>
      </c>
      <c r="AO41" s="258">
        <v>62.9755904073631</v>
      </c>
      <c r="AP41" s="258">
        <v>64.7378314723871</v>
      </c>
      <c r="AQ41" s="258">
        <v>61.490601051813101</v>
      </c>
      <c r="AR41" s="258">
        <v>59.865429384677398</v>
      </c>
      <c r="AS41" s="258">
        <v>60.135814936915899</v>
      </c>
      <c r="AT41" s="258">
        <v>56.458564657212897</v>
      </c>
      <c r="AU41" s="258">
        <v>59.028324196658701</v>
      </c>
      <c r="AV41" s="258">
        <v>60.219765124324297</v>
      </c>
      <c r="AW41" s="258">
        <v>57.9392957945795</v>
      </c>
      <c r="AX41" s="258">
        <v>57.103090549399603</v>
      </c>
      <c r="AY41" s="258">
        <v>55.081436598919801</v>
      </c>
      <c r="AZ41" s="258">
        <v>54.153116596346003</v>
      </c>
      <c r="BA41" s="258">
        <v>53.971358739611603</v>
      </c>
      <c r="BB41" s="258">
        <v>56.6540569603264</v>
      </c>
      <c r="BC41" s="258">
        <v>59.956830195557501</v>
      </c>
      <c r="BD41" s="258">
        <v>60.651293561643797</v>
      </c>
      <c r="BE41" s="259">
        <v>47.580816105781999</v>
      </c>
      <c r="BF41" s="260">
        <v>-0.215502039417799</v>
      </c>
      <c r="BG41" s="260">
        <v>7.1891148233542701E-3</v>
      </c>
      <c r="BH41" s="260">
        <v>5.3777392800966896E-4</v>
      </c>
    </row>
    <row r="42" spans="1:60">
      <c r="A42" s="200" t="s">
        <v>289</v>
      </c>
      <c r="B42" s="258">
        <v>477.89186301369898</v>
      </c>
      <c r="C42" s="258">
        <v>521.75953424657496</v>
      </c>
      <c r="D42" s="258">
        <v>533.56271232876702</v>
      </c>
      <c r="E42" s="258">
        <v>572.52333333333297</v>
      </c>
      <c r="F42" s="258">
        <v>625.22282191780801</v>
      </c>
      <c r="G42" s="258">
        <v>699.74630136986298</v>
      </c>
      <c r="H42" s="258">
        <v>695.68619178082201</v>
      </c>
      <c r="I42" s="258">
        <v>776.91101092896201</v>
      </c>
      <c r="J42" s="258">
        <v>808.20104109588999</v>
      </c>
      <c r="K42" s="258">
        <v>697.97679452054797</v>
      </c>
      <c r="L42" s="258">
        <v>687.90180821917795</v>
      </c>
      <c r="M42" s="258">
        <v>771.36459016393405</v>
      </c>
      <c r="N42" s="258">
        <v>744.16109589041105</v>
      </c>
      <c r="O42" s="258">
        <v>774.94858904109606</v>
      </c>
      <c r="P42" s="258">
        <v>838.54846575342503</v>
      </c>
      <c r="Q42" s="258">
        <v>779.54311475409804</v>
      </c>
      <c r="R42" s="258">
        <v>725.92879452054797</v>
      </c>
      <c r="S42" s="258">
        <v>640.22252054794501</v>
      </c>
      <c r="T42" s="258">
        <v>609.97069863013701</v>
      </c>
      <c r="U42" s="258">
        <v>611.51975409836098</v>
      </c>
      <c r="V42" s="258">
        <v>621.79541095890397</v>
      </c>
      <c r="W42" s="258">
        <v>685.27053422657502</v>
      </c>
      <c r="X42" s="258">
        <v>691.53268491150698</v>
      </c>
      <c r="Y42" s="258">
        <v>726.66023501267796</v>
      </c>
      <c r="Z42" s="258">
        <v>719.59828768123305</v>
      </c>
      <c r="AA42" s="258">
        <v>750.77169868013698</v>
      </c>
      <c r="AB42" s="258">
        <v>711.57173836820402</v>
      </c>
      <c r="AC42" s="258">
        <v>756.18107064402398</v>
      </c>
      <c r="AD42" s="258">
        <v>744.87835233839905</v>
      </c>
      <c r="AE42" s="258">
        <v>740.91229001565205</v>
      </c>
      <c r="AF42" s="258">
        <v>783.68010219455698</v>
      </c>
      <c r="AG42" s="258">
        <v>778.39853537170802</v>
      </c>
      <c r="AH42" s="258">
        <v>810.86831124250898</v>
      </c>
      <c r="AI42" s="258">
        <v>820.38385671955302</v>
      </c>
      <c r="AJ42" s="258">
        <v>840.44573232154301</v>
      </c>
      <c r="AK42" s="258">
        <v>844.71061778117496</v>
      </c>
      <c r="AL42" s="258">
        <v>886.23074466235005</v>
      </c>
      <c r="AM42" s="258">
        <v>898.16113686255903</v>
      </c>
      <c r="AN42" s="258">
        <v>901.02014836051296</v>
      </c>
      <c r="AO42" s="258">
        <v>938.19252301522795</v>
      </c>
      <c r="AP42" s="258">
        <v>990.49098560811001</v>
      </c>
      <c r="AQ42" s="258">
        <v>981.45072667754505</v>
      </c>
      <c r="AR42" s="258">
        <v>1025.7229793752199</v>
      </c>
      <c r="AS42" s="258">
        <v>971.97772239619599</v>
      </c>
      <c r="AT42" s="258">
        <v>935.46940804810197</v>
      </c>
      <c r="AU42" s="258">
        <v>957.479042206229</v>
      </c>
      <c r="AV42" s="258">
        <v>961.99804120249303</v>
      </c>
      <c r="AW42" s="258">
        <v>916.40175453019299</v>
      </c>
      <c r="AX42" s="258">
        <v>889.38588933349297</v>
      </c>
      <c r="AY42" s="258">
        <v>856.12997479078103</v>
      </c>
      <c r="AZ42" s="258">
        <v>825.60416985324105</v>
      </c>
      <c r="BA42" s="258">
        <v>843.48749596895902</v>
      </c>
      <c r="BB42" s="258">
        <v>818.086582608144</v>
      </c>
      <c r="BC42" s="258">
        <v>843.37627381402297</v>
      </c>
      <c r="BD42" s="258">
        <v>807.24224914558295</v>
      </c>
      <c r="BE42" s="259">
        <v>746.40904694487801</v>
      </c>
      <c r="BF42" s="260">
        <v>-7.5359289315063499E-2</v>
      </c>
      <c r="BG42" s="260">
        <v>-1.46343255392135E-2</v>
      </c>
      <c r="BH42" s="260">
        <v>8.4361588961632504E-3</v>
      </c>
    </row>
    <row r="43" spans="1:60">
      <c r="A43" s="200" t="s">
        <v>290</v>
      </c>
      <c r="B43" s="258" t="s">
        <v>273</v>
      </c>
      <c r="C43" s="258" t="s">
        <v>273</v>
      </c>
      <c r="D43" s="258" t="s">
        <v>273</v>
      </c>
      <c r="E43" s="258" t="s">
        <v>273</v>
      </c>
      <c r="F43" s="258" t="s">
        <v>273</v>
      </c>
      <c r="G43" s="258" t="s">
        <v>273</v>
      </c>
      <c r="H43" s="258" t="s">
        <v>273</v>
      </c>
      <c r="I43" s="258" t="s">
        <v>273</v>
      </c>
      <c r="J43" s="258" t="s">
        <v>273</v>
      </c>
      <c r="K43" s="258" t="s">
        <v>273</v>
      </c>
      <c r="L43" s="258" t="s">
        <v>273</v>
      </c>
      <c r="M43" s="258" t="s">
        <v>273</v>
      </c>
      <c r="N43" s="258" t="s">
        <v>273</v>
      </c>
      <c r="O43" s="258" t="s">
        <v>273</v>
      </c>
      <c r="P43" s="258" t="s">
        <v>273</v>
      </c>
      <c r="Q43" s="258" t="s">
        <v>273</v>
      </c>
      <c r="R43" s="258" t="s">
        <v>273</v>
      </c>
      <c r="S43" s="258" t="s">
        <v>273</v>
      </c>
      <c r="T43" s="258" t="s">
        <v>273</v>
      </c>
      <c r="U43" s="258" t="s">
        <v>273</v>
      </c>
      <c r="V43" s="258" t="s">
        <v>273</v>
      </c>
      <c r="W43" s="258" t="s">
        <v>273</v>
      </c>
      <c r="X43" s="258" t="s">
        <v>273</v>
      </c>
      <c r="Y43" s="258" t="s">
        <v>273</v>
      </c>
      <c r="Z43" s="258" t="s">
        <v>273</v>
      </c>
      <c r="AA43" s="258">
        <v>21.104010001718201</v>
      </c>
      <c r="AB43" s="258">
        <v>19.022689868299899</v>
      </c>
      <c r="AC43" s="258">
        <v>20.256787027140099</v>
      </c>
      <c r="AD43" s="258">
        <v>21.938553499195699</v>
      </c>
      <c r="AE43" s="258">
        <v>16.92523173359</v>
      </c>
      <c r="AF43" s="258">
        <v>16.144748320279099</v>
      </c>
      <c r="AG43" s="258">
        <v>24.275276521033899</v>
      </c>
      <c r="AH43" s="258">
        <v>20.555962663441498</v>
      </c>
      <c r="AI43" s="258">
        <v>18.537184401838701</v>
      </c>
      <c r="AJ43" s="258">
        <v>18.785095704379099</v>
      </c>
      <c r="AK43" s="258">
        <v>18.889915665798501</v>
      </c>
      <c r="AL43" s="258">
        <v>15.5779514953927</v>
      </c>
      <c r="AM43" s="258">
        <v>17.6906126522953</v>
      </c>
      <c r="AN43" s="258">
        <v>17.153184849882798</v>
      </c>
      <c r="AO43" s="258">
        <v>17.448582743191299</v>
      </c>
      <c r="AP43" s="258">
        <v>18.024247353018101</v>
      </c>
      <c r="AQ43" s="258">
        <v>18.903668676088898</v>
      </c>
      <c r="AR43" s="258">
        <v>20.571634561721599</v>
      </c>
      <c r="AS43" s="258">
        <v>18.739514430103402</v>
      </c>
      <c r="AT43" s="258">
        <v>19.538500236511201</v>
      </c>
      <c r="AU43" s="258">
        <v>18.9383895058828</v>
      </c>
      <c r="AV43" s="258">
        <v>19.549859785419599</v>
      </c>
      <c r="AW43" s="258">
        <v>18.806600884401099</v>
      </c>
      <c r="AX43" s="258">
        <v>18.586101397413898</v>
      </c>
      <c r="AY43" s="258">
        <v>18.5494125965592</v>
      </c>
      <c r="AZ43" s="258">
        <v>19.930856661861899</v>
      </c>
      <c r="BA43" s="258">
        <v>22.142973766703101</v>
      </c>
      <c r="BB43" s="258">
        <v>21.324176535978498</v>
      </c>
      <c r="BC43" s="258">
        <v>20.593683095890398</v>
      </c>
      <c r="BD43" s="258">
        <v>22.346716821917799</v>
      </c>
      <c r="BE43" s="259">
        <v>19.945608342393601</v>
      </c>
      <c r="BF43" s="260">
        <v>-0.107447930658394</v>
      </c>
      <c r="BG43" s="260">
        <v>1.3519829590843401E-2</v>
      </c>
      <c r="BH43" s="260">
        <v>2.2543178160258599E-4</v>
      </c>
    </row>
    <row r="44" spans="1:60">
      <c r="A44" s="200" t="s">
        <v>291</v>
      </c>
      <c r="B44" s="258">
        <v>99.449452054794506</v>
      </c>
      <c r="C44" s="258">
        <v>112.014493150685</v>
      </c>
      <c r="D44" s="258">
        <v>116.585671232877</v>
      </c>
      <c r="E44" s="258">
        <v>129.53191256830601</v>
      </c>
      <c r="F44" s="258">
        <v>142.95219178082201</v>
      </c>
      <c r="G44" s="258">
        <v>161.00608219178099</v>
      </c>
      <c r="H44" s="258">
        <v>160.12284931506801</v>
      </c>
      <c r="I44" s="258">
        <v>167.511448087432</v>
      </c>
      <c r="J44" s="258">
        <v>171.939479452055</v>
      </c>
      <c r="K44" s="258">
        <v>156.36600000000001</v>
      </c>
      <c r="L44" s="258">
        <v>162.42490410958899</v>
      </c>
      <c r="M44" s="258">
        <v>178.53860655737699</v>
      </c>
      <c r="N44" s="258">
        <v>176.64964383561599</v>
      </c>
      <c r="O44" s="258">
        <v>200.47252054794501</v>
      </c>
      <c r="P44" s="258">
        <v>199.82660273972601</v>
      </c>
      <c r="Q44" s="258">
        <v>198.84024590163901</v>
      </c>
      <c r="R44" s="258">
        <v>186.36884931506799</v>
      </c>
      <c r="S44" s="258">
        <v>180.13287671232899</v>
      </c>
      <c r="T44" s="258">
        <v>176.145369863014</v>
      </c>
      <c r="U44" s="258">
        <v>185.430327868852</v>
      </c>
      <c r="V44" s="258">
        <v>195.19556164383599</v>
      </c>
      <c r="W44" s="258">
        <v>205.94947945205499</v>
      </c>
      <c r="X44" s="258">
        <v>209.32926027397301</v>
      </c>
      <c r="Y44" s="258">
        <v>196.349426229508</v>
      </c>
      <c r="Z44" s="258">
        <v>197.77698630136999</v>
      </c>
      <c r="AA44" s="258">
        <v>191.76713559419801</v>
      </c>
      <c r="AB44" s="258">
        <v>178.552064991572</v>
      </c>
      <c r="AC44" s="258">
        <v>182.01753543874599</v>
      </c>
      <c r="AD44" s="258">
        <v>195.01895993083801</v>
      </c>
      <c r="AE44" s="258">
        <v>197.23532065697199</v>
      </c>
      <c r="AF44" s="258">
        <v>194.927902041083</v>
      </c>
      <c r="AG44" s="258">
        <v>205.79822891652299</v>
      </c>
      <c r="AH44" s="258">
        <v>209.421944031598</v>
      </c>
      <c r="AI44" s="258">
        <v>210.49782131749001</v>
      </c>
      <c r="AJ44" s="258">
        <v>207.725445667006</v>
      </c>
      <c r="AK44" s="258">
        <v>193.897944300917</v>
      </c>
      <c r="AL44" s="258">
        <v>221.13825611344399</v>
      </c>
      <c r="AM44" s="258">
        <v>215.23150190045101</v>
      </c>
      <c r="AN44" s="258">
        <v>224.026647940544</v>
      </c>
      <c r="AO44" s="258">
        <v>217.73360052274199</v>
      </c>
      <c r="AP44" s="258">
        <v>216.21694921506801</v>
      </c>
      <c r="AQ44" s="258">
        <v>220.630303376169</v>
      </c>
      <c r="AR44" s="258">
        <v>219.759083132055</v>
      </c>
      <c r="AS44" s="258">
        <v>216.419850071643</v>
      </c>
      <c r="AT44" s="258">
        <v>219.56011582812101</v>
      </c>
      <c r="AU44" s="258">
        <v>226.51457375151901</v>
      </c>
      <c r="AV44" s="258">
        <v>222.46944186718599</v>
      </c>
      <c r="AW44" s="258">
        <v>214.978293851426</v>
      </c>
      <c r="AX44" s="258">
        <v>225.55863229292601</v>
      </c>
      <c r="AY44" s="258">
        <v>215.52556537490199</v>
      </c>
      <c r="AZ44" s="258">
        <v>219.265143057193</v>
      </c>
      <c r="BA44" s="258">
        <v>209.63965708335499</v>
      </c>
      <c r="BB44" s="258">
        <v>211.10297091558499</v>
      </c>
      <c r="BC44" s="258">
        <v>222.17105777762299</v>
      </c>
      <c r="BD44" s="258">
        <v>211.60553287085099</v>
      </c>
      <c r="BE44" s="259">
        <v>206.31673873342999</v>
      </c>
      <c r="BF44" s="260">
        <v>-2.4993647688074799E-2</v>
      </c>
      <c r="BG44" s="260">
        <v>-3.68342187738202E-3</v>
      </c>
      <c r="BH44" s="260">
        <v>2.3318591836708402E-3</v>
      </c>
    </row>
    <row r="45" spans="1:60">
      <c r="A45" s="200" t="s">
        <v>292</v>
      </c>
      <c r="B45" s="258">
        <v>108.745287671233</v>
      </c>
      <c r="C45" s="258">
        <v>113.891671232877</v>
      </c>
      <c r="D45" s="258">
        <v>124.18432876712301</v>
      </c>
      <c r="E45" s="258">
        <v>154.397759562842</v>
      </c>
      <c r="F45" s="258">
        <v>170.270575342466</v>
      </c>
      <c r="G45" s="258">
        <v>181.13769863013701</v>
      </c>
      <c r="H45" s="258">
        <v>191.039917808219</v>
      </c>
      <c r="I45" s="258">
        <v>213.606693989071</v>
      </c>
      <c r="J45" s="258">
        <v>238.10975342465801</v>
      </c>
      <c r="K45" s="258">
        <v>250.00194520547899</v>
      </c>
      <c r="L45" s="258">
        <v>271.61424657534201</v>
      </c>
      <c r="M45" s="258">
        <v>298.05702185792302</v>
      </c>
      <c r="N45" s="258">
        <v>320.044356164384</v>
      </c>
      <c r="O45" s="258">
        <v>342.82191780821898</v>
      </c>
      <c r="P45" s="258">
        <v>349.12657534246603</v>
      </c>
      <c r="Q45" s="258">
        <v>346.719071038251</v>
      </c>
      <c r="R45" s="258">
        <v>325.069424657534</v>
      </c>
      <c r="S45" s="258">
        <v>307.30235616438301</v>
      </c>
      <c r="T45" s="258">
        <v>318.65879452054799</v>
      </c>
      <c r="U45" s="258">
        <v>325.97614754098402</v>
      </c>
      <c r="V45" s="258">
        <v>332.04391780821902</v>
      </c>
      <c r="W45" s="258">
        <v>344.26698630137003</v>
      </c>
      <c r="X45" s="258">
        <v>349.21158904109598</v>
      </c>
      <c r="Y45" s="258">
        <v>356.79486338797801</v>
      </c>
      <c r="Z45" s="258">
        <v>356.41687671232899</v>
      </c>
      <c r="AA45" s="258">
        <v>325.35353424657501</v>
      </c>
      <c r="AB45" s="258">
        <v>308.39109589041101</v>
      </c>
      <c r="AC45" s="258">
        <v>284.68631147540998</v>
      </c>
      <c r="AD45" s="258">
        <v>291.99558904109603</v>
      </c>
      <c r="AE45" s="258">
        <v>309.26010958904101</v>
      </c>
      <c r="AF45" s="258">
        <v>316.53016438356201</v>
      </c>
      <c r="AG45" s="258">
        <v>369.91901095126701</v>
      </c>
      <c r="AH45" s="258">
        <v>388.432935761468</v>
      </c>
      <c r="AI45" s="258">
        <v>439.65509347427599</v>
      </c>
      <c r="AJ45" s="258">
        <v>463.12207800441001</v>
      </c>
      <c r="AK45" s="258">
        <v>426.18562463604701</v>
      </c>
      <c r="AL45" s="258">
        <v>419.35634215850803</v>
      </c>
      <c r="AM45" s="258">
        <v>429.60002692458301</v>
      </c>
      <c r="AN45" s="258">
        <v>439.93287800320098</v>
      </c>
      <c r="AO45" s="258">
        <v>469.017458973354</v>
      </c>
      <c r="AP45" s="258">
        <v>485.53401331810602</v>
      </c>
      <c r="AQ45" s="258">
        <v>527.16931361981403</v>
      </c>
      <c r="AR45" s="258">
        <v>545.33607510999502</v>
      </c>
      <c r="AS45" s="258">
        <v>555.46697719467204</v>
      </c>
      <c r="AT45" s="258">
        <v>550.16557596521898</v>
      </c>
      <c r="AU45" s="258">
        <v>577.40302025600795</v>
      </c>
      <c r="AV45" s="258">
        <v>574.25800655737703</v>
      </c>
      <c r="AW45" s="258">
        <v>552.19596134441201</v>
      </c>
      <c r="AX45" s="258">
        <v>519.61691066696596</v>
      </c>
      <c r="AY45" s="258">
        <v>520.87280107792503</v>
      </c>
      <c r="AZ45" s="258">
        <v>542.37439011902097</v>
      </c>
      <c r="BA45" s="258">
        <v>593.96063347556003</v>
      </c>
      <c r="BB45" s="258">
        <v>646.43161643835595</v>
      </c>
      <c r="BC45" s="258">
        <v>662.54497819032395</v>
      </c>
      <c r="BD45" s="258">
        <v>678.66194313198105</v>
      </c>
      <c r="BE45" s="259">
        <v>637.22482774956302</v>
      </c>
      <c r="BF45" s="260">
        <v>-6.1057078272561197E-2</v>
      </c>
      <c r="BG45" s="260">
        <v>2.1212232514822502E-2</v>
      </c>
      <c r="BH45" s="260">
        <v>7.2021231809541097E-3</v>
      </c>
    </row>
    <row r="46" spans="1:60">
      <c r="A46" s="200" t="s">
        <v>293</v>
      </c>
      <c r="B46" s="258">
        <v>50.253315068493201</v>
      </c>
      <c r="C46" s="258">
        <v>51.666547945205501</v>
      </c>
      <c r="D46" s="258">
        <v>56.9159726027397</v>
      </c>
      <c r="E46" s="258">
        <v>60.957677595628397</v>
      </c>
      <c r="F46" s="258">
        <v>64.539123287671202</v>
      </c>
      <c r="G46" s="258">
        <v>91.524044794520606</v>
      </c>
      <c r="H46" s="258">
        <v>103.560018958904</v>
      </c>
      <c r="I46" s="258">
        <v>112.387147486339</v>
      </c>
      <c r="J46" s="258">
        <v>123.787998054795</v>
      </c>
      <c r="K46" s="258">
        <v>131.24513528767099</v>
      </c>
      <c r="L46" s="258">
        <v>137.71776969863001</v>
      </c>
      <c r="M46" s="258">
        <v>143.55582928961701</v>
      </c>
      <c r="N46" s="258">
        <v>143.09939268493099</v>
      </c>
      <c r="O46" s="258">
        <v>148.07497884931499</v>
      </c>
      <c r="P46" s="258">
        <v>157.878779260274</v>
      </c>
      <c r="Q46" s="258">
        <v>167.83853510929001</v>
      </c>
      <c r="R46" s="258">
        <v>177.41903550684901</v>
      </c>
      <c r="S46" s="258">
        <v>187.026187863014</v>
      </c>
      <c r="T46" s="258">
        <v>187.73935726027401</v>
      </c>
      <c r="U46" s="258">
        <v>187.77654934426201</v>
      </c>
      <c r="V46" s="258">
        <v>185.004354027397</v>
      </c>
      <c r="W46" s="258">
        <v>198.26362534246601</v>
      </c>
      <c r="X46" s="258">
        <v>194.16658715068499</v>
      </c>
      <c r="Y46" s="258">
        <v>205.55144653005499</v>
      </c>
      <c r="Z46" s="258">
        <v>253.52913542465799</v>
      </c>
      <c r="AA46" s="258">
        <v>237.43558684460601</v>
      </c>
      <c r="AB46" s="258">
        <v>245.621485252783</v>
      </c>
      <c r="AC46" s="258">
        <v>269.45969974187102</v>
      </c>
      <c r="AD46" s="258">
        <v>257.81599054304201</v>
      </c>
      <c r="AE46" s="258">
        <v>259.65665009361601</v>
      </c>
      <c r="AF46" s="258">
        <v>290.001106054638</v>
      </c>
      <c r="AG46" s="258">
        <v>277.97441210066302</v>
      </c>
      <c r="AH46" s="258">
        <v>297.77194685446801</v>
      </c>
      <c r="AI46" s="258">
        <v>322.47360906386399</v>
      </c>
      <c r="AJ46" s="258">
        <v>333.83162656946502</v>
      </c>
      <c r="AK46" s="258">
        <v>327.99425233887001</v>
      </c>
      <c r="AL46" s="258">
        <v>326.67114048397798</v>
      </c>
      <c r="AM46" s="258">
        <v>337.769743030293</v>
      </c>
      <c r="AN46" s="258">
        <v>318.82783321032502</v>
      </c>
      <c r="AO46" s="258">
        <v>323.10695186117402</v>
      </c>
      <c r="AP46" s="258">
        <v>332.02972017768599</v>
      </c>
      <c r="AQ46" s="258">
        <v>296.213416241331</v>
      </c>
      <c r="AR46" s="258">
        <v>301.457085811262</v>
      </c>
      <c r="AS46" s="258">
        <v>289.62080363230098</v>
      </c>
      <c r="AT46" s="258">
        <v>268.826600474391</v>
      </c>
      <c r="AU46" s="258">
        <v>264.87629652397402</v>
      </c>
      <c r="AV46" s="258">
        <v>249.16297817935899</v>
      </c>
      <c r="AW46" s="258">
        <v>225.08704800611699</v>
      </c>
      <c r="AX46" s="258">
        <v>235.323160286736</v>
      </c>
      <c r="AY46" s="258">
        <v>241.37245926580701</v>
      </c>
      <c r="AZ46" s="258">
        <v>238.27296758006901</v>
      </c>
      <c r="BA46" s="258">
        <v>241.513279355946</v>
      </c>
      <c r="BB46" s="258">
        <v>240.29262084026601</v>
      </c>
      <c r="BC46" s="258">
        <v>239.03379936636</v>
      </c>
      <c r="BD46" s="258">
        <v>246.592555636995</v>
      </c>
      <c r="BE46" s="259">
        <v>202.24971891220301</v>
      </c>
      <c r="BF46" s="260">
        <v>-0.17982228461944499</v>
      </c>
      <c r="BG46" s="260">
        <v>-8.5957595380384798E-3</v>
      </c>
      <c r="BH46" s="260">
        <v>2.2858923969790801E-3</v>
      </c>
    </row>
    <row r="47" spans="1:60">
      <c r="A47" s="200" t="s">
        <v>294</v>
      </c>
      <c r="B47" s="258">
        <v>142.549589041096</v>
      </c>
      <c r="C47" s="258">
        <v>148.90043835616399</v>
      </c>
      <c r="D47" s="258">
        <v>169.97273972602699</v>
      </c>
      <c r="E47" s="258">
        <v>180.334617486339</v>
      </c>
      <c r="F47" s="258">
        <v>200.29610958904101</v>
      </c>
      <c r="G47" s="258">
        <v>217.60715068493101</v>
      </c>
      <c r="H47" s="258">
        <v>221.92443835616399</v>
      </c>
      <c r="I47" s="258">
        <v>235.96868852458999</v>
      </c>
      <c r="J47" s="258">
        <v>265.19630136986302</v>
      </c>
      <c r="K47" s="258">
        <v>244.407123287671</v>
      </c>
      <c r="L47" s="258">
        <v>278.604356164384</v>
      </c>
      <c r="M47" s="258">
        <v>310.03169398907102</v>
      </c>
      <c r="N47" s="258">
        <v>332.585616438356</v>
      </c>
      <c r="O47" s="258">
        <v>365.77517808219199</v>
      </c>
      <c r="P47" s="258">
        <v>387.13301369863001</v>
      </c>
      <c r="Q47" s="258">
        <v>365.70663934426199</v>
      </c>
      <c r="R47" s="258">
        <v>327.97399999999999</v>
      </c>
      <c r="S47" s="258">
        <v>325.05698630136999</v>
      </c>
      <c r="T47" s="258">
        <v>291.26627397260302</v>
      </c>
      <c r="U47" s="258">
        <v>278.70825136612001</v>
      </c>
      <c r="V47" s="258">
        <v>295.06920547945202</v>
      </c>
      <c r="W47" s="258">
        <v>314.30142465753403</v>
      </c>
      <c r="X47" s="258">
        <v>346.61756164383598</v>
      </c>
      <c r="Y47" s="258">
        <v>324.375573770492</v>
      </c>
      <c r="Z47" s="258">
        <v>335.83624657534199</v>
      </c>
      <c r="AA47" s="258">
        <v>363.11553424657501</v>
      </c>
      <c r="AB47" s="258">
        <v>299.98794520547898</v>
      </c>
      <c r="AC47" s="258">
        <v>252.34355191256799</v>
      </c>
      <c r="AD47" s="258">
        <v>235.01375342465801</v>
      </c>
      <c r="AE47" s="258">
        <v>219.46898630136999</v>
      </c>
      <c r="AF47" s="258">
        <v>266.64246575342497</v>
      </c>
      <c r="AG47" s="258">
        <v>252.57092896174899</v>
      </c>
      <c r="AH47" s="258">
        <v>267.69400000000002</v>
      </c>
      <c r="AI47" s="258">
        <v>235.89369863013701</v>
      </c>
      <c r="AJ47" s="258">
        <v>190.462712328767</v>
      </c>
      <c r="AK47" s="258">
        <v>197.03005464480901</v>
      </c>
      <c r="AL47" s="258">
        <v>210.98942465753399</v>
      </c>
      <c r="AM47" s="258">
        <v>219.808438356164</v>
      </c>
      <c r="AN47" s="258">
        <v>194.174328767123</v>
      </c>
      <c r="AO47" s="258">
        <v>223.39292349726799</v>
      </c>
      <c r="AP47" s="258">
        <v>217.580109589041</v>
      </c>
      <c r="AQ47" s="258">
        <v>213.95917808219201</v>
      </c>
      <c r="AR47" s="258">
        <v>217.28104866647101</v>
      </c>
      <c r="AS47" s="258">
        <v>213.71838630386199</v>
      </c>
      <c r="AT47" s="258">
        <v>191.637652838956</v>
      </c>
      <c r="AU47" s="258">
        <v>180.96536986301399</v>
      </c>
      <c r="AV47" s="258">
        <v>186.118712328767</v>
      </c>
      <c r="AW47" s="258">
        <v>186.36934426229499</v>
      </c>
      <c r="AX47" s="258">
        <v>169.83723287671199</v>
      </c>
      <c r="AY47" s="258">
        <v>183.50616438356201</v>
      </c>
      <c r="AZ47" s="258">
        <v>186.379397260274</v>
      </c>
      <c r="BA47" s="258">
        <v>195.46426229508199</v>
      </c>
      <c r="BB47" s="258">
        <v>205.72071232876701</v>
      </c>
      <c r="BC47" s="258">
        <v>211.65998183270801</v>
      </c>
      <c r="BD47" s="258">
        <v>221.09751849854399</v>
      </c>
      <c r="BE47" s="259">
        <v>216.302312189124</v>
      </c>
      <c r="BF47" s="260">
        <v>-2.16881959688363E-2</v>
      </c>
      <c r="BG47" s="260">
        <v>1.44024805335119E-2</v>
      </c>
      <c r="BH47" s="260">
        <v>2.44471939709717E-3</v>
      </c>
    </row>
    <row r="48" spans="1:60">
      <c r="A48" s="200" t="s">
        <v>295</v>
      </c>
      <c r="B48" s="258">
        <v>44.881095890410997</v>
      </c>
      <c r="C48" s="258">
        <v>49.357890410958902</v>
      </c>
      <c r="D48" s="258">
        <v>54.868821917808198</v>
      </c>
      <c r="E48" s="258">
        <v>60.693661202185801</v>
      </c>
      <c r="F48" s="258">
        <v>65.223232876712302</v>
      </c>
      <c r="G48" s="258">
        <v>78.5741095890411</v>
      </c>
      <c r="H48" s="258">
        <v>86.910986301369903</v>
      </c>
      <c r="I48" s="258">
        <v>94.648797814207697</v>
      </c>
      <c r="J48" s="258">
        <v>106.295342465753</v>
      </c>
      <c r="K48" s="258">
        <v>108.626821917808</v>
      </c>
      <c r="L48" s="258">
        <v>119.580410958904</v>
      </c>
      <c r="M48" s="258">
        <v>125.715901639344</v>
      </c>
      <c r="N48" s="258">
        <v>132.03619178082201</v>
      </c>
      <c r="O48" s="258">
        <v>136.72334246575301</v>
      </c>
      <c r="P48" s="258">
        <v>139.05284931506799</v>
      </c>
      <c r="Q48" s="258">
        <v>129.13554644808701</v>
      </c>
      <c r="R48" s="258">
        <v>127.822301369863</v>
      </c>
      <c r="S48" s="258">
        <v>118.457287671233</v>
      </c>
      <c r="T48" s="258">
        <v>116.057671232877</v>
      </c>
      <c r="U48" s="258">
        <v>123.966557377049</v>
      </c>
      <c r="V48" s="258">
        <v>123.18298630136999</v>
      </c>
      <c r="W48" s="258">
        <v>120.24536986301401</v>
      </c>
      <c r="X48" s="258">
        <v>117.369671232877</v>
      </c>
      <c r="Y48" s="258">
        <v>115.048469945355</v>
      </c>
      <c r="Z48" s="258">
        <v>115.152684931507</v>
      </c>
      <c r="AA48" s="258">
        <v>99.600684931506905</v>
      </c>
      <c r="AB48" s="258">
        <v>87.922520547945197</v>
      </c>
      <c r="AC48" s="258">
        <v>80.1258196721312</v>
      </c>
      <c r="AD48" s="258">
        <v>66.692410958904105</v>
      </c>
      <c r="AE48" s="258">
        <v>69.613616438356203</v>
      </c>
      <c r="AF48" s="258">
        <v>68.484219178082199</v>
      </c>
      <c r="AG48" s="258">
        <v>71.288606557377094</v>
      </c>
      <c r="AH48" s="258">
        <v>71.872575342465794</v>
      </c>
      <c r="AI48" s="258">
        <v>80.2383835616439</v>
      </c>
      <c r="AJ48" s="258">
        <v>73.240821917808205</v>
      </c>
      <c r="AK48" s="258">
        <v>73.373224043715894</v>
      </c>
      <c r="AL48" s="258">
        <v>66.715753814488195</v>
      </c>
      <c r="AM48" s="258">
        <v>74.553132624116699</v>
      </c>
      <c r="AN48" s="258">
        <v>70.359759649766602</v>
      </c>
      <c r="AO48" s="258">
        <v>66.767817311700597</v>
      </c>
      <c r="AP48" s="258">
        <v>79.849398176376098</v>
      </c>
      <c r="AQ48" s="258">
        <v>70.855113186914593</v>
      </c>
      <c r="AR48" s="258">
        <v>74.905852487642505</v>
      </c>
      <c r="AS48" s="258">
        <v>80.285824025524093</v>
      </c>
      <c r="AT48" s="258">
        <v>76.249003797034703</v>
      </c>
      <c r="AU48" s="258">
        <v>79.059969194804196</v>
      </c>
      <c r="AV48" s="258">
        <v>77.762383561643801</v>
      </c>
      <c r="AW48" s="258">
        <v>71.7341256830601</v>
      </c>
      <c r="AX48" s="258">
        <v>72.306602739726003</v>
      </c>
      <c r="AY48" s="258">
        <v>67.381698630136995</v>
      </c>
      <c r="AZ48" s="258">
        <v>73.002191780821903</v>
      </c>
      <c r="BA48" s="258">
        <v>75.704344262295095</v>
      </c>
      <c r="BB48" s="258">
        <v>85.527123287671202</v>
      </c>
      <c r="BC48" s="258">
        <v>87.023972602739704</v>
      </c>
      <c r="BD48" s="258">
        <v>82.668410958904104</v>
      </c>
      <c r="BE48" s="259">
        <v>78.154159329347294</v>
      </c>
      <c r="BF48" s="260">
        <v>-5.4606730396703503E-2</v>
      </c>
      <c r="BG48" s="260">
        <v>8.1160789563534692E-3</v>
      </c>
      <c r="BH48" s="260">
        <v>8.8332384125982297E-4</v>
      </c>
    </row>
    <row r="49" spans="1:60">
      <c r="A49" s="200" t="s">
        <v>296</v>
      </c>
      <c r="B49" s="258" t="s">
        <v>273</v>
      </c>
      <c r="C49" s="258" t="s">
        <v>273</v>
      </c>
      <c r="D49" s="258" t="s">
        <v>273</v>
      </c>
      <c r="E49" s="258" t="s">
        <v>273</v>
      </c>
      <c r="F49" s="258" t="s">
        <v>273</v>
      </c>
      <c r="G49" s="258" t="s">
        <v>273</v>
      </c>
      <c r="H49" s="258" t="s">
        <v>273</v>
      </c>
      <c r="I49" s="258" t="s">
        <v>273</v>
      </c>
      <c r="J49" s="258" t="s">
        <v>273</v>
      </c>
      <c r="K49" s="258" t="s">
        <v>273</v>
      </c>
      <c r="L49" s="258" t="s">
        <v>273</v>
      </c>
      <c r="M49" s="258" t="s">
        <v>273</v>
      </c>
      <c r="N49" s="258" t="s">
        <v>273</v>
      </c>
      <c r="O49" s="258" t="s">
        <v>273</v>
      </c>
      <c r="P49" s="258" t="s">
        <v>273</v>
      </c>
      <c r="Q49" s="258" t="s">
        <v>273</v>
      </c>
      <c r="R49" s="258" t="s">
        <v>273</v>
      </c>
      <c r="S49" s="258" t="s">
        <v>273</v>
      </c>
      <c r="T49" s="258" t="s">
        <v>273</v>
      </c>
      <c r="U49" s="258" t="s">
        <v>273</v>
      </c>
      <c r="V49" s="258" t="s">
        <v>273</v>
      </c>
      <c r="W49" s="258" t="s">
        <v>273</v>
      </c>
      <c r="X49" s="258" t="s">
        <v>273</v>
      </c>
      <c r="Y49" s="258" t="s">
        <v>273</v>
      </c>
      <c r="Z49" s="258" t="s">
        <v>273</v>
      </c>
      <c r="AA49" s="258">
        <v>34.980947968783397</v>
      </c>
      <c r="AB49" s="258">
        <v>33.964637801496899</v>
      </c>
      <c r="AC49" s="258">
        <v>33.019246002780903</v>
      </c>
      <c r="AD49" s="258">
        <v>39.691030497093699</v>
      </c>
      <c r="AE49" s="258">
        <v>42.913317107736198</v>
      </c>
      <c r="AF49" s="258">
        <v>46.554711613903301</v>
      </c>
      <c r="AG49" s="258">
        <v>53.658040119442099</v>
      </c>
      <c r="AH49" s="258">
        <v>54.266212219656303</v>
      </c>
      <c r="AI49" s="258">
        <v>51.834139349114402</v>
      </c>
      <c r="AJ49" s="258">
        <v>52.087718385879299</v>
      </c>
      <c r="AK49" s="258">
        <v>49.546109412354902</v>
      </c>
      <c r="AL49" s="258">
        <v>51.766954344657997</v>
      </c>
      <c r="AM49" s="258">
        <v>50.3042248246702</v>
      </c>
      <c r="AN49" s="258">
        <v>51.007766631034997</v>
      </c>
      <c r="AO49" s="258">
        <v>52.345523650789502</v>
      </c>
      <c r="AP49" s="258">
        <v>53.3440620358611</v>
      </c>
      <c r="AQ49" s="258">
        <v>55.563809643732398</v>
      </c>
      <c r="AR49" s="258">
        <v>54.870454991118599</v>
      </c>
      <c r="AS49" s="258">
        <v>63.204280809410797</v>
      </c>
      <c r="AT49" s="258">
        <v>54.081210046480798</v>
      </c>
      <c r="AU49" s="258">
        <v>54.415044981159603</v>
      </c>
      <c r="AV49" s="258">
        <v>54.150547866272603</v>
      </c>
      <c r="AW49" s="258">
        <v>52.830771836895799</v>
      </c>
      <c r="AX49" s="258">
        <v>50.020998409349602</v>
      </c>
      <c r="AY49" s="258">
        <v>49.350710521044803</v>
      </c>
      <c r="AZ49" s="258">
        <v>48.745542252926001</v>
      </c>
      <c r="BA49" s="258">
        <v>51.920603892443602</v>
      </c>
      <c r="BB49" s="258">
        <v>53.269343882140603</v>
      </c>
      <c r="BC49" s="258">
        <v>54.669508112737503</v>
      </c>
      <c r="BD49" s="258">
        <v>52.199244958904103</v>
      </c>
      <c r="BE49" s="259">
        <v>40.790830814440199</v>
      </c>
      <c r="BF49" s="260">
        <v>-0.21855515637143</v>
      </c>
      <c r="BG49" s="260">
        <v>-3.5356125712270301E-3</v>
      </c>
      <c r="BH49" s="260">
        <v>4.6103129599733101E-4</v>
      </c>
    </row>
    <row r="50" spans="1:60">
      <c r="A50" s="200" t="s">
        <v>297</v>
      </c>
      <c r="B50" s="258">
        <v>268.46416438356198</v>
      </c>
      <c r="C50" s="258">
        <v>318.83865753424698</v>
      </c>
      <c r="D50" s="258">
        <v>387.67189041095901</v>
      </c>
      <c r="E50" s="258">
        <v>411.12412568306002</v>
      </c>
      <c r="F50" s="258">
        <v>469.01391780821899</v>
      </c>
      <c r="G50" s="258">
        <v>534.01487671232906</v>
      </c>
      <c r="H50" s="258">
        <v>593.25476712328805</v>
      </c>
      <c r="I50" s="258">
        <v>622.71469945355204</v>
      </c>
      <c r="J50" s="258">
        <v>745.24657534246603</v>
      </c>
      <c r="K50" s="258">
        <v>775.67873972602695</v>
      </c>
      <c r="L50" s="258">
        <v>813.88660273972596</v>
      </c>
      <c r="M50" s="258">
        <v>920.08762295081999</v>
      </c>
      <c r="N50" s="258">
        <v>879.08997260273998</v>
      </c>
      <c r="O50" s="258">
        <v>930.00545205479398</v>
      </c>
      <c r="P50" s="258">
        <v>992.38950684931501</v>
      </c>
      <c r="Q50" s="258">
        <v>1042.7995901639299</v>
      </c>
      <c r="R50" s="258">
        <v>1016.37857534247</v>
      </c>
      <c r="S50" s="258">
        <v>969.25191780821899</v>
      </c>
      <c r="T50" s="258">
        <v>988.21747945205504</v>
      </c>
      <c r="U50" s="258">
        <v>939.61221311475401</v>
      </c>
      <c r="V50" s="258">
        <v>914.21421917808198</v>
      </c>
      <c r="W50" s="258">
        <v>909.263287671233</v>
      </c>
      <c r="X50" s="258">
        <v>944.40178082191801</v>
      </c>
      <c r="Y50" s="258">
        <v>975.60005464480901</v>
      </c>
      <c r="Z50" s="258">
        <v>1024.12498630137</v>
      </c>
      <c r="AA50" s="258">
        <v>983.34556759685404</v>
      </c>
      <c r="AB50" s="258">
        <v>1012.28445980041</v>
      </c>
      <c r="AC50" s="258">
        <v>1116.84492990629</v>
      </c>
      <c r="AD50" s="258">
        <v>1057.40239546768</v>
      </c>
      <c r="AE50" s="258">
        <v>1110.88479452055</v>
      </c>
      <c r="AF50" s="258">
        <v>1179.50423108412</v>
      </c>
      <c r="AG50" s="258">
        <v>1205.7884544102999</v>
      </c>
      <c r="AH50" s="258">
        <v>1256.3637540237901</v>
      </c>
      <c r="AI50" s="258">
        <v>1357.8084297497801</v>
      </c>
      <c r="AJ50" s="258">
        <v>1404.0490156567801</v>
      </c>
      <c r="AK50" s="258">
        <v>1420.11194920304</v>
      </c>
      <c r="AL50" s="258">
        <v>1479.97874242324</v>
      </c>
      <c r="AM50" s="258">
        <v>1487.69559367124</v>
      </c>
      <c r="AN50" s="258">
        <v>1521.00648353766</v>
      </c>
      <c r="AO50" s="258">
        <v>1549.30935539855</v>
      </c>
      <c r="AP50" s="258">
        <v>1563.1937673873399</v>
      </c>
      <c r="AQ50" s="258">
        <v>1571.6513677297301</v>
      </c>
      <c r="AR50" s="258">
        <v>1584.26509961087</v>
      </c>
      <c r="AS50" s="258">
        <v>1523.28543724275</v>
      </c>
      <c r="AT50" s="258">
        <v>1432.70052186865</v>
      </c>
      <c r="AU50" s="258">
        <v>1395.7902309476301</v>
      </c>
      <c r="AV50" s="258">
        <v>1329.5592279151899</v>
      </c>
      <c r="AW50" s="258">
        <v>1237.19403824406</v>
      </c>
      <c r="AX50" s="258">
        <v>1168.70894870855</v>
      </c>
      <c r="AY50" s="258">
        <v>1165.29195204538</v>
      </c>
      <c r="AZ50" s="258">
        <v>1209.3856880800599</v>
      </c>
      <c r="BA50" s="258">
        <v>1251.7335207886599</v>
      </c>
      <c r="BB50" s="258">
        <v>1260.35974146942</v>
      </c>
      <c r="BC50" s="258">
        <v>1286.3806411256701</v>
      </c>
      <c r="BD50" s="258">
        <v>1286.76586579695</v>
      </c>
      <c r="BE50" s="259">
        <v>1050.23079683892</v>
      </c>
      <c r="BF50" s="260">
        <v>-0.183821373604387</v>
      </c>
      <c r="BG50" s="260">
        <v>-1.06854160312332E-2</v>
      </c>
      <c r="BH50" s="260">
        <v>1.18700515703041E-2</v>
      </c>
    </row>
    <row r="51" spans="1:60">
      <c r="A51" s="200" t="s">
        <v>298</v>
      </c>
      <c r="B51" s="258">
        <v>373.96100422994198</v>
      </c>
      <c r="C51" s="258">
        <v>421.57629738094801</v>
      </c>
      <c r="D51" s="258">
        <v>421.22051523891798</v>
      </c>
      <c r="E51" s="258">
        <v>473.12798696755601</v>
      </c>
      <c r="F51" s="258">
        <v>507.91290837211602</v>
      </c>
      <c r="G51" s="258">
        <v>551.09868226134995</v>
      </c>
      <c r="H51" s="258">
        <v>520.87810889757395</v>
      </c>
      <c r="I51" s="258">
        <v>532.943856538516</v>
      </c>
      <c r="J51" s="258">
        <v>548.172560280055</v>
      </c>
      <c r="K51" s="258">
        <v>488.42189440628499</v>
      </c>
      <c r="L51" s="258">
        <v>491.45427318578601</v>
      </c>
      <c r="M51" s="258">
        <v>540.36459589410299</v>
      </c>
      <c r="N51" s="258">
        <v>525.82940658803602</v>
      </c>
      <c r="O51" s="258">
        <v>642.76657594363905</v>
      </c>
      <c r="P51" s="258">
        <v>688.49993474609198</v>
      </c>
      <c r="Q51" s="258">
        <v>608.68249778805</v>
      </c>
      <c r="R51" s="258">
        <v>551.76715109756105</v>
      </c>
      <c r="S51" s="258">
        <v>515.58443270263297</v>
      </c>
      <c r="T51" s="258">
        <v>452.2782908049</v>
      </c>
      <c r="U51" s="258">
        <v>433.30588267159197</v>
      </c>
      <c r="V51" s="258">
        <v>463.26548889161199</v>
      </c>
      <c r="W51" s="258">
        <v>497.97383555312001</v>
      </c>
      <c r="X51" s="258">
        <v>436.05476298407899</v>
      </c>
      <c r="Y51" s="258">
        <v>409.55687520412101</v>
      </c>
      <c r="Z51" s="258">
        <v>393.86151749989898</v>
      </c>
      <c r="AA51" s="258">
        <v>393.23738931890301</v>
      </c>
      <c r="AB51" s="258">
        <v>345.161543376287</v>
      </c>
      <c r="AC51" s="258">
        <v>363.46397937565001</v>
      </c>
      <c r="AD51" s="258">
        <v>355.66747817746301</v>
      </c>
      <c r="AE51" s="258">
        <v>377.33665583358402</v>
      </c>
      <c r="AF51" s="258">
        <v>360.376953194424</v>
      </c>
      <c r="AG51" s="258">
        <v>382.64730372225199</v>
      </c>
      <c r="AH51" s="258">
        <v>361.03460320313599</v>
      </c>
      <c r="AI51" s="258">
        <v>401.57893062819102</v>
      </c>
      <c r="AJ51" s="258">
        <v>384.62424188481202</v>
      </c>
      <c r="AK51" s="258">
        <v>335.16842859342199</v>
      </c>
      <c r="AL51" s="258">
        <v>342.549579246939</v>
      </c>
      <c r="AM51" s="258">
        <v>349.15588815991401</v>
      </c>
      <c r="AN51" s="258">
        <v>367.77563000254298</v>
      </c>
      <c r="AO51" s="258">
        <v>351.48005996926003</v>
      </c>
      <c r="AP51" s="258">
        <v>354.33206353177599</v>
      </c>
      <c r="AQ51" s="258">
        <v>356.46619426549699</v>
      </c>
      <c r="AR51" s="258">
        <v>353.21863028622897</v>
      </c>
      <c r="AS51" s="258">
        <v>330.76353192650902</v>
      </c>
      <c r="AT51" s="258">
        <v>316.41665470561998</v>
      </c>
      <c r="AU51" s="258">
        <v>315.132785553617</v>
      </c>
      <c r="AV51" s="258">
        <v>294.59093376442001</v>
      </c>
      <c r="AW51" s="258">
        <v>291.59814837384499</v>
      </c>
      <c r="AX51" s="258">
        <v>290.994959010934</v>
      </c>
      <c r="AY51" s="258">
        <v>284.79777061933402</v>
      </c>
      <c r="AZ51" s="258">
        <v>278.664485841209</v>
      </c>
      <c r="BA51" s="258">
        <v>289.055122393202</v>
      </c>
      <c r="BB51" s="258">
        <v>286.77864209398302</v>
      </c>
      <c r="BC51" s="258">
        <v>272.73097576073201</v>
      </c>
      <c r="BD51" s="258">
        <v>291.31637025022798</v>
      </c>
      <c r="BE51" s="259">
        <v>260.17884134890102</v>
      </c>
      <c r="BF51" s="260">
        <v>-0.106885613309617</v>
      </c>
      <c r="BG51" s="260">
        <v>-8.2309400835680595E-3</v>
      </c>
      <c r="BH51" s="260">
        <v>2.9406262638736001E-3</v>
      </c>
    </row>
    <row r="52" spans="1:60">
      <c r="A52" s="200" t="s">
        <v>299</v>
      </c>
      <c r="B52" s="258">
        <v>164.188684931507</v>
      </c>
      <c r="C52" s="258">
        <v>174.72980821917801</v>
      </c>
      <c r="D52" s="258">
        <v>188.00657534246599</v>
      </c>
      <c r="E52" s="258">
        <v>207.604016393443</v>
      </c>
      <c r="F52" s="258">
        <v>226.43038356164399</v>
      </c>
      <c r="G52" s="258">
        <v>253.71876712328799</v>
      </c>
      <c r="H52" s="258">
        <v>269.50597260273997</v>
      </c>
      <c r="I52" s="258">
        <v>275.57062841530097</v>
      </c>
      <c r="J52" s="258">
        <v>297.28438356164401</v>
      </c>
      <c r="K52" s="258">
        <v>265.09380821917802</v>
      </c>
      <c r="L52" s="258">
        <v>255.99441095890401</v>
      </c>
      <c r="M52" s="258">
        <v>265.31423497267798</v>
      </c>
      <c r="N52" s="258">
        <v>267.52158904109598</v>
      </c>
      <c r="O52" s="258">
        <v>277.580054794521</v>
      </c>
      <c r="P52" s="258">
        <v>266.409232876712</v>
      </c>
      <c r="Q52" s="258">
        <v>265.90620218579198</v>
      </c>
      <c r="R52" s="258">
        <v>247.47917808219199</v>
      </c>
      <c r="S52" s="258">
        <v>234.43997260274</v>
      </c>
      <c r="T52" s="258">
        <v>256.36934246575299</v>
      </c>
      <c r="U52" s="258">
        <v>247.92300546448101</v>
      </c>
      <c r="V52" s="258">
        <v>253.408876712329</v>
      </c>
      <c r="W52" s="258">
        <v>276.47794520547899</v>
      </c>
      <c r="X52" s="258">
        <v>261.18852054794502</v>
      </c>
      <c r="Y52" s="258">
        <v>261.77696721311497</v>
      </c>
      <c r="Z52" s="258">
        <v>252.28413698630101</v>
      </c>
      <c r="AA52" s="258">
        <v>270.19747945205501</v>
      </c>
      <c r="AB52" s="258">
        <v>274.94824657534201</v>
      </c>
      <c r="AC52" s="258">
        <v>278.22650273224002</v>
      </c>
      <c r="AD52" s="258">
        <v>261.59375342465802</v>
      </c>
      <c r="AE52" s="258">
        <v>269.93978082191802</v>
      </c>
      <c r="AF52" s="258">
        <v>250.54186301369899</v>
      </c>
      <c r="AG52" s="258">
        <v>258.90117486338801</v>
      </c>
      <c r="AH52" s="258">
        <v>273.26745205479398</v>
      </c>
      <c r="AI52" s="258">
        <v>276.66145205479501</v>
      </c>
      <c r="AJ52" s="258">
        <v>268.93180821917798</v>
      </c>
      <c r="AK52" s="258">
        <v>260.25683060109299</v>
      </c>
      <c r="AL52" s="258">
        <v>278.26400000000001</v>
      </c>
      <c r="AM52" s="258">
        <v>264.24369863013698</v>
      </c>
      <c r="AN52" s="258">
        <v>257.03501369863</v>
      </c>
      <c r="AO52" s="258">
        <v>255.011557377049</v>
      </c>
      <c r="AP52" s="258">
        <v>259.90108589205499</v>
      </c>
      <c r="AQ52" s="258">
        <v>266.01926451494501</v>
      </c>
      <c r="AR52" s="258">
        <v>240.66383225753401</v>
      </c>
      <c r="AS52" s="258">
        <v>255.42571139409301</v>
      </c>
      <c r="AT52" s="258">
        <v>259.704127043651</v>
      </c>
      <c r="AU52" s="258">
        <v>241.532542119076</v>
      </c>
      <c r="AV52" s="258">
        <v>234.29331441558301</v>
      </c>
      <c r="AW52" s="258">
        <v>237.779322985037</v>
      </c>
      <c r="AX52" s="258">
        <v>248.865092178635</v>
      </c>
      <c r="AY52" s="258">
        <v>223.62381775342499</v>
      </c>
      <c r="AZ52" s="258">
        <v>226.223006164384</v>
      </c>
      <c r="BA52" s="258">
        <v>213.62137609898701</v>
      </c>
      <c r="BB52" s="258">
        <v>219.30530120750899</v>
      </c>
      <c r="BC52" s="258">
        <v>211.54309911314101</v>
      </c>
      <c r="BD52" s="258">
        <v>216.12585023034001</v>
      </c>
      <c r="BE52" s="259">
        <v>178.78988803513599</v>
      </c>
      <c r="BF52" s="260">
        <v>-0.172751025180061</v>
      </c>
      <c r="BG52" s="260">
        <v>-1.82005457403638E-2</v>
      </c>
      <c r="BH52" s="260">
        <v>2.0207417242131E-3</v>
      </c>
    </row>
    <row r="53" spans="1:60">
      <c r="A53" s="200" t="s">
        <v>300</v>
      </c>
      <c r="B53" s="258">
        <v>69.373863013698596</v>
      </c>
      <c r="C53" s="258">
        <v>82.812219178082202</v>
      </c>
      <c r="D53" s="258">
        <v>97.020520547945196</v>
      </c>
      <c r="E53" s="258">
        <v>116.565846994536</v>
      </c>
      <c r="F53" s="258">
        <v>129.43950684931499</v>
      </c>
      <c r="G53" s="258">
        <v>136.22065753424701</v>
      </c>
      <c r="H53" s="258">
        <v>160.35378082191801</v>
      </c>
      <c r="I53" s="258">
        <v>181.113415300546</v>
      </c>
      <c r="J53" s="258">
        <v>222.63397260273999</v>
      </c>
      <c r="K53" s="258">
        <v>216.18408219178099</v>
      </c>
      <c r="L53" s="258">
        <v>240.46</v>
      </c>
      <c r="M53" s="258">
        <v>270.37868852459002</v>
      </c>
      <c r="N53" s="258">
        <v>308.37172602739702</v>
      </c>
      <c r="O53" s="258">
        <v>338.398493150685</v>
      </c>
      <c r="P53" s="258">
        <v>302.58536986301402</v>
      </c>
      <c r="Q53" s="258">
        <v>306.43073770491799</v>
      </c>
      <c r="R53" s="258">
        <v>303.64695890411002</v>
      </c>
      <c r="S53" s="258">
        <v>324.463726027397</v>
      </c>
      <c r="T53" s="258">
        <v>342.95912328767099</v>
      </c>
      <c r="U53" s="258">
        <v>340.38806010929</v>
      </c>
      <c r="V53" s="258">
        <v>358.86545205479501</v>
      </c>
      <c r="W53" s="258">
        <v>391.36517808219202</v>
      </c>
      <c r="X53" s="258">
        <v>443.52506849315102</v>
      </c>
      <c r="Y53" s="258">
        <v>475.38106557377102</v>
      </c>
      <c r="Z53" s="258">
        <v>447.40698630137001</v>
      </c>
      <c r="AA53" s="258">
        <v>476.195479452055</v>
      </c>
      <c r="AB53" s="258">
        <v>465.07531506849301</v>
      </c>
      <c r="AC53" s="258">
        <v>489.81434426229498</v>
      </c>
      <c r="AD53" s="258">
        <v>562.83032876712298</v>
      </c>
      <c r="AE53" s="258">
        <v>540.03761643835605</v>
      </c>
      <c r="AF53" s="258">
        <v>606.32457534246601</v>
      </c>
      <c r="AG53" s="258">
        <v>631.54784153005505</v>
      </c>
      <c r="AH53" s="258">
        <v>627.66405479452101</v>
      </c>
      <c r="AI53" s="258">
        <v>630.378136986301</v>
      </c>
      <c r="AJ53" s="258">
        <v>629.14624657534296</v>
      </c>
      <c r="AK53" s="258">
        <v>666.51013661202205</v>
      </c>
      <c r="AL53" s="258">
        <v>617.77479452054797</v>
      </c>
      <c r="AM53" s="258">
        <v>655.23920547945204</v>
      </c>
      <c r="AN53" s="258">
        <v>644.55210958904104</v>
      </c>
      <c r="AO53" s="258">
        <v>662.03601092896201</v>
      </c>
      <c r="AP53" s="258">
        <v>657.71252054794502</v>
      </c>
      <c r="AQ53" s="258">
        <v>680.85021917808206</v>
      </c>
      <c r="AR53" s="258">
        <v>695.05756164383604</v>
      </c>
      <c r="AS53" s="258">
        <v>685.12098360655705</v>
      </c>
      <c r="AT53" s="258">
        <v>708.93753424657496</v>
      </c>
      <c r="AU53" s="258">
        <v>693.50101369863</v>
      </c>
      <c r="AV53" s="258">
        <v>672.33824657534296</v>
      </c>
      <c r="AW53" s="258">
        <v>701.86693989071</v>
      </c>
      <c r="AX53" s="258">
        <v>748.02843835616397</v>
      </c>
      <c r="AY53" s="258">
        <v>770.98789041095904</v>
      </c>
      <c r="AZ53" s="258">
        <v>914.71544734238705</v>
      </c>
      <c r="BA53" s="258">
        <v>973.216454691698</v>
      </c>
      <c r="BB53" s="258">
        <v>1021.89637371025</v>
      </c>
      <c r="BC53" s="258">
        <v>989.21746446923396</v>
      </c>
      <c r="BD53" s="258">
        <v>995.80099498028198</v>
      </c>
      <c r="BE53" s="259">
        <v>903.49695517725002</v>
      </c>
      <c r="BF53" s="260">
        <v>-9.2693259263975702E-2</v>
      </c>
      <c r="BG53" s="260">
        <v>3.45618476439691E-2</v>
      </c>
      <c r="BH53" s="260">
        <v>1.0211617754732101E-2</v>
      </c>
    </row>
    <row r="54" spans="1:60">
      <c r="A54" s="200" t="s">
        <v>301</v>
      </c>
      <c r="B54" s="258" t="s">
        <v>273</v>
      </c>
      <c r="C54" s="258" t="s">
        <v>273</v>
      </c>
      <c r="D54" s="258" t="s">
        <v>273</v>
      </c>
      <c r="E54" s="258" t="s">
        <v>273</v>
      </c>
      <c r="F54" s="258" t="s">
        <v>273</v>
      </c>
      <c r="G54" s="258" t="s">
        <v>273</v>
      </c>
      <c r="H54" s="258" t="s">
        <v>273</v>
      </c>
      <c r="I54" s="258" t="s">
        <v>273</v>
      </c>
      <c r="J54" s="258" t="s">
        <v>273</v>
      </c>
      <c r="K54" s="258" t="s">
        <v>273</v>
      </c>
      <c r="L54" s="258" t="s">
        <v>273</v>
      </c>
      <c r="M54" s="258" t="s">
        <v>273</v>
      </c>
      <c r="N54" s="258" t="s">
        <v>273</v>
      </c>
      <c r="O54" s="258" t="s">
        <v>273</v>
      </c>
      <c r="P54" s="258" t="s">
        <v>273</v>
      </c>
      <c r="Q54" s="258" t="s">
        <v>273</v>
      </c>
      <c r="R54" s="258" t="s">
        <v>273</v>
      </c>
      <c r="S54" s="258" t="s">
        <v>273</v>
      </c>
      <c r="T54" s="258" t="s">
        <v>273</v>
      </c>
      <c r="U54" s="258" t="s">
        <v>273</v>
      </c>
      <c r="V54" s="258">
        <v>1271.6045479452</v>
      </c>
      <c r="W54" s="258">
        <v>1277.65961643836</v>
      </c>
      <c r="X54" s="258">
        <v>1330.1576712328799</v>
      </c>
      <c r="Y54" s="258">
        <v>1219.81489071038</v>
      </c>
      <c r="Z54" s="258">
        <v>1170.6761917808201</v>
      </c>
      <c r="AA54" s="258">
        <v>1305.12743442906</v>
      </c>
      <c r="AB54" s="258">
        <v>1246.1487512890001</v>
      </c>
      <c r="AC54" s="258">
        <v>799.91016393442601</v>
      </c>
      <c r="AD54" s="258">
        <v>572.64227397260299</v>
      </c>
      <c r="AE54" s="258">
        <v>503.58032876712298</v>
      </c>
      <c r="AF54" s="258">
        <v>530.79701369863005</v>
      </c>
      <c r="AG54" s="258">
        <v>324.81270491803298</v>
      </c>
      <c r="AH54" s="258">
        <v>380.19052054794503</v>
      </c>
      <c r="AI54" s="258">
        <v>347.69380821917798</v>
      </c>
      <c r="AJ54" s="258">
        <v>264.740876712329</v>
      </c>
      <c r="AK54" s="258">
        <v>249.19131147541</v>
      </c>
      <c r="AL54" s="258">
        <v>278.20542465753402</v>
      </c>
      <c r="AM54" s="258">
        <v>284.64810958904098</v>
      </c>
      <c r="AN54" s="258">
        <v>295.950684931507</v>
      </c>
      <c r="AO54" s="258">
        <v>295.98234972677602</v>
      </c>
      <c r="AP54" s="258">
        <v>304.91323287671202</v>
      </c>
      <c r="AQ54" s="258">
        <v>312.14622876712298</v>
      </c>
      <c r="AR54" s="258">
        <v>324.45035863013698</v>
      </c>
      <c r="AS54" s="258">
        <v>310.44292950819698</v>
      </c>
      <c r="AT54" s="258">
        <v>301.85657260274002</v>
      </c>
      <c r="AU54" s="258">
        <v>283.669724657534</v>
      </c>
      <c r="AV54" s="258">
        <v>282.51561890411</v>
      </c>
      <c r="AW54" s="258">
        <v>286.601793169399</v>
      </c>
      <c r="AX54" s="258">
        <v>265.49665917808198</v>
      </c>
      <c r="AY54" s="258">
        <v>243.50587671232901</v>
      </c>
      <c r="AZ54" s="258">
        <v>212.48613212466699</v>
      </c>
      <c r="BA54" s="258">
        <v>224.60344469011801</v>
      </c>
      <c r="BB54" s="258">
        <v>232.589631232877</v>
      </c>
      <c r="BC54" s="258">
        <v>239.89170219178101</v>
      </c>
      <c r="BD54" s="258">
        <v>243.78124688256599</v>
      </c>
      <c r="BE54" s="259">
        <v>231.936453634168</v>
      </c>
      <c r="BF54" s="260">
        <v>-4.8587795000096697E-2</v>
      </c>
      <c r="BG54" s="260">
        <v>-2.1141388804216499E-2</v>
      </c>
      <c r="BH54" s="260">
        <v>2.62142157129419E-3</v>
      </c>
    </row>
    <row r="55" spans="1:60">
      <c r="A55" s="200" t="s">
        <v>302</v>
      </c>
      <c r="B55" s="258">
        <v>1466.0775890411001</v>
      </c>
      <c r="C55" s="258">
        <v>1573.59868493151</v>
      </c>
      <c r="D55" s="258">
        <v>1696.2687397260299</v>
      </c>
      <c r="E55" s="258">
        <v>1794.1645355191299</v>
      </c>
      <c r="F55" s="258">
        <v>1930.1831506849301</v>
      </c>
      <c r="G55" s="258">
        <v>2030.72550684931</v>
      </c>
      <c r="H55" s="258">
        <v>2036.7772602739699</v>
      </c>
      <c r="I55" s="258">
        <v>2155.1543169398901</v>
      </c>
      <c r="J55" s="258">
        <v>2228.1356164383601</v>
      </c>
      <c r="K55" s="258">
        <v>2069.28687671233</v>
      </c>
      <c r="L55" s="258">
        <v>1815.0775342465799</v>
      </c>
      <c r="M55" s="258">
        <v>1806.0069125683101</v>
      </c>
      <c r="N55" s="258">
        <v>1829.22731506849</v>
      </c>
      <c r="O55" s="258">
        <v>1903.16424657534</v>
      </c>
      <c r="P55" s="258">
        <v>1921.8415342465801</v>
      </c>
      <c r="Q55" s="258">
        <v>1649.1476229508201</v>
      </c>
      <c r="R55" s="258">
        <v>1538.94268493151</v>
      </c>
      <c r="S55" s="258">
        <v>1560.1887671232901</v>
      </c>
      <c r="T55" s="258">
        <v>1516.8438630137</v>
      </c>
      <c r="U55" s="258">
        <v>1824.79797814208</v>
      </c>
      <c r="V55" s="258">
        <v>1615.9510410958901</v>
      </c>
      <c r="W55" s="258">
        <v>1641.0066027397299</v>
      </c>
      <c r="X55" s="258">
        <v>1604.8833698630101</v>
      </c>
      <c r="Y55" s="258">
        <v>1699.7268306010899</v>
      </c>
      <c r="Z55" s="258">
        <v>1738.64150684932</v>
      </c>
      <c r="AA55" s="258">
        <v>1750.73145205479</v>
      </c>
      <c r="AB55" s="258">
        <v>1751.0236712328799</v>
      </c>
      <c r="AC55" s="258">
        <v>1771.0792076502701</v>
      </c>
      <c r="AD55" s="258">
        <v>1788.60175342466</v>
      </c>
      <c r="AE55" s="258">
        <v>1782.56701369863</v>
      </c>
      <c r="AF55" s="258">
        <v>1765.7971506849301</v>
      </c>
      <c r="AG55" s="258">
        <v>1805.66915300546</v>
      </c>
      <c r="AH55" s="258">
        <v>1762.97101369863</v>
      </c>
      <c r="AI55" s="258">
        <v>1757.38520547945</v>
      </c>
      <c r="AJ55" s="258">
        <v>1743.00292471233</v>
      </c>
      <c r="AK55" s="258">
        <v>1712.88558290936</v>
      </c>
      <c r="AL55" s="258">
        <v>1714.26424344116</v>
      </c>
      <c r="AM55" s="258">
        <v>1710.26424039211</v>
      </c>
      <c r="AN55" s="258">
        <v>1725.19850633089</v>
      </c>
      <c r="AO55" s="258">
        <v>1759.9666388492401</v>
      </c>
      <c r="AP55" s="258">
        <v>1828.9471302243101</v>
      </c>
      <c r="AQ55" s="258">
        <v>1808.72517495074</v>
      </c>
      <c r="AR55" s="258">
        <v>1743.33869102885</v>
      </c>
      <c r="AS55" s="258">
        <v>1700.1423743794501</v>
      </c>
      <c r="AT55" s="258">
        <v>1620.8989116731</v>
      </c>
      <c r="AU55" s="258">
        <v>1592.7902908317999</v>
      </c>
      <c r="AV55" s="258">
        <v>1561.4323443155899</v>
      </c>
      <c r="AW55" s="258">
        <v>1507.8166845507801</v>
      </c>
      <c r="AX55" s="258">
        <v>1489.95449302108</v>
      </c>
      <c r="AY55" s="258">
        <v>1491.05659042962</v>
      </c>
      <c r="AZ55" s="258">
        <v>1537.98316722819</v>
      </c>
      <c r="BA55" s="258">
        <v>1586.9352141930499</v>
      </c>
      <c r="BB55" s="258">
        <v>1593.5423079972099</v>
      </c>
      <c r="BC55" s="258">
        <v>1569.0516060852899</v>
      </c>
      <c r="BD55" s="258">
        <v>1531.0267819467499</v>
      </c>
      <c r="BE55" s="259">
        <v>1191.7867069971401</v>
      </c>
      <c r="BF55" s="260">
        <v>-0.22157683911855</v>
      </c>
      <c r="BG55" s="260">
        <v>-5.6879887348769698E-3</v>
      </c>
      <c r="BH55" s="260">
        <v>1.3469962712423501E-2</v>
      </c>
    </row>
    <row r="56" spans="1:60">
      <c r="A56" s="200" t="s">
        <v>487</v>
      </c>
      <c r="B56" s="258">
        <v>81.313313335849301</v>
      </c>
      <c r="C56" s="258">
        <v>95.575221594931307</v>
      </c>
      <c r="D56" s="258">
        <v>116.556976714733</v>
      </c>
      <c r="E56" s="258">
        <v>134.79063619352499</v>
      </c>
      <c r="F56" s="258">
        <v>145.17818876562799</v>
      </c>
      <c r="G56" s="258">
        <v>172.805284357836</v>
      </c>
      <c r="H56" s="258">
        <v>217.63235878356201</v>
      </c>
      <c r="I56" s="258">
        <v>226.59708552459</v>
      </c>
      <c r="J56" s="258">
        <v>247.75604287123301</v>
      </c>
      <c r="K56" s="258">
        <v>278.87163833972602</v>
      </c>
      <c r="L56" s="258">
        <v>273.82235709589003</v>
      </c>
      <c r="M56" s="258">
        <v>291.00284886885203</v>
      </c>
      <c r="N56" s="258">
        <v>317.06426282739699</v>
      </c>
      <c r="O56" s="258">
        <v>347.55704752876699</v>
      </c>
      <c r="P56" s="258">
        <v>372.01163518904099</v>
      </c>
      <c r="Q56" s="258">
        <v>341.90219472677597</v>
      </c>
      <c r="R56" s="258">
        <v>315.42808556164402</v>
      </c>
      <c r="S56" s="258">
        <v>323.45684646575302</v>
      </c>
      <c r="T56" s="258">
        <v>347.04264526027401</v>
      </c>
      <c r="U56" s="258">
        <v>324.08010079234998</v>
      </c>
      <c r="V56" s="258">
        <v>450.04732871232898</v>
      </c>
      <c r="W56" s="258">
        <v>471.66675805479503</v>
      </c>
      <c r="X56" s="258">
        <v>474.111819123288</v>
      </c>
      <c r="Y56" s="258">
        <v>507.07787035519101</v>
      </c>
      <c r="Z56" s="258">
        <v>486.90953547945202</v>
      </c>
      <c r="AA56" s="258">
        <v>328.27945035616398</v>
      </c>
      <c r="AB56" s="258">
        <v>253.42383890411</v>
      </c>
      <c r="AC56" s="258">
        <v>192.183565081967</v>
      </c>
      <c r="AD56" s="258">
        <v>172.00226526027399</v>
      </c>
      <c r="AE56" s="258">
        <v>159.965254136986</v>
      </c>
      <c r="AF56" s="258">
        <v>153.32414687671201</v>
      </c>
      <c r="AG56" s="258">
        <v>183.82293642076499</v>
      </c>
      <c r="AH56" s="258">
        <v>203.573688958904</v>
      </c>
      <c r="AI56" s="258">
        <v>193.740993342466</v>
      </c>
      <c r="AJ56" s="258">
        <v>171.28936590904101</v>
      </c>
      <c r="AK56" s="258">
        <v>186.24819851584701</v>
      </c>
      <c r="AL56" s="258">
        <v>217.25470396383599</v>
      </c>
      <c r="AM56" s="258">
        <v>233.58499371726001</v>
      </c>
      <c r="AN56" s="258">
        <v>255.68429638356201</v>
      </c>
      <c r="AO56" s="258">
        <v>277.14679016687899</v>
      </c>
      <c r="AP56" s="258">
        <v>289.70179417357002</v>
      </c>
      <c r="AQ56" s="258">
        <v>298.07922368006302</v>
      </c>
      <c r="AR56" s="258">
        <v>313.66642009890501</v>
      </c>
      <c r="AS56" s="258">
        <v>314.085297656237</v>
      </c>
      <c r="AT56" s="258">
        <v>314.90899049288498</v>
      </c>
      <c r="AU56" s="258">
        <v>318.46679846690301</v>
      </c>
      <c r="AV56" s="258">
        <v>319.68467500259999</v>
      </c>
      <c r="AW56" s="258">
        <v>299.65810537264002</v>
      </c>
      <c r="AX56" s="258">
        <v>297.31410020892503</v>
      </c>
      <c r="AY56" s="258">
        <v>294.47818978838899</v>
      </c>
      <c r="AZ56" s="258">
        <v>304.44789620980401</v>
      </c>
      <c r="BA56" s="258">
        <v>325.53238764437401</v>
      </c>
      <c r="BB56" s="258">
        <v>341.22343605964898</v>
      </c>
      <c r="BC56" s="258">
        <v>337.81785943077301</v>
      </c>
      <c r="BD56" s="258">
        <v>342.96292201165102</v>
      </c>
      <c r="BE56" s="259">
        <v>312.73622227580302</v>
      </c>
      <c r="BF56" s="260">
        <v>-8.81340162328723E-2</v>
      </c>
      <c r="BG56" s="260">
        <v>8.5703836640094195E-3</v>
      </c>
      <c r="BH56" s="260">
        <v>3.5346469533070099E-3</v>
      </c>
    </row>
    <row r="57" spans="1:60">
      <c r="A57" s="209" t="s">
        <v>429</v>
      </c>
      <c r="B57" s="261">
        <v>8219.0679340041497</v>
      </c>
      <c r="C57" s="261">
        <v>9037.4602587019108</v>
      </c>
      <c r="D57" s="261">
        <v>9825.6862316796796</v>
      </c>
      <c r="E57" s="261">
        <v>10775.430262505301</v>
      </c>
      <c r="F57" s="261">
        <v>12030.565864261</v>
      </c>
      <c r="G57" s="261">
        <v>13323.1545867562</v>
      </c>
      <c r="H57" s="261">
        <v>13999.8926510236</v>
      </c>
      <c r="I57" s="261">
        <v>14952.103717964699</v>
      </c>
      <c r="J57" s="261">
        <v>16075.728601206099</v>
      </c>
      <c r="K57" s="261">
        <v>15133.9973255679</v>
      </c>
      <c r="L57" s="261">
        <v>14654.301550665199</v>
      </c>
      <c r="M57" s="261">
        <v>15608.598574599</v>
      </c>
      <c r="N57" s="261">
        <v>15548.166705936001</v>
      </c>
      <c r="O57" s="261">
        <v>16522.6872461573</v>
      </c>
      <c r="P57" s="261">
        <v>16910.369828647501</v>
      </c>
      <c r="Q57" s="261">
        <v>15768.581970793501</v>
      </c>
      <c r="R57" s="261">
        <v>14771.7267105222</v>
      </c>
      <c r="S57" s="261">
        <v>14112.109741004</v>
      </c>
      <c r="T57" s="261">
        <v>13850.862170037801</v>
      </c>
      <c r="U57" s="261">
        <v>13914.888653026799</v>
      </c>
      <c r="V57" s="261">
        <v>15593.769893619699</v>
      </c>
      <c r="W57" s="261">
        <v>16098.500469157199</v>
      </c>
      <c r="X57" s="261">
        <v>16214.4152529725</v>
      </c>
      <c r="Y57" s="261">
        <v>16290.3138548488</v>
      </c>
      <c r="Z57" s="261">
        <v>16247.7821860151</v>
      </c>
      <c r="AA57" s="261">
        <v>16600.232714938</v>
      </c>
      <c r="AB57" s="261">
        <v>16458.904240973901</v>
      </c>
      <c r="AC57" s="261">
        <v>16035.865484996901</v>
      </c>
      <c r="AD57" s="261">
        <v>15702.995285213799</v>
      </c>
      <c r="AE57" s="261">
        <v>15669.5599424229</v>
      </c>
      <c r="AF57" s="261">
        <v>15998.126113202399</v>
      </c>
      <c r="AG57" s="261">
        <v>16122.8937120186</v>
      </c>
      <c r="AH57" s="261">
        <v>16323.615346250101</v>
      </c>
      <c r="AI57" s="261">
        <v>16636.163225196</v>
      </c>
      <c r="AJ57" s="261">
        <v>16427.480155133198</v>
      </c>
      <c r="AK57" s="261">
        <v>16185.3458150977</v>
      </c>
      <c r="AL57" s="261">
        <v>16440.743988616199</v>
      </c>
      <c r="AM57" s="261">
        <v>16395.612396715798</v>
      </c>
      <c r="AN57" s="261">
        <v>16476.058790982599</v>
      </c>
      <c r="AO57" s="261">
        <v>16589.038581634701</v>
      </c>
      <c r="AP57" s="261">
        <v>16742.374472321299</v>
      </c>
      <c r="AQ57" s="261">
        <v>16765.463472526499</v>
      </c>
      <c r="AR57" s="261">
        <v>16472.0141788902</v>
      </c>
      <c r="AS57" s="261">
        <v>16242.1194551603</v>
      </c>
      <c r="AT57" s="261">
        <v>15504.984904099199</v>
      </c>
      <c r="AU57" s="261">
        <v>15343.846338562</v>
      </c>
      <c r="AV57" s="261">
        <v>14914.058587386</v>
      </c>
      <c r="AW57" s="261">
        <v>14393.1005724351</v>
      </c>
      <c r="AX57" s="261">
        <v>14222.5185889402</v>
      </c>
      <c r="AY57" s="261">
        <v>13979.673920904601</v>
      </c>
      <c r="AZ57" s="261">
        <v>14319.270053056</v>
      </c>
      <c r="BA57" s="261">
        <v>14619.030144517201</v>
      </c>
      <c r="BB57" s="261">
        <v>14929.1700897719</v>
      </c>
      <c r="BC57" s="261">
        <v>14908.1070573409</v>
      </c>
      <c r="BD57" s="261">
        <v>14826.2442433051</v>
      </c>
      <c r="BE57" s="261">
        <v>12787.5029211358</v>
      </c>
      <c r="BF57" s="262">
        <v>-0.13750895295616899</v>
      </c>
      <c r="BG57" s="262">
        <v>-4.46626731656064E-3</v>
      </c>
      <c r="BH57" s="262">
        <v>0.144528535619183</v>
      </c>
    </row>
    <row r="58" spans="1:60">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9"/>
      <c r="BF58" s="260"/>
      <c r="BG58" s="260"/>
      <c r="BH58" s="260"/>
    </row>
    <row r="59" spans="1:60">
      <c r="A59" s="200" t="s">
        <v>305</v>
      </c>
      <c r="B59" s="258" t="s">
        <v>273</v>
      </c>
      <c r="C59" s="258" t="s">
        <v>273</v>
      </c>
      <c r="D59" s="258" t="s">
        <v>273</v>
      </c>
      <c r="E59" s="258" t="s">
        <v>273</v>
      </c>
      <c r="F59" s="258" t="s">
        <v>273</v>
      </c>
      <c r="G59" s="258" t="s">
        <v>273</v>
      </c>
      <c r="H59" s="258" t="s">
        <v>273</v>
      </c>
      <c r="I59" s="258" t="s">
        <v>273</v>
      </c>
      <c r="J59" s="258" t="s">
        <v>273</v>
      </c>
      <c r="K59" s="258" t="s">
        <v>273</v>
      </c>
      <c r="L59" s="258" t="s">
        <v>273</v>
      </c>
      <c r="M59" s="258" t="s">
        <v>273</v>
      </c>
      <c r="N59" s="258" t="s">
        <v>273</v>
      </c>
      <c r="O59" s="258" t="s">
        <v>273</v>
      </c>
      <c r="P59" s="258" t="s">
        <v>273</v>
      </c>
      <c r="Q59" s="258" t="s">
        <v>273</v>
      </c>
      <c r="R59" s="258" t="s">
        <v>273</v>
      </c>
      <c r="S59" s="258" t="s">
        <v>273</v>
      </c>
      <c r="T59" s="258" t="s">
        <v>273</v>
      </c>
      <c r="U59" s="258" t="s">
        <v>273</v>
      </c>
      <c r="V59" s="258">
        <v>160.366657534246</v>
      </c>
      <c r="W59" s="258">
        <v>168.14098630136999</v>
      </c>
      <c r="X59" s="258">
        <v>158.36367123287701</v>
      </c>
      <c r="Y59" s="258">
        <v>161.858415300546</v>
      </c>
      <c r="Z59" s="258">
        <v>158.36367123287701</v>
      </c>
      <c r="AA59" s="258">
        <v>166.22865753424699</v>
      </c>
      <c r="AB59" s="258">
        <v>160.366657534246</v>
      </c>
      <c r="AC59" s="258">
        <v>155.90846994535499</v>
      </c>
      <c r="AD59" s="258">
        <v>150.880767123288</v>
      </c>
      <c r="AE59" s="258">
        <v>140.16326027397301</v>
      </c>
      <c r="AF59" s="258">
        <v>125.518383561644</v>
      </c>
      <c r="AG59" s="258">
        <v>111.664234972678</v>
      </c>
      <c r="AH59" s="258">
        <v>106.865917808219</v>
      </c>
      <c r="AI59" s="258">
        <v>112.219150684932</v>
      </c>
      <c r="AJ59" s="258">
        <v>107.42602739726</v>
      </c>
      <c r="AK59" s="258">
        <v>119.675956284153</v>
      </c>
      <c r="AL59" s="258">
        <v>78.747342465753405</v>
      </c>
      <c r="AM59" s="258">
        <v>72.635123287671206</v>
      </c>
      <c r="AN59" s="258">
        <v>83.944794520547902</v>
      </c>
      <c r="AO59" s="258">
        <v>90.5330327868853</v>
      </c>
      <c r="AP59" s="258">
        <v>106.23947945205499</v>
      </c>
      <c r="AQ59" s="258">
        <v>96.100613698630099</v>
      </c>
      <c r="AR59" s="258">
        <v>91.071490410958901</v>
      </c>
      <c r="AS59" s="258">
        <v>74.326964480874295</v>
      </c>
      <c r="AT59" s="258">
        <v>72.564106849315095</v>
      </c>
      <c r="AU59" s="258">
        <v>72.198339726027399</v>
      </c>
      <c r="AV59" s="258">
        <v>88.599136986301403</v>
      </c>
      <c r="AW59" s="258">
        <v>92.054489071038304</v>
      </c>
      <c r="AX59" s="258">
        <v>100.753364383562</v>
      </c>
      <c r="AY59" s="258">
        <v>99.296959059923395</v>
      </c>
      <c r="AZ59" s="258">
        <v>99.530910433032503</v>
      </c>
      <c r="BA59" s="258">
        <v>97.850403801828406</v>
      </c>
      <c r="BB59" s="258">
        <v>99.403411642809502</v>
      </c>
      <c r="BC59" s="258">
        <v>104.13296784943201</v>
      </c>
      <c r="BD59" s="258">
        <v>104.25693385995601</v>
      </c>
      <c r="BE59" s="259">
        <v>91.964408511894007</v>
      </c>
      <c r="BF59" s="260">
        <v>-0.117906070061242</v>
      </c>
      <c r="BG59" s="260">
        <v>3.6903426019737597E-2</v>
      </c>
      <c r="BH59" s="260">
        <v>1.03941178925086E-3</v>
      </c>
    </row>
    <row r="60" spans="1:60">
      <c r="A60" s="200" t="s">
        <v>306</v>
      </c>
      <c r="B60" s="258" t="s">
        <v>273</v>
      </c>
      <c r="C60" s="258" t="s">
        <v>273</v>
      </c>
      <c r="D60" s="258" t="s">
        <v>273</v>
      </c>
      <c r="E60" s="258" t="s">
        <v>273</v>
      </c>
      <c r="F60" s="258" t="s">
        <v>273</v>
      </c>
      <c r="G60" s="258" t="s">
        <v>273</v>
      </c>
      <c r="H60" s="258" t="s">
        <v>273</v>
      </c>
      <c r="I60" s="258" t="s">
        <v>273</v>
      </c>
      <c r="J60" s="258" t="s">
        <v>273</v>
      </c>
      <c r="K60" s="258" t="s">
        <v>273</v>
      </c>
      <c r="L60" s="258" t="s">
        <v>273</v>
      </c>
      <c r="M60" s="258" t="s">
        <v>273</v>
      </c>
      <c r="N60" s="258" t="s">
        <v>273</v>
      </c>
      <c r="O60" s="258" t="s">
        <v>273</v>
      </c>
      <c r="P60" s="258" t="s">
        <v>273</v>
      </c>
      <c r="Q60" s="258" t="s">
        <v>273</v>
      </c>
      <c r="R60" s="258" t="s">
        <v>273</v>
      </c>
      <c r="S60" s="258" t="s">
        <v>273</v>
      </c>
      <c r="T60" s="258" t="s">
        <v>273</v>
      </c>
      <c r="U60" s="258" t="s">
        <v>273</v>
      </c>
      <c r="V60" s="258">
        <v>491.039945205479</v>
      </c>
      <c r="W60" s="258">
        <v>580.65427397260305</v>
      </c>
      <c r="X60" s="258">
        <v>574.810273972603</v>
      </c>
      <c r="Y60" s="258">
        <v>555.74715846994604</v>
      </c>
      <c r="Z60" s="258">
        <v>522.22183561643897</v>
      </c>
      <c r="AA60" s="258">
        <v>483.26994520547998</v>
      </c>
      <c r="AB60" s="258">
        <v>467.66528767123202</v>
      </c>
      <c r="AC60" s="258">
        <v>397.51114754098398</v>
      </c>
      <c r="AD60" s="258">
        <v>281.49372602739697</v>
      </c>
      <c r="AE60" s="258">
        <v>228.165178082192</v>
      </c>
      <c r="AF60" s="258">
        <v>206.47761643835599</v>
      </c>
      <c r="AG60" s="258">
        <v>204.236693989071</v>
      </c>
      <c r="AH60" s="258">
        <v>179.89</v>
      </c>
      <c r="AI60" s="258">
        <v>170.09608219178099</v>
      </c>
      <c r="AJ60" s="258">
        <v>156.68832876712301</v>
      </c>
      <c r="AK60" s="258">
        <v>156.13448087431701</v>
      </c>
      <c r="AL60" s="258">
        <v>152.394328767123</v>
      </c>
      <c r="AM60" s="258">
        <v>159.393835616438</v>
      </c>
      <c r="AN60" s="258">
        <v>163.53720547945201</v>
      </c>
      <c r="AO60" s="258">
        <v>162.24767759562801</v>
      </c>
      <c r="AP60" s="258">
        <v>151.71695890410999</v>
      </c>
      <c r="AQ60" s="258">
        <v>176.837917808219</v>
      </c>
      <c r="AR60" s="258">
        <v>162.98575342465799</v>
      </c>
      <c r="AS60" s="258">
        <v>159.78811475409799</v>
      </c>
      <c r="AT60" s="258">
        <v>181.418273972603</v>
      </c>
      <c r="AU60" s="258">
        <v>149.10698630137</v>
      </c>
      <c r="AV60" s="258">
        <v>171.88063013698601</v>
      </c>
      <c r="AW60" s="258">
        <v>210.37855191256801</v>
      </c>
      <c r="AX60" s="258">
        <v>143.24306849315099</v>
      </c>
      <c r="AY60" s="258">
        <v>163.32537535731501</v>
      </c>
      <c r="AZ60" s="258">
        <v>138.959186709232</v>
      </c>
      <c r="BA60" s="258">
        <v>136.29018595856999</v>
      </c>
      <c r="BB60" s="258">
        <v>136.50559181222999</v>
      </c>
      <c r="BC60" s="258">
        <v>150.82313330271199</v>
      </c>
      <c r="BD60" s="258">
        <v>144.20257824463499</v>
      </c>
      <c r="BE60" s="259">
        <v>131.97866449296001</v>
      </c>
      <c r="BF60" s="260">
        <v>-8.4769037422735796E-2</v>
      </c>
      <c r="BG60" s="260">
        <v>-2.2697073025797598E-2</v>
      </c>
      <c r="BH60" s="260">
        <v>1.49166598277882E-3</v>
      </c>
    </row>
    <row r="61" spans="1:60">
      <c r="A61" s="200" t="s">
        <v>307</v>
      </c>
      <c r="B61" s="258" t="s">
        <v>273</v>
      </c>
      <c r="C61" s="258" t="s">
        <v>273</v>
      </c>
      <c r="D61" s="258" t="s">
        <v>273</v>
      </c>
      <c r="E61" s="258" t="s">
        <v>273</v>
      </c>
      <c r="F61" s="258" t="s">
        <v>273</v>
      </c>
      <c r="G61" s="258" t="s">
        <v>273</v>
      </c>
      <c r="H61" s="258" t="s">
        <v>273</v>
      </c>
      <c r="I61" s="258" t="s">
        <v>273</v>
      </c>
      <c r="J61" s="258" t="s">
        <v>273</v>
      </c>
      <c r="K61" s="258" t="s">
        <v>273</v>
      </c>
      <c r="L61" s="258" t="s">
        <v>273</v>
      </c>
      <c r="M61" s="258" t="s">
        <v>273</v>
      </c>
      <c r="N61" s="258" t="s">
        <v>273</v>
      </c>
      <c r="O61" s="258" t="s">
        <v>273</v>
      </c>
      <c r="P61" s="258" t="s">
        <v>273</v>
      </c>
      <c r="Q61" s="258" t="s">
        <v>273</v>
      </c>
      <c r="R61" s="258" t="s">
        <v>273</v>
      </c>
      <c r="S61" s="258" t="s">
        <v>273</v>
      </c>
      <c r="T61" s="258" t="s">
        <v>273</v>
      </c>
      <c r="U61" s="258" t="s">
        <v>273</v>
      </c>
      <c r="V61" s="258">
        <v>421.05728767123298</v>
      </c>
      <c r="W61" s="258">
        <v>384.11093150685002</v>
      </c>
      <c r="X61" s="258">
        <v>371.78821917808199</v>
      </c>
      <c r="Y61" s="258">
        <v>372.83377049180302</v>
      </c>
      <c r="Z61" s="258">
        <v>382.03657534246599</v>
      </c>
      <c r="AA61" s="258">
        <v>440.49928754121498</v>
      </c>
      <c r="AB61" s="258">
        <v>444.92976818496498</v>
      </c>
      <c r="AC61" s="258">
        <v>414.88114754098302</v>
      </c>
      <c r="AD61" s="258">
        <v>320</v>
      </c>
      <c r="AE61" s="258">
        <v>247.10164383561599</v>
      </c>
      <c r="AF61" s="258">
        <v>242.44027397260299</v>
      </c>
      <c r="AG61" s="258">
        <v>204.88729508196701</v>
      </c>
      <c r="AH61" s="258">
        <v>206.980684931507</v>
      </c>
      <c r="AI61" s="258">
        <v>172.13712328767099</v>
      </c>
      <c r="AJ61" s="258">
        <v>143.87561643835599</v>
      </c>
      <c r="AK61" s="258">
        <v>159.57767759562799</v>
      </c>
      <c r="AL61" s="258">
        <v>157.706383561644</v>
      </c>
      <c r="AM61" s="258">
        <v>156.76372602739701</v>
      </c>
      <c r="AN61" s="258">
        <v>170.99413698630099</v>
      </c>
      <c r="AO61" s="258">
        <v>188.54915186975899</v>
      </c>
      <c r="AP61" s="258">
        <v>193.190800485865</v>
      </c>
      <c r="AQ61" s="258">
        <v>221.01385123135299</v>
      </c>
      <c r="AR61" s="258">
        <v>240.61493393970301</v>
      </c>
      <c r="AS61" s="258">
        <v>241.87397975813599</v>
      </c>
      <c r="AT61" s="258">
        <v>199.821001882171</v>
      </c>
      <c r="AU61" s="258">
        <v>206.179427843154</v>
      </c>
      <c r="AV61" s="258">
        <v>269.54074755015898</v>
      </c>
      <c r="AW61" s="258">
        <v>288.32343661178197</v>
      </c>
      <c r="AX61" s="258">
        <v>297.17349961437299</v>
      </c>
      <c r="AY61" s="258">
        <v>303.71647703353898</v>
      </c>
      <c r="AZ61" s="258">
        <v>363.63897601865699</v>
      </c>
      <c r="BA61" s="258">
        <v>344.38116251991102</v>
      </c>
      <c r="BB61" s="258">
        <v>385.04181932244302</v>
      </c>
      <c r="BC61" s="258">
        <v>408.95055408931501</v>
      </c>
      <c r="BD61" s="258">
        <v>387.19485630057898</v>
      </c>
      <c r="BE61" s="259">
        <v>379.37323940529001</v>
      </c>
      <c r="BF61" s="260">
        <v>-2.0200725211126098E-2</v>
      </c>
      <c r="BG61" s="260">
        <v>6.8387614453988804E-2</v>
      </c>
      <c r="BH61" s="260">
        <v>4.2878002908391302E-3</v>
      </c>
    </row>
    <row r="62" spans="1:60">
      <c r="A62" s="200" t="s">
        <v>308</v>
      </c>
      <c r="B62" s="258" t="s">
        <v>273</v>
      </c>
      <c r="C62" s="258" t="s">
        <v>273</v>
      </c>
      <c r="D62" s="258" t="s">
        <v>273</v>
      </c>
      <c r="E62" s="258" t="s">
        <v>273</v>
      </c>
      <c r="F62" s="258" t="s">
        <v>273</v>
      </c>
      <c r="G62" s="258" t="s">
        <v>273</v>
      </c>
      <c r="H62" s="258" t="s">
        <v>273</v>
      </c>
      <c r="I62" s="258" t="s">
        <v>273</v>
      </c>
      <c r="J62" s="258" t="s">
        <v>273</v>
      </c>
      <c r="K62" s="258" t="s">
        <v>273</v>
      </c>
      <c r="L62" s="258" t="s">
        <v>273</v>
      </c>
      <c r="M62" s="258" t="s">
        <v>273</v>
      </c>
      <c r="N62" s="258" t="s">
        <v>273</v>
      </c>
      <c r="O62" s="258" t="s">
        <v>273</v>
      </c>
      <c r="P62" s="258" t="s">
        <v>273</v>
      </c>
      <c r="Q62" s="258" t="s">
        <v>273</v>
      </c>
      <c r="R62" s="258" t="s">
        <v>273</v>
      </c>
      <c r="S62" s="258" t="s">
        <v>273</v>
      </c>
      <c r="T62" s="258" t="s">
        <v>273</v>
      </c>
      <c r="U62" s="258" t="s">
        <v>273</v>
      </c>
      <c r="V62" s="258">
        <v>4943.6783835616397</v>
      </c>
      <c r="W62" s="258">
        <v>5006.3106301369899</v>
      </c>
      <c r="X62" s="258">
        <v>5050.7948767123298</v>
      </c>
      <c r="Y62" s="258">
        <v>5000.7016120218595</v>
      </c>
      <c r="Z62" s="258">
        <v>5111.4492876712302</v>
      </c>
      <c r="AA62" s="258">
        <v>5042.2818003065404</v>
      </c>
      <c r="AB62" s="258">
        <v>4917.0500105111896</v>
      </c>
      <c r="AC62" s="258">
        <v>4698.9163661202201</v>
      </c>
      <c r="AD62" s="258">
        <v>3928.3606849315101</v>
      </c>
      <c r="AE62" s="258">
        <v>3485.9818355490402</v>
      </c>
      <c r="AF62" s="258">
        <v>3058.0168878537002</v>
      </c>
      <c r="AG62" s="258">
        <v>2623.9764766404401</v>
      </c>
      <c r="AH62" s="258">
        <v>2630.1216628893199</v>
      </c>
      <c r="AI62" s="258">
        <v>2489.8136546048199</v>
      </c>
      <c r="AJ62" s="258">
        <v>2567.7968245626798</v>
      </c>
      <c r="AK62" s="258">
        <v>2540.0128974296299</v>
      </c>
      <c r="AL62" s="258">
        <v>2627.6888506666101</v>
      </c>
      <c r="AM62" s="258">
        <v>2543.5475424657502</v>
      </c>
      <c r="AN62" s="258">
        <v>2652.5517866709602</v>
      </c>
      <c r="AO62" s="258">
        <v>2619.4362547288802</v>
      </c>
      <c r="AP62" s="258">
        <v>2647.3322352876698</v>
      </c>
      <c r="AQ62" s="258">
        <v>2762.3696849848502</v>
      </c>
      <c r="AR62" s="258">
        <v>2780.1911501476202</v>
      </c>
      <c r="AS62" s="258">
        <v>2860.9467532134699</v>
      </c>
      <c r="AT62" s="258">
        <v>2774.65016947203</v>
      </c>
      <c r="AU62" s="258">
        <v>2877.8207806852902</v>
      </c>
      <c r="AV62" s="258">
        <v>3073.7551728854</v>
      </c>
      <c r="AW62" s="258">
        <v>3119.3406663601299</v>
      </c>
      <c r="AX62" s="258">
        <v>3163.3688950886999</v>
      </c>
      <c r="AY62" s="258">
        <v>3300.3092702512299</v>
      </c>
      <c r="AZ62" s="258">
        <v>3196.7925711029202</v>
      </c>
      <c r="BA62" s="258">
        <v>3265.2907082669599</v>
      </c>
      <c r="BB62" s="258">
        <v>3270.6761450449599</v>
      </c>
      <c r="BC62" s="258">
        <v>3319.9795574872001</v>
      </c>
      <c r="BD62" s="258">
        <v>3393.48336827495</v>
      </c>
      <c r="BE62" s="259">
        <v>3238.3677566772199</v>
      </c>
      <c r="BF62" s="260">
        <v>-4.5709848778949E-2</v>
      </c>
      <c r="BG62" s="260">
        <v>2.0337266618585901E-2</v>
      </c>
      <c r="BH62" s="260">
        <v>3.6601090342301697E-2</v>
      </c>
    </row>
    <row r="63" spans="1:60">
      <c r="A63" s="200" t="s">
        <v>309</v>
      </c>
      <c r="B63" s="258" t="s">
        <v>273</v>
      </c>
      <c r="C63" s="258" t="s">
        <v>273</v>
      </c>
      <c r="D63" s="258" t="s">
        <v>273</v>
      </c>
      <c r="E63" s="258" t="s">
        <v>273</v>
      </c>
      <c r="F63" s="258" t="s">
        <v>273</v>
      </c>
      <c r="G63" s="258" t="s">
        <v>273</v>
      </c>
      <c r="H63" s="258" t="s">
        <v>273</v>
      </c>
      <c r="I63" s="258" t="s">
        <v>273</v>
      </c>
      <c r="J63" s="258" t="s">
        <v>273</v>
      </c>
      <c r="K63" s="258" t="s">
        <v>273</v>
      </c>
      <c r="L63" s="258" t="s">
        <v>273</v>
      </c>
      <c r="M63" s="258" t="s">
        <v>273</v>
      </c>
      <c r="N63" s="258" t="s">
        <v>273</v>
      </c>
      <c r="O63" s="258" t="s">
        <v>273</v>
      </c>
      <c r="P63" s="258" t="s">
        <v>273</v>
      </c>
      <c r="Q63" s="258" t="s">
        <v>273</v>
      </c>
      <c r="R63" s="258" t="s">
        <v>273</v>
      </c>
      <c r="S63" s="258" t="s">
        <v>273</v>
      </c>
      <c r="T63" s="258" t="s">
        <v>273</v>
      </c>
      <c r="U63" s="258" t="s">
        <v>273</v>
      </c>
      <c r="V63" s="258">
        <v>95.558074357519899</v>
      </c>
      <c r="W63" s="258">
        <v>69.639978671619502</v>
      </c>
      <c r="X63" s="258">
        <v>69.6446161695211</v>
      </c>
      <c r="Y63" s="258">
        <v>69.484818259460098</v>
      </c>
      <c r="Z63" s="258">
        <v>69.6913587485531</v>
      </c>
      <c r="AA63" s="258">
        <v>93.349416068554902</v>
      </c>
      <c r="AB63" s="258">
        <v>103.82626200516501</v>
      </c>
      <c r="AC63" s="258">
        <v>97.921639344262303</v>
      </c>
      <c r="AD63" s="258">
        <v>58.838027397260298</v>
      </c>
      <c r="AE63" s="258">
        <v>59.953671232876701</v>
      </c>
      <c r="AF63" s="258">
        <v>54.803698630136999</v>
      </c>
      <c r="AG63" s="258">
        <v>64.095573770491796</v>
      </c>
      <c r="AH63" s="258">
        <v>63.523972602739697</v>
      </c>
      <c r="AI63" s="258">
        <v>82.081479452054793</v>
      </c>
      <c r="AJ63" s="258">
        <v>89.412520547945206</v>
      </c>
      <c r="AK63" s="258">
        <v>87.1310109289617</v>
      </c>
      <c r="AL63" s="258">
        <v>84.446575342465806</v>
      </c>
      <c r="AM63" s="258">
        <v>96.379232876712294</v>
      </c>
      <c r="AN63" s="258">
        <v>109.645068493151</v>
      </c>
      <c r="AO63" s="258">
        <v>109.36693989071</v>
      </c>
      <c r="AP63" s="258">
        <v>108.974794520548</v>
      </c>
      <c r="AQ63" s="258">
        <v>105.33684931506799</v>
      </c>
      <c r="AR63" s="258">
        <v>111.14602739726</v>
      </c>
      <c r="AS63" s="258">
        <v>113.59562841530099</v>
      </c>
      <c r="AT63" s="258">
        <v>106.229452054795</v>
      </c>
      <c r="AU63" s="258">
        <v>117.922054794521</v>
      </c>
      <c r="AV63" s="258">
        <v>124.63383561643801</v>
      </c>
      <c r="AW63" s="258">
        <v>129.38920765027299</v>
      </c>
      <c r="AX63" s="258">
        <v>137.37013698630099</v>
      </c>
      <c r="AY63" s="258">
        <v>143.277945205479</v>
      </c>
      <c r="AZ63" s="258">
        <v>144.60136986301401</v>
      </c>
      <c r="BA63" s="258">
        <v>142.891803278689</v>
      </c>
      <c r="BB63" s="258">
        <v>143.67080671232901</v>
      </c>
      <c r="BC63" s="258">
        <v>145.22739219178101</v>
      </c>
      <c r="BD63" s="258">
        <v>149.002632940067</v>
      </c>
      <c r="BE63" s="259">
        <v>141.92413722558899</v>
      </c>
      <c r="BF63" s="260">
        <v>-4.7505843184161498E-2</v>
      </c>
      <c r="BG63" s="260">
        <v>3.4415215628698502E-2</v>
      </c>
      <c r="BH63" s="260">
        <v>1.6040729647323799E-3</v>
      </c>
    </row>
    <row r="64" spans="1:60">
      <c r="A64" s="200" t="s">
        <v>310</v>
      </c>
      <c r="B64" s="258">
        <v>3313.9524159123298</v>
      </c>
      <c r="C64" s="258">
        <v>3548.8187962520501</v>
      </c>
      <c r="D64" s="258">
        <v>3866.1262211835601</v>
      </c>
      <c r="E64" s="258">
        <v>4107.3103708524704</v>
      </c>
      <c r="F64" s="258">
        <v>4376.2487561753396</v>
      </c>
      <c r="G64" s="258">
        <v>4826.3626431123303</v>
      </c>
      <c r="H64" s="258">
        <v>5126.5396669808197</v>
      </c>
      <c r="I64" s="258">
        <v>5547.1179576393497</v>
      </c>
      <c r="J64" s="258">
        <v>5981.4497605808201</v>
      </c>
      <c r="K64" s="258">
        <v>6587.9134993972702</v>
      </c>
      <c r="L64" s="258">
        <v>6911.7861025972697</v>
      </c>
      <c r="M64" s="258">
        <v>7055.1226622950799</v>
      </c>
      <c r="N64" s="258">
        <v>7375.7176441643896</v>
      </c>
      <c r="O64" s="258">
        <v>7822.3271062684998</v>
      </c>
      <c r="P64" s="258">
        <v>7967.8730254684897</v>
      </c>
      <c r="Q64" s="258">
        <v>8338.1581140038907</v>
      </c>
      <c r="R64" s="258">
        <v>8442.1342106085704</v>
      </c>
      <c r="S64" s="258">
        <v>8388.4271650119408</v>
      </c>
      <c r="T64" s="258">
        <v>8273.4866550326296</v>
      </c>
      <c r="U64" s="258">
        <v>8259.4559229941697</v>
      </c>
      <c r="V64" s="258" t="s">
        <v>273</v>
      </c>
      <c r="W64" s="258" t="s">
        <v>273</v>
      </c>
      <c r="X64" s="258" t="s">
        <v>273</v>
      </c>
      <c r="Y64" s="258" t="s">
        <v>273</v>
      </c>
      <c r="Z64" s="258" t="s">
        <v>273</v>
      </c>
      <c r="AA64" s="258" t="s">
        <v>273</v>
      </c>
      <c r="AB64" s="258" t="s">
        <v>273</v>
      </c>
      <c r="AC64" s="258" t="s">
        <v>273</v>
      </c>
      <c r="AD64" s="258" t="s">
        <v>273</v>
      </c>
      <c r="AE64" s="258" t="s">
        <v>273</v>
      </c>
      <c r="AF64" s="258" t="s">
        <v>273</v>
      </c>
      <c r="AG64" s="258" t="s">
        <v>273</v>
      </c>
      <c r="AH64" s="258" t="s">
        <v>273</v>
      </c>
      <c r="AI64" s="258" t="s">
        <v>273</v>
      </c>
      <c r="AJ64" s="258" t="s">
        <v>273</v>
      </c>
      <c r="AK64" s="258" t="s">
        <v>273</v>
      </c>
      <c r="AL64" s="258" t="s">
        <v>273</v>
      </c>
      <c r="AM64" s="258" t="s">
        <v>273</v>
      </c>
      <c r="AN64" s="258" t="s">
        <v>273</v>
      </c>
      <c r="AO64" s="258" t="s">
        <v>273</v>
      </c>
      <c r="AP64" s="258" t="s">
        <v>273</v>
      </c>
      <c r="AQ64" s="258" t="s">
        <v>273</v>
      </c>
      <c r="AR64" s="258" t="s">
        <v>273</v>
      </c>
      <c r="AS64" s="258" t="s">
        <v>273</v>
      </c>
      <c r="AT64" s="258" t="s">
        <v>273</v>
      </c>
      <c r="AU64" s="258" t="s">
        <v>273</v>
      </c>
      <c r="AV64" s="258" t="s">
        <v>273</v>
      </c>
      <c r="AW64" s="258" t="s">
        <v>273</v>
      </c>
      <c r="AX64" s="258" t="s">
        <v>273</v>
      </c>
      <c r="AY64" s="258" t="s">
        <v>273</v>
      </c>
      <c r="AZ64" s="258" t="s">
        <v>273</v>
      </c>
      <c r="BA64" s="258" t="s">
        <v>273</v>
      </c>
      <c r="BB64" s="258" t="s">
        <v>273</v>
      </c>
      <c r="BC64" s="258" t="s">
        <v>273</v>
      </c>
      <c r="BD64" s="258" t="s">
        <v>273</v>
      </c>
      <c r="BE64" s="259" t="s">
        <v>273</v>
      </c>
      <c r="BF64" s="260" t="s">
        <v>273</v>
      </c>
      <c r="BG64" s="260" t="s">
        <v>273</v>
      </c>
      <c r="BH64" s="260" t="s">
        <v>273</v>
      </c>
    </row>
    <row r="65" spans="1:60">
      <c r="A65" s="200" t="s">
        <v>311</v>
      </c>
      <c r="B65" s="258" t="s">
        <v>273</v>
      </c>
      <c r="C65" s="258" t="s">
        <v>273</v>
      </c>
      <c r="D65" s="258" t="s">
        <v>273</v>
      </c>
      <c r="E65" s="258" t="s">
        <v>273</v>
      </c>
      <c r="F65" s="258" t="s">
        <v>273</v>
      </c>
      <c r="G65" s="258" t="s">
        <v>273</v>
      </c>
      <c r="H65" s="258" t="s">
        <v>273</v>
      </c>
      <c r="I65" s="258" t="s">
        <v>273</v>
      </c>
      <c r="J65" s="258" t="s">
        <v>273</v>
      </c>
      <c r="K65" s="258" t="s">
        <v>273</v>
      </c>
      <c r="L65" s="258" t="s">
        <v>273</v>
      </c>
      <c r="M65" s="258" t="s">
        <v>273</v>
      </c>
      <c r="N65" s="258" t="s">
        <v>273</v>
      </c>
      <c r="O65" s="258" t="s">
        <v>273</v>
      </c>
      <c r="P65" s="258" t="s">
        <v>273</v>
      </c>
      <c r="Q65" s="258" t="s">
        <v>273</v>
      </c>
      <c r="R65" s="258" t="s">
        <v>273</v>
      </c>
      <c r="S65" s="258" t="s">
        <v>273</v>
      </c>
      <c r="T65" s="258" t="s">
        <v>273</v>
      </c>
      <c r="U65" s="258" t="s">
        <v>273</v>
      </c>
      <c r="V65" s="258">
        <v>232.47172602739701</v>
      </c>
      <c r="W65" s="258">
        <v>238.53139726027399</v>
      </c>
      <c r="X65" s="258">
        <v>226.355671232877</v>
      </c>
      <c r="Y65" s="258">
        <v>278.56896174863402</v>
      </c>
      <c r="Z65" s="258">
        <v>267.09832876712301</v>
      </c>
      <c r="AA65" s="258">
        <v>224.72931506849301</v>
      </c>
      <c r="AB65" s="258">
        <v>215.42660273972601</v>
      </c>
      <c r="AC65" s="258">
        <v>170.831475409836</v>
      </c>
      <c r="AD65" s="258">
        <v>176.32191780821901</v>
      </c>
      <c r="AE65" s="258">
        <v>150.96778082191801</v>
      </c>
      <c r="AF65" s="258">
        <v>132.11575342465801</v>
      </c>
      <c r="AG65" s="258">
        <v>129.83024590163899</v>
      </c>
      <c r="AH65" s="258">
        <v>139.124465753425</v>
      </c>
      <c r="AI65" s="258">
        <v>134.342356164384</v>
      </c>
      <c r="AJ65" s="258">
        <v>139.813397260274</v>
      </c>
      <c r="AK65" s="258">
        <v>142.406038251366</v>
      </c>
      <c r="AL65" s="258">
        <v>142.130191780822</v>
      </c>
      <c r="AM65" s="258">
        <v>140.990876712329</v>
      </c>
      <c r="AN65" s="258">
        <v>137.047452054795</v>
      </c>
      <c r="AO65" s="258">
        <v>125.421010928962</v>
      </c>
      <c r="AP65" s="258">
        <v>108.992328767123</v>
      </c>
      <c r="AQ65" s="258">
        <v>108.29652054794499</v>
      </c>
      <c r="AR65" s="258">
        <v>103.872109589041</v>
      </c>
      <c r="AS65" s="258">
        <v>104.900765027322</v>
      </c>
      <c r="AT65" s="258">
        <v>97.485698630136994</v>
      </c>
      <c r="AU65" s="258">
        <v>91.907780821917797</v>
      </c>
      <c r="AV65" s="258">
        <v>79.710410958904106</v>
      </c>
      <c r="AW65" s="258">
        <v>76.895710382513698</v>
      </c>
      <c r="AX65" s="258">
        <v>87.997123287671201</v>
      </c>
      <c r="AY65" s="258">
        <v>79.87</v>
      </c>
      <c r="AZ65" s="258">
        <v>80.3571232876712</v>
      </c>
      <c r="BA65" s="258">
        <v>83.526939890710395</v>
      </c>
      <c r="BB65" s="258">
        <v>87.233703835616396</v>
      </c>
      <c r="BC65" s="258">
        <v>94.556395698630098</v>
      </c>
      <c r="BD65" s="258">
        <v>98.275203412452697</v>
      </c>
      <c r="BE65" s="259">
        <v>85.850839538175293</v>
      </c>
      <c r="BF65" s="260">
        <v>-0.12642419901318699</v>
      </c>
      <c r="BG65" s="260">
        <v>8.0693085429395196E-4</v>
      </c>
      <c r="BH65" s="260">
        <v>9.7031423544166498E-4</v>
      </c>
    </row>
    <row r="66" spans="1:60">
      <c r="A66" s="200" t="s">
        <v>312</v>
      </c>
      <c r="B66" s="258" t="s">
        <v>273</v>
      </c>
      <c r="C66" s="258" t="s">
        <v>273</v>
      </c>
      <c r="D66" s="258" t="s">
        <v>273</v>
      </c>
      <c r="E66" s="258" t="s">
        <v>273</v>
      </c>
      <c r="F66" s="258" t="s">
        <v>273</v>
      </c>
      <c r="G66" s="258" t="s">
        <v>273</v>
      </c>
      <c r="H66" s="258" t="s">
        <v>273</v>
      </c>
      <c r="I66" s="258" t="s">
        <v>273</v>
      </c>
      <c r="J66" s="258" t="s">
        <v>273</v>
      </c>
      <c r="K66" s="258" t="s">
        <v>273</v>
      </c>
      <c r="L66" s="258" t="s">
        <v>273</v>
      </c>
      <c r="M66" s="258" t="s">
        <v>273</v>
      </c>
      <c r="N66" s="258" t="s">
        <v>273</v>
      </c>
      <c r="O66" s="258" t="s">
        <v>273</v>
      </c>
      <c r="P66" s="258" t="s">
        <v>273</v>
      </c>
      <c r="Q66" s="258" t="s">
        <v>273</v>
      </c>
      <c r="R66" s="258" t="s">
        <v>273</v>
      </c>
      <c r="S66" s="258" t="s">
        <v>273</v>
      </c>
      <c r="T66" s="258" t="s">
        <v>273</v>
      </c>
      <c r="U66" s="258" t="s">
        <v>273</v>
      </c>
      <c r="V66" s="258">
        <v>291.46749725917101</v>
      </c>
      <c r="W66" s="258">
        <v>277.47429145617599</v>
      </c>
      <c r="X66" s="258">
        <v>273.33967266801898</v>
      </c>
      <c r="Y66" s="258">
        <v>272.82027152218302</v>
      </c>
      <c r="Z66" s="258">
        <v>260.80523830904201</v>
      </c>
      <c r="AA66" s="258">
        <v>273.653698630137</v>
      </c>
      <c r="AB66" s="258">
        <v>203.57783561643799</v>
      </c>
      <c r="AC66" s="258">
        <v>161.78510928961799</v>
      </c>
      <c r="AD66" s="258">
        <v>100.063178082192</v>
      </c>
      <c r="AE66" s="258">
        <v>47.056602739726003</v>
      </c>
      <c r="AF66" s="258">
        <v>45.2164657534247</v>
      </c>
      <c r="AG66" s="258">
        <v>40.446147540983603</v>
      </c>
      <c r="AH66" s="258">
        <v>40.2351232876712</v>
      </c>
      <c r="AI66" s="258">
        <v>39.0275342465753</v>
      </c>
      <c r="AJ66" s="258">
        <v>31.073671232876698</v>
      </c>
      <c r="AK66" s="258">
        <v>30.247349726776001</v>
      </c>
      <c r="AL66" s="258">
        <v>32.031452054794499</v>
      </c>
      <c r="AM66" s="258">
        <v>32.930109589041102</v>
      </c>
      <c r="AN66" s="258">
        <v>36.197342465753401</v>
      </c>
      <c r="AO66" s="258">
        <v>39.978633879781398</v>
      </c>
      <c r="AP66" s="258">
        <v>43.250205730011999</v>
      </c>
      <c r="AQ66" s="258">
        <v>47.290908733141897</v>
      </c>
      <c r="AR66" s="258">
        <v>56.441491955640302</v>
      </c>
      <c r="AS66" s="258">
        <v>60.429404034142998</v>
      </c>
      <c r="AT66" s="258">
        <v>63.674945483326603</v>
      </c>
      <c r="AU66" s="258">
        <v>62.704987369479298</v>
      </c>
      <c r="AV66" s="258">
        <v>65.084417122763895</v>
      </c>
      <c r="AW66" s="258">
        <v>74.573263500316898</v>
      </c>
      <c r="AX66" s="258">
        <v>78.149170253253004</v>
      </c>
      <c r="AY66" s="258">
        <v>75.645710834309099</v>
      </c>
      <c r="AZ66" s="258">
        <v>78.378846420371204</v>
      </c>
      <c r="BA66" s="258">
        <v>85.929751782092794</v>
      </c>
      <c r="BB66" s="258">
        <v>82.409092710403797</v>
      </c>
      <c r="BC66" s="258">
        <v>95.934514751641601</v>
      </c>
      <c r="BD66" s="258">
        <v>90.547950525868401</v>
      </c>
      <c r="BE66" s="259">
        <v>79.373888608850905</v>
      </c>
      <c r="BF66" s="260">
        <v>-0.12340491255873599</v>
      </c>
      <c r="BG66" s="260">
        <v>3.5836008730052202E-2</v>
      </c>
      <c r="BH66" s="260">
        <v>8.9710962005539298E-4</v>
      </c>
    </row>
    <row r="67" spans="1:60">
      <c r="A67" s="209" t="s">
        <v>313</v>
      </c>
      <c r="B67" s="261">
        <v>3313.9524159123298</v>
      </c>
      <c r="C67" s="261">
        <v>3548.8187962520501</v>
      </c>
      <c r="D67" s="261">
        <v>3866.1262211835601</v>
      </c>
      <c r="E67" s="261">
        <v>4107.3103708524704</v>
      </c>
      <c r="F67" s="261">
        <v>4376.2487561753396</v>
      </c>
      <c r="G67" s="261">
        <v>4826.3626431123303</v>
      </c>
      <c r="H67" s="261">
        <v>5126.5396669808197</v>
      </c>
      <c r="I67" s="261">
        <v>5547.1179576393497</v>
      </c>
      <c r="J67" s="261">
        <v>5981.4497605808201</v>
      </c>
      <c r="K67" s="261">
        <v>6587.9134993972702</v>
      </c>
      <c r="L67" s="261">
        <v>6911.7861025972697</v>
      </c>
      <c r="M67" s="261">
        <v>7055.1226622950799</v>
      </c>
      <c r="N67" s="261">
        <v>7375.7176441643896</v>
      </c>
      <c r="O67" s="261">
        <v>7822.3271062684998</v>
      </c>
      <c r="P67" s="261">
        <v>7967.8730254684897</v>
      </c>
      <c r="Q67" s="261">
        <v>8338.1581140038907</v>
      </c>
      <c r="R67" s="261">
        <v>8442.1342106085704</v>
      </c>
      <c r="S67" s="261">
        <v>8388.4271650119408</v>
      </c>
      <c r="T67" s="261">
        <v>8273.4866550326296</v>
      </c>
      <c r="U67" s="261">
        <v>8259.4559229941697</v>
      </c>
      <c r="V67" s="261">
        <v>6635.6395716166899</v>
      </c>
      <c r="W67" s="261">
        <v>6724.8624893058804</v>
      </c>
      <c r="X67" s="261">
        <v>6725.0970011663103</v>
      </c>
      <c r="Y67" s="261">
        <v>6712.0150078144297</v>
      </c>
      <c r="Z67" s="261">
        <v>6771.6662956877299</v>
      </c>
      <c r="AA67" s="261">
        <v>6724.0121203546596</v>
      </c>
      <c r="AB67" s="261">
        <v>6512.8424242629599</v>
      </c>
      <c r="AC67" s="261">
        <v>6097.7553551912597</v>
      </c>
      <c r="AD67" s="261">
        <v>5015.9583013698602</v>
      </c>
      <c r="AE67" s="261">
        <v>4359.3899725353403</v>
      </c>
      <c r="AF67" s="261">
        <v>3864.5890796345202</v>
      </c>
      <c r="AG67" s="261">
        <v>3379.1366678972699</v>
      </c>
      <c r="AH67" s="261">
        <v>3366.7418272728801</v>
      </c>
      <c r="AI67" s="261">
        <v>3199.7173806322198</v>
      </c>
      <c r="AJ67" s="261">
        <v>3236.0863862065198</v>
      </c>
      <c r="AK67" s="261">
        <v>3235.1854110908298</v>
      </c>
      <c r="AL67" s="261">
        <v>3275.1451246392098</v>
      </c>
      <c r="AM67" s="261">
        <v>3202.6404465753399</v>
      </c>
      <c r="AN67" s="261">
        <v>3353.9177866709601</v>
      </c>
      <c r="AO67" s="261">
        <v>3335.53270168061</v>
      </c>
      <c r="AP67" s="261">
        <v>3359.6968031473798</v>
      </c>
      <c r="AQ67" s="261">
        <v>3517.2463463192098</v>
      </c>
      <c r="AR67" s="261">
        <v>3546.3229568648799</v>
      </c>
      <c r="AS67" s="261">
        <v>3615.8616096833398</v>
      </c>
      <c r="AT67" s="261">
        <v>3495.8436483443702</v>
      </c>
      <c r="AU67" s="261">
        <v>3577.8403575417501</v>
      </c>
      <c r="AV67" s="261">
        <v>3873.2043512569498</v>
      </c>
      <c r="AW67" s="261">
        <v>3990.95532548862</v>
      </c>
      <c r="AX67" s="261">
        <v>4008.0552581070101</v>
      </c>
      <c r="AY67" s="261">
        <v>4165.4417377417903</v>
      </c>
      <c r="AZ67" s="261">
        <v>4102.2589838348904</v>
      </c>
      <c r="BA67" s="261">
        <v>4156.1609554987599</v>
      </c>
      <c r="BB67" s="261">
        <v>4204.9405710807896</v>
      </c>
      <c r="BC67" s="261">
        <v>4319.60451537071</v>
      </c>
      <c r="BD67" s="261">
        <v>4366.9635235585101</v>
      </c>
      <c r="BE67" s="261">
        <v>4148.8329344599797</v>
      </c>
      <c r="BF67" s="262">
        <v>-4.9950174285123397E-2</v>
      </c>
      <c r="BG67" s="262">
        <v>2.2498680832173899E-2</v>
      </c>
      <c r="BH67" s="262">
        <v>4.68914652253999E-2</v>
      </c>
    </row>
    <row r="68" spans="1:60">
      <c r="B68" s="258"/>
      <c r="C68" s="258"/>
      <c r="D68" s="258"/>
      <c r="E68" s="258"/>
      <c r="F68" s="258"/>
      <c r="G68" s="258"/>
      <c r="H68" s="258"/>
      <c r="I68" s="258"/>
      <c r="J68" s="258"/>
      <c r="K68" s="258"/>
      <c r="L68" s="258"/>
      <c r="M68" s="258"/>
      <c r="N68" s="258"/>
      <c r="O68" s="258"/>
      <c r="P68" s="258"/>
      <c r="Q68" s="258"/>
      <c r="R68" s="258"/>
      <c r="S68" s="258"/>
      <c r="T68" s="258"/>
      <c r="U68" s="258"/>
      <c r="V68" s="258"/>
      <c r="W68" s="258"/>
      <c r="X68" s="258"/>
      <c r="Y68" s="258"/>
      <c r="Z68" s="258"/>
      <c r="AA68" s="258"/>
      <c r="AB68" s="258"/>
      <c r="AC68" s="258"/>
      <c r="AD68" s="258"/>
      <c r="AE68" s="258"/>
      <c r="AF68" s="258"/>
      <c r="AG68" s="258"/>
      <c r="AH68" s="258"/>
      <c r="AI68" s="258"/>
      <c r="AJ68" s="258"/>
      <c r="AK68" s="258"/>
      <c r="AL68" s="258"/>
      <c r="AM68" s="258"/>
      <c r="AN68" s="258"/>
      <c r="AO68" s="258"/>
      <c r="AP68" s="258"/>
      <c r="AQ68" s="258"/>
      <c r="AR68" s="258"/>
      <c r="AS68" s="258"/>
      <c r="AT68" s="258"/>
      <c r="AU68" s="258"/>
      <c r="AV68" s="258"/>
      <c r="AW68" s="258"/>
      <c r="AX68" s="258"/>
      <c r="AY68" s="258"/>
      <c r="AZ68" s="258"/>
      <c r="BA68" s="258"/>
      <c r="BB68" s="258"/>
      <c r="BC68" s="258"/>
      <c r="BD68" s="258"/>
      <c r="BE68" s="259"/>
      <c r="BF68" s="260"/>
      <c r="BG68" s="260"/>
      <c r="BH68" s="260"/>
    </row>
    <row r="69" spans="1:60">
      <c r="A69" s="200" t="s">
        <v>314</v>
      </c>
      <c r="B69" s="258">
        <v>139.28851578627001</v>
      </c>
      <c r="C69" s="258">
        <v>152.29428952036201</v>
      </c>
      <c r="D69" s="258">
        <v>168.48597257757399</v>
      </c>
      <c r="E69" s="258">
        <v>185.37211540675199</v>
      </c>
      <c r="F69" s="258">
        <v>203.34909201453601</v>
      </c>
      <c r="G69" s="258">
        <v>219.83257429100399</v>
      </c>
      <c r="H69" s="258">
        <v>241.95947291825999</v>
      </c>
      <c r="I69" s="258">
        <v>269.528287142691</v>
      </c>
      <c r="J69" s="258">
        <v>324.22989059167401</v>
      </c>
      <c r="K69" s="258">
        <v>377.85116751162002</v>
      </c>
      <c r="L69" s="258">
        <v>444.56465786518601</v>
      </c>
      <c r="M69" s="258">
        <v>501.21770072634598</v>
      </c>
      <c r="N69" s="258">
        <v>585.24328010031797</v>
      </c>
      <c r="O69" s="258">
        <v>586.937521067543</v>
      </c>
      <c r="P69" s="258">
        <v>619.23252253967098</v>
      </c>
      <c r="Q69" s="258">
        <v>565.36065113394102</v>
      </c>
      <c r="R69" s="258">
        <v>560.29639971035499</v>
      </c>
      <c r="S69" s="258">
        <v>611.33247384129902</v>
      </c>
      <c r="T69" s="258">
        <v>745.96528238619806</v>
      </c>
      <c r="U69" s="258">
        <v>804.97301114605602</v>
      </c>
      <c r="V69" s="258">
        <v>888.04166802089298</v>
      </c>
      <c r="W69" s="258">
        <v>818.12618776564</v>
      </c>
      <c r="X69" s="258">
        <v>854.413217821682</v>
      </c>
      <c r="Y69" s="258">
        <v>854.526762424597</v>
      </c>
      <c r="Z69" s="258">
        <v>921.26275898932499</v>
      </c>
      <c r="AA69" s="258">
        <v>949.25945646966204</v>
      </c>
      <c r="AB69" s="258">
        <v>1007.05288660075</v>
      </c>
      <c r="AC69" s="258">
        <v>1082.6905535216099</v>
      </c>
      <c r="AD69" s="258">
        <v>1189.64190197671</v>
      </c>
      <c r="AE69" s="258">
        <v>1230.57146738709</v>
      </c>
      <c r="AF69" s="258">
        <v>1210.59794574477</v>
      </c>
      <c r="AG69" s="258">
        <v>1268.96581517769</v>
      </c>
      <c r="AH69" s="258">
        <v>1312.1555734404101</v>
      </c>
      <c r="AI69" s="258">
        <v>1278.1693781106101</v>
      </c>
      <c r="AJ69" s="258">
        <v>1306.5625842409399</v>
      </c>
      <c r="AK69" s="258">
        <v>1347.43257619416</v>
      </c>
      <c r="AL69" s="258">
        <v>1392.94472820701</v>
      </c>
      <c r="AM69" s="258">
        <v>1409.56182835702</v>
      </c>
      <c r="AN69" s="258">
        <v>1419.5609263962799</v>
      </c>
      <c r="AO69" s="258">
        <v>1481.0683444573001</v>
      </c>
      <c r="AP69" s="258">
        <v>1594.90229795917</v>
      </c>
      <c r="AQ69" s="258">
        <v>1738.74531654831</v>
      </c>
      <c r="AR69" s="258">
        <v>1740.30690185753</v>
      </c>
      <c r="AS69" s="258">
        <v>1806.41337360325</v>
      </c>
      <c r="AT69" s="258">
        <v>1765.5534260955301</v>
      </c>
      <c r="AU69" s="258">
        <v>1685.15831817853</v>
      </c>
      <c r="AV69" s="258">
        <v>1715.0893790412199</v>
      </c>
      <c r="AW69" s="258">
        <v>1762.9146457817301</v>
      </c>
      <c r="AX69" s="258">
        <v>1876.2650958653001</v>
      </c>
      <c r="AY69" s="258">
        <v>1763.8190079446999</v>
      </c>
      <c r="AZ69" s="258">
        <v>1581.7643509642501</v>
      </c>
      <c r="BA69" s="258">
        <v>1584.8055533679401</v>
      </c>
      <c r="BB69" s="258">
        <v>1644.3606959945901</v>
      </c>
      <c r="BC69" s="258">
        <v>1717.1569035376101</v>
      </c>
      <c r="BD69" s="258">
        <v>1840.74411513626</v>
      </c>
      <c r="BE69" s="259">
        <v>1715.2336278651201</v>
      </c>
      <c r="BF69" s="260">
        <v>-6.8184646762729798E-2</v>
      </c>
      <c r="BG69" s="260">
        <v>4.1792792483268401E-3</v>
      </c>
      <c r="BH69" s="260">
        <v>1.93861308192066E-2</v>
      </c>
    </row>
    <row r="70" spans="1:60">
      <c r="A70" s="200" t="s">
        <v>315</v>
      </c>
      <c r="B70" s="258">
        <v>26.020315969228498</v>
      </c>
      <c r="C70" s="258">
        <v>28.133816299770402</v>
      </c>
      <c r="D70" s="258">
        <v>30.439724175812099</v>
      </c>
      <c r="E70" s="258">
        <v>32.882883372723498</v>
      </c>
      <c r="F70" s="258">
        <v>35.6253603418794</v>
      </c>
      <c r="G70" s="258">
        <v>48.230726642994803</v>
      </c>
      <c r="H70" s="258">
        <v>51.746312750511898</v>
      </c>
      <c r="I70" s="258">
        <v>63.585670450004798</v>
      </c>
      <c r="J70" s="258">
        <v>62.218218967671199</v>
      </c>
      <c r="K70" s="258">
        <v>62.330276080557603</v>
      </c>
      <c r="L70" s="258">
        <v>63.572954057736098</v>
      </c>
      <c r="M70" s="258">
        <v>79.934427702195407</v>
      </c>
      <c r="N70" s="258">
        <v>93.120034142715696</v>
      </c>
      <c r="O70" s="258">
        <v>88.583228240353904</v>
      </c>
      <c r="P70" s="258">
        <v>107.329832565689</v>
      </c>
      <c r="Q70" s="258">
        <v>141.79405969925</v>
      </c>
      <c r="R70" s="258">
        <v>151.37405897622199</v>
      </c>
      <c r="S70" s="258">
        <v>158.93870241288801</v>
      </c>
      <c r="T70" s="258">
        <v>179.19455396568799</v>
      </c>
      <c r="U70" s="258">
        <v>195.28390541245</v>
      </c>
      <c r="V70" s="258">
        <v>229.880798594536</v>
      </c>
      <c r="W70" s="258">
        <v>245.342045565104</v>
      </c>
      <c r="X70" s="258">
        <v>255.38929680296499</v>
      </c>
      <c r="Y70" s="258">
        <v>280.281451989966</v>
      </c>
      <c r="Z70" s="258">
        <v>313.31552646956402</v>
      </c>
      <c r="AA70" s="258">
        <v>312.69806682690103</v>
      </c>
      <c r="AB70" s="258">
        <v>226.317936032067</v>
      </c>
      <c r="AC70" s="258">
        <v>356.371177643941</v>
      </c>
      <c r="AD70" s="258">
        <v>503.14886868808202</v>
      </c>
      <c r="AE70" s="258">
        <v>574.25509633951503</v>
      </c>
      <c r="AF70" s="258">
        <v>558.94428725694797</v>
      </c>
      <c r="AG70" s="258">
        <v>594.40185898878303</v>
      </c>
      <c r="AH70" s="258">
        <v>713.20645080501799</v>
      </c>
      <c r="AI70" s="258">
        <v>474.33255849113198</v>
      </c>
      <c r="AJ70" s="258">
        <v>347.030889155799</v>
      </c>
      <c r="AK70" s="258">
        <v>460.32218338262697</v>
      </c>
      <c r="AL70" s="258">
        <v>532.04818062649304</v>
      </c>
      <c r="AM70" s="258">
        <v>500.51650235643598</v>
      </c>
      <c r="AN70" s="258">
        <v>474.048340361741</v>
      </c>
      <c r="AO70" s="258">
        <v>514.46821176444701</v>
      </c>
      <c r="AP70" s="258">
        <v>495.739936588695</v>
      </c>
      <c r="AQ70" s="258">
        <v>505.81302633244502</v>
      </c>
      <c r="AR70" s="258">
        <v>488.96418984947201</v>
      </c>
      <c r="AS70" s="258">
        <v>479.55399103961798</v>
      </c>
      <c r="AT70" s="258">
        <v>534.85143268935406</v>
      </c>
      <c r="AU70" s="258">
        <v>568.97537019113895</v>
      </c>
      <c r="AV70" s="258">
        <v>628.05650228310503</v>
      </c>
      <c r="AW70" s="258">
        <v>664.54045332734495</v>
      </c>
      <c r="AX70" s="258">
        <v>714.78969863013697</v>
      </c>
      <c r="AY70" s="258">
        <v>680.25826484018296</v>
      </c>
      <c r="AZ70" s="258">
        <v>685.94752901006098</v>
      </c>
      <c r="BA70" s="258">
        <v>757.11748633879802</v>
      </c>
      <c r="BB70" s="258">
        <v>722.541739484858</v>
      </c>
      <c r="BC70" s="258">
        <v>704.41</v>
      </c>
      <c r="BD70" s="258">
        <v>716.28244598396805</v>
      </c>
      <c r="BE70" s="259">
        <v>627.60576777602898</v>
      </c>
      <c r="BF70" s="260">
        <v>-0.12380127239628499</v>
      </c>
      <c r="BG70" s="260">
        <v>2.9639308961728599E-2</v>
      </c>
      <c r="BH70" s="260">
        <v>7.0934054226410199E-3</v>
      </c>
    </row>
    <row r="71" spans="1:60">
      <c r="A71" s="200" t="s">
        <v>316</v>
      </c>
      <c r="B71" s="258">
        <v>75.996647027137698</v>
      </c>
      <c r="C71" s="258">
        <v>79.262017149657098</v>
      </c>
      <c r="D71" s="258">
        <v>82.614205590620799</v>
      </c>
      <c r="E71" s="258">
        <v>85.907561278139696</v>
      </c>
      <c r="F71" s="258">
        <v>89.834043925991907</v>
      </c>
      <c r="G71" s="258">
        <v>93.653990495816998</v>
      </c>
      <c r="H71" s="258">
        <v>97.669561643835607</v>
      </c>
      <c r="I71" s="258">
        <v>101.774617486339</v>
      </c>
      <c r="J71" s="258">
        <v>107.926849315068</v>
      </c>
      <c r="K71" s="258">
        <v>110.112356164384</v>
      </c>
      <c r="L71" s="258">
        <v>113.529616438356</v>
      </c>
      <c r="M71" s="258">
        <v>119.57221311475401</v>
      </c>
      <c r="N71" s="258">
        <v>125.27928767123301</v>
      </c>
      <c r="O71" s="258">
        <v>133.568410958904</v>
      </c>
      <c r="P71" s="258">
        <v>146.482273972603</v>
      </c>
      <c r="Q71" s="258">
        <v>158.49830601092901</v>
      </c>
      <c r="R71" s="258">
        <v>161.47926027397301</v>
      </c>
      <c r="S71" s="258">
        <v>156.90873972602699</v>
      </c>
      <c r="T71" s="258">
        <v>149.13265753424699</v>
      </c>
      <c r="U71" s="258">
        <v>139.079371584699</v>
      </c>
      <c r="V71" s="258">
        <v>132.12139726027399</v>
      </c>
      <c r="W71" s="258">
        <v>137.11736986301401</v>
      </c>
      <c r="X71" s="258">
        <v>153.53723287671201</v>
      </c>
      <c r="Y71" s="258">
        <v>168.58959016393399</v>
      </c>
      <c r="Z71" s="258">
        <v>173.42493150684899</v>
      </c>
      <c r="AA71" s="258">
        <v>179.94506849315101</v>
      </c>
      <c r="AB71" s="258">
        <v>185.07452054794501</v>
      </c>
      <c r="AC71" s="258">
        <v>195.42806010928999</v>
      </c>
      <c r="AD71" s="258">
        <v>204.10969863013699</v>
      </c>
      <c r="AE71" s="258">
        <v>225.374520547945</v>
      </c>
      <c r="AF71" s="258">
        <v>253.99101369863001</v>
      </c>
      <c r="AG71" s="258">
        <v>254.15669398907099</v>
      </c>
      <c r="AH71" s="258">
        <v>238.17628303084899</v>
      </c>
      <c r="AI71" s="258">
        <v>258.09878981331502</v>
      </c>
      <c r="AJ71" s="258">
        <v>276.05772620062999</v>
      </c>
      <c r="AK71" s="258">
        <v>279.123921912377</v>
      </c>
      <c r="AL71" s="258">
        <v>259.35961390356499</v>
      </c>
      <c r="AM71" s="258">
        <v>257.41868390304597</v>
      </c>
      <c r="AN71" s="258">
        <v>263.627582117928</v>
      </c>
      <c r="AO71" s="258">
        <v>248.185789703029</v>
      </c>
      <c r="AP71" s="258">
        <v>256.958036392265</v>
      </c>
      <c r="AQ71" s="258">
        <v>247.71736175029099</v>
      </c>
      <c r="AR71" s="258">
        <v>262.03922480860302</v>
      </c>
      <c r="AS71" s="258">
        <v>254.32840947048601</v>
      </c>
      <c r="AT71" s="258">
        <v>232.30206736475</v>
      </c>
      <c r="AU71" s="258">
        <v>240.62045945780801</v>
      </c>
      <c r="AV71" s="258">
        <v>254.33975673589001</v>
      </c>
      <c r="AW71" s="258">
        <v>294.85732303986902</v>
      </c>
      <c r="AX71" s="258">
        <v>222.616582462092</v>
      </c>
      <c r="AY71" s="258">
        <v>213.62976273586699</v>
      </c>
      <c r="AZ71" s="258">
        <v>226.27912232775799</v>
      </c>
      <c r="BA71" s="258">
        <v>230.466238347146</v>
      </c>
      <c r="BB71" s="258">
        <v>254.964368140923</v>
      </c>
      <c r="BC71" s="258">
        <v>249.78123331864401</v>
      </c>
      <c r="BD71" s="258">
        <v>254.09691285396201</v>
      </c>
      <c r="BE71" s="259">
        <v>213.21940881194899</v>
      </c>
      <c r="BF71" s="260">
        <v>-0.16087367446886899</v>
      </c>
      <c r="BG71" s="260">
        <v>9.0080506331291499E-3</v>
      </c>
      <c r="BH71" s="260">
        <v>2.4098754159613302E-3</v>
      </c>
    </row>
    <row r="72" spans="1:60">
      <c r="A72" s="200" t="s">
        <v>317</v>
      </c>
      <c r="B72" s="258">
        <v>105.867177188347</v>
      </c>
      <c r="C72" s="258">
        <v>102.96616614134101</v>
      </c>
      <c r="D72" s="258">
        <v>100.149502338178</v>
      </c>
      <c r="E72" s="258">
        <v>97.176349091654401</v>
      </c>
      <c r="F72" s="258">
        <v>94.819581071982697</v>
      </c>
      <c r="G72" s="258">
        <v>92.284089263590602</v>
      </c>
      <c r="H72" s="258">
        <v>91.140328767123293</v>
      </c>
      <c r="I72" s="258">
        <v>97.956256830601106</v>
      </c>
      <c r="J72" s="258">
        <v>92.873753424657494</v>
      </c>
      <c r="K72" s="258">
        <v>84.935178082191797</v>
      </c>
      <c r="L72" s="258">
        <v>66.021890410958903</v>
      </c>
      <c r="M72" s="258">
        <v>77.935191256830606</v>
      </c>
      <c r="N72" s="258">
        <v>75.659123287671207</v>
      </c>
      <c r="O72" s="258">
        <v>81.623698630137</v>
      </c>
      <c r="P72" s="258">
        <v>91.615890410958897</v>
      </c>
      <c r="Q72" s="258">
        <v>77.588387978142094</v>
      </c>
      <c r="R72" s="258">
        <v>107.359479452055</v>
      </c>
      <c r="S72" s="258">
        <v>121.960082191781</v>
      </c>
      <c r="T72" s="258">
        <v>134.86095890410999</v>
      </c>
      <c r="U72" s="258">
        <v>148.13344262295101</v>
      </c>
      <c r="V72" s="258">
        <v>140.62953424657499</v>
      </c>
      <c r="W72" s="258">
        <v>145.15117808219199</v>
      </c>
      <c r="X72" s="258">
        <v>142.800109589041</v>
      </c>
      <c r="Y72" s="258">
        <v>137.385136612022</v>
      </c>
      <c r="Z72" s="258">
        <v>135.93145205479499</v>
      </c>
      <c r="AA72" s="258">
        <v>86.749863013698601</v>
      </c>
      <c r="AB72" s="258">
        <v>72.585972602739702</v>
      </c>
      <c r="AC72" s="258">
        <v>99.288879781420803</v>
      </c>
      <c r="AD72" s="258">
        <v>85.491561643835595</v>
      </c>
      <c r="AE72" s="258">
        <v>104.59986301369899</v>
      </c>
      <c r="AF72" s="258">
        <v>109.360931506849</v>
      </c>
      <c r="AG72" s="258">
        <v>106.236857923497</v>
      </c>
      <c r="AH72" s="258">
        <v>120.549260273973</v>
      </c>
      <c r="AI72" s="258">
        <v>192.371863013699</v>
      </c>
      <c r="AJ72" s="258">
        <v>219.42024657534199</v>
      </c>
      <c r="AK72" s="258">
        <v>228.21089071038301</v>
      </c>
      <c r="AL72" s="258">
        <v>232.348275342466</v>
      </c>
      <c r="AM72" s="258">
        <v>266.23546570411003</v>
      </c>
      <c r="AN72" s="258">
        <v>320.16068524931501</v>
      </c>
      <c r="AO72" s="258">
        <v>357.13633760655699</v>
      </c>
      <c r="AP72" s="258">
        <v>390.38256356712299</v>
      </c>
      <c r="AQ72" s="258">
        <v>368.88462006027402</v>
      </c>
      <c r="AR72" s="258">
        <v>376.32298630137001</v>
      </c>
      <c r="AS72" s="258">
        <v>396.89983606557399</v>
      </c>
      <c r="AT72" s="258">
        <v>422.70449315068498</v>
      </c>
      <c r="AU72" s="258">
        <v>480.23690410958898</v>
      </c>
      <c r="AV72" s="258">
        <v>466.70320808462498</v>
      </c>
      <c r="AW72" s="258">
        <v>467.19311632719803</v>
      </c>
      <c r="AX72" s="258">
        <v>477.37723733576598</v>
      </c>
      <c r="AY72" s="258">
        <v>488.01312745619202</v>
      </c>
      <c r="AZ72" s="258">
        <v>466.656000200319</v>
      </c>
      <c r="BA72" s="258">
        <v>449.341966856802</v>
      </c>
      <c r="BB72" s="258">
        <v>470.09291410013401</v>
      </c>
      <c r="BC72" s="258">
        <v>467.50341761768601</v>
      </c>
      <c r="BD72" s="258">
        <v>445.95732239302203</v>
      </c>
      <c r="BE72" s="259">
        <v>410.96546530741603</v>
      </c>
      <c r="BF72" s="260">
        <v>-7.8464586920197504E-2</v>
      </c>
      <c r="BG72" s="260">
        <v>5.3693556554206302E-3</v>
      </c>
      <c r="BH72" s="260">
        <v>4.64486594898556E-3</v>
      </c>
    </row>
    <row r="73" spans="1:60">
      <c r="A73" s="200" t="s">
        <v>318</v>
      </c>
      <c r="B73" s="258">
        <v>9.0301095890410998</v>
      </c>
      <c r="C73" s="258">
        <v>9.4196712328767092</v>
      </c>
      <c r="D73" s="258">
        <v>9.8294520547945208</v>
      </c>
      <c r="E73" s="258">
        <v>10.249836065573801</v>
      </c>
      <c r="F73" s="258">
        <v>10.7059452054795</v>
      </c>
      <c r="G73" s="258">
        <v>11.1977260273973</v>
      </c>
      <c r="H73" s="258">
        <v>23.9137534246575</v>
      </c>
      <c r="I73" s="258">
        <v>27.214371584699499</v>
      </c>
      <c r="J73" s="258">
        <v>23.8028767123288</v>
      </c>
      <c r="K73" s="258">
        <v>22.087589041095899</v>
      </c>
      <c r="L73" s="258">
        <v>20.5130136986301</v>
      </c>
      <c r="M73" s="258">
        <v>23.816857923497299</v>
      </c>
      <c r="N73" s="258">
        <v>23.479178082191801</v>
      </c>
      <c r="O73" s="258">
        <v>22.3006575342466</v>
      </c>
      <c r="P73" s="258">
        <v>23.158575342465699</v>
      </c>
      <c r="Q73" s="258">
        <v>17.8494535519126</v>
      </c>
      <c r="R73" s="258">
        <v>17.729506849315101</v>
      </c>
      <c r="S73" s="258">
        <v>26.313616438356199</v>
      </c>
      <c r="T73" s="258">
        <v>20.8704657534247</v>
      </c>
      <c r="U73" s="258">
        <v>33.414808743169402</v>
      </c>
      <c r="V73" s="258">
        <v>29.643698630136999</v>
      </c>
      <c r="W73" s="258">
        <v>21.740301369863001</v>
      </c>
      <c r="X73" s="258">
        <v>24.1877260273973</v>
      </c>
      <c r="Y73" s="258">
        <v>22.231557377049199</v>
      </c>
      <c r="Z73" s="258">
        <v>28.6037260273973</v>
      </c>
      <c r="AA73" s="258">
        <v>41.934191780821898</v>
      </c>
      <c r="AB73" s="258">
        <v>66.9675068493151</v>
      </c>
      <c r="AC73" s="258">
        <v>59.221420765027297</v>
      </c>
      <c r="AD73" s="258">
        <v>56.957260273972601</v>
      </c>
      <c r="AE73" s="258">
        <v>50.591945205479497</v>
      </c>
      <c r="AF73" s="258">
        <v>55.262027397260297</v>
      </c>
      <c r="AG73" s="258">
        <v>53.276803278688497</v>
      </c>
      <c r="AH73" s="258">
        <v>47.597753424657498</v>
      </c>
      <c r="AI73" s="258">
        <v>48.100739726027399</v>
      </c>
      <c r="AJ73" s="258">
        <v>60.438164383561698</v>
      </c>
      <c r="AK73" s="258">
        <v>64.076147540983598</v>
      </c>
      <c r="AL73" s="258">
        <v>71.736136986301403</v>
      </c>
      <c r="AM73" s="258">
        <v>83.562772602739699</v>
      </c>
      <c r="AN73" s="258">
        <v>80.342830136986294</v>
      </c>
      <c r="AO73" s="258">
        <v>78.161715846994497</v>
      </c>
      <c r="AP73" s="258">
        <v>87.498536986301403</v>
      </c>
      <c r="AQ73" s="258">
        <v>91.844328767123301</v>
      </c>
      <c r="AR73" s="258">
        <v>90.096876712328793</v>
      </c>
      <c r="AS73" s="258">
        <v>122.554426229508</v>
      </c>
      <c r="AT73" s="258">
        <v>118.99808219178099</v>
      </c>
      <c r="AU73" s="258">
        <v>135.45243835616401</v>
      </c>
      <c r="AV73" s="258">
        <v>146.12257534246601</v>
      </c>
      <c r="AW73" s="258">
        <v>157.32863387978099</v>
      </c>
      <c r="AX73" s="258">
        <v>178.246575342466</v>
      </c>
      <c r="AY73" s="258">
        <v>184.68246575342499</v>
      </c>
      <c r="AZ73" s="258">
        <v>184.04219178082201</v>
      </c>
      <c r="BA73" s="258">
        <v>186.93040983606599</v>
      </c>
      <c r="BB73" s="258">
        <v>223.53541736986301</v>
      </c>
      <c r="BC73" s="258">
        <v>231.86651660274001</v>
      </c>
      <c r="BD73" s="258">
        <v>239.947425258127</v>
      </c>
      <c r="BE73" s="259">
        <v>209.497374736334</v>
      </c>
      <c r="BF73" s="260">
        <v>-0.126903010061622</v>
      </c>
      <c r="BG73" s="260">
        <v>7.2648953005089098E-2</v>
      </c>
      <c r="BH73" s="260">
        <v>2.3678077708713598E-3</v>
      </c>
    </row>
    <row r="74" spans="1:60">
      <c r="A74" s="200" t="s">
        <v>319</v>
      </c>
      <c r="B74" s="258">
        <v>1.01252054794521</v>
      </c>
      <c r="C74" s="258">
        <v>1.00994520547945</v>
      </c>
      <c r="D74" s="258">
        <v>1.53591780821918</v>
      </c>
      <c r="E74" s="258">
        <v>1.96691256830601</v>
      </c>
      <c r="F74" s="258">
        <v>2.2811780821917802</v>
      </c>
      <c r="G74" s="258">
        <v>1.95542465753425</v>
      </c>
      <c r="H74" s="258">
        <v>1.89032876712329</v>
      </c>
      <c r="I74" s="258">
        <v>2.24357923497268</v>
      </c>
      <c r="J74" s="258">
        <v>2.91304109589041</v>
      </c>
      <c r="K74" s="258">
        <v>3.9897808219178099</v>
      </c>
      <c r="L74" s="258">
        <v>4.7591506849315097</v>
      </c>
      <c r="M74" s="258">
        <v>6.5516393442623002</v>
      </c>
      <c r="N74" s="258">
        <v>8.6107397260274006</v>
      </c>
      <c r="O74" s="258">
        <v>8.4879999999999995</v>
      </c>
      <c r="P74" s="258">
        <v>9.1791780821917808</v>
      </c>
      <c r="Q74" s="258">
        <v>8.2056830601092905</v>
      </c>
      <c r="R74" s="258">
        <v>15.022602739726</v>
      </c>
      <c r="S74" s="258">
        <v>16.396383561643798</v>
      </c>
      <c r="T74" s="258">
        <v>18.3249315068493</v>
      </c>
      <c r="U74" s="258">
        <v>22.060300546448101</v>
      </c>
      <c r="V74" s="258">
        <v>22.624191780821899</v>
      </c>
      <c r="W74" s="258">
        <v>28.926657534246601</v>
      </c>
      <c r="X74" s="258">
        <v>28.5932876712329</v>
      </c>
      <c r="Y74" s="258">
        <v>30.261010928961799</v>
      </c>
      <c r="Z74" s="258">
        <v>32.8350684931507</v>
      </c>
      <c r="AA74" s="258">
        <v>32.118164383561599</v>
      </c>
      <c r="AB74" s="258">
        <v>27.2289315068493</v>
      </c>
      <c r="AC74" s="258">
        <v>32.336967213114796</v>
      </c>
      <c r="AD74" s="258">
        <v>34.888410958904103</v>
      </c>
      <c r="AE74" s="258">
        <v>39.829424657534197</v>
      </c>
      <c r="AF74" s="258">
        <v>37.490402099933803</v>
      </c>
      <c r="AG74" s="258">
        <v>40.604873734430001</v>
      </c>
      <c r="AH74" s="258">
        <v>51.894960072937302</v>
      </c>
      <c r="AI74" s="258">
        <v>54.7868628838851</v>
      </c>
      <c r="AJ74" s="258">
        <v>52.150918488070403</v>
      </c>
      <c r="AK74" s="258">
        <v>49.187212947618498</v>
      </c>
      <c r="AL74" s="258">
        <v>58.425915801242297</v>
      </c>
      <c r="AM74" s="258">
        <v>63.139506907813796</v>
      </c>
      <c r="AN74" s="258">
        <v>78.939452054794501</v>
      </c>
      <c r="AO74" s="258">
        <v>94.682344621201807</v>
      </c>
      <c r="AP74" s="258">
        <v>106.29429041095899</v>
      </c>
      <c r="AQ74" s="258">
        <v>133.515402739726</v>
      </c>
      <c r="AR74" s="258">
        <v>142.02026849315101</v>
      </c>
      <c r="AS74" s="258">
        <v>172.58745628415301</v>
      </c>
      <c r="AT74" s="258">
        <v>169.727523287671</v>
      </c>
      <c r="AU74" s="258">
        <v>185.77283300554399</v>
      </c>
      <c r="AV74" s="258">
        <v>244.22178688375999</v>
      </c>
      <c r="AW74" s="258">
        <v>260.435020275927</v>
      </c>
      <c r="AX74" s="258">
        <v>302.233046575343</v>
      </c>
      <c r="AY74" s="258">
        <v>311.75497021724698</v>
      </c>
      <c r="AZ74" s="258">
        <v>356.71420909683002</v>
      </c>
      <c r="BA74" s="258">
        <v>370.87442392353103</v>
      </c>
      <c r="BB74" s="258">
        <v>337.10650220055999</v>
      </c>
      <c r="BC74" s="258">
        <v>347.84827302188199</v>
      </c>
      <c r="BD74" s="258">
        <v>375.02877304894798</v>
      </c>
      <c r="BE74" s="259">
        <v>296.104207407177</v>
      </c>
      <c r="BF74" s="260">
        <v>-0.210449360992017</v>
      </c>
      <c r="BG74" s="260">
        <v>8.2508291464008301E-2</v>
      </c>
      <c r="BH74" s="260">
        <v>3.34666648767709E-3</v>
      </c>
    </row>
    <row r="75" spans="1:60">
      <c r="A75" s="200" t="s">
        <v>320</v>
      </c>
      <c r="B75" s="258">
        <v>389.57446575342499</v>
      </c>
      <c r="C75" s="258">
        <v>392.91602739726</v>
      </c>
      <c r="D75" s="258">
        <v>396.25956164383598</v>
      </c>
      <c r="E75" s="258">
        <v>398.552513661202</v>
      </c>
      <c r="F75" s="258">
        <v>403.06512328767099</v>
      </c>
      <c r="G75" s="258">
        <v>434.74139671900201</v>
      </c>
      <c r="H75" s="258">
        <v>441.319343605705</v>
      </c>
      <c r="I75" s="258">
        <v>470.25545600165901</v>
      </c>
      <c r="J75" s="258">
        <v>500.58479620867797</v>
      </c>
      <c r="K75" s="258">
        <v>525.60781158853194</v>
      </c>
      <c r="L75" s="258">
        <v>407.84732598155699</v>
      </c>
      <c r="M75" s="258">
        <v>471.49174418391999</v>
      </c>
      <c r="N75" s="258">
        <v>543.89541639367303</v>
      </c>
      <c r="O75" s="258">
        <v>588.57134416008705</v>
      </c>
      <c r="P75" s="258">
        <v>708.16880069362298</v>
      </c>
      <c r="Q75" s="258">
        <v>592.25772702335405</v>
      </c>
      <c r="R75" s="258">
        <v>708.50742909594805</v>
      </c>
      <c r="S75" s="258">
        <v>783.918583045937</v>
      </c>
      <c r="T75" s="258">
        <v>870.31038993309596</v>
      </c>
      <c r="U75" s="258">
        <v>969.12708106400498</v>
      </c>
      <c r="V75" s="258">
        <v>993.16855437166896</v>
      </c>
      <c r="W75" s="258">
        <v>1000.75989399431</v>
      </c>
      <c r="X75" s="258">
        <v>1063.0879079901699</v>
      </c>
      <c r="Y75" s="258">
        <v>1093.11298413123</v>
      </c>
      <c r="Z75" s="258">
        <v>1068.6238839630601</v>
      </c>
      <c r="AA75" s="258">
        <v>1136.2258857112599</v>
      </c>
      <c r="AB75" s="258">
        <v>1190.54590937238</v>
      </c>
      <c r="AC75" s="258">
        <v>1155.3892252943101</v>
      </c>
      <c r="AD75" s="258">
        <v>1166.4313144409</v>
      </c>
      <c r="AE75" s="258">
        <v>1403.27145473627</v>
      </c>
      <c r="AF75" s="258">
        <v>1354.26617962212</v>
      </c>
      <c r="AG75" s="258">
        <v>1400.4536410088299</v>
      </c>
      <c r="AH75" s="258">
        <v>1427.8675890823599</v>
      </c>
      <c r="AI75" s="258">
        <v>1509.1242360129299</v>
      </c>
      <c r="AJ75" s="258">
        <v>1565.5230839644901</v>
      </c>
      <c r="AK75" s="258">
        <v>1626.86429524187</v>
      </c>
      <c r="AL75" s="258">
        <v>1745.9616688912199</v>
      </c>
      <c r="AM75" s="258">
        <v>1809.5553406507599</v>
      </c>
      <c r="AN75" s="258">
        <v>1909.5402961361999</v>
      </c>
      <c r="AO75" s="258">
        <v>2055.9061075385098</v>
      </c>
      <c r="AP75" s="258">
        <v>2112.5034922844002</v>
      </c>
      <c r="AQ75" s="258">
        <v>2183.5261489765398</v>
      </c>
      <c r="AR75" s="258">
        <v>2315.26956786354</v>
      </c>
      <c r="AS75" s="258">
        <v>2542.6819594640601</v>
      </c>
      <c r="AT75" s="258">
        <v>2808.42659156129</v>
      </c>
      <c r="AU75" s="258">
        <v>3124.0202922828398</v>
      </c>
      <c r="AV75" s="258">
        <v>3285.3162845727402</v>
      </c>
      <c r="AW75" s="258">
        <v>3451.20717976379</v>
      </c>
      <c r="AX75" s="258">
        <v>3444.0330522132999</v>
      </c>
      <c r="AY75" s="258">
        <v>3759.8317383291001</v>
      </c>
      <c r="AZ75" s="258">
        <v>3878.7005386554602</v>
      </c>
      <c r="BA75" s="258">
        <v>3865.3547556067801</v>
      </c>
      <c r="BB75" s="258">
        <v>3798.74760784399</v>
      </c>
      <c r="BC75" s="258">
        <v>3617.0301109943098</v>
      </c>
      <c r="BD75" s="258">
        <v>3634.66932811987</v>
      </c>
      <c r="BE75" s="259">
        <v>3543.8064110277801</v>
      </c>
      <c r="BF75" s="260">
        <v>-2.4998950080305199E-2</v>
      </c>
      <c r="BG75" s="260">
        <v>2.6124797484779999E-2</v>
      </c>
      <c r="BH75" s="260">
        <v>4.0053257798843597E-2</v>
      </c>
    </row>
    <row r="76" spans="1:60">
      <c r="A76" s="200" t="s">
        <v>321</v>
      </c>
      <c r="B76" s="258">
        <v>1.52578432037288</v>
      </c>
      <c r="C76" s="258">
        <v>1.6284659256844101</v>
      </c>
      <c r="D76" s="258">
        <v>1.7523143648125501</v>
      </c>
      <c r="E76" s="258">
        <v>1.9506810526223399</v>
      </c>
      <c r="F76" s="258">
        <v>2.1732729973747902</v>
      </c>
      <c r="G76" s="258">
        <v>2.5308318866219301</v>
      </c>
      <c r="H76" s="258">
        <v>2.9858904109589002</v>
      </c>
      <c r="I76" s="258">
        <v>3.8955191256830601</v>
      </c>
      <c r="J76" s="258">
        <v>6.0627123287671196</v>
      </c>
      <c r="K76" s="258">
        <v>8.3946575342465799</v>
      </c>
      <c r="L76" s="258">
        <v>13.4858082191781</v>
      </c>
      <c r="M76" s="258">
        <v>19.486639344262301</v>
      </c>
      <c r="N76" s="258">
        <v>28.320301369863</v>
      </c>
      <c r="O76" s="258">
        <v>31.3039178082192</v>
      </c>
      <c r="P76" s="258">
        <v>42.497041095890403</v>
      </c>
      <c r="Q76" s="258">
        <v>99.130054644808695</v>
      </c>
      <c r="R76" s="258">
        <v>108.55295890411</v>
      </c>
      <c r="S76" s="258">
        <v>120.32808219178099</v>
      </c>
      <c r="T76" s="258">
        <v>121.330219178082</v>
      </c>
      <c r="U76" s="258">
        <v>137.63251366120201</v>
      </c>
      <c r="V76" s="258">
        <v>169.07224657534201</v>
      </c>
      <c r="W76" s="258">
        <v>203.926164383562</v>
      </c>
      <c r="X76" s="258">
        <v>223.980164383562</v>
      </c>
      <c r="Y76" s="258">
        <v>267.78057377049203</v>
      </c>
      <c r="Z76" s="258">
        <v>282.20901369862997</v>
      </c>
      <c r="AA76" s="258">
        <v>297.12430136986302</v>
      </c>
      <c r="AB76" s="258">
        <v>361.90843835616403</v>
      </c>
      <c r="AC76" s="258">
        <v>363.20502732240402</v>
      </c>
      <c r="AD76" s="258">
        <v>378.16865753424702</v>
      </c>
      <c r="AE76" s="258">
        <v>395.22347945205502</v>
      </c>
      <c r="AF76" s="258">
        <v>395.76846575342501</v>
      </c>
      <c r="AG76" s="258">
        <v>381.06879781420798</v>
      </c>
      <c r="AH76" s="258">
        <v>388.11109589041098</v>
      </c>
      <c r="AI76" s="258">
        <v>386.85630136986299</v>
      </c>
      <c r="AJ76" s="258">
        <v>378.71572602739701</v>
      </c>
      <c r="AK76" s="258">
        <v>375.47639344262302</v>
      </c>
      <c r="AL76" s="258">
        <v>375.57095890411</v>
      </c>
      <c r="AM76" s="258">
        <v>406.87956164383598</v>
      </c>
      <c r="AN76" s="258">
        <v>447.71364383561598</v>
      </c>
      <c r="AO76" s="258">
        <v>479.002103825137</v>
      </c>
      <c r="AP76" s="258">
        <v>495.69498630137002</v>
      </c>
      <c r="AQ76" s="258">
        <v>532.89254794520605</v>
      </c>
      <c r="AR76" s="258">
        <v>570.16569863013694</v>
      </c>
      <c r="AS76" s="258">
        <v>596.93076502732197</v>
      </c>
      <c r="AT76" s="258">
        <v>598.23336986301399</v>
      </c>
      <c r="AU76" s="258">
        <v>652.66317808219196</v>
      </c>
      <c r="AV76" s="258">
        <v>722.53759200000002</v>
      </c>
      <c r="AW76" s="258">
        <v>767.21391868852504</v>
      </c>
      <c r="AX76" s="258">
        <v>849.24208786301404</v>
      </c>
      <c r="AY76" s="258">
        <v>858.20467432876706</v>
      </c>
      <c r="AZ76" s="258">
        <v>949.25829890411001</v>
      </c>
      <c r="BA76" s="258">
        <v>1033.90355480874</v>
      </c>
      <c r="BB76" s="258">
        <v>1017.22106958134</v>
      </c>
      <c r="BC76" s="258">
        <v>1014.82204394521</v>
      </c>
      <c r="BD76" s="258">
        <v>968.92535707586399</v>
      </c>
      <c r="BE76" s="259">
        <v>797.54608744085294</v>
      </c>
      <c r="BF76" s="260">
        <v>-0.17687561625202899</v>
      </c>
      <c r="BG76" s="260">
        <v>4.9402196072003898E-2</v>
      </c>
      <c r="BH76" s="260">
        <v>9.0141264340291606E-3</v>
      </c>
    </row>
    <row r="77" spans="1:60">
      <c r="A77" s="200" t="s">
        <v>322</v>
      </c>
      <c r="B77" s="258">
        <v>115.033137964964</v>
      </c>
      <c r="C77" s="258">
        <v>119.63352885627199</v>
      </c>
      <c r="D77" s="258">
        <v>124.38404510026599</v>
      </c>
      <c r="E77" s="258">
        <v>129.061387415974</v>
      </c>
      <c r="F77" s="258">
        <v>134.592772515295</v>
      </c>
      <c r="G77" s="258">
        <v>130.695108362323</v>
      </c>
      <c r="H77" s="258">
        <v>136.32224845073401</v>
      </c>
      <c r="I77" s="258">
        <v>132.98588379319901</v>
      </c>
      <c r="J77" s="258">
        <v>143.64168457802501</v>
      </c>
      <c r="K77" s="258">
        <v>154.11481850444699</v>
      </c>
      <c r="L77" s="258">
        <v>170.51709879679399</v>
      </c>
      <c r="M77" s="258">
        <v>190.20396006222501</v>
      </c>
      <c r="N77" s="258">
        <v>210.15389393822301</v>
      </c>
      <c r="O77" s="258">
        <v>222.02640866976199</v>
      </c>
      <c r="P77" s="258">
        <v>258.07206251141201</v>
      </c>
      <c r="Q77" s="258">
        <v>250.40212940632799</v>
      </c>
      <c r="R77" s="258">
        <v>269.28105539011301</v>
      </c>
      <c r="S77" s="258">
        <v>301.70015485407998</v>
      </c>
      <c r="T77" s="258">
        <v>325.275654556284</v>
      </c>
      <c r="U77" s="258">
        <v>350.92306338016698</v>
      </c>
      <c r="V77" s="258">
        <v>360.49481477069702</v>
      </c>
      <c r="W77" s="258">
        <v>354.22071232876698</v>
      </c>
      <c r="X77" s="258">
        <v>380.573863013699</v>
      </c>
      <c r="Y77" s="258">
        <v>379.70781682760702</v>
      </c>
      <c r="Z77" s="258">
        <v>377.766465753425</v>
      </c>
      <c r="AA77" s="258">
        <v>397.613808219178</v>
      </c>
      <c r="AB77" s="258">
        <v>429.42580821917801</v>
      </c>
      <c r="AC77" s="258">
        <v>435.833605060259</v>
      </c>
      <c r="AD77" s="258">
        <v>449.12435616438398</v>
      </c>
      <c r="AE77" s="258">
        <v>464.62854794520598</v>
      </c>
      <c r="AF77" s="258">
        <v>500.19098630137</v>
      </c>
      <c r="AG77" s="258">
        <v>500.82442622950799</v>
      </c>
      <c r="AH77" s="258">
        <v>531.04241095890404</v>
      </c>
      <c r="AI77" s="258">
        <v>549.26052054794502</v>
      </c>
      <c r="AJ77" s="258">
        <v>557.26008219178095</v>
      </c>
      <c r="AK77" s="258">
        <v>564.96099243169397</v>
      </c>
      <c r="AL77" s="258">
        <v>580.75744712328799</v>
      </c>
      <c r="AM77" s="258">
        <v>596.94667934246604</v>
      </c>
      <c r="AN77" s="258">
        <v>615.86373147945199</v>
      </c>
      <c r="AO77" s="258">
        <v>653.59962847198506</v>
      </c>
      <c r="AP77" s="258">
        <v>735.04667128049095</v>
      </c>
      <c r="AQ77" s="258">
        <v>744.43631617674498</v>
      </c>
      <c r="AR77" s="258">
        <v>778.04859006558195</v>
      </c>
      <c r="AS77" s="258">
        <v>798.582822295082</v>
      </c>
      <c r="AT77" s="258">
        <v>777.16535230137004</v>
      </c>
      <c r="AU77" s="258">
        <v>722.73489969862999</v>
      </c>
      <c r="AV77" s="258">
        <v>713.51233246575305</v>
      </c>
      <c r="AW77" s="258">
        <v>676.76282121191696</v>
      </c>
      <c r="AX77" s="258">
        <v>625.01407027397295</v>
      </c>
      <c r="AY77" s="258">
        <v>624.79060706849305</v>
      </c>
      <c r="AZ77" s="258">
        <v>543.52687744205502</v>
      </c>
      <c r="BA77" s="258">
        <v>522.95898240066504</v>
      </c>
      <c r="BB77" s="258">
        <v>530.93525352484198</v>
      </c>
      <c r="BC77" s="258">
        <v>528.67934718298602</v>
      </c>
      <c r="BD77" s="258">
        <v>534.87311574753198</v>
      </c>
      <c r="BE77" s="259">
        <v>506.57769790941001</v>
      </c>
      <c r="BF77" s="260">
        <v>-5.2901177877629803E-2</v>
      </c>
      <c r="BG77" s="260">
        <v>-3.6672997573655802E-2</v>
      </c>
      <c r="BH77" s="260">
        <v>5.72550663782612E-3</v>
      </c>
    </row>
    <row r="78" spans="1:60">
      <c r="A78" s="209" t="s">
        <v>323</v>
      </c>
      <c r="B78" s="261">
        <v>863.34867414672999</v>
      </c>
      <c r="C78" s="261">
        <v>887.26392772870304</v>
      </c>
      <c r="D78" s="261">
        <v>915.450695654112</v>
      </c>
      <c r="E78" s="261">
        <v>943.120239912947</v>
      </c>
      <c r="F78" s="261">
        <v>976.44636944240199</v>
      </c>
      <c r="G78" s="261">
        <v>1035.1218683462801</v>
      </c>
      <c r="H78" s="261">
        <v>1088.9472407389101</v>
      </c>
      <c r="I78" s="261">
        <v>1169.43964164985</v>
      </c>
      <c r="J78" s="261">
        <v>1264.25382322276</v>
      </c>
      <c r="K78" s="261">
        <v>1349.42363532899</v>
      </c>
      <c r="L78" s="261">
        <v>1304.8115161533301</v>
      </c>
      <c r="M78" s="261">
        <v>1490.2103736582901</v>
      </c>
      <c r="N78" s="261">
        <v>1693.7612547119199</v>
      </c>
      <c r="O78" s="261">
        <v>1763.40318706925</v>
      </c>
      <c r="P78" s="261">
        <v>2005.7361772145</v>
      </c>
      <c r="Q78" s="261">
        <v>1911.08645250877</v>
      </c>
      <c r="R78" s="261">
        <v>2099.6027513918202</v>
      </c>
      <c r="S78" s="261">
        <v>2297.7968182637901</v>
      </c>
      <c r="T78" s="261">
        <v>2565.2651137179801</v>
      </c>
      <c r="U78" s="261">
        <v>2800.62749816115</v>
      </c>
      <c r="V78" s="261">
        <v>2965.67690425095</v>
      </c>
      <c r="W78" s="261">
        <v>2955.3105108866998</v>
      </c>
      <c r="X78" s="261">
        <v>3126.5628061764601</v>
      </c>
      <c r="Y78" s="261">
        <v>3233.8768842258601</v>
      </c>
      <c r="Z78" s="261">
        <v>3333.9728269561901</v>
      </c>
      <c r="AA78" s="261">
        <v>3433.6688062681001</v>
      </c>
      <c r="AB78" s="261">
        <v>3567.1079100873899</v>
      </c>
      <c r="AC78" s="261">
        <v>3779.76491671137</v>
      </c>
      <c r="AD78" s="261">
        <v>4067.9620303111701</v>
      </c>
      <c r="AE78" s="261">
        <v>4488.3457992847898</v>
      </c>
      <c r="AF78" s="261">
        <v>4475.8722393812996</v>
      </c>
      <c r="AG78" s="261">
        <v>4599.9897681447001</v>
      </c>
      <c r="AH78" s="261">
        <v>4830.60137697952</v>
      </c>
      <c r="AI78" s="261">
        <v>4751.1012499694098</v>
      </c>
      <c r="AJ78" s="261">
        <v>4763.1594212280097</v>
      </c>
      <c r="AK78" s="261">
        <v>4995.6546138043304</v>
      </c>
      <c r="AL78" s="261">
        <v>5249.1529257857001</v>
      </c>
      <c r="AM78" s="261">
        <v>5393.8163414682303</v>
      </c>
      <c r="AN78" s="261">
        <v>5609.79748776831</v>
      </c>
      <c r="AO78" s="261">
        <v>5962.2105838351699</v>
      </c>
      <c r="AP78" s="261">
        <v>6275.0208117707798</v>
      </c>
      <c r="AQ78" s="261">
        <v>6547.3750692966596</v>
      </c>
      <c r="AR78" s="261">
        <v>6763.2343045817097</v>
      </c>
      <c r="AS78" s="261">
        <v>7170.5330394790599</v>
      </c>
      <c r="AT78" s="261">
        <v>7427.9623385054501</v>
      </c>
      <c r="AU78" s="261">
        <v>7795.63469336243</v>
      </c>
      <c r="AV78" s="261">
        <v>8175.8994174095496</v>
      </c>
      <c r="AW78" s="261">
        <v>8502.4531122960798</v>
      </c>
      <c r="AX78" s="261">
        <v>8689.8174465613993</v>
      </c>
      <c r="AY78" s="261">
        <v>8884.9846186739705</v>
      </c>
      <c r="AZ78" s="261">
        <v>8872.8891183816595</v>
      </c>
      <c r="BA78" s="261">
        <v>9001.7533714864694</v>
      </c>
      <c r="BB78" s="261">
        <v>8999.5055682411003</v>
      </c>
      <c r="BC78" s="261">
        <v>8879.0978462210696</v>
      </c>
      <c r="BD78" s="261">
        <v>9010.5247956175499</v>
      </c>
      <c r="BE78" s="261">
        <v>8320.5560482820692</v>
      </c>
      <c r="BF78" s="262">
        <v>-7.6573647260929301E-2</v>
      </c>
      <c r="BG78" s="262">
        <v>1.95018995582068E-2</v>
      </c>
      <c r="BH78" s="262">
        <v>9.4041642736041903E-2</v>
      </c>
    </row>
    <row r="79" spans="1:60">
      <c r="B79" s="258"/>
      <c r="C79" s="258"/>
      <c r="D79" s="258"/>
      <c r="E79" s="258"/>
      <c r="F79" s="258"/>
      <c r="G79" s="258"/>
      <c r="H79" s="258"/>
      <c r="I79" s="258"/>
      <c r="J79" s="258"/>
      <c r="K79" s="258"/>
      <c r="L79" s="258"/>
      <c r="M79" s="258"/>
      <c r="N79" s="258"/>
      <c r="O79" s="258"/>
      <c r="P79" s="258"/>
      <c r="Q79" s="258"/>
      <c r="R79" s="258"/>
      <c r="S79" s="258"/>
      <c r="T79" s="258"/>
      <c r="U79" s="258"/>
      <c r="V79" s="258"/>
      <c r="W79" s="258"/>
      <c r="X79" s="258"/>
      <c r="Y79" s="258"/>
      <c r="Z79" s="258"/>
      <c r="AA79" s="258"/>
      <c r="AB79" s="258"/>
      <c r="AC79" s="258"/>
      <c r="AD79" s="258"/>
      <c r="AE79" s="258"/>
      <c r="AF79" s="258"/>
      <c r="AG79" s="258"/>
      <c r="AH79" s="258"/>
      <c r="AI79" s="258"/>
      <c r="AJ79" s="258"/>
      <c r="AK79" s="258"/>
      <c r="AL79" s="258"/>
      <c r="AM79" s="258"/>
      <c r="AN79" s="258"/>
      <c r="AO79" s="258"/>
      <c r="AP79" s="258"/>
      <c r="AQ79" s="258"/>
      <c r="AR79" s="258"/>
      <c r="AS79" s="258"/>
      <c r="AT79" s="258"/>
      <c r="AU79" s="258"/>
      <c r="AV79" s="258"/>
      <c r="AW79" s="258"/>
      <c r="AX79" s="258"/>
      <c r="AY79" s="258"/>
      <c r="AZ79" s="258"/>
      <c r="BA79" s="258"/>
      <c r="BB79" s="258"/>
      <c r="BC79" s="258"/>
      <c r="BD79" s="258"/>
      <c r="BE79" s="259"/>
      <c r="BF79" s="260"/>
      <c r="BG79" s="260"/>
      <c r="BH79" s="260"/>
    </row>
    <row r="80" spans="1:60">
      <c r="A80" s="200" t="s">
        <v>324</v>
      </c>
      <c r="B80" s="258">
        <v>26.716191780821902</v>
      </c>
      <c r="C80" s="258">
        <v>35.353232876712298</v>
      </c>
      <c r="D80" s="258">
        <v>33.285972602739697</v>
      </c>
      <c r="E80" s="258">
        <v>35.374426229508202</v>
      </c>
      <c r="F80" s="258">
        <v>37.714328767123298</v>
      </c>
      <c r="G80" s="258">
        <v>43.0099178082192</v>
      </c>
      <c r="H80" s="258">
        <v>48.878493150684903</v>
      </c>
      <c r="I80" s="258">
        <v>53.543497267759598</v>
      </c>
      <c r="J80" s="258">
        <v>58.849260273972597</v>
      </c>
      <c r="K80" s="258">
        <v>65.641863013698597</v>
      </c>
      <c r="L80" s="258">
        <v>72.880904109588997</v>
      </c>
      <c r="M80" s="258">
        <v>84.680163934426204</v>
      </c>
      <c r="N80" s="258">
        <v>95.217287671232896</v>
      </c>
      <c r="O80" s="258">
        <v>99.387068493150693</v>
      </c>
      <c r="P80" s="258">
        <v>118.640876712329</v>
      </c>
      <c r="Q80" s="258">
        <v>120.23325136612</v>
      </c>
      <c r="R80" s="258">
        <v>130.103589041096</v>
      </c>
      <c r="S80" s="258">
        <v>137.66200000000001</v>
      </c>
      <c r="T80" s="258">
        <v>155.14923287671201</v>
      </c>
      <c r="U80" s="258">
        <v>171.789672131148</v>
      </c>
      <c r="V80" s="258">
        <v>176.327260273973</v>
      </c>
      <c r="W80" s="258">
        <v>179.94504109588999</v>
      </c>
      <c r="X80" s="258">
        <v>182.64268493150701</v>
      </c>
      <c r="Y80" s="258">
        <v>181.75836065573799</v>
      </c>
      <c r="Z80" s="258">
        <v>191.969178082192</v>
      </c>
      <c r="AA80" s="258">
        <v>212.24701369863001</v>
      </c>
      <c r="AB80" s="258">
        <v>207.48350684931501</v>
      </c>
      <c r="AC80" s="258">
        <v>209.64338797814199</v>
      </c>
      <c r="AD80" s="258">
        <v>208.374739726027</v>
      </c>
      <c r="AE80" s="258">
        <v>202.17265753424701</v>
      </c>
      <c r="AF80" s="258">
        <v>196.47106849315099</v>
      </c>
      <c r="AG80" s="258">
        <v>185.47322404371599</v>
      </c>
      <c r="AH80" s="258">
        <v>185.62832876712301</v>
      </c>
      <c r="AI80" s="258">
        <v>192.275260273973</v>
      </c>
      <c r="AJ80" s="258">
        <v>185.524520547945</v>
      </c>
      <c r="AK80" s="258">
        <v>190.39505464480899</v>
      </c>
      <c r="AL80" s="258">
        <v>197.55358904109599</v>
      </c>
      <c r="AM80" s="258">
        <v>220.02227397260299</v>
      </c>
      <c r="AN80" s="258">
        <v>228.93780821917801</v>
      </c>
      <c r="AO80" s="258">
        <v>238.26513661202199</v>
      </c>
      <c r="AP80" s="258">
        <v>249.25236509589001</v>
      </c>
      <c r="AQ80" s="258">
        <v>257.552726027397</v>
      </c>
      <c r="AR80" s="258">
        <v>285.98077167191798</v>
      </c>
      <c r="AS80" s="258">
        <v>308.66162983606603</v>
      </c>
      <c r="AT80" s="258">
        <v>326.52504109589</v>
      </c>
      <c r="AU80" s="258">
        <v>329.383561643836</v>
      </c>
      <c r="AV80" s="258">
        <v>349.471780821918</v>
      </c>
      <c r="AW80" s="258">
        <v>369.84073770491801</v>
      </c>
      <c r="AX80" s="258">
        <v>387.40578082191797</v>
      </c>
      <c r="AY80" s="258">
        <v>400.60594520547897</v>
      </c>
      <c r="AZ80" s="258">
        <v>424.97613698630101</v>
      </c>
      <c r="BA80" s="258">
        <v>412.41368852458999</v>
      </c>
      <c r="BB80" s="258">
        <v>407.74049315068498</v>
      </c>
      <c r="BC80" s="258">
        <v>415.83780821917799</v>
      </c>
      <c r="BD80" s="258">
        <v>430.239789041096</v>
      </c>
      <c r="BE80" s="259">
        <v>366.286598360656</v>
      </c>
      <c r="BF80" s="260">
        <v>-0.14864545843836699</v>
      </c>
      <c r="BG80" s="260">
        <v>2.7967555859536E-2</v>
      </c>
      <c r="BH80" s="260">
        <v>4.1398907984214403E-3</v>
      </c>
    </row>
    <row r="81" spans="1:60">
      <c r="A81" s="200" t="s">
        <v>325</v>
      </c>
      <c r="B81" s="258">
        <v>130.737726027397</v>
      </c>
      <c r="C81" s="258">
        <v>139.933424657534</v>
      </c>
      <c r="D81" s="258">
        <v>115.715260273973</v>
      </c>
      <c r="E81" s="258">
        <v>120.500655737705</v>
      </c>
      <c r="F81" s="258">
        <v>91.507780821917805</v>
      </c>
      <c r="G81" s="258">
        <v>117.09364383561601</v>
      </c>
      <c r="H81" s="258">
        <v>122.02704109589</v>
      </c>
      <c r="I81" s="258">
        <v>139.70581967213101</v>
      </c>
      <c r="J81" s="258">
        <v>131.56876712328801</v>
      </c>
      <c r="K81" s="258">
        <v>145.39906849315099</v>
      </c>
      <c r="L81" s="258">
        <v>159.37021917808201</v>
      </c>
      <c r="M81" s="258">
        <v>187.53939890710399</v>
      </c>
      <c r="N81" s="258">
        <v>201.483589041096</v>
      </c>
      <c r="O81" s="258">
        <v>208.77213698630101</v>
      </c>
      <c r="P81" s="258">
        <v>229.01060273972601</v>
      </c>
      <c r="Q81" s="258">
        <v>255.83631147541001</v>
      </c>
      <c r="R81" s="258">
        <v>296.01156164383599</v>
      </c>
      <c r="S81" s="258">
        <v>336.030493150685</v>
      </c>
      <c r="T81" s="258">
        <v>368.61161643835601</v>
      </c>
      <c r="U81" s="258">
        <v>398.20535519125701</v>
      </c>
      <c r="V81" s="258">
        <v>406.15095890410998</v>
      </c>
      <c r="W81" s="258">
        <v>408.26008219178101</v>
      </c>
      <c r="X81" s="258">
        <v>431.00846575342501</v>
      </c>
      <c r="Y81" s="258">
        <v>428.69057377049199</v>
      </c>
      <c r="Z81" s="258">
        <v>446.31786301369903</v>
      </c>
      <c r="AA81" s="258">
        <v>457.233753424658</v>
      </c>
      <c r="AB81" s="258">
        <v>449.399808219178</v>
      </c>
      <c r="AC81" s="258">
        <v>432.18620218579201</v>
      </c>
      <c r="AD81" s="258">
        <v>408.70342465753401</v>
      </c>
      <c r="AE81" s="258">
        <v>426.71857534246601</v>
      </c>
      <c r="AF81" s="258">
        <v>462.59378082191802</v>
      </c>
      <c r="AG81" s="258">
        <v>488.45144808743203</v>
      </c>
      <c r="AH81" s="258">
        <v>517.85136986301404</v>
      </c>
      <c r="AI81" s="258">
        <v>545.459835616438</v>
      </c>
      <c r="AJ81" s="258">
        <v>561.63276712328798</v>
      </c>
      <c r="AK81" s="258">
        <v>552.63459016393404</v>
      </c>
      <c r="AL81" s="258">
        <v>529.569671232877</v>
      </c>
      <c r="AM81" s="258">
        <v>525.90013698630105</v>
      </c>
      <c r="AN81" s="258">
        <v>544.67383561643805</v>
      </c>
      <c r="AO81" s="258">
        <v>526.77322404371603</v>
      </c>
      <c r="AP81" s="258">
        <v>608.22426575100997</v>
      </c>
      <c r="AQ81" s="258">
        <v>586.58736947944999</v>
      </c>
      <c r="AR81" s="258">
        <v>628.55034916663101</v>
      </c>
      <c r="AS81" s="258">
        <v>660.07565901911903</v>
      </c>
      <c r="AT81" s="258">
        <v>710.11397903668501</v>
      </c>
      <c r="AU81" s="258">
        <v>748.94395761595797</v>
      </c>
      <c r="AV81" s="258">
        <v>707.47772694389596</v>
      </c>
      <c r="AW81" s="258">
        <v>732.54087868142199</v>
      </c>
      <c r="AX81" s="258">
        <v>743.39963367433904</v>
      </c>
      <c r="AY81" s="258">
        <v>795.09216479731106</v>
      </c>
      <c r="AZ81" s="258">
        <v>819.81397321701797</v>
      </c>
      <c r="BA81" s="258">
        <v>839.83415361806499</v>
      </c>
      <c r="BB81" s="258">
        <v>786.41331219271103</v>
      </c>
      <c r="BC81" s="258">
        <v>731.37345170165804</v>
      </c>
      <c r="BD81" s="258">
        <v>733.73912447474095</v>
      </c>
      <c r="BE81" s="259">
        <v>658.72744903579098</v>
      </c>
      <c r="BF81" s="260">
        <v>-0.102232078046333</v>
      </c>
      <c r="BG81" s="260">
        <v>3.27816729504926E-3</v>
      </c>
      <c r="BH81" s="260">
        <v>7.4451528315151901E-3</v>
      </c>
    </row>
    <row r="82" spans="1:60">
      <c r="A82" s="200" t="s">
        <v>326</v>
      </c>
      <c r="B82" s="258">
        <v>20.741497425077799</v>
      </c>
      <c r="C82" s="258">
        <v>28.1760749629873</v>
      </c>
      <c r="D82" s="258">
        <v>30.9596184516794</v>
      </c>
      <c r="E82" s="258">
        <v>33.886219497291698</v>
      </c>
      <c r="F82" s="258">
        <v>36.784923868864603</v>
      </c>
      <c r="G82" s="258">
        <v>38.503946226443198</v>
      </c>
      <c r="H82" s="258">
        <v>40.638054794520599</v>
      </c>
      <c r="I82" s="258">
        <v>43.342459016393398</v>
      </c>
      <c r="J82" s="258">
        <v>51.481972602739702</v>
      </c>
      <c r="K82" s="258">
        <v>54.989342465753403</v>
      </c>
      <c r="L82" s="258">
        <v>57.298520547945202</v>
      </c>
      <c r="M82" s="258">
        <v>62.244344262295101</v>
      </c>
      <c r="N82" s="258">
        <v>70.350054794520602</v>
      </c>
      <c r="O82" s="258">
        <v>75.376000000000005</v>
      </c>
      <c r="P82" s="258">
        <v>85.364328767123297</v>
      </c>
      <c r="Q82" s="258">
        <v>85.823333333333295</v>
      </c>
      <c r="R82" s="258">
        <v>84.655808219178098</v>
      </c>
      <c r="S82" s="258">
        <v>89.090054794520498</v>
      </c>
      <c r="T82" s="258">
        <v>90.163972602739705</v>
      </c>
      <c r="U82" s="258">
        <v>93.240027322404401</v>
      </c>
      <c r="V82" s="258">
        <v>93.570109589041095</v>
      </c>
      <c r="W82" s="258">
        <v>92.724575342465798</v>
      </c>
      <c r="X82" s="258">
        <v>93.46</v>
      </c>
      <c r="Y82" s="258">
        <v>99.665000000000006</v>
      </c>
      <c r="Z82" s="258">
        <v>109.01139726027399</v>
      </c>
      <c r="AA82" s="258">
        <v>112.574739726027</v>
      </c>
      <c r="AB82" s="258">
        <v>114.20402739726001</v>
      </c>
      <c r="AC82" s="258">
        <v>133.88546448087399</v>
      </c>
      <c r="AD82" s="258">
        <v>137.49298630137</v>
      </c>
      <c r="AE82" s="258">
        <v>149.358301369863</v>
      </c>
      <c r="AF82" s="258">
        <v>143.07243835616401</v>
      </c>
      <c r="AG82" s="258">
        <v>136.183142076503</v>
      </c>
      <c r="AH82" s="258">
        <v>144.935780821918</v>
      </c>
      <c r="AI82" s="258">
        <v>144.50378082191801</v>
      </c>
      <c r="AJ82" s="258">
        <v>158.66057534246599</v>
      </c>
      <c r="AK82" s="258">
        <v>149.70431693989099</v>
      </c>
      <c r="AL82" s="258">
        <v>151.640849315069</v>
      </c>
      <c r="AM82" s="258">
        <v>157.45835616438401</v>
      </c>
      <c r="AN82" s="258">
        <v>158.453580821918</v>
      </c>
      <c r="AO82" s="258">
        <v>181.712969808743</v>
      </c>
      <c r="AP82" s="258">
        <v>196.881652876712</v>
      </c>
      <c r="AQ82" s="258">
        <v>201.112829726027</v>
      </c>
      <c r="AR82" s="258">
        <v>211.19015616438401</v>
      </c>
      <c r="AS82" s="258">
        <v>231.07968579235001</v>
      </c>
      <c r="AT82" s="258">
        <v>234.49744065753401</v>
      </c>
      <c r="AU82" s="258">
        <v>258.09280484931497</v>
      </c>
      <c r="AV82" s="258">
        <v>274.59587068493198</v>
      </c>
      <c r="AW82" s="258">
        <v>276.82837732240398</v>
      </c>
      <c r="AX82" s="258">
        <v>281.79325830136997</v>
      </c>
      <c r="AY82" s="258">
        <v>271.85013731506899</v>
      </c>
      <c r="AZ82" s="258">
        <v>267.793748652332</v>
      </c>
      <c r="BA82" s="258">
        <v>274.65292349726798</v>
      </c>
      <c r="BB82" s="258">
        <v>290.340767123288</v>
      </c>
      <c r="BC82" s="258">
        <v>286.13008596861698</v>
      </c>
      <c r="BD82" s="258">
        <v>292.04735362225</v>
      </c>
      <c r="BE82" s="259">
        <v>261.359159041976</v>
      </c>
      <c r="BF82" s="260">
        <v>-0.10507951604303201</v>
      </c>
      <c r="BG82" s="260">
        <v>2.2189738364852201E-2</v>
      </c>
      <c r="BH82" s="260">
        <v>2.9539666000438199E-3</v>
      </c>
    </row>
    <row r="83" spans="1:60">
      <c r="A83" s="200" t="s">
        <v>327</v>
      </c>
      <c r="B83" s="258">
        <v>117.72893150684899</v>
      </c>
      <c r="C83" s="258">
        <v>127.854246575342</v>
      </c>
      <c r="D83" s="258">
        <v>138.497095890411</v>
      </c>
      <c r="E83" s="258">
        <v>150.06486338797799</v>
      </c>
      <c r="F83" s="258">
        <v>165.282876712329</v>
      </c>
      <c r="G83" s="258">
        <v>179.12849315068499</v>
      </c>
      <c r="H83" s="258">
        <v>195.37273972602699</v>
      </c>
      <c r="I83" s="258">
        <v>211.965355191257</v>
      </c>
      <c r="J83" s="258">
        <v>234.17632876712301</v>
      </c>
      <c r="K83" s="258">
        <v>228.39079452054801</v>
      </c>
      <c r="L83" s="258">
        <v>243.470246575342</v>
      </c>
      <c r="M83" s="258">
        <v>245.70887978142099</v>
      </c>
      <c r="N83" s="258">
        <v>243.836630136986</v>
      </c>
      <c r="O83" s="258">
        <v>256.02553424657498</v>
      </c>
      <c r="P83" s="258">
        <v>242.36213698630101</v>
      </c>
      <c r="Q83" s="258">
        <v>248.47207650273199</v>
      </c>
      <c r="R83" s="258">
        <v>270.28317808219202</v>
      </c>
      <c r="S83" s="258">
        <v>274.63109589041102</v>
      </c>
      <c r="T83" s="258">
        <v>278.044383561644</v>
      </c>
      <c r="U83" s="258">
        <v>301.82352459016403</v>
      </c>
      <c r="V83" s="258">
        <v>295.50463013698601</v>
      </c>
      <c r="W83" s="258">
        <v>285.44830136986297</v>
      </c>
      <c r="X83" s="258">
        <v>302.64967123287698</v>
      </c>
      <c r="Y83" s="258">
        <v>332.18625851161602</v>
      </c>
      <c r="Z83" s="258">
        <v>344.90593436309001</v>
      </c>
      <c r="AA83" s="258">
        <v>348.75337034407499</v>
      </c>
      <c r="AB83" s="258">
        <v>352.08386737563899</v>
      </c>
      <c r="AC83" s="258">
        <v>362.07822322280498</v>
      </c>
      <c r="AD83" s="258">
        <v>376.22509991727202</v>
      </c>
      <c r="AE83" s="258">
        <v>392.41345403939903</v>
      </c>
      <c r="AF83" s="258">
        <v>417.63621167785902</v>
      </c>
      <c r="AG83" s="258">
        <v>428.047250403215</v>
      </c>
      <c r="AH83" s="258">
        <v>436.56530493962498</v>
      </c>
      <c r="AI83" s="258">
        <v>443.45719760805503</v>
      </c>
      <c r="AJ83" s="258">
        <v>449.507534420029</v>
      </c>
      <c r="AK83" s="258">
        <v>455.50476694805099</v>
      </c>
      <c r="AL83" s="258">
        <v>466.596315124238</v>
      </c>
      <c r="AM83" s="258">
        <v>478.311674114433</v>
      </c>
      <c r="AN83" s="258">
        <v>495.32322092080199</v>
      </c>
      <c r="AO83" s="258">
        <v>512.62616487723403</v>
      </c>
      <c r="AP83" s="258">
        <v>516.77305660174204</v>
      </c>
      <c r="AQ83" s="258">
        <v>527.33192660127997</v>
      </c>
      <c r="AR83" s="258">
        <v>538.78856790753196</v>
      </c>
      <c r="AS83" s="258">
        <v>510.07611246241902</v>
      </c>
      <c r="AT83" s="258">
        <v>502.04034169617597</v>
      </c>
      <c r="AU83" s="258">
        <v>525.08079321599996</v>
      </c>
      <c r="AV83" s="258">
        <v>531.58981530804795</v>
      </c>
      <c r="AW83" s="258">
        <v>541.833088439383</v>
      </c>
      <c r="AX83" s="258">
        <v>552.13803880913895</v>
      </c>
      <c r="AY83" s="258">
        <v>544.22791935249199</v>
      </c>
      <c r="AZ83" s="258">
        <v>600.664939073906</v>
      </c>
      <c r="BA83" s="258">
        <v>575.82497243481896</v>
      </c>
      <c r="BB83" s="258">
        <v>575.71798140437295</v>
      </c>
      <c r="BC83" s="258">
        <v>573.86660748544602</v>
      </c>
      <c r="BD83" s="258">
        <v>566.5019234916</v>
      </c>
      <c r="BE83" s="259">
        <v>489.98432257643299</v>
      </c>
      <c r="BF83" s="260">
        <v>-0.13507032852343201</v>
      </c>
      <c r="BG83" s="260">
        <v>1.2153257629849101E-2</v>
      </c>
      <c r="BH83" s="260">
        <v>5.5379628888514304E-3</v>
      </c>
    </row>
    <row r="84" spans="1:60">
      <c r="A84" s="200" t="s">
        <v>328</v>
      </c>
      <c r="B84" s="258">
        <v>109.607079268874</v>
      </c>
      <c r="C84" s="258">
        <v>115.471857257745</v>
      </c>
      <c r="D84" s="258">
        <v>121.488144623395</v>
      </c>
      <c r="E84" s="258">
        <v>126.124515265635</v>
      </c>
      <c r="F84" s="258">
        <v>134.03308435680799</v>
      </c>
      <c r="G84" s="258">
        <v>140.02683718572499</v>
      </c>
      <c r="H84" s="258">
        <v>166.64938459298401</v>
      </c>
      <c r="I84" s="258">
        <v>173.02644748229201</v>
      </c>
      <c r="J84" s="258">
        <v>181.97632246798599</v>
      </c>
      <c r="K84" s="258">
        <v>181.64806341988199</v>
      </c>
      <c r="L84" s="258">
        <v>175.363685068986</v>
      </c>
      <c r="M84" s="258">
        <v>174.63782100388201</v>
      </c>
      <c r="N84" s="258">
        <v>178.91314480755801</v>
      </c>
      <c r="O84" s="258">
        <v>176.53214613526001</v>
      </c>
      <c r="P84" s="258">
        <v>179.63188206810699</v>
      </c>
      <c r="Q84" s="258">
        <v>186.04406668637</v>
      </c>
      <c r="R84" s="258">
        <v>181.71121598524201</v>
      </c>
      <c r="S84" s="258">
        <v>175.336346064651</v>
      </c>
      <c r="T84" s="258">
        <v>174.33465541344799</v>
      </c>
      <c r="U84" s="258">
        <v>177.14194852925399</v>
      </c>
      <c r="V84" s="258">
        <v>182.17021241894901</v>
      </c>
      <c r="W84" s="258">
        <v>193.52989944795999</v>
      </c>
      <c r="X84" s="258">
        <v>196.606852796639</v>
      </c>
      <c r="Y84" s="258">
        <v>213.50376416438601</v>
      </c>
      <c r="Z84" s="258">
        <v>222.23000835516399</v>
      </c>
      <c r="AA84" s="258">
        <v>226.757506254655</v>
      </c>
      <c r="AB84" s="258">
        <v>220.38305699243301</v>
      </c>
      <c r="AC84" s="258">
        <v>220.89109840022601</v>
      </c>
      <c r="AD84" s="258">
        <v>227.46469378903601</v>
      </c>
      <c r="AE84" s="258">
        <v>239.41299833026901</v>
      </c>
      <c r="AF84" s="258">
        <v>248.83910006798601</v>
      </c>
      <c r="AG84" s="258">
        <v>256.24275194343301</v>
      </c>
      <c r="AH84" s="258">
        <v>260.87242907295803</v>
      </c>
      <c r="AI84" s="258">
        <v>265.39230317101999</v>
      </c>
      <c r="AJ84" s="258">
        <v>279.70384960727603</v>
      </c>
      <c r="AK84" s="258">
        <v>281.03468541694701</v>
      </c>
      <c r="AL84" s="258">
        <v>297.61713871386399</v>
      </c>
      <c r="AM84" s="258">
        <v>302.11496283695698</v>
      </c>
      <c r="AN84" s="258">
        <v>303.91153769643199</v>
      </c>
      <c r="AO84" s="258">
        <v>330.22003555301001</v>
      </c>
      <c r="AP84" s="258">
        <v>345.87215914924502</v>
      </c>
      <c r="AQ84" s="258">
        <v>366.84352241697297</v>
      </c>
      <c r="AR84" s="258">
        <v>381.11257501133002</v>
      </c>
      <c r="AS84" s="258">
        <v>389.916615758913</v>
      </c>
      <c r="AT84" s="258">
        <v>409.51904515036102</v>
      </c>
      <c r="AU84" s="258">
        <v>425.78458497245703</v>
      </c>
      <c r="AV84" s="258">
        <v>449.26296152835698</v>
      </c>
      <c r="AW84" s="258">
        <v>456.49676099399397</v>
      </c>
      <c r="AX84" s="258">
        <v>490.42914896514901</v>
      </c>
      <c r="AY84" s="258">
        <v>507.57691467306</v>
      </c>
      <c r="AZ84" s="258">
        <v>559.63992635226805</v>
      </c>
      <c r="BA84" s="258">
        <v>564.73280812592895</v>
      </c>
      <c r="BB84" s="258">
        <v>596.83008319176395</v>
      </c>
      <c r="BC84" s="258">
        <v>619.17067625040897</v>
      </c>
      <c r="BD84" s="258">
        <v>647.009866302197</v>
      </c>
      <c r="BE84" s="259">
        <v>535.294500634011</v>
      </c>
      <c r="BF84" s="260">
        <v>-0.17266408363548399</v>
      </c>
      <c r="BG84" s="260">
        <v>4.6799917976799499E-2</v>
      </c>
      <c r="BH84" s="260">
        <v>6.0500733238357503E-3</v>
      </c>
    </row>
    <row r="85" spans="1:60">
      <c r="A85" s="200" t="s">
        <v>329</v>
      </c>
      <c r="B85" s="258">
        <v>39.982728823966603</v>
      </c>
      <c r="C85" s="258">
        <v>40.765878015348697</v>
      </c>
      <c r="D85" s="258">
        <v>41.731415207188398</v>
      </c>
      <c r="E85" s="258">
        <v>42.748797919373096</v>
      </c>
      <c r="F85" s="258">
        <v>44.282278994044702</v>
      </c>
      <c r="G85" s="258">
        <v>44.951470338955403</v>
      </c>
      <c r="H85" s="258">
        <v>52.7987614336825</v>
      </c>
      <c r="I85" s="258">
        <v>55.529442821255401</v>
      </c>
      <c r="J85" s="258">
        <v>57.475646402833803</v>
      </c>
      <c r="K85" s="258">
        <v>59.754734787139597</v>
      </c>
      <c r="L85" s="258">
        <v>57.865480034429503</v>
      </c>
      <c r="M85" s="258">
        <v>59.849070135425201</v>
      </c>
      <c r="N85" s="258">
        <v>63.795832125963997</v>
      </c>
      <c r="O85" s="258">
        <v>74.9176739905147</v>
      </c>
      <c r="P85" s="258">
        <v>76.296004794411502</v>
      </c>
      <c r="Q85" s="258">
        <v>75.948370816428806</v>
      </c>
      <c r="R85" s="258">
        <v>80.077000313598703</v>
      </c>
      <c r="S85" s="258">
        <v>74.901286623481795</v>
      </c>
      <c r="T85" s="258">
        <v>84.800927354962397</v>
      </c>
      <c r="U85" s="258">
        <v>78.037450234548501</v>
      </c>
      <c r="V85" s="258">
        <v>87.518150489654403</v>
      </c>
      <c r="W85" s="258">
        <v>84.447700529101894</v>
      </c>
      <c r="X85" s="258">
        <v>86.544845511887004</v>
      </c>
      <c r="Y85" s="258">
        <v>90.9615077535029</v>
      </c>
      <c r="Z85" s="258">
        <v>93.042954254343996</v>
      </c>
      <c r="AA85" s="258">
        <v>85.110284214825398</v>
      </c>
      <c r="AB85" s="258">
        <v>81.2207892962427</v>
      </c>
      <c r="AC85" s="258">
        <v>80.371309212723602</v>
      </c>
      <c r="AD85" s="258">
        <v>83.517677876111094</v>
      </c>
      <c r="AE85" s="258">
        <v>82.9069733841811</v>
      </c>
      <c r="AF85" s="258">
        <v>80.453526123907096</v>
      </c>
      <c r="AG85" s="258">
        <v>80.588890516451499</v>
      </c>
      <c r="AH85" s="258">
        <v>83.580961662175795</v>
      </c>
      <c r="AI85" s="258">
        <v>78.968526311567999</v>
      </c>
      <c r="AJ85" s="258">
        <v>83.3258616402684</v>
      </c>
      <c r="AK85" s="258">
        <v>90.922290032437104</v>
      </c>
      <c r="AL85" s="258">
        <v>96.800373357085206</v>
      </c>
      <c r="AM85" s="258">
        <v>100.058970240043</v>
      </c>
      <c r="AN85" s="258">
        <v>108.89820952797599</v>
      </c>
      <c r="AO85" s="258">
        <v>115.456267814966</v>
      </c>
      <c r="AP85" s="258">
        <v>107.882707372913</v>
      </c>
      <c r="AQ85" s="258">
        <v>124.589869065961</v>
      </c>
      <c r="AR85" s="258">
        <v>140.908623453101</v>
      </c>
      <c r="AS85" s="258">
        <v>160.93113058284999</v>
      </c>
      <c r="AT85" s="258">
        <v>180.55762658381701</v>
      </c>
      <c r="AU85" s="258">
        <v>197.14731311645701</v>
      </c>
      <c r="AV85" s="258">
        <v>209.94512342916201</v>
      </c>
      <c r="AW85" s="258">
        <v>221.44028011823701</v>
      </c>
      <c r="AX85" s="258">
        <v>248.60092492032601</v>
      </c>
      <c r="AY85" s="258">
        <v>266.800421384608</v>
      </c>
      <c r="AZ85" s="258">
        <v>262.74476111738602</v>
      </c>
      <c r="BA85" s="258">
        <v>252.75620777057401</v>
      </c>
      <c r="BB85" s="258">
        <v>239.25663819277099</v>
      </c>
      <c r="BC85" s="258">
        <v>240.80665442988999</v>
      </c>
      <c r="BD85" s="258">
        <v>232.095645400699</v>
      </c>
      <c r="BE85" s="259">
        <v>202.47963763091701</v>
      </c>
      <c r="BF85" s="260">
        <v>-0.12760259986201999</v>
      </c>
      <c r="BG85" s="260">
        <v>2.5427866651094502E-2</v>
      </c>
      <c r="BH85" s="260">
        <v>2.2884910134511201E-3</v>
      </c>
    </row>
    <row r="86" spans="1:60">
      <c r="A86" s="200" t="s">
        <v>330</v>
      </c>
      <c r="B86" s="258">
        <v>74.447749736463194</v>
      </c>
      <c r="C86" s="258">
        <v>80.2299991561094</v>
      </c>
      <c r="D86" s="258">
        <v>81.612306635912702</v>
      </c>
      <c r="E86" s="258">
        <v>81.389313496243901</v>
      </c>
      <c r="F86" s="258">
        <v>89.915851135601201</v>
      </c>
      <c r="G86" s="258">
        <v>98.774216335150001</v>
      </c>
      <c r="H86" s="258">
        <v>129.48093585789499</v>
      </c>
      <c r="I86" s="258">
        <v>138.277865339193</v>
      </c>
      <c r="J86" s="258">
        <v>152.98750834698899</v>
      </c>
      <c r="K86" s="258">
        <v>158.60092443131401</v>
      </c>
      <c r="L86" s="258">
        <v>173.12715183654299</v>
      </c>
      <c r="M86" s="258">
        <v>212.76239558461401</v>
      </c>
      <c r="N86" s="258">
        <v>231.33735131757001</v>
      </c>
      <c r="O86" s="258">
        <v>250.03469459556101</v>
      </c>
      <c r="P86" s="258">
        <v>283.12116055554799</v>
      </c>
      <c r="Q86" s="258">
        <v>299.81318852371101</v>
      </c>
      <c r="R86" s="258">
        <v>305.59014375860397</v>
      </c>
      <c r="S86" s="258">
        <v>324.28502131937898</v>
      </c>
      <c r="T86" s="258">
        <v>304.00978027509098</v>
      </c>
      <c r="U86" s="258">
        <v>276.210535744987</v>
      </c>
      <c r="V86" s="258">
        <v>290.178628295321</v>
      </c>
      <c r="W86" s="258">
        <v>268.559910364394</v>
      </c>
      <c r="X86" s="258">
        <v>287.32367099698502</v>
      </c>
      <c r="Y86" s="258">
        <v>298.08751509802897</v>
      </c>
      <c r="Z86" s="258">
        <v>306.93065647138002</v>
      </c>
      <c r="AA86" s="258">
        <v>298.24716992013202</v>
      </c>
      <c r="AB86" s="258">
        <v>318.79489436000398</v>
      </c>
      <c r="AC86" s="258">
        <v>346.89762608320399</v>
      </c>
      <c r="AD86" s="258">
        <v>344.74546584227102</v>
      </c>
      <c r="AE86" s="258">
        <v>346.37485540329698</v>
      </c>
      <c r="AF86" s="258">
        <v>350.32491582522601</v>
      </c>
      <c r="AG86" s="258">
        <v>368.99254095651997</v>
      </c>
      <c r="AH86" s="258">
        <v>368.53531106182299</v>
      </c>
      <c r="AI86" s="258">
        <v>373.85024423965001</v>
      </c>
      <c r="AJ86" s="258">
        <v>396.24327282161198</v>
      </c>
      <c r="AK86" s="258">
        <v>390.599538778257</v>
      </c>
      <c r="AL86" s="258">
        <v>407.021373223014</v>
      </c>
      <c r="AM86" s="258">
        <v>427.51161849291799</v>
      </c>
      <c r="AN86" s="258">
        <v>424.21444160553398</v>
      </c>
      <c r="AO86" s="258">
        <v>444.47273075343298</v>
      </c>
      <c r="AP86" s="258">
        <v>464.79294700816001</v>
      </c>
      <c r="AQ86" s="258">
        <v>432.80836180132798</v>
      </c>
      <c r="AR86" s="258">
        <v>446.492150519235</v>
      </c>
      <c r="AS86" s="258">
        <v>507.99987028109899</v>
      </c>
      <c r="AT86" s="258">
        <v>511.79050466380698</v>
      </c>
      <c r="AU86" s="258">
        <v>544.01437756276505</v>
      </c>
      <c r="AV86" s="258">
        <v>548.53810350016295</v>
      </c>
      <c r="AW86" s="258">
        <v>572.98665889413405</v>
      </c>
      <c r="AX86" s="258">
        <v>586.10908354585899</v>
      </c>
      <c r="AY86" s="258">
        <v>549.41232580385997</v>
      </c>
      <c r="AZ86" s="258">
        <v>565.53336871358601</v>
      </c>
      <c r="BA86" s="258">
        <v>633.83306840331102</v>
      </c>
      <c r="BB86" s="258">
        <v>696.81200381710403</v>
      </c>
      <c r="BC86" s="258">
        <v>808.008446439007</v>
      </c>
      <c r="BD86" s="258">
        <v>816.35737651772195</v>
      </c>
      <c r="BE86" s="259">
        <v>726.43293704020698</v>
      </c>
      <c r="BF86" s="260">
        <v>-0.110153276082467</v>
      </c>
      <c r="BG86" s="260">
        <v>4.7801002730208299E-2</v>
      </c>
      <c r="BH86" s="260">
        <v>8.2103823759391206E-3</v>
      </c>
    </row>
    <row r="87" spans="1:60">
      <c r="A87" s="200" t="s">
        <v>331</v>
      </c>
      <c r="B87" s="258">
        <v>28.0828540817202</v>
      </c>
      <c r="C87" s="258">
        <v>31.1705603101774</v>
      </c>
      <c r="D87" s="258">
        <v>33.348369085310701</v>
      </c>
      <c r="E87" s="258">
        <v>37.9982901759548</v>
      </c>
      <c r="F87" s="258">
        <v>42.482998584870302</v>
      </c>
      <c r="G87" s="258">
        <v>46.077683365257897</v>
      </c>
      <c r="H87" s="258">
        <v>43.173239852987102</v>
      </c>
      <c r="I87" s="258">
        <v>50.1900448998312</v>
      </c>
      <c r="J87" s="258">
        <v>64.246975556290906</v>
      </c>
      <c r="K87" s="258">
        <v>70.167262694125299</v>
      </c>
      <c r="L87" s="258">
        <v>71.896701524348003</v>
      </c>
      <c r="M87" s="258">
        <v>93.656355190363897</v>
      </c>
      <c r="N87" s="258">
        <v>106.449132276621</v>
      </c>
      <c r="O87" s="258">
        <v>116.661737477293</v>
      </c>
      <c r="P87" s="258">
        <v>127.459984717277</v>
      </c>
      <c r="Q87" s="258">
        <v>142.706604933417</v>
      </c>
      <c r="R87" s="258">
        <v>158.63696200357899</v>
      </c>
      <c r="S87" s="258">
        <v>171.64446452402399</v>
      </c>
      <c r="T87" s="258">
        <v>180.263572470063</v>
      </c>
      <c r="U87" s="258">
        <v>173.46729676091701</v>
      </c>
      <c r="V87" s="258">
        <v>183.15038329129999</v>
      </c>
      <c r="W87" s="258">
        <v>176.86927681017599</v>
      </c>
      <c r="X87" s="258">
        <v>205.3160137182</v>
      </c>
      <c r="Y87" s="258">
        <v>211.04649199950799</v>
      </c>
      <c r="Z87" s="258">
        <v>215.16534906066499</v>
      </c>
      <c r="AA87" s="258">
        <v>216.42581481408999</v>
      </c>
      <c r="AB87" s="258">
        <v>219.16848800391401</v>
      </c>
      <c r="AC87" s="258">
        <v>210.16085189866601</v>
      </c>
      <c r="AD87" s="258">
        <v>235.65420178995399</v>
      </c>
      <c r="AE87" s="258">
        <v>253.25307850228299</v>
      </c>
      <c r="AF87" s="258">
        <v>266.07394397260299</v>
      </c>
      <c r="AG87" s="258">
        <v>266.57905928961702</v>
      </c>
      <c r="AH87" s="258">
        <v>279.45967000000002</v>
      </c>
      <c r="AI87" s="258">
        <v>292.85479328767099</v>
      </c>
      <c r="AJ87" s="258">
        <v>305.54246575342501</v>
      </c>
      <c r="AK87" s="258">
        <v>321.35472677595601</v>
      </c>
      <c r="AL87" s="258">
        <v>321.07931506849297</v>
      </c>
      <c r="AM87" s="258">
        <v>318.05917808219198</v>
      </c>
      <c r="AN87" s="258">
        <v>339.774328767123</v>
      </c>
      <c r="AO87" s="258">
        <v>339.62073770491799</v>
      </c>
      <c r="AP87" s="258">
        <v>364.22317534246599</v>
      </c>
      <c r="AQ87" s="258">
        <v>376.86398630137001</v>
      </c>
      <c r="AR87" s="258">
        <v>348.92810684931499</v>
      </c>
      <c r="AS87" s="258">
        <v>362.91941530054601</v>
      </c>
      <c r="AT87" s="258">
        <v>386.89104109588999</v>
      </c>
      <c r="AU87" s="258">
        <v>390.74384931506802</v>
      </c>
      <c r="AV87" s="258">
        <v>262.45213150684901</v>
      </c>
      <c r="AW87" s="258">
        <v>330.446251890111</v>
      </c>
      <c r="AX87" s="258">
        <v>347.18615773994497</v>
      </c>
      <c r="AY87" s="258">
        <v>357.38796986301401</v>
      </c>
      <c r="AZ87" s="258">
        <v>317.99602416080103</v>
      </c>
      <c r="BA87" s="258">
        <v>292.52516234454902</v>
      </c>
      <c r="BB87" s="258">
        <v>302.893413586728</v>
      </c>
      <c r="BC87" s="258">
        <v>308.04297121360401</v>
      </c>
      <c r="BD87" s="258">
        <v>318.21118567522501</v>
      </c>
      <c r="BE87" s="259">
        <v>261.88543986181099</v>
      </c>
      <c r="BF87" s="260">
        <v>-0.17700743515314901</v>
      </c>
      <c r="BG87" s="260">
        <v>-1.93530614697307E-2</v>
      </c>
      <c r="BH87" s="260">
        <v>2.9599147978025498E-3</v>
      </c>
    </row>
    <row r="88" spans="1:60">
      <c r="A88" s="200" t="s">
        <v>332</v>
      </c>
      <c r="B88" s="258">
        <v>4.1871734559157998</v>
      </c>
      <c r="C88" s="258">
        <v>4.282049684825</v>
      </c>
      <c r="D88" s="258">
        <v>4.4393819555430696</v>
      </c>
      <c r="E88" s="258">
        <v>4.5318253810022204</v>
      </c>
      <c r="F88" s="258">
        <v>4.6638851220758699</v>
      </c>
      <c r="G88" s="258">
        <v>4.7969286229547103</v>
      </c>
      <c r="H88" s="258">
        <v>4.9569006572803298</v>
      </c>
      <c r="I88" s="258">
        <v>5.1596561861302304</v>
      </c>
      <c r="J88" s="258">
        <v>5.6790646633494104</v>
      </c>
      <c r="K88" s="258">
        <v>6.8115414672333898</v>
      </c>
      <c r="L88" s="258">
        <v>6.9034620816647401</v>
      </c>
      <c r="M88" s="258">
        <v>6.45282268362494</v>
      </c>
      <c r="N88" s="258">
        <v>6.4912920154345999</v>
      </c>
      <c r="O88" s="258">
        <v>7.1870392799766796</v>
      </c>
      <c r="P88" s="258">
        <v>7.7473679782525897</v>
      </c>
      <c r="Q88" s="258">
        <v>7.9793037248069796</v>
      </c>
      <c r="R88" s="258">
        <v>9.2427044932094997</v>
      </c>
      <c r="S88" s="258">
        <v>9.3279034297605108</v>
      </c>
      <c r="T88" s="258">
        <v>9.4464923030978607</v>
      </c>
      <c r="U88" s="258">
        <v>9.6467052410108494</v>
      </c>
      <c r="V88" s="258">
        <v>11.295112021999</v>
      </c>
      <c r="W88" s="258">
        <v>12.147665656041699</v>
      </c>
      <c r="X88" s="258">
        <v>12.769640849122901</v>
      </c>
      <c r="Y88" s="258">
        <v>13.550228552602601</v>
      </c>
      <c r="Z88" s="258">
        <v>15.1873907146263</v>
      </c>
      <c r="AA88" s="258">
        <v>21.338063988399099</v>
      </c>
      <c r="AB88" s="258">
        <v>20.9161369863014</v>
      </c>
      <c r="AC88" s="258">
        <v>23.680997267759601</v>
      </c>
      <c r="AD88" s="258">
        <v>24.018808219178101</v>
      </c>
      <c r="AE88" s="258">
        <v>24.563232876712298</v>
      </c>
      <c r="AF88" s="258">
        <v>27.148534246575299</v>
      </c>
      <c r="AG88" s="258">
        <v>27.474199453551901</v>
      </c>
      <c r="AH88" s="258">
        <v>29.5886422149315</v>
      </c>
      <c r="AI88" s="258">
        <v>30.802202504246601</v>
      </c>
      <c r="AJ88" s="258">
        <v>32.5619652179452</v>
      </c>
      <c r="AK88" s="258">
        <v>33.261106322541004</v>
      </c>
      <c r="AL88" s="258">
        <v>36.686819889315103</v>
      </c>
      <c r="AM88" s="258">
        <v>35.383617808219199</v>
      </c>
      <c r="AN88" s="258">
        <v>36.958205438356202</v>
      </c>
      <c r="AO88" s="258">
        <v>37.1665773087432</v>
      </c>
      <c r="AP88" s="258">
        <v>38.8491294657534</v>
      </c>
      <c r="AQ88" s="258">
        <v>39.592386301369899</v>
      </c>
      <c r="AR88" s="258">
        <v>41.230336986301403</v>
      </c>
      <c r="AS88" s="258">
        <v>44.9877404371585</v>
      </c>
      <c r="AT88" s="258">
        <v>45.970391780821899</v>
      </c>
      <c r="AU88" s="258">
        <v>47.721065753424703</v>
      </c>
      <c r="AV88" s="258">
        <v>49.269263013698598</v>
      </c>
      <c r="AW88" s="258">
        <v>50.749285077322398</v>
      </c>
      <c r="AX88" s="258">
        <v>54.2960772208219</v>
      </c>
      <c r="AY88" s="258">
        <v>55.810960387123302</v>
      </c>
      <c r="AZ88" s="258">
        <v>58.323072472410999</v>
      </c>
      <c r="BA88" s="258">
        <v>59.189598802846398</v>
      </c>
      <c r="BB88" s="258">
        <v>59.853479841315099</v>
      </c>
      <c r="BC88" s="258">
        <v>61.335851183561701</v>
      </c>
      <c r="BD88" s="258">
        <v>61.452626877735597</v>
      </c>
      <c r="BE88" s="259">
        <v>56.5443273428249</v>
      </c>
      <c r="BF88" s="260">
        <v>-7.9871272951049899E-2</v>
      </c>
      <c r="BG88" s="260">
        <v>2.9452291619150899E-2</v>
      </c>
      <c r="BH88" s="260">
        <v>6.3908246033889105E-4</v>
      </c>
    </row>
    <row r="89" spans="1:60" s="219" customFormat="1">
      <c r="A89" s="209" t="s">
        <v>333</v>
      </c>
      <c r="B89" s="261">
        <v>552.23193210708598</v>
      </c>
      <c r="C89" s="261">
        <v>603.23732349678198</v>
      </c>
      <c r="D89" s="261">
        <v>601.07756472615301</v>
      </c>
      <c r="E89" s="261">
        <v>632.61890709069201</v>
      </c>
      <c r="F89" s="261">
        <v>646.66800836363495</v>
      </c>
      <c r="G89" s="261">
        <v>712.36313686900598</v>
      </c>
      <c r="H89" s="261">
        <v>803.97555116195201</v>
      </c>
      <c r="I89" s="261">
        <v>870.74058787624199</v>
      </c>
      <c r="J89" s="261">
        <v>938.44184620457202</v>
      </c>
      <c r="K89" s="261">
        <v>971.40359529284501</v>
      </c>
      <c r="L89" s="261">
        <v>1018.17637095693</v>
      </c>
      <c r="M89" s="261">
        <v>1127.5312514831601</v>
      </c>
      <c r="N89" s="261">
        <v>1197.87431418698</v>
      </c>
      <c r="O89" s="261">
        <v>1264.89403120463</v>
      </c>
      <c r="P89" s="261">
        <v>1349.63434531907</v>
      </c>
      <c r="Q89" s="261">
        <v>1422.8565073623299</v>
      </c>
      <c r="R89" s="261">
        <v>1516.31216354054</v>
      </c>
      <c r="S89" s="261">
        <v>1592.9086657969101</v>
      </c>
      <c r="T89" s="261">
        <v>1644.8246332961101</v>
      </c>
      <c r="U89" s="261">
        <v>1679.56251574569</v>
      </c>
      <c r="V89" s="261">
        <v>1725.8654454213299</v>
      </c>
      <c r="W89" s="261">
        <v>1701.93245280767</v>
      </c>
      <c r="X89" s="261">
        <v>1798.3218457906401</v>
      </c>
      <c r="Y89" s="261">
        <v>1869.4497005058699</v>
      </c>
      <c r="Z89" s="261">
        <v>1944.7607315754301</v>
      </c>
      <c r="AA89" s="261">
        <v>1978.6877163854899</v>
      </c>
      <c r="AB89" s="261">
        <v>1983.6545754802901</v>
      </c>
      <c r="AC89" s="261">
        <v>2019.79516073019</v>
      </c>
      <c r="AD89" s="261">
        <v>2046.1970981187501</v>
      </c>
      <c r="AE89" s="261">
        <v>2117.1741267827201</v>
      </c>
      <c r="AF89" s="261">
        <v>2192.6135195853899</v>
      </c>
      <c r="AG89" s="261">
        <v>2238.0325067704398</v>
      </c>
      <c r="AH89" s="261">
        <v>2307.0177984035699</v>
      </c>
      <c r="AI89" s="261">
        <v>2367.5641438345401</v>
      </c>
      <c r="AJ89" s="261">
        <v>2452.7028124742501</v>
      </c>
      <c r="AK89" s="261">
        <v>2465.41107602282</v>
      </c>
      <c r="AL89" s="261">
        <v>2504.5654449650501</v>
      </c>
      <c r="AM89" s="261">
        <v>2564.8207886980499</v>
      </c>
      <c r="AN89" s="261">
        <v>2641.1451686137598</v>
      </c>
      <c r="AO89" s="261">
        <v>2726.3138444767901</v>
      </c>
      <c r="AP89" s="261">
        <v>2892.7514586638899</v>
      </c>
      <c r="AQ89" s="261">
        <v>2913.28297772115</v>
      </c>
      <c r="AR89" s="261">
        <v>3023.18163772975</v>
      </c>
      <c r="AS89" s="261">
        <v>3176.64785947052</v>
      </c>
      <c r="AT89" s="261">
        <v>3307.9054117609799</v>
      </c>
      <c r="AU89" s="261">
        <v>3466.91230804528</v>
      </c>
      <c r="AV89" s="261">
        <v>3382.6027767370201</v>
      </c>
      <c r="AW89" s="261">
        <v>3553.1623191219301</v>
      </c>
      <c r="AX89" s="261">
        <v>3691.3581039988699</v>
      </c>
      <c r="AY89" s="261">
        <v>3748.7647587820102</v>
      </c>
      <c r="AZ89" s="261">
        <v>3877.4859507460101</v>
      </c>
      <c r="BA89" s="261">
        <v>3905.7625835219501</v>
      </c>
      <c r="BB89" s="261">
        <v>3955.8581725007398</v>
      </c>
      <c r="BC89" s="261">
        <v>4044.5725528913699</v>
      </c>
      <c r="BD89" s="261">
        <v>4097.6548914032701</v>
      </c>
      <c r="BE89" s="261">
        <v>3558.99437152463</v>
      </c>
      <c r="BF89" s="217">
        <v>-0.13145580439405199</v>
      </c>
      <c r="BG89" s="217">
        <v>2.1640802704797402E-2</v>
      </c>
      <c r="BH89" s="217">
        <v>4.0224917090199298E-2</v>
      </c>
    </row>
    <row r="90" spans="1:60">
      <c r="B90" s="258"/>
      <c r="C90" s="258"/>
      <c r="D90" s="258"/>
      <c r="E90" s="258"/>
      <c r="F90" s="258"/>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c r="AL90" s="258"/>
      <c r="AM90" s="258"/>
      <c r="AN90" s="258"/>
      <c r="AO90" s="258"/>
      <c r="AP90" s="258"/>
      <c r="AQ90" s="258"/>
      <c r="AR90" s="258"/>
      <c r="AS90" s="258"/>
      <c r="AT90" s="258"/>
      <c r="AU90" s="258"/>
      <c r="AV90" s="258"/>
      <c r="AW90" s="258"/>
      <c r="AX90" s="258"/>
      <c r="AY90" s="258"/>
      <c r="AZ90" s="258"/>
      <c r="BA90" s="258"/>
      <c r="BB90" s="258"/>
      <c r="BC90" s="258"/>
      <c r="BD90" s="258"/>
      <c r="BE90" s="259"/>
      <c r="BF90" s="260"/>
      <c r="BG90" s="260"/>
      <c r="BH90" s="260"/>
    </row>
    <row r="91" spans="1:60">
      <c r="A91" s="200" t="s">
        <v>334</v>
      </c>
      <c r="B91" s="258">
        <v>343.87153424657498</v>
      </c>
      <c r="C91" s="258">
        <v>367.42750684931502</v>
      </c>
      <c r="D91" s="258">
        <v>401.46317808219197</v>
      </c>
      <c r="E91" s="258">
        <v>435.99117486338798</v>
      </c>
      <c r="F91" s="258">
        <v>450.960821917808</v>
      </c>
      <c r="G91" s="258">
        <v>496.75350684931499</v>
      </c>
      <c r="H91" s="258">
        <v>523.10101369863003</v>
      </c>
      <c r="I91" s="258">
        <v>532.15937158469899</v>
      </c>
      <c r="J91" s="258">
        <v>569.90063013698602</v>
      </c>
      <c r="K91" s="258">
        <v>603.855643835617</v>
      </c>
      <c r="L91" s="258">
        <v>600.00827397260298</v>
      </c>
      <c r="M91" s="258">
        <v>612.66478142076505</v>
      </c>
      <c r="N91" s="258">
        <v>643.16463013698603</v>
      </c>
      <c r="O91" s="258">
        <v>665.02900514521298</v>
      </c>
      <c r="P91" s="258">
        <v>674.61205640396497</v>
      </c>
      <c r="Q91" s="258">
        <v>642.27771372140398</v>
      </c>
      <c r="R91" s="258">
        <v>635.15712566714103</v>
      </c>
      <c r="S91" s="258">
        <v>628.05327585303701</v>
      </c>
      <c r="T91" s="258">
        <v>572.25346696291695</v>
      </c>
      <c r="U91" s="258">
        <v>589.31429151068198</v>
      </c>
      <c r="V91" s="258">
        <v>599.21434566183495</v>
      </c>
      <c r="W91" s="258">
        <v>590.56151309818404</v>
      </c>
      <c r="X91" s="258">
        <v>606.75989083730599</v>
      </c>
      <c r="Y91" s="258">
        <v>632.96952425922996</v>
      </c>
      <c r="Z91" s="258">
        <v>662.20710591038903</v>
      </c>
      <c r="AA91" s="258">
        <v>681.39499033355298</v>
      </c>
      <c r="AB91" s="258">
        <v>658.47137491759599</v>
      </c>
      <c r="AC91" s="258">
        <v>671.96495532992606</v>
      </c>
      <c r="AD91" s="258">
        <v>695.11676258677801</v>
      </c>
      <c r="AE91" s="258">
        <v>720.3530630445</v>
      </c>
      <c r="AF91" s="258">
        <v>775.41133790703805</v>
      </c>
      <c r="AG91" s="258">
        <v>792.93702617339898</v>
      </c>
      <c r="AH91" s="258">
        <v>810.85845759781898</v>
      </c>
      <c r="AI91" s="258">
        <v>812.98387233034896</v>
      </c>
      <c r="AJ91" s="258">
        <v>828.96247564053601</v>
      </c>
      <c r="AK91" s="258">
        <v>827.43742789480098</v>
      </c>
      <c r="AL91" s="258">
        <v>830.226366225878</v>
      </c>
      <c r="AM91" s="258">
        <v>840.21350924238095</v>
      </c>
      <c r="AN91" s="258">
        <v>835.70703284029503</v>
      </c>
      <c r="AO91" s="258">
        <v>849.02377332707101</v>
      </c>
      <c r="AP91" s="258">
        <v>865.32098070053803</v>
      </c>
      <c r="AQ91" s="258">
        <v>893.347069280921</v>
      </c>
      <c r="AR91" s="258">
        <v>908.12325837517096</v>
      </c>
      <c r="AS91" s="258">
        <v>904.72571191538498</v>
      </c>
      <c r="AT91" s="258">
        <v>883.89837188471404</v>
      </c>
      <c r="AU91" s="258">
        <v>891.93639934283794</v>
      </c>
      <c r="AV91" s="258">
        <v>932.62944773131301</v>
      </c>
      <c r="AW91" s="258">
        <v>961.07621173440998</v>
      </c>
      <c r="AX91" s="258">
        <v>992.32112574786402</v>
      </c>
      <c r="AY91" s="258">
        <v>993.52128190980295</v>
      </c>
      <c r="AZ91" s="258">
        <v>985.22835960233294</v>
      </c>
      <c r="BA91" s="258">
        <v>988.00065047605995</v>
      </c>
      <c r="BB91" s="258">
        <v>1029.59062204974</v>
      </c>
      <c r="BC91" s="258">
        <v>1040.5890520953999</v>
      </c>
      <c r="BD91" s="258">
        <v>1031.37660043951</v>
      </c>
      <c r="BE91" s="259">
        <v>889.928641763109</v>
      </c>
      <c r="BF91" s="260">
        <v>-0.13714482044301099</v>
      </c>
      <c r="BG91" s="260">
        <v>1.55504291233342E-2</v>
      </c>
      <c r="BH91" s="260">
        <v>1.0058264243834599E-2</v>
      </c>
    </row>
    <row r="92" spans="1:60">
      <c r="A92" s="200" t="s">
        <v>335</v>
      </c>
      <c r="B92" s="258" t="s">
        <v>273</v>
      </c>
      <c r="C92" s="258" t="s">
        <v>273</v>
      </c>
      <c r="D92" s="258" t="s">
        <v>273</v>
      </c>
      <c r="E92" s="258" t="s">
        <v>273</v>
      </c>
      <c r="F92" s="258" t="s">
        <v>273</v>
      </c>
      <c r="G92" s="258" t="s">
        <v>273</v>
      </c>
      <c r="H92" s="258">
        <v>14.006054794520599</v>
      </c>
      <c r="I92" s="258">
        <v>16.867568306010899</v>
      </c>
      <c r="J92" s="258">
        <v>18.9746849315069</v>
      </c>
      <c r="K92" s="258">
        <v>19.626383561643799</v>
      </c>
      <c r="L92" s="258">
        <v>23.1028493150685</v>
      </c>
      <c r="M92" s="258">
        <v>24.930519125683102</v>
      </c>
      <c r="N92" s="258">
        <v>24.5833150684931</v>
      </c>
      <c r="O92" s="258">
        <v>26.193945205479402</v>
      </c>
      <c r="P92" s="258">
        <v>28.924301369862999</v>
      </c>
      <c r="Q92" s="258">
        <v>32.355136612021802</v>
      </c>
      <c r="R92" s="258">
        <v>33.594356164383598</v>
      </c>
      <c r="S92" s="258">
        <v>33.190821917808201</v>
      </c>
      <c r="T92" s="258">
        <v>29.681260273972601</v>
      </c>
      <c r="U92" s="258">
        <v>29.8518306010929</v>
      </c>
      <c r="V92" s="258">
        <v>33.589698630137001</v>
      </c>
      <c r="W92" s="258">
        <v>36.1425479452055</v>
      </c>
      <c r="X92" s="258">
        <v>35.751150684931503</v>
      </c>
      <c r="Y92" s="258">
        <v>35.8036885245902</v>
      </c>
      <c r="Z92" s="258">
        <v>39.391232876712301</v>
      </c>
      <c r="AA92" s="258">
        <v>38.224958904109599</v>
      </c>
      <c r="AB92" s="258">
        <v>35.424383561643801</v>
      </c>
      <c r="AC92" s="258">
        <v>39.250573770491798</v>
      </c>
      <c r="AD92" s="258">
        <v>44.073863013698599</v>
      </c>
      <c r="AE92" s="258">
        <v>46.144054794520599</v>
      </c>
      <c r="AF92" s="258">
        <v>60.084958904109598</v>
      </c>
      <c r="AG92" s="258">
        <v>61.092486338797798</v>
      </c>
      <c r="AH92" s="258">
        <v>70.560794520547901</v>
      </c>
      <c r="AI92" s="258">
        <v>78.118136986301394</v>
      </c>
      <c r="AJ92" s="258">
        <v>69.237780821917795</v>
      </c>
      <c r="AK92" s="258">
        <v>67.970573770491796</v>
      </c>
      <c r="AL92" s="258">
        <v>81.379260273972605</v>
      </c>
      <c r="AM92" s="258">
        <v>81.766496356164396</v>
      </c>
      <c r="AN92" s="258">
        <v>84.914781671232902</v>
      </c>
      <c r="AO92" s="258">
        <v>79.278176420765007</v>
      </c>
      <c r="AP92" s="258">
        <v>79.926023808219199</v>
      </c>
      <c r="AQ92" s="258">
        <v>80.628859424657506</v>
      </c>
      <c r="AR92" s="258">
        <v>76.211077123287694</v>
      </c>
      <c r="AS92" s="258">
        <v>77.115004863387995</v>
      </c>
      <c r="AT92" s="258">
        <v>72.344947150684902</v>
      </c>
      <c r="AU92" s="258">
        <v>80.637854027397296</v>
      </c>
      <c r="AV92" s="258">
        <v>103.681151479452</v>
      </c>
      <c r="AW92" s="258">
        <v>109.765858387978</v>
      </c>
      <c r="AX92" s="258">
        <v>107.65832334246601</v>
      </c>
      <c r="AY92" s="258">
        <v>120.398105523806</v>
      </c>
      <c r="AZ92" s="258">
        <v>127.479732267282</v>
      </c>
      <c r="BA92" s="258">
        <v>138.18854740589899</v>
      </c>
      <c r="BB92" s="258">
        <v>155.62930217859201</v>
      </c>
      <c r="BC92" s="258">
        <v>178.08726901031699</v>
      </c>
      <c r="BD92" s="258">
        <v>175.71898161577101</v>
      </c>
      <c r="BE92" s="259">
        <v>154.29612807469101</v>
      </c>
      <c r="BF92" s="260">
        <v>-0.12191542054303101</v>
      </c>
      <c r="BG92" s="260">
        <v>9.2800908508602606E-2</v>
      </c>
      <c r="BH92" s="260">
        <v>1.74390524716801E-3</v>
      </c>
    </row>
    <row r="93" spans="1:60">
      <c r="A93" s="200" t="s">
        <v>336</v>
      </c>
      <c r="B93" s="258">
        <v>215.493506849315</v>
      </c>
      <c r="C93" s="258">
        <v>276.66547945205502</v>
      </c>
      <c r="D93" s="258">
        <v>273.294136986301</v>
      </c>
      <c r="E93" s="258">
        <v>298.005710382514</v>
      </c>
      <c r="F93" s="258">
        <v>400.56093150684899</v>
      </c>
      <c r="G93" s="258">
        <v>554.22446575342497</v>
      </c>
      <c r="H93" s="258">
        <v>753.26528767123295</v>
      </c>
      <c r="I93" s="258">
        <v>864.58803278688504</v>
      </c>
      <c r="J93" s="258">
        <v>1058.3232328767101</v>
      </c>
      <c r="K93" s="258">
        <v>1216.7103561643801</v>
      </c>
      <c r="L93" s="258">
        <v>1341.9964657534199</v>
      </c>
      <c r="M93" s="258">
        <v>1534.1262021857899</v>
      </c>
      <c r="N93" s="258">
        <v>1624.8955890411</v>
      </c>
      <c r="O93" s="258">
        <v>1819.0612328767099</v>
      </c>
      <c r="P93" s="258">
        <v>1827.10038356164</v>
      </c>
      <c r="Q93" s="258">
        <v>1706.83533703801</v>
      </c>
      <c r="R93" s="258">
        <v>1625.3579116763001</v>
      </c>
      <c r="S93" s="258">
        <v>1613.61120146349</v>
      </c>
      <c r="T93" s="258">
        <v>1654.32621153325</v>
      </c>
      <c r="U93" s="258">
        <v>1712.88783544944</v>
      </c>
      <c r="V93" s="258">
        <v>1807.44441200798</v>
      </c>
      <c r="W93" s="258">
        <v>1924.95450162151</v>
      </c>
      <c r="X93" s="258">
        <v>2048.2839558768201</v>
      </c>
      <c r="Y93" s="258">
        <v>2202.9245717594799</v>
      </c>
      <c r="Z93" s="258">
        <v>2315.0688682844602</v>
      </c>
      <c r="AA93" s="258">
        <v>2296.8889110359301</v>
      </c>
      <c r="AB93" s="258">
        <v>2490.5689372523898</v>
      </c>
      <c r="AC93" s="258">
        <v>2704.88128940353</v>
      </c>
      <c r="AD93" s="258">
        <v>3013.47084637834</v>
      </c>
      <c r="AE93" s="258">
        <v>3068.8205428342199</v>
      </c>
      <c r="AF93" s="258">
        <v>3342.2322795830701</v>
      </c>
      <c r="AG93" s="258">
        <v>3659.89387594151</v>
      </c>
      <c r="AH93" s="258">
        <v>4007.3786777079799</v>
      </c>
      <c r="AI93" s="258">
        <v>4139.01042725762</v>
      </c>
      <c r="AJ93" s="258">
        <v>4386.9819388010001</v>
      </c>
      <c r="AK93" s="258">
        <v>4696.9236831543403</v>
      </c>
      <c r="AL93" s="258">
        <v>4809.6135444466299</v>
      </c>
      <c r="AM93" s="258">
        <v>5200.2175788403401</v>
      </c>
      <c r="AN93" s="258">
        <v>5781.16807176577</v>
      </c>
      <c r="AO93" s="258">
        <v>6737.6110386702403</v>
      </c>
      <c r="AP93" s="258">
        <v>6878.04690385513</v>
      </c>
      <c r="AQ93" s="258">
        <v>7402.3704602078496</v>
      </c>
      <c r="AR93" s="258">
        <v>7777.5792998633897</v>
      </c>
      <c r="AS93" s="258">
        <v>7904.18948286052</v>
      </c>
      <c r="AT93" s="258">
        <v>8240.4089351033799</v>
      </c>
      <c r="AU93" s="258">
        <v>9389.6062709693306</v>
      </c>
      <c r="AV93" s="258">
        <v>9738.7672199071403</v>
      </c>
      <c r="AW93" s="258">
        <v>10170.045712954099</v>
      </c>
      <c r="AX93" s="258">
        <v>10667.760198793299</v>
      </c>
      <c r="AY93" s="258">
        <v>11120.4169757321</v>
      </c>
      <c r="AZ93" s="258">
        <v>12066.485376835601</v>
      </c>
      <c r="BA93" s="258">
        <v>12499.283711044</v>
      </c>
      <c r="BB93" s="258">
        <v>13137.0102398987</v>
      </c>
      <c r="BC93" s="258">
        <v>13575.819219704201</v>
      </c>
      <c r="BD93" s="258">
        <v>14005.098525134899</v>
      </c>
      <c r="BE93" s="259">
        <v>14224.627229338001</v>
      </c>
      <c r="BF93" s="260">
        <v>1.5674913233139701E-2</v>
      </c>
      <c r="BG93" s="260">
        <v>5.4468815055751997E-2</v>
      </c>
      <c r="BH93" s="260">
        <v>0.160771384050826</v>
      </c>
    </row>
    <row r="94" spans="1:60">
      <c r="A94" s="200" t="s">
        <v>337</v>
      </c>
      <c r="B94" s="258">
        <v>40.611954394520602</v>
      </c>
      <c r="C94" s="258">
        <v>44.7458846027397</v>
      </c>
      <c r="D94" s="258">
        <v>53.571846698356197</v>
      </c>
      <c r="E94" s="258">
        <v>58.338288454098397</v>
      </c>
      <c r="F94" s="258">
        <v>69.568206625205505</v>
      </c>
      <c r="G94" s="258">
        <v>74.896078318356203</v>
      </c>
      <c r="H94" s="258">
        <v>79.621315068493203</v>
      </c>
      <c r="I94" s="258">
        <v>90.005628415300606</v>
      </c>
      <c r="J94" s="258">
        <v>93.9209315068493</v>
      </c>
      <c r="K94" s="258">
        <v>96.436246575342494</v>
      </c>
      <c r="L94" s="258">
        <v>91.173753424657505</v>
      </c>
      <c r="M94" s="258">
        <v>107.114672131148</v>
      </c>
      <c r="N94" s="258">
        <v>115.77315068493201</v>
      </c>
      <c r="O94" s="258">
        <v>120.46402739726</v>
      </c>
      <c r="P94" s="258">
        <v>123.752712328767</v>
      </c>
      <c r="Q94" s="258">
        <v>125.878442622951</v>
      </c>
      <c r="R94" s="258">
        <v>133.91819178082201</v>
      </c>
      <c r="S94" s="258">
        <v>130.887835616438</v>
      </c>
      <c r="T94" s="258">
        <v>117.483315068493</v>
      </c>
      <c r="U94" s="258">
        <v>109.398743169399</v>
      </c>
      <c r="V94" s="258">
        <v>103.48501369863</v>
      </c>
      <c r="W94" s="258">
        <v>102.139534246575</v>
      </c>
      <c r="X94" s="258">
        <v>100.851917808219</v>
      </c>
      <c r="Y94" s="258">
        <v>115.28008196721299</v>
      </c>
      <c r="Z94" s="258">
        <v>123.309397260274</v>
      </c>
      <c r="AA94" s="258">
        <v>130.51320547945201</v>
      </c>
      <c r="AB94" s="258">
        <v>130.774794520548</v>
      </c>
      <c r="AC94" s="258">
        <v>166.43237704917999</v>
      </c>
      <c r="AD94" s="258">
        <v>173.89904109589</v>
      </c>
      <c r="AE94" s="258">
        <v>186.31361643835601</v>
      </c>
      <c r="AF94" s="258">
        <v>198.77884931506799</v>
      </c>
      <c r="AG94" s="258">
        <v>194.14352459016399</v>
      </c>
      <c r="AH94" s="258">
        <v>192.52498630137001</v>
      </c>
      <c r="AI94" s="258">
        <v>184.721287671233</v>
      </c>
      <c r="AJ94" s="258">
        <v>197.29167123287701</v>
      </c>
      <c r="AK94" s="258">
        <v>204.13874316939899</v>
      </c>
      <c r="AL94" s="258">
        <v>242.33180821917799</v>
      </c>
      <c r="AM94" s="258">
        <v>265.65413698630101</v>
      </c>
      <c r="AN94" s="258">
        <v>267.13279452054798</v>
      </c>
      <c r="AO94" s="258">
        <v>311.39349726775998</v>
      </c>
      <c r="AP94" s="258">
        <v>283.132301369863</v>
      </c>
      <c r="AQ94" s="258">
        <v>303.06930395645901</v>
      </c>
      <c r="AR94" s="258">
        <v>321.94747143975701</v>
      </c>
      <c r="AS94" s="258">
        <v>291.63504441227798</v>
      </c>
      <c r="AT94" s="258">
        <v>331.593213049805</v>
      </c>
      <c r="AU94" s="258">
        <v>358.98274379314603</v>
      </c>
      <c r="AV94" s="258">
        <v>360.27194599064802</v>
      </c>
      <c r="AW94" s="258">
        <v>344.19825368641898</v>
      </c>
      <c r="AX94" s="258">
        <v>351.568493232359</v>
      </c>
      <c r="AY94" s="258">
        <v>335.73101753481097</v>
      </c>
      <c r="AZ94" s="258">
        <v>367.38913187398998</v>
      </c>
      <c r="BA94" s="258">
        <v>380.08173511274299</v>
      </c>
      <c r="BB94" s="258">
        <v>427.62040418877001</v>
      </c>
      <c r="BC94" s="258">
        <v>434.574505206325</v>
      </c>
      <c r="BD94" s="258">
        <v>408.40224001945597</v>
      </c>
      <c r="BE94" s="259">
        <v>285.197800621292</v>
      </c>
      <c r="BF94" s="260">
        <v>-0.30167424985792102</v>
      </c>
      <c r="BG94" s="260">
        <v>2.1052911994984502E-2</v>
      </c>
      <c r="BH94" s="260">
        <v>3.2233987151219301E-3</v>
      </c>
    </row>
    <row r="95" spans="1:60">
      <c r="A95" s="200" t="s">
        <v>338</v>
      </c>
      <c r="B95" s="258">
        <v>252.23397260274001</v>
      </c>
      <c r="C95" s="258">
        <v>281.52871232876703</v>
      </c>
      <c r="D95" s="258">
        <v>289.37978082191802</v>
      </c>
      <c r="E95" s="258">
        <v>324.33390710382503</v>
      </c>
      <c r="F95" s="258">
        <v>392.34539726027401</v>
      </c>
      <c r="G95" s="258">
        <v>390.31695890410998</v>
      </c>
      <c r="H95" s="258">
        <v>416.359643835616</v>
      </c>
      <c r="I95" s="258">
        <v>447.397158469945</v>
      </c>
      <c r="J95" s="258">
        <v>473.66969863013702</v>
      </c>
      <c r="K95" s="258">
        <v>464.37531506849302</v>
      </c>
      <c r="L95" s="258">
        <v>476.86200000000002</v>
      </c>
      <c r="M95" s="258">
        <v>502.89642076502702</v>
      </c>
      <c r="N95" s="258">
        <v>542.08857534246602</v>
      </c>
      <c r="O95" s="258">
        <v>588.40901369863002</v>
      </c>
      <c r="P95" s="258">
        <v>633.68246575342505</v>
      </c>
      <c r="Q95" s="258">
        <v>643.37934426229504</v>
      </c>
      <c r="R95" s="258">
        <v>696.94778082191795</v>
      </c>
      <c r="S95" s="258">
        <v>727.63049315068497</v>
      </c>
      <c r="T95" s="258">
        <v>765.40416438356203</v>
      </c>
      <c r="U95" s="258">
        <v>822.80710382513701</v>
      </c>
      <c r="V95" s="258">
        <v>895.97578082191797</v>
      </c>
      <c r="W95" s="258">
        <v>944.12542465753404</v>
      </c>
      <c r="X95" s="258">
        <v>974.25764383561705</v>
      </c>
      <c r="Y95" s="258">
        <v>1069.4853551912599</v>
      </c>
      <c r="Z95" s="258">
        <v>1163.6973424657499</v>
      </c>
      <c r="AA95" s="258">
        <v>1211.89252054795</v>
      </c>
      <c r="AB95" s="258">
        <v>1234.73843835616</v>
      </c>
      <c r="AC95" s="258">
        <v>1299.8018852458999</v>
      </c>
      <c r="AD95" s="258">
        <v>1316.35284931507</v>
      </c>
      <c r="AE95" s="258">
        <v>1416.7255616438399</v>
      </c>
      <c r="AF95" s="258">
        <v>1585.05712328767</v>
      </c>
      <c r="AG95" s="258">
        <v>1704.6522404371599</v>
      </c>
      <c r="AH95" s="258">
        <v>1835.1638082191801</v>
      </c>
      <c r="AI95" s="258">
        <v>1971.48528767123</v>
      </c>
      <c r="AJ95" s="258">
        <v>2172.5066034671199</v>
      </c>
      <c r="AK95" s="258">
        <v>2286.7832459680299</v>
      </c>
      <c r="AL95" s="258">
        <v>2309.52938438411</v>
      </c>
      <c r="AM95" s="258">
        <v>2359.307641933</v>
      </c>
      <c r="AN95" s="258">
        <v>2413.2243666212898</v>
      </c>
      <c r="AO95" s="258">
        <v>2552.8141390867399</v>
      </c>
      <c r="AP95" s="258">
        <v>2603.3927237929402</v>
      </c>
      <c r="AQ95" s="258">
        <v>2748.4867871647798</v>
      </c>
      <c r="AR95" s="258">
        <v>2935.7710244996501</v>
      </c>
      <c r="AS95" s="258">
        <v>3073.5431004983202</v>
      </c>
      <c r="AT95" s="258">
        <v>3232.7267641655999</v>
      </c>
      <c r="AU95" s="258">
        <v>3308.0840877608798</v>
      </c>
      <c r="AV95" s="258">
        <v>3474.6607366969602</v>
      </c>
      <c r="AW95" s="258">
        <v>3673.7223764554101</v>
      </c>
      <c r="AX95" s="258">
        <v>3716.7028899061602</v>
      </c>
      <c r="AY95" s="258">
        <v>3832.1097019543899</v>
      </c>
      <c r="AZ95" s="258">
        <v>4147.3674402400002</v>
      </c>
      <c r="BA95" s="258">
        <v>4544.0102524003896</v>
      </c>
      <c r="BB95" s="258">
        <v>4724.3241314055404</v>
      </c>
      <c r="BC95" s="258">
        <v>4974.0296473672997</v>
      </c>
      <c r="BD95" s="258">
        <v>5147.5755949681798</v>
      </c>
      <c r="BE95" s="259">
        <v>4669.0784175454501</v>
      </c>
      <c r="BF95" s="260">
        <v>-9.2955833012043798E-2</v>
      </c>
      <c r="BG95" s="260">
        <v>4.76190171014792E-2</v>
      </c>
      <c r="BH95" s="260">
        <v>5.2771449636473497E-2</v>
      </c>
    </row>
    <row r="96" spans="1:60">
      <c r="A96" s="200" t="s">
        <v>339</v>
      </c>
      <c r="B96" s="258">
        <v>121.97095890411001</v>
      </c>
      <c r="C96" s="258">
        <v>117.46665753424701</v>
      </c>
      <c r="D96" s="258">
        <v>114.31797260274</v>
      </c>
      <c r="E96" s="258">
        <v>120.64631147541</v>
      </c>
      <c r="F96" s="258">
        <v>130.46167123287699</v>
      </c>
      <c r="G96" s="258">
        <v>137.74054794520501</v>
      </c>
      <c r="H96" s="258">
        <v>142.39956164383599</v>
      </c>
      <c r="I96" s="258">
        <v>154.25601092896201</v>
      </c>
      <c r="J96" s="258">
        <v>184.442082191781</v>
      </c>
      <c r="K96" s="258">
        <v>193.204876712329</v>
      </c>
      <c r="L96" s="258">
        <v>221.15720547945199</v>
      </c>
      <c r="M96" s="258">
        <v>237.28486338797799</v>
      </c>
      <c r="N96" s="258">
        <v>280.86586301369903</v>
      </c>
      <c r="O96" s="258">
        <v>316.93150684931499</v>
      </c>
      <c r="P96" s="258">
        <v>345.58517808219199</v>
      </c>
      <c r="Q96" s="258">
        <v>385.71499999999997</v>
      </c>
      <c r="R96" s="258">
        <v>430.78813698630103</v>
      </c>
      <c r="S96" s="258">
        <v>447.56487671232901</v>
      </c>
      <c r="T96" s="258">
        <v>438.56589041095901</v>
      </c>
      <c r="U96" s="258">
        <v>460.85122950819698</v>
      </c>
      <c r="V96" s="258">
        <v>453.85599999999999</v>
      </c>
      <c r="W96" s="258">
        <v>493.77986301369901</v>
      </c>
      <c r="X96" s="258">
        <v>510.83964383561602</v>
      </c>
      <c r="Y96" s="258">
        <v>535.92106557377099</v>
      </c>
      <c r="Z96" s="258">
        <v>569.51986301369902</v>
      </c>
      <c r="AA96" s="258">
        <v>652.26104109589005</v>
      </c>
      <c r="AB96" s="258">
        <v>692.114794520548</v>
      </c>
      <c r="AC96" s="258">
        <v>745.11661202185803</v>
      </c>
      <c r="AD96" s="258">
        <v>785.84287671232903</v>
      </c>
      <c r="AE96" s="258">
        <v>808.957506849315</v>
      </c>
      <c r="AF96" s="258">
        <v>864.67457534246603</v>
      </c>
      <c r="AG96" s="258">
        <v>923.63379781420804</v>
      </c>
      <c r="AH96" s="258">
        <v>1023.95597260274</v>
      </c>
      <c r="AI96" s="258">
        <v>977.72621917808203</v>
      </c>
      <c r="AJ96" s="258">
        <v>1022.3176438356199</v>
      </c>
      <c r="AK96" s="258">
        <v>1138.7057330287901</v>
      </c>
      <c r="AL96" s="258">
        <v>1181.0719234282401</v>
      </c>
      <c r="AM96" s="258">
        <v>1197.8410877971401</v>
      </c>
      <c r="AN96" s="258">
        <v>1215.5391948695701</v>
      </c>
      <c r="AO96" s="258">
        <v>1294.7485718917101</v>
      </c>
      <c r="AP96" s="258">
        <v>1290.1488639542499</v>
      </c>
      <c r="AQ96" s="258">
        <v>1233.80612114001</v>
      </c>
      <c r="AR96" s="258">
        <v>1309.33877790819</v>
      </c>
      <c r="AS96" s="258">
        <v>1314.3782688972699</v>
      </c>
      <c r="AT96" s="258">
        <v>1352.69283716531</v>
      </c>
      <c r="AU96" s="258">
        <v>1443.3051264538201</v>
      </c>
      <c r="AV96" s="258">
        <v>1578.7887355467601</v>
      </c>
      <c r="AW96" s="258">
        <v>1663.13211987821</v>
      </c>
      <c r="AX96" s="258">
        <v>1656.5392651105301</v>
      </c>
      <c r="AY96" s="258">
        <v>1642.0291750115</v>
      </c>
      <c r="AZ96" s="258">
        <v>1551.53898180853</v>
      </c>
      <c r="BA96" s="258">
        <v>1507.5539474585401</v>
      </c>
      <c r="BB96" s="258">
        <v>1609.9466766150799</v>
      </c>
      <c r="BC96" s="258">
        <v>1649.2078899288399</v>
      </c>
      <c r="BD96" s="258">
        <v>1626.1192492278999</v>
      </c>
      <c r="BE96" s="259">
        <v>1230.1482240601099</v>
      </c>
      <c r="BF96" s="260">
        <v>-0.24350675718020301</v>
      </c>
      <c r="BG96" s="260">
        <v>1.8580411784634199E-2</v>
      </c>
      <c r="BH96" s="260">
        <v>1.39035371107587E-2</v>
      </c>
    </row>
    <row r="97" spans="1:60">
      <c r="A97" s="200" t="s">
        <v>340</v>
      </c>
      <c r="B97" s="258">
        <v>1705.0758630137</v>
      </c>
      <c r="C97" s="258">
        <v>1945.19189041096</v>
      </c>
      <c r="D97" s="258">
        <v>2388.4097260274002</v>
      </c>
      <c r="E97" s="258">
        <v>2765.2075683060102</v>
      </c>
      <c r="F97" s="258">
        <v>3284.0393972602701</v>
      </c>
      <c r="G97" s="258">
        <v>3876.2086027397299</v>
      </c>
      <c r="H97" s="258">
        <v>4285.44783561644</v>
      </c>
      <c r="I97" s="258">
        <v>4570.6391530054698</v>
      </c>
      <c r="J97" s="258">
        <v>5264.6044383561602</v>
      </c>
      <c r="K97" s="258">
        <v>5068.1858356164403</v>
      </c>
      <c r="L97" s="258">
        <v>4787.58679452055</v>
      </c>
      <c r="M97" s="258">
        <v>4975.9575683060102</v>
      </c>
      <c r="N97" s="258">
        <v>5128.2310136986298</v>
      </c>
      <c r="O97" s="258">
        <v>5478.8281643835599</v>
      </c>
      <c r="P97" s="258">
        <v>5543.25182191781</v>
      </c>
      <c r="Q97" s="258">
        <v>4986.6667486338802</v>
      </c>
      <c r="R97" s="258">
        <v>4745.88489041096</v>
      </c>
      <c r="S97" s="258">
        <v>4452.2736849315097</v>
      </c>
      <c r="T97" s="258">
        <v>4456.4277397260303</v>
      </c>
      <c r="U97" s="258">
        <v>4672.6426366120204</v>
      </c>
      <c r="V97" s="258">
        <v>4488.3341780821902</v>
      </c>
      <c r="W97" s="258">
        <v>4544.32330136986</v>
      </c>
      <c r="X97" s="258">
        <v>4556.9683835616397</v>
      </c>
      <c r="Y97" s="258">
        <v>4875.8522540983604</v>
      </c>
      <c r="Z97" s="258">
        <v>5090.3546027397297</v>
      </c>
      <c r="AA97" s="258">
        <v>5277.3324874763503</v>
      </c>
      <c r="AB97" s="258">
        <v>5340.9727825626396</v>
      </c>
      <c r="AC97" s="258">
        <v>5452.4435098186996</v>
      </c>
      <c r="AD97" s="258">
        <v>5368.5126983585096</v>
      </c>
      <c r="AE97" s="258">
        <v>5651.5555506014598</v>
      </c>
      <c r="AF97" s="258">
        <v>5903.6138880624303</v>
      </c>
      <c r="AG97" s="258">
        <v>5941.0730590350504</v>
      </c>
      <c r="AH97" s="258">
        <v>5902.65583120271</v>
      </c>
      <c r="AI97" s="258">
        <v>5691.4669171208798</v>
      </c>
      <c r="AJ97" s="258">
        <v>5793.5582702727797</v>
      </c>
      <c r="AK97" s="258">
        <v>5695.5985435813</v>
      </c>
      <c r="AL97" s="258">
        <v>5548.3901815397003</v>
      </c>
      <c r="AM97" s="258">
        <v>5519.0591173736602</v>
      </c>
      <c r="AN97" s="258">
        <v>5632.7634578916704</v>
      </c>
      <c r="AO97" s="258">
        <v>5475.2408770081502</v>
      </c>
      <c r="AP97" s="258">
        <v>5385.8819397029301</v>
      </c>
      <c r="AQ97" s="258">
        <v>5208.43601367068</v>
      </c>
      <c r="AR97" s="258">
        <v>5045.8538995171402</v>
      </c>
      <c r="AS97" s="258">
        <v>4831.6173821147704</v>
      </c>
      <c r="AT97" s="258">
        <v>4377.2196465893403</v>
      </c>
      <c r="AU97" s="258">
        <v>4424.1909113163101</v>
      </c>
      <c r="AV97" s="258">
        <v>4412.4572433836802</v>
      </c>
      <c r="AW97" s="258">
        <v>4676.0848617024103</v>
      </c>
      <c r="AX97" s="258">
        <v>4496.0244645042903</v>
      </c>
      <c r="AY97" s="258">
        <v>4279.3059708630999</v>
      </c>
      <c r="AZ97" s="258">
        <v>4113.4936245119497</v>
      </c>
      <c r="BA97" s="258">
        <v>3987.52626816763</v>
      </c>
      <c r="BB97" s="258">
        <v>3953.12510787356</v>
      </c>
      <c r="BC97" s="258">
        <v>3824.47603480408</v>
      </c>
      <c r="BD97" s="258">
        <v>3689.4449006152599</v>
      </c>
      <c r="BE97" s="259">
        <v>3268.4929117138499</v>
      </c>
      <c r="BF97" s="260">
        <v>-0.114096293681256</v>
      </c>
      <c r="BG97" s="260">
        <v>-1.6948502947315001E-2</v>
      </c>
      <c r="BH97" s="260">
        <v>3.6941574686242498E-2</v>
      </c>
    </row>
    <row r="98" spans="1:60">
      <c r="A98" s="200" t="s">
        <v>341</v>
      </c>
      <c r="B98" s="258">
        <v>46.080225419178099</v>
      </c>
      <c r="C98" s="258">
        <v>53.752090536986302</v>
      </c>
      <c r="D98" s="258">
        <v>53.440896416438399</v>
      </c>
      <c r="E98" s="258">
        <v>53.940900229508202</v>
      </c>
      <c r="F98" s="258">
        <v>55.896797260273999</v>
      </c>
      <c r="G98" s="258">
        <v>61.794019298630097</v>
      </c>
      <c r="H98" s="258">
        <v>67.587068493150696</v>
      </c>
      <c r="I98" s="258">
        <v>74.930765027322394</v>
      </c>
      <c r="J98" s="258">
        <v>81.920958904109597</v>
      </c>
      <c r="K98" s="258">
        <v>81.673287671232899</v>
      </c>
      <c r="L98" s="258">
        <v>86.158164383561598</v>
      </c>
      <c r="M98" s="258">
        <v>95.739480874316897</v>
      </c>
      <c r="N98" s="258">
        <v>108.91706849315101</v>
      </c>
      <c r="O98" s="258">
        <v>119.021150684932</v>
      </c>
      <c r="P98" s="258">
        <v>144.90509589041099</v>
      </c>
      <c r="Q98" s="258">
        <v>163.21322891909901</v>
      </c>
      <c r="R98" s="258">
        <v>175.22457575213301</v>
      </c>
      <c r="S98" s="258">
        <v>183.59369805074101</v>
      </c>
      <c r="T98" s="258">
        <v>197.018153800379</v>
      </c>
      <c r="U98" s="258">
        <v>193.68832718947999</v>
      </c>
      <c r="V98" s="258">
        <v>194.60451485350299</v>
      </c>
      <c r="W98" s="258">
        <v>188.00869825557399</v>
      </c>
      <c r="X98" s="258">
        <v>193.72942553344501</v>
      </c>
      <c r="Y98" s="258">
        <v>209.95950605473399</v>
      </c>
      <c r="Z98" s="258">
        <v>219.26856574834599</v>
      </c>
      <c r="AA98" s="258">
        <v>262.64098514257699</v>
      </c>
      <c r="AB98" s="258">
        <v>284.63615374380299</v>
      </c>
      <c r="AC98" s="258">
        <v>308.95015285876798</v>
      </c>
      <c r="AD98" s="258">
        <v>345.703940613253</v>
      </c>
      <c r="AE98" s="258">
        <v>385.47915400521299</v>
      </c>
      <c r="AF98" s="258">
        <v>403.83035576834902</v>
      </c>
      <c r="AG98" s="258">
        <v>445.366783565064</v>
      </c>
      <c r="AH98" s="258">
        <v>511.82285060064601</v>
      </c>
      <c r="AI98" s="258">
        <v>444.95755746127702</v>
      </c>
      <c r="AJ98" s="258">
        <v>489.36558631384401</v>
      </c>
      <c r="AK98" s="258">
        <v>494.53314854325203</v>
      </c>
      <c r="AL98" s="258">
        <v>521.52665849399898</v>
      </c>
      <c r="AM98" s="258">
        <v>588.07361324730596</v>
      </c>
      <c r="AN98" s="258">
        <v>620.20837740456102</v>
      </c>
      <c r="AO98" s="258">
        <v>633.082113526086</v>
      </c>
      <c r="AP98" s="258">
        <v>637.32519399634498</v>
      </c>
      <c r="AQ98" s="258">
        <v>659.420178873699</v>
      </c>
      <c r="AR98" s="258">
        <v>700.78611954527003</v>
      </c>
      <c r="AS98" s="258">
        <v>671.92608528587402</v>
      </c>
      <c r="AT98" s="258">
        <v>678.20108569593697</v>
      </c>
      <c r="AU98" s="258">
        <v>687.87986711814995</v>
      </c>
      <c r="AV98" s="258">
        <v>724.40414425247695</v>
      </c>
      <c r="AW98" s="258">
        <v>757.01526164580798</v>
      </c>
      <c r="AX98" s="258">
        <v>802.72379287394801</v>
      </c>
      <c r="AY98" s="258">
        <v>802.36907342681604</v>
      </c>
      <c r="AZ98" s="258">
        <v>750.96465271562204</v>
      </c>
      <c r="BA98" s="258">
        <v>838.21455612355999</v>
      </c>
      <c r="BB98" s="258">
        <v>801.01180998354698</v>
      </c>
      <c r="BC98" s="258">
        <v>801.16871514144202</v>
      </c>
      <c r="BD98" s="258">
        <v>841.41147565912695</v>
      </c>
      <c r="BE98" s="259">
        <v>727.94606154247595</v>
      </c>
      <c r="BF98" s="260">
        <v>-0.13485127954520401</v>
      </c>
      <c r="BG98" s="260">
        <v>2.17978746731304E-2</v>
      </c>
      <c r="BH98" s="260">
        <v>8.2274842033929294E-3</v>
      </c>
    </row>
    <row r="99" spans="1:60">
      <c r="A99" s="200" t="s">
        <v>342</v>
      </c>
      <c r="B99" s="258">
        <v>56.719068493150701</v>
      </c>
      <c r="C99" s="258">
        <v>62.729753424657503</v>
      </c>
      <c r="D99" s="258">
        <v>65.811506849315094</v>
      </c>
      <c r="E99" s="258">
        <v>67.433169398907097</v>
      </c>
      <c r="F99" s="258">
        <v>70.332383561643795</v>
      </c>
      <c r="G99" s="258">
        <v>82.286931506849299</v>
      </c>
      <c r="H99" s="258">
        <v>84.877780821917796</v>
      </c>
      <c r="I99" s="258">
        <v>91.019617486338802</v>
      </c>
      <c r="J99" s="258">
        <v>96.232931506849297</v>
      </c>
      <c r="K99" s="258">
        <v>92.253280461810206</v>
      </c>
      <c r="L99" s="258">
        <v>89.640487088418894</v>
      </c>
      <c r="M99" s="258">
        <v>91.509169708896906</v>
      </c>
      <c r="N99" s="258">
        <v>91.457436598163497</v>
      </c>
      <c r="O99" s="258">
        <v>87.849248785671804</v>
      </c>
      <c r="P99" s="258">
        <v>88.565333399467804</v>
      </c>
      <c r="Q99" s="258">
        <v>85.636222871964307</v>
      </c>
      <c r="R99" s="258">
        <v>82.003526906163302</v>
      </c>
      <c r="S99" s="258">
        <v>81.941756784772394</v>
      </c>
      <c r="T99" s="258">
        <v>78.805518097601293</v>
      </c>
      <c r="U99" s="258">
        <v>79.992137322649896</v>
      </c>
      <c r="V99" s="258">
        <v>76.5349413981792</v>
      </c>
      <c r="W99" s="258">
        <v>70.091009025865404</v>
      </c>
      <c r="X99" s="258">
        <v>79.878610425728198</v>
      </c>
      <c r="Y99" s="258">
        <v>79.7383269762813</v>
      </c>
      <c r="Z99" s="258">
        <v>81.214313024345302</v>
      </c>
      <c r="AA99" s="258">
        <v>91.224295417500002</v>
      </c>
      <c r="AB99" s="258">
        <v>92.516530922080804</v>
      </c>
      <c r="AC99" s="258">
        <v>95.004622042501097</v>
      </c>
      <c r="AD99" s="258">
        <v>94.545640930375299</v>
      </c>
      <c r="AE99" s="258">
        <v>109.238727881843</v>
      </c>
      <c r="AF99" s="258">
        <v>116.972852758055</v>
      </c>
      <c r="AG99" s="258">
        <v>118.856966351113</v>
      </c>
      <c r="AH99" s="258">
        <v>125.631350716539</v>
      </c>
      <c r="AI99" s="258">
        <v>127.177343201125</v>
      </c>
      <c r="AJ99" s="258">
        <v>127.969648857281</v>
      </c>
      <c r="AK99" s="258">
        <v>131.19166954086299</v>
      </c>
      <c r="AL99" s="258">
        <v>132.40096127802701</v>
      </c>
      <c r="AM99" s="258">
        <v>137.51026287969799</v>
      </c>
      <c r="AN99" s="258">
        <v>144.904201910604</v>
      </c>
      <c r="AO99" s="258">
        <v>145.912561868566</v>
      </c>
      <c r="AP99" s="258">
        <v>151.116163127123</v>
      </c>
      <c r="AQ99" s="258">
        <v>152.70396604601899</v>
      </c>
      <c r="AR99" s="258">
        <v>153.48875355100901</v>
      </c>
      <c r="AS99" s="258">
        <v>154.87022863212499</v>
      </c>
      <c r="AT99" s="258">
        <v>148.244771795914</v>
      </c>
      <c r="AU99" s="258">
        <v>148.08646775759701</v>
      </c>
      <c r="AV99" s="258">
        <v>152.41947735523601</v>
      </c>
      <c r="AW99" s="258">
        <v>149.879155754153</v>
      </c>
      <c r="AX99" s="258">
        <v>152.37602201495201</v>
      </c>
      <c r="AY99" s="258">
        <v>155.01157581439699</v>
      </c>
      <c r="AZ99" s="258">
        <v>161.17732358918201</v>
      </c>
      <c r="BA99" s="258">
        <v>165.15462299777499</v>
      </c>
      <c r="BB99" s="258">
        <v>174.80882423519401</v>
      </c>
      <c r="BC99" s="258">
        <v>175.41902890797999</v>
      </c>
      <c r="BD99" s="258">
        <v>178.475686076599</v>
      </c>
      <c r="BE99" s="259">
        <v>147.975593698713</v>
      </c>
      <c r="BF99" s="260">
        <v>-0.17089214250055401</v>
      </c>
      <c r="BG99" s="260">
        <v>1.8732044957683099E-2</v>
      </c>
      <c r="BH99" s="260">
        <v>1.6724685027680599E-3</v>
      </c>
    </row>
    <row r="100" spans="1:60">
      <c r="A100" s="200" t="s">
        <v>343</v>
      </c>
      <c r="B100" s="258">
        <v>75.726520547945199</v>
      </c>
      <c r="C100" s="258">
        <v>77.752410958904093</v>
      </c>
      <c r="D100" s="258">
        <v>86.8027123287671</v>
      </c>
      <c r="E100" s="258">
        <v>98.628306010928995</v>
      </c>
      <c r="F100" s="258">
        <v>92.7566575342466</v>
      </c>
      <c r="G100" s="258">
        <v>91.832602739725999</v>
      </c>
      <c r="H100" s="258">
        <v>87.113753424657503</v>
      </c>
      <c r="I100" s="258">
        <v>71.204398907103794</v>
      </c>
      <c r="J100" s="258">
        <v>73.214301369862994</v>
      </c>
      <c r="K100" s="258">
        <v>78.955643835616499</v>
      </c>
      <c r="L100" s="258">
        <v>82.209452054794497</v>
      </c>
      <c r="M100" s="258">
        <v>82.284453551912605</v>
      </c>
      <c r="N100" s="258">
        <v>87.111452054794498</v>
      </c>
      <c r="O100" s="258">
        <v>92.016109589041093</v>
      </c>
      <c r="P100" s="258">
        <v>98.656520547945206</v>
      </c>
      <c r="Q100" s="258">
        <v>102.607650273224</v>
      </c>
      <c r="R100" s="258">
        <v>109.073835616438</v>
      </c>
      <c r="S100" s="258">
        <v>119.797561643836</v>
      </c>
      <c r="T100" s="258">
        <v>131.671452054795</v>
      </c>
      <c r="U100" s="258">
        <v>142.12218579235</v>
      </c>
      <c r="V100" s="258">
        <v>151.97104109589</v>
      </c>
      <c r="W100" s="258">
        <v>163.94460273972601</v>
      </c>
      <c r="X100" s="258">
        <v>179.80764383561601</v>
      </c>
      <c r="Y100" s="258">
        <v>193.19254098360699</v>
      </c>
      <c r="Z100" s="258">
        <v>207.28849315068501</v>
      </c>
      <c r="AA100" s="258">
        <v>216.351260273973</v>
      </c>
      <c r="AB100" s="258">
        <v>227.102</v>
      </c>
      <c r="AC100" s="258">
        <v>246.78636612021899</v>
      </c>
      <c r="AD100" s="258">
        <v>269.00405479452098</v>
      </c>
      <c r="AE100" s="258">
        <v>287.861150684932</v>
      </c>
      <c r="AF100" s="258">
        <v>311.68336986301398</v>
      </c>
      <c r="AG100" s="258">
        <v>326.41890710382501</v>
      </c>
      <c r="AH100" s="258">
        <v>336.77591780821899</v>
      </c>
      <c r="AI100" s="258">
        <v>348.39539726027402</v>
      </c>
      <c r="AJ100" s="258">
        <v>361.32980821917801</v>
      </c>
      <c r="AK100" s="258">
        <v>372.03868852458999</v>
      </c>
      <c r="AL100" s="258">
        <v>366.32791780821901</v>
      </c>
      <c r="AM100" s="258">
        <v>357.75106849315102</v>
      </c>
      <c r="AN100" s="258">
        <v>320.163068493151</v>
      </c>
      <c r="AO100" s="258">
        <v>324.542704918033</v>
      </c>
      <c r="AP100" s="258">
        <v>309.83189722191798</v>
      </c>
      <c r="AQ100" s="258">
        <v>353.83864835945201</v>
      </c>
      <c r="AR100" s="258">
        <v>384.04028563726001</v>
      </c>
      <c r="AS100" s="258">
        <v>389.28759621814203</v>
      </c>
      <c r="AT100" s="258">
        <v>414.95906340175299</v>
      </c>
      <c r="AU100" s="258">
        <v>411.20307530520603</v>
      </c>
      <c r="AV100" s="258">
        <v>414.27399738827398</v>
      </c>
      <c r="AW100" s="258">
        <v>402.28812350999999</v>
      </c>
      <c r="AX100" s="258">
        <v>441.90359308827402</v>
      </c>
      <c r="AY100" s="258">
        <v>457.94738224717798</v>
      </c>
      <c r="AZ100" s="258">
        <v>505.30064810821898</v>
      </c>
      <c r="BA100" s="258">
        <v>566.01650034229499</v>
      </c>
      <c r="BB100" s="258">
        <v>588.61597380706803</v>
      </c>
      <c r="BC100" s="258">
        <v>498.19687305556198</v>
      </c>
      <c r="BD100" s="258">
        <v>445.86443592900503</v>
      </c>
      <c r="BE100" s="259">
        <v>437.33677432939902</v>
      </c>
      <c r="BF100" s="260">
        <v>-1.91261309770944E-2</v>
      </c>
      <c r="BG100" s="260">
        <v>7.2093710384721899E-3</v>
      </c>
      <c r="BH100" s="260">
        <v>4.9429230989087398E-3</v>
      </c>
    </row>
    <row r="101" spans="1:60">
      <c r="A101" s="200" t="s">
        <v>344</v>
      </c>
      <c r="B101" s="258">
        <v>84.587479452054794</v>
      </c>
      <c r="C101" s="258">
        <v>92.282739726027401</v>
      </c>
      <c r="D101" s="258">
        <v>103.990849315069</v>
      </c>
      <c r="E101" s="258">
        <v>118.343278688525</v>
      </c>
      <c r="F101" s="258">
        <v>127.19252054794499</v>
      </c>
      <c r="G101" s="258">
        <v>144.42841095890401</v>
      </c>
      <c r="H101" s="258">
        <v>167.835616438356</v>
      </c>
      <c r="I101" s="258">
        <v>164.26275956284201</v>
      </c>
      <c r="J101" s="258">
        <v>192.744520547945</v>
      </c>
      <c r="K101" s="258">
        <v>180.02331506849299</v>
      </c>
      <c r="L101" s="258">
        <v>194.11290410958901</v>
      </c>
      <c r="M101" s="258">
        <v>198.61035519125701</v>
      </c>
      <c r="N101" s="258">
        <v>217.113232876712</v>
      </c>
      <c r="O101" s="258">
        <v>223.859342465753</v>
      </c>
      <c r="P101" s="258">
        <v>230.59849315068499</v>
      </c>
      <c r="Q101" s="258">
        <v>214.819918032787</v>
      </c>
      <c r="R101" s="258">
        <v>202.59273972602699</v>
      </c>
      <c r="S101" s="258">
        <v>195.22904109589001</v>
      </c>
      <c r="T101" s="258">
        <v>203.84602739726</v>
      </c>
      <c r="U101" s="258">
        <v>167.439207650273</v>
      </c>
      <c r="V101" s="258">
        <v>150.26452054794501</v>
      </c>
      <c r="W101" s="258">
        <v>157.91898630137001</v>
      </c>
      <c r="X101" s="258">
        <v>182.80797260273999</v>
      </c>
      <c r="Y101" s="258">
        <v>197.13275956284201</v>
      </c>
      <c r="Z101" s="258">
        <v>222.31063013698599</v>
      </c>
      <c r="AA101" s="258">
        <v>232.84104109589001</v>
      </c>
      <c r="AB101" s="258">
        <v>225.67112328767101</v>
      </c>
      <c r="AC101" s="258">
        <v>276.67275956284197</v>
      </c>
      <c r="AD101" s="258">
        <v>287.994794520548</v>
      </c>
      <c r="AE101" s="258">
        <v>304.019808219178</v>
      </c>
      <c r="AF101" s="258">
        <v>341.662821917808</v>
      </c>
      <c r="AG101" s="258">
        <v>357.57912568306</v>
      </c>
      <c r="AH101" s="258">
        <v>386.57438356164403</v>
      </c>
      <c r="AI101" s="258">
        <v>389.74630136986298</v>
      </c>
      <c r="AJ101" s="258">
        <v>372.46126027397298</v>
      </c>
      <c r="AK101" s="258">
        <v>346.43521857923503</v>
      </c>
      <c r="AL101" s="258">
        <v>344.939424657534</v>
      </c>
      <c r="AM101" s="258">
        <v>329.419342465753</v>
      </c>
      <c r="AN101" s="258">
        <v>328.54287671232902</v>
      </c>
      <c r="AO101" s="258">
        <v>336.26061617331999</v>
      </c>
      <c r="AP101" s="258">
        <v>313.86715060081298</v>
      </c>
      <c r="AQ101" s="258">
        <v>283.22045737514401</v>
      </c>
      <c r="AR101" s="258">
        <v>294.37103212393401</v>
      </c>
      <c r="AS101" s="258">
        <v>281.51665707624699</v>
      </c>
      <c r="AT101" s="258">
        <v>294.27418190509098</v>
      </c>
      <c r="AU101" s="258">
        <v>306.88008073481302</v>
      </c>
      <c r="AV101" s="258">
        <v>291.98266242871699</v>
      </c>
      <c r="AW101" s="258">
        <v>300.765674629812</v>
      </c>
      <c r="AX101" s="258">
        <v>316.425831694789</v>
      </c>
      <c r="AY101" s="258">
        <v>335.81399340579901</v>
      </c>
      <c r="AZ101" s="258">
        <v>384.45634675716298</v>
      </c>
      <c r="BA101" s="258">
        <v>413.35368765059502</v>
      </c>
      <c r="BB101" s="258">
        <v>444.83675774150998</v>
      </c>
      <c r="BC101" s="258">
        <v>449.57701448133798</v>
      </c>
      <c r="BD101" s="258">
        <v>458.54526943667099</v>
      </c>
      <c r="BE101" s="259">
        <v>377.53823281778801</v>
      </c>
      <c r="BF101" s="260">
        <v>-0.17666093626568599</v>
      </c>
      <c r="BG101" s="260">
        <v>4.5353085944152001E-2</v>
      </c>
      <c r="BH101" s="260">
        <v>4.2670604469009603E-3</v>
      </c>
    </row>
    <row r="102" spans="1:60">
      <c r="A102" s="200" t="s">
        <v>345</v>
      </c>
      <c r="B102" s="258">
        <v>76.499759589800604</v>
      </c>
      <c r="C102" s="258">
        <v>87.407388117026599</v>
      </c>
      <c r="D102" s="258">
        <v>104.373770152177</v>
      </c>
      <c r="E102" s="258">
        <v>128.87752796854099</v>
      </c>
      <c r="F102" s="258">
        <v>127.07653077336499</v>
      </c>
      <c r="G102" s="258">
        <v>138.03660414815701</v>
      </c>
      <c r="H102" s="258">
        <v>120.72243835616401</v>
      </c>
      <c r="I102" s="258">
        <v>150.32254098360701</v>
      </c>
      <c r="J102" s="258">
        <v>142.60887671232899</v>
      </c>
      <c r="K102" s="258">
        <v>140.11789041095901</v>
      </c>
      <c r="L102" s="258">
        <v>137.39964383561599</v>
      </c>
      <c r="M102" s="258">
        <v>162.42931693989101</v>
      </c>
      <c r="N102" s="258">
        <v>163.64183561643799</v>
      </c>
      <c r="O102" s="258">
        <v>169.81693150684899</v>
      </c>
      <c r="P102" s="258">
        <v>181.09249315068499</v>
      </c>
      <c r="Q102" s="258">
        <v>179.41232240437199</v>
      </c>
      <c r="R102" s="258">
        <v>206.32545205479499</v>
      </c>
      <c r="S102" s="258">
        <v>201.70575342465801</v>
      </c>
      <c r="T102" s="258">
        <v>213.360356164384</v>
      </c>
      <c r="U102" s="258">
        <v>224.820846994535</v>
      </c>
      <c r="V102" s="258">
        <v>230.010219178082</v>
      </c>
      <c r="W102" s="258">
        <v>265.38723287671201</v>
      </c>
      <c r="X102" s="258">
        <v>280.190739726027</v>
      </c>
      <c r="Y102" s="258">
        <v>322.27748633879798</v>
      </c>
      <c r="Z102" s="258">
        <v>367.00147945205498</v>
      </c>
      <c r="AA102" s="258">
        <v>444.26627397260302</v>
      </c>
      <c r="AB102" s="258">
        <v>451.78197260273998</v>
      </c>
      <c r="AC102" s="258">
        <v>463.65437158469899</v>
      </c>
      <c r="AD102" s="258">
        <v>504.49361643835601</v>
      </c>
      <c r="AE102" s="258">
        <v>578.36123287671205</v>
      </c>
      <c r="AF102" s="258">
        <v>605.80082191780798</v>
      </c>
      <c r="AG102" s="258">
        <v>612.06959016393398</v>
      </c>
      <c r="AH102" s="258">
        <v>648.50619178082195</v>
      </c>
      <c r="AI102" s="258">
        <v>661.43597260273998</v>
      </c>
      <c r="AJ102" s="258">
        <v>655.58235616438401</v>
      </c>
      <c r="AK102" s="258">
        <v>695.99950819672097</v>
      </c>
      <c r="AL102" s="258">
        <v>752.93375342465697</v>
      </c>
      <c r="AM102" s="258">
        <v>736.27805479452104</v>
      </c>
      <c r="AN102" s="258">
        <v>686.41706849315096</v>
      </c>
      <c r="AO102" s="258">
        <v>757.87767759562803</v>
      </c>
      <c r="AP102" s="258">
        <v>796.03978082191804</v>
      </c>
      <c r="AQ102" s="258">
        <v>847.64144087671195</v>
      </c>
      <c r="AR102" s="258">
        <v>921.43147780821903</v>
      </c>
      <c r="AS102" s="258">
        <v>973.32036989688697</v>
      </c>
      <c r="AT102" s="258">
        <v>1049.2465998836001</v>
      </c>
      <c r="AU102" s="258">
        <v>1156.7362744785701</v>
      </c>
      <c r="AV102" s="258">
        <v>1208.1006602739701</v>
      </c>
      <c r="AW102" s="258">
        <v>1202.19160874317</v>
      </c>
      <c r="AX102" s="258">
        <v>1217.4721873972601</v>
      </c>
      <c r="AY102" s="258">
        <v>1259.2453095890401</v>
      </c>
      <c r="AZ102" s="258">
        <v>1328.5532260273999</v>
      </c>
      <c r="BA102" s="258">
        <v>1372.2389221353301</v>
      </c>
      <c r="BB102" s="258">
        <v>1405.7141297652599</v>
      </c>
      <c r="BC102" s="258">
        <v>1431.18235009248</v>
      </c>
      <c r="BD102" s="258">
        <v>1401.39961634771</v>
      </c>
      <c r="BE102" s="259">
        <v>1332.3680021698799</v>
      </c>
      <c r="BF102" s="260">
        <v>-4.9259050289839103E-2</v>
      </c>
      <c r="BG102" s="260">
        <v>2.9362736200949199E-2</v>
      </c>
      <c r="BH102" s="260">
        <v>1.50588584375756E-2</v>
      </c>
    </row>
    <row r="103" spans="1:60">
      <c r="A103" s="200" t="s">
        <v>346</v>
      </c>
      <c r="B103" s="258">
        <v>24.946301369863001</v>
      </c>
      <c r="C103" s="258">
        <v>37.367972602739698</v>
      </c>
      <c r="D103" s="258">
        <v>64.730602739725995</v>
      </c>
      <c r="E103" s="258">
        <v>95.415683060109302</v>
      </c>
      <c r="F103" s="258">
        <v>129.79317808219199</v>
      </c>
      <c r="G103" s="258">
        <v>162.11972602739701</v>
      </c>
      <c r="H103" s="258">
        <v>183.124712328767</v>
      </c>
      <c r="I103" s="258">
        <v>190.53319672131201</v>
      </c>
      <c r="J103" s="258">
        <v>235.13304109589001</v>
      </c>
      <c r="K103" s="258">
        <v>243.64112328767101</v>
      </c>
      <c r="L103" s="258">
        <v>277.34191780821902</v>
      </c>
      <c r="M103" s="258">
        <v>310.18467213114798</v>
      </c>
      <c r="N103" s="258">
        <v>371.20904109588997</v>
      </c>
      <c r="O103" s="258">
        <v>425.90460273972599</v>
      </c>
      <c r="P103" s="258">
        <v>480.44528767123302</v>
      </c>
      <c r="Q103" s="258">
        <v>475.88002732240398</v>
      </c>
      <c r="R103" s="258">
        <v>473.59035616438399</v>
      </c>
      <c r="S103" s="258">
        <v>471.29246575342501</v>
      </c>
      <c r="T103" s="258">
        <v>497.179561643836</v>
      </c>
      <c r="U103" s="258">
        <v>501.11150273224001</v>
      </c>
      <c r="V103" s="258">
        <v>537.34695890411001</v>
      </c>
      <c r="W103" s="258">
        <v>588.40328767123299</v>
      </c>
      <c r="X103" s="258">
        <v>621.6</v>
      </c>
      <c r="Y103" s="258">
        <v>739.13939890710401</v>
      </c>
      <c r="Z103" s="258">
        <v>854.98323287671201</v>
      </c>
      <c r="AA103" s="258">
        <v>1040.60610958904</v>
      </c>
      <c r="AB103" s="258">
        <v>1256.6477808219199</v>
      </c>
      <c r="AC103" s="258">
        <v>1523.76005464481</v>
      </c>
      <c r="AD103" s="258">
        <v>1681.5297260274001</v>
      </c>
      <c r="AE103" s="258">
        <v>1847.5388493150699</v>
      </c>
      <c r="AF103" s="258">
        <v>2016.8781369863</v>
      </c>
      <c r="AG103" s="258">
        <v>2152.9815573770502</v>
      </c>
      <c r="AH103" s="258">
        <v>2388.1557534246599</v>
      </c>
      <c r="AI103" s="258">
        <v>1962.58160469667</v>
      </c>
      <c r="AJ103" s="258">
        <v>2106.2641878669301</v>
      </c>
      <c r="AK103" s="258">
        <v>2156.0035128805598</v>
      </c>
      <c r="AL103" s="258">
        <v>2164.6011741683001</v>
      </c>
      <c r="AM103" s="258">
        <v>2217.5988258317002</v>
      </c>
      <c r="AN103" s="258">
        <v>2236.10058708415</v>
      </c>
      <c r="AO103" s="258">
        <v>2215.4270101483198</v>
      </c>
      <c r="AP103" s="258">
        <v>2237.8626223092001</v>
      </c>
      <c r="AQ103" s="258">
        <v>2245.1561643835598</v>
      </c>
      <c r="AR103" s="258">
        <v>2316.8293542074398</v>
      </c>
      <c r="AS103" s="258">
        <v>2216.8860265417602</v>
      </c>
      <c r="AT103" s="258">
        <v>2257.7150684931498</v>
      </c>
      <c r="AU103" s="258">
        <v>2311.6493150684901</v>
      </c>
      <c r="AV103" s="258">
        <v>2331.1999999999998</v>
      </c>
      <c r="AW103" s="258">
        <v>2396.1120218579199</v>
      </c>
      <c r="AX103" s="258">
        <v>2402.24931506849</v>
      </c>
      <c r="AY103" s="258">
        <v>2397.75068493151</v>
      </c>
      <c r="AZ103" s="258">
        <v>2503.0246575342499</v>
      </c>
      <c r="BA103" s="258">
        <v>2696.2486338797798</v>
      </c>
      <c r="BB103" s="258">
        <v>2737.9589041095901</v>
      </c>
      <c r="BC103" s="258">
        <v>2720.3315068493198</v>
      </c>
      <c r="BD103" s="258">
        <v>2703.2383561643801</v>
      </c>
      <c r="BE103" s="259">
        <v>2560.2021857923501</v>
      </c>
      <c r="BF103" s="260">
        <v>-5.2912896136538698E-2</v>
      </c>
      <c r="BG103" s="260">
        <v>1.8172870465152698E-2</v>
      </c>
      <c r="BH103" s="260">
        <v>2.8936241507324299E-2</v>
      </c>
    </row>
    <row r="104" spans="1:60">
      <c r="A104" s="200" t="s">
        <v>347</v>
      </c>
      <c r="B104" s="258">
        <v>9.3496841429937891</v>
      </c>
      <c r="C104" s="258">
        <v>9.5752821491282702</v>
      </c>
      <c r="D104" s="258">
        <v>9.8071529804077908</v>
      </c>
      <c r="E104" s="258">
        <v>10.0143263534823</v>
      </c>
      <c r="F104" s="258">
        <v>10.2743880490068</v>
      </c>
      <c r="G104" s="258">
        <v>20.603721917808201</v>
      </c>
      <c r="H104" s="258">
        <v>18.91574</v>
      </c>
      <c r="I104" s="258">
        <v>20.447461475409799</v>
      </c>
      <c r="J104" s="258">
        <v>21.2667238356164</v>
      </c>
      <c r="K104" s="258">
        <v>16.864749863013699</v>
      </c>
      <c r="L104" s="258">
        <v>16.350307123287699</v>
      </c>
      <c r="M104" s="258">
        <v>16.207517486338801</v>
      </c>
      <c r="N104" s="258">
        <v>17.266073698630102</v>
      </c>
      <c r="O104" s="258">
        <v>20.092415890411001</v>
      </c>
      <c r="P104" s="258">
        <v>20.627354246575301</v>
      </c>
      <c r="Q104" s="258">
        <v>20.739716939890702</v>
      </c>
      <c r="R104" s="258">
        <v>24.620716438356201</v>
      </c>
      <c r="S104" s="258">
        <v>27.656070958904099</v>
      </c>
      <c r="T104" s="258">
        <v>30.1474649315068</v>
      </c>
      <c r="U104" s="258">
        <v>25.471787158469901</v>
      </c>
      <c r="V104" s="258">
        <v>23.381829863013699</v>
      </c>
      <c r="W104" s="258">
        <v>23.442847397260302</v>
      </c>
      <c r="X104" s="258">
        <v>26.6956073972603</v>
      </c>
      <c r="Y104" s="258">
        <v>26.2823453551913</v>
      </c>
      <c r="Z104" s="258">
        <v>25.1780791780822</v>
      </c>
      <c r="AA104" s="258">
        <v>27.099846027397302</v>
      </c>
      <c r="AB104" s="258">
        <v>28.395708767123299</v>
      </c>
      <c r="AC104" s="258">
        <v>33.180690983606603</v>
      </c>
      <c r="AD104" s="258">
        <v>32.544772328767102</v>
      </c>
      <c r="AE104" s="258">
        <v>36.075471506849297</v>
      </c>
      <c r="AF104" s="258">
        <v>39.102362465753401</v>
      </c>
      <c r="AG104" s="258">
        <v>47.331129781420799</v>
      </c>
      <c r="AH104" s="258">
        <v>51.413072054794497</v>
      </c>
      <c r="AI104" s="258">
        <v>54.823338082191803</v>
      </c>
      <c r="AJ104" s="258">
        <v>59.909301369863002</v>
      </c>
      <c r="AK104" s="258">
        <v>70.408367213114801</v>
      </c>
      <c r="AL104" s="258">
        <v>69.440269315068505</v>
      </c>
      <c r="AM104" s="258">
        <v>73.508584931506903</v>
      </c>
      <c r="AN104" s="258">
        <v>73.364730136986296</v>
      </c>
      <c r="AO104" s="258">
        <v>72.884636338797804</v>
      </c>
      <c r="AP104" s="258">
        <v>82.530840438356194</v>
      </c>
      <c r="AQ104" s="258">
        <v>85.974942958904094</v>
      </c>
      <c r="AR104" s="258">
        <v>91.311572219178103</v>
      </c>
      <c r="AS104" s="258">
        <v>82.761411420765</v>
      </c>
      <c r="AT104" s="258">
        <v>87.223328164383602</v>
      </c>
      <c r="AU104" s="258">
        <v>87.025491897260295</v>
      </c>
      <c r="AV104" s="258">
        <v>91.688604086027397</v>
      </c>
      <c r="AW104" s="258">
        <v>95.387685248907104</v>
      </c>
      <c r="AX104" s="258">
        <v>82.0337437331507</v>
      </c>
      <c r="AY104" s="258">
        <v>91.520717427397301</v>
      </c>
      <c r="AZ104" s="258">
        <v>89.562138767123301</v>
      </c>
      <c r="BA104" s="258">
        <v>105.17680966761</v>
      </c>
      <c r="BB104" s="258">
        <v>113.624056883512</v>
      </c>
      <c r="BC104" s="258">
        <v>114.049100999825</v>
      </c>
      <c r="BD104" s="258">
        <v>122.615739237727</v>
      </c>
      <c r="BE104" s="259">
        <v>103.544796348524</v>
      </c>
      <c r="BF104" s="260">
        <v>-0.155534216143562</v>
      </c>
      <c r="BG104" s="260">
        <v>3.4644984165746302E-2</v>
      </c>
      <c r="BH104" s="260">
        <v>1.17029711582732E-3</v>
      </c>
    </row>
    <row r="105" spans="1:60">
      <c r="A105" s="200" t="s">
        <v>348</v>
      </c>
      <c r="B105" s="258">
        <v>43.855726027397303</v>
      </c>
      <c r="C105" s="258">
        <v>51.777698630137003</v>
      </c>
      <c r="D105" s="258">
        <v>61.3709589041096</v>
      </c>
      <c r="E105" s="258">
        <v>72.863715846994594</v>
      </c>
      <c r="F105" s="258">
        <v>87.341150684931506</v>
      </c>
      <c r="G105" s="258">
        <v>104.72898630137</v>
      </c>
      <c r="H105" s="258">
        <v>145.15742465753399</v>
      </c>
      <c r="I105" s="258">
        <v>156.19576502732201</v>
      </c>
      <c r="J105" s="258">
        <v>199.92827397260299</v>
      </c>
      <c r="K105" s="258">
        <v>179.72561643835601</v>
      </c>
      <c r="L105" s="258">
        <v>208.84180821917801</v>
      </c>
      <c r="M105" s="258">
        <v>268.44852459016403</v>
      </c>
      <c r="N105" s="258">
        <v>298.298273972603</v>
      </c>
      <c r="O105" s="258">
        <v>348.83487671232899</v>
      </c>
      <c r="P105" s="258">
        <v>352.14986301369902</v>
      </c>
      <c r="Q105" s="258">
        <v>364.289098360656</v>
      </c>
      <c r="R105" s="258">
        <v>323.84167123287699</v>
      </c>
      <c r="S105" s="258">
        <v>370.135131197769</v>
      </c>
      <c r="T105" s="258">
        <v>385.176685807034</v>
      </c>
      <c r="U105" s="258">
        <v>366.78919858297098</v>
      </c>
      <c r="V105" s="258">
        <v>367.04957891585201</v>
      </c>
      <c r="W105" s="258">
        <v>404.36714856734801</v>
      </c>
      <c r="X105" s="258">
        <v>425.89936281637</v>
      </c>
      <c r="Y105" s="258">
        <v>487.94681979366402</v>
      </c>
      <c r="Z105" s="258">
        <v>544.91211938188201</v>
      </c>
      <c r="AA105" s="258">
        <v>565.04821225224396</v>
      </c>
      <c r="AB105" s="258">
        <v>594.21846283823095</v>
      </c>
      <c r="AC105" s="258">
        <v>612.01296464498796</v>
      </c>
      <c r="AD105" s="258">
        <v>657.94083405721403</v>
      </c>
      <c r="AE105" s="258">
        <v>692.51334134662704</v>
      </c>
      <c r="AF105" s="258">
        <v>755.61309649002703</v>
      </c>
      <c r="AG105" s="258">
        <v>757.47009801697698</v>
      </c>
      <c r="AH105" s="258">
        <v>778.84161019186797</v>
      </c>
      <c r="AI105" s="258">
        <v>818.29668983153704</v>
      </c>
      <c r="AJ105" s="258">
        <v>875.82803523795701</v>
      </c>
      <c r="AK105" s="258">
        <v>895.60367494544096</v>
      </c>
      <c r="AL105" s="258">
        <v>945.76274545404203</v>
      </c>
      <c r="AM105" s="258">
        <v>960.46617488054005</v>
      </c>
      <c r="AN105" s="258">
        <v>996.935478327704</v>
      </c>
      <c r="AO105" s="258">
        <v>1044.99376433203</v>
      </c>
      <c r="AP105" s="258">
        <v>1050.3899943214999</v>
      </c>
      <c r="AQ105" s="258">
        <v>1051.0357247455199</v>
      </c>
      <c r="AR105" s="258">
        <v>1100.42400972989</v>
      </c>
      <c r="AS105" s="258">
        <v>1039.8002290066099</v>
      </c>
      <c r="AT105" s="258">
        <v>1033.8289826963201</v>
      </c>
      <c r="AU105" s="258">
        <v>1075.5154213713099</v>
      </c>
      <c r="AV105" s="258">
        <v>993.67084523371295</v>
      </c>
      <c r="AW105" s="258">
        <v>985.78862775197297</v>
      </c>
      <c r="AX105" s="258">
        <v>1021.60952308035</v>
      </c>
      <c r="AY105" s="258">
        <v>1052.16834436874</v>
      </c>
      <c r="AZ105" s="258">
        <v>1076.68101908788</v>
      </c>
      <c r="BA105" s="258">
        <v>1082.5093584661199</v>
      </c>
      <c r="BB105" s="258">
        <v>1067.27941009247</v>
      </c>
      <c r="BC105" s="258">
        <v>1074.3311169769099</v>
      </c>
      <c r="BD105" s="258">
        <v>1021.62652334438</v>
      </c>
      <c r="BE105" s="259">
        <v>973.10716354409101</v>
      </c>
      <c r="BF105" s="260">
        <v>-4.7492267175536999E-2</v>
      </c>
      <c r="BG105" s="260">
        <v>-1.18663344747316E-3</v>
      </c>
      <c r="BH105" s="260">
        <v>1.0998375070953499E-2</v>
      </c>
    </row>
    <row r="106" spans="1:60">
      <c r="A106" s="200" t="s">
        <v>349</v>
      </c>
      <c r="B106" s="258">
        <v>47.561397260273999</v>
      </c>
      <c r="C106" s="258">
        <v>55.992794520547903</v>
      </c>
      <c r="D106" s="258">
        <v>61.973424657534203</v>
      </c>
      <c r="E106" s="258">
        <v>81.13</v>
      </c>
      <c r="F106" s="258">
        <v>87.969643835616395</v>
      </c>
      <c r="G106" s="258">
        <v>102.808876712329</v>
      </c>
      <c r="H106" s="258">
        <v>114.386575342466</v>
      </c>
      <c r="I106" s="258">
        <v>142.74781420765001</v>
      </c>
      <c r="J106" s="258">
        <v>151.42624657534199</v>
      </c>
      <c r="K106" s="258">
        <v>153.652931506849</v>
      </c>
      <c r="L106" s="258">
        <v>167.899808219178</v>
      </c>
      <c r="M106" s="258">
        <v>175.970573770492</v>
      </c>
      <c r="N106" s="258">
        <v>197.95082191780801</v>
      </c>
      <c r="O106" s="258">
        <v>221.278191780822</v>
      </c>
      <c r="P106" s="258">
        <v>225.111698630137</v>
      </c>
      <c r="Q106" s="258">
        <v>232.50806010929</v>
      </c>
      <c r="R106" s="258">
        <v>223.64967123287701</v>
      </c>
      <c r="S106" s="258">
        <v>205.84895890410999</v>
      </c>
      <c r="T106" s="258">
        <v>231.31402739725999</v>
      </c>
      <c r="U106" s="258">
        <v>241.305901639344</v>
      </c>
      <c r="V106" s="258">
        <v>231.557917808219</v>
      </c>
      <c r="W106" s="258">
        <v>240.926023561644</v>
      </c>
      <c r="X106" s="258">
        <v>263.96514301369899</v>
      </c>
      <c r="Y106" s="258">
        <v>297.76606284153002</v>
      </c>
      <c r="Z106" s="258">
        <v>349.944316712329</v>
      </c>
      <c r="AA106" s="258">
        <v>423.96181205479502</v>
      </c>
      <c r="AB106" s="258">
        <v>452.19433150684898</v>
      </c>
      <c r="AC106" s="258">
        <v>507.66603730818201</v>
      </c>
      <c r="AD106" s="258">
        <v>590.03064684931496</v>
      </c>
      <c r="AE106" s="258">
        <v>655.47221808219194</v>
      </c>
      <c r="AF106" s="258">
        <v>712.69774821917804</v>
      </c>
      <c r="AG106" s="258">
        <v>792.131038348679</v>
      </c>
      <c r="AH106" s="258">
        <v>805.25516356164405</v>
      </c>
      <c r="AI106" s="258">
        <v>741.65954164383595</v>
      </c>
      <c r="AJ106" s="258">
        <v>794.71422821917804</v>
      </c>
      <c r="AK106" s="258">
        <v>744.48123857411304</v>
      </c>
      <c r="AL106" s="258">
        <v>740.41064326157198</v>
      </c>
      <c r="AM106" s="258">
        <v>826.04217246310998</v>
      </c>
      <c r="AN106" s="258">
        <v>916.27645250743205</v>
      </c>
      <c r="AO106" s="258">
        <v>1001.35012942844</v>
      </c>
      <c r="AP106" s="258">
        <v>1017.835368618</v>
      </c>
      <c r="AQ106" s="258">
        <v>1006.72348076119</v>
      </c>
      <c r="AR106" s="258">
        <v>1027.0009908002901</v>
      </c>
      <c r="AS106" s="258">
        <v>1004.95673280708</v>
      </c>
      <c r="AT106" s="258">
        <v>1059.4767821395999</v>
      </c>
      <c r="AU106" s="258">
        <v>1104.46818108456</v>
      </c>
      <c r="AV106" s="258">
        <v>1166.84884016968</v>
      </c>
      <c r="AW106" s="258">
        <v>1224.69686728999</v>
      </c>
      <c r="AX106" s="258">
        <v>1266.4094206699001</v>
      </c>
      <c r="AY106" s="258">
        <v>1270.2570790428999</v>
      </c>
      <c r="AZ106" s="258">
        <v>1312.7142888052599</v>
      </c>
      <c r="BA106" s="258">
        <v>1347.3768828867901</v>
      </c>
      <c r="BB106" s="258">
        <v>1390.1609897134699</v>
      </c>
      <c r="BC106" s="258">
        <v>1399.7905879700199</v>
      </c>
      <c r="BD106" s="258">
        <v>1404.73719728685</v>
      </c>
      <c r="BE106" s="259">
        <v>1271.1994719765501</v>
      </c>
      <c r="BF106" s="260">
        <v>-9.5062425604033302E-2</v>
      </c>
      <c r="BG106" s="260">
        <v>2.86091040761722E-2</v>
      </c>
      <c r="BH106" s="260">
        <v>1.43675117259196E-2</v>
      </c>
    </row>
    <row r="107" spans="1:60">
      <c r="A107" s="200" t="s">
        <v>350</v>
      </c>
      <c r="B107" s="258">
        <v>31.3472527826384</v>
      </c>
      <c r="C107" s="258">
        <v>68.509536491827404</v>
      </c>
      <c r="D107" s="258">
        <v>100.338165998775</v>
      </c>
      <c r="E107" s="258">
        <v>102.08027629303101</v>
      </c>
      <c r="F107" s="258">
        <v>123.713820100855</v>
      </c>
      <c r="G107" s="258">
        <v>128.258016450627</v>
      </c>
      <c r="H107" s="258">
        <v>108.50231535825399</v>
      </c>
      <c r="I107" s="258">
        <v>111.71932763794599</v>
      </c>
      <c r="J107" s="258">
        <v>109.934923193895</v>
      </c>
      <c r="K107" s="258">
        <v>67.510698255448801</v>
      </c>
      <c r="L107" s="258">
        <v>64.568266352026299</v>
      </c>
      <c r="M107" s="258">
        <v>16.7972807201044</v>
      </c>
      <c r="N107" s="258">
        <v>16.3390098458745</v>
      </c>
      <c r="O107" s="258">
        <v>19.734791984594501</v>
      </c>
      <c r="P107" s="258">
        <v>22.860008867542501</v>
      </c>
      <c r="Q107" s="258">
        <v>40.101270499189098</v>
      </c>
      <c r="R107" s="258">
        <v>34.888210491118897</v>
      </c>
      <c r="S107" s="258">
        <v>35.527222734653698</v>
      </c>
      <c r="T107" s="258">
        <v>40.4975571515496</v>
      </c>
      <c r="U107" s="258">
        <v>39.444892270120803</v>
      </c>
      <c r="V107" s="258">
        <v>40.266043831374297</v>
      </c>
      <c r="W107" s="258">
        <v>44.578374380056999</v>
      </c>
      <c r="X107" s="258">
        <v>52.058153018308502</v>
      </c>
      <c r="Y107" s="258">
        <v>54.576374502483603</v>
      </c>
      <c r="Z107" s="258">
        <v>50.648395199055898</v>
      </c>
      <c r="AA107" s="258">
        <v>59.956494998546297</v>
      </c>
      <c r="AB107" s="258">
        <v>58.208580351155597</v>
      </c>
      <c r="AC107" s="258">
        <v>63.480027322404403</v>
      </c>
      <c r="AD107" s="258">
        <v>80.412602739725997</v>
      </c>
      <c r="AE107" s="258">
        <v>89.574794520547997</v>
      </c>
      <c r="AF107" s="258">
        <v>98.851726027397305</v>
      </c>
      <c r="AG107" s="258">
        <v>114.229508196721</v>
      </c>
      <c r="AH107" s="258">
        <v>130.95178082191799</v>
      </c>
      <c r="AI107" s="258">
        <v>143.477260273973</v>
      </c>
      <c r="AJ107" s="258">
        <v>158.11627397260301</v>
      </c>
      <c r="AK107" s="258">
        <v>170.60729508196701</v>
      </c>
      <c r="AL107" s="258">
        <v>185.71676712328801</v>
      </c>
      <c r="AM107" s="258">
        <v>205.00717808219201</v>
      </c>
      <c r="AN107" s="258">
        <v>219.97320608219201</v>
      </c>
      <c r="AO107" s="258">
        <v>262.76163730704502</v>
      </c>
      <c r="AP107" s="258">
        <v>257.56395912328799</v>
      </c>
      <c r="AQ107" s="258">
        <v>253.87647441095899</v>
      </c>
      <c r="AR107" s="258">
        <v>283.202368986301</v>
      </c>
      <c r="AS107" s="258">
        <v>299.76029642076497</v>
      </c>
      <c r="AT107" s="258">
        <v>305.25608613698603</v>
      </c>
      <c r="AU107" s="258">
        <v>332.29161643835602</v>
      </c>
      <c r="AV107" s="258">
        <v>361.382301369863</v>
      </c>
      <c r="AW107" s="258">
        <v>371.04926260281098</v>
      </c>
      <c r="AX107" s="258">
        <v>380.05742179854599</v>
      </c>
      <c r="AY107" s="258">
        <v>391.32719126394699</v>
      </c>
      <c r="AZ107" s="258">
        <v>437.30401867970198</v>
      </c>
      <c r="BA107" s="258">
        <v>466.251029389162</v>
      </c>
      <c r="BB107" s="258">
        <v>491.59610167309899</v>
      </c>
      <c r="BC107" s="258">
        <v>524.98071653857903</v>
      </c>
      <c r="BD107" s="258">
        <v>557.06635157651704</v>
      </c>
      <c r="BE107" s="259">
        <v>490.67169881697998</v>
      </c>
      <c r="BF107" s="260">
        <v>-0.11918625594893199</v>
      </c>
      <c r="BG107" s="260">
        <v>6.1999370951682599E-2</v>
      </c>
      <c r="BH107" s="260">
        <v>5.5457318396840002E-3</v>
      </c>
    </row>
    <row r="108" spans="1:60">
      <c r="A108" s="200" t="s">
        <v>351</v>
      </c>
      <c r="B108" s="258">
        <v>67.590357599009593</v>
      </c>
      <c r="C108" s="258">
        <v>71.148112286489905</v>
      </c>
      <c r="D108" s="258">
        <v>75.673733305685801</v>
      </c>
      <c r="E108" s="258">
        <v>79.659205347980603</v>
      </c>
      <c r="F108" s="258">
        <v>83.699282350712807</v>
      </c>
      <c r="G108" s="258">
        <v>87.531912221915306</v>
      </c>
      <c r="H108" s="258">
        <v>89.937475156753393</v>
      </c>
      <c r="I108" s="258">
        <v>100.09139276465</v>
      </c>
      <c r="J108" s="258">
        <v>99.581217864460996</v>
      </c>
      <c r="K108" s="258">
        <v>108.980548797286</v>
      </c>
      <c r="L108" s="258">
        <v>107.888399005274</v>
      </c>
      <c r="M108" s="258">
        <v>112.834742927777</v>
      </c>
      <c r="N108" s="258">
        <v>116.893181604676</v>
      </c>
      <c r="O108" s="258">
        <v>133.26195924708301</v>
      </c>
      <c r="P108" s="258">
        <v>145.97132526220801</v>
      </c>
      <c r="Q108" s="258">
        <v>161.73003109894501</v>
      </c>
      <c r="R108" s="258">
        <v>166.59137365173001</v>
      </c>
      <c r="S108" s="258">
        <v>162.678440254783</v>
      </c>
      <c r="T108" s="258">
        <v>165.97606260830401</v>
      </c>
      <c r="U108" s="258">
        <v>158.17625339647</v>
      </c>
      <c r="V108" s="258">
        <v>164.602904579447</v>
      </c>
      <c r="W108" s="258">
        <v>171.187705797316</v>
      </c>
      <c r="X108" s="258">
        <v>165.22408211019101</v>
      </c>
      <c r="Y108" s="258">
        <v>165.558101235045</v>
      </c>
      <c r="Z108" s="258">
        <v>165.202818566932</v>
      </c>
      <c r="AA108" s="258">
        <v>177.80935584565401</v>
      </c>
      <c r="AB108" s="258">
        <v>164.11482528450799</v>
      </c>
      <c r="AC108" s="258">
        <v>153.673257918464</v>
      </c>
      <c r="AD108" s="258">
        <v>160.912947334308</v>
      </c>
      <c r="AE108" s="258">
        <v>160.38589743010201</v>
      </c>
      <c r="AF108" s="258">
        <v>170.75599162065501</v>
      </c>
      <c r="AG108" s="258">
        <v>181.481903152397</v>
      </c>
      <c r="AH108" s="258">
        <v>185.32136576654199</v>
      </c>
      <c r="AI108" s="258">
        <v>195.32290527450701</v>
      </c>
      <c r="AJ108" s="258">
        <v>186.99470718829099</v>
      </c>
      <c r="AK108" s="258">
        <v>198.72810606373699</v>
      </c>
      <c r="AL108" s="258">
        <v>206.02655529683099</v>
      </c>
      <c r="AM108" s="258">
        <v>215.335526577666</v>
      </c>
      <c r="AN108" s="258">
        <v>228.52063745442501</v>
      </c>
      <c r="AO108" s="258">
        <v>227.866616716371</v>
      </c>
      <c r="AP108" s="258">
        <v>223.188592930575</v>
      </c>
      <c r="AQ108" s="258">
        <v>232.53927524980099</v>
      </c>
      <c r="AR108" s="258">
        <v>251.25007405602</v>
      </c>
      <c r="AS108" s="258">
        <v>244.54005139056</v>
      </c>
      <c r="AT108" s="258">
        <v>265.375982717483</v>
      </c>
      <c r="AU108" s="258">
        <v>309.65835271784101</v>
      </c>
      <c r="AV108" s="258">
        <v>320.28006913891801</v>
      </c>
      <c r="AW108" s="258">
        <v>331.36601785539602</v>
      </c>
      <c r="AX108" s="258">
        <v>349.15760323537199</v>
      </c>
      <c r="AY108" s="258">
        <v>373.58334786273701</v>
      </c>
      <c r="AZ108" s="258">
        <v>423.73452038734501</v>
      </c>
      <c r="BA108" s="258">
        <v>425.60838810245298</v>
      </c>
      <c r="BB108" s="258">
        <v>437.51175414335199</v>
      </c>
      <c r="BC108" s="258">
        <v>463.93479808421699</v>
      </c>
      <c r="BD108" s="258">
        <v>479.16493311362098</v>
      </c>
      <c r="BE108" s="259">
        <v>471.63677520494701</v>
      </c>
      <c r="BF108" s="260">
        <v>-1.57109950842096E-2</v>
      </c>
      <c r="BG108" s="260">
        <v>6.0870422326382699E-2</v>
      </c>
      <c r="BH108" s="260">
        <v>5.3305929144194701E-3</v>
      </c>
    </row>
    <row r="109" spans="1:60">
      <c r="A109" s="209" t="s">
        <v>352</v>
      </c>
      <c r="B109" s="261">
        <v>3243.5215626952599</v>
      </c>
      <c r="C109" s="261">
        <v>3701.3219106225501</v>
      </c>
      <c r="D109" s="261">
        <v>4308.7504148669104</v>
      </c>
      <c r="E109" s="261">
        <v>4910.90934978325</v>
      </c>
      <c r="F109" s="261">
        <v>5723.9827785840798</v>
      </c>
      <c r="G109" s="261">
        <v>6654.5699687938504</v>
      </c>
      <c r="H109" s="261">
        <v>7402.3616127067899</v>
      </c>
      <c r="I109" s="261">
        <v>7949.38796329877</v>
      </c>
      <c r="J109" s="261">
        <v>9067.8277142090392</v>
      </c>
      <c r="K109" s="261">
        <v>9005.7937431309801</v>
      </c>
      <c r="L109" s="261">
        <v>8974.2985006648996</v>
      </c>
      <c r="M109" s="261">
        <v>9525.9911152146997</v>
      </c>
      <c r="N109" s="261">
        <v>10045.799564761001</v>
      </c>
      <c r="O109" s="261">
        <v>10876.5865169434</v>
      </c>
      <c r="P109" s="261">
        <v>11167.892393248299</v>
      </c>
      <c r="Q109" s="261">
        <v>10564.045269722399</v>
      </c>
      <c r="R109" s="261">
        <v>10324.0505227747</v>
      </c>
      <c r="S109" s="261">
        <v>10088.6182904488</v>
      </c>
      <c r="T109" s="261">
        <v>10209.1349154131</v>
      </c>
      <c r="U109" s="261">
        <v>10538.115911404901</v>
      </c>
      <c r="V109" s="261">
        <v>10549.489899878299</v>
      </c>
      <c r="W109" s="261">
        <v>10954.2826025267</v>
      </c>
      <c r="X109" s="261">
        <v>11305.5693269195</v>
      </c>
      <c r="Y109" s="261">
        <v>12241.8062639252</v>
      </c>
      <c r="Z109" s="261">
        <v>13051.5008559784</v>
      </c>
      <c r="AA109" s="261">
        <v>13830.3138015434</v>
      </c>
      <c r="AB109" s="261">
        <v>14418.5529758176</v>
      </c>
      <c r="AC109" s="261">
        <v>15364.732507631101</v>
      </c>
      <c r="AD109" s="261">
        <v>16102.382514094401</v>
      </c>
      <c r="AE109" s="261">
        <v>17045.3905420755</v>
      </c>
      <c r="AF109" s="261">
        <v>18303.7022964362</v>
      </c>
      <c r="AG109" s="261">
        <v>19183.342618070499</v>
      </c>
      <c r="AH109" s="261">
        <v>20192.347968441602</v>
      </c>
      <c r="AI109" s="261">
        <v>19743.386059913701</v>
      </c>
      <c r="AJ109" s="261">
        <v>20659.3917777553</v>
      </c>
      <c r="AK109" s="261">
        <v>21193.588378710701</v>
      </c>
      <c r="AL109" s="261">
        <v>21432.629338799201</v>
      </c>
      <c r="AM109" s="261">
        <v>22111.050373176098</v>
      </c>
      <c r="AN109" s="261">
        <v>23001.856384787101</v>
      </c>
      <c r="AO109" s="261">
        <v>24323.0695420251</v>
      </c>
      <c r="AP109" s="261">
        <v>24463.401300692902</v>
      </c>
      <c r="AQ109" s="261">
        <v>25042.275368886301</v>
      </c>
      <c r="AR109" s="261">
        <v>25898.960847391401</v>
      </c>
      <c r="AS109" s="261">
        <v>25756.829680258801</v>
      </c>
      <c r="AT109" s="261">
        <v>26084.686648138999</v>
      </c>
      <c r="AU109" s="261">
        <v>27828.137537635899</v>
      </c>
      <c r="AV109" s="261">
        <v>28657.5080824328</v>
      </c>
      <c r="AW109" s="261">
        <v>29814.565701688902</v>
      </c>
      <c r="AX109" s="261">
        <v>30420.993215292001</v>
      </c>
      <c r="AY109" s="261">
        <v>30910.506927909901</v>
      </c>
      <c r="AZ109" s="261">
        <v>32332.455487598902</v>
      </c>
      <c r="BA109" s="261">
        <v>33522.794503706697</v>
      </c>
      <c r="BB109" s="261">
        <v>34690.365196357998</v>
      </c>
      <c r="BC109" s="261">
        <v>35329.745427214097</v>
      </c>
      <c r="BD109" s="261">
        <v>35697.881676193603</v>
      </c>
      <c r="BE109" s="261">
        <v>33615.296109358198</v>
      </c>
      <c r="BF109" s="262">
        <v>-5.8339191824489801E-2</v>
      </c>
      <c r="BG109" s="262">
        <v>3.1871653595727301E-2</v>
      </c>
      <c r="BH109" s="262">
        <v>0.37993105855409898</v>
      </c>
    </row>
    <row r="110" spans="1:60">
      <c r="B110" s="258"/>
      <c r="C110" s="258"/>
      <c r="D110" s="258"/>
      <c r="E110" s="258"/>
      <c r="F110" s="258"/>
      <c r="G110" s="258"/>
      <c r="H110" s="258"/>
      <c r="I110" s="258"/>
      <c r="J110" s="258"/>
      <c r="K110" s="258"/>
      <c r="L110" s="258"/>
      <c r="M110" s="258"/>
      <c r="N110" s="258"/>
      <c r="O110" s="258"/>
      <c r="P110" s="258"/>
      <c r="Q110" s="258"/>
      <c r="R110" s="258"/>
      <c r="S110" s="258"/>
      <c r="T110" s="258"/>
      <c r="U110" s="258"/>
      <c r="V110" s="258"/>
      <c r="W110" s="258"/>
      <c r="X110" s="258"/>
      <c r="Y110" s="258"/>
      <c r="Z110" s="258"/>
      <c r="AA110" s="258"/>
      <c r="AB110" s="258"/>
      <c r="AC110" s="258"/>
      <c r="AD110" s="258"/>
      <c r="AE110" s="258"/>
      <c r="AF110" s="258"/>
      <c r="AG110" s="258"/>
      <c r="AH110" s="258"/>
      <c r="AI110" s="258"/>
      <c r="AJ110" s="258"/>
      <c r="AK110" s="258"/>
      <c r="AL110" s="258"/>
      <c r="AM110" s="258"/>
      <c r="AN110" s="258"/>
      <c r="AO110" s="258"/>
      <c r="AP110" s="258"/>
      <c r="AQ110" s="258"/>
      <c r="AR110" s="258"/>
      <c r="AS110" s="258"/>
      <c r="AT110" s="258"/>
      <c r="AU110" s="258"/>
      <c r="AV110" s="258"/>
      <c r="AW110" s="258"/>
      <c r="AX110" s="258"/>
      <c r="AY110" s="258"/>
      <c r="AZ110" s="258"/>
      <c r="BA110" s="258"/>
      <c r="BB110" s="258"/>
      <c r="BC110" s="258"/>
      <c r="BD110" s="258"/>
      <c r="BE110" s="259"/>
      <c r="BF110" s="260"/>
      <c r="BG110" s="260"/>
      <c r="BH110" s="260"/>
    </row>
    <row r="111" spans="1:60">
      <c r="A111" s="220" t="s">
        <v>353</v>
      </c>
      <c r="B111" s="263">
        <v>30818.568204255502</v>
      </c>
      <c r="C111" s="263">
        <v>33148.253860672397</v>
      </c>
      <c r="D111" s="263">
        <v>35524.047797305597</v>
      </c>
      <c r="E111" s="263">
        <v>38435.8590650158</v>
      </c>
      <c r="F111" s="263">
        <v>41737.989443830898</v>
      </c>
      <c r="G111" s="263">
        <v>45327.6039795982</v>
      </c>
      <c r="H111" s="263">
        <v>47903.690963537498</v>
      </c>
      <c r="I111" s="263">
        <v>51440.192920511101</v>
      </c>
      <c r="J111" s="263">
        <v>55664.730392437799</v>
      </c>
      <c r="K111" s="263">
        <v>54911.986166123002</v>
      </c>
      <c r="L111" s="263">
        <v>54448.935168329997</v>
      </c>
      <c r="M111" s="263">
        <v>57755.294019355897</v>
      </c>
      <c r="N111" s="263">
        <v>59956.370484404601</v>
      </c>
      <c r="O111" s="263">
        <v>63063.474753141498</v>
      </c>
      <c r="P111" s="263">
        <v>64179.283494819399</v>
      </c>
      <c r="Q111" s="263">
        <v>61453.5337450058</v>
      </c>
      <c r="R111" s="263">
        <v>59642.5545860243</v>
      </c>
      <c r="S111" s="263">
        <v>58025.246285055597</v>
      </c>
      <c r="T111" s="263">
        <v>57801.795710183098</v>
      </c>
      <c r="U111" s="263">
        <v>59025.030981815398</v>
      </c>
      <c r="V111" s="263">
        <v>59391.486125478601</v>
      </c>
      <c r="W111" s="263">
        <v>61168.437779494998</v>
      </c>
      <c r="X111" s="263">
        <v>62495.625855634797</v>
      </c>
      <c r="Y111" s="263">
        <v>64445.9142795484</v>
      </c>
      <c r="Z111" s="263">
        <v>65676.344079591901</v>
      </c>
      <c r="AA111" s="263">
        <v>66343.402843489297</v>
      </c>
      <c r="AB111" s="263">
        <v>66477.726206368898</v>
      </c>
      <c r="AC111" s="263">
        <v>67432.276797737402</v>
      </c>
      <c r="AD111" s="263">
        <v>67370.321254961207</v>
      </c>
      <c r="AE111" s="263">
        <v>68997.224617696702</v>
      </c>
      <c r="AF111" s="263">
        <v>70297.958759008397</v>
      </c>
      <c r="AG111" s="263">
        <v>71727.473509678501</v>
      </c>
      <c r="AH111" s="263">
        <v>73908.502497156005</v>
      </c>
      <c r="AI111" s="263">
        <v>74189.704460892404</v>
      </c>
      <c r="AJ111" s="263">
        <v>75769.968624935194</v>
      </c>
      <c r="AK111" s="263">
        <v>76494.5835971591</v>
      </c>
      <c r="AL111" s="263">
        <v>77365.499297721006</v>
      </c>
      <c r="AM111" s="263">
        <v>78237.153145631004</v>
      </c>
      <c r="AN111" s="263">
        <v>79909.712354616306</v>
      </c>
      <c r="AO111" s="263">
        <v>82736.118847232006</v>
      </c>
      <c r="AP111" s="263">
        <v>83691.092685295895</v>
      </c>
      <c r="AQ111" s="263">
        <v>84656.849952446806</v>
      </c>
      <c r="AR111" s="263">
        <v>85895.802604970493</v>
      </c>
      <c r="AS111" s="263">
        <v>84814.4637332782</v>
      </c>
      <c r="AT111" s="263">
        <v>83687.811044832706</v>
      </c>
      <c r="AU111" s="263">
        <v>86568.355012099506</v>
      </c>
      <c r="AV111" s="263">
        <v>87529.743459892896</v>
      </c>
      <c r="AW111" s="263">
        <v>88607.221355741902</v>
      </c>
      <c r="AX111" s="263">
        <v>89988.226558180206</v>
      </c>
      <c r="AY111" s="263">
        <v>90677.057730589499</v>
      </c>
      <c r="AZ111" s="263">
        <v>92786.570671597103</v>
      </c>
      <c r="BA111" s="263">
        <v>94380.6919226842</v>
      </c>
      <c r="BB111" s="263">
        <v>96099.4287539996</v>
      </c>
      <c r="BC111" s="263">
        <v>97264.795875510303</v>
      </c>
      <c r="BD111" s="263">
        <v>97598.318398023504</v>
      </c>
      <c r="BE111" s="263">
        <v>88477.357542938596</v>
      </c>
      <c r="BF111" s="223">
        <v>-9.3454077947203895E-2</v>
      </c>
      <c r="BG111" s="223">
        <v>1.54955219770734E-2</v>
      </c>
      <c r="BH111" s="223">
        <v>1</v>
      </c>
    </row>
    <row r="112" spans="1:60">
      <c r="A112" s="200" t="s">
        <v>354</v>
      </c>
      <c r="B112" s="258">
        <v>23211.2396419623</v>
      </c>
      <c r="C112" s="258">
        <v>24949.723307874501</v>
      </c>
      <c r="D112" s="258">
        <v>26768.882199061001</v>
      </c>
      <c r="E112" s="258">
        <v>29070.335625159401</v>
      </c>
      <c r="F112" s="258">
        <v>31668.980148013699</v>
      </c>
      <c r="G112" s="258">
        <v>34281.3557160989</v>
      </c>
      <c r="H112" s="258">
        <v>35949.1625547105</v>
      </c>
      <c r="I112" s="258">
        <v>38489.978443391599</v>
      </c>
      <c r="J112" s="258">
        <v>41477.117309348701</v>
      </c>
      <c r="K112" s="258">
        <v>39814.87932996</v>
      </c>
      <c r="L112" s="258">
        <v>38750.419520853196</v>
      </c>
      <c r="M112" s="258">
        <v>41143.344414972897</v>
      </c>
      <c r="N112" s="258">
        <v>42294.087335532102</v>
      </c>
      <c r="O112" s="258">
        <v>44234.452996353102</v>
      </c>
      <c r="P112" s="258">
        <v>44540.689472150902</v>
      </c>
      <c r="Q112" s="258">
        <v>41461.022379660899</v>
      </c>
      <c r="R112" s="258">
        <v>39373.085708913299</v>
      </c>
      <c r="S112" s="258">
        <v>37550.326486274302</v>
      </c>
      <c r="T112" s="258">
        <v>37096.553075074</v>
      </c>
      <c r="U112" s="258">
        <v>38009.865931851302</v>
      </c>
      <c r="V112" s="258">
        <v>38246.398307643198</v>
      </c>
      <c r="W112" s="258">
        <v>39442.627073441901</v>
      </c>
      <c r="X112" s="258">
        <v>40072.0976035001</v>
      </c>
      <c r="Y112" s="258">
        <v>41431.549394091599</v>
      </c>
      <c r="Z112" s="258">
        <v>42049.894638593702</v>
      </c>
      <c r="AA112" s="258">
        <v>42184.9265252927</v>
      </c>
      <c r="AB112" s="258">
        <v>42336.611810004397</v>
      </c>
      <c r="AC112" s="258">
        <v>43289.910180652201</v>
      </c>
      <c r="AD112" s="258">
        <v>43569.746602022104</v>
      </c>
      <c r="AE112" s="258">
        <v>44797.358169873798</v>
      </c>
      <c r="AF112" s="258">
        <v>45594.177325829703</v>
      </c>
      <c r="AG112" s="258">
        <v>46797.8881112448</v>
      </c>
      <c r="AH112" s="258">
        <v>47559.061815073597</v>
      </c>
      <c r="AI112" s="258">
        <v>47732.257123151401</v>
      </c>
      <c r="AJ112" s="258">
        <v>48587.153443507799</v>
      </c>
      <c r="AK112" s="258">
        <v>48505.559223080098</v>
      </c>
      <c r="AL112" s="258">
        <v>48495.839581733999</v>
      </c>
      <c r="AM112" s="258">
        <v>48559.737511098901</v>
      </c>
      <c r="AN112" s="258">
        <v>49100.339901229097</v>
      </c>
      <c r="AO112" s="258">
        <v>49828.4839958757</v>
      </c>
      <c r="AP112" s="258">
        <v>49944.736365772202</v>
      </c>
      <c r="AQ112" s="258">
        <v>49626.6981555823</v>
      </c>
      <c r="AR112" s="258">
        <v>49354.020495364603</v>
      </c>
      <c r="AS112" s="258">
        <v>47392.8984161509</v>
      </c>
      <c r="AT112" s="258">
        <v>45296.1326176765</v>
      </c>
      <c r="AU112" s="258">
        <v>45683.985279681801</v>
      </c>
      <c r="AV112" s="258">
        <v>45073.813075005899</v>
      </c>
      <c r="AW112" s="258">
        <v>44628.195397784802</v>
      </c>
      <c r="AX112" s="258">
        <v>44655.649357172202</v>
      </c>
      <c r="AY112" s="258">
        <v>44239.159617354002</v>
      </c>
      <c r="AZ112" s="258">
        <v>44950.317235938797</v>
      </c>
      <c r="BA112" s="258">
        <v>45426.425343708499</v>
      </c>
      <c r="BB112" s="258">
        <v>45915.509461214802</v>
      </c>
      <c r="BC112" s="258">
        <v>46372.481451404397</v>
      </c>
      <c r="BD112" s="258">
        <v>46056.367958794901</v>
      </c>
      <c r="BE112" s="259">
        <v>40282.296750225803</v>
      </c>
      <c r="BF112" s="260">
        <v>-0.125369660363469</v>
      </c>
      <c r="BG112" s="260">
        <v>1.66582400118576E-3</v>
      </c>
      <c r="BH112" s="260">
        <v>0.45528367786839202</v>
      </c>
    </row>
    <row r="113" spans="1:60">
      <c r="A113" s="200" t="s">
        <v>355</v>
      </c>
      <c r="B113" s="258">
        <v>7607.3285622932899</v>
      </c>
      <c r="C113" s="258">
        <v>8198.5305527978599</v>
      </c>
      <c r="D113" s="258">
        <v>8755.16559824459</v>
      </c>
      <c r="E113" s="258">
        <v>9365.5234398563498</v>
      </c>
      <c r="F113" s="258">
        <v>10069.009295817201</v>
      </c>
      <c r="G113" s="258">
        <v>11046.248263499299</v>
      </c>
      <c r="H113" s="258">
        <v>11954.528408827</v>
      </c>
      <c r="I113" s="258">
        <v>12950.2144771195</v>
      </c>
      <c r="J113" s="258">
        <v>14187.6130830891</v>
      </c>
      <c r="K113" s="258">
        <v>15097.106836163</v>
      </c>
      <c r="L113" s="258">
        <v>15698.515647476799</v>
      </c>
      <c r="M113" s="258">
        <v>16611.949604383</v>
      </c>
      <c r="N113" s="258">
        <v>17662.283148872499</v>
      </c>
      <c r="O113" s="258">
        <v>18829.021756788399</v>
      </c>
      <c r="P113" s="258">
        <v>19638.594022668502</v>
      </c>
      <c r="Q113" s="258">
        <v>19992.511365344901</v>
      </c>
      <c r="R113" s="258">
        <v>20269.468877111001</v>
      </c>
      <c r="S113" s="258">
        <v>20474.919798781299</v>
      </c>
      <c r="T113" s="258">
        <v>20705.242635109102</v>
      </c>
      <c r="U113" s="258">
        <v>21015.1650499641</v>
      </c>
      <c r="V113" s="258">
        <v>21145.0878178354</v>
      </c>
      <c r="W113" s="258">
        <v>21725.8107060531</v>
      </c>
      <c r="X113" s="258">
        <v>22423.528252134802</v>
      </c>
      <c r="Y113" s="258">
        <v>23014.364885456798</v>
      </c>
      <c r="Z113" s="258">
        <v>23626.4494409982</v>
      </c>
      <c r="AA113" s="258">
        <v>24158.476318196601</v>
      </c>
      <c r="AB113" s="258">
        <v>24141.114396364501</v>
      </c>
      <c r="AC113" s="258">
        <v>24142.366617085201</v>
      </c>
      <c r="AD113" s="258">
        <v>23800.5746529391</v>
      </c>
      <c r="AE113" s="258">
        <v>24199.8664478229</v>
      </c>
      <c r="AF113" s="258">
        <v>24703.781433178799</v>
      </c>
      <c r="AG113" s="258">
        <v>24929.585398433799</v>
      </c>
      <c r="AH113" s="258">
        <v>26349.440682082401</v>
      </c>
      <c r="AI113" s="258">
        <v>26457.447337741</v>
      </c>
      <c r="AJ113" s="258">
        <v>27182.815181427399</v>
      </c>
      <c r="AK113" s="258">
        <v>27989.024374078999</v>
      </c>
      <c r="AL113" s="258">
        <v>28869.659715987</v>
      </c>
      <c r="AM113" s="258">
        <v>29677.415634532099</v>
      </c>
      <c r="AN113" s="258">
        <v>30809.372453387201</v>
      </c>
      <c r="AO113" s="258">
        <v>32907.634851356197</v>
      </c>
      <c r="AP113" s="258">
        <v>33746.3563195237</v>
      </c>
      <c r="AQ113" s="258">
        <v>35030.151796864397</v>
      </c>
      <c r="AR113" s="258">
        <v>36541.782109605898</v>
      </c>
      <c r="AS113" s="258">
        <v>37421.565317127301</v>
      </c>
      <c r="AT113" s="258">
        <v>38391.678427156301</v>
      </c>
      <c r="AU113" s="258">
        <v>40884.369732417799</v>
      </c>
      <c r="AV113" s="258">
        <v>42455.930384886997</v>
      </c>
      <c r="AW113" s="258">
        <v>43979.025957957099</v>
      </c>
      <c r="AX113" s="258">
        <v>45332.577201008004</v>
      </c>
      <c r="AY113" s="258">
        <v>46437.898113235402</v>
      </c>
      <c r="AZ113" s="258">
        <v>47836.253435658298</v>
      </c>
      <c r="BA113" s="258">
        <v>48954.266578975599</v>
      </c>
      <c r="BB113" s="258">
        <v>50183.9192927849</v>
      </c>
      <c r="BC113" s="258">
        <v>50892.314424106</v>
      </c>
      <c r="BD113" s="258">
        <v>51541.950439228603</v>
      </c>
      <c r="BE113" s="259">
        <v>48195.0607927128</v>
      </c>
      <c r="BF113" s="260">
        <v>-6.4935254059933806E-2</v>
      </c>
      <c r="BG113" s="260">
        <v>2.98936370649594E-2</v>
      </c>
      <c r="BH113" s="260">
        <v>0.54471632213160703</v>
      </c>
    </row>
    <row r="114" spans="1:60">
      <c r="A114" s="232" t="s">
        <v>356</v>
      </c>
      <c r="B114" s="264">
        <v>6333.1325658737796</v>
      </c>
      <c r="C114" s="264">
        <v>6992.88043436725</v>
      </c>
      <c r="D114" s="264">
        <v>7605.9686522252196</v>
      </c>
      <c r="E114" s="264">
        <v>8387.32555527357</v>
      </c>
      <c r="F114" s="264">
        <v>9452.6732097419808</v>
      </c>
      <c r="G114" s="264">
        <v>10565.105165412</v>
      </c>
      <c r="H114" s="264">
        <v>11151.0685662126</v>
      </c>
      <c r="I114" s="264">
        <v>11940.846905664201</v>
      </c>
      <c r="J114" s="264">
        <v>12901.0387501157</v>
      </c>
      <c r="K114" s="264">
        <v>12142.232509146001</v>
      </c>
      <c r="L114" s="264">
        <v>11901.1893031584</v>
      </c>
      <c r="M114" s="264">
        <v>12792.105643763</v>
      </c>
      <c r="N114" s="264">
        <v>12643.760032149699</v>
      </c>
      <c r="O114" s="264">
        <v>13449.543678080599</v>
      </c>
      <c r="P114" s="264">
        <v>13842.484604417299</v>
      </c>
      <c r="Q114" s="264">
        <v>13002.6580547553</v>
      </c>
      <c r="R114" s="264">
        <v>12176.3111455085</v>
      </c>
      <c r="S114" s="264">
        <v>11487.1494150862</v>
      </c>
      <c r="T114" s="264">
        <v>11208.3006754624</v>
      </c>
      <c r="U114" s="264">
        <v>10988.076912890199</v>
      </c>
      <c r="V114" s="264">
        <v>11444.139058057999</v>
      </c>
      <c r="W114" s="264">
        <v>11830.9817111024</v>
      </c>
      <c r="X114" s="264">
        <v>11887.9885571369</v>
      </c>
      <c r="Y114" s="264">
        <v>11926.213716734001</v>
      </c>
      <c r="Z114" s="264">
        <v>11950.516486152101</v>
      </c>
      <c r="AA114" s="264">
        <v>12253.386821543199</v>
      </c>
      <c r="AB114" s="264">
        <v>12269.219334277101</v>
      </c>
      <c r="AC114" s="264">
        <v>12302.112242257799</v>
      </c>
      <c r="AD114" s="264">
        <v>12128.0850407701</v>
      </c>
      <c r="AE114" s="264">
        <v>12200.215889319999</v>
      </c>
      <c r="AF114" s="264">
        <v>12482.376685827399</v>
      </c>
      <c r="AG114" s="264">
        <v>12688.6000570456</v>
      </c>
      <c r="AH114" s="264">
        <v>12847.489942377</v>
      </c>
      <c r="AI114" s="264">
        <v>13202.7368151753</v>
      </c>
      <c r="AJ114" s="264">
        <v>13125.3759532774</v>
      </c>
      <c r="AK114" s="264">
        <v>12909.011787421599</v>
      </c>
      <c r="AL114" s="264">
        <v>13113.3120420133</v>
      </c>
      <c r="AM114" s="264">
        <v>13028.501403587999</v>
      </c>
      <c r="AN114" s="264">
        <v>13074.665306487799</v>
      </c>
      <c r="AO114" s="264">
        <v>13122.6535343495</v>
      </c>
      <c r="AP114" s="264">
        <v>13180.3752003137</v>
      </c>
      <c r="AQ114" s="264">
        <v>13174.0874955533</v>
      </c>
      <c r="AR114" s="264">
        <v>12930.896507818599</v>
      </c>
      <c r="AS114" s="264">
        <v>12760.7540116666</v>
      </c>
      <c r="AT114" s="264">
        <v>12082.2922185972</v>
      </c>
      <c r="AU114" s="264">
        <v>11997.948265687701</v>
      </c>
      <c r="AV114" s="264">
        <v>11631.845170066699</v>
      </c>
      <c r="AW114" s="264">
        <v>11153.7956727292</v>
      </c>
      <c r="AX114" s="264">
        <v>10954.292623477601</v>
      </c>
      <c r="AY114" s="264">
        <v>10747.724787594399</v>
      </c>
      <c r="AZ114" s="264">
        <v>10910.843580002</v>
      </c>
      <c r="BA114" s="264">
        <v>11090.4354012394</v>
      </c>
      <c r="BB114" s="264">
        <v>11317.736419589301</v>
      </c>
      <c r="BC114" s="264">
        <v>11348.0997946105</v>
      </c>
      <c r="BD114" s="264">
        <v>11297.9020254076</v>
      </c>
      <c r="BE114" s="261">
        <v>9774.4502421571597</v>
      </c>
      <c r="BF114" s="262">
        <v>-0.13484377717423501</v>
      </c>
      <c r="BG114" s="262">
        <v>-6.68991031328836E-3</v>
      </c>
      <c r="BH114" s="262">
        <v>0.110474029894186</v>
      </c>
    </row>
    <row r="115" spans="1:60" ht="10" customHeight="1">
      <c r="B115" s="265"/>
      <c r="C115" s="265"/>
      <c r="D115" s="265"/>
      <c r="E115" s="265"/>
      <c r="F115" s="265"/>
      <c r="G115" s="265"/>
      <c r="H115" s="265"/>
      <c r="I115" s="265"/>
      <c r="J115" s="265"/>
      <c r="K115" s="265"/>
      <c r="L115" s="265"/>
      <c r="M115" s="265"/>
      <c r="N115" s="265"/>
      <c r="O115" s="265"/>
      <c r="P115" s="265"/>
      <c r="Q115" s="265"/>
      <c r="R115" s="265"/>
      <c r="S115" s="265"/>
      <c r="T115" s="265"/>
      <c r="U115" s="265"/>
      <c r="V115" s="265"/>
      <c r="W115" s="265"/>
      <c r="X115" s="265"/>
      <c r="Y115" s="265"/>
      <c r="Z115" s="265"/>
      <c r="AA115" s="265"/>
      <c r="AB115" s="265"/>
      <c r="AC115" s="265"/>
      <c r="AD115" s="265"/>
      <c r="AE115" s="265"/>
      <c r="AF115" s="265"/>
      <c r="AG115" s="265"/>
      <c r="AH115" s="265"/>
      <c r="AI115" s="265"/>
      <c r="AJ115" s="265"/>
      <c r="AK115" s="265"/>
      <c r="AL115" s="265"/>
      <c r="AM115" s="265"/>
      <c r="AN115" s="265"/>
      <c r="AO115" s="265"/>
      <c r="AP115" s="265"/>
      <c r="AQ115" s="265"/>
      <c r="AR115" s="265"/>
      <c r="AS115" s="265"/>
      <c r="AT115" s="266"/>
      <c r="AU115" s="267"/>
      <c r="AV115" s="267"/>
    </row>
    <row r="116" spans="1:60" ht="10" customHeight="1">
      <c r="A116" s="200" t="s">
        <v>357</v>
      </c>
      <c r="B116" s="265"/>
      <c r="C116" s="265"/>
      <c r="D116" s="265"/>
      <c r="E116" s="265"/>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c r="AB116" s="265"/>
      <c r="AC116" s="265"/>
      <c r="AD116" s="265"/>
      <c r="AE116" s="265"/>
      <c r="AF116" s="265"/>
      <c r="AG116" s="265"/>
      <c r="AH116" s="265"/>
      <c r="AI116" s="265"/>
      <c r="AJ116" s="265"/>
      <c r="AK116" s="265"/>
      <c r="AL116" s="265"/>
      <c r="AM116" s="265"/>
      <c r="AN116" s="265"/>
      <c r="AO116" s="265"/>
      <c r="AP116" s="265"/>
      <c r="AQ116" s="265"/>
      <c r="AR116" s="265"/>
      <c r="AS116" s="265"/>
      <c r="AT116" s="266"/>
      <c r="AU116" s="267"/>
      <c r="AV116" s="267"/>
    </row>
    <row r="117" spans="1:60" ht="11.15" customHeight="1">
      <c r="A117" s="197" t="s">
        <v>494</v>
      </c>
    </row>
    <row r="118" spans="1:60">
      <c r="A118" s="197" t="s">
        <v>489</v>
      </c>
    </row>
    <row r="119" spans="1:60" ht="11.15" customHeight="1">
      <c r="A119" s="197" t="s">
        <v>449</v>
      </c>
    </row>
    <row r="120" spans="1:60" ht="11.15" customHeight="1">
      <c r="A120" s="197" t="s">
        <v>363</v>
      </c>
    </row>
    <row r="121" spans="1:60" ht="11.5" customHeight="1">
      <c r="A121" s="200" t="s">
        <v>376</v>
      </c>
    </row>
    <row r="122" spans="1:60" ht="12.75" customHeight="1">
      <c r="A122" s="215" t="s">
        <v>495</v>
      </c>
    </row>
    <row r="123" spans="1:60" ht="12.75" customHeight="1">
      <c r="A123" s="200" t="s">
        <v>491</v>
      </c>
    </row>
    <row r="124" spans="1:60" ht="13.4" customHeight="1">
      <c r="A124" s="215" t="s">
        <v>492</v>
      </c>
    </row>
    <row r="125" spans="1:60">
      <c r="A125" s="268"/>
      <c r="G125" s="269"/>
      <c r="H125" s="269"/>
      <c r="I125" s="269"/>
      <c r="J125" s="269"/>
      <c r="K125" s="269"/>
      <c r="L125" s="269"/>
      <c r="M125" s="269"/>
      <c r="N125" s="269"/>
      <c r="O125" s="269"/>
      <c r="P125" s="269"/>
      <c r="Q125" s="270"/>
      <c r="R125" s="270"/>
      <c r="S125" s="270"/>
      <c r="T125" s="270"/>
      <c r="U125" s="270"/>
      <c r="V125" s="270"/>
      <c r="W125" s="270"/>
      <c r="X125" s="270"/>
      <c r="Y125" s="270"/>
      <c r="Z125" s="270"/>
      <c r="AA125" s="270"/>
      <c r="AB125" s="270"/>
      <c r="AC125" s="270"/>
      <c r="AD125" s="270"/>
      <c r="AE125" s="270"/>
      <c r="AF125" s="270"/>
      <c r="AG125" s="270"/>
      <c r="AH125" s="270"/>
      <c r="AI125" s="270"/>
      <c r="AJ125" s="270"/>
      <c r="AK125" s="270"/>
      <c r="AL125" s="270"/>
      <c r="AM125" s="270"/>
      <c r="AN125" s="270"/>
      <c r="AO125" s="270"/>
      <c r="AP125" s="270"/>
      <c r="AQ125" s="270"/>
    </row>
  </sheetData>
  <mergeCells count="1">
    <mergeCell ref="BF2:BG2"/>
  </mergeCells>
  <hyperlinks>
    <hyperlink ref="L1" location="Contents!A1" display="Contents" xr:uid="{00000000-0004-0000-1300-000000000000}"/>
    <hyperlink ref="BJ1" location="Contents!A1" display="Contents" xr:uid="{00000000-0004-0000-1300-000001000000}"/>
  </hyperlink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MJ125"/>
  <sheetViews>
    <sheetView showGridLines="0" showRowColHeaders="0" zoomScaleNormal="100" workbookViewId="0">
      <pane xSplit="1" ySplit="3" topLeftCell="B100" activePane="bottomRight" state="frozen"/>
      <selection pane="topRight" activeCell="B1" sqref="B1"/>
      <selection pane="bottomLeft" activeCell="A100" sqref="A100"/>
      <selection pane="bottomRight" activeCell="B116" sqref="B116"/>
    </sheetView>
  </sheetViews>
  <sheetFormatPr defaultColWidth="9.21875" defaultRowHeight="10.5"/>
  <cols>
    <col min="1" max="1" width="30.6640625" style="144" customWidth="1"/>
    <col min="2" max="56" width="8.44140625" style="144" customWidth="1"/>
    <col min="57" max="57" width="8.44140625" style="145" customWidth="1"/>
    <col min="58" max="59" width="11.77734375" style="144" customWidth="1"/>
    <col min="60" max="1024" width="9.21875" style="144"/>
  </cols>
  <sheetData>
    <row r="1" spans="1:62" ht="13">
      <c r="A1" s="240" t="s">
        <v>493</v>
      </c>
      <c r="L1" s="27" t="s">
        <v>88</v>
      </c>
      <c r="BH1" s="147"/>
      <c r="BJ1" s="27" t="s">
        <v>88</v>
      </c>
    </row>
    <row r="2" spans="1:62">
      <c r="BF2" s="10" t="s">
        <v>251</v>
      </c>
      <c r="BG2" s="10"/>
      <c r="BH2" s="147" t="s">
        <v>252</v>
      </c>
    </row>
    <row r="3" spans="1:62">
      <c r="A3" s="169" t="s">
        <v>477</v>
      </c>
      <c r="B3" s="144">
        <v>1965</v>
      </c>
      <c r="C3" s="144">
        <v>1966</v>
      </c>
      <c r="D3" s="144">
        <v>1967</v>
      </c>
      <c r="E3" s="144">
        <v>1968</v>
      </c>
      <c r="F3" s="144">
        <v>1969</v>
      </c>
      <c r="G3" s="144">
        <v>1970</v>
      </c>
      <c r="H3" s="144">
        <v>1971</v>
      </c>
      <c r="I3" s="144">
        <v>1972</v>
      </c>
      <c r="J3" s="144">
        <v>1973</v>
      </c>
      <c r="K3" s="144">
        <v>1974</v>
      </c>
      <c r="L3" s="144">
        <v>1975</v>
      </c>
      <c r="M3" s="144">
        <v>1976</v>
      </c>
      <c r="N3" s="144">
        <v>1977</v>
      </c>
      <c r="O3" s="144">
        <v>1978</v>
      </c>
      <c r="P3" s="144">
        <v>1979</v>
      </c>
      <c r="Q3" s="144">
        <v>1980</v>
      </c>
      <c r="R3" s="144">
        <v>1981</v>
      </c>
      <c r="S3" s="144">
        <v>1982</v>
      </c>
      <c r="T3" s="144">
        <v>1983</v>
      </c>
      <c r="U3" s="144">
        <v>1984</v>
      </c>
      <c r="V3" s="144">
        <v>1985</v>
      </c>
      <c r="W3" s="144">
        <v>1986</v>
      </c>
      <c r="X3" s="144">
        <v>1987</v>
      </c>
      <c r="Y3" s="144">
        <v>1988</v>
      </c>
      <c r="Z3" s="144">
        <v>1989</v>
      </c>
      <c r="AA3" s="144">
        <v>1990</v>
      </c>
      <c r="AB3" s="144">
        <v>1991</v>
      </c>
      <c r="AC3" s="144">
        <v>1992</v>
      </c>
      <c r="AD3" s="144">
        <v>1993</v>
      </c>
      <c r="AE3" s="144">
        <v>1994</v>
      </c>
      <c r="AF3" s="144">
        <v>1995</v>
      </c>
      <c r="AG3" s="144">
        <v>1996</v>
      </c>
      <c r="AH3" s="144">
        <v>1997</v>
      </c>
      <c r="AI3" s="144">
        <v>1998</v>
      </c>
      <c r="AJ3" s="144">
        <v>1999</v>
      </c>
      <c r="AK3" s="144">
        <v>2000</v>
      </c>
      <c r="AL3" s="144">
        <v>2001</v>
      </c>
      <c r="AM3" s="144">
        <v>2002</v>
      </c>
      <c r="AN3" s="144">
        <v>2003</v>
      </c>
      <c r="AO3" s="144">
        <v>2004</v>
      </c>
      <c r="AP3" s="144">
        <v>2005</v>
      </c>
      <c r="AQ3" s="144">
        <v>2006</v>
      </c>
      <c r="AR3" s="144">
        <v>2007</v>
      </c>
      <c r="AS3" s="144">
        <v>2008</v>
      </c>
      <c r="AT3" s="144">
        <v>2009</v>
      </c>
      <c r="AU3" s="144">
        <v>2010</v>
      </c>
      <c r="AV3" s="144">
        <v>2011</v>
      </c>
      <c r="AW3" s="144">
        <v>2012</v>
      </c>
      <c r="AX3" s="144">
        <v>2013</v>
      </c>
      <c r="AY3" s="144">
        <v>2014</v>
      </c>
      <c r="AZ3" s="144">
        <v>2015</v>
      </c>
      <c r="BA3" s="144">
        <v>2016</v>
      </c>
      <c r="BB3" s="144">
        <v>2017</v>
      </c>
      <c r="BC3" s="144">
        <v>2018</v>
      </c>
      <c r="BD3" s="144">
        <v>2019</v>
      </c>
      <c r="BE3" s="145">
        <v>2020</v>
      </c>
      <c r="BF3" s="147">
        <v>2020</v>
      </c>
      <c r="BG3" s="147" t="s">
        <v>254</v>
      </c>
      <c r="BH3" s="147">
        <v>2020</v>
      </c>
    </row>
    <row r="4" spans="1:62">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49"/>
      <c r="BE4" s="150"/>
      <c r="BF4" s="149"/>
      <c r="BG4" s="149"/>
      <c r="BH4" s="149"/>
    </row>
    <row r="5" spans="1:62">
      <c r="A5" s="144" t="s">
        <v>255</v>
      </c>
      <c r="B5" s="151">
        <v>53.835000000000001</v>
      </c>
      <c r="C5" s="151">
        <v>56.710999999999999</v>
      </c>
      <c r="D5" s="151">
        <v>60.566000000000003</v>
      </c>
      <c r="E5" s="151">
        <v>64.477000000000004</v>
      </c>
      <c r="F5" s="151">
        <v>67.135000000000005</v>
      </c>
      <c r="G5" s="151">
        <v>71.614000000000004</v>
      </c>
      <c r="H5" s="151">
        <v>73.522999999999996</v>
      </c>
      <c r="I5" s="151">
        <v>77.394999999999996</v>
      </c>
      <c r="J5" s="151">
        <v>84.396326028521699</v>
      </c>
      <c r="K5" s="151">
        <v>85.810886564793094</v>
      </c>
      <c r="L5" s="151">
        <v>84.482065737206597</v>
      </c>
      <c r="M5" s="151">
        <v>86.518121969022303</v>
      </c>
      <c r="N5" s="151">
        <v>87.4432150244958</v>
      </c>
      <c r="O5" s="151">
        <v>90.246267468087396</v>
      </c>
      <c r="P5" s="151">
        <v>93.672694858308205</v>
      </c>
      <c r="Q5" s="151">
        <v>92.070831578656396</v>
      </c>
      <c r="R5" s="151">
        <v>86.982662147279001</v>
      </c>
      <c r="S5" s="151">
        <v>78.674600337397095</v>
      </c>
      <c r="T5" s="151">
        <v>73.811658779142903</v>
      </c>
      <c r="U5" s="151">
        <v>74.508844005270106</v>
      </c>
      <c r="V5" s="151">
        <v>74.645959778531207</v>
      </c>
      <c r="W5" s="151">
        <v>76.442006196749801</v>
      </c>
      <c r="X5" s="151">
        <v>79.007807161561104</v>
      </c>
      <c r="Y5" s="151">
        <v>83.134895557840693</v>
      </c>
      <c r="Z5" s="151">
        <v>86.432083542181203</v>
      </c>
      <c r="AA5" s="151">
        <v>80.588663994569302</v>
      </c>
      <c r="AB5" s="151">
        <v>76.324198782825206</v>
      </c>
      <c r="AC5" s="151">
        <v>78.320326384544501</v>
      </c>
      <c r="AD5" s="151">
        <v>79.350290991460298</v>
      </c>
      <c r="AE5" s="151">
        <v>81.016731814394802</v>
      </c>
      <c r="AF5" s="151">
        <v>84.669616553266906</v>
      </c>
      <c r="AG5" s="151">
        <v>86.754833204900194</v>
      </c>
      <c r="AH5" s="151">
        <v>89.428486395043805</v>
      </c>
      <c r="AI5" s="151">
        <v>91.246257020770102</v>
      </c>
      <c r="AJ5" s="151">
        <v>92.825899714397295</v>
      </c>
      <c r="AK5" s="151">
        <v>92.332524547362098</v>
      </c>
      <c r="AL5" s="151">
        <v>95.002922629489404</v>
      </c>
      <c r="AM5" s="151">
        <v>98.646707744239905</v>
      </c>
      <c r="AN5" s="151">
        <v>102.543535901789</v>
      </c>
      <c r="AO5" s="151">
        <v>107.44915199163199</v>
      </c>
      <c r="AP5" s="151">
        <v>104.41506326673</v>
      </c>
      <c r="AQ5" s="151">
        <v>105.222923480471</v>
      </c>
      <c r="AR5" s="151">
        <v>108.149603389536</v>
      </c>
      <c r="AS5" s="151">
        <v>104.14221510110301</v>
      </c>
      <c r="AT5" s="151">
        <v>101.629915906962</v>
      </c>
      <c r="AU5" s="151">
        <v>105.890136269894</v>
      </c>
      <c r="AV5" s="151">
        <v>106.014259503597</v>
      </c>
      <c r="AW5" s="151">
        <v>107.476789831457</v>
      </c>
      <c r="AX5" s="151">
        <v>106.911458825309</v>
      </c>
      <c r="AY5" s="151">
        <v>106.658621056451</v>
      </c>
      <c r="AZ5" s="151">
        <v>106.776179389733</v>
      </c>
      <c r="BA5" s="151">
        <v>106.180382127013</v>
      </c>
      <c r="BB5" s="151">
        <v>105.448582694801</v>
      </c>
      <c r="BC5" s="151">
        <v>109.173281751711</v>
      </c>
      <c r="BD5" s="151">
        <v>110.390292632297</v>
      </c>
      <c r="BE5" s="194">
        <v>98.126759917218095</v>
      </c>
      <c r="BF5" s="153">
        <v>-0.113521201164255</v>
      </c>
      <c r="BG5" s="153">
        <v>8.3027039662857405E-3</v>
      </c>
      <c r="BH5" s="153">
        <v>2.4490439369913599E-2</v>
      </c>
    </row>
    <row r="6" spans="1:62">
      <c r="A6" s="144" t="s">
        <v>256</v>
      </c>
      <c r="B6" s="151">
        <v>14.8429523293608</v>
      </c>
      <c r="C6" s="151">
        <v>15.513424702058501</v>
      </c>
      <c r="D6" s="151">
        <v>16.602149512459398</v>
      </c>
      <c r="E6" s="151">
        <v>18.0723683640303</v>
      </c>
      <c r="F6" s="151">
        <v>19.076128927410601</v>
      </c>
      <c r="G6" s="151">
        <v>20.519525460455</v>
      </c>
      <c r="H6" s="151">
        <v>21.7629328277356</v>
      </c>
      <c r="I6" s="151">
        <v>24.533180931744301</v>
      </c>
      <c r="J6" s="151">
        <v>26.213543878656601</v>
      </c>
      <c r="K6" s="151">
        <v>29.699084507042301</v>
      </c>
      <c r="L6" s="151">
        <v>32.8105308775731</v>
      </c>
      <c r="M6" s="151">
        <v>36.197178764897103</v>
      </c>
      <c r="N6" s="151">
        <v>37.361472372697698</v>
      </c>
      <c r="O6" s="151">
        <v>42.020654209658801</v>
      </c>
      <c r="P6" s="151">
        <v>45.011864531658198</v>
      </c>
      <c r="Q6" s="151">
        <v>50.153301547316403</v>
      </c>
      <c r="R6" s="151">
        <v>54.756136000804098</v>
      </c>
      <c r="S6" s="151">
        <v>56.606232448629903</v>
      </c>
      <c r="T6" s="151">
        <v>55.190485083038801</v>
      </c>
      <c r="U6" s="151">
        <v>58.464873210701498</v>
      </c>
      <c r="V6" s="151">
        <v>60.8969323905431</v>
      </c>
      <c r="W6" s="151">
        <v>61.498901597140303</v>
      </c>
      <c r="X6" s="151">
        <v>64.587795932505898</v>
      </c>
      <c r="Y6" s="151">
        <v>64.445776674142294</v>
      </c>
      <c r="Z6" s="151">
        <v>68.943014302178398</v>
      </c>
      <c r="AA6" s="151">
        <v>71.962060538529997</v>
      </c>
      <c r="AB6" s="151">
        <v>74.844198865889197</v>
      </c>
      <c r="AC6" s="151">
        <v>75.612102015093896</v>
      </c>
      <c r="AD6" s="151">
        <v>75.420987717293698</v>
      </c>
      <c r="AE6" s="151">
        <v>81.511502982898904</v>
      </c>
      <c r="AF6" s="151">
        <v>75.766984943063207</v>
      </c>
      <c r="AG6" s="151">
        <v>77.614495947181695</v>
      </c>
      <c r="AH6" s="151">
        <v>80.320089528282196</v>
      </c>
      <c r="AI6" s="151">
        <v>84.545710223338205</v>
      </c>
      <c r="AJ6" s="151">
        <v>83.692869720794903</v>
      </c>
      <c r="AK6" s="151">
        <v>87.718252824788095</v>
      </c>
      <c r="AL6" s="151">
        <v>86.176945516985</v>
      </c>
      <c r="AM6" s="151">
        <v>82.286340010253497</v>
      </c>
      <c r="AN6" s="151">
        <v>84.690892196053497</v>
      </c>
      <c r="AO6" s="151">
        <v>88.231042320384205</v>
      </c>
      <c r="AP6" s="151">
        <v>90.452339116192306</v>
      </c>
      <c r="AQ6" s="151">
        <v>89.317802012141001</v>
      </c>
      <c r="AR6" s="151">
        <v>92.704634340633405</v>
      </c>
      <c r="AS6" s="151">
        <v>92.461885739203296</v>
      </c>
      <c r="AT6" s="151">
        <v>89.326209227448402</v>
      </c>
      <c r="AU6" s="151">
        <v>89.368531904226103</v>
      </c>
      <c r="AV6" s="151">
        <v>90.9974476796137</v>
      </c>
      <c r="AW6" s="151">
        <v>92.911026970195493</v>
      </c>
      <c r="AX6" s="151">
        <v>90.255002767274604</v>
      </c>
      <c r="AY6" s="151">
        <v>85.947282034238597</v>
      </c>
      <c r="AZ6" s="151">
        <v>84.889354874203505</v>
      </c>
      <c r="BA6" s="151">
        <v>85.2655907605008</v>
      </c>
      <c r="BB6" s="151">
        <v>81.805576940646006</v>
      </c>
      <c r="BC6" s="151">
        <v>79.6159887043911</v>
      </c>
      <c r="BD6" s="151">
        <v>73.732268266253499</v>
      </c>
      <c r="BE6" s="194">
        <v>56.143954372733198</v>
      </c>
      <c r="BF6" s="153">
        <v>-0.24062344877133901</v>
      </c>
      <c r="BG6" s="153">
        <v>-1.9002571297420199E-2</v>
      </c>
      <c r="BH6" s="153">
        <v>1.40123867506946E-2</v>
      </c>
    </row>
    <row r="7" spans="1:62">
      <c r="A7" s="144" t="s">
        <v>92</v>
      </c>
      <c r="B7" s="151">
        <v>533.229776639698</v>
      </c>
      <c r="C7" s="151">
        <v>559.68123915114097</v>
      </c>
      <c r="D7" s="151">
        <v>580.87023197772305</v>
      </c>
      <c r="E7" s="151">
        <v>619.64228723056203</v>
      </c>
      <c r="F7" s="151">
        <v>650.64948179944099</v>
      </c>
      <c r="G7" s="151">
        <v>679.74687852238196</v>
      </c>
      <c r="H7" s="151">
        <v>703.354719406973</v>
      </c>
      <c r="I7" s="151">
        <v>758.22446381189695</v>
      </c>
      <c r="J7" s="151">
        <v>803.52694730227302</v>
      </c>
      <c r="K7" s="151">
        <v>771.31088943536895</v>
      </c>
      <c r="L7" s="151">
        <v>751.85915052011899</v>
      </c>
      <c r="M7" s="151">
        <v>809.16466458282105</v>
      </c>
      <c r="N7" s="151">
        <v>855.23475812385698</v>
      </c>
      <c r="O7" s="151">
        <v>874.19864513358004</v>
      </c>
      <c r="P7" s="151">
        <v>853.61432650952997</v>
      </c>
      <c r="Q7" s="151">
        <v>785.99667672296903</v>
      </c>
      <c r="R7" s="151">
        <v>731.827941231772</v>
      </c>
      <c r="S7" s="151">
        <v>691.88780609999299</v>
      </c>
      <c r="T7" s="151">
        <v>688.024354694056</v>
      </c>
      <c r="U7" s="151">
        <v>709.41127341982497</v>
      </c>
      <c r="V7" s="151">
        <v>706.34354216778399</v>
      </c>
      <c r="W7" s="151">
        <v>740.32801464266504</v>
      </c>
      <c r="X7" s="151">
        <v>755.33897194400095</v>
      </c>
      <c r="Y7" s="151">
        <v>787.095874478366</v>
      </c>
      <c r="Z7" s="151">
        <v>786.42417639406995</v>
      </c>
      <c r="AA7" s="151">
        <v>769.73493015783595</v>
      </c>
      <c r="AB7" s="151">
        <v>752.335101726738</v>
      </c>
      <c r="AC7" s="151">
        <v>768.70610592439004</v>
      </c>
      <c r="AD7" s="151">
        <v>774.44011540283702</v>
      </c>
      <c r="AE7" s="151">
        <v>794.44177735366395</v>
      </c>
      <c r="AF7" s="151">
        <v>791.747035851737</v>
      </c>
      <c r="AG7" s="151">
        <v>820.93988746810498</v>
      </c>
      <c r="AH7" s="151">
        <v>831.55060701875595</v>
      </c>
      <c r="AI7" s="151">
        <v>846.75141064095305</v>
      </c>
      <c r="AJ7" s="151">
        <v>870.42393557531102</v>
      </c>
      <c r="AK7" s="151">
        <v>878.27296514417401</v>
      </c>
      <c r="AL7" s="151">
        <v>877.98525130868802</v>
      </c>
      <c r="AM7" s="151">
        <v>877.76634130623802</v>
      </c>
      <c r="AN7" s="151">
        <v>891.47718857664495</v>
      </c>
      <c r="AO7" s="151">
        <v>925.17856636905606</v>
      </c>
      <c r="AP7" s="151">
        <v>926.82448863964203</v>
      </c>
      <c r="AQ7" s="151">
        <v>914.60775426113503</v>
      </c>
      <c r="AR7" s="151">
        <v>908.48143620898702</v>
      </c>
      <c r="AS7" s="151">
        <v>847.908419239664</v>
      </c>
      <c r="AT7" s="151">
        <v>801.39391676635603</v>
      </c>
      <c r="AU7" s="151">
        <v>813.30604234258703</v>
      </c>
      <c r="AV7" s="151">
        <v>796.51906001890404</v>
      </c>
      <c r="AW7" s="151">
        <v>777.96488141704003</v>
      </c>
      <c r="AX7" s="151">
        <v>790.75926702117795</v>
      </c>
      <c r="AY7" s="151">
        <v>795.91715650387698</v>
      </c>
      <c r="AZ7" s="151">
        <v>812.75337458873503</v>
      </c>
      <c r="BA7" s="151">
        <v>818.48358138113099</v>
      </c>
      <c r="BB7" s="151">
        <v>826.14900362777598</v>
      </c>
      <c r="BC7" s="151">
        <v>845.17439500313196</v>
      </c>
      <c r="BD7" s="151">
        <v>844.91957946604305</v>
      </c>
      <c r="BE7" s="194">
        <v>739.66280837025397</v>
      </c>
      <c r="BF7" s="153">
        <v>-0.12696795095987301</v>
      </c>
      <c r="BG7" s="153">
        <v>5.3028951566906901E-3</v>
      </c>
      <c r="BH7" s="153">
        <v>0.18460476202265</v>
      </c>
    </row>
    <row r="8" spans="1:62" s="145" customFormat="1">
      <c r="A8" s="154" t="s">
        <v>257</v>
      </c>
      <c r="B8" s="155">
        <v>601.90772896905901</v>
      </c>
      <c r="C8" s="155">
        <v>631.90566385319903</v>
      </c>
      <c r="D8" s="155">
        <v>658.03838149018304</v>
      </c>
      <c r="E8" s="155">
        <v>702.19165559459304</v>
      </c>
      <c r="F8" s="155">
        <v>736.86061072685095</v>
      </c>
      <c r="G8" s="155">
        <v>771.88040398283704</v>
      </c>
      <c r="H8" s="155">
        <v>798.64065223470902</v>
      </c>
      <c r="I8" s="155">
        <v>860.15264474364096</v>
      </c>
      <c r="J8" s="155">
        <v>914.13681720945101</v>
      </c>
      <c r="K8" s="155">
        <v>886.820860507205</v>
      </c>
      <c r="L8" s="155">
        <v>869.15174713489898</v>
      </c>
      <c r="M8" s="155">
        <v>931.87996531674003</v>
      </c>
      <c r="N8" s="155">
        <v>980.03944552104997</v>
      </c>
      <c r="O8" s="155">
        <v>1006.4655668113299</v>
      </c>
      <c r="P8" s="155">
        <v>992.29888589949701</v>
      </c>
      <c r="Q8" s="155">
        <v>928.22080984894205</v>
      </c>
      <c r="R8" s="155">
        <v>873.56673937985499</v>
      </c>
      <c r="S8" s="155">
        <v>827.16863888601904</v>
      </c>
      <c r="T8" s="155">
        <v>817.02649855623804</v>
      </c>
      <c r="U8" s="155">
        <v>842.38499063579604</v>
      </c>
      <c r="V8" s="155">
        <v>841.88643433685797</v>
      </c>
      <c r="W8" s="155">
        <v>878.26892243655504</v>
      </c>
      <c r="X8" s="155">
        <v>898.93457503806803</v>
      </c>
      <c r="Y8" s="155">
        <v>934.67654671034904</v>
      </c>
      <c r="Z8" s="155">
        <v>941.79927423843003</v>
      </c>
      <c r="AA8" s="155">
        <v>922.28565469093598</v>
      </c>
      <c r="AB8" s="155">
        <v>903.50349937545195</v>
      </c>
      <c r="AC8" s="155">
        <v>922.638534324028</v>
      </c>
      <c r="AD8" s="155">
        <v>929.21139411159095</v>
      </c>
      <c r="AE8" s="155">
        <v>956.97001215095804</v>
      </c>
      <c r="AF8" s="155">
        <v>952.18363734806701</v>
      </c>
      <c r="AG8" s="155">
        <v>985.30921662018704</v>
      </c>
      <c r="AH8" s="155">
        <v>1001.2991829420801</v>
      </c>
      <c r="AI8" s="155">
        <v>1022.54337788506</v>
      </c>
      <c r="AJ8" s="155">
        <v>1046.9427050105</v>
      </c>
      <c r="AK8" s="155">
        <v>1058.32374251632</v>
      </c>
      <c r="AL8" s="155">
        <v>1059.16511945516</v>
      </c>
      <c r="AM8" s="155">
        <v>1058.69938906073</v>
      </c>
      <c r="AN8" s="155">
        <v>1078.71161667449</v>
      </c>
      <c r="AO8" s="155">
        <v>1120.85876068107</v>
      </c>
      <c r="AP8" s="155">
        <v>1121.69189102256</v>
      </c>
      <c r="AQ8" s="155">
        <v>1109.1484797537501</v>
      </c>
      <c r="AR8" s="155">
        <v>1109.33567393916</v>
      </c>
      <c r="AS8" s="155">
        <v>1044.51252007997</v>
      </c>
      <c r="AT8" s="155">
        <v>992.350041900767</v>
      </c>
      <c r="AU8" s="155">
        <v>1008.56471051671</v>
      </c>
      <c r="AV8" s="155">
        <v>993.53076720211504</v>
      </c>
      <c r="AW8" s="155">
        <v>978.35269821869304</v>
      </c>
      <c r="AX8" s="155">
        <v>987.92572861376095</v>
      </c>
      <c r="AY8" s="155">
        <v>988.52305959456703</v>
      </c>
      <c r="AZ8" s="155">
        <v>1004.41890885267</v>
      </c>
      <c r="BA8" s="155">
        <v>1009.92955426864</v>
      </c>
      <c r="BB8" s="155">
        <v>1013.40316326322</v>
      </c>
      <c r="BC8" s="155">
        <v>1033.96366545923</v>
      </c>
      <c r="BD8" s="155">
        <v>1029.0421403645901</v>
      </c>
      <c r="BE8" s="155">
        <v>893.93352266020497</v>
      </c>
      <c r="BF8" s="156">
        <v>-0.133669024452582</v>
      </c>
      <c r="BG8" s="156">
        <v>3.6373770449384898E-3</v>
      </c>
      <c r="BH8" s="156">
        <v>0.22310758814325801</v>
      </c>
    </row>
    <row r="9" spans="1:62">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1"/>
      <c r="AS9" s="151"/>
      <c r="AT9" s="151"/>
      <c r="AU9" s="151"/>
      <c r="AV9" s="151"/>
      <c r="AW9" s="151"/>
      <c r="AX9" s="151"/>
      <c r="AY9" s="151"/>
      <c r="AZ9" s="151"/>
      <c r="BA9" s="151"/>
      <c r="BB9" s="151"/>
      <c r="BC9" s="151"/>
      <c r="BD9" s="151"/>
      <c r="BE9" s="194"/>
      <c r="BF9" s="153"/>
      <c r="BG9" s="153"/>
      <c r="BH9" s="153"/>
    </row>
    <row r="10" spans="1:62">
      <c r="A10" s="144" t="s">
        <v>258</v>
      </c>
      <c r="B10" s="151">
        <v>23.402238665574298</v>
      </c>
      <c r="C10" s="151">
        <v>24.129000130081899</v>
      </c>
      <c r="D10" s="151">
        <v>24.692540727396601</v>
      </c>
      <c r="E10" s="151">
        <v>25.2077335839091</v>
      </c>
      <c r="F10" s="151">
        <v>26.132740976016201</v>
      </c>
      <c r="G10" s="151">
        <v>23.575343701927501</v>
      </c>
      <c r="H10" s="151">
        <v>25.088999999999999</v>
      </c>
      <c r="I10" s="151">
        <v>24.96</v>
      </c>
      <c r="J10" s="151">
        <v>25.111999999999998</v>
      </c>
      <c r="K10" s="151">
        <v>25.181000000000001</v>
      </c>
      <c r="L10" s="151">
        <v>23.802</v>
      </c>
      <c r="M10" s="151">
        <v>24.564</v>
      </c>
      <c r="N10" s="151">
        <v>25.827999999999999</v>
      </c>
      <c r="O10" s="151">
        <v>25.068000000000001</v>
      </c>
      <c r="P10" s="151">
        <v>27.007000000000001</v>
      </c>
      <c r="Q10" s="151">
        <v>25.04</v>
      </c>
      <c r="R10" s="151">
        <v>23.44</v>
      </c>
      <c r="S10" s="151">
        <v>22.297000000000001</v>
      </c>
      <c r="T10" s="151">
        <v>22.672999999999998</v>
      </c>
      <c r="U10" s="151">
        <v>21.562000000000001</v>
      </c>
      <c r="V10" s="151">
        <v>20.074000000000002</v>
      </c>
      <c r="W10" s="151">
        <v>21.027000000000001</v>
      </c>
      <c r="X10" s="151">
        <v>22.449000000000002</v>
      </c>
      <c r="Y10" s="151">
        <v>22.678999999999998</v>
      </c>
      <c r="Z10" s="151">
        <v>20.824999999999999</v>
      </c>
      <c r="AA10" s="151">
        <v>19.387</v>
      </c>
      <c r="AB10" s="151">
        <v>20.189</v>
      </c>
      <c r="AC10" s="151">
        <v>21.218</v>
      </c>
      <c r="AD10" s="151">
        <v>20.795999999999999</v>
      </c>
      <c r="AE10" s="151">
        <v>21.977</v>
      </c>
      <c r="AF10" s="151">
        <v>21.888000000000002</v>
      </c>
      <c r="AG10" s="151">
        <v>21.86</v>
      </c>
      <c r="AH10" s="151">
        <v>23.209</v>
      </c>
      <c r="AI10" s="151">
        <v>23.925000000000001</v>
      </c>
      <c r="AJ10" s="151">
        <v>24.338000000000001</v>
      </c>
      <c r="AK10" s="151">
        <v>22.381</v>
      </c>
      <c r="AL10" s="151">
        <v>20.640999999999998</v>
      </c>
      <c r="AM10" s="151">
        <v>19.667000000000002</v>
      </c>
      <c r="AN10" s="151">
        <v>20.058</v>
      </c>
      <c r="AO10" s="151">
        <v>21.478999999999999</v>
      </c>
      <c r="AP10" s="151">
        <v>22.506875000000001</v>
      </c>
      <c r="AQ10" s="151">
        <v>23.6816112617173</v>
      </c>
      <c r="AR10" s="151">
        <v>26.413242211024201</v>
      </c>
      <c r="AS10" s="151">
        <v>26.6768274311273</v>
      </c>
      <c r="AT10" s="151">
        <v>25.423005482471702</v>
      </c>
      <c r="AU10" s="151">
        <v>27.665203990148999</v>
      </c>
      <c r="AV10" s="151">
        <v>28.611684719604799</v>
      </c>
      <c r="AW10" s="151">
        <v>30.4828681599794</v>
      </c>
      <c r="AX10" s="151">
        <v>32.413935300873398</v>
      </c>
      <c r="AY10" s="151">
        <v>32.131195537606501</v>
      </c>
      <c r="AZ10" s="151">
        <v>32.723392389837997</v>
      </c>
      <c r="BA10" s="151">
        <v>31.622747497085999</v>
      </c>
      <c r="BB10" s="151">
        <v>31.309238866312601</v>
      </c>
      <c r="BC10" s="151">
        <v>29.749638343928101</v>
      </c>
      <c r="BD10" s="151">
        <v>26.838418505056101</v>
      </c>
      <c r="BE10" s="194">
        <v>24.307159013383</v>
      </c>
      <c r="BF10" s="153">
        <v>-9.6789328102642694E-2</v>
      </c>
      <c r="BG10" s="153">
        <v>5.4326934035025002E-3</v>
      </c>
      <c r="BH10" s="153">
        <v>6.0665714895132396E-3</v>
      </c>
    </row>
    <row r="11" spans="1:62">
      <c r="A11" s="144" t="s">
        <v>259</v>
      </c>
      <c r="B11" s="151">
        <v>14.843</v>
      </c>
      <c r="C11" s="151">
        <v>16.166</v>
      </c>
      <c r="D11" s="151">
        <v>16.693000000000001</v>
      </c>
      <c r="E11" s="151">
        <v>20.047999999999998</v>
      </c>
      <c r="F11" s="151">
        <v>21.966000000000001</v>
      </c>
      <c r="G11" s="151">
        <v>24.893999999999998</v>
      </c>
      <c r="H11" s="151">
        <v>27.433</v>
      </c>
      <c r="I11" s="151">
        <v>31.513000000000002</v>
      </c>
      <c r="J11" s="151">
        <v>38.841999999999999</v>
      </c>
      <c r="K11" s="151">
        <v>41.896000000000001</v>
      </c>
      <c r="L11" s="151">
        <v>43.231999999999999</v>
      </c>
      <c r="M11" s="151">
        <v>46.808</v>
      </c>
      <c r="N11" s="151">
        <v>47.935000000000002</v>
      </c>
      <c r="O11" s="151">
        <v>52.192</v>
      </c>
      <c r="P11" s="151">
        <v>54.847000000000001</v>
      </c>
      <c r="Q11" s="151">
        <v>52.874000000000002</v>
      </c>
      <c r="R11" s="151">
        <v>50.325000000000003</v>
      </c>
      <c r="S11" s="151">
        <v>50.921999999999997</v>
      </c>
      <c r="T11" s="151">
        <v>48.247</v>
      </c>
      <c r="U11" s="151">
        <v>48.841999999999999</v>
      </c>
      <c r="V11" s="151">
        <v>49.554000000000002</v>
      </c>
      <c r="W11" s="151">
        <v>54.686</v>
      </c>
      <c r="X11" s="151">
        <v>56.27</v>
      </c>
      <c r="Y11" s="151">
        <v>57.253</v>
      </c>
      <c r="Z11" s="151">
        <v>57.637999999999998</v>
      </c>
      <c r="AA11" s="151">
        <v>56.814999999999998</v>
      </c>
      <c r="AB11" s="151">
        <v>57.456000000000003</v>
      </c>
      <c r="AC11" s="151">
        <v>62.286000000000001</v>
      </c>
      <c r="AD11" s="151">
        <v>64.674999999999997</v>
      </c>
      <c r="AE11" s="151">
        <v>69.013999999999996</v>
      </c>
      <c r="AF11" s="151">
        <v>71.986999999999995</v>
      </c>
      <c r="AG11" s="151">
        <v>76.649000000000001</v>
      </c>
      <c r="AH11" s="151">
        <v>82.241</v>
      </c>
      <c r="AI11" s="151">
        <v>85.736000000000004</v>
      </c>
      <c r="AJ11" s="151">
        <v>86.775000000000006</v>
      </c>
      <c r="AK11" s="151">
        <v>85.759</v>
      </c>
      <c r="AL11" s="151">
        <v>87.942486016043901</v>
      </c>
      <c r="AM11" s="151">
        <v>86.058216013715395</v>
      </c>
      <c r="AN11" s="151">
        <v>83.522809962091898</v>
      </c>
      <c r="AO11" s="151">
        <v>86.235934146139101</v>
      </c>
      <c r="AP11" s="151">
        <v>88.434348128066503</v>
      </c>
      <c r="AQ11" s="151">
        <v>90.134262780114398</v>
      </c>
      <c r="AR11" s="151">
        <v>93.858997972815303</v>
      </c>
      <c r="AS11" s="151">
        <v>98.230106473853795</v>
      </c>
      <c r="AT11" s="151">
        <v>97.359190658972096</v>
      </c>
      <c r="AU11" s="151">
        <v>106.061338499119</v>
      </c>
      <c r="AV11" s="151">
        <v>112.78925271063601</v>
      </c>
      <c r="AW11" s="151">
        <v>115.75550348660001</v>
      </c>
      <c r="AX11" s="151">
        <v>122.785491204767</v>
      </c>
      <c r="AY11" s="151">
        <v>126.827768509832</v>
      </c>
      <c r="AZ11" s="151">
        <v>118.548064437067</v>
      </c>
      <c r="BA11" s="151">
        <v>112.162330975307</v>
      </c>
      <c r="BB11" s="151">
        <v>113.713318982552</v>
      </c>
      <c r="BC11" s="151">
        <v>109.54917889786</v>
      </c>
      <c r="BD11" s="151">
        <v>111.549382712929</v>
      </c>
      <c r="BE11" s="194">
        <v>106.84601328222401</v>
      </c>
      <c r="BF11" s="153">
        <v>-4.4781049498039002E-2</v>
      </c>
      <c r="BG11" s="153">
        <v>1.36990083282835E-2</v>
      </c>
      <c r="BH11" s="153">
        <v>2.6666587304144201E-2</v>
      </c>
    </row>
    <row r="12" spans="1:62">
      <c r="A12" s="144" t="s">
        <v>260</v>
      </c>
      <c r="B12" s="151">
        <v>3.49488240407433</v>
      </c>
      <c r="C12" s="151">
        <v>3.822661057925</v>
      </c>
      <c r="D12" s="151">
        <v>3.9814976769166499</v>
      </c>
      <c r="E12" s="151">
        <v>4.1903235695157797</v>
      </c>
      <c r="F12" s="151">
        <v>4.4530511131716901</v>
      </c>
      <c r="G12" s="151">
        <v>4.6976170505828696</v>
      </c>
      <c r="H12" s="151">
        <v>5.2060000000000004</v>
      </c>
      <c r="I12" s="151">
        <v>5.52</v>
      </c>
      <c r="J12" s="151">
        <v>5.2510000000000003</v>
      </c>
      <c r="K12" s="151">
        <v>5.0250000000000004</v>
      </c>
      <c r="L12" s="151">
        <v>4.3780000000000001</v>
      </c>
      <c r="M12" s="151">
        <v>4.649</v>
      </c>
      <c r="N12" s="151">
        <v>4.7560000000000002</v>
      </c>
      <c r="O12" s="151">
        <v>5.2140000000000004</v>
      </c>
      <c r="P12" s="151">
        <v>5.2560000000000002</v>
      </c>
      <c r="Q12" s="151">
        <v>5.3140000000000001</v>
      </c>
      <c r="R12" s="151">
        <v>5.492</v>
      </c>
      <c r="S12" s="151">
        <v>4.8449999999999998</v>
      </c>
      <c r="T12" s="151">
        <v>4.7080000000000002</v>
      </c>
      <c r="U12" s="151">
        <v>4.7130000000000001</v>
      </c>
      <c r="V12" s="151">
        <v>4.5890000000000004</v>
      </c>
      <c r="W12" s="151">
        <v>4.9109999999999996</v>
      </c>
      <c r="X12" s="151">
        <v>5.1269999999999998</v>
      </c>
      <c r="Y12" s="151">
        <v>5.6479999999999997</v>
      </c>
      <c r="Z12" s="151">
        <v>6.2450000000000001</v>
      </c>
      <c r="AA12" s="151">
        <v>6.5940000000000003</v>
      </c>
      <c r="AB12" s="151">
        <v>7.3566035836150796</v>
      </c>
      <c r="AC12" s="151">
        <v>7.9680161461330696</v>
      </c>
      <c r="AD12" s="151">
        <v>8.6840250866777708</v>
      </c>
      <c r="AE12" s="151">
        <v>9.3284704727145904</v>
      </c>
      <c r="AF12" s="151">
        <v>10.257192733408599</v>
      </c>
      <c r="AG12" s="151">
        <v>10.8937419118798</v>
      </c>
      <c r="AH12" s="151">
        <v>11.699185255785</v>
      </c>
      <c r="AI12" s="151">
        <v>11.9666695177376</v>
      </c>
      <c r="AJ12" s="151">
        <v>12.0859401959158</v>
      </c>
      <c r="AK12" s="151">
        <v>11.8164890307098</v>
      </c>
      <c r="AL12" s="151">
        <v>11.2235441459318</v>
      </c>
      <c r="AM12" s="151">
        <v>11.7401434288379</v>
      </c>
      <c r="AN12" s="151">
        <v>11.320730072816801</v>
      </c>
      <c r="AO12" s="151">
        <v>12.015805102960201</v>
      </c>
      <c r="AP12" s="151">
        <v>12.4611488361646</v>
      </c>
      <c r="AQ12" s="151">
        <v>13.9304695103902</v>
      </c>
      <c r="AR12" s="151">
        <v>17.901995335238201</v>
      </c>
      <c r="AS12" s="151">
        <v>18.605695754961602</v>
      </c>
      <c r="AT12" s="151">
        <v>18.188458345967899</v>
      </c>
      <c r="AU12" s="151">
        <v>16.015185828339401</v>
      </c>
      <c r="AV12" s="151">
        <v>17.557138776849801</v>
      </c>
      <c r="AW12" s="151">
        <v>17.470375432137299</v>
      </c>
      <c r="AX12" s="151">
        <v>16.836151430783801</v>
      </c>
      <c r="AY12" s="151">
        <v>16.3371742050889</v>
      </c>
      <c r="AZ12" s="151">
        <v>16.4729307984218</v>
      </c>
      <c r="BA12" s="151">
        <v>17.450798845714498</v>
      </c>
      <c r="BB12" s="151">
        <v>16.670224650837799</v>
      </c>
      <c r="BC12" s="151">
        <v>17.436355092980801</v>
      </c>
      <c r="BD12" s="151">
        <v>17.438065787543898</v>
      </c>
      <c r="BE12" s="194">
        <v>15.8812059308749</v>
      </c>
      <c r="BF12" s="153">
        <v>-9.17676965553893E-2</v>
      </c>
      <c r="BG12" s="153">
        <v>-4.2043100831397097E-3</v>
      </c>
      <c r="BH12" s="153">
        <v>3.9636253280890899E-3</v>
      </c>
    </row>
    <row r="13" spans="1:62">
      <c r="A13" s="144" t="s">
        <v>261</v>
      </c>
      <c r="B13" s="151">
        <v>3.83995887703461</v>
      </c>
      <c r="C13" s="151">
        <v>4.3979483463373503</v>
      </c>
      <c r="D13" s="151">
        <v>4.4332446541188704</v>
      </c>
      <c r="E13" s="151">
        <v>4.9336327395892798</v>
      </c>
      <c r="F13" s="151">
        <v>4.7358316714125301</v>
      </c>
      <c r="G13" s="151">
        <v>5.3416520293571699</v>
      </c>
      <c r="H13" s="151">
        <v>5.5309999999999997</v>
      </c>
      <c r="I13" s="151">
        <v>6.2969999999999997</v>
      </c>
      <c r="J13" s="151">
        <v>6.024</v>
      </c>
      <c r="K13" s="151">
        <v>6.6749999999999998</v>
      </c>
      <c r="L13" s="151">
        <v>6.7160000000000002</v>
      </c>
      <c r="M13" s="151">
        <v>7.0869999999999997</v>
      </c>
      <c r="N13" s="151">
        <v>7.0960000000000001</v>
      </c>
      <c r="O13" s="151">
        <v>7.2240000000000002</v>
      </c>
      <c r="P13" s="151">
        <v>7.673</v>
      </c>
      <c r="Q13" s="151">
        <v>7.2865193937858503</v>
      </c>
      <c r="R13" s="151">
        <v>7.4684056366244098</v>
      </c>
      <c r="S13" s="151">
        <v>7.6552073804181298</v>
      </c>
      <c r="T13" s="151">
        <v>7.92486890820319</v>
      </c>
      <c r="U13" s="151">
        <v>7.8753592986444998</v>
      </c>
      <c r="V13" s="151">
        <v>8.1754940679217896</v>
      </c>
      <c r="W13" s="151">
        <v>8.0851157803754994</v>
      </c>
      <c r="X13" s="151">
        <v>8.5054325697264304</v>
      </c>
      <c r="Y13" s="151">
        <v>8.9579503271416492</v>
      </c>
      <c r="Z13" s="151">
        <v>9.1892258571841197</v>
      </c>
      <c r="AA13" s="151">
        <v>9.3322034563366891</v>
      </c>
      <c r="AB13" s="151">
        <v>9.5749095839079601</v>
      </c>
      <c r="AC13" s="151">
        <v>10.5457838805757</v>
      </c>
      <c r="AD13" s="151">
        <v>11.2359083484401</v>
      </c>
      <c r="AE13" s="151">
        <v>11.590662677953199</v>
      </c>
      <c r="AF13" s="151">
        <v>12.223581771798001</v>
      </c>
      <c r="AG13" s="151">
        <v>12.6237746526355</v>
      </c>
      <c r="AH13" s="151">
        <v>12.885887132174</v>
      </c>
      <c r="AI13" s="151">
        <v>12.5210145048963</v>
      </c>
      <c r="AJ13" s="151">
        <v>11.086680596727</v>
      </c>
      <c r="AK13" s="151">
        <v>10.864189395771501</v>
      </c>
      <c r="AL13" s="151">
        <v>10.172728907613999</v>
      </c>
      <c r="AM13" s="151">
        <v>10.010699065475899</v>
      </c>
      <c r="AN13" s="151">
        <v>10.421343693226101</v>
      </c>
      <c r="AO13" s="151">
        <v>10.4328655856374</v>
      </c>
      <c r="AP13" s="151">
        <v>10.855565152552</v>
      </c>
      <c r="AQ13" s="151">
        <v>10.550782149987899</v>
      </c>
      <c r="AR13" s="151">
        <v>10.3852131328734</v>
      </c>
      <c r="AS13" s="151">
        <v>11.3074731271521</v>
      </c>
      <c r="AT13" s="151">
        <v>11.0638088069628</v>
      </c>
      <c r="AU13" s="151">
        <v>11.6527515516992</v>
      </c>
      <c r="AV13" s="151">
        <v>11.9567938955378</v>
      </c>
      <c r="AW13" s="151">
        <v>13.042901366237601</v>
      </c>
      <c r="AX13" s="151">
        <v>12.8709927478399</v>
      </c>
      <c r="AY13" s="151">
        <v>13.557506906920899</v>
      </c>
      <c r="AZ13" s="151">
        <v>14.529071713423001</v>
      </c>
      <c r="BA13" s="151">
        <v>14.8969759770034</v>
      </c>
      <c r="BB13" s="151">
        <v>14.4911811334389</v>
      </c>
      <c r="BC13" s="151">
        <v>14.9066274836297</v>
      </c>
      <c r="BD13" s="151">
        <v>15.577909722506799</v>
      </c>
      <c r="BE13" s="194">
        <v>12.654075863858401</v>
      </c>
      <c r="BF13" s="153">
        <v>-0.18991044941955401</v>
      </c>
      <c r="BG13" s="153">
        <v>3.4809607171488503E-2</v>
      </c>
      <c r="BH13" s="153">
        <v>3.1581994349711901E-3</v>
      </c>
    </row>
    <row r="14" spans="1:62">
      <c r="A14" s="144" t="s">
        <v>262</v>
      </c>
      <c r="B14" s="151">
        <v>0.66100000000000003</v>
      </c>
      <c r="C14" s="151">
        <v>0.69099999999999995</v>
      </c>
      <c r="D14" s="151">
        <v>0.746</v>
      </c>
      <c r="E14" s="151">
        <v>0.89100000000000001</v>
      </c>
      <c r="F14" s="151">
        <v>0.94599999999999995</v>
      </c>
      <c r="G14" s="151">
        <v>1.081</v>
      </c>
      <c r="H14" s="151">
        <v>1.194</v>
      </c>
      <c r="I14" s="151">
        <v>1.228</v>
      </c>
      <c r="J14" s="151">
        <v>1.363</v>
      </c>
      <c r="K14" s="151">
        <v>1.5569999999999999</v>
      </c>
      <c r="L14" s="151">
        <v>1.52</v>
      </c>
      <c r="M14" s="151">
        <v>1.7090000000000001</v>
      </c>
      <c r="N14" s="151">
        <v>2.1309999999999998</v>
      </c>
      <c r="O14" s="151">
        <v>2.173</v>
      </c>
      <c r="P14" s="151">
        <v>2.3140000000000001</v>
      </c>
      <c r="Q14" s="151">
        <v>2.964</v>
      </c>
      <c r="R14" s="151">
        <v>3.3279999999999998</v>
      </c>
      <c r="S14" s="151">
        <v>3.6440000000000001</v>
      </c>
      <c r="T14" s="151">
        <v>3.3380000000000001</v>
      </c>
      <c r="U14" s="151">
        <v>3.3450000000000002</v>
      </c>
      <c r="V14" s="151">
        <v>4.1210000000000004</v>
      </c>
      <c r="W14" s="151">
        <v>4.1859999999999999</v>
      </c>
      <c r="X14" s="151">
        <v>4.2169999999999996</v>
      </c>
      <c r="Y14" s="151">
        <v>5.0250000000000004</v>
      </c>
      <c r="Z14" s="151">
        <v>5.2279999999999998</v>
      </c>
      <c r="AA14" s="151">
        <v>5.327</v>
      </c>
      <c r="AB14" s="151">
        <v>5.9770000000000003</v>
      </c>
      <c r="AC14" s="151">
        <v>5.9450000000000003</v>
      </c>
      <c r="AD14" s="151">
        <v>5.9749999999999996</v>
      </c>
      <c r="AE14" s="151">
        <v>6.5019999999999998</v>
      </c>
      <c r="AF14" s="151">
        <v>6.3879999999999999</v>
      </c>
      <c r="AG14" s="151">
        <v>7.1909999999999998</v>
      </c>
      <c r="AH14" s="151">
        <v>8.2149999999999999</v>
      </c>
      <c r="AI14" s="151">
        <v>8.2680000000000007</v>
      </c>
      <c r="AJ14" s="151">
        <v>7.226</v>
      </c>
      <c r="AK14" s="151">
        <v>6.5110000000000001</v>
      </c>
      <c r="AL14" s="151">
        <v>6.7709999999999999</v>
      </c>
      <c r="AM14" s="151">
        <v>6.7229999999999999</v>
      </c>
      <c r="AN14" s="151">
        <v>6.8789999999999996</v>
      </c>
      <c r="AO14" s="151">
        <v>7.2314095421272402</v>
      </c>
      <c r="AP14" s="151">
        <v>7.8769707639189601</v>
      </c>
      <c r="AQ14" s="151">
        <v>8.3415725909269298</v>
      </c>
      <c r="AR14" s="151">
        <v>8.4801951292796804</v>
      </c>
      <c r="AS14" s="151">
        <v>8.7335083231825692</v>
      </c>
      <c r="AT14" s="151">
        <v>8.8983108817557106</v>
      </c>
      <c r="AU14" s="151">
        <v>10.2726823481047</v>
      </c>
      <c r="AV14" s="151">
        <v>10.5357876469613</v>
      </c>
      <c r="AW14" s="151">
        <v>10.9126216612429</v>
      </c>
      <c r="AX14" s="151">
        <v>11.5590548549857</v>
      </c>
      <c r="AY14" s="151">
        <v>12.1764314014899</v>
      </c>
      <c r="AZ14" s="151">
        <v>11.785230388251399</v>
      </c>
      <c r="BA14" s="151">
        <v>11.050229444481699</v>
      </c>
      <c r="BB14" s="151">
        <v>10.7593900093268</v>
      </c>
      <c r="BC14" s="151">
        <v>11.667145834093301</v>
      </c>
      <c r="BD14" s="151">
        <v>11.287415122305999</v>
      </c>
      <c r="BE14" s="194">
        <v>9.0582764412256207</v>
      </c>
      <c r="BF14" s="153">
        <v>-0.199681507753705</v>
      </c>
      <c r="BG14" s="153">
        <v>2.4067756508602899E-2</v>
      </c>
      <c r="BH14" s="153">
        <v>2.2607611844812098E-3</v>
      </c>
    </row>
    <row r="15" spans="1:62">
      <c r="A15" s="144" t="s">
        <v>263</v>
      </c>
      <c r="B15" s="151">
        <v>3.7532895516503002</v>
      </c>
      <c r="C15" s="151">
        <v>4.6768301537174901</v>
      </c>
      <c r="D15" s="151">
        <v>4.7145235439415298</v>
      </c>
      <c r="E15" s="151">
        <v>4.7393766850917602</v>
      </c>
      <c r="F15" s="151">
        <v>4.6784038086748803</v>
      </c>
      <c r="G15" s="151">
        <v>4.9176150415174797</v>
      </c>
      <c r="H15" s="151">
        <v>4.8559999999999999</v>
      </c>
      <c r="I15" s="151">
        <v>4.1500000000000004</v>
      </c>
      <c r="J15" s="151">
        <v>4.9189999999999996</v>
      </c>
      <c r="K15" s="151">
        <v>5.8419999999999996</v>
      </c>
      <c r="L15" s="151">
        <v>5.8979999999999997</v>
      </c>
      <c r="M15" s="151">
        <v>5.9509999999999996</v>
      </c>
      <c r="N15" s="151">
        <v>5.9409999999999998</v>
      </c>
      <c r="O15" s="151">
        <v>5.8710000000000004</v>
      </c>
      <c r="P15" s="151">
        <v>6.1269999999999998</v>
      </c>
      <c r="Q15" s="151">
        <v>6.5960000000000001</v>
      </c>
      <c r="R15" s="151">
        <v>6.7279999999999998</v>
      </c>
      <c r="S15" s="151">
        <v>6.5460000000000003</v>
      </c>
      <c r="T15" s="151">
        <v>5.7679999999999998</v>
      </c>
      <c r="U15" s="151">
        <v>5.9630000000000001</v>
      </c>
      <c r="V15" s="151">
        <v>5.8490000000000002</v>
      </c>
      <c r="W15" s="151">
        <v>6.2309999999999999</v>
      </c>
      <c r="X15" s="151">
        <v>6.7009999999999996</v>
      </c>
      <c r="Y15" s="151">
        <v>6.5960000000000001</v>
      </c>
      <c r="Z15" s="151">
        <v>5.8339999999999996</v>
      </c>
      <c r="AA15" s="151">
        <v>5.8170000000000002</v>
      </c>
      <c r="AB15" s="151">
        <v>5.39</v>
      </c>
      <c r="AC15" s="151">
        <v>5.633</v>
      </c>
      <c r="AD15" s="151">
        <v>5.883</v>
      </c>
      <c r="AE15" s="151">
        <v>6.4020000000000001</v>
      </c>
      <c r="AF15" s="151">
        <v>7.2629999999999999</v>
      </c>
      <c r="AG15" s="151">
        <v>7.5229999999999997</v>
      </c>
      <c r="AH15" s="151">
        <v>7.78</v>
      </c>
      <c r="AI15" s="151">
        <v>7.49</v>
      </c>
      <c r="AJ15" s="151">
        <v>7.69</v>
      </c>
      <c r="AK15" s="151">
        <v>7.4980000000000002</v>
      </c>
      <c r="AL15" s="151">
        <v>7.069</v>
      </c>
      <c r="AM15" s="151">
        <v>6.9949770384431096</v>
      </c>
      <c r="AN15" s="151">
        <v>6.5935642117365303</v>
      </c>
      <c r="AO15" s="151">
        <v>7.3404580940606801</v>
      </c>
      <c r="AP15" s="151">
        <v>7.2568668957146798</v>
      </c>
      <c r="AQ15" s="151">
        <v>6.8755013151754403</v>
      </c>
      <c r="AR15" s="151">
        <v>7.2302312539136402</v>
      </c>
      <c r="AS15" s="151">
        <v>8.0422874895823</v>
      </c>
      <c r="AT15" s="151">
        <v>8.2505377297585891</v>
      </c>
      <c r="AU15" s="151">
        <v>8.7808220945514197</v>
      </c>
      <c r="AV15" s="151">
        <v>9.6795584923446807</v>
      </c>
      <c r="AW15" s="151">
        <v>9.6036708934143409</v>
      </c>
      <c r="AX15" s="151">
        <v>9.9730256804624506</v>
      </c>
      <c r="AY15" s="151">
        <v>9.8644309505779102</v>
      </c>
      <c r="AZ15" s="151">
        <v>10.5252059294559</v>
      </c>
      <c r="BA15" s="151">
        <v>11.2235281538098</v>
      </c>
      <c r="BB15" s="151">
        <v>11.599520063342601</v>
      </c>
      <c r="BC15" s="151">
        <v>11.966890735089301</v>
      </c>
      <c r="BD15" s="151">
        <v>12.2493195604306</v>
      </c>
      <c r="BE15" s="194">
        <v>9.1971651434842396</v>
      </c>
      <c r="BF15" s="153">
        <v>-0.25122075297955798</v>
      </c>
      <c r="BG15" s="153">
        <v>4.03104738790949E-2</v>
      </c>
      <c r="BH15" s="153">
        <v>2.2954249738970601E-3</v>
      </c>
    </row>
    <row r="16" spans="1:62">
      <c r="A16" s="144" t="s">
        <v>264</v>
      </c>
      <c r="B16" s="151">
        <v>1.9011595062356801</v>
      </c>
      <c r="C16" s="151">
        <v>1.91450718045498</v>
      </c>
      <c r="D16" s="151">
        <v>1.9971156058103601</v>
      </c>
      <c r="E16" s="151">
        <v>2.03527612047891</v>
      </c>
      <c r="F16" s="151">
        <v>2.1333460983690502</v>
      </c>
      <c r="G16" s="151">
        <v>2.1882102828974102</v>
      </c>
      <c r="H16" s="151">
        <v>2.2610000000000001</v>
      </c>
      <c r="I16" s="151">
        <v>3.7320000000000002</v>
      </c>
      <c r="J16" s="151">
        <v>3.7509999999999999</v>
      </c>
      <c r="K16" s="151">
        <v>3.7</v>
      </c>
      <c r="L16" s="151">
        <v>2.8220000000000001</v>
      </c>
      <c r="M16" s="151">
        <v>3.181</v>
      </c>
      <c r="N16" s="151">
        <v>3.101</v>
      </c>
      <c r="O16" s="151">
        <v>2.7730000000000001</v>
      </c>
      <c r="P16" s="151">
        <v>2.1230000000000002</v>
      </c>
      <c r="Q16" s="151">
        <v>1.67</v>
      </c>
      <c r="R16" s="151">
        <v>1.6539999999999999</v>
      </c>
      <c r="S16" s="151">
        <v>1.8360000000000001</v>
      </c>
      <c r="T16" s="151">
        <v>1.5840000000000001</v>
      </c>
      <c r="U16" s="151">
        <v>1.35</v>
      </c>
      <c r="V16" s="151">
        <v>1.4379999999999999</v>
      </c>
      <c r="W16" s="151">
        <v>1.5580000000000001</v>
      </c>
      <c r="X16" s="151">
        <v>1.0209999999999999</v>
      </c>
      <c r="Y16" s="151">
        <v>0.92</v>
      </c>
      <c r="Z16" s="151">
        <v>0.82599999999999996</v>
      </c>
      <c r="AA16" s="151">
        <v>1.2649999999999999</v>
      </c>
      <c r="AB16" s="151">
        <v>1.181</v>
      </c>
      <c r="AC16" s="151">
        <v>1.7090000000000001</v>
      </c>
      <c r="AD16" s="151">
        <v>1.486</v>
      </c>
      <c r="AE16" s="151">
        <v>1.1180000000000001</v>
      </c>
      <c r="AF16" s="151">
        <v>1.2829999999999999</v>
      </c>
      <c r="AG16" s="151">
        <v>1.4930000000000001</v>
      </c>
      <c r="AH16" s="151">
        <v>0.84799999999999998</v>
      </c>
      <c r="AI16" s="151">
        <v>0.98</v>
      </c>
      <c r="AJ16" s="151">
        <v>1.774</v>
      </c>
      <c r="AK16" s="151">
        <v>1.7406291453017899</v>
      </c>
      <c r="AL16" s="151">
        <v>1.6110136496635501</v>
      </c>
      <c r="AM16" s="151">
        <v>1.8383946936344899</v>
      </c>
      <c r="AN16" s="151">
        <v>1.7471655756785101</v>
      </c>
      <c r="AO16" s="151">
        <v>1.9204605561933901</v>
      </c>
      <c r="AP16" s="151">
        <v>1.6828390557669901</v>
      </c>
      <c r="AQ16" s="151">
        <v>1.83943574007538</v>
      </c>
      <c r="AR16" s="151">
        <v>2.1062441373146599</v>
      </c>
      <c r="AS16" s="151">
        <v>2.2434989588764802</v>
      </c>
      <c r="AT16" s="151">
        <v>2.1457638149556502</v>
      </c>
      <c r="AU16" s="151">
        <v>2.2284572528912401</v>
      </c>
      <c r="AV16" s="151">
        <v>2.0881807025743302</v>
      </c>
      <c r="AW16" s="151">
        <v>1.99173230991384</v>
      </c>
      <c r="AX16" s="151">
        <v>2.2481002004511099</v>
      </c>
      <c r="AY16" s="151">
        <v>2.0101303183052202</v>
      </c>
      <c r="AZ16" s="151">
        <v>2.1967979385370899</v>
      </c>
      <c r="BA16" s="151">
        <v>2.32775588423825</v>
      </c>
      <c r="BB16" s="151">
        <v>2.1637689156646598</v>
      </c>
      <c r="BC16" s="151">
        <v>2.04319517613941</v>
      </c>
      <c r="BD16" s="151">
        <v>1.9099774032613299</v>
      </c>
      <c r="BE16" s="194">
        <v>1.85063638647464</v>
      </c>
      <c r="BF16" s="153">
        <v>-3.3716315306316698E-2</v>
      </c>
      <c r="BG16" s="153">
        <v>-1.15729293272231E-2</v>
      </c>
      <c r="BH16" s="153">
        <v>4.6188112454694798E-4</v>
      </c>
    </row>
    <row r="17" spans="1:60">
      <c r="A17" s="144" t="s">
        <v>265</v>
      </c>
      <c r="B17" s="151">
        <v>9.5558400839549709</v>
      </c>
      <c r="C17" s="151">
        <v>9.3719097090689303</v>
      </c>
      <c r="D17" s="151">
        <v>9.5422329198570708</v>
      </c>
      <c r="E17" s="151">
        <v>10.4079509506146</v>
      </c>
      <c r="F17" s="151">
        <v>10.272558694409099</v>
      </c>
      <c r="G17" s="151">
        <v>10.740534863172099</v>
      </c>
      <c r="H17" s="151">
        <v>10.8120649644171</v>
      </c>
      <c r="I17" s="151">
        <v>11.806636512942299</v>
      </c>
      <c r="J17" s="151">
        <v>12.9074708243814</v>
      </c>
      <c r="K17" s="151">
        <v>12.893256551369401</v>
      </c>
      <c r="L17" s="151">
        <v>13.8002150291828</v>
      </c>
      <c r="M17" s="151">
        <v>13.5865735699056</v>
      </c>
      <c r="N17" s="151">
        <v>15.282838988093999</v>
      </c>
      <c r="O17" s="151">
        <v>15.8957437846764</v>
      </c>
      <c r="P17" s="151">
        <v>17.0208323627655</v>
      </c>
      <c r="Q17" s="151">
        <v>20.7509378129017</v>
      </c>
      <c r="R17" s="151">
        <v>22.017048380711199</v>
      </c>
      <c r="S17" s="151">
        <v>21.702067785497899</v>
      </c>
      <c r="T17" s="151">
        <v>21.205939996398701</v>
      </c>
      <c r="U17" s="151">
        <v>19.8973368787493</v>
      </c>
      <c r="V17" s="151">
        <v>20.4273764222498</v>
      </c>
      <c r="W17" s="151">
        <v>21.3316887294941</v>
      </c>
      <c r="X17" s="151">
        <v>20.198545403847799</v>
      </c>
      <c r="Y17" s="151">
        <v>20.892592914772301</v>
      </c>
      <c r="Z17" s="151">
        <v>20.4367763383773</v>
      </c>
      <c r="AA17" s="151">
        <v>20.6336216378883</v>
      </c>
      <c r="AB17" s="151">
        <v>19.4760250907641</v>
      </c>
      <c r="AC17" s="151">
        <v>23.432074445725799</v>
      </c>
      <c r="AD17" s="151">
        <v>21.001273887641901</v>
      </c>
      <c r="AE17" s="151">
        <v>23.653096345102298</v>
      </c>
      <c r="AF17" s="151">
        <v>22.614238973788002</v>
      </c>
      <c r="AG17" s="151">
        <v>18.152918280060302</v>
      </c>
      <c r="AH17" s="151">
        <v>19.66548733866</v>
      </c>
      <c r="AI17" s="151">
        <v>22.1103815204543</v>
      </c>
      <c r="AJ17" s="151">
        <v>26.280831848455101</v>
      </c>
      <c r="AK17" s="151">
        <v>27.050218197699401</v>
      </c>
      <c r="AL17" s="151">
        <v>28.935999136090501</v>
      </c>
      <c r="AM17" s="151">
        <v>31.1478187166982</v>
      </c>
      <c r="AN17" s="151">
        <v>29.4856338389732</v>
      </c>
      <c r="AO17" s="151">
        <v>29.992272142489799</v>
      </c>
      <c r="AP17" s="151">
        <v>31.350338360563999</v>
      </c>
      <c r="AQ17" s="151">
        <v>30.432576800487102</v>
      </c>
      <c r="AR17" s="151">
        <v>32.879808085497501</v>
      </c>
      <c r="AS17" s="151">
        <v>32.414449141156901</v>
      </c>
      <c r="AT17" s="151">
        <v>33.017190780281297</v>
      </c>
      <c r="AU17" s="151">
        <v>34.937569827706596</v>
      </c>
      <c r="AV17" s="151">
        <v>33.622362899615901</v>
      </c>
      <c r="AW17" s="151">
        <v>36.778115207604998</v>
      </c>
      <c r="AX17" s="151">
        <v>39.7686616031203</v>
      </c>
      <c r="AY17" s="151">
        <v>35.117455935930799</v>
      </c>
      <c r="AZ17" s="151">
        <v>33.0315412283881</v>
      </c>
      <c r="BA17" s="151">
        <v>24.910879315981202</v>
      </c>
      <c r="BB17" s="151">
        <v>23.0557423613647</v>
      </c>
      <c r="BC17" s="151">
        <v>18.959301962076601</v>
      </c>
      <c r="BD17" s="151">
        <v>13.739332794396599</v>
      </c>
      <c r="BE17" s="194">
        <v>11.2396841162162</v>
      </c>
      <c r="BF17" s="153">
        <v>-0.18416892839626101</v>
      </c>
      <c r="BG17" s="153">
        <v>-8.3942884632744394E-2</v>
      </c>
      <c r="BH17" s="153">
        <v>2.8051960812462799E-3</v>
      </c>
    </row>
    <row r="18" spans="1:60">
      <c r="A18" s="144" t="s">
        <v>189</v>
      </c>
      <c r="B18" s="151">
        <v>3.94226857067672</v>
      </c>
      <c r="C18" s="151">
        <v>3.9798147327314299</v>
      </c>
      <c r="D18" s="151">
        <v>4.1861642488667696</v>
      </c>
      <c r="E18" s="151">
        <v>4.2695811738320799</v>
      </c>
      <c r="F18" s="151">
        <v>4.5344849229086304</v>
      </c>
      <c r="G18" s="151">
        <v>4.6903901381011499</v>
      </c>
      <c r="H18" s="151">
        <v>4.9130580905022203</v>
      </c>
      <c r="I18" s="151">
        <v>5.3548240221606402</v>
      </c>
      <c r="J18" s="151">
        <v>5.6212187111814904</v>
      </c>
      <c r="K18" s="151">
        <v>5.7417477607229399</v>
      </c>
      <c r="L18" s="151">
        <v>6.3679809072925897</v>
      </c>
      <c r="M18" s="151">
        <v>6.52799301604405</v>
      </c>
      <c r="N18" s="151">
        <v>6.6079219084119902</v>
      </c>
      <c r="O18" s="151">
        <v>6.6956784730630101</v>
      </c>
      <c r="P18" s="151">
        <v>6.7006397144549101</v>
      </c>
      <c r="Q18" s="151">
        <v>6.2876660945572302</v>
      </c>
      <c r="R18" s="151">
        <v>6.2450012148810501</v>
      </c>
      <c r="S18" s="151">
        <v>6.25307427272209</v>
      </c>
      <c r="T18" s="151">
        <v>6.1673306668994403</v>
      </c>
      <c r="U18" s="151">
        <v>6.0257137790407702</v>
      </c>
      <c r="V18" s="151">
        <v>6.0201531687717402</v>
      </c>
      <c r="W18" s="151">
        <v>6.0039828582309802</v>
      </c>
      <c r="X18" s="151">
        <v>6.4551335924367903</v>
      </c>
      <c r="Y18" s="151">
        <v>6.2523065592966098</v>
      </c>
      <c r="Z18" s="151">
        <v>6.5382738574658701</v>
      </c>
      <c r="AA18" s="151">
        <v>6.7495461283705502</v>
      </c>
      <c r="AB18" s="151">
        <v>7.36258296554516</v>
      </c>
      <c r="AC18" s="151">
        <v>8.3729076024590992</v>
      </c>
      <c r="AD18" s="151">
        <v>8.9292107279490605</v>
      </c>
      <c r="AE18" s="151">
        <v>9.76451002350443</v>
      </c>
      <c r="AF18" s="151">
        <v>10.8148122591901</v>
      </c>
      <c r="AG18" s="151">
        <v>10.572648186671399</v>
      </c>
      <c r="AH18" s="151">
        <v>11.4591790304114</v>
      </c>
      <c r="AI18" s="151">
        <v>13.130995526165201</v>
      </c>
      <c r="AJ18" s="151">
        <v>12.9441291769953</v>
      </c>
      <c r="AK18" s="151">
        <v>13.350225887473499</v>
      </c>
      <c r="AL18" s="151">
        <v>14.3086266569409</v>
      </c>
      <c r="AM18" s="151">
        <v>14.2784241064564</v>
      </c>
      <c r="AN18" s="151">
        <v>14.937071632845401</v>
      </c>
      <c r="AO18" s="151">
        <v>15.300774114788201</v>
      </c>
      <c r="AP18" s="151">
        <v>15.1801321839874</v>
      </c>
      <c r="AQ18" s="151">
        <v>16.0706809526224</v>
      </c>
      <c r="AR18" s="151">
        <v>16.978370751167599</v>
      </c>
      <c r="AS18" s="151">
        <v>17.040687084168098</v>
      </c>
      <c r="AT18" s="151">
        <v>16.831665998216199</v>
      </c>
      <c r="AU18" s="151">
        <v>16.993734732944102</v>
      </c>
      <c r="AV18" s="151">
        <v>18.1130305019222</v>
      </c>
      <c r="AW18" s="151">
        <v>18.211840061787999</v>
      </c>
      <c r="AX18" s="151">
        <v>18.159152553207701</v>
      </c>
      <c r="AY18" s="151">
        <v>18.7615905316894</v>
      </c>
      <c r="AZ18" s="151">
        <v>20.375539654184301</v>
      </c>
      <c r="BA18" s="151">
        <v>21.088435048429101</v>
      </c>
      <c r="BB18" s="151">
        <v>21.459177026691702</v>
      </c>
      <c r="BC18" s="151">
        <v>21.146717883037901</v>
      </c>
      <c r="BD18" s="151">
        <v>22.862219445931999</v>
      </c>
      <c r="BE18" s="194">
        <v>19.83909840342</v>
      </c>
      <c r="BF18" s="153">
        <v>-0.134603127079781</v>
      </c>
      <c r="BG18" s="153">
        <v>3.1096062624636801E-2</v>
      </c>
      <c r="BH18" s="153">
        <v>4.9514346240780499E-3</v>
      </c>
    </row>
    <row r="19" spans="1:60">
      <c r="A19" s="144" t="s">
        <v>266</v>
      </c>
      <c r="B19" s="151">
        <v>17.763987673205701</v>
      </c>
      <c r="C19" s="151">
        <v>18.4075585604228</v>
      </c>
      <c r="D19" s="151">
        <v>19.1930032060028</v>
      </c>
      <c r="E19" s="151">
        <v>19.614042633672199</v>
      </c>
      <c r="F19" s="151">
        <v>20.086250570935501</v>
      </c>
      <c r="G19" s="151">
        <v>23.057483000551201</v>
      </c>
      <c r="H19" s="151">
        <v>23.504105123009701</v>
      </c>
      <c r="I19" s="151">
        <v>25.1777468411093</v>
      </c>
      <c r="J19" s="151">
        <v>27.241626141248901</v>
      </c>
      <c r="K19" s="151">
        <v>27.039390076957499</v>
      </c>
      <c r="L19" s="151">
        <v>26.272963886052899</v>
      </c>
      <c r="M19" s="151">
        <v>26.660455485646601</v>
      </c>
      <c r="N19" s="151">
        <v>27.983151601275701</v>
      </c>
      <c r="O19" s="151">
        <v>28.676911097329899</v>
      </c>
      <c r="P19" s="151">
        <v>29.5511053446088</v>
      </c>
      <c r="Q19" s="151">
        <v>33.4104355321249</v>
      </c>
      <c r="R19" s="151">
        <v>33.750292703063103</v>
      </c>
      <c r="S19" s="151">
        <v>29.265445851906499</v>
      </c>
      <c r="T19" s="151">
        <v>27.899318524842698</v>
      </c>
      <c r="U19" s="151">
        <v>29.662138634352701</v>
      </c>
      <c r="V19" s="151">
        <v>27.559334913896901</v>
      </c>
      <c r="W19" s="151">
        <v>27.012306272113999</v>
      </c>
      <c r="X19" s="151">
        <v>27.943309985966899</v>
      </c>
      <c r="Y19" s="151">
        <v>28.1467392349535</v>
      </c>
      <c r="Z19" s="151">
        <v>29.7049145278678</v>
      </c>
      <c r="AA19" s="151">
        <v>29.1844222308683</v>
      </c>
      <c r="AB19" s="151">
        <v>28.515900138270201</v>
      </c>
      <c r="AC19" s="151">
        <v>27.151024487940798</v>
      </c>
      <c r="AD19" s="151">
        <v>27.406548024682898</v>
      </c>
      <c r="AE19" s="151">
        <v>29.0285797460152</v>
      </c>
      <c r="AF19" s="151">
        <v>29.080183629754199</v>
      </c>
      <c r="AG19" s="151">
        <v>30.146474527635299</v>
      </c>
      <c r="AH19" s="151">
        <v>32.028712531573902</v>
      </c>
      <c r="AI19" s="151">
        <v>33.024342789306203</v>
      </c>
      <c r="AJ19" s="151">
        <v>31.651575102498398</v>
      </c>
      <c r="AK19" s="151">
        <v>35.941058888814297</v>
      </c>
      <c r="AL19" s="151">
        <v>36.365042533416201</v>
      </c>
      <c r="AM19" s="151">
        <v>36.6578721822235</v>
      </c>
      <c r="AN19" s="151">
        <v>36.152641009272401</v>
      </c>
      <c r="AO19" s="151">
        <v>36.295916787063703</v>
      </c>
      <c r="AP19" s="151">
        <v>36.569343892004703</v>
      </c>
      <c r="AQ19" s="151">
        <v>37.035529214091497</v>
      </c>
      <c r="AR19" s="151">
        <v>35.570230450566399</v>
      </c>
      <c r="AS19" s="151">
        <v>34.314285182617297</v>
      </c>
      <c r="AT19" s="151">
        <v>31.952770923204898</v>
      </c>
      <c r="AU19" s="151">
        <v>31.4687693731792</v>
      </c>
      <c r="AV19" s="151">
        <v>31.7514744670117</v>
      </c>
      <c r="AW19" s="151">
        <v>30.918925268765399</v>
      </c>
      <c r="AX19" s="151">
        <v>29.407855774002002</v>
      </c>
      <c r="AY19" s="151">
        <v>28.902029911159801</v>
      </c>
      <c r="AZ19" s="151">
        <v>30.089685073259599</v>
      </c>
      <c r="BA19" s="151">
        <v>31.117515502696499</v>
      </c>
      <c r="BB19" s="151">
        <v>30.2118149601684</v>
      </c>
      <c r="BC19" s="151">
        <v>30.830874463575</v>
      </c>
      <c r="BD19" s="151">
        <v>30.088688190744101</v>
      </c>
      <c r="BE19" s="194">
        <v>26.024509777969499</v>
      </c>
      <c r="BF19" s="153">
        <v>-0.137436487909742</v>
      </c>
      <c r="BG19" s="153">
        <v>-5.9929313588938903E-3</v>
      </c>
      <c r="BH19" s="153">
        <v>6.4951872393093496E-3</v>
      </c>
    </row>
    <row r="20" spans="1:60">
      <c r="A20" s="144" t="s">
        <v>267</v>
      </c>
      <c r="B20" s="151">
        <v>2.2761188153830498</v>
      </c>
      <c r="C20" s="151">
        <v>2.3607972000036299</v>
      </c>
      <c r="D20" s="151">
        <v>2.5334547774333198</v>
      </c>
      <c r="E20" s="151">
        <v>2.61926761565454</v>
      </c>
      <c r="F20" s="151">
        <v>2.8097856234849901</v>
      </c>
      <c r="G20" s="151">
        <v>2.9218771816977198</v>
      </c>
      <c r="H20" s="151">
        <v>3.1513828621065798</v>
      </c>
      <c r="I20" s="151">
        <v>3.6662196956728401</v>
      </c>
      <c r="J20" s="151">
        <v>3.7065100560950301</v>
      </c>
      <c r="K20" s="151">
        <v>3.2893497458118302</v>
      </c>
      <c r="L20" s="151">
        <v>3.7710025486319498</v>
      </c>
      <c r="M20" s="151">
        <v>3.84670888232688</v>
      </c>
      <c r="N20" s="151">
        <v>4.0573952579825496</v>
      </c>
      <c r="O20" s="151">
        <v>4.6134084864791003</v>
      </c>
      <c r="P20" s="151">
        <v>4.8632880324983701</v>
      </c>
      <c r="Q20" s="151">
        <v>4.7371825653320396</v>
      </c>
      <c r="R20" s="151">
        <v>4.5531200464089601</v>
      </c>
      <c r="S20" s="151">
        <v>4.2828344598763897</v>
      </c>
      <c r="T20" s="151">
        <v>3.7159403176744199</v>
      </c>
      <c r="U20" s="151">
        <v>3.7078447080382899</v>
      </c>
      <c r="V20" s="151">
        <v>3.8912163895525098</v>
      </c>
      <c r="W20" s="151">
        <v>3.8615019317185899</v>
      </c>
      <c r="X20" s="151">
        <v>3.9529092410841198</v>
      </c>
      <c r="Y20" s="151">
        <v>4.3930746236449796</v>
      </c>
      <c r="Z20" s="151">
        <v>4.3993375904532401</v>
      </c>
      <c r="AA20" s="151">
        <v>4.1362528613336798</v>
      </c>
      <c r="AB20" s="151">
        <v>4.3053716989915296</v>
      </c>
      <c r="AC20" s="151">
        <v>4.50084827991338</v>
      </c>
      <c r="AD20" s="151">
        <v>4.6966895618875197</v>
      </c>
      <c r="AE20" s="151">
        <v>5.17909881887811</v>
      </c>
      <c r="AF20" s="151">
        <v>5.9169821138772898</v>
      </c>
      <c r="AG20" s="151">
        <v>6.1086977557063502</v>
      </c>
      <c r="AH20" s="151">
        <v>6.2019046419972899</v>
      </c>
      <c r="AI20" s="151">
        <v>6.3369873585003003</v>
      </c>
      <c r="AJ20" s="151">
        <v>6.8651068128061201</v>
      </c>
      <c r="AK20" s="151">
        <v>5.8264828486483902</v>
      </c>
      <c r="AL20" s="151">
        <v>5.68446826841733</v>
      </c>
      <c r="AM20" s="151">
        <v>5.6275994254943198</v>
      </c>
      <c r="AN20" s="151">
        <v>5.9929971248075198</v>
      </c>
      <c r="AO20" s="151">
        <v>6.5050803859154396</v>
      </c>
      <c r="AP20" s="151">
        <v>6.3429698242815196</v>
      </c>
      <c r="AQ20" s="151">
        <v>6.3230857725393497</v>
      </c>
      <c r="AR20" s="151">
        <v>6.8504204029647502</v>
      </c>
      <c r="AS20" s="151">
        <v>7.5747395750603301</v>
      </c>
      <c r="AT20" s="151">
        <v>8.0960544063483706</v>
      </c>
      <c r="AU20" s="151">
        <v>8.6624201553026303</v>
      </c>
      <c r="AV20" s="151">
        <v>8.7608623615720997</v>
      </c>
      <c r="AW20" s="151">
        <v>9.0825112909863304</v>
      </c>
      <c r="AX20" s="151">
        <v>9.05695132678213</v>
      </c>
      <c r="AY20" s="151">
        <v>9.0375669699086494</v>
      </c>
      <c r="AZ20" s="151">
        <v>9.3876856848234702</v>
      </c>
      <c r="BA20" s="151">
        <v>9.80908434899405</v>
      </c>
      <c r="BB20" s="151">
        <v>10.1435563048642</v>
      </c>
      <c r="BC20" s="151">
        <v>10.614699717328</v>
      </c>
      <c r="BD20" s="151">
        <v>10.636459762423501</v>
      </c>
      <c r="BE20" s="194">
        <v>9.1729158711291205</v>
      </c>
      <c r="BF20" s="153">
        <v>-0.13995319271766099</v>
      </c>
      <c r="BG20" s="153">
        <v>2.7666899373389099E-2</v>
      </c>
      <c r="BH20" s="153">
        <v>2.28937284973767E-3</v>
      </c>
    </row>
    <row r="21" spans="1:60" s="145" customFormat="1">
      <c r="A21" s="154" t="s">
        <v>268</v>
      </c>
      <c r="B21" s="155">
        <v>85.433744147789696</v>
      </c>
      <c r="C21" s="155">
        <v>89.918027070743506</v>
      </c>
      <c r="D21" s="155">
        <v>92.712777360344006</v>
      </c>
      <c r="E21" s="155">
        <v>98.956185072358295</v>
      </c>
      <c r="F21" s="155">
        <v>102.74845347938199</v>
      </c>
      <c r="G21" s="155">
        <v>108.105723289805</v>
      </c>
      <c r="H21" s="155">
        <v>113.95061104003599</v>
      </c>
      <c r="I21" s="155">
        <v>123.405427071885</v>
      </c>
      <c r="J21" s="155">
        <v>134.738825732907</v>
      </c>
      <c r="K21" s="155">
        <v>138.839744134862</v>
      </c>
      <c r="L21" s="155">
        <v>138.58016237115999</v>
      </c>
      <c r="M21" s="155">
        <v>144.570730953923</v>
      </c>
      <c r="N21" s="155">
        <v>150.71930775576399</v>
      </c>
      <c r="O21" s="155">
        <v>156.39674184154799</v>
      </c>
      <c r="P21" s="155">
        <v>163.48286545432799</v>
      </c>
      <c r="Q21" s="155">
        <v>166.930741398702</v>
      </c>
      <c r="R21" s="155">
        <v>165.000867981689</v>
      </c>
      <c r="S21" s="155">
        <v>159.248629750421</v>
      </c>
      <c r="T21" s="155">
        <v>153.231398414018</v>
      </c>
      <c r="U21" s="155">
        <v>152.94339329882601</v>
      </c>
      <c r="V21" s="155">
        <v>151.698574962393</v>
      </c>
      <c r="W21" s="155">
        <v>158.89359557193299</v>
      </c>
      <c r="X21" s="155">
        <v>162.84033079306201</v>
      </c>
      <c r="Y21" s="155">
        <v>166.763663659809</v>
      </c>
      <c r="Z21" s="155">
        <v>166.86452817134801</v>
      </c>
      <c r="AA21" s="155">
        <v>165.24104631479801</v>
      </c>
      <c r="AB21" s="155">
        <v>166.78439306109399</v>
      </c>
      <c r="AC21" s="155">
        <v>178.76165484274799</v>
      </c>
      <c r="AD21" s="155">
        <v>180.76865563727901</v>
      </c>
      <c r="AE21" s="155">
        <v>193.55741808416801</v>
      </c>
      <c r="AF21" s="155">
        <v>199.71599148181599</v>
      </c>
      <c r="AG21" s="155">
        <v>203.214255314589</v>
      </c>
      <c r="AH21" s="155">
        <v>216.23335593060199</v>
      </c>
      <c r="AI21" s="155">
        <v>225.48939121705999</v>
      </c>
      <c r="AJ21" s="155">
        <v>228.717263733398</v>
      </c>
      <c r="AK21" s="155">
        <v>228.738293394419</v>
      </c>
      <c r="AL21" s="155">
        <v>230.72490931411801</v>
      </c>
      <c r="AM21" s="155">
        <v>230.74414467097901</v>
      </c>
      <c r="AN21" s="155">
        <v>227.110957121448</v>
      </c>
      <c r="AO21" s="155">
        <v>234.749976457375</v>
      </c>
      <c r="AP21" s="155">
        <v>240.517398093021</v>
      </c>
      <c r="AQ21" s="155">
        <v>245.21550808812799</v>
      </c>
      <c r="AR21" s="155">
        <v>258.65494886265498</v>
      </c>
      <c r="AS21" s="155">
        <v>265.18355854173899</v>
      </c>
      <c r="AT21" s="155">
        <v>261.22675782889502</v>
      </c>
      <c r="AU21" s="155">
        <v>274.738935653986</v>
      </c>
      <c r="AV21" s="155">
        <v>285.46612717463</v>
      </c>
      <c r="AW21" s="155">
        <v>294.25106513867098</v>
      </c>
      <c r="AX21" s="155">
        <v>305.07937267727499</v>
      </c>
      <c r="AY21" s="155">
        <v>304.72328117850998</v>
      </c>
      <c r="AZ21" s="155">
        <v>299.66514523565002</v>
      </c>
      <c r="BA21" s="155">
        <v>287.66028099374199</v>
      </c>
      <c r="BB21" s="155">
        <v>285.57693327456502</v>
      </c>
      <c r="BC21" s="155">
        <v>278.87062558973798</v>
      </c>
      <c r="BD21" s="155">
        <v>274.17718900752999</v>
      </c>
      <c r="BE21" s="155">
        <v>246.07074023025999</v>
      </c>
      <c r="BF21" s="156">
        <v>-0.104964141285065</v>
      </c>
      <c r="BG21" s="156">
        <v>4.8502986533312002E-3</v>
      </c>
      <c r="BH21" s="156">
        <v>6.1414241634014301E-2</v>
      </c>
    </row>
    <row r="22" spans="1:60">
      <c r="B22" s="151"/>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c r="AT22" s="151"/>
      <c r="AU22" s="151"/>
      <c r="AV22" s="151"/>
      <c r="AW22" s="151"/>
      <c r="AX22" s="151"/>
      <c r="AY22" s="151"/>
      <c r="AZ22" s="151"/>
      <c r="BA22" s="151"/>
      <c r="BB22" s="151"/>
      <c r="BC22" s="151"/>
      <c r="BD22" s="151"/>
      <c r="BE22" s="194"/>
      <c r="BF22" s="153"/>
      <c r="BG22" s="153"/>
      <c r="BH22" s="153"/>
    </row>
    <row r="23" spans="1:60">
      <c r="A23" s="148" t="s">
        <v>269</v>
      </c>
      <c r="B23" s="151">
        <v>5.5609999999999999</v>
      </c>
      <c r="C23" s="151">
        <v>6.1159999999999997</v>
      </c>
      <c r="D23" s="151">
        <v>6.5129999999999999</v>
      </c>
      <c r="E23" s="151">
        <v>7.5359999999999996</v>
      </c>
      <c r="F23" s="151">
        <v>8.2780000000000005</v>
      </c>
      <c r="G23" s="151">
        <v>9.0969999999999995</v>
      </c>
      <c r="H23" s="151">
        <v>10.156000000000001</v>
      </c>
      <c r="I23" s="151">
        <v>10.957000000000001</v>
      </c>
      <c r="J23" s="151">
        <v>11.866</v>
      </c>
      <c r="K23" s="151">
        <v>10.613</v>
      </c>
      <c r="L23" s="151">
        <v>10.712999999999999</v>
      </c>
      <c r="M23" s="151">
        <v>11.65</v>
      </c>
      <c r="N23" s="151">
        <v>11.141</v>
      </c>
      <c r="O23" s="151">
        <v>12</v>
      </c>
      <c r="P23" s="151">
        <v>12.504</v>
      </c>
      <c r="Q23" s="151">
        <v>12.188000000000001</v>
      </c>
      <c r="R23" s="151">
        <v>11.045999999999999</v>
      </c>
      <c r="S23" s="151">
        <v>10.468999999999999</v>
      </c>
      <c r="T23" s="151">
        <v>10.109</v>
      </c>
      <c r="U23" s="151">
        <v>9.82</v>
      </c>
      <c r="V23" s="151">
        <v>9.8350000000000009</v>
      </c>
      <c r="W23" s="151">
        <v>10.377000000000001</v>
      </c>
      <c r="X23" s="151">
        <v>10.67</v>
      </c>
      <c r="Y23" s="151">
        <v>10.561</v>
      </c>
      <c r="Z23" s="151">
        <v>10.381</v>
      </c>
      <c r="AA23" s="151">
        <v>10.790821538562501</v>
      </c>
      <c r="AB23" s="151">
        <v>11.622032315466599</v>
      </c>
      <c r="AC23" s="151">
        <v>11.3161752888546</v>
      </c>
      <c r="AD23" s="151">
        <v>11.4078558559819</v>
      </c>
      <c r="AE23" s="151">
        <v>11.2558474955297</v>
      </c>
      <c r="AF23" s="151">
        <v>11.241231884424201</v>
      </c>
      <c r="AG23" s="151">
        <v>11.6254778322166</v>
      </c>
      <c r="AH23" s="151">
        <v>11.840170355100501</v>
      </c>
      <c r="AI23" s="151">
        <v>12.2988293133648</v>
      </c>
      <c r="AJ23" s="151">
        <v>12.0711428358535</v>
      </c>
      <c r="AK23" s="151">
        <v>11.7827403433183</v>
      </c>
      <c r="AL23" s="151">
        <v>12.7999063841338</v>
      </c>
      <c r="AM23" s="151">
        <v>13.056142057580301</v>
      </c>
      <c r="AN23" s="151">
        <v>14.1552788974007</v>
      </c>
      <c r="AO23" s="151">
        <v>13.767817635475501</v>
      </c>
      <c r="AP23" s="151">
        <v>13.709617528076199</v>
      </c>
      <c r="AQ23" s="151">
        <v>13.693003777343799</v>
      </c>
      <c r="AR23" s="151">
        <v>12.8606261835938</v>
      </c>
      <c r="AS23" s="151">
        <v>12.751910244628901</v>
      </c>
      <c r="AT23" s="151">
        <v>12.1107920551758</v>
      </c>
      <c r="AU23" s="151">
        <v>12.668996968749999</v>
      </c>
      <c r="AV23" s="151">
        <v>11.803940548339799</v>
      </c>
      <c r="AW23" s="151">
        <v>11.781301726894</v>
      </c>
      <c r="AX23" s="151">
        <v>12.160188861816399</v>
      </c>
      <c r="AY23" s="151">
        <v>11.6637566674805</v>
      </c>
      <c r="AZ23" s="151">
        <v>11.6101521845703</v>
      </c>
      <c r="BA23" s="151">
        <v>12.0059449956055</v>
      </c>
      <c r="BB23" s="151">
        <v>12.1733503197632</v>
      </c>
      <c r="BC23" s="151">
        <v>12.2735525585937</v>
      </c>
      <c r="BD23" s="151">
        <v>12.733724570620399</v>
      </c>
      <c r="BE23" s="194">
        <v>11.0761628881178</v>
      </c>
      <c r="BF23" s="153">
        <v>-0.13254758364479399</v>
      </c>
      <c r="BG23" s="153">
        <v>5.0282988191292502E-3</v>
      </c>
      <c r="BH23" s="153">
        <v>2.7643845154122701E-3</v>
      </c>
    </row>
    <row r="24" spans="1:60">
      <c r="A24" s="148" t="s">
        <v>270</v>
      </c>
      <c r="B24" s="151">
        <v>15.94</v>
      </c>
      <c r="C24" s="151">
        <v>16.257000000000001</v>
      </c>
      <c r="D24" s="151">
        <v>17.940999999999999</v>
      </c>
      <c r="E24" s="151">
        <v>20.853999999999999</v>
      </c>
      <c r="F24" s="151">
        <v>24.053000000000001</v>
      </c>
      <c r="G24" s="151">
        <v>26.210999999999999</v>
      </c>
      <c r="H24" s="151">
        <v>26.855</v>
      </c>
      <c r="I24" s="151">
        <v>29.074999999999999</v>
      </c>
      <c r="J24" s="151">
        <v>30.561</v>
      </c>
      <c r="K24" s="151">
        <v>26.875</v>
      </c>
      <c r="L24" s="151">
        <v>25.404</v>
      </c>
      <c r="M24" s="151">
        <v>26.486000000000001</v>
      </c>
      <c r="N24" s="151">
        <v>26.055</v>
      </c>
      <c r="O24" s="151">
        <v>27.797999999999998</v>
      </c>
      <c r="P24" s="151">
        <v>27.638000000000002</v>
      </c>
      <c r="Q24" s="151">
        <v>25.567</v>
      </c>
      <c r="R24" s="151">
        <v>23.428999999999998</v>
      </c>
      <c r="S24" s="151">
        <v>22.177</v>
      </c>
      <c r="T24" s="151">
        <v>20.077000000000002</v>
      </c>
      <c r="U24" s="151">
        <v>19.393000000000001</v>
      </c>
      <c r="V24" s="151">
        <v>19.664000000000001</v>
      </c>
      <c r="W24" s="151">
        <v>22.265000000000001</v>
      </c>
      <c r="X24" s="151">
        <v>22.43</v>
      </c>
      <c r="Y24" s="151">
        <v>23.125</v>
      </c>
      <c r="Z24" s="151">
        <v>22.699000000000002</v>
      </c>
      <c r="AA24" s="151">
        <v>23.457498929739</v>
      </c>
      <c r="AB24" s="151">
        <v>25.1866995544434</v>
      </c>
      <c r="AC24" s="151">
        <v>25.6820992171764</v>
      </c>
      <c r="AD24" s="151">
        <v>25.252899268388699</v>
      </c>
      <c r="AE24" s="151">
        <v>27.355500896453901</v>
      </c>
      <c r="AF24" s="151">
        <v>27.192400310516401</v>
      </c>
      <c r="AG24" s="151">
        <v>29.521500266075101</v>
      </c>
      <c r="AH24" s="151">
        <v>30.2534996625185</v>
      </c>
      <c r="AI24" s="151">
        <v>30.658101560711899</v>
      </c>
      <c r="AJ24" s="151">
        <v>29.622800552368201</v>
      </c>
      <c r="AK24" s="151">
        <v>30.1840014867783</v>
      </c>
      <c r="AL24" s="151">
        <v>30.598101767540001</v>
      </c>
      <c r="AM24" s="151">
        <v>30.791299601554901</v>
      </c>
      <c r="AN24" s="151">
        <v>32.584799453496899</v>
      </c>
      <c r="AO24" s="151">
        <v>32.921600155234302</v>
      </c>
      <c r="AP24" s="151">
        <v>32.742400187969203</v>
      </c>
      <c r="AQ24" s="151">
        <v>32.7322004122734</v>
      </c>
      <c r="AR24" s="151">
        <v>33.089998553752899</v>
      </c>
      <c r="AS24" s="151">
        <v>34.601298643827398</v>
      </c>
      <c r="AT24" s="151">
        <v>31.005468574285501</v>
      </c>
      <c r="AU24" s="151">
        <v>32.106530711889299</v>
      </c>
      <c r="AV24" s="151">
        <v>30.041181020617501</v>
      </c>
      <c r="AW24" s="151">
        <v>28.835588582754099</v>
      </c>
      <c r="AX24" s="151">
        <v>29.634520548343701</v>
      </c>
      <c r="AY24" s="151">
        <v>29.089707906484598</v>
      </c>
      <c r="AZ24" s="151">
        <v>29.965251540064799</v>
      </c>
      <c r="BA24" s="151">
        <v>30.4775205996037</v>
      </c>
      <c r="BB24" s="151">
        <v>31.068751807451299</v>
      </c>
      <c r="BC24" s="151">
        <v>32.883182832479498</v>
      </c>
      <c r="BD24" s="151">
        <v>30.763345000000001</v>
      </c>
      <c r="BE24" s="194">
        <v>21.257837545947499</v>
      </c>
      <c r="BF24" s="153">
        <v>-0.31087610847916902</v>
      </c>
      <c r="BG24" s="153">
        <v>-7.8366384506700605E-4</v>
      </c>
      <c r="BH24" s="153">
        <v>5.3055229989627797E-3</v>
      </c>
    </row>
    <row r="25" spans="1:60">
      <c r="A25" s="148" t="s">
        <v>271</v>
      </c>
      <c r="B25" s="151">
        <v>3.702</v>
      </c>
      <c r="C25" s="151">
        <v>4.226</v>
      </c>
      <c r="D25" s="151">
        <v>5.3159999999999998</v>
      </c>
      <c r="E25" s="151">
        <v>6.3</v>
      </c>
      <c r="F25" s="151">
        <v>7.7359999999999998</v>
      </c>
      <c r="G25" s="151">
        <v>8.9860000000000007</v>
      </c>
      <c r="H25" s="151">
        <v>9.8889999999999993</v>
      </c>
      <c r="I25" s="151">
        <v>10.282</v>
      </c>
      <c r="J25" s="151">
        <v>10.849</v>
      </c>
      <c r="K25" s="151">
        <v>11.284000000000001</v>
      </c>
      <c r="L25" s="151">
        <v>11.965</v>
      </c>
      <c r="M25" s="151">
        <v>12.430999999999999</v>
      </c>
      <c r="N25" s="151">
        <v>12.927</v>
      </c>
      <c r="O25" s="151">
        <v>13.315</v>
      </c>
      <c r="P25" s="151">
        <v>13.726000000000001</v>
      </c>
      <c r="Q25" s="151">
        <v>13.972</v>
      </c>
      <c r="R25" s="151">
        <v>12.457000000000001</v>
      </c>
      <c r="S25" s="151">
        <v>12.064</v>
      </c>
      <c r="T25" s="151">
        <v>11.634</v>
      </c>
      <c r="U25" s="151">
        <v>11.167</v>
      </c>
      <c r="V25" s="151">
        <v>10.362</v>
      </c>
      <c r="W25" s="151">
        <v>10.920999999999999</v>
      </c>
      <c r="X25" s="151">
        <v>10.491</v>
      </c>
      <c r="Y25" s="151">
        <v>11.13</v>
      </c>
      <c r="Z25" s="151">
        <v>10.845000000000001</v>
      </c>
      <c r="AA25" s="151">
        <v>9.9449997634887701</v>
      </c>
      <c r="AB25" s="151">
        <v>6.6400003013610798</v>
      </c>
      <c r="AC25" s="151">
        <v>5.8689992065429699</v>
      </c>
      <c r="AD25" s="151">
        <v>6.35599914550781</v>
      </c>
      <c r="AE25" s="151">
        <v>6.0320000610351601</v>
      </c>
      <c r="AF25" s="151">
        <v>6.22100085449219</v>
      </c>
      <c r="AG25" s="151">
        <v>5.7029983367919899</v>
      </c>
      <c r="AH25" s="151">
        <v>4.5059988708496101</v>
      </c>
      <c r="AI25" s="151">
        <v>4.7299988937377897</v>
      </c>
      <c r="AJ25" s="151">
        <v>4.2979984893798804</v>
      </c>
      <c r="AK25" s="151">
        <v>4.2509990081787103</v>
      </c>
      <c r="AL25" s="151">
        <v>4.3919997558593797</v>
      </c>
      <c r="AM25" s="151">
        <v>4.57899977111816</v>
      </c>
      <c r="AN25" s="151">
        <v>4.8860004882812502</v>
      </c>
      <c r="AO25" s="151">
        <v>4.7469993286132803</v>
      </c>
      <c r="AP25" s="151">
        <v>5.2269996032714898</v>
      </c>
      <c r="AQ25" s="151">
        <v>5.2802104339599598</v>
      </c>
      <c r="AR25" s="151">
        <v>5.2081547584533698</v>
      </c>
      <c r="AS25" s="151">
        <v>4.9661157484054597</v>
      </c>
      <c r="AT25" s="151">
        <v>4.4799951095581099</v>
      </c>
      <c r="AU25" s="151">
        <v>4.0766992835998499</v>
      </c>
      <c r="AV25" s="151">
        <v>3.8392357368469199</v>
      </c>
      <c r="AW25" s="151">
        <v>4.0010782299041798</v>
      </c>
      <c r="AX25" s="151">
        <v>3.7147163505554199</v>
      </c>
      <c r="AY25" s="151">
        <v>4.0058315181732196</v>
      </c>
      <c r="AZ25" s="151">
        <v>4.4857172679901103</v>
      </c>
      <c r="BA25" s="151">
        <v>4.53585164451599</v>
      </c>
      <c r="BB25" s="151">
        <v>4.7669007377319303</v>
      </c>
      <c r="BC25" s="151">
        <v>4.7443232057495104</v>
      </c>
      <c r="BD25" s="151">
        <v>4.9537719999999998</v>
      </c>
      <c r="BE25" s="194">
        <v>4.4820930515795201</v>
      </c>
      <c r="BF25" s="153">
        <v>-9.7688206945962294E-2</v>
      </c>
      <c r="BG25" s="153">
        <v>1.0103433664303101E-2</v>
      </c>
      <c r="BH25" s="153">
        <v>1.1186390768697799E-3</v>
      </c>
    </row>
    <row r="26" spans="1:60">
      <c r="A26" s="148" t="s">
        <v>272</v>
      </c>
      <c r="B26" s="151" t="s">
        <v>273</v>
      </c>
      <c r="C26" s="151" t="s">
        <v>273</v>
      </c>
      <c r="D26" s="151" t="s">
        <v>273</v>
      </c>
      <c r="E26" s="151" t="s">
        <v>273</v>
      </c>
      <c r="F26" s="151" t="s">
        <v>273</v>
      </c>
      <c r="G26" s="151" t="s">
        <v>273</v>
      </c>
      <c r="H26" s="151" t="s">
        <v>273</v>
      </c>
      <c r="I26" s="151" t="s">
        <v>273</v>
      </c>
      <c r="J26" s="151" t="s">
        <v>273</v>
      </c>
      <c r="K26" s="151" t="s">
        <v>273</v>
      </c>
      <c r="L26" s="151" t="s">
        <v>273</v>
      </c>
      <c r="M26" s="151" t="s">
        <v>273</v>
      </c>
      <c r="N26" s="151" t="s">
        <v>273</v>
      </c>
      <c r="O26" s="151" t="s">
        <v>273</v>
      </c>
      <c r="P26" s="151" t="s">
        <v>273</v>
      </c>
      <c r="Q26" s="151" t="s">
        <v>273</v>
      </c>
      <c r="R26" s="151" t="s">
        <v>273</v>
      </c>
      <c r="S26" s="151" t="s">
        <v>273</v>
      </c>
      <c r="T26" s="151" t="s">
        <v>273</v>
      </c>
      <c r="U26" s="151" t="s">
        <v>273</v>
      </c>
      <c r="V26" s="151" t="s">
        <v>273</v>
      </c>
      <c r="W26" s="151" t="s">
        <v>273</v>
      </c>
      <c r="X26" s="151" t="s">
        <v>273</v>
      </c>
      <c r="Y26" s="151" t="s">
        <v>273</v>
      </c>
      <c r="Z26" s="151" t="s">
        <v>273</v>
      </c>
      <c r="AA26" s="151">
        <v>4.5780000000000003</v>
      </c>
      <c r="AB26" s="151">
        <v>3.242</v>
      </c>
      <c r="AC26" s="151">
        <v>3.242</v>
      </c>
      <c r="AD26" s="151">
        <v>3.427</v>
      </c>
      <c r="AE26" s="151">
        <v>3.5310000000000001</v>
      </c>
      <c r="AF26" s="151">
        <v>3.919</v>
      </c>
      <c r="AG26" s="151">
        <v>3.7130000000000001</v>
      </c>
      <c r="AH26" s="151">
        <v>3.984</v>
      </c>
      <c r="AI26" s="151">
        <v>4.4930000000000003</v>
      </c>
      <c r="AJ26" s="151">
        <v>4.4320000000000004</v>
      </c>
      <c r="AK26" s="151">
        <v>3.9359999999999999</v>
      </c>
      <c r="AL26" s="151">
        <v>4.0430000000000001</v>
      </c>
      <c r="AM26" s="151">
        <v>4.2370000000000001</v>
      </c>
      <c r="AN26" s="151">
        <v>4.694</v>
      </c>
      <c r="AO26" s="151">
        <v>4.4131</v>
      </c>
      <c r="AP26" s="151">
        <v>4.5586000000000002</v>
      </c>
      <c r="AQ26" s="151">
        <v>4.6360000000000001</v>
      </c>
      <c r="AR26" s="151">
        <v>4.7426051063829799</v>
      </c>
      <c r="AS26" s="151">
        <v>4.48510535905681</v>
      </c>
      <c r="AT26" s="151">
        <v>4.3738406713560103</v>
      </c>
      <c r="AU26" s="151">
        <v>3.6983999999999999</v>
      </c>
      <c r="AV26" s="151">
        <v>3.5082</v>
      </c>
      <c r="AW26" s="151">
        <v>3.1522000000000001</v>
      </c>
      <c r="AX26" s="151">
        <v>3.0367000000000002</v>
      </c>
      <c r="AY26" s="151">
        <v>3.1880999999999999</v>
      </c>
      <c r="AZ26" s="151">
        <v>3.3121800000000001</v>
      </c>
      <c r="BA26" s="151">
        <v>3.3245</v>
      </c>
      <c r="BB26" s="151">
        <v>3.5594999999999999</v>
      </c>
      <c r="BC26" s="151">
        <v>3.4458000000000002</v>
      </c>
      <c r="BD26" s="151">
        <v>3.3437000000000001</v>
      </c>
      <c r="BE26" s="194">
        <v>3.0298848509882701</v>
      </c>
      <c r="BF26" s="153">
        <v>-9.6328475318219198E-2</v>
      </c>
      <c r="BG26" s="153">
        <v>-2.64989267459502E-2</v>
      </c>
      <c r="BH26" s="153">
        <v>7.5619750721971795E-4</v>
      </c>
    </row>
    <row r="27" spans="1:60">
      <c r="A27" s="148" t="s">
        <v>274</v>
      </c>
      <c r="B27" s="151">
        <v>0.39400000000000002</v>
      </c>
      <c r="C27" s="151">
        <v>0.45</v>
      </c>
      <c r="D27" s="151">
        <v>0.48699999999999999</v>
      </c>
      <c r="E27" s="151">
        <v>0.54200000000000004</v>
      </c>
      <c r="F27" s="151">
        <v>0.64</v>
      </c>
      <c r="G27" s="151">
        <v>0.67400000000000004</v>
      </c>
      <c r="H27" s="151">
        <v>0.80500000000000005</v>
      </c>
      <c r="I27" s="151">
        <v>0.90700000000000003</v>
      </c>
      <c r="J27" s="151">
        <v>0.97399999999999998</v>
      </c>
      <c r="K27" s="151">
        <v>0.86799999999999999</v>
      </c>
      <c r="L27" s="151">
        <v>0.71799999999999997</v>
      </c>
      <c r="M27" s="151">
        <v>0.73</v>
      </c>
      <c r="N27" s="151">
        <v>0.83299999999999996</v>
      </c>
      <c r="O27" s="151">
        <v>0.84899999999999998</v>
      </c>
      <c r="P27" s="151">
        <v>0.86099999999999999</v>
      </c>
      <c r="Q27" s="151">
        <v>0.86799999999999999</v>
      </c>
      <c r="R27" s="151">
        <v>0.83199999999999996</v>
      </c>
      <c r="S27" s="151">
        <v>0.998</v>
      </c>
      <c r="T27" s="151">
        <v>1.052</v>
      </c>
      <c r="U27" s="151">
        <v>1.0629999999999999</v>
      </c>
      <c r="V27" s="151">
        <v>1.0509999999999999</v>
      </c>
      <c r="W27" s="151">
        <v>1.1359999999999999</v>
      </c>
      <c r="X27" s="151">
        <v>1.34</v>
      </c>
      <c r="Y27" s="151">
        <v>1.4350000000000001</v>
      </c>
      <c r="Z27" s="151">
        <v>1.4810000000000001</v>
      </c>
      <c r="AA27" s="151">
        <v>1.5649999999999999</v>
      </c>
      <c r="AB27" s="151">
        <v>1.6279999999999999</v>
      </c>
      <c r="AC27" s="151">
        <v>1.8640000000000001</v>
      </c>
      <c r="AD27" s="151">
        <v>1.9630000000000001</v>
      </c>
      <c r="AE27" s="151">
        <v>1.9390000000000001</v>
      </c>
      <c r="AF27" s="151">
        <v>2.0569999999999999</v>
      </c>
      <c r="AG27" s="151">
        <v>2.101</v>
      </c>
      <c r="AH27" s="151">
        <v>2.1459999999999999</v>
      </c>
      <c r="AI27" s="151">
        <v>2.3439999999999999</v>
      </c>
      <c r="AJ27" s="151">
        <v>2.4569999999999999</v>
      </c>
      <c r="AK27" s="151">
        <v>2.5590000000000002</v>
      </c>
      <c r="AL27" s="151">
        <v>2.569</v>
      </c>
      <c r="AM27" s="151">
        <v>2.5419999999999998</v>
      </c>
      <c r="AN27" s="151">
        <v>2.702</v>
      </c>
      <c r="AO27" s="151">
        <v>2.63</v>
      </c>
      <c r="AP27" s="151">
        <v>2.9540000000000002</v>
      </c>
      <c r="AQ27" s="151">
        <v>2.9140000000000001</v>
      </c>
      <c r="AR27" s="151">
        <v>2.9620016348139599</v>
      </c>
      <c r="AS27" s="151">
        <v>3.0279996580172801</v>
      </c>
      <c r="AT27" s="151">
        <v>2.9560004372149602</v>
      </c>
      <c r="AU27" s="151">
        <v>2.8530000000000002</v>
      </c>
      <c r="AV27" s="151">
        <v>2.8</v>
      </c>
      <c r="AW27" s="151">
        <v>2.6019999999999999</v>
      </c>
      <c r="AX27" s="151">
        <v>2.3140000000000001</v>
      </c>
      <c r="AY27" s="151">
        <v>2.335</v>
      </c>
      <c r="AZ27" s="151">
        <v>2.3827600000000002</v>
      </c>
      <c r="BA27" s="151">
        <v>2.5944910000000001</v>
      </c>
      <c r="BB27" s="151">
        <v>2.6520717248968002</v>
      </c>
      <c r="BC27" s="151">
        <v>2.6160209999999999</v>
      </c>
      <c r="BD27" s="151">
        <v>2.595507</v>
      </c>
      <c r="BE27" s="194">
        <v>2.214134</v>
      </c>
      <c r="BF27" s="153">
        <v>-0.14926661590513399</v>
      </c>
      <c r="BG27" s="153">
        <v>-1.29213213423065E-2</v>
      </c>
      <c r="BH27" s="153">
        <v>5.5260272049754598E-4</v>
      </c>
    </row>
    <row r="28" spans="1:60">
      <c r="A28" s="148" t="s">
        <v>275</v>
      </c>
      <c r="B28" s="151">
        <v>3.9969999999999999</v>
      </c>
      <c r="C28" s="151">
        <v>4.4180000000000001</v>
      </c>
      <c r="D28" s="151">
        <v>4.9160000000000004</v>
      </c>
      <c r="E28" s="151">
        <v>5.42</v>
      </c>
      <c r="F28" s="151">
        <v>5.819</v>
      </c>
      <c r="G28" s="151">
        <v>6.984</v>
      </c>
      <c r="H28" s="151">
        <v>7.6849999999999996</v>
      </c>
      <c r="I28" s="151">
        <v>8.4190000000000005</v>
      </c>
      <c r="J28" s="151">
        <v>9.4700000000000006</v>
      </c>
      <c r="K28" s="151">
        <v>9.7189999999999994</v>
      </c>
      <c r="L28" s="151">
        <v>10.725</v>
      </c>
      <c r="M28" s="151">
        <v>11.336</v>
      </c>
      <c r="N28" s="151">
        <v>11.852</v>
      </c>
      <c r="O28" s="151">
        <v>12.260999999999999</v>
      </c>
      <c r="P28" s="151">
        <v>12.461</v>
      </c>
      <c r="Q28" s="151">
        <v>11.6</v>
      </c>
      <c r="R28" s="151">
        <v>11.430999999999999</v>
      </c>
      <c r="S28" s="151">
        <v>10.427</v>
      </c>
      <c r="T28" s="151">
        <v>10.207000000000001</v>
      </c>
      <c r="U28" s="151">
        <v>10.818</v>
      </c>
      <c r="V28" s="151">
        <v>10.622999999999999</v>
      </c>
      <c r="W28" s="151">
        <v>10.178000000000001</v>
      </c>
      <c r="X28" s="151">
        <v>10.27</v>
      </c>
      <c r="Y28" s="151">
        <v>9.8559999999999999</v>
      </c>
      <c r="Z28" s="151">
        <v>9.3800000000000008</v>
      </c>
      <c r="AA28" s="151">
        <v>8.4469999999999992</v>
      </c>
      <c r="AB28" s="151">
        <v>7.0949999999999998</v>
      </c>
      <c r="AC28" s="151">
        <v>6.7780654524619202</v>
      </c>
      <c r="AD28" s="151">
        <v>6.8688510630328796</v>
      </c>
      <c r="AE28" s="151">
        <v>7.0490804770377702</v>
      </c>
      <c r="AF28" s="151">
        <v>7.9870812610022996</v>
      </c>
      <c r="AG28" s="151">
        <v>8.3441810173383004</v>
      </c>
      <c r="AH28" s="151">
        <v>7.9325519365938701</v>
      </c>
      <c r="AI28" s="151">
        <v>8.2213391123567003</v>
      </c>
      <c r="AJ28" s="151">
        <v>8.1482885211706897</v>
      </c>
      <c r="AK28" s="151">
        <v>7.8693292911977002</v>
      </c>
      <c r="AL28" s="151">
        <v>8.3229051966880796</v>
      </c>
      <c r="AM28" s="151">
        <v>8.0717678109993507</v>
      </c>
      <c r="AN28" s="151">
        <v>8.6315124251397606</v>
      </c>
      <c r="AO28" s="151">
        <v>9.5100088162018395</v>
      </c>
      <c r="AP28" s="151">
        <v>9.9320002145517492</v>
      </c>
      <c r="AQ28" s="151">
        <v>9.8000185940909006</v>
      </c>
      <c r="AR28" s="151">
        <v>9.7240000000000002</v>
      </c>
      <c r="AS28" s="151">
        <v>9.7669999999999995</v>
      </c>
      <c r="AT28" s="151">
        <v>9.423</v>
      </c>
      <c r="AU28" s="151">
        <v>8.9019999999999992</v>
      </c>
      <c r="AV28" s="151">
        <v>9.0176565055847195</v>
      </c>
      <c r="AW28" s="151">
        <v>8.9008319015502906</v>
      </c>
      <c r="AX28" s="151">
        <v>8.4780686340331997</v>
      </c>
      <c r="AY28" s="151">
        <v>8.9753634986877397</v>
      </c>
      <c r="AZ28" s="151">
        <v>8.7367830467224099</v>
      </c>
      <c r="BA28" s="151">
        <v>8.1882619171142608</v>
      </c>
      <c r="BB28" s="151">
        <v>9.5613243479728691</v>
      </c>
      <c r="BC28" s="151">
        <v>9.6240000000000006</v>
      </c>
      <c r="BD28" s="151">
        <v>9.7490000000000006</v>
      </c>
      <c r="BE28" s="194">
        <v>8.5518757532514709</v>
      </c>
      <c r="BF28" s="153">
        <v>-0.12519130449226801</v>
      </c>
      <c r="BG28" s="153">
        <v>3.40691101578838E-3</v>
      </c>
      <c r="BH28" s="153">
        <v>2.1343738936323501E-3</v>
      </c>
    </row>
    <row r="29" spans="1:60">
      <c r="A29" s="148" t="s">
        <v>276</v>
      </c>
      <c r="B29" s="151">
        <v>10.404999999999999</v>
      </c>
      <c r="C29" s="151">
        <v>11.863</v>
      </c>
      <c r="D29" s="151">
        <v>12.553000000000001</v>
      </c>
      <c r="E29" s="151">
        <v>13.637</v>
      </c>
      <c r="F29" s="151">
        <v>16.420999999999999</v>
      </c>
      <c r="G29" s="151">
        <v>18.277000000000001</v>
      </c>
      <c r="H29" s="151">
        <v>18.029</v>
      </c>
      <c r="I29" s="151">
        <v>19.088000000000001</v>
      </c>
      <c r="J29" s="151">
        <v>17.600999999999999</v>
      </c>
      <c r="K29" s="151">
        <v>15.955</v>
      </c>
      <c r="L29" s="151">
        <v>15.744999999999999</v>
      </c>
      <c r="M29" s="151">
        <v>16.741</v>
      </c>
      <c r="N29" s="151">
        <v>16.728999999999999</v>
      </c>
      <c r="O29" s="151">
        <v>16.657</v>
      </c>
      <c r="P29" s="151">
        <v>15.909000000000001</v>
      </c>
      <c r="Q29" s="151">
        <v>13.589</v>
      </c>
      <c r="R29" s="151">
        <v>12.824999999999999</v>
      </c>
      <c r="S29" s="151">
        <v>11.04</v>
      </c>
      <c r="T29" s="151">
        <v>10.442</v>
      </c>
      <c r="U29" s="151">
        <v>10.321</v>
      </c>
      <c r="V29" s="151">
        <v>10.64</v>
      </c>
      <c r="W29" s="151">
        <v>10.506</v>
      </c>
      <c r="X29" s="151">
        <v>9.6449999999999996</v>
      </c>
      <c r="Y29" s="151">
        <v>9.5830000000000002</v>
      </c>
      <c r="Z29" s="151">
        <v>9.23</v>
      </c>
      <c r="AA29" s="151">
        <v>9.0299999999999994</v>
      </c>
      <c r="AB29" s="151">
        <v>9.157</v>
      </c>
      <c r="AC29" s="151">
        <v>9.0709999999999997</v>
      </c>
      <c r="AD29" s="151">
        <v>9.5210000000000008</v>
      </c>
      <c r="AE29" s="151">
        <v>10.147</v>
      </c>
      <c r="AF29" s="151">
        <v>10.581</v>
      </c>
      <c r="AG29" s="151">
        <v>11.525</v>
      </c>
      <c r="AH29" s="151">
        <v>11.109</v>
      </c>
      <c r="AI29" s="151">
        <v>10.714</v>
      </c>
      <c r="AJ29" s="151">
        <v>10.646000000000001</v>
      </c>
      <c r="AK29" s="151">
        <v>10.343</v>
      </c>
      <c r="AL29" s="151">
        <v>9.9239999999999995</v>
      </c>
      <c r="AM29" s="151">
        <v>9.5830000000000002</v>
      </c>
      <c r="AN29" s="151">
        <v>9.2279999999999998</v>
      </c>
      <c r="AO29" s="151">
        <v>9.0579999999999998</v>
      </c>
      <c r="AP29" s="151">
        <v>9.1487232769135591</v>
      </c>
      <c r="AQ29" s="151">
        <v>9.3294294610996804</v>
      </c>
      <c r="AR29" s="151">
        <v>9.3936076329658693</v>
      </c>
      <c r="AS29" s="151">
        <v>9.1974428533377495</v>
      </c>
      <c r="AT29" s="151">
        <v>8.2476273250709902</v>
      </c>
      <c r="AU29" s="151">
        <v>8.3266269458458009</v>
      </c>
      <c r="AV29" s="151">
        <v>8.0774100465491401</v>
      </c>
      <c r="AW29" s="151">
        <v>7.494033256422</v>
      </c>
      <c r="AX29" s="151">
        <v>7.4603180478197597</v>
      </c>
      <c r="AY29" s="151">
        <v>7.5016470312119496</v>
      </c>
      <c r="AZ29" s="151">
        <v>7.5784665270670697</v>
      </c>
      <c r="BA29" s="151">
        <v>7.4369215074862796</v>
      </c>
      <c r="BB29" s="151">
        <v>7.37075525862336</v>
      </c>
      <c r="BC29" s="151">
        <v>7.46807887484281</v>
      </c>
      <c r="BD29" s="151">
        <v>7.3596299600740602</v>
      </c>
      <c r="BE29" s="194">
        <v>6.1078985662278198</v>
      </c>
      <c r="BF29" s="153">
        <v>-0.17234829035917801</v>
      </c>
      <c r="BG29" s="153">
        <v>-1.1326952278618701E-2</v>
      </c>
      <c r="BH29" s="153">
        <v>1.52440699805005E-3</v>
      </c>
    </row>
    <row r="30" spans="1:60">
      <c r="A30" s="148" t="s">
        <v>277</v>
      </c>
      <c r="B30" s="151" t="s">
        <v>273</v>
      </c>
      <c r="C30" s="151" t="s">
        <v>273</v>
      </c>
      <c r="D30" s="151" t="s">
        <v>273</v>
      </c>
      <c r="E30" s="151" t="s">
        <v>273</v>
      </c>
      <c r="F30" s="151" t="s">
        <v>273</v>
      </c>
      <c r="G30" s="151" t="s">
        <v>273</v>
      </c>
      <c r="H30" s="151" t="s">
        <v>273</v>
      </c>
      <c r="I30" s="151" t="s">
        <v>273</v>
      </c>
      <c r="J30" s="151" t="s">
        <v>273</v>
      </c>
      <c r="K30" s="151" t="s">
        <v>273</v>
      </c>
      <c r="L30" s="151" t="s">
        <v>273</v>
      </c>
      <c r="M30" s="151" t="s">
        <v>273</v>
      </c>
      <c r="N30" s="151" t="s">
        <v>273</v>
      </c>
      <c r="O30" s="151" t="s">
        <v>273</v>
      </c>
      <c r="P30" s="151" t="s">
        <v>273</v>
      </c>
      <c r="Q30" s="151" t="s">
        <v>273</v>
      </c>
      <c r="R30" s="151" t="s">
        <v>273</v>
      </c>
      <c r="S30" s="151" t="s">
        <v>273</v>
      </c>
      <c r="T30" s="151" t="s">
        <v>273</v>
      </c>
      <c r="U30" s="151" t="s">
        <v>273</v>
      </c>
      <c r="V30" s="151">
        <v>3.4236353211522301</v>
      </c>
      <c r="W30" s="151">
        <v>3.38774352026855</v>
      </c>
      <c r="X30" s="151">
        <v>3.42197107849745</v>
      </c>
      <c r="Y30" s="151">
        <v>3.4529716921345299</v>
      </c>
      <c r="Z30" s="151">
        <v>3.5626642835282598</v>
      </c>
      <c r="AA30" s="151">
        <v>3.5055832380341201</v>
      </c>
      <c r="AB30" s="151">
        <v>3.08620886446539</v>
      </c>
      <c r="AC30" s="151">
        <v>1.659</v>
      </c>
      <c r="AD30" s="151">
        <v>1.7589999999999999</v>
      </c>
      <c r="AE30" s="151">
        <v>1.599</v>
      </c>
      <c r="AF30" s="151">
        <v>1.2529999999999999</v>
      </c>
      <c r="AG30" s="151">
        <v>1.355</v>
      </c>
      <c r="AH30" s="151">
        <v>1.3280000000000001</v>
      </c>
      <c r="AI30" s="151">
        <v>1.333</v>
      </c>
      <c r="AJ30" s="151">
        <v>1.2430000000000001</v>
      </c>
      <c r="AK30" s="151">
        <v>1.1140000000000001</v>
      </c>
      <c r="AL30" s="151">
        <v>1.2869999999999999</v>
      </c>
      <c r="AM30" s="151">
        <v>1.444</v>
      </c>
      <c r="AN30" s="151">
        <v>1.3540000000000001</v>
      </c>
      <c r="AO30" s="151">
        <v>1.3759999999999999</v>
      </c>
      <c r="AP30" s="151">
        <v>1.401</v>
      </c>
      <c r="AQ30" s="151">
        <v>1.466</v>
      </c>
      <c r="AR30" s="151">
        <v>1.5640000000000001</v>
      </c>
      <c r="AS30" s="151">
        <v>1.48985233426285</v>
      </c>
      <c r="AT30" s="151">
        <v>1.3379336231151799</v>
      </c>
      <c r="AU30" s="151">
        <v>1.3790920586433399</v>
      </c>
      <c r="AV30" s="151">
        <v>1.34189109795761</v>
      </c>
      <c r="AW30" s="151">
        <v>1.59371747970581</v>
      </c>
      <c r="AX30" s="151">
        <v>1.5785182666778601</v>
      </c>
      <c r="AY30" s="151">
        <v>1.4570798454284699</v>
      </c>
      <c r="AZ30" s="151">
        <v>1.4495286140441901</v>
      </c>
      <c r="BA30" s="151">
        <v>1.4095430965423601</v>
      </c>
      <c r="BB30" s="151">
        <v>1.4721582431793201</v>
      </c>
      <c r="BC30" s="151">
        <v>1.4521601520690901</v>
      </c>
      <c r="BD30" s="151">
        <v>1.2933650000000001</v>
      </c>
      <c r="BE30" s="194">
        <v>1.19225857124468</v>
      </c>
      <c r="BF30" s="153">
        <v>-8.0691812315336703E-2</v>
      </c>
      <c r="BG30" s="153">
        <v>-3.3821677655344602E-3</v>
      </c>
      <c r="BH30" s="153">
        <v>2.9756344015598299E-4</v>
      </c>
    </row>
    <row r="31" spans="1:60">
      <c r="A31" s="148" t="s">
        <v>278</v>
      </c>
      <c r="B31" s="151">
        <v>5.7210000000000001</v>
      </c>
      <c r="C31" s="151">
        <v>6.923</v>
      </c>
      <c r="D31" s="151">
        <v>7.2489999999999997</v>
      </c>
      <c r="E31" s="151">
        <v>8.2240000000000002</v>
      </c>
      <c r="F31" s="151">
        <v>9.5630000000000006</v>
      </c>
      <c r="G31" s="151">
        <v>10.763</v>
      </c>
      <c r="H31" s="151">
        <v>11.138</v>
      </c>
      <c r="I31" s="151">
        <v>11.865</v>
      </c>
      <c r="J31" s="151">
        <v>13.272</v>
      </c>
      <c r="K31" s="151">
        <v>11.561</v>
      </c>
      <c r="L31" s="151">
        <v>11.943</v>
      </c>
      <c r="M31" s="151">
        <v>12.826000000000001</v>
      </c>
      <c r="N31" s="151">
        <v>12.507</v>
      </c>
      <c r="O31" s="151">
        <v>12.545</v>
      </c>
      <c r="P31" s="151">
        <v>13.302</v>
      </c>
      <c r="Q31" s="151">
        <v>12.794</v>
      </c>
      <c r="R31" s="151">
        <v>12.250999999999999</v>
      </c>
      <c r="S31" s="151">
        <v>11.314</v>
      </c>
      <c r="T31" s="151">
        <v>10.504</v>
      </c>
      <c r="U31" s="151">
        <v>10.648</v>
      </c>
      <c r="V31" s="151">
        <v>10.754</v>
      </c>
      <c r="W31" s="151">
        <v>11.25</v>
      </c>
      <c r="X31" s="151">
        <v>11.183999999999999</v>
      </c>
      <c r="Y31" s="151">
        <v>11.032999999999999</v>
      </c>
      <c r="Z31" s="151">
        <v>11.010999999999999</v>
      </c>
      <c r="AA31" s="151">
        <v>11.1669984335899</v>
      </c>
      <c r="AB31" s="151">
        <v>11.103999249815899</v>
      </c>
      <c r="AC31" s="151">
        <v>10.991999480009101</v>
      </c>
      <c r="AD31" s="151">
        <v>10.4800000574589</v>
      </c>
      <c r="AE31" s="151">
        <v>10.8979999690056</v>
      </c>
      <c r="AF31" s="151">
        <v>9.83400099992752</v>
      </c>
      <c r="AG31" s="151">
        <v>10.246000586032901</v>
      </c>
      <c r="AH31" s="151">
        <v>10.094000358104701</v>
      </c>
      <c r="AI31" s="151">
        <v>10.521000435352301</v>
      </c>
      <c r="AJ31" s="151">
        <v>10.633000047206901</v>
      </c>
      <c r="AK31" s="151">
        <v>10.546558571815501</v>
      </c>
      <c r="AL31" s="151">
        <v>10.3356578111649</v>
      </c>
      <c r="AM31" s="151">
        <v>10.6096329851151</v>
      </c>
      <c r="AN31" s="151">
        <v>10.931703790664701</v>
      </c>
      <c r="AO31" s="151">
        <v>10.162054991722099</v>
      </c>
      <c r="AP31" s="151">
        <v>10.549244142269901</v>
      </c>
      <c r="AQ31" s="151">
        <v>10.218017268808</v>
      </c>
      <c r="AR31" s="151">
        <v>10.308495945486399</v>
      </c>
      <c r="AS31" s="151">
        <v>9.9394504631149303</v>
      </c>
      <c r="AT31" s="151">
        <v>9.3624547719116205</v>
      </c>
      <c r="AU31" s="151">
        <v>9.7189039286178591</v>
      </c>
      <c r="AV31" s="151">
        <v>9.3509695879643093</v>
      </c>
      <c r="AW31" s="151">
        <v>9.0386091520016407</v>
      </c>
      <c r="AX31" s="151">
        <v>9.4010415975277599</v>
      </c>
      <c r="AY31" s="151">
        <v>8.8792455559204697</v>
      </c>
      <c r="AZ31" s="151">
        <v>8.88958376162417</v>
      </c>
      <c r="BA31" s="151">
        <v>9.4111649252735905</v>
      </c>
      <c r="BB31" s="151">
        <v>9.1275908997694692</v>
      </c>
      <c r="BC31" s="151">
        <v>9.1097467987771594</v>
      </c>
      <c r="BD31" s="151">
        <v>8.9179999999999993</v>
      </c>
      <c r="BE31" s="194">
        <v>8.0990337057592896</v>
      </c>
      <c r="BF31" s="153">
        <v>-9.4314285897453901E-2</v>
      </c>
      <c r="BG31" s="153">
        <v>-4.8517731255277603E-3</v>
      </c>
      <c r="BH31" s="153">
        <v>2.0213537478779098E-3</v>
      </c>
    </row>
    <row r="32" spans="1:60">
      <c r="A32" s="148" t="s">
        <v>279</v>
      </c>
      <c r="B32" s="151">
        <v>53.887</v>
      </c>
      <c r="C32" s="151">
        <v>57.662999999999997</v>
      </c>
      <c r="D32" s="151">
        <v>66.218999999999994</v>
      </c>
      <c r="E32" s="151">
        <v>71.781999999999996</v>
      </c>
      <c r="F32" s="151">
        <v>82.953000000000003</v>
      </c>
      <c r="G32" s="151">
        <v>94.272000000000006</v>
      </c>
      <c r="H32" s="151">
        <v>102.768</v>
      </c>
      <c r="I32" s="151">
        <v>114.123</v>
      </c>
      <c r="J32" s="151">
        <v>127.26900000000001</v>
      </c>
      <c r="K32" s="151">
        <v>121.00700000000001</v>
      </c>
      <c r="L32" s="151">
        <v>110.378</v>
      </c>
      <c r="M32" s="151">
        <v>119.452</v>
      </c>
      <c r="N32" s="151">
        <v>114.58199999999999</v>
      </c>
      <c r="O32" s="151">
        <v>118.961</v>
      </c>
      <c r="P32" s="151">
        <v>118.343</v>
      </c>
      <c r="Q32" s="151">
        <v>109.89100000000001</v>
      </c>
      <c r="R32" s="151">
        <v>99.004000000000005</v>
      </c>
      <c r="S32" s="151">
        <v>91.504000000000005</v>
      </c>
      <c r="T32" s="151">
        <v>89.4</v>
      </c>
      <c r="U32" s="151">
        <v>85.888000000000005</v>
      </c>
      <c r="V32" s="151">
        <v>84.3</v>
      </c>
      <c r="W32" s="151">
        <v>86.04</v>
      </c>
      <c r="X32" s="151">
        <v>86.6</v>
      </c>
      <c r="Y32" s="151">
        <v>86</v>
      </c>
      <c r="Z32" s="151">
        <v>88.4</v>
      </c>
      <c r="AA32" s="151">
        <v>89.4</v>
      </c>
      <c r="AB32" s="151">
        <v>94.644999999999996</v>
      </c>
      <c r="AC32" s="151">
        <v>94.434636662256494</v>
      </c>
      <c r="AD32" s="151">
        <v>91.041284638568499</v>
      </c>
      <c r="AE32" s="151">
        <v>88.109866431344102</v>
      </c>
      <c r="AF32" s="151">
        <v>88.861445032628794</v>
      </c>
      <c r="AG32" s="151">
        <v>90.725735872248507</v>
      </c>
      <c r="AH32" s="151">
        <v>91.308794020357197</v>
      </c>
      <c r="AI32" s="151">
        <v>94.666102557377897</v>
      </c>
      <c r="AJ32" s="151">
        <v>96.125375765935104</v>
      </c>
      <c r="AK32" s="151">
        <v>94.557756922719093</v>
      </c>
      <c r="AL32" s="151">
        <v>95.070776588572102</v>
      </c>
      <c r="AM32" s="151">
        <v>92.473922452690601</v>
      </c>
      <c r="AN32" s="151">
        <v>92.718458078549503</v>
      </c>
      <c r="AO32" s="151">
        <v>93.648553618518605</v>
      </c>
      <c r="AP32" s="151">
        <v>92.380439288688905</v>
      </c>
      <c r="AQ32" s="151">
        <v>92.156668327377105</v>
      </c>
      <c r="AR32" s="151">
        <v>89.751794030632396</v>
      </c>
      <c r="AS32" s="151">
        <v>88.111494088459594</v>
      </c>
      <c r="AT32" s="151">
        <v>84.648139611383797</v>
      </c>
      <c r="AU32" s="151">
        <v>81.625785630987096</v>
      </c>
      <c r="AV32" s="151">
        <v>79.895100133280494</v>
      </c>
      <c r="AW32" s="151">
        <v>77.028121549270395</v>
      </c>
      <c r="AX32" s="151">
        <v>75.939744313348001</v>
      </c>
      <c r="AY32" s="151">
        <v>73.390883235656801</v>
      </c>
      <c r="AZ32" s="151">
        <v>73.319313995490702</v>
      </c>
      <c r="BA32" s="151">
        <v>72.861705314999995</v>
      </c>
      <c r="BB32" s="151">
        <v>73.190883901999996</v>
      </c>
      <c r="BC32" s="151">
        <v>73.004849828000005</v>
      </c>
      <c r="BD32" s="151">
        <v>72.322638808999997</v>
      </c>
      <c r="BE32" s="194">
        <v>61.421330335986198</v>
      </c>
      <c r="BF32" s="153">
        <v>-0.153052024894926</v>
      </c>
      <c r="BG32" s="153">
        <v>-1.56134195338773E-2</v>
      </c>
      <c r="BH32" s="153">
        <v>1.53295122337873E-2</v>
      </c>
    </row>
    <row r="33" spans="1:60">
      <c r="A33" s="148" t="s">
        <v>280</v>
      </c>
      <c r="B33" s="151">
        <v>86.274000000000001</v>
      </c>
      <c r="C33" s="151">
        <v>96.471999999999994</v>
      </c>
      <c r="D33" s="151">
        <v>100.07299999999999</v>
      </c>
      <c r="E33" s="151">
        <v>112.366</v>
      </c>
      <c r="F33" s="151">
        <v>126.325</v>
      </c>
      <c r="G33" s="151">
        <v>138.749</v>
      </c>
      <c r="H33" s="151">
        <v>144.03899999999999</v>
      </c>
      <c r="I33" s="151">
        <v>152.23599999999999</v>
      </c>
      <c r="J33" s="151">
        <v>162.22999999999999</v>
      </c>
      <c r="K33" s="151">
        <v>146.97900000000001</v>
      </c>
      <c r="L33" s="151">
        <v>142.61699999999999</v>
      </c>
      <c r="M33" s="151">
        <v>154.035</v>
      </c>
      <c r="N33" s="151">
        <v>152.471</v>
      </c>
      <c r="O33" s="151">
        <v>158.11799999999999</v>
      </c>
      <c r="P33" s="151">
        <v>163.161</v>
      </c>
      <c r="Q33" s="151">
        <v>147.31700000000001</v>
      </c>
      <c r="R33" s="151">
        <v>133.44800000000001</v>
      </c>
      <c r="S33" s="151">
        <v>125.93899999999999</v>
      </c>
      <c r="T33" s="151">
        <v>123.096</v>
      </c>
      <c r="U33" s="151">
        <v>122.471</v>
      </c>
      <c r="V33" s="151">
        <v>126.33799999999999</v>
      </c>
      <c r="W33" s="151">
        <v>133.26300000000001</v>
      </c>
      <c r="X33" s="151">
        <v>129.48599999999999</v>
      </c>
      <c r="Y33" s="151">
        <v>129.37</v>
      </c>
      <c r="Z33" s="151">
        <v>121.60899999999999</v>
      </c>
      <c r="AA33" s="151">
        <v>127.277</v>
      </c>
      <c r="AB33" s="151">
        <v>133.142</v>
      </c>
      <c r="AC33" s="151">
        <v>134.33300172484601</v>
      </c>
      <c r="AD33" s="151">
        <v>136.312001504736</v>
      </c>
      <c r="AE33" s="151">
        <v>135.10801545253901</v>
      </c>
      <c r="AF33" s="151">
        <v>135.110023511485</v>
      </c>
      <c r="AG33" s="151">
        <v>137.30106056705</v>
      </c>
      <c r="AH33" s="151">
        <v>136.362136640404</v>
      </c>
      <c r="AI33" s="151">
        <v>136.491168173218</v>
      </c>
      <c r="AJ33" s="151">
        <v>132.26601780334201</v>
      </c>
      <c r="AK33" s="151">
        <v>129.53001760532399</v>
      </c>
      <c r="AL33" s="151">
        <v>131.23901737375101</v>
      </c>
      <c r="AM33" s="151">
        <v>126.881048093739</v>
      </c>
      <c r="AN33" s="151">
        <v>124.34000119589901</v>
      </c>
      <c r="AO33" s="151">
        <v>122.91473484613</v>
      </c>
      <c r="AP33" s="151">
        <v>120.39229684682201</v>
      </c>
      <c r="AQ33" s="151">
        <v>120.316921208541</v>
      </c>
      <c r="AR33" s="151">
        <v>108.847546596245</v>
      </c>
      <c r="AS33" s="151">
        <v>115.62875829908801</v>
      </c>
      <c r="AT33" s="151">
        <v>110.563422826009</v>
      </c>
      <c r="AU33" s="151">
        <v>111.999</v>
      </c>
      <c r="AV33" s="151">
        <v>108.44499999999999</v>
      </c>
      <c r="AW33" s="151">
        <v>107.69</v>
      </c>
      <c r="AX33" s="151">
        <v>110.008</v>
      </c>
      <c r="AY33" s="151">
        <v>106.90600000000001</v>
      </c>
      <c r="AZ33" s="151">
        <v>106.687</v>
      </c>
      <c r="BA33" s="151">
        <v>109.021</v>
      </c>
      <c r="BB33" s="151">
        <v>111.30479040404001</v>
      </c>
      <c r="BC33" s="151">
        <v>106.00124644026</v>
      </c>
      <c r="BD33" s="151">
        <v>106.55064049614801</v>
      </c>
      <c r="BE33" s="194">
        <v>96.189169465326003</v>
      </c>
      <c r="BF33" s="153">
        <v>-9.9711113136255705E-2</v>
      </c>
      <c r="BG33" s="153">
        <v>-3.69006977509267E-3</v>
      </c>
      <c r="BH33" s="153">
        <v>2.4006856282834999E-2</v>
      </c>
    </row>
    <row r="34" spans="1:60">
      <c r="A34" s="148" t="s">
        <v>281</v>
      </c>
      <c r="B34" s="151">
        <v>4.4349999999999996</v>
      </c>
      <c r="C34" s="151">
        <v>4.8390000000000004</v>
      </c>
      <c r="D34" s="151">
        <v>5.6890000000000001</v>
      </c>
      <c r="E34" s="151">
        <v>5.8150000000000004</v>
      </c>
      <c r="F34" s="151">
        <v>6.19</v>
      </c>
      <c r="G34" s="151">
        <v>6.7069999999999999</v>
      </c>
      <c r="H34" s="151">
        <v>7.4050000000000002</v>
      </c>
      <c r="I34" s="151">
        <v>8.5860000000000003</v>
      </c>
      <c r="J34" s="151">
        <v>10</v>
      </c>
      <c r="K34" s="151">
        <v>9.39</v>
      </c>
      <c r="L34" s="151">
        <v>9.9429999999999996</v>
      </c>
      <c r="M34" s="151">
        <v>10.574</v>
      </c>
      <c r="N34" s="151">
        <v>10.763999999999999</v>
      </c>
      <c r="O34" s="151">
        <v>11.702</v>
      </c>
      <c r="P34" s="151">
        <v>12.382999999999999</v>
      </c>
      <c r="Q34" s="151">
        <v>12.4</v>
      </c>
      <c r="R34" s="151">
        <v>11.92</v>
      </c>
      <c r="S34" s="151">
        <v>11.901</v>
      </c>
      <c r="T34" s="151">
        <v>11.414</v>
      </c>
      <c r="U34" s="151">
        <v>11.689</v>
      </c>
      <c r="V34" s="151">
        <v>11.978</v>
      </c>
      <c r="W34" s="151">
        <v>12.159000000000001</v>
      </c>
      <c r="X34" s="151">
        <v>13.205</v>
      </c>
      <c r="Y34" s="151">
        <v>13.661</v>
      </c>
      <c r="Z34" s="151">
        <v>14.961</v>
      </c>
      <c r="AA34" s="151">
        <v>15.7150009765625</v>
      </c>
      <c r="AB34" s="151">
        <v>16.038000244140601</v>
      </c>
      <c r="AC34" s="151">
        <v>16.372</v>
      </c>
      <c r="AD34" s="151">
        <v>16.7160007324219</v>
      </c>
      <c r="AE34" s="151">
        <v>17.106999755859398</v>
      </c>
      <c r="AF34" s="151">
        <v>17.848999267578101</v>
      </c>
      <c r="AG34" s="151">
        <v>18.519999755859399</v>
      </c>
      <c r="AH34" s="151">
        <v>18.713000000000001</v>
      </c>
      <c r="AI34" s="151">
        <v>19.5840009765625</v>
      </c>
      <c r="AJ34" s="151">
        <v>19.1140007324219</v>
      </c>
      <c r="AK34" s="151">
        <v>19.913999267578099</v>
      </c>
      <c r="AL34" s="151">
        <v>20.207000488281299</v>
      </c>
      <c r="AM34" s="151">
        <v>20.3249992675781</v>
      </c>
      <c r="AN34" s="151">
        <v>21.301000732421901</v>
      </c>
      <c r="AO34" s="151">
        <v>20.918000488281301</v>
      </c>
      <c r="AP34" s="151">
        <v>21.021999999999998</v>
      </c>
      <c r="AQ34" s="151">
        <v>21.995999755859401</v>
      </c>
      <c r="AR34" s="151">
        <v>22.333999511718702</v>
      </c>
      <c r="AS34" s="151">
        <v>21.329999755859401</v>
      </c>
      <c r="AT34" s="151">
        <v>19.974999267578099</v>
      </c>
      <c r="AU34" s="151">
        <v>18.1560012207031</v>
      </c>
      <c r="AV34" s="151">
        <v>17.257000976562502</v>
      </c>
      <c r="AW34" s="151">
        <v>15.088999755859399</v>
      </c>
      <c r="AX34" s="151">
        <v>14.0060004882813</v>
      </c>
      <c r="AY34" s="151">
        <v>13.88</v>
      </c>
      <c r="AZ34" s="151">
        <v>14.436</v>
      </c>
      <c r="BA34" s="151">
        <v>14.436000244140599</v>
      </c>
      <c r="BB34" s="151">
        <v>14.778743458374</v>
      </c>
      <c r="BC34" s="151">
        <v>14.563019000000001</v>
      </c>
      <c r="BD34" s="151">
        <v>15.008127999999999</v>
      </c>
      <c r="BE34" s="194">
        <v>12.0381984459127</v>
      </c>
      <c r="BF34" s="153">
        <v>-0.20007963729199199</v>
      </c>
      <c r="BG34" s="153">
        <v>-2.8184156019722E-2</v>
      </c>
      <c r="BH34" s="153">
        <v>3.0044889835487299E-3</v>
      </c>
    </row>
    <row r="35" spans="1:60">
      <c r="A35" s="148" t="s">
        <v>282</v>
      </c>
      <c r="B35" s="151">
        <v>3.7759999999999998</v>
      </c>
      <c r="C35" s="151">
        <v>4.1440000000000001</v>
      </c>
      <c r="D35" s="151">
        <v>4.3789999999999996</v>
      </c>
      <c r="E35" s="151">
        <v>4.5789999999999997</v>
      </c>
      <c r="F35" s="151">
        <v>5.1150000000000002</v>
      </c>
      <c r="G35" s="151">
        <v>5.9320000000000004</v>
      </c>
      <c r="H35" s="151">
        <v>6.6790000000000003</v>
      </c>
      <c r="I35" s="151">
        <v>7.2590000000000003</v>
      </c>
      <c r="J35" s="151">
        <v>8.1549999999999994</v>
      </c>
      <c r="K35" s="151">
        <v>8.9320000000000004</v>
      </c>
      <c r="L35" s="151">
        <v>10.048999999999999</v>
      </c>
      <c r="M35" s="151">
        <v>10.506</v>
      </c>
      <c r="N35" s="151">
        <v>11.178000000000001</v>
      </c>
      <c r="O35" s="151">
        <v>12.366</v>
      </c>
      <c r="P35" s="151">
        <v>11.629</v>
      </c>
      <c r="Q35" s="151">
        <v>11.279</v>
      </c>
      <c r="R35" s="151">
        <v>10.775</v>
      </c>
      <c r="S35" s="151">
        <v>10.196999999999999</v>
      </c>
      <c r="T35" s="151">
        <v>9.6690000000000005</v>
      </c>
      <c r="U35" s="151">
        <v>10.137</v>
      </c>
      <c r="V35" s="151">
        <v>10.324999999999999</v>
      </c>
      <c r="W35" s="151">
        <v>9.5299999999999994</v>
      </c>
      <c r="X35" s="151">
        <v>10.000999999999999</v>
      </c>
      <c r="Y35" s="151">
        <v>9.2409999999999997</v>
      </c>
      <c r="Z35" s="151">
        <v>8.93</v>
      </c>
      <c r="AA35" s="151">
        <v>9.0070003204345692</v>
      </c>
      <c r="AB35" s="151">
        <v>7.72899990081787</v>
      </c>
      <c r="AC35" s="151">
        <v>8.2479997406005907</v>
      </c>
      <c r="AD35" s="151">
        <v>7.4749997749328596</v>
      </c>
      <c r="AE35" s="151">
        <v>7.7900001335144102</v>
      </c>
      <c r="AF35" s="151">
        <v>7.4360007820129397</v>
      </c>
      <c r="AG35" s="151">
        <v>6.84399905014038</v>
      </c>
      <c r="AH35" s="151">
        <v>6.98399954605103</v>
      </c>
      <c r="AI35" s="151">
        <v>7.4330004959106404</v>
      </c>
      <c r="AJ35" s="151">
        <v>7.0289990921020502</v>
      </c>
      <c r="AK35" s="151">
        <v>6.8020013446807903</v>
      </c>
      <c r="AL35" s="151">
        <v>6.54099995613098</v>
      </c>
      <c r="AM35" s="151">
        <v>6.3459995956420903</v>
      </c>
      <c r="AN35" s="151">
        <v>5.9709993972778301</v>
      </c>
      <c r="AO35" s="151">
        <v>6.3630014314651504</v>
      </c>
      <c r="AP35" s="151">
        <v>7.3410001707076997</v>
      </c>
      <c r="AQ35" s="151">
        <v>7.7369998798370396</v>
      </c>
      <c r="AR35" s="151">
        <v>7.69200025224686</v>
      </c>
      <c r="AS35" s="151">
        <v>7.2869997005462697</v>
      </c>
      <c r="AT35" s="151">
        <v>6.9150003452300997</v>
      </c>
      <c r="AU35" s="151">
        <v>6.4799993705749497</v>
      </c>
      <c r="AV35" s="151">
        <v>6.3159912058512404</v>
      </c>
      <c r="AW35" s="151">
        <v>5.9321817576090501</v>
      </c>
      <c r="AX35" s="151">
        <v>5.8211831766764304</v>
      </c>
      <c r="AY35" s="151">
        <v>6.45224481392773</v>
      </c>
      <c r="AZ35" s="151">
        <v>6.9055732528063301</v>
      </c>
      <c r="BA35" s="151">
        <v>6.9555723220201902</v>
      </c>
      <c r="BB35" s="151">
        <v>7.4534296887838298</v>
      </c>
      <c r="BC35" s="151">
        <v>8.0018597042011095</v>
      </c>
      <c r="BD35" s="151">
        <v>8.0912880426003806</v>
      </c>
      <c r="BE35" s="194">
        <v>7.52541831845818</v>
      </c>
      <c r="BF35" s="153">
        <v>-7.2476838457720502E-2</v>
      </c>
      <c r="BG35" s="153">
        <v>1.5833534516048499E-2</v>
      </c>
      <c r="BH35" s="153">
        <v>1.8781910379688199E-3</v>
      </c>
    </row>
    <row r="36" spans="1:60">
      <c r="A36" s="148" t="s">
        <v>283</v>
      </c>
      <c r="B36" s="151">
        <v>0.46899999999999997</v>
      </c>
      <c r="C36" s="151">
        <v>0.50600000000000001</v>
      </c>
      <c r="D36" s="151">
        <v>0.49</v>
      </c>
      <c r="E36" s="151">
        <v>0.52300000000000002</v>
      </c>
      <c r="F36" s="151">
        <v>0.47899999999999998</v>
      </c>
      <c r="G36" s="151">
        <v>0.48899999999999999</v>
      </c>
      <c r="H36" s="151">
        <v>0.53300000000000003</v>
      </c>
      <c r="I36" s="151">
        <v>0.57099999999999995</v>
      </c>
      <c r="J36" s="151">
        <v>0.66100000000000003</v>
      </c>
      <c r="K36" s="151">
        <v>0.61799999999999999</v>
      </c>
      <c r="L36" s="151">
        <v>0.57899999999999996</v>
      </c>
      <c r="M36" s="151">
        <v>0.58199999999999996</v>
      </c>
      <c r="N36" s="151">
        <v>0.60899999999999999</v>
      </c>
      <c r="O36" s="151">
        <v>0.64200000000000002</v>
      </c>
      <c r="P36" s="151">
        <v>0.625</v>
      </c>
      <c r="Q36" s="151">
        <v>0.58299999999999996</v>
      </c>
      <c r="R36" s="151">
        <v>0.56899999999999995</v>
      </c>
      <c r="S36" s="151">
        <v>0.51900000000000002</v>
      </c>
      <c r="T36" s="151">
        <v>0.504</v>
      </c>
      <c r="U36" s="151">
        <v>0.52600000000000002</v>
      </c>
      <c r="V36" s="151">
        <v>0.52200000000000002</v>
      </c>
      <c r="W36" s="151">
        <v>0.53</v>
      </c>
      <c r="X36" s="151">
        <v>0.57199999999999995</v>
      </c>
      <c r="Y36" s="151">
        <v>0.59799999999999998</v>
      </c>
      <c r="Z36" s="151">
        <v>0.63900000000000001</v>
      </c>
      <c r="AA36" s="151">
        <v>0.65200000000000002</v>
      </c>
      <c r="AB36" s="151">
        <v>0.61199999999999999</v>
      </c>
      <c r="AC36" s="151">
        <v>0.66100000000000003</v>
      </c>
      <c r="AD36" s="151">
        <v>0.68600000000000005</v>
      </c>
      <c r="AE36" s="151">
        <v>0.69499999999999995</v>
      </c>
      <c r="AF36" s="151">
        <v>0.69899999999999995</v>
      </c>
      <c r="AG36" s="151">
        <v>0.78</v>
      </c>
      <c r="AH36" s="151">
        <v>0.76600000000000001</v>
      </c>
      <c r="AI36" s="151">
        <v>0.78400000000000003</v>
      </c>
      <c r="AJ36" s="151">
        <v>0.78100000000000003</v>
      </c>
      <c r="AK36" s="151">
        <v>0.79600000000000004</v>
      </c>
      <c r="AL36" s="151">
        <v>0.748</v>
      </c>
      <c r="AM36" s="151">
        <v>0.77800000000000002</v>
      </c>
      <c r="AN36" s="151">
        <v>0.78535343031500005</v>
      </c>
      <c r="AO36" s="151">
        <v>0.82141896779099999</v>
      </c>
      <c r="AP36" s="151">
        <v>0.83875954507100003</v>
      </c>
      <c r="AQ36" s="151">
        <v>0.85267854763700002</v>
      </c>
      <c r="AR36" s="151">
        <v>0.85319445505299996</v>
      </c>
      <c r="AS36" s="151">
        <v>0.78978855805699999</v>
      </c>
      <c r="AT36" s="151">
        <v>0.73165775006699996</v>
      </c>
      <c r="AU36" s="151">
        <v>0.70055938591900002</v>
      </c>
      <c r="AV36" s="151">
        <v>0.69087546827900004</v>
      </c>
      <c r="AW36" s="151">
        <v>0.68363169323600004</v>
      </c>
      <c r="AX36" s="151">
        <v>0.71642360569899999</v>
      </c>
      <c r="AY36" s="151">
        <v>0.75547099233699999</v>
      </c>
      <c r="AZ36" s="151">
        <v>0.81690435857400001</v>
      </c>
      <c r="BA36" s="151">
        <v>0.89763642588100001</v>
      </c>
      <c r="BB36" s="151">
        <v>1.0025185396559999</v>
      </c>
      <c r="BC36" s="151">
        <v>1.0890069291890001</v>
      </c>
      <c r="BD36" s="151">
        <v>0.91888675507799999</v>
      </c>
      <c r="BE36" s="194">
        <v>0.69539564864752301</v>
      </c>
      <c r="BF36" s="153">
        <v>-0.245287129557552</v>
      </c>
      <c r="BG36" s="153">
        <v>2.3046564822797998E-2</v>
      </c>
      <c r="BH36" s="153">
        <v>1.7355658115758899E-4</v>
      </c>
    </row>
    <row r="37" spans="1:60">
      <c r="A37" s="148" t="s">
        <v>284</v>
      </c>
      <c r="B37" s="151">
        <v>2.4239999999999999</v>
      </c>
      <c r="C37" s="151">
        <v>2.7040000000000002</v>
      </c>
      <c r="D37" s="151">
        <v>3.0230000000000001</v>
      </c>
      <c r="E37" s="151">
        <v>3.3639999999999999</v>
      </c>
      <c r="F37" s="151">
        <v>3.6509999999999998</v>
      </c>
      <c r="G37" s="151">
        <v>4.101</v>
      </c>
      <c r="H37" s="151">
        <v>4.5250000000000004</v>
      </c>
      <c r="I37" s="151">
        <v>4.984</v>
      </c>
      <c r="J37" s="151">
        <v>5.4009999999999998</v>
      </c>
      <c r="K37" s="151">
        <v>5.3520000000000003</v>
      </c>
      <c r="L37" s="151">
        <v>5.2320000000000002</v>
      </c>
      <c r="M37" s="151">
        <v>5.3049999999999997</v>
      </c>
      <c r="N37" s="151">
        <v>5.6580000000000004</v>
      </c>
      <c r="O37" s="151">
        <v>6.0410000000000004</v>
      </c>
      <c r="P37" s="151">
        <v>6.35</v>
      </c>
      <c r="Q37" s="151">
        <v>5.7160000000000002</v>
      </c>
      <c r="R37" s="151">
        <v>5.0629999999999997</v>
      </c>
      <c r="S37" s="151">
        <v>4.4139999999999997</v>
      </c>
      <c r="T37" s="151">
        <v>4.008</v>
      </c>
      <c r="U37" s="151">
        <v>3.9420000000000002</v>
      </c>
      <c r="V37" s="151">
        <v>3.93</v>
      </c>
      <c r="W37" s="151">
        <v>4.8689999999999998</v>
      </c>
      <c r="X37" s="151">
        <v>4.26</v>
      </c>
      <c r="Y37" s="151">
        <v>3.8450000000000002</v>
      </c>
      <c r="Z37" s="151">
        <v>3.956</v>
      </c>
      <c r="AA37" s="151">
        <v>4.4091859655380299</v>
      </c>
      <c r="AB37" s="151">
        <v>4.8494554023742698</v>
      </c>
      <c r="AC37" s="151">
        <v>5.0732482185363796</v>
      </c>
      <c r="AD37" s="151">
        <v>5.1404133300781298</v>
      </c>
      <c r="AE37" s="151">
        <v>5.6114136352539097</v>
      </c>
      <c r="AF37" s="151">
        <v>5.7120347633361801</v>
      </c>
      <c r="AG37" s="151">
        <v>6.0091996917724604</v>
      </c>
      <c r="AH37" s="151">
        <v>6.5800133590698202</v>
      </c>
      <c r="AI37" s="151">
        <v>7.3620351600646998</v>
      </c>
      <c r="AJ37" s="151">
        <v>8.3440347023010304</v>
      </c>
      <c r="AK37" s="151">
        <v>8.2817647743225091</v>
      </c>
      <c r="AL37" s="151">
        <v>8.9677448387145997</v>
      </c>
      <c r="AM37" s="151">
        <v>8.7870760383606008</v>
      </c>
      <c r="AN37" s="151">
        <v>8.5453240127563497</v>
      </c>
      <c r="AO37" s="151">
        <v>8.8540141525268492</v>
      </c>
      <c r="AP37" s="151">
        <v>9.3102666798764808</v>
      </c>
      <c r="AQ37" s="151">
        <v>9.2747373239993998</v>
      </c>
      <c r="AR37" s="151">
        <v>9.3905327358245891</v>
      </c>
      <c r="AS37" s="151">
        <v>8.9608438527584102</v>
      </c>
      <c r="AT37" s="151">
        <v>7.9482463687658296</v>
      </c>
      <c r="AU37" s="151">
        <v>7.5249725775718703</v>
      </c>
      <c r="AV37" s="151">
        <v>6.93251797155762</v>
      </c>
      <c r="AW37" s="151">
        <v>6.5916636149902299</v>
      </c>
      <c r="AX37" s="151">
        <v>6.6090207076873799</v>
      </c>
      <c r="AY37" s="151">
        <v>6.5336906361083997</v>
      </c>
      <c r="AZ37" s="151">
        <v>6.86923216005707</v>
      </c>
      <c r="BA37" s="151">
        <v>7.1840536915435802</v>
      </c>
      <c r="BB37" s="151">
        <v>7.13167569683075</v>
      </c>
      <c r="BC37" s="151">
        <v>7.41900080175781</v>
      </c>
      <c r="BD37" s="151">
        <v>7.3335094074074103</v>
      </c>
      <c r="BE37" s="194">
        <v>6.18093283118389</v>
      </c>
      <c r="BF37" s="153">
        <v>-0.15946858534919101</v>
      </c>
      <c r="BG37" s="153">
        <v>-8.0174025344554901E-3</v>
      </c>
      <c r="BH37" s="153">
        <v>1.54263486208369E-3</v>
      </c>
    </row>
    <row r="38" spans="1:60">
      <c r="A38" s="148" t="s">
        <v>285</v>
      </c>
      <c r="B38" s="151">
        <v>52.29</v>
      </c>
      <c r="C38" s="151">
        <v>57.651000000000003</v>
      </c>
      <c r="D38" s="151">
        <v>63.716999999999999</v>
      </c>
      <c r="E38" s="151">
        <v>70.259</v>
      </c>
      <c r="F38" s="151">
        <v>77.334000000000003</v>
      </c>
      <c r="G38" s="151">
        <v>87.332999999999998</v>
      </c>
      <c r="H38" s="151">
        <v>93.820999999999998</v>
      </c>
      <c r="I38" s="151">
        <v>98.188000000000002</v>
      </c>
      <c r="J38" s="151">
        <v>103.557</v>
      </c>
      <c r="K38" s="151">
        <v>100.755</v>
      </c>
      <c r="L38" s="151">
        <v>94.531000000000006</v>
      </c>
      <c r="M38" s="151">
        <v>98.819000000000003</v>
      </c>
      <c r="N38" s="151">
        <v>96.063999999999993</v>
      </c>
      <c r="O38" s="151">
        <v>99.775000000000006</v>
      </c>
      <c r="P38" s="151">
        <v>103.19499999999999</v>
      </c>
      <c r="Q38" s="151">
        <v>97.897000000000006</v>
      </c>
      <c r="R38" s="151">
        <v>95.658000000000001</v>
      </c>
      <c r="S38" s="151">
        <v>90.692999999999998</v>
      </c>
      <c r="T38" s="151">
        <v>89.197999999999993</v>
      </c>
      <c r="U38" s="151">
        <v>84.861000000000004</v>
      </c>
      <c r="V38" s="151">
        <v>84.394000000000005</v>
      </c>
      <c r="W38" s="151">
        <v>86.45</v>
      </c>
      <c r="X38" s="151">
        <v>90.14</v>
      </c>
      <c r="Y38" s="151">
        <v>91.69</v>
      </c>
      <c r="Z38" s="151">
        <v>93.805999999999997</v>
      </c>
      <c r="AA38" s="151">
        <v>96.266000000000005</v>
      </c>
      <c r="AB38" s="151">
        <v>96.341999999999999</v>
      </c>
      <c r="AC38" s="151">
        <v>97.703000000000003</v>
      </c>
      <c r="AD38" s="151">
        <v>94.918999999999997</v>
      </c>
      <c r="AE38" s="151">
        <v>94.588999999999999</v>
      </c>
      <c r="AF38" s="151">
        <v>97.76</v>
      </c>
      <c r="AG38" s="151">
        <v>96.049000000000007</v>
      </c>
      <c r="AH38" s="151">
        <v>97.103999999999999</v>
      </c>
      <c r="AI38" s="151">
        <v>96.664000000000001</v>
      </c>
      <c r="AJ38" s="151">
        <v>95.778000000000006</v>
      </c>
      <c r="AK38" s="151">
        <v>94.763000000000005</v>
      </c>
      <c r="AL38" s="151">
        <v>92.873999999999995</v>
      </c>
      <c r="AM38" s="151">
        <v>93.320999999999998</v>
      </c>
      <c r="AN38" s="151">
        <v>92.528000000000006</v>
      </c>
      <c r="AO38" s="151">
        <v>90.500063275014099</v>
      </c>
      <c r="AP38" s="151">
        <v>87.7449474000789</v>
      </c>
      <c r="AQ38" s="151">
        <v>87.6490686458189</v>
      </c>
      <c r="AR38" s="151">
        <v>84.742612341278701</v>
      </c>
      <c r="AS38" s="151">
        <v>79.832235287743401</v>
      </c>
      <c r="AT38" s="151">
        <v>73.777270970309303</v>
      </c>
      <c r="AU38" s="151">
        <v>71.718431706348099</v>
      </c>
      <c r="AV38" s="151">
        <v>69.708408603555796</v>
      </c>
      <c r="AW38" s="151">
        <v>64.889501142208005</v>
      </c>
      <c r="AX38" s="151">
        <v>59.0926007324219</v>
      </c>
      <c r="AY38" s="151">
        <v>56.011085076960299</v>
      </c>
      <c r="AZ38" s="151">
        <v>59.519983939368402</v>
      </c>
      <c r="BA38" s="151">
        <v>58.777589782414701</v>
      </c>
      <c r="BB38" s="151">
        <v>59.390493781686402</v>
      </c>
      <c r="BC38" s="151">
        <v>60.8033482706036</v>
      </c>
      <c r="BD38" s="151">
        <v>59.088446903026501</v>
      </c>
      <c r="BE38" s="194">
        <v>49.332991385412498</v>
      </c>
      <c r="BF38" s="153">
        <v>-0.16738035318130401</v>
      </c>
      <c r="BG38" s="153">
        <v>-2.19568880114436E-2</v>
      </c>
      <c r="BH38" s="153">
        <v>1.23125092021806E-2</v>
      </c>
    </row>
    <row r="39" spans="1:60">
      <c r="A39" s="148" t="s">
        <v>286</v>
      </c>
      <c r="B39" s="151" t="s">
        <v>273</v>
      </c>
      <c r="C39" s="151" t="s">
        <v>273</v>
      </c>
      <c r="D39" s="151" t="s">
        <v>273</v>
      </c>
      <c r="E39" s="151" t="s">
        <v>273</v>
      </c>
      <c r="F39" s="151" t="s">
        <v>273</v>
      </c>
      <c r="G39" s="151" t="s">
        <v>273</v>
      </c>
      <c r="H39" s="151" t="s">
        <v>273</v>
      </c>
      <c r="I39" s="151" t="s">
        <v>273</v>
      </c>
      <c r="J39" s="151" t="s">
        <v>273</v>
      </c>
      <c r="K39" s="151" t="s">
        <v>273</v>
      </c>
      <c r="L39" s="151" t="s">
        <v>273</v>
      </c>
      <c r="M39" s="151" t="s">
        <v>273</v>
      </c>
      <c r="N39" s="151" t="s">
        <v>273</v>
      </c>
      <c r="O39" s="151" t="s">
        <v>273</v>
      </c>
      <c r="P39" s="151" t="s">
        <v>273</v>
      </c>
      <c r="Q39" s="151" t="s">
        <v>273</v>
      </c>
      <c r="R39" s="151" t="s">
        <v>273</v>
      </c>
      <c r="S39" s="151" t="s">
        <v>273</v>
      </c>
      <c r="T39" s="151" t="s">
        <v>273</v>
      </c>
      <c r="U39" s="151" t="s">
        <v>273</v>
      </c>
      <c r="V39" s="151">
        <v>5.7419123914974604</v>
      </c>
      <c r="W39" s="151">
        <v>4.8322199264412502</v>
      </c>
      <c r="X39" s="151">
        <v>3.9279983407063002</v>
      </c>
      <c r="Y39" s="151">
        <v>3.5219095121448798</v>
      </c>
      <c r="Z39" s="151">
        <v>3.5204234042651801</v>
      </c>
      <c r="AA39" s="151">
        <v>3.3164658791863699</v>
      </c>
      <c r="AB39" s="151">
        <v>3.2153012203387199</v>
      </c>
      <c r="AC39" s="151">
        <v>2.4510000000000001</v>
      </c>
      <c r="AD39" s="151">
        <v>2.1920001449585</v>
      </c>
      <c r="AE39" s="151">
        <v>2.0759996747970599</v>
      </c>
      <c r="AF39" s="151">
        <v>1.8690002517700199</v>
      </c>
      <c r="AG39" s="151">
        <v>1.9700007667541499</v>
      </c>
      <c r="AH39" s="151">
        <v>1.7450002479553199</v>
      </c>
      <c r="AI39" s="151">
        <v>1.6680003433227499</v>
      </c>
      <c r="AJ39" s="151">
        <v>1.55200071334839</v>
      </c>
      <c r="AK39" s="151">
        <v>1.26500141334534</v>
      </c>
      <c r="AL39" s="151">
        <v>1.4694791355133101</v>
      </c>
      <c r="AM39" s="151">
        <v>1.4606087741851801</v>
      </c>
      <c r="AN39" s="151">
        <v>1.4715801200866701</v>
      </c>
      <c r="AO39" s="151">
        <v>1.5776435432434099</v>
      </c>
      <c r="AP39" s="151">
        <v>1.6718624610900901</v>
      </c>
      <c r="AQ39" s="151">
        <v>1.5715820681527299</v>
      </c>
      <c r="AR39" s="151">
        <v>1.7045645814538</v>
      </c>
      <c r="AS39" s="151">
        <v>1.6757812147401301</v>
      </c>
      <c r="AT39" s="151">
        <v>1.5283336907393199</v>
      </c>
      <c r="AU39" s="151">
        <v>1.7221061477661099</v>
      </c>
      <c r="AV39" s="151">
        <v>1.57881857585907</v>
      </c>
      <c r="AW39" s="151">
        <v>1.5767440447807299</v>
      </c>
      <c r="AX39" s="151">
        <v>1.59386201953888</v>
      </c>
      <c r="AY39" s="151">
        <v>1.6020075445175199</v>
      </c>
      <c r="AZ39" s="151">
        <v>1.68120469272137</v>
      </c>
      <c r="BA39" s="151">
        <v>1.7328113592863099</v>
      </c>
      <c r="BB39" s="151">
        <v>1.76932217007875</v>
      </c>
      <c r="BC39" s="151">
        <v>1.6460084531796999</v>
      </c>
      <c r="BD39" s="151">
        <v>1.82186</v>
      </c>
      <c r="BE39" s="194">
        <v>1.64219304478749</v>
      </c>
      <c r="BF39" s="153">
        <v>-0.101080116724171</v>
      </c>
      <c r="BG39" s="153">
        <v>1.77232154464597E-2</v>
      </c>
      <c r="BH39" s="153">
        <v>4.0985791471144799E-4</v>
      </c>
    </row>
    <row r="40" spans="1:60">
      <c r="A40" s="148" t="s">
        <v>287</v>
      </c>
      <c r="B40" s="151" t="s">
        <v>273</v>
      </c>
      <c r="C40" s="151" t="s">
        <v>273</v>
      </c>
      <c r="D40" s="151" t="s">
        <v>273</v>
      </c>
      <c r="E40" s="151" t="s">
        <v>273</v>
      </c>
      <c r="F40" s="151" t="s">
        <v>273</v>
      </c>
      <c r="G40" s="151" t="s">
        <v>273</v>
      </c>
      <c r="H40" s="151" t="s">
        <v>273</v>
      </c>
      <c r="I40" s="151" t="s">
        <v>273</v>
      </c>
      <c r="J40" s="151" t="s">
        <v>273</v>
      </c>
      <c r="K40" s="151" t="s">
        <v>273</v>
      </c>
      <c r="L40" s="151" t="s">
        <v>273</v>
      </c>
      <c r="M40" s="151" t="s">
        <v>273</v>
      </c>
      <c r="N40" s="151" t="s">
        <v>273</v>
      </c>
      <c r="O40" s="151" t="s">
        <v>273</v>
      </c>
      <c r="P40" s="151" t="s">
        <v>273</v>
      </c>
      <c r="Q40" s="151" t="s">
        <v>273</v>
      </c>
      <c r="R40" s="151" t="s">
        <v>273</v>
      </c>
      <c r="S40" s="151" t="s">
        <v>273</v>
      </c>
      <c r="T40" s="151" t="s">
        <v>273</v>
      </c>
      <c r="U40" s="151" t="s">
        <v>273</v>
      </c>
      <c r="V40" s="151">
        <v>8.6767122029135404</v>
      </c>
      <c r="W40" s="151">
        <v>7.2602806549060599</v>
      </c>
      <c r="X40" s="151">
        <v>7.9671564757352202</v>
      </c>
      <c r="Y40" s="151">
        <v>7.6607629795758596</v>
      </c>
      <c r="Z40" s="151">
        <v>7.8594634396705896</v>
      </c>
      <c r="AA40" s="151">
        <v>7.5124325383113204</v>
      </c>
      <c r="AB40" s="151">
        <v>8.2629456695331793</v>
      </c>
      <c r="AC40" s="151">
        <v>4.3427289972899699</v>
      </c>
      <c r="AD40" s="151">
        <v>3.7904227642276398</v>
      </c>
      <c r="AE40" s="151">
        <v>3.5182493224932201</v>
      </c>
      <c r="AF40" s="151">
        <v>3.1727100271002699</v>
      </c>
      <c r="AG40" s="151">
        <v>3.29548509485095</v>
      </c>
      <c r="AH40" s="151">
        <v>3.2629999999999999</v>
      </c>
      <c r="AI40" s="151">
        <v>3.7559999999999998</v>
      </c>
      <c r="AJ40" s="151">
        <v>3.085</v>
      </c>
      <c r="AK40" s="151">
        <v>2.3719999999999999</v>
      </c>
      <c r="AL40" s="151">
        <v>2.74</v>
      </c>
      <c r="AM40" s="151">
        <v>2.5299999999999998</v>
      </c>
      <c r="AN40" s="151">
        <v>2.42</v>
      </c>
      <c r="AO40" s="151">
        <v>2.5956184655396601</v>
      </c>
      <c r="AP40" s="151">
        <v>2.77320076883385</v>
      </c>
      <c r="AQ40" s="151">
        <v>2.7823017649351001</v>
      </c>
      <c r="AR40" s="151">
        <v>2.72322684496568</v>
      </c>
      <c r="AS40" s="151">
        <v>2.98441374449339</v>
      </c>
      <c r="AT40" s="151">
        <v>2.56905312254464</v>
      </c>
      <c r="AU40" s="151">
        <v>2.6398999999999999</v>
      </c>
      <c r="AV40" s="151">
        <v>2.5526</v>
      </c>
      <c r="AW40" s="151">
        <v>2.6128999999999998</v>
      </c>
      <c r="AX40" s="151">
        <v>2.5409999999999999</v>
      </c>
      <c r="AY40" s="151">
        <v>2.4779</v>
      </c>
      <c r="AZ40" s="151">
        <v>2.714</v>
      </c>
      <c r="BA40" s="151">
        <v>2.9508999999999999</v>
      </c>
      <c r="BB40" s="151">
        <v>3.0676000000000001</v>
      </c>
      <c r="BC40" s="151">
        <v>3.2370999999999999</v>
      </c>
      <c r="BD40" s="151">
        <v>3.2275</v>
      </c>
      <c r="BE40" s="194">
        <v>3.02376557765065</v>
      </c>
      <c r="BF40" s="153">
        <v>-6.5684299591973805E-2</v>
      </c>
      <c r="BG40" s="153">
        <v>2.30793446891699E-2</v>
      </c>
      <c r="BH40" s="153">
        <v>7.5467026131055505E-4</v>
      </c>
    </row>
    <row r="41" spans="1:60">
      <c r="A41" s="148" t="s">
        <v>288</v>
      </c>
      <c r="B41" s="151">
        <v>0.83099999999999996</v>
      </c>
      <c r="C41" s="151">
        <v>0.94699999999999995</v>
      </c>
      <c r="D41" s="151">
        <v>1.0469999999999999</v>
      </c>
      <c r="E41" s="151">
        <v>1.155</v>
      </c>
      <c r="F41" s="151">
        <v>1.278</v>
      </c>
      <c r="G41" s="151">
        <v>1.355</v>
      </c>
      <c r="H41" s="151">
        <v>1.4119999999999999</v>
      </c>
      <c r="I41" s="151">
        <v>1.4790000000000001</v>
      </c>
      <c r="J41" s="151">
        <v>1.643</v>
      </c>
      <c r="K41" s="151">
        <v>1.4790000000000001</v>
      </c>
      <c r="L41" s="151">
        <v>1.3120000000000001</v>
      </c>
      <c r="M41" s="151">
        <v>1.421</v>
      </c>
      <c r="N41" s="151">
        <v>1.3959999999999999</v>
      </c>
      <c r="O41" s="151">
        <v>1.403</v>
      </c>
      <c r="P41" s="151">
        <v>1.2929999999999999</v>
      </c>
      <c r="Q41" s="151">
        <v>1.075</v>
      </c>
      <c r="R41" s="151">
        <v>1.0309999999999999</v>
      </c>
      <c r="S41" s="151">
        <v>1.02</v>
      </c>
      <c r="T41" s="151">
        <v>0.97</v>
      </c>
      <c r="U41" s="151">
        <v>0.97099999999999997</v>
      </c>
      <c r="V41" s="151">
        <v>1.032</v>
      </c>
      <c r="W41" s="151">
        <v>1.1259999999999999</v>
      </c>
      <c r="X41" s="151">
        <v>1.28</v>
      </c>
      <c r="Y41" s="151">
        <v>1.3149999999999999</v>
      </c>
      <c r="Z41" s="151">
        <v>1.4450000000000001</v>
      </c>
      <c r="AA41" s="151">
        <v>1.5830002746581999</v>
      </c>
      <c r="AB41" s="151">
        <v>1.8429991455078101</v>
      </c>
      <c r="AC41" s="151">
        <v>1.89499934387207</v>
      </c>
      <c r="AD41" s="151">
        <v>1.8899999237060501</v>
      </c>
      <c r="AE41" s="151">
        <v>1.8849997711181601</v>
      </c>
      <c r="AF41" s="151">
        <v>1.7649997100830099</v>
      </c>
      <c r="AG41" s="151">
        <v>1.82700043487549</v>
      </c>
      <c r="AH41" s="151">
        <v>1.90500057983398</v>
      </c>
      <c r="AI41" s="151">
        <v>1.9799999389648399</v>
      </c>
      <c r="AJ41" s="151">
        <v>2.11600012207031</v>
      </c>
      <c r="AK41" s="151">
        <v>2.2762900409698501</v>
      </c>
      <c r="AL41" s="151">
        <v>2.4174181675463902</v>
      </c>
      <c r="AM41" s="151">
        <v>2.4634184161424599</v>
      </c>
      <c r="AN41" s="151">
        <v>2.6464171453714398</v>
      </c>
      <c r="AO41" s="151">
        <v>3.0044096252322201</v>
      </c>
      <c r="AP41" s="151">
        <v>3.08188579052687</v>
      </c>
      <c r="AQ41" s="151">
        <v>2.9322819939106699</v>
      </c>
      <c r="AR41" s="151">
        <v>2.8529276227653</v>
      </c>
      <c r="AS41" s="151">
        <v>2.8768355236202501</v>
      </c>
      <c r="AT41" s="151">
        <v>2.6930783110559</v>
      </c>
      <c r="AU41" s="151">
        <v>2.8220258591771099</v>
      </c>
      <c r="AV41" s="151">
        <v>2.8829000480175</v>
      </c>
      <c r="AW41" s="151">
        <v>2.7826482018828398</v>
      </c>
      <c r="AX41" s="151">
        <v>2.73697142373025</v>
      </c>
      <c r="AY41" s="151">
        <v>2.6378604523539502</v>
      </c>
      <c r="AZ41" s="151">
        <v>2.5913854961395302</v>
      </c>
      <c r="BA41" s="151">
        <v>2.5881066872179499</v>
      </c>
      <c r="BB41" s="151">
        <v>2.7075720129311098</v>
      </c>
      <c r="BC41" s="151">
        <v>2.8663088880271901</v>
      </c>
      <c r="BD41" s="151">
        <v>2.898253</v>
      </c>
      <c r="BE41" s="194">
        <v>2.2791135217709702</v>
      </c>
      <c r="BF41" s="153">
        <v>-0.21577362789034901</v>
      </c>
      <c r="BG41" s="153">
        <v>7.3693458372985398E-3</v>
      </c>
      <c r="BH41" s="153">
        <v>5.68820284794589E-4</v>
      </c>
    </row>
    <row r="42" spans="1:60">
      <c r="A42" s="148" t="s">
        <v>289</v>
      </c>
      <c r="B42" s="151">
        <v>25.286000000000001</v>
      </c>
      <c r="C42" s="151">
        <v>27.384</v>
      </c>
      <c r="D42" s="151">
        <v>27.998999999999999</v>
      </c>
      <c r="E42" s="151">
        <v>30.111000000000001</v>
      </c>
      <c r="F42" s="151">
        <v>32.899000000000001</v>
      </c>
      <c r="G42" s="151">
        <v>36.51</v>
      </c>
      <c r="H42" s="151">
        <v>35.988</v>
      </c>
      <c r="I42" s="151">
        <v>40.06</v>
      </c>
      <c r="J42" s="151">
        <v>41.29</v>
      </c>
      <c r="K42" s="151">
        <v>35.387</v>
      </c>
      <c r="L42" s="151">
        <v>34.828000000000003</v>
      </c>
      <c r="M42" s="151">
        <v>39.18</v>
      </c>
      <c r="N42" s="151">
        <v>37.595999999999997</v>
      </c>
      <c r="O42" s="151">
        <v>38.364520446163702</v>
      </c>
      <c r="P42" s="151">
        <v>41.509623827349102</v>
      </c>
      <c r="Q42" s="151">
        <v>38.792766135128304</v>
      </c>
      <c r="R42" s="151">
        <v>36.220476845835897</v>
      </c>
      <c r="S42" s="151">
        <v>31.5055078449824</v>
      </c>
      <c r="T42" s="151">
        <v>29.736999395212699</v>
      </c>
      <c r="U42" s="151">
        <v>29.352357727492201</v>
      </c>
      <c r="V42" s="151">
        <v>29.590130291476999</v>
      </c>
      <c r="W42" s="151">
        <v>32.800293126788397</v>
      </c>
      <c r="X42" s="151">
        <v>33.004270759112103</v>
      </c>
      <c r="Y42" s="151">
        <v>35.096366287975499</v>
      </c>
      <c r="Z42" s="151">
        <v>34.6178506191523</v>
      </c>
      <c r="AA42" s="151">
        <v>35.869881726661902</v>
      </c>
      <c r="AB42" s="151">
        <v>34.594493189005298</v>
      </c>
      <c r="AC42" s="151">
        <v>36.1560793589139</v>
      </c>
      <c r="AD42" s="151">
        <v>35.791378081369501</v>
      </c>
      <c r="AE42" s="151">
        <v>35.540054544755002</v>
      </c>
      <c r="AF42" s="151">
        <v>37.431817505763902</v>
      </c>
      <c r="AG42" s="151">
        <v>37.467492445526702</v>
      </c>
      <c r="AH42" s="151">
        <v>38.971557433614301</v>
      </c>
      <c r="AI42" s="151">
        <v>39.425586820455301</v>
      </c>
      <c r="AJ42" s="151">
        <v>40.165106303060902</v>
      </c>
      <c r="AK42" s="151">
        <v>40.802369896343599</v>
      </c>
      <c r="AL42" s="151">
        <v>42.7938233955595</v>
      </c>
      <c r="AM42" s="151">
        <v>42.873408233092903</v>
      </c>
      <c r="AN42" s="151">
        <v>42.853863974401101</v>
      </c>
      <c r="AO42" s="151">
        <v>44.847391941412099</v>
      </c>
      <c r="AP42" s="151">
        <v>47.657876009398002</v>
      </c>
      <c r="AQ42" s="151">
        <v>47.5536367003238</v>
      </c>
      <c r="AR42" s="151">
        <v>48.730817291365597</v>
      </c>
      <c r="AS42" s="151">
        <v>46.342708490969997</v>
      </c>
      <c r="AT42" s="151">
        <v>44.182000579954703</v>
      </c>
      <c r="AU42" s="151">
        <v>44.938000083923399</v>
      </c>
      <c r="AV42" s="151">
        <v>45.6510006408691</v>
      </c>
      <c r="AW42" s="151">
        <v>43.273999023437497</v>
      </c>
      <c r="AX42" s="151">
        <v>41.022925244140602</v>
      </c>
      <c r="AY42" s="151">
        <v>39.143181420166002</v>
      </c>
      <c r="AZ42" s="151">
        <v>38.3116968247326</v>
      </c>
      <c r="BA42" s="151">
        <v>39.598744084730598</v>
      </c>
      <c r="BB42" s="151">
        <v>38.0172138013452</v>
      </c>
      <c r="BC42" s="151">
        <v>38.896979383162801</v>
      </c>
      <c r="BD42" s="151">
        <v>38.1295907953319</v>
      </c>
      <c r="BE42" s="194">
        <v>35.217064533713902</v>
      </c>
      <c r="BF42" s="153">
        <v>-7.8908472046423303E-2</v>
      </c>
      <c r="BG42" s="153">
        <v>-1.4624688763709001E-2</v>
      </c>
      <c r="BH42" s="153">
        <v>8.7894615543900999E-3</v>
      </c>
    </row>
    <row r="43" spans="1:60">
      <c r="A43" s="148" t="s">
        <v>290</v>
      </c>
      <c r="B43" s="151" t="s">
        <v>273</v>
      </c>
      <c r="C43" s="151" t="s">
        <v>273</v>
      </c>
      <c r="D43" s="151" t="s">
        <v>273</v>
      </c>
      <c r="E43" s="151" t="s">
        <v>273</v>
      </c>
      <c r="F43" s="151" t="s">
        <v>273</v>
      </c>
      <c r="G43" s="151" t="s">
        <v>273</v>
      </c>
      <c r="H43" s="151" t="s">
        <v>273</v>
      </c>
      <c r="I43" s="151" t="s">
        <v>273</v>
      </c>
      <c r="J43" s="151" t="s">
        <v>273</v>
      </c>
      <c r="K43" s="151" t="s">
        <v>273</v>
      </c>
      <c r="L43" s="151" t="s">
        <v>273</v>
      </c>
      <c r="M43" s="151" t="s">
        <v>273</v>
      </c>
      <c r="N43" s="151" t="s">
        <v>273</v>
      </c>
      <c r="O43" s="151" t="s">
        <v>273</v>
      </c>
      <c r="P43" s="151" t="s">
        <v>273</v>
      </c>
      <c r="Q43" s="151" t="s">
        <v>273</v>
      </c>
      <c r="R43" s="151" t="s">
        <v>273</v>
      </c>
      <c r="S43" s="151" t="s">
        <v>273</v>
      </c>
      <c r="T43" s="151" t="s">
        <v>273</v>
      </c>
      <c r="U43" s="151" t="s">
        <v>273</v>
      </c>
      <c r="V43" s="151" t="s">
        <v>273</v>
      </c>
      <c r="W43" s="151" t="s">
        <v>273</v>
      </c>
      <c r="X43" s="151" t="s">
        <v>273</v>
      </c>
      <c r="Y43" s="151" t="s">
        <v>273</v>
      </c>
      <c r="Z43" s="151" t="s">
        <v>273</v>
      </c>
      <c r="AA43" s="151">
        <v>1.0786588020324701</v>
      </c>
      <c r="AB43" s="151">
        <v>0.96162561416626002</v>
      </c>
      <c r="AC43" s="151">
        <v>1.0415393543243401</v>
      </c>
      <c r="AD43" s="151">
        <v>1.11643018341064</v>
      </c>
      <c r="AE43" s="151">
        <v>0.86557635092735297</v>
      </c>
      <c r="AF43" s="151">
        <v>0.81008401107788097</v>
      </c>
      <c r="AG43" s="151">
        <v>1.2338144536018401</v>
      </c>
      <c r="AH43" s="151">
        <v>1.03233313846588</v>
      </c>
      <c r="AI43" s="151">
        <v>0.93440911102294899</v>
      </c>
      <c r="AJ43" s="151">
        <v>0.93365794944763203</v>
      </c>
      <c r="AK43" s="151">
        <v>0.96194049644470203</v>
      </c>
      <c r="AL43" s="151">
        <v>0.79524983310699504</v>
      </c>
      <c r="AM43" s="151">
        <v>0.89613373374938898</v>
      </c>
      <c r="AN43" s="151">
        <v>0.86489368247985798</v>
      </c>
      <c r="AO43" s="151">
        <v>0.88329657554626495</v>
      </c>
      <c r="AP43" s="151">
        <v>0.91164583778381403</v>
      </c>
      <c r="AQ43" s="151">
        <v>0.95999836158752405</v>
      </c>
      <c r="AR43" s="151">
        <v>1.0404073638916</v>
      </c>
      <c r="AS43" s="151">
        <v>0.93808086967468296</v>
      </c>
      <c r="AT43" s="151">
        <v>0.96886657905578599</v>
      </c>
      <c r="AU43" s="151">
        <v>0.93510128021240302</v>
      </c>
      <c r="AV43" s="151">
        <v>0.97276529312133797</v>
      </c>
      <c r="AW43" s="151">
        <v>0.94194424057006898</v>
      </c>
      <c r="AX43" s="151">
        <v>0.917396213978529</v>
      </c>
      <c r="AY43" s="151">
        <v>0.91098207864537895</v>
      </c>
      <c r="AZ43" s="151">
        <v>0.97299899291992198</v>
      </c>
      <c r="BA43" s="151">
        <v>1.0807783229053001</v>
      </c>
      <c r="BB43" s="151">
        <v>1.0221646027500599</v>
      </c>
      <c r="BC43" s="151">
        <v>0.978993</v>
      </c>
      <c r="BD43" s="151">
        <v>1.07056</v>
      </c>
      <c r="BE43" s="194">
        <v>0.98819922037446795</v>
      </c>
      <c r="BF43" s="153">
        <v>-7.9454470086130505E-2</v>
      </c>
      <c r="BG43" s="153">
        <v>1.00310007496627E-2</v>
      </c>
      <c r="BH43" s="153">
        <v>2.4663438507898999E-4</v>
      </c>
    </row>
    <row r="44" spans="1:60">
      <c r="A44" s="148" t="s">
        <v>291</v>
      </c>
      <c r="B44" s="151">
        <v>5.1050000000000004</v>
      </c>
      <c r="C44" s="151">
        <v>5.7610000000000001</v>
      </c>
      <c r="D44" s="151">
        <v>5.9560000000000004</v>
      </c>
      <c r="E44" s="151">
        <v>6.63</v>
      </c>
      <c r="F44" s="151">
        <v>7.2910000000000004</v>
      </c>
      <c r="G44" s="151">
        <v>8.1980000000000004</v>
      </c>
      <c r="H44" s="151">
        <v>8.0920000000000005</v>
      </c>
      <c r="I44" s="151">
        <v>8.4760000000000009</v>
      </c>
      <c r="J44" s="151">
        <v>8.609</v>
      </c>
      <c r="K44" s="151">
        <v>7.8410000000000002</v>
      </c>
      <c r="L44" s="151">
        <v>8.1</v>
      </c>
      <c r="M44" s="151">
        <v>8.9570000000000007</v>
      </c>
      <c r="N44" s="151">
        <v>8.82</v>
      </c>
      <c r="O44" s="151">
        <v>9.85</v>
      </c>
      <c r="P44" s="151">
        <v>9.7859999999999996</v>
      </c>
      <c r="Q44" s="151">
        <v>9.391</v>
      </c>
      <c r="R44" s="151">
        <v>8.7270000000000003</v>
      </c>
      <c r="S44" s="151">
        <v>8.3740000000000006</v>
      </c>
      <c r="T44" s="151">
        <v>8.2720000000000002</v>
      </c>
      <c r="U44" s="151">
        <v>8.5649999999999995</v>
      </c>
      <c r="V44" s="151">
        <v>8.9920000000000009</v>
      </c>
      <c r="W44" s="151">
        <v>9.6980000000000004</v>
      </c>
      <c r="X44" s="151">
        <v>9.5860000000000003</v>
      </c>
      <c r="Y44" s="151">
        <v>8.9760000000000009</v>
      </c>
      <c r="Z44" s="151">
        <v>9.1129999999999995</v>
      </c>
      <c r="AA44" s="151">
        <v>8.7453109436035206</v>
      </c>
      <c r="AB44" s="151">
        <v>8.0629974365234407</v>
      </c>
      <c r="AC44" s="151">
        <v>8.3282359008789104</v>
      </c>
      <c r="AD44" s="151">
        <v>8.7798331298828103</v>
      </c>
      <c r="AE44" s="151">
        <v>8.9881373291015603</v>
      </c>
      <c r="AF44" s="151">
        <v>8.8780479125976601</v>
      </c>
      <c r="AG44" s="151">
        <v>9.5457987060546898</v>
      </c>
      <c r="AH44" s="151">
        <v>9.6707054443359404</v>
      </c>
      <c r="AI44" s="151">
        <v>9.6763329307307107</v>
      </c>
      <c r="AJ44" s="151">
        <v>9.5897395511072503</v>
      </c>
      <c r="AK44" s="151">
        <v>8.8735288085937505</v>
      </c>
      <c r="AL44" s="151">
        <v>10.0730045661926</v>
      </c>
      <c r="AM44" s="151">
        <v>9.7270672302246108</v>
      </c>
      <c r="AN44" s="151">
        <v>10.0323925437927</v>
      </c>
      <c r="AO44" s="151">
        <v>9.8229205343375803</v>
      </c>
      <c r="AP44" s="151">
        <v>9.8146118301213203</v>
      </c>
      <c r="AQ44" s="151">
        <v>10.0456769675283</v>
      </c>
      <c r="AR44" s="151">
        <v>9.9755946462520502</v>
      </c>
      <c r="AS44" s="151">
        <v>9.8905688060730306</v>
      </c>
      <c r="AT44" s="151">
        <v>9.9636140317625603</v>
      </c>
      <c r="AU44" s="151">
        <v>10.154681987320499</v>
      </c>
      <c r="AV44" s="151">
        <v>9.9863242786015007</v>
      </c>
      <c r="AW44" s="151">
        <v>9.7769788442233203</v>
      </c>
      <c r="AX44" s="151">
        <v>10.1147627444214</v>
      </c>
      <c r="AY44" s="151">
        <v>9.5951573561424102</v>
      </c>
      <c r="AZ44" s="151">
        <v>9.6903699673001</v>
      </c>
      <c r="BA44" s="151">
        <v>9.2573080759553505</v>
      </c>
      <c r="BB44" s="151">
        <v>9.1673511172203508</v>
      </c>
      <c r="BC44" s="151">
        <v>9.5276319001250798</v>
      </c>
      <c r="BD44" s="151">
        <v>9.0960900293274403</v>
      </c>
      <c r="BE44" s="194">
        <v>8.6662237026291002</v>
      </c>
      <c r="BF44" s="153">
        <v>-4.9861482469260303E-2</v>
      </c>
      <c r="BG44" s="153">
        <v>-9.0681546496050904E-3</v>
      </c>
      <c r="BH44" s="153">
        <v>2.1629128112901699E-3</v>
      </c>
    </row>
    <row r="45" spans="1:60">
      <c r="A45" s="148" t="s">
        <v>292</v>
      </c>
      <c r="B45" s="151">
        <v>5.4089999999999998</v>
      </c>
      <c r="C45" s="151">
        <v>5.62</v>
      </c>
      <c r="D45" s="151">
        <v>6.0890000000000004</v>
      </c>
      <c r="E45" s="151">
        <v>7.62</v>
      </c>
      <c r="F45" s="151">
        <v>8.3870000000000005</v>
      </c>
      <c r="G45" s="151">
        <v>8.8640000000000008</v>
      </c>
      <c r="H45" s="151">
        <v>9.423</v>
      </c>
      <c r="I45" s="151">
        <v>10.577999999999999</v>
      </c>
      <c r="J45" s="151">
        <v>11.742000000000001</v>
      </c>
      <c r="K45" s="151">
        <v>12.39</v>
      </c>
      <c r="L45" s="151">
        <v>13.491</v>
      </c>
      <c r="M45" s="151">
        <v>14.901999999999999</v>
      </c>
      <c r="N45" s="151">
        <v>15.941000000000001</v>
      </c>
      <c r="O45" s="151">
        <v>17.058</v>
      </c>
      <c r="P45" s="151">
        <v>17.39</v>
      </c>
      <c r="Q45" s="151">
        <v>17.126000000000001</v>
      </c>
      <c r="R45" s="151">
        <v>16.052</v>
      </c>
      <c r="S45" s="151">
        <v>15.164999999999999</v>
      </c>
      <c r="T45" s="151">
        <v>15.663</v>
      </c>
      <c r="U45" s="151">
        <v>16.076000000000001</v>
      </c>
      <c r="V45" s="151">
        <v>16.350999999999999</v>
      </c>
      <c r="W45" s="151">
        <v>16.879000000000001</v>
      </c>
      <c r="X45" s="151">
        <v>17.079999999999998</v>
      </c>
      <c r="Y45" s="151">
        <v>17.504000000000001</v>
      </c>
      <c r="Z45" s="151">
        <v>17.344999999999999</v>
      </c>
      <c r="AA45" s="151">
        <v>15.843</v>
      </c>
      <c r="AB45" s="151">
        <v>14.93</v>
      </c>
      <c r="AC45" s="151">
        <v>13.597</v>
      </c>
      <c r="AD45" s="151">
        <v>14.039</v>
      </c>
      <c r="AE45" s="151">
        <v>14.808</v>
      </c>
      <c r="AF45" s="151">
        <v>14.935</v>
      </c>
      <c r="AG45" s="151">
        <v>17.470466599176302</v>
      </c>
      <c r="AH45" s="151">
        <v>18.185655404756002</v>
      </c>
      <c r="AI45" s="151">
        <v>20.806349102136</v>
      </c>
      <c r="AJ45" s="151">
        <v>21.7621975175336</v>
      </c>
      <c r="AK45" s="151">
        <v>19.961485024921</v>
      </c>
      <c r="AL45" s="151">
        <v>19.4844355333823</v>
      </c>
      <c r="AM45" s="151">
        <v>19.857299197717499</v>
      </c>
      <c r="AN45" s="151">
        <v>20.164129072598001</v>
      </c>
      <c r="AO45" s="151">
        <v>21.532720468770499</v>
      </c>
      <c r="AP45" s="151">
        <v>22.320136429573498</v>
      </c>
      <c r="AQ45" s="151">
        <v>24.085782768211999</v>
      </c>
      <c r="AR45" s="151">
        <v>24.908695363960899</v>
      </c>
      <c r="AS45" s="151">
        <v>25.6157230061782</v>
      </c>
      <c r="AT45" s="151">
        <v>25.359534267388</v>
      </c>
      <c r="AU45" s="151">
        <v>26.7852885245902</v>
      </c>
      <c r="AV45" s="151">
        <v>26.656288524590199</v>
      </c>
      <c r="AW45" s="151">
        <v>25.6586865753425</v>
      </c>
      <c r="AX45" s="151">
        <v>23.7942885245902</v>
      </c>
      <c r="AY45" s="151">
        <v>23.906288524590199</v>
      </c>
      <c r="AZ45" s="151">
        <v>25.015288524590201</v>
      </c>
      <c r="BA45" s="151">
        <v>27.5046865753425</v>
      </c>
      <c r="BB45" s="151">
        <v>29.814</v>
      </c>
      <c r="BC45" s="151">
        <v>30.583811241215599</v>
      </c>
      <c r="BD45" s="151">
        <v>31.132618100961501</v>
      </c>
      <c r="BE45" s="194">
        <v>29.432345718008101</v>
      </c>
      <c r="BF45" s="153">
        <v>-5.7196880208081002E-2</v>
      </c>
      <c r="BG45" s="153">
        <v>2.0721909997243299E-2</v>
      </c>
      <c r="BH45" s="153">
        <v>7.3457136353967598E-3</v>
      </c>
    </row>
    <row r="46" spans="1:60">
      <c r="A46" s="148" t="s">
        <v>293</v>
      </c>
      <c r="B46" s="151">
        <v>2.569</v>
      </c>
      <c r="C46" s="151">
        <v>2.63</v>
      </c>
      <c r="D46" s="151">
        <v>2.9039999999999999</v>
      </c>
      <c r="E46" s="151">
        <v>3.113</v>
      </c>
      <c r="F46" s="151">
        <v>3.26</v>
      </c>
      <c r="G46" s="151">
        <v>4.5162769999999997</v>
      </c>
      <c r="H46" s="151">
        <v>5.1255170000000003</v>
      </c>
      <c r="I46" s="151">
        <v>5.5733470000000001</v>
      </c>
      <c r="J46" s="151">
        <v>6.125928</v>
      </c>
      <c r="K46" s="151">
        <v>6.5386420000000003</v>
      </c>
      <c r="L46" s="151">
        <v>6.8459849999999998</v>
      </c>
      <c r="M46" s="151">
        <v>7.1797709999999997</v>
      </c>
      <c r="N46" s="151">
        <v>7.0929510000000002</v>
      </c>
      <c r="O46" s="151">
        <v>7.3540850000000004</v>
      </c>
      <c r="P46" s="151">
        <v>7.8740069999999998</v>
      </c>
      <c r="Q46" s="151">
        <v>8.4351029999999998</v>
      </c>
      <c r="R46" s="151">
        <v>8.9584299999999999</v>
      </c>
      <c r="S46" s="151">
        <v>9.3577510000000004</v>
      </c>
      <c r="T46" s="151">
        <v>9.4634280000000004</v>
      </c>
      <c r="U46" s="151">
        <v>9.4255309999999994</v>
      </c>
      <c r="V46" s="151">
        <v>9.0892169999999997</v>
      </c>
      <c r="W46" s="151">
        <v>9.6658539999999995</v>
      </c>
      <c r="X46" s="151">
        <v>9.3712789999999995</v>
      </c>
      <c r="Y46" s="151">
        <v>9.7709170000000007</v>
      </c>
      <c r="Z46" s="151">
        <v>12.390276999999999</v>
      </c>
      <c r="AA46" s="151">
        <v>11.298303234375</v>
      </c>
      <c r="AB46" s="151">
        <v>11.839520054687499</v>
      </c>
      <c r="AC46" s="151">
        <v>13.051483145752</v>
      </c>
      <c r="AD46" s="151">
        <v>12.299330217041</v>
      </c>
      <c r="AE46" s="151">
        <v>12.2412836416016</v>
      </c>
      <c r="AF46" s="151">
        <v>13.903389447235099</v>
      </c>
      <c r="AG46" s="151">
        <v>13.209723785644499</v>
      </c>
      <c r="AH46" s="151">
        <v>14.195977447540301</v>
      </c>
      <c r="AI46" s="151">
        <v>15.637005758789099</v>
      </c>
      <c r="AJ46" s="151">
        <v>16.2115736343079</v>
      </c>
      <c r="AK46" s="151">
        <v>15.833489152130101</v>
      </c>
      <c r="AL46" s="151">
        <v>15.8742565380554</v>
      </c>
      <c r="AM46" s="151">
        <v>16.337663073394801</v>
      </c>
      <c r="AN46" s="151">
        <v>15.347807937286399</v>
      </c>
      <c r="AO46" s="151">
        <v>15.596460730896</v>
      </c>
      <c r="AP46" s="151">
        <v>16.165460473205599</v>
      </c>
      <c r="AQ46" s="151">
        <v>14.2975417382813</v>
      </c>
      <c r="AR46" s="151">
        <v>14.4478130348206</v>
      </c>
      <c r="AS46" s="151">
        <v>14.0152963267295</v>
      </c>
      <c r="AT46" s="151">
        <v>12.965703696008299</v>
      </c>
      <c r="AU46" s="151">
        <v>12.6404170106489</v>
      </c>
      <c r="AV46" s="151">
        <v>11.8510304467568</v>
      </c>
      <c r="AW46" s="151">
        <v>10.7995092784997</v>
      </c>
      <c r="AX46" s="151">
        <v>11.1494112006606</v>
      </c>
      <c r="AY46" s="151">
        <v>11.320996039693799</v>
      </c>
      <c r="AZ46" s="151">
        <v>11.2247773195693</v>
      </c>
      <c r="BA46" s="151">
        <v>11.4172324644775</v>
      </c>
      <c r="BB46" s="151">
        <v>11.390322011978199</v>
      </c>
      <c r="BC46" s="151">
        <v>11.324115858053601</v>
      </c>
      <c r="BD46" s="151">
        <v>11.658904391732801</v>
      </c>
      <c r="BE46" s="194">
        <v>9.5685937729664907</v>
      </c>
      <c r="BF46" s="153">
        <v>-0.18153114962502601</v>
      </c>
      <c r="BG46" s="153">
        <v>-1.0567515356272801E-2</v>
      </c>
      <c r="BH46" s="153">
        <v>2.3881259897897602E-3</v>
      </c>
    </row>
    <row r="47" spans="1:60">
      <c r="A47" s="148" t="s">
        <v>294</v>
      </c>
      <c r="B47" s="151">
        <v>7.1470000000000002</v>
      </c>
      <c r="C47" s="151">
        <v>7.4470000000000001</v>
      </c>
      <c r="D47" s="151">
        <v>8.4290000000000003</v>
      </c>
      <c r="E47" s="151">
        <v>8.8659999999999997</v>
      </c>
      <c r="F47" s="151">
        <v>9.8949999999999996</v>
      </c>
      <c r="G47" s="151">
        <v>10.714</v>
      </c>
      <c r="H47" s="151">
        <v>10.875999999999999</v>
      </c>
      <c r="I47" s="151">
        <v>11.619</v>
      </c>
      <c r="J47" s="151">
        <v>13.066000000000001</v>
      </c>
      <c r="K47" s="151">
        <v>12.054</v>
      </c>
      <c r="L47" s="151">
        <v>13.657</v>
      </c>
      <c r="M47" s="151">
        <v>15.234</v>
      </c>
      <c r="N47" s="151">
        <v>16.501000000000001</v>
      </c>
      <c r="O47" s="151">
        <v>18.41</v>
      </c>
      <c r="P47" s="151">
        <v>19.597999999999999</v>
      </c>
      <c r="Q47" s="151">
        <v>18.571000000000002</v>
      </c>
      <c r="R47" s="151">
        <v>16.661999999999999</v>
      </c>
      <c r="S47" s="151">
        <v>16.38</v>
      </c>
      <c r="T47" s="151">
        <v>14.644</v>
      </c>
      <c r="U47" s="151">
        <v>14.010999999999999</v>
      </c>
      <c r="V47" s="151">
        <v>15.031000000000001</v>
      </c>
      <c r="W47" s="151">
        <v>16.158999999999999</v>
      </c>
      <c r="X47" s="151">
        <v>17.77</v>
      </c>
      <c r="Y47" s="151">
        <v>16.649000000000001</v>
      </c>
      <c r="Z47" s="151">
        <v>17.192</v>
      </c>
      <c r="AA47" s="151">
        <v>18.693000000000001</v>
      </c>
      <c r="AB47" s="151">
        <v>15.566000000000001</v>
      </c>
      <c r="AC47" s="151">
        <v>12.66</v>
      </c>
      <c r="AD47" s="151">
        <v>12.121</v>
      </c>
      <c r="AE47" s="151">
        <v>11.246</v>
      </c>
      <c r="AF47" s="151">
        <v>13.494</v>
      </c>
      <c r="AG47" s="151">
        <v>12.978</v>
      </c>
      <c r="AH47" s="151">
        <v>13.659000000000001</v>
      </c>
      <c r="AI47" s="151">
        <v>11.968</v>
      </c>
      <c r="AJ47" s="151">
        <v>9.4760000000000009</v>
      </c>
      <c r="AK47" s="151">
        <v>9.9789999999999992</v>
      </c>
      <c r="AL47" s="151">
        <v>10.603999999999999</v>
      </c>
      <c r="AM47" s="151">
        <v>10.645</v>
      </c>
      <c r="AN47" s="151">
        <v>9.4250000000000007</v>
      </c>
      <c r="AO47" s="151">
        <v>10.853999999999999</v>
      </c>
      <c r="AP47" s="151">
        <v>10.509</v>
      </c>
      <c r="AQ47" s="151">
        <v>10.311</v>
      </c>
      <c r="AR47" s="151">
        <v>10.291417260490901</v>
      </c>
      <c r="AS47" s="151">
        <v>10.2634127864898</v>
      </c>
      <c r="AT47" s="151">
        <v>9.0063851590106001</v>
      </c>
      <c r="AU47" s="151">
        <v>8.6039999999999992</v>
      </c>
      <c r="AV47" s="151">
        <v>8.8859999999999992</v>
      </c>
      <c r="AW47" s="151">
        <v>8.9830000000000005</v>
      </c>
      <c r="AX47" s="151">
        <v>8.2050000000000001</v>
      </c>
      <c r="AY47" s="151">
        <v>8.7850000000000001</v>
      </c>
      <c r="AZ47" s="151">
        <v>8.952</v>
      </c>
      <c r="BA47" s="151">
        <v>9.4060000000000006</v>
      </c>
      <c r="BB47" s="151">
        <v>9.8520000000000003</v>
      </c>
      <c r="BC47" s="151">
        <v>10.082309923560301</v>
      </c>
      <c r="BD47" s="151">
        <v>10.4157086614173</v>
      </c>
      <c r="BE47" s="194">
        <v>10.2483585513334</v>
      </c>
      <c r="BF47" s="153">
        <v>-1.8755429523103599E-2</v>
      </c>
      <c r="BG47" s="153">
        <v>1.4644325329378E-2</v>
      </c>
      <c r="BH47" s="153">
        <v>2.55778142429551E-3</v>
      </c>
    </row>
    <row r="48" spans="1:60">
      <c r="A48" s="148" t="s">
        <v>295</v>
      </c>
      <c r="B48" s="151">
        <v>2.298</v>
      </c>
      <c r="C48" s="151">
        <v>2.5390000000000001</v>
      </c>
      <c r="D48" s="151">
        <v>2.8250000000000002</v>
      </c>
      <c r="E48" s="151">
        <v>3.1160000000000001</v>
      </c>
      <c r="F48" s="151">
        <v>3.3450000000000002</v>
      </c>
      <c r="G48" s="151">
        <v>4.0140000000000002</v>
      </c>
      <c r="H48" s="151">
        <v>4.4180000000000001</v>
      </c>
      <c r="I48" s="151">
        <v>4.8390000000000004</v>
      </c>
      <c r="J48" s="151">
        <v>5.444</v>
      </c>
      <c r="K48" s="151">
        <v>5.5869999999999997</v>
      </c>
      <c r="L48" s="151">
        <v>6.1639999999999997</v>
      </c>
      <c r="M48" s="151">
        <v>6.516</v>
      </c>
      <c r="N48" s="151">
        <v>6.8129999999999997</v>
      </c>
      <c r="O48" s="151">
        <v>7.048</v>
      </c>
      <c r="P48" s="151">
        <v>7.1630000000000003</v>
      </c>
      <c r="Q48" s="151">
        <v>6.6680000000000001</v>
      </c>
      <c r="R48" s="151">
        <v>6.5709999999999997</v>
      </c>
      <c r="S48" s="151">
        <v>5.9939999999999998</v>
      </c>
      <c r="T48" s="151">
        <v>5.867</v>
      </c>
      <c r="U48" s="151">
        <v>6.2190000000000003</v>
      </c>
      <c r="V48" s="151">
        <v>6.18</v>
      </c>
      <c r="W48" s="151">
        <v>5.9669999999999996</v>
      </c>
      <c r="X48" s="151">
        <v>5.8680000000000003</v>
      </c>
      <c r="Y48" s="151">
        <v>5.7270000000000003</v>
      </c>
      <c r="Z48" s="151">
        <v>5.6680000000000001</v>
      </c>
      <c r="AA48" s="151">
        <v>4.9660000000000002</v>
      </c>
      <c r="AB48" s="151">
        <v>4.3529999999999998</v>
      </c>
      <c r="AC48" s="151">
        <v>3.92</v>
      </c>
      <c r="AD48" s="151">
        <v>3.2440000000000002</v>
      </c>
      <c r="AE48" s="151">
        <v>3.3479999999999999</v>
      </c>
      <c r="AF48" s="151">
        <v>3.2410000000000001</v>
      </c>
      <c r="AG48" s="151">
        <v>3.399</v>
      </c>
      <c r="AH48" s="151">
        <v>3.3929999999999998</v>
      </c>
      <c r="AI48" s="151">
        <v>3.7850000000000001</v>
      </c>
      <c r="AJ48" s="151">
        <v>3.431</v>
      </c>
      <c r="AK48" s="151">
        <v>3.41</v>
      </c>
      <c r="AL48" s="151">
        <v>3.1550000190734901</v>
      </c>
      <c r="AM48" s="151">
        <v>3.5360004568100001</v>
      </c>
      <c r="AN48" s="151">
        <v>3.33000030457973</v>
      </c>
      <c r="AO48" s="151">
        <v>3.1830001522898699</v>
      </c>
      <c r="AP48" s="151">
        <v>3.8160000448226898</v>
      </c>
      <c r="AQ48" s="151">
        <v>3.3830007328987102</v>
      </c>
      <c r="AR48" s="151">
        <v>3.5599995841980001</v>
      </c>
      <c r="AS48" s="151">
        <v>3.84999894523621</v>
      </c>
      <c r="AT48" s="151">
        <v>3.6230007781982398</v>
      </c>
      <c r="AU48" s="151">
        <v>3.7949986038208001</v>
      </c>
      <c r="AV48" s="151">
        <v>3.7429999999999999</v>
      </c>
      <c r="AW48" s="151">
        <v>3.4790000000000001</v>
      </c>
      <c r="AX48" s="151">
        <v>3.484</v>
      </c>
      <c r="AY48" s="151">
        <v>3.2349999999999999</v>
      </c>
      <c r="AZ48" s="151">
        <v>3.4910000000000001</v>
      </c>
      <c r="BA48" s="151">
        <v>3.609</v>
      </c>
      <c r="BB48" s="151">
        <v>4.0670000000000002</v>
      </c>
      <c r="BC48" s="151">
        <v>4.117</v>
      </c>
      <c r="BD48" s="151">
        <v>3.9140000000000001</v>
      </c>
      <c r="BE48" s="194">
        <v>3.6855319747303801</v>
      </c>
      <c r="BF48" s="153">
        <v>-6.09447584985746E-2</v>
      </c>
      <c r="BG48" s="153">
        <v>7.7556446367683697E-3</v>
      </c>
      <c r="BH48" s="153">
        <v>9.1983366666909103E-4</v>
      </c>
    </row>
    <row r="49" spans="1:60">
      <c r="A49" s="148" t="s">
        <v>296</v>
      </c>
      <c r="B49" s="151" t="s">
        <v>273</v>
      </c>
      <c r="C49" s="151" t="s">
        <v>273</v>
      </c>
      <c r="D49" s="151" t="s">
        <v>273</v>
      </c>
      <c r="E49" s="151" t="s">
        <v>273</v>
      </c>
      <c r="F49" s="151" t="s">
        <v>273</v>
      </c>
      <c r="G49" s="151" t="s">
        <v>273</v>
      </c>
      <c r="H49" s="151" t="s">
        <v>273</v>
      </c>
      <c r="I49" s="151" t="s">
        <v>273</v>
      </c>
      <c r="J49" s="151" t="s">
        <v>273</v>
      </c>
      <c r="K49" s="151" t="s">
        <v>273</v>
      </c>
      <c r="L49" s="151" t="s">
        <v>273</v>
      </c>
      <c r="M49" s="151" t="s">
        <v>273</v>
      </c>
      <c r="N49" s="151" t="s">
        <v>273</v>
      </c>
      <c r="O49" s="151" t="s">
        <v>273</v>
      </c>
      <c r="P49" s="151" t="s">
        <v>273</v>
      </c>
      <c r="Q49" s="151" t="s">
        <v>273</v>
      </c>
      <c r="R49" s="151" t="s">
        <v>273</v>
      </c>
      <c r="S49" s="151" t="s">
        <v>273</v>
      </c>
      <c r="T49" s="151" t="s">
        <v>273</v>
      </c>
      <c r="U49" s="151" t="s">
        <v>273</v>
      </c>
      <c r="V49" s="151" t="s">
        <v>273</v>
      </c>
      <c r="W49" s="151" t="s">
        <v>273</v>
      </c>
      <c r="X49" s="151" t="s">
        <v>273</v>
      </c>
      <c r="Y49" s="151" t="s">
        <v>273</v>
      </c>
      <c r="Z49" s="151" t="s">
        <v>273</v>
      </c>
      <c r="AA49" s="151">
        <v>1.66499954223633</v>
      </c>
      <c r="AB49" s="151">
        <v>1.6079989318847701</v>
      </c>
      <c r="AC49" s="151">
        <v>1.56000059509277</v>
      </c>
      <c r="AD49" s="151">
        <v>1.87499934387207</v>
      </c>
      <c r="AE49" s="151">
        <v>2.0290000915527302</v>
      </c>
      <c r="AF49" s="151">
        <v>2.1979999694824199</v>
      </c>
      <c r="AG49" s="151">
        <v>2.5390003051757799</v>
      </c>
      <c r="AH49" s="151">
        <v>2.5369996490478499</v>
      </c>
      <c r="AI49" s="151">
        <v>2.4410000610351599</v>
      </c>
      <c r="AJ49" s="151">
        <v>2.46000102233887</v>
      </c>
      <c r="AK49" s="151">
        <v>2.3199995117187502</v>
      </c>
      <c r="AL49" s="151">
        <v>2.4199997634887702</v>
      </c>
      <c r="AM49" s="151">
        <v>2.3499987945556602</v>
      </c>
      <c r="AN49" s="151">
        <v>2.3899993209838901</v>
      </c>
      <c r="AO49" s="151">
        <v>2.4919988098144499</v>
      </c>
      <c r="AP49" s="151">
        <v>2.5339989204406699</v>
      </c>
      <c r="AQ49" s="151">
        <v>2.6609986095428502</v>
      </c>
      <c r="AR49" s="151">
        <v>2.6189427738189699</v>
      </c>
      <c r="AS49" s="151">
        <v>3.0368607046050999</v>
      </c>
      <c r="AT49" s="151">
        <v>2.5726395854950002</v>
      </c>
      <c r="AU49" s="151">
        <v>2.5783591375351</v>
      </c>
      <c r="AV49" s="151">
        <v>2.5715828027725198</v>
      </c>
      <c r="AW49" s="151">
        <v>2.5198743238449102</v>
      </c>
      <c r="AX49" s="151">
        <v>2.3900559720993</v>
      </c>
      <c r="AY49" s="151">
        <v>2.3679667119979801</v>
      </c>
      <c r="AZ49" s="151">
        <v>2.3270366647243499</v>
      </c>
      <c r="BA49" s="151">
        <v>2.49998996524827</v>
      </c>
      <c r="BB49" s="151">
        <v>2.5632232964871</v>
      </c>
      <c r="BC49" s="151">
        <v>2.6378766105203599</v>
      </c>
      <c r="BD49" s="151">
        <v>2.5127600000000001</v>
      </c>
      <c r="BE49" s="194">
        <v>1.9702902592379199</v>
      </c>
      <c r="BF49" s="153">
        <v>-0.21802840202857099</v>
      </c>
      <c r="BG49" s="153">
        <v>-2.3522987265324198E-3</v>
      </c>
      <c r="BH49" s="153">
        <v>4.9174429254267803E-4</v>
      </c>
    </row>
    <row r="50" spans="1:60">
      <c r="A50" s="148" t="s">
        <v>297</v>
      </c>
      <c r="B50" s="151">
        <v>14.209</v>
      </c>
      <c r="C50" s="151">
        <v>16.800999999999998</v>
      </c>
      <c r="D50" s="151">
        <v>20.34</v>
      </c>
      <c r="E50" s="151">
        <v>21.606000000000002</v>
      </c>
      <c r="F50" s="151">
        <v>24.6</v>
      </c>
      <c r="G50" s="151">
        <v>28.065999999999999</v>
      </c>
      <c r="H50" s="151">
        <v>30.898</v>
      </c>
      <c r="I50" s="151">
        <v>32.54</v>
      </c>
      <c r="J50" s="151">
        <v>39.137999999999998</v>
      </c>
      <c r="K50" s="151">
        <v>41.081000000000003</v>
      </c>
      <c r="L50" s="151">
        <v>42.652000000000001</v>
      </c>
      <c r="M50" s="151">
        <v>48.345999999999997</v>
      </c>
      <c r="N50" s="151">
        <v>45.508000000000003</v>
      </c>
      <c r="O50" s="151">
        <v>46.393999999999998</v>
      </c>
      <c r="P50" s="151">
        <v>49.146000000000001</v>
      </c>
      <c r="Q50" s="151">
        <v>52.152999999999999</v>
      </c>
      <c r="R50" s="151">
        <v>50.357999999999997</v>
      </c>
      <c r="S50" s="151">
        <v>47.76</v>
      </c>
      <c r="T50" s="151">
        <v>47.774999999999999</v>
      </c>
      <c r="U50" s="151">
        <v>44.779000000000003</v>
      </c>
      <c r="V50" s="151">
        <v>42.88</v>
      </c>
      <c r="W50" s="151">
        <v>42.722999999999999</v>
      </c>
      <c r="X50" s="151">
        <v>44.726999999999997</v>
      </c>
      <c r="Y50" s="151">
        <v>45.777999999999999</v>
      </c>
      <c r="Z50" s="151">
        <v>48.103999999999999</v>
      </c>
      <c r="AA50" s="151">
        <v>46.6650002441406</v>
      </c>
      <c r="AB50" s="151">
        <v>47.743999755859399</v>
      </c>
      <c r="AC50" s="151">
        <v>53.915000488281301</v>
      </c>
      <c r="AD50" s="151">
        <v>51.293000488281301</v>
      </c>
      <c r="AE50" s="151">
        <v>53.917000000000002</v>
      </c>
      <c r="AF50" s="151">
        <v>57.598000488281301</v>
      </c>
      <c r="AG50" s="151">
        <v>59.2025201708</v>
      </c>
      <c r="AH50" s="151">
        <v>61.626722468140599</v>
      </c>
      <c r="AI50" s="151">
        <v>66.713544659999997</v>
      </c>
      <c r="AJ50" s="151">
        <v>68.909980989411196</v>
      </c>
      <c r="AK50" s="151">
        <v>69.860969887005794</v>
      </c>
      <c r="AL50" s="151">
        <v>72.839725192229395</v>
      </c>
      <c r="AM50" s="151">
        <v>73.429513226757805</v>
      </c>
      <c r="AN50" s="151">
        <v>75.261891166671205</v>
      </c>
      <c r="AO50" s="151">
        <v>77.221316293660394</v>
      </c>
      <c r="AP50" s="151">
        <v>77.8080070970381</v>
      </c>
      <c r="AQ50" s="151">
        <v>78.407486602401605</v>
      </c>
      <c r="AR50" s="151">
        <v>78.907621915318899</v>
      </c>
      <c r="AS50" s="151">
        <v>76.288856934487399</v>
      </c>
      <c r="AT50" s="151">
        <v>71.593361534785103</v>
      </c>
      <c r="AU50" s="151">
        <v>69.648888048935206</v>
      </c>
      <c r="AV50" s="151">
        <v>66.489654008790396</v>
      </c>
      <c r="AW50" s="151">
        <v>62.1157007120703</v>
      </c>
      <c r="AX50" s="151">
        <v>57.989882275507803</v>
      </c>
      <c r="AY50" s="151">
        <v>57.714156993922998</v>
      </c>
      <c r="AZ50" s="151">
        <v>59.8356720937891</v>
      </c>
      <c r="BA50" s="151">
        <v>61.818142425859399</v>
      </c>
      <c r="BB50" s="151">
        <v>61.9908238692908</v>
      </c>
      <c r="BC50" s="151">
        <v>63.1632726291461</v>
      </c>
      <c r="BD50" s="151">
        <v>63.098984734540998</v>
      </c>
      <c r="BE50" s="194">
        <v>51.668536166189099</v>
      </c>
      <c r="BF50" s="153">
        <v>-0.18338836164917799</v>
      </c>
      <c r="BG50" s="153">
        <v>-1.25503465988238E-2</v>
      </c>
      <c r="BH50" s="153">
        <v>1.28954135791068E-2</v>
      </c>
    </row>
    <row r="51" spans="1:60">
      <c r="A51" s="148" t="s">
        <v>298</v>
      </c>
      <c r="B51" s="151">
        <v>19.446428403803999</v>
      </c>
      <c r="C51" s="151">
        <v>22.012218901779299</v>
      </c>
      <c r="D51" s="151">
        <v>21.937240567285901</v>
      </c>
      <c r="E51" s="151">
        <v>24.8268111804901</v>
      </c>
      <c r="F51" s="151">
        <v>26.610252533328701</v>
      </c>
      <c r="G51" s="151">
        <v>28.9514078144541</v>
      </c>
      <c r="H51" s="151">
        <v>27.2039022489617</v>
      </c>
      <c r="I51" s="151">
        <v>27.922886660509</v>
      </c>
      <c r="J51" s="151">
        <v>28.525819190865601</v>
      </c>
      <c r="K51" s="151">
        <v>25.633823256320099</v>
      </c>
      <c r="L51" s="151">
        <v>25.532809956783598</v>
      </c>
      <c r="M51" s="151">
        <v>28.1576794298512</v>
      </c>
      <c r="N51" s="151">
        <v>27.300561526444199</v>
      </c>
      <c r="O51" s="151">
        <v>33.133801162695796</v>
      </c>
      <c r="P51" s="151">
        <v>35.706009760849</v>
      </c>
      <c r="Q51" s="151">
        <v>31.499463770010099</v>
      </c>
      <c r="R51" s="151">
        <v>28.3319607473858</v>
      </c>
      <c r="S51" s="151">
        <v>26.3341178435122</v>
      </c>
      <c r="T51" s="151">
        <v>22.788348414535601</v>
      </c>
      <c r="U51" s="151">
        <v>21.745261272637499</v>
      </c>
      <c r="V51" s="151">
        <v>23.382189746742998</v>
      </c>
      <c r="W51" s="151">
        <v>24.918441506583399</v>
      </c>
      <c r="X51" s="151">
        <v>21.387687907501199</v>
      </c>
      <c r="Y51" s="151">
        <v>19.922598817663999</v>
      </c>
      <c r="Z51" s="151">
        <v>19.174740949195201</v>
      </c>
      <c r="AA51" s="151">
        <v>19.152157009430599</v>
      </c>
      <c r="AB51" s="151">
        <v>16.396890902817098</v>
      </c>
      <c r="AC51" s="151">
        <v>17.2765078228365</v>
      </c>
      <c r="AD51" s="151">
        <v>17.046080501420899</v>
      </c>
      <c r="AE51" s="151">
        <v>18.0458515679797</v>
      </c>
      <c r="AF51" s="151">
        <v>17.0903034587195</v>
      </c>
      <c r="AG51" s="151">
        <v>18.342569532842401</v>
      </c>
      <c r="AH51" s="151">
        <v>17.158818175473701</v>
      </c>
      <c r="AI51" s="151">
        <v>19.427181172133299</v>
      </c>
      <c r="AJ51" s="151">
        <v>18.6699193138232</v>
      </c>
      <c r="AK51" s="151">
        <v>15.9624503207649</v>
      </c>
      <c r="AL51" s="151">
        <v>16.2148391710144</v>
      </c>
      <c r="AM51" s="151">
        <v>16.474108934661601</v>
      </c>
      <c r="AN51" s="151">
        <v>17.751534647238099</v>
      </c>
      <c r="AO51" s="151">
        <v>17.029903580554599</v>
      </c>
      <c r="AP51" s="151">
        <v>17.031399991422099</v>
      </c>
      <c r="AQ51" s="151">
        <v>17.215563683642799</v>
      </c>
      <c r="AR51" s="151">
        <v>16.7519136308326</v>
      </c>
      <c r="AS51" s="151">
        <v>15.872279721503901</v>
      </c>
      <c r="AT51" s="151">
        <v>15.2282251670992</v>
      </c>
      <c r="AU51" s="151">
        <v>15.205458611998401</v>
      </c>
      <c r="AV51" s="151">
        <v>14.063831521005699</v>
      </c>
      <c r="AW51" s="151">
        <v>13.8660147527691</v>
      </c>
      <c r="AX51" s="151">
        <v>13.6400074434006</v>
      </c>
      <c r="AY51" s="151">
        <v>13.360311885352701</v>
      </c>
      <c r="AZ51" s="151">
        <v>13.0999960859524</v>
      </c>
      <c r="BA51" s="151">
        <v>13.5318150211349</v>
      </c>
      <c r="BB51" s="151">
        <v>13.458030411010601</v>
      </c>
      <c r="BC51" s="151">
        <v>12.770761199953901</v>
      </c>
      <c r="BD51" s="151">
        <v>13.647983694794499</v>
      </c>
      <c r="BE51" s="194">
        <v>12.6731284604372</v>
      </c>
      <c r="BF51" s="153">
        <v>-7.3965597481423298E-2</v>
      </c>
      <c r="BG51" s="153">
        <v>-1.0896085765635799E-2</v>
      </c>
      <c r="BH51" s="153">
        <v>3.1629545747694E-3</v>
      </c>
    </row>
    <row r="52" spans="1:60">
      <c r="A52" s="148" t="s">
        <v>299</v>
      </c>
      <c r="B52" s="151">
        <v>8.0370000000000008</v>
      </c>
      <c r="C52" s="151">
        <v>8.5510000000000002</v>
      </c>
      <c r="D52" s="151">
        <v>9.2629999999999999</v>
      </c>
      <c r="E52" s="151">
        <v>10.28</v>
      </c>
      <c r="F52" s="151">
        <v>11.167</v>
      </c>
      <c r="G52" s="151">
        <v>12.523</v>
      </c>
      <c r="H52" s="151">
        <v>13.281000000000001</v>
      </c>
      <c r="I52" s="151">
        <v>13.612</v>
      </c>
      <c r="J52" s="151">
        <v>14.65</v>
      </c>
      <c r="K52" s="151">
        <v>13.031000000000001</v>
      </c>
      <c r="L52" s="151">
        <v>12.510999999999999</v>
      </c>
      <c r="M52" s="151">
        <v>12.993</v>
      </c>
      <c r="N52" s="151">
        <v>13.055999999999999</v>
      </c>
      <c r="O52" s="151">
        <v>13.420999999999999</v>
      </c>
      <c r="P52" s="151">
        <v>12.875</v>
      </c>
      <c r="Q52" s="151">
        <v>12.846</v>
      </c>
      <c r="R52" s="151">
        <v>11.865</v>
      </c>
      <c r="S52" s="151">
        <v>11.209</v>
      </c>
      <c r="T52" s="151">
        <v>12.262</v>
      </c>
      <c r="U52" s="151">
        <v>11.824</v>
      </c>
      <c r="V52" s="151">
        <v>12.021000000000001</v>
      </c>
      <c r="W52" s="151">
        <v>13.178000000000001</v>
      </c>
      <c r="X52" s="151">
        <v>12.396000000000001</v>
      </c>
      <c r="Y52" s="151">
        <v>12.43</v>
      </c>
      <c r="Z52" s="151">
        <v>11.923</v>
      </c>
      <c r="AA52" s="151">
        <v>12.757</v>
      </c>
      <c r="AB52" s="151">
        <v>12.973000000000001</v>
      </c>
      <c r="AC52" s="151">
        <v>13.141</v>
      </c>
      <c r="AD52" s="151">
        <v>12.311999999999999</v>
      </c>
      <c r="AE52" s="151">
        <v>12.731999999999999</v>
      </c>
      <c r="AF52" s="151">
        <v>11.797000000000001</v>
      </c>
      <c r="AG52" s="151">
        <v>12.215</v>
      </c>
      <c r="AH52" s="151">
        <v>12.836</v>
      </c>
      <c r="AI52" s="151">
        <v>13.003</v>
      </c>
      <c r="AJ52" s="151">
        <v>12.602</v>
      </c>
      <c r="AK52" s="151">
        <v>12.209</v>
      </c>
      <c r="AL52" s="151">
        <v>13.079000000000001</v>
      </c>
      <c r="AM52" s="151">
        <v>12.396000000000001</v>
      </c>
      <c r="AN52" s="151">
        <v>12.061999999999999</v>
      </c>
      <c r="AO52" s="151">
        <v>12.016</v>
      </c>
      <c r="AP52" s="151">
        <v>12.239309152000001</v>
      </c>
      <c r="AQ52" s="151">
        <v>12.551273745450001</v>
      </c>
      <c r="AR52" s="151">
        <v>11.310123552</v>
      </c>
      <c r="AS52" s="151">
        <v>12.0568419732378</v>
      </c>
      <c r="AT52" s="151">
        <v>12.2492917213373</v>
      </c>
      <c r="AU52" s="151">
        <v>11.372227495102299</v>
      </c>
      <c r="AV52" s="151">
        <v>11.0282598288829</v>
      </c>
      <c r="AW52" s="151">
        <v>11.2350672240112</v>
      </c>
      <c r="AX52" s="151">
        <v>11.7668384645043</v>
      </c>
      <c r="AY52" s="151">
        <v>10.548819999999999</v>
      </c>
      <c r="AZ52" s="151">
        <v>10.670615</v>
      </c>
      <c r="BA52" s="151">
        <v>10.083240031847099</v>
      </c>
      <c r="BB52" s="151">
        <v>10.332695948148199</v>
      </c>
      <c r="BC52" s="151">
        <v>9.9642946592592594</v>
      </c>
      <c r="BD52" s="151">
        <v>10.174312814814799</v>
      </c>
      <c r="BE52" s="194">
        <v>8.4767025263424696</v>
      </c>
      <c r="BF52" s="153">
        <v>-0.16912893373820501</v>
      </c>
      <c r="BG52" s="153">
        <v>-1.83890127304988E-2</v>
      </c>
      <c r="BH52" s="153">
        <v>2.1156121882890898E-3</v>
      </c>
    </row>
    <row r="53" spans="1:60">
      <c r="A53" s="148" t="s">
        <v>300</v>
      </c>
      <c r="B53" s="151">
        <v>3.5640000000000001</v>
      </c>
      <c r="C53" s="151">
        <v>4.2469999999999999</v>
      </c>
      <c r="D53" s="151">
        <v>4.992</v>
      </c>
      <c r="E53" s="151">
        <v>6.0289999999999999</v>
      </c>
      <c r="F53" s="151">
        <v>6.7130000000000001</v>
      </c>
      <c r="G53" s="151">
        <v>7.0970000000000004</v>
      </c>
      <c r="H53" s="151">
        <v>8.4290000000000003</v>
      </c>
      <c r="I53" s="151">
        <v>9.5489999999999995</v>
      </c>
      <c r="J53" s="151">
        <v>11.683</v>
      </c>
      <c r="K53" s="151">
        <v>11.335000000000001</v>
      </c>
      <c r="L53" s="151">
        <v>12.481</v>
      </c>
      <c r="M53" s="151">
        <v>14.105</v>
      </c>
      <c r="N53" s="151">
        <v>15.938000000000001</v>
      </c>
      <c r="O53" s="151">
        <v>16.916</v>
      </c>
      <c r="P53" s="151">
        <v>15.061</v>
      </c>
      <c r="Q53" s="151">
        <v>15.396000000000001</v>
      </c>
      <c r="R53" s="151">
        <v>15.156000000000001</v>
      </c>
      <c r="S53" s="151">
        <v>16.225000000000001</v>
      </c>
      <c r="T53" s="151">
        <v>17.042999999999999</v>
      </c>
      <c r="U53" s="151">
        <v>16.968</v>
      </c>
      <c r="V53" s="151">
        <v>17.785</v>
      </c>
      <c r="W53" s="151">
        <v>19.213000000000001</v>
      </c>
      <c r="X53" s="151">
        <v>21.643000000000001</v>
      </c>
      <c r="Y53" s="151">
        <v>23.064</v>
      </c>
      <c r="Z53" s="151">
        <v>21.611999999999998</v>
      </c>
      <c r="AA53" s="151">
        <v>22.928999999999998</v>
      </c>
      <c r="AB53" s="151">
        <v>22.35</v>
      </c>
      <c r="AC53" s="151">
        <v>23.619</v>
      </c>
      <c r="AD53" s="151">
        <v>27.082999999999998</v>
      </c>
      <c r="AE53" s="151">
        <v>25.846</v>
      </c>
      <c r="AF53" s="151">
        <v>28.986999999999998</v>
      </c>
      <c r="AG53" s="151">
        <v>30.292000000000002</v>
      </c>
      <c r="AH53" s="151">
        <v>29.829000000000001</v>
      </c>
      <c r="AI53" s="151">
        <v>29.795999999999999</v>
      </c>
      <c r="AJ53" s="151">
        <v>29.603000000000002</v>
      </c>
      <c r="AK53" s="151">
        <v>30.952999999999999</v>
      </c>
      <c r="AL53" s="151">
        <v>28.844000000000001</v>
      </c>
      <c r="AM53" s="151">
        <v>30.864999999999998</v>
      </c>
      <c r="AN53" s="151">
        <v>30.452000000000002</v>
      </c>
      <c r="AO53" s="151">
        <v>31.103999999999999</v>
      </c>
      <c r="AP53" s="151">
        <v>30.72</v>
      </c>
      <c r="AQ53" s="151">
        <v>32.036999999999999</v>
      </c>
      <c r="AR53" s="151">
        <v>32.585000000000001</v>
      </c>
      <c r="AS53" s="151">
        <v>32.112000000000002</v>
      </c>
      <c r="AT53" s="151">
        <v>32.6</v>
      </c>
      <c r="AU53" s="151">
        <v>31.786000000000001</v>
      </c>
      <c r="AV53" s="151">
        <v>31.085000000000001</v>
      </c>
      <c r="AW53" s="151">
        <v>33.064999999999998</v>
      </c>
      <c r="AX53" s="151">
        <v>35.579000000000001</v>
      </c>
      <c r="AY53" s="151">
        <v>36.408999999999999</v>
      </c>
      <c r="AZ53" s="151">
        <v>43.787784418770599</v>
      </c>
      <c r="BA53" s="151">
        <v>46.978810799391802</v>
      </c>
      <c r="BB53" s="151">
        <v>49.2582456229309</v>
      </c>
      <c r="BC53" s="151">
        <v>47.515392136466197</v>
      </c>
      <c r="BD53" s="151">
        <v>47.355491390345001</v>
      </c>
      <c r="BE53" s="194">
        <v>43.357087119754098</v>
      </c>
      <c r="BF53" s="153">
        <v>-8.6935350819655893E-2</v>
      </c>
      <c r="BG53" s="153">
        <v>3.8042834114749603E-2</v>
      </c>
      <c r="BH53" s="153">
        <v>1.08210452913985E-2</v>
      </c>
    </row>
    <row r="54" spans="1:60">
      <c r="A54" s="148" t="s">
        <v>301</v>
      </c>
      <c r="B54" s="151" t="s">
        <v>273</v>
      </c>
      <c r="C54" s="151" t="s">
        <v>273</v>
      </c>
      <c r="D54" s="151" t="s">
        <v>273</v>
      </c>
      <c r="E54" s="151" t="s">
        <v>273</v>
      </c>
      <c r="F54" s="151" t="s">
        <v>273</v>
      </c>
      <c r="G54" s="151" t="s">
        <v>273</v>
      </c>
      <c r="H54" s="151" t="s">
        <v>273</v>
      </c>
      <c r="I54" s="151" t="s">
        <v>273</v>
      </c>
      <c r="J54" s="151" t="s">
        <v>273</v>
      </c>
      <c r="K54" s="151" t="s">
        <v>273</v>
      </c>
      <c r="L54" s="151" t="s">
        <v>273</v>
      </c>
      <c r="M54" s="151" t="s">
        <v>273</v>
      </c>
      <c r="N54" s="151" t="s">
        <v>273</v>
      </c>
      <c r="O54" s="151" t="s">
        <v>273</v>
      </c>
      <c r="P54" s="151" t="s">
        <v>273</v>
      </c>
      <c r="Q54" s="151" t="s">
        <v>273</v>
      </c>
      <c r="R54" s="151" t="s">
        <v>273</v>
      </c>
      <c r="S54" s="151" t="s">
        <v>273</v>
      </c>
      <c r="T54" s="151" t="s">
        <v>273</v>
      </c>
      <c r="U54" s="151" t="s">
        <v>273</v>
      </c>
      <c r="V54" s="151">
        <v>64.327697460964103</v>
      </c>
      <c r="W54" s="151">
        <v>64.533074454151702</v>
      </c>
      <c r="X54" s="151">
        <v>67.076905313027098</v>
      </c>
      <c r="Y54" s="151">
        <v>61.5792225882238</v>
      </c>
      <c r="Z54" s="151">
        <v>58.836713392804697</v>
      </c>
      <c r="AA54" s="151">
        <v>65.175897174411006</v>
      </c>
      <c r="AB54" s="151">
        <v>62.537041263889002</v>
      </c>
      <c r="AC54" s="151">
        <v>39.978999999999999</v>
      </c>
      <c r="AD54" s="151">
        <v>28.739000000000001</v>
      </c>
      <c r="AE54" s="151">
        <v>24.81</v>
      </c>
      <c r="AF54" s="151">
        <v>25.631</v>
      </c>
      <c r="AG54" s="151">
        <v>15.879</v>
      </c>
      <c r="AH54" s="151">
        <v>18.309999999999999</v>
      </c>
      <c r="AI54" s="151">
        <v>16.756</v>
      </c>
      <c r="AJ54" s="151">
        <v>12.585000000000001</v>
      </c>
      <c r="AK54" s="151">
        <v>11.82</v>
      </c>
      <c r="AL54" s="151">
        <v>13.05</v>
      </c>
      <c r="AM54" s="151">
        <v>13.2</v>
      </c>
      <c r="AN54" s="151">
        <v>13.662000000000001</v>
      </c>
      <c r="AO54" s="151">
        <v>13.696999999999999</v>
      </c>
      <c r="AP54" s="151">
        <v>14.051</v>
      </c>
      <c r="AQ54" s="151">
        <v>14.405609999999999</v>
      </c>
      <c r="AR54" s="151">
        <v>14.85708</v>
      </c>
      <c r="AS54" s="151">
        <v>14.217438</v>
      </c>
      <c r="AT54" s="151">
        <v>13.861181</v>
      </c>
      <c r="AU54" s="151">
        <v>13.009236</v>
      </c>
      <c r="AV54" s="151">
        <v>12.988702</v>
      </c>
      <c r="AW54" s="151">
        <v>13.131028000000001</v>
      </c>
      <c r="AX54" s="151">
        <v>12.158719</v>
      </c>
      <c r="AY54" s="151">
        <v>10.963801999999999</v>
      </c>
      <c r="AZ54" s="151">
        <v>9.7801052953020093</v>
      </c>
      <c r="BA54" s="151">
        <v>10.193427645331999</v>
      </c>
      <c r="BB54" s="151">
        <v>10.459849</v>
      </c>
      <c r="BC54" s="151">
        <v>10.813212999999999</v>
      </c>
      <c r="BD54" s="151">
        <v>10.9085559412646</v>
      </c>
      <c r="BE54" s="194">
        <v>10.374058384980501</v>
      </c>
      <c r="BF54" s="153">
        <v>-5.1596378212805702E-2</v>
      </c>
      <c r="BG54" s="153">
        <v>-2.3669845708063901E-2</v>
      </c>
      <c r="BH54" s="153">
        <v>2.5891535409061001E-3</v>
      </c>
    </row>
    <row r="55" spans="1:60">
      <c r="A55" s="148" t="s">
        <v>302</v>
      </c>
      <c r="B55" s="151">
        <v>74.980999999999995</v>
      </c>
      <c r="C55" s="151">
        <v>80.275999999999996</v>
      </c>
      <c r="D55" s="151">
        <v>86.150999999999996</v>
      </c>
      <c r="E55" s="151">
        <v>91.081999999999994</v>
      </c>
      <c r="F55" s="151">
        <v>97.918000000000006</v>
      </c>
      <c r="G55" s="151">
        <v>103.893</v>
      </c>
      <c r="H55" s="151">
        <v>104.514</v>
      </c>
      <c r="I55" s="151">
        <v>110.79600000000001</v>
      </c>
      <c r="J55" s="151">
        <v>113.617</v>
      </c>
      <c r="K55" s="151">
        <v>105.53</v>
      </c>
      <c r="L55" s="151">
        <v>92.195999999999998</v>
      </c>
      <c r="M55" s="151">
        <v>91.557000000000002</v>
      </c>
      <c r="N55" s="151">
        <v>92.25</v>
      </c>
      <c r="O55" s="151">
        <v>94.302999999999997</v>
      </c>
      <c r="P55" s="151">
        <v>94.716999999999999</v>
      </c>
      <c r="Q55" s="151">
        <v>80.918000000000006</v>
      </c>
      <c r="R55" s="151">
        <v>74.733999999999995</v>
      </c>
      <c r="S55" s="151">
        <v>75.626000000000005</v>
      </c>
      <c r="T55" s="151">
        <v>72.489000000000004</v>
      </c>
      <c r="U55" s="151">
        <v>89.683999999999997</v>
      </c>
      <c r="V55" s="151">
        <v>77.484999999999999</v>
      </c>
      <c r="W55" s="151">
        <v>77.456999999999994</v>
      </c>
      <c r="X55" s="151">
        <v>75.209999999999994</v>
      </c>
      <c r="Y55" s="151">
        <v>80.039000000000001</v>
      </c>
      <c r="Z55" s="151">
        <v>81.822000000000003</v>
      </c>
      <c r="AA55" s="151">
        <v>82.994</v>
      </c>
      <c r="AB55" s="151">
        <v>82.644999999999996</v>
      </c>
      <c r="AC55" s="151">
        <v>83.722999999999999</v>
      </c>
      <c r="AD55" s="151">
        <v>84.156000000000006</v>
      </c>
      <c r="AE55" s="151">
        <v>83.203999999999994</v>
      </c>
      <c r="AF55" s="151">
        <v>82.236000000000004</v>
      </c>
      <c r="AG55" s="151">
        <v>84.247</v>
      </c>
      <c r="AH55" s="151">
        <v>81.691999999999993</v>
      </c>
      <c r="AI55" s="151">
        <v>81.224000000000004</v>
      </c>
      <c r="AJ55" s="151">
        <v>79.86985</v>
      </c>
      <c r="AK55" s="151">
        <v>78.845093794455906</v>
      </c>
      <c r="AL55" s="151">
        <v>78.684251069691697</v>
      </c>
      <c r="AM55" s="151">
        <v>78.201118878712904</v>
      </c>
      <c r="AN55" s="151">
        <v>78.713110474784997</v>
      </c>
      <c r="AO55" s="151">
        <v>80.989294545452907</v>
      </c>
      <c r="AP55" s="151">
        <v>83.808716887809098</v>
      </c>
      <c r="AQ55" s="151">
        <v>83.006053536551406</v>
      </c>
      <c r="AR55" s="151">
        <v>80.273858278642805</v>
      </c>
      <c r="AS55" s="151">
        <v>78.590372924242203</v>
      </c>
      <c r="AT55" s="151">
        <v>74.636970970437503</v>
      </c>
      <c r="AU55" s="151">
        <v>73.4861954935092</v>
      </c>
      <c r="AV55" s="151">
        <v>72.276043393777599</v>
      </c>
      <c r="AW55" s="151">
        <v>70.218899413480699</v>
      </c>
      <c r="AX55" s="151">
        <v>69.021652877668501</v>
      </c>
      <c r="AY55" s="151">
        <v>68.837144015586802</v>
      </c>
      <c r="AZ55" s="151">
        <v>70.689481024830201</v>
      </c>
      <c r="BA55" s="151">
        <v>73.216183654889406</v>
      </c>
      <c r="BB55" s="151">
        <v>73.070225345917606</v>
      </c>
      <c r="BC55" s="151">
        <v>72.093959856863293</v>
      </c>
      <c r="BD55" s="151">
        <v>70.670950628399297</v>
      </c>
      <c r="BE55" s="194">
        <v>54.7261692274217</v>
      </c>
      <c r="BF55" s="153">
        <v>-0.22773581380188701</v>
      </c>
      <c r="BG55" s="153">
        <v>-5.4452573064287498E-3</v>
      </c>
      <c r="BH55" s="153">
        <v>1.3658536474071699E-2</v>
      </c>
    </row>
    <row r="56" spans="1:60">
      <c r="A56" s="148" t="s">
        <v>303</v>
      </c>
      <c r="B56" s="151">
        <v>4.1211945700227304</v>
      </c>
      <c r="C56" s="151">
        <v>4.8470887497246897</v>
      </c>
      <c r="D56" s="151">
        <v>5.9206933354828601</v>
      </c>
      <c r="E56" s="151">
        <v>6.8801246269927603</v>
      </c>
      <c r="F56" s="151">
        <v>7.3865728628291603</v>
      </c>
      <c r="G56" s="151">
        <v>8.7973946972255206</v>
      </c>
      <c r="H56" s="151">
        <v>11.144546399999999</v>
      </c>
      <c r="I56" s="151">
        <v>11.587889799999999</v>
      </c>
      <c r="J56" s="151">
        <v>12.592233200000001</v>
      </c>
      <c r="K56" s="151">
        <v>14.118576600000001</v>
      </c>
      <c r="L56" s="151">
        <v>13.872920000000001</v>
      </c>
      <c r="M56" s="151">
        <v>14.7722634</v>
      </c>
      <c r="N56" s="151">
        <v>16.106699800000001</v>
      </c>
      <c r="O56" s="151">
        <v>17.641761200000001</v>
      </c>
      <c r="P56" s="151">
        <v>18.9328316</v>
      </c>
      <c r="Q56" s="151">
        <v>17.370844999999999</v>
      </c>
      <c r="R56" s="151">
        <v>16.037060499999999</v>
      </c>
      <c r="S56" s="151">
        <v>16.36909</v>
      </c>
      <c r="T56" s="151">
        <v>17.474953500000002</v>
      </c>
      <c r="U56" s="151">
        <v>16.427586000000002</v>
      </c>
      <c r="V56" s="151">
        <v>22.9115015551093</v>
      </c>
      <c r="W56" s="151">
        <v>23.931851072671499</v>
      </c>
      <c r="X56" s="151">
        <v>24.038268815940199</v>
      </c>
      <c r="Y56" s="151">
        <v>25.764712904997101</v>
      </c>
      <c r="Z56" s="151">
        <v>24.722149088177598</v>
      </c>
      <c r="AA56" s="151">
        <v>16.865414118869602</v>
      </c>
      <c r="AB56" s="151">
        <v>13.0591680606121</v>
      </c>
      <c r="AC56" s="151">
        <v>10.0980679701897</v>
      </c>
      <c r="AD56" s="151">
        <v>8.8846465528455294</v>
      </c>
      <c r="AE56" s="151">
        <v>8.2709531463414603</v>
      </c>
      <c r="AF56" s="151">
        <v>7.9873007886178904</v>
      </c>
      <c r="AG56" s="151">
        <v>9.1917342818428196</v>
      </c>
      <c r="AH56" s="151">
        <v>10.0743393414634</v>
      </c>
      <c r="AI56" s="151">
        <v>9.6200898130081303</v>
      </c>
      <c r="AJ56" s="151">
        <v>8.7408596465094792</v>
      </c>
      <c r="AK56" s="151">
        <v>9.5773645977289998</v>
      </c>
      <c r="AL56" s="151">
        <v>11.211540868731699</v>
      </c>
      <c r="AM56" s="151">
        <v>12.0081026546396</v>
      </c>
      <c r="AN56" s="151">
        <v>13.187139404607001</v>
      </c>
      <c r="AO56" s="151">
        <v>14.1179099215168</v>
      </c>
      <c r="AP56" s="151">
        <v>14.6812818945576</v>
      </c>
      <c r="AQ56" s="151">
        <v>15.041162178557601</v>
      </c>
      <c r="AR56" s="151">
        <v>15.820087977668599</v>
      </c>
      <c r="AS56" s="151">
        <v>15.829084915557599</v>
      </c>
      <c r="AT56" s="151">
        <v>15.8363331355576</v>
      </c>
      <c r="AU56" s="151">
        <v>16.0926762300744</v>
      </c>
      <c r="AV56" s="151">
        <v>16.105810966620599</v>
      </c>
      <c r="AW56" s="151">
        <v>15.2020698691252</v>
      </c>
      <c r="AX56" s="151">
        <v>14.8540804248364</v>
      </c>
      <c r="AY56" s="151">
        <v>14.7907515305546</v>
      </c>
      <c r="AZ56" s="151">
        <v>15.288184579169799</v>
      </c>
      <c r="BA56" s="151">
        <v>16.342161681496201</v>
      </c>
      <c r="BB56" s="151">
        <v>17.1760555232817</v>
      </c>
      <c r="BC56" s="151">
        <v>17.021430868218399</v>
      </c>
      <c r="BD56" s="151">
        <v>17.2844334982268</v>
      </c>
      <c r="BE56" s="194">
        <v>15.6652064400669</v>
      </c>
      <c r="BF56" s="153">
        <v>-9.6157514726899901E-2</v>
      </c>
      <c r="BG56" s="153">
        <v>8.7883359532698897E-3</v>
      </c>
      <c r="BH56" s="153">
        <v>3.90971625743368E-3</v>
      </c>
    </row>
    <row r="57" spans="1:60" s="145" customFormat="1">
      <c r="A57" s="154" t="s">
        <v>304</v>
      </c>
      <c r="B57" s="155">
        <v>422.278622973827</v>
      </c>
      <c r="C57" s="155">
        <v>463.29430765150403</v>
      </c>
      <c r="D57" s="155">
        <v>502.41793390276899</v>
      </c>
      <c r="E57" s="155">
        <v>552.51593580748295</v>
      </c>
      <c r="F57" s="155">
        <v>615.30682539615805</v>
      </c>
      <c r="G57" s="155">
        <v>682.07407951168</v>
      </c>
      <c r="H57" s="155">
        <v>715.13196564896202</v>
      </c>
      <c r="I57" s="155">
        <v>765.17212346050906</v>
      </c>
      <c r="J57" s="155">
        <v>819.99198039086605</v>
      </c>
      <c r="K57" s="155">
        <v>771.91404185631995</v>
      </c>
      <c r="L57" s="155">
        <v>744.18571495678395</v>
      </c>
      <c r="M57" s="155">
        <v>794.79371382985096</v>
      </c>
      <c r="N57" s="155">
        <v>787.68921232644402</v>
      </c>
      <c r="O57" s="155">
        <v>824.32716780886005</v>
      </c>
      <c r="P57" s="155">
        <v>843.13847218819797</v>
      </c>
      <c r="Q57" s="155">
        <v>785.90317790513802</v>
      </c>
      <c r="R57" s="155">
        <v>731.41192809322195</v>
      </c>
      <c r="S57" s="155">
        <v>694.97546668849498</v>
      </c>
      <c r="T57" s="155">
        <v>675.76272930974801</v>
      </c>
      <c r="U57" s="155">
        <v>678.79173600012996</v>
      </c>
      <c r="V57" s="155">
        <v>759.61599596985695</v>
      </c>
      <c r="W57" s="155">
        <v>783.203758261811</v>
      </c>
      <c r="X57" s="155">
        <v>786.04953769051997</v>
      </c>
      <c r="Y57" s="155">
        <v>789.37946178271602</v>
      </c>
      <c r="Z57" s="155">
        <v>786.23628217679402</v>
      </c>
      <c r="AA57" s="155">
        <v>802.32161065386595</v>
      </c>
      <c r="AB57" s="155">
        <v>795.06037707770997</v>
      </c>
      <c r="AC57" s="155">
        <v>774.05286796871599</v>
      </c>
      <c r="AD57" s="155">
        <v>755.97742670212301</v>
      </c>
      <c r="AE57" s="155">
        <v>752.18782974824001</v>
      </c>
      <c r="AF57" s="155">
        <v>766.73787223813304</v>
      </c>
      <c r="AG57" s="155">
        <v>774.66875955267096</v>
      </c>
      <c r="AH57" s="155">
        <v>781.09627407967605</v>
      </c>
      <c r="AI57" s="155">
        <v>796.91507639025599</v>
      </c>
      <c r="AJ57" s="155">
        <v>784.75154530503903</v>
      </c>
      <c r="AK57" s="155">
        <v>774.51315156033604</v>
      </c>
      <c r="AL57" s="155">
        <v>785.66913341442205</v>
      </c>
      <c r="AM57" s="155">
        <v>783.07632927902296</v>
      </c>
      <c r="AN57" s="155">
        <v>787.39219169708394</v>
      </c>
      <c r="AO57" s="155">
        <v>795.17025289523997</v>
      </c>
      <c r="AP57" s="155">
        <v>800.84768847292003</v>
      </c>
      <c r="AQ57" s="155">
        <v>803.29990508862204</v>
      </c>
      <c r="AR57" s="155">
        <v>786.82526146089504</v>
      </c>
      <c r="AS57" s="155">
        <v>778.62284973500198</v>
      </c>
      <c r="AT57" s="155">
        <v>739.29342303746103</v>
      </c>
      <c r="AU57" s="155">
        <v>730.15056030406402</v>
      </c>
      <c r="AV57" s="155">
        <v>710.39499123261203</v>
      </c>
      <c r="AW57" s="155">
        <v>686.54252434644297</v>
      </c>
      <c r="AX57" s="155">
        <v>672.93089915996597</v>
      </c>
      <c r="AY57" s="155">
        <v>659.63143333190101</v>
      </c>
      <c r="AZ57" s="155">
        <v>677.08802762889104</v>
      </c>
      <c r="BA57" s="155">
        <v>693.32709626225596</v>
      </c>
      <c r="BB57" s="155">
        <v>705.18863354412997</v>
      </c>
      <c r="BC57" s="155">
        <v>703.73965600427505</v>
      </c>
      <c r="BD57" s="155">
        <v>700.04213962511199</v>
      </c>
      <c r="BE57" s="155">
        <v>603.05718356643797</v>
      </c>
      <c r="BF57" s="156">
        <v>-0.14089530858006999</v>
      </c>
      <c r="BG57" s="156">
        <v>-5.4405824932695097E-3</v>
      </c>
      <c r="BH57" s="156">
        <v>0.15051078220848499</v>
      </c>
    </row>
    <row r="58" spans="1:60" ht="10">
      <c r="A58" s="148"/>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V58" s="151"/>
      <c r="AW58" s="151"/>
      <c r="AX58" s="151"/>
      <c r="AY58" s="151"/>
      <c r="AZ58" s="151"/>
      <c r="BA58" s="151"/>
      <c r="BB58" s="151"/>
      <c r="BC58" s="151"/>
      <c r="BD58" s="151"/>
      <c r="BE58" s="151"/>
      <c r="BF58" s="153"/>
      <c r="BG58" s="153"/>
      <c r="BH58" s="153"/>
    </row>
    <row r="59" spans="1:60">
      <c r="A59" s="148" t="s">
        <v>305</v>
      </c>
      <c r="B59" s="151" t="s">
        <v>273</v>
      </c>
      <c r="C59" s="151" t="s">
        <v>273</v>
      </c>
      <c r="D59" s="151" t="s">
        <v>273</v>
      </c>
      <c r="E59" s="151" t="s">
        <v>273</v>
      </c>
      <c r="F59" s="151" t="s">
        <v>273</v>
      </c>
      <c r="G59" s="151" t="s">
        <v>273</v>
      </c>
      <c r="H59" s="151" t="s">
        <v>273</v>
      </c>
      <c r="I59" s="151" t="s">
        <v>273</v>
      </c>
      <c r="J59" s="151" t="s">
        <v>273</v>
      </c>
      <c r="K59" s="151" t="s">
        <v>273</v>
      </c>
      <c r="L59" s="151" t="s">
        <v>273</v>
      </c>
      <c r="M59" s="151" t="s">
        <v>273</v>
      </c>
      <c r="N59" s="151" t="s">
        <v>273</v>
      </c>
      <c r="O59" s="151" t="s">
        <v>273</v>
      </c>
      <c r="P59" s="151" t="s">
        <v>273</v>
      </c>
      <c r="Q59" s="151" t="s">
        <v>273</v>
      </c>
      <c r="R59" s="151" t="s">
        <v>273</v>
      </c>
      <c r="S59" s="151" t="s">
        <v>273</v>
      </c>
      <c r="T59" s="151" t="s">
        <v>273</v>
      </c>
      <c r="U59" s="151" t="s">
        <v>273</v>
      </c>
      <c r="V59" s="151">
        <v>8.2518650987605593</v>
      </c>
      <c r="W59" s="151">
        <v>8.6493982508036495</v>
      </c>
      <c r="X59" s="151">
        <v>8.1442603044556403</v>
      </c>
      <c r="Y59" s="151">
        <v>8.34473012884051</v>
      </c>
      <c r="Z59" s="151">
        <v>8.1403937324086399</v>
      </c>
      <c r="AA59" s="151">
        <v>8.5428860065256291</v>
      </c>
      <c r="AB59" s="151">
        <v>8.2400326980433807</v>
      </c>
      <c r="AC59" s="151">
        <v>8.0314823848238497</v>
      </c>
      <c r="AD59" s="151">
        <v>8.0007642276422803</v>
      </c>
      <c r="AE59" s="151">
        <v>7.3018157181571803</v>
      </c>
      <c r="AF59" s="151">
        <v>6.5802276422764203</v>
      </c>
      <c r="AG59" s="151">
        <v>5.9367479674796702</v>
      </c>
      <c r="AH59" s="151">
        <v>5.6463008130081302</v>
      </c>
      <c r="AI59" s="151">
        <v>5.9473739837398396</v>
      </c>
      <c r="AJ59" s="151">
        <v>5.7268211382113803</v>
      </c>
      <c r="AK59" s="151">
        <v>6.3306449864498697</v>
      </c>
      <c r="AL59" s="151">
        <v>3.9969268292682898</v>
      </c>
      <c r="AM59" s="151">
        <v>3.665</v>
      </c>
      <c r="AN59" s="151">
        <v>4.2720000000000002</v>
      </c>
      <c r="AO59" s="151">
        <v>4.6029999999999998</v>
      </c>
      <c r="AP59" s="151">
        <v>5.3760000000000003</v>
      </c>
      <c r="AQ59" s="151">
        <v>4.806</v>
      </c>
      <c r="AR59" s="151">
        <v>4.524</v>
      </c>
      <c r="AS59" s="151">
        <v>3.5907</v>
      </c>
      <c r="AT59" s="151">
        <v>3.3121</v>
      </c>
      <c r="AU59" s="151">
        <v>3.2646000000000002</v>
      </c>
      <c r="AV59" s="151">
        <v>3.9868999999999999</v>
      </c>
      <c r="AW59" s="151">
        <v>4.1680000000000001</v>
      </c>
      <c r="AX59" s="151">
        <v>4.5429000000000004</v>
      </c>
      <c r="AY59" s="151">
        <v>4.4461028436019001</v>
      </c>
      <c r="AZ59" s="151">
        <v>4.5368654028436</v>
      </c>
      <c r="BA59" s="151">
        <v>4.5228895734597199</v>
      </c>
      <c r="BB59" s="151">
        <v>4.5575606106365196</v>
      </c>
      <c r="BC59" s="151">
        <v>4.7826227973116699</v>
      </c>
      <c r="BD59" s="151">
        <v>4.7611400816212299</v>
      </c>
      <c r="BE59" s="194">
        <v>4.1730492865644999</v>
      </c>
      <c r="BF59" s="153">
        <v>-0.12591365907881499</v>
      </c>
      <c r="BG59" s="153">
        <v>3.6957010058081198E-2</v>
      </c>
      <c r="BH59" s="153">
        <v>1.04150805169239E-3</v>
      </c>
    </row>
    <row r="60" spans="1:60">
      <c r="A60" s="148" t="s">
        <v>306</v>
      </c>
      <c r="B60" s="151" t="s">
        <v>273</v>
      </c>
      <c r="C60" s="151" t="s">
        <v>273</v>
      </c>
      <c r="D60" s="151" t="s">
        <v>273</v>
      </c>
      <c r="E60" s="151" t="s">
        <v>273</v>
      </c>
      <c r="F60" s="151" t="s">
        <v>273</v>
      </c>
      <c r="G60" s="151" t="s">
        <v>273</v>
      </c>
      <c r="H60" s="151" t="s">
        <v>273</v>
      </c>
      <c r="I60" s="151" t="s">
        <v>273</v>
      </c>
      <c r="J60" s="151" t="s">
        <v>273</v>
      </c>
      <c r="K60" s="151" t="s">
        <v>273</v>
      </c>
      <c r="L60" s="151" t="s">
        <v>273</v>
      </c>
      <c r="M60" s="151" t="s">
        <v>273</v>
      </c>
      <c r="N60" s="151" t="s">
        <v>273</v>
      </c>
      <c r="O60" s="151" t="s">
        <v>273</v>
      </c>
      <c r="P60" s="151" t="s">
        <v>273</v>
      </c>
      <c r="Q60" s="151" t="s">
        <v>273</v>
      </c>
      <c r="R60" s="151" t="s">
        <v>273</v>
      </c>
      <c r="S60" s="151" t="s">
        <v>273</v>
      </c>
      <c r="T60" s="151" t="s">
        <v>273</v>
      </c>
      <c r="U60" s="151" t="s">
        <v>273</v>
      </c>
      <c r="V60" s="151">
        <v>25.3955210301698</v>
      </c>
      <c r="W60" s="151">
        <v>30.0038358989468</v>
      </c>
      <c r="X60" s="151">
        <v>29.676480029727301</v>
      </c>
      <c r="Y60" s="151">
        <v>28.7468618722604</v>
      </c>
      <c r="Z60" s="151">
        <v>26.9168408845049</v>
      </c>
      <c r="AA60" s="151">
        <v>24.889064045265801</v>
      </c>
      <c r="AB60" s="151">
        <v>24.066223808131301</v>
      </c>
      <c r="AC60" s="151">
        <v>20.503</v>
      </c>
      <c r="AD60" s="151">
        <v>14.523</v>
      </c>
      <c r="AE60" s="151">
        <v>11.807</v>
      </c>
      <c r="AF60" s="151">
        <v>10.744999999999999</v>
      </c>
      <c r="AG60" s="151">
        <v>10.555999999999999</v>
      </c>
      <c r="AH60" s="151">
        <v>9.2029999999999994</v>
      </c>
      <c r="AI60" s="151">
        <v>8.6929999999999996</v>
      </c>
      <c r="AJ60" s="151">
        <v>7.976</v>
      </c>
      <c r="AK60" s="151">
        <v>7.8650000000000002</v>
      </c>
      <c r="AL60" s="151">
        <v>7.6849999999999996</v>
      </c>
      <c r="AM60" s="151">
        <v>8.0030000000000001</v>
      </c>
      <c r="AN60" s="151">
        <v>8.1809999999999992</v>
      </c>
      <c r="AO60" s="151">
        <v>8.1639999999999997</v>
      </c>
      <c r="AP60" s="151">
        <v>7.5670000000000002</v>
      </c>
      <c r="AQ60" s="151">
        <v>8.8480000000000008</v>
      </c>
      <c r="AR60" s="151">
        <v>8.0709999999999997</v>
      </c>
      <c r="AS60" s="151">
        <v>7.9550000000000001</v>
      </c>
      <c r="AT60" s="151">
        <v>9.2409999999999997</v>
      </c>
      <c r="AU60" s="151">
        <v>7.4139999999999997</v>
      </c>
      <c r="AV60" s="151">
        <v>8.4640000000000004</v>
      </c>
      <c r="AW60" s="151">
        <v>10.426</v>
      </c>
      <c r="AX60" s="151">
        <v>7.0529999999999999</v>
      </c>
      <c r="AY60" s="151">
        <v>8.0702750677506803</v>
      </c>
      <c r="AZ60" s="151">
        <v>6.8671800467653901</v>
      </c>
      <c r="BA60" s="151">
        <v>6.7331673003802299</v>
      </c>
      <c r="BB60" s="151">
        <v>6.7013845240560803</v>
      </c>
      <c r="BC60" s="151">
        <v>7.4220782380013102</v>
      </c>
      <c r="BD60" s="151">
        <v>7.0581195287572598</v>
      </c>
      <c r="BE60" s="194">
        <v>6.4688155346993899</v>
      </c>
      <c r="BF60" s="153">
        <v>-8.5997176864070601E-2</v>
      </c>
      <c r="BG60" s="153">
        <v>-2.65873095799972E-2</v>
      </c>
      <c r="BH60" s="153">
        <v>1.61448451759093E-3</v>
      </c>
    </row>
    <row r="61" spans="1:60">
      <c r="A61" s="148" t="s">
        <v>307</v>
      </c>
      <c r="B61" s="151" t="s">
        <v>273</v>
      </c>
      <c r="C61" s="151" t="s">
        <v>273</v>
      </c>
      <c r="D61" s="151" t="s">
        <v>273</v>
      </c>
      <c r="E61" s="151" t="s">
        <v>273</v>
      </c>
      <c r="F61" s="151" t="s">
        <v>273</v>
      </c>
      <c r="G61" s="151" t="s">
        <v>273</v>
      </c>
      <c r="H61" s="151" t="s">
        <v>273</v>
      </c>
      <c r="I61" s="151" t="s">
        <v>273</v>
      </c>
      <c r="J61" s="151" t="s">
        <v>273</v>
      </c>
      <c r="K61" s="151" t="s">
        <v>273</v>
      </c>
      <c r="L61" s="151" t="s">
        <v>273</v>
      </c>
      <c r="M61" s="151" t="s">
        <v>273</v>
      </c>
      <c r="N61" s="151" t="s">
        <v>273</v>
      </c>
      <c r="O61" s="151" t="s">
        <v>273</v>
      </c>
      <c r="P61" s="151" t="s">
        <v>273</v>
      </c>
      <c r="Q61" s="151" t="s">
        <v>273</v>
      </c>
      <c r="R61" s="151" t="s">
        <v>273</v>
      </c>
      <c r="S61" s="151" t="s">
        <v>273</v>
      </c>
      <c r="T61" s="151" t="s">
        <v>273</v>
      </c>
      <c r="U61" s="151" t="s">
        <v>273</v>
      </c>
      <c r="V61" s="151">
        <v>20.6995858622413</v>
      </c>
      <c r="W61" s="151">
        <v>18.8693994544996</v>
      </c>
      <c r="X61" s="151">
        <v>18.249554452910601</v>
      </c>
      <c r="Y61" s="151">
        <v>18.335395282615099</v>
      </c>
      <c r="Z61" s="151">
        <v>18.719632360654899</v>
      </c>
      <c r="AA61" s="151">
        <v>21.546951164889801</v>
      </c>
      <c r="AB61" s="151">
        <v>21.7479636633004</v>
      </c>
      <c r="AC61" s="151">
        <v>20.329999999999998</v>
      </c>
      <c r="AD61" s="151">
        <v>15.73</v>
      </c>
      <c r="AE61" s="151">
        <v>12.321398373983699</v>
      </c>
      <c r="AF61" s="151">
        <v>11.9754796747967</v>
      </c>
      <c r="AG61" s="151">
        <v>10.184135501355</v>
      </c>
      <c r="AH61" s="151">
        <v>10.225008130081299</v>
      </c>
      <c r="AI61" s="151">
        <v>8.5053252032520295</v>
      </c>
      <c r="AJ61" s="151">
        <v>7.01343902439024</v>
      </c>
      <c r="AK61" s="151">
        <v>7.6879999999999997</v>
      </c>
      <c r="AL61" s="151">
        <v>7.7119999999999997</v>
      </c>
      <c r="AM61" s="151">
        <v>7.9160000000000004</v>
      </c>
      <c r="AN61" s="151">
        <v>8.641</v>
      </c>
      <c r="AO61" s="151">
        <v>9.1106060024720996</v>
      </c>
      <c r="AP61" s="151">
        <v>9.3308358101062403</v>
      </c>
      <c r="AQ61" s="151">
        <v>10.6791403135392</v>
      </c>
      <c r="AR61" s="151">
        <v>11.5352066049676</v>
      </c>
      <c r="AS61" s="151">
        <v>11.489015451896799</v>
      </c>
      <c r="AT61" s="151">
        <v>9.3044865198236799</v>
      </c>
      <c r="AU61" s="151">
        <v>9.5968635582893498</v>
      </c>
      <c r="AV61" s="151">
        <v>12.7673755298797</v>
      </c>
      <c r="AW61" s="151">
        <v>13.622179668331301</v>
      </c>
      <c r="AX61" s="151">
        <v>13.8441978788991</v>
      </c>
      <c r="AY61" s="151">
        <v>14.1231489135874</v>
      </c>
      <c r="AZ61" s="151">
        <v>16.816039285948101</v>
      </c>
      <c r="BA61" s="151">
        <v>15.802560714530699</v>
      </c>
      <c r="BB61" s="151">
        <v>17.666536843918699</v>
      </c>
      <c r="BC61" s="151">
        <v>18.650842351200001</v>
      </c>
      <c r="BD61" s="151">
        <v>17.486851616256399</v>
      </c>
      <c r="BE61" s="194">
        <v>17.315355025946602</v>
      </c>
      <c r="BF61" s="153">
        <v>-1.2512618526028399E-2</v>
      </c>
      <c r="BG61" s="153">
        <v>6.51282939407338E-2</v>
      </c>
      <c r="BH61" s="153">
        <v>4.3215597130611596E-3</v>
      </c>
    </row>
    <row r="62" spans="1:60">
      <c r="A62" s="148" t="s">
        <v>308</v>
      </c>
      <c r="B62" s="151" t="s">
        <v>273</v>
      </c>
      <c r="C62" s="151" t="s">
        <v>273</v>
      </c>
      <c r="D62" s="151" t="s">
        <v>273</v>
      </c>
      <c r="E62" s="151" t="s">
        <v>273</v>
      </c>
      <c r="F62" s="151" t="s">
        <v>273</v>
      </c>
      <c r="G62" s="151" t="s">
        <v>273</v>
      </c>
      <c r="H62" s="151" t="s">
        <v>273</v>
      </c>
      <c r="I62" s="151" t="s">
        <v>273</v>
      </c>
      <c r="J62" s="151" t="s">
        <v>273</v>
      </c>
      <c r="K62" s="151" t="s">
        <v>273</v>
      </c>
      <c r="L62" s="151" t="s">
        <v>273</v>
      </c>
      <c r="M62" s="151" t="s">
        <v>273</v>
      </c>
      <c r="N62" s="151" t="s">
        <v>273</v>
      </c>
      <c r="O62" s="151" t="s">
        <v>273</v>
      </c>
      <c r="P62" s="151" t="s">
        <v>273</v>
      </c>
      <c r="Q62" s="151" t="s">
        <v>273</v>
      </c>
      <c r="R62" s="151" t="s">
        <v>273</v>
      </c>
      <c r="S62" s="151" t="s">
        <v>273</v>
      </c>
      <c r="T62" s="151" t="s">
        <v>273</v>
      </c>
      <c r="U62" s="151" t="s">
        <v>273</v>
      </c>
      <c r="V62" s="151">
        <v>247.358100115582</v>
      </c>
      <c r="W62" s="151">
        <v>250.38409128151699</v>
      </c>
      <c r="X62" s="151">
        <v>252.496771467348</v>
      </c>
      <c r="Y62" s="151">
        <v>250.56229654277101</v>
      </c>
      <c r="Z62" s="151">
        <v>255.28983998962599</v>
      </c>
      <c r="AA62" s="151">
        <v>251.73382362381301</v>
      </c>
      <c r="AB62" s="151">
        <v>245.34743336591299</v>
      </c>
      <c r="AC62" s="151">
        <v>234.99700000000001</v>
      </c>
      <c r="AD62" s="151">
        <v>196.22800000000001</v>
      </c>
      <c r="AE62" s="151">
        <v>172.89033333</v>
      </c>
      <c r="AF62" s="151">
        <v>150.59839757</v>
      </c>
      <c r="AG62" s="151">
        <v>129.55939708</v>
      </c>
      <c r="AH62" s="151">
        <v>128.35526517</v>
      </c>
      <c r="AI62" s="151">
        <v>123.10643820200001</v>
      </c>
      <c r="AJ62" s="151">
        <v>125.684019101</v>
      </c>
      <c r="AK62" s="151">
        <v>123.244421471442</v>
      </c>
      <c r="AL62" s="151">
        <v>127.085607112915</v>
      </c>
      <c r="AM62" s="151">
        <v>122.05934999999999</v>
      </c>
      <c r="AN62" s="151">
        <v>126.467072105</v>
      </c>
      <c r="AO62" s="151">
        <v>124.68600000000001</v>
      </c>
      <c r="AP62" s="151">
        <v>125.021</v>
      </c>
      <c r="AQ62" s="151">
        <v>130.39500000000001</v>
      </c>
      <c r="AR62" s="151">
        <v>129.97200000000001</v>
      </c>
      <c r="AS62" s="151">
        <v>133.63200000000001</v>
      </c>
      <c r="AT62" s="151">
        <v>128.18348</v>
      </c>
      <c r="AU62" s="151">
        <v>133.28512799999999</v>
      </c>
      <c r="AV62" s="151">
        <v>142.22422616599999</v>
      </c>
      <c r="AW62" s="151">
        <v>144.64379705437301</v>
      </c>
      <c r="AX62" s="151">
        <v>144.35101504169401</v>
      </c>
      <c r="AY62" s="151">
        <v>151.68539837287</v>
      </c>
      <c r="AZ62" s="151">
        <v>145.40340099374501</v>
      </c>
      <c r="BA62" s="151">
        <v>148.47459942254599</v>
      </c>
      <c r="BB62" s="151">
        <v>147.82233302079399</v>
      </c>
      <c r="BC62" s="151">
        <v>150.23765414771</v>
      </c>
      <c r="BD62" s="151">
        <v>153.86921777609999</v>
      </c>
      <c r="BE62" s="194">
        <v>146.28518593381099</v>
      </c>
      <c r="BF62" s="153">
        <v>-5.1886389350937499E-2</v>
      </c>
      <c r="BG62" s="153">
        <v>1.8431840646401E-2</v>
      </c>
      <c r="BH62" s="153">
        <v>3.6509800994661203E-2</v>
      </c>
    </row>
    <row r="63" spans="1:60">
      <c r="A63" s="148" t="s">
        <v>309</v>
      </c>
      <c r="B63" s="151" t="s">
        <v>273</v>
      </c>
      <c r="C63" s="151" t="s">
        <v>273</v>
      </c>
      <c r="D63" s="151" t="s">
        <v>273</v>
      </c>
      <c r="E63" s="151" t="s">
        <v>273</v>
      </c>
      <c r="F63" s="151" t="s">
        <v>273</v>
      </c>
      <c r="G63" s="151" t="s">
        <v>273</v>
      </c>
      <c r="H63" s="151" t="s">
        <v>273</v>
      </c>
      <c r="I63" s="151" t="s">
        <v>273</v>
      </c>
      <c r="J63" s="151" t="s">
        <v>273</v>
      </c>
      <c r="K63" s="151" t="s">
        <v>273</v>
      </c>
      <c r="L63" s="151" t="s">
        <v>273</v>
      </c>
      <c r="M63" s="151" t="s">
        <v>273</v>
      </c>
      <c r="N63" s="151" t="s">
        <v>273</v>
      </c>
      <c r="O63" s="151" t="s">
        <v>273</v>
      </c>
      <c r="P63" s="151" t="s">
        <v>273</v>
      </c>
      <c r="Q63" s="151" t="s">
        <v>273</v>
      </c>
      <c r="R63" s="151" t="s">
        <v>273</v>
      </c>
      <c r="S63" s="151" t="s">
        <v>273</v>
      </c>
      <c r="T63" s="151" t="s">
        <v>273</v>
      </c>
      <c r="U63" s="151" t="s">
        <v>273</v>
      </c>
      <c r="V63" s="151">
        <v>4.8612049297825202</v>
      </c>
      <c r="W63" s="151">
        <v>3.5381644196347901</v>
      </c>
      <c r="X63" s="151">
        <v>3.5336854178986101</v>
      </c>
      <c r="Y63" s="151">
        <v>3.5303648871516802</v>
      </c>
      <c r="Z63" s="151">
        <v>3.5258716519465998</v>
      </c>
      <c r="AA63" s="151">
        <v>4.6063475001887904</v>
      </c>
      <c r="AB63" s="151">
        <v>5.1555974866764798</v>
      </c>
      <c r="AC63" s="151">
        <v>5.008</v>
      </c>
      <c r="AD63" s="151">
        <v>2.8519999999999999</v>
      </c>
      <c r="AE63" s="151">
        <v>2.86</v>
      </c>
      <c r="AF63" s="151">
        <v>2.6320000000000001</v>
      </c>
      <c r="AG63" s="151">
        <v>3.0569999999999999</v>
      </c>
      <c r="AH63" s="151">
        <v>2.9870000000000001</v>
      </c>
      <c r="AI63" s="151">
        <v>3.831</v>
      </c>
      <c r="AJ63" s="151">
        <v>4.1870000000000003</v>
      </c>
      <c r="AK63" s="151">
        <v>4.0010000000000003</v>
      </c>
      <c r="AL63" s="151">
        <v>3.8039999999999998</v>
      </c>
      <c r="AM63" s="151">
        <v>4.3460000000000001</v>
      </c>
      <c r="AN63" s="151">
        <v>4.9580000000000002</v>
      </c>
      <c r="AO63" s="151">
        <v>4.9420000000000002</v>
      </c>
      <c r="AP63" s="151">
        <v>4.9770000000000003</v>
      </c>
      <c r="AQ63" s="151">
        <v>4.8490000000000002</v>
      </c>
      <c r="AR63" s="151">
        <v>5.0910000000000002</v>
      </c>
      <c r="AS63" s="151">
        <v>5.2240000000000002</v>
      </c>
      <c r="AT63" s="151">
        <v>5.0220000000000002</v>
      </c>
      <c r="AU63" s="151">
        <v>5.5469999999999997</v>
      </c>
      <c r="AV63" s="151">
        <v>5.7670000000000003</v>
      </c>
      <c r="AW63" s="151">
        <v>6.01</v>
      </c>
      <c r="AX63" s="151">
        <v>6.1790000000000003</v>
      </c>
      <c r="AY63" s="151">
        <v>6.4630000000000001</v>
      </c>
      <c r="AZ63" s="151">
        <v>6.5060000000000002</v>
      </c>
      <c r="BA63" s="151">
        <v>6.46</v>
      </c>
      <c r="BB63" s="151">
        <v>6.468547</v>
      </c>
      <c r="BC63" s="151">
        <v>6.5146790000000001</v>
      </c>
      <c r="BD63" s="151">
        <v>6.6601278534668298</v>
      </c>
      <c r="BE63" s="194">
        <v>6.3209776406356299</v>
      </c>
      <c r="BF63" s="153">
        <v>-5.3515585794315999E-2</v>
      </c>
      <c r="BG63" s="153">
        <v>2.86333145547704E-2</v>
      </c>
      <c r="BH63" s="153">
        <v>1.5775871922925201E-3</v>
      </c>
    </row>
    <row r="64" spans="1:60">
      <c r="A64" s="148" t="s">
        <v>310</v>
      </c>
      <c r="B64" s="151">
        <v>168.324618026986</v>
      </c>
      <c r="C64" s="151">
        <v>180.25550808327799</v>
      </c>
      <c r="D64" s="151">
        <v>196.39385486128199</v>
      </c>
      <c r="E64" s="151">
        <v>209.33477069934801</v>
      </c>
      <c r="F64" s="151">
        <v>222.58128881083101</v>
      </c>
      <c r="G64" s="151">
        <v>245.08434823467601</v>
      </c>
      <c r="H64" s="151">
        <v>259.89223482448301</v>
      </c>
      <c r="I64" s="151">
        <v>281.89215103560502</v>
      </c>
      <c r="J64" s="151">
        <v>303.06616171640798</v>
      </c>
      <c r="K64" s="151">
        <v>333.06139387258702</v>
      </c>
      <c r="L64" s="151">
        <v>348.78324211299503</v>
      </c>
      <c r="M64" s="151">
        <v>358.44981207619202</v>
      </c>
      <c r="N64" s="151">
        <v>372.13202841178298</v>
      </c>
      <c r="O64" s="151">
        <v>394.78962774610801</v>
      </c>
      <c r="P64" s="151">
        <v>401.89260426253401</v>
      </c>
      <c r="Q64" s="151">
        <v>421.46743910020001</v>
      </c>
      <c r="R64" s="151">
        <v>425.299893721209</v>
      </c>
      <c r="S64" s="151">
        <v>422.33708527378599</v>
      </c>
      <c r="T64" s="151">
        <v>416.29411985093299</v>
      </c>
      <c r="U64" s="151">
        <v>416.46720604601597</v>
      </c>
      <c r="V64" s="151" t="s">
        <v>273</v>
      </c>
      <c r="W64" s="151" t="s">
        <v>273</v>
      </c>
      <c r="X64" s="151" t="s">
        <v>273</v>
      </c>
      <c r="Y64" s="151" t="s">
        <v>273</v>
      </c>
      <c r="Z64" s="151" t="s">
        <v>273</v>
      </c>
      <c r="AA64" s="151" t="s">
        <v>273</v>
      </c>
      <c r="AB64" s="151" t="s">
        <v>273</v>
      </c>
      <c r="AC64" s="151" t="s">
        <v>273</v>
      </c>
      <c r="AD64" s="151" t="s">
        <v>273</v>
      </c>
      <c r="AE64" s="151" t="s">
        <v>273</v>
      </c>
      <c r="AF64" s="151" t="s">
        <v>273</v>
      </c>
      <c r="AG64" s="151" t="s">
        <v>273</v>
      </c>
      <c r="AH64" s="151" t="s">
        <v>273</v>
      </c>
      <c r="AI64" s="151" t="s">
        <v>273</v>
      </c>
      <c r="AJ64" s="151" t="s">
        <v>273</v>
      </c>
      <c r="AK64" s="151" t="s">
        <v>273</v>
      </c>
      <c r="AL64" s="151" t="s">
        <v>273</v>
      </c>
      <c r="AM64" s="151" t="s">
        <v>273</v>
      </c>
      <c r="AN64" s="151" t="s">
        <v>273</v>
      </c>
      <c r="AO64" s="151" t="s">
        <v>273</v>
      </c>
      <c r="AP64" s="151" t="s">
        <v>273</v>
      </c>
      <c r="AQ64" s="151" t="s">
        <v>273</v>
      </c>
      <c r="AR64" s="151" t="s">
        <v>273</v>
      </c>
      <c r="AS64" s="151" t="s">
        <v>273</v>
      </c>
      <c r="AT64" s="151" t="s">
        <v>273</v>
      </c>
      <c r="AU64" s="151" t="s">
        <v>273</v>
      </c>
      <c r="AV64" s="151" t="s">
        <v>273</v>
      </c>
      <c r="AW64" s="151" t="s">
        <v>273</v>
      </c>
      <c r="AX64" s="151" t="s">
        <v>273</v>
      </c>
      <c r="AY64" s="151" t="s">
        <v>273</v>
      </c>
      <c r="AZ64" s="151" t="s">
        <v>273</v>
      </c>
      <c r="BA64" s="151" t="s">
        <v>273</v>
      </c>
      <c r="BB64" s="151" t="s">
        <v>273</v>
      </c>
      <c r="BC64" s="151" t="s">
        <v>273</v>
      </c>
      <c r="BD64" s="151" t="s">
        <v>273</v>
      </c>
      <c r="BE64" s="194" t="s">
        <v>273</v>
      </c>
      <c r="BF64" s="153" t="s">
        <v>273</v>
      </c>
      <c r="BG64" s="153" t="s">
        <v>273</v>
      </c>
      <c r="BH64" s="153" t="s">
        <v>273</v>
      </c>
    </row>
    <row r="65" spans="1:60">
      <c r="A65" s="148" t="s">
        <v>311</v>
      </c>
      <c r="B65" s="151" t="s">
        <v>273</v>
      </c>
      <c r="C65" s="151" t="s">
        <v>273</v>
      </c>
      <c r="D65" s="151" t="s">
        <v>273</v>
      </c>
      <c r="E65" s="151" t="s">
        <v>273</v>
      </c>
      <c r="F65" s="151" t="s">
        <v>273</v>
      </c>
      <c r="G65" s="151" t="s">
        <v>273</v>
      </c>
      <c r="H65" s="151" t="s">
        <v>273</v>
      </c>
      <c r="I65" s="151" t="s">
        <v>273</v>
      </c>
      <c r="J65" s="151" t="s">
        <v>273</v>
      </c>
      <c r="K65" s="151" t="s">
        <v>273</v>
      </c>
      <c r="L65" s="151" t="s">
        <v>273</v>
      </c>
      <c r="M65" s="151" t="s">
        <v>273</v>
      </c>
      <c r="N65" s="151" t="s">
        <v>273</v>
      </c>
      <c r="O65" s="151" t="s">
        <v>273</v>
      </c>
      <c r="P65" s="151" t="s">
        <v>273</v>
      </c>
      <c r="Q65" s="151" t="s">
        <v>273</v>
      </c>
      <c r="R65" s="151" t="s">
        <v>273</v>
      </c>
      <c r="S65" s="151" t="s">
        <v>273</v>
      </c>
      <c r="T65" s="151" t="s">
        <v>273</v>
      </c>
      <c r="U65" s="151" t="s">
        <v>273</v>
      </c>
      <c r="V65" s="151">
        <v>11.6085129285253</v>
      </c>
      <c r="W65" s="151">
        <v>11.9034256825111</v>
      </c>
      <c r="X65" s="151">
        <v>11.2889943872236</v>
      </c>
      <c r="Y65" s="151">
        <v>13.923177007836699</v>
      </c>
      <c r="Z65" s="151">
        <v>13.3062844285077</v>
      </c>
      <c r="AA65" s="151">
        <v>11.066000000000001</v>
      </c>
      <c r="AB65" s="151">
        <v>10.628</v>
      </c>
      <c r="AC65" s="151">
        <v>8.4979999999999993</v>
      </c>
      <c r="AD65" s="151">
        <v>8.9860000000000007</v>
      </c>
      <c r="AE65" s="151">
        <v>7.6509999999999998</v>
      </c>
      <c r="AF65" s="151">
        <v>6.6689999999999996</v>
      </c>
      <c r="AG65" s="151">
        <v>6.6040000000000001</v>
      </c>
      <c r="AH65" s="151">
        <v>7.0060000000000002</v>
      </c>
      <c r="AI65" s="151">
        <v>6.7469999999999999</v>
      </c>
      <c r="AJ65" s="151">
        <v>7.0179999999999998</v>
      </c>
      <c r="AK65" s="151">
        <v>6.992</v>
      </c>
      <c r="AL65" s="151">
        <v>6.9690000000000003</v>
      </c>
      <c r="AM65" s="151">
        <v>6.9470000000000001</v>
      </c>
      <c r="AN65" s="151">
        <v>6.82</v>
      </c>
      <c r="AO65" s="151">
        <v>6.194</v>
      </c>
      <c r="AP65" s="151">
        <v>5.2460000000000004</v>
      </c>
      <c r="AQ65" s="151">
        <v>5.2350000000000003</v>
      </c>
      <c r="AR65" s="151">
        <v>5.0170000000000003</v>
      </c>
      <c r="AS65" s="151">
        <v>5.0430000000000001</v>
      </c>
      <c r="AT65" s="151">
        <v>4.5990000000000002</v>
      </c>
      <c r="AU65" s="151">
        <v>4.2930000000000001</v>
      </c>
      <c r="AV65" s="151">
        <v>3.657</v>
      </c>
      <c r="AW65" s="151">
        <v>3.5369999999999999</v>
      </c>
      <c r="AX65" s="151">
        <v>3.8180000000000001</v>
      </c>
      <c r="AY65" s="151">
        <v>3.4329999999999998</v>
      </c>
      <c r="AZ65" s="151">
        <v>3.4620000000000002</v>
      </c>
      <c r="BA65" s="151">
        <v>3.59</v>
      </c>
      <c r="BB65" s="151">
        <v>3.7574130000000001</v>
      </c>
      <c r="BC65" s="151">
        <v>4.1513299999999997</v>
      </c>
      <c r="BD65" s="151">
        <v>4.3244443726869202</v>
      </c>
      <c r="BE65" s="194">
        <v>3.7494518599022899</v>
      </c>
      <c r="BF65" s="153">
        <v>-0.135332280019549</v>
      </c>
      <c r="BG65" s="153">
        <v>-6.1366161010857302E-3</v>
      </c>
      <c r="BH65" s="153">
        <v>9.3578676726728896E-4</v>
      </c>
    </row>
    <row r="66" spans="1:60">
      <c r="A66" s="148" t="s">
        <v>312</v>
      </c>
      <c r="B66" s="151" t="s">
        <v>273</v>
      </c>
      <c r="C66" s="151" t="s">
        <v>273</v>
      </c>
      <c r="D66" s="151" t="s">
        <v>273</v>
      </c>
      <c r="E66" s="151" t="s">
        <v>273</v>
      </c>
      <c r="F66" s="151" t="s">
        <v>273</v>
      </c>
      <c r="G66" s="151" t="s">
        <v>273</v>
      </c>
      <c r="H66" s="151" t="s">
        <v>273</v>
      </c>
      <c r="I66" s="151" t="s">
        <v>273</v>
      </c>
      <c r="J66" s="151" t="s">
        <v>273</v>
      </c>
      <c r="K66" s="151" t="s">
        <v>273</v>
      </c>
      <c r="L66" s="151" t="s">
        <v>273</v>
      </c>
      <c r="M66" s="151" t="s">
        <v>273</v>
      </c>
      <c r="N66" s="151" t="s">
        <v>273</v>
      </c>
      <c r="O66" s="151" t="s">
        <v>273</v>
      </c>
      <c r="P66" s="151" t="s">
        <v>273</v>
      </c>
      <c r="Q66" s="151" t="s">
        <v>273</v>
      </c>
      <c r="R66" s="151" t="s">
        <v>273</v>
      </c>
      <c r="S66" s="151" t="s">
        <v>273</v>
      </c>
      <c r="T66" s="151" t="s">
        <v>273</v>
      </c>
      <c r="U66" s="151" t="s">
        <v>273</v>
      </c>
      <c r="V66" s="151">
        <v>14.770948113607</v>
      </c>
      <c r="W66" s="151">
        <v>14.032111728346401</v>
      </c>
      <c r="X66" s="151">
        <v>13.8655629992251</v>
      </c>
      <c r="Y66" s="151">
        <v>13.882429072517899</v>
      </c>
      <c r="Z66" s="151">
        <v>13.1861089165892</v>
      </c>
      <c r="AA66" s="151">
        <v>13.8446248257649</v>
      </c>
      <c r="AB66" s="151">
        <v>10.298657344491099</v>
      </c>
      <c r="AC66" s="151">
        <v>8.2215149051490499</v>
      </c>
      <c r="AD66" s="151">
        <v>5.0572357723577204</v>
      </c>
      <c r="AE66" s="151">
        <v>2.3580813008130099</v>
      </c>
      <c r="AF66" s="151">
        <v>2.23208130081301</v>
      </c>
      <c r="AG66" s="151">
        <v>1.9949783197832001</v>
      </c>
      <c r="AH66" s="151">
        <v>1.9579268292682901</v>
      </c>
      <c r="AI66" s="151">
        <v>1.92766937669377</v>
      </c>
      <c r="AJ66" s="151">
        <v>1.55236043360434</v>
      </c>
      <c r="AK66" s="151">
        <v>1.4494634146341501</v>
      </c>
      <c r="AL66" s="151">
        <v>1.52046341463415</v>
      </c>
      <c r="AM66" s="151">
        <v>1.5493604336043401</v>
      </c>
      <c r="AN66" s="151">
        <v>1.7130000000000001</v>
      </c>
      <c r="AO66" s="151">
        <v>1.879</v>
      </c>
      <c r="AP66" s="151">
        <v>2.0232671690024899</v>
      </c>
      <c r="AQ66" s="151">
        <v>2.2192953790080798</v>
      </c>
      <c r="AR66" s="151">
        <v>2.6689187249973401</v>
      </c>
      <c r="AS66" s="151">
        <v>2.8507677182467202</v>
      </c>
      <c r="AT66" s="151">
        <v>3.00719804953994</v>
      </c>
      <c r="AU66" s="151">
        <v>2.9577217823796</v>
      </c>
      <c r="AV66" s="151">
        <v>3.0657997587914498</v>
      </c>
      <c r="AW66" s="151">
        <v>3.39867037977971</v>
      </c>
      <c r="AX66" s="151">
        <v>3.5174857704454201</v>
      </c>
      <c r="AY66" s="151">
        <v>3.4043102473972802</v>
      </c>
      <c r="AZ66" s="151">
        <v>3.5055089189195301</v>
      </c>
      <c r="BA66" s="151">
        <v>3.8234412448108301</v>
      </c>
      <c r="BB66" s="151">
        <v>3.6390217367322499</v>
      </c>
      <c r="BC66" s="151">
        <v>4.3585436178773502</v>
      </c>
      <c r="BD66" s="151">
        <v>4.1174963573435699</v>
      </c>
      <c r="BE66" s="194">
        <v>3.5952095676611799</v>
      </c>
      <c r="BF66" s="153">
        <v>-0.12923138734396</v>
      </c>
      <c r="BG66" s="153">
        <v>3.1922588778288997E-2</v>
      </c>
      <c r="BH66" s="153">
        <v>8.9729103471080599E-4</v>
      </c>
    </row>
    <row r="67" spans="1:60" s="145" customFormat="1">
      <c r="A67" s="154" t="s">
        <v>313</v>
      </c>
      <c r="B67" s="155">
        <v>168.324618026986</v>
      </c>
      <c r="C67" s="155">
        <v>180.25550808327799</v>
      </c>
      <c r="D67" s="155">
        <v>196.39385486128199</v>
      </c>
      <c r="E67" s="155">
        <v>209.33477069934801</v>
      </c>
      <c r="F67" s="155">
        <v>222.58128881083101</v>
      </c>
      <c r="G67" s="155">
        <v>245.08434823467601</v>
      </c>
      <c r="H67" s="155">
        <v>259.89223482448301</v>
      </c>
      <c r="I67" s="155">
        <v>281.89215103560502</v>
      </c>
      <c r="J67" s="155">
        <v>303.06616171640798</v>
      </c>
      <c r="K67" s="155">
        <v>333.06139387258702</v>
      </c>
      <c r="L67" s="155">
        <v>348.78324211299503</v>
      </c>
      <c r="M67" s="155">
        <v>358.44981207619202</v>
      </c>
      <c r="N67" s="155">
        <v>372.13202841178298</v>
      </c>
      <c r="O67" s="155">
        <v>394.78962774610801</v>
      </c>
      <c r="P67" s="155">
        <v>401.89260426253401</v>
      </c>
      <c r="Q67" s="155">
        <v>421.46743910020001</v>
      </c>
      <c r="R67" s="155">
        <v>425.299893721209</v>
      </c>
      <c r="S67" s="155">
        <v>422.33708527378599</v>
      </c>
      <c r="T67" s="155">
        <v>416.29411985093299</v>
      </c>
      <c r="U67" s="155">
        <v>416.46720604601597</v>
      </c>
      <c r="V67" s="155">
        <v>332.94573807866902</v>
      </c>
      <c r="W67" s="155">
        <v>337.38042671625902</v>
      </c>
      <c r="X67" s="155">
        <v>337.25530905878799</v>
      </c>
      <c r="Y67" s="155">
        <v>337.32525479399402</v>
      </c>
      <c r="Z67" s="155">
        <v>339.08497196423798</v>
      </c>
      <c r="AA67" s="155">
        <v>336.22969716644798</v>
      </c>
      <c r="AB67" s="155">
        <v>325.48390836655602</v>
      </c>
      <c r="AC67" s="155">
        <v>305.58899728997301</v>
      </c>
      <c r="AD67" s="155">
        <v>251.37700000000001</v>
      </c>
      <c r="AE67" s="155">
        <v>217.18962872295401</v>
      </c>
      <c r="AF67" s="155">
        <v>191.432186187886</v>
      </c>
      <c r="AG67" s="155">
        <v>167.892258868618</v>
      </c>
      <c r="AH67" s="155">
        <v>165.380500942358</v>
      </c>
      <c r="AI67" s="155">
        <v>158.75780676568601</v>
      </c>
      <c r="AJ67" s="155">
        <v>159.15763969720601</v>
      </c>
      <c r="AK67" s="155">
        <v>157.57052987252601</v>
      </c>
      <c r="AL67" s="155">
        <v>158.772997356817</v>
      </c>
      <c r="AM67" s="155">
        <v>154.485710433604</v>
      </c>
      <c r="AN67" s="155">
        <v>161.05207210500001</v>
      </c>
      <c r="AO67" s="155">
        <v>159.57860600247199</v>
      </c>
      <c r="AP67" s="155">
        <v>159.54110297910901</v>
      </c>
      <c r="AQ67" s="155">
        <v>167.03143569254701</v>
      </c>
      <c r="AR67" s="155">
        <v>166.87912532996501</v>
      </c>
      <c r="AS67" s="155">
        <v>169.784483170144</v>
      </c>
      <c r="AT67" s="155">
        <v>162.669264569364</v>
      </c>
      <c r="AU67" s="155">
        <v>166.35831334066901</v>
      </c>
      <c r="AV67" s="155">
        <v>179.93230145467101</v>
      </c>
      <c r="AW67" s="155">
        <v>185.80564710248299</v>
      </c>
      <c r="AX67" s="155">
        <v>183.305598691038</v>
      </c>
      <c r="AY67" s="155">
        <v>191.62523544520701</v>
      </c>
      <c r="AZ67" s="155">
        <v>187.09699464822199</v>
      </c>
      <c r="BA67" s="155">
        <v>189.40665825572799</v>
      </c>
      <c r="BB67" s="155">
        <v>190.612796736137</v>
      </c>
      <c r="BC67" s="155">
        <v>196.1177501521</v>
      </c>
      <c r="BD67" s="155">
        <v>198.27739758623201</v>
      </c>
      <c r="BE67" s="155">
        <v>187.90804484922</v>
      </c>
      <c r="BF67" s="156">
        <v>-5.4886552012986499E-2</v>
      </c>
      <c r="BG67" s="156">
        <v>1.9992012145086498E-2</v>
      </c>
      <c r="BH67" s="156">
        <v>4.68980182712763E-2</v>
      </c>
    </row>
    <row r="68" spans="1:60">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c r="AC68" s="151"/>
      <c r="AD68" s="151"/>
      <c r="AE68" s="151"/>
      <c r="AF68" s="151"/>
      <c r="AG68" s="151"/>
      <c r="AH68" s="151"/>
      <c r="AI68" s="151"/>
      <c r="AJ68" s="151"/>
      <c r="AK68" s="151"/>
      <c r="AL68" s="151"/>
      <c r="AM68" s="151"/>
      <c r="AN68" s="151"/>
      <c r="AO68" s="151"/>
      <c r="AP68" s="151"/>
      <c r="AQ68" s="151"/>
      <c r="AR68" s="151"/>
      <c r="AS68" s="151"/>
      <c r="AT68" s="151"/>
      <c r="AU68" s="151"/>
      <c r="AV68" s="151"/>
      <c r="AW68" s="151"/>
      <c r="AX68" s="151"/>
      <c r="AY68" s="151"/>
      <c r="AZ68" s="151"/>
      <c r="BA68" s="151"/>
      <c r="BB68" s="151"/>
      <c r="BC68" s="151"/>
      <c r="BD68" s="151"/>
      <c r="BE68" s="194"/>
      <c r="BF68" s="153"/>
      <c r="BG68" s="153"/>
      <c r="BH68" s="153"/>
    </row>
    <row r="69" spans="1:60">
      <c r="A69" s="144" t="s">
        <v>314</v>
      </c>
      <c r="B69" s="151">
        <v>6.9113941399097101</v>
      </c>
      <c r="C69" s="151">
        <v>7.56412432452505</v>
      </c>
      <c r="D69" s="151">
        <v>8.3621682240087907</v>
      </c>
      <c r="E69" s="151">
        <v>9.2254700734503192</v>
      </c>
      <c r="F69" s="151">
        <v>10.0670221669683</v>
      </c>
      <c r="G69" s="151">
        <v>10.874706880937699</v>
      </c>
      <c r="H69" s="151">
        <v>11.9005791749151</v>
      </c>
      <c r="I69" s="151">
        <v>13.2221473781402</v>
      </c>
      <c r="J69" s="151">
        <v>15.8708558357736</v>
      </c>
      <c r="K69" s="151">
        <v>18.430288029184901</v>
      </c>
      <c r="L69" s="151">
        <v>21.562830776751898</v>
      </c>
      <c r="M69" s="151">
        <v>24.461881657538001</v>
      </c>
      <c r="N69" s="151">
        <v>28.334021557765801</v>
      </c>
      <c r="O69" s="151">
        <v>28.4255321048986</v>
      </c>
      <c r="P69" s="151">
        <v>29.874739136999001</v>
      </c>
      <c r="Q69" s="151">
        <v>27.635492300662399</v>
      </c>
      <c r="R69" s="151">
        <v>27.556800150540301</v>
      </c>
      <c r="S69" s="151">
        <v>29.978883385128199</v>
      </c>
      <c r="T69" s="151">
        <v>36.461440492427798</v>
      </c>
      <c r="U69" s="151">
        <v>39.490662571526101</v>
      </c>
      <c r="V69" s="151">
        <v>43.378361866572298</v>
      </c>
      <c r="W69" s="151">
        <v>40.069108739414602</v>
      </c>
      <c r="X69" s="151">
        <v>41.751403090199403</v>
      </c>
      <c r="Y69" s="151">
        <v>41.897998654580803</v>
      </c>
      <c r="Z69" s="151">
        <v>44.906347553226098</v>
      </c>
      <c r="AA69" s="151">
        <v>46.303663225731498</v>
      </c>
      <c r="AB69" s="151">
        <v>49.056885865924599</v>
      </c>
      <c r="AC69" s="151">
        <v>52.700197527769497</v>
      </c>
      <c r="AD69" s="151">
        <v>57.856613621026902</v>
      </c>
      <c r="AE69" s="151">
        <v>59.715383757148103</v>
      </c>
      <c r="AF69" s="151">
        <v>58.732963262375897</v>
      </c>
      <c r="AG69" s="151">
        <v>61.629821435513797</v>
      </c>
      <c r="AH69" s="151">
        <v>63.298317838146197</v>
      </c>
      <c r="AI69" s="151">
        <v>61.343430260278303</v>
      </c>
      <c r="AJ69" s="151">
        <v>62.754224809174303</v>
      </c>
      <c r="AK69" s="151">
        <v>64.624441870317398</v>
      </c>
      <c r="AL69" s="151">
        <v>66.603122393447705</v>
      </c>
      <c r="AM69" s="151">
        <v>67.060667037635795</v>
      </c>
      <c r="AN69" s="151">
        <v>67.262094256582898</v>
      </c>
      <c r="AO69" s="151">
        <v>70.523108282664793</v>
      </c>
      <c r="AP69" s="151">
        <v>75.638465837751298</v>
      </c>
      <c r="AQ69" s="151">
        <v>82.482004339065895</v>
      </c>
      <c r="AR69" s="151">
        <v>83.238868879352594</v>
      </c>
      <c r="AS69" s="151">
        <v>85.658053358174797</v>
      </c>
      <c r="AT69" s="151">
        <v>83.124278663974493</v>
      </c>
      <c r="AU69" s="151">
        <v>77.366125611331299</v>
      </c>
      <c r="AV69" s="151">
        <v>78.888870146296597</v>
      </c>
      <c r="AW69" s="151">
        <v>81.3593672467658</v>
      </c>
      <c r="AX69" s="151">
        <v>86.738466517305</v>
      </c>
      <c r="AY69" s="151">
        <v>80.166095533931994</v>
      </c>
      <c r="AZ69" s="151">
        <v>70.445603713663104</v>
      </c>
      <c r="BA69" s="151">
        <v>69.967349905770604</v>
      </c>
      <c r="BB69" s="151">
        <v>70.893716757631395</v>
      </c>
      <c r="BC69" s="151">
        <v>74.124926194108198</v>
      </c>
      <c r="BD69" s="151">
        <v>80.1623993510335</v>
      </c>
      <c r="BE69" s="194">
        <v>75.317388451039093</v>
      </c>
      <c r="BF69" s="153">
        <v>-6.3007047633691499E-2</v>
      </c>
      <c r="BG69" s="153">
        <v>-3.62165117388968E-3</v>
      </c>
      <c r="BH69" s="153">
        <v>1.87976851260198E-2</v>
      </c>
    </row>
    <row r="70" spans="1:60">
      <c r="A70" s="144" t="s">
        <v>315</v>
      </c>
      <c r="B70" s="151">
        <v>1.32122177092815</v>
      </c>
      <c r="C70" s="151">
        <v>1.4298940093330701</v>
      </c>
      <c r="D70" s="151">
        <v>1.54806846176496</v>
      </c>
      <c r="E70" s="151">
        <v>1.6781790591774</v>
      </c>
      <c r="F70" s="151">
        <v>1.8141670924267199</v>
      </c>
      <c r="G70" s="151">
        <v>2.43799212292206</v>
      </c>
      <c r="H70" s="151">
        <v>2.6125451856842101</v>
      </c>
      <c r="I70" s="151">
        <v>3.2395668435087699</v>
      </c>
      <c r="J70" s="151">
        <v>3.1353827519999999</v>
      </c>
      <c r="K70" s="151">
        <v>3.1031336870175399</v>
      </c>
      <c r="L70" s="151">
        <v>3.0844731233684199</v>
      </c>
      <c r="M70" s="151">
        <v>3.8392819430175402</v>
      </c>
      <c r="N70" s="151">
        <v>4.4852277984561404</v>
      </c>
      <c r="O70" s="151">
        <v>4.21024512187706</v>
      </c>
      <c r="P70" s="151">
        <v>5.0711717915835397</v>
      </c>
      <c r="Q70" s="151">
        <v>6.7570559225519</v>
      </c>
      <c r="R70" s="151">
        <v>7.25469036793071</v>
      </c>
      <c r="S70" s="151">
        <v>7.5385994917032502</v>
      </c>
      <c r="T70" s="151">
        <v>8.6150093761831705</v>
      </c>
      <c r="U70" s="151">
        <v>9.3993325089664097</v>
      </c>
      <c r="V70" s="151">
        <v>11.021229306208999</v>
      </c>
      <c r="W70" s="151">
        <v>11.776670521035699</v>
      </c>
      <c r="X70" s="151">
        <v>12.185637188212199</v>
      </c>
      <c r="Y70" s="151">
        <v>13.311107960217701</v>
      </c>
      <c r="Z70" s="151">
        <v>14.8592652681328</v>
      </c>
      <c r="AA70" s="151">
        <v>14.8049762362732</v>
      </c>
      <c r="AB70" s="151">
        <v>11.0208107605138</v>
      </c>
      <c r="AC70" s="151">
        <v>17.519615599444801</v>
      </c>
      <c r="AD70" s="151">
        <v>24.584139118895202</v>
      </c>
      <c r="AE70" s="151">
        <v>28.222616409588799</v>
      </c>
      <c r="AF70" s="151">
        <v>27.410241239273901</v>
      </c>
      <c r="AG70" s="151">
        <v>28.550856613857601</v>
      </c>
      <c r="AH70" s="151">
        <v>34.533235024629597</v>
      </c>
      <c r="AI70" s="151">
        <v>22.8928790242473</v>
      </c>
      <c r="AJ70" s="151">
        <v>16.378615249542801</v>
      </c>
      <c r="AK70" s="151">
        <v>21.805483642639199</v>
      </c>
      <c r="AL70" s="151">
        <v>25.292566307121799</v>
      </c>
      <c r="AM70" s="151">
        <v>23.7717896596745</v>
      </c>
      <c r="AN70" s="151">
        <v>22.552873137929499</v>
      </c>
      <c r="AO70" s="151">
        <v>24.347580377145199</v>
      </c>
      <c r="AP70" s="151">
        <v>22.863494354668799</v>
      </c>
      <c r="AQ70" s="151">
        <v>23.541224599733699</v>
      </c>
      <c r="AR70" s="151">
        <v>22.529586723700199</v>
      </c>
      <c r="AS70" s="151">
        <v>22.256707405852101</v>
      </c>
      <c r="AT70" s="151">
        <v>25.527516366923098</v>
      </c>
      <c r="AU70" s="151">
        <v>27.173409957437499</v>
      </c>
      <c r="AV70" s="151">
        <v>29.993716557831199</v>
      </c>
      <c r="AW70" s="151">
        <v>31.9223469966301</v>
      </c>
      <c r="AX70" s="151">
        <v>34.360210609302399</v>
      </c>
      <c r="AY70" s="151">
        <v>32.897018242041703</v>
      </c>
      <c r="AZ70" s="151">
        <v>33.335035954462903</v>
      </c>
      <c r="BA70" s="151">
        <v>36.949653348481903</v>
      </c>
      <c r="BB70" s="151">
        <v>35.034986580623297</v>
      </c>
      <c r="BC70" s="151">
        <v>34.187341507923897</v>
      </c>
      <c r="BD70" s="151">
        <v>34.488675445509699</v>
      </c>
      <c r="BE70" s="194">
        <v>30.2269763652282</v>
      </c>
      <c r="BF70" s="153">
        <v>-0.125962693298074</v>
      </c>
      <c r="BG70" s="153">
        <v>3.0544607715665001E-2</v>
      </c>
      <c r="BH70" s="153">
        <v>7.5440372497058298E-3</v>
      </c>
    </row>
    <row r="71" spans="1:60">
      <c r="A71" s="144" t="s">
        <v>316</v>
      </c>
      <c r="B71" s="151">
        <v>3.8780902662473302</v>
      </c>
      <c r="C71" s="151">
        <v>4.0449114172933403</v>
      </c>
      <c r="D71" s="151">
        <v>4.2161768347664799</v>
      </c>
      <c r="E71" s="151">
        <v>4.3962679441462198</v>
      </c>
      <c r="F71" s="151">
        <v>4.58472574972724</v>
      </c>
      <c r="G71" s="151">
        <v>4.7799236491833597</v>
      </c>
      <c r="H71" s="151">
        <v>4.9850000000000003</v>
      </c>
      <c r="I71" s="151">
        <v>5.2080000000000002</v>
      </c>
      <c r="J71" s="151">
        <v>5.5090000000000003</v>
      </c>
      <c r="K71" s="151">
        <v>5.62</v>
      </c>
      <c r="L71" s="151">
        <v>5.7949999999999999</v>
      </c>
      <c r="M71" s="151">
        <v>6.1210000000000004</v>
      </c>
      <c r="N71" s="151">
        <v>6.3970000000000002</v>
      </c>
      <c r="O71" s="151">
        <v>6.8209999999999997</v>
      </c>
      <c r="P71" s="151">
        <v>7.4809999999999999</v>
      </c>
      <c r="Q71" s="151">
        <v>8.01</v>
      </c>
      <c r="R71" s="151">
        <v>8.1539999999999999</v>
      </c>
      <c r="S71" s="151">
        <v>7.8869999999999996</v>
      </c>
      <c r="T71" s="151">
        <v>7.4370000000000003</v>
      </c>
      <c r="U71" s="151">
        <v>6.9180000000000001</v>
      </c>
      <c r="V71" s="151">
        <v>6.508</v>
      </c>
      <c r="W71" s="151">
        <v>6.7480000000000002</v>
      </c>
      <c r="X71" s="151">
        <v>7.5570000000000004</v>
      </c>
      <c r="Y71" s="151">
        <v>8.3539999999999992</v>
      </c>
      <c r="Z71" s="151">
        <v>8.5709999999999997</v>
      </c>
      <c r="AA71" s="151">
        <v>8.8780000000000001</v>
      </c>
      <c r="AB71" s="151">
        <v>9.11</v>
      </c>
      <c r="AC71" s="151">
        <v>9.5820000000000007</v>
      </c>
      <c r="AD71" s="151">
        <v>9.9489999999999998</v>
      </c>
      <c r="AE71" s="151">
        <v>11.009</v>
      </c>
      <c r="AF71" s="151">
        <v>12.362</v>
      </c>
      <c r="AG71" s="151">
        <v>12.385</v>
      </c>
      <c r="AH71" s="151">
        <v>11.677723724</v>
      </c>
      <c r="AI71" s="151">
        <v>12.418905005999999</v>
      </c>
      <c r="AJ71" s="151">
        <v>13.227713387</v>
      </c>
      <c r="AK71" s="151">
        <v>13.526686850000001</v>
      </c>
      <c r="AL71" s="151">
        <v>12.5142707822391</v>
      </c>
      <c r="AM71" s="151">
        <v>12.355946444323999</v>
      </c>
      <c r="AN71" s="151">
        <v>12.629319772683999</v>
      </c>
      <c r="AO71" s="151">
        <v>11.844873718595</v>
      </c>
      <c r="AP71" s="151">
        <v>12.1857948046544</v>
      </c>
      <c r="AQ71" s="151">
        <v>11.7442181823016</v>
      </c>
      <c r="AR71" s="151">
        <v>12.340364211000001</v>
      </c>
      <c r="AS71" s="151">
        <v>12.011130835035701</v>
      </c>
      <c r="AT71" s="151">
        <v>10.801333901487</v>
      </c>
      <c r="AU71" s="151">
        <v>11.2131337</v>
      </c>
      <c r="AV71" s="151">
        <v>11.843975560000001</v>
      </c>
      <c r="AW71" s="151">
        <v>13.945218483442</v>
      </c>
      <c r="AX71" s="151">
        <v>10.2739670236767</v>
      </c>
      <c r="AY71" s="151">
        <v>9.7369477237871092</v>
      </c>
      <c r="AZ71" s="151">
        <v>10.361436650241099</v>
      </c>
      <c r="BA71" s="151">
        <v>10.5837770379984</v>
      </c>
      <c r="BB71" s="151">
        <v>11.6441678766791</v>
      </c>
      <c r="BC71" s="151">
        <v>11.4307819108685</v>
      </c>
      <c r="BD71" s="151">
        <v>11.620420834700001</v>
      </c>
      <c r="BE71" s="194">
        <v>9.7786476079953104</v>
      </c>
      <c r="BF71" s="153">
        <v>-0.16079373283456599</v>
      </c>
      <c r="BG71" s="153">
        <v>7.3362122411626497E-3</v>
      </c>
      <c r="BH71" s="153">
        <v>2.4405511459401402E-3</v>
      </c>
    </row>
    <row r="72" spans="1:60">
      <c r="A72" s="144" t="s">
        <v>317</v>
      </c>
      <c r="B72" s="151">
        <v>5.2817041552172297</v>
      </c>
      <c r="C72" s="151">
        <v>5.1386232194578501</v>
      </c>
      <c r="D72" s="151">
        <v>4.9998030560712996</v>
      </c>
      <c r="E72" s="151">
        <v>4.8662618269587803</v>
      </c>
      <c r="F72" s="151">
        <v>4.7370911548459</v>
      </c>
      <c r="G72" s="151">
        <v>4.61235474192351</v>
      </c>
      <c r="H72" s="151">
        <v>4.5339999999999998</v>
      </c>
      <c r="I72" s="151">
        <v>4.8879999999999999</v>
      </c>
      <c r="J72" s="151">
        <v>4.6210000000000004</v>
      </c>
      <c r="K72" s="151">
        <v>4.2249999999999996</v>
      </c>
      <c r="L72" s="151">
        <v>3.282</v>
      </c>
      <c r="M72" s="151">
        <v>3.8879999999999999</v>
      </c>
      <c r="N72" s="151">
        <v>3.762</v>
      </c>
      <c r="O72" s="151">
        <v>4.0549999999999997</v>
      </c>
      <c r="P72" s="151">
        <v>4.548</v>
      </c>
      <c r="Q72" s="151">
        <v>3.8889999999999998</v>
      </c>
      <c r="R72" s="151">
        <v>5.4660000000000002</v>
      </c>
      <c r="S72" s="151">
        <v>6.1680000000000001</v>
      </c>
      <c r="T72" s="151">
        <v>6.7779999999999996</v>
      </c>
      <c r="U72" s="151">
        <v>7.1260000000000003</v>
      </c>
      <c r="V72" s="151">
        <v>6.8529999999999998</v>
      </c>
      <c r="W72" s="151">
        <v>7.1120000000000001</v>
      </c>
      <c r="X72" s="151">
        <v>6.9690000000000003</v>
      </c>
      <c r="Y72" s="151">
        <v>6.6660000000000004</v>
      </c>
      <c r="Z72" s="151">
        <v>6.5119999999999996</v>
      </c>
      <c r="AA72" s="151">
        <v>4.3710000000000004</v>
      </c>
      <c r="AB72" s="151">
        <v>3.5739999999999998</v>
      </c>
      <c r="AC72" s="151">
        <v>4.8579999999999997</v>
      </c>
      <c r="AD72" s="151">
        <v>4.1239999999999997</v>
      </c>
      <c r="AE72" s="151">
        <v>5.1130000000000004</v>
      </c>
      <c r="AF72" s="151">
        <v>5.3120000000000003</v>
      </c>
      <c r="AG72" s="151">
        <v>5.1459999999999999</v>
      </c>
      <c r="AH72" s="151">
        <v>5.6669999999999998</v>
      </c>
      <c r="AI72" s="151">
        <v>8.5139999999999993</v>
      </c>
      <c r="AJ72" s="151">
        <v>9.8040000000000003</v>
      </c>
      <c r="AK72" s="151">
        <v>10.22001</v>
      </c>
      <c r="AL72" s="151">
        <v>10.4885345258621</v>
      </c>
      <c r="AM72" s="151">
        <v>12.1931151860465</v>
      </c>
      <c r="AN72" s="151">
        <v>14.8450756516854</v>
      </c>
      <c r="AO72" s="151">
        <v>16.854851371021699</v>
      </c>
      <c r="AP72" s="151">
        <v>18.3990232776776</v>
      </c>
      <c r="AQ72" s="151">
        <v>17.094922859418801</v>
      </c>
      <c r="AR72" s="151">
        <v>17.2448837190543</v>
      </c>
      <c r="AS72" s="151">
        <v>18.191414386376501</v>
      </c>
      <c r="AT72" s="151">
        <v>18.782326505873201</v>
      </c>
      <c r="AU72" s="151">
        <v>21.084986103219201</v>
      </c>
      <c r="AV72" s="151">
        <v>20.411619966867601</v>
      </c>
      <c r="AW72" s="151">
        <v>20.288067577445901</v>
      </c>
      <c r="AX72" s="151">
        <v>20.609892277598501</v>
      </c>
      <c r="AY72" s="151">
        <v>21.1928037893789</v>
      </c>
      <c r="AZ72" s="151">
        <v>20.0781015691033</v>
      </c>
      <c r="BA72" s="151">
        <v>19.365961609662399</v>
      </c>
      <c r="BB72" s="151">
        <v>20.2663962437138</v>
      </c>
      <c r="BC72" s="151">
        <v>20.142544875188399</v>
      </c>
      <c r="BD72" s="151">
        <v>18.980805646725301</v>
      </c>
      <c r="BE72" s="194">
        <v>17.557307152246398</v>
      </c>
      <c r="BF72" s="153">
        <v>-7.7524068600414095E-2</v>
      </c>
      <c r="BG72" s="153">
        <v>1.0517418141402499E-3</v>
      </c>
      <c r="BH72" s="153">
        <v>4.3819460325989204E-3</v>
      </c>
    </row>
    <row r="73" spans="1:60">
      <c r="A73" s="144" t="s">
        <v>318</v>
      </c>
      <c r="B73" s="151">
        <v>0.442</v>
      </c>
      <c r="C73" s="151">
        <v>0.46100000000000002</v>
      </c>
      <c r="D73" s="151">
        <v>0.48099999999999998</v>
      </c>
      <c r="E73" s="151">
        <v>0.503</v>
      </c>
      <c r="F73" s="151">
        <v>0.52400000000000002</v>
      </c>
      <c r="G73" s="151">
        <v>0.54800000000000004</v>
      </c>
      <c r="H73" s="151">
        <v>1.335</v>
      </c>
      <c r="I73" s="151">
        <v>1.526</v>
      </c>
      <c r="J73" s="151">
        <v>1.3260000000000001</v>
      </c>
      <c r="K73" s="151">
        <v>1.214</v>
      </c>
      <c r="L73" s="151">
        <v>1.1020000000000001</v>
      </c>
      <c r="M73" s="151">
        <v>1.264</v>
      </c>
      <c r="N73" s="151">
        <v>1.21</v>
      </c>
      <c r="O73" s="151">
        <v>1.151</v>
      </c>
      <c r="P73" s="151">
        <v>1.1890000000000001</v>
      </c>
      <c r="Q73" s="151">
        <v>0.88500000000000001</v>
      </c>
      <c r="R73" s="151">
        <v>0.86699999999999999</v>
      </c>
      <c r="S73" s="151">
        <v>1.319</v>
      </c>
      <c r="T73" s="151">
        <v>0.99199999999999999</v>
      </c>
      <c r="U73" s="151">
        <v>1.6459999999999999</v>
      </c>
      <c r="V73" s="151">
        <v>1.4119999999999999</v>
      </c>
      <c r="W73" s="151">
        <v>0.96799999999999997</v>
      </c>
      <c r="X73" s="151">
        <v>1.1240000000000001</v>
      </c>
      <c r="Y73" s="151">
        <v>1.0129999999999999</v>
      </c>
      <c r="Z73" s="151">
        <v>1.349</v>
      </c>
      <c r="AA73" s="151">
        <v>2.0449999999999999</v>
      </c>
      <c r="AB73" s="151">
        <v>3.4039999999999999</v>
      </c>
      <c r="AC73" s="151">
        <v>2.9929999999999999</v>
      </c>
      <c r="AD73" s="151">
        <v>2.85</v>
      </c>
      <c r="AE73" s="151">
        <v>2.4849999999999999</v>
      </c>
      <c r="AF73" s="151">
        <v>2.74</v>
      </c>
      <c r="AG73" s="151">
        <v>2.6349999999999998</v>
      </c>
      <c r="AH73" s="151">
        <v>2.3039999999999998</v>
      </c>
      <c r="AI73" s="151">
        <v>2.3119999999999998</v>
      </c>
      <c r="AJ73" s="151">
        <v>2.9830000000000001</v>
      </c>
      <c r="AK73" s="151">
        <v>3.1850000000000001</v>
      </c>
      <c r="AL73" s="151">
        <v>3.548</v>
      </c>
      <c r="AM73" s="151">
        <v>4.16421669345051</v>
      </c>
      <c r="AN73" s="151">
        <v>3.9917472859051801</v>
      </c>
      <c r="AO73" s="151">
        <v>3.9004353885916299</v>
      </c>
      <c r="AP73" s="151">
        <v>4.3431474159160901</v>
      </c>
      <c r="AQ73" s="151">
        <v>4.5055882289770004</v>
      </c>
      <c r="AR73" s="151">
        <v>4.2993077801847601</v>
      </c>
      <c r="AS73" s="151">
        <v>5.8521599880941402</v>
      </c>
      <c r="AT73" s="151">
        <v>5.5611749707235596</v>
      </c>
      <c r="AU73" s="151">
        <v>6.3475034832967197</v>
      </c>
      <c r="AV73" s="151">
        <v>6.6367732653172196</v>
      </c>
      <c r="AW73" s="151">
        <v>7.2070155978682697</v>
      </c>
      <c r="AX73" s="151">
        <v>8.3654071373620091</v>
      </c>
      <c r="AY73" s="151">
        <v>8.5793054457133202</v>
      </c>
      <c r="AZ73" s="151">
        <v>8.6247707221016601</v>
      </c>
      <c r="BA73" s="151">
        <v>8.8536192062895491</v>
      </c>
      <c r="BB73" s="151">
        <v>10.5504141521915</v>
      </c>
      <c r="BC73" s="151">
        <v>10.758341150623201</v>
      </c>
      <c r="BD73" s="151">
        <v>11.1088951268502</v>
      </c>
      <c r="BE73" s="194">
        <v>9.6958819791393704</v>
      </c>
      <c r="BF73" s="153">
        <v>-0.12958126007048901</v>
      </c>
      <c r="BG73" s="153">
        <v>7.1643738427543693E-2</v>
      </c>
      <c r="BH73" s="153">
        <v>2.41989453181043E-3</v>
      </c>
    </row>
    <row r="74" spans="1:60">
      <c r="A74" s="144" t="s">
        <v>319</v>
      </c>
      <c r="B74" s="151">
        <v>4.7E-2</v>
      </c>
      <c r="C74" s="151">
        <v>4.7E-2</v>
      </c>
      <c r="D74" s="151">
        <v>7.0999999999999994E-2</v>
      </c>
      <c r="E74" s="151">
        <v>9.1999999999999998E-2</v>
      </c>
      <c r="F74" s="151">
        <v>0.107</v>
      </c>
      <c r="G74" s="151">
        <v>9.2999999999999999E-2</v>
      </c>
      <c r="H74" s="151">
        <v>8.8999999999999996E-2</v>
      </c>
      <c r="I74" s="151">
        <v>0.106</v>
      </c>
      <c r="J74" s="151">
        <v>0.13800000000000001</v>
      </c>
      <c r="K74" s="151">
        <v>0.188</v>
      </c>
      <c r="L74" s="151">
        <v>0.224</v>
      </c>
      <c r="M74" s="151">
        <v>0.308</v>
      </c>
      <c r="N74" s="151">
        <v>0.41</v>
      </c>
      <c r="O74" s="151">
        <v>0.39800000000000002</v>
      </c>
      <c r="P74" s="151">
        <v>0.432</v>
      </c>
      <c r="Q74" s="151">
        <v>0.34868613899702899</v>
      </c>
      <c r="R74" s="151">
        <v>0.49571200164415802</v>
      </c>
      <c r="S74" s="151">
        <v>0.551053319009427</v>
      </c>
      <c r="T74" s="151">
        <v>0.60043434752410996</v>
      </c>
      <c r="U74" s="151">
        <v>0.70644248075208205</v>
      </c>
      <c r="V74" s="151">
        <v>0.75519049207147704</v>
      </c>
      <c r="W74" s="151">
        <v>0.94831385709141303</v>
      </c>
      <c r="X74" s="151">
        <v>0.92531385709141301</v>
      </c>
      <c r="Y74" s="151">
        <v>1.0191742510813999</v>
      </c>
      <c r="Z74" s="151">
        <v>1.06475725701874</v>
      </c>
      <c r="AA74" s="151">
        <v>1.0775061868614499</v>
      </c>
      <c r="AB74" s="151">
        <v>0.93797826807972795</v>
      </c>
      <c r="AC74" s="151">
        <v>1.0760007106973799</v>
      </c>
      <c r="AD74" s="151">
        <v>1.14731061842375</v>
      </c>
      <c r="AE74" s="151">
        <v>1.32524545399613</v>
      </c>
      <c r="AF74" s="151">
        <v>1.28824329339814</v>
      </c>
      <c r="AG74" s="151">
        <v>1.41696256330695</v>
      </c>
      <c r="AH74" s="151">
        <v>1.69637162528142</v>
      </c>
      <c r="AI74" s="151">
        <v>1.80231018342378</v>
      </c>
      <c r="AJ74" s="151">
        <v>1.70385822778733</v>
      </c>
      <c r="AK74" s="151">
        <v>1.67419068971847</v>
      </c>
      <c r="AL74" s="151">
        <v>1.89898669551237</v>
      </c>
      <c r="AM74" s="151">
        <v>2.1681668500137401</v>
      </c>
      <c r="AN74" s="151">
        <v>2.5197482475588799</v>
      </c>
      <c r="AO74" s="151">
        <v>3.1245878181683402</v>
      </c>
      <c r="AP74" s="151">
        <v>3.4431281091776</v>
      </c>
      <c r="AQ74" s="151">
        <v>4.4654991208811401</v>
      </c>
      <c r="AR74" s="151">
        <v>4.9773895072285201</v>
      </c>
      <c r="AS74" s="151">
        <v>6.02996717328696</v>
      </c>
      <c r="AT74" s="151">
        <v>5.8788313802174796</v>
      </c>
      <c r="AU74" s="151">
        <v>6.2598175814755503</v>
      </c>
      <c r="AV74" s="151">
        <v>7.9054623500754797</v>
      </c>
      <c r="AW74" s="151">
        <v>8.3468462294572401</v>
      </c>
      <c r="AX74" s="151">
        <v>10.006441832221901</v>
      </c>
      <c r="AY74" s="151">
        <v>10.5817772386666</v>
      </c>
      <c r="AZ74" s="151">
        <v>12.5421851086671</v>
      </c>
      <c r="BA74" s="151">
        <v>13.138825017225599</v>
      </c>
      <c r="BB74" s="151">
        <v>11.7845750257486</v>
      </c>
      <c r="BC74" s="151">
        <v>12.0738175626205</v>
      </c>
      <c r="BD74" s="151">
        <v>13.2948801743944</v>
      </c>
      <c r="BE74" s="194">
        <v>9.8580113990376699</v>
      </c>
      <c r="BF74" s="153">
        <v>-0.260536626678466</v>
      </c>
      <c r="BG74" s="153">
        <v>8.5023994454480403E-2</v>
      </c>
      <c r="BH74" s="153">
        <v>2.4603587306838899E-3</v>
      </c>
    </row>
    <row r="75" spans="1:60">
      <c r="A75" s="144" t="s">
        <v>320</v>
      </c>
      <c r="B75" s="151">
        <v>19.577000000000002</v>
      </c>
      <c r="C75" s="151">
        <v>19.745000000000001</v>
      </c>
      <c r="D75" s="151">
        <v>19.913</v>
      </c>
      <c r="E75" s="151">
        <v>20.082999999999998</v>
      </c>
      <c r="F75" s="151">
        <v>20.254999999999999</v>
      </c>
      <c r="G75" s="151">
        <v>21.040169127740999</v>
      </c>
      <c r="H75" s="151">
        <v>21.281622576622102</v>
      </c>
      <c r="I75" s="151">
        <v>22.7424995190865</v>
      </c>
      <c r="J75" s="151">
        <v>24.1208908377547</v>
      </c>
      <c r="K75" s="151">
        <v>25.289344286635899</v>
      </c>
      <c r="L75" s="151">
        <v>19.279841779422501</v>
      </c>
      <c r="M75" s="151">
        <v>22.473580912244199</v>
      </c>
      <c r="N75" s="151">
        <v>26.029696556895601</v>
      </c>
      <c r="O75" s="151">
        <v>28.122860441673101</v>
      </c>
      <c r="P75" s="151">
        <v>34.011923222385299</v>
      </c>
      <c r="Q75" s="151">
        <v>27.722456667236099</v>
      </c>
      <c r="R75" s="151">
        <v>33.3706190611992</v>
      </c>
      <c r="S75" s="151">
        <v>37.133493671148202</v>
      </c>
      <c r="T75" s="151">
        <v>41.227525072456501</v>
      </c>
      <c r="U75" s="151">
        <v>45.970675205727296</v>
      </c>
      <c r="V75" s="151">
        <v>46.754707680375297</v>
      </c>
      <c r="W75" s="151">
        <v>45.976855581820701</v>
      </c>
      <c r="X75" s="151">
        <v>48.766253880262497</v>
      </c>
      <c r="Y75" s="151">
        <v>50.0668969263048</v>
      </c>
      <c r="Z75" s="151">
        <v>48.122725457887597</v>
      </c>
      <c r="AA75" s="151">
        <v>51.208318930632601</v>
      </c>
      <c r="AB75" s="151">
        <v>53.532696460364903</v>
      </c>
      <c r="AC75" s="151">
        <v>51.810629207254998</v>
      </c>
      <c r="AD75" s="151">
        <v>52.1219333883095</v>
      </c>
      <c r="AE75" s="151">
        <v>62.967955466275598</v>
      </c>
      <c r="AF75" s="151">
        <v>60.222905733804701</v>
      </c>
      <c r="AG75" s="151">
        <v>62.149305201731998</v>
      </c>
      <c r="AH75" s="151">
        <v>63.218858215605003</v>
      </c>
      <c r="AI75" s="151">
        <v>67.384678410385902</v>
      </c>
      <c r="AJ75" s="151">
        <v>69.850899402631399</v>
      </c>
      <c r="AK75" s="151">
        <v>72.074118704403801</v>
      </c>
      <c r="AL75" s="151">
        <v>75.906804329490797</v>
      </c>
      <c r="AM75" s="151">
        <v>78.233541925849195</v>
      </c>
      <c r="AN75" s="151">
        <v>82.904311981269402</v>
      </c>
      <c r="AO75" s="151">
        <v>89.565547859494998</v>
      </c>
      <c r="AP75" s="151">
        <v>89.250342628238897</v>
      </c>
      <c r="AQ75" s="151">
        <v>93.403615752827406</v>
      </c>
      <c r="AR75" s="151">
        <v>99.478097819305106</v>
      </c>
      <c r="AS75" s="151">
        <v>110.104777307834</v>
      </c>
      <c r="AT75" s="151">
        <v>120.16986215208701</v>
      </c>
      <c r="AU75" s="151">
        <v>132.07066408394601</v>
      </c>
      <c r="AV75" s="151">
        <v>138.579663759699</v>
      </c>
      <c r="AW75" s="151">
        <v>145.63062948873599</v>
      </c>
      <c r="AX75" s="151">
        <v>146.104211545044</v>
      </c>
      <c r="AY75" s="151">
        <v>160.904801055002</v>
      </c>
      <c r="AZ75" s="151">
        <v>166.972273147339</v>
      </c>
      <c r="BA75" s="151">
        <v>164.655041182947</v>
      </c>
      <c r="BB75" s="151">
        <v>160.691953544038</v>
      </c>
      <c r="BC75" s="151">
        <v>151.69198251864799</v>
      </c>
      <c r="BD75" s="151">
        <v>153.20272609204599</v>
      </c>
      <c r="BE75" s="194">
        <v>150.01984408666701</v>
      </c>
      <c r="BF75" s="153">
        <v>-2.3451098955052901E-2</v>
      </c>
      <c r="BG75" s="153">
        <v>2.45828756383424E-2</v>
      </c>
      <c r="BH75" s="153">
        <v>3.7441895554158E-2</v>
      </c>
    </row>
    <row r="76" spans="1:60">
      <c r="A76" s="144" t="s">
        <v>321</v>
      </c>
      <c r="B76" s="151">
        <v>6.9570091245588397E-2</v>
      </c>
      <c r="C76" s="151">
        <v>7.4251990617198907E-2</v>
      </c>
      <c r="D76" s="151">
        <v>7.9787219161573594E-2</v>
      </c>
      <c r="E76" s="151">
        <v>8.9128282159964198E-2</v>
      </c>
      <c r="F76" s="151">
        <v>9.9039715392084199E-2</v>
      </c>
      <c r="G76" s="151">
        <v>0.115239747836916</v>
      </c>
      <c r="H76" s="151">
        <v>0.13600000000000001</v>
      </c>
      <c r="I76" s="151">
        <v>0.17899999999999999</v>
      </c>
      <c r="J76" s="151">
        <v>0.28000000000000003</v>
      </c>
      <c r="K76" s="151">
        <v>0.38800000000000001</v>
      </c>
      <c r="L76" s="151">
        <v>0.629</v>
      </c>
      <c r="M76" s="151">
        <v>0.93100000000000005</v>
      </c>
      <c r="N76" s="151">
        <v>1.393</v>
      </c>
      <c r="O76" s="151">
        <v>1.5369999999999999</v>
      </c>
      <c r="P76" s="151">
        <v>2.0950000000000002</v>
      </c>
      <c r="Q76" s="151">
        <v>5.0709999999999997</v>
      </c>
      <c r="R76" s="151">
        <v>5.4980000000000002</v>
      </c>
      <c r="S76" s="151">
        <v>6.0869999999999997</v>
      </c>
      <c r="T76" s="151">
        <v>6.085</v>
      </c>
      <c r="U76" s="151">
        <v>6.9660000000000002</v>
      </c>
      <c r="V76" s="151">
        <v>8.7129999999999992</v>
      </c>
      <c r="W76" s="151">
        <v>10.55</v>
      </c>
      <c r="X76" s="151">
        <v>11.535</v>
      </c>
      <c r="Y76" s="151">
        <v>13.848000000000001</v>
      </c>
      <c r="Z76" s="151">
        <v>14.531000000000001</v>
      </c>
      <c r="AA76" s="151">
        <v>15.207000000000001</v>
      </c>
      <c r="AB76" s="151">
        <v>18.863</v>
      </c>
      <c r="AC76" s="151">
        <v>19</v>
      </c>
      <c r="AD76" s="151">
        <v>19.670999999999999</v>
      </c>
      <c r="AE76" s="151">
        <v>20.651</v>
      </c>
      <c r="AF76" s="151">
        <v>20.63</v>
      </c>
      <c r="AG76" s="151">
        <v>19.934999999999999</v>
      </c>
      <c r="AH76" s="151">
        <v>20.254000000000001</v>
      </c>
      <c r="AI76" s="151">
        <v>20.173999999999999</v>
      </c>
      <c r="AJ76" s="151">
        <v>19.655000000000001</v>
      </c>
      <c r="AK76" s="151">
        <v>19.385999999999999</v>
      </c>
      <c r="AL76" s="151">
        <v>19.099</v>
      </c>
      <c r="AM76" s="151">
        <v>19.684000000000001</v>
      </c>
      <c r="AN76" s="151">
        <v>21.824000000000002</v>
      </c>
      <c r="AO76" s="151">
        <v>23.632999999999999</v>
      </c>
      <c r="AP76" s="151">
        <v>24.634</v>
      </c>
      <c r="AQ76" s="151">
        <v>26.518000000000001</v>
      </c>
      <c r="AR76" s="151">
        <v>28.388000000000002</v>
      </c>
      <c r="AS76" s="151">
        <v>29.843</v>
      </c>
      <c r="AT76" s="151">
        <v>28.992000000000001</v>
      </c>
      <c r="AU76" s="151">
        <v>31.033999999999999</v>
      </c>
      <c r="AV76" s="151">
        <v>33.223275999999998</v>
      </c>
      <c r="AW76" s="151">
        <v>34.809972000000002</v>
      </c>
      <c r="AX76" s="151">
        <v>38.634462999999997</v>
      </c>
      <c r="AY76" s="151">
        <v>38.362037000000001</v>
      </c>
      <c r="AZ76" s="151">
        <v>41.680359000000003</v>
      </c>
      <c r="BA76" s="151">
        <v>45.224580000000003</v>
      </c>
      <c r="BB76" s="151">
        <v>44.769384921875002</v>
      </c>
      <c r="BC76" s="151">
        <v>44.438127000000001</v>
      </c>
      <c r="BD76" s="151">
        <v>42.672531065956797</v>
      </c>
      <c r="BE76" s="194">
        <v>34.738549193120797</v>
      </c>
      <c r="BF76" s="153">
        <v>-0.18815138781573101</v>
      </c>
      <c r="BG76" s="153">
        <v>3.9410315772137001E-2</v>
      </c>
      <c r="BH76" s="153">
        <v>8.6700338779208495E-3</v>
      </c>
    </row>
    <row r="77" spans="1:60">
      <c r="A77" s="144" t="s">
        <v>322</v>
      </c>
      <c r="B77" s="151">
        <v>5.7434459372535098</v>
      </c>
      <c r="C77" s="151">
        <v>5.9732882962080698</v>
      </c>
      <c r="D77" s="151">
        <v>6.2107614383375003</v>
      </c>
      <c r="E77" s="151">
        <v>6.4618839570370703</v>
      </c>
      <c r="F77" s="151">
        <v>6.7205276071282603</v>
      </c>
      <c r="G77" s="151">
        <v>6.5155608652063197</v>
      </c>
      <c r="H77" s="151">
        <v>6.7898273686503998</v>
      </c>
      <c r="I77" s="151">
        <v>6.6079215076548596</v>
      </c>
      <c r="J77" s="151">
        <v>7.1096272238859601</v>
      </c>
      <c r="K77" s="151">
        <v>7.6067174413470999</v>
      </c>
      <c r="L77" s="151">
        <v>8.3646560394123206</v>
      </c>
      <c r="M77" s="151">
        <v>9.4336922988753198</v>
      </c>
      <c r="N77" s="151">
        <v>10.394457625771199</v>
      </c>
      <c r="O77" s="151">
        <v>10.9106157497159</v>
      </c>
      <c r="P77" s="151">
        <v>12.6420154808541</v>
      </c>
      <c r="Q77" s="151">
        <v>12.3037718242299</v>
      </c>
      <c r="R77" s="151">
        <v>13.1912097030428</v>
      </c>
      <c r="S77" s="151">
        <v>14.877355253237299</v>
      </c>
      <c r="T77" s="151">
        <v>16.034224539853799</v>
      </c>
      <c r="U77" s="151">
        <v>17.395363655251</v>
      </c>
      <c r="V77" s="151">
        <v>17.722339950297901</v>
      </c>
      <c r="W77" s="151">
        <v>17.415287024596001</v>
      </c>
      <c r="X77" s="151">
        <v>18.753486603578299</v>
      </c>
      <c r="Y77" s="151">
        <v>18.807807095639198</v>
      </c>
      <c r="Z77" s="151">
        <v>18.5572115631511</v>
      </c>
      <c r="AA77" s="151">
        <v>19.5488068433596</v>
      </c>
      <c r="AB77" s="151">
        <v>21.158260665603802</v>
      </c>
      <c r="AC77" s="151">
        <v>21.4055950234813</v>
      </c>
      <c r="AD77" s="151">
        <v>21.937355346337501</v>
      </c>
      <c r="AE77" s="151">
        <v>22.6385107203898</v>
      </c>
      <c r="AF77" s="151">
        <v>24.400790813861398</v>
      </c>
      <c r="AG77" s="151">
        <v>24.398024886824</v>
      </c>
      <c r="AH77" s="151">
        <v>25.726896780097402</v>
      </c>
      <c r="AI77" s="151">
        <v>26.707517139378901</v>
      </c>
      <c r="AJ77" s="151">
        <v>27.177263618252098</v>
      </c>
      <c r="AK77" s="151">
        <v>27.519819124540099</v>
      </c>
      <c r="AL77" s="151">
        <v>28.2301100394344</v>
      </c>
      <c r="AM77" s="151">
        <v>28.940568609450398</v>
      </c>
      <c r="AN77" s="151">
        <v>29.745244439535</v>
      </c>
      <c r="AO77" s="151">
        <v>31.600039969730499</v>
      </c>
      <c r="AP77" s="151">
        <v>35.549646871992302</v>
      </c>
      <c r="AQ77" s="151">
        <v>35.994360170498197</v>
      </c>
      <c r="AR77" s="151">
        <v>37.636208549514699</v>
      </c>
      <c r="AS77" s="151">
        <v>38.764283174890302</v>
      </c>
      <c r="AT77" s="151">
        <v>37.399133740623199</v>
      </c>
      <c r="AU77" s="151">
        <v>34.695131459036801</v>
      </c>
      <c r="AV77" s="151">
        <v>34.170918549311899</v>
      </c>
      <c r="AW77" s="151">
        <v>32.349435967843597</v>
      </c>
      <c r="AX77" s="151">
        <v>29.657872186976299</v>
      </c>
      <c r="AY77" s="151">
        <v>29.6033864864065</v>
      </c>
      <c r="AZ77" s="151">
        <v>25.752032239787798</v>
      </c>
      <c r="BA77" s="151">
        <v>24.795227445883601</v>
      </c>
      <c r="BB77" s="151">
        <v>25.177614172039899</v>
      </c>
      <c r="BC77" s="151">
        <v>25.039997648056101</v>
      </c>
      <c r="BD77" s="151">
        <v>25.274079150814998</v>
      </c>
      <c r="BE77" s="194">
        <v>24.0373048701343</v>
      </c>
      <c r="BF77" s="153">
        <v>-5.1533033875348702E-2</v>
      </c>
      <c r="BG77" s="153">
        <v>-3.8428949405763198E-2</v>
      </c>
      <c r="BH77" s="153">
        <v>5.9992213952114598E-3</v>
      </c>
    </row>
    <row r="78" spans="1:60" s="145" customFormat="1">
      <c r="A78" s="154" t="s">
        <v>323</v>
      </c>
      <c r="B78" s="155">
        <v>43.271426360801499</v>
      </c>
      <c r="C78" s="155">
        <v>44.478093257434601</v>
      </c>
      <c r="D78" s="155">
        <v>45.881765234110603</v>
      </c>
      <c r="E78" s="155">
        <v>47.395191142929797</v>
      </c>
      <c r="F78" s="155">
        <v>48.9085734864885</v>
      </c>
      <c r="G78" s="155">
        <v>51.016947135750797</v>
      </c>
      <c r="H78" s="155">
        <v>53.663574305871798</v>
      </c>
      <c r="I78" s="155">
        <v>57.719135248390302</v>
      </c>
      <c r="J78" s="155">
        <v>62.110756649414299</v>
      </c>
      <c r="K78" s="155">
        <v>66.064483444185399</v>
      </c>
      <c r="L78" s="155">
        <v>63.323801718955103</v>
      </c>
      <c r="M78" s="155">
        <v>72.720436811675</v>
      </c>
      <c r="N78" s="155">
        <v>82.415403538888697</v>
      </c>
      <c r="O78" s="155">
        <v>85.631253418164704</v>
      </c>
      <c r="P78" s="155">
        <v>97.344849631821901</v>
      </c>
      <c r="Q78" s="155">
        <v>92.622462853677305</v>
      </c>
      <c r="R78" s="155">
        <v>101.85403128435701</v>
      </c>
      <c r="S78" s="155">
        <v>111.54038512022601</v>
      </c>
      <c r="T78" s="155">
        <v>124.23063382844499</v>
      </c>
      <c r="U78" s="155">
        <v>135.61847642222301</v>
      </c>
      <c r="V78" s="155">
        <v>143.11782929552601</v>
      </c>
      <c r="W78" s="155">
        <v>141.56423572395801</v>
      </c>
      <c r="X78" s="155">
        <v>149.567094619344</v>
      </c>
      <c r="Y78" s="155">
        <v>154.98398488782399</v>
      </c>
      <c r="Z78" s="155">
        <v>158.47330709941599</v>
      </c>
      <c r="AA78" s="155">
        <v>163.44427142285801</v>
      </c>
      <c r="AB78" s="155">
        <v>170.657632020487</v>
      </c>
      <c r="AC78" s="155">
        <v>180.94503806864799</v>
      </c>
      <c r="AD78" s="155">
        <v>194.241352092993</v>
      </c>
      <c r="AE78" s="155">
        <v>214.12771180739901</v>
      </c>
      <c r="AF78" s="155">
        <v>213.099144342714</v>
      </c>
      <c r="AG78" s="155">
        <v>218.245970701234</v>
      </c>
      <c r="AH78" s="155">
        <v>228.37640320776001</v>
      </c>
      <c r="AI78" s="155">
        <v>223.549720023714</v>
      </c>
      <c r="AJ78" s="155">
        <v>223.534574694388</v>
      </c>
      <c r="AK78" s="155">
        <v>234.015750881619</v>
      </c>
      <c r="AL78" s="155">
        <v>243.58139507310801</v>
      </c>
      <c r="AM78" s="155">
        <v>248.572012406445</v>
      </c>
      <c r="AN78" s="155">
        <v>258.27441477315</v>
      </c>
      <c r="AO78" s="155">
        <v>275.394024785412</v>
      </c>
      <c r="AP78" s="155">
        <v>286.307043300077</v>
      </c>
      <c r="AQ78" s="155">
        <v>299.74943325370401</v>
      </c>
      <c r="AR78" s="155">
        <v>310.13270718934001</v>
      </c>
      <c r="AS78" s="155">
        <v>328.71149362954401</v>
      </c>
      <c r="AT78" s="155">
        <v>336.23645768190897</v>
      </c>
      <c r="AU78" s="155">
        <v>347.24477197974301</v>
      </c>
      <c r="AV78" s="155">
        <v>361.65427615539897</v>
      </c>
      <c r="AW78" s="155">
        <v>375.85889958818899</v>
      </c>
      <c r="AX78" s="155">
        <v>384.75093212948701</v>
      </c>
      <c r="AY78" s="155">
        <v>392.02417251492801</v>
      </c>
      <c r="AZ78" s="155">
        <v>389.79179810536601</v>
      </c>
      <c r="BA78" s="155">
        <v>393.53403475425898</v>
      </c>
      <c r="BB78" s="155">
        <v>390.81320927454101</v>
      </c>
      <c r="BC78" s="155">
        <v>383.88786036803702</v>
      </c>
      <c r="BD78" s="155">
        <v>390.80541288803101</v>
      </c>
      <c r="BE78" s="155">
        <v>361.22991110460902</v>
      </c>
      <c r="BF78" s="156">
        <v>-7.8203801036936998E-2</v>
      </c>
      <c r="BG78" s="156">
        <v>1.51531740792095E-2</v>
      </c>
      <c r="BH78" s="156">
        <v>9.0155623644049304E-2</v>
      </c>
    </row>
    <row r="79" spans="1:60">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c r="AC79" s="151"/>
      <c r="AD79" s="151"/>
      <c r="AE79" s="151"/>
      <c r="AF79" s="151"/>
      <c r="AG79" s="151"/>
      <c r="AH79" s="151"/>
      <c r="AI79" s="151"/>
      <c r="AJ79" s="151"/>
      <c r="AK79" s="151"/>
      <c r="AL79" s="151"/>
      <c r="AM79" s="151"/>
      <c r="AN79" s="151"/>
      <c r="AO79" s="151"/>
      <c r="AP79" s="151"/>
      <c r="AQ79" s="151"/>
      <c r="AR79" s="151"/>
      <c r="AS79" s="151"/>
      <c r="AT79" s="151"/>
      <c r="AU79" s="151"/>
      <c r="AV79" s="151"/>
      <c r="AW79" s="151"/>
      <c r="AX79" s="151"/>
      <c r="AY79" s="151"/>
      <c r="AZ79" s="151"/>
      <c r="BA79" s="151"/>
      <c r="BB79" s="151"/>
      <c r="BC79" s="151"/>
      <c r="BD79" s="151"/>
      <c r="BE79" s="194"/>
      <c r="BF79" s="153"/>
      <c r="BG79" s="153"/>
      <c r="BH79" s="153"/>
    </row>
    <row r="80" spans="1:60">
      <c r="A80" s="148" t="s">
        <v>324</v>
      </c>
      <c r="B80" s="151">
        <v>1.2889999999999999</v>
      </c>
      <c r="C80" s="151">
        <v>1.6930000000000001</v>
      </c>
      <c r="D80" s="151">
        <v>1.5780000000000001</v>
      </c>
      <c r="E80" s="151">
        <v>1.6819999999999999</v>
      </c>
      <c r="F80" s="151">
        <v>1.7749999999999999</v>
      </c>
      <c r="G80" s="151">
        <v>2.032</v>
      </c>
      <c r="H80" s="151">
        <v>2.2879999999999998</v>
      </c>
      <c r="I80" s="151">
        <v>2.5139999999999998</v>
      </c>
      <c r="J80" s="151">
        <v>2.7389999999999999</v>
      </c>
      <c r="K80" s="151">
        <v>3.036</v>
      </c>
      <c r="L80" s="151">
        <v>3.3780000000000001</v>
      </c>
      <c r="M80" s="151">
        <v>3.8769999999999998</v>
      </c>
      <c r="N80" s="151">
        <v>4.4000000000000004</v>
      </c>
      <c r="O80" s="151">
        <v>4.5209999999999999</v>
      </c>
      <c r="P80" s="151">
        <v>5.42</v>
      </c>
      <c r="Q80" s="151">
        <v>5.4690000000000003</v>
      </c>
      <c r="R80" s="151">
        <v>5.8890000000000002</v>
      </c>
      <c r="S80" s="151">
        <v>6.2450000000000001</v>
      </c>
      <c r="T80" s="151">
        <v>7.0110000000000001</v>
      </c>
      <c r="U80" s="151">
        <v>7.76</v>
      </c>
      <c r="V80" s="151">
        <v>7.9660000000000002</v>
      </c>
      <c r="W80" s="151">
        <v>8.0779999999999994</v>
      </c>
      <c r="X80" s="151">
        <v>8.1579999999999995</v>
      </c>
      <c r="Y80" s="151">
        <v>8.1679999999999993</v>
      </c>
      <c r="Z80" s="151">
        <v>8.5530000000000008</v>
      </c>
      <c r="AA80" s="151">
        <v>9.1560000000000006</v>
      </c>
      <c r="AB80" s="151">
        <v>9.0690000000000008</v>
      </c>
      <c r="AC80" s="151">
        <v>9.1129999999999995</v>
      </c>
      <c r="AD80" s="151">
        <v>9.0790000000000006</v>
      </c>
      <c r="AE80" s="151">
        <v>8.67</v>
      </c>
      <c r="AF80" s="151">
        <v>8.4329999999999998</v>
      </c>
      <c r="AG80" s="151">
        <v>8.06</v>
      </c>
      <c r="AH80" s="151">
        <v>7.9859999999999998</v>
      </c>
      <c r="AI80" s="151">
        <v>8.2170000000000005</v>
      </c>
      <c r="AJ80" s="151">
        <v>8.11</v>
      </c>
      <c r="AK80" s="151">
        <v>8.4830000000000005</v>
      </c>
      <c r="AL80" s="151">
        <v>8.782</v>
      </c>
      <c r="AM80" s="151">
        <v>9.734</v>
      </c>
      <c r="AN80" s="151">
        <v>10.125</v>
      </c>
      <c r="AO80" s="151">
        <v>10.59</v>
      </c>
      <c r="AP80" s="151">
        <v>11.034395999999999</v>
      </c>
      <c r="AQ80" s="151">
        <v>11.5159</v>
      </c>
      <c r="AR80" s="151">
        <v>12.900566315000001</v>
      </c>
      <c r="AS80" s="151">
        <v>14.020728</v>
      </c>
      <c r="AT80" s="151">
        <v>14.868</v>
      </c>
      <c r="AU80" s="151">
        <v>14.975</v>
      </c>
      <c r="AV80" s="151">
        <v>15.826000000000001</v>
      </c>
      <c r="AW80" s="151">
        <v>16.817</v>
      </c>
      <c r="AX80" s="151">
        <v>17.565000000000001</v>
      </c>
      <c r="AY80" s="151">
        <v>18.274999999999999</v>
      </c>
      <c r="AZ80" s="151">
        <v>19.462599999999998</v>
      </c>
      <c r="BA80" s="151">
        <v>18.916499999999999</v>
      </c>
      <c r="BB80" s="151">
        <v>18.568300000000001</v>
      </c>
      <c r="BC80" s="151">
        <v>18.883800000000001</v>
      </c>
      <c r="BD80" s="151">
        <v>19.529150000000001</v>
      </c>
      <c r="BE80" s="194">
        <v>16.547329999999999</v>
      </c>
      <c r="BF80" s="153">
        <v>-0.15500066742039501</v>
      </c>
      <c r="BG80" s="153">
        <v>2.7644918013267201E-2</v>
      </c>
      <c r="BH80" s="153">
        <v>4.1298763195771696E-3</v>
      </c>
    </row>
    <row r="81" spans="1:60">
      <c r="A81" s="148" t="s">
        <v>325</v>
      </c>
      <c r="B81" s="151">
        <v>6.9359999999999999</v>
      </c>
      <c r="C81" s="151">
        <v>7.4489999999999998</v>
      </c>
      <c r="D81" s="151">
        <v>6.06</v>
      </c>
      <c r="E81" s="151">
        <v>6.3419999999999996</v>
      </c>
      <c r="F81" s="151">
        <v>4.68</v>
      </c>
      <c r="G81" s="151">
        <v>6.0750000000000002</v>
      </c>
      <c r="H81" s="151">
        <v>6.2640000000000002</v>
      </c>
      <c r="I81" s="151">
        <v>7.15</v>
      </c>
      <c r="J81" s="151">
        <v>6.7220000000000004</v>
      </c>
      <c r="K81" s="151">
        <v>7.4080000000000004</v>
      </c>
      <c r="L81" s="151">
        <v>8.218</v>
      </c>
      <c r="M81" s="151">
        <v>9.7260000000000009</v>
      </c>
      <c r="N81" s="151">
        <v>10.388999999999999</v>
      </c>
      <c r="O81" s="151">
        <v>10.728</v>
      </c>
      <c r="P81" s="151">
        <v>11.763</v>
      </c>
      <c r="Q81" s="151">
        <v>13.137</v>
      </c>
      <c r="R81" s="151">
        <v>15.151</v>
      </c>
      <c r="S81" s="151">
        <v>17.236999999999998</v>
      </c>
      <c r="T81" s="151">
        <v>18.922999999999998</v>
      </c>
      <c r="U81" s="151">
        <v>20.48</v>
      </c>
      <c r="V81" s="151">
        <v>20.803000000000001</v>
      </c>
      <c r="W81" s="151">
        <v>20.856000000000002</v>
      </c>
      <c r="X81" s="151">
        <v>22.053999999999998</v>
      </c>
      <c r="Y81" s="151">
        <v>21.925999999999998</v>
      </c>
      <c r="Z81" s="151">
        <v>22.719000000000001</v>
      </c>
      <c r="AA81" s="151">
        <v>23.311</v>
      </c>
      <c r="AB81" s="151">
        <v>22.925999999999998</v>
      </c>
      <c r="AC81" s="151">
        <v>21.984000000000002</v>
      </c>
      <c r="AD81" s="151">
        <v>20.539000000000001</v>
      </c>
      <c r="AE81" s="151">
        <v>21.468</v>
      </c>
      <c r="AF81" s="151">
        <v>23.280999999999999</v>
      </c>
      <c r="AG81" s="151">
        <v>24.599</v>
      </c>
      <c r="AH81" s="151">
        <v>25.962</v>
      </c>
      <c r="AI81" s="151">
        <v>27.327000000000002</v>
      </c>
      <c r="AJ81" s="151">
        <v>27.908000000000001</v>
      </c>
      <c r="AK81" s="151">
        <v>27.248999999999999</v>
      </c>
      <c r="AL81" s="151">
        <v>25.658999999999999</v>
      </c>
      <c r="AM81" s="151">
        <v>25.331</v>
      </c>
      <c r="AN81" s="151">
        <v>26.19</v>
      </c>
      <c r="AO81" s="151">
        <v>25.163</v>
      </c>
      <c r="AP81" s="151">
        <v>29.332999999999998</v>
      </c>
      <c r="AQ81" s="151">
        <v>27.82</v>
      </c>
      <c r="AR81" s="151">
        <v>29.805</v>
      </c>
      <c r="AS81" s="151">
        <v>31.1632</v>
      </c>
      <c r="AT81" s="151">
        <v>33.548229999999997</v>
      </c>
      <c r="AU81" s="151">
        <v>35.320300000000003</v>
      </c>
      <c r="AV81" s="151">
        <v>32.957999999999998</v>
      </c>
      <c r="AW81" s="151">
        <v>34.504296937677303</v>
      </c>
      <c r="AX81" s="151">
        <v>35.012</v>
      </c>
      <c r="AY81" s="151">
        <v>37.682000000000002</v>
      </c>
      <c r="AZ81" s="151">
        <v>39.018238607133497</v>
      </c>
      <c r="BA81" s="151">
        <v>39.860938607133498</v>
      </c>
      <c r="BB81" s="151">
        <v>36.802192338182302</v>
      </c>
      <c r="BC81" s="151">
        <v>33.890181590055697</v>
      </c>
      <c r="BD81" s="151">
        <v>34.139349686506101</v>
      </c>
      <c r="BE81" s="194">
        <v>30.726295533615701</v>
      </c>
      <c r="BF81" s="153">
        <v>-0.102433286285288</v>
      </c>
      <c r="BG81" s="153">
        <v>1.74818267327526E-3</v>
      </c>
      <c r="BH81" s="153">
        <v>7.6686571375931397E-3</v>
      </c>
    </row>
    <row r="82" spans="1:60">
      <c r="A82" s="148" t="s">
        <v>326</v>
      </c>
      <c r="B82" s="151">
        <v>0.95477906967326198</v>
      </c>
      <c r="C82" s="151">
        <v>1.3856571157816699</v>
      </c>
      <c r="D82" s="151">
        <v>1.5221973546882801</v>
      </c>
      <c r="E82" s="151">
        <v>1.6702972235923099</v>
      </c>
      <c r="F82" s="151">
        <v>1.8079285589737599</v>
      </c>
      <c r="G82" s="151">
        <v>1.89229267069061</v>
      </c>
      <c r="H82" s="151">
        <v>1.9970000000000001</v>
      </c>
      <c r="I82" s="151">
        <v>2.1219999999999999</v>
      </c>
      <c r="J82" s="151">
        <v>2.5449999999999999</v>
      </c>
      <c r="K82" s="151">
        <v>2.734</v>
      </c>
      <c r="L82" s="151">
        <v>2.823</v>
      </c>
      <c r="M82" s="151">
        <v>3.085</v>
      </c>
      <c r="N82" s="151">
        <v>3.4820000000000002</v>
      </c>
      <c r="O82" s="151">
        <v>3.7360000000000002</v>
      </c>
      <c r="P82" s="151">
        <v>4.2370000000000001</v>
      </c>
      <c r="Q82" s="151">
        <v>4.3</v>
      </c>
      <c r="R82" s="151">
        <v>4.2290000000000001</v>
      </c>
      <c r="S82" s="151">
        <v>4.4539999999999997</v>
      </c>
      <c r="T82" s="151">
        <v>4.4989999999999997</v>
      </c>
      <c r="U82" s="151">
        <v>4.6849999999999996</v>
      </c>
      <c r="V82" s="151">
        <v>4.6559999999999997</v>
      </c>
      <c r="W82" s="151">
        <v>4.5670000000000002</v>
      </c>
      <c r="X82" s="151">
        <v>4.5579999999999998</v>
      </c>
      <c r="Y82" s="151">
        <v>4.8719999999999999</v>
      </c>
      <c r="Z82" s="151">
        <v>5.3559999999999999</v>
      </c>
      <c r="AA82" s="151">
        <v>5.5449999999999999</v>
      </c>
      <c r="AB82" s="151">
        <v>5.5330000000000004</v>
      </c>
      <c r="AC82" s="151">
        <v>6.5410000000000004</v>
      </c>
      <c r="AD82" s="151">
        <v>6.6390000000000002</v>
      </c>
      <c r="AE82" s="151">
        <v>7.2169999999999996</v>
      </c>
      <c r="AF82" s="151">
        <v>6.8170000000000002</v>
      </c>
      <c r="AG82" s="151">
        <v>6.4109999999999996</v>
      </c>
      <c r="AH82" s="151">
        <v>6.8220000000000001</v>
      </c>
      <c r="AI82" s="151">
        <v>6.7519999999999998</v>
      </c>
      <c r="AJ82" s="151">
        <v>7.4450000000000003</v>
      </c>
      <c r="AK82" s="151">
        <v>6.9450000000000003</v>
      </c>
      <c r="AL82" s="151">
        <v>6.9409999999999998</v>
      </c>
      <c r="AM82" s="151">
        <v>7.2329999999999997</v>
      </c>
      <c r="AN82" s="151">
        <v>7.2229000000000001</v>
      </c>
      <c r="AO82" s="151">
        <v>8.6136169999999996</v>
      </c>
      <c r="AP82" s="151">
        <v>9.3719180000000009</v>
      </c>
      <c r="AQ82" s="151">
        <v>9.488531</v>
      </c>
      <c r="AR82" s="151">
        <v>9.9032199999999992</v>
      </c>
      <c r="AS82" s="151">
        <v>10.9139</v>
      </c>
      <c r="AT82" s="151">
        <v>11.016840999999999</v>
      </c>
      <c r="AU82" s="151">
        <v>12.256284000000001</v>
      </c>
      <c r="AV82" s="151">
        <v>13.12063</v>
      </c>
      <c r="AW82" s="151">
        <v>13.188662000000001</v>
      </c>
      <c r="AX82" s="151">
        <v>13.371124</v>
      </c>
      <c r="AY82" s="151">
        <v>12.653456</v>
      </c>
      <c r="AZ82" s="151">
        <v>12.3440785962057</v>
      </c>
      <c r="BA82" s="151">
        <v>12.597</v>
      </c>
      <c r="BB82" s="151">
        <v>13.326000000000001</v>
      </c>
      <c r="BC82" s="151">
        <v>12.996828361140601</v>
      </c>
      <c r="BD82" s="151">
        <v>13.186226932004599</v>
      </c>
      <c r="BE82" s="194">
        <v>11.7436862178282</v>
      </c>
      <c r="BF82" s="153">
        <v>-0.11183087445302101</v>
      </c>
      <c r="BG82" s="153">
        <v>1.8137295446574601E-2</v>
      </c>
      <c r="BH82" s="153">
        <v>2.9309847338243301E-3</v>
      </c>
    </row>
    <row r="83" spans="1:60">
      <c r="A83" s="148" t="s">
        <v>327</v>
      </c>
      <c r="B83" s="151">
        <v>5.6059999999999999</v>
      </c>
      <c r="C83" s="151">
        <v>6.093</v>
      </c>
      <c r="D83" s="151">
        <v>6.6230000000000002</v>
      </c>
      <c r="E83" s="151">
        <v>7.2009999999999996</v>
      </c>
      <c r="F83" s="151">
        <v>7.9189999999999996</v>
      </c>
      <c r="G83" s="151">
        <v>8.5820000000000007</v>
      </c>
      <c r="H83" s="151">
        <v>9.3879999999999999</v>
      </c>
      <c r="I83" s="151">
        <v>10.24</v>
      </c>
      <c r="J83" s="151">
        <v>11.303000000000001</v>
      </c>
      <c r="K83" s="151">
        <v>11.010999999999999</v>
      </c>
      <c r="L83" s="151">
        <v>11.683999999999999</v>
      </c>
      <c r="M83" s="151">
        <v>11.811</v>
      </c>
      <c r="N83" s="151">
        <v>11.696999999999999</v>
      </c>
      <c r="O83" s="151">
        <v>12.287000000000001</v>
      </c>
      <c r="P83" s="151">
        <v>11.65</v>
      </c>
      <c r="Q83" s="151">
        <v>11.983000000000001</v>
      </c>
      <c r="R83" s="151">
        <v>12.978999999999999</v>
      </c>
      <c r="S83" s="151">
        <v>13.145</v>
      </c>
      <c r="T83" s="151">
        <v>13.269</v>
      </c>
      <c r="U83" s="151">
        <v>14.448</v>
      </c>
      <c r="V83" s="151">
        <v>14.116</v>
      </c>
      <c r="W83" s="151">
        <v>13.622999999999999</v>
      </c>
      <c r="X83" s="151">
        <v>14.401</v>
      </c>
      <c r="Y83" s="151">
        <v>15.874144985441101</v>
      </c>
      <c r="Z83" s="151">
        <v>16.4485306967083</v>
      </c>
      <c r="AA83" s="151">
        <v>16.593072298407101</v>
      </c>
      <c r="AB83" s="151">
        <v>16.721849625256102</v>
      </c>
      <c r="AC83" s="151">
        <v>17.2759100607698</v>
      </c>
      <c r="AD83" s="151">
        <v>18.003359468648299</v>
      </c>
      <c r="AE83" s="151">
        <v>18.783181748046299</v>
      </c>
      <c r="AF83" s="151">
        <v>20.0344832327871</v>
      </c>
      <c r="AG83" s="151">
        <v>20.669290658543101</v>
      </c>
      <c r="AH83" s="151">
        <v>21.000954148884901</v>
      </c>
      <c r="AI83" s="151">
        <v>21.315423742275801</v>
      </c>
      <c r="AJ83" s="151">
        <v>21.615748660451601</v>
      </c>
      <c r="AK83" s="151">
        <v>21.9907686729529</v>
      </c>
      <c r="AL83" s="151">
        <v>22.466463009901801</v>
      </c>
      <c r="AM83" s="151">
        <v>23.051164881566098</v>
      </c>
      <c r="AN83" s="151">
        <v>23.882968776463901</v>
      </c>
      <c r="AO83" s="151">
        <v>24.769833179648</v>
      </c>
      <c r="AP83" s="151">
        <v>24.775885729285701</v>
      </c>
      <c r="AQ83" s="151">
        <v>25.242243173254298</v>
      </c>
      <c r="AR83" s="151">
        <v>25.742379155460199</v>
      </c>
      <c r="AS83" s="151">
        <v>24.3780680946522</v>
      </c>
      <c r="AT83" s="151">
        <v>23.8850126443946</v>
      </c>
      <c r="AU83" s="151">
        <v>24.898364538288199</v>
      </c>
      <c r="AV83" s="151">
        <v>25.188450676623699</v>
      </c>
      <c r="AW83" s="151">
        <v>25.854619457035302</v>
      </c>
      <c r="AX83" s="151">
        <v>26.309038769634299</v>
      </c>
      <c r="AY83" s="151">
        <v>25.938569216982501</v>
      </c>
      <c r="AZ83" s="151">
        <v>28.612985324520601</v>
      </c>
      <c r="BA83" s="151">
        <v>27.428786448058901</v>
      </c>
      <c r="BB83" s="151">
        <v>27.3648179842655</v>
      </c>
      <c r="BC83" s="151">
        <v>27.290016070710902</v>
      </c>
      <c r="BD83" s="151">
        <v>26.9521098106271</v>
      </c>
      <c r="BE83" s="194">
        <v>23.298586419675701</v>
      </c>
      <c r="BF83" s="153">
        <v>-0.13791798701525801</v>
      </c>
      <c r="BG83" s="153">
        <v>1.21543109500319E-2</v>
      </c>
      <c r="BH83" s="153">
        <v>5.81485232567675E-3</v>
      </c>
    </row>
    <row r="84" spans="1:60">
      <c r="A84" s="148" t="s">
        <v>328</v>
      </c>
      <c r="B84" s="151">
        <v>5.4144194552068701</v>
      </c>
      <c r="C84" s="151">
        <v>5.7004760983884104</v>
      </c>
      <c r="D84" s="151">
        <v>5.9964097275536101</v>
      </c>
      <c r="E84" s="151">
        <v>6.2436336736946201</v>
      </c>
      <c r="F84" s="151">
        <v>6.6146664413879801</v>
      </c>
      <c r="G84" s="151">
        <v>6.9159846515938499</v>
      </c>
      <c r="H84" s="151">
        <v>8.2810619941225792</v>
      </c>
      <c r="I84" s="151">
        <v>8.5983657625048693</v>
      </c>
      <c r="J84" s="151">
        <v>9.0169201885866102</v>
      </c>
      <c r="K84" s="151">
        <v>9.0562205441976502</v>
      </c>
      <c r="L84" s="151">
        <v>8.6782591323194893</v>
      </c>
      <c r="M84" s="151">
        <v>8.6797601475314003</v>
      </c>
      <c r="N84" s="151">
        <v>8.86566185217605</v>
      </c>
      <c r="O84" s="151">
        <v>8.6932839696206603</v>
      </c>
      <c r="P84" s="151">
        <v>8.8603841607056708</v>
      </c>
      <c r="Q84" s="151">
        <v>9.182004673142</v>
      </c>
      <c r="R84" s="151">
        <v>8.9211573533278603</v>
      </c>
      <c r="S84" s="151">
        <v>8.6180126498135596</v>
      </c>
      <c r="T84" s="151">
        <v>8.5322148390488799</v>
      </c>
      <c r="U84" s="151">
        <v>8.6939242786837791</v>
      </c>
      <c r="V84" s="151">
        <v>8.8991275348782892</v>
      </c>
      <c r="W84" s="151">
        <v>9.4785305205800405</v>
      </c>
      <c r="X84" s="151">
        <v>9.6164495303299091</v>
      </c>
      <c r="Y84" s="151">
        <v>10.456519307487399</v>
      </c>
      <c r="Z84" s="151">
        <v>10.9007868972986</v>
      </c>
      <c r="AA84" s="151">
        <v>11.111110876185499</v>
      </c>
      <c r="AB84" s="151">
        <v>10.830447208845399</v>
      </c>
      <c r="AC84" s="151">
        <v>10.8951828124304</v>
      </c>
      <c r="AD84" s="151">
        <v>11.193186570286199</v>
      </c>
      <c r="AE84" s="151">
        <v>11.7770875772091</v>
      </c>
      <c r="AF84" s="151">
        <v>12.1670032314873</v>
      </c>
      <c r="AG84" s="151">
        <v>12.5582350457969</v>
      </c>
      <c r="AH84" s="151">
        <v>12.7399416872478</v>
      </c>
      <c r="AI84" s="151">
        <v>12.9070356046316</v>
      </c>
      <c r="AJ84" s="151">
        <v>13.615243044535401</v>
      </c>
      <c r="AK84" s="151">
        <v>13.7129089328765</v>
      </c>
      <c r="AL84" s="151">
        <v>14.441202159614599</v>
      </c>
      <c r="AM84" s="151">
        <v>14.6167488632471</v>
      </c>
      <c r="AN84" s="151">
        <v>14.691941674653799</v>
      </c>
      <c r="AO84" s="151">
        <v>16.0323784903151</v>
      </c>
      <c r="AP84" s="151">
        <v>16.745608966105699</v>
      </c>
      <c r="AQ84" s="151">
        <v>17.711958385474201</v>
      </c>
      <c r="AR84" s="151">
        <v>18.354983468853401</v>
      </c>
      <c r="AS84" s="151">
        <v>18.8363654460939</v>
      </c>
      <c r="AT84" s="151">
        <v>19.771656789456301</v>
      </c>
      <c r="AU84" s="151">
        <v>20.5252226308689</v>
      </c>
      <c r="AV84" s="151">
        <v>21.5761834148561</v>
      </c>
      <c r="AW84" s="151">
        <v>21.815124870155501</v>
      </c>
      <c r="AX84" s="151">
        <v>23.350831752417299</v>
      </c>
      <c r="AY84" s="151">
        <v>24.062789285886399</v>
      </c>
      <c r="AZ84" s="151">
        <v>26.520655403943</v>
      </c>
      <c r="BA84" s="151">
        <v>26.754457615636401</v>
      </c>
      <c r="BB84" s="151">
        <v>28.2484811160842</v>
      </c>
      <c r="BC84" s="151">
        <v>29.255148504698202</v>
      </c>
      <c r="BD84" s="151">
        <v>30.514301799022601</v>
      </c>
      <c r="BE84" s="194">
        <v>25.1814560436416</v>
      </c>
      <c r="BF84" s="153">
        <v>-0.17702019149666401</v>
      </c>
      <c r="BG84" s="153">
        <v>4.4349919071156298E-2</v>
      </c>
      <c r="BH84" s="153">
        <v>6.2847782093611903E-3</v>
      </c>
    </row>
    <row r="85" spans="1:60">
      <c r="A85" s="148" t="s">
        <v>329</v>
      </c>
      <c r="B85" s="151">
        <v>1.9969939243742201</v>
      </c>
      <c r="C85" s="151">
        <v>2.0363935256967101</v>
      </c>
      <c r="D85" s="151">
        <v>2.0842796565983499</v>
      </c>
      <c r="E85" s="151">
        <v>2.1406591458997699</v>
      </c>
      <c r="F85" s="151">
        <v>2.2095603977939202</v>
      </c>
      <c r="G85" s="151">
        <v>2.2439024296315799</v>
      </c>
      <c r="H85" s="151">
        <v>2.6427239321393299</v>
      </c>
      <c r="I85" s="151">
        <v>2.7533775034816501</v>
      </c>
      <c r="J85" s="151">
        <v>2.83876948152664</v>
      </c>
      <c r="K85" s="151">
        <v>2.9864385212198199</v>
      </c>
      <c r="L85" s="151">
        <v>2.8631896877299599</v>
      </c>
      <c r="M85" s="151">
        <v>2.9802749871701901</v>
      </c>
      <c r="N85" s="151">
        <v>3.1639035673049198</v>
      </c>
      <c r="O85" s="151">
        <v>3.7133861566495798</v>
      </c>
      <c r="P85" s="151">
        <v>3.7980828423420601</v>
      </c>
      <c r="Q85" s="151">
        <v>3.7632048310773798</v>
      </c>
      <c r="R85" s="151">
        <v>3.9702889171606102</v>
      </c>
      <c r="S85" s="151">
        <v>3.6699718244236501</v>
      </c>
      <c r="T85" s="151">
        <v>4.2021781068620498</v>
      </c>
      <c r="U85" s="151">
        <v>3.78952758650165</v>
      </c>
      <c r="V85" s="151">
        <v>4.2383000187935203</v>
      </c>
      <c r="W85" s="151">
        <v>4.0676616937760803</v>
      </c>
      <c r="X85" s="151">
        <v>4.1600659047926198</v>
      </c>
      <c r="Y85" s="151">
        <v>4.3990977051511404</v>
      </c>
      <c r="Z85" s="151">
        <v>4.4779111825840499</v>
      </c>
      <c r="AA85" s="151">
        <v>4.0586871216173099</v>
      </c>
      <c r="AB85" s="151">
        <v>3.8631341725566601</v>
      </c>
      <c r="AC85" s="151">
        <v>3.85674743297022</v>
      </c>
      <c r="AD85" s="151">
        <v>3.9931197904856801</v>
      </c>
      <c r="AE85" s="151">
        <v>3.9210572788120199</v>
      </c>
      <c r="AF85" s="151">
        <v>3.8080548059122901</v>
      </c>
      <c r="AG85" s="151">
        <v>3.82351217588436</v>
      </c>
      <c r="AH85" s="151">
        <v>3.9506517565243899</v>
      </c>
      <c r="AI85" s="151">
        <v>3.7381149104973401</v>
      </c>
      <c r="AJ85" s="151">
        <v>3.9503133543289999</v>
      </c>
      <c r="AK85" s="151">
        <v>4.3369213691342399</v>
      </c>
      <c r="AL85" s="151">
        <v>4.6111198350521798</v>
      </c>
      <c r="AM85" s="151">
        <v>4.7657281411448196</v>
      </c>
      <c r="AN85" s="151">
        <v>5.2203868382174097</v>
      </c>
      <c r="AO85" s="151">
        <v>5.5022930755673602</v>
      </c>
      <c r="AP85" s="151">
        <v>5.1518709268221903</v>
      </c>
      <c r="AQ85" s="151">
        <v>5.9416966386944097</v>
      </c>
      <c r="AR85" s="151">
        <v>6.7198442366816797</v>
      </c>
      <c r="AS85" s="151">
        <v>7.6880051817455302</v>
      </c>
      <c r="AT85" s="151">
        <v>8.6021698053906199</v>
      </c>
      <c r="AU85" s="151">
        <v>9.3893844821611907</v>
      </c>
      <c r="AV85" s="151">
        <v>9.9683146609834097</v>
      </c>
      <c r="AW85" s="151">
        <v>10.604531954966401</v>
      </c>
      <c r="AX85" s="151">
        <v>11.898444635171099</v>
      </c>
      <c r="AY85" s="151">
        <v>12.8151865316461</v>
      </c>
      <c r="AZ85" s="151">
        <v>12.577920962927699</v>
      </c>
      <c r="BA85" s="151">
        <v>12.181205998067799</v>
      </c>
      <c r="BB85" s="151">
        <v>11.431269076590199</v>
      </c>
      <c r="BC85" s="151">
        <v>11.4989276330846</v>
      </c>
      <c r="BD85" s="151">
        <v>10.9839971299835</v>
      </c>
      <c r="BE85" s="194">
        <v>9.58445625428749</v>
      </c>
      <c r="BF85" s="153">
        <v>-0.129800463143808</v>
      </c>
      <c r="BG85" s="153">
        <v>2.4743659764608499E-2</v>
      </c>
      <c r="BH85" s="153">
        <v>2.3920849418368499E-3</v>
      </c>
    </row>
    <row r="86" spans="1:60">
      <c r="A86" s="148" t="s">
        <v>330</v>
      </c>
      <c r="B86" s="151">
        <v>3.6811270981536302</v>
      </c>
      <c r="C86" s="151">
        <v>3.9654716125428</v>
      </c>
      <c r="D86" s="151">
        <v>4.0347348709197197</v>
      </c>
      <c r="E86" s="151">
        <v>4.02548370381197</v>
      </c>
      <c r="F86" s="151">
        <v>4.45603680213949</v>
      </c>
      <c r="G86" s="151">
        <v>4.9100251761545604</v>
      </c>
      <c r="H86" s="151">
        <v>6.5253847908058802</v>
      </c>
      <c r="I86" s="151">
        <v>6.9602680173040197</v>
      </c>
      <c r="J86" s="151">
        <v>7.7021820341629601</v>
      </c>
      <c r="K86" s="151">
        <v>7.8999732313146804</v>
      </c>
      <c r="L86" s="151">
        <v>8.5907939921027197</v>
      </c>
      <c r="M86" s="151">
        <v>10.4947798749998</v>
      </c>
      <c r="N86" s="151">
        <v>11.313278996836001</v>
      </c>
      <c r="O86" s="151">
        <v>12.1104333949165</v>
      </c>
      <c r="P86" s="151">
        <v>13.673112132675</v>
      </c>
      <c r="Q86" s="151">
        <v>14.5233854751305</v>
      </c>
      <c r="R86" s="151">
        <v>14.7262663912545</v>
      </c>
      <c r="S86" s="151">
        <v>15.5445276178787</v>
      </c>
      <c r="T86" s="151">
        <v>14.554161731843299</v>
      </c>
      <c r="U86" s="151">
        <v>13.313805435918299</v>
      </c>
      <c r="V86" s="151">
        <v>13.857398622131599</v>
      </c>
      <c r="W86" s="151">
        <v>12.8826285996315</v>
      </c>
      <c r="X86" s="151">
        <v>13.7677201623687</v>
      </c>
      <c r="Y86" s="151">
        <v>14.319534922464401</v>
      </c>
      <c r="Z86" s="151">
        <v>14.7109509400589</v>
      </c>
      <c r="AA86" s="151">
        <v>14.1750970377425</v>
      </c>
      <c r="AB86" s="151">
        <v>15.1608485137012</v>
      </c>
      <c r="AC86" s="151">
        <v>16.585482066863101</v>
      </c>
      <c r="AD86" s="151">
        <v>16.396620139328402</v>
      </c>
      <c r="AE86" s="151">
        <v>16.418295261988501</v>
      </c>
      <c r="AF86" s="151">
        <v>16.574048628395399</v>
      </c>
      <c r="AG86" s="151">
        <v>17.550108910205701</v>
      </c>
      <c r="AH86" s="151">
        <v>17.4822711964581</v>
      </c>
      <c r="AI86" s="151">
        <v>17.637270630267299</v>
      </c>
      <c r="AJ86" s="151">
        <v>18.829656446321099</v>
      </c>
      <c r="AK86" s="151">
        <v>18.4906322307436</v>
      </c>
      <c r="AL86" s="151">
        <v>19.264508203404699</v>
      </c>
      <c r="AM86" s="151">
        <v>20.291221778098301</v>
      </c>
      <c r="AN86" s="151">
        <v>19.897068494834599</v>
      </c>
      <c r="AO86" s="151">
        <v>20.854796467575898</v>
      </c>
      <c r="AP86" s="151">
        <v>21.7754402647865</v>
      </c>
      <c r="AQ86" s="151">
        <v>20.3051168222873</v>
      </c>
      <c r="AR86" s="151">
        <v>20.820981823636501</v>
      </c>
      <c r="AS86" s="151">
        <v>23.602202558075099</v>
      </c>
      <c r="AT86" s="151">
        <v>23.6500907446638</v>
      </c>
      <c r="AU86" s="151">
        <v>25.0672428443482</v>
      </c>
      <c r="AV86" s="151">
        <v>25.391438000762001</v>
      </c>
      <c r="AW86" s="151">
        <v>26.545883054978301</v>
      </c>
      <c r="AX86" s="151">
        <v>26.9682367723928</v>
      </c>
      <c r="AY86" s="151">
        <v>25.337065602723701</v>
      </c>
      <c r="AZ86" s="151">
        <v>25.962818791697099</v>
      </c>
      <c r="BA86" s="151">
        <v>29.202992446688999</v>
      </c>
      <c r="BB86" s="151">
        <v>31.862246264808299</v>
      </c>
      <c r="BC86" s="151">
        <v>36.654169652722899</v>
      </c>
      <c r="BD86" s="151">
        <v>36.912883507676199</v>
      </c>
      <c r="BE86" s="194">
        <v>32.958275700578902</v>
      </c>
      <c r="BF86" s="153">
        <v>-0.10957306382917301</v>
      </c>
      <c r="BG86" s="153">
        <v>4.5525226742963602E-2</v>
      </c>
      <c r="BH86" s="153">
        <v>8.2257138976448898E-3</v>
      </c>
    </row>
    <row r="87" spans="1:60">
      <c r="A87" s="148" t="s">
        <v>331</v>
      </c>
      <c r="B87" s="151">
        <v>1.3955673078092501</v>
      </c>
      <c r="C87" s="151">
        <v>1.5478329097749499</v>
      </c>
      <c r="D87" s="151">
        <v>1.6554318856532999</v>
      </c>
      <c r="E87" s="151">
        <v>1.8860504190895599</v>
      </c>
      <c r="F87" s="151">
        <v>2.0979394466999599</v>
      </c>
      <c r="G87" s="151">
        <v>2.2739954431563199</v>
      </c>
      <c r="H87" s="151">
        <v>2.1198642725335799</v>
      </c>
      <c r="I87" s="151">
        <v>2.4688140758956201</v>
      </c>
      <c r="J87" s="151">
        <v>3.19053056412631</v>
      </c>
      <c r="K87" s="151">
        <v>3.47945548503546</v>
      </c>
      <c r="L87" s="151">
        <v>3.5803097821646999</v>
      </c>
      <c r="M87" s="151">
        <v>4.6445719175900804</v>
      </c>
      <c r="N87" s="151">
        <v>5.2845674629521699</v>
      </c>
      <c r="O87" s="151">
        <v>5.8026624370375597</v>
      </c>
      <c r="P87" s="151">
        <v>6.31345435750102</v>
      </c>
      <c r="Q87" s="151">
        <v>7.1081601187848404</v>
      </c>
      <c r="R87" s="151">
        <v>7.9482421103598897</v>
      </c>
      <c r="S87" s="151">
        <v>8.6064448599531893</v>
      </c>
      <c r="T87" s="151">
        <v>9.1295607313076594</v>
      </c>
      <c r="U87" s="151">
        <v>8.7898424533946606</v>
      </c>
      <c r="V87" s="151">
        <v>9.2088979933231503</v>
      </c>
      <c r="W87" s="151">
        <v>8.8695526845168509</v>
      </c>
      <c r="X87" s="151">
        <v>10.2604587543366</v>
      </c>
      <c r="Y87" s="151">
        <v>10.4515684383299</v>
      </c>
      <c r="Z87" s="151">
        <v>10.523511131459101</v>
      </c>
      <c r="AA87" s="151">
        <v>10.6160705595198</v>
      </c>
      <c r="AB87" s="151">
        <v>10.812594369043699</v>
      </c>
      <c r="AC87" s="151">
        <v>10.4554860871865</v>
      </c>
      <c r="AD87" s="151">
        <v>11.5904458083112</v>
      </c>
      <c r="AE87" s="151">
        <v>12.476445808311199</v>
      </c>
      <c r="AF87" s="151">
        <v>13.092390019587301</v>
      </c>
      <c r="AG87" s="151">
        <v>13.2235730220421</v>
      </c>
      <c r="AH87" s="151">
        <v>13.7413900195873</v>
      </c>
      <c r="AI87" s="151">
        <v>14.3343900195873</v>
      </c>
      <c r="AJ87" s="151">
        <v>14.909391392018501</v>
      </c>
      <c r="AK87" s="151">
        <v>15.6594706859832</v>
      </c>
      <c r="AL87" s="151">
        <v>15.579457281157399</v>
      </c>
      <c r="AM87" s="151">
        <v>15.4824572811574</v>
      </c>
      <c r="AN87" s="151">
        <v>16.421457281157402</v>
      </c>
      <c r="AO87" s="151">
        <v>16.391170685983202</v>
      </c>
      <c r="AP87" s="151">
        <v>17.5609500425515</v>
      </c>
      <c r="AQ87" s="151">
        <v>18.335377281157399</v>
      </c>
      <c r="AR87" s="151">
        <v>16.804807281157402</v>
      </c>
      <c r="AS87" s="151">
        <v>17.464650685983202</v>
      </c>
      <c r="AT87" s="151">
        <v>18.575607281157399</v>
      </c>
      <c r="AU87" s="151">
        <v>18.784467281157401</v>
      </c>
      <c r="AV87" s="151">
        <v>12.4209372811574</v>
      </c>
      <c r="AW87" s="151">
        <v>15.831985109325</v>
      </c>
      <c r="AX87" s="151">
        <v>16.709163253394902</v>
      </c>
      <c r="AY87" s="151">
        <v>17.050202589468402</v>
      </c>
      <c r="AZ87" s="151">
        <v>15.1561642227751</v>
      </c>
      <c r="BA87" s="151">
        <v>13.8606585166608</v>
      </c>
      <c r="BB87" s="151">
        <v>14.266131406951599</v>
      </c>
      <c r="BC87" s="151">
        <v>14.546321943916</v>
      </c>
      <c r="BD87" s="151">
        <v>15.0119033595416</v>
      </c>
      <c r="BE87" s="194">
        <v>12.387158373082499</v>
      </c>
      <c r="BF87" s="153">
        <v>-0.177098774072356</v>
      </c>
      <c r="BG87" s="153">
        <v>-2.10753287351895E-2</v>
      </c>
      <c r="BH87" s="153">
        <v>3.0915822692751901E-3</v>
      </c>
    </row>
    <row r="88" spans="1:60">
      <c r="A88" s="148" t="s">
        <v>332</v>
      </c>
      <c r="B88" s="151">
        <v>0.198155524058411</v>
      </c>
      <c r="C88" s="151">
        <v>0.20264097008145601</v>
      </c>
      <c r="D88" s="151">
        <v>0.210115561811998</v>
      </c>
      <c r="E88" s="151">
        <v>0.21507600764439</v>
      </c>
      <c r="F88" s="151">
        <v>0.22073984088572299</v>
      </c>
      <c r="G88" s="151">
        <v>0.227039757589236</v>
      </c>
      <c r="H88" s="151">
        <v>0.23462204718548399</v>
      </c>
      <c r="I88" s="151">
        <v>0.245163297329547</v>
      </c>
      <c r="J88" s="151">
        <v>0.26966497752389601</v>
      </c>
      <c r="K88" s="151">
        <v>0.32937489094977301</v>
      </c>
      <c r="L88" s="151">
        <v>0.33393958882067498</v>
      </c>
      <c r="M88" s="151">
        <v>0.30901968806563401</v>
      </c>
      <c r="N88" s="151">
        <v>0.30745881022633698</v>
      </c>
      <c r="O88" s="151">
        <v>0.342075340519084</v>
      </c>
      <c r="P88" s="151">
        <v>0.36933873872338502</v>
      </c>
      <c r="Q88" s="151">
        <v>0.380535453424105</v>
      </c>
      <c r="R88" s="151">
        <v>0.43908971647991102</v>
      </c>
      <c r="S88" s="151">
        <v>0.43991501973969699</v>
      </c>
      <c r="T88" s="151">
        <v>0.44331079252341099</v>
      </c>
      <c r="U88" s="151">
        <v>0.45303121665632901</v>
      </c>
      <c r="V88" s="151">
        <v>0.53001882403195</v>
      </c>
      <c r="W88" s="151">
        <v>0.57101889225687397</v>
      </c>
      <c r="X88" s="151">
        <v>0.59674535670486595</v>
      </c>
      <c r="Y88" s="151">
        <v>0.63800918991632705</v>
      </c>
      <c r="Z88" s="151">
        <v>0.71241991563073304</v>
      </c>
      <c r="AA88" s="151">
        <v>0.99060142453641198</v>
      </c>
      <c r="AB88" s="151">
        <v>0.96299999999999997</v>
      </c>
      <c r="AC88" s="151">
        <v>1.1045</v>
      </c>
      <c r="AD88" s="151">
        <v>1.1160000000000001</v>
      </c>
      <c r="AE88" s="151">
        <v>1.1315</v>
      </c>
      <c r="AF88" s="151">
        <v>1.2552000000000001</v>
      </c>
      <c r="AG88" s="151">
        <v>1.2753000000000001</v>
      </c>
      <c r="AH88" s="151">
        <v>1.3657386469999999</v>
      </c>
      <c r="AI88" s="151">
        <v>1.4212213629999999</v>
      </c>
      <c r="AJ88" s="151">
        <v>1.4967610229999999</v>
      </c>
      <c r="AK88" s="151">
        <v>1.5301213629999999</v>
      </c>
      <c r="AL88" s="151">
        <v>1.685177396</v>
      </c>
      <c r="AM88" s="151">
        <v>1.6190525</v>
      </c>
      <c r="AN88" s="151">
        <v>1.6938061</v>
      </c>
      <c r="AO88" s="151">
        <v>1.7057007</v>
      </c>
      <c r="AP88" s="151">
        <v>1.7734258000000001</v>
      </c>
      <c r="AQ88" s="151">
        <v>1.8128</v>
      </c>
      <c r="AR88" s="151">
        <v>1.8971</v>
      </c>
      <c r="AS88" s="151">
        <v>2.0821999999999998</v>
      </c>
      <c r="AT88" s="151">
        <v>2.1185</v>
      </c>
      <c r="AU88" s="151">
        <v>2.2058</v>
      </c>
      <c r="AV88" s="151">
        <v>2.2845</v>
      </c>
      <c r="AW88" s="151">
        <v>2.3678328469999999</v>
      </c>
      <c r="AX88" s="151">
        <v>2.533163504</v>
      </c>
      <c r="AY88" s="151">
        <v>2.596502117</v>
      </c>
      <c r="AZ88" s="151">
        <v>2.7176800079999999</v>
      </c>
      <c r="BA88" s="151">
        <v>2.76463863287518</v>
      </c>
      <c r="BB88" s="151">
        <v>2.7872831360000001</v>
      </c>
      <c r="BC88" s="151">
        <v>2.853837516</v>
      </c>
      <c r="BD88" s="151">
        <v>2.8607479112660799</v>
      </c>
      <c r="BE88" s="194">
        <v>2.6394710022758101</v>
      </c>
      <c r="BF88" s="153">
        <v>-7.9870224669421397E-2</v>
      </c>
      <c r="BG88" s="153">
        <v>3.0493156834143598E-2</v>
      </c>
      <c r="BH88" s="153">
        <v>6.5875816754180103E-4</v>
      </c>
    </row>
    <row r="89" spans="1:60" s="145" customFormat="1">
      <c r="A89" s="154" t="s">
        <v>333</v>
      </c>
      <c r="B89" s="155">
        <v>27.472042379275699</v>
      </c>
      <c r="C89" s="155">
        <v>30.073472232265999</v>
      </c>
      <c r="D89" s="155">
        <v>29.764169057225299</v>
      </c>
      <c r="E89" s="155">
        <v>31.4062001737326</v>
      </c>
      <c r="F89" s="155">
        <v>31.780871487880798</v>
      </c>
      <c r="G89" s="155">
        <v>35.152240128816203</v>
      </c>
      <c r="H89" s="155">
        <v>39.740657036786899</v>
      </c>
      <c r="I89" s="155">
        <v>43.051988656515697</v>
      </c>
      <c r="J89" s="155">
        <v>46.327067245926401</v>
      </c>
      <c r="K89" s="155">
        <v>47.940462672717402</v>
      </c>
      <c r="L89" s="155">
        <v>50.149492183137497</v>
      </c>
      <c r="M89" s="155">
        <v>55.6074066153571</v>
      </c>
      <c r="N89" s="155">
        <v>58.902870689495501</v>
      </c>
      <c r="O89" s="155">
        <v>61.933841298743403</v>
      </c>
      <c r="P89" s="155">
        <v>66.084372231947199</v>
      </c>
      <c r="Q89" s="155">
        <v>69.846290551558795</v>
      </c>
      <c r="R89" s="155">
        <v>74.253044488582802</v>
      </c>
      <c r="S89" s="155">
        <v>77.959871971808795</v>
      </c>
      <c r="T89" s="155">
        <v>80.563426201585301</v>
      </c>
      <c r="U89" s="155">
        <v>82.4131309711547</v>
      </c>
      <c r="V89" s="155">
        <v>84.274742993158497</v>
      </c>
      <c r="W89" s="155">
        <v>82.993392390761301</v>
      </c>
      <c r="X89" s="155">
        <v>87.572439708532798</v>
      </c>
      <c r="Y89" s="155">
        <v>91.104874548790406</v>
      </c>
      <c r="Z89" s="155">
        <v>94.4021107637396</v>
      </c>
      <c r="AA89" s="155">
        <v>95.556639318008706</v>
      </c>
      <c r="AB89" s="155">
        <v>95.879873889403001</v>
      </c>
      <c r="AC89" s="155">
        <v>97.811308460220005</v>
      </c>
      <c r="AD89" s="155">
        <v>98.549731777059804</v>
      </c>
      <c r="AE89" s="155">
        <v>101.862567674367</v>
      </c>
      <c r="AF89" s="155">
        <v>105.462179918169</v>
      </c>
      <c r="AG89" s="155">
        <v>108.17001981247201</v>
      </c>
      <c r="AH89" s="155">
        <v>111.050947455703</v>
      </c>
      <c r="AI89" s="155">
        <v>113.64945627025899</v>
      </c>
      <c r="AJ89" s="155">
        <v>117.880113920656</v>
      </c>
      <c r="AK89" s="155">
        <v>118.39782325469</v>
      </c>
      <c r="AL89" s="155">
        <v>119.42992788513099</v>
      </c>
      <c r="AM89" s="155">
        <v>122.124373445214</v>
      </c>
      <c r="AN89" s="155">
        <v>125.34552916532699</v>
      </c>
      <c r="AO89" s="155">
        <v>129.622789599089</v>
      </c>
      <c r="AP89" s="155">
        <v>137.52249572955199</v>
      </c>
      <c r="AQ89" s="155">
        <v>138.173623300868</v>
      </c>
      <c r="AR89" s="155">
        <v>142.94888228078901</v>
      </c>
      <c r="AS89" s="155">
        <v>150.14931996655</v>
      </c>
      <c r="AT89" s="155">
        <v>156.03610826506301</v>
      </c>
      <c r="AU89" s="155">
        <v>163.42206577682401</v>
      </c>
      <c r="AV89" s="155">
        <v>158.73445403438299</v>
      </c>
      <c r="AW89" s="155">
        <v>167.52993623113801</v>
      </c>
      <c r="AX89" s="155">
        <v>173.71700268700999</v>
      </c>
      <c r="AY89" s="155">
        <v>176.41077134370701</v>
      </c>
      <c r="AZ89" s="155">
        <v>182.37314191720299</v>
      </c>
      <c r="BA89" s="155">
        <v>183.56717826512099</v>
      </c>
      <c r="BB89" s="155">
        <v>184.65672132288199</v>
      </c>
      <c r="BC89" s="155">
        <v>187.86923127232899</v>
      </c>
      <c r="BD89" s="155">
        <v>190.09067013662801</v>
      </c>
      <c r="BE89" s="155">
        <v>165.06671554498601</v>
      </c>
      <c r="BF89" s="156">
        <v>-0.134014765313694</v>
      </c>
      <c r="BG89" s="156">
        <v>1.9937522110513601E-2</v>
      </c>
      <c r="BH89" s="156">
        <v>4.11972880023313E-2</v>
      </c>
    </row>
    <row r="90" spans="1:60">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c r="AC90" s="151"/>
      <c r="AD90" s="151"/>
      <c r="AE90" s="151"/>
      <c r="AF90" s="151"/>
      <c r="AG90" s="151"/>
      <c r="AH90" s="151"/>
      <c r="AI90" s="151"/>
      <c r="AJ90" s="151"/>
      <c r="AK90" s="151"/>
      <c r="AL90" s="151"/>
      <c r="AM90" s="151"/>
      <c r="AN90" s="151"/>
      <c r="AO90" s="151"/>
      <c r="AP90" s="151"/>
      <c r="AQ90" s="151"/>
      <c r="AR90" s="151"/>
      <c r="AS90" s="151"/>
      <c r="AT90" s="151"/>
      <c r="AU90" s="151"/>
      <c r="AV90" s="151"/>
      <c r="AW90" s="151"/>
      <c r="AX90" s="151"/>
      <c r="AY90" s="151"/>
      <c r="AZ90" s="151"/>
      <c r="BA90" s="151"/>
      <c r="BB90" s="151"/>
      <c r="BC90" s="151"/>
      <c r="BD90" s="151"/>
      <c r="BE90" s="194"/>
      <c r="BF90" s="153"/>
      <c r="BG90" s="153"/>
      <c r="BH90" s="153"/>
    </row>
    <row r="91" spans="1:60">
      <c r="A91" s="148" t="s">
        <v>334</v>
      </c>
      <c r="B91" s="151">
        <v>16.815000000000001</v>
      </c>
      <c r="C91" s="151">
        <v>18.001999999999999</v>
      </c>
      <c r="D91" s="151">
        <v>19.728999999999999</v>
      </c>
      <c r="E91" s="151">
        <v>21.49</v>
      </c>
      <c r="F91" s="151">
        <v>22.058</v>
      </c>
      <c r="G91" s="151">
        <v>24.411999999999999</v>
      </c>
      <c r="H91" s="151">
        <v>25.692</v>
      </c>
      <c r="I91" s="151">
        <v>26.13</v>
      </c>
      <c r="J91" s="151">
        <v>27.863</v>
      </c>
      <c r="K91" s="151">
        <v>29.516999999999999</v>
      </c>
      <c r="L91" s="151">
        <v>29.135999999999999</v>
      </c>
      <c r="M91" s="151">
        <v>29.779</v>
      </c>
      <c r="N91" s="151">
        <v>31.192</v>
      </c>
      <c r="O91" s="151">
        <v>31.710857510245201</v>
      </c>
      <c r="P91" s="151">
        <v>32.108759965402399</v>
      </c>
      <c r="Q91" s="151">
        <v>30.572071052892699</v>
      </c>
      <c r="R91" s="151">
        <v>30.120668951956901</v>
      </c>
      <c r="S91" s="151">
        <v>29.619924505452001</v>
      </c>
      <c r="T91" s="151">
        <v>26.373611431666198</v>
      </c>
      <c r="U91" s="151">
        <v>27.311349120158699</v>
      </c>
      <c r="V91" s="151">
        <v>27.406124483852899</v>
      </c>
      <c r="W91" s="151">
        <v>26.961523492571501</v>
      </c>
      <c r="X91" s="151">
        <v>27.7284306743725</v>
      </c>
      <c r="Y91" s="151">
        <v>28.947796145456898</v>
      </c>
      <c r="Z91" s="151">
        <v>30.108629335756198</v>
      </c>
      <c r="AA91" s="151">
        <v>30.780861498495899</v>
      </c>
      <c r="AB91" s="151">
        <v>29.749263961689699</v>
      </c>
      <c r="AC91" s="151">
        <v>30.394793753337801</v>
      </c>
      <c r="AD91" s="151">
        <v>31.346735740444199</v>
      </c>
      <c r="AE91" s="151">
        <v>32.459075747167198</v>
      </c>
      <c r="AF91" s="151">
        <v>35.247918834118998</v>
      </c>
      <c r="AG91" s="151">
        <v>36.181615516185701</v>
      </c>
      <c r="AH91" s="151">
        <v>36.748715000259203</v>
      </c>
      <c r="AI91" s="151">
        <v>36.717660888611</v>
      </c>
      <c r="AJ91" s="151">
        <v>37.577129937449101</v>
      </c>
      <c r="AK91" s="151">
        <v>37.554227485429102</v>
      </c>
      <c r="AL91" s="151">
        <v>37.638005315825701</v>
      </c>
      <c r="AM91" s="151">
        <v>38.029709051012702</v>
      </c>
      <c r="AN91" s="151">
        <v>37.838904929261702</v>
      </c>
      <c r="AO91" s="151">
        <v>38.762264573915502</v>
      </c>
      <c r="AP91" s="151">
        <v>39.253592445129598</v>
      </c>
      <c r="AQ91" s="151">
        <v>40.5375025337189</v>
      </c>
      <c r="AR91" s="151">
        <v>41.146900392743703</v>
      </c>
      <c r="AS91" s="151">
        <v>41.283206431028702</v>
      </c>
      <c r="AT91" s="151">
        <v>40.265093502904101</v>
      </c>
      <c r="AU91" s="151">
        <v>40.7773850827326</v>
      </c>
      <c r="AV91" s="151">
        <v>42.9253193543367</v>
      </c>
      <c r="AW91" s="151">
        <v>44.450884299835003</v>
      </c>
      <c r="AX91" s="151">
        <v>45.8095655234169</v>
      </c>
      <c r="AY91" s="151">
        <v>45.922028785503599</v>
      </c>
      <c r="AZ91" s="151">
        <v>45.581915011257998</v>
      </c>
      <c r="BA91" s="151">
        <v>45.737351431111797</v>
      </c>
      <c r="BB91" s="151">
        <v>47.896644441059898</v>
      </c>
      <c r="BC91" s="151">
        <v>48.682069391239203</v>
      </c>
      <c r="BD91" s="151">
        <v>48.269619147085201</v>
      </c>
      <c r="BE91" s="194">
        <v>41.924067622471803</v>
      </c>
      <c r="BF91" s="153">
        <v>-0.133833626028346</v>
      </c>
      <c r="BG91" s="153">
        <v>1.8297121290269801E-2</v>
      </c>
      <c r="BH91" s="153">
        <v>1.04633928310125E-2</v>
      </c>
    </row>
    <row r="92" spans="1:60">
      <c r="A92" s="148" t="s">
        <v>335</v>
      </c>
      <c r="B92" s="151" t="s">
        <v>273</v>
      </c>
      <c r="C92" s="151" t="s">
        <v>273</v>
      </c>
      <c r="D92" s="151" t="s">
        <v>273</v>
      </c>
      <c r="E92" s="151" t="s">
        <v>273</v>
      </c>
      <c r="F92" s="151" t="s">
        <v>273</v>
      </c>
      <c r="G92" s="151" t="s">
        <v>273</v>
      </c>
      <c r="H92" s="151">
        <v>0.67600000000000005</v>
      </c>
      <c r="I92" s="151">
        <v>0.83499999999999996</v>
      </c>
      <c r="J92" s="151">
        <v>0.94699999999999995</v>
      </c>
      <c r="K92" s="151">
        <v>0.98199999999999998</v>
      </c>
      <c r="L92" s="151">
        <v>1.1459999999999999</v>
      </c>
      <c r="M92" s="151">
        <v>1.24</v>
      </c>
      <c r="N92" s="151">
        <v>1.222</v>
      </c>
      <c r="O92" s="151">
        <v>1.2989999999999999</v>
      </c>
      <c r="P92" s="151">
        <v>1.4390000000000001</v>
      </c>
      <c r="Q92" s="151">
        <v>1.625</v>
      </c>
      <c r="R92" s="151">
        <v>1.675</v>
      </c>
      <c r="S92" s="151">
        <v>1.65</v>
      </c>
      <c r="T92" s="151">
        <v>1.476</v>
      </c>
      <c r="U92" s="151">
        <v>1.4890000000000001</v>
      </c>
      <c r="V92" s="151">
        <v>1.66</v>
      </c>
      <c r="W92" s="151">
        <v>1.79</v>
      </c>
      <c r="X92" s="151">
        <v>1.76</v>
      </c>
      <c r="Y92" s="151">
        <v>1.7649999999999999</v>
      </c>
      <c r="Z92" s="151">
        <v>1.9219999999999999</v>
      </c>
      <c r="AA92" s="151">
        <v>1.86</v>
      </c>
      <c r="AB92" s="151">
        <v>1.722</v>
      </c>
      <c r="AC92" s="151">
        <v>1.923</v>
      </c>
      <c r="AD92" s="151">
        <v>2.161</v>
      </c>
      <c r="AE92" s="151">
        <v>2.2469999999999999</v>
      </c>
      <c r="AF92" s="151">
        <v>2.9329999999999998</v>
      </c>
      <c r="AG92" s="151">
        <v>2.99</v>
      </c>
      <c r="AH92" s="151">
        <v>3.4289999999999998</v>
      </c>
      <c r="AI92" s="151">
        <v>3.7930000000000001</v>
      </c>
      <c r="AJ92" s="151">
        <v>3.371</v>
      </c>
      <c r="AK92" s="151">
        <v>3.3239999999999998</v>
      </c>
      <c r="AL92" s="151">
        <v>3.9569999999999999</v>
      </c>
      <c r="AM92" s="151">
        <v>3.9628019999999999</v>
      </c>
      <c r="AN92" s="151">
        <v>4.1090429999999998</v>
      </c>
      <c r="AO92" s="151">
        <v>3.8541759999999998</v>
      </c>
      <c r="AP92" s="151">
        <v>3.8727299999999998</v>
      </c>
      <c r="AQ92" s="151">
        <v>3.9197820000000001</v>
      </c>
      <c r="AR92" s="151">
        <v>3.7049300000000001</v>
      </c>
      <c r="AS92" s="151">
        <v>3.7662740000000001</v>
      </c>
      <c r="AT92" s="151">
        <v>3.5206550000000001</v>
      </c>
      <c r="AU92" s="151">
        <v>3.9202900000000001</v>
      </c>
      <c r="AV92" s="151">
        <v>5.0800239999999999</v>
      </c>
      <c r="AW92" s="151">
        <v>5.437646</v>
      </c>
      <c r="AX92" s="151">
        <v>5.3274689999999998</v>
      </c>
      <c r="AY92" s="151">
        <v>5.9906178342626202</v>
      </c>
      <c r="AZ92" s="151">
        <v>6.3408851122459504</v>
      </c>
      <c r="BA92" s="151">
        <v>6.9641958799638104</v>
      </c>
      <c r="BB92" s="151">
        <v>7.7904912515294402</v>
      </c>
      <c r="BC92" s="151">
        <v>8.9012847850999499</v>
      </c>
      <c r="BD92" s="151">
        <v>8.7923191954505899</v>
      </c>
      <c r="BE92" s="194">
        <v>7.7303469506238702</v>
      </c>
      <c r="BF92" s="153">
        <v>-0.123186316065379</v>
      </c>
      <c r="BG92" s="153">
        <v>9.5842141836490105E-2</v>
      </c>
      <c r="BH92" s="153">
        <v>1.9293370479404901E-3</v>
      </c>
    </row>
    <row r="93" spans="1:60">
      <c r="A93" s="148" t="s">
        <v>336</v>
      </c>
      <c r="B93" s="151">
        <v>10.96</v>
      </c>
      <c r="C93" s="151">
        <v>14.074</v>
      </c>
      <c r="D93" s="151">
        <v>13.9</v>
      </c>
      <c r="E93" s="151">
        <v>15.2</v>
      </c>
      <c r="F93" s="151">
        <v>20.376999999999999</v>
      </c>
      <c r="G93" s="151">
        <v>28.190999999999999</v>
      </c>
      <c r="H93" s="151">
        <v>38.43</v>
      </c>
      <c r="I93" s="151">
        <v>44.174999999999997</v>
      </c>
      <c r="J93" s="151">
        <v>53.83</v>
      </c>
      <c r="K93" s="151">
        <v>61.89</v>
      </c>
      <c r="L93" s="151">
        <v>68.25</v>
      </c>
      <c r="M93" s="151">
        <v>78.03</v>
      </c>
      <c r="N93" s="151">
        <v>82.4</v>
      </c>
      <c r="O93" s="151">
        <v>91.25</v>
      </c>
      <c r="P93" s="151">
        <v>91.1</v>
      </c>
      <c r="Q93" s="151">
        <v>86.655000000000001</v>
      </c>
      <c r="R93" s="151">
        <v>82.23</v>
      </c>
      <c r="S93" s="151">
        <v>81.323999999999998</v>
      </c>
      <c r="T93" s="151">
        <v>82.960999999999999</v>
      </c>
      <c r="U93" s="151">
        <v>85.956999999999994</v>
      </c>
      <c r="V93" s="151">
        <v>89.745000000000005</v>
      </c>
      <c r="W93" s="151">
        <v>95.370999999999995</v>
      </c>
      <c r="X93" s="151">
        <v>101.29</v>
      </c>
      <c r="Y93" s="151">
        <v>108.83</v>
      </c>
      <c r="Z93" s="151">
        <v>113.893</v>
      </c>
      <c r="AA93" s="151">
        <v>112.861</v>
      </c>
      <c r="AB93" s="151">
        <v>121.85299999999999</v>
      </c>
      <c r="AC93" s="151">
        <v>132.37799999999999</v>
      </c>
      <c r="AD93" s="151">
        <v>145.79159999999999</v>
      </c>
      <c r="AE93" s="151">
        <v>148.12370000000001</v>
      </c>
      <c r="AF93" s="151">
        <v>160.19980000000001</v>
      </c>
      <c r="AG93" s="151">
        <v>175.66741999999999</v>
      </c>
      <c r="AH93" s="151">
        <v>192.15135000000001</v>
      </c>
      <c r="AI93" s="151">
        <v>197.08085</v>
      </c>
      <c r="AJ93" s="151">
        <v>209.33076</v>
      </c>
      <c r="AK93" s="151">
        <v>224.21545</v>
      </c>
      <c r="AL93" s="151">
        <v>229.08248</v>
      </c>
      <c r="AM93" s="151">
        <v>247.86678000000001</v>
      </c>
      <c r="AN93" s="151">
        <v>276.29480000000001</v>
      </c>
      <c r="AO93" s="151">
        <v>322.60570817000001</v>
      </c>
      <c r="AP93" s="151">
        <v>327.93062669699998</v>
      </c>
      <c r="AQ93" s="151">
        <v>351.79578615100002</v>
      </c>
      <c r="AR93" s="151">
        <v>369.23940520314</v>
      </c>
      <c r="AS93" s="151">
        <v>376.33483115514201</v>
      </c>
      <c r="AT93" s="151">
        <v>391.04606687</v>
      </c>
      <c r="AU93" s="151">
        <v>446.30486267629101</v>
      </c>
      <c r="AV93" s="151">
        <v>462.391137551334</v>
      </c>
      <c r="AW93" s="151">
        <v>484.20476345079499</v>
      </c>
      <c r="AX93" s="151">
        <v>504.966133830849</v>
      </c>
      <c r="AY93" s="151">
        <v>524.86370709122195</v>
      </c>
      <c r="AZ93" s="151">
        <v>567.97288125549903</v>
      </c>
      <c r="BA93" s="151">
        <v>586.70393997404199</v>
      </c>
      <c r="BB93" s="151">
        <v>614.17751866716799</v>
      </c>
      <c r="BC93" s="151">
        <v>633.7002</v>
      </c>
      <c r="BD93" s="151">
        <v>654.32650000000001</v>
      </c>
      <c r="BE93" s="194">
        <v>669.21009738984503</v>
      </c>
      <c r="BF93" s="153">
        <v>1.9952049169339198E-2</v>
      </c>
      <c r="BG93" s="153">
        <v>5.2826138752092702E-2</v>
      </c>
      <c r="BH93" s="153">
        <v>0.16702120124710401</v>
      </c>
    </row>
    <row r="94" spans="1:60">
      <c r="A94" s="148" t="s">
        <v>337</v>
      </c>
      <c r="B94" s="151">
        <v>2.1208472600000001</v>
      </c>
      <c r="C94" s="151">
        <v>2.3238972000000002</v>
      </c>
      <c r="D94" s="151">
        <v>2.7849220309999998</v>
      </c>
      <c r="E94" s="151">
        <v>3.0409320979999999</v>
      </c>
      <c r="F94" s="151">
        <v>3.604942458</v>
      </c>
      <c r="G94" s="151">
        <v>3.8939643780000002</v>
      </c>
      <c r="H94" s="151">
        <v>4.0970000000000004</v>
      </c>
      <c r="I94" s="151">
        <v>4.6790000000000003</v>
      </c>
      <c r="J94" s="151">
        <v>4.8550000000000004</v>
      </c>
      <c r="K94" s="151">
        <v>4.9690000000000003</v>
      </c>
      <c r="L94" s="151">
        <v>4.67</v>
      </c>
      <c r="M94" s="151">
        <v>5.5179999999999998</v>
      </c>
      <c r="N94" s="151">
        <v>5.968</v>
      </c>
      <c r="O94" s="151">
        <v>6.2</v>
      </c>
      <c r="P94" s="151">
        <v>6.3380000000000001</v>
      </c>
      <c r="Q94" s="151">
        <v>6.4859999999999998</v>
      </c>
      <c r="R94" s="151">
        <v>6.8789999999999996</v>
      </c>
      <c r="S94" s="151">
        <v>6.694</v>
      </c>
      <c r="T94" s="151">
        <v>5.9409999999999998</v>
      </c>
      <c r="U94" s="151">
        <v>5.4909999999999997</v>
      </c>
      <c r="V94" s="151">
        <v>5.157</v>
      </c>
      <c r="W94" s="151">
        <v>5.0209999999999999</v>
      </c>
      <c r="X94" s="151">
        <v>4.91</v>
      </c>
      <c r="Y94" s="151">
        <v>5.6280000000000001</v>
      </c>
      <c r="Z94" s="151">
        <v>6.0019999999999998</v>
      </c>
      <c r="AA94" s="151">
        <v>6.2830000000000004</v>
      </c>
      <c r="AB94" s="151">
        <v>6.27</v>
      </c>
      <c r="AC94" s="151">
        <v>8.0649999999999995</v>
      </c>
      <c r="AD94" s="151">
        <v>8.3879999999999999</v>
      </c>
      <c r="AE94" s="151">
        <v>8.9309999999999992</v>
      </c>
      <c r="AF94" s="151">
        <v>9.5679999999999996</v>
      </c>
      <c r="AG94" s="151">
        <v>9.375</v>
      </c>
      <c r="AH94" s="151">
        <v>9.2769999999999992</v>
      </c>
      <c r="AI94" s="151">
        <v>8.9019999999999992</v>
      </c>
      <c r="AJ94" s="151">
        <v>9.4809999999999999</v>
      </c>
      <c r="AK94" s="151">
        <v>9.8889999999999993</v>
      </c>
      <c r="AL94" s="151">
        <v>11.756</v>
      </c>
      <c r="AM94" s="151">
        <v>12.839</v>
      </c>
      <c r="AN94" s="151">
        <v>12.925000000000001</v>
      </c>
      <c r="AO94" s="151">
        <v>15.262</v>
      </c>
      <c r="AP94" s="151">
        <v>13.752000000000001</v>
      </c>
      <c r="AQ94" s="151">
        <v>14.920061768692699</v>
      </c>
      <c r="AR94" s="151">
        <v>16.045116701952701</v>
      </c>
      <c r="AS94" s="151">
        <v>14.539843246615201</v>
      </c>
      <c r="AT94" s="151">
        <v>16.474701242903901</v>
      </c>
      <c r="AU94" s="151">
        <v>17.7976982892128</v>
      </c>
      <c r="AV94" s="151">
        <v>17.947472554831901</v>
      </c>
      <c r="AW94" s="151">
        <v>17.2039498415878</v>
      </c>
      <c r="AX94" s="151">
        <v>17.591696864549998</v>
      </c>
      <c r="AY94" s="151">
        <v>16.641511551968499</v>
      </c>
      <c r="AZ94" s="151">
        <v>18.245389835397098</v>
      </c>
      <c r="BA94" s="151">
        <v>18.881820474695701</v>
      </c>
      <c r="BB94" s="151">
        <v>21.369155331999799</v>
      </c>
      <c r="BC94" s="151">
        <v>21.622531199993801</v>
      </c>
      <c r="BD94" s="151">
        <v>20.187613149286701</v>
      </c>
      <c r="BE94" s="194">
        <v>14.2591688035346</v>
      </c>
      <c r="BF94" s="153">
        <v>-0.29559729420356201</v>
      </c>
      <c r="BG94" s="153">
        <v>2.0532271470500699E-2</v>
      </c>
      <c r="BH94" s="153">
        <v>3.5587979195780199E-3</v>
      </c>
    </row>
    <row r="95" spans="1:60">
      <c r="A95" s="148" t="s">
        <v>338</v>
      </c>
      <c r="B95" s="151">
        <v>12.641999999999999</v>
      </c>
      <c r="C95" s="151">
        <v>14.125999999999999</v>
      </c>
      <c r="D95" s="151">
        <v>14.57</v>
      </c>
      <c r="E95" s="151">
        <v>16.315999999999999</v>
      </c>
      <c r="F95" s="151">
        <v>19.596</v>
      </c>
      <c r="G95" s="151">
        <v>19.504999999999999</v>
      </c>
      <c r="H95" s="151">
        <v>20.475000000000001</v>
      </c>
      <c r="I95" s="151">
        <v>22.091000000000001</v>
      </c>
      <c r="J95" s="151">
        <v>23.314</v>
      </c>
      <c r="K95" s="151">
        <v>22.834</v>
      </c>
      <c r="L95" s="151">
        <v>23.347000000000001</v>
      </c>
      <c r="M95" s="151">
        <v>24.593</v>
      </c>
      <c r="N95" s="151">
        <v>26.413</v>
      </c>
      <c r="O95" s="151">
        <v>28.716999999999999</v>
      </c>
      <c r="P95" s="151">
        <v>31.004000000000001</v>
      </c>
      <c r="Q95" s="151">
        <v>31.632999999999999</v>
      </c>
      <c r="R95" s="151">
        <v>34.036000000000001</v>
      </c>
      <c r="S95" s="151">
        <v>35.402999999999999</v>
      </c>
      <c r="T95" s="151">
        <v>37.222999999999999</v>
      </c>
      <c r="U95" s="151">
        <v>39.933999999999997</v>
      </c>
      <c r="V95" s="151">
        <v>43.332999999999998</v>
      </c>
      <c r="W95" s="151">
        <v>45.53</v>
      </c>
      <c r="X95" s="151">
        <v>46.994999999999997</v>
      </c>
      <c r="Y95" s="151">
        <v>51.53</v>
      </c>
      <c r="Z95" s="151">
        <v>55.801000000000002</v>
      </c>
      <c r="AA95" s="151">
        <v>57.942999999999998</v>
      </c>
      <c r="AB95" s="151">
        <v>58.902999999999999</v>
      </c>
      <c r="AC95" s="151">
        <v>62.075000000000003</v>
      </c>
      <c r="AD95" s="151">
        <v>62.661999999999999</v>
      </c>
      <c r="AE95" s="151">
        <v>67.384</v>
      </c>
      <c r="AF95" s="151">
        <v>75.231999999999999</v>
      </c>
      <c r="AG95" s="151">
        <v>81.061999999999998</v>
      </c>
      <c r="AH95" s="151">
        <v>86.503</v>
      </c>
      <c r="AI95" s="151">
        <v>92.527000000000001</v>
      </c>
      <c r="AJ95" s="151">
        <v>101.59409715</v>
      </c>
      <c r="AK95" s="151">
        <v>106.68770585999999</v>
      </c>
      <c r="AL95" s="151">
        <v>107.2559558</v>
      </c>
      <c r="AM95" s="151">
        <v>109.782015306053</v>
      </c>
      <c r="AN95" s="151">
        <v>111.996460307398</v>
      </c>
      <c r="AO95" s="151">
        <v>118.448365377934</v>
      </c>
      <c r="AP95" s="151">
        <v>120.86100397418301</v>
      </c>
      <c r="AQ95" s="151">
        <v>127.904517253311</v>
      </c>
      <c r="AR95" s="151">
        <v>136.718843518223</v>
      </c>
      <c r="AS95" s="151">
        <v>143.46408091786299</v>
      </c>
      <c r="AT95" s="151">
        <v>151.35273520580299</v>
      </c>
      <c r="AU95" s="151">
        <v>153.95956335719299</v>
      </c>
      <c r="AV95" s="151">
        <v>161.37801882081399</v>
      </c>
      <c r="AW95" s="151">
        <v>171.99498316794899</v>
      </c>
      <c r="AX95" s="151">
        <v>173.77011939144299</v>
      </c>
      <c r="AY95" s="151">
        <v>179.05544734321299</v>
      </c>
      <c r="AZ95" s="151">
        <v>193.940077484287</v>
      </c>
      <c r="BA95" s="151">
        <v>214.30936164887299</v>
      </c>
      <c r="BB95" s="151">
        <v>220.69729887751899</v>
      </c>
      <c r="BC95" s="151">
        <v>229.004769717996</v>
      </c>
      <c r="BD95" s="151">
        <v>236.50760901589999</v>
      </c>
      <c r="BE95" s="194">
        <v>213.10915405168399</v>
      </c>
      <c r="BF95" s="153">
        <v>-0.10139513274954701</v>
      </c>
      <c r="BG95" s="153">
        <v>4.5647935606415002E-2</v>
      </c>
      <c r="BH95" s="153">
        <v>5.3187701508531603E-2</v>
      </c>
    </row>
    <row r="96" spans="1:60">
      <c r="A96" s="148" t="s">
        <v>339</v>
      </c>
      <c r="B96" s="151">
        <v>6.12</v>
      </c>
      <c r="C96" s="151">
        <v>5.8940000000000001</v>
      </c>
      <c r="D96" s="151">
        <v>5.67</v>
      </c>
      <c r="E96" s="151">
        <v>5.9930000000000003</v>
      </c>
      <c r="F96" s="151">
        <v>6.3929999999999998</v>
      </c>
      <c r="G96" s="151">
        <v>6.79</v>
      </c>
      <c r="H96" s="151">
        <v>7.024</v>
      </c>
      <c r="I96" s="151">
        <v>7.58</v>
      </c>
      <c r="J96" s="151">
        <v>9.0510000000000002</v>
      </c>
      <c r="K96" s="151">
        <v>9.4629999999999992</v>
      </c>
      <c r="L96" s="151">
        <v>10.858000000000001</v>
      </c>
      <c r="M96" s="151">
        <v>11.715999999999999</v>
      </c>
      <c r="N96" s="151">
        <v>13.782999999999999</v>
      </c>
      <c r="O96" s="151">
        <v>15.086</v>
      </c>
      <c r="P96" s="151">
        <v>16.46</v>
      </c>
      <c r="Q96" s="151">
        <v>18.413</v>
      </c>
      <c r="R96" s="151">
        <v>20.552</v>
      </c>
      <c r="S96" s="151">
        <v>21.370999999999999</v>
      </c>
      <c r="T96" s="151">
        <v>20.974</v>
      </c>
      <c r="U96" s="151">
        <v>22.065000000000001</v>
      </c>
      <c r="V96" s="151">
        <v>21.777000000000001</v>
      </c>
      <c r="W96" s="151">
        <v>23.821999999999999</v>
      </c>
      <c r="X96" s="151">
        <v>24.771999999999998</v>
      </c>
      <c r="Y96" s="151">
        <v>26.042000000000002</v>
      </c>
      <c r="Z96" s="151">
        <v>27.541</v>
      </c>
      <c r="AA96" s="151">
        <v>31.669</v>
      </c>
      <c r="AB96" s="151">
        <v>33.591000000000001</v>
      </c>
      <c r="AC96" s="151">
        <v>36.215000000000003</v>
      </c>
      <c r="AD96" s="151">
        <v>38.011000000000003</v>
      </c>
      <c r="AE96" s="151">
        <v>39.049999999999997</v>
      </c>
      <c r="AF96" s="151">
        <v>41.548000000000002</v>
      </c>
      <c r="AG96" s="151">
        <v>44.103000000000002</v>
      </c>
      <c r="AH96" s="151">
        <v>48.869</v>
      </c>
      <c r="AI96" s="151">
        <v>46.540999999999997</v>
      </c>
      <c r="AJ96" s="151">
        <v>48.671999999999997</v>
      </c>
      <c r="AK96" s="151">
        <v>54.336913372399799</v>
      </c>
      <c r="AL96" s="151">
        <v>56.090092600817201</v>
      </c>
      <c r="AM96" s="151">
        <v>57.0160184290689</v>
      </c>
      <c r="AN96" s="151">
        <v>57.652621422539497</v>
      </c>
      <c r="AO96" s="151">
        <v>61.503757382956998</v>
      </c>
      <c r="AP96" s="151">
        <v>60.870828785269801</v>
      </c>
      <c r="AQ96" s="151">
        <v>57.9813336648239</v>
      </c>
      <c r="AR96" s="151">
        <v>61.502061400673597</v>
      </c>
      <c r="AS96" s="151">
        <v>61.3595156291736</v>
      </c>
      <c r="AT96" s="151">
        <v>62.582130498226199</v>
      </c>
      <c r="AU96" s="151">
        <v>66.480014609452596</v>
      </c>
      <c r="AV96" s="151">
        <v>72.593739352141597</v>
      </c>
      <c r="AW96" s="151">
        <v>76.417027320287204</v>
      </c>
      <c r="AX96" s="151">
        <v>75.438273587272704</v>
      </c>
      <c r="AY96" s="151">
        <v>74.396609643729903</v>
      </c>
      <c r="AZ96" s="151">
        <v>69.779028589987306</v>
      </c>
      <c r="BA96" s="151">
        <v>67.615884025319403</v>
      </c>
      <c r="BB96" s="151">
        <v>71.894566732755194</v>
      </c>
      <c r="BC96" s="151">
        <v>73.440011264800106</v>
      </c>
      <c r="BD96" s="151">
        <v>72.087729082175798</v>
      </c>
      <c r="BE96" s="194">
        <v>53.1700485970335</v>
      </c>
      <c r="BF96" s="153">
        <v>-0.26444103711790101</v>
      </c>
      <c r="BG96" s="153">
        <v>1.42408539070884E-2</v>
      </c>
      <c r="BH96" s="153">
        <v>1.3270160479766599E-2</v>
      </c>
    </row>
    <row r="97" spans="1:60">
      <c r="A97" s="148" t="s">
        <v>340</v>
      </c>
      <c r="B97" s="151">
        <v>87.936000000000007</v>
      </c>
      <c r="C97" s="151">
        <v>100.047</v>
      </c>
      <c r="D97" s="151">
        <v>122.96899999999999</v>
      </c>
      <c r="E97" s="151">
        <v>142.74100000000001</v>
      </c>
      <c r="F97" s="151">
        <v>169.072</v>
      </c>
      <c r="G97" s="151">
        <v>199.238</v>
      </c>
      <c r="H97" s="151">
        <v>219.76499999999999</v>
      </c>
      <c r="I97" s="151">
        <v>234.46600000000001</v>
      </c>
      <c r="J97" s="151">
        <v>269.19200000000001</v>
      </c>
      <c r="K97" s="151">
        <v>259.03199999999998</v>
      </c>
      <c r="L97" s="151">
        <v>244.09299999999999</v>
      </c>
      <c r="M97" s="151">
        <v>253.54900000000001</v>
      </c>
      <c r="N97" s="151">
        <v>260.45699999999999</v>
      </c>
      <c r="O97" s="151">
        <v>266.53800000000001</v>
      </c>
      <c r="P97" s="151">
        <v>269.12925000000001</v>
      </c>
      <c r="Q97" s="151">
        <v>241.38200000000001</v>
      </c>
      <c r="R97" s="151">
        <v>227.67574999999999</v>
      </c>
      <c r="S97" s="151">
        <v>211.59025</v>
      </c>
      <c r="T97" s="151">
        <v>211.30475000000001</v>
      </c>
      <c r="U97" s="151">
        <v>221.98875000000001</v>
      </c>
      <c r="V97" s="151">
        <v>210.18725000000001</v>
      </c>
      <c r="W97" s="151">
        <v>212.18074999999999</v>
      </c>
      <c r="X97" s="151">
        <v>213.14500000000001</v>
      </c>
      <c r="Y97" s="151">
        <v>229.34025</v>
      </c>
      <c r="Z97" s="151">
        <v>238.1985</v>
      </c>
      <c r="AA97" s="151">
        <v>248.04824081764599</v>
      </c>
      <c r="AB97" s="151">
        <v>250.56751116417399</v>
      </c>
      <c r="AC97" s="151">
        <v>255.952260976042</v>
      </c>
      <c r="AD97" s="151">
        <v>250.35569167796001</v>
      </c>
      <c r="AE97" s="151">
        <v>264.89413617858401</v>
      </c>
      <c r="AF97" s="151">
        <v>274.760094083181</v>
      </c>
      <c r="AG97" s="151">
        <v>276.49424229837501</v>
      </c>
      <c r="AH97" s="151">
        <v>273.34962407956402</v>
      </c>
      <c r="AI97" s="151">
        <v>263.26624358702799</v>
      </c>
      <c r="AJ97" s="151">
        <v>267.41312981430002</v>
      </c>
      <c r="AK97" s="151">
        <v>263.60250195006</v>
      </c>
      <c r="AL97" s="151">
        <v>255.51465552327301</v>
      </c>
      <c r="AM97" s="151">
        <v>253.315235632878</v>
      </c>
      <c r="AN97" s="151">
        <v>259.504799979962</v>
      </c>
      <c r="AO97" s="151">
        <v>252.67757564308999</v>
      </c>
      <c r="AP97" s="151">
        <v>248.50930977585099</v>
      </c>
      <c r="AQ97" s="151">
        <v>239.51552078010599</v>
      </c>
      <c r="AR97" s="151">
        <v>232.27942481547501</v>
      </c>
      <c r="AS97" s="151">
        <v>224.12710944285399</v>
      </c>
      <c r="AT97" s="151">
        <v>199.89020261316901</v>
      </c>
      <c r="AU97" s="151">
        <v>201.94621209246699</v>
      </c>
      <c r="AV97" s="151">
        <v>202.41318453957899</v>
      </c>
      <c r="AW97" s="151">
        <v>216.5749003336</v>
      </c>
      <c r="AX97" s="151">
        <v>206.53257543459199</v>
      </c>
      <c r="AY97" s="151">
        <v>196.004828863433</v>
      </c>
      <c r="AZ97" s="151">
        <v>187.906703240192</v>
      </c>
      <c r="BA97" s="151">
        <v>182.54431009595399</v>
      </c>
      <c r="BB97" s="151">
        <v>179.738801633251</v>
      </c>
      <c r="BC97" s="151">
        <v>174.270550595663</v>
      </c>
      <c r="BD97" s="151">
        <v>168.333946018483</v>
      </c>
      <c r="BE97" s="194">
        <v>149.03413010268099</v>
      </c>
      <c r="BF97" s="153">
        <v>-0.117070938207683</v>
      </c>
      <c r="BG97" s="153">
        <v>-1.7035078731872301E-2</v>
      </c>
      <c r="BH97" s="153">
        <v>3.7195881433430403E-2</v>
      </c>
    </row>
    <row r="98" spans="1:60">
      <c r="A98" s="148" t="s">
        <v>341</v>
      </c>
      <c r="B98" s="151">
        <v>2.2849583</v>
      </c>
      <c r="C98" s="151">
        <v>2.6586430999999999</v>
      </c>
      <c r="D98" s="151">
        <v>2.7131211999999998</v>
      </c>
      <c r="E98" s="151">
        <v>2.7534774</v>
      </c>
      <c r="F98" s="151">
        <v>2.8388499999999999</v>
      </c>
      <c r="G98" s="151">
        <v>3.1283201441860502</v>
      </c>
      <c r="H98" s="151">
        <v>3.42510697674419</v>
      </c>
      <c r="I98" s="151">
        <v>3.8058790697674398</v>
      </c>
      <c r="J98" s="151">
        <v>4.1247488372093004</v>
      </c>
      <c r="K98" s="151">
        <v>4.1105860465116297</v>
      </c>
      <c r="L98" s="151">
        <v>4.33456279069767</v>
      </c>
      <c r="M98" s="151">
        <v>4.8406511627907003</v>
      </c>
      <c r="N98" s="151">
        <v>5.5104976744186098</v>
      </c>
      <c r="O98" s="151">
        <v>5.9414232558139499</v>
      </c>
      <c r="P98" s="151">
        <v>7.2050744186046503</v>
      </c>
      <c r="Q98" s="151">
        <v>8.1547298160792803</v>
      </c>
      <c r="R98" s="151">
        <v>8.6880775348478494</v>
      </c>
      <c r="S98" s="151">
        <v>9.07311627525098</v>
      </c>
      <c r="T98" s="151">
        <v>9.7139181573327296</v>
      </c>
      <c r="U98" s="151">
        <v>9.5382055845661</v>
      </c>
      <c r="V98" s="151">
        <v>9.5105409966678192</v>
      </c>
      <c r="W98" s="151">
        <v>9.1047248101167693</v>
      </c>
      <c r="X98" s="151">
        <v>9.3354966678798093</v>
      </c>
      <c r="Y98" s="151">
        <v>10.1450759420679</v>
      </c>
      <c r="Z98" s="151">
        <v>10.4907910448366</v>
      </c>
      <c r="AA98" s="151">
        <v>12.6322651086415</v>
      </c>
      <c r="AB98" s="151">
        <v>13.6009533033347</v>
      </c>
      <c r="AC98" s="151">
        <v>14.879487658674799</v>
      </c>
      <c r="AD98" s="151">
        <v>16.388645917749201</v>
      </c>
      <c r="AE98" s="151">
        <v>18.044931343361299</v>
      </c>
      <c r="AF98" s="151">
        <v>18.869399510385598</v>
      </c>
      <c r="AG98" s="151">
        <v>20.646675109110198</v>
      </c>
      <c r="AH98" s="151">
        <v>23.8722021097044</v>
      </c>
      <c r="AI98" s="151">
        <v>20.292216475852801</v>
      </c>
      <c r="AJ98" s="151">
        <v>22.3421038452259</v>
      </c>
      <c r="AK98" s="151">
        <v>22.409775402520001</v>
      </c>
      <c r="AL98" s="151">
        <v>23.304178403042499</v>
      </c>
      <c r="AM98" s="151">
        <v>26.028973170036</v>
      </c>
      <c r="AN98" s="151">
        <v>27.565905327839701</v>
      </c>
      <c r="AO98" s="151">
        <v>27.9849804167205</v>
      </c>
      <c r="AP98" s="151">
        <v>27.997665695466999</v>
      </c>
      <c r="AQ98" s="151">
        <v>28.864077147685901</v>
      </c>
      <c r="AR98" s="151">
        <v>30.790764502652198</v>
      </c>
      <c r="AS98" s="151">
        <v>29.4383162016121</v>
      </c>
      <c r="AT98" s="151">
        <v>29.209628302660199</v>
      </c>
      <c r="AU98" s="151">
        <v>29.206094307777001</v>
      </c>
      <c r="AV98" s="151">
        <v>31.494081394077</v>
      </c>
      <c r="AW98" s="151">
        <v>32.780824563322803</v>
      </c>
      <c r="AX98" s="151">
        <v>34.934387613956197</v>
      </c>
      <c r="AY98" s="151">
        <v>35.0464357826474</v>
      </c>
      <c r="AZ98" s="151">
        <v>32.242452591390098</v>
      </c>
      <c r="BA98" s="151">
        <v>36.165170953060901</v>
      </c>
      <c r="BB98" s="151">
        <v>34.014993140491498</v>
      </c>
      <c r="BC98" s="151">
        <v>34.184819077769802</v>
      </c>
      <c r="BD98" s="151">
        <v>35.994741621607197</v>
      </c>
      <c r="BE98" s="194">
        <v>31.071316872546898</v>
      </c>
      <c r="BF98" s="153">
        <v>-0.139140297494142</v>
      </c>
      <c r="BG98" s="153">
        <v>2.1107116541609499E-2</v>
      </c>
      <c r="BH98" s="153">
        <v>7.7547674319669701E-3</v>
      </c>
    </row>
    <row r="99" spans="1:60">
      <c r="A99" s="148" t="s">
        <v>342</v>
      </c>
      <c r="B99" s="151">
        <v>2.718</v>
      </c>
      <c r="C99" s="151">
        <v>3.0139999999999998</v>
      </c>
      <c r="D99" s="151">
        <v>3.17</v>
      </c>
      <c r="E99" s="151">
        <v>3.2530000000000001</v>
      </c>
      <c r="F99" s="151">
        <v>3.3780000000000001</v>
      </c>
      <c r="G99" s="151">
        <v>3.9750000000000001</v>
      </c>
      <c r="H99" s="151">
        <v>4.1029999999999998</v>
      </c>
      <c r="I99" s="151">
        <v>4.4169999999999998</v>
      </c>
      <c r="J99" s="151">
        <v>4.6790000000000003</v>
      </c>
      <c r="K99" s="151">
        <v>4.4645304500229503</v>
      </c>
      <c r="L99" s="151">
        <v>4.3138857672167301</v>
      </c>
      <c r="M99" s="151">
        <v>4.4304262270395496</v>
      </c>
      <c r="N99" s="151">
        <v>4.3943544476324004</v>
      </c>
      <c r="O99" s="151">
        <v>4.1881122578407997</v>
      </c>
      <c r="P99" s="151">
        <v>4.2322253659090396</v>
      </c>
      <c r="Q99" s="151">
        <v>4.0745972702279198</v>
      </c>
      <c r="R99" s="151">
        <v>3.8650600420690502</v>
      </c>
      <c r="S99" s="151">
        <v>3.8418950202087898</v>
      </c>
      <c r="T99" s="151">
        <v>3.6773141652708201</v>
      </c>
      <c r="U99" s="151">
        <v>3.7158611339071501</v>
      </c>
      <c r="V99" s="151">
        <v>3.5075107911571699</v>
      </c>
      <c r="W99" s="151">
        <v>3.12550730611835</v>
      </c>
      <c r="X99" s="151">
        <v>3.6215452698515098</v>
      </c>
      <c r="Y99" s="151">
        <v>3.6107460409300498</v>
      </c>
      <c r="Z99" s="151">
        <v>3.6559187282313399</v>
      </c>
      <c r="AA99" s="151">
        <v>4.1354499825955902</v>
      </c>
      <c r="AB99" s="151">
        <v>4.2085472247137901</v>
      </c>
      <c r="AC99" s="151">
        <v>4.3383610475777203</v>
      </c>
      <c r="AD99" s="151">
        <v>4.2925216518420699</v>
      </c>
      <c r="AE99" s="151">
        <v>5.0329007493936402</v>
      </c>
      <c r="AF99" s="151">
        <v>5.4257221958223303</v>
      </c>
      <c r="AG99" s="151">
        <v>5.55299441642536</v>
      </c>
      <c r="AH99" s="151">
        <v>5.89765334706179</v>
      </c>
      <c r="AI99" s="151">
        <v>5.9647335262645198</v>
      </c>
      <c r="AJ99" s="151">
        <v>5.9897743865938304</v>
      </c>
      <c r="AK99" s="151">
        <v>6.1554353672934603</v>
      </c>
      <c r="AL99" s="151">
        <v>6.1739893087377302</v>
      </c>
      <c r="AM99" s="151">
        <v>6.4066644138985698</v>
      </c>
      <c r="AN99" s="151">
        <v>6.7702654618277398</v>
      </c>
      <c r="AO99" s="151">
        <v>6.7819968207267003</v>
      </c>
      <c r="AP99" s="151">
        <v>7.0446079124953496</v>
      </c>
      <c r="AQ99" s="151">
        <v>7.1176584593725201</v>
      </c>
      <c r="AR99" s="151">
        <v>7.1455935971724802</v>
      </c>
      <c r="AS99" s="151">
        <v>7.2495304098369502</v>
      </c>
      <c r="AT99" s="151">
        <v>6.9155721992177703</v>
      </c>
      <c r="AU99" s="151">
        <v>6.9239325648433603</v>
      </c>
      <c r="AV99" s="151">
        <v>7.1440074654931101</v>
      </c>
      <c r="AW99" s="151">
        <v>7.0367763694483001</v>
      </c>
      <c r="AX99" s="151">
        <v>7.1364843142832104</v>
      </c>
      <c r="AY99" s="151">
        <v>7.2567476096007502</v>
      </c>
      <c r="AZ99" s="151">
        <v>7.5521237872067299</v>
      </c>
      <c r="BA99" s="151">
        <v>7.7304002916243002</v>
      </c>
      <c r="BB99" s="151">
        <v>8.1527634795027293</v>
      </c>
      <c r="BC99" s="151">
        <v>8.1751468200519604</v>
      </c>
      <c r="BD99" s="151">
        <v>8.3289480544323897</v>
      </c>
      <c r="BE99" s="194">
        <v>6.8970997516184704</v>
      </c>
      <c r="BF99" s="153">
        <v>-0.174174797126079</v>
      </c>
      <c r="BG99" s="153">
        <v>1.87701306238022E-2</v>
      </c>
      <c r="BH99" s="153">
        <v>1.72137552934344E-3</v>
      </c>
    </row>
    <row r="100" spans="1:60">
      <c r="A100" s="148" t="s">
        <v>343</v>
      </c>
      <c r="B100" s="151">
        <v>3.7770000000000001</v>
      </c>
      <c r="C100" s="151">
        <v>3.8780000000000001</v>
      </c>
      <c r="D100" s="151">
        <v>4.335</v>
      </c>
      <c r="E100" s="151">
        <v>4.9359999999999999</v>
      </c>
      <c r="F100" s="151">
        <v>4.6319999999999997</v>
      </c>
      <c r="G100" s="151">
        <v>4.5810000000000004</v>
      </c>
      <c r="H100" s="151">
        <v>4.29</v>
      </c>
      <c r="I100" s="151">
        <v>3.5539999999999998</v>
      </c>
      <c r="J100" s="151">
        <v>3.641</v>
      </c>
      <c r="K100" s="151">
        <v>3.9209999999999998</v>
      </c>
      <c r="L100" s="151">
        <v>4.0659999999999998</v>
      </c>
      <c r="M100" s="151">
        <v>4.0609999999999999</v>
      </c>
      <c r="N100" s="151">
        <v>4.2699999999999996</v>
      </c>
      <c r="O100" s="151">
        <v>4.5010000000000003</v>
      </c>
      <c r="P100" s="151">
        <v>4.7990000000000004</v>
      </c>
      <c r="Q100" s="151">
        <v>5.0149999999999997</v>
      </c>
      <c r="R100" s="151">
        <v>5.3259999999999996</v>
      </c>
      <c r="S100" s="151">
        <v>5.8639999999999999</v>
      </c>
      <c r="T100" s="151">
        <v>6.4710000000000001</v>
      </c>
      <c r="U100" s="151">
        <v>7.0259999999999998</v>
      </c>
      <c r="V100" s="151">
        <v>7.5010000000000003</v>
      </c>
      <c r="W100" s="151">
        <v>8.08</v>
      </c>
      <c r="X100" s="151">
        <v>8.8490000000000002</v>
      </c>
      <c r="Y100" s="151">
        <v>9.5280000000000005</v>
      </c>
      <c r="Z100" s="151">
        <v>10.215</v>
      </c>
      <c r="AA100" s="151">
        <v>10.694000000000001</v>
      </c>
      <c r="AB100" s="151">
        <v>11.273999999999999</v>
      </c>
      <c r="AC100" s="151">
        <v>12.334</v>
      </c>
      <c r="AD100" s="151">
        <v>13.459</v>
      </c>
      <c r="AE100" s="151">
        <v>14.442</v>
      </c>
      <c r="AF100" s="151">
        <v>15.667999999999999</v>
      </c>
      <c r="AG100" s="151">
        <v>16.489999999999998</v>
      </c>
      <c r="AH100" s="151">
        <v>17.010999999999999</v>
      </c>
      <c r="AI100" s="151">
        <v>17.59</v>
      </c>
      <c r="AJ100" s="151">
        <v>18.225999999999999</v>
      </c>
      <c r="AK100" s="151">
        <v>18.834</v>
      </c>
      <c r="AL100" s="151">
        <v>18.460999999999999</v>
      </c>
      <c r="AM100" s="151">
        <v>17.981999999999999</v>
      </c>
      <c r="AN100" s="151">
        <v>15.901999999999999</v>
      </c>
      <c r="AO100" s="151">
        <v>16.042000000000002</v>
      </c>
      <c r="AP100" s="151">
        <v>15.240153360000001</v>
      </c>
      <c r="AQ100" s="151">
        <v>17.577193382000001</v>
      </c>
      <c r="AR100" s="151">
        <v>19.142217135999999</v>
      </c>
      <c r="AS100" s="151">
        <v>19.416772208000001</v>
      </c>
      <c r="AT100" s="151">
        <v>20.749066804000002</v>
      </c>
      <c r="AU100" s="151">
        <v>20.547989774000001</v>
      </c>
      <c r="AV100" s="151">
        <v>20.677424039000002</v>
      </c>
      <c r="AW100" s="151">
        <v>19.990850192</v>
      </c>
      <c r="AX100" s="151">
        <v>21.909956327</v>
      </c>
      <c r="AY100" s="151">
        <v>22.649436776999998</v>
      </c>
      <c r="AZ100" s="151">
        <v>24.584516871999998</v>
      </c>
      <c r="BA100" s="151">
        <v>27.471534208000001</v>
      </c>
      <c r="BB100" s="151">
        <v>28.297029952999999</v>
      </c>
      <c r="BC100" s="151">
        <v>23.435913008</v>
      </c>
      <c r="BD100" s="151">
        <v>20.6563721101932</v>
      </c>
      <c r="BE100" s="194">
        <v>20.176286816000001</v>
      </c>
      <c r="BF100" s="153">
        <v>-2.59102497790261E-2</v>
      </c>
      <c r="BG100" s="153">
        <v>-4.47642157573647E-4</v>
      </c>
      <c r="BH100" s="153">
        <v>5.0355899796761996E-3</v>
      </c>
    </row>
    <row r="101" spans="1:60">
      <c r="A101" s="148" t="s">
        <v>344</v>
      </c>
      <c r="B101" s="151">
        <v>4.1760000000000002</v>
      </c>
      <c r="C101" s="151">
        <v>4.556</v>
      </c>
      <c r="D101" s="151">
        <v>5.1449999999999996</v>
      </c>
      <c r="E101" s="151">
        <v>5.883</v>
      </c>
      <c r="F101" s="151">
        <v>6.3029999999999999</v>
      </c>
      <c r="G101" s="151">
        <v>7.1829999999999998</v>
      </c>
      <c r="H101" s="151">
        <v>8.3190000000000008</v>
      </c>
      <c r="I101" s="151">
        <v>8.1639999999999997</v>
      </c>
      <c r="J101" s="151">
        <v>9.5969999999999995</v>
      </c>
      <c r="K101" s="151">
        <v>8.9770000000000003</v>
      </c>
      <c r="L101" s="151">
        <v>9.6839999999999993</v>
      </c>
      <c r="M101" s="151">
        <v>9.9540000000000006</v>
      </c>
      <c r="N101" s="151">
        <v>10.89</v>
      </c>
      <c r="O101" s="151">
        <v>11.223000000000001</v>
      </c>
      <c r="P101" s="151">
        <v>11.589</v>
      </c>
      <c r="Q101" s="151">
        <v>10.881</v>
      </c>
      <c r="R101" s="151">
        <v>10.225</v>
      </c>
      <c r="S101" s="151">
        <v>9.8409999999999993</v>
      </c>
      <c r="T101" s="151">
        <v>10.29</v>
      </c>
      <c r="U101" s="151">
        <v>8.3960000000000008</v>
      </c>
      <c r="V101" s="151">
        <v>7.4450000000000003</v>
      </c>
      <c r="W101" s="151">
        <v>7.83</v>
      </c>
      <c r="X101" s="151">
        <v>9.1029999999999998</v>
      </c>
      <c r="Y101" s="151">
        <v>9.8079999999999998</v>
      </c>
      <c r="Z101" s="151">
        <v>10.999000000000001</v>
      </c>
      <c r="AA101" s="151">
        <v>11.486000000000001</v>
      </c>
      <c r="AB101" s="151">
        <v>11.125</v>
      </c>
      <c r="AC101" s="151">
        <v>13.68</v>
      </c>
      <c r="AD101" s="151">
        <v>14.085000000000001</v>
      </c>
      <c r="AE101" s="151">
        <v>14.896000000000001</v>
      </c>
      <c r="AF101" s="151">
        <v>16.795999999999999</v>
      </c>
      <c r="AG101" s="151">
        <v>17.535</v>
      </c>
      <c r="AH101" s="151">
        <v>18.841999999999999</v>
      </c>
      <c r="AI101" s="151">
        <v>19.053999999999998</v>
      </c>
      <c r="AJ101" s="151">
        <v>18.02</v>
      </c>
      <c r="AK101" s="151">
        <v>16.576000000000001</v>
      </c>
      <c r="AL101" s="151">
        <v>16.484999999999999</v>
      </c>
      <c r="AM101" s="151">
        <v>15.5707860465116</v>
      </c>
      <c r="AN101" s="151">
        <v>15.4874837209302</v>
      </c>
      <c r="AO101" s="151">
        <v>15.9423490844682</v>
      </c>
      <c r="AP101" s="151">
        <v>14.8040700072623</v>
      </c>
      <c r="AQ101" s="151">
        <v>13.2827841975709</v>
      </c>
      <c r="AR101" s="151">
        <v>13.805493750502301</v>
      </c>
      <c r="AS101" s="151">
        <v>13.195740402984599</v>
      </c>
      <c r="AT101" s="151">
        <v>13.7039560427419</v>
      </c>
      <c r="AU101" s="151">
        <v>14.3470983632636</v>
      </c>
      <c r="AV101" s="151">
        <v>13.521813879821</v>
      </c>
      <c r="AW101" s="151">
        <v>13.997627594768099</v>
      </c>
      <c r="AX101" s="151">
        <v>14.6606945603278</v>
      </c>
      <c r="AY101" s="151">
        <v>15.560756293977599</v>
      </c>
      <c r="AZ101" s="151">
        <v>17.6939043177256</v>
      </c>
      <c r="BA101" s="151">
        <v>18.970242093397601</v>
      </c>
      <c r="BB101" s="151">
        <v>20.304124069124502</v>
      </c>
      <c r="BC101" s="151">
        <v>20.371773214607099</v>
      </c>
      <c r="BD101" s="151">
        <v>20.802840924802702</v>
      </c>
      <c r="BE101" s="194">
        <v>17.036320238079998</v>
      </c>
      <c r="BF101" s="153">
        <v>-0.183295542352167</v>
      </c>
      <c r="BG101" s="153">
        <v>4.26238834652952E-2</v>
      </c>
      <c r="BH101" s="153">
        <v>4.2519183169719699E-3</v>
      </c>
    </row>
    <row r="102" spans="1:60">
      <c r="A102" s="148" t="s">
        <v>345</v>
      </c>
      <c r="B102" s="151">
        <v>4.1088667042458296</v>
      </c>
      <c r="C102" s="151">
        <v>4.69702051992713</v>
      </c>
      <c r="D102" s="151">
        <v>5.6574153311628299</v>
      </c>
      <c r="E102" s="151">
        <v>7.0353146000729803</v>
      </c>
      <c r="F102" s="151">
        <v>6.9180471069486904</v>
      </c>
      <c r="G102" s="151">
        <v>7.5068409180296198</v>
      </c>
      <c r="H102" s="151">
        <v>6.5119999999999996</v>
      </c>
      <c r="I102" s="151">
        <v>8.1669999999999998</v>
      </c>
      <c r="J102" s="151">
        <v>7.6760000000000002</v>
      </c>
      <c r="K102" s="151">
        <v>7.56</v>
      </c>
      <c r="L102" s="151">
        <v>7.3860000000000001</v>
      </c>
      <c r="M102" s="151">
        <v>8.7810000000000006</v>
      </c>
      <c r="N102" s="151">
        <v>8.8109999999999999</v>
      </c>
      <c r="O102" s="151">
        <v>9.0489999999999995</v>
      </c>
      <c r="P102" s="151">
        <v>9.6479999999999997</v>
      </c>
      <c r="Q102" s="151">
        <v>9.5760000000000005</v>
      </c>
      <c r="R102" s="151">
        <v>11.029</v>
      </c>
      <c r="S102" s="151">
        <v>10.724</v>
      </c>
      <c r="T102" s="151">
        <v>11.358000000000001</v>
      </c>
      <c r="U102" s="151">
        <v>11.927</v>
      </c>
      <c r="V102" s="151">
        <v>12.14</v>
      </c>
      <c r="W102" s="151">
        <v>14.092000000000001</v>
      </c>
      <c r="X102" s="151">
        <v>14.784000000000001</v>
      </c>
      <c r="Y102" s="151">
        <v>17.125</v>
      </c>
      <c r="Z102" s="151">
        <v>19.553000000000001</v>
      </c>
      <c r="AA102" s="151">
        <v>23.322399999999998</v>
      </c>
      <c r="AB102" s="151">
        <v>23.743200000000002</v>
      </c>
      <c r="AC102" s="151">
        <v>24.611699999999999</v>
      </c>
      <c r="AD102" s="151">
        <v>26.636500000000002</v>
      </c>
      <c r="AE102" s="151">
        <v>30.646799999999999</v>
      </c>
      <c r="AF102" s="151">
        <v>31.9754</v>
      </c>
      <c r="AG102" s="151">
        <v>32.268900000000002</v>
      </c>
      <c r="AH102" s="151">
        <v>33.963200000000001</v>
      </c>
      <c r="AI102" s="151">
        <v>34.363500000000002</v>
      </c>
      <c r="AJ102" s="151">
        <v>33.990099999999998</v>
      </c>
      <c r="AK102" s="151">
        <v>36.229199999999999</v>
      </c>
      <c r="AL102" s="151">
        <v>38.926099999999998</v>
      </c>
      <c r="AM102" s="151">
        <v>37.869100000000003</v>
      </c>
      <c r="AN102" s="151">
        <v>35.193800000000003</v>
      </c>
      <c r="AO102" s="151">
        <v>39.030099999999997</v>
      </c>
      <c r="AP102" s="151">
        <v>41.398600000000002</v>
      </c>
      <c r="AQ102" s="151">
        <v>44.491171199999997</v>
      </c>
      <c r="AR102" s="151">
        <v>48.284301999999997</v>
      </c>
      <c r="AS102" s="151">
        <v>51.383042922019001</v>
      </c>
      <c r="AT102" s="151">
        <v>55.4653350986693</v>
      </c>
      <c r="AU102" s="151">
        <v>60.948717445791402</v>
      </c>
      <c r="AV102" s="151">
        <v>63.695377586206902</v>
      </c>
      <c r="AW102" s="151">
        <v>63.367629999999998</v>
      </c>
      <c r="AX102" s="151">
        <v>63.733580000000003</v>
      </c>
      <c r="AY102" s="151">
        <v>65.285600000000002</v>
      </c>
      <c r="AZ102" s="151">
        <v>68.981245000000001</v>
      </c>
      <c r="BA102" s="151">
        <v>71.671332753556598</v>
      </c>
      <c r="BB102" s="151">
        <v>73.574130180183502</v>
      </c>
      <c r="BC102" s="151">
        <v>74.239103998650293</v>
      </c>
      <c r="BD102" s="151">
        <v>72.003084531091204</v>
      </c>
      <c r="BE102" s="194">
        <v>69.501078392329902</v>
      </c>
      <c r="BF102" s="153">
        <v>-3.7385895522413698E-2</v>
      </c>
      <c r="BG102" s="153">
        <v>2.6438530015698201E-2</v>
      </c>
      <c r="BH102" s="153">
        <v>1.7346052676628799E-2</v>
      </c>
    </row>
    <row r="103" spans="1:60">
      <c r="A103" s="148" t="s">
        <v>346</v>
      </c>
      <c r="B103" s="151">
        <v>1.2869999999999999</v>
      </c>
      <c r="C103" s="151">
        <v>1.927</v>
      </c>
      <c r="D103" s="151">
        <v>3.3420000000000001</v>
      </c>
      <c r="E103" s="151">
        <v>4.9420000000000002</v>
      </c>
      <c r="F103" s="151">
        <v>6.7089999999999996</v>
      </c>
      <c r="G103" s="151">
        <v>8.3800000000000008</v>
      </c>
      <c r="H103" s="151">
        <v>9.4610000000000003</v>
      </c>
      <c r="I103" s="151">
        <v>9.8759999999999994</v>
      </c>
      <c r="J103" s="151">
        <v>12.157999999999999</v>
      </c>
      <c r="K103" s="151">
        <v>12.55</v>
      </c>
      <c r="L103" s="151">
        <v>14.194000000000001</v>
      </c>
      <c r="M103" s="151">
        <v>15.949</v>
      </c>
      <c r="N103" s="151">
        <v>18.984000000000002</v>
      </c>
      <c r="O103" s="151">
        <v>21.672000000000001</v>
      </c>
      <c r="P103" s="151">
        <v>24.367000000000001</v>
      </c>
      <c r="Q103" s="151">
        <v>24.123000000000001</v>
      </c>
      <c r="R103" s="151">
        <v>23.872</v>
      </c>
      <c r="S103" s="151">
        <v>23.683</v>
      </c>
      <c r="T103" s="151">
        <v>24.710999999999999</v>
      </c>
      <c r="U103" s="151">
        <v>24.77</v>
      </c>
      <c r="V103" s="151">
        <v>26.081</v>
      </c>
      <c r="W103" s="151">
        <v>28.352</v>
      </c>
      <c r="X103" s="151">
        <v>29.768000000000001</v>
      </c>
      <c r="Y103" s="151">
        <v>35.643999999999998</v>
      </c>
      <c r="Z103" s="151">
        <v>40.959000000000003</v>
      </c>
      <c r="AA103" s="151">
        <v>49.527000000000001</v>
      </c>
      <c r="AB103" s="151">
        <v>59.89</v>
      </c>
      <c r="AC103" s="151">
        <v>72.31</v>
      </c>
      <c r="AD103" s="151">
        <v>79.307000000000002</v>
      </c>
      <c r="AE103" s="151">
        <v>86.997</v>
      </c>
      <c r="AF103" s="151">
        <v>94.844999999999999</v>
      </c>
      <c r="AG103" s="151">
        <v>101.435</v>
      </c>
      <c r="AH103" s="151">
        <v>111.352</v>
      </c>
      <c r="AI103" s="151">
        <v>89.556362051180599</v>
      </c>
      <c r="AJ103" s="151">
        <v>96.109342865699205</v>
      </c>
      <c r="AK103" s="151">
        <v>98.440422228200504</v>
      </c>
      <c r="AL103" s="151">
        <v>98.501454051622105</v>
      </c>
      <c r="AM103" s="151">
        <v>100.30090947576301</v>
      </c>
      <c r="AN103" s="151">
        <v>101.224732248512</v>
      </c>
      <c r="AO103" s="151">
        <v>100.32359640089901</v>
      </c>
      <c r="AP103" s="151">
        <v>100.643485426067</v>
      </c>
      <c r="AQ103" s="151">
        <v>100.577298176959</v>
      </c>
      <c r="AR103" s="151">
        <v>103.12303197068</v>
      </c>
      <c r="AS103" s="151">
        <v>98.045907796085899</v>
      </c>
      <c r="AT103" s="151">
        <v>99.267708709166101</v>
      </c>
      <c r="AU103" s="151">
        <v>101.598271294404</v>
      </c>
      <c r="AV103" s="151">
        <v>102.157600140049</v>
      </c>
      <c r="AW103" s="151">
        <v>105.154802341113</v>
      </c>
      <c r="AX103" s="151">
        <v>105.048504262874</v>
      </c>
      <c r="AY103" s="151">
        <v>104.402537967119</v>
      </c>
      <c r="AZ103" s="151">
        <v>109.244563167165</v>
      </c>
      <c r="BA103" s="151">
        <v>117.88722208546599</v>
      </c>
      <c r="BB103" s="151">
        <v>118.93621163010801</v>
      </c>
      <c r="BC103" s="151">
        <v>117.826960770548</v>
      </c>
      <c r="BD103" s="151">
        <v>116.39229410403</v>
      </c>
      <c r="BE103" s="194">
        <v>110.64569681399399</v>
      </c>
      <c r="BF103" s="153">
        <v>-5.19700035438962E-2</v>
      </c>
      <c r="BG103" s="153">
        <v>1.6041911957149799E-2</v>
      </c>
      <c r="BH103" s="153">
        <v>2.7614910872946201E-2</v>
      </c>
    </row>
    <row r="104" spans="1:60">
      <c r="A104" s="148" t="s">
        <v>347</v>
      </c>
      <c r="B104" s="151">
        <v>0.45607137313381602</v>
      </c>
      <c r="C104" s="151">
        <v>0.467075893806431</v>
      </c>
      <c r="D104" s="151">
        <v>0.47838639871697097</v>
      </c>
      <c r="E104" s="151">
        <v>0.48983051277926298</v>
      </c>
      <c r="F104" s="151">
        <v>0.50117781456088795</v>
      </c>
      <c r="G104" s="151">
        <v>1.00305</v>
      </c>
      <c r="H104" s="151">
        <v>0.90912000000000004</v>
      </c>
      <c r="I104" s="151">
        <v>0.99802999999999997</v>
      </c>
      <c r="J104" s="151">
        <v>1.0424199999999999</v>
      </c>
      <c r="K104" s="151">
        <v>0.82516</v>
      </c>
      <c r="L104" s="151">
        <v>0.79767999999999994</v>
      </c>
      <c r="M104" s="151">
        <v>0.79096</v>
      </c>
      <c r="N104" s="151">
        <v>0.83892</v>
      </c>
      <c r="O104" s="151">
        <v>0.97592000000000001</v>
      </c>
      <c r="P104" s="151">
        <v>1.00515</v>
      </c>
      <c r="Q104" s="151">
        <v>1.0128900000000001</v>
      </c>
      <c r="R104" s="151">
        <v>1.1949799999999999</v>
      </c>
      <c r="S104" s="151">
        <v>1.3380700000000001</v>
      </c>
      <c r="T104" s="151">
        <v>1.46536</v>
      </c>
      <c r="U104" s="151">
        <v>1.2331000000000001</v>
      </c>
      <c r="V104" s="151">
        <v>1.13825</v>
      </c>
      <c r="W104" s="151">
        <v>1.1420699999999999</v>
      </c>
      <c r="X104" s="151">
        <v>1.3006200000000001</v>
      </c>
      <c r="Y104" s="151">
        <v>1.2560899999999999</v>
      </c>
      <c r="Z104" s="151">
        <v>1.19539</v>
      </c>
      <c r="AA104" s="151">
        <v>1.2744899999999999</v>
      </c>
      <c r="AB104" s="151">
        <v>1.3493900000000001</v>
      </c>
      <c r="AC104" s="151">
        <v>1.58836</v>
      </c>
      <c r="AD104" s="151">
        <v>1.5423</v>
      </c>
      <c r="AE104" s="151">
        <v>1.7079599999999999</v>
      </c>
      <c r="AF104" s="151">
        <v>1.84884</v>
      </c>
      <c r="AG104" s="151">
        <v>2.26098</v>
      </c>
      <c r="AH104" s="151">
        <v>2.45167</v>
      </c>
      <c r="AI104" s="151">
        <v>2.6246999999999998</v>
      </c>
      <c r="AJ104" s="151">
        <v>2.8623799999999999</v>
      </c>
      <c r="AK104" s="151">
        <v>3.3955899999999999</v>
      </c>
      <c r="AL104" s="151">
        <v>3.3359399999999999</v>
      </c>
      <c r="AM104" s="151">
        <v>3.50908</v>
      </c>
      <c r="AN104" s="151">
        <v>3.4829300000000001</v>
      </c>
      <c r="AO104" s="151">
        <v>3.4656099999999999</v>
      </c>
      <c r="AP104" s="151">
        <v>3.9407019999999999</v>
      </c>
      <c r="AQ104" s="151">
        <v>4.1124029999999996</v>
      </c>
      <c r="AR104" s="151">
        <v>4.3655929999999996</v>
      </c>
      <c r="AS104" s="151">
        <v>3.9695960000000001</v>
      </c>
      <c r="AT104" s="151">
        <v>4.1909989999999997</v>
      </c>
      <c r="AU104" s="151">
        <v>4.1586974400000001</v>
      </c>
      <c r="AV104" s="151">
        <v>4.4456536900000003</v>
      </c>
      <c r="AW104" s="151">
        <v>4.6013000999999996</v>
      </c>
      <c r="AX104" s="151">
        <v>3.8618080400000001</v>
      </c>
      <c r="AY104" s="151">
        <v>4.3227256000000001</v>
      </c>
      <c r="AZ104" s="151">
        <v>4.1401219999999999</v>
      </c>
      <c r="BA104" s="151">
        <v>4.8653912269772102</v>
      </c>
      <c r="BB104" s="151">
        <v>5.2211243251370396</v>
      </c>
      <c r="BC104" s="151">
        <v>5.1980831157929996</v>
      </c>
      <c r="BD104" s="151">
        <v>5.6107739655930002</v>
      </c>
      <c r="BE104" s="194">
        <v>4.7099090369236203</v>
      </c>
      <c r="BF104" s="153">
        <v>-0.16285338496947099</v>
      </c>
      <c r="BG104" s="153">
        <v>2.9604712332029801E-2</v>
      </c>
      <c r="BH104" s="153">
        <v>1.1754973037313801E-3</v>
      </c>
    </row>
    <row r="105" spans="1:60">
      <c r="A105" s="148" t="s">
        <v>348</v>
      </c>
      <c r="B105" s="151">
        <v>2.1640000000000001</v>
      </c>
      <c r="C105" s="151">
        <v>2.5640000000000001</v>
      </c>
      <c r="D105" s="151">
        <v>3.05</v>
      </c>
      <c r="E105" s="151">
        <v>3.6429999999999998</v>
      </c>
      <c r="F105" s="151">
        <v>4.3689999999999998</v>
      </c>
      <c r="G105" s="151">
        <v>5.2539999999999996</v>
      </c>
      <c r="H105" s="151">
        <v>7.3659999999999997</v>
      </c>
      <c r="I105" s="151">
        <v>7.9960000000000004</v>
      </c>
      <c r="J105" s="151">
        <v>10.196999999999999</v>
      </c>
      <c r="K105" s="151">
        <v>9.1539999999999999</v>
      </c>
      <c r="L105" s="151">
        <v>10.61</v>
      </c>
      <c r="M105" s="151">
        <v>13.68</v>
      </c>
      <c r="N105" s="151">
        <v>15.102</v>
      </c>
      <c r="O105" s="151">
        <v>17.707000000000001</v>
      </c>
      <c r="P105" s="151">
        <v>17.744</v>
      </c>
      <c r="Q105" s="151">
        <v>18.425000000000001</v>
      </c>
      <c r="R105" s="151">
        <v>16.149000000000001</v>
      </c>
      <c r="S105" s="151">
        <v>18.3014885674692</v>
      </c>
      <c r="T105" s="151">
        <v>18.944351010294099</v>
      </c>
      <c r="U105" s="151">
        <v>18.016144423230202</v>
      </c>
      <c r="V105" s="151">
        <v>17.802149088379501</v>
      </c>
      <c r="W105" s="151">
        <v>19.618171903381601</v>
      </c>
      <c r="X105" s="151">
        <v>20.576071304880799</v>
      </c>
      <c r="Y105" s="151">
        <v>23.814536950095398</v>
      </c>
      <c r="Z105" s="151">
        <v>26.701621084883701</v>
      </c>
      <c r="AA105" s="151">
        <v>27.612480052792598</v>
      </c>
      <c r="AB105" s="151">
        <v>29.082352241376402</v>
      </c>
      <c r="AC105" s="151">
        <v>29.905011340996801</v>
      </c>
      <c r="AD105" s="151">
        <v>32.116793269858199</v>
      </c>
      <c r="AE105" s="151">
        <v>33.492552069277401</v>
      </c>
      <c r="AF105" s="151">
        <v>36.6588968229049</v>
      </c>
      <c r="AG105" s="151">
        <v>36.682919673072703</v>
      </c>
      <c r="AH105" s="151">
        <v>37.699112151740202</v>
      </c>
      <c r="AI105" s="151">
        <v>39.737504055417602</v>
      </c>
      <c r="AJ105" s="151">
        <v>42.599616295121699</v>
      </c>
      <c r="AK105" s="151">
        <v>43.4955021859627</v>
      </c>
      <c r="AL105" s="151">
        <v>44.596888785350899</v>
      </c>
      <c r="AM105" s="151">
        <v>45.149904519486697</v>
      </c>
      <c r="AN105" s="151">
        <v>46.753472936716499</v>
      </c>
      <c r="AO105" s="151">
        <v>49.1182520037258</v>
      </c>
      <c r="AP105" s="151">
        <v>49.203484123044198</v>
      </c>
      <c r="AQ105" s="151">
        <v>49.159377349214402</v>
      </c>
      <c r="AR105" s="151">
        <v>50.7011384250643</v>
      </c>
      <c r="AS105" s="151">
        <v>47.718682213187897</v>
      </c>
      <c r="AT105" s="151">
        <v>46.861131378778502</v>
      </c>
      <c r="AU105" s="151">
        <v>48.844670065353803</v>
      </c>
      <c r="AV105" s="151">
        <v>45.109224827533403</v>
      </c>
      <c r="AW105" s="151">
        <v>44.684446144120599</v>
      </c>
      <c r="AX105" s="151">
        <v>45.677518998114699</v>
      </c>
      <c r="AY105" s="151">
        <v>47.138556357712197</v>
      </c>
      <c r="AZ105" s="151">
        <v>48.306812218249199</v>
      </c>
      <c r="BA105" s="151">
        <v>48.536988366705998</v>
      </c>
      <c r="BB105" s="151">
        <v>47.926288286010099</v>
      </c>
      <c r="BC105" s="151">
        <v>47.749340490669802</v>
      </c>
      <c r="BD105" s="151">
        <v>45.353104240613902</v>
      </c>
      <c r="BE105" s="194">
        <v>43.104455242688502</v>
      </c>
      <c r="BF105" s="153">
        <v>-5.2177701464634497E-2</v>
      </c>
      <c r="BG105" s="153">
        <v>-3.26565128811562E-3</v>
      </c>
      <c r="BH105" s="153">
        <v>1.07579935237318E-2</v>
      </c>
    </row>
    <row r="106" spans="1:60">
      <c r="A106" s="148" t="s">
        <v>349</v>
      </c>
      <c r="B106" s="151">
        <v>2.2999999999999998</v>
      </c>
      <c r="C106" s="151">
        <v>2.7189999999999999</v>
      </c>
      <c r="D106" s="151">
        <v>3.0230000000000001</v>
      </c>
      <c r="E106" s="151">
        <v>3.9929999999999999</v>
      </c>
      <c r="F106" s="151">
        <v>4.33</v>
      </c>
      <c r="G106" s="151">
        <v>5.0529999999999999</v>
      </c>
      <c r="H106" s="151">
        <v>5.6260000000000003</v>
      </c>
      <c r="I106" s="151">
        <v>7.08</v>
      </c>
      <c r="J106" s="151">
        <v>7.4989999999999997</v>
      </c>
      <c r="K106" s="151">
        <v>7.6550000000000002</v>
      </c>
      <c r="L106" s="151">
        <v>8.25</v>
      </c>
      <c r="M106" s="151">
        <v>8.6969999999999992</v>
      </c>
      <c r="N106" s="151">
        <v>9.7789999999999999</v>
      </c>
      <c r="O106" s="151">
        <v>10.978999999999999</v>
      </c>
      <c r="P106" s="151">
        <v>11.101000000000001</v>
      </c>
      <c r="Q106" s="151">
        <v>11.582000000000001</v>
      </c>
      <c r="R106" s="151">
        <v>11.042</v>
      </c>
      <c r="S106" s="151">
        <v>9.9969999999999999</v>
      </c>
      <c r="T106" s="151">
        <v>11.196</v>
      </c>
      <c r="U106" s="151">
        <v>11.648</v>
      </c>
      <c r="V106" s="151">
        <v>11.023</v>
      </c>
      <c r="W106" s="151">
        <v>11.4964838768751</v>
      </c>
      <c r="X106" s="151">
        <v>12.5715334294934</v>
      </c>
      <c r="Y106" s="151">
        <v>14.2141701549406</v>
      </c>
      <c r="Z106" s="151">
        <v>16.709634984091799</v>
      </c>
      <c r="AA106" s="151">
        <v>20.055032421696701</v>
      </c>
      <c r="AB106" s="151">
        <v>21.4578735851346</v>
      </c>
      <c r="AC106" s="151">
        <v>24.175614765389199</v>
      </c>
      <c r="AD106" s="151">
        <v>27.933909714167399</v>
      </c>
      <c r="AE106" s="151">
        <v>31.1766457383359</v>
      </c>
      <c r="AF106" s="151">
        <v>33.965325155255599</v>
      </c>
      <c r="AG106" s="151">
        <v>37.4443339754215</v>
      </c>
      <c r="AH106" s="151">
        <v>37.658363152817302</v>
      </c>
      <c r="AI106" s="151">
        <v>34.459618719368002</v>
      </c>
      <c r="AJ106" s="151">
        <v>36.697992164106502</v>
      </c>
      <c r="AK106" s="151">
        <v>34.166157450620503</v>
      </c>
      <c r="AL106" s="151">
        <v>33.476517264793102</v>
      </c>
      <c r="AM106" s="151">
        <v>37.448345481680199</v>
      </c>
      <c r="AN106" s="151">
        <v>41.459657783236402</v>
      </c>
      <c r="AO106" s="151">
        <v>45.625009693074297</v>
      </c>
      <c r="AP106" s="151">
        <v>45.909933615893003</v>
      </c>
      <c r="AQ106" s="151">
        <v>44.902055301473098</v>
      </c>
      <c r="AR106" s="151">
        <v>45.332900553060099</v>
      </c>
      <c r="AS106" s="151">
        <v>43.713890670363803</v>
      </c>
      <c r="AT106" s="151">
        <v>45.5187748656138</v>
      </c>
      <c r="AU106" s="151">
        <v>46.889325187759702</v>
      </c>
      <c r="AV106" s="151">
        <v>48.813241346076303</v>
      </c>
      <c r="AW106" s="151">
        <v>51.0781170648348</v>
      </c>
      <c r="AX106" s="151">
        <v>53.004500042149303</v>
      </c>
      <c r="AY106" s="151">
        <v>53.022349519617997</v>
      </c>
      <c r="AZ106" s="151">
        <v>55.2577640807053</v>
      </c>
      <c r="BA106" s="151">
        <v>57.434993486797303</v>
      </c>
      <c r="BB106" s="151">
        <v>58.908111974799198</v>
      </c>
      <c r="BC106" s="151">
        <v>58.996937452951499</v>
      </c>
      <c r="BD106" s="151">
        <v>59.243663792968498</v>
      </c>
      <c r="BE106" s="194">
        <v>53.952596695084701</v>
      </c>
      <c r="BF106" s="153">
        <v>-9.1798484699883706E-2</v>
      </c>
      <c r="BG106" s="153">
        <v>2.67037172367093E-2</v>
      </c>
      <c r="BH106" s="153">
        <v>1.34654685360555E-2</v>
      </c>
    </row>
    <row r="107" spans="1:60">
      <c r="A107" s="148" t="s">
        <v>350</v>
      </c>
      <c r="B107" s="151">
        <v>1.485763772066</v>
      </c>
      <c r="C107" s="151">
        <v>3.247142199887</v>
      </c>
      <c r="D107" s="151">
        <v>4.7557217543570003</v>
      </c>
      <c r="E107" s="151">
        <v>4.8515480423590001</v>
      </c>
      <c r="F107" s="151">
        <v>5.8636561642430003</v>
      </c>
      <c r="G107" s="151">
        <v>6.0790371533140002</v>
      </c>
      <c r="H107" s="151">
        <v>5.1426774289699999</v>
      </c>
      <c r="I107" s="151">
        <v>5.3346825209319997</v>
      </c>
      <c r="J107" s="151">
        <v>5.2411009000020004</v>
      </c>
      <c r="K107" s="151">
        <v>3.1911564554299998</v>
      </c>
      <c r="L107" s="151">
        <v>3.0384855945120002</v>
      </c>
      <c r="M107" s="151">
        <v>0.79263530011299999</v>
      </c>
      <c r="N107" s="151">
        <v>0.79498570499999999</v>
      </c>
      <c r="O107" s="151">
        <v>0.96498046269000004</v>
      </c>
      <c r="P107" s="151">
        <v>1.11315610389</v>
      </c>
      <c r="Q107" s="151">
        <v>1.93129755278</v>
      </c>
      <c r="R107" s="151">
        <v>1.6827408887199999</v>
      </c>
      <c r="S107" s="151">
        <v>1.70919568676</v>
      </c>
      <c r="T107" s="151">
        <v>1.9582571631400001</v>
      </c>
      <c r="U107" s="151">
        <v>1.9154447075100001</v>
      </c>
      <c r="V107" s="151">
        <v>1.9430696406700001</v>
      </c>
      <c r="W107" s="151">
        <v>2.1695664639999999</v>
      </c>
      <c r="X107" s="151">
        <v>2.5311634180999998</v>
      </c>
      <c r="Y107" s="151">
        <v>2.6429803166700001</v>
      </c>
      <c r="Z107" s="151">
        <v>2.44657352681</v>
      </c>
      <c r="AA107" s="151">
        <v>2.86952038501</v>
      </c>
      <c r="AB107" s="151">
        <v>2.8011426725100002</v>
      </c>
      <c r="AC107" s="151">
        <v>3.0640000000000001</v>
      </c>
      <c r="AD107" s="151">
        <v>3.9420000000000002</v>
      </c>
      <c r="AE107" s="151">
        <v>4.3600000000000003</v>
      </c>
      <c r="AF107" s="151">
        <v>4.7969999999999997</v>
      </c>
      <c r="AG107" s="151">
        <v>5.52</v>
      </c>
      <c r="AH107" s="151">
        <v>6.3049999999999997</v>
      </c>
      <c r="AI107" s="151">
        <v>6.968</v>
      </c>
      <c r="AJ107" s="151">
        <v>7.649</v>
      </c>
      <c r="AK107" s="151">
        <v>8.27</v>
      </c>
      <c r="AL107" s="151">
        <v>8.9700000000000006</v>
      </c>
      <c r="AM107" s="151">
        <v>9.8480000000000008</v>
      </c>
      <c r="AN107" s="151">
        <v>10.486912</v>
      </c>
      <c r="AO107" s="151">
        <v>12.4650734436382</v>
      </c>
      <c r="AP107" s="151">
        <v>12.213490999999999</v>
      </c>
      <c r="AQ107" s="151">
        <v>11.972497000000001</v>
      </c>
      <c r="AR107" s="151">
        <v>13.338763999999999</v>
      </c>
      <c r="AS107" s="151">
        <v>14.076756</v>
      </c>
      <c r="AT107" s="151">
        <v>14.177618000000001</v>
      </c>
      <c r="AU107" s="151">
        <v>15.329000000000001</v>
      </c>
      <c r="AV107" s="151">
        <v>16.673999999999999</v>
      </c>
      <c r="AW107" s="151">
        <v>17.007432739374899</v>
      </c>
      <c r="AX107" s="151">
        <v>17.3413989202339</v>
      </c>
      <c r="AY107" s="151">
        <v>17.8606733683154</v>
      </c>
      <c r="AZ107" s="151">
        <v>19.936530046479401</v>
      </c>
      <c r="BA107" s="151">
        <v>21.332314682036699</v>
      </c>
      <c r="BB107" s="151">
        <v>22.3047133485416</v>
      </c>
      <c r="BC107" s="151">
        <v>23.743992669622099</v>
      </c>
      <c r="BD107" s="151">
        <v>25.296696456923002</v>
      </c>
      <c r="BE107" s="194">
        <v>22.413911110317098</v>
      </c>
      <c r="BF107" s="153">
        <v>-0.116379842162775</v>
      </c>
      <c r="BG107" s="153">
        <v>5.9610013723622401E-2</v>
      </c>
      <c r="BH107" s="153">
        <v>5.5940553988834598E-3</v>
      </c>
    </row>
    <row r="108" spans="1:60">
      <c r="A108" s="148" t="s">
        <v>351</v>
      </c>
      <c r="B108" s="151">
        <v>3.2186488817977099</v>
      </c>
      <c r="C108" s="151">
        <v>3.39318645909669</v>
      </c>
      <c r="D108" s="151">
        <v>3.6126666881726099</v>
      </c>
      <c r="E108" s="151">
        <v>3.8122056724803399</v>
      </c>
      <c r="F108" s="151">
        <v>3.9958573014480101</v>
      </c>
      <c r="G108" s="151">
        <v>4.1795514827230402</v>
      </c>
      <c r="H108" s="151">
        <v>4.29452885842292</v>
      </c>
      <c r="I108" s="151">
        <v>4.8298938077168501</v>
      </c>
      <c r="J108" s="151">
        <v>4.7803012685095103</v>
      </c>
      <c r="K108" s="151">
        <v>5.2339699461176998</v>
      </c>
      <c r="L108" s="151">
        <v>5.1592271850857703</v>
      </c>
      <c r="M108" s="151">
        <v>5.4641235492540297</v>
      </c>
      <c r="N108" s="151">
        <v>5.6203432669659801</v>
      </c>
      <c r="O108" s="151">
        <v>6.4095012345334599</v>
      </c>
      <c r="P108" s="151">
        <v>7.0282111722152401</v>
      </c>
      <c r="Q108" s="151">
        <v>7.8623267255916902</v>
      </c>
      <c r="R108" s="151">
        <v>8.1125088385480399</v>
      </c>
      <c r="S108" s="151">
        <v>7.92067459137259</v>
      </c>
      <c r="T108" s="151">
        <v>8.0764547229891708</v>
      </c>
      <c r="U108" s="151">
        <v>7.7230702865869398</v>
      </c>
      <c r="V108" s="151">
        <v>7.9861049283865899</v>
      </c>
      <c r="W108" s="151">
        <v>8.3047804673336891</v>
      </c>
      <c r="X108" s="151">
        <v>8.0423257717793692</v>
      </c>
      <c r="Y108" s="151">
        <v>8.0620337141567102</v>
      </c>
      <c r="Z108" s="151">
        <v>7.9905398727087302</v>
      </c>
      <c r="AA108" s="151">
        <v>8.5954623814469304</v>
      </c>
      <c r="AB108" s="151">
        <v>7.9128251023907898</v>
      </c>
      <c r="AC108" s="151">
        <v>7.4218245690851896</v>
      </c>
      <c r="AD108" s="151">
        <v>7.7480869878985796</v>
      </c>
      <c r="AE108" s="151">
        <v>7.6916820821676</v>
      </c>
      <c r="AF108" s="151">
        <v>8.1806919235059805</v>
      </c>
      <c r="AG108" s="151">
        <v>8.7611948612290202</v>
      </c>
      <c r="AH108" s="151">
        <v>8.9406514603604403</v>
      </c>
      <c r="AI108" s="151">
        <v>9.4470335220474109</v>
      </c>
      <c r="AJ108" s="151">
        <v>9.04378642019668</v>
      </c>
      <c r="AK108" s="151">
        <v>9.6288200438726292</v>
      </c>
      <c r="AL108" s="151">
        <v>9.9692458906375307</v>
      </c>
      <c r="AM108" s="151">
        <v>10.467540645160099</v>
      </c>
      <c r="AN108" s="151">
        <v>11.111833888041501</v>
      </c>
      <c r="AO108" s="151">
        <v>11.084385671163201</v>
      </c>
      <c r="AP108" s="151">
        <v>10.7881542378445</v>
      </c>
      <c r="AQ108" s="151">
        <v>11.206580437165499</v>
      </c>
      <c r="AR108" s="151">
        <v>12.0932681451216</v>
      </c>
      <c r="AS108" s="151">
        <v>11.7556018744006</v>
      </c>
      <c r="AT108" s="151">
        <v>12.620853457182299</v>
      </c>
      <c r="AU108" s="151">
        <v>14.693229266088601</v>
      </c>
      <c r="AV108" s="151">
        <v>15.1137691856507</v>
      </c>
      <c r="AW108" s="151">
        <v>15.6529958400236</v>
      </c>
      <c r="AX108" s="151">
        <v>16.342765400028402</v>
      </c>
      <c r="AY108" s="151">
        <v>17.4411264457082</v>
      </c>
      <c r="AZ108" s="151">
        <v>19.693139333681</v>
      </c>
      <c r="BA108" s="151">
        <v>19.6969897561425</v>
      </c>
      <c r="BB108" s="151">
        <v>20.1742401243791</v>
      </c>
      <c r="BC108" s="151">
        <v>21.4090900945267</v>
      </c>
      <c r="BD108" s="151">
        <v>22.0586071321767</v>
      </c>
      <c r="BE108" s="194">
        <v>21.5256200698018</v>
      </c>
      <c r="BF108" s="153">
        <v>-2.6828540370588801E-2</v>
      </c>
      <c r="BG108" s="153">
        <v>5.7423447204849397E-2</v>
      </c>
      <c r="BH108" s="153">
        <v>5.3723560592850604E-3</v>
      </c>
    </row>
    <row r="109" spans="1:60" s="145" customFormat="1">
      <c r="A109" s="154" t="s">
        <v>352</v>
      </c>
      <c r="B109" s="155">
        <v>164.57015629124299</v>
      </c>
      <c r="C109" s="155">
        <v>187.58796537271701</v>
      </c>
      <c r="D109" s="155">
        <v>218.905233403409</v>
      </c>
      <c r="E109" s="155">
        <v>250.37330832569199</v>
      </c>
      <c r="F109" s="155">
        <v>290.93953084520098</v>
      </c>
      <c r="G109" s="155">
        <v>338.35276407625298</v>
      </c>
      <c r="H109" s="155">
        <v>375.607433264137</v>
      </c>
      <c r="I109" s="155">
        <v>404.178485398416</v>
      </c>
      <c r="J109" s="155">
        <v>459.687571005721</v>
      </c>
      <c r="K109" s="155">
        <v>456.32940289808198</v>
      </c>
      <c r="L109" s="155">
        <v>453.33384133751201</v>
      </c>
      <c r="M109" s="155">
        <v>481.86579623919698</v>
      </c>
      <c r="N109" s="155">
        <v>506.430101094017</v>
      </c>
      <c r="O109" s="155">
        <v>534.41179472112299</v>
      </c>
      <c r="P109" s="155">
        <v>547.41082702602102</v>
      </c>
      <c r="Q109" s="155">
        <v>519.40391241757197</v>
      </c>
      <c r="R109" s="155">
        <v>504.35478625614201</v>
      </c>
      <c r="S109" s="155">
        <v>489.945614646514</v>
      </c>
      <c r="T109" s="155">
        <v>494.11501665069301</v>
      </c>
      <c r="U109" s="155">
        <v>510.14492525595898</v>
      </c>
      <c r="V109" s="155">
        <v>505.342999929114</v>
      </c>
      <c r="W109" s="155">
        <v>523.99157832039702</v>
      </c>
      <c r="X109" s="155">
        <v>541.08318653635695</v>
      </c>
      <c r="Y109" s="155">
        <v>587.93367926431802</v>
      </c>
      <c r="Z109" s="155">
        <v>624.38259857731805</v>
      </c>
      <c r="AA109" s="155">
        <v>661.64920264832597</v>
      </c>
      <c r="AB109" s="155">
        <v>689.101059255324</v>
      </c>
      <c r="AC109" s="155">
        <v>735.311414111104</v>
      </c>
      <c r="AD109" s="155">
        <v>766.16778495992003</v>
      </c>
      <c r="AE109" s="155">
        <v>811.57738390828695</v>
      </c>
      <c r="AF109" s="155">
        <v>868.51908852517397</v>
      </c>
      <c r="AG109" s="155">
        <v>910.47127584982002</v>
      </c>
      <c r="AH109" s="155">
        <v>954.32054130150698</v>
      </c>
      <c r="AI109" s="155">
        <v>928.88542282576998</v>
      </c>
      <c r="AJ109" s="155">
        <v>970.96921287869202</v>
      </c>
      <c r="AK109" s="155">
        <v>997.21070134635897</v>
      </c>
      <c r="AL109" s="155">
        <v>1003.4945029441</v>
      </c>
      <c r="AM109" s="155">
        <v>1033.3928641715499</v>
      </c>
      <c r="AN109" s="155">
        <v>1075.7606230062599</v>
      </c>
      <c r="AO109" s="155">
        <v>1140.97720068231</v>
      </c>
      <c r="AP109" s="155">
        <v>1144.2344390555099</v>
      </c>
      <c r="AQ109" s="155">
        <v>1169.8375998030899</v>
      </c>
      <c r="AR109" s="155">
        <v>1208.75974911246</v>
      </c>
      <c r="AS109" s="155">
        <v>1204.8386975211699</v>
      </c>
      <c r="AT109" s="155">
        <v>1213.8122287910401</v>
      </c>
      <c r="AU109" s="155">
        <v>1294.67305181663</v>
      </c>
      <c r="AV109" s="155">
        <v>1333.57508972694</v>
      </c>
      <c r="AW109" s="155">
        <v>1391.63695736306</v>
      </c>
      <c r="AX109" s="155">
        <v>1413.08743211109</v>
      </c>
      <c r="AY109" s="155">
        <v>1432.86169683503</v>
      </c>
      <c r="AZ109" s="155">
        <v>1497.4000539434701</v>
      </c>
      <c r="BA109" s="155">
        <v>1554.51944343373</v>
      </c>
      <c r="BB109" s="155">
        <v>1601.3782074465601</v>
      </c>
      <c r="BC109" s="155">
        <v>1624.95257766798</v>
      </c>
      <c r="BD109" s="155">
        <v>1640.2464625428099</v>
      </c>
      <c r="BE109" s="155">
        <v>1549.4713045572601</v>
      </c>
      <c r="BF109" s="156">
        <v>-5.7923420845422603E-2</v>
      </c>
      <c r="BG109" s="156">
        <v>3.0565880933274898E-2</v>
      </c>
      <c r="BH109" s="156">
        <v>0.386716458096585</v>
      </c>
    </row>
    <row r="110" spans="1:60">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c r="AC110" s="151"/>
      <c r="AD110" s="151"/>
      <c r="AE110" s="151"/>
      <c r="AF110" s="151"/>
      <c r="AG110" s="151"/>
      <c r="AH110" s="151"/>
      <c r="AI110" s="151"/>
      <c r="AJ110" s="151"/>
      <c r="AK110" s="151"/>
      <c r="AL110" s="151"/>
      <c r="AM110" s="151"/>
      <c r="AN110" s="151"/>
      <c r="AO110" s="151"/>
      <c r="AP110" s="151"/>
      <c r="AQ110" s="151"/>
      <c r="AR110" s="151"/>
      <c r="AS110" s="151"/>
      <c r="AT110" s="151"/>
      <c r="AU110" s="151"/>
      <c r="AV110" s="151"/>
      <c r="AW110" s="151"/>
      <c r="AX110" s="151"/>
      <c r="AY110" s="151"/>
      <c r="AZ110" s="151"/>
      <c r="BA110" s="151"/>
      <c r="BB110" s="151"/>
      <c r="BC110" s="151"/>
      <c r="BD110" s="151"/>
      <c r="BE110" s="194"/>
      <c r="BF110" s="153"/>
      <c r="BG110" s="153"/>
      <c r="BH110" s="153"/>
    </row>
    <row r="111" spans="1:60" s="163" customFormat="1">
      <c r="A111" s="241" t="s">
        <v>353</v>
      </c>
      <c r="B111" s="242">
        <v>1513.25833914898</v>
      </c>
      <c r="C111" s="242">
        <v>1627.5130375211399</v>
      </c>
      <c r="D111" s="242">
        <v>1744.1141153093199</v>
      </c>
      <c r="E111" s="242">
        <v>1892.1732468161399</v>
      </c>
      <c r="F111" s="242">
        <v>2049.1261542327902</v>
      </c>
      <c r="G111" s="242">
        <v>2231.6665063598198</v>
      </c>
      <c r="H111" s="242">
        <v>2356.62712835498</v>
      </c>
      <c r="I111" s="242">
        <v>2535.5719556149602</v>
      </c>
      <c r="J111" s="242">
        <v>2740.0591799506901</v>
      </c>
      <c r="K111" s="242">
        <v>2700.9703893859601</v>
      </c>
      <c r="L111" s="242">
        <v>2667.5080018154399</v>
      </c>
      <c r="M111" s="242">
        <v>2839.8878618429399</v>
      </c>
      <c r="N111" s="242">
        <v>2938.3283693374401</v>
      </c>
      <c r="O111" s="242">
        <v>3063.95599364587</v>
      </c>
      <c r="P111" s="242">
        <v>3111.6528766943502</v>
      </c>
      <c r="Q111" s="242">
        <v>2984.3948340757902</v>
      </c>
      <c r="R111" s="242">
        <v>2875.74129120506</v>
      </c>
      <c r="S111" s="242">
        <v>2783.17569233727</v>
      </c>
      <c r="T111" s="242">
        <v>2761.2238228116598</v>
      </c>
      <c r="U111" s="242">
        <v>2818.7638586301</v>
      </c>
      <c r="V111" s="242">
        <v>2818.88231556557</v>
      </c>
      <c r="W111" s="242">
        <v>2906.2959094216699</v>
      </c>
      <c r="X111" s="242">
        <v>2963.3024734446699</v>
      </c>
      <c r="Y111" s="242">
        <v>3062.1674656477999</v>
      </c>
      <c r="Z111" s="242">
        <v>3111.2430729912799</v>
      </c>
      <c r="AA111" s="242">
        <v>3146.7281222152401</v>
      </c>
      <c r="AB111" s="242">
        <v>3146.4707430460198</v>
      </c>
      <c r="AC111" s="242">
        <v>3195.1098150654402</v>
      </c>
      <c r="AD111" s="242">
        <v>3176.2933452809698</v>
      </c>
      <c r="AE111" s="242">
        <v>3247.4725520963698</v>
      </c>
      <c r="AF111" s="242">
        <v>3297.1501000419598</v>
      </c>
      <c r="AG111" s="242">
        <v>3367.9717567195898</v>
      </c>
      <c r="AH111" s="242">
        <v>3457.7572058596902</v>
      </c>
      <c r="AI111" s="242">
        <v>3469.7902513778099</v>
      </c>
      <c r="AJ111" s="242">
        <v>3531.9530552398801</v>
      </c>
      <c r="AK111" s="242">
        <v>3568.76999282627</v>
      </c>
      <c r="AL111" s="242">
        <v>3600.8379854428599</v>
      </c>
      <c r="AM111" s="242">
        <v>3631.0948234675402</v>
      </c>
      <c r="AN111" s="242">
        <v>3713.6474045427599</v>
      </c>
      <c r="AO111" s="242">
        <v>3856.3516111029799</v>
      </c>
      <c r="AP111" s="242">
        <v>3890.6620586527501</v>
      </c>
      <c r="AQ111" s="242">
        <v>3932.4559849807101</v>
      </c>
      <c r="AR111" s="242">
        <v>3983.5363481752602</v>
      </c>
      <c r="AS111" s="242">
        <v>3941.8029226441199</v>
      </c>
      <c r="AT111" s="242">
        <v>3861.6242820744901</v>
      </c>
      <c r="AU111" s="242">
        <v>3985.1524093886301</v>
      </c>
      <c r="AV111" s="242">
        <v>4023.2880069807502</v>
      </c>
      <c r="AW111" s="242">
        <v>4079.9777279886798</v>
      </c>
      <c r="AX111" s="242">
        <v>4120.7969660696299</v>
      </c>
      <c r="AY111" s="242">
        <v>4145.79965024385</v>
      </c>
      <c r="AZ111" s="242">
        <v>4237.8340703314698</v>
      </c>
      <c r="BA111" s="242">
        <v>4311.94424623348</v>
      </c>
      <c r="BB111" s="242">
        <v>4371.62966486204</v>
      </c>
      <c r="BC111" s="242">
        <v>4409.4013665136999</v>
      </c>
      <c r="BD111" s="242">
        <v>4422.6814121509397</v>
      </c>
      <c r="BE111" s="242">
        <v>4006.7374225129802</v>
      </c>
      <c r="BF111" s="243">
        <v>-9.65231993586462E-2</v>
      </c>
      <c r="BG111" s="243">
        <v>1.36582606456617E-2</v>
      </c>
      <c r="BH111" s="243">
        <v>1</v>
      </c>
    </row>
    <row r="112" spans="1:60">
      <c r="A112" s="144" t="s">
        <v>354</v>
      </c>
      <c r="B112" s="151">
        <v>1128.7910889202201</v>
      </c>
      <c r="C112" s="151">
        <v>1213.48540357653</v>
      </c>
      <c r="D112" s="151">
        <v>1302.1445412232699</v>
      </c>
      <c r="E112" s="151">
        <v>1418.0656910283301</v>
      </c>
      <c r="F112" s="151">
        <v>1541.5004717944901</v>
      </c>
      <c r="G112" s="151">
        <v>1675.6072815264099</v>
      </c>
      <c r="H112" s="151">
        <v>1755.8010714836701</v>
      </c>
      <c r="I112" s="151">
        <v>1882.84287840415</v>
      </c>
      <c r="J112" s="151">
        <v>2027.32356440032</v>
      </c>
      <c r="K112" s="151">
        <v>1943.29385621355</v>
      </c>
      <c r="L112" s="151">
        <v>1881.7504278588999</v>
      </c>
      <c r="M112" s="151">
        <v>2005.07084197363</v>
      </c>
      <c r="N112" s="151">
        <v>2054.6373124951301</v>
      </c>
      <c r="O112" s="151">
        <v>2123.9449431882699</v>
      </c>
      <c r="P112" s="151">
        <v>2132.56676181901</v>
      </c>
      <c r="Q112" s="151">
        <v>1984.1043304709899</v>
      </c>
      <c r="R112" s="151">
        <v>1865.63849160373</v>
      </c>
      <c r="S112" s="151">
        <v>1765.4552924805901</v>
      </c>
      <c r="T112" s="151">
        <v>1734.12081887113</v>
      </c>
      <c r="U112" s="151">
        <v>1775.80046018864</v>
      </c>
      <c r="V112" s="151">
        <v>1774.2736106335699</v>
      </c>
      <c r="W112" s="151">
        <v>1835.1556517506101</v>
      </c>
      <c r="X112" s="151">
        <v>1859.7203471135699</v>
      </c>
      <c r="Y112" s="151">
        <v>1928.0008155133701</v>
      </c>
      <c r="Z112" s="151">
        <v>1951.8859678554099</v>
      </c>
      <c r="AA112" s="151">
        <v>1964.0020512410699</v>
      </c>
      <c r="AB112" s="151">
        <v>1965.3868767312299</v>
      </c>
      <c r="AC112" s="151">
        <v>2013.0290115653499</v>
      </c>
      <c r="AD112" s="151">
        <v>2017.7526274373099</v>
      </c>
      <c r="AE112" s="151">
        <v>2073.77455816671</v>
      </c>
      <c r="AF112" s="151">
        <v>2103.9236335503401</v>
      </c>
      <c r="AG112" s="151">
        <v>2164.74479789612</v>
      </c>
      <c r="AH112" s="151">
        <v>2192.29457420982</v>
      </c>
      <c r="AI112" s="151">
        <v>2201.0245455392701</v>
      </c>
      <c r="AJ112" s="151">
        <v>2232.2614454138902</v>
      </c>
      <c r="AK112" s="151">
        <v>2231.7125422817699</v>
      </c>
      <c r="AL112" s="151">
        <v>2229.9081104471302</v>
      </c>
      <c r="AM112" s="151">
        <v>2225.8277896924401</v>
      </c>
      <c r="AN112" s="151">
        <v>2256.3928709544898</v>
      </c>
      <c r="AO112" s="151">
        <v>2297.5256855964599</v>
      </c>
      <c r="AP112" s="151">
        <v>2300.6005565127898</v>
      </c>
      <c r="AQ112" s="151">
        <v>2282.8738536610999</v>
      </c>
      <c r="AR112" s="151">
        <v>2265.5617047535302</v>
      </c>
      <c r="AS112" s="151">
        <v>2182.0381862747299</v>
      </c>
      <c r="AT112" s="151">
        <v>2066.5530409253502</v>
      </c>
      <c r="AU112" s="151">
        <v>2079.5730301413701</v>
      </c>
      <c r="AV112" s="151">
        <v>2050.8230641699802</v>
      </c>
      <c r="AW112" s="151">
        <v>2034.5577608513499</v>
      </c>
      <c r="AX112" s="151">
        <v>2020.1642565218201</v>
      </c>
      <c r="AY112" s="151">
        <v>1996.39279786055</v>
      </c>
      <c r="AZ112" s="151">
        <v>2027.98173471409</v>
      </c>
      <c r="BA112" s="151">
        <v>2052.6102760015201</v>
      </c>
      <c r="BB112" s="151">
        <v>2066.6332500635699</v>
      </c>
      <c r="BC112" s="151">
        <v>2080.7297225309599</v>
      </c>
      <c r="BD112" s="151">
        <v>2064.4732465575798</v>
      </c>
      <c r="BE112" s="194">
        <v>1796.8036954208101</v>
      </c>
      <c r="BF112" s="153">
        <v>-0.13203312336720399</v>
      </c>
      <c r="BG112" s="153">
        <v>-1.00686352181856E-4</v>
      </c>
      <c r="BH112" s="153">
        <v>0.44844558201517498</v>
      </c>
    </row>
    <row r="113" spans="1:60">
      <c r="A113" s="144" t="s">
        <v>355</v>
      </c>
      <c r="B113" s="151">
        <v>384.46725022876302</v>
      </c>
      <c r="C113" s="151">
        <v>414.02763394460902</v>
      </c>
      <c r="D113" s="151">
        <v>441.96957408605198</v>
      </c>
      <c r="E113" s="151">
        <v>474.10755578780203</v>
      </c>
      <c r="F113" s="151">
        <v>507.625682438301</v>
      </c>
      <c r="G113" s="151">
        <v>556.05922483340203</v>
      </c>
      <c r="H113" s="151">
        <v>600.82605687131502</v>
      </c>
      <c r="I113" s="151">
        <v>652.72907721081299</v>
      </c>
      <c r="J113" s="151">
        <v>712.735615550376</v>
      </c>
      <c r="K113" s="151">
        <v>757.67653317241104</v>
      </c>
      <c r="L113" s="151">
        <v>785.75757395654398</v>
      </c>
      <c r="M113" s="151">
        <v>834.817019869305</v>
      </c>
      <c r="N113" s="151">
        <v>883.69105684231602</v>
      </c>
      <c r="O113" s="151">
        <v>940.01105045760198</v>
      </c>
      <c r="P113" s="151">
        <v>979.08611487533994</v>
      </c>
      <c r="Q113" s="151">
        <v>1000.2905036048001</v>
      </c>
      <c r="R113" s="151">
        <v>1010.10279960133</v>
      </c>
      <c r="S113" s="151">
        <v>1017.72039985668</v>
      </c>
      <c r="T113" s="151">
        <v>1027.10300394053</v>
      </c>
      <c r="U113" s="151">
        <v>1042.96339844147</v>
      </c>
      <c r="V113" s="151">
        <v>1044.6087049319999</v>
      </c>
      <c r="W113" s="151">
        <v>1071.14025767107</v>
      </c>
      <c r="X113" s="151">
        <v>1103.5821263311</v>
      </c>
      <c r="Y113" s="151">
        <v>1134.16665013443</v>
      </c>
      <c r="Z113" s="151">
        <v>1159.3571051358699</v>
      </c>
      <c r="AA113" s="151">
        <v>1182.7260709741699</v>
      </c>
      <c r="AB113" s="151">
        <v>1181.0838663147899</v>
      </c>
      <c r="AC113" s="151">
        <v>1182.08080350008</v>
      </c>
      <c r="AD113" s="151">
        <v>1158.5407178436501</v>
      </c>
      <c r="AE113" s="151">
        <v>1173.69799392967</v>
      </c>
      <c r="AF113" s="151">
        <v>1193.2264664916199</v>
      </c>
      <c r="AG113" s="151">
        <v>1203.2269588234701</v>
      </c>
      <c r="AH113" s="151">
        <v>1265.46263164986</v>
      </c>
      <c r="AI113" s="151">
        <v>1268.76570583854</v>
      </c>
      <c r="AJ113" s="151">
        <v>1299.6916098259901</v>
      </c>
      <c r="AK113" s="151">
        <v>1337.0574505444999</v>
      </c>
      <c r="AL113" s="151">
        <v>1370.92987499573</v>
      </c>
      <c r="AM113" s="151">
        <v>1405.2670337751099</v>
      </c>
      <c r="AN113" s="151">
        <v>1457.2545335882701</v>
      </c>
      <c r="AO113" s="151">
        <v>1558.82592550651</v>
      </c>
      <c r="AP113" s="151">
        <v>1590.0615021399601</v>
      </c>
      <c r="AQ113" s="151">
        <v>1649.58213131961</v>
      </c>
      <c r="AR113" s="151">
        <v>1717.97464342173</v>
      </c>
      <c r="AS113" s="151">
        <v>1759.76473636939</v>
      </c>
      <c r="AT113" s="151">
        <v>1795.07124114915</v>
      </c>
      <c r="AU113" s="151">
        <v>1905.57937924726</v>
      </c>
      <c r="AV113" s="151">
        <v>1972.46494281077</v>
      </c>
      <c r="AW113" s="151">
        <v>2045.4199671373301</v>
      </c>
      <c r="AX113" s="151">
        <v>2100.6327095478</v>
      </c>
      <c r="AY113" s="151">
        <v>2149.4068523832998</v>
      </c>
      <c r="AZ113" s="151">
        <v>2209.85233561738</v>
      </c>
      <c r="BA113" s="151">
        <v>2259.3339702319499</v>
      </c>
      <c r="BB113" s="151">
        <v>2304.9964147984701</v>
      </c>
      <c r="BC113" s="151">
        <v>2328.6716439827301</v>
      </c>
      <c r="BD113" s="151">
        <v>2358.2081655933598</v>
      </c>
      <c r="BE113" s="194">
        <v>2209.9337270921601</v>
      </c>
      <c r="BF113" s="153">
        <v>-6.5436338931076504E-2</v>
      </c>
      <c r="BG113" s="153">
        <v>2.7661401596309299E-2</v>
      </c>
      <c r="BH113" s="153">
        <v>0.55155441798482396</v>
      </c>
    </row>
    <row r="114" spans="1:60">
      <c r="A114" s="164" t="s">
        <v>356</v>
      </c>
      <c r="B114" s="165">
        <v>326.20142840380402</v>
      </c>
      <c r="C114" s="165">
        <v>359.32621890177899</v>
      </c>
      <c r="D114" s="165">
        <v>389.88324056728601</v>
      </c>
      <c r="E114" s="165">
        <v>431.35681118049001</v>
      </c>
      <c r="F114" s="165">
        <v>484.66425253332898</v>
      </c>
      <c r="G114" s="165">
        <v>541.40668481445402</v>
      </c>
      <c r="H114" s="165">
        <v>569.47341924896205</v>
      </c>
      <c r="I114" s="165">
        <v>610.90723366050895</v>
      </c>
      <c r="J114" s="165">
        <v>658.51974719086604</v>
      </c>
      <c r="K114" s="165">
        <v>619.78146525631996</v>
      </c>
      <c r="L114" s="165">
        <v>604.78379495678405</v>
      </c>
      <c r="M114" s="165">
        <v>652.17045042985103</v>
      </c>
      <c r="N114" s="165">
        <v>641.26351252644395</v>
      </c>
      <c r="O114" s="165">
        <v>671.91540660886005</v>
      </c>
      <c r="P114" s="165">
        <v>691.51864058819797</v>
      </c>
      <c r="Q114" s="165">
        <v>649.79933290513895</v>
      </c>
      <c r="R114" s="165">
        <v>604.72286759322196</v>
      </c>
      <c r="S114" s="165">
        <v>567.07337668849505</v>
      </c>
      <c r="T114" s="165">
        <v>548.07377580974799</v>
      </c>
      <c r="U114" s="165">
        <v>535.12315000012995</v>
      </c>
      <c r="V114" s="165">
        <v>555.88079695378303</v>
      </c>
      <c r="W114" s="165">
        <v>575.03983273498795</v>
      </c>
      <c r="X114" s="165">
        <v>575.963363561552</v>
      </c>
      <c r="Y114" s="165">
        <v>577.34652628949505</v>
      </c>
      <c r="Z114" s="165">
        <v>578.05741969581197</v>
      </c>
      <c r="AA114" s="165">
        <v>591.63032961495003</v>
      </c>
      <c r="AB114" s="165">
        <v>592.42754470251896</v>
      </c>
      <c r="AC114" s="165">
        <v>594.14402474332303</v>
      </c>
      <c r="AD114" s="165">
        <v>584.92551683598401</v>
      </c>
      <c r="AE114" s="165">
        <v>587.55316292187001</v>
      </c>
      <c r="AF114" s="165">
        <v>600.55943952584005</v>
      </c>
      <c r="AG114" s="165">
        <v>612.13541211117195</v>
      </c>
      <c r="AH114" s="165">
        <v>617.77589615541103</v>
      </c>
      <c r="AI114" s="165">
        <v>636.03324453549396</v>
      </c>
      <c r="AJ114" s="165">
        <v>630.959438157975</v>
      </c>
      <c r="AK114" s="165">
        <v>621.97186186311205</v>
      </c>
      <c r="AL114" s="165">
        <v>630.82861807669894</v>
      </c>
      <c r="AM114" s="165">
        <v>626.61205278169598</v>
      </c>
      <c r="AN114" s="165">
        <v>629.49673516110397</v>
      </c>
      <c r="AO114" s="165">
        <v>633.66908655611303</v>
      </c>
      <c r="AP114" s="165">
        <v>635.43573156113496</v>
      </c>
      <c r="AQ114" s="165">
        <v>636.09969898686802</v>
      </c>
      <c r="AR114" s="165">
        <v>621.94869957505603</v>
      </c>
      <c r="AS114" s="165">
        <v>616.10017300371703</v>
      </c>
      <c r="AT114" s="165">
        <v>580.47039708479997</v>
      </c>
      <c r="AU114" s="165">
        <v>575.00556614200104</v>
      </c>
      <c r="AV114" s="165">
        <v>557.64645785494997</v>
      </c>
      <c r="AW114" s="165">
        <v>534.562515437922</v>
      </c>
      <c r="AX114" s="165">
        <v>519.96370486904198</v>
      </c>
      <c r="AY114" s="165">
        <v>509.026654912504</v>
      </c>
      <c r="AZ114" s="165">
        <v>517.713390352435</v>
      </c>
      <c r="BA114" s="165">
        <v>527.73515966745595</v>
      </c>
      <c r="BB114" s="165">
        <v>536.40212150387902</v>
      </c>
      <c r="BC114" s="165">
        <v>537.56011047833397</v>
      </c>
      <c r="BD114" s="165">
        <v>535.47385284460495</v>
      </c>
      <c r="BE114" s="155">
        <v>462.488917129502</v>
      </c>
      <c r="BF114" s="166">
        <v>-0.138659555908827</v>
      </c>
      <c r="BG114" s="166">
        <v>-8.0362099358188797E-3</v>
      </c>
      <c r="BH114" s="166">
        <v>0.115427807804644</v>
      </c>
    </row>
    <row r="116" spans="1:60">
      <c r="A116" s="144" t="s">
        <v>357</v>
      </c>
    </row>
    <row r="117" spans="1:60">
      <c r="A117" s="144" t="s">
        <v>494</v>
      </c>
      <c r="BH117" s="149"/>
    </row>
    <row r="118" spans="1:60">
      <c r="A118" s="144" t="s">
        <v>496</v>
      </c>
    </row>
    <row r="119" spans="1:60">
      <c r="A119" s="144" t="s">
        <v>362</v>
      </c>
    </row>
    <row r="120" spans="1:60">
      <c r="A120" s="144" t="s">
        <v>363</v>
      </c>
    </row>
    <row r="121" spans="1:60">
      <c r="A121" s="148" t="s">
        <v>376</v>
      </c>
    </row>
    <row r="122" spans="1:60">
      <c r="A122" s="145" t="s">
        <v>497</v>
      </c>
    </row>
    <row r="123" spans="1:60">
      <c r="A123" s="148" t="s">
        <v>498</v>
      </c>
    </row>
    <row r="124" spans="1:60">
      <c r="A124" s="163" t="s">
        <v>499</v>
      </c>
    </row>
    <row r="125" spans="1:60">
      <c r="A125" s="163" t="s">
        <v>372</v>
      </c>
    </row>
  </sheetData>
  <mergeCells count="1">
    <mergeCell ref="BF2:BG2"/>
  </mergeCells>
  <conditionalFormatting sqref="BF4:BH53 BF55:BH114">
    <cfRule type="cellIs" dxfId="339" priority="2" operator="lessThanOrEqual">
      <formula>0</formula>
    </cfRule>
    <cfRule type="cellIs" dxfId="338" priority="3" operator="greaterThan">
      <formula>0</formula>
    </cfRule>
  </conditionalFormatting>
  <conditionalFormatting sqref="BF4:BH53 BF55:BH56">
    <cfRule type="cellIs" dxfId="337" priority="4" operator="lessThanOrEqual">
      <formula>0</formula>
    </cfRule>
    <cfRule type="cellIs" dxfId="336" priority="5" operator="greaterThan">
      <formula>0</formula>
    </cfRule>
  </conditionalFormatting>
  <conditionalFormatting sqref="BF54:BH54">
    <cfRule type="cellIs" dxfId="335" priority="6" operator="lessThanOrEqual">
      <formula>0</formula>
    </cfRule>
    <cfRule type="cellIs" dxfId="334" priority="7" operator="greaterThan">
      <formula>0</formula>
    </cfRule>
  </conditionalFormatting>
  <conditionalFormatting sqref="BF54:BH54">
    <cfRule type="cellIs" dxfId="333" priority="8" operator="lessThanOrEqual">
      <formula>0</formula>
    </cfRule>
    <cfRule type="cellIs" dxfId="332" priority="9" operator="greaterThan">
      <formula>0</formula>
    </cfRule>
  </conditionalFormatting>
  <hyperlinks>
    <hyperlink ref="L1" location="Contents!A1" display="Contents" xr:uid="{00000000-0004-0000-1400-000000000000}"/>
    <hyperlink ref="BJ1" location="Contents!A1" display="Contents" xr:uid="{00000000-0004-0000-1400-000001000000}"/>
  </hyperlinks>
  <pageMargins left="0.75" right="0.75" top="1" bottom="1"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MJ125"/>
  <sheetViews>
    <sheetView showGridLines="0" showRowColHeaders="0" zoomScaleNormal="100" workbookViewId="0">
      <pane xSplit="1" ySplit="3" topLeftCell="B106" activePane="bottomRight" state="frozen"/>
      <selection pane="topRight" activeCell="B1" sqref="B1"/>
      <selection pane="bottomLeft" activeCell="A106" sqref="A106"/>
      <selection pane="bottomRight" activeCell="B117" sqref="B117"/>
    </sheetView>
  </sheetViews>
  <sheetFormatPr defaultColWidth="9.21875" defaultRowHeight="10.5"/>
  <cols>
    <col min="1" max="1" width="30.6640625" style="144" customWidth="1"/>
    <col min="2" max="56" width="8.44140625" style="144" customWidth="1"/>
    <col min="57" max="57" width="8.44140625" style="145" customWidth="1"/>
    <col min="58" max="59" width="11.77734375" style="144" customWidth="1"/>
    <col min="60" max="1024" width="9.21875" style="144"/>
  </cols>
  <sheetData>
    <row r="1" spans="1:62" ht="13">
      <c r="A1" s="240" t="s">
        <v>493</v>
      </c>
      <c r="L1" s="27" t="s">
        <v>88</v>
      </c>
      <c r="BH1" s="147"/>
      <c r="BJ1" s="27" t="s">
        <v>88</v>
      </c>
    </row>
    <row r="2" spans="1:62">
      <c r="BF2" s="10" t="s">
        <v>251</v>
      </c>
      <c r="BG2" s="10"/>
      <c r="BH2" s="147" t="s">
        <v>252</v>
      </c>
    </row>
    <row r="3" spans="1:62">
      <c r="A3" s="144" t="s">
        <v>253</v>
      </c>
      <c r="B3" s="144">
        <v>1965</v>
      </c>
      <c r="C3" s="144">
        <v>1966</v>
      </c>
      <c r="D3" s="144">
        <v>1967</v>
      </c>
      <c r="E3" s="144">
        <v>1968</v>
      </c>
      <c r="F3" s="144">
        <v>1969</v>
      </c>
      <c r="G3" s="144">
        <v>1970</v>
      </c>
      <c r="H3" s="144">
        <v>1971</v>
      </c>
      <c r="I3" s="144">
        <v>1972</v>
      </c>
      <c r="J3" s="144">
        <v>1973</v>
      </c>
      <c r="K3" s="144">
        <v>1974</v>
      </c>
      <c r="L3" s="144">
        <v>1975</v>
      </c>
      <c r="M3" s="144">
        <v>1976</v>
      </c>
      <c r="N3" s="144">
        <v>1977</v>
      </c>
      <c r="O3" s="144">
        <v>1978</v>
      </c>
      <c r="P3" s="144">
        <v>1979</v>
      </c>
      <c r="Q3" s="144">
        <v>1980</v>
      </c>
      <c r="R3" s="144">
        <v>1981</v>
      </c>
      <c r="S3" s="144">
        <v>1982</v>
      </c>
      <c r="T3" s="144">
        <v>1983</v>
      </c>
      <c r="U3" s="144">
        <v>1984</v>
      </c>
      <c r="V3" s="144">
        <v>1985</v>
      </c>
      <c r="W3" s="144">
        <v>1986</v>
      </c>
      <c r="X3" s="144">
        <v>1987</v>
      </c>
      <c r="Y3" s="144">
        <v>1988</v>
      </c>
      <c r="Z3" s="144">
        <v>1989</v>
      </c>
      <c r="AA3" s="144">
        <v>1990</v>
      </c>
      <c r="AB3" s="144">
        <v>1991</v>
      </c>
      <c r="AC3" s="144">
        <v>1992</v>
      </c>
      <c r="AD3" s="144">
        <v>1993</v>
      </c>
      <c r="AE3" s="144">
        <v>1994</v>
      </c>
      <c r="AF3" s="144">
        <v>1995</v>
      </c>
      <c r="AG3" s="144">
        <v>1996</v>
      </c>
      <c r="AH3" s="144">
        <v>1997</v>
      </c>
      <c r="AI3" s="144">
        <v>1998</v>
      </c>
      <c r="AJ3" s="144">
        <v>1999</v>
      </c>
      <c r="AK3" s="144">
        <v>2000</v>
      </c>
      <c r="AL3" s="144">
        <v>2001</v>
      </c>
      <c r="AM3" s="144">
        <v>2002</v>
      </c>
      <c r="AN3" s="144">
        <v>2003</v>
      </c>
      <c r="AO3" s="144">
        <v>2004</v>
      </c>
      <c r="AP3" s="144">
        <v>2005</v>
      </c>
      <c r="AQ3" s="144">
        <v>2006</v>
      </c>
      <c r="AR3" s="144">
        <v>2007</v>
      </c>
      <c r="AS3" s="144">
        <v>2008</v>
      </c>
      <c r="AT3" s="144">
        <v>2009</v>
      </c>
      <c r="AU3" s="144">
        <v>2010</v>
      </c>
      <c r="AV3" s="144">
        <v>2011</v>
      </c>
      <c r="AW3" s="144">
        <v>2012</v>
      </c>
      <c r="AX3" s="144">
        <v>2013</v>
      </c>
      <c r="AY3" s="144">
        <v>2014</v>
      </c>
      <c r="AZ3" s="144">
        <v>2015</v>
      </c>
      <c r="BA3" s="144">
        <v>2016</v>
      </c>
      <c r="BB3" s="144">
        <v>2017</v>
      </c>
      <c r="BC3" s="144">
        <v>2018</v>
      </c>
      <c r="BD3" s="144">
        <v>2019</v>
      </c>
      <c r="BE3" s="145">
        <v>2020</v>
      </c>
      <c r="BF3" s="147">
        <v>2020</v>
      </c>
      <c r="BG3" s="147" t="s">
        <v>254</v>
      </c>
      <c r="BH3" s="147">
        <v>2020</v>
      </c>
    </row>
    <row r="4" spans="1:62">
      <c r="B4" s="149"/>
      <c r="C4" s="149"/>
      <c r="D4" s="149"/>
      <c r="E4" s="149"/>
      <c r="F4" s="149"/>
      <c r="G4" s="149"/>
      <c r="H4" s="149"/>
      <c r="I4" s="149"/>
      <c r="J4" s="149"/>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49"/>
      <c r="BE4" s="150"/>
      <c r="BF4" s="149"/>
      <c r="BG4" s="149"/>
      <c r="BH4" s="149"/>
    </row>
    <row r="5" spans="1:62">
      <c r="A5" s="144" t="s">
        <v>255</v>
      </c>
      <c r="B5" s="271">
        <v>2.3141446700000001</v>
      </c>
      <c r="C5" s="271">
        <v>2.438144002</v>
      </c>
      <c r="D5" s="271">
        <v>2.6031822739999999</v>
      </c>
      <c r="E5" s="271">
        <v>2.7712551429999999</v>
      </c>
      <c r="F5" s="271">
        <v>2.8855631239999999</v>
      </c>
      <c r="G5" s="271">
        <v>3.0772809169999999</v>
      </c>
      <c r="H5" s="271">
        <v>3.1602614139999998</v>
      </c>
      <c r="I5" s="271">
        <v>3.3275983280000001</v>
      </c>
      <c r="J5" s="271">
        <v>3.6346781684633802</v>
      </c>
      <c r="K5" s="271">
        <v>3.6972069535059999</v>
      </c>
      <c r="L5" s="271">
        <v>3.6475985154415098</v>
      </c>
      <c r="M5" s="271">
        <v>3.7363987471927498</v>
      </c>
      <c r="N5" s="271">
        <v>3.7656503380584398</v>
      </c>
      <c r="O5" s="271">
        <v>3.8868915732167699</v>
      </c>
      <c r="P5" s="271">
        <v>4.0377054279181204</v>
      </c>
      <c r="Q5" s="271">
        <v>3.9657714661659602</v>
      </c>
      <c r="R5" s="271">
        <v>3.7561423801587002</v>
      </c>
      <c r="S5" s="271">
        <v>3.41016983604742</v>
      </c>
      <c r="T5" s="271">
        <v>3.2065045557926202</v>
      </c>
      <c r="U5" s="271">
        <v>3.2367832436024999</v>
      </c>
      <c r="V5" s="271">
        <v>3.25088457718154</v>
      </c>
      <c r="W5" s="271">
        <v>3.323034249559</v>
      </c>
      <c r="X5" s="271">
        <v>3.4294660105197701</v>
      </c>
      <c r="Y5" s="271">
        <v>3.61007379842972</v>
      </c>
      <c r="Z5" s="271">
        <v>3.7507349389064899</v>
      </c>
      <c r="AA5" s="271">
        <v>3.4661090590913699</v>
      </c>
      <c r="AB5" s="271">
        <v>3.2856218430103299</v>
      </c>
      <c r="AC5" s="271">
        <v>3.3713882342387098</v>
      </c>
      <c r="AD5" s="271">
        <v>3.4148863410897601</v>
      </c>
      <c r="AE5" s="271">
        <v>3.4878888759325402</v>
      </c>
      <c r="AF5" s="271">
        <v>3.6599294800239401</v>
      </c>
      <c r="AG5" s="271">
        <v>3.7503763052781198</v>
      </c>
      <c r="AH5" s="271">
        <v>3.8652642173348801</v>
      </c>
      <c r="AI5" s="271">
        <v>3.9399185412433</v>
      </c>
      <c r="AJ5" s="271">
        <v>4.0159863591067104</v>
      </c>
      <c r="AK5" s="271">
        <v>3.9930534260315498</v>
      </c>
      <c r="AL5" s="271">
        <v>4.1056673442432698</v>
      </c>
      <c r="AM5" s="271">
        <v>4.25898758526424</v>
      </c>
      <c r="AN5" s="271">
        <v>4.4178746368914901</v>
      </c>
      <c r="AO5" s="271">
        <v>4.6113151062607898</v>
      </c>
      <c r="AP5" s="271">
        <v>4.4839978464402304</v>
      </c>
      <c r="AQ5" s="271">
        <v>4.5236557923186798</v>
      </c>
      <c r="AR5" s="271">
        <v>4.6487224952316</v>
      </c>
      <c r="AS5" s="271">
        <v>4.4858615358977998</v>
      </c>
      <c r="AT5" s="271">
        <v>4.37022565149221</v>
      </c>
      <c r="AU5" s="271">
        <v>4.5674495161339301</v>
      </c>
      <c r="AV5" s="271">
        <v>4.5764055165697597</v>
      </c>
      <c r="AW5" s="271">
        <v>4.6359620765093101</v>
      </c>
      <c r="AX5" s="271">
        <v>4.6132078315888903</v>
      </c>
      <c r="AY5" s="271">
        <v>4.6118821504419003</v>
      </c>
      <c r="AZ5" s="271">
        <v>4.6244872547243503</v>
      </c>
      <c r="BA5" s="271">
        <v>4.6116562547716304</v>
      </c>
      <c r="BB5" s="271">
        <v>4.5716228848361604</v>
      </c>
      <c r="BC5" s="271">
        <v>4.7341583911472904</v>
      </c>
      <c r="BD5" s="271">
        <v>4.78072772118706</v>
      </c>
      <c r="BE5" s="272">
        <v>4.2605972513659198</v>
      </c>
      <c r="BF5" s="153">
        <v>-0.111232322133946</v>
      </c>
      <c r="BG5" s="153">
        <v>9.0182347981966303E-3</v>
      </c>
      <c r="BH5" s="153">
        <v>2.4523769396548999E-2</v>
      </c>
    </row>
    <row r="6" spans="1:62">
      <c r="A6" s="144" t="s">
        <v>256</v>
      </c>
      <c r="B6" s="271">
        <v>0.642413923</v>
      </c>
      <c r="C6" s="271">
        <v>0.67317827799999996</v>
      </c>
      <c r="D6" s="271">
        <v>0.72099483900000005</v>
      </c>
      <c r="E6" s="271">
        <v>0.78402203999999998</v>
      </c>
      <c r="F6" s="271">
        <v>0.82857041499999995</v>
      </c>
      <c r="G6" s="271">
        <v>0.89090901</v>
      </c>
      <c r="H6" s="271">
        <v>0.94477237999999997</v>
      </c>
      <c r="I6" s="271">
        <v>1.0638471410000001</v>
      </c>
      <c r="J6" s="271">
        <v>1.138484147</v>
      </c>
      <c r="K6" s="271">
        <v>1.28610789</v>
      </c>
      <c r="L6" s="271">
        <v>1.419159931</v>
      </c>
      <c r="M6" s="271">
        <v>1.5632507980000001</v>
      </c>
      <c r="N6" s="271">
        <v>1.6135313149999999</v>
      </c>
      <c r="O6" s="271">
        <v>1.8166299867740501</v>
      </c>
      <c r="P6" s="271">
        <v>1.94955231846955</v>
      </c>
      <c r="Q6" s="271">
        <v>2.17320981269095</v>
      </c>
      <c r="R6" s="271">
        <v>2.37909797180592</v>
      </c>
      <c r="S6" s="271">
        <v>2.4633839751172402</v>
      </c>
      <c r="T6" s="271">
        <v>2.4001838577922601</v>
      </c>
      <c r="U6" s="271">
        <v>2.5406313772424598</v>
      </c>
      <c r="V6" s="271">
        <v>2.64592938648719</v>
      </c>
      <c r="W6" s="271">
        <v>2.6787176261804202</v>
      </c>
      <c r="X6" s="271">
        <v>2.80915572443199</v>
      </c>
      <c r="Y6" s="271">
        <v>2.8022497397871402</v>
      </c>
      <c r="Z6" s="271">
        <v>2.9987958775839498</v>
      </c>
      <c r="AA6" s="271">
        <v>3.1320034461667601</v>
      </c>
      <c r="AB6" s="271">
        <v>3.2612535297495699</v>
      </c>
      <c r="AC6" s="271">
        <v>3.2976763693061999</v>
      </c>
      <c r="AD6" s="271">
        <v>3.29154021993853</v>
      </c>
      <c r="AE6" s="271">
        <v>3.5477293507495702</v>
      </c>
      <c r="AF6" s="271">
        <v>3.3069275216943699</v>
      </c>
      <c r="AG6" s="271">
        <v>3.3845268733682401</v>
      </c>
      <c r="AH6" s="271">
        <v>3.4948639961900998</v>
      </c>
      <c r="AI6" s="271">
        <v>3.6788669623005101</v>
      </c>
      <c r="AJ6" s="271">
        <v>3.64515455488332</v>
      </c>
      <c r="AK6" s="271">
        <v>3.8174845255304501</v>
      </c>
      <c r="AL6" s="271">
        <v>3.75411430381744</v>
      </c>
      <c r="AM6" s="271">
        <v>3.5900142297658402</v>
      </c>
      <c r="AN6" s="271">
        <v>3.6842493790724502</v>
      </c>
      <c r="AO6" s="271">
        <v>3.8339577934063098</v>
      </c>
      <c r="AP6" s="271">
        <v>3.9268252950364899</v>
      </c>
      <c r="AQ6" s="271">
        <v>3.88671392048294</v>
      </c>
      <c r="AR6" s="271">
        <v>4.0375321452672397</v>
      </c>
      <c r="AS6" s="271">
        <v>4.0276554053437197</v>
      </c>
      <c r="AT6" s="271">
        <v>3.89122106398416</v>
      </c>
      <c r="AU6" s="271">
        <v>3.908111548365</v>
      </c>
      <c r="AV6" s="271">
        <v>3.9732577922759398</v>
      </c>
      <c r="AW6" s="271">
        <v>4.0373975590113496</v>
      </c>
      <c r="AX6" s="271">
        <v>3.9254926460534798</v>
      </c>
      <c r="AY6" s="271">
        <v>3.74780312938507</v>
      </c>
      <c r="AZ6" s="271">
        <v>3.70473842886779</v>
      </c>
      <c r="BA6" s="271">
        <v>3.7316279384405902</v>
      </c>
      <c r="BB6" s="271">
        <v>3.5931021093776701</v>
      </c>
      <c r="BC6" s="271">
        <v>3.5054521261146001</v>
      </c>
      <c r="BD6" s="271">
        <v>3.2363130166355898</v>
      </c>
      <c r="BE6" s="272">
        <v>2.46479909601852</v>
      </c>
      <c r="BF6" s="153">
        <v>-0.24047375528147499</v>
      </c>
      <c r="BG6" s="153">
        <v>-1.8260055750720001E-2</v>
      </c>
      <c r="BH6" s="153">
        <v>1.4187251475178001E-2</v>
      </c>
    </row>
    <row r="7" spans="1:62">
      <c r="A7" s="144" t="s">
        <v>92</v>
      </c>
      <c r="B7" s="271">
        <v>23.092117492776499</v>
      </c>
      <c r="C7" s="271">
        <v>24.232482560100902</v>
      </c>
      <c r="D7" s="271">
        <v>25.1596586880122</v>
      </c>
      <c r="E7" s="271">
        <v>26.8486599197206</v>
      </c>
      <c r="F7" s="271">
        <v>28.1946163797931</v>
      </c>
      <c r="G7" s="271">
        <v>29.434289316958498</v>
      </c>
      <c r="H7" s="271">
        <v>30.4620616485151</v>
      </c>
      <c r="I7" s="271">
        <v>32.831685723184201</v>
      </c>
      <c r="J7" s="271">
        <v>34.7589201093962</v>
      </c>
      <c r="K7" s="271">
        <v>33.377425365153599</v>
      </c>
      <c r="L7" s="271">
        <v>32.579418506239698</v>
      </c>
      <c r="M7" s="271">
        <v>35.026542872636902</v>
      </c>
      <c r="N7" s="271">
        <v>36.977520648386196</v>
      </c>
      <c r="O7" s="271">
        <v>37.805090022265603</v>
      </c>
      <c r="P7" s="271">
        <v>36.928201133635902</v>
      </c>
      <c r="Q7" s="271">
        <v>34.032497853011201</v>
      </c>
      <c r="R7" s="271">
        <v>31.7259176891937</v>
      </c>
      <c r="S7" s="271">
        <v>30.0619131564622</v>
      </c>
      <c r="T7" s="271">
        <v>29.921312392121902</v>
      </c>
      <c r="U7" s="271">
        <v>30.863943474393199</v>
      </c>
      <c r="V7" s="271">
        <v>30.7455773483751</v>
      </c>
      <c r="W7" s="271">
        <v>32.240119655433197</v>
      </c>
      <c r="X7" s="271">
        <v>32.911750578345902</v>
      </c>
      <c r="Y7" s="271">
        <v>34.2751815374288</v>
      </c>
      <c r="Z7" s="271">
        <v>34.263112786690797</v>
      </c>
      <c r="AA7" s="271">
        <v>33.5048862096303</v>
      </c>
      <c r="AB7" s="271">
        <v>32.790635665941998</v>
      </c>
      <c r="AC7" s="271">
        <v>33.470593719319702</v>
      </c>
      <c r="AD7" s="271">
        <v>33.753761703590001</v>
      </c>
      <c r="AE7" s="271">
        <v>34.631088887632799</v>
      </c>
      <c r="AF7" s="271">
        <v>34.551097815515199</v>
      </c>
      <c r="AG7" s="271">
        <v>35.809701294914397</v>
      </c>
      <c r="AH7" s="271">
        <v>36.287165583779597</v>
      </c>
      <c r="AI7" s="271">
        <v>36.904004316739602</v>
      </c>
      <c r="AJ7" s="271">
        <v>37.933534407696797</v>
      </c>
      <c r="AK7" s="271">
        <v>38.354880512501602</v>
      </c>
      <c r="AL7" s="271">
        <v>38.292654326756903</v>
      </c>
      <c r="AM7" s="271">
        <v>38.312687366111398</v>
      </c>
      <c r="AN7" s="271">
        <v>38.893256845247201</v>
      </c>
      <c r="AO7" s="271">
        <v>40.312320973441203</v>
      </c>
      <c r="AP7" s="271">
        <v>40.3706816465644</v>
      </c>
      <c r="AQ7" s="271">
        <v>39.8552725044593</v>
      </c>
      <c r="AR7" s="271">
        <v>39.606319881578699</v>
      </c>
      <c r="AS7" s="271">
        <v>36.985302586007897</v>
      </c>
      <c r="AT7" s="271">
        <v>35.054080638014703</v>
      </c>
      <c r="AU7" s="271">
        <v>35.608420413338301</v>
      </c>
      <c r="AV7" s="271">
        <v>34.908953550642998</v>
      </c>
      <c r="AW7" s="271">
        <v>34.1115836012359</v>
      </c>
      <c r="AX7" s="271">
        <v>34.700019834060903</v>
      </c>
      <c r="AY7" s="271">
        <v>34.938157043963997</v>
      </c>
      <c r="AZ7" s="271">
        <v>35.660069031577002</v>
      </c>
      <c r="BA7" s="271">
        <v>35.924692207544297</v>
      </c>
      <c r="BB7" s="271">
        <v>36.276650843628197</v>
      </c>
      <c r="BC7" s="271">
        <v>37.1430436432804</v>
      </c>
      <c r="BD7" s="271">
        <v>37.131994378590697</v>
      </c>
      <c r="BE7" s="272">
        <v>32.540306925460001</v>
      </c>
      <c r="BF7" s="153">
        <v>-0.12605289518864901</v>
      </c>
      <c r="BG7" s="153">
        <v>5.7753081693758803E-3</v>
      </c>
      <c r="BH7" s="153">
        <v>0.18730026239327599</v>
      </c>
    </row>
    <row r="8" spans="1:62" s="145" customFormat="1">
      <c r="A8" s="154" t="s">
        <v>257</v>
      </c>
      <c r="B8" s="273">
        <v>26.048676085776499</v>
      </c>
      <c r="C8" s="273">
        <v>27.343804840100901</v>
      </c>
      <c r="D8" s="273">
        <v>28.483835801012201</v>
      </c>
      <c r="E8" s="273">
        <v>30.403937102720601</v>
      </c>
      <c r="F8" s="273">
        <v>31.908749918793099</v>
      </c>
      <c r="G8" s="273">
        <v>33.402479243958503</v>
      </c>
      <c r="H8" s="273">
        <v>34.567095442515097</v>
      </c>
      <c r="I8" s="273">
        <v>37.223131192184198</v>
      </c>
      <c r="J8" s="273">
        <v>39.532082424859603</v>
      </c>
      <c r="K8" s="273">
        <v>38.3607402086596</v>
      </c>
      <c r="L8" s="273">
        <v>37.646176952681202</v>
      </c>
      <c r="M8" s="273">
        <v>40.326192417829603</v>
      </c>
      <c r="N8" s="273">
        <v>42.356702301444599</v>
      </c>
      <c r="O8" s="273">
        <v>43.5086115822564</v>
      </c>
      <c r="P8" s="273">
        <v>42.9154588800235</v>
      </c>
      <c r="Q8" s="273">
        <v>40.171479131868097</v>
      </c>
      <c r="R8" s="273">
        <v>37.861158041158298</v>
      </c>
      <c r="S8" s="273">
        <v>35.935466967626901</v>
      </c>
      <c r="T8" s="273">
        <v>35.528000805706803</v>
      </c>
      <c r="U8" s="273">
        <v>36.641358095238203</v>
      </c>
      <c r="V8" s="273">
        <v>36.642391312043898</v>
      </c>
      <c r="W8" s="273">
        <v>38.241871531172599</v>
      </c>
      <c r="X8" s="273">
        <v>39.150372313297702</v>
      </c>
      <c r="Y8" s="273">
        <v>40.687505075645703</v>
      </c>
      <c r="Z8" s="273">
        <v>41.012643603181203</v>
      </c>
      <c r="AA8" s="273">
        <v>40.1029987148884</v>
      </c>
      <c r="AB8" s="273">
        <v>39.337511038701898</v>
      </c>
      <c r="AC8" s="273">
        <v>40.139658322864598</v>
      </c>
      <c r="AD8" s="273">
        <v>40.460188264618303</v>
      </c>
      <c r="AE8" s="273">
        <v>41.666707114315003</v>
      </c>
      <c r="AF8" s="273">
        <v>41.517954817233502</v>
      </c>
      <c r="AG8" s="273">
        <v>42.944604473560801</v>
      </c>
      <c r="AH8" s="273">
        <v>43.647293797304599</v>
      </c>
      <c r="AI8" s="273">
        <v>44.5227898202834</v>
      </c>
      <c r="AJ8" s="273">
        <v>45.5946753216869</v>
      </c>
      <c r="AK8" s="273">
        <v>46.165418464063599</v>
      </c>
      <c r="AL8" s="273">
        <v>46.1524359748176</v>
      </c>
      <c r="AM8" s="273">
        <v>46.161689181141497</v>
      </c>
      <c r="AN8" s="273">
        <v>46.995380861211103</v>
      </c>
      <c r="AO8" s="273">
        <v>48.757593873108299</v>
      </c>
      <c r="AP8" s="273">
        <v>48.781504788041097</v>
      </c>
      <c r="AQ8" s="273">
        <v>48.265642217260897</v>
      </c>
      <c r="AR8" s="273">
        <v>48.292574522077501</v>
      </c>
      <c r="AS8" s="273">
        <v>45.498819527249402</v>
      </c>
      <c r="AT8" s="273">
        <v>43.315527353491099</v>
      </c>
      <c r="AU8" s="273">
        <v>44.083981477837298</v>
      </c>
      <c r="AV8" s="273">
        <v>43.458616859488799</v>
      </c>
      <c r="AW8" s="273">
        <v>42.784943236756597</v>
      </c>
      <c r="AX8" s="273">
        <v>43.238720311703297</v>
      </c>
      <c r="AY8" s="273">
        <v>43.297842323791002</v>
      </c>
      <c r="AZ8" s="273">
        <v>43.989294715169201</v>
      </c>
      <c r="BA8" s="273">
        <v>44.267976400756503</v>
      </c>
      <c r="BB8" s="273">
        <v>44.441375837842003</v>
      </c>
      <c r="BC8" s="273">
        <v>45.382654160542302</v>
      </c>
      <c r="BD8" s="273">
        <v>45.149035116413302</v>
      </c>
      <c r="BE8" s="273">
        <v>39.265703272844497</v>
      </c>
      <c r="BF8" s="156">
        <v>-0.132685342453013</v>
      </c>
      <c r="BG8" s="156">
        <v>4.1543794985383596E-3</v>
      </c>
      <c r="BH8" s="156">
        <v>0.226011283265003</v>
      </c>
    </row>
    <row r="9" spans="1:62">
      <c r="B9" s="271"/>
      <c r="C9" s="271"/>
      <c r="D9" s="271"/>
      <c r="E9" s="271"/>
      <c r="F9" s="271"/>
      <c r="G9" s="271"/>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2"/>
      <c r="BF9" s="153"/>
      <c r="BG9" s="153"/>
      <c r="BH9" s="153"/>
    </row>
    <row r="10" spans="1:62">
      <c r="A10" s="144" t="s">
        <v>258</v>
      </c>
      <c r="B10" s="271">
        <v>0.99086501379148795</v>
      </c>
      <c r="C10" s="271">
        <v>1.02199060124466</v>
      </c>
      <c r="D10" s="271">
        <v>1.04661828622158</v>
      </c>
      <c r="E10" s="271">
        <v>1.0683761820025399</v>
      </c>
      <c r="F10" s="271">
        <v>1.1087245242376</v>
      </c>
      <c r="G10" s="271">
        <v>1.00226102243597</v>
      </c>
      <c r="H10" s="271">
        <v>1.0673558430000001</v>
      </c>
      <c r="I10" s="271">
        <v>1.0626222169999999</v>
      </c>
      <c r="J10" s="271">
        <v>1.0700596769999999</v>
      </c>
      <c r="K10" s="271">
        <v>1.069550016</v>
      </c>
      <c r="L10" s="271">
        <v>1.012569949</v>
      </c>
      <c r="M10" s="271">
        <v>1.044702995</v>
      </c>
      <c r="N10" s="271">
        <v>1.1002715009999999</v>
      </c>
      <c r="O10" s="271">
        <v>1.070168929</v>
      </c>
      <c r="P10" s="271">
        <v>1.1514590950000001</v>
      </c>
      <c r="Q10" s="271">
        <v>1.069120705</v>
      </c>
      <c r="R10" s="271">
        <v>1.002837261</v>
      </c>
      <c r="S10" s="271">
        <v>0.95406605600000005</v>
      </c>
      <c r="T10" s="271">
        <v>0.96751156900000002</v>
      </c>
      <c r="U10" s="271">
        <v>0.92016211000000003</v>
      </c>
      <c r="V10" s="271">
        <v>0.85507285099999997</v>
      </c>
      <c r="W10" s="271">
        <v>0.89898826700000001</v>
      </c>
      <c r="X10" s="271">
        <v>0.95959107600000004</v>
      </c>
      <c r="Y10" s="271">
        <v>0.96600146899999995</v>
      </c>
      <c r="Z10" s="271">
        <v>0.88675467699999999</v>
      </c>
      <c r="AA10" s="271">
        <v>0.827854906</v>
      </c>
      <c r="AB10" s="271">
        <v>0.864924162</v>
      </c>
      <c r="AC10" s="271">
        <v>0.909694734</v>
      </c>
      <c r="AD10" s="271">
        <v>0.891911919</v>
      </c>
      <c r="AE10" s="271">
        <v>0.94133544599999996</v>
      </c>
      <c r="AF10" s="271">
        <v>0.93430901700000002</v>
      </c>
      <c r="AG10" s="271">
        <v>0.93527180700000001</v>
      </c>
      <c r="AH10" s="271">
        <v>0.99103091700000001</v>
      </c>
      <c r="AI10" s="271">
        <v>1.0197795949999999</v>
      </c>
      <c r="AJ10" s="271">
        <v>1.0330551379999999</v>
      </c>
      <c r="AK10" s="271">
        <v>0.95363222199999997</v>
      </c>
      <c r="AL10" s="271">
        <v>0.88306205000000004</v>
      </c>
      <c r="AM10" s="271">
        <v>0.83813462800000005</v>
      </c>
      <c r="AN10" s="271">
        <v>0.85471940599999996</v>
      </c>
      <c r="AO10" s="271">
        <v>0.91687120600000005</v>
      </c>
      <c r="AP10" s="271">
        <v>0.96032920387499998</v>
      </c>
      <c r="AQ10" s="271">
        <v>1.0128663269395899</v>
      </c>
      <c r="AR10" s="271">
        <v>1.1294839538413599</v>
      </c>
      <c r="AS10" s="271">
        <v>1.14138595205336</v>
      </c>
      <c r="AT10" s="271">
        <v>1.09100773903385</v>
      </c>
      <c r="AU10" s="271">
        <v>1.1813687404418001</v>
      </c>
      <c r="AV10" s="271">
        <v>1.2240207711917801</v>
      </c>
      <c r="AW10" s="271">
        <v>1.3005230340357401</v>
      </c>
      <c r="AX10" s="271">
        <v>1.38162066734112</v>
      </c>
      <c r="AY10" s="271">
        <v>1.3676962235212</v>
      </c>
      <c r="AZ10" s="271">
        <v>1.39431114790285</v>
      </c>
      <c r="BA10" s="271">
        <v>1.3510592401333399</v>
      </c>
      <c r="BB10" s="271">
        <v>1.3352298845073201</v>
      </c>
      <c r="BC10" s="271">
        <v>1.27155853575679</v>
      </c>
      <c r="BD10" s="271">
        <v>1.14772019913955</v>
      </c>
      <c r="BE10" s="272">
        <v>1.03479968823155</v>
      </c>
      <c r="BF10" s="153">
        <v>-0.100850218151883</v>
      </c>
      <c r="BG10" s="153">
        <v>5.0804357564411297E-3</v>
      </c>
      <c r="BH10" s="153">
        <v>5.9562515367242398E-3</v>
      </c>
    </row>
    <row r="11" spans="1:62">
      <c r="A11" s="144" t="s">
        <v>259</v>
      </c>
      <c r="B11" s="271">
        <v>0.63983007400000003</v>
      </c>
      <c r="C11" s="271">
        <v>0.69767135700000005</v>
      </c>
      <c r="D11" s="271">
        <v>0.71997024099999996</v>
      </c>
      <c r="E11" s="271">
        <v>0.86470616199999994</v>
      </c>
      <c r="F11" s="271">
        <v>0.94884376299999995</v>
      </c>
      <c r="G11" s="271">
        <v>1.073585612</v>
      </c>
      <c r="H11" s="271">
        <v>1.18294191</v>
      </c>
      <c r="I11" s="271">
        <v>1.360720473</v>
      </c>
      <c r="J11" s="271">
        <v>1.675193699</v>
      </c>
      <c r="K11" s="271">
        <v>1.8066225730000001</v>
      </c>
      <c r="L11" s="271">
        <v>1.8649628300000001</v>
      </c>
      <c r="M11" s="271">
        <v>2.0172419819999998</v>
      </c>
      <c r="N11" s="271">
        <v>2.063231488</v>
      </c>
      <c r="O11" s="271">
        <v>2.244438508</v>
      </c>
      <c r="P11" s="271">
        <v>2.3585001659999998</v>
      </c>
      <c r="Q11" s="271">
        <v>2.2775403879999998</v>
      </c>
      <c r="R11" s="271">
        <v>2.1729893709999999</v>
      </c>
      <c r="S11" s="271">
        <v>2.2027364409999999</v>
      </c>
      <c r="T11" s="271">
        <v>2.0912146470000001</v>
      </c>
      <c r="U11" s="271">
        <v>2.116788128</v>
      </c>
      <c r="V11" s="271">
        <v>2.1481646379999999</v>
      </c>
      <c r="W11" s="271">
        <v>2.3723269600000001</v>
      </c>
      <c r="X11" s="271">
        <v>2.4409720560000001</v>
      </c>
      <c r="Y11" s="271">
        <v>2.4837600430000002</v>
      </c>
      <c r="Z11" s="271">
        <v>2.502684441</v>
      </c>
      <c r="AA11" s="271">
        <v>2.4716533730000001</v>
      </c>
      <c r="AB11" s="271">
        <v>2.4995190310000002</v>
      </c>
      <c r="AC11" s="271">
        <v>2.6949649249999998</v>
      </c>
      <c r="AD11" s="271">
        <v>2.8036796169999998</v>
      </c>
      <c r="AE11" s="271">
        <v>2.9929388179999998</v>
      </c>
      <c r="AF11" s="271">
        <v>3.1237576530000002</v>
      </c>
      <c r="AG11" s="271">
        <v>3.3229518549999999</v>
      </c>
      <c r="AH11" s="271">
        <v>3.571374166</v>
      </c>
      <c r="AI11" s="271">
        <v>3.7228833950000002</v>
      </c>
      <c r="AJ11" s="271">
        <v>3.7796989120000002</v>
      </c>
      <c r="AK11" s="271">
        <v>3.7216639659999999</v>
      </c>
      <c r="AL11" s="271">
        <v>3.7826499989674298</v>
      </c>
      <c r="AM11" s="271">
        <v>3.7065105060618602</v>
      </c>
      <c r="AN11" s="271">
        <v>3.5968484746812401</v>
      </c>
      <c r="AO11" s="271">
        <v>3.7171029771859501</v>
      </c>
      <c r="AP11" s="271">
        <v>3.7949944970509701</v>
      </c>
      <c r="AQ11" s="271">
        <v>3.8682197487231802</v>
      </c>
      <c r="AR11" s="271">
        <v>4.0215014177628499</v>
      </c>
      <c r="AS11" s="271">
        <v>4.2000303160250398</v>
      </c>
      <c r="AT11" s="271">
        <v>4.1620621993234197</v>
      </c>
      <c r="AU11" s="271">
        <v>4.5392658148100802</v>
      </c>
      <c r="AV11" s="271">
        <v>4.8259396240411201</v>
      </c>
      <c r="AW11" s="271">
        <v>4.9778918064287101</v>
      </c>
      <c r="AX11" s="271">
        <v>5.2642929032744297</v>
      </c>
      <c r="AY11" s="271">
        <v>5.4334266845213204</v>
      </c>
      <c r="AZ11" s="271">
        <v>5.0916103605154204</v>
      </c>
      <c r="BA11" s="271">
        <v>4.8296640686623702</v>
      </c>
      <c r="BB11" s="271">
        <v>4.9049867869341597</v>
      </c>
      <c r="BC11" s="271">
        <v>4.7210708172535902</v>
      </c>
      <c r="BD11" s="271">
        <v>4.81017444720682</v>
      </c>
      <c r="BE11" s="272">
        <v>4.6067901995461797</v>
      </c>
      <c r="BF11" s="153">
        <v>-4.4898809492191397E-2</v>
      </c>
      <c r="BG11" s="153">
        <v>1.4577498159611599E-2</v>
      </c>
      <c r="BH11" s="153">
        <v>2.65164374491705E-2</v>
      </c>
    </row>
    <row r="12" spans="1:62">
      <c r="A12" s="144" t="s">
        <v>260</v>
      </c>
      <c r="B12" s="271">
        <v>0.14978288746696</v>
      </c>
      <c r="C12" s="271">
        <v>0.16397383790118</v>
      </c>
      <c r="D12" s="271">
        <v>0.17118175812831099</v>
      </c>
      <c r="E12" s="271">
        <v>0.18037987722954801</v>
      </c>
      <c r="F12" s="271">
        <v>0.19207563339170999</v>
      </c>
      <c r="G12" s="271">
        <v>0.202759874114077</v>
      </c>
      <c r="H12" s="271">
        <v>0.22460235000000001</v>
      </c>
      <c r="I12" s="271">
        <v>0.23792877600000001</v>
      </c>
      <c r="J12" s="271">
        <v>0.22645754300000001</v>
      </c>
      <c r="K12" s="271">
        <v>0.216781742</v>
      </c>
      <c r="L12" s="271">
        <v>0.18894391799999999</v>
      </c>
      <c r="M12" s="271">
        <v>0.20030806300000001</v>
      </c>
      <c r="N12" s="271">
        <v>0.205211316</v>
      </c>
      <c r="O12" s="271">
        <v>0.22448565600000001</v>
      </c>
      <c r="P12" s="271">
        <v>0.226568254</v>
      </c>
      <c r="Q12" s="271">
        <v>0.22930841399999999</v>
      </c>
      <c r="R12" s="271">
        <v>0.23685230099999999</v>
      </c>
      <c r="S12" s="271">
        <v>0.21014561300000001</v>
      </c>
      <c r="T12" s="271">
        <v>0.20411760500000001</v>
      </c>
      <c r="U12" s="271">
        <v>0.20421798199999999</v>
      </c>
      <c r="V12" s="271">
        <v>0.198700298</v>
      </c>
      <c r="W12" s="271">
        <v>0.21257949600000001</v>
      </c>
      <c r="X12" s="271">
        <v>0.222067025</v>
      </c>
      <c r="Y12" s="271">
        <v>0.244660512</v>
      </c>
      <c r="Z12" s="271">
        <v>0.27061341999999999</v>
      </c>
      <c r="AA12" s="271">
        <v>0.28568001100000001</v>
      </c>
      <c r="AB12" s="271">
        <v>0.31853868159999998</v>
      </c>
      <c r="AC12" s="271">
        <v>0.34505869700000003</v>
      </c>
      <c r="AD12" s="271">
        <v>0.3761515446</v>
      </c>
      <c r="AE12" s="271">
        <v>0.40397113600000001</v>
      </c>
      <c r="AF12" s="271">
        <v>0.44408233120000001</v>
      </c>
      <c r="AG12" s="271">
        <v>0.47153846719999998</v>
      </c>
      <c r="AH12" s="271">
        <v>0.50717863803999996</v>
      </c>
      <c r="AI12" s="271">
        <v>0.51846658580000005</v>
      </c>
      <c r="AJ12" s="271">
        <v>0.5243779502</v>
      </c>
      <c r="AK12" s="271">
        <v>0.51252845960000004</v>
      </c>
      <c r="AL12" s="271">
        <v>0.48760030580000002</v>
      </c>
      <c r="AM12" s="271">
        <v>0.50887539719999997</v>
      </c>
      <c r="AN12" s="271">
        <v>0.49146428339999998</v>
      </c>
      <c r="AO12" s="271">
        <v>0.52107268860659695</v>
      </c>
      <c r="AP12" s="271">
        <v>0.54064090327732595</v>
      </c>
      <c r="AQ12" s="271">
        <v>0.60083257475317298</v>
      </c>
      <c r="AR12" s="271">
        <v>0.77326380088115299</v>
      </c>
      <c r="AS12" s="271">
        <v>0.80309581641912298</v>
      </c>
      <c r="AT12" s="271">
        <v>0.78427130653994703</v>
      </c>
      <c r="AU12" s="271">
        <v>0.69452301578178</v>
      </c>
      <c r="AV12" s="271">
        <v>0.75832816940337999</v>
      </c>
      <c r="AW12" s="271">
        <v>0.75825821019999995</v>
      </c>
      <c r="AX12" s="271">
        <v>0.73169600199999996</v>
      </c>
      <c r="AY12" s="271">
        <v>0.71102825585131102</v>
      </c>
      <c r="AZ12" s="271">
        <v>0.71792974430000001</v>
      </c>
      <c r="BA12" s="271">
        <v>0.76086001153132199</v>
      </c>
      <c r="BB12" s="271">
        <v>0.72813066122543801</v>
      </c>
      <c r="BC12" s="271">
        <v>0.76037908890799999</v>
      </c>
      <c r="BD12" s="271">
        <v>0.76051618141594901</v>
      </c>
      <c r="BE12" s="272">
        <v>0.69302620189199604</v>
      </c>
      <c r="BF12" s="153">
        <v>-9.1232107129650603E-2</v>
      </c>
      <c r="BG12" s="153">
        <v>-3.0710372817277501E-3</v>
      </c>
      <c r="BH12" s="153">
        <v>3.9890216695597797E-3</v>
      </c>
    </row>
    <row r="13" spans="1:62">
      <c r="A13" s="144" t="s">
        <v>261</v>
      </c>
      <c r="B13" s="271">
        <v>0.165758371903163</v>
      </c>
      <c r="C13" s="271">
        <v>0.18891895551589799</v>
      </c>
      <c r="D13" s="271">
        <v>0.190581723842395</v>
      </c>
      <c r="E13" s="271">
        <v>0.21273429404323099</v>
      </c>
      <c r="F13" s="271">
        <v>0.20437242054926399</v>
      </c>
      <c r="G13" s="271">
        <v>0.23152137433492201</v>
      </c>
      <c r="H13" s="271">
        <v>0.239464978</v>
      </c>
      <c r="I13" s="271">
        <v>0.271538428</v>
      </c>
      <c r="J13" s="271">
        <v>0.26110454500000002</v>
      </c>
      <c r="K13" s="271">
        <v>0.28933726399999998</v>
      </c>
      <c r="L13" s="271">
        <v>0.29101534400000001</v>
      </c>
      <c r="M13" s="271">
        <v>0.306879236</v>
      </c>
      <c r="N13" s="271">
        <v>0.30785979299999999</v>
      </c>
      <c r="O13" s="271">
        <v>0.314292868</v>
      </c>
      <c r="P13" s="271">
        <v>0.333320124</v>
      </c>
      <c r="Q13" s="271">
        <v>0.31830043748317399</v>
      </c>
      <c r="R13" s="271">
        <v>0.32609398004462198</v>
      </c>
      <c r="S13" s="271">
        <v>0.334564702013111</v>
      </c>
      <c r="T13" s="271">
        <v>0.34606153952563001</v>
      </c>
      <c r="U13" s="271">
        <v>0.34417748254074998</v>
      </c>
      <c r="V13" s="271">
        <v>0.35731852128598701</v>
      </c>
      <c r="W13" s="271">
        <v>0.35391984629990603</v>
      </c>
      <c r="X13" s="271">
        <v>0.37263123858869401</v>
      </c>
      <c r="Y13" s="271">
        <v>0.392092853153716</v>
      </c>
      <c r="Z13" s="271">
        <v>0.40269924375229699</v>
      </c>
      <c r="AA13" s="271">
        <v>0.40891481428459298</v>
      </c>
      <c r="AB13" s="271">
        <v>0.41956107046490598</v>
      </c>
      <c r="AC13" s="271">
        <v>0.46133641476450399</v>
      </c>
      <c r="AD13" s="271">
        <v>0.49047088868246702</v>
      </c>
      <c r="AE13" s="271">
        <v>0.506331276078823</v>
      </c>
      <c r="AF13" s="271">
        <v>0.53323192451887402</v>
      </c>
      <c r="AG13" s="271">
        <v>0.55067734731641305</v>
      </c>
      <c r="AH13" s="271">
        <v>0.56249435694400596</v>
      </c>
      <c r="AI13" s="271">
        <v>0.54761746041972703</v>
      </c>
      <c r="AJ13" s="271">
        <v>0.48578911725742102</v>
      </c>
      <c r="AK13" s="271">
        <v>0.47581303370463002</v>
      </c>
      <c r="AL13" s="271">
        <v>0.44632081599956103</v>
      </c>
      <c r="AM13" s="271">
        <v>0.43895058045098501</v>
      </c>
      <c r="AN13" s="271">
        <v>0.45637440264328</v>
      </c>
      <c r="AO13" s="271">
        <v>0.45634406644708803</v>
      </c>
      <c r="AP13" s="271">
        <v>0.47396317525957299</v>
      </c>
      <c r="AQ13" s="271">
        <v>0.46051782070271502</v>
      </c>
      <c r="AR13" s="271">
        <v>0.45440498688597197</v>
      </c>
      <c r="AS13" s="271">
        <v>0.49156662468024198</v>
      </c>
      <c r="AT13" s="271">
        <v>0.48379698920136599</v>
      </c>
      <c r="AU13" s="271">
        <v>0.50807527319543599</v>
      </c>
      <c r="AV13" s="271">
        <v>0.522576724777154</v>
      </c>
      <c r="AW13" s="271">
        <v>0.56808680648665599</v>
      </c>
      <c r="AX13" s="271">
        <v>0.56151240585225104</v>
      </c>
      <c r="AY13" s="271">
        <v>0.59151929974803596</v>
      </c>
      <c r="AZ13" s="271">
        <v>0.63322250939646696</v>
      </c>
      <c r="BA13" s="271">
        <v>0.64969146517257204</v>
      </c>
      <c r="BB13" s="271">
        <v>0.63276273110938597</v>
      </c>
      <c r="BC13" s="271">
        <v>0.65080791670915406</v>
      </c>
      <c r="BD13" s="271">
        <v>0.68028243975976499</v>
      </c>
      <c r="BE13" s="272">
        <v>0.55261230862090305</v>
      </c>
      <c r="BF13" s="153">
        <v>-0.18989171744631</v>
      </c>
      <c r="BG13" s="153">
        <v>3.4671793770114201E-2</v>
      </c>
      <c r="BH13" s="153">
        <v>3.1808068265473501E-3</v>
      </c>
    </row>
    <row r="14" spans="1:62">
      <c r="A14" s="144" t="s">
        <v>262</v>
      </c>
      <c r="B14" s="271">
        <v>2.8514294999999999E-2</v>
      </c>
      <c r="C14" s="271">
        <v>2.9771097999999999E-2</v>
      </c>
      <c r="D14" s="271">
        <v>3.2152122999999998E-2</v>
      </c>
      <c r="E14" s="271">
        <v>3.8419712000000002E-2</v>
      </c>
      <c r="F14" s="271">
        <v>4.0654982999999999E-2</v>
      </c>
      <c r="G14" s="271">
        <v>4.6359521000000001E-2</v>
      </c>
      <c r="H14" s="271">
        <v>5.1236929000000001E-2</v>
      </c>
      <c r="I14" s="271">
        <v>5.2673585000000002E-2</v>
      </c>
      <c r="J14" s="271">
        <v>5.8623006999999998E-2</v>
      </c>
      <c r="K14" s="271">
        <v>6.6766627999999995E-2</v>
      </c>
      <c r="L14" s="271">
        <v>6.5331226000000006E-2</v>
      </c>
      <c r="M14" s="271">
        <v>7.3835781000000003E-2</v>
      </c>
      <c r="N14" s="271">
        <v>9.2139968000000003E-2</v>
      </c>
      <c r="O14" s="271">
        <v>9.4221836000000003E-2</v>
      </c>
      <c r="P14" s="271">
        <v>0.10034464899999999</v>
      </c>
      <c r="Q14" s="271">
        <v>0.12870422400000001</v>
      </c>
      <c r="R14" s="271">
        <v>0.143858598</v>
      </c>
      <c r="S14" s="271">
        <v>0.157112792</v>
      </c>
      <c r="T14" s="271">
        <v>0.143935699</v>
      </c>
      <c r="U14" s="271">
        <v>0.14466558800000001</v>
      </c>
      <c r="V14" s="271">
        <v>0.17788145599999999</v>
      </c>
      <c r="W14" s="271">
        <v>0.18069561100000001</v>
      </c>
      <c r="X14" s="271">
        <v>0.182270612</v>
      </c>
      <c r="Y14" s="271">
        <v>0.21523978099999999</v>
      </c>
      <c r="Z14" s="271">
        <v>0.22393908800000001</v>
      </c>
      <c r="AA14" s="271">
        <v>0.22901965499999999</v>
      </c>
      <c r="AB14" s="271">
        <v>0.25636655400000002</v>
      </c>
      <c r="AC14" s="271">
        <v>0.25576709399999997</v>
      </c>
      <c r="AD14" s="271">
        <v>0.25682445799999998</v>
      </c>
      <c r="AE14" s="271">
        <v>0.27920114400000001</v>
      </c>
      <c r="AF14" s="271">
        <v>0.27475707399999999</v>
      </c>
      <c r="AG14" s="271">
        <v>0.308593055</v>
      </c>
      <c r="AH14" s="271">
        <v>0.35195400399999999</v>
      </c>
      <c r="AI14" s="271">
        <v>0.35427510600000001</v>
      </c>
      <c r="AJ14" s="271">
        <v>0.30958788100000001</v>
      </c>
      <c r="AK14" s="271">
        <v>0.28201805699999999</v>
      </c>
      <c r="AL14" s="271">
        <v>0.29290991999999999</v>
      </c>
      <c r="AM14" s="271">
        <v>0.29088218999999998</v>
      </c>
      <c r="AN14" s="271">
        <v>0.29732747599999998</v>
      </c>
      <c r="AO14" s="271">
        <v>0.31423597131731101</v>
      </c>
      <c r="AP14" s="271">
        <v>0.34250892730715299</v>
      </c>
      <c r="AQ14" s="271">
        <v>0.36301428401394997</v>
      </c>
      <c r="AR14" s="271">
        <v>0.36901068133398202</v>
      </c>
      <c r="AS14" s="271">
        <v>0.38016031739707101</v>
      </c>
      <c r="AT14" s="271">
        <v>0.38661538553753599</v>
      </c>
      <c r="AU14" s="271">
        <v>0.44685622179582202</v>
      </c>
      <c r="AV14" s="271">
        <v>0.45826379513874399</v>
      </c>
      <c r="AW14" s="271">
        <v>0.47438501334189997</v>
      </c>
      <c r="AX14" s="271">
        <v>0.50265304526366095</v>
      </c>
      <c r="AY14" s="271">
        <v>0.52944609781084495</v>
      </c>
      <c r="AZ14" s="271">
        <v>0.51357629219608703</v>
      </c>
      <c r="BA14" s="271">
        <v>0.48254749384777501</v>
      </c>
      <c r="BB14" s="271">
        <v>0.471145063709281</v>
      </c>
      <c r="BC14" s="271">
        <v>0.51012115609217301</v>
      </c>
      <c r="BD14" s="271">
        <v>0.49446117877871298</v>
      </c>
      <c r="BE14" s="272">
        <v>0.397659241203422</v>
      </c>
      <c r="BF14" s="153">
        <v>-0.197969916417089</v>
      </c>
      <c r="BG14" s="153">
        <v>2.4908999726522399E-2</v>
      </c>
      <c r="BH14" s="153">
        <v>2.2889052764968301E-3</v>
      </c>
    </row>
    <row r="15" spans="1:62">
      <c r="A15" s="144" t="s">
        <v>263</v>
      </c>
      <c r="B15" s="271">
        <v>0.16074739394948101</v>
      </c>
      <c r="C15" s="271">
        <v>0.20146347736836701</v>
      </c>
      <c r="D15" s="271">
        <v>0.20305542480164199</v>
      </c>
      <c r="E15" s="271">
        <v>0.203854294103893</v>
      </c>
      <c r="F15" s="271">
        <v>0.20090942928207001</v>
      </c>
      <c r="G15" s="271">
        <v>0.21097441036371201</v>
      </c>
      <c r="H15" s="271">
        <v>0.20883252099999999</v>
      </c>
      <c r="I15" s="271">
        <v>0.17874800199999999</v>
      </c>
      <c r="J15" s="271">
        <v>0.211691883</v>
      </c>
      <c r="K15" s="271">
        <v>0.25110438899999998</v>
      </c>
      <c r="L15" s="271">
        <v>0.25422203999999998</v>
      </c>
      <c r="M15" s="271">
        <v>0.25642682999999999</v>
      </c>
      <c r="N15" s="271">
        <v>0.25557542999999999</v>
      </c>
      <c r="O15" s="271">
        <v>0.25233718799999999</v>
      </c>
      <c r="P15" s="271">
        <v>0.26312994299999998</v>
      </c>
      <c r="Q15" s="271">
        <v>0.28350784499999998</v>
      </c>
      <c r="R15" s="271">
        <v>0.28939220100000002</v>
      </c>
      <c r="S15" s="271">
        <v>0.28218391199999998</v>
      </c>
      <c r="T15" s="271">
        <v>0.24891101900000001</v>
      </c>
      <c r="U15" s="271">
        <v>0.25703113500000002</v>
      </c>
      <c r="V15" s="271">
        <v>0.25179433499999998</v>
      </c>
      <c r="W15" s="271">
        <v>0.268287098</v>
      </c>
      <c r="X15" s="271">
        <v>0.28918013199999998</v>
      </c>
      <c r="Y15" s="271">
        <v>0.28474741799999997</v>
      </c>
      <c r="Z15" s="271">
        <v>0.25178848399999998</v>
      </c>
      <c r="AA15" s="271">
        <v>0.25115337700000001</v>
      </c>
      <c r="AB15" s="271">
        <v>0.232838039</v>
      </c>
      <c r="AC15" s="271">
        <v>0.24368300900000001</v>
      </c>
      <c r="AD15" s="271">
        <v>0.25393120899999999</v>
      </c>
      <c r="AE15" s="271">
        <v>0.27614041099999997</v>
      </c>
      <c r="AF15" s="271">
        <v>0.31307121199999999</v>
      </c>
      <c r="AG15" s="271">
        <v>0.32443845599999999</v>
      </c>
      <c r="AH15" s="271">
        <v>0.33470132600000002</v>
      </c>
      <c r="AI15" s="271">
        <v>0.323286558</v>
      </c>
      <c r="AJ15" s="271">
        <v>0.33186327999999998</v>
      </c>
      <c r="AK15" s="271">
        <v>0.32315807800000002</v>
      </c>
      <c r="AL15" s="271">
        <v>0.304767383</v>
      </c>
      <c r="AM15" s="271">
        <v>0.30188566147032903</v>
      </c>
      <c r="AN15" s="271">
        <v>0.28519662547521002</v>
      </c>
      <c r="AO15" s="271">
        <v>0.31658674426906902</v>
      </c>
      <c r="AP15" s="271">
        <v>0.31374817914261599</v>
      </c>
      <c r="AQ15" s="271">
        <v>0.29753795019623303</v>
      </c>
      <c r="AR15" s="271">
        <v>0.31336432511580498</v>
      </c>
      <c r="AS15" s="271">
        <v>0.34860224780960197</v>
      </c>
      <c r="AT15" s="271">
        <v>0.35779131468666803</v>
      </c>
      <c r="AU15" s="271">
        <v>0.38106081556620403</v>
      </c>
      <c r="AV15" s="271">
        <v>0.42089172001219299</v>
      </c>
      <c r="AW15" s="271">
        <v>0.418541709141457</v>
      </c>
      <c r="AX15" s="271">
        <v>0.43565951909325201</v>
      </c>
      <c r="AY15" s="271">
        <v>0.43129131449654101</v>
      </c>
      <c r="AZ15" s="271">
        <v>0.46035029734406202</v>
      </c>
      <c r="BA15" s="271">
        <v>0.49127316244246999</v>
      </c>
      <c r="BB15" s="271">
        <v>0.50687470315181604</v>
      </c>
      <c r="BC15" s="271">
        <v>0.52315063344480595</v>
      </c>
      <c r="BD15" s="271">
        <v>0.53590219041614695</v>
      </c>
      <c r="BE15" s="272">
        <v>0.403781070556954</v>
      </c>
      <c r="BF15" s="153">
        <v>-0.24859825022262699</v>
      </c>
      <c r="BG15" s="153">
        <v>4.1227365792573703E-2</v>
      </c>
      <c r="BH15" s="153">
        <v>2.3241421981051698E-3</v>
      </c>
    </row>
    <row r="16" spans="1:62">
      <c r="A16" s="144" t="s">
        <v>264</v>
      </c>
      <c r="B16" s="271">
        <v>7.9912453632591196E-2</v>
      </c>
      <c r="C16" s="271">
        <v>8.0473080833842997E-2</v>
      </c>
      <c r="D16" s="271">
        <v>8.3958603750400401E-2</v>
      </c>
      <c r="E16" s="271">
        <v>8.5567635454917301E-2</v>
      </c>
      <c r="F16" s="271">
        <v>8.9705831515281401E-2</v>
      </c>
      <c r="G16" s="271">
        <v>9.2019102557027999E-2</v>
      </c>
      <c r="H16" s="271">
        <v>9.5088353E-2</v>
      </c>
      <c r="I16" s="271">
        <v>0.15433797099999999</v>
      </c>
      <c r="J16" s="271">
        <v>0.155326295</v>
      </c>
      <c r="K16" s="271">
        <v>0.152946586</v>
      </c>
      <c r="L16" s="271">
        <v>0.116933592</v>
      </c>
      <c r="M16" s="271">
        <v>0.13148854800000001</v>
      </c>
      <c r="N16" s="271">
        <v>0.128359106</v>
      </c>
      <c r="O16" s="271">
        <v>0.115497908</v>
      </c>
      <c r="P16" s="271">
        <v>8.8900362999999996E-2</v>
      </c>
      <c r="Q16" s="271">
        <v>7.0325117000000006E-2</v>
      </c>
      <c r="R16" s="271">
        <v>6.9698215999999993E-2</v>
      </c>
      <c r="S16" s="271">
        <v>7.7309659000000003E-2</v>
      </c>
      <c r="T16" s="271">
        <v>6.7208353999999998E-2</v>
      </c>
      <c r="U16" s="271">
        <v>5.7489446E-2</v>
      </c>
      <c r="V16" s="271">
        <v>6.0825438000000003E-2</v>
      </c>
      <c r="W16" s="271">
        <v>6.5641895000000006E-2</v>
      </c>
      <c r="X16" s="271">
        <v>4.3996713999999999E-2</v>
      </c>
      <c r="Y16" s="271">
        <v>3.9864871000000003E-2</v>
      </c>
      <c r="Z16" s="271">
        <v>3.5797212000000002E-2</v>
      </c>
      <c r="AA16" s="271">
        <v>5.3522078000000001E-2</v>
      </c>
      <c r="AB16" s="271">
        <v>5.0246661999999997E-2</v>
      </c>
      <c r="AC16" s="271">
        <v>7.1505610999999997E-2</v>
      </c>
      <c r="AD16" s="271">
        <v>6.2262044000000002E-2</v>
      </c>
      <c r="AE16" s="271">
        <v>4.7462063999999998E-2</v>
      </c>
      <c r="AF16" s="271">
        <v>5.4192241000000002E-2</v>
      </c>
      <c r="AG16" s="271">
        <v>6.2650574000000001E-2</v>
      </c>
      <c r="AH16" s="271">
        <v>3.6987682000000001E-2</v>
      </c>
      <c r="AI16" s="271">
        <v>4.2444708999999997E-2</v>
      </c>
      <c r="AJ16" s="271">
        <v>7.5075158000000003E-2</v>
      </c>
      <c r="AK16" s="271">
        <v>7.4306859779182097E-2</v>
      </c>
      <c r="AL16" s="271">
        <v>6.90584418765567E-2</v>
      </c>
      <c r="AM16" s="271">
        <v>7.8288752230712605E-2</v>
      </c>
      <c r="AN16" s="271">
        <v>7.4691294549873596E-2</v>
      </c>
      <c r="AO16" s="271">
        <v>8.19513447937706E-2</v>
      </c>
      <c r="AP16" s="271">
        <v>7.2394693745135005E-2</v>
      </c>
      <c r="AQ16" s="271">
        <v>7.9150355500379396E-2</v>
      </c>
      <c r="AR16" s="271">
        <v>9.0061803374010097E-2</v>
      </c>
      <c r="AS16" s="271">
        <v>9.5848496526171001E-2</v>
      </c>
      <c r="AT16" s="271">
        <v>9.1850290652654307E-2</v>
      </c>
      <c r="AU16" s="271">
        <v>9.5249738496873307E-2</v>
      </c>
      <c r="AV16" s="271">
        <v>8.9457384750561197E-2</v>
      </c>
      <c r="AW16" s="271">
        <v>8.5426539293081902E-2</v>
      </c>
      <c r="AX16" s="271">
        <v>9.6222610121997607E-2</v>
      </c>
      <c r="AY16" s="271">
        <v>8.6396826395996898E-2</v>
      </c>
      <c r="AZ16" s="271">
        <v>9.4468712922543205E-2</v>
      </c>
      <c r="BA16" s="271">
        <v>9.9988322988797299E-2</v>
      </c>
      <c r="BB16" s="271">
        <v>9.2803618748867001E-2</v>
      </c>
      <c r="BC16" s="271">
        <v>8.7600012999240306E-2</v>
      </c>
      <c r="BD16" s="271">
        <v>8.1694157793985603E-2</v>
      </c>
      <c r="BE16" s="272">
        <v>7.93125837229431E-2</v>
      </c>
      <c r="BF16" s="153">
        <v>-3.1804907347452102E-2</v>
      </c>
      <c r="BG16" s="153">
        <v>-1.16493630341079E-2</v>
      </c>
      <c r="BH16" s="153">
        <v>4.5651898048856197E-4</v>
      </c>
    </row>
    <row r="17" spans="1:60">
      <c r="A17" s="144" t="s">
        <v>265</v>
      </c>
      <c r="B17" s="271">
        <v>0.40328554658423899</v>
      </c>
      <c r="C17" s="271">
        <v>0.39637907294154501</v>
      </c>
      <c r="D17" s="271">
        <v>0.404431755502629</v>
      </c>
      <c r="E17" s="271">
        <v>0.44054391861508702</v>
      </c>
      <c r="F17" s="271">
        <v>0.43523138251224502</v>
      </c>
      <c r="G17" s="271">
        <v>0.45532721963346701</v>
      </c>
      <c r="H17" s="271">
        <v>0.45963035011167003</v>
      </c>
      <c r="I17" s="271">
        <v>0.50130993232755106</v>
      </c>
      <c r="J17" s="271">
        <v>0.55039609479563101</v>
      </c>
      <c r="K17" s="271">
        <v>0.55092840244312002</v>
      </c>
      <c r="L17" s="271">
        <v>0.587613559355597</v>
      </c>
      <c r="M17" s="271">
        <v>0.58351103712942098</v>
      </c>
      <c r="N17" s="271">
        <v>0.65399043827158798</v>
      </c>
      <c r="O17" s="271">
        <v>0.68445382476927796</v>
      </c>
      <c r="P17" s="271">
        <v>0.73437734552630995</v>
      </c>
      <c r="Q17" s="271">
        <v>0.88893994513583796</v>
      </c>
      <c r="R17" s="271">
        <v>0.94189849058660002</v>
      </c>
      <c r="S17" s="271">
        <v>0.930903112058731</v>
      </c>
      <c r="T17" s="271">
        <v>0.90904689678388995</v>
      </c>
      <c r="U17" s="271">
        <v>0.85303161368049496</v>
      </c>
      <c r="V17" s="271">
        <v>0.87266903341250401</v>
      </c>
      <c r="W17" s="271">
        <v>0.91013386152512099</v>
      </c>
      <c r="X17" s="271">
        <v>0.86492791908500299</v>
      </c>
      <c r="Y17" s="271">
        <v>0.89555347084822301</v>
      </c>
      <c r="Z17" s="271">
        <v>0.87340557975583399</v>
      </c>
      <c r="AA17" s="271">
        <v>0.88198991353881895</v>
      </c>
      <c r="AB17" s="271">
        <v>0.83814800100701403</v>
      </c>
      <c r="AC17" s="271">
        <v>1.00023710738171</v>
      </c>
      <c r="AD17" s="271">
        <v>0.90353644505262198</v>
      </c>
      <c r="AE17" s="271">
        <v>1.0084998021709899</v>
      </c>
      <c r="AF17" s="271">
        <v>0.97178235943663405</v>
      </c>
      <c r="AG17" s="271">
        <v>0.78997233842658099</v>
      </c>
      <c r="AH17" s="271">
        <v>0.85464967247798296</v>
      </c>
      <c r="AI17" s="271">
        <v>0.95080475681119403</v>
      </c>
      <c r="AJ17" s="271">
        <v>1.1214157313809301</v>
      </c>
      <c r="AK17" s="271">
        <v>1.1551368927124901</v>
      </c>
      <c r="AL17" s="271">
        <v>1.23689333165876</v>
      </c>
      <c r="AM17" s="271">
        <v>1.33450538532277</v>
      </c>
      <c r="AN17" s="271">
        <v>1.2518629514231701</v>
      </c>
      <c r="AO17" s="271">
        <v>1.2808293819760499</v>
      </c>
      <c r="AP17" s="271">
        <v>1.3471488026007301</v>
      </c>
      <c r="AQ17" s="271">
        <v>1.3152303575742299</v>
      </c>
      <c r="AR17" s="271">
        <v>1.4174160738877899</v>
      </c>
      <c r="AS17" s="271">
        <v>1.4034345153974299</v>
      </c>
      <c r="AT17" s="271">
        <v>1.42989527954574</v>
      </c>
      <c r="AU17" s="271">
        <v>1.50690139010574</v>
      </c>
      <c r="AV17" s="271">
        <v>1.4574934943811599</v>
      </c>
      <c r="AW17" s="271">
        <v>1.59264534767997</v>
      </c>
      <c r="AX17" s="271">
        <v>1.71320017048017</v>
      </c>
      <c r="AY17" s="271">
        <v>1.52014298682761</v>
      </c>
      <c r="AZ17" s="271">
        <v>1.4244922052440501</v>
      </c>
      <c r="BA17" s="271">
        <v>1.0844305877638001</v>
      </c>
      <c r="BB17" s="271">
        <v>0.99811767263066398</v>
      </c>
      <c r="BC17" s="271">
        <v>0.82362480175892205</v>
      </c>
      <c r="BD17" s="271">
        <v>0.59409315847392297</v>
      </c>
      <c r="BE17" s="272">
        <v>0.48476942614388502</v>
      </c>
      <c r="BF17" s="153">
        <v>-0.18624728694582801</v>
      </c>
      <c r="BG17" s="153">
        <v>-8.4085294579905906E-2</v>
      </c>
      <c r="BH17" s="153">
        <v>2.7903068316158502E-3</v>
      </c>
    </row>
    <row r="18" spans="1:60">
      <c r="A18" s="144" t="s">
        <v>189</v>
      </c>
      <c r="B18" s="271">
        <v>0.16890563650183399</v>
      </c>
      <c r="C18" s="271">
        <v>0.17060500170677101</v>
      </c>
      <c r="D18" s="271">
        <v>0.179459712112986</v>
      </c>
      <c r="E18" s="271">
        <v>0.183038468690781</v>
      </c>
      <c r="F18" s="271">
        <v>0.194381663892194</v>
      </c>
      <c r="G18" s="271">
        <v>0.201049594446535</v>
      </c>
      <c r="H18" s="271">
        <v>0.21060163785432401</v>
      </c>
      <c r="I18" s="271">
        <v>0.229465984956887</v>
      </c>
      <c r="J18" s="271">
        <v>0.24081534589336401</v>
      </c>
      <c r="K18" s="271">
        <v>0.24563410221748799</v>
      </c>
      <c r="L18" s="271">
        <v>0.27256593396773099</v>
      </c>
      <c r="M18" s="271">
        <v>0.279299434440614</v>
      </c>
      <c r="N18" s="271">
        <v>0.282878642618835</v>
      </c>
      <c r="O18" s="271">
        <v>0.286601625518074</v>
      </c>
      <c r="P18" s="271">
        <v>0.28670030523715201</v>
      </c>
      <c r="Q18" s="271">
        <v>0.269354957139674</v>
      </c>
      <c r="R18" s="271">
        <v>0.26728671133701798</v>
      </c>
      <c r="S18" s="271">
        <v>0.26746561804538899</v>
      </c>
      <c r="T18" s="271">
        <v>0.26384810269883202</v>
      </c>
      <c r="U18" s="271">
        <v>0.25785683596767101</v>
      </c>
      <c r="V18" s="271">
        <v>0.25807138138594898</v>
      </c>
      <c r="W18" s="271">
        <v>0.25775025750834102</v>
      </c>
      <c r="X18" s="271">
        <v>0.27702198963889602</v>
      </c>
      <c r="Y18" s="271">
        <v>0.26858693532710398</v>
      </c>
      <c r="Z18" s="271">
        <v>0.28073873168709601</v>
      </c>
      <c r="AA18" s="271">
        <v>0.28982475758265602</v>
      </c>
      <c r="AB18" s="271">
        <v>0.316063860642744</v>
      </c>
      <c r="AC18" s="271">
        <v>0.35943159288391102</v>
      </c>
      <c r="AD18" s="271">
        <v>0.38361621548471903</v>
      </c>
      <c r="AE18" s="271">
        <v>0.41986508471458001</v>
      </c>
      <c r="AF18" s="271">
        <v>0.46511088533121098</v>
      </c>
      <c r="AG18" s="271">
        <v>0.454244469142498</v>
      </c>
      <c r="AH18" s="271">
        <v>0.49245503413469299</v>
      </c>
      <c r="AI18" s="271">
        <v>0.56455886295730995</v>
      </c>
      <c r="AJ18" s="271">
        <v>0.55684091259252799</v>
      </c>
      <c r="AK18" s="271">
        <v>0.57394761325423904</v>
      </c>
      <c r="AL18" s="271">
        <v>0.61480551061453403</v>
      </c>
      <c r="AM18" s="271">
        <v>0.61327244748290699</v>
      </c>
      <c r="AN18" s="271">
        <v>0.64074137286231403</v>
      </c>
      <c r="AO18" s="271">
        <v>0.65475138485919004</v>
      </c>
      <c r="AP18" s="271">
        <v>0.64910295870104795</v>
      </c>
      <c r="AQ18" s="271">
        <v>0.68699485578008801</v>
      </c>
      <c r="AR18" s="271">
        <v>0.72670705074473196</v>
      </c>
      <c r="AS18" s="271">
        <v>0.72925546822929999</v>
      </c>
      <c r="AT18" s="271">
        <v>0.72200426987773303</v>
      </c>
      <c r="AU18" s="271">
        <v>0.72997929300105802</v>
      </c>
      <c r="AV18" s="271">
        <v>0.77686848199590297</v>
      </c>
      <c r="AW18" s="271">
        <v>0.78160410022522298</v>
      </c>
      <c r="AX18" s="271">
        <v>0.780720710670465</v>
      </c>
      <c r="AY18" s="271">
        <v>0.80735078386057002</v>
      </c>
      <c r="AZ18" s="271">
        <v>0.87720930227709604</v>
      </c>
      <c r="BA18" s="271">
        <v>0.90873697526200203</v>
      </c>
      <c r="BB18" s="271">
        <v>0.92356079552674297</v>
      </c>
      <c r="BC18" s="271">
        <v>0.90969974210571902</v>
      </c>
      <c r="BD18" s="271">
        <v>0.98210103158250805</v>
      </c>
      <c r="BE18" s="272">
        <v>0.85144111551143198</v>
      </c>
      <c r="BF18" s="153">
        <v>-0.13540995645066001</v>
      </c>
      <c r="BG18" s="153">
        <v>3.1244487678914201E-2</v>
      </c>
      <c r="BH18" s="153">
        <v>4.90084942078217E-3</v>
      </c>
    </row>
    <row r="19" spans="1:60">
      <c r="A19" s="144" t="s">
        <v>266</v>
      </c>
      <c r="B19" s="271">
        <v>0.75095678049126402</v>
      </c>
      <c r="C19" s="271">
        <v>0.77793185182700297</v>
      </c>
      <c r="D19" s="271">
        <v>0.81125423217247505</v>
      </c>
      <c r="E19" s="271">
        <v>0.82912739029745297</v>
      </c>
      <c r="F19" s="271">
        <v>0.850464104147727</v>
      </c>
      <c r="G19" s="271">
        <v>0.97908065051529003</v>
      </c>
      <c r="H19" s="271">
        <v>0.99880963173731396</v>
      </c>
      <c r="I19" s="271">
        <v>1.06972801746375</v>
      </c>
      <c r="J19" s="271">
        <v>1.15656230322906</v>
      </c>
      <c r="K19" s="271">
        <v>1.1484218027406501</v>
      </c>
      <c r="L19" s="271">
        <v>1.11756221763331</v>
      </c>
      <c r="M19" s="271">
        <v>1.13395257164763</v>
      </c>
      <c r="N19" s="271">
        <v>1.1904880378154701</v>
      </c>
      <c r="O19" s="271">
        <v>1.2202630536988299</v>
      </c>
      <c r="P19" s="271">
        <v>1.2572581476348299</v>
      </c>
      <c r="Q19" s="271">
        <v>1.42052843846768</v>
      </c>
      <c r="R19" s="271">
        <v>1.43537764798307</v>
      </c>
      <c r="S19" s="271">
        <v>1.2441215493689599</v>
      </c>
      <c r="T19" s="271">
        <v>1.1867041914461001</v>
      </c>
      <c r="U19" s="271">
        <v>1.26233856669197</v>
      </c>
      <c r="V19" s="271">
        <v>1.1735910646254999</v>
      </c>
      <c r="W19" s="271">
        <v>1.1515722559424</v>
      </c>
      <c r="X19" s="271">
        <v>1.1922788219870999</v>
      </c>
      <c r="Y19" s="271">
        <v>1.20170635585321</v>
      </c>
      <c r="Z19" s="271">
        <v>1.2657582657731401</v>
      </c>
      <c r="AA19" s="271">
        <v>1.2465576608645399</v>
      </c>
      <c r="AB19" s="271">
        <v>1.2166002433632399</v>
      </c>
      <c r="AC19" s="271">
        <v>1.15903390507008</v>
      </c>
      <c r="AD19" s="271">
        <v>1.1684000640113501</v>
      </c>
      <c r="AE19" s="271">
        <v>1.23728204735429</v>
      </c>
      <c r="AF19" s="271">
        <v>1.23749022935145</v>
      </c>
      <c r="AG19" s="271">
        <v>1.28283613713824</v>
      </c>
      <c r="AH19" s="271">
        <v>1.36216686317434</v>
      </c>
      <c r="AI19" s="271">
        <v>1.40538232305359</v>
      </c>
      <c r="AJ19" s="271">
        <v>1.3434756713290701</v>
      </c>
      <c r="AK19" s="271">
        <v>1.5287768043352199</v>
      </c>
      <c r="AL19" s="271">
        <v>1.55018691227176</v>
      </c>
      <c r="AM19" s="271">
        <v>1.55774932634333</v>
      </c>
      <c r="AN19" s="271">
        <v>1.5449537414744201</v>
      </c>
      <c r="AO19" s="271">
        <v>1.5478705419367</v>
      </c>
      <c r="AP19" s="271">
        <v>1.5593550749210501</v>
      </c>
      <c r="AQ19" s="271">
        <v>1.5762876520027</v>
      </c>
      <c r="AR19" s="271">
        <v>1.5182370523458599</v>
      </c>
      <c r="AS19" s="271">
        <v>1.4601576465252299</v>
      </c>
      <c r="AT19" s="271">
        <v>1.3680895278257801</v>
      </c>
      <c r="AU19" s="271">
        <v>1.34446492740284</v>
      </c>
      <c r="AV19" s="271">
        <v>1.3563407417114901</v>
      </c>
      <c r="AW19" s="271">
        <v>1.32184228460718</v>
      </c>
      <c r="AX19" s="271">
        <v>1.2578830515371699</v>
      </c>
      <c r="AY19" s="271">
        <v>1.2343146426255101</v>
      </c>
      <c r="AZ19" s="271">
        <v>1.28428238567508</v>
      </c>
      <c r="BA19" s="271">
        <v>1.3298131764458101</v>
      </c>
      <c r="BB19" s="271">
        <v>1.29442595482048</v>
      </c>
      <c r="BC19" s="271">
        <v>1.3197353173694399</v>
      </c>
      <c r="BD19" s="271">
        <v>1.28813638232509</v>
      </c>
      <c r="BE19" s="272">
        <v>1.11375158881753</v>
      </c>
      <c r="BF19" s="153">
        <v>-0.13773994203565801</v>
      </c>
      <c r="BG19" s="153">
        <v>-6.0037800898780098E-3</v>
      </c>
      <c r="BH19" s="153">
        <v>6.4106944444102601E-3</v>
      </c>
    </row>
    <row r="20" spans="1:60">
      <c r="A20" s="144" t="s">
        <v>267</v>
      </c>
      <c r="B20" s="271">
        <v>9.7625987691567898E-2</v>
      </c>
      <c r="C20" s="271">
        <v>0.10114540166132301</v>
      </c>
      <c r="D20" s="271">
        <v>0.108456013775994</v>
      </c>
      <c r="E20" s="271">
        <v>0.112114798046338</v>
      </c>
      <c r="F20" s="271">
        <v>0.12027722863625501</v>
      </c>
      <c r="G20" s="271">
        <v>0.12508639343413</v>
      </c>
      <c r="H20" s="271">
        <v>0.13492233023327099</v>
      </c>
      <c r="I20" s="271">
        <v>0.15709259845813001</v>
      </c>
      <c r="J20" s="271">
        <v>0.15868263761281601</v>
      </c>
      <c r="K20" s="271">
        <v>0.14094321428877299</v>
      </c>
      <c r="L20" s="271">
        <v>0.161504575292202</v>
      </c>
      <c r="M20" s="271">
        <v>0.16477722805122899</v>
      </c>
      <c r="N20" s="271">
        <v>0.17387078997191599</v>
      </c>
      <c r="O20" s="271">
        <v>0.197493085604454</v>
      </c>
      <c r="P20" s="271">
        <v>0.20795569852450299</v>
      </c>
      <c r="Q20" s="271">
        <v>0.20266810769336399</v>
      </c>
      <c r="R20" s="271">
        <v>0.19470763852433001</v>
      </c>
      <c r="S20" s="271">
        <v>0.18298276855750401</v>
      </c>
      <c r="T20" s="271">
        <v>0.15894363322673499</v>
      </c>
      <c r="U20" s="271">
        <v>0.15881574655473099</v>
      </c>
      <c r="V20" s="271">
        <v>0.16788020662819</v>
      </c>
      <c r="W20" s="271">
        <v>0.166739499532813</v>
      </c>
      <c r="X20" s="271">
        <v>0.17077072693989701</v>
      </c>
      <c r="Y20" s="271">
        <v>0.18928426230849801</v>
      </c>
      <c r="Z20" s="271">
        <v>0.18977029734647</v>
      </c>
      <c r="AA20" s="271">
        <v>0.17896821839558999</v>
      </c>
      <c r="AB20" s="271">
        <v>0.18612215070316601</v>
      </c>
      <c r="AC20" s="271">
        <v>0.194549556364428</v>
      </c>
      <c r="AD20" s="271">
        <v>0.203079970685908</v>
      </c>
      <c r="AE20" s="271">
        <v>0.22423933689050701</v>
      </c>
      <c r="AF20" s="271">
        <v>0.25527038565262999</v>
      </c>
      <c r="AG20" s="271">
        <v>0.26397442355211398</v>
      </c>
      <c r="AH20" s="271">
        <v>0.26847845689163202</v>
      </c>
      <c r="AI20" s="271">
        <v>0.27457210199297499</v>
      </c>
      <c r="AJ20" s="271">
        <v>0.29721360429500299</v>
      </c>
      <c r="AK20" s="271">
        <v>0.25298395348091801</v>
      </c>
      <c r="AL20" s="271">
        <v>0.24690399835492799</v>
      </c>
      <c r="AM20" s="271">
        <v>0.24450849605328501</v>
      </c>
      <c r="AN20" s="271">
        <v>0.26029587207963001</v>
      </c>
      <c r="AO20" s="271">
        <v>0.28195412097550399</v>
      </c>
      <c r="AP20" s="271">
        <v>0.27534685397046799</v>
      </c>
      <c r="AQ20" s="271">
        <v>0.27457879057881701</v>
      </c>
      <c r="AR20" s="271">
        <v>0.29736306865916001</v>
      </c>
      <c r="AS20" s="271">
        <v>0.32885093357054801</v>
      </c>
      <c r="AT20" s="271">
        <v>0.35124300389033603</v>
      </c>
      <c r="AU20" s="271">
        <v>0.375794244391703</v>
      </c>
      <c r="AV20" s="271">
        <v>0.38056266723653498</v>
      </c>
      <c r="AW20" s="271">
        <v>0.39459480002560499</v>
      </c>
      <c r="AX20" s="271">
        <v>0.39394045901425301</v>
      </c>
      <c r="AY20" s="271">
        <v>0.39376256508770202</v>
      </c>
      <c r="AZ20" s="271">
        <v>0.409081927052802</v>
      </c>
      <c r="BA20" s="271">
        <v>0.427766437904672</v>
      </c>
      <c r="BB20" s="271">
        <v>0.44322844289934998</v>
      </c>
      <c r="BC20" s="271">
        <v>0.46371198987627199</v>
      </c>
      <c r="BD20" s="271">
        <v>0.46482124598997299</v>
      </c>
      <c r="BE20" s="272">
        <v>0.400656848499095</v>
      </c>
      <c r="BF20" s="153">
        <v>-0.14039609612676701</v>
      </c>
      <c r="BG20" s="153">
        <v>2.84136415756879E-2</v>
      </c>
      <c r="BH20" s="153">
        <v>2.3061593434089201E-3</v>
      </c>
    </row>
    <row r="21" spans="1:60" s="145" customFormat="1">
      <c r="A21" s="154" t="s">
        <v>268</v>
      </c>
      <c r="B21" s="273">
        <v>3.6361844410125799</v>
      </c>
      <c r="C21" s="273">
        <v>3.8303237360005902</v>
      </c>
      <c r="D21" s="273">
        <v>3.9511198743084099</v>
      </c>
      <c r="E21" s="273">
        <v>4.2188627324837897</v>
      </c>
      <c r="F21" s="273">
        <v>4.3856409641643497</v>
      </c>
      <c r="G21" s="273">
        <v>4.6200247748351302</v>
      </c>
      <c r="H21" s="273">
        <v>4.87348683393658</v>
      </c>
      <c r="I21" s="273">
        <v>5.2761659852063199</v>
      </c>
      <c r="J21" s="273">
        <v>5.76491303053088</v>
      </c>
      <c r="K21" s="273">
        <v>5.93903671969003</v>
      </c>
      <c r="L21" s="273">
        <v>5.9332251852488396</v>
      </c>
      <c r="M21" s="273">
        <v>6.1924237062689</v>
      </c>
      <c r="N21" s="273">
        <v>6.4538765106778104</v>
      </c>
      <c r="O21" s="273">
        <v>6.7042544825906303</v>
      </c>
      <c r="P21" s="273">
        <v>7.0085140909227999</v>
      </c>
      <c r="Q21" s="273">
        <v>7.1582985789197302</v>
      </c>
      <c r="R21" s="273">
        <v>7.0809924164756399</v>
      </c>
      <c r="S21" s="273">
        <v>6.8435922230437001</v>
      </c>
      <c r="T21" s="273">
        <v>6.58750325668119</v>
      </c>
      <c r="U21" s="273">
        <v>6.5765746344356204</v>
      </c>
      <c r="V21" s="273">
        <v>6.5219692233381403</v>
      </c>
      <c r="W21" s="273">
        <v>6.8386350478085802</v>
      </c>
      <c r="X21" s="273">
        <v>7.0157083112395897</v>
      </c>
      <c r="Y21" s="273">
        <v>7.1814979714907503</v>
      </c>
      <c r="Z21" s="273">
        <v>7.1839494403148301</v>
      </c>
      <c r="AA21" s="273">
        <v>7.1251387646662003</v>
      </c>
      <c r="AB21" s="273">
        <v>7.1989284557810702</v>
      </c>
      <c r="AC21" s="273">
        <v>7.6952626464646396</v>
      </c>
      <c r="AD21" s="273">
        <v>7.7938643755170602</v>
      </c>
      <c r="AE21" s="273">
        <v>8.3372665662091805</v>
      </c>
      <c r="AF21" s="273">
        <v>8.6070553124908002</v>
      </c>
      <c r="AG21" s="273">
        <v>8.7671489297758392</v>
      </c>
      <c r="AH21" s="273">
        <v>9.3334711166626505</v>
      </c>
      <c r="AI21" s="273">
        <v>9.7240714540347994</v>
      </c>
      <c r="AJ21" s="273">
        <v>9.8583933560549593</v>
      </c>
      <c r="AK21" s="273">
        <v>9.8539659398666792</v>
      </c>
      <c r="AL21" s="273">
        <v>9.9151586685435298</v>
      </c>
      <c r="AM21" s="273">
        <v>9.9135633706161705</v>
      </c>
      <c r="AN21" s="273">
        <v>9.7544759005891493</v>
      </c>
      <c r="AO21" s="273">
        <v>10.0895704283672</v>
      </c>
      <c r="AP21" s="273">
        <v>10.329533269851099</v>
      </c>
      <c r="AQ21" s="273">
        <v>10.535230716765099</v>
      </c>
      <c r="AR21" s="273">
        <v>11.1108142148327</v>
      </c>
      <c r="AS21" s="273">
        <v>11.382388334633101</v>
      </c>
      <c r="AT21" s="273">
        <v>11.228627306114999</v>
      </c>
      <c r="AU21" s="273">
        <v>11.8035394749893</v>
      </c>
      <c r="AV21" s="273">
        <v>12.270743574640001</v>
      </c>
      <c r="AW21" s="273">
        <v>12.673799651465499</v>
      </c>
      <c r="AX21" s="273">
        <v>13.119401544648801</v>
      </c>
      <c r="AY21" s="273">
        <v>13.1063756807466</v>
      </c>
      <c r="AZ21" s="273">
        <v>12.9005348848265</v>
      </c>
      <c r="BA21" s="273">
        <v>12.4158309421549</v>
      </c>
      <c r="BB21" s="273">
        <v>12.3312663152635</v>
      </c>
      <c r="BC21" s="273">
        <v>12.041460012274101</v>
      </c>
      <c r="BD21" s="273">
        <v>11.839902612882399</v>
      </c>
      <c r="BE21" s="273">
        <v>10.618600272745899</v>
      </c>
      <c r="BF21" s="156">
        <v>-0.105601789986629</v>
      </c>
      <c r="BG21" s="156">
        <v>5.3149623056332196E-3</v>
      </c>
      <c r="BH21" s="156">
        <v>6.1120093977309699E-2</v>
      </c>
    </row>
    <row r="22" spans="1:60">
      <c r="B22" s="271"/>
      <c r="C22" s="271"/>
      <c r="D22" s="271"/>
      <c r="E22" s="271"/>
      <c r="F22" s="271"/>
      <c r="G22" s="271"/>
      <c r="H22" s="271"/>
      <c r="I22" s="271"/>
      <c r="J22" s="271"/>
      <c r="K22" s="271"/>
      <c r="L22" s="271"/>
      <c r="M22" s="271"/>
      <c r="N22" s="271"/>
      <c r="O22" s="271"/>
      <c r="P22" s="271"/>
      <c r="Q22" s="271"/>
      <c r="R22" s="271"/>
      <c r="S22" s="271"/>
      <c r="T22" s="271"/>
      <c r="U22" s="271"/>
      <c r="V22" s="271"/>
      <c r="W22" s="271"/>
      <c r="X22" s="271"/>
      <c r="Y22" s="271"/>
      <c r="Z22" s="271"/>
      <c r="AA22" s="271"/>
      <c r="AB22" s="271"/>
      <c r="AC22" s="271"/>
      <c r="AD22" s="271"/>
      <c r="AE22" s="271"/>
      <c r="AF22" s="271"/>
      <c r="AG22" s="271"/>
      <c r="AH22" s="271"/>
      <c r="AI22" s="271"/>
      <c r="AJ22" s="271"/>
      <c r="AK22" s="271"/>
      <c r="AL22" s="271"/>
      <c r="AM22" s="271"/>
      <c r="AN22" s="271"/>
      <c r="AO22" s="271"/>
      <c r="AP22" s="271"/>
      <c r="AQ22" s="271"/>
      <c r="AR22" s="271"/>
      <c r="AS22" s="271"/>
      <c r="AT22" s="271"/>
      <c r="AU22" s="271"/>
      <c r="AV22" s="271"/>
      <c r="AW22" s="271"/>
      <c r="AX22" s="271"/>
      <c r="AY22" s="271"/>
      <c r="AZ22" s="271"/>
      <c r="BA22" s="271"/>
      <c r="BB22" s="271"/>
      <c r="BC22" s="271"/>
      <c r="BD22" s="271"/>
      <c r="BE22" s="272"/>
      <c r="BF22" s="153"/>
      <c r="BG22" s="153"/>
      <c r="BH22" s="153"/>
    </row>
    <row r="23" spans="1:60">
      <c r="A23" s="148" t="s">
        <v>269</v>
      </c>
      <c r="B23" s="271">
        <v>0.23507090899999999</v>
      </c>
      <c r="C23" s="271">
        <v>0.25843989000000001</v>
      </c>
      <c r="D23" s="271">
        <v>0.27557320299999999</v>
      </c>
      <c r="E23" s="271">
        <v>0.31847784200000001</v>
      </c>
      <c r="F23" s="271">
        <v>0.35001357999999999</v>
      </c>
      <c r="G23" s="271">
        <v>0.38535712700000002</v>
      </c>
      <c r="H23" s="271">
        <v>0.43058529400000001</v>
      </c>
      <c r="I23" s="271">
        <v>0.46484234699999999</v>
      </c>
      <c r="J23" s="271">
        <v>0.50374012000000001</v>
      </c>
      <c r="K23" s="271">
        <v>0.45081964400000002</v>
      </c>
      <c r="L23" s="271">
        <v>0.45561332900000001</v>
      </c>
      <c r="M23" s="271">
        <v>0.49468079100000001</v>
      </c>
      <c r="N23" s="271">
        <v>0.47371154599999998</v>
      </c>
      <c r="O23" s="271">
        <v>0.50965090899999999</v>
      </c>
      <c r="P23" s="271">
        <v>0.53067153899999997</v>
      </c>
      <c r="Q23" s="271">
        <v>0.51799481599999997</v>
      </c>
      <c r="R23" s="271">
        <v>0.47027118899999998</v>
      </c>
      <c r="S23" s="271">
        <v>0.44604284799999999</v>
      </c>
      <c r="T23" s="271">
        <v>0.43228722400000003</v>
      </c>
      <c r="U23" s="271">
        <v>0.42047447300000002</v>
      </c>
      <c r="V23" s="271">
        <v>0.42114932700000002</v>
      </c>
      <c r="W23" s="271">
        <v>0.44358587700000002</v>
      </c>
      <c r="X23" s="271">
        <v>0.456697242</v>
      </c>
      <c r="Y23" s="271">
        <v>0.453520698</v>
      </c>
      <c r="Z23" s="271">
        <v>0.44719994000000002</v>
      </c>
      <c r="AA23" s="271">
        <v>0.463318865342839</v>
      </c>
      <c r="AB23" s="271">
        <v>0.50005690084493903</v>
      </c>
      <c r="AC23" s="271">
        <v>0.48681684203051101</v>
      </c>
      <c r="AD23" s="271">
        <v>0.49090825603249499</v>
      </c>
      <c r="AE23" s="271">
        <v>0.48684960135607802</v>
      </c>
      <c r="AF23" s="271">
        <v>0.48550254514632202</v>
      </c>
      <c r="AG23" s="271">
        <v>0.50233041936155598</v>
      </c>
      <c r="AH23" s="271">
        <v>0.51023128700425802</v>
      </c>
      <c r="AI23" s="271">
        <v>0.529836181613764</v>
      </c>
      <c r="AJ23" s="271">
        <v>0.52074470321932298</v>
      </c>
      <c r="AK23" s="271">
        <v>0.51029765509314695</v>
      </c>
      <c r="AL23" s="271">
        <v>0.55326800494372497</v>
      </c>
      <c r="AM23" s="271">
        <v>0.56455124145783098</v>
      </c>
      <c r="AN23" s="271">
        <v>0.61177112256924404</v>
      </c>
      <c r="AO23" s="271">
        <v>0.59518197302692599</v>
      </c>
      <c r="AP23" s="271">
        <v>0.592654568012974</v>
      </c>
      <c r="AQ23" s="271">
        <v>0.59223460185876597</v>
      </c>
      <c r="AR23" s="271">
        <v>0.55676860418414098</v>
      </c>
      <c r="AS23" s="271">
        <v>0.55155688639947498</v>
      </c>
      <c r="AT23" s="271">
        <v>0.52361877133766999</v>
      </c>
      <c r="AU23" s="271">
        <v>0.54690412311112502</v>
      </c>
      <c r="AV23" s="271">
        <v>0.51038836274172805</v>
      </c>
      <c r="AW23" s="271">
        <v>0.50988747268946599</v>
      </c>
      <c r="AX23" s="271">
        <v>0.52613500141075598</v>
      </c>
      <c r="AY23" s="271">
        <v>0.50456468541156396</v>
      </c>
      <c r="AZ23" s="271">
        <v>0.50285710597641797</v>
      </c>
      <c r="BA23" s="271">
        <v>0.52010530833275204</v>
      </c>
      <c r="BB23" s="271">
        <v>0.52684511642137699</v>
      </c>
      <c r="BC23" s="271">
        <v>0.53194817727564103</v>
      </c>
      <c r="BD23" s="271">
        <v>0.55232404082994502</v>
      </c>
      <c r="BE23" s="272">
        <v>0.479865595572875</v>
      </c>
      <c r="BF23" s="153">
        <v>-0.133562090346177</v>
      </c>
      <c r="BG23" s="153">
        <v>5.3513697614042703E-3</v>
      </c>
      <c r="BH23" s="153">
        <v>2.7620806457108898E-3</v>
      </c>
    </row>
    <row r="24" spans="1:60">
      <c r="A24" s="148" t="s">
        <v>270</v>
      </c>
      <c r="B24" s="271">
        <v>0.67847313399999998</v>
      </c>
      <c r="C24" s="271">
        <v>0.69213714100000001</v>
      </c>
      <c r="D24" s="271">
        <v>0.76331390899999996</v>
      </c>
      <c r="E24" s="271">
        <v>0.88617317399999995</v>
      </c>
      <c r="F24" s="271">
        <v>1.0224250530000001</v>
      </c>
      <c r="G24" s="271">
        <v>1.1153363350000001</v>
      </c>
      <c r="H24" s="271">
        <v>1.1430231870000001</v>
      </c>
      <c r="I24" s="271">
        <v>1.236500908</v>
      </c>
      <c r="J24" s="271">
        <v>1.2982834759999999</v>
      </c>
      <c r="K24" s="271">
        <v>1.1436624550000001</v>
      </c>
      <c r="L24" s="271">
        <v>1.085363028</v>
      </c>
      <c r="M24" s="271">
        <v>1.132136934</v>
      </c>
      <c r="N24" s="271">
        <v>1.1135150309999999</v>
      </c>
      <c r="O24" s="271">
        <v>1.188181878</v>
      </c>
      <c r="P24" s="271">
        <v>1.1808624539999999</v>
      </c>
      <c r="Q24" s="271">
        <v>1.09142165</v>
      </c>
      <c r="R24" s="271">
        <v>1.0003714340000001</v>
      </c>
      <c r="S24" s="271">
        <v>0.94724961699999999</v>
      </c>
      <c r="T24" s="271">
        <v>0.85951982299999996</v>
      </c>
      <c r="U24" s="271">
        <v>0.83164349199999998</v>
      </c>
      <c r="V24" s="271">
        <v>0.84412396000000001</v>
      </c>
      <c r="W24" s="271">
        <v>0.95379916799999998</v>
      </c>
      <c r="X24" s="271">
        <v>0.96065424099999996</v>
      </c>
      <c r="Y24" s="271">
        <v>0.99081753699999997</v>
      </c>
      <c r="Z24" s="271">
        <v>0.97309999300000005</v>
      </c>
      <c r="AA24" s="271">
        <v>1.0047263236574699</v>
      </c>
      <c r="AB24" s="271">
        <v>1.07736027551251</v>
      </c>
      <c r="AC24" s="271">
        <v>1.0989845798812901</v>
      </c>
      <c r="AD24" s="271">
        <v>1.0811014890805699</v>
      </c>
      <c r="AE24" s="271">
        <v>1.1752679967208299</v>
      </c>
      <c r="AF24" s="271">
        <v>1.1709571775479799</v>
      </c>
      <c r="AG24" s="271">
        <v>1.2681135017323399</v>
      </c>
      <c r="AH24" s="271">
        <v>1.29935012681114</v>
      </c>
      <c r="AI24" s="271">
        <v>1.31739479187657</v>
      </c>
      <c r="AJ24" s="271">
        <v>1.2737248980617699</v>
      </c>
      <c r="AK24" s="271">
        <v>1.29432658930754</v>
      </c>
      <c r="AL24" s="271">
        <v>1.3141307465336101</v>
      </c>
      <c r="AM24" s="271">
        <v>1.3196281193973101</v>
      </c>
      <c r="AN24" s="271">
        <v>1.39469637014353</v>
      </c>
      <c r="AO24" s="271">
        <v>1.4116377284557</v>
      </c>
      <c r="AP24" s="271">
        <v>1.40395127088384</v>
      </c>
      <c r="AQ24" s="271">
        <v>1.39947397985167</v>
      </c>
      <c r="AR24" s="271">
        <v>1.4134650636852599</v>
      </c>
      <c r="AS24" s="271">
        <v>1.4826290402887401</v>
      </c>
      <c r="AT24" s="271">
        <v>1.33396548960543</v>
      </c>
      <c r="AU24" s="271">
        <v>1.3821740404834399</v>
      </c>
      <c r="AV24" s="271">
        <v>1.2938965559320099</v>
      </c>
      <c r="AW24" s="271">
        <v>1.24455199499939</v>
      </c>
      <c r="AX24" s="271">
        <v>1.2812830237461099</v>
      </c>
      <c r="AY24" s="271">
        <v>1.25959022682368</v>
      </c>
      <c r="AZ24" s="271">
        <v>1.2999846324034501</v>
      </c>
      <c r="BA24" s="271">
        <v>1.3199708562822601</v>
      </c>
      <c r="BB24" s="271">
        <v>1.3424349785490599</v>
      </c>
      <c r="BC24" s="271">
        <v>1.4208231457748</v>
      </c>
      <c r="BD24" s="271">
        <v>1.3299502105600001</v>
      </c>
      <c r="BE24" s="272">
        <v>0.93079225692519496</v>
      </c>
      <c r="BF24" s="153">
        <v>-0.302042210819777</v>
      </c>
      <c r="BG24" s="153">
        <v>-3.0141170976572001E-4</v>
      </c>
      <c r="BH24" s="153">
        <v>5.3575903372722698E-3</v>
      </c>
    </row>
    <row r="25" spans="1:60">
      <c r="A25" s="148" t="s">
        <v>271</v>
      </c>
      <c r="B25" s="271">
        <v>0.15737570000000001</v>
      </c>
      <c r="C25" s="271">
        <v>0.17954679000000001</v>
      </c>
      <c r="D25" s="271">
        <v>0.22580082000000001</v>
      </c>
      <c r="E25" s="271">
        <v>0.26761719</v>
      </c>
      <c r="F25" s="271">
        <v>0.32860363999999997</v>
      </c>
      <c r="G25" s="271">
        <v>0.38174127499999999</v>
      </c>
      <c r="H25" s="271">
        <v>0.41986484099999999</v>
      </c>
      <c r="I25" s="271">
        <v>0.43662447399999998</v>
      </c>
      <c r="J25" s="271">
        <v>0.46039730800000001</v>
      </c>
      <c r="K25" s="271">
        <v>0.47875326499999998</v>
      </c>
      <c r="L25" s="271">
        <v>0.50745926500000005</v>
      </c>
      <c r="M25" s="271">
        <v>0.52735116199999998</v>
      </c>
      <c r="N25" s="271">
        <v>0.54823209299999998</v>
      </c>
      <c r="O25" s="271">
        <v>0.56447226299999997</v>
      </c>
      <c r="P25" s="271">
        <v>0.58161574699999996</v>
      </c>
      <c r="Q25" s="271">
        <v>0.59407387499999997</v>
      </c>
      <c r="R25" s="271">
        <v>0.52950905500000001</v>
      </c>
      <c r="S25" s="271">
        <v>0.51311474999999995</v>
      </c>
      <c r="T25" s="271">
        <v>0.49552570699999998</v>
      </c>
      <c r="U25" s="271">
        <v>0.47584417400000001</v>
      </c>
      <c r="V25" s="271">
        <v>0.43970157100000001</v>
      </c>
      <c r="W25" s="271">
        <v>0.46348912199999998</v>
      </c>
      <c r="X25" s="271">
        <v>0.44536303599999999</v>
      </c>
      <c r="Y25" s="271">
        <v>0.47284512200000001</v>
      </c>
      <c r="Z25" s="271">
        <v>0.46125165400000001</v>
      </c>
      <c r="AA25" s="271">
        <v>0.42550562627397198</v>
      </c>
      <c r="AB25" s="271">
        <v>0.28284282575257103</v>
      </c>
      <c r="AC25" s="271">
        <v>0.251813109276733</v>
      </c>
      <c r="AD25" s="271">
        <v>0.27263457543042002</v>
      </c>
      <c r="AE25" s="271">
        <v>0.25817812073132301</v>
      </c>
      <c r="AF25" s="271">
        <v>0.26603288456958002</v>
      </c>
      <c r="AG25" s="271">
        <v>0.244546276843292</v>
      </c>
      <c r="AH25" s="271">
        <v>0.193568144435394</v>
      </c>
      <c r="AI25" s="271">
        <v>0.203903640536125</v>
      </c>
      <c r="AJ25" s="271">
        <v>0.18524048316957101</v>
      </c>
      <c r="AK25" s="271">
        <v>0.182554377526535</v>
      </c>
      <c r="AL25" s="271">
        <v>0.18873338496696501</v>
      </c>
      <c r="AM25" s="271">
        <v>0.194967650794617</v>
      </c>
      <c r="AN25" s="271">
        <v>0.20832592590289301</v>
      </c>
      <c r="AO25" s="271">
        <v>0.20282564014648399</v>
      </c>
      <c r="AP25" s="271">
        <v>0.22189873781713901</v>
      </c>
      <c r="AQ25" s="271">
        <v>0.22436960860195901</v>
      </c>
      <c r="AR25" s="271">
        <v>0.22103276341728201</v>
      </c>
      <c r="AS25" s="271">
        <v>0.212519918617529</v>
      </c>
      <c r="AT25" s="271">
        <v>0.19147116551921101</v>
      </c>
      <c r="AU25" s="271">
        <v>0.170920440032059</v>
      </c>
      <c r="AV25" s="271">
        <v>0.16316221157601901</v>
      </c>
      <c r="AW25" s="271">
        <v>0.16904959781603601</v>
      </c>
      <c r="AX25" s="271">
        <v>0.15626224146390499</v>
      </c>
      <c r="AY25" s="271">
        <v>0.16890814281383101</v>
      </c>
      <c r="AZ25" s="271">
        <v>0.189700402606442</v>
      </c>
      <c r="BA25" s="271">
        <v>0.19139395316958199</v>
      </c>
      <c r="BB25" s="271">
        <v>0.200311815375673</v>
      </c>
      <c r="BC25" s="271">
        <v>0.19966314136859101</v>
      </c>
      <c r="BD25" s="271">
        <v>0.20848853220800001</v>
      </c>
      <c r="BE25" s="272">
        <v>0.18905294715576801</v>
      </c>
      <c r="BF25" s="153">
        <v>-9.5698899828742204E-2</v>
      </c>
      <c r="BG25" s="153">
        <v>8.5510342777637104E-3</v>
      </c>
      <c r="BH25" s="153">
        <v>1.0881786299560799E-3</v>
      </c>
    </row>
    <row r="26" spans="1:60">
      <c r="A26" s="148" t="s">
        <v>272</v>
      </c>
      <c r="B26" s="271" t="s">
        <v>273</v>
      </c>
      <c r="C26" s="271" t="s">
        <v>273</v>
      </c>
      <c r="D26" s="271" t="s">
        <v>273</v>
      </c>
      <c r="E26" s="271" t="s">
        <v>273</v>
      </c>
      <c r="F26" s="271" t="s">
        <v>273</v>
      </c>
      <c r="G26" s="271" t="s">
        <v>273</v>
      </c>
      <c r="H26" s="271" t="s">
        <v>273</v>
      </c>
      <c r="I26" s="271" t="s">
        <v>273</v>
      </c>
      <c r="J26" s="271" t="s">
        <v>273</v>
      </c>
      <c r="K26" s="271" t="s">
        <v>273</v>
      </c>
      <c r="L26" s="271" t="s">
        <v>273</v>
      </c>
      <c r="M26" s="271" t="s">
        <v>273</v>
      </c>
      <c r="N26" s="271" t="s">
        <v>273</v>
      </c>
      <c r="O26" s="271" t="s">
        <v>273</v>
      </c>
      <c r="P26" s="271" t="s">
        <v>273</v>
      </c>
      <c r="Q26" s="271" t="s">
        <v>273</v>
      </c>
      <c r="R26" s="271" t="s">
        <v>273</v>
      </c>
      <c r="S26" s="271" t="s">
        <v>273</v>
      </c>
      <c r="T26" s="271" t="s">
        <v>273</v>
      </c>
      <c r="U26" s="271" t="s">
        <v>273</v>
      </c>
      <c r="V26" s="271" t="s">
        <v>273</v>
      </c>
      <c r="W26" s="271" t="s">
        <v>273</v>
      </c>
      <c r="X26" s="271" t="s">
        <v>273</v>
      </c>
      <c r="Y26" s="271" t="s">
        <v>273</v>
      </c>
      <c r="Z26" s="271" t="s">
        <v>273</v>
      </c>
      <c r="AA26" s="271">
        <v>0.19539221800000001</v>
      </c>
      <c r="AB26" s="271">
        <v>0.13858651399999999</v>
      </c>
      <c r="AC26" s="271">
        <v>0.13858651399999999</v>
      </c>
      <c r="AD26" s="271">
        <v>0.14642460199999999</v>
      </c>
      <c r="AE26" s="271">
        <v>0.15106323199999999</v>
      </c>
      <c r="AF26" s="271">
        <v>0.16736208799999999</v>
      </c>
      <c r="AG26" s="271">
        <v>0.15872741800000001</v>
      </c>
      <c r="AH26" s="271">
        <v>0.169517481</v>
      </c>
      <c r="AI26" s="271">
        <v>0.19106832400000001</v>
      </c>
      <c r="AJ26" s="271">
        <v>0.189190045</v>
      </c>
      <c r="AK26" s="271">
        <v>0.16829752100000001</v>
      </c>
      <c r="AL26" s="271">
        <v>0.17246695500000001</v>
      </c>
      <c r="AM26" s="271">
        <v>0.180655598</v>
      </c>
      <c r="AN26" s="271">
        <v>0.19992122700000001</v>
      </c>
      <c r="AO26" s="271">
        <v>0.1875723285</v>
      </c>
      <c r="AP26" s="271">
        <v>0.1930770292</v>
      </c>
      <c r="AQ26" s="271">
        <v>0.1960994039</v>
      </c>
      <c r="AR26" s="271">
        <v>0.20077273441489399</v>
      </c>
      <c r="AS26" s="271">
        <v>0.19038438377588399</v>
      </c>
      <c r="AT26" s="271">
        <v>0.18593905519752399</v>
      </c>
      <c r="AU26" s="271">
        <v>0.15799636010000001</v>
      </c>
      <c r="AV26" s="271">
        <v>0.15024443539999999</v>
      </c>
      <c r="AW26" s="271">
        <v>0.13464037870000001</v>
      </c>
      <c r="AX26" s="271">
        <v>0.12951908039999999</v>
      </c>
      <c r="AY26" s="271">
        <v>0.13558525639999999</v>
      </c>
      <c r="AZ26" s="271">
        <v>0.14085767943999999</v>
      </c>
      <c r="BA26" s="271">
        <v>0.14145542990000001</v>
      </c>
      <c r="BB26" s="271">
        <v>0.15120558579999999</v>
      </c>
      <c r="BC26" s="271">
        <v>0.14650352350000001</v>
      </c>
      <c r="BD26" s="271">
        <v>0.1430046572</v>
      </c>
      <c r="BE26" s="272">
        <v>0.12922501964265401</v>
      </c>
      <c r="BF26" s="153">
        <v>-9.8826930942125399E-2</v>
      </c>
      <c r="BG26" s="153">
        <v>-2.5912531733274201E-2</v>
      </c>
      <c r="BH26" s="153">
        <v>7.4381228616832097E-4</v>
      </c>
    </row>
    <row r="27" spans="1:60">
      <c r="A27" s="148" t="s">
        <v>274</v>
      </c>
      <c r="B27" s="271">
        <v>1.6848901999999999E-2</v>
      </c>
      <c r="C27" s="271">
        <v>1.9219077000000001E-2</v>
      </c>
      <c r="D27" s="271">
        <v>2.0834116999999999E-2</v>
      </c>
      <c r="E27" s="271">
        <v>2.3138105999999999E-2</v>
      </c>
      <c r="F27" s="271">
        <v>2.7323257E-2</v>
      </c>
      <c r="G27" s="271">
        <v>2.8817385000000001E-2</v>
      </c>
      <c r="H27" s="271">
        <v>3.4374651999999999E-2</v>
      </c>
      <c r="I27" s="271">
        <v>3.8653286000000002E-2</v>
      </c>
      <c r="J27" s="271">
        <v>4.1469012999999999E-2</v>
      </c>
      <c r="K27" s="271">
        <v>3.6767103000000002E-2</v>
      </c>
      <c r="L27" s="271">
        <v>3.0708828000000001E-2</v>
      </c>
      <c r="M27" s="271">
        <v>3.1223014E-2</v>
      </c>
      <c r="N27" s="271">
        <v>3.5269140999999997E-2</v>
      </c>
      <c r="O27" s="271">
        <v>3.6160146999999997E-2</v>
      </c>
      <c r="P27" s="271">
        <v>3.6694200000000003E-2</v>
      </c>
      <c r="Q27" s="271">
        <v>3.7003194000000003E-2</v>
      </c>
      <c r="R27" s="271">
        <v>3.5482297000000003E-2</v>
      </c>
      <c r="S27" s="271">
        <v>4.2529651000000002E-2</v>
      </c>
      <c r="T27" s="271">
        <v>4.4750446999999999E-2</v>
      </c>
      <c r="U27" s="271">
        <v>4.5404960000000001E-2</v>
      </c>
      <c r="V27" s="271">
        <v>4.4941643000000003E-2</v>
      </c>
      <c r="W27" s="271">
        <v>4.8529902E-2</v>
      </c>
      <c r="X27" s="271">
        <v>5.7144942999999997E-2</v>
      </c>
      <c r="Y27" s="271">
        <v>6.1185656999999997E-2</v>
      </c>
      <c r="Z27" s="271">
        <v>6.3201897000000007E-2</v>
      </c>
      <c r="AA27" s="271">
        <v>6.6834380999999998E-2</v>
      </c>
      <c r="AB27" s="271">
        <v>6.8359703999999993E-2</v>
      </c>
      <c r="AC27" s="271">
        <v>7.8593003999999994E-2</v>
      </c>
      <c r="AD27" s="271">
        <v>8.2353880000000004E-2</v>
      </c>
      <c r="AE27" s="271">
        <v>8.1417168999999998E-2</v>
      </c>
      <c r="AF27" s="271">
        <v>8.6350547E-2</v>
      </c>
      <c r="AG27" s="271">
        <v>8.7990544000000004E-2</v>
      </c>
      <c r="AH27" s="271">
        <v>8.9883874000000002E-2</v>
      </c>
      <c r="AI27" s="271">
        <v>9.8221628000000005E-2</v>
      </c>
      <c r="AJ27" s="271">
        <v>0.102965612</v>
      </c>
      <c r="AK27" s="271">
        <v>0.107432731</v>
      </c>
      <c r="AL27" s="271">
        <v>0.107975746</v>
      </c>
      <c r="AM27" s="271">
        <v>0.10682717899999999</v>
      </c>
      <c r="AN27" s="271">
        <v>0.11367569</v>
      </c>
      <c r="AO27" s="271">
        <v>0.110572085</v>
      </c>
      <c r="AP27" s="271">
        <v>0.124122344</v>
      </c>
      <c r="AQ27" s="271">
        <v>0.12260383</v>
      </c>
      <c r="AR27" s="271">
        <v>0.12473008891822999</v>
      </c>
      <c r="AS27" s="271">
        <v>0.127376688164789</v>
      </c>
      <c r="AT27" s="271">
        <v>0.124532292966385</v>
      </c>
      <c r="AU27" s="271">
        <v>0.12061427199999999</v>
      </c>
      <c r="AV27" s="271">
        <v>0.11860701999999999</v>
      </c>
      <c r="AW27" s="271">
        <v>0.110483944</v>
      </c>
      <c r="AX27" s="271">
        <v>9.7872684000000001E-2</v>
      </c>
      <c r="AY27" s="271">
        <v>9.8170778E-2</v>
      </c>
      <c r="AZ27" s="271">
        <v>0.100550287234</v>
      </c>
      <c r="BA27" s="271">
        <v>0.109675324665</v>
      </c>
      <c r="BB27" s="271">
        <v>0.112592093628906</v>
      </c>
      <c r="BC27" s="271">
        <v>0.11140083141</v>
      </c>
      <c r="BD27" s="271">
        <v>0.110826603867</v>
      </c>
      <c r="BE27" s="272">
        <v>9.4323169504000007E-2</v>
      </c>
      <c r="BF27" s="153">
        <v>-0.15123758516496999</v>
      </c>
      <c r="BG27" s="153">
        <v>-1.15921088058396E-2</v>
      </c>
      <c r="BH27" s="153">
        <v>5.4291910762654504E-4</v>
      </c>
    </row>
    <row r="28" spans="1:60">
      <c r="A28" s="148" t="s">
        <v>275</v>
      </c>
      <c r="B28" s="271">
        <v>0.16936879399999999</v>
      </c>
      <c r="C28" s="271">
        <v>0.18699112200000001</v>
      </c>
      <c r="D28" s="271">
        <v>0.208076871</v>
      </c>
      <c r="E28" s="271">
        <v>0.229824537</v>
      </c>
      <c r="F28" s="271">
        <v>0.246574559</v>
      </c>
      <c r="G28" s="271">
        <v>0.29638315399999998</v>
      </c>
      <c r="H28" s="271">
        <v>0.32630295399999998</v>
      </c>
      <c r="I28" s="271">
        <v>0.357015678</v>
      </c>
      <c r="J28" s="271">
        <v>0.40137950500000003</v>
      </c>
      <c r="K28" s="271">
        <v>0.41155598399999999</v>
      </c>
      <c r="L28" s="271">
        <v>0.45412079399999999</v>
      </c>
      <c r="M28" s="271">
        <v>0.47999329899999998</v>
      </c>
      <c r="N28" s="271">
        <v>0.50216865799999999</v>
      </c>
      <c r="O28" s="271">
        <v>0.51967249400000004</v>
      </c>
      <c r="P28" s="271">
        <v>0.528155441</v>
      </c>
      <c r="Q28" s="271">
        <v>0.49120391699999999</v>
      </c>
      <c r="R28" s="271">
        <v>0.48438921600000001</v>
      </c>
      <c r="S28" s="271">
        <v>0.44367722599999998</v>
      </c>
      <c r="T28" s="271">
        <v>0.43442341200000001</v>
      </c>
      <c r="U28" s="271">
        <v>0.46180181599999998</v>
      </c>
      <c r="V28" s="271">
        <v>0.45312412699999999</v>
      </c>
      <c r="W28" s="271">
        <v>0.43519781600000002</v>
      </c>
      <c r="X28" s="271">
        <v>0.43694673499999998</v>
      </c>
      <c r="Y28" s="271">
        <v>0.41998287299999998</v>
      </c>
      <c r="Z28" s="271">
        <v>0.40110000699999998</v>
      </c>
      <c r="AA28" s="271">
        <v>0.36225231099999999</v>
      </c>
      <c r="AB28" s="271">
        <v>0.30308717400000001</v>
      </c>
      <c r="AC28" s="271">
        <v>0.29045239632779801</v>
      </c>
      <c r="AD28" s="271">
        <v>0.29406108511436602</v>
      </c>
      <c r="AE28" s="271">
        <v>0.30410232109389801</v>
      </c>
      <c r="AF28" s="271">
        <v>0.34270265810228001</v>
      </c>
      <c r="AG28" s="271">
        <v>0.35872090653213601</v>
      </c>
      <c r="AH28" s="271">
        <v>0.34208390900944202</v>
      </c>
      <c r="AI28" s="271">
        <v>0.35310762969403398</v>
      </c>
      <c r="AJ28" s="271">
        <v>0.351502838048384</v>
      </c>
      <c r="AK28" s="271">
        <v>0.33994471365215601</v>
      </c>
      <c r="AL28" s="271">
        <v>0.35971136843232898</v>
      </c>
      <c r="AM28" s="271">
        <v>0.34830262464115203</v>
      </c>
      <c r="AN28" s="271">
        <v>0.37271274200256299</v>
      </c>
      <c r="AO28" s="271">
        <v>0.410706054446836</v>
      </c>
      <c r="AP28" s="271">
        <v>0.42896559930725497</v>
      </c>
      <c r="AQ28" s="271">
        <v>0.42303749111844702</v>
      </c>
      <c r="AR28" s="271">
        <v>0.42009214</v>
      </c>
      <c r="AS28" s="271">
        <v>0.42203470199999998</v>
      </c>
      <c r="AT28" s="271">
        <v>0.40744431800000003</v>
      </c>
      <c r="AU28" s="271">
        <v>0.38474436099999998</v>
      </c>
      <c r="AV28" s="271">
        <v>0.38981535970818698</v>
      </c>
      <c r="AW28" s="271">
        <v>0.38496921437659498</v>
      </c>
      <c r="AX28" s="271">
        <v>0.36733940777323898</v>
      </c>
      <c r="AY28" s="271">
        <v>0.38871566769632698</v>
      </c>
      <c r="AZ28" s="271">
        <v>0.37755552607570603</v>
      </c>
      <c r="BA28" s="271">
        <v>0.354501153182045</v>
      </c>
      <c r="BB28" s="271">
        <v>0.415065504242697</v>
      </c>
      <c r="BC28" s="271">
        <v>0.41800985899999998</v>
      </c>
      <c r="BD28" s="271">
        <v>0.42337269100000002</v>
      </c>
      <c r="BE28" s="272">
        <v>0.37116080622824299</v>
      </c>
      <c r="BF28" s="153">
        <v>-0.125718985817208</v>
      </c>
      <c r="BG28" s="153">
        <v>3.8422201680534699E-3</v>
      </c>
      <c r="BH28" s="153">
        <v>2.1363817051847601E-3</v>
      </c>
    </row>
    <row r="29" spans="1:60">
      <c r="A29" s="148" t="s">
        <v>276</v>
      </c>
      <c r="B29" s="271">
        <v>0.44325160499999999</v>
      </c>
      <c r="C29" s="271">
        <v>0.50485573800000005</v>
      </c>
      <c r="D29" s="271">
        <v>0.53393926199999997</v>
      </c>
      <c r="E29" s="271">
        <v>0.58036314600000005</v>
      </c>
      <c r="F29" s="271">
        <v>0.69777561099999996</v>
      </c>
      <c r="G29" s="271">
        <v>0.77615850900000005</v>
      </c>
      <c r="H29" s="271">
        <v>0.76624582399999996</v>
      </c>
      <c r="I29" s="271">
        <v>0.81068935900000005</v>
      </c>
      <c r="J29" s="271">
        <v>0.74959425999999996</v>
      </c>
      <c r="K29" s="271">
        <v>0.67865063999999997</v>
      </c>
      <c r="L29" s="271">
        <v>0.670750552</v>
      </c>
      <c r="M29" s="271">
        <v>0.71366519299999998</v>
      </c>
      <c r="N29" s="271">
        <v>0.71273616399999995</v>
      </c>
      <c r="O29" s="271">
        <v>0.71107615599999996</v>
      </c>
      <c r="P29" s="271">
        <v>0.68017588399999995</v>
      </c>
      <c r="Q29" s="271">
        <v>0.58079256999999995</v>
      </c>
      <c r="R29" s="271">
        <v>0.547082442</v>
      </c>
      <c r="S29" s="271">
        <v>0.47130444100000002</v>
      </c>
      <c r="T29" s="271">
        <v>0.44586955900000003</v>
      </c>
      <c r="U29" s="271">
        <v>0.440769988</v>
      </c>
      <c r="V29" s="271">
        <v>0.454238688</v>
      </c>
      <c r="W29" s="271">
        <v>0.44824032400000002</v>
      </c>
      <c r="X29" s="271">
        <v>0.412865975</v>
      </c>
      <c r="Y29" s="271">
        <v>0.41039449099999997</v>
      </c>
      <c r="Z29" s="271">
        <v>0.39514720800000003</v>
      </c>
      <c r="AA29" s="271">
        <v>0.38707720000000001</v>
      </c>
      <c r="AB29" s="271">
        <v>0.39271256900000001</v>
      </c>
      <c r="AC29" s="271">
        <v>0.38920983100000001</v>
      </c>
      <c r="AD29" s="271">
        <v>0.407479973</v>
      </c>
      <c r="AE29" s="271">
        <v>0.43350511200000003</v>
      </c>
      <c r="AF29" s="271">
        <v>0.45136680000000001</v>
      </c>
      <c r="AG29" s="271">
        <v>0.48984720399999998</v>
      </c>
      <c r="AH29" s="271">
        <v>0.47260560899999998</v>
      </c>
      <c r="AI29" s="271">
        <v>0.457199144</v>
      </c>
      <c r="AJ29" s="271">
        <v>0.453753144</v>
      </c>
      <c r="AK29" s="271">
        <v>0.44112484899999999</v>
      </c>
      <c r="AL29" s="271">
        <v>0.42309316000000002</v>
      </c>
      <c r="AM29" s="271">
        <v>0.409440625</v>
      </c>
      <c r="AN29" s="271">
        <v>0.39595792899999999</v>
      </c>
      <c r="AO29" s="271">
        <v>0.38895835699999998</v>
      </c>
      <c r="AP29" s="271">
        <v>0.39265542530251002</v>
      </c>
      <c r="AQ29" s="271">
        <v>0.40000844757163501</v>
      </c>
      <c r="AR29" s="271">
        <v>0.40240340073080899</v>
      </c>
      <c r="AS29" s="271">
        <v>0.39450870226800999</v>
      </c>
      <c r="AT29" s="271">
        <v>0.35481233837157899</v>
      </c>
      <c r="AU29" s="271">
        <v>0.35826018781949398</v>
      </c>
      <c r="AV29" s="271">
        <v>0.34676205057088</v>
      </c>
      <c r="AW29" s="271">
        <v>0.32175025478469699</v>
      </c>
      <c r="AX29" s="271">
        <v>0.32049076893442102</v>
      </c>
      <c r="AY29" s="271">
        <v>0.32199637072683002</v>
      </c>
      <c r="AZ29" s="271">
        <v>0.32556758009599601</v>
      </c>
      <c r="BA29" s="271">
        <v>0.319836453818935</v>
      </c>
      <c r="BB29" s="271">
        <v>0.31703593951853398</v>
      </c>
      <c r="BC29" s="271">
        <v>0.321697130815638</v>
      </c>
      <c r="BD29" s="271">
        <v>0.31689801719809801</v>
      </c>
      <c r="BE29" s="272">
        <v>0.26224214845875099</v>
      </c>
      <c r="BF29" s="153">
        <v>-0.17473248280717299</v>
      </c>
      <c r="BG29" s="153">
        <v>-1.12372862334241E-2</v>
      </c>
      <c r="BH29" s="153">
        <v>1.5094517494692E-3</v>
      </c>
    </row>
    <row r="30" spans="1:60">
      <c r="A30" s="148" t="s">
        <v>277</v>
      </c>
      <c r="B30" s="271" t="s">
        <v>273</v>
      </c>
      <c r="C30" s="271" t="s">
        <v>273</v>
      </c>
      <c r="D30" s="271" t="s">
        <v>273</v>
      </c>
      <c r="E30" s="271" t="s">
        <v>273</v>
      </c>
      <c r="F30" s="271" t="s">
        <v>273</v>
      </c>
      <c r="G30" s="271" t="s">
        <v>273</v>
      </c>
      <c r="H30" s="271" t="s">
        <v>273</v>
      </c>
      <c r="I30" s="271" t="s">
        <v>273</v>
      </c>
      <c r="J30" s="271" t="s">
        <v>273</v>
      </c>
      <c r="K30" s="271" t="s">
        <v>273</v>
      </c>
      <c r="L30" s="271" t="s">
        <v>273</v>
      </c>
      <c r="M30" s="271" t="s">
        <v>273</v>
      </c>
      <c r="N30" s="271" t="s">
        <v>273</v>
      </c>
      <c r="O30" s="271" t="s">
        <v>273</v>
      </c>
      <c r="P30" s="271" t="s">
        <v>273</v>
      </c>
      <c r="Q30" s="271" t="s">
        <v>273</v>
      </c>
      <c r="R30" s="271" t="s">
        <v>273</v>
      </c>
      <c r="S30" s="271" t="s">
        <v>273</v>
      </c>
      <c r="T30" s="271" t="s">
        <v>273</v>
      </c>
      <c r="U30" s="271" t="s">
        <v>273</v>
      </c>
      <c r="V30" s="271">
        <v>0.145605870650652</v>
      </c>
      <c r="W30" s="271">
        <v>0.14403952038418899</v>
      </c>
      <c r="X30" s="271">
        <v>0.14547526181738199</v>
      </c>
      <c r="Y30" s="271">
        <v>0.14672989080134199</v>
      </c>
      <c r="Z30" s="271">
        <v>0.151323080908357</v>
      </c>
      <c r="AA30" s="271">
        <v>0.14883556363342301</v>
      </c>
      <c r="AB30" s="271">
        <v>0.131114556153758</v>
      </c>
      <c r="AC30" s="271">
        <v>7.0466552000000002E-2</v>
      </c>
      <c r="AD30" s="271">
        <v>7.4694342999999996E-2</v>
      </c>
      <c r="AE30" s="271">
        <v>6.8093851999999996E-2</v>
      </c>
      <c r="AF30" s="271">
        <v>5.3510897000000002E-2</v>
      </c>
      <c r="AG30" s="271">
        <v>5.7914344999999999E-2</v>
      </c>
      <c r="AH30" s="271">
        <v>5.6867549000000003E-2</v>
      </c>
      <c r="AI30" s="271">
        <v>5.7097791000000002E-2</v>
      </c>
      <c r="AJ30" s="271">
        <v>5.3333266999999997E-2</v>
      </c>
      <c r="AK30" s="271">
        <v>4.7984613000000002E-2</v>
      </c>
      <c r="AL30" s="271">
        <v>5.5500988000000001E-2</v>
      </c>
      <c r="AM30" s="271">
        <v>6.2146076000000001E-2</v>
      </c>
      <c r="AN30" s="271">
        <v>5.8332169000000003E-2</v>
      </c>
      <c r="AO30" s="271">
        <v>5.9198298000000003E-2</v>
      </c>
      <c r="AP30" s="271">
        <v>6.0308412999999998E-2</v>
      </c>
      <c r="AQ30" s="271">
        <v>6.3018914999999995E-2</v>
      </c>
      <c r="AR30" s="271">
        <v>6.7261225999999993E-2</v>
      </c>
      <c r="AS30" s="271">
        <v>6.4043900718262506E-2</v>
      </c>
      <c r="AT30" s="271">
        <v>5.7543222245351897E-2</v>
      </c>
      <c r="AU30" s="271">
        <v>5.9312910966309501E-2</v>
      </c>
      <c r="AV30" s="271">
        <v>5.7823706063119103E-2</v>
      </c>
      <c r="AW30" s="271">
        <v>6.8516569880714404E-2</v>
      </c>
      <c r="AX30" s="271">
        <v>6.7674416549984004E-2</v>
      </c>
      <c r="AY30" s="271">
        <v>6.2653461171386704E-2</v>
      </c>
      <c r="AZ30" s="271">
        <v>6.2508254073074407E-2</v>
      </c>
      <c r="BA30" s="271">
        <v>6.0958550616443598E-2</v>
      </c>
      <c r="BB30" s="271">
        <v>6.3623005018489803E-2</v>
      </c>
      <c r="BC30" s="271">
        <v>6.2909214151706805E-2</v>
      </c>
      <c r="BD30" s="271">
        <v>5.6119457960000001E-2</v>
      </c>
      <c r="BE30" s="272">
        <v>5.1845454536118697E-2</v>
      </c>
      <c r="BF30" s="153">
        <v>-7.8683184616555504E-2</v>
      </c>
      <c r="BG30" s="153">
        <v>-2.5022401698578901E-3</v>
      </c>
      <c r="BH30" s="153">
        <v>2.9841965721951797E-4</v>
      </c>
    </row>
    <row r="31" spans="1:60">
      <c r="A31" s="148" t="s">
        <v>278</v>
      </c>
      <c r="B31" s="271">
        <v>0.242947737</v>
      </c>
      <c r="C31" s="271">
        <v>0.2947128</v>
      </c>
      <c r="D31" s="271">
        <v>0.30878134200000001</v>
      </c>
      <c r="E31" s="271">
        <v>0.350016139</v>
      </c>
      <c r="F31" s="271">
        <v>0.40651995200000002</v>
      </c>
      <c r="G31" s="271">
        <v>0.457120586</v>
      </c>
      <c r="H31" s="271">
        <v>0.47310804200000001</v>
      </c>
      <c r="I31" s="271">
        <v>0.50349573700000005</v>
      </c>
      <c r="J31" s="271">
        <v>0.56326409799999999</v>
      </c>
      <c r="K31" s="271">
        <v>0.490848746</v>
      </c>
      <c r="L31" s="271">
        <v>0.50756094399999996</v>
      </c>
      <c r="M31" s="271">
        <v>0.54455008100000002</v>
      </c>
      <c r="N31" s="271">
        <v>0.533655883</v>
      </c>
      <c r="O31" s="271">
        <v>0.53680195500000005</v>
      </c>
      <c r="P31" s="271">
        <v>0.56837817700000004</v>
      </c>
      <c r="Q31" s="271">
        <v>0.547304919</v>
      </c>
      <c r="R31" s="271">
        <v>0.52350694099999995</v>
      </c>
      <c r="S31" s="271">
        <v>0.48456027699999998</v>
      </c>
      <c r="T31" s="271">
        <v>0.450020747</v>
      </c>
      <c r="U31" s="271">
        <v>0.45631363800000002</v>
      </c>
      <c r="V31" s="271">
        <v>0.46102868200000002</v>
      </c>
      <c r="W31" s="271">
        <v>0.48277745900000002</v>
      </c>
      <c r="X31" s="271">
        <v>0.48077189599999998</v>
      </c>
      <c r="Y31" s="271">
        <v>0.47475694800000001</v>
      </c>
      <c r="Z31" s="271">
        <v>0.47406049500000003</v>
      </c>
      <c r="AA31" s="271">
        <v>0.481159586309579</v>
      </c>
      <c r="AB31" s="271">
        <v>0.47747059244220103</v>
      </c>
      <c r="AC31" s="271">
        <v>0.47246640949584001</v>
      </c>
      <c r="AD31" s="271">
        <v>0.44958445234660599</v>
      </c>
      <c r="AE31" s="271">
        <v>0.465805510514679</v>
      </c>
      <c r="AF31" s="271">
        <v>0.42324677352916801</v>
      </c>
      <c r="AG31" s="271">
        <v>0.44054905346936701</v>
      </c>
      <c r="AH31" s="271">
        <v>0.43410376706612402</v>
      </c>
      <c r="AI31" s="271">
        <v>0.45284610642752898</v>
      </c>
      <c r="AJ31" s="271">
        <v>0.45784363142759898</v>
      </c>
      <c r="AK31" s="271">
        <v>0.45548855266202698</v>
      </c>
      <c r="AL31" s="271">
        <v>0.44684699625615398</v>
      </c>
      <c r="AM31" s="271">
        <v>0.457325743561452</v>
      </c>
      <c r="AN31" s="271">
        <v>0.47200295618551102</v>
      </c>
      <c r="AO31" s="271">
        <v>0.43997884769038498</v>
      </c>
      <c r="AP31" s="271">
        <v>0.456369391475557</v>
      </c>
      <c r="AQ31" s="271">
        <v>0.44261441949750202</v>
      </c>
      <c r="AR31" s="271">
        <v>0.44630386074230799</v>
      </c>
      <c r="AS31" s="271">
        <v>0.43113439742403498</v>
      </c>
      <c r="AT31" s="271">
        <v>0.40618104375172498</v>
      </c>
      <c r="AU31" s="271">
        <v>0.42179233600243499</v>
      </c>
      <c r="AV31" s="271">
        <v>0.40549834559595799</v>
      </c>
      <c r="AW31" s="271">
        <v>0.39237246713013302</v>
      </c>
      <c r="AX31" s="271">
        <v>0.41021823075408798</v>
      </c>
      <c r="AY31" s="271">
        <v>0.387769680960657</v>
      </c>
      <c r="AZ31" s="271">
        <v>0.38797862434136499</v>
      </c>
      <c r="BA31" s="271">
        <v>0.41048608601957898</v>
      </c>
      <c r="BB31" s="271">
        <v>0.39770864870384398</v>
      </c>
      <c r="BC31" s="271">
        <v>0.39811858970379799</v>
      </c>
      <c r="BD31" s="271">
        <v>0.38962883799999998</v>
      </c>
      <c r="BE31" s="272">
        <v>0.35379723542431102</v>
      </c>
      <c r="BF31" s="153">
        <v>-9.4444399643924398E-2</v>
      </c>
      <c r="BG31" s="153">
        <v>-4.1517965869266602E-3</v>
      </c>
      <c r="BH31" s="153">
        <v>2.0364379223830101E-3</v>
      </c>
    </row>
    <row r="32" spans="1:60">
      <c r="A32" s="148" t="s">
        <v>279</v>
      </c>
      <c r="B32" s="271">
        <v>2.2942851700000002</v>
      </c>
      <c r="C32" s="271">
        <v>2.459242879</v>
      </c>
      <c r="D32" s="271">
        <v>2.8252438990000002</v>
      </c>
      <c r="E32" s="271">
        <v>3.061553918</v>
      </c>
      <c r="F32" s="271">
        <v>3.5376030520000001</v>
      </c>
      <c r="G32" s="271">
        <v>4.0187911490000001</v>
      </c>
      <c r="H32" s="271">
        <v>4.380294922</v>
      </c>
      <c r="I32" s="271">
        <v>4.8634457639999997</v>
      </c>
      <c r="J32" s="271">
        <v>5.4216921329999996</v>
      </c>
      <c r="K32" s="271">
        <v>5.1515557420000002</v>
      </c>
      <c r="L32" s="271">
        <v>4.7083503479999997</v>
      </c>
      <c r="M32" s="271">
        <v>5.0932218889999996</v>
      </c>
      <c r="N32" s="271">
        <v>4.8917461879999999</v>
      </c>
      <c r="O32" s="271">
        <v>5.0977892279999999</v>
      </c>
      <c r="P32" s="271">
        <v>5.0711113259999996</v>
      </c>
      <c r="Q32" s="271">
        <v>4.7124490640000003</v>
      </c>
      <c r="R32" s="271">
        <v>4.2542538419999998</v>
      </c>
      <c r="S32" s="271">
        <v>3.939826644</v>
      </c>
      <c r="T32" s="271">
        <v>3.8454172849999999</v>
      </c>
      <c r="U32" s="271">
        <v>3.707660937</v>
      </c>
      <c r="V32" s="271">
        <v>3.6462329859999998</v>
      </c>
      <c r="W32" s="271">
        <v>3.7197525050000002</v>
      </c>
      <c r="X32" s="271">
        <v>3.7449963419999999</v>
      </c>
      <c r="Y32" s="271">
        <v>3.7224730090000002</v>
      </c>
      <c r="Z32" s="271">
        <v>3.8220259950000002</v>
      </c>
      <c r="AA32" s="271">
        <v>3.8795317680000001</v>
      </c>
      <c r="AB32" s="271">
        <v>4.1084348479999999</v>
      </c>
      <c r="AC32" s="271">
        <v>4.1020838515770297</v>
      </c>
      <c r="AD32" s="271">
        <v>3.9535678875520901</v>
      </c>
      <c r="AE32" s="271">
        <v>3.8233268411379102</v>
      </c>
      <c r="AF32" s="271">
        <v>3.85450914454574</v>
      </c>
      <c r="AG32" s="271">
        <v>3.9350704617561898</v>
      </c>
      <c r="AH32" s="271">
        <v>3.9640096300029199</v>
      </c>
      <c r="AI32" s="271">
        <v>4.10800972139974</v>
      </c>
      <c r="AJ32" s="271">
        <v>4.1658067639996803</v>
      </c>
      <c r="AK32" s="271">
        <v>4.1003346046376699</v>
      </c>
      <c r="AL32" s="271">
        <v>4.12044360963319</v>
      </c>
      <c r="AM32" s="271">
        <v>4.0067312124443601</v>
      </c>
      <c r="AN32" s="271">
        <v>4.0137169261255901</v>
      </c>
      <c r="AO32" s="271">
        <v>4.0494676491708503</v>
      </c>
      <c r="AP32" s="271">
        <v>3.99340126417786</v>
      </c>
      <c r="AQ32" s="271">
        <v>3.98198661926107</v>
      </c>
      <c r="AR32" s="271">
        <v>3.88158171459478</v>
      </c>
      <c r="AS32" s="271">
        <v>3.8067936114516399</v>
      </c>
      <c r="AT32" s="271">
        <v>3.65521486596124</v>
      </c>
      <c r="AU32" s="271">
        <v>3.5296528976922201</v>
      </c>
      <c r="AV32" s="271">
        <v>3.4538019904608701</v>
      </c>
      <c r="AW32" s="271">
        <v>3.3378070405619198</v>
      </c>
      <c r="AX32" s="271">
        <v>3.29446063117551</v>
      </c>
      <c r="AY32" s="271">
        <v>3.18763293266074</v>
      </c>
      <c r="AZ32" s="271">
        <v>3.18755818391306</v>
      </c>
      <c r="BA32" s="271">
        <v>3.16561287505625</v>
      </c>
      <c r="BB32" s="271">
        <v>3.1790405435113001</v>
      </c>
      <c r="BC32" s="271">
        <v>3.1696543433625202</v>
      </c>
      <c r="BD32" s="271">
        <v>3.1440290827781898</v>
      </c>
      <c r="BE32" s="272">
        <v>2.67789591781764</v>
      </c>
      <c r="BF32" s="153">
        <v>-0.15058697232385401</v>
      </c>
      <c r="BG32" s="153">
        <v>-1.49520663163754E-2</v>
      </c>
      <c r="BH32" s="153">
        <v>1.5413825358748899E-2</v>
      </c>
    </row>
    <row r="33" spans="1:60">
      <c r="A33" s="148" t="s">
        <v>280</v>
      </c>
      <c r="B33" s="271">
        <v>3.674051199</v>
      </c>
      <c r="C33" s="271">
        <v>4.1105957530000001</v>
      </c>
      <c r="D33" s="271">
        <v>4.2747178300000002</v>
      </c>
      <c r="E33" s="271">
        <v>4.7920418390000004</v>
      </c>
      <c r="F33" s="271">
        <v>5.3889902440000004</v>
      </c>
      <c r="G33" s="271">
        <v>5.9186532129999998</v>
      </c>
      <c r="H33" s="271">
        <v>6.165114354</v>
      </c>
      <c r="I33" s="271">
        <v>6.5081391469999996</v>
      </c>
      <c r="J33" s="271">
        <v>6.9377328220000001</v>
      </c>
      <c r="K33" s="271">
        <v>6.2946872660000004</v>
      </c>
      <c r="L33" s="271">
        <v>6.1139882329999997</v>
      </c>
      <c r="M33" s="271">
        <v>6.6058307220000003</v>
      </c>
      <c r="N33" s="271">
        <v>6.52451588</v>
      </c>
      <c r="O33" s="271">
        <v>6.8050011860000001</v>
      </c>
      <c r="P33" s="271">
        <v>7.0198307660000001</v>
      </c>
      <c r="Q33" s="271">
        <v>6.3516377979999996</v>
      </c>
      <c r="R33" s="271">
        <v>5.7649838500000001</v>
      </c>
      <c r="S33" s="271">
        <v>5.4498872670000003</v>
      </c>
      <c r="T33" s="271">
        <v>5.3368131500000002</v>
      </c>
      <c r="U33" s="271">
        <v>5.3192052030000001</v>
      </c>
      <c r="V33" s="271">
        <v>5.4818685599999997</v>
      </c>
      <c r="W33" s="271">
        <v>5.7751944430000002</v>
      </c>
      <c r="X33" s="271">
        <v>5.6232281329999996</v>
      </c>
      <c r="Y33" s="271">
        <v>5.6264871860000003</v>
      </c>
      <c r="Z33" s="271">
        <v>5.2861787739999997</v>
      </c>
      <c r="AA33" s="271">
        <v>5.5342555039999999</v>
      </c>
      <c r="AB33" s="271">
        <v>5.7874126920000002</v>
      </c>
      <c r="AC33" s="271">
        <v>5.8379584058238203</v>
      </c>
      <c r="AD33" s="271">
        <v>5.9287421632754498</v>
      </c>
      <c r="AE33" s="271">
        <v>5.8751019523311303</v>
      </c>
      <c r="AF33" s="271">
        <v>5.8720663049282402</v>
      </c>
      <c r="AG33" s="271">
        <v>5.9719608193986398</v>
      </c>
      <c r="AH33" s="271">
        <v>5.9361375864607302</v>
      </c>
      <c r="AI33" s="271">
        <v>5.9425818883542201</v>
      </c>
      <c r="AJ33" s="271">
        <v>5.7639861403089601</v>
      </c>
      <c r="AK33" s="271">
        <v>5.6535652797189497</v>
      </c>
      <c r="AL33" s="271">
        <v>5.7274682396733096</v>
      </c>
      <c r="AM33" s="271">
        <v>5.5360078633064003</v>
      </c>
      <c r="AN33" s="271">
        <v>5.4277814338780903</v>
      </c>
      <c r="AO33" s="271">
        <v>5.36576448625397</v>
      </c>
      <c r="AP33" s="271">
        <v>5.2562073672151497</v>
      </c>
      <c r="AQ33" s="271">
        <v>5.2460538380265103</v>
      </c>
      <c r="AR33" s="271">
        <v>4.7500508109785899</v>
      </c>
      <c r="AS33" s="271">
        <v>5.0366496430546404</v>
      </c>
      <c r="AT33" s="271">
        <v>4.8234181241769001</v>
      </c>
      <c r="AU33" s="271">
        <v>4.8875193709999998</v>
      </c>
      <c r="AV33" s="271">
        <v>4.7277749660000001</v>
      </c>
      <c r="AW33" s="271">
        <v>4.6994014379999998</v>
      </c>
      <c r="AX33" s="271">
        <v>4.8033446199999998</v>
      </c>
      <c r="AY33" s="271">
        <v>4.6739449520000003</v>
      </c>
      <c r="AZ33" s="271">
        <v>4.6675521480000004</v>
      </c>
      <c r="BA33" s="271">
        <v>4.7639474210000001</v>
      </c>
      <c r="BB33" s="271">
        <v>4.8673545697096001</v>
      </c>
      <c r="BC33" s="271">
        <v>4.6320574056673998</v>
      </c>
      <c r="BD33" s="271">
        <v>4.6610522749930396</v>
      </c>
      <c r="BE33" s="272">
        <v>4.2089027441610503</v>
      </c>
      <c r="BF33" s="153">
        <v>-9.9473088425371101E-2</v>
      </c>
      <c r="BG33" s="153">
        <v>-3.4183040897036699E-3</v>
      </c>
      <c r="BH33" s="153">
        <v>2.4226218584076802E-2</v>
      </c>
    </row>
    <row r="34" spans="1:60">
      <c r="A34" s="148" t="s">
        <v>281</v>
      </c>
      <c r="B34" s="271">
        <v>0.18818362</v>
      </c>
      <c r="C34" s="271">
        <v>0.20547570400000001</v>
      </c>
      <c r="D34" s="271">
        <v>0.241606196</v>
      </c>
      <c r="E34" s="271">
        <v>0.24729499899999999</v>
      </c>
      <c r="F34" s="271">
        <v>0.26313892300000002</v>
      </c>
      <c r="G34" s="271">
        <v>0.285002692</v>
      </c>
      <c r="H34" s="271">
        <v>0.31484660399999997</v>
      </c>
      <c r="I34" s="271">
        <v>0.36472758500000002</v>
      </c>
      <c r="J34" s="271">
        <v>0.42451274999999999</v>
      </c>
      <c r="K34" s="271">
        <v>0.39838337099999999</v>
      </c>
      <c r="L34" s="271">
        <v>0.42209300199999999</v>
      </c>
      <c r="M34" s="271">
        <v>0.44925262500000002</v>
      </c>
      <c r="N34" s="271">
        <v>0.45770751700000001</v>
      </c>
      <c r="O34" s="271">
        <v>0.498372066</v>
      </c>
      <c r="P34" s="271">
        <v>0.52713164899999998</v>
      </c>
      <c r="Q34" s="271">
        <v>0.52190204100000004</v>
      </c>
      <c r="R34" s="271">
        <v>0.50703114000000005</v>
      </c>
      <c r="S34" s="271">
        <v>0.50943886800000004</v>
      </c>
      <c r="T34" s="271">
        <v>0.48887195999999999</v>
      </c>
      <c r="U34" s="271">
        <v>0.50098692499999997</v>
      </c>
      <c r="V34" s="271">
        <v>0.50933369699999997</v>
      </c>
      <c r="W34" s="271">
        <v>0.516895302</v>
      </c>
      <c r="X34" s="271">
        <v>0.56146216400000004</v>
      </c>
      <c r="Y34" s="271">
        <v>0.57986339799999997</v>
      </c>
      <c r="Z34" s="271">
        <v>0.63882849500000005</v>
      </c>
      <c r="AA34" s="271">
        <v>0.67227317903222705</v>
      </c>
      <c r="AB34" s="271">
        <v>0.68599533225634801</v>
      </c>
      <c r="AC34" s="271">
        <v>0.70028132733105497</v>
      </c>
      <c r="AD34" s="271">
        <v>0.714643351106934</v>
      </c>
      <c r="AE34" s="271">
        <v>0.73095568907470698</v>
      </c>
      <c r="AF34" s="271">
        <v>0.76252632789306696</v>
      </c>
      <c r="AG34" s="271">
        <v>0.79156996574365301</v>
      </c>
      <c r="AH34" s="271">
        <v>0.79941067499999996</v>
      </c>
      <c r="AI34" s="271">
        <v>0.83692501903222705</v>
      </c>
      <c r="AJ34" s="271">
        <v>0.81724143710693398</v>
      </c>
      <c r="AK34" s="271">
        <v>0.85049517289306698</v>
      </c>
      <c r="AL34" s="271">
        <v>0.86245453685058604</v>
      </c>
      <c r="AM34" s="271">
        <v>0.86660883889306595</v>
      </c>
      <c r="AN34" s="271">
        <v>0.90990063310693403</v>
      </c>
      <c r="AO34" s="271">
        <v>0.89182111085058602</v>
      </c>
      <c r="AP34" s="271">
        <v>0.89672856899999998</v>
      </c>
      <c r="AQ34" s="271">
        <v>0.93776342274365199</v>
      </c>
      <c r="AR34" s="271">
        <v>0.94838592581835901</v>
      </c>
      <c r="AS34" s="271">
        <v>0.90925740807470701</v>
      </c>
      <c r="AT34" s="271">
        <v>0.85251180289306605</v>
      </c>
      <c r="AU34" s="271">
        <v>0.77298895128857403</v>
      </c>
      <c r="AV34" s="271">
        <v>0.73648044103222698</v>
      </c>
      <c r="AW34" s="271">
        <v>0.64199318907470704</v>
      </c>
      <c r="AX34" s="271">
        <v>0.59314171685058603</v>
      </c>
      <c r="AY34" s="271">
        <v>0.58816150700000003</v>
      </c>
      <c r="AZ34" s="271">
        <v>0.61271581200000003</v>
      </c>
      <c r="BA34" s="271">
        <v>0.61170104492529298</v>
      </c>
      <c r="BB34" s="271">
        <v>0.62637548901691298</v>
      </c>
      <c r="BC34" s="271">
        <v>0.61910306429600004</v>
      </c>
      <c r="BD34" s="271">
        <v>0.638001271092</v>
      </c>
      <c r="BE34" s="272">
        <v>0.51206251324200702</v>
      </c>
      <c r="BF34" s="153">
        <v>-0.19958868661354701</v>
      </c>
      <c r="BG34" s="153">
        <v>-2.8568651225501101E-2</v>
      </c>
      <c r="BH34" s="153">
        <v>2.9474043779515601E-3</v>
      </c>
    </row>
    <row r="35" spans="1:60">
      <c r="A35" s="148" t="s">
        <v>282</v>
      </c>
      <c r="B35" s="271">
        <v>0.15938313000000001</v>
      </c>
      <c r="C35" s="271">
        <v>0.17505436999999999</v>
      </c>
      <c r="D35" s="271">
        <v>0.18521889999999999</v>
      </c>
      <c r="E35" s="271">
        <v>0.19411396</v>
      </c>
      <c r="F35" s="271">
        <v>0.21713019</v>
      </c>
      <c r="G35" s="271">
        <v>0.2521931</v>
      </c>
      <c r="H35" s="271">
        <v>0.28413824500000001</v>
      </c>
      <c r="I35" s="271">
        <v>0.30957618100000001</v>
      </c>
      <c r="J35" s="271">
        <v>0.34830793799999998</v>
      </c>
      <c r="K35" s="271">
        <v>0.381319189</v>
      </c>
      <c r="L35" s="271">
        <v>0.43016936099999997</v>
      </c>
      <c r="M35" s="271">
        <v>0.450634427</v>
      </c>
      <c r="N35" s="271">
        <v>0.47912769100000002</v>
      </c>
      <c r="O35" s="271">
        <v>0.52996719199999998</v>
      </c>
      <c r="P35" s="271">
        <v>0.49935529499999998</v>
      </c>
      <c r="Q35" s="271">
        <v>0.485426566</v>
      </c>
      <c r="R35" s="271">
        <v>0.463833143</v>
      </c>
      <c r="S35" s="271">
        <v>0.43938045999999997</v>
      </c>
      <c r="T35" s="271">
        <v>0.41662994800000003</v>
      </c>
      <c r="U35" s="271">
        <v>0.43628761599999999</v>
      </c>
      <c r="V35" s="271">
        <v>0.44436152800000001</v>
      </c>
      <c r="W35" s="271">
        <v>0.41040583200000003</v>
      </c>
      <c r="X35" s="271">
        <v>0.43024271600000003</v>
      </c>
      <c r="Y35" s="271">
        <v>0.39832600600000001</v>
      </c>
      <c r="Z35" s="271">
        <v>0.38608847499999999</v>
      </c>
      <c r="AA35" s="271">
        <v>0.390039572073486</v>
      </c>
      <c r="AB35" s="271">
        <v>0.33374736664392102</v>
      </c>
      <c r="AC35" s="271">
        <v>0.35562928960717799</v>
      </c>
      <c r="AD35" s="271">
        <v>0.32418185899354202</v>
      </c>
      <c r="AE35" s="271">
        <v>0.33654263641198401</v>
      </c>
      <c r="AF35" s="271">
        <v>0.32060396732774699</v>
      </c>
      <c r="AG35" s="271">
        <v>0.29594457090234</v>
      </c>
      <c r="AH35" s="271">
        <v>0.30269209479050102</v>
      </c>
      <c r="AI35" s="271">
        <v>0.32119481881839801</v>
      </c>
      <c r="AJ35" s="271">
        <v>0.304339402475166</v>
      </c>
      <c r="AK35" s="271">
        <v>0.29498273242166301</v>
      </c>
      <c r="AL35" s="271">
        <v>0.28475405330725301</v>
      </c>
      <c r="AM35" s="271">
        <v>0.277692820794472</v>
      </c>
      <c r="AN35" s="271">
        <v>0.26017866666223899</v>
      </c>
      <c r="AO35" s="271">
        <v>0.27651042609115301</v>
      </c>
      <c r="AP35" s="271">
        <v>0.31893505327943</v>
      </c>
      <c r="AQ35" s="271">
        <v>0.33703787837618399</v>
      </c>
      <c r="AR35" s="271">
        <v>0.33579045173153299</v>
      </c>
      <c r="AS35" s="271">
        <v>0.31902728166866101</v>
      </c>
      <c r="AT35" s="271">
        <v>0.30287549509453798</v>
      </c>
      <c r="AU35" s="271">
        <v>0.28403861830752197</v>
      </c>
      <c r="AV35" s="271">
        <v>0.27706612700855499</v>
      </c>
      <c r="AW35" s="271">
        <v>0.25946480072457401</v>
      </c>
      <c r="AX35" s="271">
        <v>0.255501577531138</v>
      </c>
      <c r="AY35" s="271">
        <v>0.282508496221692</v>
      </c>
      <c r="AZ35" s="271">
        <v>0.30263678735050897</v>
      </c>
      <c r="BA35" s="271">
        <v>0.30404515537493798</v>
      </c>
      <c r="BB35" s="271">
        <v>0.32579449520159998</v>
      </c>
      <c r="BC35" s="271">
        <v>0.349421737613823</v>
      </c>
      <c r="BD35" s="271">
        <v>0.35308290067512299</v>
      </c>
      <c r="BE35" s="272">
        <v>0.32799528763722602</v>
      </c>
      <c r="BF35" s="153">
        <v>-7.3591145241795303E-2</v>
      </c>
      <c r="BG35" s="153">
        <v>1.5456338632480599E-2</v>
      </c>
      <c r="BH35" s="153">
        <v>1.88792329399155E-3</v>
      </c>
    </row>
    <row r="36" spans="1:60">
      <c r="A36" s="148" t="s">
        <v>283</v>
      </c>
      <c r="B36" s="271">
        <v>2.0204877E-2</v>
      </c>
      <c r="C36" s="271">
        <v>2.1784173E-2</v>
      </c>
      <c r="D36" s="271">
        <v>2.1137553E-2</v>
      </c>
      <c r="E36" s="271">
        <v>2.2569526999999999E-2</v>
      </c>
      <c r="F36" s="271">
        <v>2.06982E-2</v>
      </c>
      <c r="G36" s="271">
        <v>2.1152285999999999E-2</v>
      </c>
      <c r="H36" s="271">
        <v>2.3038919000000001E-2</v>
      </c>
      <c r="I36" s="271">
        <v>2.4684932E-2</v>
      </c>
      <c r="J36" s="271">
        <v>2.8583008999999999E-2</v>
      </c>
      <c r="K36" s="271">
        <v>2.6676096E-2</v>
      </c>
      <c r="L36" s="271">
        <v>2.5057477000000002E-2</v>
      </c>
      <c r="M36" s="271">
        <v>2.5175079E-2</v>
      </c>
      <c r="N36" s="271">
        <v>2.6329134000000001E-2</v>
      </c>
      <c r="O36" s="271">
        <v>2.7743776000000001E-2</v>
      </c>
      <c r="P36" s="271">
        <v>2.6937947E-2</v>
      </c>
      <c r="Q36" s="271">
        <v>2.5063743999999999E-2</v>
      </c>
      <c r="R36" s="271">
        <v>2.4462949000000001E-2</v>
      </c>
      <c r="S36" s="271">
        <v>2.2356020000000001E-2</v>
      </c>
      <c r="T36" s="271">
        <v>2.1721402000000001E-2</v>
      </c>
      <c r="U36" s="271">
        <v>2.2665129999999999E-2</v>
      </c>
      <c r="V36" s="271">
        <v>2.2588372999999998E-2</v>
      </c>
      <c r="W36" s="271">
        <v>2.2913171E-2</v>
      </c>
      <c r="X36" s="271">
        <v>2.4778778000000001E-2</v>
      </c>
      <c r="Y36" s="271">
        <v>2.5903459E-2</v>
      </c>
      <c r="Z36" s="271">
        <v>2.7708673E-2</v>
      </c>
      <c r="AA36" s="271">
        <v>2.8249994E-2</v>
      </c>
      <c r="AB36" s="271">
        <v>2.6524861E-2</v>
      </c>
      <c r="AC36" s="271">
        <v>2.8585300000000001E-2</v>
      </c>
      <c r="AD36" s="271">
        <v>2.9658460000000001E-2</v>
      </c>
      <c r="AE36" s="271">
        <v>3.0046533E-2</v>
      </c>
      <c r="AF36" s="271">
        <v>3.0228598999999998E-2</v>
      </c>
      <c r="AG36" s="271">
        <v>3.3775179000000002E-2</v>
      </c>
      <c r="AH36" s="271">
        <v>3.3145580000000001E-2</v>
      </c>
      <c r="AI36" s="271">
        <v>3.3958921000000003E-2</v>
      </c>
      <c r="AJ36" s="271">
        <v>3.3901232000000003E-2</v>
      </c>
      <c r="AK36" s="271">
        <v>3.4554756999999998E-2</v>
      </c>
      <c r="AL36" s="271">
        <v>3.2428292999999997E-2</v>
      </c>
      <c r="AM36" s="271">
        <v>3.3733064E-2</v>
      </c>
      <c r="AN36" s="271">
        <v>3.4095419590257602E-2</v>
      </c>
      <c r="AO36" s="271">
        <v>3.5665106150061E-2</v>
      </c>
      <c r="AP36" s="271">
        <v>3.63223197526788E-2</v>
      </c>
      <c r="AQ36" s="271">
        <v>3.6930929515819499E-2</v>
      </c>
      <c r="AR36" s="271">
        <v>3.7050190689422703E-2</v>
      </c>
      <c r="AS36" s="271">
        <v>3.4304203517394001E-2</v>
      </c>
      <c r="AT36" s="271">
        <v>3.1798385737016002E-2</v>
      </c>
      <c r="AU36" s="271">
        <v>3.0453414761314399E-2</v>
      </c>
      <c r="AV36" s="271">
        <v>3.0041744456609901E-2</v>
      </c>
      <c r="AW36" s="271">
        <v>2.9718079511660798E-2</v>
      </c>
      <c r="AX36" s="271">
        <v>3.1059256144520101E-2</v>
      </c>
      <c r="AY36" s="271">
        <v>3.2483006179475797E-2</v>
      </c>
      <c r="AZ36" s="271">
        <v>3.5439976596665701E-2</v>
      </c>
      <c r="BA36" s="271">
        <v>3.90334638365194E-2</v>
      </c>
      <c r="BB36" s="271">
        <v>4.3578223160436899E-2</v>
      </c>
      <c r="BC36" s="271">
        <v>4.7186934583715798E-2</v>
      </c>
      <c r="BD36" s="271">
        <v>3.9953064741057399E-2</v>
      </c>
      <c r="BE36" s="272">
        <v>3.01339534898095E-2</v>
      </c>
      <c r="BF36" s="153">
        <v>-0.24782690693885701</v>
      </c>
      <c r="BG36" s="153">
        <v>2.3091561419144001E-2</v>
      </c>
      <c r="BH36" s="153">
        <v>1.73449421006293E-4</v>
      </c>
    </row>
    <row r="37" spans="1:60">
      <c r="A37" s="148" t="s">
        <v>284</v>
      </c>
      <c r="B37" s="271">
        <v>0.10267979000000001</v>
      </c>
      <c r="C37" s="271">
        <v>0.114773583</v>
      </c>
      <c r="D37" s="271">
        <v>0.128504488</v>
      </c>
      <c r="E37" s="271">
        <v>0.14293446100000001</v>
      </c>
      <c r="F37" s="271">
        <v>0.15535236599999999</v>
      </c>
      <c r="G37" s="271">
        <v>0.17433496300000001</v>
      </c>
      <c r="H37" s="271">
        <v>0.192575467</v>
      </c>
      <c r="I37" s="271">
        <v>0.211984108</v>
      </c>
      <c r="J37" s="271">
        <v>0.22972073700000001</v>
      </c>
      <c r="K37" s="271">
        <v>0.22751033400000001</v>
      </c>
      <c r="L37" s="271">
        <v>0.22253453200000001</v>
      </c>
      <c r="M37" s="271">
        <v>0.226016945</v>
      </c>
      <c r="N37" s="271">
        <v>0.24104257200000001</v>
      </c>
      <c r="O37" s="271">
        <v>0.25881679200000002</v>
      </c>
      <c r="P37" s="271">
        <v>0.27166267300000002</v>
      </c>
      <c r="Q37" s="271">
        <v>0.24469808200000001</v>
      </c>
      <c r="R37" s="271">
        <v>0.21738344200000001</v>
      </c>
      <c r="S37" s="271">
        <v>0.190288497</v>
      </c>
      <c r="T37" s="271">
        <v>0.17281637</v>
      </c>
      <c r="U37" s="271">
        <v>0.16994594800000001</v>
      </c>
      <c r="V37" s="271">
        <v>0.16948107000000001</v>
      </c>
      <c r="W37" s="271">
        <v>0.209226672</v>
      </c>
      <c r="X37" s="271">
        <v>0.183632821</v>
      </c>
      <c r="Y37" s="271">
        <v>0.166496596</v>
      </c>
      <c r="Z37" s="271">
        <v>0.17130404499999999</v>
      </c>
      <c r="AA37" s="271">
        <v>0.19037442619923201</v>
      </c>
      <c r="AB37" s="271">
        <v>0.20897201427079001</v>
      </c>
      <c r="AC37" s="271">
        <v>0.21869131666819</v>
      </c>
      <c r="AD37" s="271">
        <v>0.22159229077270501</v>
      </c>
      <c r="AE37" s="271">
        <v>0.24171705842932101</v>
      </c>
      <c r="AF37" s="271">
        <v>0.246280752276436</v>
      </c>
      <c r="AG37" s="271">
        <v>0.25929629218698103</v>
      </c>
      <c r="AH37" s="271">
        <v>0.28166412456016499</v>
      </c>
      <c r="AI37" s="271">
        <v>0.315612418498116</v>
      </c>
      <c r="AJ37" s="271">
        <v>0.357290613393135</v>
      </c>
      <c r="AK37" s="271">
        <v>0.35550538580799101</v>
      </c>
      <c r="AL37" s="271">
        <v>0.38307130124919903</v>
      </c>
      <c r="AM37" s="271">
        <v>0.37560065495676398</v>
      </c>
      <c r="AN37" s="271">
        <v>0.36582868010493502</v>
      </c>
      <c r="AO37" s="271">
        <v>0.37904204161143501</v>
      </c>
      <c r="AP37" s="271">
        <v>0.39897968592135402</v>
      </c>
      <c r="AQ37" s="271">
        <v>0.39844039975599799</v>
      </c>
      <c r="AR37" s="271">
        <v>0.40417944622747498</v>
      </c>
      <c r="AS37" s="271">
        <v>0.385706935986316</v>
      </c>
      <c r="AT37" s="271">
        <v>0.33996756842908099</v>
      </c>
      <c r="AU37" s="271">
        <v>0.32343330712561602</v>
      </c>
      <c r="AV37" s="271">
        <v>0.30023672067944401</v>
      </c>
      <c r="AW37" s="271">
        <v>0.28457474895013501</v>
      </c>
      <c r="AX37" s="271">
        <v>0.28546240341791801</v>
      </c>
      <c r="AY37" s="271">
        <v>0.28238269462631199</v>
      </c>
      <c r="AZ37" s="271">
        <v>0.29661556078912199</v>
      </c>
      <c r="BA37" s="271">
        <v>0.31013606508037</v>
      </c>
      <c r="BB37" s="271">
        <v>0.30806128756405299</v>
      </c>
      <c r="BC37" s="271">
        <v>0.32024744707839597</v>
      </c>
      <c r="BD37" s="271">
        <v>0.31669773902792597</v>
      </c>
      <c r="BE37" s="272">
        <v>0.26614707626277601</v>
      </c>
      <c r="BF37" s="153">
        <v>-0.161914135309394</v>
      </c>
      <c r="BG37" s="153">
        <v>-7.0651647139534602E-3</v>
      </c>
      <c r="BH37" s="153">
        <v>1.5319283045919299E-3</v>
      </c>
    </row>
    <row r="38" spans="1:60">
      <c r="A38" s="148" t="s">
        <v>285</v>
      </c>
      <c r="B38" s="271">
        <v>2.1986578140000002</v>
      </c>
      <c r="C38" s="271">
        <v>2.4243648630000001</v>
      </c>
      <c r="D38" s="271">
        <v>2.6833136120000001</v>
      </c>
      <c r="E38" s="271">
        <v>2.9586755980000001</v>
      </c>
      <c r="F38" s="271">
        <v>3.258973068</v>
      </c>
      <c r="G38" s="271">
        <v>3.6866130410000002</v>
      </c>
      <c r="H38" s="271">
        <v>3.9649343080000001</v>
      </c>
      <c r="I38" s="271">
        <v>4.1625058539999999</v>
      </c>
      <c r="J38" s="271">
        <v>4.3812697810000003</v>
      </c>
      <c r="K38" s="271">
        <v>4.2626807790000001</v>
      </c>
      <c r="L38" s="271">
        <v>4.0034658070000004</v>
      </c>
      <c r="M38" s="271">
        <v>4.1835991750000003</v>
      </c>
      <c r="N38" s="271">
        <v>4.068319593</v>
      </c>
      <c r="O38" s="271">
        <v>4.2720324639999996</v>
      </c>
      <c r="P38" s="271">
        <v>4.4134004229999997</v>
      </c>
      <c r="Q38" s="271">
        <v>4.189972493</v>
      </c>
      <c r="R38" s="271">
        <v>4.09944503</v>
      </c>
      <c r="S38" s="271">
        <v>3.89270279</v>
      </c>
      <c r="T38" s="271">
        <v>3.792371186</v>
      </c>
      <c r="U38" s="271">
        <v>3.6183166980000001</v>
      </c>
      <c r="V38" s="271">
        <v>3.5995832289999998</v>
      </c>
      <c r="W38" s="271">
        <v>3.6858112109999999</v>
      </c>
      <c r="X38" s="271">
        <v>3.84331888</v>
      </c>
      <c r="Y38" s="271">
        <v>3.9120893489999999</v>
      </c>
      <c r="Z38" s="271">
        <v>4.0252361240000001</v>
      </c>
      <c r="AA38" s="271">
        <v>4.059114568</v>
      </c>
      <c r="AB38" s="271">
        <v>4.0842809439999996</v>
      </c>
      <c r="AC38" s="271">
        <v>4.1414102530000001</v>
      </c>
      <c r="AD38" s="271">
        <v>4.0312665599999997</v>
      </c>
      <c r="AE38" s="271">
        <v>4.018030413</v>
      </c>
      <c r="AF38" s="271">
        <v>4.1542331880000001</v>
      </c>
      <c r="AG38" s="271">
        <v>4.0826436169999996</v>
      </c>
      <c r="AH38" s="271">
        <v>4.1224987290000001</v>
      </c>
      <c r="AI38" s="271">
        <v>4.11105097</v>
      </c>
      <c r="AJ38" s="271">
        <v>4.0770923489999999</v>
      </c>
      <c r="AK38" s="271">
        <v>4.0489298070000004</v>
      </c>
      <c r="AL38" s="271">
        <v>3.969372093</v>
      </c>
      <c r="AM38" s="271">
        <v>3.983139735</v>
      </c>
      <c r="AN38" s="271">
        <v>3.9451578079999998</v>
      </c>
      <c r="AO38" s="271">
        <v>3.86071232687011</v>
      </c>
      <c r="AP38" s="271">
        <v>3.7420799322154199</v>
      </c>
      <c r="AQ38" s="271">
        <v>3.73743820685563</v>
      </c>
      <c r="AR38" s="271">
        <v>3.6205629284646701</v>
      </c>
      <c r="AS38" s="271">
        <v>3.4078018963000898</v>
      </c>
      <c r="AT38" s="271">
        <v>3.1535696449072699</v>
      </c>
      <c r="AU38" s="271">
        <v>3.0722083029232099</v>
      </c>
      <c r="AV38" s="271">
        <v>2.98397030424514</v>
      </c>
      <c r="AW38" s="271">
        <v>2.7799693318263099</v>
      </c>
      <c r="AX38" s="271">
        <v>2.5433293678884299</v>
      </c>
      <c r="AY38" s="271">
        <v>2.4166044224900101</v>
      </c>
      <c r="AZ38" s="271">
        <v>2.5575988809374599</v>
      </c>
      <c r="BA38" s="271">
        <v>2.53724367711252</v>
      </c>
      <c r="BB38" s="271">
        <v>2.5693016417991101</v>
      </c>
      <c r="BC38" s="271">
        <v>2.6291813212083399</v>
      </c>
      <c r="BD38" s="271">
        <v>2.55258728030786</v>
      </c>
      <c r="BE38" s="272">
        <v>2.1335210870208399</v>
      </c>
      <c r="BF38" s="153">
        <v>-0.16645679039161701</v>
      </c>
      <c r="BG38" s="153">
        <v>-2.0920815551636801E-2</v>
      </c>
      <c r="BH38" s="153">
        <v>1.2280433013000599E-2</v>
      </c>
    </row>
    <row r="39" spans="1:60">
      <c r="A39" s="148" t="s">
        <v>286</v>
      </c>
      <c r="B39" s="271" t="s">
        <v>273</v>
      </c>
      <c r="C39" s="271" t="s">
        <v>273</v>
      </c>
      <c r="D39" s="271" t="s">
        <v>273</v>
      </c>
      <c r="E39" s="271" t="s">
        <v>273</v>
      </c>
      <c r="F39" s="271" t="s">
        <v>273</v>
      </c>
      <c r="G39" s="271" t="s">
        <v>273</v>
      </c>
      <c r="H39" s="271" t="s">
        <v>273</v>
      </c>
      <c r="I39" s="271" t="s">
        <v>273</v>
      </c>
      <c r="J39" s="271" t="s">
        <v>273</v>
      </c>
      <c r="K39" s="271" t="s">
        <v>273</v>
      </c>
      <c r="L39" s="271" t="s">
        <v>273</v>
      </c>
      <c r="M39" s="271" t="s">
        <v>273</v>
      </c>
      <c r="N39" s="271" t="s">
        <v>273</v>
      </c>
      <c r="O39" s="271" t="s">
        <v>273</v>
      </c>
      <c r="P39" s="271" t="s">
        <v>273</v>
      </c>
      <c r="Q39" s="271" t="s">
        <v>273</v>
      </c>
      <c r="R39" s="271" t="s">
        <v>273</v>
      </c>
      <c r="S39" s="271" t="s">
        <v>273</v>
      </c>
      <c r="T39" s="271" t="s">
        <v>273</v>
      </c>
      <c r="U39" s="271" t="s">
        <v>273</v>
      </c>
      <c r="V39" s="271">
        <v>0.24455659707727201</v>
      </c>
      <c r="W39" s="271">
        <v>0.20581311364170099</v>
      </c>
      <c r="X39" s="271">
        <v>0.167305353593525</v>
      </c>
      <c r="Y39" s="271">
        <v>0.15001590386519401</v>
      </c>
      <c r="Z39" s="271">
        <v>0.14996251262087301</v>
      </c>
      <c r="AA39" s="271">
        <v>0.14128627328500201</v>
      </c>
      <c r="AB39" s="271">
        <v>0.136990512231907</v>
      </c>
      <c r="AC39" s="271">
        <v>0.10478229</v>
      </c>
      <c r="AD39" s="271">
        <v>9.3651775826316799E-2</v>
      </c>
      <c r="AE39" s="271">
        <v>8.8747107929118205E-2</v>
      </c>
      <c r="AF39" s="271">
        <v>7.9868378814735394E-2</v>
      </c>
      <c r="AG39" s="271">
        <v>8.4036575982059505E-2</v>
      </c>
      <c r="AH39" s="271">
        <v>7.4614140999523196E-2</v>
      </c>
      <c r="AI39" s="271">
        <v>7.1262914663680996E-2</v>
      </c>
      <c r="AJ39" s="271">
        <v>6.6374386898674004E-2</v>
      </c>
      <c r="AK39" s="271">
        <v>5.4501031238182097E-2</v>
      </c>
      <c r="AL39" s="271">
        <v>6.3577396145812995E-2</v>
      </c>
      <c r="AM39" s="271">
        <v>6.3130577777545896E-2</v>
      </c>
      <c r="AN39" s="271">
        <v>6.37197152622795E-2</v>
      </c>
      <c r="AO39" s="271">
        <v>6.8392012436965993E-2</v>
      </c>
      <c r="AP39" s="271">
        <v>7.2412567058685304E-2</v>
      </c>
      <c r="AQ39" s="271">
        <v>6.8161899677329704E-2</v>
      </c>
      <c r="AR39" s="271">
        <v>7.4034100158631599E-2</v>
      </c>
      <c r="AS39" s="271">
        <v>7.2678197600156993E-2</v>
      </c>
      <c r="AT39" s="271">
        <v>6.6223311359879397E-2</v>
      </c>
      <c r="AU39" s="271">
        <v>7.4662276229658098E-2</v>
      </c>
      <c r="AV39" s="271">
        <v>6.8537074549931506E-2</v>
      </c>
      <c r="AW39" s="271">
        <v>6.8437326398273005E-2</v>
      </c>
      <c r="AX39" s="271">
        <v>6.9172339630831706E-2</v>
      </c>
      <c r="AY39" s="271">
        <v>6.9556287154684995E-2</v>
      </c>
      <c r="AZ39" s="271">
        <v>7.3012342408145803E-2</v>
      </c>
      <c r="BA39" s="271">
        <v>7.5305272211032795E-2</v>
      </c>
      <c r="BB39" s="271">
        <v>7.6920536776825393E-2</v>
      </c>
      <c r="BC39" s="271">
        <v>7.1618212545859206E-2</v>
      </c>
      <c r="BD39" s="271">
        <v>7.9268347079000004E-2</v>
      </c>
      <c r="BE39" s="272">
        <v>7.1372769354374199E-2</v>
      </c>
      <c r="BF39" s="153">
        <v>-0.10206577517132499</v>
      </c>
      <c r="BG39" s="153">
        <v>1.8143260724477101E-2</v>
      </c>
      <c r="BH39" s="153">
        <v>4.1081783458378002E-4</v>
      </c>
    </row>
    <row r="40" spans="1:60">
      <c r="A40" s="148" t="s">
        <v>287</v>
      </c>
      <c r="B40" s="271" t="s">
        <v>273</v>
      </c>
      <c r="C40" s="271" t="s">
        <v>273</v>
      </c>
      <c r="D40" s="271" t="s">
        <v>273</v>
      </c>
      <c r="E40" s="271" t="s">
        <v>273</v>
      </c>
      <c r="F40" s="271" t="s">
        <v>273</v>
      </c>
      <c r="G40" s="271" t="s">
        <v>273</v>
      </c>
      <c r="H40" s="271" t="s">
        <v>273</v>
      </c>
      <c r="I40" s="271" t="s">
        <v>273</v>
      </c>
      <c r="J40" s="271" t="s">
        <v>273</v>
      </c>
      <c r="K40" s="271" t="s">
        <v>273</v>
      </c>
      <c r="L40" s="271" t="s">
        <v>273</v>
      </c>
      <c r="M40" s="271" t="s">
        <v>273</v>
      </c>
      <c r="N40" s="271" t="s">
        <v>273</v>
      </c>
      <c r="O40" s="271" t="s">
        <v>273</v>
      </c>
      <c r="P40" s="271" t="s">
        <v>273</v>
      </c>
      <c r="Q40" s="271" t="s">
        <v>273</v>
      </c>
      <c r="R40" s="271" t="s">
        <v>273</v>
      </c>
      <c r="S40" s="271" t="s">
        <v>273</v>
      </c>
      <c r="T40" s="271" t="s">
        <v>273</v>
      </c>
      <c r="U40" s="271" t="s">
        <v>273</v>
      </c>
      <c r="V40" s="271">
        <v>0.36857495056289902</v>
      </c>
      <c r="W40" s="271">
        <v>0.30840008405071601</v>
      </c>
      <c r="X40" s="271">
        <v>0.33842362199511999</v>
      </c>
      <c r="Y40" s="271">
        <v>0.32541042716767599</v>
      </c>
      <c r="Z40" s="271">
        <v>0.33385695729593801</v>
      </c>
      <c r="AA40" s="271">
        <v>0.31912608014615801</v>
      </c>
      <c r="AB40" s="271">
        <v>0.35102684181553701</v>
      </c>
      <c r="AC40" s="271">
        <v>0.18447966258807599</v>
      </c>
      <c r="AD40" s="271">
        <v>0.160481950162602</v>
      </c>
      <c r="AE40" s="271">
        <v>0.14879467101897001</v>
      </c>
      <c r="AF40" s="271">
        <v>0.13498134411924101</v>
      </c>
      <c r="AG40" s="271">
        <v>0.140088593417344</v>
      </c>
      <c r="AH40" s="271">
        <v>0.138764313</v>
      </c>
      <c r="AI40" s="271">
        <v>0.15918385299999999</v>
      </c>
      <c r="AJ40" s="271">
        <v>0.13106067800000001</v>
      </c>
      <c r="AK40" s="271">
        <v>0.10101877500000001</v>
      </c>
      <c r="AL40" s="271">
        <v>0.116315723</v>
      </c>
      <c r="AM40" s="271">
        <v>0.107683653</v>
      </c>
      <c r="AN40" s="271">
        <v>0.103124958</v>
      </c>
      <c r="AO40" s="271">
        <v>0.11051343893511099</v>
      </c>
      <c r="AP40" s="271">
        <v>0.117952786166718</v>
      </c>
      <c r="AQ40" s="271">
        <v>0.118668279673844</v>
      </c>
      <c r="AR40" s="271">
        <v>0.116862452849714</v>
      </c>
      <c r="AS40" s="271">
        <v>0.12722258633612299</v>
      </c>
      <c r="AT40" s="271">
        <v>0.109064459574243</v>
      </c>
      <c r="AU40" s="271">
        <v>0.1124020609</v>
      </c>
      <c r="AV40" s="271">
        <v>0.1086524204</v>
      </c>
      <c r="AW40" s="271">
        <v>0.11130189159999999</v>
      </c>
      <c r="AX40" s="271">
        <v>0.1081620569</v>
      </c>
      <c r="AY40" s="271">
        <v>0.1059844965</v>
      </c>
      <c r="AZ40" s="271">
        <v>0.1158678927</v>
      </c>
      <c r="BA40" s="271">
        <v>0.12598770849999999</v>
      </c>
      <c r="BB40" s="271">
        <v>0.13103815890000001</v>
      </c>
      <c r="BC40" s="271">
        <v>0.1382362852</v>
      </c>
      <c r="BD40" s="271">
        <v>0.13804075499999999</v>
      </c>
      <c r="BE40" s="272">
        <v>0.12936195347391999</v>
      </c>
      <c r="BF40" s="153">
        <v>-6.5431759529212694E-2</v>
      </c>
      <c r="BG40" s="153">
        <v>2.3840741657229901E-2</v>
      </c>
      <c r="BH40" s="153">
        <v>7.4460046996097898E-4</v>
      </c>
    </row>
    <row r="41" spans="1:60">
      <c r="A41" s="148" t="s">
        <v>288</v>
      </c>
      <c r="B41" s="271">
        <v>3.5396509E-2</v>
      </c>
      <c r="C41" s="271">
        <v>4.0282461999999998E-2</v>
      </c>
      <c r="D41" s="271">
        <v>4.4488958000000002E-2</v>
      </c>
      <c r="E41" s="271">
        <v>4.9109883999999999E-2</v>
      </c>
      <c r="F41" s="271">
        <v>5.4376346999999998E-2</v>
      </c>
      <c r="G41" s="271">
        <v>5.7683847000000003E-2</v>
      </c>
      <c r="H41" s="271">
        <v>6.0052555000000001E-2</v>
      </c>
      <c r="I41" s="271">
        <v>6.306088E-2</v>
      </c>
      <c r="J41" s="271">
        <v>7.0073803000000004E-2</v>
      </c>
      <c r="K41" s="271">
        <v>6.3017053000000003E-2</v>
      </c>
      <c r="L41" s="271">
        <v>5.6203595000000002E-2</v>
      </c>
      <c r="M41" s="271">
        <v>6.0865984999999997E-2</v>
      </c>
      <c r="N41" s="271">
        <v>5.9876397999999997E-2</v>
      </c>
      <c r="O41" s="271">
        <v>6.0299882999999999E-2</v>
      </c>
      <c r="P41" s="271">
        <v>5.5890781E-2</v>
      </c>
      <c r="Q41" s="271">
        <v>4.6757625999999997E-2</v>
      </c>
      <c r="R41" s="271">
        <v>4.4934755999999999E-2</v>
      </c>
      <c r="S41" s="271">
        <v>4.4447519999999997E-2</v>
      </c>
      <c r="T41" s="271">
        <v>4.2330844999999999E-2</v>
      </c>
      <c r="U41" s="271">
        <v>4.2405672999999998E-2</v>
      </c>
      <c r="V41" s="271">
        <v>4.5064340000000001E-2</v>
      </c>
      <c r="W41" s="271">
        <v>4.9088053999999999E-2</v>
      </c>
      <c r="X41" s="271">
        <v>5.5642458999999998E-2</v>
      </c>
      <c r="Y41" s="271">
        <v>5.7116730999999997E-2</v>
      </c>
      <c r="Z41" s="271">
        <v>6.2771703999999998E-2</v>
      </c>
      <c r="AA41" s="271">
        <v>6.8850784223449701E-2</v>
      </c>
      <c r="AB41" s="271">
        <v>8.0219265910278295E-2</v>
      </c>
      <c r="AC41" s="271">
        <v>8.2557899258697498E-2</v>
      </c>
      <c r="AD41" s="271">
        <v>8.2326096966156004E-2</v>
      </c>
      <c r="AE41" s="271">
        <v>8.2232785792633101E-2</v>
      </c>
      <c r="AF41" s="271">
        <v>7.7079120813507096E-2</v>
      </c>
      <c r="AG41" s="271">
        <v>7.9835487907852207E-2</v>
      </c>
      <c r="AH41" s="271">
        <v>8.3372058715881395E-2</v>
      </c>
      <c r="AI41" s="271">
        <v>8.6727705101440497E-2</v>
      </c>
      <c r="AJ41" s="271">
        <v>9.2661931797119207E-2</v>
      </c>
      <c r="AK41" s="271">
        <v>9.9398888234520394E-2</v>
      </c>
      <c r="AL41" s="271">
        <v>0.105519517770369</v>
      </c>
      <c r="AM41" s="271">
        <v>0.107527719539041</v>
      </c>
      <c r="AN41" s="271">
        <v>0.11544066163965799</v>
      </c>
      <c r="AO41" s="271">
        <v>0.130936985848673</v>
      </c>
      <c r="AP41" s="271">
        <v>0.134483970300282</v>
      </c>
      <c r="AQ41" s="271">
        <v>0.12788038798735499</v>
      </c>
      <c r="AR41" s="271">
        <v>0.124470114128055</v>
      </c>
      <c r="AS41" s="271">
        <v>0.12545751877581701</v>
      </c>
      <c r="AT41" s="271">
        <v>0.117450168164416</v>
      </c>
      <c r="AU41" s="271">
        <v>0.123001961143673</v>
      </c>
      <c r="AV41" s="271">
        <v>0.12560237597035501</v>
      </c>
      <c r="AW41" s="271">
        <v>0.121200169896437</v>
      </c>
      <c r="AX41" s="271">
        <v>0.11918759444306599</v>
      </c>
      <c r="AY41" s="271">
        <v>0.114888150698971</v>
      </c>
      <c r="AZ41" s="271">
        <v>0.112892796626767</v>
      </c>
      <c r="BA41" s="271">
        <v>0.11275149711291101</v>
      </c>
      <c r="BB41" s="271">
        <v>0.11796847805762101</v>
      </c>
      <c r="BC41" s="271">
        <v>0.124807125086006</v>
      </c>
      <c r="BD41" s="271">
        <v>0.12621951263600001</v>
      </c>
      <c r="BE41" s="272">
        <v>9.9240702849047902E-2</v>
      </c>
      <c r="BF41" s="153">
        <v>-0.215893396188857</v>
      </c>
      <c r="BG41" s="153">
        <v>7.2268296012565399E-3</v>
      </c>
      <c r="BH41" s="153">
        <v>5.7122416596434801E-4</v>
      </c>
    </row>
    <row r="42" spans="1:60">
      <c r="A42" s="148" t="s">
        <v>289</v>
      </c>
      <c r="B42" s="271">
        <v>1.0652563370000001</v>
      </c>
      <c r="C42" s="271">
        <v>1.1551587619999999</v>
      </c>
      <c r="D42" s="271">
        <v>1.1806801010000001</v>
      </c>
      <c r="E42" s="271">
        <v>1.273529229</v>
      </c>
      <c r="F42" s="271">
        <v>1.3890145679999999</v>
      </c>
      <c r="G42" s="271">
        <v>1.5445127679999999</v>
      </c>
      <c r="H42" s="271">
        <v>1.5256412109999999</v>
      </c>
      <c r="I42" s="271">
        <v>1.701967316</v>
      </c>
      <c r="J42" s="271">
        <v>1.756535969</v>
      </c>
      <c r="K42" s="271">
        <v>1.5059716190000001</v>
      </c>
      <c r="L42" s="271">
        <v>1.484948511</v>
      </c>
      <c r="M42" s="271">
        <v>1.6711503640000001</v>
      </c>
      <c r="N42" s="271">
        <v>1.603869956</v>
      </c>
      <c r="O42" s="271">
        <v>1.63866038093781</v>
      </c>
      <c r="P42" s="271">
        <v>1.7655905207129801</v>
      </c>
      <c r="Q42" s="271">
        <v>1.6512316719859199</v>
      </c>
      <c r="R42" s="271">
        <v>1.53672459801182</v>
      </c>
      <c r="S42" s="271">
        <v>1.3430437397454</v>
      </c>
      <c r="T42" s="271">
        <v>1.2727241846937201</v>
      </c>
      <c r="U42" s="271">
        <v>1.25642477123209</v>
      </c>
      <c r="V42" s="271">
        <v>1.2713251500373299</v>
      </c>
      <c r="W42" s="271">
        <v>1.4096405092178701</v>
      </c>
      <c r="X42" s="271">
        <v>1.4197394432891199</v>
      </c>
      <c r="Y42" s="271">
        <v>1.5064055123123099</v>
      </c>
      <c r="Z42" s="271">
        <v>1.48641251242032</v>
      </c>
      <c r="AA42" s="271">
        <v>1.5426713072821401</v>
      </c>
      <c r="AB42" s="271">
        <v>1.4808591278630101</v>
      </c>
      <c r="AC42" s="271">
        <v>1.55481063907946</v>
      </c>
      <c r="AD42" s="271">
        <v>1.5362893590225599</v>
      </c>
      <c r="AE42" s="271">
        <v>1.5265995404593</v>
      </c>
      <c r="AF42" s="271">
        <v>1.6109093078791501</v>
      </c>
      <c r="AG42" s="271">
        <v>1.61055553041128</v>
      </c>
      <c r="AH42" s="271">
        <v>1.67309429248285</v>
      </c>
      <c r="AI42" s="271">
        <v>1.69296049622172</v>
      </c>
      <c r="AJ42" s="271">
        <v>1.7254567813587101</v>
      </c>
      <c r="AK42" s="271">
        <v>1.7502569141556701</v>
      </c>
      <c r="AL42" s="271">
        <v>1.83498699668379</v>
      </c>
      <c r="AM42" s="271">
        <v>1.8433831246430501</v>
      </c>
      <c r="AN42" s="271">
        <v>1.8461102137552801</v>
      </c>
      <c r="AO42" s="271">
        <v>1.93111726273134</v>
      </c>
      <c r="AP42" s="271">
        <v>2.04992246531341</v>
      </c>
      <c r="AQ42" s="271">
        <v>2.0414612735972302</v>
      </c>
      <c r="AR42" s="271">
        <v>2.10067252594235</v>
      </c>
      <c r="AS42" s="271">
        <v>1.99755539942681</v>
      </c>
      <c r="AT42" s="271">
        <v>1.9082801571283099</v>
      </c>
      <c r="AU42" s="271">
        <v>1.94374608164621</v>
      </c>
      <c r="AV42" s="271">
        <v>1.96724504919809</v>
      </c>
      <c r="AW42" s="271">
        <v>1.8679378137796301</v>
      </c>
      <c r="AX42" s="271">
        <v>1.77485402868514</v>
      </c>
      <c r="AY42" s="271">
        <v>1.6934113965497599</v>
      </c>
      <c r="AZ42" s="271">
        <v>1.6531056764248799</v>
      </c>
      <c r="BA42" s="271">
        <v>1.7059035425329501</v>
      </c>
      <c r="BB42" s="271">
        <v>1.6412185604159899</v>
      </c>
      <c r="BC42" s="271">
        <v>1.68230102458035</v>
      </c>
      <c r="BD42" s="271">
        <v>1.64244214395229</v>
      </c>
      <c r="BE42" s="272">
        <v>1.5149154751552101</v>
      </c>
      <c r="BF42" s="153">
        <v>-8.0164639346342798E-2</v>
      </c>
      <c r="BG42" s="153">
        <v>-1.48898482503081E-2</v>
      </c>
      <c r="BH42" s="153">
        <v>8.7197722704391595E-3</v>
      </c>
    </row>
    <row r="43" spans="1:60">
      <c r="A43" s="148" t="s">
        <v>290</v>
      </c>
      <c r="B43" s="271" t="s">
        <v>273</v>
      </c>
      <c r="C43" s="271" t="s">
        <v>273</v>
      </c>
      <c r="D43" s="271" t="s">
        <v>273</v>
      </c>
      <c r="E43" s="271" t="s">
        <v>273</v>
      </c>
      <c r="F43" s="271" t="s">
        <v>273</v>
      </c>
      <c r="G43" s="271" t="s">
        <v>273</v>
      </c>
      <c r="H43" s="271" t="s">
        <v>273</v>
      </c>
      <c r="I43" s="271" t="s">
        <v>273</v>
      </c>
      <c r="J43" s="271" t="s">
        <v>273</v>
      </c>
      <c r="K43" s="271" t="s">
        <v>273</v>
      </c>
      <c r="L43" s="271" t="s">
        <v>273</v>
      </c>
      <c r="M43" s="271" t="s">
        <v>273</v>
      </c>
      <c r="N43" s="271" t="s">
        <v>273</v>
      </c>
      <c r="O43" s="271" t="s">
        <v>273</v>
      </c>
      <c r="P43" s="271" t="s">
        <v>273</v>
      </c>
      <c r="Q43" s="271" t="s">
        <v>273</v>
      </c>
      <c r="R43" s="271" t="s">
        <v>273</v>
      </c>
      <c r="S43" s="271" t="s">
        <v>273</v>
      </c>
      <c r="T43" s="271" t="s">
        <v>273</v>
      </c>
      <c r="U43" s="271" t="s">
        <v>273</v>
      </c>
      <c r="V43" s="271" t="s">
        <v>273</v>
      </c>
      <c r="W43" s="271" t="s">
        <v>273</v>
      </c>
      <c r="X43" s="271" t="s">
        <v>273</v>
      </c>
      <c r="Y43" s="271" t="s">
        <v>273</v>
      </c>
      <c r="Z43" s="271" t="s">
        <v>273</v>
      </c>
      <c r="AA43" s="271">
        <v>4.5867336516239199E-2</v>
      </c>
      <c r="AB43" s="271">
        <v>4.1062681392917598E-2</v>
      </c>
      <c r="AC43" s="271">
        <v>4.4232955351091403E-2</v>
      </c>
      <c r="AD43" s="271">
        <v>4.7580243836753799E-2</v>
      </c>
      <c r="AE43" s="271">
        <v>3.6957524351627101E-2</v>
      </c>
      <c r="AF43" s="271">
        <v>3.4759137109981499E-2</v>
      </c>
      <c r="AG43" s="271">
        <v>5.2845339642380203E-2</v>
      </c>
      <c r="AH43" s="271">
        <v>4.4299779525277097E-2</v>
      </c>
      <c r="AI43" s="271">
        <v>3.9869325473983801E-2</v>
      </c>
      <c r="AJ43" s="271">
        <v>3.9871944481687502E-2</v>
      </c>
      <c r="AK43" s="271">
        <v>4.0566756748411197E-2</v>
      </c>
      <c r="AL43" s="271">
        <v>3.3233481028731297E-2</v>
      </c>
      <c r="AM43" s="271">
        <v>3.7527130455886799E-2</v>
      </c>
      <c r="AN43" s="271">
        <v>3.6311051403139102E-2</v>
      </c>
      <c r="AO43" s="271">
        <v>3.6994732614770903E-2</v>
      </c>
      <c r="AP43" s="271">
        <v>3.8093664051782598E-2</v>
      </c>
      <c r="AQ43" s="271">
        <v>4.0064240299661602E-2</v>
      </c>
      <c r="AR43" s="271">
        <v>4.3464942368949898E-2</v>
      </c>
      <c r="AS43" s="271">
        <v>3.9198722114828097E-2</v>
      </c>
      <c r="AT43" s="271">
        <v>4.1014772250528297E-2</v>
      </c>
      <c r="AU43" s="271">
        <v>3.9500295294189497E-2</v>
      </c>
      <c r="AV43" s="271">
        <v>4.0927530593067203E-2</v>
      </c>
      <c r="AW43" s="271">
        <v>3.9556024743404403E-2</v>
      </c>
      <c r="AX43" s="271">
        <v>3.8606529874958502E-2</v>
      </c>
      <c r="AY43" s="271">
        <v>3.8304702639294697E-2</v>
      </c>
      <c r="AZ43" s="271">
        <v>4.1066818585571298E-2</v>
      </c>
      <c r="BA43" s="271">
        <v>4.6090114468824099E-2</v>
      </c>
      <c r="BB43" s="271">
        <v>4.3866126685035103E-2</v>
      </c>
      <c r="BC43" s="271">
        <v>4.2093581765999998E-2</v>
      </c>
      <c r="BD43" s="271">
        <v>4.5780547962999997E-2</v>
      </c>
      <c r="BE43" s="272">
        <v>4.1173387496023402E-2</v>
      </c>
      <c r="BF43" s="153">
        <v>-0.10309304434369</v>
      </c>
      <c r="BG43" s="153">
        <v>1.1053340043123199E-2</v>
      </c>
      <c r="BH43" s="153">
        <v>2.3699181139534399E-4</v>
      </c>
    </row>
    <row r="44" spans="1:60">
      <c r="A44" s="148" t="s">
        <v>291</v>
      </c>
      <c r="B44" s="271">
        <v>0.217139473</v>
      </c>
      <c r="C44" s="271">
        <v>0.245104246</v>
      </c>
      <c r="D44" s="271">
        <v>0.25376533600000001</v>
      </c>
      <c r="E44" s="271">
        <v>0.28226274000000001</v>
      </c>
      <c r="F44" s="271">
        <v>0.31028272099999998</v>
      </c>
      <c r="G44" s="271">
        <v>0.34928491699999997</v>
      </c>
      <c r="H44" s="271">
        <v>0.34560288500000003</v>
      </c>
      <c r="I44" s="271">
        <v>0.36198807799999999</v>
      </c>
      <c r="J44" s="271">
        <v>0.36780007100000001</v>
      </c>
      <c r="K44" s="271">
        <v>0.33464850899999998</v>
      </c>
      <c r="L44" s="271">
        <v>0.34643790800000002</v>
      </c>
      <c r="M44" s="271">
        <v>0.38318734700000001</v>
      </c>
      <c r="N44" s="271">
        <v>0.37749371300000001</v>
      </c>
      <c r="O44" s="271">
        <v>0.419962791</v>
      </c>
      <c r="P44" s="271">
        <v>0.41764994100000002</v>
      </c>
      <c r="Q44" s="271">
        <v>0.40350418999999998</v>
      </c>
      <c r="R44" s="271">
        <v>0.37506062899999998</v>
      </c>
      <c r="S44" s="271">
        <v>0.360404171</v>
      </c>
      <c r="T44" s="271">
        <v>0.35392415599999999</v>
      </c>
      <c r="U44" s="271">
        <v>0.36784882800000002</v>
      </c>
      <c r="V44" s="271">
        <v>0.38597327199999998</v>
      </c>
      <c r="W44" s="271">
        <v>0.413905896</v>
      </c>
      <c r="X44" s="271">
        <v>0.41254153300000002</v>
      </c>
      <c r="Y44" s="271">
        <v>0.387335498</v>
      </c>
      <c r="Z44" s="271">
        <v>0.39181243399999999</v>
      </c>
      <c r="AA44" s="271">
        <v>0.37705607875625602</v>
      </c>
      <c r="AB44" s="271">
        <v>0.34889803796618701</v>
      </c>
      <c r="AC44" s="271">
        <v>0.35943625356402598</v>
      </c>
      <c r="AD44" s="271">
        <v>0.37976020798937998</v>
      </c>
      <c r="AE44" s="271">
        <v>0.38748357466857902</v>
      </c>
      <c r="AF44" s="271">
        <v>0.383104389751038</v>
      </c>
      <c r="AG44" s="271">
        <v>0.41025456539245603</v>
      </c>
      <c r="AH44" s="271">
        <v>0.41584531592419399</v>
      </c>
      <c r="AI44" s="271">
        <v>0.41664662925374402</v>
      </c>
      <c r="AJ44" s="271">
        <v>0.41306704588732002</v>
      </c>
      <c r="AK44" s="271">
        <v>0.38275050204022198</v>
      </c>
      <c r="AL44" s="271">
        <v>0.43430854261919</v>
      </c>
      <c r="AM44" s="271">
        <v>0.42045198563876302</v>
      </c>
      <c r="AN44" s="271">
        <v>0.434013037875698</v>
      </c>
      <c r="AO44" s="271">
        <v>0.42477570777829299</v>
      </c>
      <c r="AP44" s="271">
        <v>0.42341321450689201</v>
      </c>
      <c r="AQ44" s="271">
        <v>0.433045734763636</v>
      </c>
      <c r="AR44" s="271">
        <v>0.43043128438480899</v>
      </c>
      <c r="AS44" s="271">
        <v>0.42434805847645002</v>
      </c>
      <c r="AT44" s="271">
        <v>0.42847577119033903</v>
      </c>
      <c r="AU44" s="271">
        <v>0.43777756818903402</v>
      </c>
      <c r="AV44" s="271">
        <v>0.43028459774149602</v>
      </c>
      <c r="AW44" s="271">
        <v>0.420382897621292</v>
      </c>
      <c r="AX44" s="271">
        <v>0.43526906777348301</v>
      </c>
      <c r="AY44" s="271">
        <v>0.41359502425636502</v>
      </c>
      <c r="AZ44" s="271">
        <v>0.41808171103823499</v>
      </c>
      <c r="BA44" s="271">
        <v>0.39899509838400599</v>
      </c>
      <c r="BB44" s="271">
        <v>0.39518825002986402</v>
      </c>
      <c r="BC44" s="271">
        <v>0.41178688411330699</v>
      </c>
      <c r="BD44" s="271">
        <v>0.39227653660348499</v>
      </c>
      <c r="BE44" s="272">
        <v>0.37399520357124499</v>
      </c>
      <c r="BF44" s="153">
        <v>-4.9208086769289498E-2</v>
      </c>
      <c r="BG44" s="153">
        <v>-8.7878740665299198E-3</v>
      </c>
      <c r="BH44" s="153">
        <v>2.1526963443578699E-3</v>
      </c>
    </row>
    <row r="45" spans="1:60">
      <c r="A45" s="148" t="s">
        <v>292</v>
      </c>
      <c r="B45" s="271">
        <v>0.23192913000000001</v>
      </c>
      <c r="C45" s="271">
        <v>0.24123069999999999</v>
      </c>
      <c r="D45" s="271">
        <v>0.26179332</v>
      </c>
      <c r="E45" s="271">
        <v>0.32755709</v>
      </c>
      <c r="F45" s="271">
        <v>0.36028090000000002</v>
      </c>
      <c r="G45" s="271">
        <v>0.38103694999999999</v>
      </c>
      <c r="H45" s="271">
        <v>0.40400924799999999</v>
      </c>
      <c r="I45" s="271">
        <v>0.45344788800000002</v>
      </c>
      <c r="J45" s="271">
        <v>0.503023145</v>
      </c>
      <c r="K45" s="271">
        <v>0.52972889199999995</v>
      </c>
      <c r="L45" s="271">
        <v>0.57662207600000004</v>
      </c>
      <c r="M45" s="271">
        <v>0.63648814099999995</v>
      </c>
      <c r="N45" s="271">
        <v>0.68110673099999997</v>
      </c>
      <c r="O45" s="271">
        <v>0.72836592700000002</v>
      </c>
      <c r="P45" s="271">
        <v>0.74267045200000004</v>
      </c>
      <c r="Q45" s="271">
        <v>0.73349649400000005</v>
      </c>
      <c r="R45" s="271">
        <v>0.68773011500000003</v>
      </c>
      <c r="S45" s="271">
        <v>0.64935741899999999</v>
      </c>
      <c r="T45" s="271">
        <v>0.67121155899999996</v>
      </c>
      <c r="U45" s="271">
        <v>0.68895156899999999</v>
      </c>
      <c r="V45" s="271">
        <v>0.70047643999999998</v>
      </c>
      <c r="W45" s="271">
        <v>0.72353745000000003</v>
      </c>
      <c r="X45" s="271">
        <v>0.73289032499999995</v>
      </c>
      <c r="Y45" s="271">
        <v>0.75074770599999996</v>
      </c>
      <c r="Z45" s="271">
        <v>0.74557407200000003</v>
      </c>
      <c r="AA45" s="271">
        <v>0.683118424</v>
      </c>
      <c r="AB45" s="271">
        <v>0.64511823099999999</v>
      </c>
      <c r="AC45" s="271">
        <v>0.58957532099999999</v>
      </c>
      <c r="AD45" s="271">
        <v>0.608172347</v>
      </c>
      <c r="AE45" s="271">
        <v>0.64135496299999994</v>
      </c>
      <c r="AF45" s="271">
        <v>0.64963227899999998</v>
      </c>
      <c r="AG45" s="271">
        <v>0.75892675998464298</v>
      </c>
      <c r="AH45" s="271">
        <v>0.79098006493809603</v>
      </c>
      <c r="AI45" s="271">
        <v>0.89957122904820797</v>
      </c>
      <c r="AJ45" s="271">
        <v>0.94232661716048705</v>
      </c>
      <c r="AK45" s="271">
        <v>0.86627296111881902</v>
      </c>
      <c r="AL45" s="271">
        <v>0.84628672198224197</v>
      </c>
      <c r="AM45" s="271">
        <v>0.86255461613448603</v>
      </c>
      <c r="AN45" s="271">
        <v>0.87610957467587303</v>
      </c>
      <c r="AO45" s="271">
        <v>0.93620925223356399</v>
      </c>
      <c r="AP45" s="271">
        <v>0.96821923900497198</v>
      </c>
      <c r="AQ45" s="271">
        <v>1.04957162451639</v>
      </c>
      <c r="AR45" s="271">
        <v>1.08648622988862</v>
      </c>
      <c r="AS45" s="271">
        <v>1.1148261300498199</v>
      </c>
      <c r="AT45" s="271">
        <v>1.1025567538921599</v>
      </c>
      <c r="AU45" s="271">
        <v>1.16297835119672</v>
      </c>
      <c r="AV45" s="271">
        <v>1.1583740871967201</v>
      </c>
      <c r="AW45" s="271">
        <v>1.11486629163836</v>
      </c>
      <c r="AX45" s="271">
        <v>1.03671814219672</v>
      </c>
      <c r="AY45" s="271">
        <v>1.04071083519672</v>
      </c>
      <c r="AZ45" s="271">
        <v>1.08826088619672</v>
      </c>
      <c r="BA45" s="271">
        <v>1.1959726606383601</v>
      </c>
      <c r="BB45" s="271">
        <v>1.2980194300000001</v>
      </c>
      <c r="BC45" s="271">
        <v>1.3314258723039301</v>
      </c>
      <c r="BD45" s="271">
        <v>1.3571159707607101</v>
      </c>
      <c r="BE45" s="272">
        <v>1.28229028303119</v>
      </c>
      <c r="BF45" s="153">
        <v>-5.7717405719637301E-2</v>
      </c>
      <c r="BG45" s="153">
        <v>2.0990263999121302E-2</v>
      </c>
      <c r="BH45" s="153">
        <v>7.3807941340643798E-3</v>
      </c>
    </row>
    <row r="46" spans="1:60">
      <c r="A46" s="148" t="s">
        <v>293</v>
      </c>
      <c r="B46" s="271">
        <v>0.109906248</v>
      </c>
      <c r="C46" s="271">
        <v>0.11265312</v>
      </c>
      <c r="D46" s="271">
        <v>0.12428676700000001</v>
      </c>
      <c r="E46" s="271">
        <v>0.13333257900000001</v>
      </c>
      <c r="F46" s="271">
        <v>0.13992702500000001</v>
      </c>
      <c r="G46" s="271">
        <v>0.19330237026200001</v>
      </c>
      <c r="H46" s="271">
        <v>0.21933290800999999</v>
      </c>
      <c r="I46" s="271">
        <v>0.23857381453099999</v>
      </c>
      <c r="J46" s="271">
        <v>0.26227515674500002</v>
      </c>
      <c r="K46" s="271">
        <v>0.27955708487800002</v>
      </c>
      <c r="L46" s="271">
        <v>0.29278044322199998</v>
      </c>
      <c r="M46" s="271">
        <v>0.30668017061899999</v>
      </c>
      <c r="N46" s="271">
        <v>0.30342516606999997</v>
      </c>
      <c r="O46" s="271">
        <v>0.314465840788</v>
      </c>
      <c r="P46" s="271">
        <v>0.33634631095799999</v>
      </c>
      <c r="Q46" s="271">
        <v>0.36004601420400001</v>
      </c>
      <c r="R46" s="271">
        <v>0.38163986697300001</v>
      </c>
      <c r="S46" s="271">
        <v>0.39963879292100002</v>
      </c>
      <c r="T46" s="271">
        <v>0.40334032037400003</v>
      </c>
      <c r="U46" s="271">
        <v>0.40249817938900001</v>
      </c>
      <c r="V46" s="271">
        <v>0.38996445571499999</v>
      </c>
      <c r="W46" s="271">
        <v>0.41566391965299998</v>
      </c>
      <c r="X46" s="271">
        <v>0.40384705531699999</v>
      </c>
      <c r="Y46" s="271">
        <v>0.42287671151700001</v>
      </c>
      <c r="Z46" s="271">
        <v>0.53243979089299998</v>
      </c>
      <c r="AA46" s="271">
        <v>0.48978439044723399</v>
      </c>
      <c r="AB46" s="271">
        <v>0.51088460158205495</v>
      </c>
      <c r="AC46" s="271">
        <v>0.56307080413820798</v>
      </c>
      <c r="AD46" s="271">
        <v>0.53186540864853005</v>
      </c>
      <c r="AE46" s="271">
        <v>0.530712903523892</v>
      </c>
      <c r="AF46" s="271">
        <v>0.59884981608672105</v>
      </c>
      <c r="AG46" s="271">
        <v>0.569832181522411</v>
      </c>
      <c r="AH46" s="271">
        <v>0.61057557161798603</v>
      </c>
      <c r="AI46" s="271">
        <v>0.669350584844009</v>
      </c>
      <c r="AJ46" s="271">
        <v>0.69284661405373604</v>
      </c>
      <c r="AK46" s="271">
        <v>0.67936228473456595</v>
      </c>
      <c r="AL46" s="271">
        <v>0.67831791662906205</v>
      </c>
      <c r="AM46" s="271">
        <v>0.70051726970995598</v>
      </c>
      <c r="AN46" s="271">
        <v>0.65682091092335104</v>
      </c>
      <c r="AO46" s="271">
        <v>0.66660602479190301</v>
      </c>
      <c r="AP46" s="271">
        <v>0.68826204014655101</v>
      </c>
      <c r="AQ46" s="271">
        <v>0.60941713360873795</v>
      </c>
      <c r="AR46" s="271">
        <v>0.61840637653654296</v>
      </c>
      <c r="AS46" s="271">
        <v>0.59770900954891204</v>
      </c>
      <c r="AT46" s="271">
        <v>0.55367709856361202</v>
      </c>
      <c r="AU46" s="271">
        <v>0.54167394214008302</v>
      </c>
      <c r="AV46" s="271">
        <v>0.50880112130084998</v>
      </c>
      <c r="AW46" s="271">
        <v>0.46329927327290499</v>
      </c>
      <c r="AX46" s="271">
        <v>0.47831780123229001</v>
      </c>
      <c r="AY46" s="271">
        <v>0.48641762081955198</v>
      </c>
      <c r="AZ46" s="271">
        <v>0.48208623126593197</v>
      </c>
      <c r="BA46" s="271">
        <v>0.49145409800239198</v>
      </c>
      <c r="BB46" s="271">
        <v>0.489701674605932</v>
      </c>
      <c r="BC46" s="271">
        <v>0.48693337693317201</v>
      </c>
      <c r="BD46" s="271">
        <v>0.50225324143891503</v>
      </c>
      <c r="BE46" s="272">
        <v>0.41095277334015401</v>
      </c>
      <c r="BF46" s="153">
        <v>-0.18401730891583301</v>
      </c>
      <c r="BG46" s="153">
        <v>-9.7003654389151706E-3</v>
      </c>
      <c r="BH46" s="153">
        <v>2.3654221348979199E-3</v>
      </c>
    </row>
    <row r="47" spans="1:60">
      <c r="A47" s="148" t="s">
        <v>294</v>
      </c>
      <c r="B47" s="271">
        <v>0.30440307</v>
      </c>
      <c r="C47" s="271">
        <v>0.31729448999999998</v>
      </c>
      <c r="D47" s="271">
        <v>0.35955503999999999</v>
      </c>
      <c r="E47" s="271">
        <v>0.37919973000000001</v>
      </c>
      <c r="F47" s="271">
        <v>0.42273641000000001</v>
      </c>
      <c r="G47" s="271">
        <v>0.45815973999999998</v>
      </c>
      <c r="H47" s="271">
        <v>0.46544337499999999</v>
      </c>
      <c r="I47" s="271">
        <v>0.49683079000000002</v>
      </c>
      <c r="J47" s="271">
        <v>0.55890856300000002</v>
      </c>
      <c r="K47" s="271">
        <v>0.51462566399999998</v>
      </c>
      <c r="L47" s="271">
        <v>0.58509333699999999</v>
      </c>
      <c r="M47" s="271">
        <v>0.652791711</v>
      </c>
      <c r="N47" s="271">
        <v>0.70524811300000001</v>
      </c>
      <c r="O47" s="271">
        <v>0.78435256200000003</v>
      </c>
      <c r="P47" s="271">
        <v>0.834346056</v>
      </c>
      <c r="Q47" s="271">
        <v>0.78980892899999999</v>
      </c>
      <c r="R47" s="271">
        <v>0.70801862400000004</v>
      </c>
      <c r="S47" s="271">
        <v>0.697507973</v>
      </c>
      <c r="T47" s="271">
        <v>0.62319440000000004</v>
      </c>
      <c r="U47" s="271">
        <v>0.59653178500000004</v>
      </c>
      <c r="V47" s="271">
        <v>0.63784768800000002</v>
      </c>
      <c r="W47" s="271">
        <v>0.68363614299999997</v>
      </c>
      <c r="X47" s="271">
        <v>0.75350207300000005</v>
      </c>
      <c r="Y47" s="271">
        <v>0.70620548800000005</v>
      </c>
      <c r="Z47" s="271">
        <v>0.72820308499999997</v>
      </c>
      <c r="AA47" s="271">
        <v>0.79206480999999995</v>
      </c>
      <c r="AB47" s="271">
        <v>0.65747102899999998</v>
      </c>
      <c r="AC47" s="271">
        <v>0.538357945</v>
      </c>
      <c r="AD47" s="271">
        <v>0.51037268899999999</v>
      </c>
      <c r="AE47" s="271">
        <v>0.47354302500000001</v>
      </c>
      <c r="AF47" s="271">
        <v>0.57169779200000004</v>
      </c>
      <c r="AG47" s="271">
        <v>0.548124571</v>
      </c>
      <c r="AH47" s="271">
        <v>0.57329515200000003</v>
      </c>
      <c r="AI47" s="271">
        <v>0.50263428799999998</v>
      </c>
      <c r="AJ47" s="271">
        <v>0.39924415600000002</v>
      </c>
      <c r="AK47" s="271">
        <v>0.41946720799999998</v>
      </c>
      <c r="AL47" s="271">
        <v>0.44701832899999999</v>
      </c>
      <c r="AM47" s="271">
        <v>0.450891441</v>
      </c>
      <c r="AN47" s="271">
        <v>0.40035354699999998</v>
      </c>
      <c r="AO47" s="271">
        <v>0.45882971700000003</v>
      </c>
      <c r="AP47" s="271">
        <v>0.44367556899999999</v>
      </c>
      <c r="AQ47" s="271">
        <v>0.43781176999999999</v>
      </c>
      <c r="AR47" s="271">
        <v>0.43883742376009499</v>
      </c>
      <c r="AS47" s="271">
        <v>0.436411294677925</v>
      </c>
      <c r="AT47" s="271">
        <v>0.38834530819787999</v>
      </c>
      <c r="AU47" s="271">
        <v>0.370409137</v>
      </c>
      <c r="AV47" s="271">
        <v>0.38054286799999998</v>
      </c>
      <c r="AW47" s="271">
        <v>0.38304756699999998</v>
      </c>
      <c r="AX47" s="271">
        <v>0.349515405</v>
      </c>
      <c r="AY47" s="271">
        <v>0.375094657</v>
      </c>
      <c r="AZ47" s="271">
        <v>0.38134421699999999</v>
      </c>
      <c r="BA47" s="271">
        <v>0.39929277400000002</v>
      </c>
      <c r="BB47" s="271">
        <v>0.41798764500000002</v>
      </c>
      <c r="BC47" s="271">
        <v>0.42962861635608302</v>
      </c>
      <c r="BD47" s="271">
        <v>0.445512993409449</v>
      </c>
      <c r="BE47" s="272">
        <v>0.438330233920251</v>
      </c>
      <c r="BF47" s="153">
        <v>-1.8810636733644699E-2</v>
      </c>
      <c r="BG47" s="153">
        <v>1.3827882763565801E-2</v>
      </c>
      <c r="BH47" s="153">
        <v>2.5230053304731801E-3</v>
      </c>
    </row>
    <row r="48" spans="1:60">
      <c r="A48" s="148" t="s">
        <v>295</v>
      </c>
      <c r="B48" s="271">
        <v>9.7369555999999996E-2</v>
      </c>
      <c r="C48" s="271">
        <v>0.107463348</v>
      </c>
      <c r="D48" s="271">
        <v>0.119567279</v>
      </c>
      <c r="E48" s="271">
        <v>0.132130303</v>
      </c>
      <c r="F48" s="271">
        <v>0.141745501</v>
      </c>
      <c r="G48" s="271">
        <v>0.17034271600000001</v>
      </c>
      <c r="H48" s="271">
        <v>0.18758914199999999</v>
      </c>
      <c r="I48" s="271">
        <v>0.205199351</v>
      </c>
      <c r="J48" s="271">
        <v>0.230739159</v>
      </c>
      <c r="K48" s="271">
        <v>0.236587767</v>
      </c>
      <c r="L48" s="271">
        <v>0.26099737499999998</v>
      </c>
      <c r="M48" s="271">
        <v>0.275899483</v>
      </c>
      <c r="N48" s="271">
        <v>0.28866751000000002</v>
      </c>
      <c r="O48" s="271">
        <v>0.29872288699999999</v>
      </c>
      <c r="P48" s="271">
        <v>0.30360539800000003</v>
      </c>
      <c r="Q48" s="271">
        <v>0.28236014599999998</v>
      </c>
      <c r="R48" s="271">
        <v>0.27844427199999999</v>
      </c>
      <c r="S48" s="271">
        <v>0.25505270000000002</v>
      </c>
      <c r="T48" s="271">
        <v>0.249702225</v>
      </c>
      <c r="U48" s="271">
        <v>0.26547976299999998</v>
      </c>
      <c r="V48" s="271">
        <v>0.263604322</v>
      </c>
      <c r="W48" s="271">
        <v>0.25514119099999999</v>
      </c>
      <c r="X48" s="271">
        <v>0.24966360900000001</v>
      </c>
      <c r="Y48" s="271">
        <v>0.24403860699999999</v>
      </c>
      <c r="Z48" s="271">
        <v>0.24188273599999999</v>
      </c>
      <c r="AA48" s="271">
        <v>0.210215451</v>
      </c>
      <c r="AB48" s="271">
        <v>0.184653445</v>
      </c>
      <c r="AC48" s="271">
        <v>0.16798549199999999</v>
      </c>
      <c r="AD48" s="271">
        <v>0.13902149999999999</v>
      </c>
      <c r="AE48" s="271">
        <v>0.14399548000000001</v>
      </c>
      <c r="AF48" s="271">
        <v>0.139965434</v>
      </c>
      <c r="AG48" s="271">
        <v>0.14599329799999999</v>
      </c>
      <c r="AH48" s="271">
        <v>0.14580918800000001</v>
      </c>
      <c r="AI48" s="271">
        <v>0.16333458200000001</v>
      </c>
      <c r="AJ48" s="271">
        <v>0.14808534800000001</v>
      </c>
      <c r="AK48" s="271">
        <v>0.14711407400000001</v>
      </c>
      <c r="AL48" s="271">
        <v>0.136304862827408</v>
      </c>
      <c r="AM48" s="271">
        <v>0.151879330816418</v>
      </c>
      <c r="AN48" s="271">
        <v>0.143337549212669</v>
      </c>
      <c r="AO48" s="271">
        <v>0.13685031660633501</v>
      </c>
      <c r="AP48" s="271">
        <v>0.16399819494440801</v>
      </c>
      <c r="AQ48" s="271">
        <v>0.145932132095107</v>
      </c>
      <c r="AR48" s="271">
        <v>0.154025734823212</v>
      </c>
      <c r="AS48" s="271">
        <v>0.16610569741600401</v>
      </c>
      <c r="AT48" s="271">
        <v>0.156142630651909</v>
      </c>
      <c r="AU48" s="271">
        <v>0.16363043015856901</v>
      </c>
      <c r="AV48" s="271">
        <v>0.16101106500000001</v>
      </c>
      <c r="AW48" s="271">
        <v>0.149268453</v>
      </c>
      <c r="AX48" s="271">
        <v>0.14945291299999999</v>
      </c>
      <c r="AY48" s="271">
        <v>0.13861106300000001</v>
      </c>
      <c r="AZ48" s="271">
        <v>0.14998082200000001</v>
      </c>
      <c r="BA48" s="271">
        <v>0.15605560900000001</v>
      </c>
      <c r="BB48" s="271">
        <v>0.17560084200000001</v>
      </c>
      <c r="BC48" s="271">
        <v>0.17805448500000001</v>
      </c>
      <c r="BD48" s="271">
        <v>0.169263728</v>
      </c>
      <c r="BE48" s="272">
        <v>0.159812090790863</v>
      </c>
      <c r="BF48" s="153">
        <v>-5.8419381297938798E-2</v>
      </c>
      <c r="BG48" s="153">
        <v>8.1014536736783195E-3</v>
      </c>
      <c r="BH48" s="153">
        <v>9.1986982812773601E-4</v>
      </c>
    </row>
    <row r="49" spans="1:60">
      <c r="A49" s="148" t="s">
        <v>296</v>
      </c>
      <c r="B49" s="271" t="s">
        <v>273</v>
      </c>
      <c r="C49" s="271" t="s">
        <v>273</v>
      </c>
      <c r="D49" s="271" t="s">
        <v>273</v>
      </c>
      <c r="E49" s="271" t="s">
        <v>273</v>
      </c>
      <c r="F49" s="271" t="s">
        <v>273</v>
      </c>
      <c r="G49" s="271" t="s">
        <v>273</v>
      </c>
      <c r="H49" s="271" t="s">
        <v>273</v>
      </c>
      <c r="I49" s="271" t="s">
        <v>273</v>
      </c>
      <c r="J49" s="271" t="s">
        <v>273</v>
      </c>
      <c r="K49" s="271" t="s">
        <v>273</v>
      </c>
      <c r="L49" s="271" t="s">
        <v>273</v>
      </c>
      <c r="M49" s="271" t="s">
        <v>273</v>
      </c>
      <c r="N49" s="271" t="s">
        <v>273</v>
      </c>
      <c r="O49" s="271" t="s">
        <v>273</v>
      </c>
      <c r="P49" s="271" t="s">
        <v>273</v>
      </c>
      <c r="Q49" s="271" t="s">
        <v>273</v>
      </c>
      <c r="R49" s="271" t="s">
        <v>273</v>
      </c>
      <c r="S49" s="271" t="s">
        <v>273</v>
      </c>
      <c r="T49" s="271" t="s">
        <v>273</v>
      </c>
      <c r="U49" s="271" t="s">
        <v>273</v>
      </c>
      <c r="V49" s="271" t="s">
        <v>273</v>
      </c>
      <c r="W49" s="271" t="s">
        <v>273</v>
      </c>
      <c r="X49" s="271" t="s">
        <v>273</v>
      </c>
      <c r="Y49" s="271" t="s">
        <v>273</v>
      </c>
      <c r="Z49" s="271" t="s">
        <v>273</v>
      </c>
      <c r="AA49" s="271">
        <v>7.2598058226989795E-2</v>
      </c>
      <c r="AB49" s="271">
        <v>7.01943639087525E-2</v>
      </c>
      <c r="AC49" s="271">
        <v>6.8127921129241903E-2</v>
      </c>
      <c r="AD49" s="271">
        <v>8.1917658220367395E-2</v>
      </c>
      <c r="AE49" s="271">
        <v>8.8640369056701696E-2</v>
      </c>
      <c r="AF49" s="271">
        <v>9.6099937597106902E-2</v>
      </c>
      <c r="AG49" s="271">
        <v>0.111021938877563</v>
      </c>
      <c r="AH49" s="271">
        <v>0.111109950888458</v>
      </c>
      <c r="AI49" s="271">
        <v>0.106527892286743</v>
      </c>
      <c r="AJ49" s="271">
        <v>0.107005705636322</v>
      </c>
      <c r="AK49" s="271">
        <v>0.10141386934350601</v>
      </c>
      <c r="AL49" s="271">
        <v>0.10573713189356999</v>
      </c>
      <c r="AM49" s="271">
        <v>0.102712329420929</v>
      </c>
      <c r="AN49" s="271">
        <v>0.10407999838780201</v>
      </c>
      <c r="AO49" s="271">
        <v>0.10748863425201401</v>
      </c>
      <c r="AP49" s="271">
        <v>0.109161722319496</v>
      </c>
      <c r="AQ49" s="271">
        <v>0.114351778147671</v>
      </c>
      <c r="AR49" s="271">
        <v>0.11287964822386599</v>
      </c>
      <c r="AS49" s="271">
        <v>0.13095546465463301</v>
      </c>
      <c r="AT49" s="271">
        <v>0.11141972101702501</v>
      </c>
      <c r="AU49" s="271">
        <v>0.111837370786543</v>
      </c>
      <c r="AV49" s="271">
        <v>0.11141107475871501</v>
      </c>
      <c r="AW49" s="271">
        <v>0.10909391448879099</v>
      </c>
      <c r="AX49" s="271">
        <v>0.103168739153723</v>
      </c>
      <c r="AY49" s="271">
        <v>0.10203069335545201</v>
      </c>
      <c r="AZ49" s="271">
        <v>0.10050854333020399</v>
      </c>
      <c r="BA49" s="271">
        <v>0.107874380919666</v>
      </c>
      <c r="BB49" s="271">
        <v>0.110468828831589</v>
      </c>
      <c r="BC49" s="271">
        <v>0.113554468064166</v>
      </c>
      <c r="BD49" s="271">
        <v>0.108237274767</v>
      </c>
      <c r="BE49" s="272">
        <v>8.4698115937150806E-2</v>
      </c>
      <c r="BF49" s="153">
        <v>-0.219615418979591</v>
      </c>
      <c r="BG49" s="153">
        <v>-2.8936587601144899E-3</v>
      </c>
      <c r="BH49" s="153">
        <v>4.8751781523093899E-4</v>
      </c>
    </row>
    <row r="50" spans="1:60">
      <c r="A50" s="148" t="s">
        <v>297</v>
      </c>
      <c r="B50" s="271">
        <v>0.59897291699999999</v>
      </c>
      <c r="C50" s="271">
        <v>0.70860032399999995</v>
      </c>
      <c r="D50" s="271">
        <v>0.85852838399999998</v>
      </c>
      <c r="E50" s="271">
        <v>0.91188216200000005</v>
      </c>
      <c r="F50" s="271">
        <v>1.038172501</v>
      </c>
      <c r="G50" s="271">
        <v>1.184348682</v>
      </c>
      <c r="H50" s="271">
        <v>1.3035958919999999</v>
      </c>
      <c r="I50" s="271">
        <v>1.3745326739999999</v>
      </c>
      <c r="J50" s="271">
        <v>1.6510587489999999</v>
      </c>
      <c r="K50" s="271">
        <v>1.730668943</v>
      </c>
      <c r="L50" s="271">
        <v>1.7996571320000001</v>
      </c>
      <c r="M50" s="271">
        <v>2.0413016989999999</v>
      </c>
      <c r="N50" s="271">
        <v>1.9272776149999999</v>
      </c>
      <c r="O50" s="271">
        <v>1.9846383599999999</v>
      </c>
      <c r="P50" s="271">
        <v>2.1035039219999998</v>
      </c>
      <c r="Q50" s="271">
        <v>2.2272061170000002</v>
      </c>
      <c r="R50" s="271">
        <v>2.1565401099999999</v>
      </c>
      <c r="S50" s="271">
        <v>2.0386331059999998</v>
      </c>
      <c r="T50" s="271">
        <v>2.0427512999999999</v>
      </c>
      <c r="U50" s="271">
        <v>1.926651479</v>
      </c>
      <c r="V50" s="271">
        <v>1.854794633</v>
      </c>
      <c r="W50" s="271">
        <v>1.8377226760000001</v>
      </c>
      <c r="X50" s="271">
        <v>1.9299480330000001</v>
      </c>
      <c r="Y50" s="271">
        <v>1.9759663649999999</v>
      </c>
      <c r="Z50" s="271">
        <v>2.0706443480000001</v>
      </c>
      <c r="AA50" s="271">
        <v>2.00376005006934</v>
      </c>
      <c r="AB50" s="271">
        <v>2.0471352449306601</v>
      </c>
      <c r="AC50" s="271">
        <v>2.29448857613867</v>
      </c>
      <c r="AD50" s="271">
        <v>2.1884152001386701</v>
      </c>
      <c r="AE50" s="271">
        <v>2.2987603060000001</v>
      </c>
      <c r="AF50" s="271">
        <v>2.4453505411386698</v>
      </c>
      <c r="AG50" s="271">
        <v>2.5113033696492999</v>
      </c>
      <c r="AH50" s="271">
        <v>2.6094154931835498</v>
      </c>
      <c r="AI50" s="271">
        <v>2.82815798505177</v>
      </c>
      <c r="AJ50" s="271">
        <v>2.9265440741365798</v>
      </c>
      <c r="AK50" s="271">
        <v>2.9650195439620601</v>
      </c>
      <c r="AL50" s="271">
        <v>3.08934876260586</v>
      </c>
      <c r="AM50" s="271">
        <v>3.1148719879011701</v>
      </c>
      <c r="AN50" s="271">
        <v>3.1885755904589601</v>
      </c>
      <c r="AO50" s="271">
        <v>3.2637854901822299</v>
      </c>
      <c r="AP50" s="271">
        <v>3.2919190802392402</v>
      </c>
      <c r="AQ50" s="271">
        <v>3.3137542409686702</v>
      </c>
      <c r="AR50" s="271">
        <v>3.33826902026511</v>
      </c>
      <c r="AS50" s="271">
        <v>3.2225958865485498</v>
      </c>
      <c r="AT50" s="271">
        <v>3.0235130192400299</v>
      </c>
      <c r="AU50" s="271">
        <v>2.9423522334426901</v>
      </c>
      <c r="AV50" s="271">
        <v>2.8079899102634802</v>
      </c>
      <c r="AW50" s="271">
        <v>2.6246443045224699</v>
      </c>
      <c r="AX50" s="271">
        <v>2.4670060498765198</v>
      </c>
      <c r="AY50" s="271">
        <v>2.46056600488747</v>
      </c>
      <c r="AZ50" s="271">
        <v>2.5434828407207002</v>
      </c>
      <c r="BA50" s="271">
        <v>2.62876193653956</v>
      </c>
      <c r="BB50" s="271">
        <v>2.6423500768914301</v>
      </c>
      <c r="BC50" s="271">
        <v>2.6930054546157001</v>
      </c>
      <c r="BD50" s="271">
        <v>2.6954231210078299</v>
      </c>
      <c r="BE50" s="272">
        <v>2.2056690981154401</v>
      </c>
      <c r="BF50" s="153">
        <v>-0.183934179880403</v>
      </c>
      <c r="BG50" s="153">
        <v>-1.1420704169287E-2</v>
      </c>
      <c r="BH50" s="153">
        <v>1.26957130974855E-2</v>
      </c>
    </row>
    <row r="51" spans="1:60">
      <c r="A51" s="148" t="s">
        <v>298</v>
      </c>
      <c r="B51" s="271">
        <v>0.82693168948948703</v>
      </c>
      <c r="C51" s="271">
        <v>0.93476403027330701</v>
      </c>
      <c r="D51" s="271">
        <v>0.93160937830717505</v>
      </c>
      <c r="E51" s="271">
        <v>1.0537565811013501</v>
      </c>
      <c r="F51" s="271">
        <v>1.12865419075755</v>
      </c>
      <c r="G51" s="271">
        <v>1.2281115135039899</v>
      </c>
      <c r="H51" s="271">
        <v>1.15490552147741</v>
      </c>
      <c r="I51" s="271">
        <v>1.18542635144008</v>
      </c>
      <c r="J51" s="271">
        <v>1.2117305252035699</v>
      </c>
      <c r="K51" s="271">
        <v>1.0883465705570099</v>
      </c>
      <c r="L51" s="271">
        <v>1.0853448783431701</v>
      </c>
      <c r="M51" s="271">
        <v>1.19673419078606</v>
      </c>
      <c r="N51" s="271">
        <v>1.16038981067684</v>
      </c>
      <c r="O51" s="271">
        <v>1.4006217617329699</v>
      </c>
      <c r="P51" s="271">
        <v>1.50784720076957</v>
      </c>
      <c r="Q51" s="271">
        <v>1.33065420396087</v>
      </c>
      <c r="R51" s="271">
        <v>1.1968480352028099</v>
      </c>
      <c r="S51" s="271">
        <v>1.11264474777988</v>
      </c>
      <c r="T51" s="271">
        <v>0.967170930948413</v>
      </c>
      <c r="U51" s="271">
        <v>0.92414206819338496</v>
      </c>
      <c r="V51" s="271">
        <v>0.99079927275467905</v>
      </c>
      <c r="W51" s="271">
        <v>1.05820187519308</v>
      </c>
      <c r="X51" s="271">
        <v>0.91363839180782502</v>
      </c>
      <c r="Y51" s="271">
        <v>0.85523007794118999</v>
      </c>
      <c r="Z51" s="271">
        <v>0.82158976797557803</v>
      </c>
      <c r="AA51" s="271">
        <v>0.819864456811075</v>
      </c>
      <c r="AB51" s="271">
        <v>0.70640162324941802</v>
      </c>
      <c r="AC51" s="271">
        <v>0.74408207134030402</v>
      </c>
      <c r="AD51" s="271">
        <v>0.73127552800436002</v>
      </c>
      <c r="AE51" s="271">
        <v>0.77454870630246497</v>
      </c>
      <c r="AF51" s="271">
        <v>0.73650210582558595</v>
      </c>
      <c r="AG51" s="271">
        <v>0.78764532067228699</v>
      </c>
      <c r="AH51" s="271">
        <v>0.73921606667295003</v>
      </c>
      <c r="AI51" s="271">
        <v>0.83397544313282002</v>
      </c>
      <c r="AJ51" s="271">
        <v>0.80136939080035396</v>
      </c>
      <c r="AK51" s="271">
        <v>0.69158680315095</v>
      </c>
      <c r="AL51" s="271">
        <v>0.70348302381130201</v>
      </c>
      <c r="AM51" s="271">
        <v>0.71439055968524501</v>
      </c>
      <c r="AN51" s="271">
        <v>0.76546004879332197</v>
      </c>
      <c r="AO51" s="271">
        <v>0.73292976416033995</v>
      </c>
      <c r="AP51" s="271">
        <v>0.73383920487764698</v>
      </c>
      <c r="AQ51" s="271">
        <v>0.73992663255529501</v>
      </c>
      <c r="AR51" s="271">
        <v>0.722219865058223</v>
      </c>
      <c r="AS51" s="271">
        <v>0.68205526100060698</v>
      </c>
      <c r="AT51" s="271">
        <v>0.65635919600445702</v>
      </c>
      <c r="AU51" s="271">
        <v>0.65512168888397804</v>
      </c>
      <c r="AV51" s="271">
        <v>0.60740148996020604</v>
      </c>
      <c r="AW51" s="271">
        <v>0.59842249127942504</v>
      </c>
      <c r="AX51" s="271">
        <v>0.59067222953356802</v>
      </c>
      <c r="AY51" s="271">
        <v>0.57810036163815604</v>
      </c>
      <c r="AZ51" s="271">
        <v>0.566902140694729</v>
      </c>
      <c r="BA51" s="271">
        <v>0.58530385447296296</v>
      </c>
      <c r="BB51" s="271">
        <v>0.58143398063415996</v>
      </c>
      <c r="BC51" s="271">
        <v>0.55323020832075598</v>
      </c>
      <c r="BD51" s="271">
        <v>0.59165490674806198</v>
      </c>
      <c r="BE51" s="272">
        <v>0.545053381003895</v>
      </c>
      <c r="BF51" s="153">
        <v>-8.1281743941716694E-2</v>
      </c>
      <c r="BG51" s="153">
        <v>-1.03247952427994E-2</v>
      </c>
      <c r="BH51" s="153">
        <v>3.1372980443677401E-3</v>
      </c>
    </row>
    <row r="52" spans="1:60">
      <c r="A52" s="148" t="s">
        <v>299</v>
      </c>
      <c r="B52" s="271">
        <v>0.34696644900000001</v>
      </c>
      <c r="C52" s="271">
        <v>0.36888504599999999</v>
      </c>
      <c r="D52" s="271">
        <v>0.39899686099999998</v>
      </c>
      <c r="E52" s="271">
        <v>0.44255756699999999</v>
      </c>
      <c r="F52" s="271">
        <v>0.48125811800000001</v>
      </c>
      <c r="G52" s="271">
        <v>0.53934333499999998</v>
      </c>
      <c r="H52" s="271">
        <v>0.57232644200000005</v>
      </c>
      <c r="I52" s="271">
        <v>0.586762173</v>
      </c>
      <c r="J52" s="271">
        <v>0.63149693600000001</v>
      </c>
      <c r="K52" s="271">
        <v>0.56198485099999995</v>
      </c>
      <c r="L52" s="271">
        <v>0.54041678100000001</v>
      </c>
      <c r="M52" s="271">
        <v>0.56165826100000005</v>
      </c>
      <c r="N52" s="271">
        <v>0.56456901699999995</v>
      </c>
      <c r="O52" s="271">
        <v>0.57894901399999998</v>
      </c>
      <c r="P52" s="271">
        <v>0.55489103900000003</v>
      </c>
      <c r="Q52" s="271">
        <v>0.55447165099999995</v>
      </c>
      <c r="R52" s="271">
        <v>0.513087764</v>
      </c>
      <c r="S52" s="271">
        <v>0.48476746599999998</v>
      </c>
      <c r="T52" s="271">
        <v>0.53040453399999998</v>
      </c>
      <c r="U52" s="271">
        <v>0.513461956</v>
      </c>
      <c r="V52" s="271">
        <v>0.52254077300000001</v>
      </c>
      <c r="W52" s="271">
        <v>0.57185342800000005</v>
      </c>
      <c r="X52" s="271">
        <v>0.53865289000000005</v>
      </c>
      <c r="Y52" s="271">
        <v>0.54021948099999995</v>
      </c>
      <c r="Z52" s="271">
        <v>0.51837510399999998</v>
      </c>
      <c r="AA52" s="271">
        <v>0.55547192599999995</v>
      </c>
      <c r="AB52" s="271">
        <v>0.56502892999999998</v>
      </c>
      <c r="AC52" s="271">
        <v>0.57289703800000003</v>
      </c>
      <c r="AD52" s="271">
        <v>0.53680965899999999</v>
      </c>
      <c r="AE52" s="271">
        <v>0.55476583099999999</v>
      </c>
      <c r="AF52" s="271">
        <v>0.51408034199999997</v>
      </c>
      <c r="AG52" s="271">
        <v>0.53252646100000001</v>
      </c>
      <c r="AH52" s="271">
        <v>0.56025427999999999</v>
      </c>
      <c r="AI52" s="271">
        <v>0.56716247500000005</v>
      </c>
      <c r="AJ52" s="271">
        <v>0.55034754299999999</v>
      </c>
      <c r="AK52" s="271">
        <v>0.53383058900000002</v>
      </c>
      <c r="AL52" s="271">
        <v>0.57130488300000004</v>
      </c>
      <c r="AM52" s="271">
        <v>0.54151140399999997</v>
      </c>
      <c r="AN52" s="271">
        <v>0.52699543000000004</v>
      </c>
      <c r="AO52" s="271">
        <v>0.524435439</v>
      </c>
      <c r="AP52" s="271">
        <v>0.53388892591061698</v>
      </c>
      <c r="AQ52" s="271">
        <v>0.54718079546494103</v>
      </c>
      <c r="AR52" s="271">
        <v>0.493585151337536</v>
      </c>
      <c r="AS52" s="271">
        <v>0.52610712978301399</v>
      </c>
      <c r="AT52" s="271">
        <v>0.534416278304091</v>
      </c>
      <c r="AU52" s="271">
        <v>0.495977597349536</v>
      </c>
      <c r="AV52" s="271">
        <v>0.48106504448234699</v>
      </c>
      <c r="AW52" s="271">
        <v>0.49008749570530702</v>
      </c>
      <c r="AX52" s="271">
        <v>0.51298145648819604</v>
      </c>
      <c r="AY52" s="271">
        <v>0.45987834334099997</v>
      </c>
      <c r="AZ52" s="271">
        <v>0.46561013119099998</v>
      </c>
      <c r="BA52" s="271">
        <v>0.44000855823003199</v>
      </c>
      <c r="BB52" s="271">
        <v>0.450852962781918</v>
      </c>
      <c r="BC52" s="271">
        <v>0.43455075719560698</v>
      </c>
      <c r="BD52" s="271">
        <v>0.44415220126385202</v>
      </c>
      <c r="BE52" s="272">
        <v>0.36939444435211499</v>
      </c>
      <c r="BF52" s="153">
        <v>-0.17058799018503101</v>
      </c>
      <c r="BG52" s="153">
        <v>-1.8330689473767599E-2</v>
      </c>
      <c r="BH52" s="153">
        <v>2.1262146209086899E-3</v>
      </c>
    </row>
    <row r="53" spans="1:60">
      <c r="A53" s="148" t="s">
        <v>300</v>
      </c>
      <c r="B53" s="271">
        <v>0.15115948000000001</v>
      </c>
      <c r="C53" s="271">
        <v>0.18041800099999999</v>
      </c>
      <c r="D53" s="271">
        <v>0.21185209399999999</v>
      </c>
      <c r="E53" s="271">
        <v>0.25453196</v>
      </c>
      <c r="F53" s="271">
        <v>0.283171389</v>
      </c>
      <c r="G53" s="271">
        <v>0.30001710300000001</v>
      </c>
      <c r="H53" s="271">
        <v>0.355641492</v>
      </c>
      <c r="I53" s="271">
        <v>0.40315117</v>
      </c>
      <c r="J53" s="271">
        <v>0.49159965900000002</v>
      </c>
      <c r="K53" s="271">
        <v>0.47833686600000003</v>
      </c>
      <c r="L53" s="271">
        <v>0.528331149</v>
      </c>
      <c r="M53" s="271">
        <v>0.59679318100000001</v>
      </c>
      <c r="N53" s="271">
        <v>0.67576408399999999</v>
      </c>
      <c r="O53" s="271">
        <v>0.72386835400000005</v>
      </c>
      <c r="P53" s="271">
        <v>0.644736647</v>
      </c>
      <c r="Q53" s="271">
        <v>0.65772604499999998</v>
      </c>
      <c r="R53" s="271">
        <v>0.64810519200000005</v>
      </c>
      <c r="S53" s="271">
        <v>0.69364032900000006</v>
      </c>
      <c r="T53" s="271">
        <v>0.729422609</v>
      </c>
      <c r="U53" s="271">
        <v>0.725891234</v>
      </c>
      <c r="V53" s="271">
        <v>0.76035215700000003</v>
      </c>
      <c r="W53" s="271">
        <v>0.82348014199999997</v>
      </c>
      <c r="X53" s="271">
        <v>0.92930453499999999</v>
      </c>
      <c r="Y53" s="271">
        <v>0.98763275500000003</v>
      </c>
      <c r="Z53" s="271">
        <v>0.93069592700000003</v>
      </c>
      <c r="AA53" s="271">
        <v>0.98821873299999996</v>
      </c>
      <c r="AB53" s="271">
        <v>0.96290036199999995</v>
      </c>
      <c r="AC53" s="271">
        <v>1.017239212</v>
      </c>
      <c r="AD53" s="271">
        <v>1.165534039</v>
      </c>
      <c r="AE53" s="271">
        <v>1.114509894</v>
      </c>
      <c r="AF53" s="271">
        <v>1.249732788</v>
      </c>
      <c r="AG53" s="271">
        <v>1.3052578930000001</v>
      </c>
      <c r="AH53" s="271">
        <v>1.285565329</v>
      </c>
      <c r="AI53" s="271">
        <v>1.283250947</v>
      </c>
      <c r="AJ53" s="271">
        <v>1.2772865470000001</v>
      </c>
      <c r="AK53" s="271">
        <v>1.3386150699999999</v>
      </c>
      <c r="AL53" s="271">
        <v>1.245615592</v>
      </c>
      <c r="AM53" s="271">
        <v>1.331741294</v>
      </c>
      <c r="AN53" s="271">
        <v>1.3124890819999999</v>
      </c>
      <c r="AO53" s="271">
        <v>1.3419762580000001</v>
      </c>
      <c r="AP53" s="271">
        <v>1.324866474</v>
      </c>
      <c r="AQ53" s="271">
        <v>1.3773894179999999</v>
      </c>
      <c r="AR53" s="271">
        <v>1.402330643</v>
      </c>
      <c r="AS53" s="271">
        <v>1.3832008979999999</v>
      </c>
      <c r="AT53" s="271">
        <v>1.407803315</v>
      </c>
      <c r="AU53" s="271">
        <v>1.372349563</v>
      </c>
      <c r="AV53" s="271">
        <v>1.342877291</v>
      </c>
      <c r="AW53" s="271">
        <v>1.4109233219999999</v>
      </c>
      <c r="AX53" s="271">
        <v>1.5087423959999999</v>
      </c>
      <c r="AY53" s="271">
        <v>1.551942546</v>
      </c>
      <c r="AZ53" s="271">
        <v>1.8479518686655301</v>
      </c>
      <c r="BA53" s="271">
        <v>1.9771087987139599</v>
      </c>
      <c r="BB53" s="271">
        <v>2.0741441466683499</v>
      </c>
      <c r="BC53" s="271">
        <v>2.0014388322008601</v>
      </c>
      <c r="BD53" s="271">
        <v>2.0062501360463298</v>
      </c>
      <c r="BE53" s="272">
        <v>1.8218278471856599</v>
      </c>
      <c r="BF53" s="153">
        <v>-9.4404958370515296E-2</v>
      </c>
      <c r="BG53" s="153">
        <v>3.6058575066062901E-2</v>
      </c>
      <c r="BH53" s="153">
        <v>1.0486343432313101E-2</v>
      </c>
    </row>
    <row r="54" spans="1:60">
      <c r="A54" s="148" t="s">
        <v>301</v>
      </c>
      <c r="B54" s="271" t="s">
        <v>273</v>
      </c>
      <c r="C54" s="271" t="s">
        <v>273</v>
      </c>
      <c r="D54" s="271" t="s">
        <v>273</v>
      </c>
      <c r="E54" s="271" t="s">
        <v>273</v>
      </c>
      <c r="F54" s="271" t="s">
        <v>273</v>
      </c>
      <c r="G54" s="271" t="s">
        <v>273</v>
      </c>
      <c r="H54" s="271" t="s">
        <v>273</v>
      </c>
      <c r="I54" s="271" t="s">
        <v>273</v>
      </c>
      <c r="J54" s="271" t="s">
        <v>273</v>
      </c>
      <c r="K54" s="271" t="s">
        <v>273</v>
      </c>
      <c r="L54" s="271" t="s">
        <v>273</v>
      </c>
      <c r="M54" s="271" t="s">
        <v>273</v>
      </c>
      <c r="N54" s="271" t="s">
        <v>273</v>
      </c>
      <c r="O54" s="271" t="s">
        <v>273</v>
      </c>
      <c r="P54" s="271" t="s">
        <v>273</v>
      </c>
      <c r="Q54" s="271" t="s">
        <v>273</v>
      </c>
      <c r="R54" s="271" t="s">
        <v>273</v>
      </c>
      <c r="S54" s="271" t="s">
        <v>273</v>
      </c>
      <c r="T54" s="271" t="s">
        <v>273</v>
      </c>
      <c r="U54" s="271" t="s">
        <v>273</v>
      </c>
      <c r="V54" s="271">
        <v>2.7356273916029399</v>
      </c>
      <c r="W54" s="271">
        <v>2.7450090478969802</v>
      </c>
      <c r="X54" s="271">
        <v>2.8539681858245798</v>
      </c>
      <c r="Y54" s="271">
        <v>2.6208217487340399</v>
      </c>
      <c r="Z54" s="271">
        <v>2.5049073845276202</v>
      </c>
      <c r="AA54" s="271">
        <v>2.77863163153381</v>
      </c>
      <c r="AB54" s="271">
        <v>2.6636298984003202</v>
      </c>
      <c r="AC54" s="271">
        <v>1.706584686</v>
      </c>
      <c r="AD54" s="271">
        <v>1.22806346</v>
      </c>
      <c r="AE54" s="271">
        <v>1.061565286</v>
      </c>
      <c r="AF54" s="271">
        <v>1.1009184809999999</v>
      </c>
      <c r="AG54" s="271">
        <v>0.68333071199999995</v>
      </c>
      <c r="AH54" s="271">
        <v>0.79049169500000005</v>
      </c>
      <c r="AI54" s="271">
        <v>0.72314789700000004</v>
      </c>
      <c r="AJ54" s="271">
        <v>0.544718708</v>
      </c>
      <c r="AK54" s="271">
        <v>0.51256026200000004</v>
      </c>
      <c r="AL54" s="271">
        <v>0.56539786199999997</v>
      </c>
      <c r="AM54" s="271">
        <v>0.57426562699999995</v>
      </c>
      <c r="AN54" s="271">
        <v>0.59409920999999999</v>
      </c>
      <c r="AO54" s="271">
        <v>0.59756533999999994</v>
      </c>
      <c r="AP54" s="271">
        <v>0.61282872099999997</v>
      </c>
      <c r="AQ54" s="271">
        <v>0.62848413316399998</v>
      </c>
      <c r="AR54" s="271">
        <v>0.64936802479699995</v>
      </c>
      <c r="AS54" s="271">
        <v>0.62242116980700002</v>
      </c>
      <c r="AT54" s="271">
        <v>0.60544673307399999</v>
      </c>
      <c r="AU54" s="271">
        <v>0.56926035313800005</v>
      </c>
      <c r="AV54" s="271">
        <v>0.56789866231300001</v>
      </c>
      <c r="AW54" s="271">
        <v>0.57514744949399998</v>
      </c>
      <c r="AX54" s="271">
        <v>0.53283779359100003</v>
      </c>
      <c r="AY54" s="271">
        <v>0.48091355136500002</v>
      </c>
      <c r="AZ54" s="271">
        <v>0.42682817655120098</v>
      </c>
      <c r="BA54" s="271">
        <v>0.445412622887146</v>
      </c>
      <c r="BB54" s="271">
        <v>0.45690284547799997</v>
      </c>
      <c r="BC54" s="271">
        <v>0.47054351266700001</v>
      </c>
      <c r="BD54" s="271">
        <v>0.475263851308249</v>
      </c>
      <c r="BE54" s="272">
        <v>0.45190474094942801</v>
      </c>
      <c r="BF54" s="153">
        <v>-5.1747724338990997E-2</v>
      </c>
      <c r="BG54" s="153">
        <v>-2.39189432872037E-2</v>
      </c>
      <c r="BH54" s="153">
        <v>2.6011394652939801E-3</v>
      </c>
    </row>
    <row r="55" spans="1:60">
      <c r="A55" s="148" t="s">
        <v>302</v>
      </c>
      <c r="B55" s="271">
        <v>3.1885903720000002</v>
      </c>
      <c r="C55" s="271">
        <v>3.4160970110000002</v>
      </c>
      <c r="D55" s="271">
        <v>3.6712027300000001</v>
      </c>
      <c r="E55" s="271">
        <v>3.8861851129999998</v>
      </c>
      <c r="F55" s="271">
        <v>4.1772247240000002</v>
      </c>
      <c r="G55" s="271">
        <v>4.4236240540000002</v>
      </c>
      <c r="H55" s="271">
        <v>4.4470298550000003</v>
      </c>
      <c r="I55" s="271">
        <v>4.715317776</v>
      </c>
      <c r="J55" s="271">
        <v>4.8402030910000002</v>
      </c>
      <c r="K55" s="271">
        <v>4.4959186539999996</v>
      </c>
      <c r="L55" s="271">
        <v>3.9320624479999999</v>
      </c>
      <c r="M55" s="271">
        <v>3.909031669</v>
      </c>
      <c r="N55" s="271">
        <v>3.9417635980000001</v>
      </c>
      <c r="O55" s="271">
        <v>4.0437313230000003</v>
      </c>
      <c r="P55" s="271">
        <v>4.0800091900000002</v>
      </c>
      <c r="Q55" s="271">
        <v>3.4888462640000002</v>
      </c>
      <c r="R55" s="271">
        <v>3.2301722900000001</v>
      </c>
      <c r="S55" s="271">
        <v>3.2673569179999999</v>
      </c>
      <c r="T55" s="271">
        <v>3.1419760999999999</v>
      </c>
      <c r="U55" s="271">
        <v>3.8622320989999999</v>
      </c>
      <c r="V55" s="271">
        <v>3.355793013</v>
      </c>
      <c r="W55" s="271">
        <v>3.3634614150000002</v>
      </c>
      <c r="X55" s="271">
        <v>3.270849922</v>
      </c>
      <c r="Y55" s="271">
        <v>3.4794107510000001</v>
      </c>
      <c r="Z55" s="271">
        <v>3.5567931650000002</v>
      </c>
      <c r="AA55" s="271">
        <v>3.6025960590000001</v>
      </c>
      <c r="AB55" s="271">
        <v>3.5858026710000002</v>
      </c>
      <c r="AC55" s="271">
        <v>3.6258603850000002</v>
      </c>
      <c r="AD55" s="271">
        <v>3.6440593200000002</v>
      </c>
      <c r="AE55" s="271">
        <v>3.605999486</v>
      </c>
      <c r="AF55" s="271">
        <v>3.5638330520000001</v>
      </c>
      <c r="AG55" s="271">
        <v>3.6525657749999998</v>
      </c>
      <c r="AH55" s="271">
        <v>3.5475956690000001</v>
      </c>
      <c r="AI55" s="271">
        <v>3.5336627370000002</v>
      </c>
      <c r="AJ55" s="271">
        <v>3.4843251411599998</v>
      </c>
      <c r="AK55" s="271">
        <v>3.43717864053554</v>
      </c>
      <c r="AL55" s="271">
        <v>3.4289804262876999</v>
      </c>
      <c r="AM55" s="271">
        <v>3.40591499153195</v>
      </c>
      <c r="AN55" s="271">
        <v>3.4316253089925302</v>
      </c>
      <c r="AO55" s="271">
        <v>3.5236194012430602</v>
      </c>
      <c r="AP55" s="271">
        <v>3.6461070924582599</v>
      </c>
      <c r="AQ55" s="271">
        <v>3.6140984766602999</v>
      </c>
      <c r="AR55" s="271">
        <v>3.49778306909977</v>
      </c>
      <c r="AS55" s="271">
        <v>3.41692072089951</v>
      </c>
      <c r="AT55" s="271">
        <v>3.2475393972489801</v>
      </c>
      <c r="AU55" s="271">
        <v>3.1974761660700999</v>
      </c>
      <c r="AV55" s="271">
        <v>3.14380605092345</v>
      </c>
      <c r="AW55" s="271">
        <v>3.0530927001479999</v>
      </c>
      <c r="AX55" s="271">
        <v>3.00230210528126</v>
      </c>
      <c r="AY55" s="271">
        <v>2.9990271784880198</v>
      </c>
      <c r="AZ55" s="271">
        <v>3.08284696092637</v>
      </c>
      <c r="BA55" s="271">
        <v>3.1833068966706199</v>
      </c>
      <c r="BB55" s="271">
        <v>3.1883318886605601</v>
      </c>
      <c r="BC55" s="271">
        <v>3.1455719924252001</v>
      </c>
      <c r="BD55" s="271">
        <v>3.0827587493452602</v>
      </c>
      <c r="BE55" s="272">
        <v>2.3859542738111199</v>
      </c>
      <c r="BF55" s="153">
        <v>-0.228147426856427</v>
      </c>
      <c r="BG55" s="153">
        <v>-5.1937363808182103E-3</v>
      </c>
      <c r="BH55" s="153">
        <v>1.3733424904899301E-2</v>
      </c>
    </row>
    <row r="56" spans="1:60">
      <c r="A56" s="148" t="s">
        <v>303</v>
      </c>
      <c r="B56" s="271">
        <v>0.17524522897379899</v>
      </c>
      <c r="C56" s="271">
        <v>0.206097178759924</v>
      </c>
      <c r="D56" s="271">
        <v>0.25180243267165597</v>
      </c>
      <c r="E56" s="271">
        <v>0.29251176495110398</v>
      </c>
      <c r="F56" s="271">
        <v>0.31405148361682</v>
      </c>
      <c r="G56" s="271">
        <v>0.37408040388609498</v>
      </c>
      <c r="H56" s="271">
        <v>0.47367721332599999</v>
      </c>
      <c r="I56" s="271">
        <v>0.49220417914199999</v>
      </c>
      <c r="J56" s="271">
        <v>0.53658205395799996</v>
      </c>
      <c r="K56" s="271">
        <v>0.60181208777399997</v>
      </c>
      <c r="L56" s="271">
        <v>0.59128534559000001</v>
      </c>
      <c r="M56" s="271">
        <v>0.62943160740600002</v>
      </c>
      <c r="N56" s="271">
        <v>0.68543302744199996</v>
      </c>
      <c r="O56" s="271">
        <v>0.75022834918900005</v>
      </c>
      <c r="P56" s="271">
        <v>0.80434695999299999</v>
      </c>
      <c r="Q56" s="271">
        <v>0.738341563501</v>
      </c>
      <c r="R56" s="271">
        <v>0.68049231564199997</v>
      </c>
      <c r="S56" s="271">
        <v>0.69668623240799998</v>
      </c>
      <c r="T56" s="271">
        <v>0.74231357933099995</v>
      </c>
      <c r="U56" s="271">
        <v>0.69854823370499997</v>
      </c>
      <c r="V56" s="271">
        <v>0.97372222710829204</v>
      </c>
      <c r="W56" s="271">
        <v>1.0186773492244501</v>
      </c>
      <c r="X56" s="271">
        <v>1.0219542811061999</v>
      </c>
      <c r="Y56" s="271">
        <v>1.0960043464662299</v>
      </c>
      <c r="Z56" s="271">
        <v>1.0505530438836801</v>
      </c>
      <c r="AA56" s="271">
        <v>0.71684380446796603</v>
      </c>
      <c r="AB56" s="271">
        <v>0.55442312146336403</v>
      </c>
      <c r="AC56" s="271">
        <v>0.426859411666835</v>
      </c>
      <c r="AD56" s="271">
        <v>0.37677839433052002</v>
      </c>
      <c r="AE56" s="271">
        <v>0.350903998863902</v>
      </c>
      <c r="AF56" s="271">
        <v>0.33863208553191898</v>
      </c>
      <c r="AG56" s="271">
        <v>0.39446339037310801</v>
      </c>
      <c r="AH56" s="271">
        <v>0.433679954874439</v>
      </c>
      <c r="AI56" s="271">
        <v>0.41345239263123601</v>
      </c>
      <c r="AJ56" s="271">
        <v>0.371821011034142</v>
      </c>
      <c r="AK56" s="271">
        <v>0.40682342379950798</v>
      </c>
      <c r="AL56" s="271">
        <v>0.47554051517391899</v>
      </c>
      <c r="AM56" s="271">
        <v>0.51008200232791401</v>
      </c>
      <c r="AN56" s="271">
        <v>0.55982176179427101</v>
      </c>
      <c r="AO56" s="271">
        <v>0.60159196737148701</v>
      </c>
      <c r="AP56" s="271">
        <v>0.62634880452687502</v>
      </c>
      <c r="AQ56" s="271">
        <v>0.64145430790825497</v>
      </c>
      <c r="AR56" s="271">
        <v>0.67339400716925202</v>
      </c>
      <c r="AS56" s="271">
        <v>0.67466420139776495</v>
      </c>
      <c r="AT56" s="271">
        <v>0.67503185826476497</v>
      </c>
      <c r="AU56" s="271">
        <v>0.68415297732686697</v>
      </c>
      <c r="AV56" s="271">
        <v>0.68554894401621203</v>
      </c>
      <c r="AW56" s="271">
        <v>0.64675389255405002</v>
      </c>
      <c r="AX56" s="271">
        <v>0.63362792721712602</v>
      </c>
      <c r="AY56" s="271">
        <v>0.62920596206046797</v>
      </c>
      <c r="AZ56" s="271">
        <v>0.65147189967144603</v>
      </c>
      <c r="BA56" s="271">
        <v>0.69706702334760395</v>
      </c>
      <c r="BB56" s="271">
        <v>0.73094430264295596</v>
      </c>
      <c r="BC56" s="271">
        <v>0.72518816272572395</v>
      </c>
      <c r="BD56" s="271">
        <v>0.73575592315139104</v>
      </c>
      <c r="BE56" s="272">
        <v>0.66793579246068102</v>
      </c>
      <c r="BF56" s="153">
        <v>-9.4657874548930501E-2</v>
      </c>
      <c r="BG56" s="153">
        <v>8.6510610403926994E-3</v>
      </c>
      <c r="BH56" s="153">
        <v>3.8446026178032902E-3</v>
      </c>
    </row>
    <row r="57" spans="1:60" s="145" customFormat="1">
      <c r="A57" s="154" t="s">
        <v>304</v>
      </c>
      <c r="B57" s="273">
        <v>17.9300488404633</v>
      </c>
      <c r="C57" s="273">
        <v>19.681242602033201</v>
      </c>
      <c r="D57" s="273">
        <v>21.364190682978801</v>
      </c>
      <c r="E57" s="273">
        <v>23.4933411390525</v>
      </c>
      <c r="F57" s="273">
        <v>26.162017573374399</v>
      </c>
      <c r="G57" s="273">
        <v>29.0015032146521</v>
      </c>
      <c r="H57" s="273">
        <v>30.433295352813399</v>
      </c>
      <c r="I57" s="273">
        <v>32.571347801113099</v>
      </c>
      <c r="J57" s="273">
        <v>34.901973830906599</v>
      </c>
      <c r="K57" s="273">
        <v>32.855075175209002</v>
      </c>
      <c r="L57" s="273">
        <v>31.717416479155201</v>
      </c>
      <c r="M57" s="273">
        <v>33.879345145811101</v>
      </c>
      <c r="N57" s="273">
        <v>33.5829618301888</v>
      </c>
      <c r="O57" s="273">
        <v>35.282605939647802</v>
      </c>
      <c r="P57" s="273">
        <v>36.0874179394336</v>
      </c>
      <c r="Q57" s="273">
        <v>33.655395644651797</v>
      </c>
      <c r="R57" s="273">
        <v>31.3598045378296</v>
      </c>
      <c r="S57" s="273">
        <v>29.835540470854301</v>
      </c>
      <c r="T57" s="273">
        <v>29.007504963347099</v>
      </c>
      <c r="U57" s="273">
        <v>29.1783886365195</v>
      </c>
      <c r="V57" s="273">
        <v>32.638379994509101</v>
      </c>
      <c r="W57" s="273">
        <v>33.643090618262001</v>
      </c>
      <c r="X57" s="273">
        <v>33.799450875750701</v>
      </c>
      <c r="Y57" s="273">
        <v>33.967310329805002</v>
      </c>
      <c r="Z57" s="273">
        <v>33.8502294005254</v>
      </c>
      <c r="AA57" s="273">
        <v>34.496966741287899</v>
      </c>
      <c r="AB57" s="273">
        <v>34.199659158591501</v>
      </c>
      <c r="AC57" s="273">
        <v>33.307457545274097</v>
      </c>
      <c r="AD57" s="273">
        <v>32.545270064851401</v>
      </c>
      <c r="AE57" s="273">
        <v>32.390119491769099</v>
      </c>
      <c r="AF57" s="273">
        <v>33.013476987534197</v>
      </c>
      <c r="AG57" s="273">
        <v>33.357608338759199</v>
      </c>
      <c r="AH57" s="273">
        <v>33.635748482963898</v>
      </c>
      <c r="AI57" s="273">
        <v>34.320888370960098</v>
      </c>
      <c r="AJ57" s="273">
        <v>33.8223701846157</v>
      </c>
      <c r="AK57" s="273">
        <v>33.413556938782698</v>
      </c>
      <c r="AL57" s="273">
        <v>33.882997161305298</v>
      </c>
      <c r="AM57" s="273">
        <v>33.764396091829802</v>
      </c>
      <c r="AN57" s="273">
        <v>33.942543349446602</v>
      </c>
      <c r="AO57" s="273">
        <v>34.260232204450602</v>
      </c>
      <c r="AP57" s="273">
        <v>34.496050706387003</v>
      </c>
      <c r="AQ57" s="273">
        <v>34.587766251023297</v>
      </c>
      <c r="AR57" s="273">
        <v>33.907951964389497</v>
      </c>
      <c r="AS57" s="273">
        <v>33.536162946224103</v>
      </c>
      <c r="AT57" s="273">
        <v>31.877623533320602</v>
      </c>
      <c r="AU57" s="273">
        <v>31.501323948509199</v>
      </c>
      <c r="AV57" s="273">
        <v>30.6435469991386</v>
      </c>
      <c r="AW57" s="273">
        <v>29.6166138021687</v>
      </c>
      <c r="AX57" s="273">
        <v>29.073689003918499</v>
      </c>
      <c r="AY57" s="273">
        <v>28.529911156133402</v>
      </c>
      <c r="AZ57" s="273">
        <v>29.248979397830698</v>
      </c>
      <c r="BA57" s="273">
        <v>29.932755265004499</v>
      </c>
      <c r="BB57" s="273">
        <v>30.469267672281799</v>
      </c>
      <c r="BC57" s="273">
        <v>30.411894718910101</v>
      </c>
      <c r="BD57" s="273">
        <v>30.273686602919099</v>
      </c>
      <c r="BE57" s="273">
        <v>26.072845779876999</v>
      </c>
      <c r="BF57" s="156">
        <v>-0.141115225331747</v>
      </c>
      <c r="BG57" s="156">
        <v>-5.1492370676055098E-3</v>
      </c>
      <c r="BH57" s="156">
        <v>0.150073902716925</v>
      </c>
    </row>
    <row r="58" spans="1:60">
      <c r="A58" s="148"/>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c r="AR58" s="271"/>
      <c r="AS58" s="271"/>
      <c r="AT58" s="271"/>
      <c r="AU58" s="271"/>
      <c r="AV58" s="271"/>
      <c r="AW58" s="271"/>
      <c r="AX58" s="271"/>
      <c r="AY58" s="271"/>
      <c r="AZ58" s="271"/>
      <c r="BA58" s="271"/>
      <c r="BB58" s="271"/>
      <c r="BC58" s="271"/>
      <c r="BD58" s="271"/>
      <c r="BE58" s="272"/>
      <c r="BF58" s="153"/>
      <c r="BG58" s="153"/>
      <c r="BH58" s="153"/>
    </row>
    <row r="59" spans="1:60">
      <c r="A59" s="148" t="s">
        <v>305</v>
      </c>
      <c r="B59" s="271" t="s">
        <v>273</v>
      </c>
      <c r="C59" s="271" t="s">
        <v>273</v>
      </c>
      <c r="D59" s="271" t="s">
        <v>273</v>
      </c>
      <c r="E59" s="271" t="s">
        <v>273</v>
      </c>
      <c r="F59" s="271" t="s">
        <v>273</v>
      </c>
      <c r="G59" s="271" t="s">
        <v>273</v>
      </c>
      <c r="H59" s="271" t="s">
        <v>273</v>
      </c>
      <c r="I59" s="271" t="s">
        <v>273</v>
      </c>
      <c r="J59" s="271" t="s">
        <v>273</v>
      </c>
      <c r="K59" s="271" t="s">
        <v>273</v>
      </c>
      <c r="L59" s="271" t="s">
        <v>273</v>
      </c>
      <c r="M59" s="271" t="s">
        <v>273</v>
      </c>
      <c r="N59" s="271" t="s">
        <v>273</v>
      </c>
      <c r="O59" s="271" t="s">
        <v>273</v>
      </c>
      <c r="P59" s="271" t="s">
        <v>273</v>
      </c>
      <c r="Q59" s="271" t="s">
        <v>273</v>
      </c>
      <c r="R59" s="271" t="s">
        <v>273</v>
      </c>
      <c r="S59" s="271" t="s">
        <v>273</v>
      </c>
      <c r="T59" s="271" t="s">
        <v>273</v>
      </c>
      <c r="U59" s="271" t="s">
        <v>273</v>
      </c>
      <c r="V59" s="271">
        <v>0.349867971765085</v>
      </c>
      <c r="W59" s="271">
        <v>0.36654253468137499</v>
      </c>
      <c r="X59" s="271">
        <v>0.34497687036473401</v>
      </c>
      <c r="Y59" s="271">
        <v>0.35331570303582099</v>
      </c>
      <c r="Z59" s="271">
        <v>0.34452437553357201</v>
      </c>
      <c r="AA59" s="271">
        <v>0.36142138224710502</v>
      </c>
      <c r="AB59" s="271">
        <v>0.348484060388353</v>
      </c>
      <c r="AC59" s="271">
        <v>0.33955009049322499</v>
      </c>
      <c r="AD59" s="271">
        <v>0.33859946660162599</v>
      </c>
      <c r="AE59" s="271">
        <v>0.31017248615989201</v>
      </c>
      <c r="AF59" s="271">
        <v>0.279637918626016</v>
      </c>
      <c r="AG59" s="271">
        <v>0.25117928105691101</v>
      </c>
      <c r="AH59" s="271">
        <v>0.239049664577236</v>
      </c>
      <c r="AI59" s="271">
        <v>0.25154457652845502</v>
      </c>
      <c r="AJ59" s="271">
        <v>0.24115929300812999</v>
      </c>
      <c r="AK59" s="271">
        <v>0.267358698940379</v>
      </c>
      <c r="AL59" s="271">
        <v>0.17017322704878099</v>
      </c>
      <c r="AM59" s="271">
        <v>0.15667007799999999</v>
      </c>
      <c r="AN59" s="271">
        <v>0.18215889900000001</v>
      </c>
      <c r="AO59" s="271">
        <v>0.19646317399999999</v>
      </c>
      <c r="AP59" s="271">
        <v>0.22967464100000001</v>
      </c>
      <c r="AQ59" s="271">
        <v>0.20560528791999999</v>
      </c>
      <c r="AR59" s="271">
        <v>0.19387749422</v>
      </c>
      <c r="AS59" s="271">
        <v>0.15500050600000001</v>
      </c>
      <c r="AT59" s="271">
        <v>0.1445401657</v>
      </c>
      <c r="AU59" s="271">
        <v>0.14269123859999999</v>
      </c>
      <c r="AV59" s="271">
        <v>0.1748936623</v>
      </c>
      <c r="AW59" s="271">
        <v>0.18291674890000001</v>
      </c>
      <c r="AX59" s="271">
        <v>0.1990949085</v>
      </c>
      <c r="AY59" s="271">
        <v>0.195458971692891</v>
      </c>
      <c r="AZ59" s="271">
        <v>0.19836684873649299</v>
      </c>
      <c r="BA59" s="271">
        <v>0.19704592182606601</v>
      </c>
      <c r="BB59" s="271">
        <v>0.19879958762331401</v>
      </c>
      <c r="BC59" s="271">
        <v>0.20835510396422299</v>
      </c>
      <c r="BD59" s="271">
        <v>0.20768989049235001</v>
      </c>
      <c r="BE59" s="272">
        <v>0.18205943491989099</v>
      </c>
      <c r="BF59" s="153">
        <v>-0.12580239539138999</v>
      </c>
      <c r="BG59" s="153">
        <v>3.6913863240616497E-2</v>
      </c>
      <c r="BH59" s="153">
        <v>1.0479243484021101E-3</v>
      </c>
    </row>
    <row r="60" spans="1:60">
      <c r="A60" s="148" t="s">
        <v>306</v>
      </c>
      <c r="B60" s="271" t="s">
        <v>273</v>
      </c>
      <c r="C60" s="271" t="s">
        <v>273</v>
      </c>
      <c r="D60" s="271" t="s">
        <v>273</v>
      </c>
      <c r="E60" s="271" t="s">
        <v>273</v>
      </c>
      <c r="F60" s="271" t="s">
        <v>273</v>
      </c>
      <c r="G60" s="271" t="s">
        <v>273</v>
      </c>
      <c r="H60" s="271" t="s">
        <v>273</v>
      </c>
      <c r="I60" s="271" t="s">
        <v>273</v>
      </c>
      <c r="J60" s="271" t="s">
        <v>273</v>
      </c>
      <c r="K60" s="271" t="s">
        <v>273</v>
      </c>
      <c r="L60" s="271" t="s">
        <v>273</v>
      </c>
      <c r="M60" s="271" t="s">
        <v>273</v>
      </c>
      <c r="N60" s="271" t="s">
        <v>273</v>
      </c>
      <c r="O60" s="271" t="s">
        <v>273</v>
      </c>
      <c r="P60" s="271" t="s">
        <v>273</v>
      </c>
      <c r="Q60" s="271" t="s">
        <v>273</v>
      </c>
      <c r="R60" s="271" t="s">
        <v>273</v>
      </c>
      <c r="S60" s="271" t="s">
        <v>273</v>
      </c>
      <c r="T60" s="271" t="s">
        <v>273</v>
      </c>
      <c r="U60" s="271" t="s">
        <v>273</v>
      </c>
      <c r="V60" s="271">
        <v>1.0668252591719001</v>
      </c>
      <c r="W60" s="271">
        <v>1.2604270467116701</v>
      </c>
      <c r="X60" s="271">
        <v>1.2467024793475201</v>
      </c>
      <c r="Y60" s="271">
        <v>1.2076889368316599</v>
      </c>
      <c r="Z60" s="271">
        <v>1.1308568654558899</v>
      </c>
      <c r="AA60" s="271">
        <v>1.0457207474294199</v>
      </c>
      <c r="AB60" s="271">
        <v>1.01121485363311</v>
      </c>
      <c r="AC60" s="271">
        <v>0.861451352</v>
      </c>
      <c r="AD60" s="271">
        <v>0.61396839599999997</v>
      </c>
      <c r="AE60" s="271">
        <v>0.49816280699999999</v>
      </c>
      <c r="AF60" s="271">
        <v>0.452012462</v>
      </c>
      <c r="AG60" s="271">
        <v>0.44448874199999999</v>
      </c>
      <c r="AH60" s="271">
        <v>0.38829708400000001</v>
      </c>
      <c r="AI60" s="271">
        <v>0.36753626499999997</v>
      </c>
      <c r="AJ60" s="271">
        <v>0.33699380200000001</v>
      </c>
      <c r="AK60" s="271">
        <v>0.33053690499999999</v>
      </c>
      <c r="AL60" s="271">
        <v>0.32223400400000002</v>
      </c>
      <c r="AM60" s="271">
        <v>0.33491433999999998</v>
      </c>
      <c r="AN60" s="271">
        <v>0.34189695399999998</v>
      </c>
      <c r="AO60" s="271">
        <v>0.34133771400000001</v>
      </c>
      <c r="AP60" s="271">
        <v>0.318042408</v>
      </c>
      <c r="AQ60" s="271">
        <v>0.37107304600000002</v>
      </c>
      <c r="AR60" s="271">
        <v>0.33910467700000002</v>
      </c>
      <c r="AS60" s="271">
        <v>0.33625907399999999</v>
      </c>
      <c r="AT60" s="271">
        <v>0.38877174799999997</v>
      </c>
      <c r="AU60" s="271">
        <v>0.31352634699999998</v>
      </c>
      <c r="AV60" s="271">
        <v>0.35619243</v>
      </c>
      <c r="AW60" s="271">
        <v>0.43580295200000002</v>
      </c>
      <c r="AX60" s="271">
        <v>0.30029894899999998</v>
      </c>
      <c r="AY60" s="271">
        <v>0.34050498743902402</v>
      </c>
      <c r="AZ60" s="271">
        <v>0.29076670442868302</v>
      </c>
      <c r="BA60" s="271">
        <v>0.28588946949049399</v>
      </c>
      <c r="BB60" s="271">
        <v>0.28527366801051701</v>
      </c>
      <c r="BC60" s="271">
        <v>0.31507403196449701</v>
      </c>
      <c r="BD60" s="271">
        <v>0.30043789620769601</v>
      </c>
      <c r="BE60" s="272">
        <v>0.27564555928699702</v>
      </c>
      <c r="BF60" s="153">
        <v>-8.5027445560482903E-2</v>
      </c>
      <c r="BG60" s="153">
        <v>-2.5445791010787901E-2</v>
      </c>
      <c r="BH60" s="153">
        <v>1.58660106372878E-3</v>
      </c>
    </row>
    <row r="61" spans="1:60">
      <c r="A61" s="148" t="s">
        <v>307</v>
      </c>
      <c r="B61" s="271" t="s">
        <v>273</v>
      </c>
      <c r="C61" s="271" t="s">
        <v>273</v>
      </c>
      <c r="D61" s="271" t="s">
        <v>273</v>
      </c>
      <c r="E61" s="271" t="s">
        <v>273</v>
      </c>
      <c r="F61" s="271" t="s">
        <v>273</v>
      </c>
      <c r="G61" s="271" t="s">
        <v>273</v>
      </c>
      <c r="H61" s="271" t="s">
        <v>273</v>
      </c>
      <c r="I61" s="271" t="s">
        <v>273</v>
      </c>
      <c r="J61" s="271" t="s">
        <v>273</v>
      </c>
      <c r="K61" s="271" t="s">
        <v>273</v>
      </c>
      <c r="L61" s="271" t="s">
        <v>273</v>
      </c>
      <c r="M61" s="271" t="s">
        <v>273</v>
      </c>
      <c r="N61" s="271" t="s">
        <v>273</v>
      </c>
      <c r="O61" s="271" t="s">
        <v>273</v>
      </c>
      <c r="P61" s="271" t="s">
        <v>273</v>
      </c>
      <c r="Q61" s="271" t="s">
        <v>273</v>
      </c>
      <c r="R61" s="271" t="s">
        <v>273</v>
      </c>
      <c r="S61" s="271" t="s">
        <v>273</v>
      </c>
      <c r="T61" s="271" t="s">
        <v>273</v>
      </c>
      <c r="U61" s="271" t="s">
        <v>273</v>
      </c>
      <c r="V61" s="271">
        <v>0.88879637917888199</v>
      </c>
      <c r="W61" s="271">
        <v>0.80959425199062496</v>
      </c>
      <c r="X61" s="271">
        <v>0.78247826657277098</v>
      </c>
      <c r="Y61" s="271">
        <v>0.78570553348941996</v>
      </c>
      <c r="Z61" s="271">
        <v>0.80177482103922004</v>
      </c>
      <c r="AA61" s="271">
        <v>0.92277838282742897</v>
      </c>
      <c r="AB61" s="271">
        <v>0.930949803117196</v>
      </c>
      <c r="AC61" s="271">
        <v>0.86971818999999995</v>
      </c>
      <c r="AD61" s="271">
        <v>0.67178704</v>
      </c>
      <c r="AE61" s="271">
        <v>0.52668933984552802</v>
      </c>
      <c r="AF61" s="271">
        <v>0.51482582956910605</v>
      </c>
      <c r="AG61" s="271">
        <v>0.43526615820596198</v>
      </c>
      <c r="AH61" s="271">
        <v>0.43793197677235801</v>
      </c>
      <c r="AI61" s="271">
        <v>0.36398883589430903</v>
      </c>
      <c r="AJ61" s="271">
        <v>0.30016317970731698</v>
      </c>
      <c r="AK61" s="271">
        <v>0.33197257499999999</v>
      </c>
      <c r="AL61" s="271">
        <v>0.33181624999999998</v>
      </c>
      <c r="AM61" s="271">
        <v>0.33900282399999998</v>
      </c>
      <c r="AN61" s="271">
        <v>0.36983551100000001</v>
      </c>
      <c r="AO61" s="271">
        <v>0.39232625997947101</v>
      </c>
      <c r="AP61" s="271">
        <v>0.402312213052337</v>
      </c>
      <c r="AQ61" s="271">
        <v>0.46070034469200599</v>
      </c>
      <c r="AR61" s="271">
        <v>0.49943861248807098</v>
      </c>
      <c r="AS61" s="271">
        <v>0.49923291153458599</v>
      </c>
      <c r="AT61" s="271">
        <v>0.40581236587062403</v>
      </c>
      <c r="AU61" s="271">
        <v>0.41867375458725498</v>
      </c>
      <c r="AV61" s="271">
        <v>0.55483828849850902</v>
      </c>
      <c r="AW61" s="271">
        <v>0.59263373712384704</v>
      </c>
      <c r="AX61" s="271">
        <v>0.60362149335418103</v>
      </c>
      <c r="AY61" s="271">
        <v>0.61683240903598102</v>
      </c>
      <c r="AZ61" s="271">
        <v>0.73420624606798002</v>
      </c>
      <c r="BA61" s="271">
        <v>0.68940721603681898</v>
      </c>
      <c r="BB61" s="271">
        <v>0.76959004439915701</v>
      </c>
      <c r="BC61" s="271">
        <v>0.81185594115547799</v>
      </c>
      <c r="BD61" s="271">
        <v>0.76225401976852603</v>
      </c>
      <c r="BE61" s="272">
        <v>0.75215988485941598</v>
      </c>
      <c r="BF61" s="153">
        <v>-1.59385404952288E-2</v>
      </c>
      <c r="BG61" s="153">
        <v>6.5068265284998802E-2</v>
      </c>
      <c r="BH61" s="153">
        <v>4.3293919789563597E-3</v>
      </c>
    </row>
    <row r="62" spans="1:60">
      <c r="A62" s="148" t="s">
        <v>308</v>
      </c>
      <c r="B62" s="271" t="s">
        <v>273</v>
      </c>
      <c r="C62" s="271" t="s">
        <v>273</v>
      </c>
      <c r="D62" s="271" t="s">
        <v>273</v>
      </c>
      <c r="E62" s="271" t="s">
        <v>273</v>
      </c>
      <c r="F62" s="271" t="s">
        <v>273</v>
      </c>
      <c r="G62" s="271" t="s">
        <v>273</v>
      </c>
      <c r="H62" s="271" t="s">
        <v>273</v>
      </c>
      <c r="I62" s="271" t="s">
        <v>273</v>
      </c>
      <c r="J62" s="271" t="s">
        <v>273</v>
      </c>
      <c r="K62" s="271" t="s">
        <v>273</v>
      </c>
      <c r="L62" s="271" t="s">
        <v>273</v>
      </c>
      <c r="M62" s="271" t="s">
        <v>273</v>
      </c>
      <c r="N62" s="271" t="s">
        <v>273</v>
      </c>
      <c r="O62" s="271" t="s">
        <v>273</v>
      </c>
      <c r="P62" s="271" t="s">
        <v>273</v>
      </c>
      <c r="Q62" s="271" t="s">
        <v>273</v>
      </c>
      <c r="R62" s="271" t="s">
        <v>273</v>
      </c>
      <c r="S62" s="271" t="s">
        <v>273</v>
      </c>
      <c r="T62" s="271" t="s">
        <v>273</v>
      </c>
      <c r="U62" s="271" t="s">
        <v>273</v>
      </c>
      <c r="V62" s="271">
        <v>10.5706222502104</v>
      </c>
      <c r="W62" s="271">
        <v>10.6968925184628</v>
      </c>
      <c r="X62" s="271">
        <v>10.7843617173761</v>
      </c>
      <c r="Y62" s="271">
        <v>10.699242528393601</v>
      </c>
      <c r="Z62" s="271">
        <v>10.898840571407501</v>
      </c>
      <c r="AA62" s="271">
        <v>10.7446756789546</v>
      </c>
      <c r="AB62" s="271">
        <v>10.4705233693475</v>
      </c>
      <c r="AC62" s="271">
        <v>9.9989072579999991</v>
      </c>
      <c r="AD62" s="271">
        <v>8.3377037729999994</v>
      </c>
      <c r="AE62" s="271">
        <v>7.3657343725326898</v>
      </c>
      <c r="AF62" s="271">
        <v>6.4276193695310102</v>
      </c>
      <c r="AG62" s="271">
        <v>5.5422338808364398</v>
      </c>
      <c r="AH62" s="271">
        <v>5.4968671739778099</v>
      </c>
      <c r="AI62" s="271">
        <v>5.2655078676529898</v>
      </c>
      <c r="AJ62" s="271">
        <v>5.3831378937264898</v>
      </c>
      <c r="AK62" s="271">
        <v>5.2769020762016901</v>
      </c>
      <c r="AL62" s="271">
        <v>5.4339185646893897</v>
      </c>
      <c r="AM62" s="271">
        <v>5.2423701145499999</v>
      </c>
      <c r="AN62" s="271">
        <v>5.4330673431162602</v>
      </c>
      <c r="AO62" s="271">
        <v>5.3561176250882596</v>
      </c>
      <c r="AP62" s="271">
        <v>5.3805974210079999</v>
      </c>
      <c r="AQ62" s="271">
        <v>5.6186275041584297</v>
      </c>
      <c r="AR62" s="271">
        <v>5.6115514081480704</v>
      </c>
      <c r="AS62" s="271">
        <v>5.7798961677340497</v>
      </c>
      <c r="AT62" s="271">
        <v>5.5457364967758096</v>
      </c>
      <c r="AU62" s="271">
        <v>5.7747663714485</v>
      </c>
      <c r="AV62" s="271">
        <v>6.15655914760453</v>
      </c>
      <c r="AW62" s="271">
        <v>6.2622984886335002</v>
      </c>
      <c r="AX62" s="271">
        <v>6.2959882873924702</v>
      </c>
      <c r="AY62" s="271">
        <v>6.6010064953508598</v>
      </c>
      <c r="AZ62" s="271">
        <v>6.3428576217080197</v>
      </c>
      <c r="BA62" s="271">
        <v>6.4808021524678798</v>
      </c>
      <c r="BB62" s="271">
        <v>6.4579074284054903</v>
      </c>
      <c r="BC62" s="271">
        <v>6.5625072674622897</v>
      </c>
      <c r="BD62" s="271">
        <v>6.7162151096268898</v>
      </c>
      <c r="BE62" s="272">
        <v>6.38847793503846</v>
      </c>
      <c r="BF62" s="153">
        <v>-5.1396810063401403E-2</v>
      </c>
      <c r="BG62" s="153">
        <v>1.9334061746921101E-2</v>
      </c>
      <c r="BH62" s="153">
        <v>3.6771736550221298E-2</v>
      </c>
    </row>
    <row r="63" spans="1:60">
      <c r="A63" s="148" t="s">
        <v>309</v>
      </c>
      <c r="B63" s="271" t="s">
        <v>273</v>
      </c>
      <c r="C63" s="271" t="s">
        <v>273</v>
      </c>
      <c r="D63" s="271" t="s">
        <v>273</v>
      </c>
      <c r="E63" s="271" t="s">
        <v>273</v>
      </c>
      <c r="F63" s="271" t="s">
        <v>273</v>
      </c>
      <c r="G63" s="271" t="s">
        <v>273</v>
      </c>
      <c r="H63" s="271" t="s">
        <v>273</v>
      </c>
      <c r="I63" s="271" t="s">
        <v>273</v>
      </c>
      <c r="J63" s="271" t="s">
        <v>273</v>
      </c>
      <c r="K63" s="271" t="s">
        <v>273</v>
      </c>
      <c r="L63" s="271" t="s">
        <v>273</v>
      </c>
      <c r="M63" s="271" t="s">
        <v>273</v>
      </c>
      <c r="N63" s="271" t="s">
        <v>273</v>
      </c>
      <c r="O63" s="271" t="s">
        <v>273</v>
      </c>
      <c r="P63" s="271" t="s">
        <v>273</v>
      </c>
      <c r="Q63" s="271" t="s">
        <v>273</v>
      </c>
      <c r="R63" s="271" t="s">
        <v>273</v>
      </c>
      <c r="S63" s="271" t="s">
        <v>273</v>
      </c>
      <c r="T63" s="271" t="s">
        <v>273</v>
      </c>
      <c r="U63" s="271" t="s">
        <v>273</v>
      </c>
      <c r="V63" s="271">
        <v>0.20735768691554801</v>
      </c>
      <c r="W63" s="271">
        <v>0.15095465460035801</v>
      </c>
      <c r="X63" s="271">
        <v>0.150796159715364</v>
      </c>
      <c r="Y63" s="271">
        <v>0.15068715905979099</v>
      </c>
      <c r="Z63" s="271">
        <v>0.150534042095362</v>
      </c>
      <c r="AA63" s="271">
        <v>0.19734066261344901</v>
      </c>
      <c r="AB63" s="271">
        <v>0.22070141621832601</v>
      </c>
      <c r="AC63" s="271">
        <v>0.212627556</v>
      </c>
      <c r="AD63" s="271">
        <v>0.12235549699999999</v>
      </c>
      <c r="AE63" s="271">
        <v>0.122949506</v>
      </c>
      <c r="AF63" s="271">
        <v>0.113000299</v>
      </c>
      <c r="AG63" s="271">
        <v>0.131435793</v>
      </c>
      <c r="AH63" s="271">
        <v>0.12862211000000001</v>
      </c>
      <c r="AI63" s="271">
        <v>0.165029384</v>
      </c>
      <c r="AJ63" s="271">
        <v>0.18013827299999999</v>
      </c>
      <c r="AK63" s="271">
        <v>0.173523803</v>
      </c>
      <c r="AL63" s="271">
        <v>0.16569557100000001</v>
      </c>
      <c r="AM63" s="271">
        <v>0.18927855599999999</v>
      </c>
      <c r="AN63" s="271">
        <v>0.21576932700000001</v>
      </c>
      <c r="AO63" s="271">
        <v>0.21549628300000001</v>
      </c>
      <c r="AP63" s="271">
        <v>0.21646470700000001</v>
      </c>
      <c r="AQ63" s="271">
        <v>0.210694879</v>
      </c>
      <c r="AR63" s="271">
        <v>0.22144872199999999</v>
      </c>
      <c r="AS63" s="271">
        <v>0.22723845400000001</v>
      </c>
      <c r="AT63" s="271">
        <v>0.21765572799999999</v>
      </c>
      <c r="AU63" s="271">
        <v>0.24061761400000001</v>
      </c>
      <c r="AV63" s="271">
        <v>0.25068895400000002</v>
      </c>
      <c r="AW63" s="271">
        <v>0.26125131600000001</v>
      </c>
      <c r="AX63" s="271">
        <v>0.26971060800000002</v>
      </c>
      <c r="AY63" s="271">
        <v>0.28220953900000001</v>
      </c>
      <c r="AZ63" s="271">
        <v>0.28417611799999998</v>
      </c>
      <c r="BA63" s="271">
        <v>0.282112788</v>
      </c>
      <c r="BB63" s="271">
        <v>0.28255522759899998</v>
      </c>
      <c r="BC63" s="271">
        <v>0.28472168892900002</v>
      </c>
      <c r="BD63" s="271">
        <v>0.29127958924070901</v>
      </c>
      <c r="BE63" s="272">
        <v>0.27657491328913902</v>
      </c>
      <c r="BF63" s="153">
        <v>-5.3077337666754501E-2</v>
      </c>
      <c r="BG63" s="153">
        <v>2.9565533228845999E-2</v>
      </c>
      <c r="BH63" s="153">
        <v>1.59195037554861E-3</v>
      </c>
    </row>
    <row r="64" spans="1:60">
      <c r="A64" s="148" t="s">
        <v>310</v>
      </c>
      <c r="B64" s="271">
        <v>7.1814584209682204</v>
      </c>
      <c r="C64" s="271">
        <v>7.6904906564031101</v>
      </c>
      <c r="D64" s="271">
        <v>8.3791570256140702</v>
      </c>
      <c r="E64" s="271">
        <v>8.9320178483214896</v>
      </c>
      <c r="F64" s="271">
        <v>9.4981643193998497</v>
      </c>
      <c r="G64" s="271">
        <v>10.455989361885401</v>
      </c>
      <c r="H64" s="271">
        <v>11.0850119465606</v>
      </c>
      <c r="I64" s="271">
        <v>12.0227798063314</v>
      </c>
      <c r="J64" s="271">
        <v>12.925434210449</v>
      </c>
      <c r="K64" s="271">
        <v>14.1990142488382</v>
      </c>
      <c r="L64" s="271">
        <v>14.884546863284699</v>
      </c>
      <c r="M64" s="271">
        <v>15.295034220085</v>
      </c>
      <c r="N64" s="271">
        <v>15.9074987636725</v>
      </c>
      <c r="O64" s="271">
        <v>16.880779465970701</v>
      </c>
      <c r="P64" s="271">
        <v>17.176836854844101</v>
      </c>
      <c r="Q64" s="271">
        <v>18.0061262254792</v>
      </c>
      <c r="R64" s="271">
        <v>18.163119092077402</v>
      </c>
      <c r="S64" s="271">
        <v>18.030522445981202</v>
      </c>
      <c r="T64" s="271">
        <v>17.767145803944899</v>
      </c>
      <c r="U64" s="271">
        <v>17.769706579734599</v>
      </c>
      <c r="V64" s="271" t="s">
        <v>273</v>
      </c>
      <c r="W64" s="271" t="s">
        <v>273</v>
      </c>
      <c r="X64" s="271" t="s">
        <v>273</v>
      </c>
      <c r="Y64" s="271" t="s">
        <v>273</v>
      </c>
      <c r="Z64" s="271" t="s">
        <v>273</v>
      </c>
      <c r="AA64" s="271" t="s">
        <v>273</v>
      </c>
      <c r="AB64" s="271" t="s">
        <v>273</v>
      </c>
      <c r="AC64" s="271" t="s">
        <v>273</v>
      </c>
      <c r="AD64" s="271" t="s">
        <v>273</v>
      </c>
      <c r="AE64" s="271" t="s">
        <v>273</v>
      </c>
      <c r="AF64" s="271" t="s">
        <v>273</v>
      </c>
      <c r="AG64" s="271" t="s">
        <v>273</v>
      </c>
      <c r="AH64" s="271" t="s">
        <v>273</v>
      </c>
      <c r="AI64" s="271" t="s">
        <v>273</v>
      </c>
      <c r="AJ64" s="271" t="s">
        <v>273</v>
      </c>
      <c r="AK64" s="271" t="s">
        <v>273</v>
      </c>
      <c r="AL64" s="271" t="s">
        <v>273</v>
      </c>
      <c r="AM64" s="271" t="s">
        <v>273</v>
      </c>
      <c r="AN64" s="271" t="s">
        <v>273</v>
      </c>
      <c r="AO64" s="271" t="s">
        <v>273</v>
      </c>
      <c r="AP64" s="271" t="s">
        <v>273</v>
      </c>
      <c r="AQ64" s="271" t="s">
        <v>273</v>
      </c>
      <c r="AR64" s="271" t="s">
        <v>273</v>
      </c>
      <c r="AS64" s="271" t="s">
        <v>273</v>
      </c>
      <c r="AT64" s="271" t="s">
        <v>273</v>
      </c>
      <c r="AU64" s="271" t="s">
        <v>273</v>
      </c>
      <c r="AV64" s="271" t="s">
        <v>273</v>
      </c>
      <c r="AW64" s="271" t="s">
        <v>273</v>
      </c>
      <c r="AX64" s="271" t="s">
        <v>273</v>
      </c>
      <c r="AY64" s="271" t="s">
        <v>273</v>
      </c>
      <c r="AZ64" s="271" t="s">
        <v>273</v>
      </c>
      <c r="BA64" s="271" t="s">
        <v>273</v>
      </c>
      <c r="BB64" s="271" t="s">
        <v>273</v>
      </c>
      <c r="BC64" s="271" t="s">
        <v>273</v>
      </c>
      <c r="BD64" s="271" t="s">
        <v>273</v>
      </c>
      <c r="BE64" s="272" t="s">
        <v>273</v>
      </c>
      <c r="BF64" s="153" t="s">
        <v>273</v>
      </c>
      <c r="BG64" s="153" t="s">
        <v>273</v>
      </c>
      <c r="BH64" s="153" t="s">
        <v>273</v>
      </c>
    </row>
    <row r="65" spans="1:60">
      <c r="A65" s="148" t="s">
        <v>311</v>
      </c>
      <c r="B65" s="271" t="s">
        <v>273</v>
      </c>
      <c r="C65" s="271" t="s">
        <v>273</v>
      </c>
      <c r="D65" s="271" t="s">
        <v>273</v>
      </c>
      <c r="E65" s="271" t="s">
        <v>273</v>
      </c>
      <c r="F65" s="271" t="s">
        <v>273</v>
      </c>
      <c r="G65" s="271" t="s">
        <v>273</v>
      </c>
      <c r="H65" s="271" t="s">
        <v>273</v>
      </c>
      <c r="I65" s="271" t="s">
        <v>273</v>
      </c>
      <c r="J65" s="271" t="s">
        <v>273</v>
      </c>
      <c r="K65" s="271" t="s">
        <v>273</v>
      </c>
      <c r="L65" s="271" t="s">
        <v>273</v>
      </c>
      <c r="M65" s="271" t="s">
        <v>273</v>
      </c>
      <c r="N65" s="271" t="s">
        <v>273</v>
      </c>
      <c r="O65" s="271" t="s">
        <v>273</v>
      </c>
      <c r="P65" s="271" t="s">
        <v>273</v>
      </c>
      <c r="Q65" s="271" t="s">
        <v>273</v>
      </c>
      <c r="R65" s="271" t="s">
        <v>273</v>
      </c>
      <c r="S65" s="271" t="s">
        <v>273</v>
      </c>
      <c r="T65" s="271" t="s">
        <v>273</v>
      </c>
      <c r="U65" s="271" t="s">
        <v>273</v>
      </c>
      <c r="V65" s="271">
        <v>0.496451091807534</v>
      </c>
      <c r="W65" s="271">
        <v>0.50894045483003603</v>
      </c>
      <c r="X65" s="271">
        <v>0.48255846647393802</v>
      </c>
      <c r="Y65" s="271">
        <v>0.59502779664143002</v>
      </c>
      <c r="Z65" s="271">
        <v>0.56854454201092897</v>
      </c>
      <c r="AA65" s="271">
        <v>0.472997687</v>
      </c>
      <c r="AB65" s="271">
        <v>0.45372895899999999</v>
      </c>
      <c r="AC65" s="271">
        <v>0.36326457099999998</v>
      </c>
      <c r="AD65" s="271">
        <v>0.38036851900000002</v>
      </c>
      <c r="AE65" s="271">
        <v>0.32419926999999998</v>
      </c>
      <c r="AF65" s="271">
        <v>0.28404916699999999</v>
      </c>
      <c r="AG65" s="271">
        <v>0.28127213000000001</v>
      </c>
      <c r="AH65" s="271">
        <v>0.29843508899999999</v>
      </c>
      <c r="AI65" s="271">
        <v>0.28767667499999999</v>
      </c>
      <c r="AJ65" s="271">
        <v>0.29871990199999998</v>
      </c>
      <c r="AK65" s="271">
        <v>0.29880517000000001</v>
      </c>
      <c r="AL65" s="271">
        <v>0.29784019</v>
      </c>
      <c r="AM65" s="271">
        <v>0.29635746699999999</v>
      </c>
      <c r="AN65" s="271">
        <v>0.28935792900000001</v>
      </c>
      <c r="AO65" s="271">
        <v>0.263701303</v>
      </c>
      <c r="AP65" s="271">
        <v>0.22552145100000001</v>
      </c>
      <c r="AQ65" s="271">
        <v>0.224772532</v>
      </c>
      <c r="AR65" s="271">
        <v>0.21539888400000001</v>
      </c>
      <c r="AS65" s="271">
        <v>0.21671599</v>
      </c>
      <c r="AT65" s="271">
        <v>0.19869408</v>
      </c>
      <c r="AU65" s="271">
        <v>0.18607639400000001</v>
      </c>
      <c r="AV65" s="271">
        <v>0.159375512</v>
      </c>
      <c r="AW65" s="271">
        <v>0.15395347700000001</v>
      </c>
      <c r="AX65" s="271">
        <v>0.167665488</v>
      </c>
      <c r="AY65" s="271">
        <v>0.15103810300000001</v>
      </c>
      <c r="AZ65" s="271">
        <v>0.152085737</v>
      </c>
      <c r="BA65" s="271">
        <v>0.157873759</v>
      </c>
      <c r="BB65" s="271">
        <v>0.164617535988</v>
      </c>
      <c r="BC65" s="271">
        <v>0.18067864705299999</v>
      </c>
      <c r="BD65" s="271">
        <v>0.18807924752524399</v>
      </c>
      <c r="BE65" s="272">
        <v>0.162891587406988</v>
      </c>
      <c r="BF65" s="153">
        <v>-0.13628680164089699</v>
      </c>
      <c r="BG65" s="153">
        <v>-5.4752510795174096E-3</v>
      </c>
      <c r="BH65" s="153">
        <v>9.3759524557879704E-4</v>
      </c>
    </row>
    <row r="66" spans="1:60">
      <c r="A66" s="148" t="s">
        <v>312</v>
      </c>
      <c r="B66" s="271">
        <v>0</v>
      </c>
      <c r="C66" s="271">
        <v>0</v>
      </c>
      <c r="D66" s="271">
        <v>0</v>
      </c>
      <c r="E66" s="271">
        <v>0</v>
      </c>
      <c r="F66" s="271">
        <v>0</v>
      </c>
      <c r="G66" s="271">
        <v>0</v>
      </c>
      <c r="H66" s="271">
        <v>0</v>
      </c>
      <c r="I66" s="271">
        <v>0</v>
      </c>
      <c r="J66" s="271">
        <v>0</v>
      </c>
      <c r="K66" s="271">
        <v>0</v>
      </c>
      <c r="L66" s="271">
        <v>0</v>
      </c>
      <c r="M66" s="271">
        <v>0</v>
      </c>
      <c r="N66" s="271">
        <v>0</v>
      </c>
      <c r="O66" s="271">
        <v>0</v>
      </c>
      <c r="P66" s="271">
        <v>0</v>
      </c>
      <c r="Q66" s="271">
        <v>0</v>
      </c>
      <c r="R66" s="271">
        <v>0</v>
      </c>
      <c r="S66" s="271">
        <v>0</v>
      </c>
      <c r="T66" s="271">
        <v>0</v>
      </c>
      <c r="U66" s="271">
        <v>0</v>
      </c>
      <c r="V66" s="271">
        <v>0.62885599261644798</v>
      </c>
      <c r="W66" s="271">
        <v>0.597451067593473</v>
      </c>
      <c r="X66" s="271">
        <v>0.59034573824658498</v>
      </c>
      <c r="Y66" s="271">
        <v>0.59077460572087104</v>
      </c>
      <c r="Z66" s="271">
        <v>0.561752246738776</v>
      </c>
      <c r="AA66" s="271">
        <v>0.59137736822819498</v>
      </c>
      <c r="AB66" s="271">
        <v>0.43960779235027803</v>
      </c>
      <c r="AC66" s="271">
        <v>0.35006352658265599</v>
      </c>
      <c r="AD66" s="271">
        <v>0.215263817398374</v>
      </c>
      <c r="AE66" s="271">
        <v>0.10071201272357699</v>
      </c>
      <c r="AF66" s="271">
        <v>9.6113636723577298E-2</v>
      </c>
      <c r="AG66" s="271">
        <v>8.5972219607046096E-2</v>
      </c>
      <c r="AH66" s="271">
        <v>8.4594375048780507E-2</v>
      </c>
      <c r="AI66" s="271">
        <v>8.1801883257452607E-2</v>
      </c>
      <c r="AJ66" s="271">
        <v>6.5084466907859101E-2</v>
      </c>
      <c r="AK66" s="271">
        <v>6.18931220243902E-2</v>
      </c>
      <c r="AL66" s="271">
        <v>6.5194140024390307E-2</v>
      </c>
      <c r="AM66" s="271">
        <v>6.6765909907859106E-2</v>
      </c>
      <c r="AN66" s="271">
        <v>7.3657115999999995E-2</v>
      </c>
      <c r="AO66" s="271">
        <v>8.1102963E-2</v>
      </c>
      <c r="AP66" s="271">
        <v>8.7278655600000005E-2</v>
      </c>
      <c r="AQ66" s="271">
        <v>9.5767192000000001E-2</v>
      </c>
      <c r="AR66" s="271">
        <v>0.11469599699999999</v>
      </c>
      <c r="AS66" s="271">
        <v>0.12344170459999999</v>
      </c>
      <c r="AT66" s="271">
        <v>0.1302944104</v>
      </c>
      <c r="AU66" s="271">
        <v>0.12825175280000001</v>
      </c>
      <c r="AV66" s="271">
        <v>0.13312478859999999</v>
      </c>
      <c r="AW66" s="271">
        <v>0.14852630246022899</v>
      </c>
      <c r="AX66" s="271">
        <v>0.15408479</v>
      </c>
      <c r="AY66" s="271">
        <v>0.14940721364832399</v>
      </c>
      <c r="AZ66" s="271">
        <v>0.1539233126</v>
      </c>
      <c r="BA66" s="271">
        <v>0.16836421909589</v>
      </c>
      <c r="BB66" s="271">
        <v>0.16018861893217701</v>
      </c>
      <c r="BC66" s="271">
        <v>0.18905911625999999</v>
      </c>
      <c r="BD66" s="271">
        <v>0.17835673263569199</v>
      </c>
      <c r="BE66" s="272">
        <v>0.15571981346094399</v>
      </c>
      <c r="BF66" s="153">
        <v>-0.12930480843165201</v>
      </c>
      <c r="BG66" s="153">
        <v>3.18970533088783E-2</v>
      </c>
      <c r="BH66" s="153">
        <v>8.9631489917652105E-4</v>
      </c>
    </row>
    <row r="67" spans="1:60" s="145" customFormat="1">
      <c r="A67" s="154" t="s">
        <v>313</v>
      </c>
      <c r="B67" s="273">
        <v>7.1814584209682204</v>
      </c>
      <c r="C67" s="273">
        <v>7.6904906564031101</v>
      </c>
      <c r="D67" s="273">
        <v>8.3791570256140702</v>
      </c>
      <c r="E67" s="273">
        <v>8.9320178483214896</v>
      </c>
      <c r="F67" s="273">
        <v>9.4981643193998497</v>
      </c>
      <c r="G67" s="273">
        <v>10.455989361885401</v>
      </c>
      <c r="H67" s="273">
        <v>11.0850119465606</v>
      </c>
      <c r="I67" s="273">
        <v>12.0227798063314</v>
      </c>
      <c r="J67" s="273">
        <v>12.925434210449</v>
      </c>
      <c r="K67" s="273">
        <v>14.1990142488382</v>
      </c>
      <c r="L67" s="273">
        <v>14.884546863284699</v>
      </c>
      <c r="M67" s="273">
        <v>15.295034220085</v>
      </c>
      <c r="N67" s="273">
        <v>15.9074987636725</v>
      </c>
      <c r="O67" s="273">
        <v>16.880779465970701</v>
      </c>
      <c r="P67" s="273">
        <v>17.176836854844101</v>
      </c>
      <c r="Q67" s="273">
        <v>18.0061262254792</v>
      </c>
      <c r="R67" s="273">
        <v>18.163119092077402</v>
      </c>
      <c r="S67" s="273">
        <v>18.030522445981202</v>
      </c>
      <c r="T67" s="273">
        <v>17.767145803944899</v>
      </c>
      <c r="U67" s="273">
        <v>17.769706579734599</v>
      </c>
      <c r="V67" s="273">
        <v>14.208776631665801</v>
      </c>
      <c r="W67" s="273">
        <v>14.390802528870401</v>
      </c>
      <c r="X67" s="273">
        <v>14.382219698097</v>
      </c>
      <c r="Y67" s="273">
        <v>14.382442263172599</v>
      </c>
      <c r="Z67" s="273">
        <v>14.4568274642813</v>
      </c>
      <c r="AA67" s="273">
        <v>14.3363119093002</v>
      </c>
      <c r="AB67" s="273">
        <v>13.875210254054799</v>
      </c>
      <c r="AC67" s="273">
        <v>12.9955825440759</v>
      </c>
      <c r="AD67" s="273">
        <v>10.680046509</v>
      </c>
      <c r="AE67" s="273">
        <v>9.2486197942616908</v>
      </c>
      <c r="AF67" s="273">
        <v>8.1672586824497095</v>
      </c>
      <c r="AG67" s="273">
        <v>7.1718482047063601</v>
      </c>
      <c r="AH67" s="273">
        <v>7.0737974733761799</v>
      </c>
      <c r="AI67" s="273">
        <v>6.7830854873332003</v>
      </c>
      <c r="AJ67" s="273">
        <v>6.8053968103497997</v>
      </c>
      <c r="AK67" s="273">
        <v>6.7409923501664597</v>
      </c>
      <c r="AL67" s="273">
        <v>6.7868719467625596</v>
      </c>
      <c r="AM67" s="273">
        <v>6.6253592894578599</v>
      </c>
      <c r="AN67" s="273">
        <v>6.9057430791162604</v>
      </c>
      <c r="AO67" s="273">
        <v>6.8465453220677297</v>
      </c>
      <c r="AP67" s="273">
        <v>6.8598914966603397</v>
      </c>
      <c r="AQ67" s="273">
        <v>7.1872407857704301</v>
      </c>
      <c r="AR67" s="273">
        <v>7.1955157948561403</v>
      </c>
      <c r="AS67" s="273">
        <v>7.3377848078686396</v>
      </c>
      <c r="AT67" s="273">
        <v>7.0315049947464301</v>
      </c>
      <c r="AU67" s="273">
        <v>7.2046034724357604</v>
      </c>
      <c r="AV67" s="273">
        <v>7.7856727830030401</v>
      </c>
      <c r="AW67" s="273">
        <v>8.0373830221175808</v>
      </c>
      <c r="AX67" s="273">
        <v>7.9904645242466499</v>
      </c>
      <c r="AY67" s="273">
        <v>8.3364577191670808</v>
      </c>
      <c r="AZ67" s="273">
        <v>8.1563825885411703</v>
      </c>
      <c r="BA67" s="273">
        <v>8.2614955259171499</v>
      </c>
      <c r="BB67" s="273">
        <v>8.3189321109576504</v>
      </c>
      <c r="BC67" s="273">
        <v>8.5522517967885001</v>
      </c>
      <c r="BD67" s="273">
        <v>8.6443124854971103</v>
      </c>
      <c r="BE67" s="273">
        <v>8.1935291282618294</v>
      </c>
      <c r="BF67" s="156">
        <v>-5.4737730691295998E-2</v>
      </c>
      <c r="BG67" s="156">
        <v>2.08647705701521E-2</v>
      </c>
      <c r="BH67" s="156">
        <v>4.71615144616125E-2</v>
      </c>
    </row>
    <row r="68" spans="1:60">
      <c r="B68" s="271"/>
      <c r="C68" s="271"/>
      <c r="D68" s="271"/>
      <c r="E68" s="271"/>
      <c r="F68" s="271"/>
      <c r="G68" s="271"/>
      <c r="H68" s="271"/>
      <c r="I68" s="271"/>
      <c r="J68" s="271"/>
      <c r="K68" s="271"/>
      <c r="L68" s="271"/>
      <c r="M68" s="271"/>
      <c r="N68" s="271"/>
      <c r="O68" s="271"/>
      <c r="P68" s="271"/>
      <c r="Q68" s="271"/>
      <c r="R68" s="271"/>
      <c r="S68" s="271"/>
      <c r="T68" s="271"/>
      <c r="U68" s="271"/>
      <c r="V68" s="271"/>
      <c r="W68" s="271"/>
      <c r="X68" s="271"/>
      <c r="Y68" s="271"/>
      <c r="Z68" s="271"/>
      <c r="AA68" s="271"/>
      <c r="AB68" s="271"/>
      <c r="AC68" s="271"/>
      <c r="AD68" s="271"/>
      <c r="AE68" s="271"/>
      <c r="AF68" s="271"/>
      <c r="AG68" s="271"/>
      <c r="AH68" s="271"/>
      <c r="AI68" s="271"/>
      <c r="AJ68" s="271"/>
      <c r="AK68" s="271"/>
      <c r="AL68" s="271"/>
      <c r="AM68" s="271"/>
      <c r="AN68" s="271"/>
      <c r="AO68" s="271"/>
      <c r="AP68" s="271"/>
      <c r="AQ68" s="271"/>
      <c r="AR68" s="271"/>
      <c r="AS68" s="271"/>
      <c r="AT68" s="271"/>
      <c r="AU68" s="271"/>
      <c r="AV68" s="271"/>
      <c r="AW68" s="271"/>
      <c r="AX68" s="271"/>
      <c r="AY68" s="271"/>
      <c r="AZ68" s="271"/>
      <c r="BA68" s="271"/>
      <c r="BB68" s="271"/>
      <c r="BC68" s="271"/>
      <c r="BD68" s="271"/>
      <c r="BE68" s="272"/>
      <c r="BF68" s="153"/>
      <c r="BG68" s="153"/>
      <c r="BH68" s="153"/>
    </row>
    <row r="69" spans="1:60">
      <c r="A69" s="144" t="s">
        <v>314</v>
      </c>
      <c r="B69" s="271">
        <v>0.29498292992187197</v>
      </c>
      <c r="C69" s="271">
        <v>0.32286427107288301</v>
      </c>
      <c r="D69" s="271">
        <v>0.35713961072781902</v>
      </c>
      <c r="E69" s="271">
        <v>0.39410084597266898</v>
      </c>
      <c r="F69" s="271">
        <v>0.43043735014360801</v>
      </c>
      <c r="G69" s="271">
        <v>0.46510684665819102</v>
      </c>
      <c r="H69" s="271">
        <v>0.50992792594893199</v>
      </c>
      <c r="I69" s="271">
        <v>0.56757081514418595</v>
      </c>
      <c r="J69" s="271">
        <v>0.68127089047304701</v>
      </c>
      <c r="K69" s="271">
        <v>0.79185242782505505</v>
      </c>
      <c r="L69" s="271">
        <v>0.92851065731047899</v>
      </c>
      <c r="M69" s="271">
        <v>1.0523703959966999</v>
      </c>
      <c r="N69" s="271">
        <v>1.2209735699262001</v>
      </c>
      <c r="O69" s="271">
        <v>1.2245425140469901</v>
      </c>
      <c r="P69" s="271">
        <v>1.2885162437483999</v>
      </c>
      <c r="Q69" s="271">
        <v>1.18902504688425</v>
      </c>
      <c r="R69" s="271">
        <v>1.1830261573074301</v>
      </c>
      <c r="S69" s="271">
        <v>1.2883646629927401</v>
      </c>
      <c r="T69" s="271">
        <v>1.5684495418392499</v>
      </c>
      <c r="U69" s="271">
        <v>1.6979189149285601</v>
      </c>
      <c r="V69" s="271">
        <v>1.8662005140087901</v>
      </c>
      <c r="W69" s="271">
        <v>1.7218690122968301</v>
      </c>
      <c r="X69" s="271">
        <v>1.79581032266601</v>
      </c>
      <c r="Y69" s="271">
        <v>1.8010057324769599</v>
      </c>
      <c r="Z69" s="271">
        <v>1.93190924613537</v>
      </c>
      <c r="AA69" s="271">
        <v>1.99156028399328</v>
      </c>
      <c r="AB69" s="271">
        <v>2.11156732145019</v>
      </c>
      <c r="AC69" s="271">
        <v>2.2703016305827202</v>
      </c>
      <c r="AD69" s="271">
        <v>2.4901347952270201</v>
      </c>
      <c r="AE69" s="271">
        <v>2.5721389114518298</v>
      </c>
      <c r="AF69" s="271">
        <v>2.5295333786318399</v>
      </c>
      <c r="AG69" s="271">
        <v>2.6548858576235901</v>
      </c>
      <c r="AH69" s="271">
        <v>2.7294155424812701</v>
      </c>
      <c r="AI69" s="271">
        <v>2.6498237178811901</v>
      </c>
      <c r="AJ69" s="271">
        <v>2.7081565419092302</v>
      </c>
      <c r="AK69" s="271">
        <v>2.7925602978104802</v>
      </c>
      <c r="AL69" s="271">
        <v>2.87907845505877</v>
      </c>
      <c r="AM69" s="271">
        <v>2.9037913541169198</v>
      </c>
      <c r="AN69" s="271">
        <v>2.9170205652244201</v>
      </c>
      <c r="AO69" s="271">
        <v>3.0560628275813899</v>
      </c>
      <c r="AP69" s="271">
        <v>3.2765560377923202</v>
      </c>
      <c r="AQ69" s="271">
        <v>3.5709637741696998</v>
      </c>
      <c r="AR69" s="271">
        <v>3.5966658273681098</v>
      </c>
      <c r="AS69" s="271">
        <v>3.70694126103924</v>
      </c>
      <c r="AT69" s="271">
        <v>3.5998761112838502</v>
      </c>
      <c r="AU69" s="271">
        <v>3.3678278908139401</v>
      </c>
      <c r="AV69" s="271">
        <v>3.4334430806677401</v>
      </c>
      <c r="AW69" s="271">
        <v>3.5386112060058101</v>
      </c>
      <c r="AX69" s="271">
        <v>3.77137972673557</v>
      </c>
      <c r="AY69" s="271">
        <v>3.4988538630108201</v>
      </c>
      <c r="AZ69" s="271">
        <v>3.08727544467598</v>
      </c>
      <c r="BA69" s="271">
        <v>3.0725027794477899</v>
      </c>
      <c r="BB69" s="271">
        <v>3.1259794311817402</v>
      </c>
      <c r="BC69" s="271">
        <v>3.2700544600215999</v>
      </c>
      <c r="BD69" s="271">
        <v>3.5311984896606998</v>
      </c>
      <c r="BE69" s="272">
        <v>3.3111094359036999</v>
      </c>
      <c r="BF69" s="153">
        <v>-6.48889609350881E-2</v>
      </c>
      <c r="BG69" s="153">
        <v>-1.92435630060472E-3</v>
      </c>
      <c r="BH69" s="153">
        <v>1.9058568426482299E-2</v>
      </c>
    </row>
    <row r="70" spans="1:60">
      <c r="A70" s="144" t="s">
        <v>315</v>
      </c>
      <c r="B70" s="271">
        <v>5.55411280800037E-2</v>
      </c>
      <c r="C70" s="271">
        <v>6.0099447585834999E-2</v>
      </c>
      <c r="D70" s="271">
        <v>6.5059984749351596E-2</v>
      </c>
      <c r="E70" s="271">
        <v>7.0517480672955699E-2</v>
      </c>
      <c r="F70" s="271">
        <v>7.6224520877883395E-2</v>
      </c>
      <c r="G70" s="271">
        <v>0.103074895975208</v>
      </c>
      <c r="H70" s="271">
        <v>0.110501227319326</v>
      </c>
      <c r="I70" s="271">
        <v>0.13685446582793001</v>
      </c>
      <c r="J70" s="271">
        <v>0.1327087100048</v>
      </c>
      <c r="K70" s="271">
        <v>0.13176366265586001</v>
      </c>
      <c r="L70" s="271">
        <v>0.13181443364345299</v>
      </c>
      <c r="M70" s="271">
        <v>0.16451561267025999</v>
      </c>
      <c r="N70" s="271">
        <v>0.19205505789875099</v>
      </c>
      <c r="O70" s="271">
        <v>0.18018452865874601</v>
      </c>
      <c r="P70" s="271">
        <v>0.21718474588408701</v>
      </c>
      <c r="Q70" s="271">
        <v>0.29141930751679801</v>
      </c>
      <c r="R70" s="271">
        <v>0.31263179947168301</v>
      </c>
      <c r="S70" s="271">
        <v>0.32582311755832299</v>
      </c>
      <c r="T70" s="271">
        <v>0.37077891853488498</v>
      </c>
      <c r="U70" s="271">
        <v>0.40474887630501799</v>
      </c>
      <c r="V70" s="271">
        <v>0.47430899976461299</v>
      </c>
      <c r="W70" s="271">
        <v>0.50629648009813399</v>
      </c>
      <c r="X70" s="271">
        <v>0.52455739459372397</v>
      </c>
      <c r="Y70" s="271">
        <v>0.57384924740722498</v>
      </c>
      <c r="Z70" s="271">
        <v>0.64024932194109496</v>
      </c>
      <c r="AA70" s="271">
        <v>0.63889934312077201</v>
      </c>
      <c r="AB70" s="271">
        <v>0.47117563034526599</v>
      </c>
      <c r="AC70" s="271">
        <v>0.73927705808717703</v>
      </c>
      <c r="AD70" s="271">
        <v>1.0303546387070399</v>
      </c>
      <c r="AE70" s="271">
        <v>1.1792193941634099</v>
      </c>
      <c r="AF70" s="271">
        <v>1.14633930656202</v>
      </c>
      <c r="AG70" s="271">
        <v>1.19985944289751</v>
      </c>
      <c r="AH70" s="271">
        <v>1.4410194845958</v>
      </c>
      <c r="AI70" s="271">
        <v>0.96787768695161303</v>
      </c>
      <c r="AJ70" s="271">
        <v>0.70432461171002603</v>
      </c>
      <c r="AK70" s="271">
        <v>0.93869821564356104</v>
      </c>
      <c r="AL70" s="271">
        <v>1.08232878006847</v>
      </c>
      <c r="AM70" s="271">
        <v>1.02087785638203</v>
      </c>
      <c r="AN70" s="271">
        <v>0.96098007064388502</v>
      </c>
      <c r="AO70" s="271">
        <v>1.04235389028722</v>
      </c>
      <c r="AP70" s="271">
        <v>0.98902562478376199</v>
      </c>
      <c r="AQ70" s="271">
        <v>1.01153521923417</v>
      </c>
      <c r="AR70" s="271">
        <v>0.96818966987416499</v>
      </c>
      <c r="AS70" s="271">
        <v>0.957886098034477</v>
      </c>
      <c r="AT70" s="271">
        <v>1.08754992773584</v>
      </c>
      <c r="AU70" s="271">
        <v>1.1591908355138001</v>
      </c>
      <c r="AV70" s="271">
        <v>1.2775760451104801</v>
      </c>
      <c r="AW70" s="271">
        <v>1.36328367572104</v>
      </c>
      <c r="AX70" s="271">
        <v>1.4615874245385501</v>
      </c>
      <c r="AY70" s="271">
        <v>1.3884654392046201</v>
      </c>
      <c r="AZ70" s="271">
        <v>1.3977375958892</v>
      </c>
      <c r="BA70" s="271">
        <v>1.5453995377513701</v>
      </c>
      <c r="BB70" s="271">
        <v>1.4758639679226699</v>
      </c>
      <c r="BC70" s="271">
        <v>1.4538756627121501</v>
      </c>
      <c r="BD70" s="271">
        <v>1.4684177754840699</v>
      </c>
      <c r="BE70" s="272">
        <v>1.2888980495484399</v>
      </c>
      <c r="BF70" s="153">
        <v>-0.124652063167543</v>
      </c>
      <c r="BG70" s="153">
        <v>3.0481128722840999E-2</v>
      </c>
      <c r="BH70" s="153">
        <v>7.4188280839391999E-3</v>
      </c>
    </row>
    <row r="71" spans="1:60">
      <c r="A71" s="144" t="s">
        <v>316</v>
      </c>
      <c r="B71" s="271">
        <v>0.164646046071279</v>
      </c>
      <c r="C71" s="271">
        <v>0.17173374259527099</v>
      </c>
      <c r="D71" s="271">
        <v>0.17901194251976901</v>
      </c>
      <c r="E71" s="271">
        <v>0.18666905647906901</v>
      </c>
      <c r="F71" s="271">
        <v>0.19468026905878699</v>
      </c>
      <c r="G71" s="271">
        <v>0.20297426823162701</v>
      </c>
      <c r="H71" s="271">
        <v>0.21168768499999999</v>
      </c>
      <c r="I71" s="271">
        <v>0.221117376</v>
      </c>
      <c r="J71" s="271">
        <v>0.23398533399999999</v>
      </c>
      <c r="K71" s="271">
        <v>0.23865133599999999</v>
      </c>
      <c r="L71" s="271">
        <v>0.24612620299999999</v>
      </c>
      <c r="M71" s="271">
        <v>0.260040985</v>
      </c>
      <c r="N71" s="271">
        <v>0.27186986299999999</v>
      </c>
      <c r="O71" s="271">
        <v>0.28993407900000001</v>
      </c>
      <c r="P71" s="271">
        <v>0.31803131299999998</v>
      </c>
      <c r="Q71" s="271">
        <v>0.34025029600000001</v>
      </c>
      <c r="R71" s="271">
        <v>0.34617487899999999</v>
      </c>
      <c r="S71" s="271">
        <v>0.33521542799999998</v>
      </c>
      <c r="T71" s="271">
        <v>0.31687743499999999</v>
      </c>
      <c r="U71" s="271">
        <v>0.29527870499999997</v>
      </c>
      <c r="V71" s="271">
        <v>0.27866354900000001</v>
      </c>
      <c r="W71" s="271">
        <v>0.28900763200000001</v>
      </c>
      <c r="X71" s="271">
        <v>0.32349253</v>
      </c>
      <c r="Y71" s="271">
        <v>0.35676555900000001</v>
      </c>
      <c r="Z71" s="271">
        <v>0.36594811199999999</v>
      </c>
      <c r="AA71" s="271">
        <v>0.378570199</v>
      </c>
      <c r="AB71" s="271">
        <v>0.388476875</v>
      </c>
      <c r="AC71" s="271">
        <v>0.40812904500000002</v>
      </c>
      <c r="AD71" s="271">
        <v>0.42306775600000002</v>
      </c>
      <c r="AE71" s="271">
        <v>0.46852986299999999</v>
      </c>
      <c r="AF71" s="271">
        <v>0.52665990200000001</v>
      </c>
      <c r="AG71" s="271">
        <v>0.52719533900000004</v>
      </c>
      <c r="AH71" s="271">
        <v>0.49493883151196999</v>
      </c>
      <c r="AI71" s="271">
        <v>0.52832267795590004</v>
      </c>
      <c r="AJ71" s="271">
        <v>0.56324230613480997</v>
      </c>
      <c r="AK71" s="271">
        <v>0.57881670225252002</v>
      </c>
      <c r="AL71" s="271">
        <v>0.53459412021516495</v>
      </c>
      <c r="AM71" s="271">
        <v>0.52932174399362297</v>
      </c>
      <c r="AN71" s="271">
        <v>0.54130696171064696</v>
      </c>
      <c r="AO71" s="271">
        <v>0.50800979836549298</v>
      </c>
      <c r="AP71" s="271">
        <v>0.523101661856886</v>
      </c>
      <c r="AQ71" s="271">
        <v>0.50373850120314101</v>
      </c>
      <c r="AR71" s="271">
        <v>0.53100145425078704</v>
      </c>
      <c r="AS71" s="271">
        <v>0.51601581005680597</v>
      </c>
      <c r="AT71" s="271">
        <v>0.466714367871848</v>
      </c>
      <c r="AU71" s="271">
        <v>0.48233236743763003</v>
      </c>
      <c r="AV71" s="271">
        <v>0.5091691054827</v>
      </c>
      <c r="AW71" s="271">
        <v>0.59870934625917904</v>
      </c>
      <c r="AX71" s="271">
        <v>0.44318458555246798</v>
      </c>
      <c r="AY71" s="271">
        <v>0.42211544244576898</v>
      </c>
      <c r="AZ71" s="271">
        <v>0.44896300445751802</v>
      </c>
      <c r="BA71" s="271">
        <v>0.45837653670684397</v>
      </c>
      <c r="BB71" s="271">
        <v>0.50366712417453796</v>
      </c>
      <c r="BC71" s="271">
        <v>0.49418243048919902</v>
      </c>
      <c r="BD71" s="271">
        <v>0.502684072795478</v>
      </c>
      <c r="BE71" s="272">
        <v>0.42285375669278702</v>
      </c>
      <c r="BF71" s="153">
        <v>-0.16110646550896601</v>
      </c>
      <c r="BG71" s="153">
        <v>7.4520743559311998E-3</v>
      </c>
      <c r="BH71" s="153">
        <v>2.4339235571430298E-3</v>
      </c>
    </row>
    <row r="72" spans="1:60">
      <c r="A72" s="144" t="s">
        <v>317</v>
      </c>
      <c r="B72" s="271">
        <v>0.223056208110646</v>
      </c>
      <c r="C72" s="271">
        <v>0.21697719205967</v>
      </c>
      <c r="D72" s="271">
        <v>0.211076740232674</v>
      </c>
      <c r="E72" s="271">
        <v>0.20540214261095399</v>
      </c>
      <c r="F72" s="271">
        <v>0.199909151786721</v>
      </c>
      <c r="G72" s="271">
        <v>0.19460169814213099</v>
      </c>
      <c r="H72" s="271">
        <v>0.19140765100000001</v>
      </c>
      <c r="I72" s="271">
        <v>0.20639442599999999</v>
      </c>
      <c r="J72" s="271">
        <v>0.195109746</v>
      </c>
      <c r="K72" s="271">
        <v>0.17840366399999999</v>
      </c>
      <c r="L72" s="271">
        <v>0.13857420300000001</v>
      </c>
      <c r="M72" s="271">
        <v>0.16412564499999999</v>
      </c>
      <c r="N72" s="271">
        <v>0.158816769</v>
      </c>
      <c r="O72" s="271">
        <v>0.17122879699999999</v>
      </c>
      <c r="P72" s="271">
        <v>0.19203382299999999</v>
      </c>
      <c r="Q72" s="271">
        <v>0.165778439</v>
      </c>
      <c r="R72" s="271">
        <v>0.23115875299999999</v>
      </c>
      <c r="S72" s="271">
        <v>0.25923591699999998</v>
      </c>
      <c r="T72" s="271">
        <v>0.28692352700000001</v>
      </c>
      <c r="U72" s="271">
        <v>0.30315671500000002</v>
      </c>
      <c r="V72" s="271">
        <v>0.29035831400000001</v>
      </c>
      <c r="W72" s="271">
        <v>0.30100823300000001</v>
      </c>
      <c r="X72" s="271">
        <v>0.29558235900000002</v>
      </c>
      <c r="Y72" s="271">
        <v>0.28444913700000002</v>
      </c>
      <c r="Z72" s="271">
        <v>0.279109</v>
      </c>
      <c r="AA72" s="271">
        <v>0.186075613</v>
      </c>
      <c r="AB72" s="271">
        <v>0.14893451099999999</v>
      </c>
      <c r="AC72" s="271">
        <v>0.20442695799999999</v>
      </c>
      <c r="AD72" s="271">
        <v>0.17525845700000001</v>
      </c>
      <c r="AE72" s="271">
        <v>0.21679019899999999</v>
      </c>
      <c r="AF72" s="271">
        <v>0.22467153500000001</v>
      </c>
      <c r="AG72" s="271">
        <v>0.218343963</v>
      </c>
      <c r="AH72" s="271">
        <v>0.24115051800000001</v>
      </c>
      <c r="AI72" s="271">
        <v>0.362949142</v>
      </c>
      <c r="AJ72" s="271">
        <v>0.41662484900000002</v>
      </c>
      <c r="AK72" s="271">
        <v>0.43467427650000001</v>
      </c>
      <c r="AL72" s="271">
        <v>0.44659649536853402</v>
      </c>
      <c r="AM72" s="271">
        <v>0.51869262929295401</v>
      </c>
      <c r="AN72" s="271">
        <v>0.63392262542741595</v>
      </c>
      <c r="AO72" s="271">
        <v>0.71743583268782096</v>
      </c>
      <c r="AP72" s="271">
        <v>0.78207511345748504</v>
      </c>
      <c r="AQ72" s="271">
        <v>0.73155055730343299</v>
      </c>
      <c r="AR72" s="271">
        <v>0.73794845028545497</v>
      </c>
      <c r="AS72" s="271">
        <v>0.781442511115084</v>
      </c>
      <c r="AT72" s="271">
        <v>0.80799590621656903</v>
      </c>
      <c r="AU72" s="271">
        <v>0.91078437706749105</v>
      </c>
      <c r="AV72" s="271">
        <v>0.88163573354947999</v>
      </c>
      <c r="AW72" s="271">
        <v>0.87965958808401701</v>
      </c>
      <c r="AX72" s="271">
        <v>0.89543474705978698</v>
      </c>
      <c r="AY72" s="271">
        <v>0.91931567708555095</v>
      </c>
      <c r="AZ72" s="271">
        <v>0.87536630450910402</v>
      </c>
      <c r="BA72" s="271">
        <v>0.84454871800119702</v>
      </c>
      <c r="BB72" s="271">
        <v>0.88234982034823295</v>
      </c>
      <c r="BC72" s="271">
        <v>0.87792036848728305</v>
      </c>
      <c r="BD72" s="271">
        <v>0.829962174275653</v>
      </c>
      <c r="BE72" s="272">
        <v>0.76094285563348596</v>
      </c>
      <c r="BF72" s="153">
        <v>-8.56646238664385E-2</v>
      </c>
      <c r="BG72" s="153">
        <v>2.6859140859414299E-3</v>
      </c>
      <c r="BH72" s="153">
        <v>4.3799462879352E-3</v>
      </c>
    </row>
    <row r="73" spans="1:60">
      <c r="A73" s="144" t="s">
        <v>318</v>
      </c>
      <c r="B73" s="271">
        <v>1.9050981000000002E-2</v>
      </c>
      <c r="C73" s="271">
        <v>1.9873001000000001E-2</v>
      </c>
      <c r="D73" s="271">
        <v>2.0735213999999998E-2</v>
      </c>
      <c r="E73" s="271">
        <v>2.1682376999999999E-2</v>
      </c>
      <c r="F73" s="271">
        <v>2.2586160000000001E-2</v>
      </c>
      <c r="G73" s="271">
        <v>2.3621453000000001E-2</v>
      </c>
      <c r="H73" s="271">
        <v>5.5697410000000003E-2</v>
      </c>
      <c r="I73" s="271">
        <v>6.3637979999999997E-2</v>
      </c>
      <c r="J73" s="271">
        <v>5.5353289999999999E-2</v>
      </c>
      <c r="K73" s="271">
        <v>5.0860379999999997E-2</v>
      </c>
      <c r="L73" s="271">
        <v>4.6456909999999997E-2</v>
      </c>
      <c r="M73" s="271">
        <v>5.3483030000000001E-2</v>
      </c>
      <c r="N73" s="271">
        <v>5.1523807999999997E-2</v>
      </c>
      <c r="O73" s="271">
        <v>4.9021025000000003E-2</v>
      </c>
      <c r="P73" s="271">
        <v>5.0701416999999999E-2</v>
      </c>
      <c r="Q73" s="271">
        <v>3.8151144999999997E-2</v>
      </c>
      <c r="R73" s="271">
        <v>3.7485351E-2</v>
      </c>
      <c r="S73" s="271">
        <v>5.5980898000000001E-2</v>
      </c>
      <c r="T73" s="271">
        <v>4.3205171000000001E-2</v>
      </c>
      <c r="U73" s="271">
        <v>7.0153541E-2</v>
      </c>
      <c r="V73" s="271">
        <v>6.1240665999999999E-2</v>
      </c>
      <c r="W73" s="271">
        <v>4.3562227000000002E-2</v>
      </c>
      <c r="X73" s="271">
        <v>4.9493915999999999E-2</v>
      </c>
      <c r="Y73" s="271">
        <v>4.5235760999999999E-2</v>
      </c>
      <c r="Z73" s="271">
        <v>5.8937715000000002E-2</v>
      </c>
      <c r="AA73" s="271">
        <v>8.7794159999999996E-2</v>
      </c>
      <c r="AB73" s="271">
        <v>0.14418799800000001</v>
      </c>
      <c r="AC73" s="271">
        <v>0.12731669500000001</v>
      </c>
      <c r="AD73" s="271">
        <v>0.121702169</v>
      </c>
      <c r="AE73" s="271">
        <v>0.106499923</v>
      </c>
      <c r="AF73" s="271">
        <v>0.11719966599999999</v>
      </c>
      <c r="AG73" s="271">
        <v>0.112866471</v>
      </c>
      <c r="AH73" s="271">
        <v>9.9336461000000001E-2</v>
      </c>
      <c r="AI73" s="271">
        <v>9.9819377000000001E-2</v>
      </c>
      <c r="AJ73" s="271">
        <v>0.127617446</v>
      </c>
      <c r="AK73" s="271">
        <v>0.136241734</v>
      </c>
      <c r="AL73" s="271">
        <v>0.151948574</v>
      </c>
      <c r="AM73" s="271">
        <v>0.177697112800796</v>
      </c>
      <c r="AN73" s="271">
        <v>0.1704024906012</v>
      </c>
      <c r="AO73" s="271">
        <v>0.16645239842229001</v>
      </c>
      <c r="AP73" s="271">
        <v>0.18554299474095101</v>
      </c>
      <c r="AQ73" s="271">
        <v>0.19322185457031801</v>
      </c>
      <c r="AR73" s="271">
        <v>0.18636406172053299</v>
      </c>
      <c r="AS73" s="271">
        <v>0.25256595753571998</v>
      </c>
      <c r="AT73" s="271">
        <v>0.24108646459873201</v>
      </c>
      <c r="AU73" s="271">
        <v>0.27552960174992702</v>
      </c>
      <c r="AV73" s="271">
        <v>0.29087149726991401</v>
      </c>
      <c r="AW73" s="271">
        <v>0.31555727577554998</v>
      </c>
      <c r="AX73" s="271">
        <v>0.363808765896384</v>
      </c>
      <c r="AY73" s="271">
        <v>0.374131416889875</v>
      </c>
      <c r="AZ73" s="271">
        <v>0.37627689475199999</v>
      </c>
      <c r="BA73" s="271">
        <v>0.38524294979873702</v>
      </c>
      <c r="BB73" s="271">
        <v>0.45647160182874602</v>
      </c>
      <c r="BC73" s="271">
        <v>0.467829029011811</v>
      </c>
      <c r="BD73" s="271">
        <v>0.48351196742811597</v>
      </c>
      <c r="BE73" s="272">
        <v>0.42181482379183199</v>
      </c>
      <c r="BF73" s="153">
        <v>-0.129985703330466</v>
      </c>
      <c r="BG73" s="153">
        <v>7.2070732501805998E-2</v>
      </c>
      <c r="BH73" s="153">
        <v>2.4279435150554199E-3</v>
      </c>
    </row>
    <row r="74" spans="1:60">
      <c r="A74" s="144" t="s">
        <v>319</v>
      </c>
      <c r="B74" s="271">
        <v>2.0618390000000002E-3</v>
      </c>
      <c r="C74" s="271">
        <v>2.0591920000000001E-3</v>
      </c>
      <c r="D74" s="271">
        <v>3.1169779999999998E-3</v>
      </c>
      <c r="E74" s="271">
        <v>4.0307909999999997E-3</v>
      </c>
      <c r="F74" s="271">
        <v>4.6815839999999999E-3</v>
      </c>
      <c r="G74" s="271">
        <v>4.0461739999999996E-3</v>
      </c>
      <c r="H74" s="271">
        <v>3.8861899999999999E-3</v>
      </c>
      <c r="I74" s="271">
        <v>4.6255890000000003E-3</v>
      </c>
      <c r="J74" s="271">
        <v>6.0048569999999997E-3</v>
      </c>
      <c r="K74" s="271">
        <v>8.2003660000000006E-3</v>
      </c>
      <c r="L74" s="271">
        <v>9.7714719999999998E-3</v>
      </c>
      <c r="M74" s="271">
        <v>1.3454064999999999E-2</v>
      </c>
      <c r="N74" s="271">
        <v>1.7749291E-2</v>
      </c>
      <c r="O74" s="271">
        <v>1.7354918E-2</v>
      </c>
      <c r="P74" s="271">
        <v>1.8789718E-2</v>
      </c>
      <c r="Q74" s="271">
        <v>1.54816550611304E-2</v>
      </c>
      <c r="R74" s="271">
        <v>2.2738180325083301E-2</v>
      </c>
      <c r="S74" s="271">
        <v>2.52495532771791E-2</v>
      </c>
      <c r="T74" s="271">
        <v>2.7619589676954E-2</v>
      </c>
      <c r="U74" s="271">
        <v>3.25250648592212E-2</v>
      </c>
      <c r="V74" s="271">
        <v>3.4556451981909798E-2</v>
      </c>
      <c r="W74" s="271">
        <v>4.3347496930741303E-2</v>
      </c>
      <c r="X74" s="271">
        <v>4.2442557930741302E-2</v>
      </c>
      <c r="Y74" s="271">
        <v>4.6399359847377399E-2</v>
      </c>
      <c r="Z74" s="271">
        <v>4.8871878022944501E-2</v>
      </c>
      <c r="AA74" s="271">
        <v>4.9077581543927003E-2</v>
      </c>
      <c r="AB74" s="271">
        <v>4.2632353351033603E-2</v>
      </c>
      <c r="AC74" s="271">
        <v>4.92100804351773E-2</v>
      </c>
      <c r="AD74" s="271">
        <v>5.24444868934308E-2</v>
      </c>
      <c r="AE74" s="271">
        <v>6.0485899688725898E-2</v>
      </c>
      <c r="AF74" s="271">
        <v>5.8558706668696101E-2</v>
      </c>
      <c r="AG74" s="271">
        <v>6.4289516888717202E-2</v>
      </c>
      <c r="AH74" s="271">
        <v>7.7800112232837906E-2</v>
      </c>
      <c r="AI74" s="271">
        <v>8.2569962130707997E-2</v>
      </c>
      <c r="AJ74" s="271">
        <v>7.8175846036631594E-2</v>
      </c>
      <c r="AK74" s="271">
        <v>7.6416241294948298E-2</v>
      </c>
      <c r="AL74" s="271">
        <v>8.7308902413380199E-2</v>
      </c>
      <c r="AM74" s="271">
        <v>9.8964775692948107E-2</v>
      </c>
      <c r="AN74" s="271">
        <v>0.115935397807422</v>
      </c>
      <c r="AO74" s="271">
        <v>0.14308598754638799</v>
      </c>
      <c r="AP74" s="271">
        <v>0.158170030477082</v>
      </c>
      <c r="AQ74" s="271">
        <v>0.20406119198410999</v>
      </c>
      <c r="AR74" s="271">
        <v>0.22592426638434401</v>
      </c>
      <c r="AS74" s="271">
        <v>0.27397409944269802</v>
      </c>
      <c r="AT74" s="271">
        <v>0.26748645152437101</v>
      </c>
      <c r="AU74" s="271">
        <v>0.28588928276145498</v>
      </c>
      <c r="AV74" s="271">
        <v>0.36335044056976601</v>
      </c>
      <c r="AW74" s="271">
        <v>0.384520337826665</v>
      </c>
      <c r="AX74" s="271">
        <v>0.45852976895631797</v>
      </c>
      <c r="AY74" s="271">
        <v>0.48317863274973799</v>
      </c>
      <c r="AZ74" s="271">
        <v>0.56966669385966995</v>
      </c>
      <c r="BA74" s="271">
        <v>0.59630791316213405</v>
      </c>
      <c r="BB74" s="271">
        <v>0.53588747419406502</v>
      </c>
      <c r="BC74" s="271">
        <v>0.54966619210027001</v>
      </c>
      <c r="BD74" s="271">
        <v>0.60311635364271998</v>
      </c>
      <c r="BE74" s="272">
        <v>0.45136474890519401</v>
      </c>
      <c r="BF74" s="153">
        <v>-0.25365726005005401</v>
      </c>
      <c r="BG74" s="153">
        <v>8.4700727711873702E-2</v>
      </c>
      <c r="BH74" s="153">
        <v>2.5980313000327601E-3</v>
      </c>
    </row>
    <row r="75" spans="1:60">
      <c r="A75" s="144" t="s">
        <v>320</v>
      </c>
      <c r="B75" s="271">
        <v>0.82488797800000002</v>
      </c>
      <c r="C75" s="271">
        <v>0.83196574000000001</v>
      </c>
      <c r="D75" s="271">
        <v>0.839043502</v>
      </c>
      <c r="E75" s="271">
        <v>0.84621077099999997</v>
      </c>
      <c r="F75" s="271">
        <v>0.85345386899999998</v>
      </c>
      <c r="G75" s="271">
        <v>0.89097822891040501</v>
      </c>
      <c r="H75" s="271">
        <v>0.90164303428513204</v>
      </c>
      <c r="I75" s="271">
        <v>0.96351684224287204</v>
      </c>
      <c r="J75" s="271">
        <v>1.02204127238508</v>
      </c>
      <c r="K75" s="271">
        <v>1.0717659707598099</v>
      </c>
      <c r="L75" s="271">
        <v>0.81905707090346902</v>
      </c>
      <c r="M75" s="271">
        <v>0.95400739806486301</v>
      </c>
      <c r="N75" s="271">
        <v>1.10394362691064</v>
      </c>
      <c r="O75" s="271">
        <v>1.1930552281182301</v>
      </c>
      <c r="P75" s="271">
        <v>1.4422618324443</v>
      </c>
      <c r="Q75" s="271">
        <v>1.17913793356237</v>
      </c>
      <c r="R75" s="271">
        <v>1.41669266527584</v>
      </c>
      <c r="S75" s="271">
        <v>1.57568916944462</v>
      </c>
      <c r="T75" s="271">
        <v>1.75143248263225</v>
      </c>
      <c r="U75" s="271">
        <v>1.9526329552528301</v>
      </c>
      <c r="V75" s="271">
        <v>1.9840816679870801</v>
      </c>
      <c r="W75" s="271">
        <v>1.9629323243040899</v>
      </c>
      <c r="X75" s="271">
        <v>2.0776969912060101</v>
      </c>
      <c r="Y75" s="271">
        <v>2.13776844602208</v>
      </c>
      <c r="Z75" s="271">
        <v>2.0644029526043699</v>
      </c>
      <c r="AA75" s="271">
        <v>2.19562932618329</v>
      </c>
      <c r="AB75" s="271">
        <v>2.2980140866720702</v>
      </c>
      <c r="AC75" s="271">
        <v>2.2261727032758798</v>
      </c>
      <c r="AD75" s="271">
        <v>2.2408931579759699</v>
      </c>
      <c r="AE75" s="271">
        <v>2.71175558272581</v>
      </c>
      <c r="AF75" s="271">
        <v>2.5998151055989198</v>
      </c>
      <c r="AG75" s="271">
        <v>2.6879682914848702</v>
      </c>
      <c r="AH75" s="271">
        <v>2.7342684612049002</v>
      </c>
      <c r="AI75" s="271">
        <v>2.9080331519479099</v>
      </c>
      <c r="AJ75" s="271">
        <v>3.0115091711216802</v>
      </c>
      <c r="AK75" s="271">
        <v>3.1020645724884002</v>
      </c>
      <c r="AL75" s="271">
        <v>3.2838683643804698</v>
      </c>
      <c r="AM75" s="271">
        <v>3.3933185711073102</v>
      </c>
      <c r="AN75" s="271">
        <v>3.5943749369895701</v>
      </c>
      <c r="AO75" s="271">
        <v>3.8819656342206601</v>
      </c>
      <c r="AP75" s="271">
        <v>3.8948430178100701</v>
      </c>
      <c r="AQ75" s="271">
        <v>4.0689463084166997</v>
      </c>
      <c r="AR75" s="271">
        <v>4.3305238206287404</v>
      </c>
      <c r="AS75" s="271">
        <v>4.7901015362698196</v>
      </c>
      <c r="AT75" s="271">
        <v>5.21865079025849</v>
      </c>
      <c r="AU75" s="271">
        <v>5.7352880320704003</v>
      </c>
      <c r="AV75" s="271">
        <v>6.0257517499087898</v>
      </c>
      <c r="AW75" s="271">
        <v>6.3383149949429098</v>
      </c>
      <c r="AX75" s="271">
        <v>6.3563010278365599</v>
      </c>
      <c r="AY75" s="271">
        <v>6.9849258691227796</v>
      </c>
      <c r="AZ75" s="271">
        <v>7.2423140259156904</v>
      </c>
      <c r="BA75" s="271">
        <v>7.1612109194041498</v>
      </c>
      <c r="BB75" s="271">
        <v>6.9916519871397398</v>
      </c>
      <c r="BC75" s="271">
        <v>6.6038938013753903</v>
      </c>
      <c r="BD75" s="271">
        <v>6.6656475475435704</v>
      </c>
      <c r="BE75" s="272">
        <v>6.5112096935228596</v>
      </c>
      <c r="BF75" s="153">
        <v>-2.58381564899339E-2</v>
      </c>
      <c r="BG75" s="153">
        <v>2.4774737981079001E-2</v>
      </c>
      <c r="BH75" s="153">
        <v>3.7478173973223297E-2</v>
      </c>
    </row>
    <row r="76" spans="1:60">
      <c r="A76" s="144" t="s">
        <v>321</v>
      </c>
      <c r="B76" s="271">
        <v>3.0763193254856398E-3</v>
      </c>
      <c r="C76" s="271">
        <v>3.2833481975050901E-3</v>
      </c>
      <c r="D76" s="271">
        <v>3.5289214333519801E-3</v>
      </c>
      <c r="E76" s="271">
        <v>3.94096701414822E-3</v>
      </c>
      <c r="F76" s="271">
        <v>4.3791305404438496E-3</v>
      </c>
      <c r="G76" s="271">
        <v>5.0961284043394197E-3</v>
      </c>
      <c r="H76" s="271">
        <v>6.0139099999999999E-3</v>
      </c>
      <c r="I76" s="271">
        <v>7.9025399999999996E-3</v>
      </c>
      <c r="J76" s="271">
        <v>1.23322E-2</v>
      </c>
      <c r="K76" s="271">
        <v>1.7083839999999999E-2</v>
      </c>
      <c r="L76" s="271">
        <v>2.762715E-2</v>
      </c>
      <c r="M76" s="271">
        <v>4.0590849999999998E-2</v>
      </c>
      <c r="N76" s="271">
        <v>6.0035400000000003E-2</v>
      </c>
      <c r="O76" s="271">
        <v>6.6251921000000005E-2</v>
      </c>
      <c r="P76" s="271">
        <v>9.0181381000000005E-2</v>
      </c>
      <c r="Q76" s="271">
        <v>0.21667109800000001</v>
      </c>
      <c r="R76" s="271">
        <v>0.23537113100000001</v>
      </c>
      <c r="S76" s="271">
        <v>0.26062554999999998</v>
      </c>
      <c r="T76" s="271">
        <v>0.26100998600000003</v>
      </c>
      <c r="U76" s="271">
        <v>0.29805042700000001</v>
      </c>
      <c r="V76" s="271">
        <v>0.37066871699999998</v>
      </c>
      <c r="W76" s="271">
        <v>0.44841502300000002</v>
      </c>
      <c r="X76" s="271">
        <v>0.49097552</v>
      </c>
      <c r="Y76" s="271">
        <v>0.58905905000000003</v>
      </c>
      <c r="Z76" s="271">
        <v>0.61841681199999998</v>
      </c>
      <c r="AA76" s="271">
        <v>0.64828871300000002</v>
      </c>
      <c r="AB76" s="271">
        <v>0.80037877800000001</v>
      </c>
      <c r="AC76" s="271">
        <v>0.80597943699999997</v>
      </c>
      <c r="AD76" s="271">
        <v>0.83512927699999995</v>
      </c>
      <c r="AE76" s="271">
        <v>0.87570588500000002</v>
      </c>
      <c r="AF76" s="271">
        <v>0.87540661399999997</v>
      </c>
      <c r="AG76" s="271">
        <v>0.84591152199999997</v>
      </c>
      <c r="AH76" s="271">
        <v>0.85934305</v>
      </c>
      <c r="AI76" s="271">
        <v>0.856117354</v>
      </c>
      <c r="AJ76" s="271">
        <v>0.83519400700000002</v>
      </c>
      <c r="AK76" s="271">
        <v>0.82548337100000002</v>
      </c>
      <c r="AL76" s="271">
        <v>0.81560491099999999</v>
      </c>
      <c r="AM76" s="271">
        <v>0.84682700099999997</v>
      </c>
      <c r="AN76" s="271">
        <v>0.93760401800000004</v>
      </c>
      <c r="AO76" s="271">
        <v>1.013139743</v>
      </c>
      <c r="AP76" s="271">
        <v>1.0540016270000001</v>
      </c>
      <c r="AQ76" s="271">
        <v>1.134328083</v>
      </c>
      <c r="AR76" s="271">
        <v>1.214093667</v>
      </c>
      <c r="AS76" s="271">
        <v>1.2763213849999999</v>
      </c>
      <c r="AT76" s="271">
        <v>1.2468158309999999</v>
      </c>
      <c r="AU76" s="271">
        <v>1.3373337380000001</v>
      </c>
      <c r="AV76" s="271">
        <v>1.436927628446</v>
      </c>
      <c r="AW76" s="271">
        <v>1.509397465098</v>
      </c>
      <c r="AX76" s="271">
        <v>1.6769341107869999</v>
      </c>
      <c r="AY76" s="271">
        <v>1.668442884806</v>
      </c>
      <c r="AZ76" s="271">
        <v>1.8164234308480001</v>
      </c>
      <c r="BA76" s="271">
        <v>1.972130386026</v>
      </c>
      <c r="BB76" s="271">
        <v>1.9507351244609401</v>
      </c>
      <c r="BC76" s="271">
        <v>1.936911261845</v>
      </c>
      <c r="BD76" s="271">
        <v>1.8588383941570099</v>
      </c>
      <c r="BE76" s="272">
        <v>1.5117059444843599</v>
      </c>
      <c r="BF76" s="153">
        <v>-0.188968979168607</v>
      </c>
      <c r="BG76" s="153">
        <v>4.0744040297099299E-2</v>
      </c>
      <c r="BH76" s="153">
        <v>8.7012983839393591E-3</v>
      </c>
    </row>
    <row r="77" spans="1:60">
      <c r="A77" s="144" t="s">
        <v>322</v>
      </c>
      <c r="B77" s="271">
        <v>0.24448517808905501</v>
      </c>
      <c r="C77" s="271">
        <v>0.25426562427978799</v>
      </c>
      <c r="D77" s="271">
        <v>0.26438045986695902</v>
      </c>
      <c r="E77" s="271">
        <v>0.27506592682339498</v>
      </c>
      <c r="F77" s="271">
        <v>0.28608014386484398</v>
      </c>
      <c r="G77" s="271">
        <v>0.27775276750762501</v>
      </c>
      <c r="H77" s="271">
        <v>0.28952830782285</v>
      </c>
      <c r="I77" s="271">
        <v>0.28252302968906801</v>
      </c>
      <c r="J77" s="271">
        <v>0.304020625050749</v>
      </c>
      <c r="K77" s="271">
        <v>0.32589027654401598</v>
      </c>
      <c r="L77" s="271">
        <v>0.359234546990368</v>
      </c>
      <c r="M77" s="271">
        <v>0.40437509501970997</v>
      </c>
      <c r="N77" s="271">
        <v>0.445289010947088</v>
      </c>
      <c r="O77" s="271">
        <v>0.46851381649908003</v>
      </c>
      <c r="P77" s="271">
        <v>0.54324382150511996</v>
      </c>
      <c r="Q77" s="271">
        <v>0.52739731125255795</v>
      </c>
      <c r="R77" s="271">
        <v>0.56435577129410996</v>
      </c>
      <c r="S77" s="271">
        <v>0.635071223569877</v>
      </c>
      <c r="T77" s="271">
        <v>0.68441104883253001</v>
      </c>
      <c r="U77" s="271">
        <v>0.74140683284292497</v>
      </c>
      <c r="V77" s="271">
        <v>0.75669451975496904</v>
      </c>
      <c r="W77" s="271">
        <v>0.74382538843203205</v>
      </c>
      <c r="X77" s="271">
        <v>0.80026640173309804</v>
      </c>
      <c r="Y77" s="271">
        <v>0.80197016042793401</v>
      </c>
      <c r="Z77" s="271">
        <v>0.79317085493364903</v>
      </c>
      <c r="AA77" s="271">
        <v>0.83490890825201003</v>
      </c>
      <c r="AB77" s="271">
        <v>0.90350632419576205</v>
      </c>
      <c r="AC77" s="271">
        <v>0.91455955887638196</v>
      </c>
      <c r="AD77" s="271">
        <v>0.93713010726818302</v>
      </c>
      <c r="AE77" s="271">
        <v>0.96764238873513198</v>
      </c>
      <c r="AF77" s="271">
        <v>1.0432122709667699</v>
      </c>
      <c r="AG77" s="271">
        <v>1.0447312488338201</v>
      </c>
      <c r="AH77" s="271">
        <v>1.10296063395859</v>
      </c>
      <c r="AI77" s="271">
        <v>1.1440348790364401</v>
      </c>
      <c r="AJ77" s="271">
        <v>1.16283963726179</v>
      </c>
      <c r="AK77" s="271">
        <v>1.17806594992042</v>
      </c>
      <c r="AL77" s="271">
        <v>1.2083960890060901</v>
      </c>
      <c r="AM77" s="271">
        <v>1.2394452934479301</v>
      </c>
      <c r="AN77" s="271">
        <v>1.27474913078793</v>
      </c>
      <c r="AO77" s="271">
        <v>1.3551101230601399</v>
      </c>
      <c r="AP77" s="271">
        <v>1.5242510039778601</v>
      </c>
      <c r="AQ77" s="271">
        <v>1.5431389051570299</v>
      </c>
      <c r="AR77" s="271">
        <v>1.6132745000072399</v>
      </c>
      <c r="AS77" s="271">
        <v>1.66181437933081</v>
      </c>
      <c r="AT77" s="271">
        <v>1.6058974811389399</v>
      </c>
      <c r="AU77" s="271">
        <v>1.49212951509758</v>
      </c>
      <c r="AV77" s="271">
        <v>1.47137558565131</v>
      </c>
      <c r="AW77" s="271">
        <v>1.3947151932612301</v>
      </c>
      <c r="AX77" s="271">
        <v>1.28041528687867</v>
      </c>
      <c r="AY77" s="271">
        <v>1.2784188943283801</v>
      </c>
      <c r="AZ77" s="271">
        <v>1.11083565154274</v>
      </c>
      <c r="BA77" s="271">
        <v>1.0702066760190001</v>
      </c>
      <c r="BB77" s="271">
        <v>1.0860591769862</v>
      </c>
      <c r="BC77" s="271">
        <v>1.0802256102005701</v>
      </c>
      <c r="BD77" s="271">
        <v>1.09083637987809</v>
      </c>
      <c r="BE77" s="272">
        <v>1.03468993267736</v>
      </c>
      <c r="BF77" s="153">
        <v>-5.4062616504683199E-2</v>
      </c>
      <c r="BG77" s="153">
        <v>-3.7935521946617402E-2</v>
      </c>
      <c r="BH77" s="153">
        <v>5.9556197896375998E-3</v>
      </c>
    </row>
    <row r="78" spans="1:60" s="145" customFormat="1">
      <c r="A78" s="154" t="s">
        <v>323</v>
      </c>
      <c r="B78" s="273">
        <v>1.8317886075983401</v>
      </c>
      <c r="C78" s="273">
        <v>1.88312155879095</v>
      </c>
      <c r="D78" s="273">
        <v>1.94309335352992</v>
      </c>
      <c r="E78" s="273">
        <v>2.00762035857319</v>
      </c>
      <c r="F78" s="273">
        <v>2.07243217927229</v>
      </c>
      <c r="G78" s="273">
        <v>2.16725246082953</v>
      </c>
      <c r="H78" s="273">
        <v>2.2802933413762401</v>
      </c>
      <c r="I78" s="273">
        <v>2.45414306390406</v>
      </c>
      <c r="J78" s="273">
        <v>2.6428269249136802</v>
      </c>
      <c r="K78" s="273">
        <v>2.81447192378474</v>
      </c>
      <c r="L78" s="273">
        <v>2.7071726468477699</v>
      </c>
      <c r="M78" s="273">
        <v>3.1069630767515299</v>
      </c>
      <c r="N78" s="273">
        <v>3.5222563966826801</v>
      </c>
      <c r="O78" s="273">
        <v>3.66008682732304</v>
      </c>
      <c r="P78" s="273">
        <v>4.1609442955819</v>
      </c>
      <c r="Q78" s="273">
        <v>3.9633122322771102</v>
      </c>
      <c r="R78" s="273">
        <v>4.3496346876741496</v>
      </c>
      <c r="S78" s="273">
        <v>4.7612555198427398</v>
      </c>
      <c r="T78" s="273">
        <v>5.31070770051587</v>
      </c>
      <c r="U78" s="273">
        <v>5.7958720321885604</v>
      </c>
      <c r="V78" s="273">
        <v>6.1167733994973599</v>
      </c>
      <c r="W78" s="273">
        <v>6.0602638170618199</v>
      </c>
      <c r="X78" s="273">
        <v>6.4003179931295797</v>
      </c>
      <c r="Y78" s="273">
        <v>6.6365024531815804</v>
      </c>
      <c r="Z78" s="273">
        <v>6.8010158926374302</v>
      </c>
      <c r="AA78" s="273">
        <v>7.0108041280932802</v>
      </c>
      <c r="AB78" s="273">
        <v>7.3088738780143299</v>
      </c>
      <c r="AC78" s="273">
        <v>7.7453731662573304</v>
      </c>
      <c r="AD78" s="273">
        <v>8.3061148450716509</v>
      </c>
      <c r="AE78" s="273">
        <v>9.1587680467648998</v>
      </c>
      <c r="AF78" s="273">
        <v>9.1213964854282406</v>
      </c>
      <c r="AG78" s="273">
        <v>9.3560516527285102</v>
      </c>
      <c r="AH78" s="273">
        <v>9.7802330949853697</v>
      </c>
      <c r="AI78" s="273">
        <v>9.5995479489037603</v>
      </c>
      <c r="AJ78" s="273">
        <v>9.6076844161741697</v>
      </c>
      <c r="AK78" s="273">
        <v>10.0630213609103</v>
      </c>
      <c r="AL78" s="273">
        <v>10.489724691510901</v>
      </c>
      <c r="AM78" s="273">
        <v>10.728936337834501</v>
      </c>
      <c r="AN78" s="273">
        <v>11.1462961971925</v>
      </c>
      <c r="AO78" s="273">
        <v>11.883616235171401</v>
      </c>
      <c r="AP78" s="273">
        <v>12.3875671118964</v>
      </c>
      <c r="AQ78" s="273">
        <v>12.9614843950386</v>
      </c>
      <c r="AR78" s="273">
        <v>13.403985717519401</v>
      </c>
      <c r="AS78" s="273">
        <v>14.2170630378246</v>
      </c>
      <c r="AT78" s="273">
        <v>14.5420733316286</v>
      </c>
      <c r="AU78" s="273">
        <v>15.0463056405122</v>
      </c>
      <c r="AV78" s="273">
        <v>15.6901008666562</v>
      </c>
      <c r="AW78" s="273">
        <v>16.3227690829744</v>
      </c>
      <c r="AX78" s="273">
        <v>16.7075754442413</v>
      </c>
      <c r="AY78" s="273">
        <v>17.017848119643499</v>
      </c>
      <c r="AZ78" s="273">
        <v>16.9248590464499</v>
      </c>
      <c r="BA78" s="273">
        <v>17.1059264163172</v>
      </c>
      <c r="BB78" s="273">
        <v>17.008665708236901</v>
      </c>
      <c r="BC78" s="273">
        <v>16.7345588162433</v>
      </c>
      <c r="BD78" s="273">
        <v>17.034213154865402</v>
      </c>
      <c r="BE78" s="273">
        <v>15.714589241160001</v>
      </c>
      <c r="BF78" s="156">
        <v>-7.9989603129642498E-2</v>
      </c>
      <c r="BG78" s="156">
        <v>1.5943543628190698E-2</v>
      </c>
      <c r="BH78" s="156">
        <v>9.0452333317388098E-2</v>
      </c>
    </row>
    <row r="79" spans="1:60">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c r="AA79" s="271"/>
      <c r="AB79" s="271"/>
      <c r="AC79" s="271"/>
      <c r="AD79" s="271"/>
      <c r="AE79" s="271"/>
      <c r="AF79" s="271"/>
      <c r="AG79" s="271"/>
      <c r="AH79" s="271"/>
      <c r="AI79" s="271"/>
      <c r="AJ79" s="271"/>
      <c r="AK79" s="271"/>
      <c r="AL79" s="271"/>
      <c r="AM79" s="271"/>
      <c r="AN79" s="271"/>
      <c r="AO79" s="271"/>
      <c r="AP79" s="271"/>
      <c r="AQ79" s="271"/>
      <c r="AR79" s="271"/>
      <c r="AS79" s="271"/>
      <c r="AT79" s="271"/>
      <c r="AU79" s="271"/>
      <c r="AV79" s="271"/>
      <c r="AW79" s="271"/>
      <c r="AX79" s="271"/>
      <c r="AY79" s="271"/>
      <c r="AZ79" s="271"/>
      <c r="BA79" s="271"/>
      <c r="BB79" s="271"/>
      <c r="BC79" s="271"/>
      <c r="BD79" s="271"/>
      <c r="BE79" s="272"/>
      <c r="BF79" s="153"/>
      <c r="BG79" s="153"/>
      <c r="BH79" s="153"/>
    </row>
    <row r="80" spans="1:60">
      <c r="A80" s="148" t="s">
        <v>324</v>
      </c>
      <c r="B80" s="271">
        <v>5.5458907000000002E-2</v>
      </c>
      <c r="C80" s="271">
        <v>7.2981739000000004E-2</v>
      </c>
      <c r="D80" s="271">
        <v>6.8191312000000004E-2</v>
      </c>
      <c r="E80" s="271">
        <v>7.2602285000000003E-2</v>
      </c>
      <c r="F80" s="271">
        <v>7.6701348000000003E-2</v>
      </c>
      <c r="G80" s="271">
        <v>8.7651650999999997E-2</v>
      </c>
      <c r="H80" s="271">
        <v>9.8784180999999999E-2</v>
      </c>
      <c r="I80" s="271">
        <v>0.108437091</v>
      </c>
      <c r="J80" s="271">
        <v>0.118441242</v>
      </c>
      <c r="K80" s="271">
        <v>0.13155782699999999</v>
      </c>
      <c r="L80" s="271">
        <v>0.14627040299999999</v>
      </c>
      <c r="M80" s="271">
        <v>0.168183837</v>
      </c>
      <c r="N80" s="271">
        <v>0.19010337699999999</v>
      </c>
      <c r="O80" s="271">
        <v>0.196588601</v>
      </c>
      <c r="P80" s="271">
        <v>0.23514702200000001</v>
      </c>
      <c r="Q80" s="271">
        <v>0.23832874800000001</v>
      </c>
      <c r="R80" s="271">
        <v>0.25676306199999999</v>
      </c>
      <c r="S80" s="271">
        <v>0.27206430399999998</v>
      </c>
      <c r="T80" s="271">
        <v>0.30561271600000001</v>
      </c>
      <c r="U80" s="271">
        <v>0.33840722299999998</v>
      </c>
      <c r="V80" s="271">
        <v>0.34759369099999998</v>
      </c>
      <c r="W80" s="271">
        <v>0.352876515</v>
      </c>
      <c r="X80" s="271">
        <v>0.35676188599999997</v>
      </c>
      <c r="Y80" s="271">
        <v>0.35702135499999998</v>
      </c>
      <c r="Z80" s="271">
        <v>0.37417198000000002</v>
      </c>
      <c r="AA80" s="271">
        <v>0.402521817</v>
      </c>
      <c r="AB80" s="271">
        <v>0.39826002999999999</v>
      </c>
      <c r="AC80" s="271">
        <v>0.40065356000000002</v>
      </c>
      <c r="AD80" s="271">
        <v>0.39871755599999997</v>
      </c>
      <c r="AE80" s="271">
        <v>0.381783225</v>
      </c>
      <c r="AF80" s="271">
        <v>0.37131221800000003</v>
      </c>
      <c r="AG80" s="271">
        <v>0.35431948699999999</v>
      </c>
      <c r="AH80" s="271">
        <v>0.35151631</v>
      </c>
      <c r="AI80" s="271">
        <v>0.36237149299999999</v>
      </c>
      <c r="AJ80" s="271">
        <v>0.35603404500000002</v>
      </c>
      <c r="AK80" s="271">
        <v>0.37127692699999998</v>
      </c>
      <c r="AL80" s="271">
        <v>0.38439120199999999</v>
      </c>
      <c r="AM80" s="271">
        <v>0.42623002700000001</v>
      </c>
      <c r="AN80" s="271">
        <v>0.44342682500000002</v>
      </c>
      <c r="AO80" s="271">
        <v>0.46348858900000001</v>
      </c>
      <c r="AP80" s="271">
        <v>0.48316818564000003</v>
      </c>
      <c r="AQ80" s="271">
        <v>0.50344459470000003</v>
      </c>
      <c r="AR80" s="271">
        <v>0.56300398731025003</v>
      </c>
      <c r="AS80" s="271">
        <v>0.611697227023</v>
      </c>
      <c r="AT80" s="271">
        <v>0.64848394600000003</v>
      </c>
      <c r="AU80" s="271">
        <v>0.65380289800000002</v>
      </c>
      <c r="AV80" s="271">
        <v>0.69201955100000001</v>
      </c>
      <c r="AW80" s="271">
        <v>0.73582296400000002</v>
      </c>
      <c r="AX80" s="271">
        <v>0.76887498600000004</v>
      </c>
      <c r="AY80" s="271">
        <v>0.79893055000000002</v>
      </c>
      <c r="AZ80" s="271">
        <v>0.85013453979999998</v>
      </c>
      <c r="BA80" s="271">
        <v>0.8264298645</v>
      </c>
      <c r="BB80" s="271">
        <v>0.81184361689999995</v>
      </c>
      <c r="BC80" s="271">
        <v>0.82561607339999998</v>
      </c>
      <c r="BD80" s="271">
        <v>0.85321114414999999</v>
      </c>
      <c r="BE80" s="272">
        <v>0.72451746369000003</v>
      </c>
      <c r="BF80" s="153">
        <v>-0.153154629153259</v>
      </c>
      <c r="BG80" s="153">
        <v>2.7816840073958699E-2</v>
      </c>
      <c r="BH80" s="153">
        <v>4.1702836844317599E-3</v>
      </c>
    </row>
    <row r="81" spans="1:60">
      <c r="A81" s="148" t="s">
        <v>325</v>
      </c>
      <c r="B81" s="271">
        <v>0.29301765200000002</v>
      </c>
      <c r="C81" s="271">
        <v>0.31442397799999999</v>
      </c>
      <c r="D81" s="271">
        <v>0.25676148999999998</v>
      </c>
      <c r="E81" s="271">
        <v>0.26855912999999998</v>
      </c>
      <c r="F81" s="271">
        <v>0.19936319</v>
      </c>
      <c r="G81" s="271">
        <v>0.25799731599999998</v>
      </c>
      <c r="H81" s="271">
        <v>0.26668007399999999</v>
      </c>
      <c r="I81" s="271">
        <v>0.30474859199999998</v>
      </c>
      <c r="J81" s="271">
        <v>0.28645925900000002</v>
      </c>
      <c r="K81" s="271">
        <v>0.31593744899999998</v>
      </c>
      <c r="L81" s="271">
        <v>0.34924612500000002</v>
      </c>
      <c r="M81" s="271">
        <v>0.41305871500000002</v>
      </c>
      <c r="N81" s="271">
        <v>0.44148980599999998</v>
      </c>
      <c r="O81" s="271">
        <v>0.45611297899999997</v>
      </c>
      <c r="P81" s="271">
        <v>0.50018211199999996</v>
      </c>
      <c r="Q81" s="271">
        <v>0.55905319799999997</v>
      </c>
      <c r="R81" s="271">
        <v>0.64497093100000003</v>
      </c>
      <c r="S81" s="271">
        <v>0.73349774700000003</v>
      </c>
      <c r="T81" s="271">
        <v>0.80486660099999996</v>
      </c>
      <c r="U81" s="271">
        <v>0.87027458700000004</v>
      </c>
      <c r="V81" s="271">
        <v>0.88447685799999998</v>
      </c>
      <c r="W81" s="271">
        <v>0.88707429800000004</v>
      </c>
      <c r="X81" s="271">
        <v>0.93762614</v>
      </c>
      <c r="Y81" s="271">
        <v>0.932745139</v>
      </c>
      <c r="Z81" s="271">
        <v>0.96700515899999995</v>
      </c>
      <c r="AA81" s="271">
        <v>0.99140540700000002</v>
      </c>
      <c r="AB81" s="271">
        <v>0.97426626999999999</v>
      </c>
      <c r="AC81" s="271">
        <v>0.935358896</v>
      </c>
      <c r="AD81" s="271">
        <v>0.87548704499999996</v>
      </c>
      <c r="AE81" s="271">
        <v>0.91417596499999998</v>
      </c>
      <c r="AF81" s="271">
        <v>0.99135632600000001</v>
      </c>
      <c r="AG81" s="271">
        <v>1.0479470150000001</v>
      </c>
      <c r="AH81" s="271">
        <v>1.1063746270000001</v>
      </c>
      <c r="AI81" s="271">
        <v>1.164282418</v>
      </c>
      <c r="AJ81" s="271">
        <v>1.1910982059999999</v>
      </c>
      <c r="AK81" s="271">
        <v>1.165533763</v>
      </c>
      <c r="AL81" s="271">
        <v>1.100643676</v>
      </c>
      <c r="AM81" s="271">
        <v>1.0878106940000001</v>
      </c>
      <c r="AN81" s="271">
        <v>1.125086909</v>
      </c>
      <c r="AO81" s="271">
        <v>1.0823675370000001</v>
      </c>
      <c r="AP81" s="271">
        <v>1.2575181788291001</v>
      </c>
      <c r="AQ81" s="271">
        <v>1.1969780891695301</v>
      </c>
      <c r="AR81" s="271">
        <v>1.2826989194059599</v>
      </c>
      <c r="AS81" s="271">
        <v>1.3444179391214099</v>
      </c>
      <c r="AT81" s="271">
        <v>1.4463386482774501</v>
      </c>
      <c r="AU81" s="271">
        <v>1.5245822766808801</v>
      </c>
      <c r="AV81" s="271">
        <v>1.4277720727060501</v>
      </c>
      <c r="AW81" s="271">
        <v>1.4927689677537901</v>
      </c>
      <c r="AX81" s="271">
        <v>1.5132689400013599</v>
      </c>
      <c r="AY81" s="271">
        <v>1.6266165581938801</v>
      </c>
      <c r="AZ81" s="271">
        <v>1.6848463566253</v>
      </c>
      <c r="BA81" s="271">
        <v>1.7235918986253</v>
      </c>
      <c r="BB81" s="271">
        <v>1.59526022205428</v>
      </c>
      <c r="BC81" s="271">
        <v>1.47198349218938</v>
      </c>
      <c r="BD81" s="271">
        <v>1.4819899271371599</v>
      </c>
      <c r="BE81" s="272">
        <v>1.33192154898062</v>
      </c>
      <c r="BF81" s="153">
        <v>-0.10371697219880401</v>
      </c>
      <c r="BG81" s="153">
        <v>2.4380108402837202E-3</v>
      </c>
      <c r="BH81" s="153">
        <v>7.6664690404668299E-3</v>
      </c>
    </row>
    <row r="82" spans="1:60">
      <c r="A82" s="148" t="s">
        <v>326</v>
      </c>
      <c r="B82" s="271">
        <v>4.1565473548302902E-2</v>
      </c>
      <c r="C82" s="271">
        <v>5.9447389259917598E-2</v>
      </c>
      <c r="D82" s="271">
        <v>6.5311800960565297E-2</v>
      </c>
      <c r="E82" s="271">
        <v>7.1672919942756E-2</v>
      </c>
      <c r="F82" s="271">
        <v>7.7584266768172497E-2</v>
      </c>
      <c r="G82" s="271">
        <v>8.1206930648540898E-2</v>
      </c>
      <c r="H82" s="271">
        <v>8.5703672999999994E-2</v>
      </c>
      <c r="I82" s="271">
        <v>9.1187922000000005E-2</v>
      </c>
      <c r="J82" s="271">
        <v>0.109059296</v>
      </c>
      <c r="K82" s="271">
        <v>0.116930539</v>
      </c>
      <c r="L82" s="271">
        <v>0.121044096</v>
      </c>
      <c r="M82" s="271">
        <v>0.13217997200000001</v>
      </c>
      <c r="N82" s="271">
        <v>0.14905098</v>
      </c>
      <c r="O82" s="271">
        <v>0.159862636</v>
      </c>
      <c r="P82" s="271">
        <v>0.181301028</v>
      </c>
      <c r="Q82" s="271">
        <v>0.183680497</v>
      </c>
      <c r="R82" s="271">
        <v>0.18063705299999999</v>
      </c>
      <c r="S82" s="271">
        <v>0.19012189800000001</v>
      </c>
      <c r="T82" s="271">
        <v>0.19206620899999999</v>
      </c>
      <c r="U82" s="271">
        <v>0.19974023199999999</v>
      </c>
      <c r="V82" s="271">
        <v>0.19890137099999999</v>
      </c>
      <c r="W82" s="271">
        <v>0.195449173</v>
      </c>
      <c r="X82" s="271">
        <v>0.19538877299999999</v>
      </c>
      <c r="Y82" s="271">
        <v>0.20885503999999999</v>
      </c>
      <c r="Z82" s="271">
        <v>0.22921218300000001</v>
      </c>
      <c r="AA82" s="271">
        <v>0.23723422699999999</v>
      </c>
      <c r="AB82" s="271">
        <v>0.23749256799999999</v>
      </c>
      <c r="AC82" s="271">
        <v>0.28023364099999998</v>
      </c>
      <c r="AD82" s="271">
        <v>0.28507800300000002</v>
      </c>
      <c r="AE82" s="271">
        <v>0.30992806000000001</v>
      </c>
      <c r="AF82" s="271">
        <v>0.29349129200000001</v>
      </c>
      <c r="AG82" s="271">
        <v>0.276686396</v>
      </c>
      <c r="AH82" s="271">
        <v>0.29426089999999999</v>
      </c>
      <c r="AI82" s="271">
        <v>0.29162420900000002</v>
      </c>
      <c r="AJ82" s="271">
        <v>0.321325682</v>
      </c>
      <c r="AK82" s="271">
        <v>0.30053731</v>
      </c>
      <c r="AL82" s="271">
        <v>0.30109421800000002</v>
      </c>
      <c r="AM82" s="271">
        <v>0.31333106399999999</v>
      </c>
      <c r="AN82" s="271">
        <v>0.31350282099999999</v>
      </c>
      <c r="AO82" s="271">
        <v>0.36221669869000001</v>
      </c>
      <c r="AP82" s="271">
        <v>0.39360329826000001</v>
      </c>
      <c r="AQ82" s="271">
        <v>0.39914290566999999</v>
      </c>
      <c r="AR82" s="271">
        <v>0.41730135540000002</v>
      </c>
      <c r="AS82" s="271">
        <v>0.46002051789999998</v>
      </c>
      <c r="AT82" s="271">
        <v>0.464840177189</v>
      </c>
      <c r="AU82" s="271">
        <v>0.51702647586799999</v>
      </c>
      <c r="AV82" s="271">
        <v>0.55165985774000004</v>
      </c>
      <c r="AW82" s="271">
        <v>0.55508633496100002</v>
      </c>
      <c r="AX82" s="271">
        <v>0.56146558784400002</v>
      </c>
      <c r="AY82" s="271">
        <v>0.534905347664</v>
      </c>
      <c r="AZ82" s="271">
        <v>0.52280975222535597</v>
      </c>
      <c r="BA82" s="271">
        <v>0.53538674600000002</v>
      </c>
      <c r="BB82" s="271">
        <v>0.56686296700000005</v>
      </c>
      <c r="BC82" s="271">
        <v>0.55334273753293695</v>
      </c>
      <c r="BD82" s="271">
        <v>0.56161347361651803</v>
      </c>
      <c r="BE82" s="272">
        <v>0.49868591426550202</v>
      </c>
      <c r="BF82" s="153">
        <v>-0.11447390810875099</v>
      </c>
      <c r="BG82" s="153">
        <v>1.9091985201731498E-2</v>
      </c>
      <c r="BH82" s="153">
        <v>2.8704093912733999E-3</v>
      </c>
    </row>
    <row r="83" spans="1:60">
      <c r="A83" s="148" t="s">
        <v>327</v>
      </c>
      <c r="B83" s="271">
        <v>0.242489485</v>
      </c>
      <c r="C83" s="271">
        <v>0.26348450099999998</v>
      </c>
      <c r="D83" s="271">
        <v>0.28717102999999999</v>
      </c>
      <c r="E83" s="271">
        <v>0.31215599100000002</v>
      </c>
      <c r="F83" s="271">
        <v>0.34317058700000003</v>
      </c>
      <c r="G83" s="271">
        <v>0.37188073199999999</v>
      </c>
      <c r="H83" s="271">
        <v>0.40645848000000001</v>
      </c>
      <c r="I83" s="271">
        <v>0.44302368600000003</v>
      </c>
      <c r="J83" s="271">
        <v>0.48876944300000003</v>
      </c>
      <c r="K83" s="271">
        <v>0.47627139899999998</v>
      </c>
      <c r="L83" s="271">
        <v>0.50599699600000003</v>
      </c>
      <c r="M83" s="271">
        <v>0.51163116200000003</v>
      </c>
      <c r="N83" s="271">
        <v>0.50665746099999998</v>
      </c>
      <c r="O83" s="271">
        <v>0.53214259500000005</v>
      </c>
      <c r="P83" s="271">
        <v>0.50432356899999997</v>
      </c>
      <c r="Q83" s="271">
        <v>0.51865978599999996</v>
      </c>
      <c r="R83" s="271">
        <v>0.56201257699999996</v>
      </c>
      <c r="S83" s="271">
        <v>0.56968367200000003</v>
      </c>
      <c r="T83" s="271">
        <v>0.57551001599999996</v>
      </c>
      <c r="U83" s="271">
        <v>0.62660367699999997</v>
      </c>
      <c r="V83" s="271">
        <v>0.61214352299999997</v>
      </c>
      <c r="W83" s="271">
        <v>0.59091273600000005</v>
      </c>
      <c r="X83" s="271">
        <v>0.62510633900000001</v>
      </c>
      <c r="Y83" s="271">
        <v>0.68858762391198902</v>
      </c>
      <c r="Z83" s="271">
        <v>0.71344370498694898</v>
      </c>
      <c r="AA83" s="271">
        <v>0.72036616738535497</v>
      </c>
      <c r="AB83" s="271">
        <v>0.72631624282859097</v>
      </c>
      <c r="AC83" s="271">
        <v>0.75010945266788798</v>
      </c>
      <c r="AD83" s="271">
        <v>0.78038161446635002</v>
      </c>
      <c r="AE83" s="271">
        <v>0.81444064682753603</v>
      </c>
      <c r="AF83" s="271">
        <v>0.86853843536811204</v>
      </c>
      <c r="AG83" s="271">
        <v>0.89462596616066403</v>
      </c>
      <c r="AH83" s="271">
        <v>0.90937011522257905</v>
      </c>
      <c r="AI83" s="271">
        <v>0.92323056010989002</v>
      </c>
      <c r="AJ83" s="271">
        <v>0.93593045824842203</v>
      </c>
      <c r="AK83" s="271">
        <v>0.95147390119889097</v>
      </c>
      <c r="AL83" s="271">
        <v>0.97193655838035897</v>
      </c>
      <c r="AM83" s="271">
        <v>0.99699165992566596</v>
      </c>
      <c r="AN83" s="271">
        <v>1.0329234031300401</v>
      </c>
      <c r="AO83" s="271">
        <v>1.0716925492215399</v>
      </c>
      <c r="AP83" s="271">
        <v>1.07358778636031</v>
      </c>
      <c r="AQ83" s="271">
        <v>1.09444356645845</v>
      </c>
      <c r="AR83" s="271">
        <v>1.1168911557985699</v>
      </c>
      <c r="AS83" s="271">
        <v>1.0592091573749201</v>
      </c>
      <c r="AT83" s="271">
        <v>1.0388096114504799</v>
      </c>
      <c r="AU83" s="271">
        <v>1.0844883359249</v>
      </c>
      <c r="AV83" s="271">
        <v>1.0972098142657101</v>
      </c>
      <c r="AW83" s="271">
        <v>1.1253359874480999</v>
      </c>
      <c r="AX83" s="271">
        <v>1.14522273029471</v>
      </c>
      <c r="AY83" s="271">
        <v>1.1292376899904</v>
      </c>
      <c r="AZ83" s="271">
        <v>1.2459741435698</v>
      </c>
      <c r="BA83" s="271">
        <v>1.19520082754849</v>
      </c>
      <c r="BB83" s="271">
        <v>1.19239938082131</v>
      </c>
      <c r="BC83" s="271">
        <v>1.1892401763653799</v>
      </c>
      <c r="BD83" s="271">
        <v>1.17432444044469</v>
      </c>
      <c r="BE83" s="272">
        <v>1.0164368598876901</v>
      </c>
      <c r="BF83" s="153">
        <v>-0.13681460158196501</v>
      </c>
      <c r="BG83" s="153">
        <v>1.23372420384347E-2</v>
      </c>
      <c r="BH83" s="153">
        <v>5.8505560810861897E-3</v>
      </c>
    </row>
    <row r="84" spans="1:60">
      <c r="A84" s="148" t="s">
        <v>328</v>
      </c>
      <c r="B84" s="271">
        <v>0.23311007134380499</v>
      </c>
      <c r="C84" s="271">
        <v>0.245498568831134</v>
      </c>
      <c r="D84" s="271">
        <v>0.25816476974591601</v>
      </c>
      <c r="E84" s="271">
        <v>0.26878914694013001</v>
      </c>
      <c r="F84" s="271">
        <v>0.28466035502425902</v>
      </c>
      <c r="G84" s="271">
        <v>0.297594637129872</v>
      </c>
      <c r="H84" s="271">
        <v>0.35586190070484602</v>
      </c>
      <c r="I84" s="271">
        <v>0.36983470465016799</v>
      </c>
      <c r="J84" s="271">
        <v>0.38822715422527199</v>
      </c>
      <c r="K84" s="271">
        <v>0.38896185269630601</v>
      </c>
      <c r="L84" s="271">
        <v>0.37331926226903001</v>
      </c>
      <c r="M84" s="271">
        <v>0.373339569208268</v>
      </c>
      <c r="N84" s="271">
        <v>0.38119197046831599</v>
      </c>
      <c r="O84" s="271">
        <v>0.37448501528968497</v>
      </c>
      <c r="P84" s="271">
        <v>0.38146744140462702</v>
      </c>
      <c r="Q84" s="271">
        <v>0.39563543880929197</v>
      </c>
      <c r="R84" s="271">
        <v>0.38450905900639398</v>
      </c>
      <c r="S84" s="271">
        <v>0.37125838097047897</v>
      </c>
      <c r="T84" s="271">
        <v>0.368092010903742</v>
      </c>
      <c r="U84" s="271">
        <v>0.37484749166271197</v>
      </c>
      <c r="V84" s="271">
        <v>0.38397866756515298</v>
      </c>
      <c r="W84" s="271">
        <v>0.40854544623371702</v>
      </c>
      <c r="X84" s="271">
        <v>0.41442125416861703</v>
      </c>
      <c r="Y84" s="271">
        <v>0.45102624582231399</v>
      </c>
      <c r="Z84" s="271">
        <v>0.46971997559753398</v>
      </c>
      <c r="AA84" s="271">
        <v>0.47939892597066303</v>
      </c>
      <c r="AB84" s="271">
        <v>0.46679852160145802</v>
      </c>
      <c r="AC84" s="271">
        <v>0.46910402005793</v>
      </c>
      <c r="AD84" s="271">
        <v>0.48203050120672303</v>
      </c>
      <c r="AE84" s="271">
        <v>0.50739880569747797</v>
      </c>
      <c r="AF84" s="271">
        <v>0.52511943211594903</v>
      </c>
      <c r="AG84" s="271">
        <v>0.54207061691963998</v>
      </c>
      <c r="AH84" s="271">
        <v>0.55015235218905001</v>
      </c>
      <c r="AI84" s="271">
        <v>0.55811039345662306</v>
      </c>
      <c r="AJ84" s="271">
        <v>0.58877370417859698</v>
      </c>
      <c r="AK84" s="271">
        <v>0.59304250595090302</v>
      </c>
      <c r="AL84" s="271">
        <v>0.62503352553787495</v>
      </c>
      <c r="AM84" s="271">
        <v>0.63292458896895498</v>
      </c>
      <c r="AN84" s="271">
        <v>0.63632439746246205</v>
      </c>
      <c r="AO84" s="271">
        <v>0.69396157836900896</v>
      </c>
      <c r="AP84" s="271">
        <v>0.72482120123629701</v>
      </c>
      <c r="AQ84" s="271">
        <v>0.766859873766362</v>
      </c>
      <c r="AR84" s="271">
        <v>0.79534449491843795</v>
      </c>
      <c r="AS84" s="271">
        <v>0.81630723175213404</v>
      </c>
      <c r="AT84" s="271">
        <v>0.85408555635711503</v>
      </c>
      <c r="AU84" s="271">
        <v>0.88630091128074595</v>
      </c>
      <c r="AV84" s="271">
        <v>0.93367716692259395</v>
      </c>
      <c r="AW84" s="271">
        <v>0.946110490333122</v>
      </c>
      <c r="AX84" s="271">
        <v>1.0132981022802401</v>
      </c>
      <c r="AY84" s="271">
        <v>1.04559197012733</v>
      </c>
      <c r="AZ84" s="271">
        <v>1.1528844373666201</v>
      </c>
      <c r="BA84" s="271">
        <v>1.1659074773493601</v>
      </c>
      <c r="BB84" s="271">
        <v>1.2306735216514899</v>
      </c>
      <c r="BC84" s="271">
        <v>1.2749655642098601</v>
      </c>
      <c r="BD84" s="271">
        <v>1.33028640855628</v>
      </c>
      <c r="BE84" s="272">
        <v>1.0983824776058899</v>
      </c>
      <c r="BF84" s="153">
        <v>-0.176582256618038</v>
      </c>
      <c r="BG84" s="153">
        <v>4.5308249058037903E-2</v>
      </c>
      <c r="BH84" s="153">
        <v>6.3222306641120196E-3</v>
      </c>
    </row>
    <row r="85" spans="1:60">
      <c r="A85" s="148" t="s">
        <v>329</v>
      </c>
      <c r="B85" s="271">
        <v>8.5681271179377599E-2</v>
      </c>
      <c r="C85" s="271">
        <v>8.7370629072918093E-2</v>
      </c>
      <c r="D85" s="271">
        <v>8.9429246099160101E-2</v>
      </c>
      <c r="E85" s="271">
        <v>9.1856546352112503E-2</v>
      </c>
      <c r="F85" s="271">
        <v>9.4834015920789203E-2</v>
      </c>
      <c r="G85" s="271">
        <v>9.62968293280069E-2</v>
      </c>
      <c r="H85" s="271">
        <v>0.113287223937882</v>
      </c>
      <c r="I85" s="271">
        <v>0.11847132557519501</v>
      </c>
      <c r="J85" s="271">
        <v>0.122166360617258</v>
      </c>
      <c r="K85" s="271">
        <v>0.127921316801382</v>
      </c>
      <c r="L85" s="271">
        <v>0.123036253721446</v>
      </c>
      <c r="M85" s="271">
        <v>0.12793595942828201</v>
      </c>
      <c r="N85" s="271">
        <v>0.13573983649763199</v>
      </c>
      <c r="O85" s="271">
        <v>0.159637703628978</v>
      </c>
      <c r="P85" s="271">
        <v>0.16305292061611201</v>
      </c>
      <c r="Q85" s="271">
        <v>0.16209059093936901</v>
      </c>
      <c r="R85" s="271">
        <v>0.17083692384966501</v>
      </c>
      <c r="S85" s="271">
        <v>0.15829562594490099</v>
      </c>
      <c r="T85" s="271">
        <v>0.180631118477078</v>
      </c>
      <c r="U85" s="271">
        <v>0.16369960459883801</v>
      </c>
      <c r="V85" s="271">
        <v>0.18319217400016899</v>
      </c>
      <c r="W85" s="271">
        <v>0.17599594998217699</v>
      </c>
      <c r="X85" s="271">
        <v>0.18005381711611201</v>
      </c>
      <c r="Y85" s="271">
        <v>0.19025190285962601</v>
      </c>
      <c r="Z85" s="271">
        <v>0.19367183334473501</v>
      </c>
      <c r="AA85" s="271">
        <v>0.175909104354494</v>
      </c>
      <c r="AB85" s="271">
        <v>0.16756234855765201</v>
      </c>
      <c r="AC85" s="271">
        <v>0.16699309500398901</v>
      </c>
      <c r="AD85" s="271">
        <v>0.17294104519276399</v>
      </c>
      <c r="AE85" s="271">
        <v>0.17039730956752799</v>
      </c>
      <c r="AF85" s="271">
        <v>0.16541250717427</v>
      </c>
      <c r="AG85" s="271">
        <v>0.16616643174736601</v>
      </c>
      <c r="AH85" s="271">
        <v>0.17176950248383299</v>
      </c>
      <c r="AI85" s="271">
        <v>0.16215762057899499</v>
      </c>
      <c r="AJ85" s="271">
        <v>0.171709804513727</v>
      </c>
      <c r="AK85" s="271">
        <v>0.188047427595393</v>
      </c>
      <c r="AL85" s="271">
        <v>0.199738438231094</v>
      </c>
      <c r="AM85" s="271">
        <v>0.20631648491811799</v>
      </c>
      <c r="AN85" s="271">
        <v>0.22574424187740399</v>
      </c>
      <c r="AO85" s="271">
        <v>0.23887113168882099</v>
      </c>
      <c r="AP85" s="271">
        <v>0.223410250660669</v>
      </c>
      <c r="AQ85" s="271">
        <v>0.257845948321549</v>
      </c>
      <c r="AR85" s="271">
        <v>0.291796896009684</v>
      </c>
      <c r="AS85" s="271">
        <v>0.33409093152202801</v>
      </c>
      <c r="AT85" s="271">
        <v>0.373724479955022</v>
      </c>
      <c r="AU85" s="271">
        <v>0.40819839660781898</v>
      </c>
      <c r="AV85" s="271">
        <v>0.43370529150901899</v>
      </c>
      <c r="AW85" s="271">
        <v>0.45998502614715198</v>
      </c>
      <c r="AX85" s="271">
        <v>0.51614861281316404</v>
      </c>
      <c r="AY85" s="271">
        <v>0.55572564847143402</v>
      </c>
      <c r="AZ85" s="271">
        <v>0.54591506218456598</v>
      </c>
      <c r="BA85" s="271">
        <v>0.52792938189123595</v>
      </c>
      <c r="BB85" s="271">
        <v>0.49569206927328002</v>
      </c>
      <c r="BC85" s="271">
        <v>0.49873351093104701</v>
      </c>
      <c r="BD85" s="271">
        <v>0.47740422421509099</v>
      </c>
      <c r="BE85" s="272">
        <v>0.41650071221052498</v>
      </c>
      <c r="BF85" s="153">
        <v>-0.129955892607729</v>
      </c>
      <c r="BG85" s="153">
        <v>2.47866781909627E-2</v>
      </c>
      <c r="BH85" s="153">
        <v>2.3973557736476298E-3</v>
      </c>
    </row>
    <row r="86" spans="1:60">
      <c r="A86" s="148" t="s">
        <v>330</v>
      </c>
      <c r="B86" s="271">
        <v>0.15854350159946101</v>
      </c>
      <c r="C86" s="271">
        <v>0.17084190966580001</v>
      </c>
      <c r="D86" s="271">
        <v>0.173810352327324</v>
      </c>
      <c r="E86" s="271">
        <v>0.17350584556961501</v>
      </c>
      <c r="F86" s="271">
        <v>0.19186511492872699</v>
      </c>
      <c r="G86" s="271">
        <v>0.21114156630682901</v>
      </c>
      <c r="H86" s="271">
        <v>0.27971380717549699</v>
      </c>
      <c r="I86" s="271">
        <v>0.298588705285453</v>
      </c>
      <c r="J86" s="271">
        <v>0.32964347014353801</v>
      </c>
      <c r="K86" s="271">
        <v>0.33913135088880397</v>
      </c>
      <c r="L86" s="271">
        <v>0.36887773554742698</v>
      </c>
      <c r="M86" s="271">
        <v>0.45198811197444799</v>
      </c>
      <c r="N86" s="271">
        <v>0.487711394621894</v>
      </c>
      <c r="O86" s="271">
        <v>0.52384896217741095</v>
      </c>
      <c r="P86" s="271">
        <v>0.59068537766385198</v>
      </c>
      <c r="Q86" s="271">
        <v>0.62838947122841204</v>
      </c>
      <c r="R86" s="271">
        <v>0.63706232381766004</v>
      </c>
      <c r="S86" s="271">
        <v>0.67382409491540196</v>
      </c>
      <c r="T86" s="271">
        <v>0.63192670186755595</v>
      </c>
      <c r="U86" s="271">
        <v>0.57733945825713995</v>
      </c>
      <c r="V86" s="271">
        <v>0.601949654466991</v>
      </c>
      <c r="W86" s="271">
        <v>0.5586224006421</v>
      </c>
      <c r="X86" s="271">
        <v>0.59696421949245704</v>
      </c>
      <c r="Y86" s="271">
        <v>0.62126967686935197</v>
      </c>
      <c r="Z86" s="271">
        <v>0.637632153458775</v>
      </c>
      <c r="AA86" s="271">
        <v>0.61614395470244798</v>
      </c>
      <c r="AB86" s="271">
        <v>0.658351264196955</v>
      </c>
      <c r="AC86" s="271">
        <v>0.71988194640824699</v>
      </c>
      <c r="AD86" s="271">
        <v>0.71231179088974395</v>
      </c>
      <c r="AE86" s="271">
        <v>0.714177498213316</v>
      </c>
      <c r="AF86" s="271">
        <v>0.72129000663616105</v>
      </c>
      <c r="AG86" s="271">
        <v>0.76272867339652495</v>
      </c>
      <c r="AH86" s="271">
        <v>0.76035181836362598</v>
      </c>
      <c r="AI86" s="271">
        <v>0.76877328875963402</v>
      </c>
      <c r="AJ86" s="271">
        <v>0.81851166432843503</v>
      </c>
      <c r="AK86" s="271">
        <v>0.805226150477104</v>
      </c>
      <c r="AL86" s="271">
        <v>0.83718436726731504</v>
      </c>
      <c r="AM86" s="271">
        <v>0.87996426166325803</v>
      </c>
      <c r="AN86" s="271">
        <v>0.86728394647404605</v>
      </c>
      <c r="AO86" s="271">
        <v>0.91036463365428999</v>
      </c>
      <c r="AP86" s="271">
        <v>0.94991121632306197</v>
      </c>
      <c r="AQ86" s="271">
        <v>0.88528356068197001</v>
      </c>
      <c r="AR86" s="271">
        <v>0.90831060577392597</v>
      </c>
      <c r="AS86" s="271">
        <v>1.03122071627111</v>
      </c>
      <c r="AT86" s="271">
        <v>1.03421219882986</v>
      </c>
      <c r="AU86" s="271">
        <v>1.0973367074968501</v>
      </c>
      <c r="AV86" s="271">
        <v>1.1097992756874699</v>
      </c>
      <c r="AW86" s="271">
        <v>1.1604160748254699</v>
      </c>
      <c r="AX86" s="271">
        <v>1.1792036278039</v>
      </c>
      <c r="AY86" s="271">
        <v>1.1073138664681199</v>
      </c>
      <c r="AZ86" s="271">
        <v>1.13704227767803</v>
      </c>
      <c r="BA86" s="271">
        <v>1.27874564589713</v>
      </c>
      <c r="BB86" s="271">
        <v>1.3982662262554999</v>
      </c>
      <c r="BC86" s="271">
        <v>1.61260912238379</v>
      </c>
      <c r="BD86" s="271">
        <v>1.62615660270536</v>
      </c>
      <c r="BE86" s="272">
        <v>1.45079855672797</v>
      </c>
      <c r="BF86" s="153">
        <v>-0.11027349774426699</v>
      </c>
      <c r="BG86" s="153">
        <v>4.6297701043865401E-2</v>
      </c>
      <c r="BH86" s="153">
        <v>8.3507187248539703E-3</v>
      </c>
    </row>
    <row r="87" spans="1:60">
      <c r="A87" s="148" t="s">
        <v>331</v>
      </c>
      <c r="B87" s="271">
        <v>5.9877750608394703E-2</v>
      </c>
      <c r="C87" s="271">
        <v>6.6377623070383293E-2</v>
      </c>
      <c r="D87" s="271">
        <v>7.0995996570029002E-2</v>
      </c>
      <c r="E87" s="271">
        <v>8.0931838615459897E-2</v>
      </c>
      <c r="F87" s="271">
        <v>9.0082897434601197E-2</v>
      </c>
      <c r="G87" s="271">
        <v>9.7629527517591297E-2</v>
      </c>
      <c r="H87" s="271">
        <v>9.1312687566877104E-2</v>
      </c>
      <c r="I87" s="271">
        <v>0.10631607845254</v>
      </c>
      <c r="J87" s="271">
        <v>0.13665510585908999</v>
      </c>
      <c r="K87" s="271">
        <v>0.149083260629885</v>
      </c>
      <c r="L87" s="271">
        <v>0.15335394567618599</v>
      </c>
      <c r="M87" s="271">
        <v>0.19960332390917901</v>
      </c>
      <c r="N87" s="271">
        <v>0.226770332366313</v>
      </c>
      <c r="O87" s="271">
        <v>0.24865137552618</v>
      </c>
      <c r="P87" s="271">
        <v>0.27118021625566402</v>
      </c>
      <c r="Q87" s="271">
        <v>0.30453246895873898</v>
      </c>
      <c r="R87" s="271">
        <v>0.34041032231062501</v>
      </c>
      <c r="S87" s="271">
        <v>0.36811289300271099</v>
      </c>
      <c r="T87" s="271">
        <v>0.389362759502068</v>
      </c>
      <c r="U87" s="271">
        <v>0.37528094945271601</v>
      </c>
      <c r="V87" s="271">
        <v>0.39201385499265301</v>
      </c>
      <c r="W87" s="271">
        <v>0.37828910949192801</v>
      </c>
      <c r="X87" s="271">
        <v>0.43751054950491702</v>
      </c>
      <c r="Y87" s="271">
        <v>0.44803191028927902</v>
      </c>
      <c r="Z87" s="271">
        <v>0.45211238595782199</v>
      </c>
      <c r="AA87" s="271">
        <v>0.45602560028043099</v>
      </c>
      <c r="AB87" s="271">
        <v>0.463780020756622</v>
      </c>
      <c r="AC87" s="271">
        <v>0.447476301391391</v>
      </c>
      <c r="AD87" s="271">
        <v>0.49752378149306298</v>
      </c>
      <c r="AE87" s="271">
        <v>0.53550750149306303</v>
      </c>
      <c r="AF87" s="271">
        <v>0.56224795137829398</v>
      </c>
      <c r="AG87" s="271">
        <v>0.56685629519857395</v>
      </c>
      <c r="AH87" s="271">
        <v>0.59021020837829397</v>
      </c>
      <c r="AI87" s="271">
        <v>0.61661342437829403</v>
      </c>
      <c r="AJ87" s="271">
        <v>0.64178489309994202</v>
      </c>
      <c r="AK87" s="271">
        <v>0.67501547637371495</v>
      </c>
      <c r="AL87" s="271">
        <v>0.67180918387237398</v>
      </c>
      <c r="AM87" s="271">
        <v>0.66715054987237399</v>
      </c>
      <c r="AN87" s="271">
        <v>0.70903867387237396</v>
      </c>
      <c r="AO87" s="271">
        <v>0.70835143477371498</v>
      </c>
      <c r="AP87" s="271">
        <v>0.75735044026164999</v>
      </c>
      <c r="AQ87" s="271">
        <v>0.78676716431237403</v>
      </c>
      <c r="AR87" s="271">
        <v>0.72395358797237397</v>
      </c>
      <c r="AS87" s="271">
        <v>0.75252656913371496</v>
      </c>
      <c r="AT87" s="271">
        <v>0.80028480297237403</v>
      </c>
      <c r="AU87" s="271">
        <v>0.80931525469237398</v>
      </c>
      <c r="AV87" s="271">
        <v>0.53618897643237395</v>
      </c>
      <c r="AW87" s="271">
        <v>0.68195648510325801</v>
      </c>
      <c r="AX87" s="271">
        <v>0.71818311991758998</v>
      </c>
      <c r="AY87" s="271">
        <v>0.73348491954690498</v>
      </c>
      <c r="AZ87" s="271">
        <v>0.65050320172502496</v>
      </c>
      <c r="BA87" s="271">
        <v>0.59606223443183304</v>
      </c>
      <c r="BB87" s="271">
        <v>0.61444583571048395</v>
      </c>
      <c r="BC87" s="271">
        <v>0.62610388163769104</v>
      </c>
      <c r="BD87" s="271">
        <v>0.64651145909268004</v>
      </c>
      <c r="BE87" s="272">
        <v>0.53368676036002505</v>
      </c>
      <c r="BF87" s="153">
        <v>-0.17676849756147001</v>
      </c>
      <c r="BG87" s="153">
        <v>-2.11116368994347E-2</v>
      </c>
      <c r="BH87" s="153">
        <v>3.0718723852306402E-3</v>
      </c>
    </row>
    <row r="88" spans="1:60">
      <c r="A88" s="148" t="s">
        <v>332</v>
      </c>
      <c r="B88" s="271">
        <v>8.6552795918500101E-3</v>
      </c>
      <c r="C88" s="271">
        <v>8.8512885675486406E-3</v>
      </c>
      <c r="D88" s="271">
        <v>9.1772532131540897E-3</v>
      </c>
      <c r="E88" s="271">
        <v>9.3939665091307498E-3</v>
      </c>
      <c r="F88" s="271">
        <v>9.6413352478823492E-3</v>
      </c>
      <c r="G88" s="271">
        <v>9.9164515496714799E-3</v>
      </c>
      <c r="H88" s="271">
        <v>1.02474336730028E-2</v>
      </c>
      <c r="I88" s="271">
        <v>1.0705132726319899E-2</v>
      </c>
      <c r="J88" s="271">
        <v>1.17687736477493E-2</v>
      </c>
      <c r="K88" s="271">
        <v>1.43054979220013E-2</v>
      </c>
      <c r="L88" s="271">
        <v>1.4503286452031101E-2</v>
      </c>
      <c r="M88" s="271">
        <v>1.3466657337488201E-2</v>
      </c>
      <c r="N88" s="271">
        <v>1.34282946750908E-2</v>
      </c>
      <c r="O88" s="271">
        <v>1.49208205117156E-2</v>
      </c>
      <c r="P88" s="271">
        <v>1.6104211988894099E-2</v>
      </c>
      <c r="Q88" s="271">
        <v>1.6604333448995399E-2</v>
      </c>
      <c r="R88" s="271">
        <v>1.9162854044291501E-2</v>
      </c>
      <c r="S88" s="271">
        <v>1.9238607663213E-2</v>
      </c>
      <c r="T88" s="271">
        <v>1.94103739455244E-2</v>
      </c>
      <c r="U88" s="271">
        <v>1.9847611090159499E-2</v>
      </c>
      <c r="V88" s="271">
        <v>2.3141616372244898E-2</v>
      </c>
      <c r="W88" s="271">
        <v>2.4956304472324001E-2</v>
      </c>
      <c r="X88" s="271">
        <v>2.6124990343022798E-2</v>
      </c>
      <c r="Y88" s="271">
        <v>2.7893152173402901E-2</v>
      </c>
      <c r="Z88" s="271">
        <v>3.1142738623511201E-2</v>
      </c>
      <c r="AA88" s="271">
        <v>4.3440264609652501E-2</v>
      </c>
      <c r="AB88" s="271">
        <v>4.2352358999999999E-2</v>
      </c>
      <c r="AC88" s="271">
        <v>4.8445087999999997E-2</v>
      </c>
      <c r="AD88" s="271">
        <v>4.8957841000000002E-2</v>
      </c>
      <c r="AE88" s="271">
        <v>4.9742065000000002E-2</v>
      </c>
      <c r="AF88" s="271">
        <v>5.5126798999999997E-2</v>
      </c>
      <c r="AG88" s="271">
        <v>5.5938476000000001E-2</v>
      </c>
      <c r="AH88" s="271">
        <v>5.9958496555789997E-2</v>
      </c>
      <c r="AI88" s="271">
        <v>6.2405553899190003E-2</v>
      </c>
      <c r="AJ88" s="271">
        <v>6.5793444871430004E-2</v>
      </c>
      <c r="AK88" s="271">
        <v>6.7301895899190001E-2</v>
      </c>
      <c r="AL88" s="271">
        <v>7.4099797948119994E-2</v>
      </c>
      <c r="AM88" s="271">
        <v>7.1257800275000005E-2</v>
      </c>
      <c r="AN88" s="271">
        <v>7.4524339356999994E-2</v>
      </c>
      <c r="AO88" s="271">
        <v>7.5053266351E-2</v>
      </c>
      <c r="AP88" s="271">
        <v>7.8081733732000003E-2</v>
      </c>
      <c r="AQ88" s="271">
        <v>7.9737986999999996E-2</v>
      </c>
      <c r="AR88" s="271">
        <v>8.3335493999999996E-2</v>
      </c>
      <c r="AS88" s="271">
        <v>9.1382708000000007E-2</v>
      </c>
      <c r="AT88" s="271">
        <v>9.3030559999999998E-2</v>
      </c>
      <c r="AU88" s="271">
        <v>9.6814378000000006E-2</v>
      </c>
      <c r="AV88" s="271">
        <v>0.100216414</v>
      </c>
      <c r="AW88" s="271">
        <v>0.10377005710041</v>
      </c>
      <c r="AX88" s="271">
        <v>0.11092458258512</v>
      </c>
      <c r="AY88" s="271">
        <v>0.11378074652851</v>
      </c>
      <c r="AZ88" s="271">
        <v>0.11910187762247</v>
      </c>
      <c r="BA88" s="271">
        <v>0.121182412605988</v>
      </c>
      <c r="BB88" s="271">
        <v>0.12219192349022</v>
      </c>
      <c r="BC88" s="271">
        <v>0.12512483223158799</v>
      </c>
      <c r="BD88" s="271">
        <v>0.12542197991957901</v>
      </c>
      <c r="BE88" s="272">
        <v>0.11572111195493601</v>
      </c>
      <c r="BF88" s="153">
        <v>-7.9866749612642701E-2</v>
      </c>
      <c r="BG88" s="153">
        <v>3.0326337925426401E-2</v>
      </c>
      <c r="BH88" s="153">
        <v>6.6608451737259697E-4</v>
      </c>
    </row>
    <row r="89" spans="1:60" s="145" customFormat="1">
      <c r="A89" s="154" t="s">
        <v>333</v>
      </c>
      <c r="B89" s="273">
        <v>1.1783993918711899</v>
      </c>
      <c r="C89" s="273">
        <v>1.2892776264676999</v>
      </c>
      <c r="D89" s="273">
        <v>1.27901325091615</v>
      </c>
      <c r="E89" s="273">
        <v>1.3494676699292001</v>
      </c>
      <c r="F89" s="273">
        <v>1.3679031103244299</v>
      </c>
      <c r="G89" s="273">
        <v>1.51131564148051</v>
      </c>
      <c r="H89" s="273">
        <v>1.7080494610581001</v>
      </c>
      <c r="I89" s="273">
        <v>1.8513132376896799</v>
      </c>
      <c r="J89" s="273">
        <v>1.9911901044929099</v>
      </c>
      <c r="K89" s="273">
        <v>2.0601004929383802</v>
      </c>
      <c r="L89" s="273">
        <v>2.1556481036661199</v>
      </c>
      <c r="M89" s="273">
        <v>2.39138730785767</v>
      </c>
      <c r="N89" s="273">
        <v>2.5321434526292501</v>
      </c>
      <c r="O89" s="273">
        <v>2.66625068813397</v>
      </c>
      <c r="P89" s="273">
        <v>2.8434438989291499</v>
      </c>
      <c r="Q89" s="273">
        <v>3.0069745323848101</v>
      </c>
      <c r="R89" s="273">
        <v>3.1963651060286402</v>
      </c>
      <c r="S89" s="273">
        <v>3.3560972234967101</v>
      </c>
      <c r="T89" s="273">
        <v>3.4674785066959699</v>
      </c>
      <c r="U89" s="273">
        <v>3.5460408340615701</v>
      </c>
      <c r="V89" s="273">
        <v>3.6273914103972098</v>
      </c>
      <c r="W89" s="273">
        <v>3.5727219328222501</v>
      </c>
      <c r="X89" s="273">
        <v>3.7699579686251301</v>
      </c>
      <c r="Y89" s="273">
        <v>3.92568204592596</v>
      </c>
      <c r="Z89" s="273">
        <v>4.0681121139693301</v>
      </c>
      <c r="AA89" s="273">
        <v>4.1224454683030398</v>
      </c>
      <c r="AB89" s="273">
        <v>4.13517962494128</v>
      </c>
      <c r="AC89" s="273">
        <v>4.2182560005294496</v>
      </c>
      <c r="AD89" s="273">
        <v>4.2534291782486404</v>
      </c>
      <c r="AE89" s="273">
        <v>4.3975510767989201</v>
      </c>
      <c r="AF89" s="273">
        <v>4.5538949676727798</v>
      </c>
      <c r="AG89" s="273">
        <v>4.6673393574227697</v>
      </c>
      <c r="AH89" s="273">
        <v>4.7939643301931696</v>
      </c>
      <c r="AI89" s="273">
        <v>4.9095689611826296</v>
      </c>
      <c r="AJ89" s="273">
        <v>5.0909619022405499</v>
      </c>
      <c r="AK89" s="273">
        <v>5.1174553574952002</v>
      </c>
      <c r="AL89" s="273">
        <v>5.1659309672371396</v>
      </c>
      <c r="AM89" s="273">
        <v>5.2819771306233703</v>
      </c>
      <c r="AN89" s="273">
        <v>5.42785555717332</v>
      </c>
      <c r="AO89" s="273">
        <v>5.6063674187483796</v>
      </c>
      <c r="AP89" s="273">
        <v>5.94145229130309</v>
      </c>
      <c r="AQ89" s="273">
        <v>5.9705036900802302</v>
      </c>
      <c r="AR89" s="273">
        <v>6.1826364965891996</v>
      </c>
      <c r="AS89" s="273">
        <v>6.50087299809831</v>
      </c>
      <c r="AT89" s="273">
        <v>6.7538099810313001</v>
      </c>
      <c r="AU89" s="273">
        <v>7.0778656345515696</v>
      </c>
      <c r="AV89" s="273">
        <v>6.8822484202632204</v>
      </c>
      <c r="AW89" s="273">
        <v>7.2612523876723101</v>
      </c>
      <c r="AX89" s="273">
        <v>7.5265902895400796</v>
      </c>
      <c r="AY89" s="273">
        <v>7.6455872969905698</v>
      </c>
      <c r="AZ89" s="273">
        <v>7.9092116487971804</v>
      </c>
      <c r="BA89" s="273">
        <v>7.9704364888493302</v>
      </c>
      <c r="BB89" s="273">
        <v>8.0276357631565602</v>
      </c>
      <c r="BC89" s="273">
        <v>8.1777193908816699</v>
      </c>
      <c r="BD89" s="273">
        <v>8.2769196598373505</v>
      </c>
      <c r="BE89" s="273">
        <v>7.1866514056831496</v>
      </c>
      <c r="BF89" s="156">
        <v>-0.13409625311675299</v>
      </c>
      <c r="BG89" s="156">
        <v>2.05446026886935E-2</v>
      </c>
      <c r="BH89" s="156">
        <v>4.1365980262474997E-2</v>
      </c>
    </row>
    <row r="90" spans="1:60">
      <c r="B90" s="271"/>
      <c r="C90" s="271"/>
      <c r="D90" s="271"/>
      <c r="E90" s="271"/>
      <c r="F90" s="271"/>
      <c r="G90" s="271"/>
      <c r="H90" s="271"/>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71"/>
      <c r="BC90" s="271"/>
      <c r="BD90" s="271"/>
      <c r="BE90" s="272"/>
      <c r="BF90" s="153"/>
      <c r="BG90" s="153"/>
      <c r="BH90" s="153"/>
    </row>
    <row r="91" spans="1:60">
      <c r="A91" s="148" t="s">
        <v>334</v>
      </c>
      <c r="B91" s="271">
        <v>0.72006969099999996</v>
      </c>
      <c r="C91" s="271">
        <v>0.77057118700000005</v>
      </c>
      <c r="D91" s="271">
        <v>0.84379596000000001</v>
      </c>
      <c r="E91" s="271">
        <v>0.91902595600000003</v>
      </c>
      <c r="F91" s="271">
        <v>0.94481324600000005</v>
      </c>
      <c r="G91" s="271">
        <v>1.0447035179999999</v>
      </c>
      <c r="H91" s="271">
        <v>1.0999604329999999</v>
      </c>
      <c r="I91" s="271">
        <v>1.11972008</v>
      </c>
      <c r="J91" s="271">
        <v>1.194814635</v>
      </c>
      <c r="K91" s="271">
        <v>1.266246588</v>
      </c>
      <c r="L91" s="271">
        <v>1.25317627</v>
      </c>
      <c r="M91" s="271">
        <v>1.280957347</v>
      </c>
      <c r="N91" s="271">
        <v>1.3413627269999999</v>
      </c>
      <c r="O91" s="271">
        <v>1.37140809659469</v>
      </c>
      <c r="P91" s="271">
        <v>1.3892932930880399</v>
      </c>
      <c r="Q91" s="271">
        <v>1.3239634050937401</v>
      </c>
      <c r="R91" s="271">
        <v>1.3047059684342801</v>
      </c>
      <c r="S91" s="271">
        <v>1.28465702201196</v>
      </c>
      <c r="T91" s="271">
        <v>1.1523005211933399</v>
      </c>
      <c r="U91" s="271">
        <v>1.19152419650119</v>
      </c>
      <c r="V91" s="271">
        <v>1.19808297642421</v>
      </c>
      <c r="W91" s="271">
        <v>1.1813293571628101</v>
      </c>
      <c r="X91" s="271">
        <v>1.2120116575358899</v>
      </c>
      <c r="Y91" s="271">
        <v>1.2671031827293999</v>
      </c>
      <c r="Z91" s="271">
        <v>1.31945829232196</v>
      </c>
      <c r="AA91" s="271">
        <v>1.3494945011295301</v>
      </c>
      <c r="AB91" s="271">
        <v>1.30543498855009</v>
      </c>
      <c r="AC91" s="271">
        <v>1.33396900650254</v>
      </c>
      <c r="AD91" s="271">
        <v>1.37538693708564</v>
      </c>
      <c r="AE91" s="271">
        <v>1.4241210178780199</v>
      </c>
      <c r="AF91" s="271">
        <v>1.53999900369113</v>
      </c>
      <c r="AG91" s="271">
        <v>1.58045546806204</v>
      </c>
      <c r="AH91" s="271">
        <v>1.6058082565934699</v>
      </c>
      <c r="AI91" s="271">
        <v>1.60549288337412</v>
      </c>
      <c r="AJ91" s="271">
        <v>1.64215428767243</v>
      </c>
      <c r="AK91" s="271">
        <v>1.6415336905803799</v>
      </c>
      <c r="AL91" s="271">
        <v>1.64550724306469</v>
      </c>
      <c r="AM91" s="271">
        <v>1.6631093290560801</v>
      </c>
      <c r="AN91" s="271">
        <v>1.6569356980274299</v>
      </c>
      <c r="AO91" s="271">
        <v>1.6966645665787099</v>
      </c>
      <c r="AP91" s="271">
        <v>1.71879389028387</v>
      </c>
      <c r="AQ91" s="271">
        <v>1.77545066276189</v>
      </c>
      <c r="AR91" s="271">
        <v>1.8043097791870499</v>
      </c>
      <c r="AS91" s="271">
        <v>1.8088098446218599</v>
      </c>
      <c r="AT91" s="271">
        <v>1.7639194395357201</v>
      </c>
      <c r="AU91" s="271">
        <v>1.7852245894435299</v>
      </c>
      <c r="AV91" s="271">
        <v>1.8775926379965899</v>
      </c>
      <c r="AW91" s="271">
        <v>1.9442791795380101</v>
      </c>
      <c r="AX91" s="271">
        <v>2.0042035250898098</v>
      </c>
      <c r="AY91" s="271">
        <v>2.0088878771472198</v>
      </c>
      <c r="AZ91" s="271">
        <v>1.9949458017696899</v>
      </c>
      <c r="BA91" s="271">
        <v>2.0027642242933998</v>
      </c>
      <c r="BB91" s="271">
        <v>2.0939154955358599</v>
      </c>
      <c r="BC91" s="271">
        <v>2.1266784939171499</v>
      </c>
      <c r="BD91" s="271">
        <v>2.1085326798498101</v>
      </c>
      <c r="BE91" s="272">
        <v>1.8297987282092301</v>
      </c>
      <c r="BF91" s="153">
        <v>-0.134564384241778</v>
      </c>
      <c r="BG91" s="153">
        <v>1.8005581155055201E-2</v>
      </c>
      <c r="BH91" s="153">
        <v>1.0532223396218799E-2</v>
      </c>
    </row>
    <row r="92" spans="1:60">
      <c r="A92" s="148" t="s">
        <v>335</v>
      </c>
      <c r="B92" s="271" t="s">
        <v>273</v>
      </c>
      <c r="C92" s="271" t="s">
        <v>273</v>
      </c>
      <c r="D92" s="271" t="s">
        <v>273</v>
      </c>
      <c r="E92" s="271" t="s">
        <v>273</v>
      </c>
      <c r="F92" s="271" t="s">
        <v>273</v>
      </c>
      <c r="G92" s="271" t="s">
        <v>273</v>
      </c>
      <c r="H92" s="271">
        <v>2.9287049999999999E-2</v>
      </c>
      <c r="I92" s="271">
        <v>3.5708464000000002E-2</v>
      </c>
      <c r="J92" s="271">
        <v>4.0349177999999999E-2</v>
      </c>
      <c r="K92" s="271">
        <v>4.1974431999999999E-2</v>
      </c>
      <c r="L92" s="271">
        <v>4.9074461999999999E-2</v>
      </c>
      <c r="M92" s="271">
        <v>5.3095951000000002E-2</v>
      </c>
      <c r="N92" s="271">
        <v>5.2282101999999997E-2</v>
      </c>
      <c r="O92" s="271">
        <v>5.5656437000000003E-2</v>
      </c>
      <c r="P92" s="271">
        <v>6.1604411999999997E-2</v>
      </c>
      <c r="Q92" s="271">
        <v>6.9447610000000007E-2</v>
      </c>
      <c r="R92" s="271">
        <v>7.1614589000000006E-2</v>
      </c>
      <c r="S92" s="271">
        <v>7.0636758999999993E-2</v>
      </c>
      <c r="T92" s="271">
        <v>6.3170981000000001E-2</v>
      </c>
      <c r="U92" s="271">
        <v>6.3655390000000006E-2</v>
      </c>
      <c r="V92" s="271">
        <v>7.1059553999999997E-2</v>
      </c>
      <c r="W92" s="271">
        <v>7.6591753999999998E-2</v>
      </c>
      <c r="X92" s="271">
        <v>7.5403748000000007E-2</v>
      </c>
      <c r="Y92" s="271">
        <v>7.5543341999999999E-2</v>
      </c>
      <c r="Z92" s="271">
        <v>8.2591031999999995E-2</v>
      </c>
      <c r="AA92" s="271">
        <v>8.0020162000000006E-2</v>
      </c>
      <c r="AB92" s="271">
        <v>7.4242298999999998E-2</v>
      </c>
      <c r="AC92" s="271">
        <v>8.2815345999999998E-2</v>
      </c>
      <c r="AD92" s="271">
        <v>9.2769005000000002E-2</v>
      </c>
      <c r="AE92" s="271">
        <v>9.6684591E-2</v>
      </c>
      <c r="AF92" s="271">
        <v>0.12547254899999999</v>
      </c>
      <c r="AG92" s="271">
        <v>0.12818333800000001</v>
      </c>
      <c r="AH92" s="271">
        <v>0.147156975</v>
      </c>
      <c r="AI92" s="271">
        <v>0.162200712</v>
      </c>
      <c r="AJ92" s="271">
        <v>0.144661857</v>
      </c>
      <c r="AK92" s="271">
        <v>0.142155806</v>
      </c>
      <c r="AL92" s="271">
        <v>0.16980024499999999</v>
      </c>
      <c r="AM92" s="271">
        <v>0.170511886705</v>
      </c>
      <c r="AN92" s="271">
        <v>0.17674712984900001</v>
      </c>
      <c r="AO92" s="271">
        <v>0.16678592101699999</v>
      </c>
      <c r="AP92" s="271">
        <v>0.16784228023299999</v>
      </c>
      <c r="AQ92" s="271">
        <v>0.16964265961700001</v>
      </c>
      <c r="AR92" s="271">
        <v>0.16041408647899999</v>
      </c>
      <c r="AS92" s="271">
        <v>0.162981474229</v>
      </c>
      <c r="AT92" s="271">
        <v>0.152393471285</v>
      </c>
      <c r="AU92" s="271">
        <v>0.16977921311999999</v>
      </c>
      <c r="AV92" s="271">
        <v>0.219392666249</v>
      </c>
      <c r="AW92" s="271">
        <v>0.23413848770000001</v>
      </c>
      <c r="AX92" s="271">
        <v>0.22922424584699999</v>
      </c>
      <c r="AY92" s="271">
        <v>0.257371973126297</v>
      </c>
      <c r="AZ92" s="271">
        <v>0.27239610802706399</v>
      </c>
      <c r="BA92" s="271">
        <v>0.29811680670509499</v>
      </c>
      <c r="BB92" s="271">
        <v>0.33381186544607899</v>
      </c>
      <c r="BC92" s="271">
        <v>0.38172478102260499</v>
      </c>
      <c r="BD92" s="271">
        <v>0.37647201857180501</v>
      </c>
      <c r="BE92" s="272">
        <v>0.33144245740161599</v>
      </c>
      <c r="BF92" s="153">
        <v>-0.122014756446318</v>
      </c>
      <c r="BG92" s="153">
        <v>9.4653409501370703E-2</v>
      </c>
      <c r="BH92" s="153">
        <v>1.9077650183755099E-3</v>
      </c>
    </row>
    <row r="93" spans="1:60">
      <c r="A93" s="148" t="s">
        <v>336</v>
      </c>
      <c r="B93" s="271">
        <v>0.46462513100000002</v>
      </c>
      <c r="C93" s="271">
        <v>0.59687967900000005</v>
      </c>
      <c r="D93" s="271">
        <v>0.589294243</v>
      </c>
      <c r="E93" s="271">
        <v>0.64452447199999996</v>
      </c>
      <c r="F93" s="271">
        <v>0.86415958900000001</v>
      </c>
      <c r="G93" s="271">
        <v>1.1953639739999999</v>
      </c>
      <c r="H93" s="271">
        <v>1.6256796529999999</v>
      </c>
      <c r="I93" s="271">
        <v>1.8709073970000001</v>
      </c>
      <c r="J93" s="271">
        <v>2.2823391260000001</v>
      </c>
      <c r="K93" s="271">
        <v>2.6246628649999999</v>
      </c>
      <c r="L93" s="271">
        <v>2.8946816270000002</v>
      </c>
      <c r="M93" s="271">
        <v>3.309071023</v>
      </c>
      <c r="N93" s="271">
        <v>3.4957501710000001</v>
      </c>
      <c r="O93" s="271">
        <v>3.8758927600000002</v>
      </c>
      <c r="P93" s="271">
        <v>3.8854782800000001</v>
      </c>
      <c r="Q93" s="271">
        <v>3.6421957965731901</v>
      </c>
      <c r="R93" s="271">
        <v>3.4574629764602198</v>
      </c>
      <c r="S93" s="271">
        <v>3.4233077381178298</v>
      </c>
      <c r="T93" s="271">
        <v>3.4988801417492299</v>
      </c>
      <c r="U93" s="271">
        <v>3.62806666663512</v>
      </c>
      <c r="V93" s="271">
        <v>3.79893331378348</v>
      </c>
      <c r="W93" s="271">
        <v>4.0412663955485302</v>
      </c>
      <c r="X93" s="271">
        <v>4.2950000340116903</v>
      </c>
      <c r="Y93" s="271">
        <v>4.61736971863135</v>
      </c>
      <c r="Z93" s="271">
        <v>4.8354148635572001</v>
      </c>
      <c r="AA93" s="271">
        <v>4.7936459904027604</v>
      </c>
      <c r="AB93" s="271">
        <v>5.1828039627854503</v>
      </c>
      <c r="AC93" s="271">
        <v>5.6371726049414201</v>
      </c>
      <c r="AD93" s="271">
        <v>6.2304102289887604</v>
      </c>
      <c r="AE93" s="271">
        <v>6.3148320107290896</v>
      </c>
      <c r="AF93" s="271">
        <v>6.8406113042474601</v>
      </c>
      <c r="AG93" s="271">
        <v>7.4983296522144398</v>
      </c>
      <c r="AH93" s="271">
        <v>8.1837902906537394</v>
      </c>
      <c r="AI93" s="271">
        <v>8.4073483363518609</v>
      </c>
      <c r="AJ93" s="271">
        <v>8.9466100529780803</v>
      </c>
      <c r="AK93" s="271">
        <v>9.5800931902596496</v>
      </c>
      <c r="AL93" s="271">
        <v>9.7951233335627492</v>
      </c>
      <c r="AM93" s="271">
        <v>10.5768299348601</v>
      </c>
      <c r="AN93" s="271">
        <v>11.777488048834201</v>
      </c>
      <c r="AO93" s="271">
        <v>13.752259091228799</v>
      </c>
      <c r="AP93" s="271">
        <v>13.992388355104</v>
      </c>
      <c r="AQ93" s="271">
        <v>15.0299080703009</v>
      </c>
      <c r="AR93" s="271">
        <v>15.771753170992</v>
      </c>
      <c r="AS93" s="271">
        <v>16.0888688812582</v>
      </c>
      <c r="AT93" s="271">
        <v>16.694352344475</v>
      </c>
      <c r="AU93" s="271">
        <v>18.9919597701995</v>
      </c>
      <c r="AV93" s="271">
        <v>19.682377884170801</v>
      </c>
      <c r="AW93" s="271">
        <v>20.632388432386701</v>
      </c>
      <c r="AX93" s="271">
        <v>21.538507794244101</v>
      </c>
      <c r="AY93" s="271">
        <v>22.385861681119302</v>
      </c>
      <c r="AZ93" s="271">
        <v>24.237540665784501</v>
      </c>
      <c r="BA93" s="271">
        <v>25.062933165622201</v>
      </c>
      <c r="BB93" s="271">
        <v>26.202554857074499</v>
      </c>
      <c r="BC93" s="271">
        <v>27.064348526372701</v>
      </c>
      <c r="BD93" s="271">
        <v>27.935037139891701</v>
      </c>
      <c r="BE93" s="272">
        <v>28.499239596028701</v>
      </c>
      <c r="BF93" s="153">
        <v>1.7409523346935601E-2</v>
      </c>
      <c r="BG93" s="153">
        <v>5.2829312178419602E-2</v>
      </c>
      <c r="BH93" s="153">
        <v>0.16404009545984199</v>
      </c>
    </row>
    <row r="94" spans="1:60">
      <c r="A94" s="148" t="s">
        <v>337</v>
      </c>
      <c r="B94" s="271">
        <v>8.9537478921179997E-2</v>
      </c>
      <c r="C94" s="271">
        <v>9.8254951159600007E-2</v>
      </c>
      <c r="D94" s="271">
        <v>0.11773531419198301</v>
      </c>
      <c r="E94" s="271">
        <v>0.128587173814914</v>
      </c>
      <c r="F94" s="271">
        <v>0.15257253521439401</v>
      </c>
      <c r="G94" s="271">
        <v>0.16465480424495399</v>
      </c>
      <c r="H94" s="271">
        <v>0.173684331</v>
      </c>
      <c r="I94" s="271">
        <v>0.19801043700000001</v>
      </c>
      <c r="J94" s="271">
        <v>0.20563440699999999</v>
      </c>
      <c r="K94" s="271">
        <v>0.210514007</v>
      </c>
      <c r="L94" s="271">
        <v>0.19820632799999999</v>
      </c>
      <c r="M94" s="271">
        <v>0.23399256199999999</v>
      </c>
      <c r="N94" s="271">
        <v>0.25272860600000002</v>
      </c>
      <c r="O94" s="271">
        <v>0.26265133299999999</v>
      </c>
      <c r="P94" s="271">
        <v>0.26897918100000001</v>
      </c>
      <c r="Q94" s="271">
        <v>0.27494123199999998</v>
      </c>
      <c r="R94" s="271">
        <v>0.291607699</v>
      </c>
      <c r="S94" s="271">
        <v>0.28418921600000002</v>
      </c>
      <c r="T94" s="271">
        <v>0.25306822800000001</v>
      </c>
      <c r="U94" s="271">
        <v>0.23454019100000001</v>
      </c>
      <c r="V94" s="271">
        <v>0.22054009599999999</v>
      </c>
      <c r="W94" s="271">
        <v>0.215544191</v>
      </c>
      <c r="X94" s="271">
        <v>0.211428433</v>
      </c>
      <c r="Y94" s="271">
        <v>0.24253096199999999</v>
      </c>
      <c r="Z94" s="271">
        <v>0.25864804000000002</v>
      </c>
      <c r="AA94" s="271">
        <v>0.27174881899999997</v>
      </c>
      <c r="AB94" s="271">
        <v>0.27169212500000001</v>
      </c>
      <c r="AC94" s="271">
        <v>0.34872932899999998</v>
      </c>
      <c r="AD94" s="271">
        <v>0.363218598</v>
      </c>
      <c r="AE94" s="271">
        <v>0.38754642700000003</v>
      </c>
      <c r="AF94" s="271">
        <v>0.41481155800000002</v>
      </c>
      <c r="AG94" s="271">
        <v>0.40646394699999999</v>
      </c>
      <c r="AH94" s="271">
        <v>0.40230116999999999</v>
      </c>
      <c r="AI94" s="271">
        <v>0.38599163800000003</v>
      </c>
      <c r="AJ94" s="271">
        <v>0.41070062299999999</v>
      </c>
      <c r="AK94" s="271">
        <v>0.42799915300000002</v>
      </c>
      <c r="AL94" s="271">
        <v>0.50880669300000003</v>
      </c>
      <c r="AM94" s="271">
        <v>0.55607897399999995</v>
      </c>
      <c r="AN94" s="271">
        <v>0.55959328699999999</v>
      </c>
      <c r="AO94" s="271">
        <v>0.65901444099999995</v>
      </c>
      <c r="AP94" s="271">
        <v>0.59439417699999997</v>
      </c>
      <c r="AQ94" s="271">
        <v>0.64245416292180701</v>
      </c>
      <c r="AR94" s="271">
        <v>0.68857080717227004</v>
      </c>
      <c r="AS94" s="271">
        <v>0.62405456064749598</v>
      </c>
      <c r="AT94" s="271">
        <v>0.70806552344809404</v>
      </c>
      <c r="AU94" s="271">
        <v>0.76549201669965405</v>
      </c>
      <c r="AV94" s="271">
        <v>0.77077875337147395</v>
      </c>
      <c r="AW94" s="271">
        <v>0.73849794887545295</v>
      </c>
      <c r="AX94" s="271">
        <v>0.75441543947572998</v>
      </c>
      <c r="AY94" s="271">
        <v>0.71547668522581898</v>
      </c>
      <c r="AZ94" s="271">
        <v>0.78437035409618505</v>
      </c>
      <c r="BA94" s="271">
        <v>0.81243967848779297</v>
      </c>
      <c r="BB94" s="271">
        <v>0.91758947070802999</v>
      </c>
      <c r="BC94" s="271">
        <v>0.92964129480951396</v>
      </c>
      <c r="BD94" s="271">
        <v>0.86935854874361795</v>
      </c>
      <c r="BE94" s="272">
        <v>0.61233059490143205</v>
      </c>
      <c r="BF94" s="153">
        <v>-0.29757686127128502</v>
      </c>
      <c r="BG94" s="153">
        <v>2.0733922353018099E-2</v>
      </c>
      <c r="BH94" s="153">
        <v>3.5245420812774798E-3</v>
      </c>
    </row>
    <row r="95" spans="1:60">
      <c r="A95" s="148" t="s">
        <v>338</v>
      </c>
      <c r="B95" s="271">
        <v>0.52918247699999998</v>
      </c>
      <c r="C95" s="271">
        <v>0.59093885400000001</v>
      </c>
      <c r="D95" s="271">
        <v>0.609696821</v>
      </c>
      <c r="E95" s="271">
        <v>0.68317522399999997</v>
      </c>
      <c r="F95" s="271">
        <v>0.82054380199999999</v>
      </c>
      <c r="G95" s="271">
        <v>0.81680920999999995</v>
      </c>
      <c r="H95" s="271">
        <v>0.87599686799999998</v>
      </c>
      <c r="I95" s="271">
        <v>0.94457972599999995</v>
      </c>
      <c r="J95" s="271">
        <v>0.99705267200000003</v>
      </c>
      <c r="K95" s="271">
        <v>0.97755466000000002</v>
      </c>
      <c r="L95" s="271">
        <v>1.001134204</v>
      </c>
      <c r="M95" s="271">
        <v>1.055731296</v>
      </c>
      <c r="N95" s="271">
        <v>1.1341585279999999</v>
      </c>
      <c r="O95" s="271">
        <v>1.232548258</v>
      </c>
      <c r="P95" s="271">
        <v>1.330101921</v>
      </c>
      <c r="Q95" s="271">
        <v>1.356538236</v>
      </c>
      <c r="R95" s="271">
        <v>1.4603590230000001</v>
      </c>
      <c r="S95" s="271">
        <v>1.5215628160000001</v>
      </c>
      <c r="T95" s="271">
        <v>1.599670602</v>
      </c>
      <c r="U95" s="271">
        <v>1.7174413120000001</v>
      </c>
      <c r="V95" s="271">
        <v>1.8634888629999999</v>
      </c>
      <c r="W95" s="271">
        <v>1.9593340610000001</v>
      </c>
      <c r="X95" s="271">
        <v>2.0223604060000002</v>
      </c>
      <c r="Y95" s="271">
        <v>2.219402852</v>
      </c>
      <c r="Z95" s="271">
        <v>2.4039815230000001</v>
      </c>
      <c r="AA95" s="271">
        <v>2.4986095810000002</v>
      </c>
      <c r="AB95" s="271">
        <v>2.541963929</v>
      </c>
      <c r="AC95" s="271">
        <v>2.6790716450000001</v>
      </c>
      <c r="AD95" s="271">
        <v>2.7073541059999999</v>
      </c>
      <c r="AE95" s="271">
        <v>2.9097601630000001</v>
      </c>
      <c r="AF95" s="271">
        <v>3.244866145</v>
      </c>
      <c r="AG95" s="271">
        <v>3.501940882</v>
      </c>
      <c r="AH95" s="271">
        <v>3.7434805209999999</v>
      </c>
      <c r="AI95" s="271">
        <v>4.0086269620000001</v>
      </c>
      <c r="AJ95" s="271">
        <v>4.4012841557727302</v>
      </c>
      <c r="AK95" s="271">
        <v>4.6124539929933004</v>
      </c>
      <c r="AL95" s="271">
        <v>4.6260798880837202</v>
      </c>
      <c r="AM95" s="271">
        <v>4.7218834251458803</v>
      </c>
      <c r="AN95" s="271">
        <v>4.8101276154560502</v>
      </c>
      <c r="AO95" s="271">
        <v>5.0911840796625398</v>
      </c>
      <c r="AP95" s="271">
        <v>5.1773187631446698</v>
      </c>
      <c r="AQ95" s="271">
        <v>5.4691574874856599</v>
      </c>
      <c r="AR95" s="271">
        <v>5.8424420864190498</v>
      </c>
      <c r="AS95" s="271">
        <v>6.1369883425425504</v>
      </c>
      <c r="AT95" s="271">
        <v>6.4565164388594098</v>
      </c>
      <c r="AU95" s="271">
        <v>6.5972501255073199</v>
      </c>
      <c r="AV95" s="271">
        <v>6.9127791898298101</v>
      </c>
      <c r="AW95" s="271">
        <v>7.3311029744707898</v>
      </c>
      <c r="AX95" s="271">
        <v>7.3845439126147898</v>
      </c>
      <c r="AY95" s="271">
        <v>7.58812555848111</v>
      </c>
      <c r="AZ95" s="271">
        <v>8.2006356790394097</v>
      </c>
      <c r="BA95" s="271">
        <v>8.9929050304863107</v>
      </c>
      <c r="BB95" s="271">
        <v>9.2587945573751007</v>
      </c>
      <c r="BC95" s="271">
        <v>9.6769274100764608</v>
      </c>
      <c r="BD95" s="271">
        <v>9.9878147483949995</v>
      </c>
      <c r="BE95" s="272">
        <v>9.0212260269429692</v>
      </c>
      <c r="BF95" s="153">
        <v>-9.9244620066153602E-2</v>
      </c>
      <c r="BG95" s="153">
        <v>4.45932658230834E-2</v>
      </c>
      <c r="BH95" s="153">
        <v>5.1925693443089199E-2</v>
      </c>
    </row>
    <row r="96" spans="1:60">
      <c r="A96" s="148" t="s">
        <v>339</v>
      </c>
      <c r="B96" s="271">
        <v>0.26115704000000001</v>
      </c>
      <c r="C96" s="271">
        <v>0.25151207399999997</v>
      </c>
      <c r="D96" s="271">
        <v>0.24265007599999999</v>
      </c>
      <c r="E96" s="271">
        <v>0.25667749899999998</v>
      </c>
      <c r="F96" s="271">
        <v>0.27480269299999999</v>
      </c>
      <c r="G96" s="271">
        <v>0.29157359999999999</v>
      </c>
      <c r="H96" s="271">
        <v>0.30219777199999998</v>
      </c>
      <c r="I96" s="271">
        <v>0.32682127999999999</v>
      </c>
      <c r="J96" s="271">
        <v>0.39014840299999998</v>
      </c>
      <c r="K96" s="271">
        <v>0.40759107900000002</v>
      </c>
      <c r="L96" s="271">
        <v>0.46745411399999998</v>
      </c>
      <c r="M96" s="271">
        <v>0.50362789799999996</v>
      </c>
      <c r="N96" s="271">
        <v>0.59384826300000004</v>
      </c>
      <c r="O96" s="271">
        <v>0.655393793</v>
      </c>
      <c r="P96" s="271">
        <v>0.71484809400000004</v>
      </c>
      <c r="Q96" s="271">
        <v>0.79989605399999997</v>
      </c>
      <c r="R96" s="271">
        <v>0.89301677999999995</v>
      </c>
      <c r="S96" s="271">
        <v>0.92813613399999995</v>
      </c>
      <c r="T96" s="271">
        <v>0.91013126300000002</v>
      </c>
      <c r="U96" s="271">
        <v>0.95837361099999996</v>
      </c>
      <c r="V96" s="271">
        <v>0.94374239900000001</v>
      </c>
      <c r="W96" s="271">
        <v>1.0273374550000001</v>
      </c>
      <c r="X96" s="271">
        <v>1.0676247350000001</v>
      </c>
      <c r="Y96" s="271">
        <v>1.122655951</v>
      </c>
      <c r="Z96" s="271">
        <v>1.1887090229999999</v>
      </c>
      <c r="AA96" s="271">
        <v>1.364567257</v>
      </c>
      <c r="AB96" s="271">
        <v>1.447539481</v>
      </c>
      <c r="AC96" s="271">
        <v>1.5615063549999999</v>
      </c>
      <c r="AD96" s="271">
        <v>1.64092036</v>
      </c>
      <c r="AE96" s="271">
        <v>1.6844125139999999</v>
      </c>
      <c r="AF96" s="271">
        <v>1.7948071779999999</v>
      </c>
      <c r="AG96" s="271">
        <v>1.912573914</v>
      </c>
      <c r="AH96" s="271">
        <v>2.1182567749999999</v>
      </c>
      <c r="AI96" s="271">
        <v>2.018970945</v>
      </c>
      <c r="AJ96" s="271">
        <v>2.112083342</v>
      </c>
      <c r="AK96" s="271">
        <v>2.3538546514154901</v>
      </c>
      <c r="AL96" s="271">
        <v>2.4324005298747902</v>
      </c>
      <c r="AM96" s="271">
        <v>2.4702611325419102</v>
      </c>
      <c r="AN96" s="271">
        <v>2.50040864922163</v>
      </c>
      <c r="AO96" s="271">
        <v>2.6692708548114799</v>
      </c>
      <c r="AP96" s="271">
        <v>2.6462956827500701</v>
      </c>
      <c r="AQ96" s="271">
        <v>2.52265328966249</v>
      </c>
      <c r="AR96" s="271">
        <v>2.6754571896202002</v>
      </c>
      <c r="AS96" s="271">
        <v>2.6755382321994001</v>
      </c>
      <c r="AT96" s="271">
        <v>2.7281658032389</v>
      </c>
      <c r="AU96" s="271">
        <v>2.8990459716751298</v>
      </c>
      <c r="AV96" s="271">
        <v>3.1613845481428702</v>
      </c>
      <c r="AW96" s="271">
        <v>3.32541659190729</v>
      </c>
      <c r="AX96" s="271">
        <v>3.2912425287800899</v>
      </c>
      <c r="AY96" s="271">
        <v>3.2460449196157799</v>
      </c>
      <c r="AZ96" s="271">
        <v>3.05139667333109</v>
      </c>
      <c r="BA96" s="271">
        <v>2.9628441623141901</v>
      </c>
      <c r="BB96" s="271">
        <v>3.1501941556414499</v>
      </c>
      <c r="BC96" s="271">
        <v>3.2209963594670001</v>
      </c>
      <c r="BD96" s="271">
        <v>3.1644848852374898</v>
      </c>
      <c r="BE96" s="272">
        <v>2.3413938901615201</v>
      </c>
      <c r="BF96" s="153">
        <v>-0.26212425599237299</v>
      </c>
      <c r="BG96" s="153">
        <v>1.49466781204513E-2</v>
      </c>
      <c r="BH96" s="153">
        <v>1.3476937725198399E-2</v>
      </c>
    </row>
    <row r="97" spans="1:60">
      <c r="A97" s="148" t="s">
        <v>340</v>
      </c>
      <c r="B97" s="271">
        <v>3.6495731120000001</v>
      </c>
      <c r="C97" s="271">
        <v>4.1582113249999999</v>
      </c>
      <c r="D97" s="271">
        <v>5.1046860880000002</v>
      </c>
      <c r="E97" s="271">
        <v>5.9255967270000003</v>
      </c>
      <c r="F97" s="271">
        <v>7.0161653810000004</v>
      </c>
      <c r="G97" s="271">
        <v>8.2681483040000003</v>
      </c>
      <c r="H97" s="271">
        <v>9.1272230759999999</v>
      </c>
      <c r="I97" s="271">
        <v>9.7513174159999991</v>
      </c>
      <c r="J97" s="271">
        <v>11.199845238</v>
      </c>
      <c r="K97" s="271">
        <v>10.784872991</v>
      </c>
      <c r="L97" s="271">
        <v>10.177605639999999</v>
      </c>
      <c r="M97" s="271">
        <v>10.585013805999999</v>
      </c>
      <c r="N97" s="271">
        <v>10.869295022999999</v>
      </c>
      <c r="O97" s="271">
        <v>11.243372669999999</v>
      </c>
      <c r="P97" s="271">
        <v>11.360831373</v>
      </c>
      <c r="Q97" s="271">
        <v>10.213245788</v>
      </c>
      <c r="R97" s="271">
        <v>9.6545013740000005</v>
      </c>
      <c r="S97" s="271">
        <v>8.9950886640000007</v>
      </c>
      <c r="T97" s="271">
        <v>8.9954198549999997</v>
      </c>
      <c r="U97" s="271">
        <v>9.5161723550000001</v>
      </c>
      <c r="V97" s="271">
        <v>9.0349673619999997</v>
      </c>
      <c r="W97" s="271">
        <v>9.125131927</v>
      </c>
      <c r="X97" s="271">
        <v>9.1694206390000002</v>
      </c>
      <c r="Y97" s="271">
        <v>9.8598548650000009</v>
      </c>
      <c r="Z97" s="271">
        <v>10.246257396000001</v>
      </c>
      <c r="AA97" s="271">
        <v>10.6673875969704</v>
      </c>
      <c r="AB97" s="271">
        <v>10.784969205963099</v>
      </c>
      <c r="AC97" s="271">
        <v>11.029737143495501</v>
      </c>
      <c r="AD97" s="271">
        <v>10.8016457944425</v>
      </c>
      <c r="AE97" s="271">
        <v>11.417870985924701</v>
      </c>
      <c r="AF97" s="271">
        <v>11.845627122545199</v>
      </c>
      <c r="AG97" s="271">
        <v>11.930559868997999</v>
      </c>
      <c r="AH97" s="271">
        <v>11.800663429980199</v>
      </c>
      <c r="AI97" s="271">
        <v>11.3805458567439</v>
      </c>
      <c r="AJ97" s="271">
        <v>11.5697169522086</v>
      </c>
      <c r="AK97" s="271">
        <v>11.4060867786716</v>
      </c>
      <c r="AL97" s="271">
        <v>11.06524174121</v>
      </c>
      <c r="AM97" s="271">
        <v>10.989565042499899</v>
      </c>
      <c r="AN97" s="271">
        <v>11.248839776124401</v>
      </c>
      <c r="AO97" s="271">
        <v>10.9538163541557</v>
      </c>
      <c r="AP97" s="271">
        <v>10.7846481439444</v>
      </c>
      <c r="AQ97" s="271">
        <v>10.3983107799354</v>
      </c>
      <c r="AR97" s="271">
        <v>10.0763105920154</v>
      </c>
      <c r="AS97" s="271">
        <v>9.7024755107123806</v>
      </c>
      <c r="AT97" s="271">
        <v>8.6954785854714203</v>
      </c>
      <c r="AU97" s="271">
        <v>8.7821347432559094</v>
      </c>
      <c r="AV97" s="271">
        <v>8.7832831605894501</v>
      </c>
      <c r="AW97" s="271">
        <v>9.3698775454626393</v>
      </c>
      <c r="AX97" s="271">
        <v>8.9508240379112305</v>
      </c>
      <c r="AY97" s="271">
        <v>8.5000416373455892</v>
      </c>
      <c r="AZ97" s="271">
        <v>8.1608298034316409</v>
      </c>
      <c r="BA97" s="271">
        <v>7.9373868354177999</v>
      </c>
      <c r="BB97" s="271">
        <v>7.8213981308762204</v>
      </c>
      <c r="BC97" s="271">
        <v>7.5812247699997499</v>
      </c>
      <c r="BD97" s="271">
        <v>7.3216692191902304</v>
      </c>
      <c r="BE97" s="272">
        <v>6.49413480218288</v>
      </c>
      <c r="BF97" s="153">
        <v>-0.115448804010804</v>
      </c>
      <c r="BG97" s="153">
        <v>-1.70494694111166E-2</v>
      </c>
      <c r="BH97" s="153">
        <v>3.7379891813941898E-2</v>
      </c>
    </row>
    <row r="98" spans="1:60">
      <c r="A98" s="148" t="s">
        <v>341</v>
      </c>
      <c r="B98" s="271">
        <v>9.7625853951900002E-2</v>
      </c>
      <c r="C98" s="271">
        <v>0.11374281111829999</v>
      </c>
      <c r="D98" s="271">
        <v>0.1150721473916</v>
      </c>
      <c r="E98" s="271">
        <v>0.11665512213819999</v>
      </c>
      <c r="F98" s="271">
        <v>0.12036897805000001</v>
      </c>
      <c r="G98" s="271">
        <v>0.13281065253201399</v>
      </c>
      <c r="H98" s="271">
        <v>0.14545198302325599</v>
      </c>
      <c r="I98" s="271">
        <v>0.16160767593023301</v>
      </c>
      <c r="J98" s="271">
        <v>0.175925478162791</v>
      </c>
      <c r="K98" s="271">
        <v>0.17530664595348799</v>
      </c>
      <c r="L98" s="271">
        <v>0.184933439209302</v>
      </c>
      <c r="M98" s="271">
        <v>0.20630044983720899</v>
      </c>
      <c r="N98" s="271">
        <v>0.23452896532558101</v>
      </c>
      <c r="O98" s="271">
        <v>0.25398920274418602</v>
      </c>
      <c r="P98" s="271">
        <v>0.30850526158139502</v>
      </c>
      <c r="Q98" s="271">
        <v>0.34882274713953498</v>
      </c>
      <c r="R98" s="271">
        <v>0.37215624851162799</v>
      </c>
      <c r="S98" s="271">
        <v>0.389352005930233</v>
      </c>
      <c r="T98" s="271">
        <v>0.416902567139535</v>
      </c>
      <c r="U98" s="271">
        <v>0.40969955937209301</v>
      </c>
      <c r="V98" s="271">
        <v>0.40898844225581399</v>
      </c>
      <c r="W98" s="271">
        <v>0.393035067418605</v>
      </c>
      <c r="X98" s="271">
        <v>0.403446137674419</v>
      </c>
      <c r="Y98" s="271">
        <v>0.43790589062790702</v>
      </c>
      <c r="Z98" s="271">
        <v>0.45460469009302301</v>
      </c>
      <c r="AA98" s="271">
        <v>0.54604207530232596</v>
      </c>
      <c r="AB98" s="271">
        <v>0.588734158744186</v>
      </c>
      <c r="AC98" s="271">
        <v>0.64128996509302305</v>
      </c>
      <c r="AD98" s="271">
        <v>0.70716502167441897</v>
      </c>
      <c r="AE98" s="271">
        <v>0.78303265497674401</v>
      </c>
      <c r="AF98" s="271">
        <v>0.81991342774418596</v>
      </c>
      <c r="AG98" s="271">
        <v>0.89808321037209304</v>
      </c>
      <c r="AH98" s="271">
        <v>1.0316213212790699</v>
      </c>
      <c r="AI98" s="271">
        <v>0.88522370916279103</v>
      </c>
      <c r="AJ98" s="271">
        <v>0.97354354893023198</v>
      </c>
      <c r="AK98" s="271">
        <v>0.98040586479069802</v>
      </c>
      <c r="AL98" s="271">
        <v>1.0226592337906999</v>
      </c>
      <c r="AM98" s="271">
        <v>1.1430455526046499</v>
      </c>
      <c r="AN98" s="271">
        <v>1.20503609948837</v>
      </c>
      <c r="AO98" s="271">
        <v>1.2263242111331401</v>
      </c>
      <c r="AP98" s="271">
        <v>1.2263891788250301</v>
      </c>
      <c r="AQ98" s="271">
        <v>1.2667044026046499</v>
      </c>
      <c r="AR98" s="271">
        <v>1.3507196052093</v>
      </c>
      <c r="AS98" s="271">
        <v>1.29552759144186</v>
      </c>
      <c r="AT98" s="271">
        <v>1.28782365227907</v>
      </c>
      <c r="AU98" s="271">
        <v>1.29242382604651</v>
      </c>
      <c r="AV98" s="271">
        <v>1.3828692618479901</v>
      </c>
      <c r="AW98" s="271">
        <v>1.4465640582645001</v>
      </c>
      <c r="AX98" s="271">
        <v>1.5405286184160001</v>
      </c>
      <c r="AY98" s="271">
        <v>1.54418868159902</v>
      </c>
      <c r="AZ98" s="271">
        <v>1.4297169781543699</v>
      </c>
      <c r="BA98" s="271">
        <v>1.5957704226551801</v>
      </c>
      <c r="BB98" s="271">
        <v>1.51079504414977</v>
      </c>
      <c r="BC98" s="271">
        <v>1.51520053529336</v>
      </c>
      <c r="BD98" s="271">
        <v>1.59467888432021</v>
      </c>
      <c r="BE98" s="272">
        <v>1.3772643740781501</v>
      </c>
      <c r="BF98" s="153">
        <v>-0.138697219755224</v>
      </c>
      <c r="BG98" s="153">
        <v>2.1601882788577099E-2</v>
      </c>
      <c r="BH98" s="153">
        <v>7.9274599112006301E-3</v>
      </c>
    </row>
    <row r="99" spans="1:60">
      <c r="A99" s="148" t="s">
        <v>342</v>
      </c>
      <c r="B99" s="271">
        <v>0.11749024199999999</v>
      </c>
      <c r="C99" s="271">
        <v>0.13008053</v>
      </c>
      <c r="D99" s="271">
        <v>0.13662651000000001</v>
      </c>
      <c r="E99" s="271">
        <v>0.140385501</v>
      </c>
      <c r="F99" s="271">
        <v>0.14581839099999999</v>
      </c>
      <c r="G99" s="271">
        <v>0.171395513</v>
      </c>
      <c r="H99" s="271">
        <v>0.177035362</v>
      </c>
      <c r="I99" s="271">
        <v>0.190595348</v>
      </c>
      <c r="J99" s="271">
        <v>0.20146592799999999</v>
      </c>
      <c r="K99" s="271">
        <v>0.19275882470529801</v>
      </c>
      <c r="L99" s="271">
        <v>0.18659829594190799</v>
      </c>
      <c r="M99" s="271">
        <v>0.19154323029686701</v>
      </c>
      <c r="N99" s="271">
        <v>0.190319983337503</v>
      </c>
      <c r="O99" s="271">
        <v>0.181841214148839</v>
      </c>
      <c r="P99" s="271">
        <v>0.18353933707797601</v>
      </c>
      <c r="Q99" s="271">
        <v>0.17708710648869899</v>
      </c>
      <c r="R99" s="271">
        <v>0.168221405120105</v>
      </c>
      <c r="S99" s="271">
        <v>0.16754813231322599</v>
      </c>
      <c r="T99" s="271">
        <v>0.16057846721563299</v>
      </c>
      <c r="U99" s="271">
        <v>0.162508404325583</v>
      </c>
      <c r="V99" s="271">
        <v>0.15402393638943701</v>
      </c>
      <c r="W99" s="271">
        <v>0.13901262939172501</v>
      </c>
      <c r="X99" s="271">
        <v>0.159913030766029</v>
      </c>
      <c r="Y99" s="271">
        <v>0.159712363056043</v>
      </c>
      <c r="Z99" s="271">
        <v>0.16191574562072</v>
      </c>
      <c r="AA99" s="271">
        <v>0.18249220922463499</v>
      </c>
      <c r="AB99" s="271">
        <v>0.18523977189916199</v>
      </c>
      <c r="AC99" s="271">
        <v>0.191158277814583</v>
      </c>
      <c r="AD99" s="271">
        <v>0.189390506542605</v>
      </c>
      <c r="AE99" s="271">
        <v>0.2205990444483</v>
      </c>
      <c r="AF99" s="271">
        <v>0.23726111410255199</v>
      </c>
      <c r="AG99" s="271">
        <v>0.242364812382589</v>
      </c>
      <c r="AH99" s="271">
        <v>0.25655106780845199</v>
      </c>
      <c r="AI99" s="271">
        <v>0.25965275648536901</v>
      </c>
      <c r="AJ99" s="271">
        <v>0.26097182162341998</v>
      </c>
      <c r="AK99" s="271">
        <v>0.26814322779444599</v>
      </c>
      <c r="AL99" s="271">
        <v>0.26936220316576498</v>
      </c>
      <c r="AM99" s="271">
        <v>0.27953546508245303</v>
      </c>
      <c r="AN99" s="271">
        <v>0.29504069531036597</v>
      </c>
      <c r="AO99" s="271">
        <v>0.29643779982691398</v>
      </c>
      <c r="AP99" s="271">
        <v>0.30732604334441699</v>
      </c>
      <c r="AQ99" s="271">
        <v>0.31030189382069201</v>
      </c>
      <c r="AR99" s="271">
        <v>0.31172596126840302</v>
      </c>
      <c r="AS99" s="271">
        <v>0.31590648032329199</v>
      </c>
      <c r="AT99" s="271">
        <v>0.30150955992501199</v>
      </c>
      <c r="AU99" s="271">
        <v>0.30184461539609903</v>
      </c>
      <c r="AV99" s="271">
        <v>0.31099846879743698</v>
      </c>
      <c r="AW99" s="271">
        <v>0.306453867510876</v>
      </c>
      <c r="AX99" s="271">
        <v>0.31083622122801102</v>
      </c>
      <c r="AY99" s="271">
        <v>0.31610380764921803</v>
      </c>
      <c r="AZ99" s="271">
        <v>0.32874799588082398</v>
      </c>
      <c r="BA99" s="271">
        <v>0.33702108451922302</v>
      </c>
      <c r="BB99" s="271">
        <v>0.35543340906351401</v>
      </c>
      <c r="BC99" s="271">
        <v>0.35685732934494302</v>
      </c>
      <c r="BD99" s="271">
        <v>0.36327657375982703</v>
      </c>
      <c r="BE99" s="272">
        <v>0.30124384037398</v>
      </c>
      <c r="BF99" s="153">
        <v>-0.173024655395252</v>
      </c>
      <c r="BG99" s="153">
        <v>1.8811012326629399E-2</v>
      </c>
      <c r="BH99" s="153">
        <v>1.73394339751167E-3</v>
      </c>
    </row>
    <row r="100" spans="1:60">
      <c r="A100" s="148" t="s">
        <v>343</v>
      </c>
      <c r="B100" s="271">
        <v>0.16171445300000001</v>
      </c>
      <c r="C100" s="271">
        <v>0.16602081299999999</v>
      </c>
      <c r="D100" s="271">
        <v>0.185572446</v>
      </c>
      <c r="E100" s="271">
        <v>0.211357189</v>
      </c>
      <c r="F100" s="271">
        <v>0.19822846799999999</v>
      </c>
      <c r="G100" s="271">
        <v>0.196110334</v>
      </c>
      <c r="H100" s="271">
        <v>0.18441575700000001</v>
      </c>
      <c r="I100" s="271">
        <v>0.15220873400000001</v>
      </c>
      <c r="J100" s="271">
        <v>0.15600344699999999</v>
      </c>
      <c r="K100" s="271">
        <v>0.16807852000000001</v>
      </c>
      <c r="L100" s="271">
        <v>0.174530624</v>
      </c>
      <c r="M100" s="271">
        <v>0.174583816</v>
      </c>
      <c r="N100" s="271">
        <v>0.18379058500000001</v>
      </c>
      <c r="O100" s="271">
        <v>0.19391596699999999</v>
      </c>
      <c r="P100" s="271">
        <v>0.207157065</v>
      </c>
      <c r="Q100" s="271">
        <v>0.216368791</v>
      </c>
      <c r="R100" s="271">
        <v>0.22963210100000001</v>
      </c>
      <c r="S100" s="271">
        <v>0.252677867</v>
      </c>
      <c r="T100" s="271">
        <v>0.27844243499999999</v>
      </c>
      <c r="U100" s="271">
        <v>0.30193437200000001</v>
      </c>
      <c r="V100" s="271">
        <v>0.32225408799999999</v>
      </c>
      <c r="W100" s="271">
        <v>0.34730615599999998</v>
      </c>
      <c r="X100" s="271">
        <v>0.38052312199999999</v>
      </c>
      <c r="Y100" s="271">
        <v>0.40985612399999999</v>
      </c>
      <c r="Z100" s="271">
        <v>0.43926167300000002</v>
      </c>
      <c r="AA100" s="271">
        <v>0.459368373</v>
      </c>
      <c r="AB100" s="271">
        <v>0.48356935600000001</v>
      </c>
      <c r="AC100" s="271">
        <v>0.52851875999999998</v>
      </c>
      <c r="AD100" s="271">
        <v>0.57615048300000005</v>
      </c>
      <c r="AE100" s="271">
        <v>0.61762611499999998</v>
      </c>
      <c r="AF100" s="271">
        <v>0.66951322499999999</v>
      </c>
      <c r="AG100" s="271">
        <v>0.704122621</v>
      </c>
      <c r="AH100" s="271">
        <v>0.72572722599999995</v>
      </c>
      <c r="AI100" s="271">
        <v>0.75038306600000004</v>
      </c>
      <c r="AJ100" s="271">
        <v>0.77764960100000002</v>
      </c>
      <c r="AK100" s="271">
        <v>0.80309602999999996</v>
      </c>
      <c r="AL100" s="271">
        <v>0.78739872600000005</v>
      </c>
      <c r="AM100" s="271">
        <v>0.76750559799999996</v>
      </c>
      <c r="AN100" s="271">
        <v>0.68126065300000005</v>
      </c>
      <c r="AO100" s="271">
        <v>0.68888454399999999</v>
      </c>
      <c r="AP100" s="271">
        <v>0.65482078250599995</v>
      </c>
      <c r="AQ100" s="271">
        <v>0.75217538599930001</v>
      </c>
      <c r="AR100" s="271">
        <v>0.81833641031540005</v>
      </c>
      <c r="AS100" s="271">
        <v>0.83055466548421197</v>
      </c>
      <c r="AT100" s="271">
        <v>0.886216137020022</v>
      </c>
      <c r="AU100" s="271">
        <v>0.87796829229899997</v>
      </c>
      <c r="AV100" s="271">
        <v>0.88391444829794596</v>
      </c>
      <c r="AW100" s="271">
        <v>0.85655479264706302</v>
      </c>
      <c r="AX100" s="271">
        <v>0.93892241424518097</v>
      </c>
      <c r="AY100" s="271">
        <v>0.97101482986333099</v>
      </c>
      <c r="AZ100" s="271">
        <v>1.0582578472419799</v>
      </c>
      <c r="BA100" s="271">
        <v>1.1838548964301401</v>
      </c>
      <c r="BB100" s="271">
        <v>1.2221757649949601</v>
      </c>
      <c r="BC100" s="271">
        <v>1.01899435118714</v>
      </c>
      <c r="BD100" s="271">
        <v>0.90241432745830696</v>
      </c>
      <c r="BE100" s="272">
        <v>0.88267719660948796</v>
      </c>
      <c r="BF100" s="153">
        <v>-2.4543955591591698E-2</v>
      </c>
      <c r="BG100" s="153">
        <v>1.81293035944474E-3</v>
      </c>
      <c r="BH100" s="153">
        <v>5.0806426292237901E-3</v>
      </c>
    </row>
    <row r="101" spans="1:60">
      <c r="A101" s="148" t="s">
        <v>344</v>
      </c>
      <c r="B101" s="271">
        <v>0.17887278400000001</v>
      </c>
      <c r="C101" s="271">
        <v>0.19514506700000001</v>
      </c>
      <c r="D101" s="271">
        <v>0.22008149499999999</v>
      </c>
      <c r="E101" s="271">
        <v>0.251336116</v>
      </c>
      <c r="F101" s="271">
        <v>0.26936058000000002</v>
      </c>
      <c r="G101" s="271">
        <v>0.30627634799999998</v>
      </c>
      <c r="H101" s="271">
        <v>0.35545121000000002</v>
      </c>
      <c r="I101" s="271">
        <v>0.34884816899999999</v>
      </c>
      <c r="J101" s="271">
        <v>0.40938170400000001</v>
      </c>
      <c r="K101" s="271">
        <v>0.38274893700000001</v>
      </c>
      <c r="L101" s="271">
        <v>0.41287675000000001</v>
      </c>
      <c r="M101" s="271">
        <v>0.42421958799999998</v>
      </c>
      <c r="N101" s="271">
        <v>0.46336698700000001</v>
      </c>
      <c r="O101" s="271">
        <v>0.47785750999999999</v>
      </c>
      <c r="P101" s="271">
        <v>0.49309419900000001</v>
      </c>
      <c r="Q101" s="271">
        <v>0.46239964500000003</v>
      </c>
      <c r="R101" s="271">
        <v>0.43466195000000002</v>
      </c>
      <c r="S101" s="271">
        <v>0.41828047200000001</v>
      </c>
      <c r="T101" s="271">
        <v>0.43748852999999999</v>
      </c>
      <c r="U101" s="271">
        <v>0.358104372</v>
      </c>
      <c r="V101" s="271">
        <v>0.31838675900000002</v>
      </c>
      <c r="W101" s="271">
        <v>0.334741811</v>
      </c>
      <c r="X101" s="271">
        <v>0.388650202</v>
      </c>
      <c r="Y101" s="271">
        <v>0.41897813099999998</v>
      </c>
      <c r="Z101" s="271">
        <v>0.47023105999999998</v>
      </c>
      <c r="AA101" s="271">
        <v>0.49156450299999999</v>
      </c>
      <c r="AB101" s="271">
        <v>0.47625341999999998</v>
      </c>
      <c r="AC101" s="271">
        <v>0.58608220300000002</v>
      </c>
      <c r="AD101" s="271">
        <v>0.60490118400000004</v>
      </c>
      <c r="AE101" s="271">
        <v>0.63899941800000004</v>
      </c>
      <c r="AF101" s="271">
        <v>0.71937586799999997</v>
      </c>
      <c r="AG101" s="271">
        <v>0.75195085900000003</v>
      </c>
      <c r="AH101" s="271">
        <v>0.80890273599999996</v>
      </c>
      <c r="AI101" s="271">
        <v>0.81713273799999997</v>
      </c>
      <c r="AJ101" s="271">
        <v>0.77456831999999998</v>
      </c>
      <c r="AK101" s="271">
        <v>0.71499214499999997</v>
      </c>
      <c r="AL101" s="271">
        <v>0.71103733599999996</v>
      </c>
      <c r="AM101" s="271">
        <v>0.67407806495348799</v>
      </c>
      <c r="AN101" s="271">
        <v>0.67071796527907002</v>
      </c>
      <c r="AO101" s="271">
        <v>0.69018767861893404</v>
      </c>
      <c r="AP101" s="271">
        <v>0.64135903794152704</v>
      </c>
      <c r="AQ101" s="271">
        <v>0.576912768140601</v>
      </c>
      <c r="AR101" s="271">
        <v>0.59946068984427403</v>
      </c>
      <c r="AS101" s="271">
        <v>0.57365513899212905</v>
      </c>
      <c r="AT101" s="271">
        <v>0.59628470056920402</v>
      </c>
      <c r="AU101" s="271">
        <v>0.623581205369098</v>
      </c>
      <c r="AV101" s="271">
        <v>0.58945300050124605</v>
      </c>
      <c r="AW101" s="271">
        <v>0.60994184232204496</v>
      </c>
      <c r="AX101" s="271">
        <v>0.63941437681499702</v>
      </c>
      <c r="AY101" s="271">
        <v>0.67863417525144798</v>
      </c>
      <c r="AZ101" s="271">
        <v>0.77335474506392599</v>
      </c>
      <c r="BA101" s="271">
        <v>0.83059167579790905</v>
      </c>
      <c r="BB101" s="271">
        <v>0.889386532497211</v>
      </c>
      <c r="BC101" s="271">
        <v>0.89410238163436195</v>
      </c>
      <c r="BD101" s="271">
        <v>0.91274948292688496</v>
      </c>
      <c r="BE101" s="272">
        <v>0.74835708997599903</v>
      </c>
      <c r="BF101" s="153">
        <v>-0.18234695013997099</v>
      </c>
      <c r="BG101" s="153">
        <v>4.3493607554795803E-2</v>
      </c>
      <c r="BH101" s="153">
        <v>4.3075032954499803E-3</v>
      </c>
    </row>
    <row r="102" spans="1:60">
      <c r="A102" s="148" t="s">
        <v>345</v>
      </c>
      <c r="B102" s="271">
        <v>0.17222934989549901</v>
      </c>
      <c r="C102" s="271">
        <v>0.19686806901337101</v>
      </c>
      <c r="D102" s="271">
        <v>0.23659606131643901</v>
      </c>
      <c r="E102" s="271">
        <v>0.29399312892503399</v>
      </c>
      <c r="F102" s="271">
        <v>0.28902105523585703</v>
      </c>
      <c r="G102" s="271">
        <v>0.31381373796249101</v>
      </c>
      <c r="H102" s="271">
        <v>0.27234613400000002</v>
      </c>
      <c r="I102" s="271">
        <v>0.34110991600000001</v>
      </c>
      <c r="J102" s="271">
        <v>0.32139404700000002</v>
      </c>
      <c r="K102" s="271">
        <v>0.31678805700000001</v>
      </c>
      <c r="L102" s="271">
        <v>0.309496045</v>
      </c>
      <c r="M102" s="271">
        <v>0.36702977399999998</v>
      </c>
      <c r="N102" s="271">
        <v>0.36836688499999998</v>
      </c>
      <c r="O102" s="271">
        <v>0.379152141</v>
      </c>
      <c r="P102" s="271">
        <v>0.40437172300000002</v>
      </c>
      <c r="Q102" s="271">
        <v>0.401531478</v>
      </c>
      <c r="R102" s="271">
        <v>0.46190232799999997</v>
      </c>
      <c r="S102" s="271">
        <v>0.449548854</v>
      </c>
      <c r="T102" s="271">
        <v>0.47618509799999997</v>
      </c>
      <c r="U102" s="271">
        <v>0.50055982899999996</v>
      </c>
      <c r="V102" s="271">
        <v>0.51034214099999997</v>
      </c>
      <c r="W102" s="271">
        <v>0.59185109199999997</v>
      </c>
      <c r="X102" s="271">
        <v>0.622184034</v>
      </c>
      <c r="Y102" s="271">
        <v>0.71999387199999998</v>
      </c>
      <c r="Z102" s="271">
        <v>0.82123888700000003</v>
      </c>
      <c r="AA102" s="271">
        <v>0.98129815899999995</v>
      </c>
      <c r="AB102" s="271">
        <v>0.99858690100000003</v>
      </c>
      <c r="AC102" s="271">
        <v>1.033706053</v>
      </c>
      <c r="AD102" s="271">
        <v>1.11938958</v>
      </c>
      <c r="AE102" s="271">
        <v>1.2879580660000001</v>
      </c>
      <c r="AF102" s="271">
        <v>1.345592269</v>
      </c>
      <c r="AG102" s="271">
        <v>1.358790277</v>
      </c>
      <c r="AH102" s="271">
        <v>1.4319668139999999</v>
      </c>
      <c r="AI102" s="271">
        <v>1.4525178830000001</v>
      </c>
      <c r="AJ102" s="271">
        <v>1.437458788</v>
      </c>
      <c r="AK102" s="271">
        <v>1.5323691509999999</v>
      </c>
      <c r="AL102" s="271">
        <v>1.6488757169999999</v>
      </c>
      <c r="AM102" s="271">
        <v>1.604037779</v>
      </c>
      <c r="AN102" s="271">
        <v>1.4911076190000001</v>
      </c>
      <c r="AO102" s="271">
        <v>1.653215251</v>
      </c>
      <c r="AP102" s="271">
        <v>1.7487193268000001</v>
      </c>
      <c r="AQ102" s="271">
        <v>1.8765572022799999</v>
      </c>
      <c r="AR102" s="271">
        <v>2.0365360799959999</v>
      </c>
      <c r="AS102" s="271">
        <v>2.1652275857819401</v>
      </c>
      <c r="AT102" s="271">
        <v>2.3358750667789399</v>
      </c>
      <c r="AU102" s="271">
        <v>2.5651518791238099</v>
      </c>
      <c r="AV102" s="271">
        <v>2.6808307927034498</v>
      </c>
      <c r="AW102" s="271">
        <v>2.6692886744000002</v>
      </c>
      <c r="AX102" s="271">
        <v>2.6855387305999998</v>
      </c>
      <c r="AY102" s="271">
        <v>2.7552913050000001</v>
      </c>
      <c r="AZ102" s="271">
        <v>2.9107016483499999</v>
      </c>
      <c r="BA102" s="271">
        <v>3.0245816754492898</v>
      </c>
      <c r="BB102" s="271">
        <v>3.10113255177377</v>
      </c>
      <c r="BC102" s="271">
        <v>3.1357028739520398</v>
      </c>
      <c r="BD102" s="271">
        <v>3.0482374374266699</v>
      </c>
      <c r="BE102" s="272">
        <v>2.93409969927878</v>
      </c>
      <c r="BF102" s="153">
        <v>-4.0073782472810703E-2</v>
      </c>
      <c r="BG102" s="153">
        <v>2.69751102270002E-2</v>
      </c>
      <c r="BH102" s="153">
        <v>1.6888520591456499E-2</v>
      </c>
    </row>
    <row r="103" spans="1:60">
      <c r="A103" s="148" t="s">
        <v>346</v>
      </c>
      <c r="B103" s="271">
        <v>5.4448505000000001E-2</v>
      </c>
      <c r="C103" s="271">
        <v>8.1523233000000001E-2</v>
      </c>
      <c r="D103" s="271">
        <v>0.14132571499999999</v>
      </c>
      <c r="E103" s="271">
        <v>0.20894284399999999</v>
      </c>
      <c r="F103" s="271">
        <v>0.28357501000000002</v>
      </c>
      <c r="G103" s="271">
        <v>0.354207518</v>
      </c>
      <c r="H103" s="271">
        <v>0.40004626100000001</v>
      </c>
      <c r="I103" s="271">
        <v>0.41757467799999998</v>
      </c>
      <c r="J103" s="271">
        <v>0.51400634999999995</v>
      </c>
      <c r="K103" s="271">
        <v>0.53095659399999995</v>
      </c>
      <c r="L103" s="271">
        <v>0.60182647300000003</v>
      </c>
      <c r="M103" s="271">
        <v>0.67561782999999997</v>
      </c>
      <c r="N103" s="271">
        <v>0.80499590600000004</v>
      </c>
      <c r="O103" s="271">
        <v>0.92051247199999997</v>
      </c>
      <c r="P103" s="271">
        <v>1.035663376</v>
      </c>
      <c r="Q103" s="271">
        <v>1.025937154</v>
      </c>
      <c r="R103" s="271">
        <v>1.015728403</v>
      </c>
      <c r="S103" s="271">
        <v>1.008246229</v>
      </c>
      <c r="T103" s="271">
        <v>1.0549118470000001</v>
      </c>
      <c r="U103" s="271">
        <v>1.059445169</v>
      </c>
      <c r="V103" s="271">
        <v>1.120030029</v>
      </c>
      <c r="W103" s="271">
        <v>1.2200432779999999</v>
      </c>
      <c r="X103" s="271">
        <v>1.282551394</v>
      </c>
      <c r="Y103" s="271">
        <v>1.533434851</v>
      </c>
      <c r="Z103" s="271">
        <v>1.7520549839999999</v>
      </c>
      <c r="AA103" s="271">
        <v>2.123678451</v>
      </c>
      <c r="AB103" s="271">
        <v>2.5824514540000001</v>
      </c>
      <c r="AC103" s="271">
        <v>3.1250704759999999</v>
      </c>
      <c r="AD103" s="271">
        <v>3.431454832</v>
      </c>
      <c r="AE103" s="271">
        <v>3.766663125</v>
      </c>
      <c r="AF103" s="271">
        <v>4.1096720189999996</v>
      </c>
      <c r="AG103" s="271">
        <v>4.3973333520000004</v>
      </c>
      <c r="AH103" s="271">
        <v>4.8339931949999997</v>
      </c>
      <c r="AI103" s="271">
        <v>3.9129378817403602</v>
      </c>
      <c r="AJ103" s="271">
        <v>4.1991815839260704</v>
      </c>
      <c r="AK103" s="271">
        <v>4.3010759494957904</v>
      </c>
      <c r="AL103" s="271">
        <v>4.3043640871554301</v>
      </c>
      <c r="AM103" s="271">
        <v>4.3890292494599699</v>
      </c>
      <c r="AN103" s="271">
        <v>4.4290433115866596</v>
      </c>
      <c r="AO103" s="271">
        <v>4.3914880769796802</v>
      </c>
      <c r="AP103" s="271">
        <v>4.4097360583651399</v>
      </c>
      <c r="AQ103" s="271">
        <v>4.4110194344846896</v>
      </c>
      <c r="AR103" s="271">
        <v>4.5317365483828302</v>
      </c>
      <c r="AS103" s="271">
        <v>4.3178108873807899</v>
      </c>
      <c r="AT103" s="271">
        <v>4.3746465577168099</v>
      </c>
      <c r="AU103" s="271">
        <v>4.4783739165139602</v>
      </c>
      <c r="AV103" s="271">
        <v>4.5074232039178499</v>
      </c>
      <c r="AW103" s="271">
        <v>4.6450478147473797</v>
      </c>
      <c r="AX103" s="271">
        <v>4.6426044735829803</v>
      </c>
      <c r="AY103" s="271">
        <v>4.6212531524955498</v>
      </c>
      <c r="AZ103" s="271">
        <v>4.8354943288184504</v>
      </c>
      <c r="BA103" s="271">
        <v>5.2161149035453498</v>
      </c>
      <c r="BB103" s="271">
        <v>5.2703998515322503</v>
      </c>
      <c r="BC103" s="271">
        <v>5.2242219245383099</v>
      </c>
      <c r="BD103" s="271">
        <v>5.1642929156927098</v>
      </c>
      <c r="BE103" s="272">
        <v>4.9038561416809996</v>
      </c>
      <c r="BF103" s="153">
        <v>-5.3024739791174398E-2</v>
      </c>
      <c r="BG103" s="153">
        <v>1.6732695694803099E-2</v>
      </c>
      <c r="BH103" s="153">
        <v>2.8226333088367001E-2</v>
      </c>
    </row>
    <row r="104" spans="1:60">
      <c r="A104" s="148" t="s">
        <v>347</v>
      </c>
      <c r="B104" s="271">
        <v>1.9743791918541798E-2</v>
      </c>
      <c r="C104" s="271">
        <v>2.0220188770267999E-2</v>
      </c>
      <c r="D104" s="271">
        <v>2.0709831989733599E-2</v>
      </c>
      <c r="E104" s="271">
        <v>2.1205259284775999E-2</v>
      </c>
      <c r="F104" s="271">
        <v>2.16964954780802E-2</v>
      </c>
      <c r="G104" s="271">
        <v>4.3386408760000002E-2</v>
      </c>
      <c r="H104" s="271">
        <v>3.9511733430000001E-2</v>
      </c>
      <c r="I104" s="271">
        <v>4.316436043E-2</v>
      </c>
      <c r="J104" s="271">
        <v>4.4979039169999999E-2</v>
      </c>
      <c r="K104" s="271">
        <v>3.5631065720000001E-2</v>
      </c>
      <c r="L104" s="271">
        <v>3.4478233599999998E-2</v>
      </c>
      <c r="M104" s="271">
        <v>3.4213222779999997E-2</v>
      </c>
      <c r="N104" s="271">
        <v>3.6305602700000002E-2</v>
      </c>
      <c r="O104" s="271">
        <v>4.2232685280000001E-2</v>
      </c>
      <c r="P104" s="271">
        <v>4.3449877239999997E-2</v>
      </c>
      <c r="Q104" s="271">
        <v>4.3802612169999998E-2</v>
      </c>
      <c r="R104" s="271">
        <v>5.170511061E-2</v>
      </c>
      <c r="S104" s="271">
        <v>5.7952238099999998E-2</v>
      </c>
      <c r="T104" s="271">
        <v>6.3407378639999998E-2</v>
      </c>
      <c r="U104" s="271">
        <v>5.3416387009999997E-2</v>
      </c>
      <c r="V104" s="271">
        <v>4.9079435769999999E-2</v>
      </c>
      <c r="W104" s="271">
        <v>4.9198215250000003E-2</v>
      </c>
      <c r="X104" s="271">
        <v>5.606397011E-2</v>
      </c>
      <c r="Y104" s="271">
        <v>5.4438377349999997E-2</v>
      </c>
      <c r="Z104" s="271">
        <v>5.188293125E-2</v>
      </c>
      <c r="AA104" s="271">
        <v>5.5426232280000001E-2</v>
      </c>
      <c r="AB104" s="271">
        <v>5.8527674420000002E-2</v>
      </c>
      <c r="AC104" s="271">
        <v>6.8854379290000003E-2</v>
      </c>
      <c r="AD104" s="271">
        <v>6.6931660209999994E-2</v>
      </c>
      <c r="AE104" s="271">
        <v>7.4141107090000005E-2</v>
      </c>
      <c r="AF104" s="271">
        <v>8.0297563769999997E-2</v>
      </c>
      <c r="AG104" s="271">
        <v>9.8018471199999999E-2</v>
      </c>
      <c r="AH104" s="271">
        <v>0.10629743260000001</v>
      </c>
      <c r="AI104" s="271">
        <v>0.11351831957</v>
      </c>
      <c r="AJ104" s="271">
        <v>0.12388406439999999</v>
      </c>
      <c r="AK104" s="271">
        <v>0.14673019189</v>
      </c>
      <c r="AL104" s="271">
        <v>0.14421799220000001</v>
      </c>
      <c r="AM104" s="271">
        <v>0.15196309752000001</v>
      </c>
      <c r="AN104" s="271">
        <v>0.15102894804</v>
      </c>
      <c r="AO104" s="271">
        <v>0.15025005128999999</v>
      </c>
      <c r="AP104" s="271">
        <v>0.170584752906</v>
      </c>
      <c r="AQ104" s="271">
        <v>0.177993294139</v>
      </c>
      <c r="AR104" s="271">
        <v>0.188993268129</v>
      </c>
      <c r="AS104" s="271">
        <v>0.17174642255799999</v>
      </c>
      <c r="AT104" s="271">
        <v>0.18097011361699999</v>
      </c>
      <c r="AU104" s="271">
        <v>0.1798597177323</v>
      </c>
      <c r="AV104" s="271">
        <v>0.19162869611360001</v>
      </c>
      <c r="AW104" s="271">
        <v>0.19868160128269999</v>
      </c>
      <c r="AX104" s="271">
        <v>0.16772083584948</v>
      </c>
      <c r="AY104" s="271">
        <v>0.18766134249249999</v>
      </c>
      <c r="AZ104" s="271">
        <v>0.180480849464</v>
      </c>
      <c r="BA104" s="271">
        <v>0.212188069904582</v>
      </c>
      <c r="BB104" s="271">
        <v>0.22782090765368801</v>
      </c>
      <c r="BC104" s="271">
        <v>0.22727642526046901</v>
      </c>
      <c r="BD104" s="271">
        <v>0.24518771793718999</v>
      </c>
      <c r="BE104" s="272">
        <v>0.20598728642198899</v>
      </c>
      <c r="BF104" s="153">
        <v>-0.16217467434029401</v>
      </c>
      <c r="BG104" s="153">
        <v>3.08350699972899E-2</v>
      </c>
      <c r="BH104" s="153">
        <v>1.1856517790350301E-3</v>
      </c>
    </row>
    <row r="105" spans="1:60">
      <c r="A105" s="148" t="s">
        <v>348</v>
      </c>
      <c r="B105" s="271">
        <v>9.2477424000000003E-2</v>
      </c>
      <c r="C105" s="271">
        <v>0.109399597</v>
      </c>
      <c r="D105" s="271">
        <v>0.12993431499999999</v>
      </c>
      <c r="E105" s="271">
        <v>0.15496734300000001</v>
      </c>
      <c r="F105" s="271">
        <v>0.18557754200000001</v>
      </c>
      <c r="G105" s="271">
        <v>0.22286161299999999</v>
      </c>
      <c r="H105" s="271">
        <v>0.31194193999999997</v>
      </c>
      <c r="I105" s="271">
        <v>0.33757677000000003</v>
      </c>
      <c r="J105" s="271">
        <v>0.430649962</v>
      </c>
      <c r="K105" s="271">
        <v>0.38657911900000003</v>
      </c>
      <c r="L105" s="271">
        <v>0.44798983100000001</v>
      </c>
      <c r="M105" s="271">
        <v>0.57924586499999997</v>
      </c>
      <c r="N105" s="271">
        <v>0.64077498200000005</v>
      </c>
      <c r="O105" s="271">
        <v>0.75093237300000004</v>
      </c>
      <c r="P105" s="271">
        <v>0.75452363499999997</v>
      </c>
      <c r="Q105" s="271">
        <v>0.78396565699999998</v>
      </c>
      <c r="R105" s="271">
        <v>0.69015704</v>
      </c>
      <c r="S105" s="271">
        <v>0.77867106935532904</v>
      </c>
      <c r="T105" s="271">
        <v>0.80617062144292295</v>
      </c>
      <c r="U105" s="271">
        <v>0.76700950218362596</v>
      </c>
      <c r="V105" s="271">
        <v>0.75905333803957697</v>
      </c>
      <c r="W105" s="271">
        <v>0.83722688684412905</v>
      </c>
      <c r="X105" s="271">
        <v>0.87900428755399296</v>
      </c>
      <c r="Y105" s="271">
        <v>1.0161983664662699</v>
      </c>
      <c r="Z105" s="271">
        <v>1.13658905475216</v>
      </c>
      <c r="AA105" s="271">
        <v>1.1762717985655999</v>
      </c>
      <c r="AB105" s="271">
        <v>1.2387867202845499</v>
      </c>
      <c r="AC105" s="271">
        <v>1.2757044227338299</v>
      </c>
      <c r="AD105" s="271">
        <v>1.3696174903029701</v>
      </c>
      <c r="AE105" s="271">
        <v>1.43557643602288</v>
      </c>
      <c r="AF105" s="271">
        <v>1.56907502938327</v>
      </c>
      <c r="AG105" s="271">
        <v>1.57194271088709</v>
      </c>
      <c r="AH105" s="271">
        <v>1.6154455435203801</v>
      </c>
      <c r="AI105" s="271">
        <v>1.69884099810622</v>
      </c>
      <c r="AJ105" s="271">
        <v>1.8199852841566999</v>
      </c>
      <c r="AK105" s="271">
        <v>1.8590269194082201</v>
      </c>
      <c r="AL105" s="271">
        <v>1.9246555043542699</v>
      </c>
      <c r="AM105" s="271">
        <v>1.94742114478622</v>
      </c>
      <c r="AN105" s="271">
        <v>2.0152476445571601</v>
      </c>
      <c r="AO105" s="271">
        <v>2.11466103518688</v>
      </c>
      <c r="AP105" s="271">
        <v>2.1168854532397599</v>
      </c>
      <c r="AQ105" s="271">
        <v>2.1164965377358</v>
      </c>
      <c r="AR105" s="271">
        <v>2.1904675340312001</v>
      </c>
      <c r="AS105" s="271">
        <v>2.0668826727429201</v>
      </c>
      <c r="AT105" s="271">
        <v>2.0339102283810599</v>
      </c>
      <c r="AU105" s="271">
        <v>2.1202038195777302</v>
      </c>
      <c r="AV105" s="271">
        <v>1.95888474825195</v>
      </c>
      <c r="AW105" s="271">
        <v>1.9430169338443699</v>
      </c>
      <c r="AX105" s="271">
        <v>1.9931533838953699</v>
      </c>
      <c r="AY105" s="271">
        <v>2.0554124311846498</v>
      </c>
      <c r="AZ105" s="271">
        <v>2.1080731296189898</v>
      </c>
      <c r="BA105" s="271">
        <v>2.1181164597420801</v>
      </c>
      <c r="BB105" s="271">
        <v>2.0924937916986801</v>
      </c>
      <c r="BC105" s="271">
        <v>2.0881228083144299</v>
      </c>
      <c r="BD105" s="271">
        <v>1.98408879664427</v>
      </c>
      <c r="BE105" s="272">
        <v>1.8893145986422699</v>
      </c>
      <c r="BF105" s="153">
        <v>-5.0368844335975903E-2</v>
      </c>
      <c r="BG105" s="153">
        <v>-2.4769669335001901E-3</v>
      </c>
      <c r="BH105" s="153">
        <v>1.0874793556180999E-2</v>
      </c>
    </row>
    <row r="106" spans="1:60">
      <c r="A106" s="148" t="s">
        <v>349</v>
      </c>
      <c r="B106" s="271">
        <v>9.9706858999999995E-2</v>
      </c>
      <c r="C106" s="271">
        <v>0.117689274</v>
      </c>
      <c r="D106" s="271">
        <v>0.13062294699999999</v>
      </c>
      <c r="E106" s="271">
        <v>0.17218254899999999</v>
      </c>
      <c r="F106" s="271">
        <v>0.186478949</v>
      </c>
      <c r="G106" s="271">
        <v>0.217091016</v>
      </c>
      <c r="H106" s="271">
        <v>0.24167654699999999</v>
      </c>
      <c r="I106" s="271">
        <v>0.30338183099999999</v>
      </c>
      <c r="J106" s="271">
        <v>0.32115771799999998</v>
      </c>
      <c r="K106" s="271">
        <v>0.32695203900000003</v>
      </c>
      <c r="L106" s="271">
        <v>0.35446955499999999</v>
      </c>
      <c r="M106" s="271">
        <v>0.37321470699999998</v>
      </c>
      <c r="N106" s="271">
        <v>0.41932841700000001</v>
      </c>
      <c r="O106" s="271">
        <v>0.47000806499999997</v>
      </c>
      <c r="P106" s="271">
        <v>0.47617049700000003</v>
      </c>
      <c r="Q106" s="271">
        <v>0.49564499699999998</v>
      </c>
      <c r="R106" s="271">
        <v>0.47305033299999999</v>
      </c>
      <c r="S106" s="271">
        <v>0.43006538100000002</v>
      </c>
      <c r="T106" s="271">
        <v>0.48171064099999999</v>
      </c>
      <c r="U106" s="271">
        <v>0.50202433800000001</v>
      </c>
      <c r="V106" s="271">
        <v>0.47644626699999998</v>
      </c>
      <c r="W106" s="271">
        <v>0.496709578221049</v>
      </c>
      <c r="X106" s="271">
        <v>0.54345560576786001</v>
      </c>
      <c r="Y106" s="271">
        <v>0.61495378864799699</v>
      </c>
      <c r="Z106" s="271">
        <v>0.72271727762623705</v>
      </c>
      <c r="AA106" s="271">
        <v>0.86760278295428706</v>
      </c>
      <c r="AB106" s="271">
        <v>0.92703548217563703</v>
      </c>
      <c r="AC106" s="271">
        <v>1.0431941777985601</v>
      </c>
      <c r="AD106" s="271">
        <v>1.2059853893691801</v>
      </c>
      <c r="AE106" s="271">
        <v>1.3451396962462301</v>
      </c>
      <c r="AF106" s="271">
        <v>1.46682849007043</v>
      </c>
      <c r="AG106" s="271">
        <v>1.6213707451428601</v>
      </c>
      <c r="AH106" s="271">
        <v>1.6330768596354901</v>
      </c>
      <c r="AI106" s="271">
        <v>1.4950073343722601</v>
      </c>
      <c r="AJ106" s="271">
        <v>1.59387617110619</v>
      </c>
      <c r="AK106" s="271">
        <v>1.4887513090240201</v>
      </c>
      <c r="AL106" s="271">
        <v>1.4636964860617601</v>
      </c>
      <c r="AM106" s="271">
        <v>1.6349146660175899</v>
      </c>
      <c r="AN106" s="271">
        <v>1.8108487823676001</v>
      </c>
      <c r="AO106" s="271">
        <v>1.9921187162287699</v>
      </c>
      <c r="AP106" s="271">
        <v>2.0041900295607702</v>
      </c>
      <c r="AQ106" s="271">
        <v>1.96495279013928</v>
      </c>
      <c r="AR106" s="271">
        <v>1.98869579706096</v>
      </c>
      <c r="AS106" s="271">
        <v>1.92426445439094</v>
      </c>
      <c r="AT106" s="271">
        <v>2.00919241273315</v>
      </c>
      <c r="AU106" s="271">
        <v>2.0737732310357102</v>
      </c>
      <c r="AV106" s="271">
        <v>2.1624925148642902</v>
      </c>
      <c r="AW106" s="271">
        <v>2.2645685352105001</v>
      </c>
      <c r="AX106" s="271">
        <v>2.3447280466756002</v>
      </c>
      <c r="AY106" s="271">
        <v>2.3478951169204501</v>
      </c>
      <c r="AZ106" s="271">
        <v>2.4442309581806798</v>
      </c>
      <c r="BA106" s="271">
        <v>2.5369073863768201</v>
      </c>
      <c r="BB106" s="271">
        <v>2.6036920574674198</v>
      </c>
      <c r="BC106" s="271">
        <v>2.61286041136779</v>
      </c>
      <c r="BD106" s="271">
        <v>2.62474476682902</v>
      </c>
      <c r="BE106" s="272">
        <v>2.3881912710290698</v>
      </c>
      <c r="BF106" s="153">
        <v>-9.2610379353566405E-2</v>
      </c>
      <c r="BG106" s="153">
        <v>2.7085397937298701E-2</v>
      </c>
      <c r="BH106" s="153">
        <v>1.3746300940975301E-2</v>
      </c>
    </row>
    <row r="107" spans="1:60">
      <c r="A107" s="148" t="s">
        <v>350</v>
      </c>
      <c r="B107" s="271">
        <v>6.4841545484059196E-2</v>
      </c>
      <c r="C107" s="271">
        <v>0.14171143663990399</v>
      </c>
      <c r="D107" s="271">
        <v>0.207548706087473</v>
      </c>
      <c r="E107" s="271">
        <v>0.21173074681874701</v>
      </c>
      <c r="F107" s="271">
        <v>0.25590106248669697</v>
      </c>
      <c r="G107" s="271">
        <v>0.26530069684459301</v>
      </c>
      <c r="H107" s="271">
        <v>0.224436184734883</v>
      </c>
      <c r="I107" s="271">
        <v>0.23237806259648899</v>
      </c>
      <c r="J107" s="271">
        <v>0.22818717627145799</v>
      </c>
      <c r="K107" s="271">
        <v>0.13927038366515501</v>
      </c>
      <c r="L107" s="271">
        <v>0.13284599955266899</v>
      </c>
      <c r="M107" s="271">
        <v>3.4645534663509003E-2</v>
      </c>
      <c r="N107" s="271">
        <v>3.4321190434339302E-2</v>
      </c>
      <c r="O107" s="271">
        <v>4.1606774820356601E-2</v>
      </c>
      <c r="P107" s="271">
        <v>4.8075589150751601E-2</v>
      </c>
      <c r="Q107" s="271">
        <v>8.3891537559121404E-2</v>
      </c>
      <c r="R107" s="271">
        <v>7.2988535402667198E-2</v>
      </c>
      <c r="S107" s="271">
        <v>7.4199871692120001E-2</v>
      </c>
      <c r="T107" s="271">
        <v>8.4888368232388003E-2</v>
      </c>
      <c r="U107" s="271">
        <v>8.2984350061765397E-2</v>
      </c>
      <c r="V107" s="271">
        <v>8.4372209532980399E-2</v>
      </c>
      <c r="W107" s="271">
        <v>9.3844336161929706E-2</v>
      </c>
      <c r="X107" s="271">
        <v>0.109524761367138</v>
      </c>
      <c r="Y107" s="271">
        <v>0.11459882465784101</v>
      </c>
      <c r="Z107" s="271">
        <v>0.106089409585441</v>
      </c>
      <c r="AA107" s="271">
        <v>0.124885924587185</v>
      </c>
      <c r="AB107" s="271">
        <v>0.121683077241696</v>
      </c>
      <c r="AC107" s="271">
        <v>0.13296722</v>
      </c>
      <c r="AD107" s="271">
        <v>0.16999951999999999</v>
      </c>
      <c r="AE107" s="271">
        <v>0.18844053999999999</v>
      </c>
      <c r="AF107" s="271">
        <v>0.20739296199999999</v>
      </c>
      <c r="AG107" s="271">
        <v>0.2391064</v>
      </c>
      <c r="AH107" s="271">
        <v>0.27308974499999999</v>
      </c>
      <c r="AI107" s="271">
        <v>0.30097505000000002</v>
      </c>
      <c r="AJ107" s="271">
        <v>0.330698665</v>
      </c>
      <c r="AK107" s="271">
        <v>0.35732363</v>
      </c>
      <c r="AL107" s="271">
        <v>0.38738473400000001</v>
      </c>
      <c r="AM107" s="271">
        <v>0.42547277500000003</v>
      </c>
      <c r="AN107" s="271">
        <v>0.453731377421</v>
      </c>
      <c r="AO107" s="271">
        <v>0.540729826602807</v>
      </c>
      <c r="AP107" s="271">
        <v>0.52912797712000004</v>
      </c>
      <c r="AQ107" s="271">
        <v>0.51937479915999996</v>
      </c>
      <c r="AR107" s="271">
        <v>0.578942625549</v>
      </c>
      <c r="AS107" s="271">
        <v>0.61226789621</v>
      </c>
      <c r="AT107" s="271">
        <v>0.617594369501</v>
      </c>
      <c r="AU107" s="271">
        <v>0.66822332699999998</v>
      </c>
      <c r="AV107" s="271">
        <v>0.72667388200000005</v>
      </c>
      <c r="AW107" s="271">
        <v>0.74212622410128504</v>
      </c>
      <c r="AX107" s="271">
        <v>0.75638375858797502</v>
      </c>
      <c r="AY107" s="271">
        <v>0.77919153463589896</v>
      </c>
      <c r="AZ107" s="271">
        <v>0.87006294229245595</v>
      </c>
      <c r="BA107" s="271">
        <v>0.93077305500511398</v>
      </c>
      <c r="BB107" s="271">
        <v>0.97431756228752897</v>
      </c>
      <c r="BC107" s="271">
        <v>1.0370963618401301</v>
      </c>
      <c r="BD107" s="271">
        <v>1.1039611100459901</v>
      </c>
      <c r="BE107" s="272">
        <v>0.97726510916039999</v>
      </c>
      <c r="BF107" s="153">
        <v>-0.11718358822375</v>
      </c>
      <c r="BG107" s="153">
        <v>5.9802756237664803E-2</v>
      </c>
      <c r="BH107" s="153">
        <v>5.6250855836372403E-3</v>
      </c>
    </row>
    <row r="108" spans="1:60">
      <c r="A108" s="148" t="s">
        <v>351</v>
      </c>
      <c r="B108" s="271">
        <v>0.13937840266627899</v>
      </c>
      <c r="C108" s="271">
        <v>0.146821990459225</v>
      </c>
      <c r="D108" s="271">
        <v>0.15623978292654001</v>
      </c>
      <c r="E108" s="271">
        <v>0.164910932148849</v>
      </c>
      <c r="F108" s="271">
        <v>0.17281816195664801</v>
      </c>
      <c r="G108" s="271">
        <v>0.18075489808041401</v>
      </c>
      <c r="H108" s="271">
        <v>0.18578841431125501</v>
      </c>
      <c r="I108" s="271">
        <v>0.208054546277462</v>
      </c>
      <c r="J108" s="271">
        <v>0.20618821467391599</v>
      </c>
      <c r="K108" s="271">
        <v>0.22572694960798101</v>
      </c>
      <c r="L108" s="271">
        <v>0.22299553543912901</v>
      </c>
      <c r="M108" s="271">
        <v>0.23498567922767299</v>
      </c>
      <c r="N108" s="271">
        <v>0.24260237079434799</v>
      </c>
      <c r="O108" s="271">
        <v>0.27667251748986399</v>
      </c>
      <c r="P108" s="271">
        <v>0.30335678577790598</v>
      </c>
      <c r="Q108" s="271">
        <v>0.33883987161099099</v>
      </c>
      <c r="R108" s="271">
        <v>0.34931854277124202</v>
      </c>
      <c r="S108" s="271">
        <v>0.34108785504864197</v>
      </c>
      <c r="T108" s="271">
        <v>0.34789210502650297</v>
      </c>
      <c r="U108" s="271">
        <v>0.33205309837467001</v>
      </c>
      <c r="V108" s="271">
        <v>0.343782491927486</v>
      </c>
      <c r="W108" s="271">
        <v>0.35724870405054099</v>
      </c>
      <c r="X108" s="271">
        <v>0.34543460241850499</v>
      </c>
      <c r="Y108" s="271">
        <v>0.34661755012614598</v>
      </c>
      <c r="Z108" s="271">
        <v>0.34438824481029001</v>
      </c>
      <c r="AA108" s="271">
        <v>0.37094278967975097</v>
      </c>
      <c r="AB108" s="271">
        <v>0.34199646093944702</v>
      </c>
      <c r="AC108" s="271">
        <v>0.32098496628760798</v>
      </c>
      <c r="AD108" s="271">
        <v>0.33536773973482498</v>
      </c>
      <c r="AE108" s="271">
        <v>0.33319682744428902</v>
      </c>
      <c r="AF108" s="271">
        <v>0.35454475668611601</v>
      </c>
      <c r="AG108" s="271">
        <v>0.37903616911952898</v>
      </c>
      <c r="AH108" s="271">
        <v>0.38651738867996299</v>
      </c>
      <c r="AI108" s="271">
        <v>0.40799644118800699</v>
      </c>
      <c r="AJ108" s="271">
        <v>0.39078007515261698</v>
      </c>
      <c r="AK108" s="271">
        <v>0.41634654053890302</v>
      </c>
      <c r="AL108" s="271">
        <v>0.43065336641702501</v>
      </c>
      <c r="AM108" s="271">
        <v>0.451272896357932</v>
      </c>
      <c r="AN108" s="271">
        <v>0.47894588844139102</v>
      </c>
      <c r="AO108" s="271">
        <v>0.47834575003465202</v>
      </c>
      <c r="AP108" s="271">
        <v>0.46592824261860999</v>
      </c>
      <c r="AQ108" s="271">
        <v>0.48482364713917497</v>
      </c>
      <c r="AR108" s="271">
        <v>0.52339535762301403</v>
      </c>
      <c r="AS108" s="271">
        <v>0.50918947944152204</v>
      </c>
      <c r="AT108" s="271">
        <v>0.54766241102143998</v>
      </c>
      <c r="AU108" s="271">
        <v>0.638261982302609</v>
      </c>
      <c r="AV108" s="271">
        <v>0.65730946150153702</v>
      </c>
      <c r="AW108" s="271">
        <v>0.68078098129416897</v>
      </c>
      <c r="AX108" s="271">
        <v>0.71145914651139897</v>
      </c>
      <c r="AY108" s="271">
        <v>0.75956650204656895</v>
      </c>
      <c r="AZ108" s="271">
        <v>0.85865347986584994</v>
      </c>
      <c r="BA108" s="271">
        <v>0.85944786124647998</v>
      </c>
      <c r="BB108" s="271">
        <v>0.88132493556648395</v>
      </c>
      <c r="BC108" s="271">
        <v>0.93566365039107502</v>
      </c>
      <c r="BD108" s="271">
        <v>0.96445587757613904</v>
      </c>
      <c r="BE108" s="272">
        <v>0.94363427211074602</v>
      </c>
      <c r="BF108" s="153">
        <v>-2.4262220517905799E-2</v>
      </c>
      <c r="BG108" s="153">
        <v>5.8222382347887097E-2</v>
      </c>
      <c r="BH108" s="153">
        <v>5.4315082883051799E-3</v>
      </c>
    </row>
    <row r="109" spans="1:60" s="145" customFormat="1">
      <c r="A109" s="154" t="s">
        <v>352</v>
      </c>
      <c r="B109" s="273">
        <v>6.9126741408374599</v>
      </c>
      <c r="C109" s="273">
        <v>7.8855910801606699</v>
      </c>
      <c r="D109" s="273">
        <v>9.1881884599037704</v>
      </c>
      <c r="E109" s="273">
        <v>10.505253783130501</v>
      </c>
      <c r="F109" s="273">
        <v>12.201901939421701</v>
      </c>
      <c r="G109" s="273">
        <v>14.185262146424501</v>
      </c>
      <c r="H109" s="273">
        <v>15.7721307094994</v>
      </c>
      <c r="I109" s="273">
        <v>16.983564891234199</v>
      </c>
      <c r="J109" s="273">
        <v>19.319522723278201</v>
      </c>
      <c r="K109" s="273">
        <v>19.194213757651902</v>
      </c>
      <c r="L109" s="273">
        <v>19.104373426742999</v>
      </c>
      <c r="M109" s="273">
        <v>20.317089579805302</v>
      </c>
      <c r="N109" s="273">
        <v>21.358127294591799</v>
      </c>
      <c r="O109" s="273">
        <v>22.685644270077901</v>
      </c>
      <c r="P109" s="273">
        <v>23.269043899916099</v>
      </c>
      <c r="Q109" s="273">
        <v>22.058519718635299</v>
      </c>
      <c r="R109" s="273">
        <v>21.452790407310101</v>
      </c>
      <c r="S109" s="273">
        <v>20.8752083245693</v>
      </c>
      <c r="T109" s="273">
        <v>21.0812196506395</v>
      </c>
      <c r="U109" s="273">
        <v>21.839513103464</v>
      </c>
      <c r="V109" s="273">
        <v>21.677573702122999</v>
      </c>
      <c r="W109" s="273">
        <v>22.4867528950493</v>
      </c>
      <c r="X109" s="273">
        <v>23.224000800205499</v>
      </c>
      <c r="Y109" s="273">
        <v>25.231149012292899</v>
      </c>
      <c r="Z109" s="273">
        <v>26.796034127616998</v>
      </c>
      <c r="AA109" s="273">
        <v>28.405047206096398</v>
      </c>
      <c r="AB109" s="273">
        <v>29.611510468003299</v>
      </c>
      <c r="AC109" s="273">
        <v>31.620532330957101</v>
      </c>
      <c r="AD109" s="273">
        <v>32.988058436350897</v>
      </c>
      <c r="AE109" s="273">
        <v>34.926600739760197</v>
      </c>
      <c r="AF109" s="273">
        <v>37.3856615852403</v>
      </c>
      <c r="AG109" s="273">
        <v>39.220626698378702</v>
      </c>
      <c r="AH109" s="273">
        <v>41.104646747750699</v>
      </c>
      <c r="AI109" s="273">
        <v>40.063363511094899</v>
      </c>
      <c r="AJ109" s="273">
        <v>41.909809193927103</v>
      </c>
      <c r="AK109" s="273">
        <v>43.032438221862499</v>
      </c>
      <c r="AL109" s="273">
        <v>43.337265059940897</v>
      </c>
      <c r="AM109" s="273">
        <v>44.616516013591102</v>
      </c>
      <c r="AN109" s="273">
        <v>46.412149189004403</v>
      </c>
      <c r="AO109" s="273">
        <v>49.211638249356099</v>
      </c>
      <c r="AP109" s="273">
        <v>49.356748175687301</v>
      </c>
      <c r="AQ109" s="273">
        <v>50.464889268328399</v>
      </c>
      <c r="AR109" s="273">
        <v>52.138267589294401</v>
      </c>
      <c r="AS109" s="273">
        <v>51.982750120958499</v>
      </c>
      <c r="AT109" s="273">
        <v>52.370576815856197</v>
      </c>
      <c r="AU109" s="273">
        <v>55.810552242297902</v>
      </c>
      <c r="AV109" s="273">
        <v>57.460067319147299</v>
      </c>
      <c r="AW109" s="273">
        <v>59.938726485965702</v>
      </c>
      <c r="AX109" s="273">
        <v>60.884251490369799</v>
      </c>
      <c r="AY109" s="273">
        <v>61.7180232111997</v>
      </c>
      <c r="AZ109" s="273">
        <v>64.499889988411098</v>
      </c>
      <c r="BA109" s="273">
        <v>66.914757393998897</v>
      </c>
      <c r="BB109" s="273">
        <v>68.907230941342505</v>
      </c>
      <c r="BC109" s="273">
        <v>70.027640688789305</v>
      </c>
      <c r="BD109" s="273">
        <v>70.671457130496904</v>
      </c>
      <c r="BE109" s="273">
        <v>66.681456975190301</v>
      </c>
      <c r="BF109" s="156">
        <v>-5.9036421461621399E-2</v>
      </c>
      <c r="BG109" s="156">
        <v>3.0423296281891801E-2</v>
      </c>
      <c r="BH109" s="156">
        <v>0.38381489199928698</v>
      </c>
    </row>
    <row r="110" spans="1:60">
      <c r="B110" s="271"/>
      <c r="C110" s="271"/>
      <c r="D110" s="27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c r="AA110" s="271"/>
      <c r="AB110" s="271"/>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71"/>
      <c r="BC110" s="271"/>
      <c r="BD110" s="271"/>
      <c r="BE110" s="272"/>
      <c r="BF110" s="153"/>
      <c r="BG110" s="153"/>
      <c r="BH110" s="153"/>
    </row>
    <row r="111" spans="1:60" s="163" customFormat="1">
      <c r="A111" s="241" t="s">
        <v>353</v>
      </c>
      <c r="B111" s="274">
        <v>64.719229928527596</v>
      </c>
      <c r="C111" s="274">
        <v>69.603852099957194</v>
      </c>
      <c r="D111" s="274">
        <v>74.588598448263397</v>
      </c>
      <c r="E111" s="274">
        <v>80.910500634211303</v>
      </c>
      <c r="F111" s="274">
        <v>87.596810004750097</v>
      </c>
      <c r="G111" s="274">
        <v>95.343826844065603</v>
      </c>
      <c r="H111" s="274">
        <v>100.71936308775901</v>
      </c>
      <c r="I111" s="274">
        <v>108.382445977663</v>
      </c>
      <c r="J111" s="274">
        <v>117.077943249431</v>
      </c>
      <c r="K111" s="274">
        <v>115.422652526772</v>
      </c>
      <c r="L111" s="274">
        <v>114.148559657627</v>
      </c>
      <c r="M111" s="274">
        <v>121.508435454409</v>
      </c>
      <c r="N111" s="274">
        <v>125.71356654988701</v>
      </c>
      <c r="O111" s="274">
        <v>131.388233256001</v>
      </c>
      <c r="P111" s="274">
        <v>133.46165985965101</v>
      </c>
      <c r="Q111" s="274">
        <v>128.02010606421601</v>
      </c>
      <c r="R111" s="274">
        <v>123.46386428855401</v>
      </c>
      <c r="S111" s="274">
        <v>119.63768317541501</v>
      </c>
      <c r="T111" s="274">
        <v>118.749560687531</v>
      </c>
      <c r="U111" s="274">
        <v>121.34745391564201</v>
      </c>
      <c r="V111" s="274">
        <v>121.433255673574</v>
      </c>
      <c r="W111" s="274">
        <v>125.234138371047</v>
      </c>
      <c r="X111" s="274">
        <v>127.742027960345</v>
      </c>
      <c r="Y111" s="274">
        <v>132.012089151514</v>
      </c>
      <c r="Z111" s="274">
        <v>134.16881204252601</v>
      </c>
      <c r="AA111" s="274">
        <v>135.59971293263499</v>
      </c>
      <c r="AB111" s="274">
        <v>135.66687287808799</v>
      </c>
      <c r="AC111" s="274">
        <v>137.72212255642299</v>
      </c>
      <c r="AD111" s="274">
        <v>137.02697167365801</v>
      </c>
      <c r="AE111" s="274">
        <v>140.12563282987901</v>
      </c>
      <c r="AF111" s="274">
        <v>142.36669883805001</v>
      </c>
      <c r="AG111" s="274">
        <v>145.48522765533201</v>
      </c>
      <c r="AH111" s="274">
        <v>149.36915504323699</v>
      </c>
      <c r="AI111" s="274">
        <v>149.923315553793</v>
      </c>
      <c r="AJ111" s="274">
        <v>152.689291185049</v>
      </c>
      <c r="AK111" s="274">
        <v>154.386848633147</v>
      </c>
      <c r="AL111" s="274">
        <v>155.730384470118</v>
      </c>
      <c r="AM111" s="274">
        <v>157.092437415094</v>
      </c>
      <c r="AN111" s="274">
        <v>160.584444133733</v>
      </c>
      <c r="AO111" s="274">
        <v>166.65556373127001</v>
      </c>
      <c r="AP111" s="274">
        <v>168.15274783982599</v>
      </c>
      <c r="AQ111" s="274">
        <v>169.97275732426701</v>
      </c>
      <c r="AR111" s="274">
        <v>172.23174629955901</v>
      </c>
      <c r="AS111" s="274">
        <v>170.45584177285701</v>
      </c>
      <c r="AT111" s="274">
        <v>167.11974331618899</v>
      </c>
      <c r="AU111" s="274">
        <v>172.52817189113301</v>
      </c>
      <c r="AV111" s="274">
        <v>174.19099682233701</v>
      </c>
      <c r="AW111" s="274">
        <v>176.63548766912101</v>
      </c>
      <c r="AX111" s="274">
        <v>178.540692608668</v>
      </c>
      <c r="AY111" s="274">
        <v>179.652045507672</v>
      </c>
      <c r="AZ111" s="274">
        <v>183.629152270026</v>
      </c>
      <c r="BA111" s="274">
        <v>186.86917843299901</v>
      </c>
      <c r="BB111" s="274">
        <v>189.50437434908099</v>
      </c>
      <c r="BC111" s="274">
        <v>191.32817958442899</v>
      </c>
      <c r="BD111" s="274">
        <v>191.889526762912</v>
      </c>
      <c r="BE111" s="274">
        <v>173.733376075763</v>
      </c>
      <c r="BF111" s="243">
        <v>-9.7091448172502606E-2</v>
      </c>
      <c r="BG111" s="243">
        <v>1.3916874873875801E-2</v>
      </c>
      <c r="BH111" s="243">
        <v>1</v>
      </c>
    </row>
    <row r="112" spans="1:60">
      <c r="A112" s="144" t="s">
        <v>354</v>
      </c>
      <c r="B112" s="271">
        <v>48.346620880707398</v>
      </c>
      <c r="C112" s="271">
        <v>51.9679027173866</v>
      </c>
      <c r="D112" s="271">
        <v>55.757243771809797</v>
      </c>
      <c r="E112" s="271">
        <v>60.708545706573801</v>
      </c>
      <c r="F112" s="271">
        <v>65.959553052550504</v>
      </c>
      <c r="G112" s="271">
        <v>71.636894024405194</v>
      </c>
      <c r="H112" s="271">
        <v>75.087050859002602</v>
      </c>
      <c r="I112" s="271">
        <v>80.539958366155204</v>
      </c>
      <c r="J112" s="271">
        <v>86.668378890808199</v>
      </c>
      <c r="K112" s="271">
        <v>83.103462603799898</v>
      </c>
      <c r="L112" s="271">
        <v>80.594338800188297</v>
      </c>
      <c r="M112" s="271">
        <v>85.865100566531595</v>
      </c>
      <c r="N112" s="271">
        <v>87.9563963685289</v>
      </c>
      <c r="O112" s="271">
        <v>91.201851256458696</v>
      </c>
      <c r="P112" s="271">
        <v>91.593120926630107</v>
      </c>
      <c r="Q112" s="271">
        <v>85.295739816084506</v>
      </c>
      <c r="R112" s="271">
        <v>80.319738597945005</v>
      </c>
      <c r="S112" s="271">
        <v>76.156634622411403</v>
      </c>
      <c r="T112" s="271">
        <v>74.859988905657602</v>
      </c>
      <c r="U112" s="271">
        <v>76.776741873420207</v>
      </c>
      <c r="V112" s="271">
        <v>76.790717457941298</v>
      </c>
      <c r="W112" s="271">
        <v>79.446644751167597</v>
      </c>
      <c r="X112" s="271">
        <v>80.559978185008305</v>
      </c>
      <c r="Y112" s="271">
        <v>83.511377229189605</v>
      </c>
      <c r="Z112" s="271">
        <v>84.573703132990204</v>
      </c>
      <c r="AA112" s="271">
        <v>84.975043430993495</v>
      </c>
      <c r="AB112" s="271">
        <v>85.115466470761405</v>
      </c>
      <c r="AC112" s="271">
        <v>87.156547303421107</v>
      </c>
      <c r="AD112" s="271">
        <v>87.428818744225097</v>
      </c>
      <c r="AE112" s="271">
        <v>89.851284698466998</v>
      </c>
      <c r="AF112" s="271">
        <v>91.202212206614107</v>
      </c>
      <c r="AG112" s="271">
        <v>93.832309215420295</v>
      </c>
      <c r="AH112" s="271">
        <v>95.049933975311404</v>
      </c>
      <c r="AI112" s="271">
        <v>95.424416798121499</v>
      </c>
      <c r="AJ112" s="271">
        <v>96.829427565639904</v>
      </c>
      <c r="AK112" s="271">
        <v>96.925270964871203</v>
      </c>
      <c r="AL112" s="271">
        <v>96.7980573795639</v>
      </c>
      <c r="AM112" s="271">
        <v>96.6692554521359</v>
      </c>
      <c r="AN112" s="271">
        <v>97.944420926360195</v>
      </c>
      <c r="AO112" s="271">
        <v>99.645707617886302</v>
      </c>
      <c r="AP112" s="271">
        <v>99.775720501164002</v>
      </c>
      <c r="AQ112" s="271">
        <v>99.022692842072004</v>
      </c>
      <c r="AR112" s="271">
        <v>98.331679624492907</v>
      </c>
      <c r="AS112" s="271">
        <v>94.6876870691123</v>
      </c>
      <c r="AT112" s="271">
        <v>89.851706507603595</v>
      </c>
      <c r="AU112" s="271">
        <v>90.504960112479694</v>
      </c>
      <c r="AV112" s="271">
        <v>89.264603657693698</v>
      </c>
      <c r="AW112" s="271">
        <v>88.5335909548225</v>
      </c>
      <c r="AX112" s="271">
        <v>88.019028905291506</v>
      </c>
      <c r="AY112" s="271">
        <v>87.072519902328494</v>
      </c>
      <c r="AZ112" s="271">
        <v>88.426587819965803</v>
      </c>
      <c r="BA112" s="271">
        <v>89.532559484509505</v>
      </c>
      <c r="BB112" s="271">
        <v>90.202540499030505</v>
      </c>
      <c r="BC112" s="271">
        <v>90.863879463565496</v>
      </c>
      <c r="BD112" s="271">
        <v>90.159342692689094</v>
      </c>
      <c r="BE112" s="272">
        <v>78.524129541245401</v>
      </c>
      <c r="BF112" s="153">
        <v>-0.131431303729212</v>
      </c>
      <c r="BG112" s="153">
        <v>3.41855754528275E-4</v>
      </c>
      <c r="BH112" s="153">
        <v>0.45198068048250101</v>
      </c>
    </row>
    <row r="113" spans="1:60">
      <c r="A113" s="144" t="s">
        <v>355</v>
      </c>
      <c r="B113" s="271">
        <v>16.372609047820202</v>
      </c>
      <c r="C113" s="271">
        <v>17.635949382570601</v>
      </c>
      <c r="D113" s="271">
        <v>18.8313546764535</v>
      </c>
      <c r="E113" s="271">
        <v>20.201954927637502</v>
      </c>
      <c r="F113" s="271">
        <v>21.637256952199699</v>
      </c>
      <c r="G113" s="271">
        <v>23.706932819660501</v>
      </c>
      <c r="H113" s="271">
        <v>25.632312228756899</v>
      </c>
      <c r="I113" s="271">
        <v>27.8424876115077</v>
      </c>
      <c r="J113" s="271">
        <v>30.4095643586226</v>
      </c>
      <c r="K113" s="271">
        <v>32.319189922972001</v>
      </c>
      <c r="L113" s="271">
        <v>33.554220857438501</v>
      </c>
      <c r="M113" s="271">
        <v>35.643334887877501</v>
      </c>
      <c r="N113" s="271">
        <v>37.757170181358497</v>
      </c>
      <c r="O113" s="271">
        <v>40.186381999541801</v>
      </c>
      <c r="P113" s="271">
        <v>41.868538933021</v>
      </c>
      <c r="Q113" s="271">
        <v>42.724366248131602</v>
      </c>
      <c r="R113" s="271">
        <v>43.144125690609002</v>
      </c>
      <c r="S113" s="271">
        <v>43.481048553003397</v>
      </c>
      <c r="T113" s="271">
        <v>43.889571781873897</v>
      </c>
      <c r="U113" s="271">
        <v>44.5707120422218</v>
      </c>
      <c r="V113" s="271">
        <v>44.642538215633103</v>
      </c>
      <c r="W113" s="271">
        <v>45.787493619879299</v>
      </c>
      <c r="X113" s="271">
        <v>47.182049775336999</v>
      </c>
      <c r="Y113" s="271">
        <v>48.500711922324903</v>
      </c>
      <c r="Z113" s="271">
        <v>49.595108909536201</v>
      </c>
      <c r="AA113" s="271">
        <v>50.624669501642003</v>
      </c>
      <c r="AB113" s="271">
        <v>50.551406407326702</v>
      </c>
      <c r="AC113" s="271">
        <v>50.565575253001903</v>
      </c>
      <c r="AD113" s="271">
        <v>49.5981529294327</v>
      </c>
      <c r="AE113" s="271">
        <v>50.274348131411898</v>
      </c>
      <c r="AF113" s="271">
        <v>51.164486631435601</v>
      </c>
      <c r="AG113" s="271">
        <v>51.6529184399119</v>
      </c>
      <c r="AH113" s="271">
        <v>54.319221067925099</v>
      </c>
      <c r="AI113" s="271">
        <v>54.498898755671298</v>
      </c>
      <c r="AJ113" s="271">
        <v>55.859863619409197</v>
      </c>
      <c r="AK113" s="271">
        <v>57.461577668276298</v>
      </c>
      <c r="AL113" s="271">
        <v>58.932327090553997</v>
      </c>
      <c r="AM113" s="271">
        <v>60.423181962958502</v>
      </c>
      <c r="AN113" s="271">
        <v>62.640023207373098</v>
      </c>
      <c r="AO113" s="271">
        <v>67.009856113383407</v>
      </c>
      <c r="AP113" s="271">
        <v>68.377027338662401</v>
      </c>
      <c r="AQ113" s="271">
        <v>70.950064482194904</v>
      </c>
      <c r="AR113" s="271">
        <v>73.900066675065901</v>
      </c>
      <c r="AS113" s="271">
        <v>75.768154703744401</v>
      </c>
      <c r="AT113" s="271">
        <v>77.268036808585805</v>
      </c>
      <c r="AU113" s="271">
        <v>82.023211778653604</v>
      </c>
      <c r="AV113" s="271">
        <v>84.9263931646435</v>
      </c>
      <c r="AW113" s="271">
        <v>88.101896714298306</v>
      </c>
      <c r="AX113" s="271">
        <v>90.521663703376802</v>
      </c>
      <c r="AY113" s="271">
        <v>92.579525605343406</v>
      </c>
      <c r="AZ113" s="271">
        <v>95.202564450059796</v>
      </c>
      <c r="BA113" s="271">
        <v>97.336618948489203</v>
      </c>
      <c r="BB113" s="271">
        <v>99.3018338500505</v>
      </c>
      <c r="BC113" s="271">
        <v>100.464300120864</v>
      </c>
      <c r="BD113" s="271">
        <v>101.730184070223</v>
      </c>
      <c r="BE113" s="272">
        <v>95.209246534517106</v>
      </c>
      <c r="BF113" s="153">
        <v>-6.66574247462043E-2</v>
      </c>
      <c r="BG113" s="153">
        <v>2.7886104850929801E-2</v>
      </c>
      <c r="BH113" s="153">
        <v>0.54801931951749905</v>
      </c>
    </row>
    <row r="114" spans="1:60">
      <c r="A114" s="164" t="s">
        <v>356</v>
      </c>
      <c r="B114" s="275">
        <v>13.839278499489501</v>
      </c>
      <c r="C114" s="275">
        <v>15.2522450872733</v>
      </c>
      <c r="D114" s="275">
        <v>16.565581441307199</v>
      </c>
      <c r="E114" s="275">
        <v>18.323999415101401</v>
      </c>
      <c r="F114" s="275">
        <v>20.588609197757499</v>
      </c>
      <c r="G114" s="275">
        <v>23.008074312765999</v>
      </c>
      <c r="H114" s="275">
        <v>24.230206102487401</v>
      </c>
      <c r="I114" s="275">
        <v>26.001155832971101</v>
      </c>
      <c r="J114" s="275">
        <v>28.020171190948599</v>
      </c>
      <c r="K114" s="275">
        <v>26.370205481435001</v>
      </c>
      <c r="L114" s="275">
        <v>25.768201670565201</v>
      </c>
      <c r="M114" s="275">
        <v>27.788662571405101</v>
      </c>
      <c r="N114" s="275">
        <v>27.326678749746801</v>
      </c>
      <c r="O114" s="275">
        <v>28.7535776284588</v>
      </c>
      <c r="P114" s="275">
        <v>29.574952221440601</v>
      </c>
      <c r="Q114" s="275">
        <v>27.8045850731508</v>
      </c>
      <c r="R114" s="275">
        <v>25.905445994187598</v>
      </c>
      <c r="S114" s="275">
        <v>24.3282170304463</v>
      </c>
      <c r="T114" s="275">
        <v>23.502899569016101</v>
      </c>
      <c r="U114" s="275">
        <v>23.001636621814502</v>
      </c>
      <c r="V114" s="275">
        <v>23.894980593797801</v>
      </c>
      <c r="W114" s="275">
        <v>24.699881595140599</v>
      </c>
      <c r="X114" s="275">
        <v>24.765985856819999</v>
      </c>
      <c r="Y114" s="275">
        <v>24.8478626966047</v>
      </c>
      <c r="Z114" s="275">
        <v>24.890256105114101</v>
      </c>
      <c r="AA114" s="275">
        <v>25.4256484940136</v>
      </c>
      <c r="AB114" s="275">
        <v>25.475628361368699</v>
      </c>
      <c r="AC114" s="275">
        <v>25.554824369692099</v>
      </c>
      <c r="AD114" s="275">
        <v>25.167075336694701</v>
      </c>
      <c r="AE114" s="275">
        <v>25.280997589885001</v>
      </c>
      <c r="AF114" s="275">
        <v>25.834258099141302</v>
      </c>
      <c r="AG114" s="275">
        <v>26.3288728593512</v>
      </c>
      <c r="AH114" s="275">
        <v>26.56276943564</v>
      </c>
      <c r="AI114" s="275">
        <v>27.3485438126011</v>
      </c>
      <c r="AJ114" s="275">
        <v>27.1459356880525</v>
      </c>
      <c r="AK114" s="275">
        <v>26.789919915839</v>
      </c>
      <c r="AL114" s="275">
        <v>27.165551144685701</v>
      </c>
      <c r="AM114" s="275">
        <v>26.976972482415299</v>
      </c>
      <c r="AN114" s="275">
        <v>27.0916509138207</v>
      </c>
      <c r="AO114" s="275">
        <v>27.255839626843201</v>
      </c>
      <c r="AP114" s="275">
        <v>27.324002236167701</v>
      </c>
      <c r="AQ114" s="275">
        <v>27.340851892214399</v>
      </c>
      <c r="AR114" s="275">
        <v>26.758095463684299</v>
      </c>
      <c r="AS114" s="275">
        <v>26.495315453886899</v>
      </c>
      <c r="AT114" s="275">
        <v>24.991731902808699</v>
      </c>
      <c r="AU114" s="275">
        <v>24.775131834178101</v>
      </c>
      <c r="AV114" s="275">
        <v>24.021821902512102</v>
      </c>
      <c r="AW114" s="275">
        <v>23.0470708915452</v>
      </c>
      <c r="AX114" s="275">
        <v>22.4696235924734</v>
      </c>
      <c r="AY114" s="275">
        <v>22.017851996493</v>
      </c>
      <c r="AZ114" s="275">
        <v>22.377907848233999</v>
      </c>
      <c r="BA114" s="275">
        <v>22.8095919743343</v>
      </c>
      <c r="BB114" s="275">
        <v>23.199658483541199</v>
      </c>
      <c r="BC114" s="275">
        <v>23.252951520435602</v>
      </c>
      <c r="BD114" s="275">
        <v>23.174589513605401</v>
      </c>
      <c r="BE114" s="273">
        <v>20.032324354829399</v>
      </c>
      <c r="BF114" s="166">
        <v>-0.13795274706167601</v>
      </c>
      <c r="BG114" s="166">
        <v>-7.5204436262312803E-3</v>
      </c>
      <c r="BH114" s="166">
        <v>0.115304985186575</v>
      </c>
    </row>
    <row r="116" spans="1:60">
      <c r="A116" s="144" t="s">
        <v>357</v>
      </c>
    </row>
    <row r="117" spans="1:60">
      <c r="A117" s="144" t="s">
        <v>494</v>
      </c>
      <c r="BH117" s="149"/>
    </row>
    <row r="118" spans="1:60">
      <c r="A118" s="144" t="s">
        <v>496</v>
      </c>
    </row>
    <row r="119" spans="1:60">
      <c r="A119" s="144" t="s">
        <v>362</v>
      </c>
    </row>
    <row r="120" spans="1:60">
      <c r="A120" s="144" t="s">
        <v>363</v>
      </c>
    </row>
    <row r="121" spans="1:60">
      <c r="A121" s="148" t="s">
        <v>376</v>
      </c>
    </row>
    <row r="122" spans="1:60">
      <c r="A122" s="145" t="s">
        <v>490</v>
      </c>
    </row>
    <row r="123" spans="1:60">
      <c r="A123" s="148" t="s">
        <v>491</v>
      </c>
    </row>
    <row r="124" spans="1:60">
      <c r="A124" s="163" t="s">
        <v>500</v>
      </c>
    </row>
    <row r="125" spans="1:60">
      <c r="A125" s="163" t="s">
        <v>372</v>
      </c>
    </row>
  </sheetData>
  <mergeCells count="1">
    <mergeCell ref="BF2:BG2"/>
  </mergeCells>
  <conditionalFormatting sqref="BF4:BH114">
    <cfRule type="cellIs" dxfId="331" priority="2" operator="lessThanOrEqual">
      <formula>0</formula>
    </cfRule>
    <cfRule type="cellIs" dxfId="330" priority="3" operator="greaterThan">
      <formula>0</formula>
    </cfRule>
  </conditionalFormatting>
  <conditionalFormatting sqref="BF4:BH56">
    <cfRule type="cellIs" dxfId="329" priority="4" operator="lessThanOrEqual">
      <formula>0</formula>
    </cfRule>
    <cfRule type="cellIs" dxfId="328" priority="5" operator="greaterThan">
      <formula>0</formula>
    </cfRule>
  </conditionalFormatting>
  <hyperlinks>
    <hyperlink ref="L1" location="Contents!A1" display="Contents" xr:uid="{00000000-0004-0000-1500-000000000000}"/>
    <hyperlink ref="BJ1" location="Contents!A1" display="Contents" xr:uid="{00000000-0004-0000-1500-000001000000}"/>
  </hyperlinks>
  <pageMargins left="0.75" right="0.75" top="1" bottom="1"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MJ217"/>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AX206" sqref="AX206"/>
    </sheetView>
  </sheetViews>
  <sheetFormatPr defaultColWidth="9.21875" defaultRowHeight="10.5"/>
  <cols>
    <col min="1" max="1" width="30.6640625" style="144" customWidth="1"/>
    <col min="2" max="56" width="8.44140625" style="144" customWidth="1"/>
    <col min="57" max="57" width="8.44140625" style="145" customWidth="1"/>
    <col min="58" max="59" width="11.77734375" style="144" customWidth="1"/>
    <col min="60" max="1024" width="9.21875" style="144"/>
  </cols>
  <sheetData>
    <row r="1" spans="1:62" ht="13">
      <c r="A1" s="240" t="s">
        <v>501</v>
      </c>
      <c r="L1" s="27" t="s">
        <v>88</v>
      </c>
      <c r="BH1" s="147"/>
      <c r="BJ1" s="27" t="s">
        <v>88</v>
      </c>
    </row>
    <row r="2" spans="1:62">
      <c r="BF2" s="10" t="s">
        <v>251</v>
      </c>
      <c r="BG2" s="10"/>
      <c r="BH2" s="147" t="s">
        <v>252</v>
      </c>
    </row>
    <row r="3" spans="1:62">
      <c r="A3" s="144" t="s">
        <v>472</v>
      </c>
      <c r="B3" s="144">
        <v>1965</v>
      </c>
      <c r="C3" s="144">
        <v>1966</v>
      </c>
      <c r="D3" s="144">
        <v>1967</v>
      </c>
      <c r="E3" s="144">
        <v>1968</v>
      </c>
      <c r="F3" s="144">
        <v>1969</v>
      </c>
      <c r="G3" s="144">
        <v>1970</v>
      </c>
      <c r="H3" s="144">
        <v>1971</v>
      </c>
      <c r="I3" s="144">
        <v>1972</v>
      </c>
      <c r="J3" s="144">
        <v>1973</v>
      </c>
      <c r="K3" s="144">
        <v>1974</v>
      </c>
      <c r="L3" s="144">
        <v>1975</v>
      </c>
      <c r="M3" s="144">
        <v>1976</v>
      </c>
      <c r="N3" s="144">
        <v>1977</v>
      </c>
      <c r="O3" s="144">
        <v>1978</v>
      </c>
      <c r="P3" s="144">
        <v>1979</v>
      </c>
      <c r="Q3" s="144">
        <v>1980</v>
      </c>
      <c r="R3" s="144">
        <v>1981</v>
      </c>
      <c r="S3" s="144">
        <v>1982</v>
      </c>
      <c r="T3" s="144">
        <v>1983</v>
      </c>
      <c r="U3" s="144">
        <v>1984</v>
      </c>
      <c r="V3" s="144">
        <v>1985</v>
      </c>
      <c r="W3" s="144">
        <v>1986</v>
      </c>
      <c r="X3" s="144">
        <v>1987</v>
      </c>
      <c r="Y3" s="144">
        <v>1988</v>
      </c>
      <c r="Z3" s="144">
        <v>1989</v>
      </c>
      <c r="AA3" s="144">
        <v>1990</v>
      </c>
      <c r="AB3" s="144">
        <v>1991</v>
      </c>
      <c r="AC3" s="144">
        <v>1992</v>
      </c>
      <c r="AD3" s="144">
        <v>1993</v>
      </c>
      <c r="AE3" s="144">
        <v>1994</v>
      </c>
      <c r="AF3" s="144">
        <v>1995</v>
      </c>
      <c r="AG3" s="144">
        <v>1996</v>
      </c>
      <c r="AH3" s="144">
        <v>1997</v>
      </c>
      <c r="AI3" s="144">
        <v>1998</v>
      </c>
      <c r="AJ3" s="144">
        <v>1999</v>
      </c>
      <c r="AK3" s="144">
        <v>2000</v>
      </c>
      <c r="AL3" s="144">
        <v>2001</v>
      </c>
      <c r="AM3" s="144">
        <v>2002</v>
      </c>
      <c r="AN3" s="144">
        <v>2003</v>
      </c>
      <c r="AO3" s="144">
        <v>2004</v>
      </c>
      <c r="AP3" s="144">
        <v>2005</v>
      </c>
      <c r="AQ3" s="144">
        <v>2006</v>
      </c>
      <c r="AR3" s="144">
        <v>2007</v>
      </c>
      <c r="AS3" s="144">
        <v>2008</v>
      </c>
      <c r="AT3" s="144">
        <v>2009</v>
      </c>
      <c r="AU3" s="144">
        <v>2010</v>
      </c>
      <c r="AV3" s="144">
        <v>2011</v>
      </c>
      <c r="AW3" s="144">
        <v>2012</v>
      </c>
      <c r="AX3" s="144">
        <v>2013</v>
      </c>
      <c r="AY3" s="144">
        <v>2014</v>
      </c>
      <c r="AZ3" s="144">
        <v>2015</v>
      </c>
      <c r="BA3" s="144">
        <v>2016</v>
      </c>
      <c r="BB3" s="144">
        <v>2017</v>
      </c>
      <c r="BC3" s="144">
        <v>2018</v>
      </c>
      <c r="BD3" s="144">
        <v>2019</v>
      </c>
      <c r="BE3" s="145">
        <v>2020</v>
      </c>
      <c r="BF3" s="147">
        <v>2020</v>
      </c>
      <c r="BG3" s="147" t="s">
        <v>254</v>
      </c>
      <c r="BH3" s="147">
        <v>2020</v>
      </c>
    </row>
    <row r="4" spans="1:62">
      <c r="B4" s="276"/>
      <c r="C4" s="276"/>
      <c r="D4" s="276"/>
      <c r="E4" s="276"/>
      <c r="F4" s="276"/>
      <c r="G4" s="276"/>
      <c r="H4" s="276"/>
      <c r="I4" s="276"/>
      <c r="J4" s="276"/>
      <c r="K4" s="276"/>
      <c r="L4" s="276"/>
      <c r="M4" s="276"/>
      <c r="N4" s="276"/>
      <c r="O4" s="276"/>
      <c r="P4" s="276"/>
      <c r="Q4" s="276"/>
      <c r="R4" s="276"/>
      <c r="S4" s="276"/>
      <c r="T4" s="276"/>
      <c r="U4" s="276"/>
      <c r="V4" s="276"/>
      <c r="W4" s="276"/>
      <c r="X4" s="276"/>
      <c r="Y4" s="276"/>
      <c r="Z4" s="276"/>
      <c r="AA4" s="276"/>
      <c r="AB4" s="276"/>
      <c r="AC4" s="276"/>
      <c r="AD4" s="276"/>
      <c r="AE4" s="276"/>
      <c r="AF4" s="276"/>
      <c r="AG4" s="276"/>
      <c r="AH4" s="276"/>
      <c r="AI4" s="276"/>
      <c r="AJ4" s="276"/>
      <c r="AK4" s="276"/>
      <c r="AL4" s="276"/>
      <c r="AM4" s="276"/>
      <c r="AN4" s="276"/>
      <c r="AO4" s="276"/>
      <c r="AP4" s="276"/>
      <c r="AQ4" s="276"/>
      <c r="AR4" s="276"/>
      <c r="AS4" s="276"/>
      <c r="AT4" s="276"/>
      <c r="AU4" s="276"/>
      <c r="AV4" s="276"/>
      <c r="AW4" s="276"/>
      <c r="AX4" s="276"/>
      <c r="AY4" s="276"/>
      <c r="AZ4" s="276"/>
      <c r="BA4" s="277"/>
      <c r="BB4" s="277"/>
      <c r="BC4" s="277"/>
      <c r="BD4" s="276"/>
      <c r="BE4" s="277"/>
      <c r="BF4" s="153"/>
      <c r="BG4" s="153"/>
      <c r="BH4" s="153"/>
    </row>
    <row r="5" spans="1:62">
      <c r="A5" s="125" t="s">
        <v>502</v>
      </c>
      <c r="B5" s="276"/>
      <c r="C5" s="276"/>
      <c r="D5" s="276"/>
      <c r="E5" s="276"/>
      <c r="F5" s="276"/>
      <c r="G5" s="276"/>
      <c r="H5" s="276"/>
      <c r="I5" s="276"/>
      <c r="J5" s="276"/>
      <c r="K5" s="276"/>
      <c r="L5" s="276"/>
      <c r="M5" s="276"/>
      <c r="N5" s="276"/>
      <c r="O5" s="276"/>
      <c r="P5" s="276"/>
      <c r="Q5" s="276"/>
      <c r="R5" s="276"/>
      <c r="S5" s="276"/>
      <c r="T5" s="276"/>
      <c r="U5" s="276"/>
      <c r="V5" s="276"/>
      <c r="W5" s="276"/>
      <c r="X5" s="276"/>
      <c r="Y5" s="276"/>
      <c r="Z5" s="276"/>
      <c r="AA5" s="276"/>
      <c r="AB5" s="276"/>
      <c r="AC5" s="276"/>
      <c r="AD5" s="276"/>
      <c r="AE5" s="276"/>
      <c r="AF5" s="276"/>
      <c r="AG5" s="276"/>
      <c r="AH5" s="276"/>
      <c r="AI5" s="276"/>
      <c r="AJ5" s="276"/>
      <c r="AK5" s="276"/>
      <c r="AL5" s="276"/>
      <c r="AM5" s="276"/>
      <c r="AN5" s="276"/>
      <c r="AO5" s="276"/>
      <c r="AP5" s="276"/>
      <c r="AQ5" s="276"/>
      <c r="AR5" s="276"/>
      <c r="AS5" s="276"/>
      <c r="AT5" s="276"/>
      <c r="AU5" s="276"/>
      <c r="AV5" s="276"/>
      <c r="AW5" s="276"/>
      <c r="AX5" s="276"/>
      <c r="AY5" s="276"/>
      <c r="AZ5" s="276"/>
      <c r="BA5" s="277"/>
      <c r="BB5" s="277"/>
      <c r="BC5" s="277"/>
      <c r="BD5" s="276"/>
      <c r="BE5" s="277"/>
      <c r="BF5" s="153"/>
      <c r="BG5" s="153"/>
      <c r="BH5" s="153"/>
    </row>
    <row r="6" spans="1:62">
      <c r="A6" s="136" t="s">
        <v>503</v>
      </c>
      <c r="B6" s="276">
        <v>5189.2242465753397</v>
      </c>
      <c r="C6" s="276">
        <v>5418.7858767123298</v>
      </c>
      <c r="D6" s="276">
        <v>5585.2062191780797</v>
      </c>
      <c r="E6" s="276">
        <v>5918.2965573770498</v>
      </c>
      <c r="F6" s="276">
        <v>6199.1441232876696</v>
      </c>
      <c r="G6" s="276">
        <v>6477.4565890411004</v>
      </c>
      <c r="H6" s="276">
        <v>6734.4387123287697</v>
      </c>
      <c r="I6" s="276">
        <v>7131.6545792349698</v>
      </c>
      <c r="J6" s="276">
        <v>7508.1799505202898</v>
      </c>
      <c r="K6" s="276">
        <v>7392.3395168155303</v>
      </c>
      <c r="L6" s="276">
        <v>7545.3267248880802</v>
      </c>
      <c r="M6" s="276">
        <v>7880.04590842371</v>
      </c>
      <c r="N6" s="276">
        <v>8109.3139015269498</v>
      </c>
      <c r="O6" s="276">
        <v>8613.8824476014197</v>
      </c>
      <c r="P6" s="276">
        <v>8332.8164367500704</v>
      </c>
      <c r="Q6" s="276">
        <v>7913.7961953230397</v>
      </c>
      <c r="R6" s="276">
        <v>7796.7400189997697</v>
      </c>
      <c r="S6" s="276">
        <v>7646.8429972332096</v>
      </c>
      <c r="T6" s="276">
        <v>7692.1597390104898</v>
      </c>
      <c r="U6" s="276">
        <v>7805.1077730294601</v>
      </c>
      <c r="V6" s="276">
        <v>7866.0191904139801</v>
      </c>
      <c r="W6" s="276">
        <v>8094.1128439129398</v>
      </c>
      <c r="X6" s="276">
        <v>8370.6321521825103</v>
      </c>
      <c r="Y6" s="276">
        <v>8560.2659337653895</v>
      </c>
      <c r="Z6" s="276">
        <v>8691.3890415198293</v>
      </c>
      <c r="AA6" s="276">
        <v>8546.2041608670806</v>
      </c>
      <c r="AB6" s="276">
        <v>8431.2559874370709</v>
      </c>
      <c r="AC6" s="276">
        <v>8606.7466555106203</v>
      </c>
      <c r="AD6" s="276">
        <v>8770.9334764965497</v>
      </c>
      <c r="AE6" s="276">
        <v>8952.1974769589306</v>
      </c>
      <c r="AF6" s="276">
        <v>9124.8369201223995</v>
      </c>
      <c r="AG6" s="276">
        <v>9318.8376133005804</v>
      </c>
      <c r="AH6" s="276">
        <v>9466.1483345044908</v>
      </c>
      <c r="AI6" s="276">
        <v>9736.7395936738594</v>
      </c>
      <c r="AJ6" s="276">
        <v>9892.9221996878805</v>
      </c>
      <c r="AK6" s="276">
        <v>9983.3692898977697</v>
      </c>
      <c r="AL6" s="276">
        <v>10081.9560523522</v>
      </c>
      <c r="AM6" s="276">
        <v>10373.848647209999</v>
      </c>
      <c r="AN6" s="276">
        <v>10474.045753554699</v>
      </c>
      <c r="AO6" s="276">
        <v>10742.6812579249</v>
      </c>
      <c r="AP6" s="276">
        <v>10746.137177795799</v>
      </c>
      <c r="AQ6" s="276">
        <v>10765.7155100789</v>
      </c>
      <c r="AR6" s="276">
        <v>10727.442812859001</v>
      </c>
      <c r="AS6" s="276">
        <v>10194.337215817201</v>
      </c>
      <c r="AT6" s="276">
        <v>10091.380516933399</v>
      </c>
      <c r="AU6" s="276">
        <v>10074.9175763647</v>
      </c>
      <c r="AV6" s="276">
        <v>9797.5113921991106</v>
      </c>
      <c r="AW6" s="276">
        <v>9687.2886980199</v>
      </c>
      <c r="AX6" s="276">
        <v>9871.0277020673202</v>
      </c>
      <c r="AY6" s="276">
        <v>9915.7585250151005</v>
      </c>
      <c r="AZ6" s="276">
        <v>10138.1933058382</v>
      </c>
      <c r="BA6" s="276">
        <v>10295.850851953201</v>
      </c>
      <c r="BB6" s="276">
        <v>10230.907058706</v>
      </c>
      <c r="BC6" s="276">
        <v>10240.743137074</v>
      </c>
      <c r="BD6" s="276">
        <v>10162.2143072074</v>
      </c>
      <c r="BE6" s="277">
        <v>8684.2557113954699</v>
      </c>
      <c r="BF6" s="153">
        <v>-0.14543666873505101</v>
      </c>
      <c r="BG6" s="153">
        <v>6.9971635833976397E-4</v>
      </c>
      <c r="BH6" s="153">
        <v>0.41806672751746699</v>
      </c>
    </row>
    <row r="7" spans="1:62">
      <c r="A7" s="136" t="s">
        <v>504</v>
      </c>
      <c r="B7" s="276">
        <v>0</v>
      </c>
      <c r="C7" s="276">
        <v>0</v>
      </c>
      <c r="D7" s="276">
        <v>0</v>
      </c>
      <c r="E7" s="276">
        <v>0</v>
      </c>
      <c r="F7" s="276">
        <v>0</v>
      </c>
      <c r="G7" s="276">
        <v>0</v>
      </c>
      <c r="H7" s="276">
        <v>0</v>
      </c>
      <c r="I7" s="276">
        <v>0</v>
      </c>
      <c r="J7" s="276">
        <v>0</v>
      </c>
      <c r="K7" s="276">
        <v>0</v>
      </c>
      <c r="L7" s="276">
        <v>0</v>
      </c>
      <c r="M7" s="276">
        <v>0</v>
      </c>
      <c r="N7" s="276">
        <v>0</v>
      </c>
      <c r="O7" s="276">
        <v>0</v>
      </c>
      <c r="P7" s="276">
        <v>0</v>
      </c>
      <c r="Q7" s="276">
        <v>7586.0149417521397</v>
      </c>
      <c r="R7" s="276">
        <v>7484.3301102470996</v>
      </c>
      <c r="S7" s="276">
        <v>7407.9908764102302</v>
      </c>
      <c r="T7" s="276">
        <v>7458.5475251218604</v>
      </c>
      <c r="U7" s="276">
        <v>7567.3536549937899</v>
      </c>
      <c r="V7" s="276">
        <v>7639.1990268371401</v>
      </c>
      <c r="W7" s="276">
        <v>7813.1817481922499</v>
      </c>
      <c r="X7" s="276">
        <v>8079.25770971163</v>
      </c>
      <c r="Y7" s="276">
        <v>8274.8812494226004</v>
      </c>
      <c r="Z7" s="276">
        <v>8382.8310305003306</v>
      </c>
      <c r="AA7" s="276">
        <v>8262.4486298593001</v>
      </c>
      <c r="AB7" s="276">
        <v>8177.9671528111203</v>
      </c>
      <c r="AC7" s="276">
        <v>8312.6768767984904</v>
      </c>
      <c r="AD7" s="276">
        <v>8491.61841888052</v>
      </c>
      <c r="AE7" s="276">
        <v>8639.0139255523009</v>
      </c>
      <c r="AF7" s="276">
        <v>8813.2535382264305</v>
      </c>
      <c r="AG7" s="276">
        <v>8946.9965571415905</v>
      </c>
      <c r="AH7" s="276">
        <v>9082.2726228985503</v>
      </c>
      <c r="AI7" s="276">
        <v>9329.88516886447</v>
      </c>
      <c r="AJ7" s="276">
        <v>9526.9302801747199</v>
      </c>
      <c r="AK7" s="276">
        <v>9567.5344832099508</v>
      </c>
      <c r="AL7" s="276">
        <v>9729.0741298801895</v>
      </c>
      <c r="AM7" s="276">
        <v>9967.9352290443003</v>
      </c>
      <c r="AN7" s="276">
        <v>10049.073949580599</v>
      </c>
      <c r="AO7" s="276">
        <v>10234.3502633232</v>
      </c>
      <c r="AP7" s="276">
        <v>10289.4899352093</v>
      </c>
      <c r="AQ7" s="276">
        <v>10334.074420285</v>
      </c>
      <c r="AR7" s="276">
        <v>10323.4465931459</v>
      </c>
      <c r="AS7" s="276">
        <v>9861.8188787798499</v>
      </c>
      <c r="AT7" s="276">
        <v>9788.3740606065694</v>
      </c>
      <c r="AU7" s="276">
        <v>9695.7919141737002</v>
      </c>
      <c r="AV7" s="276">
        <v>9431.92825695789</v>
      </c>
      <c r="AW7" s="276">
        <v>9355.6395901501401</v>
      </c>
      <c r="AX7" s="276">
        <v>9492.0553642914692</v>
      </c>
      <c r="AY7" s="276">
        <v>9566.0845090971397</v>
      </c>
      <c r="AZ7" s="276">
        <v>9800.7092727914405</v>
      </c>
      <c r="BA7" s="276">
        <v>9966.8896788585807</v>
      </c>
      <c r="BB7" s="276">
        <v>9945.4327920150899</v>
      </c>
      <c r="BC7" s="276">
        <v>9949.4581143894193</v>
      </c>
      <c r="BD7" s="276">
        <v>9899.2006966737408</v>
      </c>
      <c r="BE7" s="277">
        <v>8456.3564088909698</v>
      </c>
      <c r="BF7" s="153">
        <v>-0.14575361506385001</v>
      </c>
      <c r="BG7" s="153">
        <v>1.1264995321005301E-3</v>
      </c>
      <c r="BH7" s="153">
        <v>0.407095480381509</v>
      </c>
    </row>
    <row r="8" spans="1:62">
      <c r="A8" s="136" t="s">
        <v>505</v>
      </c>
      <c r="B8" s="276">
        <v>0</v>
      </c>
      <c r="C8" s="276">
        <v>0</v>
      </c>
      <c r="D8" s="276">
        <v>0</v>
      </c>
      <c r="E8" s="276">
        <v>0</v>
      </c>
      <c r="F8" s="276">
        <v>0</v>
      </c>
      <c r="G8" s="276">
        <v>0</v>
      </c>
      <c r="H8" s="276">
        <v>0</v>
      </c>
      <c r="I8" s="276">
        <v>0</v>
      </c>
      <c r="J8" s="276">
        <v>0</v>
      </c>
      <c r="K8" s="276">
        <v>0</v>
      </c>
      <c r="L8" s="276">
        <v>0</v>
      </c>
      <c r="M8" s="276">
        <v>0</v>
      </c>
      <c r="N8" s="276">
        <v>0</v>
      </c>
      <c r="O8" s="276">
        <v>0</v>
      </c>
      <c r="P8" s="276">
        <v>0</v>
      </c>
      <c r="Q8" s="276">
        <v>327.78125357089402</v>
      </c>
      <c r="R8" s="276">
        <v>312.40990875267897</v>
      </c>
      <c r="S8" s="276">
        <v>238.85212082297201</v>
      </c>
      <c r="T8" s="276">
        <v>233.61221388863299</v>
      </c>
      <c r="U8" s="276">
        <v>237.754118035668</v>
      </c>
      <c r="V8" s="276">
        <v>226.820163576846</v>
      </c>
      <c r="W8" s="276">
        <v>280.93109572069699</v>
      </c>
      <c r="X8" s="276">
        <v>291.37444247087802</v>
      </c>
      <c r="Y8" s="276">
        <v>285.38468434278502</v>
      </c>
      <c r="Z8" s="276">
        <v>308.558011019503</v>
      </c>
      <c r="AA8" s="276">
        <v>283.75553100777501</v>
      </c>
      <c r="AB8" s="276">
        <v>253.288834625943</v>
      </c>
      <c r="AC8" s="276">
        <v>294.06977871212501</v>
      </c>
      <c r="AD8" s="276">
        <v>279.31505761602801</v>
      </c>
      <c r="AE8" s="276">
        <v>313.183551406633</v>
      </c>
      <c r="AF8" s="276">
        <v>311.58338189596901</v>
      </c>
      <c r="AG8" s="276">
        <v>371.84105615898699</v>
      </c>
      <c r="AH8" s="276">
        <v>383.87571160594598</v>
      </c>
      <c r="AI8" s="276">
        <v>406.85442480939201</v>
      </c>
      <c r="AJ8" s="276">
        <v>365.99191951315498</v>
      </c>
      <c r="AK8" s="276">
        <v>415.83480668781903</v>
      </c>
      <c r="AL8" s="276">
        <v>352.881922471976</v>
      </c>
      <c r="AM8" s="276">
        <v>405.91341816567598</v>
      </c>
      <c r="AN8" s="276">
        <v>424.97180397409801</v>
      </c>
      <c r="AO8" s="276">
        <v>508.33099460171599</v>
      </c>
      <c r="AP8" s="276">
        <v>456.64724258644401</v>
      </c>
      <c r="AQ8" s="276">
        <v>431.64108979389698</v>
      </c>
      <c r="AR8" s="276">
        <v>403.99621971308801</v>
      </c>
      <c r="AS8" s="276">
        <v>332.51833703730102</v>
      </c>
      <c r="AT8" s="276">
        <v>303.00645632683302</v>
      </c>
      <c r="AU8" s="276">
        <v>379.12566219100302</v>
      </c>
      <c r="AV8" s="276">
        <v>365.58313524122298</v>
      </c>
      <c r="AW8" s="276">
        <v>331.649107869754</v>
      </c>
      <c r="AX8" s="276">
        <v>378.97233777584898</v>
      </c>
      <c r="AY8" s="276">
        <v>349.674015917963</v>
      </c>
      <c r="AZ8" s="276">
        <v>337.48403304674702</v>
      </c>
      <c r="BA8" s="276">
        <v>328.96117309466399</v>
      </c>
      <c r="BB8" s="276">
        <v>285.47426669089998</v>
      </c>
      <c r="BC8" s="276">
        <v>291.28502268456702</v>
      </c>
      <c r="BD8" s="276">
        <v>263.013610533644</v>
      </c>
      <c r="BE8" s="277">
        <v>227.899302504502</v>
      </c>
      <c r="BF8" s="153">
        <v>-0.13350757003752101</v>
      </c>
      <c r="BG8" s="153">
        <v>-1.40551244943508E-2</v>
      </c>
      <c r="BH8" s="153">
        <v>1.09712471359575E-2</v>
      </c>
    </row>
    <row r="9" spans="1:62">
      <c r="A9" s="136" t="s">
        <v>506</v>
      </c>
      <c r="B9" s="276">
        <v>3456.1952602739698</v>
      </c>
      <c r="C9" s="276">
        <v>3619.5220684931501</v>
      </c>
      <c r="D9" s="276">
        <v>3858.3351095890398</v>
      </c>
      <c r="E9" s="276">
        <v>4174.58124043716</v>
      </c>
      <c r="F9" s="276">
        <v>4307.28010958904</v>
      </c>
      <c r="G9" s="276">
        <v>4384.8969452054798</v>
      </c>
      <c r="H9" s="276">
        <v>4546.6894246575403</v>
      </c>
      <c r="I9" s="276">
        <v>4870.2593442623001</v>
      </c>
      <c r="J9" s="276">
        <v>5078.2815874476701</v>
      </c>
      <c r="K9" s="276">
        <v>4879.2995878229203</v>
      </c>
      <c r="L9" s="276">
        <v>4789.2090251871196</v>
      </c>
      <c r="M9" s="276">
        <v>5100.0113321296203</v>
      </c>
      <c r="N9" s="276">
        <v>5360.8539336211397</v>
      </c>
      <c r="O9" s="276">
        <v>5495.5533686934295</v>
      </c>
      <c r="P9" s="276">
        <v>5447.4798243177102</v>
      </c>
      <c r="Q9" s="276">
        <v>4971.6008329450797</v>
      </c>
      <c r="R9" s="276">
        <v>4813.3737095254201</v>
      </c>
      <c r="S9" s="276">
        <v>4604.6191970223099</v>
      </c>
      <c r="T9" s="276">
        <v>4583.1160771441901</v>
      </c>
      <c r="U9" s="276">
        <v>4868.1331899625402</v>
      </c>
      <c r="V9" s="276">
        <v>4929.57382957761</v>
      </c>
      <c r="W9" s="276">
        <v>5306.3923191455397</v>
      </c>
      <c r="X9" s="276">
        <v>5427.7754423500901</v>
      </c>
      <c r="Y9" s="276">
        <v>5669.4869172250301</v>
      </c>
      <c r="Z9" s="276">
        <v>5743.6506565351601</v>
      </c>
      <c r="AA9" s="276">
        <v>5692.1470495451304</v>
      </c>
      <c r="AB9" s="276">
        <v>5556.4548154547001</v>
      </c>
      <c r="AC9" s="276">
        <v>5603.3536155438997</v>
      </c>
      <c r="AD9" s="276">
        <v>5721.8820593023702</v>
      </c>
      <c r="AE9" s="276">
        <v>5951.7608486360896</v>
      </c>
      <c r="AF9" s="276">
        <v>5965.1132735996498</v>
      </c>
      <c r="AG9" s="276">
        <v>6209.5092293729404</v>
      </c>
      <c r="AH9" s="276">
        <v>6398.2921134702101</v>
      </c>
      <c r="AI9" s="276">
        <v>6459.5772971905799</v>
      </c>
      <c r="AJ9" s="276">
        <v>6620.6673072651402</v>
      </c>
      <c r="AK9" s="276">
        <v>6814.2089151692098</v>
      </c>
      <c r="AL9" s="276">
        <v>6811.52658235131</v>
      </c>
      <c r="AM9" s="276">
        <v>6659.10409559247</v>
      </c>
      <c r="AN9" s="276">
        <v>6864.1303075650103</v>
      </c>
      <c r="AO9" s="276">
        <v>7130.3907919800404</v>
      </c>
      <c r="AP9" s="276">
        <v>7244.1558236137898</v>
      </c>
      <c r="AQ9" s="276">
        <v>7279.08849326978</v>
      </c>
      <c r="AR9" s="276">
        <v>7297.7266744805502</v>
      </c>
      <c r="AS9" s="276">
        <v>6914.8332385867297</v>
      </c>
      <c r="AT9" s="276">
        <v>6266.0145678899698</v>
      </c>
      <c r="AU9" s="276">
        <v>6557.8216900723501</v>
      </c>
      <c r="AV9" s="276">
        <v>6613.3135695357296</v>
      </c>
      <c r="AW9" s="276">
        <v>6372.6844710986898</v>
      </c>
      <c r="AX9" s="276">
        <v>6445.1866548937196</v>
      </c>
      <c r="AY9" s="276">
        <v>6707.7792753392796</v>
      </c>
      <c r="AZ9" s="276">
        <v>6752.4793970853998</v>
      </c>
      <c r="BA9" s="276">
        <v>6636.5461962177997</v>
      </c>
      <c r="BB9" s="276">
        <v>6799.4614040871402</v>
      </c>
      <c r="BC9" s="276">
        <v>7107.7183957981397</v>
      </c>
      <c r="BD9" s="276">
        <v>7034.7186280419901</v>
      </c>
      <c r="BE9" s="277">
        <v>5752.4737592622996</v>
      </c>
      <c r="BF9" s="153">
        <v>-0.182273796093048</v>
      </c>
      <c r="BG9" s="153">
        <v>1.16389289559009E-2</v>
      </c>
      <c r="BH9" s="153">
        <v>0.276928496763305</v>
      </c>
    </row>
    <row r="10" spans="1:62">
      <c r="A10" s="136" t="s">
        <v>507</v>
      </c>
      <c r="B10" s="276">
        <v>0</v>
      </c>
      <c r="C10" s="276">
        <v>0</v>
      </c>
      <c r="D10" s="276">
        <v>0</v>
      </c>
      <c r="E10" s="276">
        <v>0</v>
      </c>
      <c r="F10" s="276">
        <v>0</v>
      </c>
      <c r="G10" s="276">
        <v>0</v>
      </c>
      <c r="H10" s="276">
        <v>0</v>
      </c>
      <c r="I10" s="276">
        <v>0</v>
      </c>
      <c r="J10" s="276">
        <v>0</v>
      </c>
      <c r="K10" s="276">
        <v>0</v>
      </c>
      <c r="L10" s="276">
        <v>0</v>
      </c>
      <c r="M10" s="276">
        <v>0</v>
      </c>
      <c r="N10" s="276">
        <v>0</v>
      </c>
      <c r="O10" s="276">
        <v>0</v>
      </c>
      <c r="P10" s="276">
        <v>0</v>
      </c>
      <c r="Q10" s="276">
        <v>3574.43286983706</v>
      </c>
      <c r="R10" s="276">
        <v>3513.44592662991</v>
      </c>
      <c r="S10" s="276">
        <v>3306.71855660955</v>
      </c>
      <c r="T10" s="276">
        <v>3271.2970760395201</v>
      </c>
      <c r="U10" s="276">
        <v>3437.1182510446802</v>
      </c>
      <c r="V10" s="276">
        <v>3457.7047881938802</v>
      </c>
      <c r="W10" s="276">
        <v>3763.7236648776202</v>
      </c>
      <c r="X10" s="276">
        <v>3804.2036960291198</v>
      </c>
      <c r="Y10" s="276">
        <v>3978.0513012083402</v>
      </c>
      <c r="Z10" s="276">
        <v>4020.13624992523</v>
      </c>
      <c r="AA10" s="276">
        <v>3984.1149354261202</v>
      </c>
      <c r="AB10" s="276">
        <v>3905.4852146907901</v>
      </c>
      <c r="AC10" s="276">
        <v>3968.1148813616301</v>
      </c>
      <c r="AD10" s="276">
        <v>4067.0437481297899</v>
      </c>
      <c r="AE10" s="276">
        <v>4233.2247120207903</v>
      </c>
      <c r="AF10" s="276">
        <v>4254.9454709395704</v>
      </c>
      <c r="AG10" s="276">
        <v>4417.8567079446002</v>
      </c>
      <c r="AH10" s="276">
        <v>4577.5855340730304</v>
      </c>
      <c r="AI10" s="276">
        <v>4596.6105677945197</v>
      </c>
      <c r="AJ10" s="276">
        <v>4699.3578140791196</v>
      </c>
      <c r="AK10" s="276">
        <v>4848.0590931062598</v>
      </c>
      <c r="AL10" s="276">
        <v>4924.3453020903598</v>
      </c>
      <c r="AM10" s="276">
        <v>4837.2263582249298</v>
      </c>
      <c r="AN10" s="276">
        <v>5066.2011654188</v>
      </c>
      <c r="AO10" s="276">
        <v>5258.9126937826304</v>
      </c>
      <c r="AP10" s="276">
        <v>5311.6450432775</v>
      </c>
      <c r="AQ10" s="276">
        <v>5409.6949822657398</v>
      </c>
      <c r="AR10" s="276">
        <v>5451.4230858740802</v>
      </c>
      <c r="AS10" s="276">
        <v>5181.5737295722902</v>
      </c>
      <c r="AT10" s="276">
        <v>4693.9093553630501</v>
      </c>
      <c r="AU10" s="276">
        <v>4939.5276196840996</v>
      </c>
      <c r="AV10" s="276">
        <v>5009.6794659203097</v>
      </c>
      <c r="AW10" s="276">
        <v>4790.2248666975102</v>
      </c>
      <c r="AX10" s="276">
        <v>4814.4199557543197</v>
      </c>
      <c r="AY10" s="276">
        <v>5031.5639225725299</v>
      </c>
      <c r="AZ10" s="276">
        <v>4985.6798520569801</v>
      </c>
      <c r="BA10" s="276">
        <v>4794.3962178626598</v>
      </c>
      <c r="BB10" s="276">
        <v>4879.5048657644102</v>
      </c>
      <c r="BC10" s="276">
        <v>5143.9279203839797</v>
      </c>
      <c r="BD10" s="276">
        <v>5034.8577583214801</v>
      </c>
      <c r="BE10" s="277">
        <v>4553.54500545267</v>
      </c>
      <c r="BF10" s="153">
        <v>-9.5596097441543099E-2</v>
      </c>
      <c r="BG10" s="153">
        <v>7.0365901434987803E-3</v>
      </c>
      <c r="BH10" s="153">
        <v>0.21921114742569001</v>
      </c>
    </row>
    <row r="11" spans="1:62">
      <c r="A11" s="136" t="s">
        <v>508</v>
      </c>
      <c r="B11" s="276">
        <v>0</v>
      </c>
      <c r="C11" s="276">
        <v>0</v>
      </c>
      <c r="D11" s="276">
        <v>0</v>
      </c>
      <c r="E11" s="276">
        <v>0</v>
      </c>
      <c r="F11" s="276">
        <v>0</v>
      </c>
      <c r="G11" s="276">
        <v>0</v>
      </c>
      <c r="H11" s="276">
        <v>0</v>
      </c>
      <c r="I11" s="276">
        <v>0</v>
      </c>
      <c r="J11" s="276">
        <v>0</v>
      </c>
      <c r="K11" s="276">
        <v>0</v>
      </c>
      <c r="L11" s="276">
        <v>0</v>
      </c>
      <c r="M11" s="276">
        <v>0</v>
      </c>
      <c r="N11" s="276">
        <v>0</v>
      </c>
      <c r="O11" s="276">
        <v>0</v>
      </c>
      <c r="P11" s="276">
        <v>0</v>
      </c>
      <c r="Q11" s="276">
        <v>1397.1679631080201</v>
      </c>
      <c r="R11" s="276">
        <v>1299.9277828955101</v>
      </c>
      <c r="S11" s="276">
        <v>1297.9006404127599</v>
      </c>
      <c r="T11" s="276">
        <v>1311.81900110467</v>
      </c>
      <c r="U11" s="276">
        <v>1431.01493891785</v>
      </c>
      <c r="V11" s="276">
        <v>1471.8690413837301</v>
      </c>
      <c r="W11" s="276">
        <v>1542.6686542679099</v>
      </c>
      <c r="X11" s="276">
        <v>1623.5717463209601</v>
      </c>
      <c r="Y11" s="276">
        <v>1691.4356160166799</v>
      </c>
      <c r="Z11" s="276">
        <v>1723.5144066099299</v>
      </c>
      <c r="AA11" s="276">
        <v>1708.03211411901</v>
      </c>
      <c r="AB11" s="276">
        <v>1650.96960076391</v>
      </c>
      <c r="AC11" s="276">
        <v>1635.23873418227</v>
      </c>
      <c r="AD11" s="276">
        <v>1654.83831117258</v>
      </c>
      <c r="AE11" s="276">
        <v>1718.5361366153099</v>
      </c>
      <c r="AF11" s="276">
        <v>1710.16780266007</v>
      </c>
      <c r="AG11" s="276">
        <v>1791.6525214283399</v>
      </c>
      <c r="AH11" s="276">
        <v>1820.7065793971799</v>
      </c>
      <c r="AI11" s="276">
        <v>1862.9667293960599</v>
      </c>
      <c r="AJ11" s="276">
        <v>1921.3094931860201</v>
      </c>
      <c r="AK11" s="276">
        <v>1966.1498220629501</v>
      </c>
      <c r="AL11" s="276">
        <v>1887.18128026095</v>
      </c>
      <c r="AM11" s="276">
        <v>1821.87773736754</v>
      </c>
      <c r="AN11" s="276">
        <v>1797.9291421462101</v>
      </c>
      <c r="AO11" s="276">
        <v>1871.47809819741</v>
      </c>
      <c r="AP11" s="276">
        <v>1932.5107803362901</v>
      </c>
      <c r="AQ11" s="276">
        <v>1869.39351100404</v>
      </c>
      <c r="AR11" s="276">
        <v>1846.3035886064599</v>
      </c>
      <c r="AS11" s="276">
        <v>1733.25950901443</v>
      </c>
      <c r="AT11" s="276">
        <v>1572.10521252692</v>
      </c>
      <c r="AU11" s="276">
        <v>1618.29407038825</v>
      </c>
      <c r="AV11" s="276">
        <v>1603.6341036154199</v>
      </c>
      <c r="AW11" s="276">
        <v>1582.4596044011801</v>
      </c>
      <c r="AX11" s="276">
        <v>1630.7666991394001</v>
      </c>
      <c r="AY11" s="276">
        <v>1676.2153527667499</v>
      </c>
      <c r="AZ11" s="276">
        <v>1766.79954502842</v>
      </c>
      <c r="BA11" s="276">
        <v>1842.1499783551401</v>
      </c>
      <c r="BB11" s="276">
        <v>1919.95653832274</v>
      </c>
      <c r="BC11" s="276">
        <v>1963.79047541416</v>
      </c>
      <c r="BD11" s="276">
        <v>1999.86086972051</v>
      </c>
      <c r="BE11" s="277">
        <v>1198.9287538096301</v>
      </c>
      <c r="BF11" s="153">
        <v>-0.40049391837083997</v>
      </c>
      <c r="BG11" s="153">
        <v>2.4358127349496599E-2</v>
      </c>
      <c r="BH11" s="153">
        <v>5.77173493376145E-2</v>
      </c>
    </row>
    <row r="12" spans="1:62">
      <c r="A12" s="136" t="s">
        <v>509</v>
      </c>
      <c r="B12" s="276">
        <v>1873.47842465753</v>
      </c>
      <c r="C12" s="276">
        <v>1995.75110958904</v>
      </c>
      <c r="D12" s="276">
        <v>2095.7372602739702</v>
      </c>
      <c r="E12" s="276">
        <v>2158.6196994535499</v>
      </c>
      <c r="F12" s="276">
        <v>2331.90378082192</v>
      </c>
      <c r="G12" s="276">
        <v>2580.8904246575298</v>
      </c>
      <c r="H12" s="276">
        <v>2683.6622465753399</v>
      </c>
      <c r="I12" s="276">
        <v>2932.55199453552</v>
      </c>
      <c r="J12" s="276">
        <v>3282.83015445709</v>
      </c>
      <c r="K12" s="276">
        <v>3120.86629968845</v>
      </c>
      <c r="L12" s="276">
        <v>2930.82732117147</v>
      </c>
      <c r="M12" s="276">
        <v>3306.3786335507002</v>
      </c>
      <c r="N12" s="276">
        <v>3579.6581650796402</v>
      </c>
      <c r="O12" s="276">
        <v>3545.5687194061002</v>
      </c>
      <c r="P12" s="276">
        <v>3347.84040549577</v>
      </c>
      <c r="Q12" s="276">
        <v>3033.9513660545199</v>
      </c>
      <c r="R12" s="276">
        <v>2581.02019516986</v>
      </c>
      <c r="S12" s="276">
        <v>2182.1256629230302</v>
      </c>
      <c r="T12" s="276">
        <v>1864.21627782108</v>
      </c>
      <c r="U12" s="276">
        <v>1819.49041838792</v>
      </c>
      <c r="V12" s="276">
        <v>1653.0895849287001</v>
      </c>
      <c r="W12" s="276">
        <v>1890.99567516501</v>
      </c>
      <c r="X12" s="276">
        <v>1775.4415201588499</v>
      </c>
      <c r="Y12" s="276">
        <v>1916.05636566981</v>
      </c>
      <c r="Z12" s="276">
        <v>1956.53160362415</v>
      </c>
      <c r="AA12" s="276">
        <v>1814.4789910127199</v>
      </c>
      <c r="AB12" s="276">
        <v>1697.1617465340901</v>
      </c>
      <c r="AC12" s="276">
        <v>1614.1052502932</v>
      </c>
      <c r="AD12" s="276">
        <v>1567.8446497739001</v>
      </c>
      <c r="AE12" s="276">
        <v>1562.3811754645401</v>
      </c>
      <c r="AF12" s="276">
        <v>1322.14524269556</v>
      </c>
      <c r="AG12" s="276">
        <v>1335.4986217657699</v>
      </c>
      <c r="AH12" s="276">
        <v>1349.5418183269101</v>
      </c>
      <c r="AI12" s="276">
        <v>1499.34145280394</v>
      </c>
      <c r="AJ12" s="276">
        <v>1411.43388524648</v>
      </c>
      <c r="AK12" s="276">
        <v>1509.8782537005</v>
      </c>
      <c r="AL12" s="276">
        <v>1417.72818707797</v>
      </c>
      <c r="AM12" s="276">
        <v>1220.7502687399499</v>
      </c>
      <c r="AN12" s="276">
        <v>1275.14864831674</v>
      </c>
      <c r="AO12" s="276">
        <v>1356.37060622218</v>
      </c>
      <c r="AP12" s="276">
        <v>1394.4592094592299</v>
      </c>
      <c r="AQ12" s="276">
        <v>1064.9644916181501</v>
      </c>
      <c r="AR12" s="276">
        <v>1102.8247643045599</v>
      </c>
      <c r="AS12" s="276">
        <v>951.40795362395295</v>
      </c>
      <c r="AT12" s="276">
        <v>824.12224458663195</v>
      </c>
      <c r="AU12" s="276">
        <v>803.33854276541501</v>
      </c>
      <c r="AV12" s="276">
        <v>726.84621406248004</v>
      </c>
      <c r="AW12" s="276">
        <v>657.31404243205395</v>
      </c>
      <c r="AX12" s="276">
        <v>579.99045865898404</v>
      </c>
      <c r="AY12" s="276">
        <v>450.63867020355599</v>
      </c>
      <c r="AZ12" s="276">
        <v>423.17631129361899</v>
      </c>
      <c r="BA12" s="276">
        <v>472.37428255395997</v>
      </c>
      <c r="BB12" s="276">
        <v>517.01963149251606</v>
      </c>
      <c r="BC12" s="276">
        <v>471.95638873262698</v>
      </c>
      <c r="BD12" s="276">
        <v>395.52838662160502</v>
      </c>
      <c r="BE12" s="277">
        <v>304.25987964881</v>
      </c>
      <c r="BF12" s="153">
        <v>-0.23075083877635799</v>
      </c>
      <c r="BG12" s="153">
        <v>-7.0779885806576806E-2</v>
      </c>
      <c r="BH12" s="153">
        <v>1.4647303859641501E-2</v>
      </c>
    </row>
    <row r="13" spans="1:62">
      <c r="A13" s="136" t="s">
        <v>510</v>
      </c>
      <c r="B13" s="276">
        <v>2417.5254575906401</v>
      </c>
      <c r="C13" s="276">
        <v>2550.8312234078899</v>
      </c>
      <c r="D13" s="276">
        <v>2623.92943656035</v>
      </c>
      <c r="E13" s="276">
        <v>2849.6706148162598</v>
      </c>
      <c r="F13" s="276">
        <v>3088.6792207067501</v>
      </c>
      <c r="G13" s="276">
        <v>3166.2577817569199</v>
      </c>
      <c r="H13" s="276">
        <v>3227.1157145253001</v>
      </c>
      <c r="I13" s="276">
        <v>3544.7804830825999</v>
      </c>
      <c r="J13" s="276">
        <v>3757.45075721889</v>
      </c>
      <c r="K13" s="276">
        <v>3676.9235332855101</v>
      </c>
      <c r="L13" s="276">
        <v>3521.8517826474299</v>
      </c>
      <c r="M13" s="276">
        <v>3742.8256399653001</v>
      </c>
      <c r="N13" s="276">
        <v>3997.5011268304702</v>
      </c>
      <c r="O13" s="276">
        <v>3985.4524464487999</v>
      </c>
      <c r="P13" s="276">
        <v>4332.0900305446803</v>
      </c>
      <c r="Q13" s="276">
        <v>4151.68833825191</v>
      </c>
      <c r="R13" s="276">
        <v>3937.8552748076499</v>
      </c>
      <c r="S13" s="276">
        <v>3848.5201402758598</v>
      </c>
      <c r="T13" s="276">
        <v>3968.0870192054299</v>
      </c>
      <c r="U13" s="276">
        <v>4192.5774737752299</v>
      </c>
      <c r="V13" s="276">
        <v>4333.5931521254197</v>
      </c>
      <c r="W13" s="276">
        <v>4139.0222622660203</v>
      </c>
      <c r="X13" s="276">
        <v>4350.72273177856</v>
      </c>
      <c r="Y13" s="276">
        <v>4478.92367230331</v>
      </c>
      <c r="Z13" s="276">
        <v>4448.2273496359303</v>
      </c>
      <c r="AA13" s="276">
        <v>4252.45996187938</v>
      </c>
      <c r="AB13" s="276">
        <v>4336.2809837087398</v>
      </c>
      <c r="AC13" s="276">
        <v>4573.8582371942703</v>
      </c>
      <c r="AD13" s="276">
        <v>4567.8976860073099</v>
      </c>
      <c r="AE13" s="276">
        <v>4785.1350955964199</v>
      </c>
      <c r="AF13" s="276">
        <v>4843.5943233706703</v>
      </c>
      <c r="AG13" s="276">
        <v>5061.8929155489404</v>
      </c>
      <c r="AH13" s="276">
        <v>5110.9043582038703</v>
      </c>
      <c r="AI13" s="276">
        <v>5045.5805292287796</v>
      </c>
      <c r="AJ13" s="276">
        <v>5466.7874211817798</v>
      </c>
      <c r="AK13" s="276">
        <v>5300.6599677349996</v>
      </c>
      <c r="AL13" s="276">
        <v>5286.8050667629795</v>
      </c>
      <c r="AM13" s="276">
        <v>5450.9056619651301</v>
      </c>
      <c r="AN13" s="276">
        <v>5437.3937827119898</v>
      </c>
      <c r="AO13" s="276">
        <v>5644.8339617465999</v>
      </c>
      <c r="AP13" s="276">
        <v>5506.4916579460796</v>
      </c>
      <c r="AQ13" s="276">
        <v>5584.6381332093897</v>
      </c>
      <c r="AR13" s="276">
        <v>5602.7264556030004</v>
      </c>
      <c r="AS13" s="276">
        <v>5206.8024329789296</v>
      </c>
      <c r="AT13" s="276">
        <v>5154.8561802183604</v>
      </c>
      <c r="AU13" s="276">
        <v>5311.0702752257903</v>
      </c>
      <c r="AV13" s="276">
        <v>5324.0367919883101</v>
      </c>
      <c r="AW13" s="276">
        <v>5375.3066935932302</v>
      </c>
      <c r="AX13" s="276">
        <v>5568.6916508947797</v>
      </c>
      <c r="AY13" s="276">
        <v>5435.3572045603996</v>
      </c>
      <c r="AZ13" s="276">
        <v>5591.8491050645098</v>
      </c>
      <c r="BA13" s="276">
        <v>5619.7492217129602</v>
      </c>
      <c r="BB13" s="276">
        <v>5636.3756669983204</v>
      </c>
      <c r="BC13" s="276">
        <v>5963.0946210430902</v>
      </c>
      <c r="BD13" s="276">
        <v>6117.87701443276</v>
      </c>
      <c r="BE13" s="277">
        <v>6031.4260077958997</v>
      </c>
      <c r="BF13" s="153">
        <v>-1.4130883382080199E-2</v>
      </c>
      <c r="BG13" s="153">
        <v>1.7275110748236299E-2</v>
      </c>
      <c r="BH13" s="153">
        <v>0.29035747185958699</v>
      </c>
    </row>
    <row r="14" spans="1:62">
      <c r="A14" s="136" t="s">
        <v>511</v>
      </c>
      <c r="B14" s="276">
        <v>0</v>
      </c>
      <c r="C14" s="276">
        <v>0</v>
      </c>
      <c r="D14" s="276">
        <v>0</v>
      </c>
      <c r="E14" s="276">
        <v>0</v>
      </c>
      <c r="F14" s="276">
        <v>0</v>
      </c>
      <c r="G14" s="276">
        <v>0</v>
      </c>
      <c r="H14" s="276">
        <v>0</v>
      </c>
      <c r="I14" s="276">
        <v>0</v>
      </c>
      <c r="J14" s="276">
        <v>0</v>
      </c>
      <c r="K14" s="276">
        <v>0</v>
      </c>
      <c r="L14" s="276">
        <v>0</v>
      </c>
      <c r="M14" s="276">
        <v>0</v>
      </c>
      <c r="N14" s="276">
        <v>0</v>
      </c>
      <c r="O14" s="276">
        <v>0</v>
      </c>
      <c r="P14" s="276">
        <v>0</v>
      </c>
      <c r="Q14" s="276">
        <v>1862.04983633443</v>
      </c>
      <c r="R14" s="276">
        <v>1950.8693514946101</v>
      </c>
      <c r="S14" s="276">
        <v>2055.8760709687199</v>
      </c>
      <c r="T14" s="276">
        <v>2039.7780868059101</v>
      </c>
      <c r="U14" s="276">
        <v>2239.5130444075999</v>
      </c>
      <c r="V14" s="276">
        <v>2338.2657159957698</v>
      </c>
      <c r="W14" s="276">
        <v>2193.51376720393</v>
      </c>
      <c r="X14" s="276">
        <v>2307.51717867353</v>
      </c>
      <c r="Y14" s="276">
        <v>2373.6023423414999</v>
      </c>
      <c r="Z14" s="276">
        <v>2399.8629502088702</v>
      </c>
      <c r="AA14" s="276">
        <v>2114.9549162076501</v>
      </c>
      <c r="AB14" s="276">
        <v>2298.2413166401702</v>
      </c>
      <c r="AC14" s="276">
        <v>2401.7195997109102</v>
      </c>
      <c r="AD14" s="276">
        <v>2406.1227707609501</v>
      </c>
      <c r="AE14" s="276">
        <v>2540.5771545898201</v>
      </c>
      <c r="AF14" s="276">
        <v>2637.4105044535299</v>
      </c>
      <c r="AG14" s="276">
        <v>2734.9381842883399</v>
      </c>
      <c r="AH14" s="276">
        <v>2760.9299084056202</v>
      </c>
      <c r="AI14" s="276">
        <v>2701.5439795675302</v>
      </c>
      <c r="AJ14" s="276">
        <v>2994.4838987578901</v>
      </c>
      <c r="AK14" s="276">
        <v>3007.7511141914802</v>
      </c>
      <c r="AL14" s="276">
        <v>2859.4873238723899</v>
      </c>
      <c r="AM14" s="276">
        <v>3006.6030514633999</v>
      </c>
      <c r="AN14" s="276">
        <v>2901.2137006554199</v>
      </c>
      <c r="AO14" s="276">
        <v>2994.5744400509998</v>
      </c>
      <c r="AP14" s="276">
        <v>2861.7867350690399</v>
      </c>
      <c r="AQ14" s="276">
        <v>2905.8935862081998</v>
      </c>
      <c r="AR14" s="276">
        <v>2965.4449625636198</v>
      </c>
      <c r="AS14" s="276">
        <v>2802.6697088958199</v>
      </c>
      <c r="AT14" s="276">
        <v>2886.87168334538</v>
      </c>
      <c r="AU14" s="276">
        <v>3022.47058359221</v>
      </c>
      <c r="AV14" s="276">
        <v>3098.3716497697701</v>
      </c>
      <c r="AW14" s="276">
        <v>3116.0347288766102</v>
      </c>
      <c r="AX14" s="276">
        <v>3292.93261334411</v>
      </c>
      <c r="AY14" s="276">
        <v>3229.6644526514701</v>
      </c>
      <c r="AZ14" s="276">
        <v>3314.47056972059</v>
      </c>
      <c r="BA14" s="276">
        <v>3379.9637760666601</v>
      </c>
      <c r="BB14" s="276">
        <v>3409.8450567097002</v>
      </c>
      <c r="BC14" s="276">
        <v>3744.2633094175098</v>
      </c>
      <c r="BD14" s="276">
        <v>3808.7273472925799</v>
      </c>
      <c r="BE14" s="277">
        <v>3873.7476710454598</v>
      </c>
      <c r="BF14" s="153">
        <v>1.7071404126394199E-2</v>
      </c>
      <c r="BG14" s="153">
        <v>2.8099718790273599E-2</v>
      </c>
      <c r="BH14" s="153">
        <v>0.18648518259743299</v>
      </c>
    </row>
    <row r="15" spans="1:62">
      <c r="A15" s="133" t="s">
        <v>257</v>
      </c>
      <c r="B15" s="278">
        <v>12936.423389097499</v>
      </c>
      <c r="C15" s="278">
        <v>13584.8902782024</v>
      </c>
      <c r="D15" s="278">
        <v>14163.2080256014</v>
      </c>
      <c r="E15" s="278">
        <v>15101.168112084</v>
      </c>
      <c r="F15" s="278">
        <v>15927.007234405401</v>
      </c>
      <c r="G15" s="278">
        <v>16609.501740660999</v>
      </c>
      <c r="H15" s="278">
        <v>17191.9060980869</v>
      </c>
      <c r="I15" s="278">
        <v>18479.246401115401</v>
      </c>
      <c r="J15" s="278">
        <v>19626.742449643902</v>
      </c>
      <c r="K15" s="278">
        <v>19069.4289376124</v>
      </c>
      <c r="L15" s="278">
        <v>18787.2148538941</v>
      </c>
      <c r="M15" s="278">
        <v>20029.261514069301</v>
      </c>
      <c r="N15" s="278">
        <v>21047.327127058201</v>
      </c>
      <c r="O15" s="278">
        <v>21640.456982149801</v>
      </c>
      <c r="P15" s="278">
        <v>21460.226697108199</v>
      </c>
      <c r="Q15" s="278">
        <v>20071.036732574601</v>
      </c>
      <c r="R15" s="278">
        <v>19128.989198502699</v>
      </c>
      <c r="S15" s="278">
        <v>18282.107997454401</v>
      </c>
      <c r="T15" s="278">
        <v>18107.5791131812</v>
      </c>
      <c r="U15" s="278">
        <v>18685.308855155101</v>
      </c>
      <c r="V15" s="278">
        <v>18782.2757570457</v>
      </c>
      <c r="W15" s="278">
        <v>19430.523100489499</v>
      </c>
      <c r="X15" s="278">
        <v>19924.57184647</v>
      </c>
      <c r="Y15" s="278">
        <v>20624.732888963499</v>
      </c>
      <c r="Z15" s="278">
        <v>20839.798651315101</v>
      </c>
      <c r="AA15" s="278">
        <v>20305.2901633043</v>
      </c>
      <c r="AB15" s="278">
        <v>20021.153533134599</v>
      </c>
      <c r="AC15" s="278">
        <v>20398.063758542001</v>
      </c>
      <c r="AD15" s="278">
        <v>20628.557871580098</v>
      </c>
      <c r="AE15" s="278">
        <v>21251.474596656</v>
      </c>
      <c r="AF15" s="278">
        <v>21255.6897597883</v>
      </c>
      <c r="AG15" s="278">
        <v>21925.738379988201</v>
      </c>
      <c r="AH15" s="278">
        <v>22324.8866245055</v>
      </c>
      <c r="AI15" s="278">
        <v>22741.2388728972</v>
      </c>
      <c r="AJ15" s="278">
        <v>23391.8108133813</v>
      </c>
      <c r="AK15" s="278">
        <v>23608.1164265025</v>
      </c>
      <c r="AL15" s="278">
        <v>23598.0158885444</v>
      </c>
      <c r="AM15" s="278">
        <v>23704.6086735075</v>
      </c>
      <c r="AN15" s="278">
        <v>24050.7184921484</v>
      </c>
      <c r="AO15" s="278">
        <v>24874.2766178737</v>
      </c>
      <c r="AP15" s="278">
        <v>24891.243868814901</v>
      </c>
      <c r="AQ15" s="278">
        <v>24694.406628176199</v>
      </c>
      <c r="AR15" s="278">
        <v>24730.720707247099</v>
      </c>
      <c r="AS15" s="278">
        <v>23267.380841006801</v>
      </c>
      <c r="AT15" s="278">
        <v>22336.3735096284</v>
      </c>
      <c r="AU15" s="278">
        <v>22747.1480844283</v>
      </c>
      <c r="AV15" s="278">
        <v>22461.707967785602</v>
      </c>
      <c r="AW15" s="278">
        <v>22092.593905143902</v>
      </c>
      <c r="AX15" s="278">
        <v>22464.896466514801</v>
      </c>
      <c r="AY15" s="278">
        <v>22509.533675118299</v>
      </c>
      <c r="AZ15" s="278">
        <v>22905.6981192817</v>
      </c>
      <c r="BA15" s="278">
        <v>23024.520552438</v>
      </c>
      <c r="BB15" s="278">
        <v>23183.763761284001</v>
      </c>
      <c r="BC15" s="278">
        <v>23783.512542647801</v>
      </c>
      <c r="BD15" s="278">
        <v>23710.338336303699</v>
      </c>
      <c r="BE15" s="278">
        <v>20772.415358102498</v>
      </c>
      <c r="BF15" s="156">
        <v>-0.123908943707603</v>
      </c>
      <c r="BG15" s="156">
        <v>5.9873249041073598E-3</v>
      </c>
      <c r="BH15" s="156">
        <v>1</v>
      </c>
    </row>
    <row r="16" spans="1:62">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6"/>
      <c r="AR16" s="276"/>
      <c r="AS16" s="276"/>
      <c r="AT16" s="276"/>
      <c r="AU16" s="276"/>
      <c r="AV16" s="276"/>
      <c r="AW16" s="276"/>
      <c r="AX16" s="276"/>
      <c r="AY16" s="276"/>
      <c r="AZ16" s="276"/>
      <c r="BA16" s="276"/>
      <c r="BB16" s="276"/>
      <c r="BC16" s="276"/>
      <c r="BD16" s="276"/>
      <c r="BE16" s="277"/>
      <c r="BF16" s="153"/>
      <c r="BG16" s="153"/>
      <c r="BH16" s="153"/>
    </row>
    <row r="17" spans="1:60">
      <c r="A17" s="145" t="s">
        <v>512</v>
      </c>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7"/>
      <c r="BF17" s="153"/>
      <c r="BG17" s="153"/>
      <c r="BH17" s="153"/>
    </row>
    <row r="18" spans="1:60">
      <c r="A18" s="136" t="s">
        <v>503</v>
      </c>
      <c r="B18" s="276">
        <v>4712.88</v>
      </c>
      <c r="C18" s="276">
        <v>4913.3729999999996</v>
      </c>
      <c r="D18" s="276">
        <v>5048.4579999999996</v>
      </c>
      <c r="E18" s="276">
        <v>5344.2650000000003</v>
      </c>
      <c r="F18" s="276">
        <v>5596.0169999999998</v>
      </c>
      <c r="G18" s="276">
        <v>5839.0469999999996</v>
      </c>
      <c r="H18" s="276">
        <v>6063.4520000000002</v>
      </c>
      <c r="I18" s="276">
        <v>6422.6859999999997</v>
      </c>
      <c r="J18" s="276">
        <v>6719.69</v>
      </c>
      <c r="K18" s="276">
        <v>6581.8959999999997</v>
      </c>
      <c r="L18" s="276">
        <v>6713.14</v>
      </c>
      <c r="M18" s="276">
        <v>7014.1970000000001</v>
      </c>
      <c r="N18" s="276">
        <v>7214.9920000000002</v>
      </c>
      <c r="O18" s="276">
        <v>7655.7610139999997</v>
      </c>
      <c r="P18" s="276">
        <v>7310.1704250000003</v>
      </c>
      <c r="Q18" s="276">
        <v>6860.5630380000002</v>
      </c>
      <c r="R18" s="276">
        <v>6718.9664653698601</v>
      </c>
      <c r="S18" s="276">
        <v>6626.1675619452099</v>
      </c>
      <c r="T18" s="276">
        <v>6721.4414249452102</v>
      </c>
      <c r="U18" s="276">
        <v>6824.9985796010897</v>
      </c>
      <c r="V18" s="276">
        <v>6878.2301369452098</v>
      </c>
      <c r="W18" s="276">
        <v>7096.38082191781</v>
      </c>
      <c r="X18" s="276">
        <v>7345.1260273972603</v>
      </c>
      <c r="Y18" s="276">
        <v>7516.8770491803298</v>
      </c>
      <c r="Z18" s="276">
        <v>7586.3479452054798</v>
      </c>
      <c r="AA18" s="276">
        <v>7420.2530438356198</v>
      </c>
      <c r="AB18" s="276">
        <v>7296.1526136986304</v>
      </c>
      <c r="AC18" s="276">
        <v>7461.45641256831</v>
      </c>
      <c r="AD18" s="276">
        <v>7605.1643835616396</v>
      </c>
      <c r="AE18" s="276">
        <v>7749.2493150684904</v>
      </c>
      <c r="AF18" s="276">
        <v>7917.5150684931496</v>
      </c>
      <c r="AG18" s="276">
        <v>8099.5928961748596</v>
      </c>
      <c r="AH18" s="276">
        <v>8241.4054794520598</v>
      </c>
      <c r="AI18" s="276">
        <v>8489.2136986301393</v>
      </c>
      <c r="AJ18" s="276">
        <v>8623.5315068493201</v>
      </c>
      <c r="AK18" s="276">
        <v>8705.6256830601105</v>
      </c>
      <c r="AL18" s="276">
        <v>8776.4821917808204</v>
      </c>
      <c r="AM18" s="276">
        <v>9039.1095890410998</v>
      </c>
      <c r="AN18" s="276">
        <v>9091.0027397260292</v>
      </c>
      <c r="AO18" s="276">
        <v>9287.1530054644809</v>
      </c>
      <c r="AP18" s="276">
        <v>9282.9643835616407</v>
      </c>
      <c r="AQ18" s="276">
        <v>9241.7780821917804</v>
      </c>
      <c r="AR18" s="276">
        <v>9148.2465753424694</v>
      </c>
      <c r="AS18" s="276">
        <v>8623.0819699453605</v>
      </c>
      <c r="AT18" s="276">
        <v>8536.9095945205499</v>
      </c>
      <c r="AU18" s="276">
        <v>8424.5268876712307</v>
      </c>
      <c r="AV18" s="276">
        <v>8180.7954739726001</v>
      </c>
      <c r="AW18" s="276">
        <v>8094.1081693989099</v>
      </c>
      <c r="AX18" s="276">
        <v>8263.1737178082203</v>
      </c>
      <c r="AY18" s="276">
        <v>8286.6310739726105</v>
      </c>
      <c r="AZ18" s="276">
        <v>8503.3617863013696</v>
      </c>
      <c r="BA18" s="276">
        <v>8612.7450218579197</v>
      </c>
      <c r="BB18" s="276">
        <v>8620.6262164383606</v>
      </c>
      <c r="BC18" s="276">
        <v>8633.0334630137004</v>
      </c>
      <c r="BD18" s="276">
        <v>8579.2512000000006</v>
      </c>
      <c r="BE18" s="277">
        <v>7407.0591557377102</v>
      </c>
      <c r="BF18" s="153">
        <v>-0.13663104354169001</v>
      </c>
      <c r="BG18" s="153">
        <v>4.9487929575575695E-4</v>
      </c>
      <c r="BH18" s="153">
        <v>0.43120334741534899</v>
      </c>
    </row>
    <row r="19" spans="1:60">
      <c r="A19" s="136" t="s">
        <v>504</v>
      </c>
      <c r="B19" s="276">
        <v>0</v>
      </c>
      <c r="C19" s="276">
        <v>0</v>
      </c>
      <c r="D19" s="276">
        <v>0</v>
      </c>
      <c r="E19" s="276">
        <v>0</v>
      </c>
      <c r="F19" s="276">
        <v>0</v>
      </c>
      <c r="G19" s="276">
        <v>0</v>
      </c>
      <c r="H19" s="276">
        <v>0</v>
      </c>
      <c r="I19" s="276">
        <v>0</v>
      </c>
      <c r="J19" s="276">
        <v>0</v>
      </c>
      <c r="K19" s="276">
        <v>0</v>
      </c>
      <c r="L19" s="276">
        <v>0</v>
      </c>
      <c r="M19" s="276">
        <v>0</v>
      </c>
      <c r="N19" s="276">
        <v>0</v>
      </c>
      <c r="O19" s="276">
        <v>0</v>
      </c>
      <c r="P19" s="276">
        <v>0</v>
      </c>
      <c r="Q19" s="276">
        <v>6613.3720000000003</v>
      </c>
      <c r="R19" s="276">
        <v>6488.9863013698596</v>
      </c>
      <c r="S19" s="276">
        <v>6461.1205479452101</v>
      </c>
      <c r="T19" s="276">
        <v>6573.3205479452099</v>
      </c>
      <c r="U19" s="276">
        <v>6681.2568306010899</v>
      </c>
      <c r="V19" s="276">
        <v>6755.1205479452101</v>
      </c>
      <c r="W19" s="276">
        <v>6918.1616438356205</v>
      </c>
      <c r="X19" s="276">
        <v>7163.5041095890401</v>
      </c>
      <c r="Y19" s="276">
        <v>7331.7513661202202</v>
      </c>
      <c r="Z19" s="276">
        <v>7383.4876712328796</v>
      </c>
      <c r="AA19" s="276">
        <v>7238.6831808219204</v>
      </c>
      <c r="AB19" s="276">
        <v>7140.0868602739702</v>
      </c>
      <c r="AC19" s="276">
        <v>7265.1148825136597</v>
      </c>
      <c r="AD19" s="276">
        <v>7422.1369863013697</v>
      </c>
      <c r="AE19" s="276">
        <v>7541.2958904109601</v>
      </c>
      <c r="AF19" s="276">
        <v>7722.8082191780804</v>
      </c>
      <c r="AG19" s="276">
        <v>7850.0519125683104</v>
      </c>
      <c r="AH19" s="276">
        <v>7961.3890410958902</v>
      </c>
      <c r="AI19" s="276">
        <v>8184.3397260273996</v>
      </c>
      <c r="AJ19" s="276">
        <v>8361.4219178082203</v>
      </c>
      <c r="AK19" s="276">
        <v>8386.2049180327904</v>
      </c>
      <c r="AL19" s="276">
        <v>8518.7369863013701</v>
      </c>
      <c r="AM19" s="276">
        <v>8734.9863013698596</v>
      </c>
      <c r="AN19" s="276">
        <v>8771.0082191780803</v>
      </c>
      <c r="AO19" s="276">
        <v>8896.9808743169397</v>
      </c>
      <c r="AP19" s="276">
        <v>8918.2246575342506</v>
      </c>
      <c r="AQ19" s="276">
        <v>8913.4849315068495</v>
      </c>
      <c r="AR19" s="276">
        <v>8854.6164383561609</v>
      </c>
      <c r="AS19" s="276">
        <v>8374.6530081967194</v>
      </c>
      <c r="AT19" s="276">
        <v>8290.5698684931504</v>
      </c>
      <c r="AU19" s="276">
        <v>8168.4227780821902</v>
      </c>
      <c r="AV19" s="276">
        <v>7926.3899945205503</v>
      </c>
      <c r="AW19" s="276">
        <v>7857.7857650273199</v>
      </c>
      <c r="AX19" s="276">
        <v>7992.8367315068499</v>
      </c>
      <c r="AY19" s="276">
        <v>8055.5680602739703</v>
      </c>
      <c r="AZ19" s="276">
        <v>8279.8932931506806</v>
      </c>
      <c r="BA19" s="276">
        <v>8394.07015846994</v>
      </c>
      <c r="BB19" s="276">
        <v>8392.9193671232897</v>
      </c>
      <c r="BC19" s="276">
        <v>8399.6307232876698</v>
      </c>
      <c r="BD19" s="276">
        <v>8372.1580493150705</v>
      </c>
      <c r="BE19" s="277">
        <v>7222.4061502732202</v>
      </c>
      <c r="BF19" s="153">
        <v>-0.13733041018449299</v>
      </c>
      <c r="BG19" s="153">
        <v>9.7977709503727106E-4</v>
      </c>
      <c r="BH19" s="153">
        <v>0.42045373783447898</v>
      </c>
    </row>
    <row r="20" spans="1:60">
      <c r="A20" s="136" t="s">
        <v>505</v>
      </c>
      <c r="B20" s="276">
        <v>0</v>
      </c>
      <c r="C20" s="276">
        <v>0</v>
      </c>
      <c r="D20" s="276">
        <v>0</v>
      </c>
      <c r="E20" s="276">
        <v>0</v>
      </c>
      <c r="F20" s="276">
        <v>0</v>
      </c>
      <c r="G20" s="276">
        <v>0</v>
      </c>
      <c r="H20" s="276">
        <v>0</v>
      </c>
      <c r="I20" s="276">
        <v>0</v>
      </c>
      <c r="J20" s="276">
        <v>0</v>
      </c>
      <c r="K20" s="276">
        <v>0</v>
      </c>
      <c r="L20" s="276">
        <v>0</v>
      </c>
      <c r="M20" s="276">
        <v>0</v>
      </c>
      <c r="N20" s="276">
        <v>0</v>
      </c>
      <c r="O20" s="276">
        <v>0</v>
      </c>
      <c r="P20" s="276">
        <v>0</v>
      </c>
      <c r="Q20" s="276">
        <v>247.19103799999999</v>
      </c>
      <c r="R20" s="276">
        <v>229.980164</v>
      </c>
      <c r="S20" s="276">
        <v>165.04701399999999</v>
      </c>
      <c r="T20" s="276">
        <v>148.12087700000001</v>
      </c>
      <c r="U20" s="276">
        <v>143.741749</v>
      </c>
      <c r="V20" s="276">
        <v>123.109589</v>
      </c>
      <c r="W20" s="276">
        <v>178.219178082192</v>
      </c>
      <c r="X20" s="276">
        <v>181.621917808219</v>
      </c>
      <c r="Y20" s="276">
        <v>185.125683060109</v>
      </c>
      <c r="Z20" s="276">
        <v>202.86027397260301</v>
      </c>
      <c r="AA20" s="276">
        <v>181.56986301369901</v>
      </c>
      <c r="AB20" s="276">
        <v>156.065753424658</v>
      </c>
      <c r="AC20" s="276">
        <v>196.34153005464501</v>
      </c>
      <c r="AD20" s="276">
        <v>183.027397260274</v>
      </c>
      <c r="AE20" s="276">
        <v>207.95342465753399</v>
      </c>
      <c r="AF20" s="276">
        <v>194.70684931506901</v>
      </c>
      <c r="AG20" s="276">
        <v>249.54098360655701</v>
      </c>
      <c r="AH20" s="276">
        <v>280.01643835616397</v>
      </c>
      <c r="AI20" s="276">
        <v>304.87397260274003</v>
      </c>
      <c r="AJ20" s="276">
        <v>262.109589041096</v>
      </c>
      <c r="AK20" s="276">
        <v>319.42076502732198</v>
      </c>
      <c r="AL20" s="276">
        <v>257.74520547945201</v>
      </c>
      <c r="AM20" s="276">
        <v>304.12328767123302</v>
      </c>
      <c r="AN20" s="276">
        <v>319.994520547945</v>
      </c>
      <c r="AO20" s="276">
        <v>390.17213114754099</v>
      </c>
      <c r="AP20" s="276">
        <v>364.73972602739701</v>
      </c>
      <c r="AQ20" s="276">
        <v>328.29315068493099</v>
      </c>
      <c r="AR20" s="276">
        <v>293.63013698630101</v>
      </c>
      <c r="AS20" s="276">
        <v>248.42896174863401</v>
      </c>
      <c r="AT20" s="276">
        <v>246.33972602739701</v>
      </c>
      <c r="AU20" s="276">
        <v>256.104109589041</v>
      </c>
      <c r="AV20" s="276">
        <v>254.405479452055</v>
      </c>
      <c r="AW20" s="276">
        <v>236.32240437158501</v>
      </c>
      <c r="AX20" s="276">
        <v>270.33698630137002</v>
      </c>
      <c r="AY20" s="276">
        <v>231.06301369862999</v>
      </c>
      <c r="AZ20" s="276">
        <v>223.46849315068499</v>
      </c>
      <c r="BA20" s="276">
        <v>218.67486338797801</v>
      </c>
      <c r="BB20" s="276">
        <v>227.70684931506801</v>
      </c>
      <c r="BC20" s="276">
        <v>233.40273972602699</v>
      </c>
      <c r="BD20" s="276">
        <v>207.093150684932</v>
      </c>
      <c r="BE20" s="277">
        <v>184.653005464481</v>
      </c>
      <c r="BF20" s="153">
        <v>-0.108357737309191</v>
      </c>
      <c r="BG20" s="153">
        <v>-1.7204570464986701E-2</v>
      </c>
      <c r="BH20" s="153">
        <v>1.074960958087E-2</v>
      </c>
    </row>
    <row r="21" spans="1:60">
      <c r="A21" s="136" t="s">
        <v>506</v>
      </c>
      <c r="B21" s="276">
        <v>2994.598</v>
      </c>
      <c r="C21" s="276">
        <v>3131.1869999999999</v>
      </c>
      <c r="D21" s="276">
        <v>3339.723</v>
      </c>
      <c r="E21" s="276">
        <v>3625.279</v>
      </c>
      <c r="F21" s="276">
        <v>3732.4960000000001</v>
      </c>
      <c r="G21" s="276">
        <v>3770.3090000000002</v>
      </c>
      <c r="H21" s="276">
        <v>3920.4279999999999</v>
      </c>
      <c r="I21" s="276">
        <v>4192.49</v>
      </c>
      <c r="J21" s="276">
        <v>4367.8239999999996</v>
      </c>
      <c r="K21" s="276">
        <v>4117.4470000000001</v>
      </c>
      <c r="L21" s="276">
        <v>4010.5509999999999</v>
      </c>
      <c r="M21" s="276">
        <v>4289.5429999999997</v>
      </c>
      <c r="N21" s="276">
        <v>4565.8819999999996</v>
      </c>
      <c r="O21" s="276">
        <v>4663.7039999999997</v>
      </c>
      <c r="P21" s="276">
        <v>4574.5889999999999</v>
      </c>
      <c r="Q21" s="276">
        <v>4091.9969999999998</v>
      </c>
      <c r="R21" s="276">
        <v>3963.01</v>
      </c>
      <c r="S21" s="276">
        <v>3812.0810000000001</v>
      </c>
      <c r="T21" s="276">
        <v>3863.183</v>
      </c>
      <c r="U21" s="276">
        <v>4135.5959999999995</v>
      </c>
      <c r="V21" s="276">
        <v>4200.2640000000001</v>
      </c>
      <c r="W21" s="276">
        <v>4602.2543287671197</v>
      </c>
      <c r="X21" s="276">
        <v>4714.5486438356202</v>
      </c>
      <c r="Y21" s="276">
        <v>4937.8184699453604</v>
      </c>
      <c r="Z21" s="276">
        <v>4985.8454794520603</v>
      </c>
      <c r="AA21" s="276">
        <v>4938.8670000000002</v>
      </c>
      <c r="AB21" s="276">
        <v>4826.3971643835603</v>
      </c>
      <c r="AC21" s="276">
        <v>4855.1772459016402</v>
      </c>
      <c r="AD21" s="276">
        <v>4955.7718767123297</v>
      </c>
      <c r="AE21" s="276">
        <v>5131.1210136986301</v>
      </c>
      <c r="AF21" s="276">
        <v>5149.0850136986301</v>
      </c>
      <c r="AG21" s="276">
        <v>5345.1725792349698</v>
      </c>
      <c r="AH21" s="276">
        <v>5502.95639726027</v>
      </c>
      <c r="AI21" s="276">
        <v>5544.39975342466</v>
      </c>
      <c r="AJ21" s="276">
        <v>5697.4844520548004</v>
      </c>
      <c r="AK21" s="276">
        <v>5851.6036721311502</v>
      </c>
      <c r="AL21" s="276">
        <v>5882.52023561644</v>
      </c>
      <c r="AM21" s="276">
        <v>5726.8064356164396</v>
      </c>
      <c r="AN21" s="276">
        <v>5884.9719178082196</v>
      </c>
      <c r="AO21" s="276">
        <v>6114.1906065573803</v>
      </c>
      <c r="AP21" s="276">
        <v>6191.8076219178101</v>
      </c>
      <c r="AQ21" s="276">
        <v>6209.3730301369897</v>
      </c>
      <c r="AR21" s="276">
        <v>6176.1897808219201</v>
      </c>
      <c r="AS21" s="276">
        <v>5781.0034180327903</v>
      </c>
      <c r="AT21" s="276">
        <v>5219.6840630137003</v>
      </c>
      <c r="AU21" s="276">
        <v>5446.5606301369899</v>
      </c>
      <c r="AV21" s="276">
        <v>5460.04901917808</v>
      </c>
      <c r="AW21" s="276">
        <v>5219.59785245902</v>
      </c>
      <c r="AX21" s="276">
        <v>5277.8719890411003</v>
      </c>
      <c r="AY21" s="276">
        <v>5539.1808876712303</v>
      </c>
      <c r="AZ21" s="276">
        <v>5559.1289863013699</v>
      </c>
      <c r="BA21" s="276">
        <v>5467.7290027322397</v>
      </c>
      <c r="BB21" s="276">
        <v>5612.6263863013701</v>
      </c>
      <c r="BC21" s="276">
        <v>5845.3230027397303</v>
      </c>
      <c r="BD21" s="276">
        <v>5844.4335369863002</v>
      </c>
      <c r="BE21" s="277">
        <v>4841.1790628346198</v>
      </c>
      <c r="BF21" s="153">
        <v>-0.17165983115431499</v>
      </c>
      <c r="BG21" s="153">
        <v>1.13694262180926E-2</v>
      </c>
      <c r="BH21" s="153">
        <v>0.28183015329563399</v>
      </c>
    </row>
    <row r="22" spans="1:60">
      <c r="A22" s="136" t="s">
        <v>507</v>
      </c>
      <c r="B22" s="276">
        <v>0</v>
      </c>
      <c r="C22" s="276">
        <v>0</v>
      </c>
      <c r="D22" s="276">
        <v>0</v>
      </c>
      <c r="E22" s="276">
        <v>0</v>
      </c>
      <c r="F22" s="276">
        <v>0</v>
      </c>
      <c r="G22" s="276">
        <v>0</v>
      </c>
      <c r="H22" s="276">
        <v>0</v>
      </c>
      <c r="I22" s="276">
        <v>0</v>
      </c>
      <c r="J22" s="276">
        <v>0</v>
      </c>
      <c r="K22" s="276">
        <v>0</v>
      </c>
      <c r="L22" s="276">
        <v>0</v>
      </c>
      <c r="M22" s="276">
        <v>0</v>
      </c>
      <c r="N22" s="276">
        <v>0</v>
      </c>
      <c r="O22" s="276">
        <v>0</v>
      </c>
      <c r="P22" s="276">
        <v>0</v>
      </c>
      <c r="Q22" s="276">
        <v>2866.0520000000001</v>
      </c>
      <c r="R22" s="276">
        <v>2828.701</v>
      </c>
      <c r="S22" s="276">
        <v>2670.8629999999998</v>
      </c>
      <c r="T22" s="276">
        <v>2690.21</v>
      </c>
      <c r="U22" s="276">
        <v>2844.8580000000002</v>
      </c>
      <c r="V22" s="276">
        <v>2868.02</v>
      </c>
      <c r="W22" s="276">
        <v>3196.6602739726</v>
      </c>
      <c r="X22" s="276">
        <v>3235.0054794520502</v>
      </c>
      <c r="Y22" s="276">
        <v>3392.9863387978098</v>
      </c>
      <c r="Z22" s="276">
        <v>3412.1506849315101</v>
      </c>
      <c r="AA22" s="276">
        <v>3374.0684931506898</v>
      </c>
      <c r="AB22" s="276">
        <v>3308.6602739726</v>
      </c>
      <c r="AC22" s="276">
        <v>3359.48360655738</v>
      </c>
      <c r="AD22" s="276">
        <v>3436.8054794520499</v>
      </c>
      <c r="AE22" s="276">
        <v>3555.3178082191798</v>
      </c>
      <c r="AF22" s="276">
        <v>3580.6219178082201</v>
      </c>
      <c r="AG22" s="276">
        <v>3705.48360655738</v>
      </c>
      <c r="AH22" s="276">
        <v>3838.5479452054801</v>
      </c>
      <c r="AI22" s="276">
        <v>3844.41095890411</v>
      </c>
      <c r="AJ22" s="276">
        <v>3951.94246575343</v>
      </c>
      <c r="AK22" s="276">
        <v>4058.92349726776</v>
      </c>
      <c r="AL22" s="276">
        <v>4154.7822493150697</v>
      </c>
      <c r="AM22" s="276">
        <v>4069.8231890410998</v>
      </c>
      <c r="AN22" s="276">
        <v>4252.5077808219203</v>
      </c>
      <c r="AO22" s="276">
        <v>4419.9096666666701</v>
      </c>
      <c r="AP22" s="276">
        <v>4443.0094027397299</v>
      </c>
      <c r="AQ22" s="276">
        <v>4522.7848383561604</v>
      </c>
      <c r="AR22" s="276">
        <v>4521.6640547945199</v>
      </c>
      <c r="AS22" s="276">
        <v>4228.2199098360697</v>
      </c>
      <c r="AT22" s="276">
        <v>3808.9461178082202</v>
      </c>
      <c r="AU22" s="276">
        <v>3994.9828630136999</v>
      </c>
      <c r="AV22" s="276">
        <v>4022.46492328767</v>
      </c>
      <c r="AW22" s="276">
        <v>3816.18889617486</v>
      </c>
      <c r="AX22" s="276">
        <v>3838.2767287671199</v>
      </c>
      <c r="AY22" s="276">
        <v>4060.25562739726</v>
      </c>
      <c r="AZ22" s="276">
        <v>4004.50068493151</v>
      </c>
      <c r="BA22" s="276">
        <v>3844.8326038251398</v>
      </c>
      <c r="BB22" s="276">
        <v>3925.2723041095901</v>
      </c>
      <c r="BC22" s="276">
        <v>4132.8923041095904</v>
      </c>
      <c r="BD22" s="276">
        <v>4094.2769342465799</v>
      </c>
      <c r="BE22" s="277">
        <v>3755.6394999930899</v>
      </c>
      <c r="BF22" s="153">
        <v>-8.2709948470010702E-2</v>
      </c>
      <c r="BG22" s="153">
        <v>7.2499130351939599E-3</v>
      </c>
      <c r="BH22" s="153">
        <v>0.21863526266397701</v>
      </c>
    </row>
    <row r="23" spans="1:60">
      <c r="A23" s="136" t="s">
        <v>508</v>
      </c>
      <c r="B23" s="276">
        <v>0</v>
      </c>
      <c r="C23" s="276">
        <v>0</v>
      </c>
      <c r="D23" s="276">
        <v>0</v>
      </c>
      <c r="E23" s="276">
        <v>0</v>
      </c>
      <c r="F23" s="276">
        <v>0</v>
      </c>
      <c r="G23" s="276">
        <v>0</v>
      </c>
      <c r="H23" s="276">
        <v>0</v>
      </c>
      <c r="I23" s="276">
        <v>0</v>
      </c>
      <c r="J23" s="276">
        <v>0</v>
      </c>
      <c r="K23" s="276">
        <v>0</v>
      </c>
      <c r="L23" s="276">
        <v>0</v>
      </c>
      <c r="M23" s="276">
        <v>0</v>
      </c>
      <c r="N23" s="276">
        <v>0</v>
      </c>
      <c r="O23" s="276">
        <v>0</v>
      </c>
      <c r="P23" s="276">
        <v>0</v>
      </c>
      <c r="Q23" s="276">
        <v>1225.9449999999999</v>
      </c>
      <c r="R23" s="276">
        <v>1134.309</v>
      </c>
      <c r="S23" s="276">
        <v>1141.2180000000001</v>
      </c>
      <c r="T23" s="276">
        <v>1172.973</v>
      </c>
      <c r="U23" s="276">
        <v>1290.7380000000001</v>
      </c>
      <c r="V23" s="276">
        <v>1332.2439999999999</v>
      </c>
      <c r="W23" s="276">
        <v>1405.5940547945199</v>
      </c>
      <c r="X23" s="276">
        <v>1479.54316438356</v>
      </c>
      <c r="Y23" s="276">
        <v>1544.8321311475399</v>
      </c>
      <c r="Z23" s="276">
        <v>1573.69479452055</v>
      </c>
      <c r="AA23" s="276">
        <v>1564.7985068493199</v>
      </c>
      <c r="AB23" s="276">
        <v>1517.7368904109601</v>
      </c>
      <c r="AC23" s="276">
        <v>1495.69363934426</v>
      </c>
      <c r="AD23" s="276">
        <v>1518.96639726027</v>
      </c>
      <c r="AE23" s="276">
        <v>1575.8032054794501</v>
      </c>
      <c r="AF23" s="276">
        <v>1568.4630958904099</v>
      </c>
      <c r="AG23" s="276">
        <v>1639.6889726776001</v>
      </c>
      <c r="AH23" s="276">
        <v>1664.4084520547899</v>
      </c>
      <c r="AI23" s="276">
        <v>1699.9887945205501</v>
      </c>
      <c r="AJ23" s="276">
        <v>1745.5419863013699</v>
      </c>
      <c r="AK23" s="276">
        <v>1792.68017486339</v>
      </c>
      <c r="AL23" s="276">
        <v>1727.73798630137</v>
      </c>
      <c r="AM23" s="276">
        <v>1656.98324657534</v>
      </c>
      <c r="AN23" s="276">
        <v>1632.4641369863</v>
      </c>
      <c r="AO23" s="276">
        <v>1694.28093989071</v>
      </c>
      <c r="AP23" s="276">
        <v>1748.79821917808</v>
      </c>
      <c r="AQ23" s="276">
        <v>1686.5881917808199</v>
      </c>
      <c r="AR23" s="276">
        <v>1654.5257260274</v>
      </c>
      <c r="AS23" s="276">
        <v>1552.78350819672</v>
      </c>
      <c r="AT23" s="276">
        <v>1410.7379452054799</v>
      </c>
      <c r="AU23" s="276">
        <v>1451.57776712329</v>
      </c>
      <c r="AV23" s="276">
        <v>1437.58409589041</v>
      </c>
      <c r="AW23" s="276">
        <v>1403.40895628415</v>
      </c>
      <c r="AX23" s="276">
        <v>1439.5952602739701</v>
      </c>
      <c r="AY23" s="276">
        <v>1478.92526027397</v>
      </c>
      <c r="AZ23" s="276">
        <v>1554.6283013698601</v>
      </c>
      <c r="BA23" s="276">
        <v>1622.8963989071001</v>
      </c>
      <c r="BB23" s="276">
        <v>1687.35408219178</v>
      </c>
      <c r="BC23" s="276">
        <v>1712.4306986301399</v>
      </c>
      <c r="BD23" s="276">
        <v>1750.15660273973</v>
      </c>
      <c r="BE23" s="277">
        <v>1085.5395628415299</v>
      </c>
      <c r="BF23" s="153">
        <v>-0.37974718311366701</v>
      </c>
      <c r="BG23" s="153">
        <v>2.1793313279891102E-2</v>
      </c>
      <c r="BH23" s="153">
        <v>6.3194890631657605E-2</v>
      </c>
    </row>
    <row r="24" spans="1:60">
      <c r="A24" s="136" t="s">
        <v>509</v>
      </c>
      <c r="B24" s="276">
        <v>1608.249</v>
      </c>
      <c r="C24" s="276">
        <v>1716.2470000000001</v>
      </c>
      <c r="D24" s="276">
        <v>1785.9860000000001</v>
      </c>
      <c r="E24" s="276">
        <v>1825.79</v>
      </c>
      <c r="F24" s="276">
        <v>1977.874</v>
      </c>
      <c r="G24" s="276">
        <v>2203.529</v>
      </c>
      <c r="H24" s="276">
        <v>2296.0140000000001</v>
      </c>
      <c r="I24" s="276">
        <v>2529.09</v>
      </c>
      <c r="J24" s="276">
        <v>2822.4029999999998</v>
      </c>
      <c r="K24" s="276">
        <v>2638.9479999999999</v>
      </c>
      <c r="L24" s="276">
        <v>2461.8409999999999</v>
      </c>
      <c r="M24" s="276">
        <v>2800.951</v>
      </c>
      <c r="N24" s="276">
        <v>3071.0329999999999</v>
      </c>
      <c r="O24" s="276">
        <v>3022.556</v>
      </c>
      <c r="P24" s="276">
        <v>2826.1840000000002</v>
      </c>
      <c r="Q24" s="276">
        <v>2508.268</v>
      </c>
      <c r="R24" s="276">
        <v>2087.7530000000002</v>
      </c>
      <c r="S24" s="276">
        <v>1716.463</v>
      </c>
      <c r="T24" s="276">
        <v>1420.8340000000001</v>
      </c>
      <c r="U24" s="276">
        <v>1369.3969999999999</v>
      </c>
      <c r="V24" s="276">
        <v>1202.3009999999999</v>
      </c>
      <c r="W24" s="276">
        <v>1424.10410958904</v>
      </c>
      <c r="X24" s="276">
        <v>1263.6739726027399</v>
      </c>
      <c r="Y24" s="276">
        <v>1381.5792349726801</v>
      </c>
      <c r="Z24" s="276">
        <v>1365.5616438356201</v>
      </c>
      <c r="AA24" s="276">
        <v>1223.6958904109599</v>
      </c>
      <c r="AB24" s="276">
        <v>1147.2383561643801</v>
      </c>
      <c r="AC24" s="276">
        <v>1079.36885245902</v>
      </c>
      <c r="AD24" s="276">
        <v>1061.5041095890399</v>
      </c>
      <c r="AE24" s="276">
        <v>1003.0904109589</v>
      </c>
      <c r="AF24" s="276">
        <v>835.08767123287703</v>
      </c>
      <c r="AG24" s="276">
        <v>831.00546448087402</v>
      </c>
      <c r="AH24" s="276">
        <v>777.46849315068505</v>
      </c>
      <c r="AI24" s="276">
        <v>869.22465753424603</v>
      </c>
      <c r="AJ24" s="276">
        <v>814.04383561643795</v>
      </c>
      <c r="AK24" s="276">
        <v>893.25409836065603</v>
      </c>
      <c r="AL24" s="276">
        <v>793.830136986301</v>
      </c>
      <c r="AM24" s="276">
        <v>686.41917808219205</v>
      </c>
      <c r="AN24" s="276">
        <v>763.23561643835603</v>
      </c>
      <c r="AO24" s="276">
        <v>858.70218579234995</v>
      </c>
      <c r="AP24" s="276">
        <v>913.92876712328803</v>
      </c>
      <c r="AQ24" s="276">
        <v>683.317808219178</v>
      </c>
      <c r="AR24" s="276">
        <v>717.85479452054801</v>
      </c>
      <c r="AS24" s="276">
        <v>618.40163934426198</v>
      </c>
      <c r="AT24" s="276">
        <v>507.69589041095901</v>
      </c>
      <c r="AU24" s="276">
        <v>532.41369863013699</v>
      </c>
      <c r="AV24" s="276">
        <v>458.99726027397298</v>
      </c>
      <c r="AW24" s="276">
        <v>367.28142076502701</v>
      </c>
      <c r="AX24" s="276">
        <v>317.34246575342502</v>
      </c>
      <c r="AY24" s="276">
        <v>256.060273972603</v>
      </c>
      <c r="AZ24" s="276">
        <v>258.24383561643799</v>
      </c>
      <c r="BA24" s="276">
        <v>325.47540983606598</v>
      </c>
      <c r="BB24" s="276">
        <v>341.03287671232903</v>
      </c>
      <c r="BC24" s="276">
        <v>316.85753424657503</v>
      </c>
      <c r="BD24" s="276">
        <v>274.96164383561597</v>
      </c>
      <c r="BE24" s="277">
        <v>216.91974305203101</v>
      </c>
      <c r="BF24" s="153">
        <v>-0.211090899712126</v>
      </c>
      <c r="BG24" s="153">
        <v>-5.9482573691223901E-2</v>
      </c>
      <c r="BH24" s="153">
        <v>1.26280238024098E-2</v>
      </c>
    </row>
    <row r="25" spans="1:60">
      <c r="A25" s="136" t="s">
        <v>510</v>
      </c>
      <c r="B25" s="276">
        <v>2196.7089999999998</v>
      </c>
      <c r="C25" s="276">
        <v>2323.5659999999998</v>
      </c>
      <c r="D25" s="276">
        <v>2386.1779999999999</v>
      </c>
      <c r="E25" s="276">
        <v>2597.5320000000002</v>
      </c>
      <c r="F25" s="276">
        <v>2830.4079999999999</v>
      </c>
      <c r="G25" s="276">
        <v>2884.3009999999999</v>
      </c>
      <c r="H25" s="276">
        <v>2932.5990000000002</v>
      </c>
      <c r="I25" s="276">
        <v>3222.7179999999998</v>
      </c>
      <c r="J25" s="276">
        <v>3397.7620000000002</v>
      </c>
      <c r="K25" s="276">
        <v>3314.4189999999999</v>
      </c>
      <c r="L25" s="276">
        <v>3136.4270000000001</v>
      </c>
      <c r="M25" s="276">
        <v>3356.375</v>
      </c>
      <c r="N25" s="276">
        <v>3579.5120000000002</v>
      </c>
      <c r="O25" s="276">
        <v>3504.6009859999999</v>
      </c>
      <c r="P25" s="276">
        <v>3801.596575</v>
      </c>
      <c r="Q25" s="276">
        <v>3595.0329620000002</v>
      </c>
      <c r="R25" s="276">
        <v>3287.9651921643799</v>
      </c>
      <c r="S25" s="276">
        <v>3141.0082051780801</v>
      </c>
      <c r="T25" s="276">
        <v>3225.6761914931499</v>
      </c>
      <c r="U25" s="276">
        <v>3395.6226553715801</v>
      </c>
      <c r="V25" s="276">
        <v>3445.6221781232898</v>
      </c>
      <c r="W25" s="276">
        <v>3157.8876712328802</v>
      </c>
      <c r="X25" s="276">
        <v>3341.7013698630099</v>
      </c>
      <c r="Y25" s="276">
        <v>3447.0382513661202</v>
      </c>
      <c r="Z25" s="276">
        <v>3387.39726027397</v>
      </c>
      <c r="AA25" s="276">
        <v>3356.9095890410999</v>
      </c>
      <c r="AB25" s="276">
        <v>3387.5369863013698</v>
      </c>
      <c r="AC25" s="276">
        <v>3572.7786885245901</v>
      </c>
      <c r="AD25" s="276">
        <v>3539.2109589041102</v>
      </c>
      <c r="AE25" s="276">
        <v>3750.61917808219</v>
      </c>
      <c r="AF25" s="276">
        <v>3732.7123287671202</v>
      </c>
      <c r="AG25" s="276">
        <v>3968.6256830601101</v>
      </c>
      <c r="AH25" s="276">
        <v>4016.55890410959</v>
      </c>
      <c r="AI25" s="276">
        <v>3923.7917808219199</v>
      </c>
      <c r="AJ25" s="276">
        <v>4290.1698630136998</v>
      </c>
      <c r="AK25" s="276">
        <v>4143.0355191256804</v>
      </c>
      <c r="AL25" s="276">
        <v>4081.6547945205498</v>
      </c>
      <c r="AM25" s="276">
        <v>4172.6739726027399</v>
      </c>
      <c r="AN25" s="276">
        <v>4109.0712328767104</v>
      </c>
      <c r="AO25" s="276">
        <v>4238.2786885245896</v>
      </c>
      <c r="AP25" s="276">
        <v>4142.7808219178096</v>
      </c>
      <c r="AQ25" s="276">
        <v>4178.38082191781</v>
      </c>
      <c r="AR25" s="276">
        <v>4165.85205479452</v>
      </c>
      <c r="AS25" s="276">
        <v>3825.7978142076499</v>
      </c>
      <c r="AT25" s="276">
        <v>3766.1808219178101</v>
      </c>
      <c r="AU25" s="276">
        <v>3918.29315068493</v>
      </c>
      <c r="AV25" s="276">
        <v>3896.80821917808</v>
      </c>
      <c r="AW25" s="276">
        <v>3904.8715846994501</v>
      </c>
      <c r="AX25" s="276">
        <v>4152.8465753424698</v>
      </c>
      <c r="AY25" s="276">
        <v>4049.1972602739702</v>
      </c>
      <c r="AZ25" s="276">
        <v>4203.6712328767098</v>
      </c>
      <c r="BA25" s="276">
        <v>4216.35519125683</v>
      </c>
      <c r="BB25" s="276">
        <v>4303.2520547945196</v>
      </c>
      <c r="BC25" s="276">
        <v>4651.5342465753401</v>
      </c>
      <c r="BD25" s="276">
        <v>4776.7287671232898</v>
      </c>
      <c r="BE25" s="277">
        <v>4712.48966132646</v>
      </c>
      <c r="BF25" s="153">
        <v>-1.34483469605728E-2</v>
      </c>
      <c r="BG25" s="153">
        <v>2.4054196051317599E-2</v>
      </c>
      <c r="BH25" s="153">
        <v>0.274338475486607</v>
      </c>
    </row>
    <row r="26" spans="1:60">
      <c r="A26" s="136" t="s">
        <v>511</v>
      </c>
      <c r="B26" s="276">
        <v>0</v>
      </c>
      <c r="C26" s="276">
        <v>0</v>
      </c>
      <c r="D26" s="276">
        <v>0</v>
      </c>
      <c r="E26" s="276">
        <v>0</v>
      </c>
      <c r="F26" s="276">
        <v>0</v>
      </c>
      <c r="G26" s="276">
        <v>0</v>
      </c>
      <c r="H26" s="276">
        <v>0</v>
      </c>
      <c r="I26" s="276">
        <v>0</v>
      </c>
      <c r="J26" s="276">
        <v>0</v>
      </c>
      <c r="K26" s="276">
        <v>0</v>
      </c>
      <c r="L26" s="276">
        <v>0</v>
      </c>
      <c r="M26" s="276">
        <v>0</v>
      </c>
      <c r="N26" s="276">
        <v>0</v>
      </c>
      <c r="O26" s="276">
        <v>0</v>
      </c>
      <c r="P26" s="276">
        <v>0</v>
      </c>
      <c r="Q26" s="276">
        <v>1590.1479999999999</v>
      </c>
      <c r="R26" s="276">
        <v>1582.2260000000001</v>
      </c>
      <c r="S26" s="276">
        <v>1599.6479999999999</v>
      </c>
      <c r="T26" s="276">
        <v>1537.184</v>
      </c>
      <c r="U26" s="276">
        <v>1701.5440000000001</v>
      </c>
      <c r="V26" s="276">
        <v>1721.451</v>
      </c>
      <c r="W26" s="276">
        <v>1487.9150684931501</v>
      </c>
      <c r="X26" s="276">
        <v>1589.75890410959</v>
      </c>
      <c r="Y26" s="276">
        <v>1630.06284153005</v>
      </c>
      <c r="Z26" s="276">
        <v>1635.5095890411001</v>
      </c>
      <c r="AA26" s="276">
        <v>1532.1726027397301</v>
      </c>
      <c r="AB26" s="276">
        <v>1666.38356164384</v>
      </c>
      <c r="AC26" s="276">
        <v>1725.99180327869</v>
      </c>
      <c r="AD26" s="276">
        <v>1710.6904109589</v>
      </c>
      <c r="AE26" s="276">
        <v>1852.8191780821901</v>
      </c>
      <c r="AF26" s="276">
        <v>1876.7917808219199</v>
      </c>
      <c r="AG26" s="276">
        <v>1993.54644808743</v>
      </c>
      <c r="AH26" s="276">
        <v>2024.7753424657501</v>
      </c>
      <c r="AI26" s="276">
        <v>1938.5698630136999</v>
      </c>
      <c r="AJ26" s="276">
        <v>2181.2712328767102</v>
      </c>
      <c r="AK26" s="276">
        <v>2215.8060109289599</v>
      </c>
      <c r="AL26" s="276">
        <v>2027.0767123287701</v>
      </c>
      <c r="AM26" s="276">
        <v>2150.2575342465798</v>
      </c>
      <c r="AN26" s="276">
        <v>2057.3424657534201</v>
      </c>
      <c r="AO26" s="276">
        <v>2120.6967213114799</v>
      </c>
      <c r="AP26" s="276">
        <v>2015.8109589041101</v>
      </c>
      <c r="AQ26" s="276">
        <v>2041.2739726027401</v>
      </c>
      <c r="AR26" s="276">
        <v>2074.6876712328799</v>
      </c>
      <c r="AS26" s="276">
        <v>1942.3497267759601</v>
      </c>
      <c r="AT26" s="276">
        <v>2040.3424657534199</v>
      </c>
      <c r="AU26" s="276">
        <v>2161.8054794520499</v>
      </c>
      <c r="AV26" s="276">
        <v>2212.0794520547902</v>
      </c>
      <c r="AW26" s="276">
        <v>2239.0382513661202</v>
      </c>
      <c r="AX26" s="276">
        <v>2441.36712328767</v>
      </c>
      <c r="AY26" s="276">
        <v>2384.0904109589001</v>
      </c>
      <c r="AZ26" s="276">
        <v>2446.3698630137001</v>
      </c>
      <c r="BA26" s="276">
        <v>2467.6693989071</v>
      </c>
      <c r="BB26" s="276">
        <v>2527.3041095890399</v>
      </c>
      <c r="BC26" s="276">
        <v>2874.5369863013698</v>
      </c>
      <c r="BD26" s="276">
        <v>2935.3260273972601</v>
      </c>
      <c r="BE26" s="277">
        <v>2983.8353651156499</v>
      </c>
      <c r="BF26" s="153">
        <v>1.6526047623200101E-2</v>
      </c>
      <c r="BG26" s="153">
        <v>3.7039569365795701E-2</v>
      </c>
      <c r="BH26" s="153">
        <v>0.173704539213448</v>
      </c>
    </row>
    <row r="27" spans="1:60">
      <c r="A27" s="279" t="s">
        <v>513</v>
      </c>
      <c r="B27" s="278">
        <v>11512.436</v>
      </c>
      <c r="C27" s="278">
        <v>12084.373</v>
      </c>
      <c r="D27" s="278">
        <v>12560.344999999999</v>
      </c>
      <c r="E27" s="278">
        <v>13392.866</v>
      </c>
      <c r="F27" s="278">
        <v>14136.795</v>
      </c>
      <c r="G27" s="278">
        <v>14697.186</v>
      </c>
      <c r="H27" s="278">
        <v>15212.493</v>
      </c>
      <c r="I27" s="278">
        <v>16366.984</v>
      </c>
      <c r="J27" s="278">
        <v>17307.679</v>
      </c>
      <c r="K27" s="278">
        <v>16652.71</v>
      </c>
      <c r="L27" s="278">
        <v>16321.959000000001</v>
      </c>
      <c r="M27" s="278">
        <v>17461.065999999999</v>
      </c>
      <c r="N27" s="278">
        <v>18431.419000000002</v>
      </c>
      <c r="O27" s="278">
        <v>18846.621999999999</v>
      </c>
      <c r="P27" s="278">
        <v>18512.54</v>
      </c>
      <c r="Q27" s="278">
        <v>17055.861000000001</v>
      </c>
      <c r="R27" s="278">
        <v>16057.694657534201</v>
      </c>
      <c r="S27" s="278">
        <v>15295.719767123301</v>
      </c>
      <c r="T27" s="278">
        <v>15231.134616438399</v>
      </c>
      <c r="U27" s="278">
        <v>15725.6142349727</v>
      </c>
      <c r="V27" s="278">
        <v>15726.4173150685</v>
      </c>
      <c r="W27" s="278">
        <v>16280.6269315069</v>
      </c>
      <c r="X27" s="278">
        <v>16665.050013698601</v>
      </c>
      <c r="Y27" s="278">
        <v>17283.313005464501</v>
      </c>
      <c r="Z27" s="278">
        <v>17325.152328767101</v>
      </c>
      <c r="AA27" s="278">
        <v>16939.7255232877</v>
      </c>
      <c r="AB27" s="278">
        <v>16657.325120547899</v>
      </c>
      <c r="AC27" s="278">
        <v>16968.781199453599</v>
      </c>
      <c r="AD27" s="278">
        <v>17161.6513287671</v>
      </c>
      <c r="AE27" s="278">
        <v>17634.079917808202</v>
      </c>
      <c r="AF27" s="278">
        <v>17634.400082191802</v>
      </c>
      <c r="AG27" s="278">
        <v>18244.396622950801</v>
      </c>
      <c r="AH27" s="278">
        <v>18538.3892739726</v>
      </c>
      <c r="AI27" s="278">
        <v>18826.629890411001</v>
      </c>
      <c r="AJ27" s="278">
        <v>19425.229657534201</v>
      </c>
      <c r="AK27" s="278">
        <v>19593.518972677601</v>
      </c>
      <c r="AL27" s="278">
        <v>19534.487358904102</v>
      </c>
      <c r="AM27" s="278">
        <v>19625.0091753425</v>
      </c>
      <c r="AN27" s="278">
        <v>19848.2815068493</v>
      </c>
      <c r="AO27" s="278">
        <v>20498.324486338799</v>
      </c>
      <c r="AP27" s="278">
        <v>20531.481594520501</v>
      </c>
      <c r="AQ27" s="278">
        <v>20312.849742465802</v>
      </c>
      <c r="AR27" s="278">
        <v>20208.143205479399</v>
      </c>
      <c r="AS27" s="278">
        <v>18848.284841530101</v>
      </c>
      <c r="AT27" s="278">
        <v>18030.470369863</v>
      </c>
      <c r="AU27" s="278">
        <v>18321.794367123301</v>
      </c>
      <c r="AV27" s="278">
        <v>17996.6499726027</v>
      </c>
      <c r="AW27" s="278">
        <v>17585.8590273224</v>
      </c>
      <c r="AX27" s="278">
        <v>18011.2347479452</v>
      </c>
      <c r="AY27" s="278">
        <v>18131.069495890399</v>
      </c>
      <c r="AZ27" s="278">
        <v>18524.405841095901</v>
      </c>
      <c r="BA27" s="278">
        <v>18622.3046256831</v>
      </c>
      <c r="BB27" s="278">
        <v>18877.5375342466</v>
      </c>
      <c r="BC27" s="278">
        <v>19446.748246575298</v>
      </c>
      <c r="BD27" s="278">
        <v>19475.3751479452</v>
      </c>
      <c r="BE27" s="278">
        <v>17177.647622950801</v>
      </c>
      <c r="BF27" s="156">
        <v>-0.11798116891405901</v>
      </c>
      <c r="BG27" s="156">
        <v>7.7385620438195097E-3</v>
      </c>
      <c r="BH27" s="156">
        <v>1</v>
      </c>
    </row>
    <row r="28" spans="1:60">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7"/>
      <c r="BF28" s="153"/>
      <c r="BG28" s="153"/>
      <c r="BH28" s="153"/>
    </row>
    <row r="29" spans="1:60">
      <c r="A29" s="145" t="s">
        <v>514</v>
      </c>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7"/>
      <c r="BF29" s="153"/>
      <c r="BG29" s="153"/>
      <c r="BH29" s="153"/>
    </row>
    <row r="30" spans="1:60">
      <c r="A30" s="136" t="s">
        <v>503</v>
      </c>
      <c r="B30" s="276">
        <v>399.48326266960697</v>
      </c>
      <c r="C30" s="276">
        <v>442.28645203301198</v>
      </c>
      <c r="D30" s="276">
        <v>456.96171970267898</v>
      </c>
      <c r="E30" s="276">
        <v>488.46192191145798</v>
      </c>
      <c r="F30" s="276">
        <v>520.58476181354695</v>
      </c>
      <c r="G30" s="276">
        <v>555.16062316054001</v>
      </c>
      <c r="H30" s="276">
        <v>594.91654966081501</v>
      </c>
      <c r="I30" s="276">
        <v>650.46235334643995</v>
      </c>
      <c r="J30" s="276">
        <v>720.24179381988199</v>
      </c>
      <c r="K30" s="276">
        <v>726.88418662660297</v>
      </c>
      <c r="L30" s="276">
        <v>742.83282760389102</v>
      </c>
      <c r="M30" s="276">
        <v>769.35396692567394</v>
      </c>
      <c r="N30" s="276">
        <v>786.86125659179504</v>
      </c>
      <c r="O30" s="276">
        <v>835.66716718088401</v>
      </c>
      <c r="P30" s="276">
        <v>865.94532403363201</v>
      </c>
      <c r="Q30" s="276">
        <v>855.39194766008097</v>
      </c>
      <c r="R30" s="276">
        <v>872.19548794970899</v>
      </c>
      <c r="S30" s="276">
        <v>853.46709435280798</v>
      </c>
      <c r="T30" s="276">
        <v>829.80631083558296</v>
      </c>
      <c r="U30" s="276">
        <v>815.01453944419802</v>
      </c>
      <c r="V30" s="276">
        <v>823.06304328818601</v>
      </c>
      <c r="W30" s="276">
        <v>852.96804128194105</v>
      </c>
      <c r="X30" s="276">
        <v>879.33619909945401</v>
      </c>
      <c r="Y30" s="276">
        <v>880.51816001201303</v>
      </c>
      <c r="Z30" s="276">
        <v>895.05829656255003</v>
      </c>
      <c r="AA30" s="276">
        <v>919.97972848724396</v>
      </c>
      <c r="AB30" s="276">
        <v>950.56204714226203</v>
      </c>
      <c r="AC30" s="276">
        <v>962.48661132657696</v>
      </c>
      <c r="AD30" s="276">
        <v>1004.16632194386</v>
      </c>
      <c r="AE30" s="276">
        <v>1079.0889086361799</v>
      </c>
      <c r="AF30" s="276">
        <v>1119.9238632280999</v>
      </c>
      <c r="AG30" s="276">
        <v>1154.0780605960299</v>
      </c>
      <c r="AH30" s="276">
        <v>1228.4944034894399</v>
      </c>
      <c r="AI30" s="276">
        <v>1259.2536984975</v>
      </c>
      <c r="AJ30" s="276">
        <v>1320.74972173332</v>
      </c>
      <c r="AK30" s="276">
        <v>1232.98081866705</v>
      </c>
      <c r="AL30" s="276">
        <v>1224.20100314724</v>
      </c>
      <c r="AM30" s="276">
        <v>1192.3196060671401</v>
      </c>
      <c r="AN30" s="276">
        <v>1175.0873108102501</v>
      </c>
      <c r="AO30" s="276">
        <v>1172.38055976035</v>
      </c>
      <c r="AP30" s="276">
        <v>1227.6861730176199</v>
      </c>
      <c r="AQ30" s="276">
        <v>1262.93899142132</v>
      </c>
      <c r="AR30" s="276">
        <v>1290.61082307368</v>
      </c>
      <c r="AS30" s="276">
        <v>1296.7047328138899</v>
      </c>
      <c r="AT30" s="276">
        <v>1361.56033479744</v>
      </c>
      <c r="AU30" s="276">
        <v>1444.9869050084201</v>
      </c>
      <c r="AV30" s="276">
        <v>1566.09294648784</v>
      </c>
      <c r="AW30" s="276">
        <v>1635.15540647546</v>
      </c>
      <c r="AX30" s="276">
        <v>1665.17127627625</v>
      </c>
      <c r="AY30" s="276">
        <v>1682.43110352654</v>
      </c>
      <c r="AZ30" s="276">
        <v>1655.6057014002699</v>
      </c>
      <c r="BA30" s="276">
        <v>1669.5835065314</v>
      </c>
      <c r="BB30" s="276">
        <v>1696.23710686915</v>
      </c>
      <c r="BC30" s="276">
        <v>1592.8102786494901</v>
      </c>
      <c r="BD30" s="276">
        <v>1556.5049694233001</v>
      </c>
      <c r="BE30" s="277">
        <v>1308.7331369989599</v>
      </c>
      <c r="BF30" s="153">
        <v>-0.159184735861229</v>
      </c>
      <c r="BG30" s="153">
        <v>1.34710839796282E-2</v>
      </c>
      <c r="BH30" s="153">
        <v>0.248159413134483</v>
      </c>
    </row>
    <row r="31" spans="1:60">
      <c r="A31" s="136" t="s">
        <v>504</v>
      </c>
      <c r="B31" s="276">
        <v>0</v>
      </c>
      <c r="C31" s="276">
        <v>0</v>
      </c>
      <c r="D31" s="276">
        <v>0</v>
      </c>
      <c r="E31" s="276">
        <v>0</v>
      </c>
      <c r="F31" s="276">
        <v>0</v>
      </c>
      <c r="G31" s="276">
        <v>0</v>
      </c>
      <c r="H31" s="276">
        <v>0</v>
      </c>
      <c r="I31" s="276">
        <v>0</v>
      </c>
      <c r="J31" s="276">
        <v>0</v>
      </c>
      <c r="K31" s="276">
        <v>0</v>
      </c>
      <c r="L31" s="276">
        <v>0</v>
      </c>
      <c r="M31" s="276">
        <v>0</v>
      </c>
      <c r="N31" s="276">
        <v>0</v>
      </c>
      <c r="O31" s="276">
        <v>0</v>
      </c>
      <c r="P31" s="276">
        <v>0</v>
      </c>
      <c r="Q31" s="276">
        <v>801.28156514642001</v>
      </c>
      <c r="R31" s="276">
        <v>809.53576192231196</v>
      </c>
      <c r="S31" s="276">
        <v>781.74791627061597</v>
      </c>
      <c r="T31" s="276">
        <v>742.07261220544603</v>
      </c>
      <c r="U31" s="276">
        <v>722.163719772067</v>
      </c>
      <c r="V31" s="276">
        <v>712.83318027448695</v>
      </c>
      <c r="W31" s="276">
        <v>740.08749333673597</v>
      </c>
      <c r="X31" s="276">
        <v>752.82496622274198</v>
      </c>
      <c r="Y31" s="276">
        <v>747.205591706002</v>
      </c>
      <c r="Z31" s="276">
        <v>760.99610478172804</v>
      </c>
      <c r="AA31" s="276">
        <v>780.21863259683403</v>
      </c>
      <c r="AB31" s="276">
        <v>815.33897651969096</v>
      </c>
      <c r="AC31" s="276">
        <v>822.42528842806496</v>
      </c>
      <c r="AD31" s="276">
        <v>851.22935533419604</v>
      </c>
      <c r="AE31" s="276">
        <v>908.81085216906502</v>
      </c>
      <c r="AF31" s="276">
        <v>957.98481278064003</v>
      </c>
      <c r="AG31" s="276">
        <v>999.533956527437</v>
      </c>
      <c r="AH31" s="276">
        <v>1040.0051198764399</v>
      </c>
      <c r="AI31" s="276">
        <v>1075.7776182272801</v>
      </c>
      <c r="AJ31" s="276">
        <v>1116.1875522642799</v>
      </c>
      <c r="AK31" s="276">
        <v>1031.58803859614</v>
      </c>
      <c r="AL31" s="276">
        <v>1029.91089849441</v>
      </c>
      <c r="AM31" s="276">
        <v>1027.5159815177401</v>
      </c>
      <c r="AN31" s="276">
        <v>1000.79372922315</v>
      </c>
      <c r="AO31" s="276">
        <v>993.19255983635799</v>
      </c>
      <c r="AP31" s="276">
        <v>1045.57800446346</v>
      </c>
      <c r="AQ31" s="276">
        <v>1078.50755570108</v>
      </c>
      <c r="AR31" s="276">
        <v>1098.01373871534</v>
      </c>
      <c r="AS31" s="276">
        <v>1126.13080834025</v>
      </c>
      <c r="AT31" s="276">
        <v>1178.2918993099699</v>
      </c>
      <c r="AU31" s="276">
        <v>1258.4021321938801</v>
      </c>
      <c r="AV31" s="276">
        <v>1382.45524564109</v>
      </c>
      <c r="AW31" s="276">
        <v>1450.2354889189901</v>
      </c>
      <c r="AX31" s="276">
        <v>1504.4593458706199</v>
      </c>
      <c r="AY31" s="276">
        <v>1526.05428610217</v>
      </c>
      <c r="AZ31" s="276">
        <v>1488.0717754540899</v>
      </c>
      <c r="BA31" s="276">
        <v>1515.5809151343699</v>
      </c>
      <c r="BB31" s="276">
        <v>1525.2999784449701</v>
      </c>
      <c r="BC31" s="276">
        <v>1442.96734077269</v>
      </c>
      <c r="BD31" s="276">
        <v>1377.03320387701</v>
      </c>
      <c r="BE31" s="277">
        <v>1152.8417103741101</v>
      </c>
      <c r="BF31" s="153">
        <v>-0.16280761630997301</v>
      </c>
      <c r="BG31" s="153">
        <v>1.5708652399755801E-2</v>
      </c>
      <c r="BH31" s="153">
        <v>0.21859958626815101</v>
      </c>
    </row>
    <row r="32" spans="1:60">
      <c r="A32" s="136" t="s">
        <v>505</v>
      </c>
      <c r="B32" s="276">
        <v>0</v>
      </c>
      <c r="C32" s="276">
        <v>0</v>
      </c>
      <c r="D32" s="276">
        <v>0</v>
      </c>
      <c r="E32" s="276">
        <v>0</v>
      </c>
      <c r="F32" s="276">
        <v>0</v>
      </c>
      <c r="G32" s="276">
        <v>0</v>
      </c>
      <c r="H32" s="276">
        <v>0</v>
      </c>
      <c r="I32" s="276">
        <v>0</v>
      </c>
      <c r="J32" s="276">
        <v>0</v>
      </c>
      <c r="K32" s="276">
        <v>0</v>
      </c>
      <c r="L32" s="276">
        <v>0</v>
      </c>
      <c r="M32" s="276">
        <v>0</v>
      </c>
      <c r="N32" s="276">
        <v>0</v>
      </c>
      <c r="O32" s="276">
        <v>0</v>
      </c>
      <c r="P32" s="276">
        <v>0</v>
      </c>
      <c r="Q32" s="276">
        <v>54.1103825136612</v>
      </c>
      <c r="R32" s="276">
        <v>62.659726027397298</v>
      </c>
      <c r="S32" s="276">
        <v>71.719178082191803</v>
      </c>
      <c r="T32" s="276">
        <v>87.733698630136999</v>
      </c>
      <c r="U32" s="276">
        <v>92.850819672131195</v>
      </c>
      <c r="V32" s="276">
        <v>110.229863013699</v>
      </c>
      <c r="W32" s="276">
        <v>112.880547945206</v>
      </c>
      <c r="X32" s="276">
        <v>126.511232876712</v>
      </c>
      <c r="Y32" s="276">
        <v>133.312568306011</v>
      </c>
      <c r="Z32" s="276">
        <v>134.06219178082199</v>
      </c>
      <c r="AA32" s="276">
        <v>139.76109589041101</v>
      </c>
      <c r="AB32" s="276">
        <v>135.22307062257201</v>
      </c>
      <c r="AC32" s="276">
        <v>140.061322898513</v>
      </c>
      <c r="AD32" s="276">
        <v>152.93696660966501</v>
      </c>
      <c r="AE32" s="276">
        <v>170.278056467119</v>
      </c>
      <c r="AF32" s="276">
        <v>161.939050447456</v>
      </c>
      <c r="AG32" s="276">
        <v>154.54410406859199</v>
      </c>
      <c r="AH32" s="276">
        <v>188.48928361300599</v>
      </c>
      <c r="AI32" s="276">
        <v>183.47608027022599</v>
      </c>
      <c r="AJ32" s="276">
        <v>204.56216946903501</v>
      </c>
      <c r="AK32" s="276">
        <v>201.39278007091499</v>
      </c>
      <c r="AL32" s="276">
        <v>194.29010465283</v>
      </c>
      <c r="AM32" s="276">
        <v>164.803624549402</v>
      </c>
      <c r="AN32" s="276">
        <v>174.29358158709999</v>
      </c>
      <c r="AO32" s="276">
        <v>179.18799992399201</v>
      </c>
      <c r="AP32" s="276">
        <v>182.108168554157</v>
      </c>
      <c r="AQ32" s="276">
        <v>184.43143572024101</v>
      </c>
      <c r="AR32" s="276">
        <v>192.59708435834099</v>
      </c>
      <c r="AS32" s="276">
        <v>170.57392447363901</v>
      </c>
      <c r="AT32" s="276">
        <v>183.268435487479</v>
      </c>
      <c r="AU32" s="276">
        <v>186.58477281454199</v>
      </c>
      <c r="AV32" s="276">
        <v>183.63770084674999</v>
      </c>
      <c r="AW32" s="276">
        <v>184.919917556473</v>
      </c>
      <c r="AX32" s="276">
        <v>160.71193040562801</v>
      </c>
      <c r="AY32" s="276">
        <v>156.376817424368</v>
      </c>
      <c r="AZ32" s="276">
        <v>167.53392594618199</v>
      </c>
      <c r="BA32" s="276">
        <v>154.00259139703201</v>
      </c>
      <c r="BB32" s="276">
        <v>170.93712842417301</v>
      </c>
      <c r="BC32" s="276">
        <v>149.842937876794</v>
      </c>
      <c r="BD32" s="276">
        <v>179.47176554628999</v>
      </c>
      <c r="BE32" s="277">
        <v>155.89142662485199</v>
      </c>
      <c r="BF32" s="153">
        <v>-0.13138745723964901</v>
      </c>
      <c r="BG32" s="153">
        <v>-2.0912141674699299E-3</v>
      </c>
      <c r="BH32" s="153">
        <v>2.9559826866331899E-2</v>
      </c>
    </row>
    <row r="33" spans="1:60">
      <c r="A33" s="136" t="s">
        <v>506</v>
      </c>
      <c r="B33" s="276">
        <v>430.760028122265</v>
      </c>
      <c r="C33" s="276">
        <v>444.69746522649001</v>
      </c>
      <c r="D33" s="276">
        <v>464.72329941486498</v>
      </c>
      <c r="E33" s="276">
        <v>494.10540059992098</v>
      </c>
      <c r="F33" s="276">
        <v>533.88293721914602</v>
      </c>
      <c r="G33" s="276">
        <v>570.75038227998402</v>
      </c>
      <c r="H33" s="276">
        <v>609.86572696090298</v>
      </c>
      <c r="I33" s="276">
        <v>651.92244831077198</v>
      </c>
      <c r="J33" s="276">
        <v>706.62838153014798</v>
      </c>
      <c r="K33" s="276">
        <v>759.70852477026199</v>
      </c>
      <c r="L33" s="276">
        <v>788.77064674347901</v>
      </c>
      <c r="M33" s="276">
        <v>830.67340346058597</v>
      </c>
      <c r="N33" s="276">
        <v>891.45761563435099</v>
      </c>
      <c r="O33" s="276">
        <v>942.204082189632</v>
      </c>
      <c r="P33" s="276">
        <v>991.45077025985699</v>
      </c>
      <c r="Q33" s="276">
        <v>1037.01717401009</v>
      </c>
      <c r="R33" s="276">
        <v>1044.33806084865</v>
      </c>
      <c r="S33" s="276">
        <v>1048.8931963569901</v>
      </c>
      <c r="T33" s="276">
        <v>1019.55485937351</v>
      </c>
      <c r="U33" s="276">
        <v>1026.47559487546</v>
      </c>
      <c r="V33" s="276">
        <v>1023.86538509143</v>
      </c>
      <c r="W33" s="276">
        <v>1095.33757693644</v>
      </c>
      <c r="X33" s="276">
        <v>1148.7146929026501</v>
      </c>
      <c r="Y33" s="276">
        <v>1178.8470176783901</v>
      </c>
      <c r="Z33" s="276">
        <v>1177.7611097364399</v>
      </c>
      <c r="AA33" s="276">
        <v>1163.9978178818601</v>
      </c>
      <c r="AB33" s="276">
        <v>1202.9644603654899</v>
      </c>
      <c r="AC33" s="276">
        <v>1254.97482541063</v>
      </c>
      <c r="AD33" s="276">
        <v>1290.6526546346299</v>
      </c>
      <c r="AE33" s="276">
        <v>1370.05467430664</v>
      </c>
      <c r="AF33" s="276">
        <v>1450.7289782932801</v>
      </c>
      <c r="AG33" s="276">
        <v>1504.8066559629999</v>
      </c>
      <c r="AH33" s="276">
        <v>1601.51174713862</v>
      </c>
      <c r="AI33" s="276">
        <v>1679.4158660457001</v>
      </c>
      <c r="AJ33" s="276">
        <v>1668.77054913505</v>
      </c>
      <c r="AK33" s="276">
        <v>1681.6790558739301</v>
      </c>
      <c r="AL33" s="276">
        <v>1733.30324990957</v>
      </c>
      <c r="AM33" s="276">
        <v>1716.7973672051501</v>
      </c>
      <c r="AN33" s="276">
        <v>1722.32394232962</v>
      </c>
      <c r="AO33" s="276">
        <v>1849.1863937990399</v>
      </c>
      <c r="AP33" s="276">
        <v>1871.39090767521</v>
      </c>
      <c r="AQ33" s="276">
        <v>1906.50793681444</v>
      </c>
      <c r="AR33" s="276">
        <v>2094.0509237485098</v>
      </c>
      <c r="AS33" s="276">
        <v>2142.0959157888101</v>
      </c>
      <c r="AT33" s="276">
        <v>2112.5508055236701</v>
      </c>
      <c r="AU33" s="276">
        <v>2299.13524796823</v>
      </c>
      <c r="AV33" s="276">
        <v>2403.7180202278</v>
      </c>
      <c r="AW33" s="276">
        <v>2515.6040657441399</v>
      </c>
      <c r="AX33" s="276">
        <v>2628.2708463479698</v>
      </c>
      <c r="AY33" s="276">
        <v>2639.0158199744101</v>
      </c>
      <c r="AZ33" s="276">
        <v>2614.9740174802901</v>
      </c>
      <c r="BA33" s="276">
        <v>2542.4051722680701</v>
      </c>
      <c r="BB33" s="276">
        <v>2534.9795575780599</v>
      </c>
      <c r="BC33" s="276">
        <v>2563.1110936616301</v>
      </c>
      <c r="BD33" s="276">
        <v>2572.0971982500701</v>
      </c>
      <c r="BE33" s="277">
        <v>2294.1973120120801</v>
      </c>
      <c r="BF33" s="153">
        <v>-0.108044084192098</v>
      </c>
      <c r="BG33" s="153">
        <v>1.9877525111893401E-2</v>
      </c>
      <c r="BH33" s="153">
        <v>0.43502119910338799</v>
      </c>
    </row>
    <row r="34" spans="1:60">
      <c r="A34" s="136" t="s">
        <v>507</v>
      </c>
      <c r="B34" s="276">
        <v>0</v>
      </c>
      <c r="C34" s="276">
        <v>0</v>
      </c>
      <c r="D34" s="276">
        <v>0</v>
      </c>
      <c r="E34" s="276">
        <v>0</v>
      </c>
      <c r="F34" s="276">
        <v>0</v>
      </c>
      <c r="G34" s="276">
        <v>0</v>
      </c>
      <c r="H34" s="276">
        <v>0</v>
      </c>
      <c r="I34" s="276">
        <v>0</v>
      </c>
      <c r="J34" s="276">
        <v>0</v>
      </c>
      <c r="K34" s="276">
        <v>0</v>
      </c>
      <c r="L34" s="276">
        <v>0</v>
      </c>
      <c r="M34" s="276">
        <v>0</v>
      </c>
      <c r="N34" s="276">
        <v>0</v>
      </c>
      <c r="O34" s="276">
        <v>0</v>
      </c>
      <c r="P34" s="276">
        <v>0</v>
      </c>
      <c r="Q34" s="276">
        <v>834.01938345708299</v>
      </c>
      <c r="R34" s="276">
        <v>835.57621355110996</v>
      </c>
      <c r="S34" s="276">
        <v>848.61882448835502</v>
      </c>
      <c r="T34" s="276">
        <v>825.25772546417397</v>
      </c>
      <c r="U34" s="276">
        <v>838.41259807035306</v>
      </c>
      <c r="V34" s="276">
        <v>830.41931100890395</v>
      </c>
      <c r="W34" s="276">
        <v>884.04372226765599</v>
      </c>
      <c r="X34" s="276">
        <v>930.53593542546105</v>
      </c>
      <c r="Y34" s="276">
        <v>964.28360341892096</v>
      </c>
      <c r="Z34" s="276">
        <v>972.59886102502605</v>
      </c>
      <c r="AA34" s="276">
        <v>960.97303371776002</v>
      </c>
      <c r="AB34" s="276">
        <v>1006.43333307896</v>
      </c>
      <c r="AC34" s="276">
        <v>1053.5013503360301</v>
      </c>
      <c r="AD34" s="276">
        <v>1082.68087494513</v>
      </c>
      <c r="AE34" s="276">
        <v>1156.7053180775799</v>
      </c>
      <c r="AF34" s="276">
        <v>1218.49799337029</v>
      </c>
      <c r="AG34" s="276">
        <v>1260.0965332220901</v>
      </c>
      <c r="AH34" s="276">
        <v>1353.4988382348399</v>
      </c>
      <c r="AI34" s="276">
        <v>1425.6881889204301</v>
      </c>
      <c r="AJ34" s="276">
        <v>1420.41607931768</v>
      </c>
      <c r="AK34" s="276">
        <v>1430.89627401044</v>
      </c>
      <c r="AL34" s="276">
        <v>1486.00747589865</v>
      </c>
      <c r="AM34" s="276">
        <v>1492.5563605884699</v>
      </c>
      <c r="AN34" s="276">
        <v>1507.8652891249999</v>
      </c>
      <c r="AO34" s="276">
        <v>1631.21741847766</v>
      </c>
      <c r="AP34" s="276">
        <v>1643.30787793016</v>
      </c>
      <c r="AQ34" s="276">
        <v>1676.8568536405801</v>
      </c>
      <c r="AR34" s="276">
        <v>1849.5877139967799</v>
      </c>
      <c r="AS34" s="276">
        <v>1894.4561785851099</v>
      </c>
      <c r="AT34" s="276">
        <v>1865.1058744621</v>
      </c>
      <c r="AU34" s="276">
        <v>2028.72035691364</v>
      </c>
      <c r="AV34" s="276">
        <v>2120.0138151402298</v>
      </c>
      <c r="AW34" s="276">
        <v>2218.5555171082801</v>
      </c>
      <c r="AX34" s="276">
        <v>2325.5563078456898</v>
      </c>
      <c r="AY34" s="276">
        <v>2317.4626346545901</v>
      </c>
      <c r="AZ34" s="276">
        <v>2288.9308849187701</v>
      </c>
      <c r="BA34" s="276">
        <v>2212.6014270782298</v>
      </c>
      <c r="BB34" s="276">
        <v>2203.7345235661001</v>
      </c>
      <c r="BC34" s="276">
        <v>2217.3697591004202</v>
      </c>
      <c r="BD34" s="276">
        <v>2219.74278394364</v>
      </c>
      <c r="BE34" s="277">
        <v>2104.0434245014899</v>
      </c>
      <c r="BF34" s="153">
        <v>-5.2122867693974E-2</v>
      </c>
      <c r="BG34" s="153">
        <v>1.7559741427831201E-2</v>
      </c>
      <c r="BH34" s="153">
        <v>0.39896459153702402</v>
      </c>
    </row>
    <row r="35" spans="1:60">
      <c r="A35" s="136" t="s">
        <v>508</v>
      </c>
      <c r="B35" s="276">
        <v>0</v>
      </c>
      <c r="C35" s="276">
        <v>0</v>
      </c>
      <c r="D35" s="276">
        <v>0</v>
      </c>
      <c r="E35" s="276">
        <v>0</v>
      </c>
      <c r="F35" s="276">
        <v>0</v>
      </c>
      <c r="G35" s="276">
        <v>0</v>
      </c>
      <c r="H35" s="276">
        <v>0</v>
      </c>
      <c r="I35" s="276">
        <v>0</v>
      </c>
      <c r="J35" s="276">
        <v>0</v>
      </c>
      <c r="K35" s="276">
        <v>0</v>
      </c>
      <c r="L35" s="276">
        <v>0</v>
      </c>
      <c r="M35" s="276">
        <v>0</v>
      </c>
      <c r="N35" s="276">
        <v>0</v>
      </c>
      <c r="O35" s="276">
        <v>0</v>
      </c>
      <c r="P35" s="276">
        <v>0</v>
      </c>
      <c r="Q35" s="276">
        <v>202.99779055301099</v>
      </c>
      <c r="R35" s="276">
        <v>208.76184729754101</v>
      </c>
      <c r="S35" s="276">
        <v>200.27437186863301</v>
      </c>
      <c r="T35" s="276">
        <v>194.29713390934</v>
      </c>
      <c r="U35" s="276">
        <v>188.06299680510301</v>
      </c>
      <c r="V35" s="276">
        <v>193.44607408252801</v>
      </c>
      <c r="W35" s="276">
        <v>211.293854668785</v>
      </c>
      <c r="X35" s="276">
        <v>218.178757477186</v>
      </c>
      <c r="Y35" s="276">
        <v>214.56341425946701</v>
      </c>
      <c r="Z35" s="276">
        <v>205.16224871141301</v>
      </c>
      <c r="AA35" s="276">
        <v>203.0247841641</v>
      </c>
      <c r="AB35" s="276">
        <v>196.53112728653301</v>
      </c>
      <c r="AC35" s="276">
        <v>201.47347507459401</v>
      </c>
      <c r="AD35" s="276">
        <v>207.971779689502</v>
      </c>
      <c r="AE35" s="276">
        <v>213.34935622905999</v>
      </c>
      <c r="AF35" s="276">
        <v>232.23098492298899</v>
      </c>
      <c r="AG35" s="276">
        <v>244.71012274090799</v>
      </c>
      <c r="AH35" s="276">
        <v>248.01290890378701</v>
      </c>
      <c r="AI35" s="276">
        <v>253.727677125268</v>
      </c>
      <c r="AJ35" s="276">
        <v>248.35446981736499</v>
      </c>
      <c r="AK35" s="276">
        <v>250.78278186348399</v>
      </c>
      <c r="AL35" s="276">
        <v>247.29577401091501</v>
      </c>
      <c r="AM35" s="276">
        <v>224.24100661668399</v>
      </c>
      <c r="AN35" s="276">
        <v>214.45865320462201</v>
      </c>
      <c r="AO35" s="276">
        <v>217.968975321383</v>
      </c>
      <c r="AP35" s="276">
        <v>228.08302974505301</v>
      </c>
      <c r="AQ35" s="276">
        <v>229.65108317386199</v>
      </c>
      <c r="AR35" s="276">
        <v>244.46320975173401</v>
      </c>
      <c r="AS35" s="276">
        <v>247.63973720369799</v>
      </c>
      <c r="AT35" s="276">
        <v>247.44493106157</v>
      </c>
      <c r="AU35" s="276">
        <v>270.41489105458999</v>
      </c>
      <c r="AV35" s="276">
        <v>283.70420508757098</v>
      </c>
      <c r="AW35" s="276">
        <v>297.04854863585302</v>
      </c>
      <c r="AX35" s="276">
        <v>302.71453850228602</v>
      </c>
      <c r="AY35" s="276">
        <v>321.55318531981698</v>
      </c>
      <c r="AZ35" s="276">
        <v>326.04313256152398</v>
      </c>
      <c r="BA35" s="276">
        <v>329.80374518983899</v>
      </c>
      <c r="BB35" s="276">
        <v>331.24503401196802</v>
      </c>
      <c r="BC35" s="276">
        <v>345.74133456121803</v>
      </c>
      <c r="BD35" s="276">
        <v>352.35441430643402</v>
      </c>
      <c r="BE35" s="277">
        <v>190.15388751059101</v>
      </c>
      <c r="BF35" s="153">
        <v>-0.46033346031754702</v>
      </c>
      <c r="BG35" s="153">
        <v>3.5977004475823401E-2</v>
      </c>
      <c r="BH35" s="153">
        <v>3.6056607566364501E-2</v>
      </c>
    </row>
    <row r="36" spans="1:60">
      <c r="A36" s="136" t="s">
        <v>509</v>
      </c>
      <c r="B36" s="276">
        <v>581.88517925316501</v>
      </c>
      <c r="C36" s="276">
        <v>609.52789608286002</v>
      </c>
      <c r="D36" s="276">
        <v>622.23221368119505</v>
      </c>
      <c r="E36" s="276">
        <v>661.27834813741902</v>
      </c>
      <c r="F36" s="276">
        <v>665.41366249233704</v>
      </c>
      <c r="G36" s="276">
        <v>721.56553473551401</v>
      </c>
      <c r="H36" s="276">
        <v>754.03019556844799</v>
      </c>
      <c r="I36" s="276">
        <v>794.732511156491</v>
      </c>
      <c r="J36" s="276">
        <v>876.46589839426201</v>
      </c>
      <c r="K36" s="276">
        <v>885.81690568542399</v>
      </c>
      <c r="L36" s="276">
        <v>835.85848531906697</v>
      </c>
      <c r="M36" s="276">
        <v>864.34184772229605</v>
      </c>
      <c r="N36" s="276">
        <v>884.07951301271703</v>
      </c>
      <c r="O36" s="276">
        <v>898.78758958831099</v>
      </c>
      <c r="P36" s="276">
        <v>948.63245203701001</v>
      </c>
      <c r="Q36" s="276">
        <v>942.59786867378705</v>
      </c>
      <c r="R36" s="276">
        <v>887.47085382252897</v>
      </c>
      <c r="S36" s="276">
        <v>809.06364855050197</v>
      </c>
      <c r="T36" s="276">
        <v>753.279787601968</v>
      </c>
      <c r="U36" s="276">
        <v>735.21693938748297</v>
      </c>
      <c r="V36" s="276">
        <v>676.74139959308798</v>
      </c>
      <c r="W36" s="276">
        <v>693.92306516780195</v>
      </c>
      <c r="X36" s="276">
        <v>708.59700228017505</v>
      </c>
      <c r="Y36" s="276">
        <v>720.915256989868</v>
      </c>
      <c r="Z36" s="276">
        <v>717.91778385877899</v>
      </c>
      <c r="AA36" s="276">
        <v>676.67950249022397</v>
      </c>
      <c r="AB36" s="276">
        <v>658.51011157682296</v>
      </c>
      <c r="AC36" s="276">
        <v>648.91681283961702</v>
      </c>
      <c r="AD36" s="276">
        <v>663.060583622178</v>
      </c>
      <c r="AE36" s="276">
        <v>693.80219458814997</v>
      </c>
      <c r="AF36" s="276">
        <v>696.54068543450296</v>
      </c>
      <c r="AG36" s="276">
        <v>715.111447841521</v>
      </c>
      <c r="AH36" s="276">
        <v>772.91835692179404</v>
      </c>
      <c r="AI36" s="276">
        <v>805.42557331906801</v>
      </c>
      <c r="AJ36" s="276">
        <v>683.09203848679897</v>
      </c>
      <c r="AK36" s="276">
        <v>759.65882053138398</v>
      </c>
      <c r="AL36" s="276">
        <v>767.81657220076795</v>
      </c>
      <c r="AM36" s="276">
        <v>757.88411348873399</v>
      </c>
      <c r="AN36" s="276">
        <v>697.88298677592104</v>
      </c>
      <c r="AO36" s="276">
        <v>710.34710661957604</v>
      </c>
      <c r="AP36" s="276">
        <v>723.45364625862896</v>
      </c>
      <c r="AQ36" s="276">
        <v>753.27859125145801</v>
      </c>
      <c r="AR36" s="276">
        <v>758.60368234650298</v>
      </c>
      <c r="AS36" s="276">
        <v>780.57597139004201</v>
      </c>
      <c r="AT36" s="276">
        <v>731.99597875324605</v>
      </c>
      <c r="AU36" s="276">
        <v>709.48832486687695</v>
      </c>
      <c r="AV36" s="276">
        <v>687.60530699562696</v>
      </c>
      <c r="AW36" s="276">
        <v>697.96920045813704</v>
      </c>
      <c r="AX36" s="276">
        <v>676.87293345084197</v>
      </c>
      <c r="AY36" s="276">
        <v>688.65183369060105</v>
      </c>
      <c r="AZ36" s="276">
        <v>684.201301156098</v>
      </c>
      <c r="BA36" s="276">
        <v>624.14735009738297</v>
      </c>
      <c r="BB36" s="276">
        <v>560.57718215823797</v>
      </c>
      <c r="BC36" s="276">
        <v>524.95961419028401</v>
      </c>
      <c r="BD36" s="276">
        <v>518.35664607373099</v>
      </c>
      <c r="BE36" s="277">
        <v>476.74954619318203</v>
      </c>
      <c r="BF36" s="153">
        <v>-8.0267322114416104E-2</v>
      </c>
      <c r="BG36" s="153">
        <v>-3.3922433023164597E-2</v>
      </c>
      <c r="BH36" s="153">
        <v>9.0400314816453803E-2</v>
      </c>
    </row>
    <row r="37" spans="1:60">
      <c r="A37" s="136" t="s">
        <v>510</v>
      </c>
      <c r="B37" s="276">
        <v>277.89382624745201</v>
      </c>
      <c r="C37" s="276">
        <v>288.74955232563701</v>
      </c>
      <c r="D37" s="276">
        <v>299.83141079505401</v>
      </c>
      <c r="E37" s="276">
        <v>321.45615213825801</v>
      </c>
      <c r="F37" s="276">
        <v>337.18907107398701</v>
      </c>
      <c r="G37" s="276">
        <v>319.05349488346201</v>
      </c>
      <c r="H37" s="276">
        <v>331.25567064830699</v>
      </c>
      <c r="I37" s="276">
        <v>375.03933815305902</v>
      </c>
      <c r="J37" s="276">
        <v>406.95012362628</v>
      </c>
      <c r="K37" s="276">
        <v>421.61581271026898</v>
      </c>
      <c r="L37" s="276">
        <v>430.88431373181999</v>
      </c>
      <c r="M37" s="276">
        <v>454.20930992770599</v>
      </c>
      <c r="N37" s="276">
        <v>485.325488347212</v>
      </c>
      <c r="O37" s="276">
        <v>496.46084438977499</v>
      </c>
      <c r="P37" s="276">
        <v>511.52248148286299</v>
      </c>
      <c r="Q37" s="276">
        <v>542.76170769639498</v>
      </c>
      <c r="R37" s="276">
        <v>555.73462606287706</v>
      </c>
      <c r="S37" s="276">
        <v>551.85366781543996</v>
      </c>
      <c r="T37" s="276">
        <v>548.00215169324099</v>
      </c>
      <c r="U37" s="276">
        <v>570.36455162045797</v>
      </c>
      <c r="V37" s="276">
        <v>615.09882567321597</v>
      </c>
      <c r="W37" s="276">
        <v>660.79747093531103</v>
      </c>
      <c r="X37" s="276">
        <v>664.43988185711305</v>
      </c>
      <c r="Y37" s="276">
        <v>693.43924458444303</v>
      </c>
      <c r="Z37" s="276">
        <v>696.12534190614701</v>
      </c>
      <c r="AA37" s="276">
        <v>710.54047183594002</v>
      </c>
      <c r="AB37" s="276">
        <v>703.47392752749499</v>
      </c>
      <c r="AC37" s="276">
        <v>869.92136435778104</v>
      </c>
      <c r="AD37" s="276">
        <v>848.38859407238601</v>
      </c>
      <c r="AE37" s="276">
        <v>922.94386040852203</v>
      </c>
      <c r="AF37" s="276">
        <v>940.17222402451796</v>
      </c>
      <c r="AG37" s="276">
        <v>904.34369238816601</v>
      </c>
      <c r="AH37" s="276">
        <v>960.36704775290502</v>
      </c>
      <c r="AI37" s="276">
        <v>1006.43839058715</v>
      </c>
      <c r="AJ37" s="276">
        <v>1166.72494940143</v>
      </c>
      <c r="AK37" s="276">
        <v>1136.9631808578699</v>
      </c>
      <c r="AL37" s="276">
        <v>1139.92576111364</v>
      </c>
      <c r="AM37" s="276">
        <v>1197.60303872894</v>
      </c>
      <c r="AN37" s="276">
        <v>1180.92400372935</v>
      </c>
      <c r="AO37" s="276">
        <v>1193.7629155269301</v>
      </c>
      <c r="AP37" s="276">
        <v>1244.07324293331</v>
      </c>
      <c r="AQ37" s="276">
        <v>1254.0745700334701</v>
      </c>
      <c r="AR37" s="276">
        <v>1318.10254309684</v>
      </c>
      <c r="AS37" s="276">
        <v>1365.7146282266999</v>
      </c>
      <c r="AT37" s="276">
        <v>1323.9474652809399</v>
      </c>
      <c r="AU37" s="276">
        <v>1355.2252146803801</v>
      </c>
      <c r="AV37" s="276">
        <v>1407.3460031736099</v>
      </c>
      <c r="AW37" s="276">
        <v>1411.66174688969</v>
      </c>
      <c r="AX37" s="276">
        <v>1520.2724226907901</v>
      </c>
      <c r="AY37" s="276">
        <v>1468.05333426731</v>
      </c>
      <c r="AZ37" s="276">
        <v>1421.7319386613499</v>
      </c>
      <c r="BA37" s="276">
        <v>1314.5337826182199</v>
      </c>
      <c r="BB37" s="276">
        <v>1344.0315481576899</v>
      </c>
      <c r="BC37" s="276">
        <v>1319.2749473229801</v>
      </c>
      <c r="BD37" s="276">
        <v>1241.7521178946999</v>
      </c>
      <c r="BE37" s="277">
        <v>1194.07980487126</v>
      </c>
      <c r="BF37" s="153">
        <v>-3.8391167074684297E-2</v>
      </c>
      <c r="BG37" s="153">
        <v>-6.3889430912204004E-3</v>
      </c>
      <c r="BH37" s="153">
        <v>0.22641907294567501</v>
      </c>
    </row>
    <row r="38" spans="1:60">
      <c r="A38" s="136" t="s">
        <v>511</v>
      </c>
      <c r="B38" s="276">
        <v>0</v>
      </c>
      <c r="C38" s="276">
        <v>0</v>
      </c>
      <c r="D38" s="276">
        <v>0</v>
      </c>
      <c r="E38" s="276">
        <v>0</v>
      </c>
      <c r="F38" s="276">
        <v>0</v>
      </c>
      <c r="G38" s="276">
        <v>0</v>
      </c>
      <c r="H38" s="276">
        <v>0</v>
      </c>
      <c r="I38" s="276">
        <v>0</v>
      </c>
      <c r="J38" s="276">
        <v>0</v>
      </c>
      <c r="K38" s="276">
        <v>0</v>
      </c>
      <c r="L38" s="276">
        <v>0</v>
      </c>
      <c r="M38" s="276">
        <v>0</v>
      </c>
      <c r="N38" s="276">
        <v>0</v>
      </c>
      <c r="O38" s="276">
        <v>0</v>
      </c>
      <c r="P38" s="276">
        <v>0</v>
      </c>
      <c r="Q38" s="276">
        <v>190.03003759587199</v>
      </c>
      <c r="R38" s="276">
        <v>196.487441167474</v>
      </c>
      <c r="S38" s="276">
        <v>211.930972862343</v>
      </c>
      <c r="T38" s="276">
        <v>220.375117124524</v>
      </c>
      <c r="U38" s="276">
        <v>234.678999954738</v>
      </c>
      <c r="V38" s="276">
        <v>249.59787187811199</v>
      </c>
      <c r="W38" s="276">
        <v>289.72399791451397</v>
      </c>
      <c r="X38" s="276">
        <v>316.80905851140602</v>
      </c>
      <c r="Y38" s="276">
        <v>335.87356734105299</v>
      </c>
      <c r="Z38" s="276">
        <v>334.25883807542402</v>
      </c>
      <c r="AA38" s="276">
        <v>355.89943161750699</v>
      </c>
      <c r="AB38" s="276">
        <v>363.22903091645799</v>
      </c>
      <c r="AC38" s="276">
        <v>386.00169700187701</v>
      </c>
      <c r="AD38" s="276">
        <v>408.37709269285699</v>
      </c>
      <c r="AE38" s="276">
        <v>422.93914398379297</v>
      </c>
      <c r="AF38" s="276">
        <v>444.53787057053398</v>
      </c>
      <c r="AG38" s="276">
        <v>460.07422717546098</v>
      </c>
      <c r="AH38" s="276">
        <v>478.63961064776902</v>
      </c>
      <c r="AI38" s="276">
        <v>499.22084793653499</v>
      </c>
      <c r="AJ38" s="276">
        <v>518.11826635319198</v>
      </c>
      <c r="AK38" s="276">
        <v>529.89447241279004</v>
      </c>
      <c r="AL38" s="276">
        <v>545.58074581181597</v>
      </c>
      <c r="AM38" s="276">
        <v>554.33093930593998</v>
      </c>
      <c r="AN38" s="276">
        <v>510.61355638755902</v>
      </c>
      <c r="AO38" s="276">
        <v>524.43329171391895</v>
      </c>
      <c r="AP38" s="276">
        <v>566.20438312000795</v>
      </c>
      <c r="AQ38" s="276">
        <v>595.01992442488302</v>
      </c>
      <c r="AR38" s="276">
        <v>630.50210692422502</v>
      </c>
      <c r="AS38" s="276">
        <v>647.63450007702204</v>
      </c>
      <c r="AT38" s="276">
        <v>645.21542284373902</v>
      </c>
      <c r="AU38" s="276">
        <v>639.72127189252501</v>
      </c>
      <c r="AV38" s="276">
        <v>675.16645567341902</v>
      </c>
      <c r="AW38" s="276">
        <v>712.36791026660001</v>
      </c>
      <c r="AX38" s="276">
        <v>714.82807968769998</v>
      </c>
      <c r="AY38" s="276">
        <v>706.58345653701804</v>
      </c>
      <c r="AZ38" s="276">
        <v>695.05497295442206</v>
      </c>
      <c r="BA38" s="276">
        <v>711.00138343702395</v>
      </c>
      <c r="BB38" s="276">
        <v>716.38236069374602</v>
      </c>
      <c r="BC38" s="276">
        <v>714.81701616246698</v>
      </c>
      <c r="BD38" s="276">
        <v>674.22640297099304</v>
      </c>
      <c r="BE38" s="277">
        <v>667.20822799000302</v>
      </c>
      <c r="BF38" s="153">
        <v>-1.0409225966328799E-2</v>
      </c>
      <c r="BG38" s="153">
        <v>4.4078575531814003E-3</v>
      </c>
      <c r="BH38" s="153">
        <v>0.12651471687816601</v>
      </c>
    </row>
    <row r="39" spans="1:60">
      <c r="A39" s="154" t="s">
        <v>268</v>
      </c>
      <c r="B39" s="278">
        <v>1690.02229629249</v>
      </c>
      <c r="C39" s="278">
        <v>1785.2613656680001</v>
      </c>
      <c r="D39" s="278">
        <v>1843.7486435937899</v>
      </c>
      <c r="E39" s="278">
        <v>1965.30182278706</v>
      </c>
      <c r="F39" s="278">
        <v>2057.07043259902</v>
      </c>
      <c r="G39" s="278">
        <v>2166.5300350594998</v>
      </c>
      <c r="H39" s="278">
        <v>2290.0681428384701</v>
      </c>
      <c r="I39" s="278">
        <v>2472.15665096676</v>
      </c>
      <c r="J39" s="278">
        <v>2710.2861973705699</v>
      </c>
      <c r="K39" s="278">
        <v>2794.0254297925599</v>
      </c>
      <c r="L39" s="278">
        <v>2798.3462733982601</v>
      </c>
      <c r="M39" s="278">
        <v>2918.5785280362602</v>
      </c>
      <c r="N39" s="278">
        <v>3047.7238735860701</v>
      </c>
      <c r="O39" s="278">
        <v>3173.1196833486001</v>
      </c>
      <c r="P39" s="278">
        <v>3317.5510278133602</v>
      </c>
      <c r="Q39" s="278">
        <v>3377.7686980403601</v>
      </c>
      <c r="R39" s="278">
        <v>3359.7390286837699</v>
      </c>
      <c r="S39" s="278">
        <v>3263.27760707574</v>
      </c>
      <c r="T39" s="278">
        <v>3150.6431095042999</v>
      </c>
      <c r="U39" s="278">
        <v>3147.07162532759</v>
      </c>
      <c r="V39" s="278">
        <v>3138.76865364592</v>
      </c>
      <c r="W39" s="278">
        <v>3303.0261543214901</v>
      </c>
      <c r="X39" s="278">
        <v>3401.0877761393899</v>
      </c>
      <c r="Y39" s="278">
        <v>3473.7196792647101</v>
      </c>
      <c r="Z39" s="278">
        <v>3486.8625320639098</v>
      </c>
      <c r="AA39" s="278">
        <v>3471.1975206952702</v>
      </c>
      <c r="AB39" s="278">
        <v>3515.5105466120699</v>
      </c>
      <c r="AC39" s="278">
        <v>3736.2996139346001</v>
      </c>
      <c r="AD39" s="278">
        <v>3806.2681542730502</v>
      </c>
      <c r="AE39" s="278">
        <v>4065.8896379394901</v>
      </c>
      <c r="AF39" s="278">
        <v>4207.3657509803998</v>
      </c>
      <c r="AG39" s="278">
        <v>4278.3398567887198</v>
      </c>
      <c r="AH39" s="278">
        <v>4563.2915553027597</v>
      </c>
      <c r="AI39" s="278">
        <v>4750.5335284494104</v>
      </c>
      <c r="AJ39" s="278">
        <v>4839.3372587566</v>
      </c>
      <c r="AK39" s="278">
        <v>4811.2818759302299</v>
      </c>
      <c r="AL39" s="278">
        <v>4865.2465863712096</v>
      </c>
      <c r="AM39" s="278">
        <v>4864.6041254899601</v>
      </c>
      <c r="AN39" s="278">
        <v>4776.2182436451503</v>
      </c>
      <c r="AO39" s="278">
        <v>4925.6769757058901</v>
      </c>
      <c r="AP39" s="278">
        <v>5066.6039698847599</v>
      </c>
      <c r="AQ39" s="278">
        <v>5176.8000895206897</v>
      </c>
      <c r="AR39" s="278">
        <v>5461.3679722655397</v>
      </c>
      <c r="AS39" s="278">
        <v>5585.0912482194499</v>
      </c>
      <c r="AT39" s="278">
        <v>5530.05458435531</v>
      </c>
      <c r="AU39" s="278">
        <v>5808.8356925239104</v>
      </c>
      <c r="AV39" s="278">
        <v>6064.7622768848796</v>
      </c>
      <c r="AW39" s="278">
        <v>6260.3904195674204</v>
      </c>
      <c r="AX39" s="278">
        <v>6490.5874787658504</v>
      </c>
      <c r="AY39" s="278">
        <v>6478.15209145886</v>
      </c>
      <c r="AZ39" s="278">
        <v>6376.5129586980102</v>
      </c>
      <c r="BA39" s="278">
        <v>6150.6698115150703</v>
      </c>
      <c r="BB39" s="278">
        <v>6135.8253947631401</v>
      </c>
      <c r="BC39" s="278">
        <v>6000.1559338243796</v>
      </c>
      <c r="BD39" s="278">
        <v>5888.7109316418</v>
      </c>
      <c r="BE39" s="278">
        <v>5273.7598000754897</v>
      </c>
      <c r="BF39" s="156">
        <v>-0.10442881960158699</v>
      </c>
      <c r="BG39" s="156">
        <v>6.3037284448541602E-3</v>
      </c>
      <c r="BH39" s="156">
        <v>1</v>
      </c>
    </row>
    <row r="40" spans="1:60">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276"/>
      <c r="AS40" s="276"/>
      <c r="AT40" s="276"/>
      <c r="AU40" s="276"/>
      <c r="AV40" s="276"/>
      <c r="AW40" s="276"/>
      <c r="AX40" s="276"/>
      <c r="AY40" s="276"/>
      <c r="AZ40" s="276"/>
      <c r="BA40" s="276"/>
      <c r="BB40" s="276"/>
      <c r="BC40" s="276"/>
      <c r="BD40" s="276"/>
      <c r="BE40" s="277"/>
      <c r="BF40" s="153"/>
      <c r="BG40" s="153"/>
      <c r="BH40" s="153"/>
    </row>
    <row r="41" spans="1:60">
      <c r="A41" s="140" t="s">
        <v>515</v>
      </c>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276"/>
      <c r="AS41" s="276"/>
      <c r="AT41" s="276"/>
      <c r="AU41" s="276"/>
      <c r="AV41" s="276"/>
      <c r="AW41" s="276"/>
      <c r="AX41" s="276"/>
      <c r="AY41" s="276"/>
      <c r="AZ41" s="276"/>
      <c r="BA41" s="276"/>
      <c r="BB41" s="276"/>
      <c r="BC41" s="276"/>
      <c r="BD41" s="276"/>
      <c r="BE41" s="277"/>
      <c r="BF41" s="153"/>
      <c r="BG41" s="153"/>
      <c r="BH41" s="153"/>
    </row>
    <row r="42" spans="1:60">
      <c r="A42" s="136" t="s">
        <v>503</v>
      </c>
      <c r="B42" s="276">
        <v>102.047397260274</v>
      </c>
      <c r="C42" s="276">
        <v>114.425205479452</v>
      </c>
      <c r="D42" s="276">
        <v>115.077808219178</v>
      </c>
      <c r="E42" s="276">
        <v>140.77281420764999</v>
      </c>
      <c r="F42" s="276">
        <v>152.58095890410999</v>
      </c>
      <c r="G42" s="276">
        <v>164.82698630137</v>
      </c>
      <c r="H42" s="276">
        <v>179.92958904109599</v>
      </c>
      <c r="I42" s="276">
        <v>215.03647540983599</v>
      </c>
      <c r="J42" s="276">
        <v>259.184794520548</v>
      </c>
      <c r="K42" s="276">
        <v>270.90315068493197</v>
      </c>
      <c r="L42" s="276">
        <v>276.03616438356198</v>
      </c>
      <c r="M42" s="276">
        <v>281.85478142076499</v>
      </c>
      <c r="N42" s="276">
        <v>267.29301369862998</v>
      </c>
      <c r="O42" s="276">
        <v>283.45287671232899</v>
      </c>
      <c r="P42" s="276">
        <v>281.61150684931499</v>
      </c>
      <c r="Q42" s="276">
        <v>238.91926229508201</v>
      </c>
      <c r="R42" s="276">
        <v>238.335616438356</v>
      </c>
      <c r="S42" s="276">
        <v>240.33232876712299</v>
      </c>
      <c r="T42" s="276">
        <v>226.99178082191801</v>
      </c>
      <c r="U42" s="276">
        <v>214.795628415301</v>
      </c>
      <c r="V42" s="276">
        <v>229.74041095890399</v>
      </c>
      <c r="W42" s="276">
        <v>248.82561643835601</v>
      </c>
      <c r="X42" s="276">
        <v>245.02547945205501</v>
      </c>
      <c r="Y42" s="276">
        <v>247.87704918032799</v>
      </c>
      <c r="Z42" s="276">
        <v>263.86</v>
      </c>
      <c r="AA42" s="276">
        <v>282.64054794520501</v>
      </c>
      <c r="AB42" s="276">
        <v>292.19136986301402</v>
      </c>
      <c r="AC42" s="276">
        <v>283.72745901639303</v>
      </c>
      <c r="AD42" s="276">
        <v>316.13424657534199</v>
      </c>
      <c r="AE42" s="276">
        <v>355.60136986301399</v>
      </c>
      <c r="AF42" s="276">
        <v>387.70602739726002</v>
      </c>
      <c r="AG42" s="276">
        <v>420.38333333333298</v>
      </c>
      <c r="AH42" s="276">
        <v>479.99</v>
      </c>
      <c r="AI42" s="276">
        <v>492.34561643835599</v>
      </c>
      <c r="AJ42" s="276">
        <v>592.61589041095897</v>
      </c>
      <c r="AK42" s="276">
        <v>482.84112021857902</v>
      </c>
      <c r="AL42" s="276">
        <v>475.36870011723602</v>
      </c>
      <c r="AM42" s="276">
        <v>434.12896581388202</v>
      </c>
      <c r="AN42" s="276">
        <v>440.41783195237599</v>
      </c>
      <c r="AO42" s="276">
        <v>456.771349455294</v>
      </c>
      <c r="AP42" s="276">
        <v>470.950962535531</v>
      </c>
      <c r="AQ42" s="276">
        <v>493.82350983179902</v>
      </c>
      <c r="AR42" s="276">
        <v>496.56427800716801</v>
      </c>
      <c r="AS42" s="276">
        <v>481.761169059964</v>
      </c>
      <c r="AT42" s="276">
        <v>497.41373847469902</v>
      </c>
      <c r="AU42" s="276">
        <v>566.40707179572905</v>
      </c>
      <c r="AV42" s="276">
        <v>636.37823903019705</v>
      </c>
      <c r="AW42" s="276">
        <v>682.83842308021894</v>
      </c>
      <c r="AX42" s="276">
        <v>695.33099088426502</v>
      </c>
      <c r="AY42" s="276">
        <v>716.82959019702696</v>
      </c>
      <c r="AZ42" s="276">
        <v>676.71142219826402</v>
      </c>
      <c r="BA42" s="276">
        <v>685.60439618535997</v>
      </c>
      <c r="BB42" s="276">
        <v>719.05724151190395</v>
      </c>
      <c r="BC42" s="276">
        <v>625.10864069265801</v>
      </c>
      <c r="BD42" s="276">
        <v>652.09817691420301</v>
      </c>
      <c r="BE42" s="277">
        <v>598.35386468401703</v>
      </c>
      <c r="BF42" s="153">
        <v>-8.2417516461264301E-2</v>
      </c>
      <c r="BG42" s="153">
        <v>2.7447219012914002E-2</v>
      </c>
      <c r="BH42" s="153">
        <v>0.25762999033589501</v>
      </c>
    </row>
    <row r="43" spans="1:60">
      <c r="A43" s="136" t="s">
        <v>504</v>
      </c>
      <c r="B43" s="276">
        <v>0</v>
      </c>
      <c r="C43" s="276">
        <v>0</v>
      </c>
      <c r="D43" s="276">
        <v>0</v>
      </c>
      <c r="E43" s="276">
        <v>0</v>
      </c>
      <c r="F43" s="276">
        <v>0</v>
      </c>
      <c r="G43" s="276">
        <v>0</v>
      </c>
      <c r="H43" s="276">
        <v>0</v>
      </c>
      <c r="I43" s="276">
        <v>0</v>
      </c>
      <c r="J43" s="276">
        <v>0</v>
      </c>
      <c r="K43" s="276">
        <v>0</v>
      </c>
      <c r="L43" s="276">
        <v>0</v>
      </c>
      <c r="M43" s="276">
        <v>0</v>
      </c>
      <c r="N43" s="276">
        <v>0</v>
      </c>
      <c r="O43" s="276">
        <v>0</v>
      </c>
      <c r="P43" s="276">
        <v>0</v>
      </c>
      <c r="Q43" s="276">
        <v>194.73019125683101</v>
      </c>
      <c r="R43" s="276">
        <v>186.819178082192</v>
      </c>
      <c r="S43" s="276">
        <v>177.80575342465801</v>
      </c>
      <c r="T43" s="276">
        <v>148.69452054794499</v>
      </c>
      <c r="U43" s="276">
        <v>133.22786885245901</v>
      </c>
      <c r="V43" s="276">
        <v>130.36123287671199</v>
      </c>
      <c r="W43" s="276">
        <v>146.942054794521</v>
      </c>
      <c r="X43" s="276">
        <v>129.04794520547901</v>
      </c>
      <c r="Y43" s="276">
        <v>124.97213114754101</v>
      </c>
      <c r="Z43" s="276">
        <v>141.477534246575</v>
      </c>
      <c r="AA43" s="276">
        <v>161.16712328767099</v>
      </c>
      <c r="AB43" s="276">
        <v>174.452465753425</v>
      </c>
      <c r="AC43" s="276">
        <v>162.492759562842</v>
      </c>
      <c r="AD43" s="276">
        <v>182.500547945205</v>
      </c>
      <c r="AE43" s="276">
        <v>204.46821917808199</v>
      </c>
      <c r="AF43" s="276">
        <v>238.23424657534201</v>
      </c>
      <c r="AG43" s="276">
        <v>278.95</v>
      </c>
      <c r="AH43" s="276">
        <v>304.44397260274002</v>
      </c>
      <c r="AI43" s="276">
        <v>321.70808219178099</v>
      </c>
      <c r="AJ43" s="276">
        <v>401.817808219178</v>
      </c>
      <c r="AK43" s="276">
        <v>296.00423497267798</v>
      </c>
      <c r="AL43" s="276">
        <v>296.534657534247</v>
      </c>
      <c r="AM43" s="276">
        <v>286.79547945205502</v>
      </c>
      <c r="AN43" s="276">
        <v>281.08712328767098</v>
      </c>
      <c r="AO43" s="276">
        <v>293.93442622950801</v>
      </c>
      <c r="AP43" s="276">
        <v>305.20229612144499</v>
      </c>
      <c r="AQ43" s="276">
        <v>327.56627489964802</v>
      </c>
      <c r="AR43" s="276">
        <v>319.07026182051402</v>
      </c>
      <c r="AS43" s="276">
        <v>325.52515017422598</v>
      </c>
      <c r="AT43" s="276">
        <v>329.47063688338699</v>
      </c>
      <c r="AU43" s="276">
        <v>393.335184749848</v>
      </c>
      <c r="AV43" s="276">
        <v>468.21101308025499</v>
      </c>
      <c r="AW43" s="276">
        <v>514.24866106107902</v>
      </c>
      <c r="AX43" s="276">
        <v>548.62743855611495</v>
      </c>
      <c r="AY43" s="276">
        <v>574.68930637113101</v>
      </c>
      <c r="AZ43" s="276">
        <v>521.579781524091</v>
      </c>
      <c r="BA43" s="276">
        <v>540.66896945069902</v>
      </c>
      <c r="BB43" s="276">
        <v>556.269468588054</v>
      </c>
      <c r="BC43" s="276">
        <v>483.28603776342698</v>
      </c>
      <c r="BD43" s="276">
        <v>480.84522667874</v>
      </c>
      <c r="BE43" s="277">
        <v>449.41622332617101</v>
      </c>
      <c r="BF43" s="153">
        <v>-6.5361995105272006E-2</v>
      </c>
      <c r="BG43" s="153">
        <v>3.8529552508134397E-2</v>
      </c>
      <c r="BH43" s="153">
        <v>0.193502714875017</v>
      </c>
    </row>
    <row r="44" spans="1:60">
      <c r="A44" s="136" t="s">
        <v>505</v>
      </c>
      <c r="B44" s="276">
        <v>0</v>
      </c>
      <c r="C44" s="276">
        <v>0</v>
      </c>
      <c r="D44" s="276">
        <v>0</v>
      </c>
      <c r="E44" s="276">
        <v>0</v>
      </c>
      <c r="F44" s="276">
        <v>0</v>
      </c>
      <c r="G44" s="276">
        <v>0</v>
      </c>
      <c r="H44" s="276">
        <v>0</v>
      </c>
      <c r="I44" s="276">
        <v>0</v>
      </c>
      <c r="J44" s="276">
        <v>0</v>
      </c>
      <c r="K44" s="276">
        <v>0</v>
      </c>
      <c r="L44" s="276">
        <v>0</v>
      </c>
      <c r="M44" s="276">
        <v>0</v>
      </c>
      <c r="N44" s="276">
        <v>0</v>
      </c>
      <c r="O44" s="276">
        <v>0</v>
      </c>
      <c r="P44" s="276">
        <v>0</v>
      </c>
      <c r="Q44" s="276">
        <v>44.189071038251399</v>
      </c>
      <c r="R44" s="276">
        <v>51.5164383561644</v>
      </c>
      <c r="S44" s="276">
        <v>62.526575342465797</v>
      </c>
      <c r="T44" s="276">
        <v>78.297260273972597</v>
      </c>
      <c r="U44" s="276">
        <v>81.567759562841502</v>
      </c>
      <c r="V44" s="276">
        <v>99.3791780821918</v>
      </c>
      <c r="W44" s="276">
        <v>101.883561643836</v>
      </c>
      <c r="X44" s="276">
        <v>115.977534246575</v>
      </c>
      <c r="Y44" s="276">
        <v>122.90491803278699</v>
      </c>
      <c r="Z44" s="276">
        <v>122.382465753425</v>
      </c>
      <c r="AA44" s="276">
        <v>121.473424657534</v>
      </c>
      <c r="AB44" s="276">
        <v>117.738904109589</v>
      </c>
      <c r="AC44" s="276">
        <v>121.234699453552</v>
      </c>
      <c r="AD44" s="276">
        <v>133.63369863013699</v>
      </c>
      <c r="AE44" s="276">
        <v>151.133150684931</v>
      </c>
      <c r="AF44" s="276">
        <v>149.471780821918</v>
      </c>
      <c r="AG44" s="276">
        <v>141.433333333333</v>
      </c>
      <c r="AH44" s="276">
        <v>175.54602739725999</v>
      </c>
      <c r="AI44" s="276">
        <v>170.637534246575</v>
      </c>
      <c r="AJ44" s="276">
        <v>190.79808219178099</v>
      </c>
      <c r="AK44" s="276">
        <v>186.83688524590201</v>
      </c>
      <c r="AL44" s="276">
        <v>178.83404258298901</v>
      </c>
      <c r="AM44" s="276">
        <v>147.333486361827</v>
      </c>
      <c r="AN44" s="276">
        <v>159.33070866470501</v>
      </c>
      <c r="AO44" s="276">
        <v>162.83692322578599</v>
      </c>
      <c r="AP44" s="276">
        <v>165.74866641408599</v>
      </c>
      <c r="AQ44" s="276">
        <v>166.25723493215199</v>
      </c>
      <c r="AR44" s="276">
        <v>177.49401618665399</v>
      </c>
      <c r="AS44" s="276">
        <v>156.23601888573799</v>
      </c>
      <c r="AT44" s="276">
        <v>167.943101591312</v>
      </c>
      <c r="AU44" s="276">
        <v>173.071887045881</v>
      </c>
      <c r="AV44" s="276">
        <v>168.16722594994201</v>
      </c>
      <c r="AW44" s="276">
        <v>168.58976201914101</v>
      </c>
      <c r="AX44" s="276">
        <v>146.70355232815001</v>
      </c>
      <c r="AY44" s="276">
        <v>142.14028382589601</v>
      </c>
      <c r="AZ44" s="276">
        <v>155.13164067417301</v>
      </c>
      <c r="BA44" s="276">
        <v>144.93542673466101</v>
      </c>
      <c r="BB44" s="276">
        <v>162.78777292385001</v>
      </c>
      <c r="BC44" s="276">
        <v>141.822602929232</v>
      </c>
      <c r="BD44" s="276">
        <v>171.252950235464</v>
      </c>
      <c r="BE44" s="277">
        <v>148.93764135784599</v>
      </c>
      <c r="BF44" s="153">
        <v>-0.130306128139313</v>
      </c>
      <c r="BG44" s="153">
        <v>1.95355206255798E-3</v>
      </c>
      <c r="BH44" s="153">
        <v>6.4127275460878E-2</v>
      </c>
    </row>
    <row r="45" spans="1:60">
      <c r="A45" s="136" t="s">
        <v>506</v>
      </c>
      <c r="B45" s="276">
        <v>64.5263561643836</v>
      </c>
      <c r="C45" s="276">
        <v>70.741315068493194</v>
      </c>
      <c r="D45" s="276">
        <v>75.497095890411003</v>
      </c>
      <c r="E45" s="276">
        <v>85.857759562841494</v>
      </c>
      <c r="F45" s="276">
        <v>111.89841095890399</v>
      </c>
      <c r="G45" s="276">
        <v>136.79506849315101</v>
      </c>
      <c r="H45" s="276">
        <v>151.575671232877</v>
      </c>
      <c r="I45" s="276">
        <v>175.78437158469899</v>
      </c>
      <c r="J45" s="276">
        <v>210.43068493150699</v>
      </c>
      <c r="K45" s="276">
        <v>238.254684931507</v>
      </c>
      <c r="L45" s="276">
        <v>255.21298630136999</v>
      </c>
      <c r="M45" s="276">
        <v>283.11393442622898</v>
      </c>
      <c r="N45" s="276">
        <v>306.38641095890398</v>
      </c>
      <c r="O45" s="276">
        <v>332.81978082191802</v>
      </c>
      <c r="P45" s="276">
        <v>358.92136986301398</v>
      </c>
      <c r="Q45" s="276">
        <v>378.353770491803</v>
      </c>
      <c r="R45" s="276">
        <v>378.89539726027402</v>
      </c>
      <c r="S45" s="276">
        <v>399.24591780821902</v>
      </c>
      <c r="T45" s="276">
        <v>385.958465753425</v>
      </c>
      <c r="U45" s="276">
        <v>394.917978142077</v>
      </c>
      <c r="V45" s="276">
        <v>413.27550684931498</v>
      </c>
      <c r="W45" s="276">
        <v>447.6</v>
      </c>
      <c r="X45" s="276">
        <v>471.121643835616</v>
      </c>
      <c r="Y45" s="276">
        <v>488.54360655737702</v>
      </c>
      <c r="Z45" s="276">
        <v>493.58942465753398</v>
      </c>
      <c r="AA45" s="276">
        <v>470.13035616438401</v>
      </c>
      <c r="AB45" s="276">
        <v>489.15408219178101</v>
      </c>
      <c r="AC45" s="276">
        <v>510.92677595628402</v>
      </c>
      <c r="AD45" s="276">
        <v>523.85090410958901</v>
      </c>
      <c r="AE45" s="276">
        <v>542.29315068493202</v>
      </c>
      <c r="AF45" s="276">
        <v>580.77106849315101</v>
      </c>
      <c r="AG45" s="276">
        <v>605.23956284152996</v>
      </c>
      <c r="AH45" s="276">
        <v>640.05232876712296</v>
      </c>
      <c r="AI45" s="276">
        <v>685.71950684931505</v>
      </c>
      <c r="AJ45" s="276">
        <v>681.31200000000001</v>
      </c>
      <c r="AK45" s="276">
        <v>683.90584699453598</v>
      </c>
      <c r="AL45" s="276">
        <v>714.204273972603</v>
      </c>
      <c r="AM45" s="276">
        <v>732.03221917808196</v>
      </c>
      <c r="AN45" s="276">
        <v>715.79468493150705</v>
      </c>
      <c r="AO45" s="276">
        <v>757.23841530054699</v>
      </c>
      <c r="AP45" s="276">
        <v>751.83055600940202</v>
      </c>
      <c r="AQ45" s="276">
        <v>748.80374933220901</v>
      </c>
      <c r="AR45" s="276">
        <v>795.35975452310902</v>
      </c>
      <c r="AS45" s="276">
        <v>840.82068355324895</v>
      </c>
      <c r="AT45" s="276">
        <v>830.23282310039099</v>
      </c>
      <c r="AU45" s="276">
        <v>956.47325425856695</v>
      </c>
      <c r="AV45" s="276">
        <v>1020.73361333669</v>
      </c>
      <c r="AW45" s="276">
        <v>1086.17706406919</v>
      </c>
      <c r="AX45" s="276">
        <v>1134.0053761724701</v>
      </c>
      <c r="AY45" s="276">
        <v>1163.3414583905001</v>
      </c>
      <c r="AZ45" s="276">
        <v>1112.7230066264301</v>
      </c>
      <c r="BA45" s="276">
        <v>1049.1492824909401</v>
      </c>
      <c r="BB45" s="276">
        <v>1059.3050936510499</v>
      </c>
      <c r="BC45" s="276">
        <v>1082.17450348784</v>
      </c>
      <c r="BD45" s="276">
        <v>1107.75343792794</v>
      </c>
      <c r="BE45" s="277">
        <v>1048.68775473865</v>
      </c>
      <c r="BF45" s="153">
        <v>-5.3320243627292901E-2</v>
      </c>
      <c r="BG45" s="153">
        <v>2.9258164630536501E-2</v>
      </c>
      <c r="BH45" s="153">
        <v>0.45152782001561098</v>
      </c>
    </row>
    <row r="46" spans="1:60">
      <c r="A46" s="136" t="s">
        <v>507</v>
      </c>
      <c r="B46" s="276">
        <v>0</v>
      </c>
      <c r="C46" s="276">
        <v>0</v>
      </c>
      <c r="D46" s="276">
        <v>0</v>
      </c>
      <c r="E46" s="276">
        <v>0</v>
      </c>
      <c r="F46" s="276">
        <v>0</v>
      </c>
      <c r="G46" s="276">
        <v>0</v>
      </c>
      <c r="H46" s="276">
        <v>0</v>
      </c>
      <c r="I46" s="276">
        <v>0</v>
      </c>
      <c r="J46" s="276">
        <v>0</v>
      </c>
      <c r="K46" s="276">
        <v>0</v>
      </c>
      <c r="L46" s="276">
        <v>0</v>
      </c>
      <c r="M46" s="276">
        <v>0</v>
      </c>
      <c r="N46" s="276">
        <v>0</v>
      </c>
      <c r="O46" s="276">
        <v>0</v>
      </c>
      <c r="P46" s="276">
        <v>0</v>
      </c>
      <c r="Q46" s="276">
        <v>331.82732240437201</v>
      </c>
      <c r="R46" s="276">
        <v>328.87358904109601</v>
      </c>
      <c r="S46" s="276">
        <v>348.18783561643801</v>
      </c>
      <c r="T46" s="276">
        <v>336.86498630136998</v>
      </c>
      <c r="U46" s="276">
        <v>351.57797814207697</v>
      </c>
      <c r="V46" s="276">
        <v>368.95320547945198</v>
      </c>
      <c r="W46" s="276">
        <v>399.28372602739699</v>
      </c>
      <c r="X46" s="276">
        <v>422.09293150684903</v>
      </c>
      <c r="Y46" s="276">
        <v>440.833005464481</v>
      </c>
      <c r="Z46" s="276">
        <v>444.064164383562</v>
      </c>
      <c r="AA46" s="276">
        <v>424.36158904109601</v>
      </c>
      <c r="AB46" s="276">
        <v>441.55024657534199</v>
      </c>
      <c r="AC46" s="276">
        <v>455.50841530054601</v>
      </c>
      <c r="AD46" s="276">
        <v>467.56827397260298</v>
      </c>
      <c r="AE46" s="276">
        <v>484.34816438356199</v>
      </c>
      <c r="AF46" s="276">
        <v>514.14728767123302</v>
      </c>
      <c r="AG46" s="276">
        <v>534.47027322404404</v>
      </c>
      <c r="AH46" s="276">
        <v>564.03731506849294</v>
      </c>
      <c r="AI46" s="276">
        <v>604.95490410958905</v>
      </c>
      <c r="AJ46" s="276">
        <v>600.02926027397302</v>
      </c>
      <c r="AK46" s="276">
        <v>608.35688524590205</v>
      </c>
      <c r="AL46" s="276">
        <v>642.37753424657501</v>
      </c>
      <c r="AM46" s="276">
        <v>658.56471232876697</v>
      </c>
      <c r="AN46" s="276">
        <v>642.88849315068501</v>
      </c>
      <c r="AO46" s="276">
        <v>682.14158469945403</v>
      </c>
      <c r="AP46" s="276">
        <v>674.49173239735001</v>
      </c>
      <c r="AQ46" s="276">
        <v>671.40714027913305</v>
      </c>
      <c r="AR46" s="276">
        <v>710.10791497708703</v>
      </c>
      <c r="AS46" s="276">
        <v>749.94109245098196</v>
      </c>
      <c r="AT46" s="276">
        <v>736.40759541831801</v>
      </c>
      <c r="AU46" s="276">
        <v>848.50476177389896</v>
      </c>
      <c r="AV46" s="276">
        <v>900.63045263898903</v>
      </c>
      <c r="AW46" s="276">
        <v>960.66314227411397</v>
      </c>
      <c r="AX46" s="276">
        <v>1009.34221464411</v>
      </c>
      <c r="AY46" s="276">
        <v>1034.4863448413701</v>
      </c>
      <c r="AZ46" s="276">
        <v>985.87820490686499</v>
      </c>
      <c r="BA46" s="276">
        <v>932.79216597490301</v>
      </c>
      <c r="BB46" s="276">
        <v>943.85575530654603</v>
      </c>
      <c r="BC46" s="276">
        <v>958.62686748391104</v>
      </c>
      <c r="BD46" s="276">
        <v>987.38738037350799</v>
      </c>
      <c r="BE46" s="277">
        <v>987.67310191242905</v>
      </c>
      <c r="BF46" s="153">
        <v>2.8937126866268598E-4</v>
      </c>
      <c r="BG46" s="153">
        <v>2.9762165350709399E-2</v>
      </c>
      <c r="BH46" s="153">
        <v>0.42525707063845303</v>
      </c>
    </row>
    <row r="47" spans="1:60">
      <c r="A47" s="136" t="s">
        <v>508</v>
      </c>
      <c r="B47" s="276">
        <v>0</v>
      </c>
      <c r="C47" s="276">
        <v>0</v>
      </c>
      <c r="D47" s="276">
        <v>0</v>
      </c>
      <c r="E47" s="276">
        <v>0</v>
      </c>
      <c r="F47" s="276">
        <v>0</v>
      </c>
      <c r="G47" s="276">
        <v>0</v>
      </c>
      <c r="H47" s="276">
        <v>0</v>
      </c>
      <c r="I47" s="276">
        <v>0</v>
      </c>
      <c r="J47" s="276">
        <v>0</v>
      </c>
      <c r="K47" s="276">
        <v>0</v>
      </c>
      <c r="L47" s="276">
        <v>0</v>
      </c>
      <c r="M47" s="276">
        <v>0</v>
      </c>
      <c r="N47" s="276">
        <v>0</v>
      </c>
      <c r="O47" s="276">
        <v>0</v>
      </c>
      <c r="P47" s="276">
        <v>0</v>
      </c>
      <c r="Q47" s="276">
        <v>46.526448087431703</v>
      </c>
      <c r="R47" s="276">
        <v>50.021808219178098</v>
      </c>
      <c r="S47" s="276">
        <v>51.058082191780798</v>
      </c>
      <c r="T47" s="276">
        <v>49.093479452054801</v>
      </c>
      <c r="U47" s="276">
        <v>43.34</v>
      </c>
      <c r="V47" s="276">
        <v>44.322301369862998</v>
      </c>
      <c r="W47" s="276">
        <v>48.316273972602701</v>
      </c>
      <c r="X47" s="276">
        <v>49.028712328767099</v>
      </c>
      <c r="Y47" s="276">
        <v>47.710601092896198</v>
      </c>
      <c r="Z47" s="276">
        <v>49.525260273972599</v>
      </c>
      <c r="AA47" s="276">
        <v>45.768767123287702</v>
      </c>
      <c r="AB47" s="276">
        <v>47.603835616438403</v>
      </c>
      <c r="AC47" s="276">
        <v>55.4183606557377</v>
      </c>
      <c r="AD47" s="276">
        <v>56.282630136986299</v>
      </c>
      <c r="AE47" s="276">
        <v>57.944986301369902</v>
      </c>
      <c r="AF47" s="276">
        <v>66.623780821917805</v>
      </c>
      <c r="AG47" s="276">
        <v>70.769289617486294</v>
      </c>
      <c r="AH47" s="276">
        <v>76.015013698630099</v>
      </c>
      <c r="AI47" s="276">
        <v>80.764602739726001</v>
      </c>
      <c r="AJ47" s="276">
        <v>81.282739726027401</v>
      </c>
      <c r="AK47" s="276">
        <v>75.5489617486339</v>
      </c>
      <c r="AL47" s="276">
        <v>71.826739726027398</v>
      </c>
      <c r="AM47" s="276">
        <v>73.4675068493151</v>
      </c>
      <c r="AN47" s="276">
        <v>72.906191780821899</v>
      </c>
      <c r="AO47" s="276">
        <v>75.096830601092904</v>
      </c>
      <c r="AP47" s="276">
        <v>77.338823612051499</v>
      </c>
      <c r="AQ47" s="276">
        <v>77.396609053076105</v>
      </c>
      <c r="AR47" s="276">
        <v>85.2518395460216</v>
      </c>
      <c r="AS47" s="276">
        <v>90.879591102267597</v>
      </c>
      <c r="AT47" s="276">
        <v>93.825227682073802</v>
      </c>
      <c r="AU47" s="276">
        <v>107.968492484667</v>
      </c>
      <c r="AV47" s="276">
        <v>120.10316069769701</v>
      </c>
      <c r="AW47" s="276">
        <v>125.513921795079</v>
      </c>
      <c r="AX47" s="276">
        <v>124.66316152835699</v>
      </c>
      <c r="AY47" s="276">
        <v>128.855113549137</v>
      </c>
      <c r="AZ47" s="276">
        <v>126.844801719567</v>
      </c>
      <c r="BA47" s="276">
        <v>116.35711651603501</v>
      </c>
      <c r="BB47" s="276">
        <v>115.449338344501</v>
      </c>
      <c r="BC47" s="276">
        <v>123.547636003929</v>
      </c>
      <c r="BD47" s="276">
        <v>120.36605755443099</v>
      </c>
      <c r="BE47" s="277">
        <v>61.014652826222097</v>
      </c>
      <c r="BF47" s="153">
        <v>-0.49309087573437999</v>
      </c>
      <c r="BG47" s="153">
        <v>2.52232366639322E-2</v>
      </c>
      <c r="BH47" s="153">
        <v>2.6270749377157801E-2</v>
      </c>
    </row>
    <row r="48" spans="1:60">
      <c r="A48" s="136" t="s">
        <v>509</v>
      </c>
      <c r="B48" s="276">
        <v>99.407945205479507</v>
      </c>
      <c r="C48" s="276">
        <v>105.009863013699</v>
      </c>
      <c r="D48" s="276">
        <v>109.428767123288</v>
      </c>
      <c r="E48" s="276">
        <v>133.80109289617499</v>
      </c>
      <c r="F48" s="276">
        <v>129.88794520547901</v>
      </c>
      <c r="G48" s="276">
        <v>147.807123287671</v>
      </c>
      <c r="H48" s="276">
        <v>167.100684931507</v>
      </c>
      <c r="I48" s="276">
        <v>186.42281420764999</v>
      </c>
      <c r="J48" s="276">
        <v>239.80383561643799</v>
      </c>
      <c r="K48" s="276">
        <v>255.931095890411</v>
      </c>
      <c r="L48" s="276">
        <v>257.51424657534199</v>
      </c>
      <c r="M48" s="276">
        <v>278.84480874316898</v>
      </c>
      <c r="N48" s="276">
        <v>284.25383561643798</v>
      </c>
      <c r="O48" s="276">
        <v>307.28780821917798</v>
      </c>
      <c r="P48" s="276">
        <v>317.36082191780798</v>
      </c>
      <c r="Q48" s="276">
        <v>307.88825136612002</v>
      </c>
      <c r="R48" s="276">
        <v>267.88301369863001</v>
      </c>
      <c r="S48" s="276">
        <v>243.09191780821899</v>
      </c>
      <c r="T48" s="276">
        <v>225.65986301369901</v>
      </c>
      <c r="U48" s="276">
        <v>221.53866120218601</v>
      </c>
      <c r="V48" s="276">
        <v>201.19931506849301</v>
      </c>
      <c r="W48" s="276">
        <v>226.09479452054799</v>
      </c>
      <c r="X48" s="276">
        <v>227.67794520547901</v>
      </c>
      <c r="Y48" s="276">
        <v>225.77199453551901</v>
      </c>
      <c r="Z48" s="276">
        <v>230.72246575342501</v>
      </c>
      <c r="AA48" s="276">
        <v>213.968904109589</v>
      </c>
      <c r="AB48" s="276">
        <v>209.98493150684899</v>
      </c>
      <c r="AC48" s="276">
        <v>188.05368852459</v>
      </c>
      <c r="AD48" s="276">
        <v>201.338493150685</v>
      </c>
      <c r="AE48" s="276">
        <v>211.70726027397299</v>
      </c>
      <c r="AF48" s="276">
        <v>217.05205479452101</v>
      </c>
      <c r="AG48" s="276">
        <v>237.778005464481</v>
      </c>
      <c r="AH48" s="276">
        <v>260.55876712328802</v>
      </c>
      <c r="AI48" s="276">
        <v>261.567808219178</v>
      </c>
      <c r="AJ48" s="276">
        <v>187.78602739726</v>
      </c>
      <c r="AK48" s="276">
        <v>244.058606557377</v>
      </c>
      <c r="AL48" s="276">
        <v>212.62931506849301</v>
      </c>
      <c r="AM48" s="276">
        <v>189.508356164384</v>
      </c>
      <c r="AN48" s="276">
        <v>158.73260273972599</v>
      </c>
      <c r="AO48" s="276">
        <v>146.79603825136601</v>
      </c>
      <c r="AP48" s="276">
        <v>155.263547402982</v>
      </c>
      <c r="AQ48" s="276">
        <v>153.367988000726</v>
      </c>
      <c r="AR48" s="276">
        <v>168.65409052985899</v>
      </c>
      <c r="AS48" s="276">
        <v>184.753493070063</v>
      </c>
      <c r="AT48" s="276">
        <v>179.09543116229801</v>
      </c>
      <c r="AU48" s="276">
        <v>152.34238591878201</v>
      </c>
      <c r="AV48" s="276">
        <v>126.24255018679899</v>
      </c>
      <c r="AW48" s="276">
        <v>125.504769793926</v>
      </c>
      <c r="AX48" s="276">
        <v>139.22620154491</v>
      </c>
      <c r="AY48" s="276">
        <v>161.19933657992399</v>
      </c>
      <c r="AZ48" s="276">
        <v>149.002738717987</v>
      </c>
      <c r="BA48" s="276">
        <v>112.290843096085</v>
      </c>
      <c r="BB48" s="276">
        <v>110.169567811964</v>
      </c>
      <c r="BC48" s="276">
        <v>90.060439731338704</v>
      </c>
      <c r="BD48" s="276">
        <v>90.987695693847797</v>
      </c>
      <c r="BE48" s="277">
        <v>94.426127497553296</v>
      </c>
      <c r="BF48" s="153">
        <v>3.77900745533215E-2</v>
      </c>
      <c r="BG48" s="153">
        <v>-6.5477384141834502E-2</v>
      </c>
      <c r="BH48" s="153">
        <v>4.0656547488829901E-2</v>
      </c>
    </row>
    <row r="49" spans="1:60">
      <c r="A49" s="136" t="s">
        <v>510</v>
      </c>
      <c r="B49" s="276">
        <v>39.692109589041102</v>
      </c>
      <c r="C49" s="276">
        <v>44.426191780821902</v>
      </c>
      <c r="D49" s="276">
        <v>44.536493150684898</v>
      </c>
      <c r="E49" s="276">
        <v>52.000710382513702</v>
      </c>
      <c r="F49" s="276">
        <v>62.197589041095902</v>
      </c>
      <c r="G49" s="276">
        <v>63.295506849315103</v>
      </c>
      <c r="H49" s="276">
        <v>65.881753424657504</v>
      </c>
      <c r="I49" s="276">
        <v>71.650163934426203</v>
      </c>
      <c r="J49" s="276">
        <v>88.041917808219196</v>
      </c>
      <c r="K49" s="276">
        <v>94.563232876712306</v>
      </c>
      <c r="L49" s="276">
        <v>99.548821917808198</v>
      </c>
      <c r="M49" s="276">
        <v>114.072349726776</v>
      </c>
      <c r="N49" s="276">
        <v>123.618356164384</v>
      </c>
      <c r="O49" s="276">
        <v>144.47397260273999</v>
      </c>
      <c r="P49" s="276">
        <v>165.38668493150701</v>
      </c>
      <c r="Q49" s="276">
        <v>154.66606557377099</v>
      </c>
      <c r="R49" s="276">
        <v>155.756767123288</v>
      </c>
      <c r="S49" s="276">
        <v>183.90849315068499</v>
      </c>
      <c r="T49" s="276">
        <v>179.00194520547899</v>
      </c>
      <c r="U49" s="276">
        <v>200.055300546448</v>
      </c>
      <c r="V49" s="276">
        <v>208.04509589041101</v>
      </c>
      <c r="W49" s="276">
        <v>245.129726027397</v>
      </c>
      <c r="X49" s="276">
        <v>263.50197260274001</v>
      </c>
      <c r="Y49" s="276">
        <v>261.74565573770502</v>
      </c>
      <c r="Z49" s="276">
        <v>247.97945205479499</v>
      </c>
      <c r="AA49" s="276">
        <v>262.24298630137002</v>
      </c>
      <c r="AB49" s="276">
        <v>250.81931506849301</v>
      </c>
      <c r="AC49" s="276">
        <v>345.89983606557399</v>
      </c>
      <c r="AD49" s="276">
        <v>347.51476712328798</v>
      </c>
      <c r="AE49" s="276">
        <v>374.867698630137</v>
      </c>
      <c r="AF49" s="276">
        <v>367.05109589041098</v>
      </c>
      <c r="AG49" s="276">
        <v>372.04653005464502</v>
      </c>
      <c r="AH49" s="276">
        <v>382.90487671232898</v>
      </c>
      <c r="AI49" s="276">
        <v>398.67797260274</v>
      </c>
      <c r="AJ49" s="276">
        <v>427.73873972602701</v>
      </c>
      <c r="AK49" s="276">
        <v>432.354344262295</v>
      </c>
      <c r="AL49" s="276">
        <v>483.68794520547999</v>
      </c>
      <c r="AM49" s="276">
        <v>489.20468493150702</v>
      </c>
      <c r="AN49" s="276">
        <v>479.257808219178</v>
      </c>
      <c r="AO49" s="276">
        <v>492.80811475409803</v>
      </c>
      <c r="AP49" s="276">
        <v>516.19133190374805</v>
      </c>
      <c r="AQ49" s="276">
        <v>543.18663130302798</v>
      </c>
      <c r="AR49" s="276">
        <v>554.87210873496599</v>
      </c>
      <c r="AS49" s="276">
        <v>588.85252672532101</v>
      </c>
      <c r="AT49" s="276">
        <v>570.92776762972699</v>
      </c>
      <c r="AU49" s="276">
        <v>596.19086844564299</v>
      </c>
      <c r="AV49" s="276">
        <v>648.37547560565395</v>
      </c>
      <c r="AW49" s="276">
        <v>614.866040683611</v>
      </c>
      <c r="AX49" s="276">
        <v>686.90252249867694</v>
      </c>
      <c r="AY49" s="276">
        <v>683.17595304767497</v>
      </c>
      <c r="AZ49" s="276">
        <v>619.4508649782</v>
      </c>
      <c r="BA49" s="276">
        <v>586.33169056620102</v>
      </c>
      <c r="BB49" s="276">
        <v>592.00179610138503</v>
      </c>
      <c r="BC49" s="276">
        <v>594.535520059904</v>
      </c>
      <c r="BD49" s="276">
        <v>587.56805520875298</v>
      </c>
      <c r="BE49" s="277">
        <v>581.06412875112403</v>
      </c>
      <c r="BF49" s="153">
        <v>-1.10692308745718E-2</v>
      </c>
      <c r="BG49" s="153">
        <v>2.8770686239723E-3</v>
      </c>
      <c r="BH49" s="153">
        <v>0.25018564215966399</v>
      </c>
    </row>
    <row r="50" spans="1:60">
      <c r="A50" s="136" t="s">
        <v>511</v>
      </c>
      <c r="B50" s="276">
        <v>0</v>
      </c>
      <c r="C50" s="276">
        <v>0</v>
      </c>
      <c r="D50" s="276">
        <v>0</v>
      </c>
      <c r="E50" s="276">
        <v>0</v>
      </c>
      <c r="F50" s="276">
        <v>0</v>
      </c>
      <c r="G50" s="276">
        <v>0</v>
      </c>
      <c r="H50" s="276">
        <v>0</v>
      </c>
      <c r="I50" s="276">
        <v>0</v>
      </c>
      <c r="J50" s="276">
        <v>0</v>
      </c>
      <c r="K50" s="276">
        <v>0</v>
      </c>
      <c r="L50" s="276">
        <v>0</v>
      </c>
      <c r="M50" s="276">
        <v>0</v>
      </c>
      <c r="N50" s="276">
        <v>0</v>
      </c>
      <c r="O50" s="276">
        <v>0</v>
      </c>
      <c r="P50" s="276">
        <v>0</v>
      </c>
      <c r="Q50" s="276">
        <v>85.273497267759595</v>
      </c>
      <c r="R50" s="276">
        <v>91.132328767123298</v>
      </c>
      <c r="S50" s="276">
        <v>107.158356164384</v>
      </c>
      <c r="T50" s="276">
        <v>112.06095890411</v>
      </c>
      <c r="U50" s="276">
        <v>119.237978142076</v>
      </c>
      <c r="V50" s="276">
        <v>122.095616438356</v>
      </c>
      <c r="W50" s="276">
        <v>144.29630136986299</v>
      </c>
      <c r="X50" s="276">
        <v>159.21205479452101</v>
      </c>
      <c r="Y50" s="276">
        <v>163.965710382514</v>
      </c>
      <c r="Z50" s="276">
        <v>165.73013698630101</v>
      </c>
      <c r="AA50" s="276">
        <v>177.992739726027</v>
      </c>
      <c r="AB50" s="276">
        <v>174.16643835616401</v>
      </c>
      <c r="AC50" s="276">
        <v>177.85778688524601</v>
      </c>
      <c r="AD50" s="276">
        <v>191.098082191781</v>
      </c>
      <c r="AE50" s="276">
        <v>199.24849315068499</v>
      </c>
      <c r="AF50" s="276">
        <v>206.80301369863</v>
      </c>
      <c r="AG50" s="276">
        <v>207.25382513661199</v>
      </c>
      <c r="AH50" s="276">
        <v>218.15095890411001</v>
      </c>
      <c r="AI50" s="276">
        <v>229.06945205479499</v>
      </c>
      <c r="AJ50" s="276">
        <v>238.379178082192</v>
      </c>
      <c r="AK50" s="276">
        <v>243.94685792349699</v>
      </c>
      <c r="AL50" s="276">
        <v>243.86616438356199</v>
      </c>
      <c r="AM50" s="276">
        <v>236.755205479452</v>
      </c>
      <c r="AN50" s="276">
        <v>221.94273972602701</v>
      </c>
      <c r="AO50" s="276">
        <v>228.879098360656</v>
      </c>
      <c r="AP50" s="276">
        <v>230.322582320116</v>
      </c>
      <c r="AQ50" s="276">
        <v>249.861818065862</v>
      </c>
      <c r="AR50" s="276">
        <v>254.88046500825999</v>
      </c>
      <c r="AS50" s="276">
        <v>268.31771367653801</v>
      </c>
      <c r="AT50" s="276">
        <v>256.611206740201</v>
      </c>
      <c r="AU50" s="276">
        <v>267.05197780442899</v>
      </c>
      <c r="AV50" s="276">
        <v>289.55291754995301</v>
      </c>
      <c r="AW50" s="276">
        <v>300.04216472832297</v>
      </c>
      <c r="AX50" s="276">
        <v>316.22047042124001</v>
      </c>
      <c r="AY50" s="276">
        <v>307.14993596578398</v>
      </c>
      <c r="AZ50" s="276">
        <v>296.17534616776197</v>
      </c>
      <c r="BA50" s="276">
        <v>298.93060074005001</v>
      </c>
      <c r="BB50" s="276">
        <v>305.27514640405099</v>
      </c>
      <c r="BC50" s="276">
        <v>304.15699724053297</v>
      </c>
      <c r="BD50" s="276">
        <v>305.22313520831102</v>
      </c>
      <c r="BE50" s="277">
        <v>301.881104507641</v>
      </c>
      <c r="BF50" s="153">
        <v>-1.094946717715E-2</v>
      </c>
      <c r="BG50" s="153">
        <v>1.74994496781684E-2</v>
      </c>
      <c r="BH50" s="153">
        <v>0.12997931596541801</v>
      </c>
    </row>
    <row r="51" spans="1:60">
      <c r="A51" s="279" t="s">
        <v>516</v>
      </c>
      <c r="B51" s="278">
        <v>305.673808219178</v>
      </c>
      <c r="C51" s="278">
        <v>334.60257534246603</v>
      </c>
      <c r="D51" s="278">
        <v>344.540164383562</v>
      </c>
      <c r="E51" s="278">
        <v>412.43237704917999</v>
      </c>
      <c r="F51" s="278">
        <v>456.56490410958901</v>
      </c>
      <c r="G51" s="278">
        <v>512.724684931507</v>
      </c>
      <c r="H51" s="278">
        <v>564.48769863013695</v>
      </c>
      <c r="I51" s="278">
        <v>648.89382513661201</v>
      </c>
      <c r="J51" s="278">
        <v>797.46123287671196</v>
      </c>
      <c r="K51" s="278">
        <v>859.65216438356197</v>
      </c>
      <c r="L51" s="278">
        <v>888.31221917808205</v>
      </c>
      <c r="M51" s="278">
        <v>957.88587431693998</v>
      </c>
      <c r="N51" s="278">
        <v>981.55161643835595</v>
      </c>
      <c r="O51" s="278">
        <v>1068.0344383561601</v>
      </c>
      <c r="P51" s="278">
        <v>1123.2803835616401</v>
      </c>
      <c r="Q51" s="278">
        <v>1079.8273497267801</v>
      </c>
      <c r="R51" s="278">
        <v>1040.8707945205499</v>
      </c>
      <c r="S51" s="278">
        <v>1066.5786575342499</v>
      </c>
      <c r="T51" s="278">
        <v>1017.61205479452</v>
      </c>
      <c r="U51" s="278">
        <v>1031.3075683060099</v>
      </c>
      <c r="V51" s="278">
        <v>1052.26032876712</v>
      </c>
      <c r="W51" s="278">
        <v>1167.6501369862999</v>
      </c>
      <c r="X51" s="278">
        <v>1207.3270410958901</v>
      </c>
      <c r="Y51" s="278">
        <v>1223.9383060109301</v>
      </c>
      <c r="Z51" s="278">
        <v>1236.1513424657501</v>
      </c>
      <c r="AA51" s="278">
        <v>1228.98279452055</v>
      </c>
      <c r="AB51" s="278">
        <v>1242.1496986301399</v>
      </c>
      <c r="AC51" s="278">
        <v>1328.6077595628401</v>
      </c>
      <c r="AD51" s="278">
        <v>1388.8384109589001</v>
      </c>
      <c r="AE51" s="278">
        <v>1484.4694794520501</v>
      </c>
      <c r="AF51" s="278">
        <v>1552.58024657534</v>
      </c>
      <c r="AG51" s="278">
        <v>1635.44743169399</v>
      </c>
      <c r="AH51" s="278">
        <v>1763.50597260274</v>
      </c>
      <c r="AI51" s="278">
        <v>1838.31090410959</v>
      </c>
      <c r="AJ51" s="278">
        <v>1889.45265753425</v>
      </c>
      <c r="AK51" s="278">
        <v>1843.1599180327901</v>
      </c>
      <c r="AL51" s="278">
        <v>1885.8902343638099</v>
      </c>
      <c r="AM51" s="278">
        <v>1844.87422608785</v>
      </c>
      <c r="AN51" s="278">
        <v>1794.2029278427899</v>
      </c>
      <c r="AO51" s="278">
        <v>1853.6139177613099</v>
      </c>
      <c r="AP51" s="278">
        <v>1894.2363978516601</v>
      </c>
      <c r="AQ51" s="278">
        <v>1939.18187846776</v>
      </c>
      <c r="AR51" s="278">
        <v>2015.4502317951001</v>
      </c>
      <c r="AS51" s="278">
        <v>2096.1878724086</v>
      </c>
      <c r="AT51" s="278">
        <v>2077.66976036712</v>
      </c>
      <c r="AU51" s="278">
        <v>2271.4135804187199</v>
      </c>
      <c r="AV51" s="278">
        <v>2431.7298781593299</v>
      </c>
      <c r="AW51" s="278">
        <v>2509.3862976269502</v>
      </c>
      <c r="AX51" s="278">
        <v>2655.46509110032</v>
      </c>
      <c r="AY51" s="278">
        <v>2724.5463382151302</v>
      </c>
      <c r="AZ51" s="278">
        <v>2557.8880325208802</v>
      </c>
      <c r="BA51" s="278">
        <v>2433.37621233858</v>
      </c>
      <c r="BB51" s="278">
        <v>2480.5336990762999</v>
      </c>
      <c r="BC51" s="278">
        <v>2391.8791039717398</v>
      </c>
      <c r="BD51" s="278">
        <v>2438.4073657447402</v>
      </c>
      <c r="BE51" s="278">
        <v>2322.53187567134</v>
      </c>
      <c r="BF51" s="156">
        <v>-4.7520972787911703E-2</v>
      </c>
      <c r="BG51" s="156">
        <v>1.6138658661595501E-2</v>
      </c>
      <c r="BH51" s="156">
        <v>1</v>
      </c>
    </row>
    <row r="52" spans="1:60">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6"/>
      <c r="AR52" s="276"/>
      <c r="AS52" s="276"/>
      <c r="AT52" s="276"/>
      <c r="AU52" s="276"/>
      <c r="AV52" s="276"/>
      <c r="AW52" s="276"/>
      <c r="AX52" s="276"/>
      <c r="AY52" s="276"/>
      <c r="AZ52" s="276"/>
      <c r="BA52" s="276"/>
      <c r="BB52" s="276"/>
      <c r="BC52" s="276"/>
      <c r="BD52" s="276"/>
      <c r="BE52" s="277"/>
      <c r="BF52" s="153"/>
      <c r="BG52" s="153"/>
      <c r="BH52" s="153"/>
    </row>
    <row r="53" spans="1:60">
      <c r="A53" s="140" t="s">
        <v>517</v>
      </c>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6"/>
      <c r="AR53" s="276"/>
      <c r="AS53" s="276"/>
      <c r="AT53" s="276"/>
      <c r="AU53" s="276"/>
      <c r="AV53" s="276"/>
      <c r="AW53" s="276"/>
      <c r="AX53" s="276"/>
      <c r="AY53" s="276"/>
      <c r="AZ53" s="276"/>
      <c r="BA53" s="276"/>
      <c r="BB53" s="276"/>
      <c r="BC53" s="276"/>
      <c r="BD53" s="276"/>
      <c r="BE53" s="277"/>
      <c r="BF53" s="153"/>
      <c r="BG53" s="153"/>
      <c r="BH53" s="153"/>
    </row>
    <row r="54" spans="1:60">
      <c r="A54" s="136" t="s">
        <v>503</v>
      </c>
      <c r="B54" s="276">
        <v>1598.70935500572</v>
      </c>
      <c r="C54" s="276">
        <v>1820.16660269104</v>
      </c>
      <c r="D54" s="276">
        <v>2089.9080638793198</v>
      </c>
      <c r="E54" s="276">
        <v>2241.1602470829898</v>
      </c>
      <c r="F54" s="276">
        <v>2449.77903580159</v>
      </c>
      <c r="G54" s="276">
        <v>2615.25297096443</v>
      </c>
      <c r="H54" s="276">
        <v>2851.38444474782</v>
      </c>
      <c r="I54" s="276">
        <v>3087.30793722403</v>
      </c>
      <c r="J54" s="276">
        <v>3299.5458351448001</v>
      </c>
      <c r="K54" s="276">
        <v>3218.1625476640502</v>
      </c>
      <c r="L54" s="276">
        <v>3210.6872940824301</v>
      </c>
      <c r="M54" s="276">
        <v>3394.7798525226299</v>
      </c>
      <c r="N54" s="276">
        <v>3371.6289833778601</v>
      </c>
      <c r="O54" s="276">
        <v>3815.42293843476</v>
      </c>
      <c r="P54" s="276">
        <v>3868.2996047369502</v>
      </c>
      <c r="Q54" s="276">
        <v>3677.1291062178998</v>
      </c>
      <c r="R54" s="276">
        <v>3534.1642138776001</v>
      </c>
      <c r="S54" s="276">
        <v>3583.5144415956702</v>
      </c>
      <c r="T54" s="276">
        <v>3661.37459538745</v>
      </c>
      <c r="U54" s="276">
        <v>3694.9619942050799</v>
      </c>
      <c r="V54" s="276">
        <v>3955.9926691455898</v>
      </c>
      <c r="W54" s="276">
        <v>4143.8970683551097</v>
      </c>
      <c r="X54" s="276">
        <v>4226.6940021864402</v>
      </c>
      <c r="Y54" s="276">
        <v>4380.4106881436101</v>
      </c>
      <c r="Z54" s="276">
        <v>4458.6742073883897</v>
      </c>
      <c r="AA54" s="276">
        <v>4660.0089310748699</v>
      </c>
      <c r="AB54" s="276">
        <v>4547.2413152465997</v>
      </c>
      <c r="AC54" s="276">
        <v>4498.3168634867097</v>
      </c>
      <c r="AD54" s="276">
        <v>4382.7716484495004</v>
      </c>
      <c r="AE54" s="276">
        <v>4433.26659884529</v>
      </c>
      <c r="AF54" s="276">
        <v>4526.0964628636202</v>
      </c>
      <c r="AG54" s="276">
        <v>4519.7439979836799</v>
      </c>
      <c r="AH54" s="276">
        <v>4601.2495132267104</v>
      </c>
      <c r="AI54" s="276">
        <v>4605.9975903596196</v>
      </c>
      <c r="AJ54" s="276">
        <v>4545.4108961701804</v>
      </c>
      <c r="AK54" s="276">
        <v>4445.2198128226601</v>
      </c>
      <c r="AL54" s="276">
        <v>4356.2177316583202</v>
      </c>
      <c r="AM54" s="276">
        <v>4297.7342848993603</v>
      </c>
      <c r="AN54" s="276">
        <v>4183.4205557155901</v>
      </c>
      <c r="AO54" s="276">
        <v>4132.34542117823</v>
      </c>
      <c r="AP54" s="276">
        <v>4039.9711673369902</v>
      </c>
      <c r="AQ54" s="276">
        <v>3897.0058257498599</v>
      </c>
      <c r="AR54" s="276">
        <v>3846.0566850547398</v>
      </c>
      <c r="AS54" s="276">
        <v>3579.4196180199201</v>
      </c>
      <c r="AT54" s="276">
        <v>3494.8227612816299</v>
      </c>
      <c r="AU54" s="276">
        <v>3419.9887868432002</v>
      </c>
      <c r="AV54" s="276">
        <v>3196.56706878776</v>
      </c>
      <c r="AW54" s="276">
        <v>3046.8171093666801</v>
      </c>
      <c r="AX54" s="276">
        <v>2961.4861394114801</v>
      </c>
      <c r="AY54" s="276">
        <v>2889.0649804414702</v>
      </c>
      <c r="AZ54" s="276">
        <v>2813.7169905825699</v>
      </c>
      <c r="BA54" s="276">
        <v>2832.0450479910501</v>
      </c>
      <c r="BB54" s="276">
        <v>2860.4610051950099</v>
      </c>
      <c r="BC54" s="276">
        <v>2844.4894361256602</v>
      </c>
      <c r="BD54" s="276">
        <v>2819.4572321021601</v>
      </c>
      <c r="BE54" s="277">
        <v>2579.51581222287</v>
      </c>
      <c r="BF54" s="153">
        <v>-8.51019895415802E-2</v>
      </c>
      <c r="BG54" s="153">
        <v>-2.1244905593933001E-2</v>
      </c>
      <c r="BH54" s="153">
        <v>0.201721620564351</v>
      </c>
    </row>
    <row r="55" spans="1:60">
      <c r="A55" s="136" t="s">
        <v>504</v>
      </c>
      <c r="B55" s="276">
        <v>0</v>
      </c>
      <c r="C55" s="276">
        <v>0</v>
      </c>
      <c r="D55" s="276">
        <v>0</v>
      </c>
      <c r="E55" s="276">
        <v>0</v>
      </c>
      <c r="F55" s="276">
        <v>0</v>
      </c>
      <c r="G55" s="276">
        <v>0</v>
      </c>
      <c r="H55" s="276">
        <v>0</v>
      </c>
      <c r="I55" s="276">
        <v>0</v>
      </c>
      <c r="J55" s="276">
        <v>0</v>
      </c>
      <c r="K55" s="276">
        <v>0</v>
      </c>
      <c r="L55" s="276">
        <v>0</v>
      </c>
      <c r="M55" s="276">
        <v>0</v>
      </c>
      <c r="N55" s="276">
        <v>0</v>
      </c>
      <c r="O55" s="276">
        <v>0</v>
      </c>
      <c r="P55" s="276">
        <v>0</v>
      </c>
      <c r="Q55" s="276">
        <v>2833.8545073607402</v>
      </c>
      <c r="R55" s="276">
        <v>2734.8969504944498</v>
      </c>
      <c r="S55" s="276">
        <v>2764.4947334110202</v>
      </c>
      <c r="T55" s="276">
        <v>2769.07008086513</v>
      </c>
      <c r="U55" s="276">
        <v>2816.5259019299401</v>
      </c>
      <c r="V55" s="276">
        <v>3083.2716663327101</v>
      </c>
      <c r="W55" s="276">
        <v>3187.32280699073</v>
      </c>
      <c r="X55" s="276">
        <v>3263.8407635809599</v>
      </c>
      <c r="Y55" s="276">
        <v>3350.3477887201202</v>
      </c>
      <c r="Z55" s="276">
        <v>3393.3345595965998</v>
      </c>
      <c r="AA55" s="276">
        <v>3533.4067962484301</v>
      </c>
      <c r="AB55" s="276">
        <v>3496.4126729193399</v>
      </c>
      <c r="AC55" s="276">
        <v>3447.4700650777399</v>
      </c>
      <c r="AD55" s="276">
        <v>3377.7049688447901</v>
      </c>
      <c r="AE55" s="276">
        <v>3348.3285037660198</v>
      </c>
      <c r="AF55" s="276">
        <v>3364.9804297430301</v>
      </c>
      <c r="AG55" s="276">
        <v>3380.1773466705699</v>
      </c>
      <c r="AH55" s="276">
        <v>3424.1817639323699</v>
      </c>
      <c r="AI55" s="276">
        <v>3406.1786958598</v>
      </c>
      <c r="AJ55" s="276">
        <v>3367.76193584978</v>
      </c>
      <c r="AK55" s="276">
        <v>3219.6275811229798</v>
      </c>
      <c r="AL55" s="276">
        <v>3190.3191112478798</v>
      </c>
      <c r="AM55" s="276">
        <v>3154.3849500638098</v>
      </c>
      <c r="AN55" s="276">
        <v>3041.8363551350899</v>
      </c>
      <c r="AO55" s="276">
        <v>2973.1227930364298</v>
      </c>
      <c r="AP55" s="276">
        <v>2865.6662818213599</v>
      </c>
      <c r="AQ55" s="276">
        <v>2770.98149923866</v>
      </c>
      <c r="AR55" s="276">
        <v>2685.3343764333099</v>
      </c>
      <c r="AS55" s="276">
        <v>2529.8203068094499</v>
      </c>
      <c r="AT55" s="276">
        <v>2445.3120952399099</v>
      </c>
      <c r="AU55" s="276">
        <v>2301.0863667193298</v>
      </c>
      <c r="AV55" s="276">
        <v>2200.5678480532601</v>
      </c>
      <c r="AW55" s="276">
        <v>2084.0353190371202</v>
      </c>
      <c r="AX55" s="276">
        <v>2014.58604609124</v>
      </c>
      <c r="AY55" s="276">
        <v>1982.5996686354799</v>
      </c>
      <c r="AZ55" s="276">
        <v>1932.22742711879</v>
      </c>
      <c r="BA55" s="276">
        <v>1935.3520103363301</v>
      </c>
      <c r="BB55" s="276">
        <v>1939.2481655785</v>
      </c>
      <c r="BC55" s="276">
        <v>2007.5576202567599</v>
      </c>
      <c r="BD55" s="276">
        <v>2036.9878254682801</v>
      </c>
      <c r="BE55" s="277">
        <v>1767.6098902982101</v>
      </c>
      <c r="BF55" s="153">
        <v>-0.13224327205202599</v>
      </c>
      <c r="BG55" s="153">
        <v>-1.8104174293194199E-2</v>
      </c>
      <c r="BH55" s="153">
        <v>0.138229480861085</v>
      </c>
    </row>
    <row r="56" spans="1:60">
      <c r="A56" s="136" t="s">
        <v>505</v>
      </c>
      <c r="B56" s="276">
        <v>0</v>
      </c>
      <c r="C56" s="276">
        <v>0</v>
      </c>
      <c r="D56" s="276">
        <v>0</v>
      </c>
      <c r="E56" s="276">
        <v>0</v>
      </c>
      <c r="F56" s="276">
        <v>0</v>
      </c>
      <c r="G56" s="276">
        <v>0</v>
      </c>
      <c r="H56" s="276">
        <v>0</v>
      </c>
      <c r="I56" s="276">
        <v>0</v>
      </c>
      <c r="J56" s="276">
        <v>0</v>
      </c>
      <c r="K56" s="276">
        <v>0</v>
      </c>
      <c r="L56" s="276">
        <v>0</v>
      </c>
      <c r="M56" s="276">
        <v>0</v>
      </c>
      <c r="N56" s="276">
        <v>0</v>
      </c>
      <c r="O56" s="276">
        <v>0</v>
      </c>
      <c r="P56" s="276">
        <v>0</v>
      </c>
      <c r="Q56" s="276">
        <v>843.27459885715905</v>
      </c>
      <c r="R56" s="276">
        <v>799.26726338315098</v>
      </c>
      <c r="S56" s="276">
        <v>819.01970818465804</v>
      </c>
      <c r="T56" s="276">
        <v>892.30451452232899</v>
      </c>
      <c r="U56" s="276">
        <v>878.43609227513605</v>
      </c>
      <c r="V56" s="276">
        <v>872.72100281287703</v>
      </c>
      <c r="W56" s="276">
        <v>956.57426136438403</v>
      </c>
      <c r="X56" s="276">
        <v>962.85323860547999</v>
      </c>
      <c r="Y56" s="276">
        <v>1030.0628994235001</v>
      </c>
      <c r="Z56" s="276">
        <v>1065.33964779178</v>
      </c>
      <c r="AA56" s="276">
        <v>1126.6021348264301</v>
      </c>
      <c r="AB56" s="276">
        <v>1050.82864232726</v>
      </c>
      <c r="AC56" s="276">
        <v>1050.84679840897</v>
      </c>
      <c r="AD56" s="276">
        <v>1005.06667960471</v>
      </c>
      <c r="AE56" s="276">
        <v>1084.9380950792799</v>
      </c>
      <c r="AF56" s="276">
        <v>1161.1160331205799</v>
      </c>
      <c r="AG56" s="276">
        <v>1139.56665131311</v>
      </c>
      <c r="AH56" s="276">
        <v>1177.06774929434</v>
      </c>
      <c r="AI56" s="276">
        <v>1199.8188944998201</v>
      </c>
      <c r="AJ56" s="276">
        <v>1177.64896032039</v>
      </c>
      <c r="AK56" s="276">
        <v>1225.59223169968</v>
      </c>
      <c r="AL56" s="276">
        <v>1165.8986204104499</v>
      </c>
      <c r="AM56" s="276">
        <v>1143.3493348355501</v>
      </c>
      <c r="AN56" s="276">
        <v>1141.5842005805</v>
      </c>
      <c r="AO56" s="276">
        <v>1159.2226281418</v>
      </c>
      <c r="AP56" s="276">
        <v>1174.3048855156201</v>
      </c>
      <c r="AQ56" s="276">
        <v>1126.0243265112099</v>
      </c>
      <c r="AR56" s="276">
        <v>1160.7223086214301</v>
      </c>
      <c r="AS56" s="276">
        <v>1049.59931121047</v>
      </c>
      <c r="AT56" s="276">
        <v>1049.51066604172</v>
      </c>
      <c r="AU56" s="276">
        <v>1118.9024201238601</v>
      </c>
      <c r="AV56" s="276">
        <v>995.99922073450603</v>
      </c>
      <c r="AW56" s="276">
        <v>962.781790329562</v>
      </c>
      <c r="AX56" s="276">
        <v>946.90009332024601</v>
      </c>
      <c r="AY56" s="276">
        <v>906.46531180599402</v>
      </c>
      <c r="AZ56" s="276">
        <v>881.48956346377702</v>
      </c>
      <c r="BA56" s="276">
        <v>896.69303765472296</v>
      </c>
      <c r="BB56" s="276">
        <v>921.21283961650897</v>
      </c>
      <c r="BC56" s="276">
        <v>836.93181586890296</v>
      </c>
      <c r="BD56" s="276">
        <v>782.46940663389</v>
      </c>
      <c r="BE56" s="277">
        <v>811.90592192466499</v>
      </c>
      <c r="BF56" s="153">
        <v>3.7620020720564598E-2</v>
      </c>
      <c r="BG56" s="153">
        <v>-2.8935559445002399E-2</v>
      </c>
      <c r="BH56" s="153">
        <v>6.3492139703265296E-2</v>
      </c>
    </row>
    <row r="57" spans="1:60">
      <c r="A57" s="136" t="s">
        <v>506</v>
      </c>
      <c r="B57" s="276">
        <v>2500.6741538581</v>
      </c>
      <c r="C57" s="276">
        <v>2767.04259410962</v>
      </c>
      <c r="D57" s="276">
        <v>3023.3302489902499</v>
      </c>
      <c r="E57" s="276">
        <v>3424.0523663004901</v>
      </c>
      <c r="F57" s="276">
        <v>3901.32086550853</v>
      </c>
      <c r="G57" s="276">
        <v>4459.9134204368502</v>
      </c>
      <c r="H57" s="276">
        <v>4749.00210559897</v>
      </c>
      <c r="I57" s="276">
        <v>5088.8509446975604</v>
      </c>
      <c r="J57" s="276">
        <v>5513.6023224765204</v>
      </c>
      <c r="K57" s="276">
        <v>5001.09190280857</v>
      </c>
      <c r="L57" s="276">
        <v>5058.0428653377003</v>
      </c>
      <c r="M57" s="276">
        <v>5468.8722010152396</v>
      </c>
      <c r="N57" s="276">
        <v>5579.2695410699398</v>
      </c>
      <c r="O57" s="276">
        <v>5854.9751025144596</v>
      </c>
      <c r="P57" s="276">
        <v>5948.3011490843101</v>
      </c>
      <c r="Q57" s="276">
        <v>5491.6967950417102</v>
      </c>
      <c r="R57" s="276">
        <v>5180.6801660725096</v>
      </c>
      <c r="S57" s="276">
        <v>4997.2245971626098</v>
      </c>
      <c r="T57" s="276">
        <v>5004.7688888319199</v>
      </c>
      <c r="U57" s="276">
        <v>5043.7005292986296</v>
      </c>
      <c r="V57" s="276">
        <v>5748.2547342042499</v>
      </c>
      <c r="W57" s="276">
        <v>5965.5856131988003</v>
      </c>
      <c r="X57" s="276">
        <v>6020.1496075599398</v>
      </c>
      <c r="Y57" s="276">
        <v>6017.2135823440303</v>
      </c>
      <c r="Z57" s="276">
        <v>5951.4880400628499</v>
      </c>
      <c r="AA57" s="276">
        <v>6080.4546159280198</v>
      </c>
      <c r="AB57" s="276">
        <v>6173.63808455648</v>
      </c>
      <c r="AC57" s="276">
        <v>6061.34887387873</v>
      </c>
      <c r="AD57" s="276">
        <v>6086.4846111750303</v>
      </c>
      <c r="AE57" s="276">
        <v>6063.8421983833696</v>
      </c>
      <c r="AF57" s="276">
        <v>6222.4423782487402</v>
      </c>
      <c r="AG57" s="276">
        <v>6531.6053912973803</v>
      </c>
      <c r="AH57" s="276">
        <v>6610.7263923011396</v>
      </c>
      <c r="AI57" s="276">
        <v>6782.2615131597904</v>
      </c>
      <c r="AJ57" s="276">
        <v>6844.6585085279103</v>
      </c>
      <c r="AK57" s="276">
        <v>6863.7927110699502</v>
      </c>
      <c r="AL57" s="276">
        <v>7151.75753469151</v>
      </c>
      <c r="AM57" s="276">
        <v>7098.7283428146802</v>
      </c>
      <c r="AN57" s="276">
        <v>7310.56853352708</v>
      </c>
      <c r="AO57" s="276">
        <v>7485.1237616332201</v>
      </c>
      <c r="AP57" s="276">
        <v>7664.7546207705</v>
      </c>
      <c r="AQ57" s="276">
        <v>7842.3807122815097</v>
      </c>
      <c r="AR57" s="276">
        <v>7717.2963557675303</v>
      </c>
      <c r="AS57" s="276">
        <v>7860.8408201640996</v>
      </c>
      <c r="AT57" s="276">
        <v>7538.2888191186103</v>
      </c>
      <c r="AU57" s="276">
        <v>7629.8584663607899</v>
      </c>
      <c r="AV57" s="276">
        <v>7509.6679273571799</v>
      </c>
      <c r="AW57" s="276">
        <v>7363.3497772476603</v>
      </c>
      <c r="AX57" s="276">
        <v>7447.1845761104096</v>
      </c>
      <c r="AY57" s="276">
        <v>7383.8405878521098</v>
      </c>
      <c r="AZ57" s="276">
        <v>7742.9907735038696</v>
      </c>
      <c r="BA57" s="276">
        <v>7887.0017418943098</v>
      </c>
      <c r="BB57" s="276">
        <v>8116.1723583281801</v>
      </c>
      <c r="BC57" s="276">
        <v>8139.4880214038203</v>
      </c>
      <c r="BD57" s="276">
        <v>8190.8984302271801</v>
      </c>
      <c r="BE57" s="277">
        <v>6814.2564838980697</v>
      </c>
      <c r="BF57" s="153">
        <v>-0.16806971274956101</v>
      </c>
      <c r="BG57" s="153">
        <v>8.3374022635016604E-3</v>
      </c>
      <c r="BH57" s="153">
        <v>0.532884060783686</v>
      </c>
    </row>
    <row r="58" spans="1:60">
      <c r="A58" s="136" t="s">
        <v>507</v>
      </c>
      <c r="B58" s="276">
        <v>0</v>
      </c>
      <c r="C58" s="276">
        <v>0</v>
      </c>
      <c r="D58" s="276">
        <v>0</v>
      </c>
      <c r="E58" s="276">
        <v>0</v>
      </c>
      <c r="F58" s="276">
        <v>0</v>
      </c>
      <c r="G58" s="276">
        <v>0</v>
      </c>
      <c r="H58" s="276">
        <v>0</v>
      </c>
      <c r="I58" s="276">
        <v>0</v>
      </c>
      <c r="J58" s="276">
        <v>0</v>
      </c>
      <c r="K58" s="276">
        <v>0</v>
      </c>
      <c r="L58" s="276">
        <v>0</v>
      </c>
      <c r="M58" s="276">
        <v>0</v>
      </c>
      <c r="N58" s="276">
        <v>0</v>
      </c>
      <c r="O58" s="276">
        <v>0</v>
      </c>
      <c r="P58" s="276">
        <v>0</v>
      </c>
      <c r="Q58" s="276">
        <v>4924.8285199597503</v>
      </c>
      <c r="R58" s="276">
        <v>4639.6586450862096</v>
      </c>
      <c r="S58" s="276">
        <v>4464.6019903680899</v>
      </c>
      <c r="T58" s="276">
        <v>4480.1147755168504</v>
      </c>
      <c r="U58" s="276">
        <v>4499.0617557467203</v>
      </c>
      <c r="V58" s="276">
        <v>5120.7587635751897</v>
      </c>
      <c r="W58" s="276">
        <v>5310.2606271344403</v>
      </c>
      <c r="X58" s="276">
        <v>5327.7199623096403</v>
      </c>
      <c r="Y58" s="276">
        <v>5276.9114919022204</v>
      </c>
      <c r="Z58" s="276">
        <v>5175.60541265762</v>
      </c>
      <c r="AA58" s="276">
        <v>5265.25838760443</v>
      </c>
      <c r="AB58" s="276">
        <v>5380.6418014206001</v>
      </c>
      <c r="AC58" s="276">
        <v>5234.2627861963601</v>
      </c>
      <c r="AD58" s="276">
        <v>5247.1936519196297</v>
      </c>
      <c r="AE58" s="276">
        <v>5205.6751458092704</v>
      </c>
      <c r="AF58" s="276">
        <v>5326.7187203449203</v>
      </c>
      <c r="AG58" s="276">
        <v>5586.3328662255699</v>
      </c>
      <c r="AH58" s="276">
        <v>5619.8874040176297</v>
      </c>
      <c r="AI58" s="276">
        <v>5732.8164659078802</v>
      </c>
      <c r="AJ58" s="276">
        <v>5734.4443147474403</v>
      </c>
      <c r="AK58" s="276">
        <v>5718.1708402397198</v>
      </c>
      <c r="AL58" s="276">
        <v>6016.7137122326703</v>
      </c>
      <c r="AM58" s="276">
        <v>5994.6168179281603</v>
      </c>
      <c r="AN58" s="276">
        <v>6178.9446103209903</v>
      </c>
      <c r="AO58" s="276">
        <v>6281.9807954179596</v>
      </c>
      <c r="AP58" s="276">
        <v>6400.7465285124299</v>
      </c>
      <c r="AQ58" s="276">
        <v>6539.6754629519301</v>
      </c>
      <c r="AR58" s="276">
        <v>6381.1711424953801</v>
      </c>
      <c r="AS58" s="276">
        <v>6531.0691891589404</v>
      </c>
      <c r="AT58" s="276">
        <v>6284.6263858293096</v>
      </c>
      <c r="AU58" s="276">
        <v>6380.5419645271604</v>
      </c>
      <c r="AV58" s="276">
        <v>6256.30030662015</v>
      </c>
      <c r="AW58" s="276">
        <v>6137.1794821702997</v>
      </c>
      <c r="AX58" s="276">
        <v>6200.0663130882804</v>
      </c>
      <c r="AY58" s="276">
        <v>6105.3930588815001</v>
      </c>
      <c r="AZ58" s="276">
        <v>6396.1218047466</v>
      </c>
      <c r="BA58" s="276">
        <v>6496.4029704104396</v>
      </c>
      <c r="BB58" s="276">
        <v>6641.7051822227904</v>
      </c>
      <c r="BC58" s="276">
        <v>6597.4468670108499</v>
      </c>
      <c r="BD58" s="276">
        <v>6620.1202305029801</v>
      </c>
      <c r="BE58" s="277">
        <v>6077.1056242736004</v>
      </c>
      <c r="BF58" s="153">
        <v>-8.2024885851372895E-2</v>
      </c>
      <c r="BG58" s="153">
        <v>5.2142608450460601E-3</v>
      </c>
      <c r="BH58" s="153">
        <v>0.47523786792096001</v>
      </c>
    </row>
    <row r="59" spans="1:60">
      <c r="A59" s="136" t="s">
        <v>508</v>
      </c>
      <c r="B59" s="276">
        <v>0</v>
      </c>
      <c r="C59" s="276">
        <v>0</v>
      </c>
      <c r="D59" s="276">
        <v>0</v>
      </c>
      <c r="E59" s="276">
        <v>0</v>
      </c>
      <c r="F59" s="276">
        <v>0</v>
      </c>
      <c r="G59" s="276">
        <v>0</v>
      </c>
      <c r="H59" s="276">
        <v>0</v>
      </c>
      <c r="I59" s="276">
        <v>0</v>
      </c>
      <c r="J59" s="276">
        <v>0</v>
      </c>
      <c r="K59" s="276">
        <v>0</v>
      </c>
      <c r="L59" s="276">
        <v>0</v>
      </c>
      <c r="M59" s="276">
        <v>0</v>
      </c>
      <c r="N59" s="276">
        <v>0</v>
      </c>
      <c r="O59" s="276">
        <v>0</v>
      </c>
      <c r="P59" s="276">
        <v>0</v>
      </c>
      <c r="Q59" s="276">
        <v>566.868275081967</v>
      </c>
      <c r="R59" s="276">
        <v>541.02152098630097</v>
      </c>
      <c r="S59" s="276">
        <v>532.62260679452095</v>
      </c>
      <c r="T59" s="276">
        <v>524.65411331506903</v>
      </c>
      <c r="U59" s="276">
        <v>544.638773551913</v>
      </c>
      <c r="V59" s="276">
        <v>627.49597062906196</v>
      </c>
      <c r="W59" s="276">
        <v>655.32498606435502</v>
      </c>
      <c r="X59" s="276">
        <v>692.42964525030004</v>
      </c>
      <c r="Y59" s="276">
        <v>740.30209044180401</v>
      </c>
      <c r="Z59" s="276">
        <v>775.88262740522805</v>
      </c>
      <c r="AA59" s="276">
        <v>815.19622832359403</v>
      </c>
      <c r="AB59" s="276">
        <v>792.99628313587698</v>
      </c>
      <c r="AC59" s="276">
        <v>827.086087682374</v>
      </c>
      <c r="AD59" s="276">
        <v>839.29095925540003</v>
      </c>
      <c r="AE59" s="276">
        <v>858.16705257409296</v>
      </c>
      <c r="AF59" s="276">
        <v>895.72365790381605</v>
      </c>
      <c r="AG59" s="276">
        <v>945.27252507181095</v>
      </c>
      <c r="AH59" s="276">
        <v>990.83898828351198</v>
      </c>
      <c r="AI59" s="276">
        <v>1049.44504725191</v>
      </c>
      <c r="AJ59" s="276">
        <v>1110.2141937804699</v>
      </c>
      <c r="AK59" s="276">
        <v>1145.6218708302299</v>
      </c>
      <c r="AL59" s="276">
        <v>1135.0438224588299</v>
      </c>
      <c r="AM59" s="276">
        <v>1104.1115248865201</v>
      </c>
      <c r="AN59" s="276">
        <v>1131.6239232061</v>
      </c>
      <c r="AO59" s="276">
        <v>1203.14296621526</v>
      </c>
      <c r="AP59" s="276">
        <v>1264.0080922580701</v>
      </c>
      <c r="AQ59" s="276">
        <v>1302.7052493295801</v>
      </c>
      <c r="AR59" s="276">
        <v>1336.1252132721499</v>
      </c>
      <c r="AS59" s="276">
        <v>1329.7716310051601</v>
      </c>
      <c r="AT59" s="276">
        <v>1253.6624332893</v>
      </c>
      <c r="AU59" s="276">
        <v>1249.3165018336399</v>
      </c>
      <c r="AV59" s="276">
        <v>1253.3676207370299</v>
      </c>
      <c r="AW59" s="276">
        <v>1226.1702950773699</v>
      </c>
      <c r="AX59" s="276">
        <v>1247.1182630221399</v>
      </c>
      <c r="AY59" s="276">
        <v>1278.4475289706099</v>
      </c>
      <c r="AZ59" s="276">
        <v>1346.8689687572701</v>
      </c>
      <c r="BA59" s="276">
        <v>1390.59877148387</v>
      </c>
      <c r="BB59" s="276">
        <v>1474.4671761053901</v>
      </c>
      <c r="BC59" s="276">
        <v>1542.0411543929699</v>
      </c>
      <c r="BD59" s="276">
        <v>1570.77819972421</v>
      </c>
      <c r="BE59" s="277">
        <v>737.15085962446597</v>
      </c>
      <c r="BF59" s="153">
        <v>-0.53070977191185198</v>
      </c>
      <c r="BG59" s="153">
        <v>2.2806372759821999E-2</v>
      </c>
      <c r="BH59" s="153">
        <v>5.7646192862726202E-2</v>
      </c>
    </row>
    <row r="60" spans="1:60">
      <c r="A60" s="136" t="s">
        <v>509</v>
      </c>
      <c r="B60" s="276">
        <v>2953.9816176694299</v>
      </c>
      <c r="C60" s="276">
        <v>3158.2426478040802</v>
      </c>
      <c r="D60" s="276">
        <v>3349.9726277165</v>
      </c>
      <c r="E60" s="276">
        <v>3611.4904940103002</v>
      </c>
      <c r="F60" s="276">
        <v>4014.8365915948598</v>
      </c>
      <c r="G60" s="276">
        <v>4470.0785845029504</v>
      </c>
      <c r="H60" s="276">
        <v>4599.4050206768097</v>
      </c>
      <c r="I60" s="276">
        <v>4862.6392928737596</v>
      </c>
      <c r="J60" s="276">
        <v>5162.2015326258597</v>
      </c>
      <c r="K60" s="276">
        <v>4908.7986433144797</v>
      </c>
      <c r="L60" s="276">
        <v>4497.0366794642896</v>
      </c>
      <c r="M60" s="276">
        <v>4757.5102000228999</v>
      </c>
      <c r="N60" s="276">
        <v>4516.0880280635201</v>
      </c>
      <c r="O60" s="276">
        <v>4672.0240380036003</v>
      </c>
      <c r="P60" s="276">
        <v>4798.7367854274398</v>
      </c>
      <c r="Q60" s="276">
        <v>4354.7036980085504</v>
      </c>
      <c r="R60" s="276">
        <v>3880.0651181196399</v>
      </c>
      <c r="S60" s="276">
        <v>3447.5225087865401</v>
      </c>
      <c r="T60" s="276">
        <v>3016.6101659845699</v>
      </c>
      <c r="U60" s="276">
        <v>2966.6144020167899</v>
      </c>
      <c r="V60" s="276">
        <v>3406.6771931294102</v>
      </c>
      <c r="W60" s="276">
        <v>3408.3543369393501</v>
      </c>
      <c r="X60" s="276">
        <v>3282.9816473625801</v>
      </c>
      <c r="Y60" s="276">
        <v>3147.9299529447699</v>
      </c>
      <c r="Z60" s="276">
        <v>3113.7814692882998</v>
      </c>
      <c r="AA60" s="276">
        <v>3156.6343525020902</v>
      </c>
      <c r="AB60" s="276">
        <v>3033.3306205461699</v>
      </c>
      <c r="AC60" s="276">
        <v>2739.7062390228698</v>
      </c>
      <c r="AD60" s="276">
        <v>2576.8270359961898</v>
      </c>
      <c r="AE60" s="276">
        <v>2441.7206972051399</v>
      </c>
      <c r="AF60" s="276">
        <v>2437.7760118813499</v>
      </c>
      <c r="AG60" s="276">
        <v>2305.8374114103999</v>
      </c>
      <c r="AH60" s="276">
        <v>2215.03857736392</v>
      </c>
      <c r="AI60" s="276">
        <v>2308.0532152368601</v>
      </c>
      <c r="AJ60" s="276">
        <v>2135.3152186748098</v>
      </c>
      <c r="AK60" s="276">
        <v>1901.8824040419599</v>
      </c>
      <c r="AL60" s="276">
        <v>1927.0431811359699</v>
      </c>
      <c r="AM60" s="276">
        <v>1925.94071328532</v>
      </c>
      <c r="AN60" s="276">
        <v>1884.2732003767601</v>
      </c>
      <c r="AO60" s="276">
        <v>1812.9317369830501</v>
      </c>
      <c r="AP60" s="276">
        <v>1825.83514403001</v>
      </c>
      <c r="AQ60" s="276">
        <v>1791.6896817479701</v>
      </c>
      <c r="AR60" s="276">
        <v>1676.5375364261199</v>
      </c>
      <c r="AS60" s="276">
        <v>1614.9067693587699</v>
      </c>
      <c r="AT60" s="276">
        <v>1463.7990840597599</v>
      </c>
      <c r="AU60" s="276">
        <v>1325.2804635984501</v>
      </c>
      <c r="AV60" s="276">
        <v>1276.7956887508999</v>
      </c>
      <c r="AW60" s="276">
        <v>1157.7690823999201</v>
      </c>
      <c r="AX60" s="276">
        <v>1032.5330069168999</v>
      </c>
      <c r="AY60" s="276">
        <v>959.42206505707099</v>
      </c>
      <c r="AZ60" s="276">
        <v>913.71048360304405</v>
      </c>
      <c r="BA60" s="276">
        <v>953.38101752792898</v>
      </c>
      <c r="BB60" s="276">
        <v>967.13963493763902</v>
      </c>
      <c r="BC60" s="276">
        <v>978.81487087153698</v>
      </c>
      <c r="BD60" s="276">
        <v>940.67640308722503</v>
      </c>
      <c r="BE60" s="277">
        <v>660.83076623199497</v>
      </c>
      <c r="BF60" s="153">
        <v>-0.29749405421120201</v>
      </c>
      <c r="BG60" s="153">
        <v>-4.3255712395778398E-2</v>
      </c>
      <c r="BH60" s="153">
        <v>5.16778584769466E-2</v>
      </c>
    </row>
    <row r="61" spans="1:60">
      <c r="A61" s="136" t="s">
        <v>510</v>
      </c>
      <c r="B61" s="276">
        <v>1165.7028074709001</v>
      </c>
      <c r="C61" s="276">
        <v>1292.0084140971601</v>
      </c>
      <c r="D61" s="276">
        <v>1362.4752910936099</v>
      </c>
      <c r="E61" s="276">
        <v>1498.72715511155</v>
      </c>
      <c r="F61" s="276">
        <v>1664.6293713560401</v>
      </c>
      <c r="G61" s="276">
        <v>1777.90961085195</v>
      </c>
      <c r="H61" s="276">
        <v>1800.1010799999999</v>
      </c>
      <c r="I61" s="276">
        <v>1913.3055431693999</v>
      </c>
      <c r="J61" s="276">
        <v>2100.3789109589002</v>
      </c>
      <c r="K61" s="276">
        <v>2005.94423178082</v>
      </c>
      <c r="L61" s="276">
        <v>1888.5347117808201</v>
      </c>
      <c r="M61" s="276">
        <v>1987.4363210382501</v>
      </c>
      <c r="N61" s="276">
        <v>2081.1801534246601</v>
      </c>
      <c r="O61" s="276">
        <v>2180.2651672045199</v>
      </c>
      <c r="P61" s="276">
        <v>2295.03228939877</v>
      </c>
      <c r="Q61" s="276">
        <v>2245.0523715253598</v>
      </c>
      <c r="R61" s="276">
        <v>2176.8172124524699</v>
      </c>
      <c r="S61" s="276">
        <v>2083.84819345918</v>
      </c>
      <c r="T61" s="276">
        <v>2168.1085198338401</v>
      </c>
      <c r="U61" s="276">
        <v>2209.6117275062802</v>
      </c>
      <c r="V61" s="276">
        <v>2482.8452971403999</v>
      </c>
      <c r="W61" s="276">
        <v>2580.6634506638902</v>
      </c>
      <c r="X61" s="276">
        <v>2684.58999586353</v>
      </c>
      <c r="Y61" s="276">
        <v>2744.7596314163902</v>
      </c>
      <c r="Z61" s="276">
        <v>2723.8384692755299</v>
      </c>
      <c r="AA61" s="276">
        <v>2703.1348154330599</v>
      </c>
      <c r="AB61" s="276">
        <v>2704.6942206246999</v>
      </c>
      <c r="AC61" s="276">
        <v>2736.4935086085902</v>
      </c>
      <c r="AD61" s="276">
        <v>2656.9119895930799</v>
      </c>
      <c r="AE61" s="276">
        <v>2730.7304479890699</v>
      </c>
      <c r="AF61" s="276">
        <v>2811.8112602087199</v>
      </c>
      <c r="AG61" s="276">
        <v>2765.70691132717</v>
      </c>
      <c r="AH61" s="276">
        <v>2896.6008633583601</v>
      </c>
      <c r="AI61" s="276">
        <v>2939.8509064397099</v>
      </c>
      <c r="AJ61" s="276">
        <v>2902.0955317603002</v>
      </c>
      <c r="AK61" s="276">
        <v>2974.4508871631001</v>
      </c>
      <c r="AL61" s="276">
        <v>3005.7255411304</v>
      </c>
      <c r="AM61" s="276">
        <v>3073.2090557164602</v>
      </c>
      <c r="AN61" s="276">
        <v>3097.7965013632102</v>
      </c>
      <c r="AO61" s="276">
        <v>3158.6376618402201</v>
      </c>
      <c r="AP61" s="276">
        <v>3211.8135401838299</v>
      </c>
      <c r="AQ61" s="276">
        <v>3234.3872527471199</v>
      </c>
      <c r="AR61" s="276">
        <v>3232.1236016417802</v>
      </c>
      <c r="AS61" s="276">
        <v>3186.9522476174898</v>
      </c>
      <c r="AT61" s="276">
        <v>3008.0742396392002</v>
      </c>
      <c r="AU61" s="276">
        <v>2968.7186217595699</v>
      </c>
      <c r="AV61" s="276">
        <v>2931.0279024901902</v>
      </c>
      <c r="AW61" s="276">
        <v>2825.1646034208502</v>
      </c>
      <c r="AX61" s="276">
        <v>2781.3148665014401</v>
      </c>
      <c r="AY61" s="276">
        <v>2747.3462875539399</v>
      </c>
      <c r="AZ61" s="276">
        <v>2848.8518053664702</v>
      </c>
      <c r="BA61" s="276">
        <v>2946.60233710386</v>
      </c>
      <c r="BB61" s="276">
        <v>2985.3970913110502</v>
      </c>
      <c r="BC61" s="276">
        <v>2945.3147289398798</v>
      </c>
      <c r="BD61" s="276">
        <v>2875.2121778884798</v>
      </c>
      <c r="BE61" s="277">
        <v>2732.89985878282</v>
      </c>
      <c r="BF61" s="153">
        <v>-4.9496284204727403E-2</v>
      </c>
      <c r="BG61" s="153">
        <v>-4.5071734679564797E-3</v>
      </c>
      <c r="BH61" s="153">
        <v>0.213716460175017</v>
      </c>
    </row>
    <row r="62" spans="1:60">
      <c r="A62" s="136" t="s">
        <v>511</v>
      </c>
      <c r="B62" s="276">
        <v>0</v>
      </c>
      <c r="C62" s="276">
        <v>0</v>
      </c>
      <c r="D62" s="276">
        <v>0</v>
      </c>
      <c r="E62" s="276">
        <v>0</v>
      </c>
      <c r="F62" s="276">
        <v>0</v>
      </c>
      <c r="G62" s="276">
        <v>0</v>
      </c>
      <c r="H62" s="276">
        <v>0</v>
      </c>
      <c r="I62" s="276">
        <v>0</v>
      </c>
      <c r="J62" s="276">
        <v>0</v>
      </c>
      <c r="K62" s="276">
        <v>0</v>
      </c>
      <c r="L62" s="276">
        <v>0</v>
      </c>
      <c r="M62" s="276">
        <v>0</v>
      </c>
      <c r="N62" s="276">
        <v>0</v>
      </c>
      <c r="O62" s="276">
        <v>0</v>
      </c>
      <c r="P62" s="276">
        <v>0</v>
      </c>
      <c r="Q62" s="276">
        <v>605.71777600623</v>
      </c>
      <c r="R62" s="276">
        <v>607.02358395931503</v>
      </c>
      <c r="S62" s="276">
        <v>599.15581718520605</v>
      </c>
      <c r="T62" s="276">
        <v>606.04638038178098</v>
      </c>
      <c r="U62" s="276">
        <v>669.23820149535504</v>
      </c>
      <c r="V62" s="276">
        <v>788.537613913624</v>
      </c>
      <c r="W62" s="276">
        <v>802.88508052285999</v>
      </c>
      <c r="X62" s="276">
        <v>861.27602315111199</v>
      </c>
      <c r="Y62" s="276">
        <v>856.06804544572901</v>
      </c>
      <c r="Z62" s="276">
        <v>856.42400210074402</v>
      </c>
      <c r="AA62" s="276">
        <v>875.12585475732601</v>
      </c>
      <c r="AB62" s="276">
        <v>923.12037201729299</v>
      </c>
      <c r="AC62" s="276">
        <v>903.51267773956295</v>
      </c>
      <c r="AD62" s="276">
        <v>862.32485358657595</v>
      </c>
      <c r="AE62" s="276">
        <v>895.35944515068502</v>
      </c>
      <c r="AF62" s="276">
        <v>939.61775336342498</v>
      </c>
      <c r="AG62" s="276">
        <v>886.29508643229497</v>
      </c>
      <c r="AH62" s="276">
        <v>912.07117873547998</v>
      </c>
      <c r="AI62" s="276">
        <v>929.70708832057403</v>
      </c>
      <c r="AJ62" s="276">
        <v>951.90358909767804</v>
      </c>
      <c r="AK62" s="276">
        <v>967.90323359746196</v>
      </c>
      <c r="AL62" s="276">
        <v>972.45515685430303</v>
      </c>
      <c r="AM62" s="276">
        <v>998.45037968803604</v>
      </c>
      <c r="AN62" s="276">
        <v>997.836441642674</v>
      </c>
      <c r="AO62" s="276">
        <v>1013.55454962613</v>
      </c>
      <c r="AP62" s="276">
        <v>1045.79093673376</v>
      </c>
      <c r="AQ62" s="276">
        <v>994.82327998498499</v>
      </c>
      <c r="AR62" s="276">
        <v>1022.19609336697</v>
      </c>
      <c r="AS62" s="276">
        <v>1041.2681543198501</v>
      </c>
      <c r="AT62" s="276">
        <v>1033.8136926035299</v>
      </c>
      <c r="AU62" s="276">
        <v>1021.4213100963</v>
      </c>
      <c r="AV62" s="276">
        <v>1010.19037554769</v>
      </c>
      <c r="AW62" s="276">
        <v>1002.54639784619</v>
      </c>
      <c r="AX62" s="276">
        <v>1122.9817378584701</v>
      </c>
      <c r="AY62" s="276">
        <v>1146.72393071235</v>
      </c>
      <c r="AZ62" s="276">
        <v>1159.64474711661</v>
      </c>
      <c r="BA62" s="276">
        <v>1206.77496723076</v>
      </c>
      <c r="BB62" s="276">
        <v>1240.8649944000699</v>
      </c>
      <c r="BC62" s="276">
        <v>1259.7526706040201</v>
      </c>
      <c r="BD62" s="276">
        <v>1208.4142426816099</v>
      </c>
      <c r="BE62" s="277">
        <v>1131.0917147184</v>
      </c>
      <c r="BF62" s="153">
        <v>-6.3986773104909495E-2</v>
      </c>
      <c r="BG62" s="153">
        <v>1.57278385456232E-2</v>
      </c>
      <c r="BH62" s="153">
        <v>8.8452899811180305E-2</v>
      </c>
    </row>
    <row r="63" spans="1:60">
      <c r="A63" s="279" t="s">
        <v>304</v>
      </c>
      <c r="B63" s="278">
        <v>8219.0679340041497</v>
      </c>
      <c r="C63" s="278">
        <v>9037.4602587019108</v>
      </c>
      <c r="D63" s="278">
        <v>9825.6862316796796</v>
      </c>
      <c r="E63" s="278">
        <v>10775.430262505301</v>
      </c>
      <c r="F63" s="278">
        <v>12030.565864261</v>
      </c>
      <c r="G63" s="278">
        <v>13323.1545867562</v>
      </c>
      <c r="H63" s="278">
        <v>13999.8926510236</v>
      </c>
      <c r="I63" s="278">
        <v>14952.103717964699</v>
      </c>
      <c r="J63" s="278">
        <v>16075.728601206099</v>
      </c>
      <c r="K63" s="278">
        <v>15133.9973255679</v>
      </c>
      <c r="L63" s="278">
        <v>14654.301550665199</v>
      </c>
      <c r="M63" s="278">
        <v>15608.598574599</v>
      </c>
      <c r="N63" s="278">
        <v>15548.166705936001</v>
      </c>
      <c r="O63" s="278">
        <v>16522.6872461573</v>
      </c>
      <c r="P63" s="278">
        <v>16910.369828647501</v>
      </c>
      <c r="Q63" s="278">
        <v>15768.581970793501</v>
      </c>
      <c r="R63" s="278">
        <v>14771.7267105222</v>
      </c>
      <c r="S63" s="278">
        <v>14112.109741004</v>
      </c>
      <c r="T63" s="278">
        <v>13850.862170037801</v>
      </c>
      <c r="U63" s="278">
        <v>13914.888653026799</v>
      </c>
      <c r="V63" s="278">
        <v>15593.769893619699</v>
      </c>
      <c r="W63" s="278">
        <v>16098.500469157099</v>
      </c>
      <c r="X63" s="278">
        <v>16214.4152529725</v>
      </c>
      <c r="Y63" s="278">
        <v>16290.3138548488</v>
      </c>
      <c r="Z63" s="278">
        <v>16247.7821860151</v>
      </c>
      <c r="AA63" s="278">
        <v>16600.232714938</v>
      </c>
      <c r="AB63" s="278">
        <v>16458.904240973901</v>
      </c>
      <c r="AC63" s="278">
        <v>16035.865484996901</v>
      </c>
      <c r="AD63" s="278">
        <v>15702.995285213799</v>
      </c>
      <c r="AE63" s="278">
        <v>15669.5599424229</v>
      </c>
      <c r="AF63" s="278">
        <v>15998.126113202399</v>
      </c>
      <c r="AG63" s="278">
        <v>16122.8937120186</v>
      </c>
      <c r="AH63" s="278">
        <v>16323.615346250101</v>
      </c>
      <c r="AI63" s="278">
        <v>16636.163225196</v>
      </c>
      <c r="AJ63" s="278">
        <v>16427.480155133198</v>
      </c>
      <c r="AK63" s="278">
        <v>16185.3458150977</v>
      </c>
      <c r="AL63" s="278">
        <v>16440.743988616199</v>
      </c>
      <c r="AM63" s="278">
        <v>16395.612396715798</v>
      </c>
      <c r="AN63" s="278">
        <v>16476.058790982599</v>
      </c>
      <c r="AO63" s="278">
        <v>16589.038581634701</v>
      </c>
      <c r="AP63" s="278">
        <v>16742.374472321299</v>
      </c>
      <c r="AQ63" s="278">
        <v>16765.463472526499</v>
      </c>
      <c r="AR63" s="278">
        <v>16472.0141788902</v>
      </c>
      <c r="AS63" s="278">
        <v>16242.1194551603</v>
      </c>
      <c r="AT63" s="278">
        <v>15504.984904099199</v>
      </c>
      <c r="AU63" s="278">
        <v>15343.846338562</v>
      </c>
      <c r="AV63" s="278">
        <v>14914.058587386</v>
      </c>
      <c r="AW63" s="278">
        <v>14393.1005724351</v>
      </c>
      <c r="AX63" s="278">
        <v>14222.5185889402</v>
      </c>
      <c r="AY63" s="278">
        <v>13979.673920904601</v>
      </c>
      <c r="AZ63" s="278">
        <v>14319.270053056</v>
      </c>
      <c r="BA63" s="278">
        <v>14619.030144517201</v>
      </c>
      <c r="BB63" s="278">
        <v>14929.1700897719</v>
      </c>
      <c r="BC63" s="278">
        <v>14908.1070573409</v>
      </c>
      <c r="BD63" s="278">
        <v>14826.2442433051</v>
      </c>
      <c r="BE63" s="278">
        <v>12787.5029211358</v>
      </c>
      <c r="BF63" s="156">
        <v>-0.137508952956168</v>
      </c>
      <c r="BG63" s="156">
        <v>-4.46626731656064E-3</v>
      </c>
      <c r="BH63" s="156">
        <v>1</v>
      </c>
    </row>
    <row r="64" spans="1:60">
      <c r="A64" s="145"/>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c r="AC64" s="276"/>
      <c r="AD64" s="276"/>
      <c r="AE64" s="276"/>
      <c r="AF64" s="276"/>
      <c r="AG64" s="276"/>
      <c r="AH64" s="276"/>
      <c r="AI64" s="276"/>
      <c r="AJ64" s="276"/>
      <c r="AK64" s="276"/>
      <c r="AL64" s="276"/>
      <c r="AM64" s="276"/>
      <c r="AN64" s="276"/>
      <c r="AO64" s="276"/>
      <c r="AP64" s="276"/>
      <c r="AQ64" s="276"/>
      <c r="AR64" s="276"/>
      <c r="AS64" s="276"/>
      <c r="AT64" s="276"/>
      <c r="AU64" s="276"/>
      <c r="AV64" s="276"/>
      <c r="AW64" s="276"/>
      <c r="AX64" s="276"/>
      <c r="AY64" s="276"/>
      <c r="AZ64" s="276"/>
      <c r="BA64" s="276"/>
      <c r="BB64" s="276"/>
      <c r="BC64" s="276"/>
      <c r="BD64" s="276"/>
      <c r="BE64" s="277"/>
      <c r="BF64" s="153"/>
      <c r="BG64" s="153"/>
      <c r="BH64" s="153"/>
    </row>
    <row r="65" spans="1:60">
      <c r="A65" s="140" t="s">
        <v>518</v>
      </c>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c r="AC65" s="276"/>
      <c r="AD65" s="276"/>
      <c r="AE65" s="276"/>
      <c r="AF65" s="276"/>
      <c r="AG65" s="276"/>
      <c r="AH65" s="276"/>
      <c r="AI65" s="276"/>
      <c r="AJ65" s="276"/>
      <c r="AK65" s="276"/>
      <c r="AL65" s="276"/>
      <c r="AM65" s="276"/>
      <c r="AN65" s="276"/>
      <c r="AO65" s="276"/>
      <c r="AP65" s="276"/>
      <c r="AQ65" s="276"/>
      <c r="AR65" s="276"/>
      <c r="AS65" s="276"/>
      <c r="AT65" s="276"/>
      <c r="AU65" s="276"/>
      <c r="AV65" s="276"/>
      <c r="AW65" s="276"/>
      <c r="AX65" s="276"/>
      <c r="AY65" s="276"/>
      <c r="AZ65" s="276"/>
      <c r="BA65" s="276"/>
      <c r="BB65" s="276"/>
      <c r="BC65" s="276"/>
      <c r="BD65" s="276"/>
      <c r="BE65" s="277"/>
      <c r="BF65" s="153"/>
      <c r="BG65" s="153"/>
      <c r="BH65" s="153"/>
    </row>
    <row r="66" spans="1:60">
      <c r="A66" s="136" t="s">
        <v>503</v>
      </c>
      <c r="B66" s="276">
        <v>1141.02340847544</v>
      </c>
      <c r="C66" s="276">
        <v>1310.3232904227</v>
      </c>
      <c r="D66" s="276">
        <v>1505.6276624095799</v>
      </c>
      <c r="E66" s="276">
        <v>1589.3091980833699</v>
      </c>
      <c r="F66" s="276">
        <v>1759.17441658601</v>
      </c>
      <c r="G66" s="276">
        <v>1935.9651429677799</v>
      </c>
      <c r="H66" s="276">
        <v>2187.6749834738498</v>
      </c>
      <c r="I66" s="276">
        <v>2402.1206819508102</v>
      </c>
      <c r="J66" s="276">
        <v>2542.42702009</v>
      </c>
      <c r="K66" s="276">
        <v>2482.66323380104</v>
      </c>
      <c r="L66" s="276">
        <v>2528.2630978495599</v>
      </c>
      <c r="M66" s="276">
        <v>2682.39593533684</v>
      </c>
      <c r="N66" s="276">
        <v>2640.5778265148401</v>
      </c>
      <c r="O66" s="276">
        <v>3033.4297545443501</v>
      </c>
      <c r="P66" s="276">
        <v>3066.3068817643398</v>
      </c>
      <c r="Q66" s="276">
        <v>2930.1775222015099</v>
      </c>
      <c r="R66" s="276">
        <v>2794.04834261733</v>
      </c>
      <c r="S66" s="276">
        <v>2829.3899794860899</v>
      </c>
      <c r="T66" s="276">
        <v>2888.22044325047</v>
      </c>
      <c r="U66" s="276">
        <v>2916.8390417733799</v>
      </c>
      <c r="V66" s="276">
        <v>2960.9334930463501</v>
      </c>
      <c r="W66" s="276">
        <v>3076.1091309687499</v>
      </c>
      <c r="X66" s="276">
        <v>3124.9670712003599</v>
      </c>
      <c r="Y66" s="276">
        <v>3251.2519412595898</v>
      </c>
      <c r="Z66" s="276">
        <v>3313.6974997713</v>
      </c>
      <c r="AA66" s="276">
        <v>3510.4663385947001</v>
      </c>
      <c r="AB66" s="276">
        <v>3462.4183940912899</v>
      </c>
      <c r="AC66" s="276">
        <v>3487.3313728685498</v>
      </c>
      <c r="AD66" s="276">
        <v>3398.7241903895601</v>
      </c>
      <c r="AE66" s="276">
        <v>3480.9043862557601</v>
      </c>
      <c r="AF66" s="276">
        <v>3584.0125693283899</v>
      </c>
      <c r="AG66" s="276">
        <v>3540.40933039123</v>
      </c>
      <c r="AH66" s="276">
        <v>3581.2582799439201</v>
      </c>
      <c r="AI66" s="276">
        <v>3608.18349937013</v>
      </c>
      <c r="AJ66" s="276">
        <v>3599.5164592019701</v>
      </c>
      <c r="AK66" s="276">
        <v>3543.61587816066</v>
      </c>
      <c r="AL66" s="276">
        <v>3471.8963041405</v>
      </c>
      <c r="AM66" s="276">
        <v>3406.91065854931</v>
      </c>
      <c r="AN66" s="276">
        <v>3329.0389994502102</v>
      </c>
      <c r="AO66" s="276">
        <v>3284.7803732382199</v>
      </c>
      <c r="AP66" s="276">
        <v>3194.3790641222299</v>
      </c>
      <c r="AQ66" s="276">
        <v>3055.4544631253498</v>
      </c>
      <c r="AR66" s="276">
        <v>3038.6262758314101</v>
      </c>
      <c r="AS66" s="276">
        <v>2837.4206244081702</v>
      </c>
      <c r="AT66" s="276">
        <v>2753.6189484148699</v>
      </c>
      <c r="AU66" s="276">
        <v>2717.7514226364301</v>
      </c>
      <c r="AV66" s="276">
        <v>2533.5577834728501</v>
      </c>
      <c r="AW66" s="276">
        <v>2412.1541488430198</v>
      </c>
      <c r="AX66" s="276">
        <v>2354.0225333394401</v>
      </c>
      <c r="AY66" s="276">
        <v>2314.2797435282901</v>
      </c>
      <c r="AZ66" s="276">
        <v>2248.6000837828601</v>
      </c>
      <c r="BA66" s="276">
        <v>2266.1364599164399</v>
      </c>
      <c r="BB66" s="276">
        <v>2297.84819262162</v>
      </c>
      <c r="BC66" s="276">
        <v>2304.2527717305702</v>
      </c>
      <c r="BD66" s="276">
        <v>2273.75251104279</v>
      </c>
      <c r="BE66" s="277">
        <v>2118.7751123090702</v>
      </c>
      <c r="BF66" s="153">
        <v>-6.8159308447623704E-2</v>
      </c>
      <c r="BG66" s="153">
        <v>-1.8966280331207799E-2</v>
      </c>
      <c r="BH66" s="153">
        <v>0.21676667841336</v>
      </c>
    </row>
    <row r="67" spans="1:60">
      <c r="A67" s="136" t="s">
        <v>504</v>
      </c>
      <c r="B67" s="276">
        <v>0</v>
      </c>
      <c r="C67" s="276">
        <v>0</v>
      </c>
      <c r="D67" s="276">
        <v>0</v>
      </c>
      <c r="E67" s="276">
        <v>0</v>
      </c>
      <c r="F67" s="276">
        <v>0</v>
      </c>
      <c r="G67" s="276">
        <v>0</v>
      </c>
      <c r="H67" s="276">
        <v>0</v>
      </c>
      <c r="I67" s="276">
        <v>0</v>
      </c>
      <c r="J67" s="276">
        <v>0</v>
      </c>
      <c r="K67" s="276">
        <v>0</v>
      </c>
      <c r="L67" s="276">
        <v>0</v>
      </c>
      <c r="M67" s="276">
        <v>0</v>
      </c>
      <c r="N67" s="276">
        <v>0</v>
      </c>
      <c r="O67" s="276">
        <v>0</v>
      </c>
      <c r="P67" s="276">
        <v>0</v>
      </c>
      <c r="Q67" s="276">
        <v>2203.87614738806</v>
      </c>
      <c r="R67" s="276">
        <v>2108.9457367684199</v>
      </c>
      <c r="S67" s="276">
        <v>2127.3826000685499</v>
      </c>
      <c r="T67" s="276">
        <v>2120.8994903719799</v>
      </c>
      <c r="U67" s="276">
        <v>2152.3051352906</v>
      </c>
      <c r="V67" s="276">
        <v>2203.00207927457</v>
      </c>
      <c r="W67" s="276">
        <v>2258.6756915221699</v>
      </c>
      <c r="X67" s="276">
        <v>2305.6182161565198</v>
      </c>
      <c r="Y67" s="276">
        <v>2369.6461456612301</v>
      </c>
      <c r="Z67" s="276">
        <v>2398.18086567815</v>
      </c>
      <c r="AA67" s="276">
        <v>2519.7705051381299</v>
      </c>
      <c r="AB67" s="276">
        <v>2519.2239983393802</v>
      </c>
      <c r="AC67" s="276">
        <v>2530.6903121645</v>
      </c>
      <c r="AD67" s="276">
        <v>2483.4380587300602</v>
      </c>
      <c r="AE67" s="276">
        <v>2482.9394418614202</v>
      </c>
      <c r="AF67" s="276">
        <v>2512.6759882626002</v>
      </c>
      <c r="AG67" s="276">
        <v>2496.1306572202002</v>
      </c>
      <c r="AH67" s="276">
        <v>2499.7398457180698</v>
      </c>
      <c r="AI67" s="276">
        <v>2514.0155637744201</v>
      </c>
      <c r="AJ67" s="276">
        <v>2514.56886874459</v>
      </c>
      <c r="AK67" s="276">
        <v>2397.6225352587899</v>
      </c>
      <c r="AL67" s="276">
        <v>2376.0389284810099</v>
      </c>
      <c r="AM67" s="276">
        <v>2336.9713313849902</v>
      </c>
      <c r="AN67" s="276">
        <v>2267.2653336642302</v>
      </c>
      <c r="AO67" s="276">
        <v>2205.0661508407202</v>
      </c>
      <c r="AP67" s="276">
        <v>2091.1670717009301</v>
      </c>
      <c r="AQ67" s="276">
        <v>2014.23932617114</v>
      </c>
      <c r="AR67" s="276">
        <v>1946.5135200965001</v>
      </c>
      <c r="AS67" s="276">
        <v>1826.47181133872</v>
      </c>
      <c r="AT67" s="276">
        <v>1776.86508393074</v>
      </c>
      <c r="AU67" s="276">
        <v>1672.5116217412699</v>
      </c>
      <c r="AV67" s="276">
        <v>1602.47782499101</v>
      </c>
      <c r="AW67" s="276">
        <v>1516.0810593741401</v>
      </c>
      <c r="AX67" s="276">
        <v>1470.28814440275</v>
      </c>
      <c r="AY67" s="276">
        <v>1465.99599639078</v>
      </c>
      <c r="AZ67" s="276">
        <v>1440.82193910265</v>
      </c>
      <c r="BA67" s="276">
        <v>1449.25756624878</v>
      </c>
      <c r="BB67" s="276">
        <v>1462.8063773157101</v>
      </c>
      <c r="BC67" s="276">
        <v>1542.5669867505301</v>
      </c>
      <c r="BD67" s="276">
        <v>1573.26952059928</v>
      </c>
      <c r="BE67" s="277">
        <v>1377.2645922680599</v>
      </c>
      <c r="BF67" s="153">
        <v>-0.12458445661399301</v>
      </c>
      <c r="BG67" s="153">
        <v>-1.20957186595291E-2</v>
      </c>
      <c r="BH67" s="153">
        <v>0.14090455812316999</v>
      </c>
    </row>
    <row r="68" spans="1:60">
      <c r="A68" s="136" t="s">
        <v>505</v>
      </c>
      <c r="B68" s="276">
        <v>0</v>
      </c>
      <c r="C68" s="276">
        <v>0</v>
      </c>
      <c r="D68" s="276">
        <v>0</v>
      </c>
      <c r="E68" s="276">
        <v>0</v>
      </c>
      <c r="F68" s="276">
        <v>0</v>
      </c>
      <c r="G68" s="276">
        <v>0</v>
      </c>
      <c r="H68" s="276">
        <v>0</v>
      </c>
      <c r="I68" s="276">
        <v>0</v>
      </c>
      <c r="J68" s="276">
        <v>0</v>
      </c>
      <c r="K68" s="276">
        <v>0</v>
      </c>
      <c r="L68" s="276">
        <v>0</v>
      </c>
      <c r="M68" s="276">
        <v>0</v>
      </c>
      <c r="N68" s="276">
        <v>0</v>
      </c>
      <c r="O68" s="276">
        <v>0</v>
      </c>
      <c r="P68" s="276">
        <v>0</v>
      </c>
      <c r="Q68" s="276">
        <v>726.30137481344298</v>
      </c>
      <c r="R68" s="276">
        <v>685.10260584890398</v>
      </c>
      <c r="S68" s="276">
        <v>702.00737941753403</v>
      </c>
      <c r="T68" s="276">
        <v>767.32095287849302</v>
      </c>
      <c r="U68" s="276">
        <v>764.53390648278696</v>
      </c>
      <c r="V68" s="276">
        <v>757.93141377178097</v>
      </c>
      <c r="W68" s="276">
        <v>817.43343944657602</v>
      </c>
      <c r="X68" s="276">
        <v>819.34885504383601</v>
      </c>
      <c r="Y68" s="276">
        <v>881.60579559836106</v>
      </c>
      <c r="Z68" s="276">
        <v>915.51663409315097</v>
      </c>
      <c r="AA68" s="276">
        <v>990.69583345657099</v>
      </c>
      <c r="AB68" s="276">
        <v>943.19439575191404</v>
      </c>
      <c r="AC68" s="276">
        <v>956.64106070404705</v>
      </c>
      <c r="AD68" s="276">
        <v>915.28613165950503</v>
      </c>
      <c r="AE68" s="276">
        <v>997.964944394344</v>
      </c>
      <c r="AF68" s="276">
        <v>1071.3365810657899</v>
      </c>
      <c r="AG68" s="276">
        <v>1044.2786731710401</v>
      </c>
      <c r="AH68" s="276">
        <v>1081.5184342258499</v>
      </c>
      <c r="AI68" s="276">
        <v>1094.1679355957101</v>
      </c>
      <c r="AJ68" s="276">
        <v>1084.9475904573801</v>
      </c>
      <c r="AK68" s="276">
        <v>1145.9933429018599</v>
      </c>
      <c r="AL68" s="276">
        <v>1095.8573756594899</v>
      </c>
      <c r="AM68" s="276">
        <v>1069.93932716432</v>
      </c>
      <c r="AN68" s="276">
        <v>1061.77366578598</v>
      </c>
      <c r="AO68" s="276">
        <v>1079.7142223975</v>
      </c>
      <c r="AP68" s="276">
        <v>1103.21199242129</v>
      </c>
      <c r="AQ68" s="276">
        <v>1041.21513695421</v>
      </c>
      <c r="AR68" s="276">
        <v>1092.1127557349</v>
      </c>
      <c r="AS68" s="276">
        <v>1010.94881306944</v>
      </c>
      <c r="AT68" s="276">
        <v>976.75386448412701</v>
      </c>
      <c r="AU68" s="276">
        <v>1045.23980089516</v>
      </c>
      <c r="AV68" s="276">
        <v>931.07995848183805</v>
      </c>
      <c r="AW68" s="276">
        <v>896.07308946888395</v>
      </c>
      <c r="AX68" s="276">
        <v>883.73438893668401</v>
      </c>
      <c r="AY68" s="276">
        <v>848.283747137501</v>
      </c>
      <c r="AZ68" s="276">
        <v>807.77814468021495</v>
      </c>
      <c r="BA68" s="276">
        <v>816.87889366766694</v>
      </c>
      <c r="BB68" s="276">
        <v>835.04181530590904</v>
      </c>
      <c r="BC68" s="276">
        <v>761.68578498003603</v>
      </c>
      <c r="BD68" s="276">
        <v>700.48299044351097</v>
      </c>
      <c r="BE68" s="277">
        <v>741.51052004100495</v>
      </c>
      <c r="BF68" s="153">
        <v>5.8570343830214998E-2</v>
      </c>
      <c r="BG68" s="153">
        <v>-3.2699871252647901E-2</v>
      </c>
      <c r="BH68" s="153">
        <v>7.5862120290190196E-2</v>
      </c>
    </row>
    <row r="69" spans="1:60">
      <c r="A69" s="136" t="s">
        <v>506</v>
      </c>
      <c r="B69" s="276">
        <v>1993.31292620053</v>
      </c>
      <c r="C69" s="276">
        <v>2216.1885724929398</v>
      </c>
      <c r="D69" s="276">
        <v>2435.1080081229502</v>
      </c>
      <c r="E69" s="276">
        <v>2773.5856101918498</v>
      </c>
      <c r="F69" s="276">
        <v>3180.6496010406199</v>
      </c>
      <c r="G69" s="276">
        <v>3654.94785912521</v>
      </c>
      <c r="H69" s="276">
        <v>3887.11187662362</v>
      </c>
      <c r="I69" s="276">
        <v>4148.82742286149</v>
      </c>
      <c r="J69" s="276">
        <v>4519.3641186189898</v>
      </c>
      <c r="K69" s="276">
        <v>4083.7540950715802</v>
      </c>
      <c r="L69" s="276">
        <v>4146.9451249541398</v>
      </c>
      <c r="M69" s="276">
        <v>4519.9265981299905</v>
      </c>
      <c r="N69" s="276">
        <v>4571.3007564891204</v>
      </c>
      <c r="O69" s="276">
        <v>4819.2025495062398</v>
      </c>
      <c r="P69" s="276">
        <v>4904.7412020048596</v>
      </c>
      <c r="Q69" s="276">
        <v>4525.6658981564697</v>
      </c>
      <c r="R69" s="276">
        <v>4271.5322768122396</v>
      </c>
      <c r="S69" s="276">
        <v>4092.3116319023302</v>
      </c>
      <c r="T69" s="276">
        <v>4062.1494904209599</v>
      </c>
      <c r="U69" s="276">
        <v>4088.1286194079198</v>
      </c>
      <c r="V69" s="276">
        <v>4366.4409096278296</v>
      </c>
      <c r="W69" s="276">
        <v>4538.5616862389197</v>
      </c>
      <c r="X69" s="276">
        <v>4573.3774534180502</v>
      </c>
      <c r="Y69" s="276">
        <v>4580.4345367593996</v>
      </c>
      <c r="Z69" s="276">
        <v>4538.7449705583604</v>
      </c>
      <c r="AA69" s="276">
        <v>4649.4442007399002</v>
      </c>
      <c r="AB69" s="276">
        <v>4804.7534103840799</v>
      </c>
      <c r="AC69" s="276">
        <v>4778.3209642182801</v>
      </c>
      <c r="AD69" s="276">
        <v>4780.1014658016402</v>
      </c>
      <c r="AE69" s="276">
        <v>4767.1718486460104</v>
      </c>
      <c r="AF69" s="276">
        <v>4896.1275394915601</v>
      </c>
      <c r="AG69" s="276">
        <v>5147.4032135796797</v>
      </c>
      <c r="AH69" s="276">
        <v>5193.2734956528902</v>
      </c>
      <c r="AI69" s="276">
        <v>5367.8718472395603</v>
      </c>
      <c r="AJ69" s="276">
        <v>5428.5154091516397</v>
      </c>
      <c r="AK69" s="276">
        <v>5422.4402358540501</v>
      </c>
      <c r="AL69" s="276">
        <v>5679.4892353999703</v>
      </c>
      <c r="AM69" s="276">
        <v>5617.0160192497397</v>
      </c>
      <c r="AN69" s="276">
        <v>5788.6741569800797</v>
      </c>
      <c r="AO69" s="276">
        <v>5896.3498194525</v>
      </c>
      <c r="AP69" s="276">
        <v>6014.9724724078496</v>
      </c>
      <c r="AQ69" s="276">
        <v>6126.55882961307</v>
      </c>
      <c r="AR69" s="276">
        <v>5968.0969353559003</v>
      </c>
      <c r="AS69" s="276">
        <v>6109.3666614474796</v>
      </c>
      <c r="AT69" s="276">
        <v>5837.9116183534597</v>
      </c>
      <c r="AU69" s="276">
        <v>5911.7671005311304</v>
      </c>
      <c r="AV69" s="276">
        <v>5783.2615186227304</v>
      </c>
      <c r="AW69" s="276">
        <v>5598.4393655056601</v>
      </c>
      <c r="AX69" s="276">
        <v>5627.0536790018396</v>
      </c>
      <c r="AY69" s="276">
        <v>5537.2386323979899</v>
      </c>
      <c r="AZ69" s="276">
        <v>5770.3524283050701</v>
      </c>
      <c r="BA69" s="276">
        <v>5871.1444280836304</v>
      </c>
      <c r="BB69" s="276">
        <v>6028.9854315919602</v>
      </c>
      <c r="BC69" s="276">
        <v>6048.79420666644</v>
      </c>
      <c r="BD69" s="276">
        <v>6112.9243684165604</v>
      </c>
      <c r="BE69" s="277">
        <v>5136.8660880650696</v>
      </c>
      <c r="BF69" s="153">
        <v>-0.15967125086553499</v>
      </c>
      <c r="BG69" s="153">
        <v>4.6138256102661304E-3</v>
      </c>
      <c r="BH69" s="153">
        <v>0.52554015425949896</v>
      </c>
    </row>
    <row r="70" spans="1:60">
      <c r="A70" s="136" t="s">
        <v>507</v>
      </c>
      <c r="B70" s="276">
        <v>0</v>
      </c>
      <c r="C70" s="276">
        <v>0</v>
      </c>
      <c r="D70" s="276">
        <v>0</v>
      </c>
      <c r="E70" s="276">
        <v>0</v>
      </c>
      <c r="F70" s="276">
        <v>0</v>
      </c>
      <c r="G70" s="276">
        <v>0</v>
      </c>
      <c r="H70" s="276">
        <v>0</v>
      </c>
      <c r="I70" s="276">
        <v>0</v>
      </c>
      <c r="J70" s="276">
        <v>0</v>
      </c>
      <c r="K70" s="276">
        <v>0</v>
      </c>
      <c r="L70" s="276">
        <v>0</v>
      </c>
      <c r="M70" s="276">
        <v>0</v>
      </c>
      <c r="N70" s="276">
        <v>0</v>
      </c>
      <c r="O70" s="276">
        <v>0</v>
      </c>
      <c r="P70" s="276">
        <v>0</v>
      </c>
      <c r="Q70" s="276">
        <v>4158.5770454788699</v>
      </c>
      <c r="R70" s="276">
        <v>3916.5621327026502</v>
      </c>
      <c r="S70" s="276">
        <v>3741.4852235735698</v>
      </c>
      <c r="T70" s="276">
        <v>3718.5337786401401</v>
      </c>
      <c r="U70" s="276">
        <v>3734.3661600636501</v>
      </c>
      <c r="V70" s="276">
        <v>3985.3093098167201</v>
      </c>
      <c r="W70" s="276">
        <v>4145.3593368062502</v>
      </c>
      <c r="X70" s="276">
        <v>4154.7616839047496</v>
      </c>
      <c r="Y70" s="276">
        <v>4119.4960479505999</v>
      </c>
      <c r="Z70" s="276">
        <v>4047.8278426393999</v>
      </c>
      <c r="AA70" s="276">
        <v>4123.4686618669102</v>
      </c>
      <c r="AB70" s="276">
        <v>4289.0691229703798</v>
      </c>
      <c r="AC70" s="276">
        <v>4229.72088003317</v>
      </c>
      <c r="AD70" s="276">
        <v>4226.4033819434899</v>
      </c>
      <c r="AE70" s="276">
        <v>4199.2811332773999</v>
      </c>
      <c r="AF70" s="276">
        <v>4307.5890148480103</v>
      </c>
      <c r="AG70" s="276">
        <v>4539.7737681799999</v>
      </c>
      <c r="AH70" s="276">
        <v>4554.0407766296503</v>
      </c>
      <c r="AI70" s="276">
        <v>4694.8784070013498</v>
      </c>
      <c r="AJ70" s="276">
        <v>4706.1953380013001</v>
      </c>
      <c r="AK70" s="276">
        <v>4683.4446871003302</v>
      </c>
      <c r="AL70" s="276">
        <v>4953.9913044680397</v>
      </c>
      <c r="AM70" s="276">
        <v>4911.69454846998</v>
      </c>
      <c r="AN70" s="276">
        <v>5061.3972630039598</v>
      </c>
      <c r="AO70" s="276">
        <v>5125.0572210955297</v>
      </c>
      <c r="AP70" s="276">
        <v>5205.5496259103802</v>
      </c>
      <c r="AQ70" s="276">
        <v>5281.7240163095003</v>
      </c>
      <c r="AR70" s="276">
        <v>5089.2722639677304</v>
      </c>
      <c r="AS70" s="276">
        <v>5225.6346593824001</v>
      </c>
      <c r="AT70" s="276">
        <v>5017.46759324912</v>
      </c>
      <c r="AU70" s="276">
        <v>5086.7681002110403</v>
      </c>
      <c r="AV70" s="276">
        <v>4947.4047460943302</v>
      </c>
      <c r="AW70" s="276">
        <v>4781.9340969979903</v>
      </c>
      <c r="AX70" s="276">
        <v>4810.1874160978496</v>
      </c>
      <c r="AY70" s="276">
        <v>4712.8045258403199</v>
      </c>
      <c r="AZ70" s="276">
        <v>4912.6053993940304</v>
      </c>
      <c r="BA70" s="276">
        <v>4972.9683539181397</v>
      </c>
      <c r="BB70" s="276">
        <v>5068.2079349183005</v>
      </c>
      <c r="BC70" s="276">
        <v>5036.3140180884502</v>
      </c>
      <c r="BD70" s="276">
        <v>5077.0472066724096</v>
      </c>
      <c r="BE70" s="277">
        <v>4673.4233039758901</v>
      </c>
      <c r="BF70" s="153">
        <v>-7.9499734051332704E-2</v>
      </c>
      <c r="BG70" s="153">
        <v>1.18114611850584E-3</v>
      </c>
      <c r="BH70" s="153">
        <v>0.47812646115066798</v>
      </c>
    </row>
    <row r="71" spans="1:60">
      <c r="A71" s="136" t="s">
        <v>508</v>
      </c>
      <c r="B71" s="276">
        <v>0</v>
      </c>
      <c r="C71" s="276">
        <v>0</v>
      </c>
      <c r="D71" s="276">
        <v>0</v>
      </c>
      <c r="E71" s="276">
        <v>0</v>
      </c>
      <c r="F71" s="276">
        <v>0</v>
      </c>
      <c r="G71" s="276">
        <v>0</v>
      </c>
      <c r="H71" s="276">
        <v>0</v>
      </c>
      <c r="I71" s="276">
        <v>0</v>
      </c>
      <c r="J71" s="276">
        <v>0</v>
      </c>
      <c r="K71" s="276">
        <v>0</v>
      </c>
      <c r="L71" s="276">
        <v>0</v>
      </c>
      <c r="M71" s="276">
        <v>0</v>
      </c>
      <c r="N71" s="276">
        <v>0</v>
      </c>
      <c r="O71" s="276">
        <v>0</v>
      </c>
      <c r="P71" s="276">
        <v>0</v>
      </c>
      <c r="Q71" s="276">
        <v>367.08885267759598</v>
      </c>
      <c r="R71" s="276">
        <v>354.970144109589</v>
      </c>
      <c r="S71" s="276">
        <v>350.826408328767</v>
      </c>
      <c r="T71" s="276">
        <v>343.61571178082198</v>
      </c>
      <c r="U71" s="276">
        <v>353.76245934426203</v>
      </c>
      <c r="V71" s="276">
        <v>381.131599811108</v>
      </c>
      <c r="W71" s="276">
        <v>393.20234943267002</v>
      </c>
      <c r="X71" s="276">
        <v>418.61576951330102</v>
      </c>
      <c r="Y71" s="276">
        <v>460.93848880879398</v>
      </c>
      <c r="Z71" s="276">
        <v>490.91712791896401</v>
      </c>
      <c r="AA71" s="276">
        <v>525.97553887298795</v>
      </c>
      <c r="AB71" s="276">
        <v>515.68428741369905</v>
      </c>
      <c r="AC71" s="276">
        <v>548.60008418510597</v>
      </c>
      <c r="AD71" s="276">
        <v>553.69808385813997</v>
      </c>
      <c r="AE71" s="276">
        <v>567.89071536861297</v>
      </c>
      <c r="AF71" s="276">
        <v>588.53852464354202</v>
      </c>
      <c r="AG71" s="276">
        <v>607.62944539967998</v>
      </c>
      <c r="AH71" s="276">
        <v>639.23271902323802</v>
      </c>
      <c r="AI71" s="276">
        <v>672.99344023821504</v>
      </c>
      <c r="AJ71" s="276">
        <v>722.32007115033502</v>
      </c>
      <c r="AK71" s="276">
        <v>738.99554875372496</v>
      </c>
      <c r="AL71" s="276">
        <v>725.49793093193102</v>
      </c>
      <c r="AM71" s="276">
        <v>705.32147077976504</v>
      </c>
      <c r="AN71" s="276">
        <v>727.276893976118</v>
      </c>
      <c r="AO71" s="276">
        <v>771.29259835697201</v>
      </c>
      <c r="AP71" s="276">
        <v>809.42284649746898</v>
      </c>
      <c r="AQ71" s="276">
        <v>844.83481330356301</v>
      </c>
      <c r="AR71" s="276">
        <v>878.82467138817196</v>
      </c>
      <c r="AS71" s="276">
        <v>883.73200206507602</v>
      </c>
      <c r="AT71" s="276">
        <v>820.44402510433804</v>
      </c>
      <c r="AU71" s="276">
        <v>824.99900032008998</v>
      </c>
      <c r="AV71" s="276">
        <v>835.85677252840401</v>
      </c>
      <c r="AW71" s="276">
        <v>816.50526850767199</v>
      </c>
      <c r="AX71" s="276">
        <v>816.86626290398794</v>
      </c>
      <c r="AY71" s="276">
        <v>824.434106557674</v>
      </c>
      <c r="AZ71" s="276">
        <v>857.74702891104505</v>
      </c>
      <c r="BA71" s="276">
        <v>898.17607416549095</v>
      </c>
      <c r="BB71" s="276">
        <v>960.77749667365697</v>
      </c>
      <c r="BC71" s="276">
        <v>1012.48018857798</v>
      </c>
      <c r="BD71" s="276">
        <v>1035.87716174415</v>
      </c>
      <c r="BE71" s="277">
        <v>463.44278408918302</v>
      </c>
      <c r="BF71" s="153">
        <v>-0.55260835820642495</v>
      </c>
      <c r="BG71" s="153">
        <v>2.35897543553787E-2</v>
      </c>
      <c r="BH71" s="153">
        <v>4.7413693108831499E-2</v>
      </c>
    </row>
    <row r="72" spans="1:60">
      <c r="A72" s="136" t="s">
        <v>509</v>
      </c>
      <c r="B72" s="276">
        <v>2289.6374366772602</v>
      </c>
      <c r="C72" s="276">
        <v>2450.06079062969</v>
      </c>
      <c r="D72" s="276">
        <v>2592.6486529255599</v>
      </c>
      <c r="E72" s="276">
        <v>2833.7392715885098</v>
      </c>
      <c r="F72" s="276">
        <v>3164.57130170439</v>
      </c>
      <c r="G72" s="276">
        <v>3514.5800808532899</v>
      </c>
      <c r="H72" s="276">
        <v>3594.4095028274901</v>
      </c>
      <c r="I72" s="276">
        <v>3821.0174106879699</v>
      </c>
      <c r="J72" s="276">
        <v>4134.7172757902499</v>
      </c>
      <c r="K72" s="276">
        <v>3939.7808389035199</v>
      </c>
      <c r="L72" s="276">
        <v>3672.3756014505898</v>
      </c>
      <c r="M72" s="276">
        <v>3952.8279914436698</v>
      </c>
      <c r="N72" s="276">
        <v>3704.7900327073598</v>
      </c>
      <c r="O72" s="276">
        <v>3846.1460623323601</v>
      </c>
      <c r="P72" s="276">
        <v>3996.30961409867</v>
      </c>
      <c r="Q72" s="276">
        <v>3716.88562314516</v>
      </c>
      <c r="R72" s="276">
        <v>3328.3861053525102</v>
      </c>
      <c r="S72" s="276">
        <v>2891.5433444851701</v>
      </c>
      <c r="T72" s="276">
        <v>2531.87526973799</v>
      </c>
      <c r="U72" s="276">
        <v>2228.3828043665198</v>
      </c>
      <c r="V72" s="276">
        <v>2340.0788997059999</v>
      </c>
      <c r="W72" s="276">
        <v>2393.2720605972399</v>
      </c>
      <c r="X72" s="276">
        <v>2294.8273830319499</v>
      </c>
      <c r="Y72" s="276">
        <v>2168.1331773870002</v>
      </c>
      <c r="Z72" s="276">
        <v>2155.0311173660298</v>
      </c>
      <c r="AA72" s="276">
        <v>2159.4391200190098</v>
      </c>
      <c r="AB72" s="276">
        <v>2069.0333237014702</v>
      </c>
      <c r="AC72" s="276">
        <v>2000.57625396451</v>
      </c>
      <c r="AD72" s="276">
        <v>1960.9022755333599</v>
      </c>
      <c r="AE72" s="276">
        <v>1912.55333150519</v>
      </c>
      <c r="AF72" s="276">
        <v>1918.6324009581001</v>
      </c>
      <c r="AG72" s="276">
        <v>1894.56158758737</v>
      </c>
      <c r="AH72" s="276">
        <v>1841.4655624340101</v>
      </c>
      <c r="AI72" s="276">
        <v>1956.18924610984</v>
      </c>
      <c r="AJ72" s="276">
        <v>1838.6477250645</v>
      </c>
      <c r="AK72" s="276">
        <v>1626.2941746296201</v>
      </c>
      <c r="AL72" s="276">
        <v>1641.5830917830999</v>
      </c>
      <c r="AM72" s="276">
        <v>1647.88896028509</v>
      </c>
      <c r="AN72" s="276">
        <v>1606.7737178032201</v>
      </c>
      <c r="AO72" s="276">
        <v>1542.07884768962</v>
      </c>
      <c r="AP72" s="276">
        <v>1552.2741175932899</v>
      </c>
      <c r="AQ72" s="276">
        <v>1528.4037956725899</v>
      </c>
      <c r="AR72" s="276">
        <v>1434.13483492006</v>
      </c>
      <c r="AS72" s="276">
        <v>1379.3067873263001</v>
      </c>
      <c r="AT72" s="276">
        <v>1232.3792541627599</v>
      </c>
      <c r="AU72" s="276">
        <v>1148.2837956824401</v>
      </c>
      <c r="AV72" s="276">
        <v>1106.31591100172</v>
      </c>
      <c r="AW72" s="276">
        <v>1003.29011927804</v>
      </c>
      <c r="AX72" s="276">
        <v>885.06407139130397</v>
      </c>
      <c r="AY72" s="276">
        <v>820.25780039322899</v>
      </c>
      <c r="AZ72" s="276">
        <v>783.69272430519197</v>
      </c>
      <c r="BA72" s="276">
        <v>821.64831030192897</v>
      </c>
      <c r="BB72" s="276">
        <v>825.14503952075802</v>
      </c>
      <c r="BC72" s="276">
        <v>852.35793541226303</v>
      </c>
      <c r="BD72" s="276">
        <v>824.39553266813596</v>
      </c>
      <c r="BE72" s="277">
        <v>568.48270637912196</v>
      </c>
      <c r="BF72" s="153">
        <v>-0.31042480963083202</v>
      </c>
      <c r="BG72" s="153">
        <v>-3.94076468513841E-2</v>
      </c>
      <c r="BH72" s="153">
        <v>5.8160069599337498E-2</v>
      </c>
    </row>
    <row r="73" spans="1:60">
      <c r="A73" s="136" t="s">
        <v>510</v>
      </c>
      <c r="B73" s="276">
        <v>909.15879452054799</v>
      </c>
      <c r="C73" s="276">
        <v>1016.30778082192</v>
      </c>
      <c r="D73" s="276">
        <v>1072.58432876712</v>
      </c>
      <c r="E73" s="276">
        <v>1190.69147540984</v>
      </c>
      <c r="F73" s="276">
        <v>1348.27789041096</v>
      </c>
      <c r="G73" s="276">
        <v>1459.6120824657501</v>
      </c>
      <c r="H73" s="276">
        <v>1481.8722032876699</v>
      </c>
      <c r="I73" s="276">
        <v>1568.8813901639301</v>
      </c>
      <c r="J73" s="276">
        <v>1704.53033561644</v>
      </c>
      <c r="K73" s="276">
        <v>1636.0343413698599</v>
      </c>
      <c r="L73" s="276">
        <v>1553.60547890411</v>
      </c>
      <c r="M73" s="276">
        <v>1636.9551188524599</v>
      </c>
      <c r="N73" s="276">
        <v>1727.0914164383601</v>
      </c>
      <c r="O73" s="276">
        <v>1750.7653116976701</v>
      </c>
      <c r="P73" s="276">
        <v>1875.12690654945</v>
      </c>
      <c r="Q73" s="276">
        <v>1829.9290112521301</v>
      </c>
      <c r="R73" s="276">
        <v>1782.3444207264399</v>
      </c>
      <c r="S73" s="276">
        <v>1673.9044592125999</v>
      </c>
      <c r="T73" s="276">
        <v>1726.0554720530099</v>
      </c>
      <c r="U73" s="276">
        <v>1754.72644734235</v>
      </c>
      <c r="V73" s="276">
        <v>1776.68575567782</v>
      </c>
      <c r="W73" s="276">
        <v>1823.0388332974501</v>
      </c>
      <c r="X73" s="276">
        <v>1894.81664948653</v>
      </c>
      <c r="Y73" s="276">
        <v>1926.3940613280599</v>
      </c>
      <c r="Z73" s="276">
        <v>1943.04289845637</v>
      </c>
      <c r="AA73" s="276">
        <v>1934.0371621895899</v>
      </c>
      <c r="AB73" s="276">
        <v>1933.01420610029</v>
      </c>
      <c r="AC73" s="276">
        <v>2035.8836512064599</v>
      </c>
      <c r="AD73" s="276">
        <v>1988.35710904551</v>
      </c>
      <c r="AE73" s="276">
        <v>2039.58632291301</v>
      </c>
      <c r="AF73" s="276">
        <v>2083.6041760493199</v>
      </c>
      <c r="AG73" s="276">
        <v>2106.2259254872702</v>
      </c>
      <c r="AH73" s="276">
        <v>2231.4926043461701</v>
      </c>
      <c r="AI73" s="276">
        <v>2270.4922224557499</v>
      </c>
      <c r="AJ73" s="276">
        <v>2258.6963598593102</v>
      </c>
      <c r="AK73" s="276">
        <v>2316.66149877726</v>
      </c>
      <c r="AL73" s="276">
        <v>2320.3434106897798</v>
      </c>
      <c r="AM73" s="276">
        <v>2356.6857655038202</v>
      </c>
      <c r="AN73" s="276">
        <v>2350.1784322542799</v>
      </c>
      <c r="AO73" s="276">
        <v>2399.4444939691998</v>
      </c>
      <c r="AP73" s="276">
        <v>2418.74954619035</v>
      </c>
      <c r="AQ73" s="276">
        <v>2463.6704071423401</v>
      </c>
      <c r="AR73" s="276">
        <v>2490.03846171123</v>
      </c>
      <c r="AS73" s="276">
        <v>2434.65993848468</v>
      </c>
      <c r="AT73" s="276">
        <v>2258.3823976661001</v>
      </c>
      <c r="AU73" s="276">
        <v>2220.1459468377202</v>
      </c>
      <c r="AV73" s="276">
        <v>2208.7099569693601</v>
      </c>
      <c r="AW73" s="276">
        <v>2139.9120391024699</v>
      </c>
      <c r="AX73" s="276">
        <v>2088.1523397449801</v>
      </c>
      <c r="AY73" s="276">
        <v>2075.94861127494</v>
      </c>
      <c r="AZ73" s="276">
        <v>2108.1983436088599</v>
      </c>
      <c r="BA73" s="276">
        <v>2131.5062029373698</v>
      </c>
      <c r="BB73" s="276">
        <v>2165.7577558550001</v>
      </c>
      <c r="BC73" s="276">
        <v>2142.6948808012498</v>
      </c>
      <c r="BD73" s="276">
        <v>2086.8296132800701</v>
      </c>
      <c r="BE73" s="277">
        <v>1950.3263354039</v>
      </c>
      <c r="BF73" s="153">
        <v>-6.5411798360298506E-2</v>
      </c>
      <c r="BG73" s="153">
        <v>-7.8691568852328198E-3</v>
      </c>
      <c r="BH73" s="153">
        <v>0.199533097727803</v>
      </c>
    </row>
    <row r="74" spans="1:60">
      <c r="A74" s="136" t="s">
        <v>511</v>
      </c>
      <c r="B74" s="276">
        <v>0</v>
      </c>
      <c r="C74" s="276">
        <v>0</v>
      </c>
      <c r="D74" s="276">
        <v>0</v>
      </c>
      <c r="E74" s="276">
        <v>0</v>
      </c>
      <c r="F74" s="276">
        <v>0</v>
      </c>
      <c r="G74" s="276">
        <v>0</v>
      </c>
      <c r="H74" s="276">
        <v>0</v>
      </c>
      <c r="I74" s="276">
        <v>0</v>
      </c>
      <c r="J74" s="276">
        <v>0</v>
      </c>
      <c r="K74" s="276">
        <v>0</v>
      </c>
      <c r="L74" s="276">
        <v>0</v>
      </c>
      <c r="M74" s="276">
        <v>0</v>
      </c>
      <c r="N74" s="276">
        <v>0</v>
      </c>
      <c r="O74" s="276">
        <v>0</v>
      </c>
      <c r="P74" s="276">
        <v>0</v>
      </c>
      <c r="Q74" s="276">
        <v>483.79971152535501</v>
      </c>
      <c r="R74" s="276">
        <v>487.08623963054799</v>
      </c>
      <c r="S74" s="276">
        <v>465.76211921260301</v>
      </c>
      <c r="T74" s="276">
        <v>455.699916710548</v>
      </c>
      <c r="U74" s="276">
        <v>496.207721932514</v>
      </c>
      <c r="V74" s="276">
        <v>523.13621124275699</v>
      </c>
      <c r="W74" s="276">
        <v>510.09370454736597</v>
      </c>
      <c r="X74" s="276">
        <v>540.61254418671103</v>
      </c>
      <c r="Y74" s="276">
        <v>529.358609264444</v>
      </c>
      <c r="Z74" s="276">
        <v>536.36573557048905</v>
      </c>
      <c r="AA74" s="276">
        <v>555.57376556216502</v>
      </c>
      <c r="AB74" s="276">
        <v>584.07824315798803</v>
      </c>
      <c r="AC74" s="276">
        <v>601.56258484338798</v>
      </c>
      <c r="AD74" s="276">
        <v>580.92143221671301</v>
      </c>
      <c r="AE74" s="276">
        <v>588.34264953424702</v>
      </c>
      <c r="AF74" s="276">
        <v>595.98345747301403</v>
      </c>
      <c r="AG74" s="276">
        <v>603.32361648693995</v>
      </c>
      <c r="AH74" s="276">
        <v>618.07416722863002</v>
      </c>
      <c r="AI74" s="276">
        <v>630.20040668068498</v>
      </c>
      <c r="AJ74" s="276">
        <v>645.98812775684905</v>
      </c>
      <c r="AK74" s="276">
        <v>631.25858757775995</v>
      </c>
      <c r="AL74" s="276">
        <v>639.79421045917798</v>
      </c>
      <c r="AM74" s="276">
        <v>651.81976918260295</v>
      </c>
      <c r="AN74" s="276">
        <v>636.41991842821903</v>
      </c>
      <c r="AO74" s="276">
        <v>644.66115336584699</v>
      </c>
      <c r="AP74" s="276">
        <v>655.30520147836899</v>
      </c>
      <c r="AQ74" s="276">
        <v>635.16199846861105</v>
      </c>
      <c r="AR74" s="276">
        <v>675.81089163930903</v>
      </c>
      <c r="AS74" s="276">
        <v>673.26090813718395</v>
      </c>
      <c r="AT74" s="276">
        <v>663.68319822509795</v>
      </c>
      <c r="AU74" s="276">
        <v>666.70740691289996</v>
      </c>
      <c r="AV74" s="276">
        <v>661.53467991247703</v>
      </c>
      <c r="AW74" s="276">
        <v>677.27971682325904</v>
      </c>
      <c r="AX74" s="276">
        <v>786.21525224623599</v>
      </c>
      <c r="AY74" s="276">
        <v>796.32165822027696</v>
      </c>
      <c r="AZ74" s="276">
        <v>781.08238111747801</v>
      </c>
      <c r="BA74" s="276">
        <v>797.95304154938196</v>
      </c>
      <c r="BB74" s="276">
        <v>821.61107028497599</v>
      </c>
      <c r="BC74" s="276">
        <v>837.57108426939601</v>
      </c>
      <c r="BD74" s="276">
        <v>799.38742074520496</v>
      </c>
      <c r="BE74" s="277">
        <v>720.35372001193502</v>
      </c>
      <c r="BF74" s="153">
        <v>-9.8867831394686398E-2</v>
      </c>
      <c r="BG74" s="153">
        <v>1.87782126382381E-2</v>
      </c>
      <c r="BH74" s="153">
        <v>7.3697620036475606E-2</v>
      </c>
    </row>
    <row r="75" spans="1:60">
      <c r="A75" s="279" t="s">
        <v>519</v>
      </c>
      <c r="B75" s="278">
        <v>6333.1325658737796</v>
      </c>
      <c r="C75" s="278">
        <v>6992.88043436725</v>
      </c>
      <c r="D75" s="278">
        <v>7605.9686522252196</v>
      </c>
      <c r="E75" s="278">
        <v>8387.32555527357</v>
      </c>
      <c r="F75" s="278">
        <v>9452.6732097419808</v>
      </c>
      <c r="G75" s="278">
        <v>10565.105165412</v>
      </c>
      <c r="H75" s="278">
        <v>11151.0685662126</v>
      </c>
      <c r="I75" s="278">
        <v>11940.846905664201</v>
      </c>
      <c r="J75" s="278">
        <v>12901.0387501157</v>
      </c>
      <c r="K75" s="278">
        <v>12142.232509146001</v>
      </c>
      <c r="L75" s="278">
        <v>11901.1893031584</v>
      </c>
      <c r="M75" s="278">
        <v>12792.105643763</v>
      </c>
      <c r="N75" s="278">
        <v>12643.760032149699</v>
      </c>
      <c r="O75" s="278">
        <v>13449.543678080599</v>
      </c>
      <c r="P75" s="278">
        <v>13842.484604417299</v>
      </c>
      <c r="Q75" s="278">
        <v>13002.6580547553</v>
      </c>
      <c r="R75" s="278">
        <v>12176.3111455085</v>
      </c>
      <c r="S75" s="278">
        <v>11487.1494150862</v>
      </c>
      <c r="T75" s="278">
        <v>11208.3006754624</v>
      </c>
      <c r="U75" s="278">
        <v>10988.076912890199</v>
      </c>
      <c r="V75" s="278">
        <v>11444.139058057999</v>
      </c>
      <c r="W75" s="278">
        <v>11830.9817111024</v>
      </c>
      <c r="X75" s="278">
        <v>11887.9885571369</v>
      </c>
      <c r="Y75" s="278">
        <v>11926.213716734001</v>
      </c>
      <c r="Z75" s="278">
        <v>11950.516486152101</v>
      </c>
      <c r="AA75" s="278">
        <v>12253.386821543199</v>
      </c>
      <c r="AB75" s="278">
        <v>12269.219334277101</v>
      </c>
      <c r="AC75" s="278">
        <v>12302.112242257799</v>
      </c>
      <c r="AD75" s="278">
        <v>12128.0850407701</v>
      </c>
      <c r="AE75" s="278">
        <v>12200.215889319999</v>
      </c>
      <c r="AF75" s="278">
        <v>12482.376685827399</v>
      </c>
      <c r="AG75" s="278">
        <v>12688.6000570456</v>
      </c>
      <c r="AH75" s="278">
        <v>12847.489942377</v>
      </c>
      <c r="AI75" s="278">
        <v>13202.7368151753</v>
      </c>
      <c r="AJ75" s="278">
        <v>13125.3759532774</v>
      </c>
      <c r="AK75" s="278">
        <v>12909.011787421599</v>
      </c>
      <c r="AL75" s="278">
        <v>13113.3120420133</v>
      </c>
      <c r="AM75" s="278">
        <v>13028.501403587999</v>
      </c>
      <c r="AN75" s="278">
        <v>13074.665306487799</v>
      </c>
      <c r="AO75" s="278">
        <v>13122.6535343495</v>
      </c>
      <c r="AP75" s="278">
        <v>13180.3752003137</v>
      </c>
      <c r="AQ75" s="278">
        <v>13174.0874955533</v>
      </c>
      <c r="AR75" s="278">
        <v>12930.896507818599</v>
      </c>
      <c r="AS75" s="278">
        <v>12760.7540116666</v>
      </c>
      <c r="AT75" s="278">
        <v>12082.2922185972</v>
      </c>
      <c r="AU75" s="278">
        <v>11997.948265687701</v>
      </c>
      <c r="AV75" s="278">
        <v>11631.845170066699</v>
      </c>
      <c r="AW75" s="278">
        <v>11153.7956727292</v>
      </c>
      <c r="AX75" s="278">
        <v>10954.292623477601</v>
      </c>
      <c r="AY75" s="278">
        <v>10747.724787594399</v>
      </c>
      <c r="AZ75" s="278">
        <v>10910.843580002</v>
      </c>
      <c r="BA75" s="278">
        <v>11090.4354012394</v>
      </c>
      <c r="BB75" s="278">
        <v>11317.736419589301</v>
      </c>
      <c r="BC75" s="278">
        <v>11348.0997946105</v>
      </c>
      <c r="BD75" s="278">
        <v>11297.9020254076</v>
      </c>
      <c r="BE75" s="278">
        <v>9774.4502421571597</v>
      </c>
      <c r="BF75" s="156">
        <v>-0.13484377717423501</v>
      </c>
      <c r="BG75" s="156">
        <v>-6.68991031328836E-3</v>
      </c>
      <c r="BH75" s="156">
        <v>1</v>
      </c>
    </row>
    <row r="76" spans="1:60">
      <c r="A76" s="280"/>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276"/>
      <c r="AT76" s="276"/>
      <c r="AU76" s="276"/>
      <c r="AV76" s="276"/>
      <c r="AW76" s="276"/>
      <c r="AX76" s="276"/>
      <c r="AY76" s="276"/>
      <c r="AZ76" s="276"/>
      <c r="BA76" s="276"/>
      <c r="BB76" s="276"/>
      <c r="BC76" s="276"/>
      <c r="BD76" s="276"/>
      <c r="BE76" s="277"/>
      <c r="BF76" s="153"/>
      <c r="BG76" s="153"/>
      <c r="BH76" s="153"/>
    </row>
    <row r="77" spans="1:60">
      <c r="A77" s="140" t="s">
        <v>520</v>
      </c>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276"/>
      <c r="AT77" s="276"/>
      <c r="AU77" s="276"/>
      <c r="AV77" s="276"/>
      <c r="AW77" s="276"/>
      <c r="AX77" s="276"/>
      <c r="AY77" s="276"/>
      <c r="AZ77" s="276"/>
      <c r="BA77" s="276"/>
      <c r="BB77" s="276"/>
      <c r="BC77" s="276"/>
      <c r="BD77" s="276"/>
      <c r="BE77" s="277"/>
      <c r="BF77" s="153"/>
      <c r="BG77" s="153"/>
      <c r="BH77" s="153"/>
    </row>
    <row r="78" spans="1:60">
      <c r="A78" s="136" t="s">
        <v>503</v>
      </c>
      <c r="B78" s="276" t="s">
        <v>273</v>
      </c>
      <c r="C78" s="276" t="s">
        <v>273</v>
      </c>
      <c r="D78" s="276" t="s">
        <v>273</v>
      </c>
      <c r="E78" s="276" t="s">
        <v>273</v>
      </c>
      <c r="F78" s="276" t="s">
        <v>273</v>
      </c>
      <c r="G78" s="276" t="s">
        <v>273</v>
      </c>
      <c r="H78" s="276" t="s">
        <v>273</v>
      </c>
      <c r="I78" s="276" t="s">
        <v>273</v>
      </c>
      <c r="J78" s="276" t="s">
        <v>273</v>
      </c>
      <c r="K78" s="276" t="s">
        <v>273</v>
      </c>
      <c r="L78" s="276" t="s">
        <v>273</v>
      </c>
      <c r="M78" s="276" t="s">
        <v>273</v>
      </c>
      <c r="N78" s="276" t="s">
        <v>273</v>
      </c>
      <c r="O78" s="276" t="s">
        <v>273</v>
      </c>
      <c r="P78" s="276" t="s">
        <v>273</v>
      </c>
      <c r="Q78" s="276" t="s">
        <v>273</v>
      </c>
      <c r="R78" s="276" t="s">
        <v>273</v>
      </c>
      <c r="S78" s="276" t="s">
        <v>273</v>
      </c>
      <c r="T78" s="276" t="s">
        <v>273</v>
      </c>
      <c r="U78" s="276" t="s">
        <v>273</v>
      </c>
      <c r="V78" s="276">
        <v>1355.01297475916</v>
      </c>
      <c r="W78" s="276">
        <v>1369.4262428427</v>
      </c>
      <c r="X78" s="276">
        <v>1372.2928441670599</v>
      </c>
      <c r="Y78" s="276">
        <v>1375.11689974552</v>
      </c>
      <c r="Z78" s="276">
        <v>1397.11711925947</v>
      </c>
      <c r="AA78" s="276">
        <v>1398.24743722583</v>
      </c>
      <c r="AB78" s="276">
        <v>1347.7416016596101</v>
      </c>
      <c r="AC78" s="276">
        <v>1209.9226775956299</v>
      </c>
      <c r="AD78" s="276">
        <v>1022.84438356164</v>
      </c>
      <c r="AE78" s="276">
        <v>1003.29068493151</v>
      </c>
      <c r="AF78" s="276">
        <v>949.58630136986301</v>
      </c>
      <c r="AG78" s="276">
        <v>844.92144808743205</v>
      </c>
      <c r="AH78" s="276">
        <v>868.55301369863002</v>
      </c>
      <c r="AI78" s="276">
        <v>834.86520547945202</v>
      </c>
      <c r="AJ78" s="276">
        <v>843.54767123287695</v>
      </c>
      <c r="AK78" s="276">
        <v>815.60027322404403</v>
      </c>
      <c r="AL78" s="276">
        <v>856.64602739726001</v>
      </c>
      <c r="AM78" s="276">
        <v>898.61301369862997</v>
      </c>
      <c r="AN78" s="276">
        <v>935.44397260274002</v>
      </c>
      <c r="AO78" s="276">
        <v>931.23417426558603</v>
      </c>
      <c r="AP78" s="276">
        <v>947.18407443488297</v>
      </c>
      <c r="AQ78" s="276">
        <v>997.58479757958401</v>
      </c>
      <c r="AR78" s="276">
        <v>1061.50779152155</v>
      </c>
      <c r="AS78" s="276">
        <v>1119.2467585480199</v>
      </c>
      <c r="AT78" s="276">
        <v>1102.42995568989</v>
      </c>
      <c r="AU78" s="276">
        <v>1163.82045346367</v>
      </c>
      <c r="AV78" s="276">
        <v>1174.7308071994501</v>
      </c>
      <c r="AW78" s="276">
        <v>1207.2081034656701</v>
      </c>
      <c r="AX78" s="276">
        <v>1194.19859508634</v>
      </c>
      <c r="AY78" s="276">
        <v>1202.8360775412</v>
      </c>
      <c r="AZ78" s="276">
        <v>1193.4183821224301</v>
      </c>
      <c r="BA78" s="276">
        <v>1189.3063487540901</v>
      </c>
      <c r="BB78" s="276">
        <v>1193.47799435825</v>
      </c>
      <c r="BC78" s="276">
        <v>1222.63857755399</v>
      </c>
      <c r="BD78" s="276">
        <v>1203.23201759941</v>
      </c>
      <c r="BE78" s="277">
        <v>1121.9330179046101</v>
      </c>
      <c r="BF78" s="153">
        <v>-6.7567184471204397E-2</v>
      </c>
      <c r="BG78" s="153">
        <v>8.78783732267952E-3</v>
      </c>
      <c r="BH78" s="153">
        <v>0.27042135357774799</v>
      </c>
    </row>
    <row r="79" spans="1:60">
      <c r="A79" s="136" t="s">
        <v>504</v>
      </c>
      <c r="B79" s="276" t="s">
        <v>273</v>
      </c>
      <c r="C79" s="276" t="s">
        <v>273</v>
      </c>
      <c r="D79" s="276" t="s">
        <v>273</v>
      </c>
      <c r="E79" s="276" t="s">
        <v>273</v>
      </c>
      <c r="F79" s="276" t="s">
        <v>273</v>
      </c>
      <c r="G79" s="276" t="s">
        <v>273</v>
      </c>
      <c r="H79" s="276" t="s">
        <v>273</v>
      </c>
      <c r="I79" s="276" t="s">
        <v>273</v>
      </c>
      <c r="J79" s="276" t="s">
        <v>273</v>
      </c>
      <c r="K79" s="276" t="s">
        <v>273</v>
      </c>
      <c r="L79" s="276" t="s">
        <v>273</v>
      </c>
      <c r="M79" s="276" t="s">
        <v>273</v>
      </c>
      <c r="N79" s="276" t="s">
        <v>273</v>
      </c>
      <c r="O79" s="276" t="s">
        <v>273</v>
      </c>
      <c r="P79" s="276" t="s">
        <v>273</v>
      </c>
      <c r="Q79" s="276" t="s">
        <v>273</v>
      </c>
      <c r="R79" s="276" t="s">
        <v>273</v>
      </c>
      <c r="S79" s="276" t="s">
        <v>273</v>
      </c>
      <c r="T79" s="276" t="s">
        <v>273</v>
      </c>
      <c r="U79" s="276" t="s">
        <v>273</v>
      </c>
      <c r="V79" s="276">
        <v>1078.0740849814699</v>
      </c>
      <c r="W79" s="276">
        <v>1098.05011663241</v>
      </c>
      <c r="X79" s="276">
        <v>1108.66633136205</v>
      </c>
      <c r="Y79" s="276">
        <v>1120.4543710918999</v>
      </c>
      <c r="Z79" s="276">
        <v>1146.4630259824</v>
      </c>
      <c r="AA79" s="276">
        <v>1162.4086346832801</v>
      </c>
      <c r="AB79" s="276">
        <v>1124.33623545564</v>
      </c>
      <c r="AC79" s="276">
        <v>1011.03442622951</v>
      </c>
      <c r="AD79" s="276">
        <v>846.57561643835595</v>
      </c>
      <c r="AE79" s="276">
        <v>845.09013698630099</v>
      </c>
      <c r="AF79" s="276">
        <v>809.55150684931505</v>
      </c>
      <c r="AG79" s="276">
        <v>731.75040983606596</v>
      </c>
      <c r="AH79" s="276">
        <v>753.24315068493195</v>
      </c>
      <c r="AI79" s="276">
        <v>724.26136986301401</v>
      </c>
      <c r="AJ79" s="276">
        <v>702.36684931506795</v>
      </c>
      <c r="AK79" s="276">
        <v>651.16912568305997</v>
      </c>
      <c r="AL79" s="276">
        <v>691.91068493150703</v>
      </c>
      <c r="AM79" s="276">
        <v>734.46287671232903</v>
      </c>
      <c r="AN79" s="276">
        <v>762.39383561643797</v>
      </c>
      <c r="AO79" s="276">
        <v>744.99073164263496</v>
      </c>
      <c r="AP79" s="276">
        <v>764.52681416091002</v>
      </c>
      <c r="AQ79" s="276">
        <v>811.38704415492703</v>
      </c>
      <c r="AR79" s="276">
        <v>869.73839426127302</v>
      </c>
      <c r="AS79" s="276">
        <v>924.84770608900396</v>
      </c>
      <c r="AT79" s="276">
        <v>922.88852689536895</v>
      </c>
      <c r="AU79" s="276">
        <v>970.94709796498103</v>
      </c>
      <c r="AV79" s="276">
        <v>983.91258829534399</v>
      </c>
      <c r="AW79" s="276">
        <v>1031.3275703782399</v>
      </c>
      <c r="AX79" s="276">
        <v>1075.0928478675801</v>
      </c>
      <c r="AY79" s="276">
        <v>1087.47803356845</v>
      </c>
      <c r="AZ79" s="276">
        <v>1068.71404872627</v>
      </c>
      <c r="BA79" s="276">
        <v>1063.42269449879</v>
      </c>
      <c r="BB79" s="276">
        <v>1055.76820811626</v>
      </c>
      <c r="BC79" s="276">
        <v>1067.03356654514</v>
      </c>
      <c r="BD79" s="276">
        <v>1052.46030135973</v>
      </c>
      <c r="BE79" s="277">
        <v>970.81921390152195</v>
      </c>
      <c r="BF79" s="153">
        <v>-7.7571655056949199E-2</v>
      </c>
      <c r="BG79" s="153">
        <v>1.32244184500516E-2</v>
      </c>
      <c r="BH79" s="153">
        <v>0.233998145800943</v>
      </c>
    </row>
    <row r="80" spans="1:60">
      <c r="A80" s="136" t="s">
        <v>505</v>
      </c>
      <c r="B80" s="276" t="s">
        <v>273</v>
      </c>
      <c r="C80" s="276" t="s">
        <v>273</v>
      </c>
      <c r="D80" s="276" t="s">
        <v>273</v>
      </c>
      <c r="E80" s="276" t="s">
        <v>273</v>
      </c>
      <c r="F80" s="276" t="s">
        <v>273</v>
      </c>
      <c r="G80" s="276" t="s">
        <v>273</v>
      </c>
      <c r="H80" s="276" t="s">
        <v>273</v>
      </c>
      <c r="I80" s="276" t="s">
        <v>273</v>
      </c>
      <c r="J80" s="276" t="s">
        <v>273</v>
      </c>
      <c r="K80" s="276" t="s">
        <v>273</v>
      </c>
      <c r="L80" s="276" t="s">
        <v>273</v>
      </c>
      <c r="M80" s="276" t="s">
        <v>273</v>
      </c>
      <c r="N80" s="276" t="s">
        <v>273</v>
      </c>
      <c r="O80" s="276" t="s">
        <v>273</v>
      </c>
      <c r="P80" s="276" t="s">
        <v>273</v>
      </c>
      <c r="Q80" s="276" t="s">
        <v>273</v>
      </c>
      <c r="R80" s="276" t="s">
        <v>273</v>
      </c>
      <c r="S80" s="276" t="s">
        <v>273</v>
      </c>
      <c r="T80" s="276" t="s">
        <v>273</v>
      </c>
      <c r="U80" s="276" t="s">
        <v>273</v>
      </c>
      <c r="V80" s="276">
        <v>276.93888977769501</v>
      </c>
      <c r="W80" s="276">
        <v>271.37612621029001</v>
      </c>
      <c r="X80" s="276">
        <v>263.626512805007</v>
      </c>
      <c r="Y80" s="276">
        <v>254.662528653621</v>
      </c>
      <c r="Z80" s="276">
        <v>250.65409327707999</v>
      </c>
      <c r="AA80" s="276">
        <v>235.83880254255899</v>
      </c>
      <c r="AB80" s="276">
        <v>223.40536620397</v>
      </c>
      <c r="AC80" s="276">
        <v>198.88825136611999</v>
      </c>
      <c r="AD80" s="276">
        <v>176.268767123288</v>
      </c>
      <c r="AE80" s="276">
        <v>158.20054794520601</v>
      </c>
      <c r="AF80" s="276">
        <v>140.03479452054799</v>
      </c>
      <c r="AG80" s="276">
        <v>113.171038251366</v>
      </c>
      <c r="AH80" s="276">
        <v>115.309863013699</v>
      </c>
      <c r="AI80" s="276">
        <v>110.603835616438</v>
      </c>
      <c r="AJ80" s="276">
        <v>141.180821917808</v>
      </c>
      <c r="AK80" s="276">
        <v>164.431147540984</v>
      </c>
      <c r="AL80" s="276">
        <v>164.73534246575301</v>
      </c>
      <c r="AM80" s="276">
        <v>164.15013698630099</v>
      </c>
      <c r="AN80" s="276">
        <v>173.050136986301</v>
      </c>
      <c r="AO80" s="276">
        <v>186.24344262295099</v>
      </c>
      <c r="AP80" s="276">
        <v>182.65726027397301</v>
      </c>
      <c r="AQ80" s="276">
        <v>186.197753424658</v>
      </c>
      <c r="AR80" s="276">
        <v>191.76939726027399</v>
      </c>
      <c r="AS80" s="276">
        <v>194.39905245901599</v>
      </c>
      <c r="AT80" s="276">
        <v>179.54142879452101</v>
      </c>
      <c r="AU80" s="276">
        <v>192.87335549868499</v>
      </c>
      <c r="AV80" s="276">
        <v>190.81821890411001</v>
      </c>
      <c r="AW80" s="276">
        <v>175.88053308743201</v>
      </c>
      <c r="AX80" s="276">
        <v>119.105747218763</v>
      </c>
      <c r="AY80" s="276">
        <v>115.358043972744</v>
      </c>
      <c r="AZ80" s="276">
        <v>124.70433339615801</v>
      </c>
      <c r="BA80" s="276">
        <v>125.883654255294</v>
      </c>
      <c r="BB80" s="276">
        <v>137.70978624199299</v>
      </c>
      <c r="BC80" s="276">
        <v>155.605011008849</v>
      </c>
      <c r="BD80" s="276">
        <v>150.77171623967499</v>
      </c>
      <c r="BE80" s="277">
        <v>151.11380400308599</v>
      </c>
      <c r="BF80" s="153">
        <v>2.2689120475840601E-3</v>
      </c>
      <c r="BG80" s="153">
        <v>-1.73123000205989E-2</v>
      </c>
      <c r="BH80" s="153">
        <v>3.6423207776804703E-2</v>
      </c>
    </row>
    <row r="81" spans="1:60">
      <c r="A81" s="136" t="s">
        <v>506</v>
      </c>
      <c r="B81" s="276" t="s">
        <v>273</v>
      </c>
      <c r="C81" s="276" t="s">
        <v>273</v>
      </c>
      <c r="D81" s="276" t="s">
        <v>273</v>
      </c>
      <c r="E81" s="276" t="s">
        <v>273</v>
      </c>
      <c r="F81" s="276" t="s">
        <v>273</v>
      </c>
      <c r="G81" s="276" t="s">
        <v>273</v>
      </c>
      <c r="H81" s="276" t="s">
        <v>273</v>
      </c>
      <c r="I81" s="276" t="s">
        <v>273</v>
      </c>
      <c r="J81" s="276" t="s">
        <v>273</v>
      </c>
      <c r="K81" s="276" t="s">
        <v>273</v>
      </c>
      <c r="L81" s="276" t="s">
        <v>273</v>
      </c>
      <c r="M81" s="276" t="s">
        <v>273</v>
      </c>
      <c r="N81" s="276" t="s">
        <v>273</v>
      </c>
      <c r="O81" s="276" t="s">
        <v>273</v>
      </c>
      <c r="P81" s="276" t="s">
        <v>273</v>
      </c>
      <c r="Q81" s="276" t="s">
        <v>273</v>
      </c>
      <c r="R81" s="276" t="s">
        <v>273</v>
      </c>
      <c r="S81" s="276" t="s">
        <v>273</v>
      </c>
      <c r="T81" s="276" t="s">
        <v>273</v>
      </c>
      <c r="U81" s="276" t="s">
        <v>273</v>
      </c>
      <c r="V81" s="276">
        <v>2290.5494110294198</v>
      </c>
      <c r="W81" s="276">
        <v>2270.3059176107299</v>
      </c>
      <c r="X81" s="276">
        <v>2230.2524457373001</v>
      </c>
      <c r="Y81" s="276">
        <v>2191.1905912179</v>
      </c>
      <c r="Z81" s="276">
        <v>2179.9579844515201</v>
      </c>
      <c r="AA81" s="276">
        <v>2133.1785403753001</v>
      </c>
      <c r="AB81" s="276">
        <v>2045.01450101822</v>
      </c>
      <c r="AC81" s="276">
        <v>1800.5172677595599</v>
      </c>
      <c r="AD81" s="276">
        <v>1333.9565479452101</v>
      </c>
      <c r="AE81" s="276">
        <v>1113.9984657534201</v>
      </c>
      <c r="AF81" s="276">
        <v>1014.87501369863</v>
      </c>
      <c r="AG81" s="276">
        <v>926.78311475409805</v>
      </c>
      <c r="AH81" s="276">
        <v>931.67934246575305</v>
      </c>
      <c r="AI81" s="276">
        <v>871.04399999999998</v>
      </c>
      <c r="AJ81" s="276">
        <v>871.27150684931496</v>
      </c>
      <c r="AK81" s="276">
        <v>889.03912568305998</v>
      </c>
      <c r="AL81" s="276">
        <v>897.27638356164402</v>
      </c>
      <c r="AM81" s="276">
        <v>894.45567123287697</v>
      </c>
      <c r="AN81" s="276">
        <v>919.22142465753404</v>
      </c>
      <c r="AO81" s="276">
        <v>922.86143228865296</v>
      </c>
      <c r="AP81" s="276">
        <v>980.44491155689605</v>
      </c>
      <c r="AQ81" s="276">
        <v>1035.36658150006</v>
      </c>
      <c r="AR81" s="276">
        <v>1095.3112009409499</v>
      </c>
      <c r="AS81" s="276">
        <v>1158.9973074550501</v>
      </c>
      <c r="AT81" s="276">
        <v>1056.2907136886699</v>
      </c>
      <c r="AU81" s="276">
        <v>1150.30838796528</v>
      </c>
      <c r="AV81" s="276">
        <v>1281.42920012986</v>
      </c>
      <c r="AW81" s="276">
        <v>1302.45945673809</v>
      </c>
      <c r="AX81" s="276">
        <v>1409.36016923695</v>
      </c>
      <c r="AY81" s="276">
        <v>1428.2580066201001</v>
      </c>
      <c r="AZ81" s="276">
        <v>1420.92916512806</v>
      </c>
      <c r="BA81" s="276">
        <v>1409.9831479863201</v>
      </c>
      <c r="BB81" s="276">
        <v>1501.75061546549</v>
      </c>
      <c r="BC81" s="276">
        <v>1528.24067183341</v>
      </c>
      <c r="BD81" s="276">
        <v>1535.9082434751101</v>
      </c>
      <c r="BE81" s="277">
        <v>1419.75092747755</v>
      </c>
      <c r="BF81" s="153">
        <v>-7.5627770402966601E-2</v>
      </c>
      <c r="BG81" s="153">
        <v>3.8145392849117998E-2</v>
      </c>
      <c r="BH81" s="153">
        <v>0.34220489229276502</v>
      </c>
    </row>
    <row r="82" spans="1:60">
      <c r="A82" s="136" t="s">
        <v>507</v>
      </c>
      <c r="B82" s="276" t="s">
        <v>273</v>
      </c>
      <c r="C82" s="276" t="s">
        <v>273</v>
      </c>
      <c r="D82" s="276" t="s">
        <v>273</v>
      </c>
      <c r="E82" s="276" t="s">
        <v>273</v>
      </c>
      <c r="F82" s="276" t="s">
        <v>273</v>
      </c>
      <c r="G82" s="276" t="s">
        <v>273</v>
      </c>
      <c r="H82" s="276" t="s">
        <v>273</v>
      </c>
      <c r="I82" s="276" t="s">
        <v>273</v>
      </c>
      <c r="J82" s="276" t="s">
        <v>273</v>
      </c>
      <c r="K82" s="276" t="s">
        <v>273</v>
      </c>
      <c r="L82" s="276" t="s">
        <v>273</v>
      </c>
      <c r="M82" s="276" t="s">
        <v>273</v>
      </c>
      <c r="N82" s="276" t="s">
        <v>273</v>
      </c>
      <c r="O82" s="276" t="s">
        <v>273</v>
      </c>
      <c r="P82" s="276" t="s">
        <v>273</v>
      </c>
      <c r="Q82" s="276" t="s">
        <v>273</v>
      </c>
      <c r="R82" s="276" t="s">
        <v>273</v>
      </c>
      <c r="S82" s="276" t="s">
        <v>273</v>
      </c>
      <c r="T82" s="276" t="s">
        <v>273</v>
      </c>
      <c r="U82" s="276" t="s">
        <v>273</v>
      </c>
      <c r="V82" s="276">
        <v>1758.96598293036</v>
      </c>
      <c r="W82" s="276">
        <v>1747.7470887427401</v>
      </c>
      <c r="X82" s="276">
        <v>1716.87805674066</v>
      </c>
      <c r="Y82" s="276">
        <v>1690.7064056889801</v>
      </c>
      <c r="Z82" s="276">
        <v>1681.45238820697</v>
      </c>
      <c r="AA82" s="276">
        <v>1650.29546866906</v>
      </c>
      <c r="AB82" s="276">
        <v>1579.6601710472</v>
      </c>
      <c r="AC82" s="276">
        <v>1401.13475409836</v>
      </c>
      <c r="AD82" s="276">
        <v>1020.54843835616</v>
      </c>
      <c r="AE82" s="276">
        <v>851.216657534246</v>
      </c>
      <c r="AF82" s="276">
        <v>767.76684931506895</v>
      </c>
      <c r="AG82" s="276">
        <v>701.34191256830604</v>
      </c>
      <c r="AH82" s="276">
        <v>707.41238356164399</v>
      </c>
      <c r="AI82" s="276">
        <v>657.031835616438</v>
      </c>
      <c r="AJ82" s="276">
        <v>659.89320547945204</v>
      </c>
      <c r="AK82" s="276">
        <v>666.95661202185795</v>
      </c>
      <c r="AL82" s="276">
        <v>672.34016438356196</v>
      </c>
      <c r="AM82" s="276">
        <v>663.38816438356196</v>
      </c>
      <c r="AN82" s="276">
        <v>686.34043835616399</v>
      </c>
      <c r="AO82" s="276">
        <v>687.11008977499205</v>
      </c>
      <c r="AP82" s="276">
        <v>720.23910772127999</v>
      </c>
      <c r="AQ82" s="276">
        <v>765.51768703430798</v>
      </c>
      <c r="AR82" s="276">
        <v>820.65276466697696</v>
      </c>
      <c r="AS82" s="276">
        <v>873.32713379384597</v>
      </c>
      <c r="AT82" s="276">
        <v>792.844200483186</v>
      </c>
      <c r="AU82" s="276">
        <v>870.12497065021398</v>
      </c>
      <c r="AV82" s="276">
        <v>969.83057602027498</v>
      </c>
      <c r="AW82" s="276">
        <v>985.25935772169998</v>
      </c>
      <c r="AX82" s="276">
        <v>1096.4711121918799</v>
      </c>
      <c r="AY82" s="276">
        <v>1136.8590937541901</v>
      </c>
      <c r="AZ82" s="276">
        <v>1149.9951589627699</v>
      </c>
      <c r="BA82" s="276">
        <v>1059.8628025947</v>
      </c>
      <c r="BB82" s="276">
        <v>1110.88624521885</v>
      </c>
      <c r="BC82" s="276">
        <v>1166.3455597634199</v>
      </c>
      <c r="BD82" s="276">
        <v>1190.6949101708601</v>
      </c>
      <c r="BE82" s="277">
        <v>1126.47041305373</v>
      </c>
      <c r="BF82" s="153">
        <v>-5.39386677212811E-2</v>
      </c>
      <c r="BG82" s="153">
        <v>4.1504772452348702E-2</v>
      </c>
      <c r="BH82" s="153">
        <v>0.271515009365003</v>
      </c>
    </row>
    <row r="83" spans="1:60">
      <c r="A83" s="136" t="s">
        <v>508</v>
      </c>
      <c r="B83" s="276" t="s">
        <v>273</v>
      </c>
      <c r="C83" s="276" t="s">
        <v>273</v>
      </c>
      <c r="D83" s="276" t="s">
        <v>273</v>
      </c>
      <c r="E83" s="276" t="s">
        <v>273</v>
      </c>
      <c r="F83" s="276" t="s">
        <v>273</v>
      </c>
      <c r="G83" s="276" t="s">
        <v>273</v>
      </c>
      <c r="H83" s="276" t="s">
        <v>273</v>
      </c>
      <c r="I83" s="276" t="s">
        <v>273</v>
      </c>
      <c r="J83" s="276" t="s">
        <v>273</v>
      </c>
      <c r="K83" s="276" t="s">
        <v>273</v>
      </c>
      <c r="L83" s="276" t="s">
        <v>273</v>
      </c>
      <c r="M83" s="276" t="s">
        <v>273</v>
      </c>
      <c r="N83" s="276" t="s">
        <v>273</v>
      </c>
      <c r="O83" s="276" t="s">
        <v>273</v>
      </c>
      <c r="P83" s="276" t="s">
        <v>273</v>
      </c>
      <c r="Q83" s="276" t="s">
        <v>273</v>
      </c>
      <c r="R83" s="276" t="s">
        <v>273</v>
      </c>
      <c r="S83" s="276" t="s">
        <v>273</v>
      </c>
      <c r="T83" s="276" t="s">
        <v>273</v>
      </c>
      <c r="U83" s="276" t="s">
        <v>273</v>
      </c>
      <c r="V83" s="276">
        <v>531.58342809905798</v>
      </c>
      <c r="W83" s="276">
        <v>522.55882886798304</v>
      </c>
      <c r="X83" s="276">
        <v>513.37438899664301</v>
      </c>
      <c r="Y83" s="276">
        <v>500.484185528929</v>
      </c>
      <c r="Z83" s="276">
        <v>498.50559624454399</v>
      </c>
      <c r="AA83" s="276">
        <v>482.88307170624699</v>
      </c>
      <c r="AB83" s="276">
        <v>465.35432997101202</v>
      </c>
      <c r="AC83" s="276">
        <v>399.38251366120198</v>
      </c>
      <c r="AD83" s="276">
        <v>313.40810958904098</v>
      </c>
      <c r="AE83" s="276">
        <v>262.781808219178</v>
      </c>
      <c r="AF83" s="276">
        <v>247.10816438356201</v>
      </c>
      <c r="AG83" s="276">
        <v>225.44120218579201</v>
      </c>
      <c r="AH83" s="276">
        <v>224.26695890411</v>
      </c>
      <c r="AI83" s="276">
        <v>214.01216438356201</v>
      </c>
      <c r="AJ83" s="276">
        <v>211.37830136986301</v>
      </c>
      <c r="AK83" s="276">
        <v>222.082513661202</v>
      </c>
      <c r="AL83" s="276">
        <v>224.93621917808201</v>
      </c>
      <c r="AM83" s="276">
        <v>231.06750684931501</v>
      </c>
      <c r="AN83" s="276">
        <v>232.88098630137</v>
      </c>
      <c r="AO83" s="276">
        <v>235.751342513661</v>
      </c>
      <c r="AP83" s="276">
        <v>260.205803835616</v>
      </c>
      <c r="AQ83" s="276">
        <v>269.84889446575301</v>
      </c>
      <c r="AR83" s="276">
        <v>274.658436273973</v>
      </c>
      <c r="AS83" s="276">
        <v>285.670173661202</v>
      </c>
      <c r="AT83" s="276">
        <v>263.44651320547899</v>
      </c>
      <c r="AU83" s="276">
        <v>280.18341731506899</v>
      </c>
      <c r="AV83" s="276">
        <v>311.59862410958903</v>
      </c>
      <c r="AW83" s="276">
        <v>317.20009901639298</v>
      </c>
      <c r="AX83" s="276">
        <v>312.88905704506999</v>
      </c>
      <c r="AY83" s="276">
        <v>291.39891286590398</v>
      </c>
      <c r="AZ83" s="276">
        <v>270.93400616529402</v>
      </c>
      <c r="BA83" s="276">
        <v>350.120345391623</v>
      </c>
      <c r="BB83" s="276">
        <v>390.86437024664201</v>
      </c>
      <c r="BC83" s="276">
        <v>361.895112069991</v>
      </c>
      <c r="BD83" s="276">
        <v>345.21333330425398</v>
      </c>
      <c r="BE83" s="277">
        <v>293.28051442382002</v>
      </c>
      <c r="BF83" s="153">
        <v>-0.15043688603609701</v>
      </c>
      <c r="BG83" s="153">
        <v>2.73998799360913E-2</v>
      </c>
      <c r="BH83" s="153">
        <v>7.0689882927762196E-2</v>
      </c>
    </row>
    <row r="84" spans="1:60">
      <c r="A84" s="136" t="s">
        <v>509</v>
      </c>
      <c r="B84" s="276" t="s">
        <v>273</v>
      </c>
      <c r="C84" s="276" t="s">
        <v>273</v>
      </c>
      <c r="D84" s="276" t="s">
        <v>273</v>
      </c>
      <c r="E84" s="276" t="s">
        <v>273</v>
      </c>
      <c r="F84" s="276" t="s">
        <v>273</v>
      </c>
      <c r="G84" s="276" t="s">
        <v>273</v>
      </c>
      <c r="H84" s="276" t="s">
        <v>273</v>
      </c>
      <c r="I84" s="276" t="s">
        <v>273</v>
      </c>
      <c r="J84" s="276" t="s">
        <v>273</v>
      </c>
      <c r="K84" s="276" t="s">
        <v>273</v>
      </c>
      <c r="L84" s="276" t="s">
        <v>273</v>
      </c>
      <c r="M84" s="276" t="s">
        <v>273</v>
      </c>
      <c r="N84" s="276" t="s">
        <v>273</v>
      </c>
      <c r="O84" s="276" t="s">
        <v>273</v>
      </c>
      <c r="P84" s="276" t="s">
        <v>273</v>
      </c>
      <c r="Q84" s="276" t="s">
        <v>273</v>
      </c>
      <c r="R84" s="276" t="s">
        <v>273</v>
      </c>
      <c r="S84" s="276" t="s">
        <v>273</v>
      </c>
      <c r="T84" s="276" t="s">
        <v>273</v>
      </c>
      <c r="U84" s="276" t="s">
        <v>273</v>
      </c>
      <c r="V84" s="276">
        <v>1947.2115015520501</v>
      </c>
      <c r="W84" s="276">
        <v>1981.0138106306999</v>
      </c>
      <c r="X84" s="276">
        <v>1990.4386227703001</v>
      </c>
      <c r="Y84" s="276">
        <v>1986.5360898243</v>
      </c>
      <c r="Z84" s="276">
        <v>2000.0471937796899</v>
      </c>
      <c r="AA84" s="276">
        <v>1982.01565416788</v>
      </c>
      <c r="AB84" s="276">
        <v>1913.54291013077</v>
      </c>
      <c r="AC84" s="276">
        <v>1752.9990437158499</v>
      </c>
      <c r="AD84" s="276">
        <v>1563.40479452055</v>
      </c>
      <c r="AE84" s="276">
        <v>1340.47630136986</v>
      </c>
      <c r="AF84" s="276">
        <v>1099.57643835616</v>
      </c>
      <c r="AG84" s="276">
        <v>967.22991803278705</v>
      </c>
      <c r="AH84" s="276">
        <v>888.28671232876695</v>
      </c>
      <c r="AI84" s="276">
        <v>890.51356164383606</v>
      </c>
      <c r="AJ84" s="276">
        <v>820.57657534246596</v>
      </c>
      <c r="AK84" s="276">
        <v>684.86311475409798</v>
      </c>
      <c r="AL84" s="276">
        <v>616.47191780821902</v>
      </c>
      <c r="AM84" s="276">
        <v>602.86726027397299</v>
      </c>
      <c r="AN84" s="276">
        <v>576.75397260273996</v>
      </c>
      <c r="AO84" s="276">
        <v>509.41147168469899</v>
      </c>
      <c r="AP84" s="276">
        <v>492.559429003101</v>
      </c>
      <c r="AQ84" s="276">
        <v>541.64313277778001</v>
      </c>
      <c r="AR84" s="276">
        <v>401.29276057711701</v>
      </c>
      <c r="AS84" s="276">
        <v>375.36034094512502</v>
      </c>
      <c r="AT84" s="276">
        <v>340.30939876659198</v>
      </c>
      <c r="AU84" s="276">
        <v>331.75499759815602</v>
      </c>
      <c r="AV84" s="276">
        <v>354.18593260574102</v>
      </c>
      <c r="AW84" s="276">
        <v>352.32481724395399</v>
      </c>
      <c r="AX84" s="276">
        <v>397.52445637743699</v>
      </c>
      <c r="AY84" s="276">
        <v>466.80462446303699</v>
      </c>
      <c r="AZ84" s="276">
        <v>380.31476517490199</v>
      </c>
      <c r="BA84" s="276">
        <v>400.89482656841602</v>
      </c>
      <c r="BB84" s="276">
        <v>340.40867360105898</v>
      </c>
      <c r="BC84" s="276">
        <v>356.94255945302598</v>
      </c>
      <c r="BD84" s="276">
        <v>375.70420346578902</v>
      </c>
      <c r="BE84" s="277">
        <v>322.58711943869503</v>
      </c>
      <c r="BF84" s="153">
        <v>-0.14138006319093799</v>
      </c>
      <c r="BG84" s="153">
        <v>9.9438084109273496E-3</v>
      </c>
      <c r="BH84" s="153">
        <v>7.7753701952976595E-2</v>
      </c>
    </row>
    <row r="85" spans="1:60">
      <c r="A85" s="136" t="s">
        <v>510</v>
      </c>
      <c r="B85" s="276" t="s">
        <v>273</v>
      </c>
      <c r="C85" s="276" t="s">
        <v>273</v>
      </c>
      <c r="D85" s="276" t="s">
        <v>273</v>
      </c>
      <c r="E85" s="276" t="s">
        <v>273</v>
      </c>
      <c r="F85" s="276" t="s">
        <v>273</v>
      </c>
      <c r="G85" s="276" t="s">
        <v>273</v>
      </c>
      <c r="H85" s="276" t="s">
        <v>273</v>
      </c>
      <c r="I85" s="276" t="s">
        <v>273</v>
      </c>
      <c r="J85" s="276" t="s">
        <v>273</v>
      </c>
      <c r="K85" s="276" t="s">
        <v>273</v>
      </c>
      <c r="L85" s="276" t="s">
        <v>273</v>
      </c>
      <c r="M85" s="276" t="s">
        <v>273</v>
      </c>
      <c r="N85" s="276" t="s">
        <v>273</v>
      </c>
      <c r="O85" s="276" t="s">
        <v>273</v>
      </c>
      <c r="P85" s="276" t="s">
        <v>273</v>
      </c>
      <c r="Q85" s="276" t="s">
        <v>273</v>
      </c>
      <c r="R85" s="276" t="s">
        <v>273</v>
      </c>
      <c r="S85" s="276" t="s">
        <v>273</v>
      </c>
      <c r="T85" s="276" t="s">
        <v>273</v>
      </c>
      <c r="U85" s="276" t="s">
        <v>273</v>
      </c>
      <c r="V85" s="276">
        <v>1042.8656842760499</v>
      </c>
      <c r="W85" s="276">
        <v>1104.1165182217601</v>
      </c>
      <c r="X85" s="276">
        <v>1132.1130884916399</v>
      </c>
      <c r="Y85" s="276">
        <v>1159.17142702671</v>
      </c>
      <c r="Z85" s="276">
        <v>1194.5439981970401</v>
      </c>
      <c r="AA85" s="276">
        <v>1210.5704885856501</v>
      </c>
      <c r="AB85" s="276">
        <v>1206.54341145437</v>
      </c>
      <c r="AC85" s="276">
        <v>1334.31636612022</v>
      </c>
      <c r="AD85" s="276">
        <v>1095.75257534247</v>
      </c>
      <c r="AE85" s="276">
        <v>901.62452048054797</v>
      </c>
      <c r="AF85" s="276">
        <v>800.55132620986296</v>
      </c>
      <c r="AG85" s="276">
        <v>640.20218702295097</v>
      </c>
      <c r="AH85" s="276">
        <v>678.22275877972595</v>
      </c>
      <c r="AI85" s="276">
        <v>603.294613508932</v>
      </c>
      <c r="AJ85" s="276">
        <v>700.69063278186297</v>
      </c>
      <c r="AK85" s="276">
        <v>845.682897429631</v>
      </c>
      <c r="AL85" s="276">
        <v>904.75079587208904</v>
      </c>
      <c r="AM85" s="276">
        <v>806.70450136986301</v>
      </c>
      <c r="AN85" s="276">
        <v>922.49841680794395</v>
      </c>
      <c r="AO85" s="276">
        <v>972.02562344166802</v>
      </c>
      <c r="AP85" s="276">
        <v>939.50838815250404</v>
      </c>
      <c r="AQ85" s="276">
        <v>942.65183446178196</v>
      </c>
      <c r="AR85" s="276">
        <v>988.21120382526499</v>
      </c>
      <c r="AS85" s="276">
        <v>962.25720273515003</v>
      </c>
      <c r="AT85" s="276">
        <v>996.81358019922698</v>
      </c>
      <c r="AU85" s="276">
        <v>931.95651851465004</v>
      </c>
      <c r="AV85" s="276">
        <v>1062.8584113218899</v>
      </c>
      <c r="AW85" s="276">
        <v>1128.9629480409001</v>
      </c>
      <c r="AX85" s="276">
        <v>1006.97203740628</v>
      </c>
      <c r="AY85" s="276">
        <v>1067.54302911746</v>
      </c>
      <c r="AZ85" s="276">
        <v>1107.5966714095</v>
      </c>
      <c r="BA85" s="276">
        <v>1155.9766321899399</v>
      </c>
      <c r="BB85" s="276">
        <v>1169.3032876559901</v>
      </c>
      <c r="BC85" s="276">
        <v>1211.7827065302899</v>
      </c>
      <c r="BD85" s="276">
        <v>1252.1190590182</v>
      </c>
      <c r="BE85" s="277">
        <v>1284.56186963913</v>
      </c>
      <c r="BF85" s="153">
        <v>2.5910324091996E-2</v>
      </c>
      <c r="BG85" s="153">
        <v>2.3064860334886E-2</v>
      </c>
      <c r="BH85" s="153">
        <v>0.30962005217651101</v>
      </c>
    </row>
    <row r="86" spans="1:60">
      <c r="A86" s="136" t="s">
        <v>511</v>
      </c>
      <c r="B86" s="276" t="s">
        <v>273</v>
      </c>
      <c r="C86" s="276" t="s">
        <v>273</v>
      </c>
      <c r="D86" s="276" t="s">
        <v>273</v>
      </c>
      <c r="E86" s="276" t="s">
        <v>273</v>
      </c>
      <c r="F86" s="276" t="s">
        <v>273</v>
      </c>
      <c r="G86" s="276" t="s">
        <v>273</v>
      </c>
      <c r="H86" s="276" t="s">
        <v>273</v>
      </c>
      <c r="I86" s="276" t="s">
        <v>273</v>
      </c>
      <c r="J86" s="276" t="s">
        <v>273</v>
      </c>
      <c r="K86" s="276" t="s">
        <v>273</v>
      </c>
      <c r="L86" s="276" t="s">
        <v>273</v>
      </c>
      <c r="M86" s="276" t="s">
        <v>273</v>
      </c>
      <c r="N86" s="276" t="s">
        <v>273</v>
      </c>
      <c r="O86" s="276" t="s">
        <v>273</v>
      </c>
      <c r="P86" s="276" t="s">
        <v>273</v>
      </c>
      <c r="Q86" s="276" t="s">
        <v>273</v>
      </c>
      <c r="R86" s="276" t="s">
        <v>273</v>
      </c>
      <c r="S86" s="276" t="s">
        <v>273</v>
      </c>
      <c r="T86" s="276" t="s">
        <v>273</v>
      </c>
      <c r="U86" s="276" t="s">
        <v>273</v>
      </c>
      <c r="V86" s="276">
        <v>177.70516504205301</v>
      </c>
      <c r="W86" s="276">
        <v>186.291139325795</v>
      </c>
      <c r="X86" s="276">
        <v>194.93478361941101</v>
      </c>
      <c r="Y86" s="276">
        <v>201.967199128197</v>
      </c>
      <c r="Z86" s="276">
        <v>214.18207401885101</v>
      </c>
      <c r="AA86" s="276">
        <v>231.147507649305</v>
      </c>
      <c r="AB86" s="276">
        <v>233.667361136355</v>
      </c>
      <c r="AC86" s="276">
        <v>221.60437158469901</v>
      </c>
      <c r="AD86" s="276">
        <v>179.37095890411001</v>
      </c>
      <c r="AE86" s="276">
        <v>177.05095890410999</v>
      </c>
      <c r="AF86" s="276">
        <v>178.004383561644</v>
      </c>
      <c r="AG86" s="276">
        <v>151.180327868852</v>
      </c>
      <c r="AH86" s="276">
        <v>178.004383561644</v>
      </c>
      <c r="AI86" s="276">
        <v>139.422465753425</v>
      </c>
      <c r="AJ86" s="276">
        <v>192.75068493150701</v>
      </c>
      <c r="AK86" s="276">
        <v>250.95300546448101</v>
      </c>
      <c r="AL86" s="276">
        <v>220.94027397260299</v>
      </c>
      <c r="AM86" s="276">
        <v>241.28</v>
      </c>
      <c r="AN86" s="276">
        <v>280.49753424657501</v>
      </c>
      <c r="AO86" s="276">
        <v>305.83920268915398</v>
      </c>
      <c r="AP86" s="276">
        <v>331.40867176894301</v>
      </c>
      <c r="AQ86" s="276">
        <v>352.23242592583699</v>
      </c>
      <c r="AR86" s="276">
        <v>367.78914471709999</v>
      </c>
      <c r="AS86" s="276">
        <v>389.015853661981</v>
      </c>
      <c r="AT86" s="276">
        <v>396.406917403227</v>
      </c>
      <c r="AU86" s="276">
        <v>386.50318011008198</v>
      </c>
      <c r="AV86" s="276">
        <v>442.46882647947001</v>
      </c>
      <c r="AW86" s="276">
        <v>467.98389253477302</v>
      </c>
      <c r="AX86" s="276">
        <v>421.24136820080099</v>
      </c>
      <c r="AY86" s="276">
        <v>418.42447624931901</v>
      </c>
      <c r="AZ86" s="276">
        <v>439.26176892167501</v>
      </c>
      <c r="BA86" s="276">
        <v>456.400845918833</v>
      </c>
      <c r="BB86" s="276">
        <v>475.56916917483602</v>
      </c>
      <c r="BC86" s="276">
        <v>487.90550529622999</v>
      </c>
      <c r="BD86" s="276">
        <v>522.64548097206398</v>
      </c>
      <c r="BE86" s="277">
        <v>564.45736885652695</v>
      </c>
      <c r="BF86" s="153">
        <v>8.0000477200523806E-2</v>
      </c>
      <c r="BG86" s="153">
        <v>2.8031915204624901E-2</v>
      </c>
      <c r="BH86" s="153">
        <v>0.136052084471316</v>
      </c>
    </row>
    <row r="87" spans="1:60">
      <c r="A87" s="279" t="s">
        <v>313</v>
      </c>
      <c r="B87" s="278" t="s">
        <v>273</v>
      </c>
      <c r="C87" s="278" t="s">
        <v>273</v>
      </c>
      <c r="D87" s="278" t="s">
        <v>273</v>
      </c>
      <c r="E87" s="278" t="s">
        <v>273</v>
      </c>
      <c r="F87" s="278" t="s">
        <v>273</v>
      </c>
      <c r="G87" s="278" t="s">
        <v>273</v>
      </c>
      <c r="H87" s="278" t="s">
        <v>273</v>
      </c>
      <c r="I87" s="278" t="s">
        <v>273</v>
      </c>
      <c r="J87" s="278" t="s">
        <v>273</v>
      </c>
      <c r="K87" s="278" t="s">
        <v>273</v>
      </c>
      <c r="L87" s="278" t="s">
        <v>273</v>
      </c>
      <c r="M87" s="278" t="s">
        <v>273</v>
      </c>
      <c r="N87" s="278" t="s">
        <v>273</v>
      </c>
      <c r="O87" s="278" t="s">
        <v>273</v>
      </c>
      <c r="P87" s="278" t="s">
        <v>273</v>
      </c>
      <c r="Q87" s="278" t="s">
        <v>273</v>
      </c>
      <c r="R87" s="278" t="s">
        <v>273</v>
      </c>
      <c r="S87" s="278" t="s">
        <v>273</v>
      </c>
      <c r="T87" s="278" t="s">
        <v>273</v>
      </c>
      <c r="U87" s="278" t="s">
        <v>273</v>
      </c>
      <c r="V87" s="278">
        <v>6635.6395716166899</v>
      </c>
      <c r="W87" s="278">
        <v>6724.8624893058804</v>
      </c>
      <c r="X87" s="278">
        <v>6725.0970011663103</v>
      </c>
      <c r="Y87" s="278">
        <v>6712.0150078144297</v>
      </c>
      <c r="Z87" s="278">
        <v>6771.6662956877299</v>
      </c>
      <c r="AA87" s="278">
        <v>6724.0121203546596</v>
      </c>
      <c r="AB87" s="278">
        <v>6512.8424242629599</v>
      </c>
      <c r="AC87" s="278">
        <v>6097.7553551912597</v>
      </c>
      <c r="AD87" s="278">
        <v>5015.9583013698602</v>
      </c>
      <c r="AE87" s="278">
        <v>4359.3899725353403</v>
      </c>
      <c r="AF87" s="278">
        <v>3864.5890796345202</v>
      </c>
      <c r="AG87" s="278">
        <v>3379.1366678972699</v>
      </c>
      <c r="AH87" s="278">
        <v>3366.7418272728801</v>
      </c>
      <c r="AI87" s="278">
        <v>3199.7173806322198</v>
      </c>
      <c r="AJ87" s="278">
        <v>3236.0863862065198</v>
      </c>
      <c r="AK87" s="278">
        <v>3235.1854110908298</v>
      </c>
      <c r="AL87" s="278">
        <v>3275.1451246392098</v>
      </c>
      <c r="AM87" s="278">
        <v>3202.6404465753399</v>
      </c>
      <c r="AN87" s="278">
        <v>3353.9177866709601</v>
      </c>
      <c r="AO87" s="278">
        <v>3335.53270168061</v>
      </c>
      <c r="AP87" s="278">
        <v>3359.6968031473798</v>
      </c>
      <c r="AQ87" s="278">
        <v>3517.2463463192098</v>
      </c>
      <c r="AR87" s="278">
        <v>3546.3229568648799</v>
      </c>
      <c r="AS87" s="278">
        <v>3615.8616096833398</v>
      </c>
      <c r="AT87" s="278">
        <v>3495.8436483443702</v>
      </c>
      <c r="AU87" s="278">
        <v>3577.8403575417501</v>
      </c>
      <c r="AV87" s="278">
        <v>3873.2043512569498</v>
      </c>
      <c r="AW87" s="278">
        <v>3990.95532548862</v>
      </c>
      <c r="AX87" s="278">
        <v>4008.0552581070101</v>
      </c>
      <c r="AY87" s="278">
        <v>4165.4417377417903</v>
      </c>
      <c r="AZ87" s="278">
        <v>4102.2589838348904</v>
      </c>
      <c r="BA87" s="278">
        <v>4156.1609554987599</v>
      </c>
      <c r="BB87" s="278">
        <v>4204.9405710807896</v>
      </c>
      <c r="BC87" s="278">
        <v>4319.60451537071</v>
      </c>
      <c r="BD87" s="278">
        <v>4366.9635235585101</v>
      </c>
      <c r="BE87" s="278">
        <v>4148.8329344599797</v>
      </c>
      <c r="BF87" s="156">
        <v>-4.9950174285124098E-2</v>
      </c>
      <c r="BG87" s="156">
        <v>2.2498680832174101E-2</v>
      </c>
      <c r="BH87" s="156">
        <v>1</v>
      </c>
    </row>
    <row r="88" spans="1:60">
      <c r="A88" s="145"/>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276"/>
      <c r="AT88" s="276"/>
      <c r="AU88" s="276"/>
      <c r="AV88" s="276"/>
      <c r="AW88" s="276"/>
      <c r="AX88" s="276"/>
      <c r="AY88" s="276"/>
      <c r="AZ88" s="276"/>
      <c r="BA88" s="276"/>
      <c r="BB88" s="276"/>
      <c r="BC88" s="276"/>
      <c r="BD88" s="276"/>
      <c r="BE88" s="277"/>
      <c r="BF88" s="153"/>
      <c r="BG88" s="153"/>
      <c r="BH88" s="153"/>
    </row>
    <row r="89" spans="1:60">
      <c r="A89" s="140" t="s">
        <v>310</v>
      </c>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276"/>
      <c r="AT89" s="276"/>
      <c r="AU89" s="276"/>
      <c r="AV89" s="276"/>
      <c r="AW89" s="276"/>
      <c r="AX89" s="276"/>
      <c r="AY89" s="276"/>
      <c r="AZ89" s="276"/>
      <c r="BA89" s="276"/>
      <c r="BB89" s="276"/>
      <c r="BC89" s="276"/>
      <c r="BD89" s="276"/>
      <c r="BE89" s="277"/>
      <c r="BF89" s="153"/>
      <c r="BG89" s="153"/>
      <c r="BH89" s="153"/>
    </row>
    <row r="90" spans="1:60">
      <c r="A90" s="136" t="s">
        <v>503</v>
      </c>
      <c r="B90" s="276">
        <v>600.00153041095905</v>
      </c>
      <c r="C90" s="276">
        <v>642.56026191780802</v>
      </c>
      <c r="D90" s="276">
        <v>700.76397698630103</v>
      </c>
      <c r="E90" s="276">
        <v>748.60191147541002</v>
      </c>
      <c r="F90" s="276">
        <v>802.88305150684903</v>
      </c>
      <c r="G90" s="276">
        <v>871.72097917808196</v>
      </c>
      <c r="H90" s="276">
        <v>910.64744876712302</v>
      </c>
      <c r="I90" s="276">
        <v>982.11176557376996</v>
      </c>
      <c r="J90" s="276">
        <v>1056.6381205479499</v>
      </c>
      <c r="K90" s="276">
        <v>1132.4342367123299</v>
      </c>
      <c r="L90" s="276">
        <v>1279.2345090411</v>
      </c>
      <c r="M90" s="276">
        <v>1298.3680327868899</v>
      </c>
      <c r="N90" s="276">
        <v>1429.4044701369901</v>
      </c>
      <c r="O90" s="276">
        <v>1533.0832806575399</v>
      </c>
      <c r="P90" s="276">
        <v>1561.46210983521</v>
      </c>
      <c r="Q90" s="276">
        <v>1634.42808553597</v>
      </c>
      <c r="R90" s="276">
        <v>1655.7637899824499</v>
      </c>
      <c r="S90" s="276">
        <v>1646.71072026506</v>
      </c>
      <c r="T90" s="276">
        <v>1626.12008866018</v>
      </c>
      <c r="U90" s="276">
        <v>1625.8324975671101</v>
      </c>
      <c r="V90" s="276" t="s">
        <v>273</v>
      </c>
      <c r="W90" s="276" t="s">
        <v>273</v>
      </c>
      <c r="X90" s="276" t="s">
        <v>273</v>
      </c>
      <c r="Y90" s="276" t="s">
        <v>273</v>
      </c>
      <c r="Z90" s="276" t="s">
        <v>273</v>
      </c>
      <c r="AA90" s="276" t="s">
        <v>273</v>
      </c>
      <c r="AB90" s="276" t="s">
        <v>273</v>
      </c>
      <c r="AC90" s="276" t="s">
        <v>273</v>
      </c>
      <c r="AD90" s="276" t="s">
        <v>273</v>
      </c>
      <c r="AE90" s="276" t="s">
        <v>273</v>
      </c>
      <c r="AF90" s="276" t="s">
        <v>273</v>
      </c>
      <c r="AG90" s="276" t="s">
        <v>273</v>
      </c>
      <c r="AH90" s="276" t="s">
        <v>273</v>
      </c>
      <c r="AI90" s="276" t="s">
        <v>273</v>
      </c>
      <c r="AJ90" s="276" t="s">
        <v>273</v>
      </c>
      <c r="AK90" s="276" t="s">
        <v>273</v>
      </c>
      <c r="AL90" s="276" t="s">
        <v>273</v>
      </c>
      <c r="AM90" s="276" t="s">
        <v>273</v>
      </c>
      <c r="AN90" s="276" t="s">
        <v>273</v>
      </c>
      <c r="AO90" s="276" t="s">
        <v>273</v>
      </c>
      <c r="AP90" s="276" t="s">
        <v>273</v>
      </c>
      <c r="AQ90" s="276" t="s">
        <v>273</v>
      </c>
      <c r="AR90" s="276" t="s">
        <v>273</v>
      </c>
      <c r="AS90" s="276" t="s">
        <v>273</v>
      </c>
      <c r="AT90" s="276" t="s">
        <v>273</v>
      </c>
      <c r="AU90" s="276" t="s">
        <v>273</v>
      </c>
      <c r="AV90" s="276" t="s">
        <v>273</v>
      </c>
      <c r="AW90" s="276" t="s">
        <v>273</v>
      </c>
      <c r="AX90" s="276" t="s">
        <v>273</v>
      </c>
      <c r="AY90" s="276" t="s">
        <v>273</v>
      </c>
      <c r="AZ90" s="276" t="s">
        <v>273</v>
      </c>
      <c r="BA90" s="276" t="s">
        <v>273</v>
      </c>
      <c r="BB90" s="276" t="s">
        <v>273</v>
      </c>
      <c r="BC90" s="276" t="s">
        <v>273</v>
      </c>
      <c r="BD90" s="276" t="s">
        <v>273</v>
      </c>
      <c r="BE90" s="277" t="s">
        <v>273</v>
      </c>
      <c r="BF90" s="153" t="s">
        <v>273</v>
      </c>
      <c r="BG90" s="153" t="s">
        <v>273</v>
      </c>
      <c r="BH90" s="153" t="s">
        <v>273</v>
      </c>
    </row>
    <row r="91" spans="1:60">
      <c r="A91" s="136" t="s">
        <v>504</v>
      </c>
      <c r="B91" s="276">
        <v>0</v>
      </c>
      <c r="C91" s="276">
        <v>0</v>
      </c>
      <c r="D91" s="276">
        <v>0</v>
      </c>
      <c r="E91" s="276">
        <v>0</v>
      </c>
      <c r="F91" s="276">
        <v>0</v>
      </c>
      <c r="G91" s="276">
        <v>0</v>
      </c>
      <c r="H91" s="276">
        <v>0</v>
      </c>
      <c r="I91" s="276">
        <v>0</v>
      </c>
      <c r="J91" s="276">
        <v>0</v>
      </c>
      <c r="K91" s="276">
        <v>0</v>
      </c>
      <c r="L91" s="276">
        <v>0</v>
      </c>
      <c r="M91" s="276">
        <v>0</v>
      </c>
      <c r="N91" s="276">
        <v>0</v>
      </c>
      <c r="O91" s="276">
        <v>0</v>
      </c>
      <c r="P91" s="276">
        <v>0</v>
      </c>
      <c r="Q91" s="276">
        <v>1279.0522268699699</v>
      </c>
      <c r="R91" s="276">
        <v>1308.0218533269301</v>
      </c>
      <c r="S91" s="276">
        <v>1312.7676968265</v>
      </c>
      <c r="T91" s="276">
        <v>1307.7975218463901</v>
      </c>
      <c r="U91" s="276">
        <v>1318.7059783162499</v>
      </c>
      <c r="V91" s="276" t="s">
        <v>273</v>
      </c>
      <c r="W91" s="276" t="s">
        <v>273</v>
      </c>
      <c r="X91" s="276" t="s">
        <v>273</v>
      </c>
      <c r="Y91" s="276" t="s">
        <v>273</v>
      </c>
      <c r="Z91" s="276" t="s">
        <v>273</v>
      </c>
      <c r="AA91" s="276" t="s">
        <v>273</v>
      </c>
      <c r="AB91" s="276" t="s">
        <v>273</v>
      </c>
      <c r="AC91" s="276" t="s">
        <v>273</v>
      </c>
      <c r="AD91" s="276" t="s">
        <v>273</v>
      </c>
      <c r="AE91" s="276" t="s">
        <v>273</v>
      </c>
      <c r="AF91" s="276" t="s">
        <v>273</v>
      </c>
      <c r="AG91" s="276" t="s">
        <v>273</v>
      </c>
      <c r="AH91" s="276" t="s">
        <v>273</v>
      </c>
      <c r="AI91" s="276" t="s">
        <v>273</v>
      </c>
      <c r="AJ91" s="276" t="s">
        <v>273</v>
      </c>
      <c r="AK91" s="276" t="s">
        <v>273</v>
      </c>
      <c r="AL91" s="276" t="s">
        <v>273</v>
      </c>
      <c r="AM91" s="276" t="s">
        <v>273</v>
      </c>
      <c r="AN91" s="276" t="s">
        <v>273</v>
      </c>
      <c r="AO91" s="276" t="s">
        <v>273</v>
      </c>
      <c r="AP91" s="276" t="s">
        <v>273</v>
      </c>
      <c r="AQ91" s="276" t="s">
        <v>273</v>
      </c>
      <c r="AR91" s="276" t="s">
        <v>273</v>
      </c>
      <c r="AS91" s="276" t="s">
        <v>273</v>
      </c>
      <c r="AT91" s="276" t="s">
        <v>273</v>
      </c>
      <c r="AU91" s="276" t="s">
        <v>273</v>
      </c>
      <c r="AV91" s="276" t="s">
        <v>273</v>
      </c>
      <c r="AW91" s="276" t="s">
        <v>273</v>
      </c>
      <c r="AX91" s="276" t="s">
        <v>273</v>
      </c>
      <c r="AY91" s="276" t="s">
        <v>273</v>
      </c>
      <c r="AZ91" s="276" t="s">
        <v>273</v>
      </c>
      <c r="BA91" s="276" t="s">
        <v>273</v>
      </c>
      <c r="BB91" s="276" t="s">
        <v>273</v>
      </c>
      <c r="BC91" s="276" t="s">
        <v>273</v>
      </c>
      <c r="BD91" s="276" t="s">
        <v>273</v>
      </c>
      <c r="BE91" s="277" t="s">
        <v>273</v>
      </c>
      <c r="BF91" s="153" t="s">
        <v>273</v>
      </c>
      <c r="BG91" s="153" t="s">
        <v>273</v>
      </c>
      <c r="BH91" s="153" t="s">
        <v>273</v>
      </c>
    </row>
    <row r="92" spans="1:60">
      <c r="A92" s="136" t="s">
        <v>505</v>
      </c>
      <c r="B92" s="276">
        <v>0</v>
      </c>
      <c r="C92" s="276">
        <v>0</v>
      </c>
      <c r="D92" s="276">
        <v>0</v>
      </c>
      <c r="E92" s="276">
        <v>0</v>
      </c>
      <c r="F92" s="276">
        <v>0</v>
      </c>
      <c r="G92" s="276">
        <v>0</v>
      </c>
      <c r="H92" s="276">
        <v>0</v>
      </c>
      <c r="I92" s="276">
        <v>0</v>
      </c>
      <c r="J92" s="276">
        <v>0</v>
      </c>
      <c r="K92" s="276">
        <v>0</v>
      </c>
      <c r="L92" s="276">
        <v>0</v>
      </c>
      <c r="M92" s="276">
        <v>0</v>
      </c>
      <c r="N92" s="276">
        <v>0</v>
      </c>
      <c r="O92" s="276">
        <v>0</v>
      </c>
      <c r="P92" s="276">
        <v>0</v>
      </c>
      <c r="Q92" s="276">
        <v>355.37585866600301</v>
      </c>
      <c r="R92" s="276">
        <v>347.74193665552201</v>
      </c>
      <c r="S92" s="276">
        <v>333.94302343855998</v>
      </c>
      <c r="T92" s="276">
        <v>318.32256681378902</v>
      </c>
      <c r="U92" s="276">
        <v>307.12651925086101</v>
      </c>
      <c r="V92" s="276" t="s">
        <v>273</v>
      </c>
      <c r="W92" s="276" t="s">
        <v>273</v>
      </c>
      <c r="X92" s="276" t="s">
        <v>273</v>
      </c>
      <c r="Y92" s="276" t="s">
        <v>273</v>
      </c>
      <c r="Z92" s="276" t="s">
        <v>273</v>
      </c>
      <c r="AA92" s="276" t="s">
        <v>273</v>
      </c>
      <c r="AB92" s="276" t="s">
        <v>273</v>
      </c>
      <c r="AC92" s="276" t="s">
        <v>273</v>
      </c>
      <c r="AD92" s="276" t="s">
        <v>273</v>
      </c>
      <c r="AE92" s="276" t="s">
        <v>273</v>
      </c>
      <c r="AF92" s="276" t="s">
        <v>273</v>
      </c>
      <c r="AG92" s="276" t="s">
        <v>273</v>
      </c>
      <c r="AH92" s="276" t="s">
        <v>273</v>
      </c>
      <c r="AI92" s="276" t="s">
        <v>273</v>
      </c>
      <c r="AJ92" s="276" t="s">
        <v>273</v>
      </c>
      <c r="AK92" s="276" t="s">
        <v>273</v>
      </c>
      <c r="AL92" s="276" t="s">
        <v>273</v>
      </c>
      <c r="AM92" s="276" t="s">
        <v>273</v>
      </c>
      <c r="AN92" s="276" t="s">
        <v>273</v>
      </c>
      <c r="AO92" s="276" t="s">
        <v>273</v>
      </c>
      <c r="AP92" s="276" t="s">
        <v>273</v>
      </c>
      <c r="AQ92" s="276" t="s">
        <v>273</v>
      </c>
      <c r="AR92" s="276" t="s">
        <v>273</v>
      </c>
      <c r="AS92" s="276" t="s">
        <v>273</v>
      </c>
      <c r="AT92" s="276" t="s">
        <v>273</v>
      </c>
      <c r="AU92" s="276" t="s">
        <v>273</v>
      </c>
      <c r="AV92" s="276" t="s">
        <v>273</v>
      </c>
      <c r="AW92" s="276" t="s">
        <v>273</v>
      </c>
      <c r="AX92" s="276" t="s">
        <v>273</v>
      </c>
      <c r="AY92" s="276" t="s">
        <v>273</v>
      </c>
      <c r="AZ92" s="276" t="s">
        <v>273</v>
      </c>
      <c r="BA92" s="276" t="s">
        <v>273</v>
      </c>
      <c r="BB92" s="276" t="s">
        <v>273</v>
      </c>
      <c r="BC92" s="276" t="s">
        <v>273</v>
      </c>
      <c r="BD92" s="276" t="s">
        <v>273</v>
      </c>
      <c r="BE92" s="277" t="s">
        <v>273</v>
      </c>
      <c r="BF92" s="153" t="s">
        <v>273</v>
      </c>
      <c r="BG92" s="153" t="s">
        <v>273</v>
      </c>
      <c r="BH92" s="153" t="s">
        <v>273</v>
      </c>
    </row>
    <row r="93" spans="1:60">
      <c r="A93" s="136" t="s">
        <v>506</v>
      </c>
      <c r="B93" s="276">
        <v>1247.15754325479</v>
      </c>
      <c r="C93" s="276">
        <v>1335.66822364931</v>
      </c>
      <c r="D93" s="276">
        <v>1456.65266419725</v>
      </c>
      <c r="E93" s="276">
        <v>1556.0903519999999</v>
      </c>
      <c r="F93" s="276">
        <v>1668.89393990137</v>
      </c>
      <c r="G93" s="276">
        <v>1812.00124957808</v>
      </c>
      <c r="H93" s="276">
        <v>1892.88798983013</v>
      </c>
      <c r="I93" s="276">
        <v>2041.4636828852499</v>
      </c>
      <c r="J93" s="276">
        <v>2196.3861006903999</v>
      </c>
      <c r="K93" s="276">
        <v>2360.0031536219299</v>
      </c>
      <c r="L93" s="276">
        <v>2513.0772767342501</v>
      </c>
      <c r="M93" s="276">
        <v>2612.2523016393402</v>
      </c>
      <c r="N93" s="276">
        <v>2805.0338560438399</v>
      </c>
      <c r="O93" s="276">
        <v>3014.9135179397299</v>
      </c>
      <c r="P93" s="276">
        <v>3008.4287484389301</v>
      </c>
      <c r="Q93" s="276">
        <v>3085.72519418914</v>
      </c>
      <c r="R93" s="276">
        <v>3063.6848294435899</v>
      </c>
      <c r="S93" s="276">
        <v>2986.5967804991701</v>
      </c>
      <c r="T93" s="276">
        <v>2891.1720082708898</v>
      </c>
      <c r="U93" s="276">
        <v>2833.9861140940602</v>
      </c>
      <c r="V93" s="276" t="s">
        <v>273</v>
      </c>
      <c r="W93" s="276" t="s">
        <v>273</v>
      </c>
      <c r="X93" s="276" t="s">
        <v>273</v>
      </c>
      <c r="Y93" s="276" t="s">
        <v>273</v>
      </c>
      <c r="Z93" s="276" t="s">
        <v>273</v>
      </c>
      <c r="AA93" s="276" t="s">
        <v>273</v>
      </c>
      <c r="AB93" s="276" t="s">
        <v>273</v>
      </c>
      <c r="AC93" s="276" t="s">
        <v>273</v>
      </c>
      <c r="AD93" s="276" t="s">
        <v>273</v>
      </c>
      <c r="AE93" s="276" t="s">
        <v>273</v>
      </c>
      <c r="AF93" s="276" t="s">
        <v>273</v>
      </c>
      <c r="AG93" s="276" t="s">
        <v>273</v>
      </c>
      <c r="AH93" s="276" t="s">
        <v>273</v>
      </c>
      <c r="AI93" s="276" t="s">
        <v>273</v>
      </c>
      <c r="AJ93" s="276" t="s">
        <v>273</v>
      </c>
      <c r="AK93" s="276" t="s">
        <v>273</v>
      </c>
      <c r="AL93" s="276" t="s">
        <v>273</v>
      </c>
      <c r="AM93" s="276" t="s">
        <v>273</v>
      </c>
      <c r="AN93" s="276" t="s">
        <v>273</v>
      </c>
      <c r="AO93" s="276" t="s">
        <v>273</v>
      </c>
      <c r="AP93" s="276" t="s">
        <v>273</v>
      </c>
      <c r="AQ93" s="276" t="s">
        <v>273</v>
      </c>
      <c r="AR93" s="276" t="s">
        <v>273</v>
      </c>
      <c r="AS93" s="276" t="s">
        <v>273</v>
      </c>
      <c r="AT93" s="276" t="s">
        <v>273</v>
      </c>
      <c r="AU93" s="276" t="s">
        <v>273</v>
      </c>
      <c r="AV93" s="276" t="s">
        <v>273</v>
      </c>
      <c r="AW93" s="276" t="s">
        <v>273</v>
      </c>
      <c r="AX93" s="276" t="s">
        <v>273</v>
      </c>
      <c r="AY93" s="276" t="s">
        <v>273</v>
      </c>
      <c r="AZ93" s="276" t="s">
        <v>273</v>
      </c>
      <c r="BA93" s="276" t="s">
        <v>273</v>
      </c>
      <c r="BB93" s="276" t="s">
        <v>273</v>
      </c>
      <c r="BC93" s="276" t="s">
        <v>273</v>
      </c>
      <c r="BD93" s="276" t="s">
        <v>273</v>
      </c>
      <c r="BE93" s="277" t="s">
        <v>273</v>
      </c>
      <c r="BF93" s="153" t="s">
        <v>273</v>
      </c>
      <c r="BG93" s="153" t="s">
        <v>273</v>
      </c>
      <c r="BH93" s="153" t="s">
        <v>273</v>
      </c>
    </row>
    <row r="94" spans="1:60">
      <c r="A94" s="136" t="s">
        <v>507</v>
      </c>
      <c r="B94" s="276">
        <v>0</v>
      </c>
      <c r="C94" s="276">
        <v>0</v>
      </c>
      <c r="D94" s="276">
        <v>0</v>
      </c>
      <c r="E94" s="276">
        <v>0</v>
      </c>
      <c r="F94" s="276">
        <v>0</v>
      </c>
      <c r="G94" s="276">
        <v>0</v>
      </c>
      <c r="H94" s="276">
        <v>0</v>
      </c>
      <c r="I94" s="276">
        <v>0</v>
      </c>
      <c r="J94" s="276">
        <v>0</v>
      </c>
      <c r="K94" s="276">
        <v>0</v>
      </c>
      <c r="L94" s="276">
        <v>0</v>
      </c>
      <c r="M94" s="276">
        <v>0</v>
      </c>
      <c r="N94" s="276">
        <v>0</v>
      </c>
      <c r="O94" s="276">
        <v>0</v>
      </c>
      <c r="P94" s="276">
        <v>0</v>
      </c>
      <c r="Q94" s="276">
        <v>2376.5323567205601</v>
      </c>
      <c r="R94" s="276">
        <v>2368.23278657731</v>
      </c>
      <c r="S94" s="276">
        <v>2316.06747094611</v>
      </c>
      <c r="T94" s="276">
        <v>2248.3181763346502</v>
      </c>
      <c r="U94" s="276">
        <v>2209.11931310419</v>
      </c>
      <c r="V94" s="276" t="s">
        <v>273</v>
      </c>
      <c r="W94" s="276" t="s">
        <v>273</v>
      </c>
      <c r="X94" s="276" t="s">
        <v>273</v>
      </c>
      <c r="Y94" s="276" t="s">
        <v>273</v>
      </c>
      <c r="Z94" s="276" t="s">
        <v>273</v>
      </c>
      <c r="AA94" s="276" t="s">
        <v>273</v>
      </c>
      <c r="AB94" s="276" t="s">
        <v>273</v>
      </c>
      <c r="AC94" s="276" t="s">
        <v>273</v>
      </c>
      <c r="AD94" s="276" t="s">
        <v>273</v>
      </c>
      <c r="AE94" s="276" t="s">
        <v>273</v>
      </c>
      <c r="AF94" s="276" t="s">
        <v>273</v>
      </c>
      <c r="AG94" s="276" t="s">
        <v>273</v>
      </c>
      <c r="AH94" s="276" t="s">
        <v>273</v>
      </c>
      <c r="AI94" s="276" t="s">
        <v>273</v>
      </c>
      <c r="AJ94" s="276" t="s">
        <v>273</v>
      </c>
      <c r="AK94" s="276" t="s">
        <v>273</v>
      </c>
      <c r="AL94" s="276" t="s">
        <v>273</v>
      </c>
      <c r="AM94" s="276" t="s">
        <v>273</v>
      </c>
      <c r="AN94" s="276" t="s">
        <v>273</v>
      </c>
      <c r="AO94" s="276" t="s">
        <v>273</v>
      </c>
      <c r="AP94" s="276" t="s">
        <v>273</v>
      </c>
      <c r="AQ94" s="276" t="s">
        <v>273</v>
      </c>
      <c r="AR94" s="276" t="s">
        <v>273</v>
      </c>
      <c r="AS94" s="276" t="s">
        <v>273</v>
      </c>
      <c r="AT94" s="276" t="s">
        <v>273</v>
      </c>
      <c r="AU94" s="276" t="s">
        <v>273</v>
      </c>
      <c r="AV94" s="276" t="s">
        <v>273</v>
      </c>
      <c r="AW94" s="276" t="s">
        <v>273</v>
      </c>
      <c r="AX94" s="276" t="s">
        <v>273</v>
      </c>
      <c r="AY94" s="276" t="s">
        <v>273</v>
      </c>
      <c r="AZ94" s="276" t="s">
        <v>273</v>
      </c>
      <c r="BA94" s="276" t="s">
        <v>273</v>
      </c>
      <c r="BB94" s="276" t="s">
        <v>273</v>
      </c>
      <c r="BC94" s="276" t="s">
        <v>273</v>
      </c>
      <c r="BD94" s="276" t="s">
        <v>273</v>
      </c>
      <c r="BE94" s="277" t="s">
        <v>273</v>
      </c>
      <c r="BF94" s="153" t="s">
        <v>273</v>
      </c>
      <c r="BG94" s="153" t="s">
        <v>273</v>
      </c>
      <c r="BH94" s="153" t="s">
        <v>273</v>
      </c>
    </row>
    <row r="95" spans="1:60">
      <c r="A95" s="136" t="s">
        <v>508</v>
      </c>
      <c r="B95" s="276">
        <v>0</v>
      </c>
      <c r="C95" s="276">
        <v>0</v>
      </c>
      <c r="D95" s="276">
        <v>0</v>
      </c>
      <c r="E95" s="276">
        <v>0</v>
      </c>
      <c r="F95" s="276">
        <v>0</v>
      </c>
      <c r="G95" s="276">
        <v>0</v>
      </c>
      <c r="H95" s="276">
        <v>0</v>
      </c>
      <c r="I95" s="276">
        <v>0</v>
      </c>
      <c r="J95" s="276">
        <v>0</v>
      </c>
      <c r="K95" s="276">
        <v>0</v>
      </c>
      <c r="L95" s="276">
        <v>0</v>
      </c>
      <c r="M95" s="276">
        <v>0</v>
      </c>
      <c r="N95" s="276">
        <v>0</v>
      </c>
      <c r="O95" s="276">
        <v>0</v>
      </c>
      <c r="P95" s="276">
        <v>0</v>
      </c>
      <c r="Q95" s="276">
        <v>709.19283746858298</v>
      </c>
      <c r="R95" s="276">
        <v>695.45204286627802</v>
      </c>
      <c r="S95" s="276">
        <v>670.52930955305703</v>
      </c>
      <c r="T95" s="276">
        <v>642.85383193624398</v>
      </c>
      <c r="U95" s="276">
        <v>624.86680098987199</v>
      </c>
      <c r="V95" s="276" t="s">
        <v>273</v>
      </c>
      <c r="W95" s="276" t="s">
        <v>273</v>
      </c>
      <c r="X95" s="276" t="s">
        <v>273</v>
      </c>
      <c r="Y95" s="276" t="s">
        <v>273</v>
      </c>
      <c r="Z95" s="276" t="s">
        <v>273</v>
      </c>
      <c r="AA95" s="276" t="s">
        <v>273</v>
      </c>
      <c r="AB95" s="276" t="s">
        <v>273</v>
      </c>
      <c r="AC95" s="276" t="s">
        <v>273</v>
      </c>
      <c r="AD95" s="276" t="s">
        <v>273</v>
      </c>
      <c r="AE95" s="276" t="s">
        <v>273</v>
      </c>
      <c r="AF95" s="276" t="s">
        <v>273</v>
      </c>
      <c r="AG95" s="276" t="s">
        <v>273</v>
      </c>
      <c r="AH95" s="276" t="s">
        <v>273</v>
      </c>
      <c r="AI95" s="276" t="s">
        <v>273</v>
      </c>
      <c r="AJ95" s="276" t="s">
        <v>273</v>
      </c>
      <c r="AK95" s="276" t="s">
        <v>273</v>
      </c>
      <c r="AL95" s="276" t="s">
        <v>273</v>
      </c>
      <c r="AM95" s="276" t="s">
        <v>273</v>
      </c>
      <c r="AN95" s="276" t="s">
        <v>273</v>
      </c>
      <c r="AO95" s="276" t="s">
        <v>273</v>
      </c>
      <c r="AP95" s="276" t="s">
        <v>273</v>
      </c>
      <c r="AQ95" s="276" t="s">
        <v>273</v>
      </c>
      <c r="AR95" s="276" t="s">
        <v>273</v>
      </c>
      <c r="AS95" s="276" t="s">
        <v>273</v>
      </c>
      <c r="AT95" s="276" t="s">
        <v>273</v>
      </c>
      <c r="AU95" s="276" t="s">
        <v>273</v>
      </c>
      <c r="AV95" s="276" t="s">
        <v>273</v>
      </c>
      <c r="AW95" s="276" t="s">
        <v>273</v>
      </c>
      <c r="AX95" s="276" t="s">
        <v>273</v>
      </c>
      <c r="AY95" s="276" t="s">
        <v>273</v>
      </c>
      <c r="AZ95" s="276" t="s">
        <v>273</v>
      </c>
      <c r="BA95" s="276" t="s">
        <v>273</v>
      </c>
      <c r="BB95" s="276" t="s">
        <v>273</v>
      </c>
      <c r="BC95" s="276" t="s">
        <v>273</v>
      </c>
      <c r="BD95" s="276" t="s">
        <v>273</v>
      </c>
      <c r="BE95" s="277" t="s">
        <v>273</v>
      </c>
      <c r="BF95" s="153" t="s">
        <v>273</v>
      </c>
      <c r="BG95" s="153" t="s">
        <v>273</v>
      </c>
      <c r="BH95" s="153" t="s">
        <v>273</v>
      </c>
    </row>
    <row r="96" spans="1:60">
      <c r="A96" s="136" t="s">
        <v>509</v>
      </c>
      <c r="B96" s="276">
        <v>1026.2311199999999</v>
      </c>
      <c r="C96" s="276">
        <v>1099.03827846575</v>
      </c>
      <c r="D96" s="276">
        <v>1198.58825490411</v>
      </c>
      <c r="E96" s="276">
        <v>1280.4088367213201</v>
      </c>
      <c r="F96" s="276">
        <v>1373.2175485479499</v>
      </c>
      <c r="G96" s="276">
        <v>1490.97748783562</v>
      </c>
      <c r="H96" s="276">
        <v>1557.5239499178099</v>
      </c>
      <c r="I96" s="276">
        <v>1679.78671524591</v>
      </c>
      <c r="J96" s="276">
        <v>1807.26525369863</v>
      </c>
      <c r="K96" s="276">
        <v>1946.7986853698601</v>
      </c>
      <c r="L96" s="276">
        <v>1994.1707431232901</v>
      </c>
      <c r="M96" s="276">
        <v>2132.27586885246</v>
      </c>
      <c r="N96" s="276">
        <v>2219.6865846575301</v>
      </c>
      <c r="O96" s="276">
        <v>2355.7218726575302</v>
      </c>
      <c r="P96" s="276">
        <v>2404.6032323863901</v>
      </c>
      <c r="Q96" s="276">
        <v>2521.6460602858201</v>
      </c>
      <c r="R96" s="276">
        <v>2558.4635561120599</v>
      </c>
      <c r="S96" s="276">
        <v>2547.5370061119802</v>
      </c>
      <c r="T96" s="276">
        <v>2517.9176063068498</v>
      </c>
      <c r="U96" s="276">
        <v>2518.9373396412302</v>
      </c>
      <c r="V96" s="276" t="s">
        <v>273</v>
      </c>
      <c r="W96" s="276" t="s">
        <v>273</v>
      </c>
      <c r="X96" s="276" t="s">
        <v>273</v>
      </c>
      <c r="Y96" s="276" t="s">
        <v>273</v>
      </c>
      <c r="Z96" s="276" t="s">
        <v>273</v>
      </c>
      <c r="AA96" s="276" t="s">
        <v>273</v>
      </c>
      <c r="AB96" s="276" t="s">
        <v>273</v>
      </c>
      <c r="AC96" s="276" t="s">
        <v>273</v>
      </c>
      <c r="AD96" s="276" t="s">
        <v>273</v>
      </c>
      <c r="AE96" s="276" t="s">
        <v>273</v>
      </c>
      <c r="AF96" s="276" t="s">
        <v>273</v>
      </c>
      <c r="AG96" s="276" t="s">
        <v>273</v>
      </c>
      <c r="AH96" s="276" t="s">
        <v>273</v>
      </c>
      <c r="AI96" s="276" t="s">
        <v>273</v>
      </c>
      <c r="AJ96" s="276" t="s">
        <v>273</v>
      </c>
      <c r="AK96" s="276" t="s">
        <v>273</v>
      </c>
      <c r="AL96" s="276" t="s">
        <v>273</v>
      </c>
      <c r="AM96" s="276" t="s">
        <v>273</v>
      </c>
      <c r="AN96" s="276" t="s">
        <v>273</v>
      </c>
      <c r="AO96" s="276" t="s">
        <v>273</v>
      </c>
      <c r="AP96" s="276" t="s">
        <v>273</v>
      </c>
      <c r="AQ96" s="276" t="s">
        <v>273</v>
      </c>
      <c r="AR96" s="276" t="s">
        <v>273</v>
      </c>
      <c r="AS96" s="276" t="s">
        <v>273</v>
      </c>
      <c r="AT96" s="276" t="s">
        <v>273</v>
      </c>
      <c r="AU96" s="276" t="s">
        <v>273</v>
      </c>
      <c r="AV96" s="276" t="s">
        <v>273</v>
      </c>
      <c r="AW96" s="276" t="s">
        <v>273</v>
      </c>
      <c r="AX96" s="276" t="s">
        <v>273</v>
      </c>
      <c r="AY96" s="276" t="s">
        <v>273</v>
      </c>
      <c r="AZ96" s="276" t="s">
        <v>273</v>
      </c>
      <c r="BA96" s="276" t="s">
        <v>273</v>
      </c>
      <c r="BB96" s="276" t="s">
        <v>273</v>
      </c>
      <c r="BC96" s="276" t="s">
        <v>273</v>
      </c>
      <c r="BD96" s="276" t="s">
        <v>273</v>
      </c>
      <c r="BE96" s="277" t="s">
        <v>273</v>
      </c>
      <c r="BF96" s="153" t="s">
        <v>273</v>
      </c>
      <c r="BG96" s="153" t="s">
        <v>273</v>
      </c>
      <c r="BH96" s="153" t="s">
        <v>273</v>
      </c>
    </row>
    <row r="97" spans="1:60">
      <c r="A97" s="136" t="s">
        <v>510</v>
      </c>
      <c r="B97" s="276">
        <v>440.56222224657603</v>
      </c>
      <c r="C97" s="276">
        <v>471.55203221917799</v>
      </c>
      <c r="D97" s="276">
        <v>510.121325095891</v>
      </c>
      <c r="E97" s="276">
        <v>522.20927065573801</v>
      </c>
      <c r="F97" s="276">
        <v>531.25421621917803</v>
      </c>
      <c r="G97" s="276">
        <v>651.66292652054801</v>
      </c>
      <c r="H97" s="276">
        <v>765.48027846575303</v>
      </c>
      <c r="I97" s="276">
        <v>843.75579393442604</v>
      </c>
      <c r="J97" s="276">
        <v>921.16028564383498</v>
      </c>
      <c r="K97" s="276">
        <v>1148.6774236931501</v>
      </c>
      <c r="L97" s="276">
        <v>1125.3035736986301</v>
      </c>
      <c r="M97" s="276">
        <v>1012.22645901639</v>
      </c>
      <c r="N97" s="276">
        <v>921.59273332602697</v>
      </c>
      <c r="O97" s="276">
        <v>918.608435013698</v>
      </c>
      <c r="P97" s="276">
        <v>993.37893480795799</v>
      </c>
      <c r="Q97" s="276">
        <v>1096.3587739929501</v>
      </c>
      <c r="R97" s="276">
        <v>1164.2220350704699</v>
      </c>
      <c r="S97" s="276">
        <v>1207.5826581357301</v>
      </c>
      <c r="T97" s="276">
        <v>1238.2769517946999</v>
      </c>
      <c r="U97" s="276">
        <v>1280.6999716917701</v>
      </c>
      <c r="V97" s="276" t="s">
        <v>273</v>
      </c>
      <c r="W97" s="276" t="s">
        <v>273</v>
      </c>
      <c r="X97" s="276" t="s">
        <v>273</v>
      </c>
      <c r="Y97" s="276" t="s">
        <v>273</v>
      </c>
      <c r="Z97" s="276" t="s">
        <v>273</v>
      </c>
      <c r="AA97" s="276" t="s">
        <v>273</v>
      </c>
      <c r="AB97" s="276" t="s">
        <v>273</v>
      </c>
      <c r="AC97" s="276" t="s">
        <v>273</v>
      </c>
      <c r="AD97" s="276" t="s">
        <v>273</v>
      </c>
      <c r="AE97" s="276" t="s">
        <v>273</v>
      </c>
      <c r="AF97" s="276" t="s">
        <v>273</v>
      </c>
      <c r="AG97" s="276" t="s">
        <v>273</v>
      </c>
      <c r="AH97" s="276" t="s">
        <v>273</v>
      </c>
      <c r="AI97" s="276" t="s">
        <v>273</v>
      </c>
      <c r="AJ97" s="276" t="s">
        <v>273</v>
      </c>
      <c r="AK97" s="276" t="s">
        <v>273</v>
      </c>
      <c r="AL97" s="276" t="s">
        <v>273</v>
      </c>
      <c r="AM97" s="276" t="s">
        <v>273</v>
      </c>
      <c r="AN97" s="276" t="s">
        <v>273</v>
      </c>
      <c r="AO97" s="276" t="s">
        <v>273</v>
      </c>
      <c r="AP97" s="276" t="s">
        <v>273</v>
      </c>
      <c r="AQ97" s="276" t="s">
        <v>273</v>
      </c>
      <c r="AR97" s="276" t="s">
        <v>273</v>
      </c>
      <c r="AS97" s="276" t="s">
        <v>273</v>
      </c>
      <c r="AT97" s="276" t="s">
        <v>273</v>
      </c>
      <c r="AU97" s="276" t="s">
        <v>273</v>
      </c>
      <c r="AV97" s="276" t="s">
        <v>273</v>
      </c>
      <c r="AW97" s="276" t="s">
        <v>273</v>
      </c>
      <c r="AX97" s="276" t="s">
        <v>273</v>
      </c>
      <c r="AY97" s="276" t="s">
        <v>273</v>
      </c>
      <c r="AZ97" s="276" t="s">
        <v>273</v>
      </c>
      <c r="BA97" s="276" t="s">
        <v>273</v>
      </c>
      <c r="BB97" s="276" t="s">
        <v>273</v>
      </c>
      <c r="BC97" s="276" t="s">
        <v>273</v>
      </c>
      <c r="BD97" s="276" t="s">
        <v>273</v>
      </c>
      <c r="BE97" s="277" t="s">
        <v>273</v>
      </c>
      <c r="BF97" s="153" t="s">
        <v>273</v>
      </c>
      <c r="BG97" s="153" t="s">
        <v>273</v>
      </c>
      <c r="BH97" s="153" t="s">
        <v>273</v>
      </c>
    </row>
    <row r="98" spans="1:60">
      <c r="A98" s="136" t="s">
        <v>511</v>
      </c>
      <c r="B98" s="276">
        <v>0</v>
      </c>
      <c r="C98" s="276">
        <v>0</v>
      </c>
      <c r="D98" s="276">
        <v>0</v>
      </c>
      <c r="E98" s="276">
        <v>0</v>
      </c>
      <c r="F98" s="276">
        <v>0</v>
      </c>
      <c r="G98" s="276">
        <v>0</v>
      </c>
      <c r="H98" s="276">
        <v>0</v>
      </c>
      <c r="I98" s="276">
        <v>0</v>
      </c>
      <c r="J98" s="276">
        <v>0</v>
      </c>
      <c r="K98" s="276">
        <v>0</v>
      </c>
      <c r="L98" s="276">
        <v>0</v>
      </c>
      <c r="M98" s="276">
        <v>0</v>
      </c>
      <c r="N98" s="276">
        <v>0</v>
      </c>
      <c r="O98" s="276">
        <v>0</v>
      </c>
      <c r="P98" s="276">
        <v>0</v>
      </c>
      <c r="Q98" s="276">
        <v>217.53683495530001</v>
      </c>
      <c r="R98" s="276">
        <v>230.66479478276099</v>
      </c>
      <c r="S98" s="276">
        <v>240.03578124173501</v>
      </c>
      <c r="T98" s="276">
        <v>247.94217232979801</v>
      </c>
      <c r="U98" s="276">
        <v>259.22665453377499</v>
      </c>
      <c r="V98" s="276" t="s">
        <v>273</v>
      </c>
      <c r="W98" s="276" t="s">
        <v>273</v>
      </c>
      <c r="X98" s="276" t="s">
        <v>273</v>
      </c>
      <c r="Y98" s="276" t="s">
        <v>273</v>
      </c>
      <c r="Z98" s="276" t="s">
        <v>273</v>
      </c>
      <c r="AA98" s="276" t="s">
        <v>273</v>
      </c>
      <c r="AB98" s="276" t="s">
        <v>273</v>
      </c>
      <c r="AC98" s="276" t="s">
        <v>273</v>
      </c>
      <c r="AD98" s="276" t="s">
        <v>273</v>
      </c>
      <c r="AE98" s="276" t="s">
        <v>273</v>
      </c>
      <c r="AF98" s="276" t="s">
        <v>273</v>
      </c>
      <c r="AG98" s="276" t="s">
        <v>273</v>
      </c>
      <c r="AH98" s="276" t="s">
        <v>273</v>
      </c>
      <c r="AI98" s="276" t="s">
        <v>273</v>
      </c>
      <c r="AJ98" s="276" t="s">
        <v>273</v>
      </c>
      <c r="AK98" s="276" t="s">
        <v>273</v>
      </c>
      <c r="AL98" s="276" t="s">
        <v>273</v>
      </c>
      <c r="AM98" s="276" t="s">
        <v>273</v>
      </c>
      <c r="AN98" s="276" t="s">
        <v>273</v>
      </c>
      <c r="AO98" s="276" t="s">
        <v>273</v>
      </c>
      <c r="AP98" s="276" t="s">
        <v>273</v>
      </c>
      <c r="AQ98" s="276" t="s">
        <v>273</v>
      </c>
      <c r="AR98" s="276" t="s">
        <v>273</v>
      </c>
      <c r="AS98" s="276" t="s">
        <v>273</v>
      </c>
      <c r="AT98" s="276" t="s">
        <v>273</v>
      </c>
      <c r="AU98" s="276" t="s">
        <v>273</v>
      </c>
      <c r="AV98" s="276" t="s">
        <v>273</v>
      </c>
      <c r="AW98" s="276" t="s">
        <v>273</v>
      </c>
      <c r="AX98" s="276" t="s">
        <v>273</v>
      </c>
      <c r="AY98" s="276" t="s">
        <v>273</v>
      </c>
      <c r="AZ98" s="276" t="s">
        <v>273</v>
      </c>
      <c r="BA98" s="276" t="s">
        <v>273</v>
      </c>
      <c r="BB98" s="276" t="s">
        <v>273</v>
      </c>
      <c r="BC98" s="276" t="s">
        <v>273</v>
      </c>
      <c r="BD98" s="276" t="s">
        <v>273</v>
      </c>
      <c r="BE98" s="277" t="s">
        <v>273</v>
      </c>
      <c r="BF98" s="153" t="s">
        <v>273</v>
      </c>
      <c r="BG98" s="153" t="s">
        <v>273</v>
      </c>
      <c r="BH98" s="153" t="s">
        <v>273</v>
      </c>
    </row>
    <row r="99" spans="1:60">
      <c r="A99" s="279" t="s">
        <v>521</v>
      </c>
      <c r="B99" s="278">
        <v>3313.9524159123298</v>
      </c>
      <c r="C99" s="278">
        <v>3548.8187962520501</v>
      </c>
      <c r="D99" s="278">
        <v>3866.1262211835601</v>
      </c>
      <c r="E99" s="278">
        <v>4107.3103708524704</v>
      </c>
      <c r="F99" s="278">
        <v>4376.2487561753396</v>
      </c>
      <c r="G99" s="278">
        <v>4826.3626431123403</v>
      </c>
      <c r="H99" s="278">
        <v>5126.5396669808197</v>
      </c>
      <c r="I99" s="278">
        <v>5547.1179576393497</v>
      </c>
      <c r="J99" s="278">
        <v>5981.4497605808201</v>
      </c>
      <c r="K99" s="278">
        <v>6587.9134993972702</v>
      </c>
      <c r="L99" s="278">
        <v>6911.7861025972697</v>
      </c>
      <c r="M99" s="278">
        <v>7055.1226622950799</v>
      </c>
      <c r="N99" s="278">
        <v>7375.7176441643896</v>
      </c>
      <c r="O99" s="278">
        <v>7822.3271062684998</v>
      </c>
      <c r="P99" s="278">
        <v>7967.8730254684897</v>
      </c>
      <c r="Q99" s="278">
        <v>8338.1581140038907</v>
      </c>
      <c r="R99" s="278">
        <v>8442.1342106085704</v>
      </c>
      <c r="S99" s="278">
        <v>8388.4271650119408</v>
      </c>
      <c r="T99" s="278">
        <v>8273.4866550326296</v>
      </c>
      <c r="U99" s="278">
        <v>8259.4559229941697</v>
      </c>
      <c r="V99" s="278" t="s">
        <v>273</v>
      </c>
      <c r="W99" s="278" t="s">
        <v>273</v>
      </c>
      <c r="X99" s="278" t="s">
        <v>273</v>
      </c>
      <c r="Y99" s="278" t="s">
        <v>273</v>
      </c>
      <c r="Z99" s="278" t="s">
        <v>273</v>
      </c>
      <c r="AA99" s="278" t="s">
        <v>273</v>
      </c>
      <c r="AB99" s="278" t="s">
        <v>273</v>
      </c>
      <c r="AC99" s="278" t="s">
        <v>273</v>
      </c>
      <c r="AD99" s="278" t="s">
        <v>273</v>
      </c>
      <c r="AE99" s="278" t="s">
        <v>273</v>
      </c>
      <c r="AF99" s="278" t="s">
        <v>273</v>
      </c>
      <c r="AG99" s="278" t="s">
        <v>273</v>
      </c>
      <c r="AH99" s="278" t="s">
        <v>273</v>
      </c>
      <c r="AI99" s="278" t="s">
        <v>273</v>
      </c>
      <c r="AJ99" s="278" t="s">
        <v>273</v>
      </c>
      <c r="AK99" s="278" t="s">
        <v>273</v>
      </c>
      <c r="AL99" s="278" t="s">
        <v>273</v>
      </c>
      <c r="AM99" s="278" t="s">
        <v>273</v>
      </c>
      <c r="AN99" s="278" t="s">
        <v>273</v>
      </c>
      <c r="AO99" s="278" t="s">
        <v>273</v>
      </c>
      <c r="AP99" s="278" t="s">
        <v>273</v>
      </c>
      <c r="AQ99" s="278" t="s">
        <v>273</v>
      </c>
      <c r="AR99" s="278" t="s">
        <v>273</v>
      </c>
      <c r="AS99" s="278" t="s">
        <v>273</v>
      </c>
      <c r="AT99" s="278" t="s">
        <v>273</v>
      </c>
      <c r="AU99" s="278" t="s">
        <v>273</v>
      </c>
      <c r="AV99" s="278" t="s">
        <v>273</v>
      </c>
      <c r="AW99" s="278" t="s">
        <v>273</v>
      </c>
      <c r="AX99" s="278" t="s">
        <v>273</v>
      </c>
      <c r="AY99" s="278" t="s">
        <v>273</v>
      </c>
      <c r="AZ99" s="278" t="s">
        <v>273</v>
      </c>
      <c r="BA99" s="278" t="s">
        <v>273</v>
      </c>
      <c r="BB99" s="278" t="s">
        <v>273</v>
      </c>
      <c r="BC99" s="278" t="s">
        <v>273</v>
      </c>
      <c r="BD99" s="278">
        <v>0</v>
      </c>
      <c r="BE99" s="278">
        <v>0</v>
      </c>
      <c r="BF99" s="156" t="s">
        <v>273</v>
      </c>
      <c r="BG99" s="156" t="s">
        <v>273</v>
      </c>
      <c r="BH99" s="156" t="s">
        <v>273</v>
      </c>
    </row>
    <row r="100" spans="1:60">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276"/>
      <c r="AS100" s="276"/>
      <c r="AT100" s="276"/>
      <c r="AU100" s="276"/>
      <c r="AV100" s="276"/>
      <c r="AW100" s="276"/>
      <c r="AX100" s="276"/>
      <c r="AY100" s="276"/>
      <c r="AZ100" s="276"/>
      <c r="BA100" s="276"/>
      <c r="BB100" s="276"/>
      <c r="BC100" s="276"/>
      <c r="BD100" s="276"/>
      <c r="BE100" s="277"/>
      <c r="BF100" s="153"/>
      <c r="BG100" s="153"/>
      <c r="BH100" s="153"/>
    </row>
    <row r="101" spans="1:60">
      <c r="A101" s="140" t="s">
        <v>522</v>
      </c>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276"/>
      <c r="AS101" s="276"/>
      <c r="AT101" s="276"/>
      <c r="AU101" s="276"/>
      <c r="AV101" s="276"/>
      <c r="AW101" s="276"/>
      <c r="AX101" s="276"/>
      <c r="AY101" s="276"/>
      <c r="AZ101" s="276"/>
      <c r="BA101" s="276"/>
      <c r="BB101" s="276"/>
      <c r="BC101" s="276"/>
      <c r="BD101" s="276"/>
      <c r="BE101" s="277"/>
      <c r="BF101" s="153"/>
      <c r="BG101" s="153"/>
      <c r="BH101" s="153"/>
    </row>
    <row r="102" spans="1:60">
      <c r="A102" s="136" t="s">
        <v>503</v>
      </c>
      <c r="B102" s="276">
        <v>153.01900321210499</v>
      </c>
      <c r="C102" s="276">
        <v>156.07457347045599</v>
      </c>
      <c r="D102" s="276">
        <v>159.109305879543</v>
      </c>
      <c r="E102" s="276">
        <v>162.33811594317999</v>
      </c>
      <c r="F102" s="276">
        <v>166.941756356182</v>
      </c>
      <c r="G102" s="276">
        <v>172.77628562634399</v>
      </c>
      <c r="H102" s="276">
        <v>180.299205857347</v>
      </c>
      <c r="I102" s="276">
        <v>195.35225591745001</v>
      </c>
      <c r="J102" s="276">
        <v>211.773348683769</v>
      </c>
      <c r="K102" s="276">
        <v>234.02335392152099</v>
      </c>
      <c r="L102" s="276">
        <v>234.31701715189001</v>
      </c>
      <c r="M102" s="276">
        <v>258.91802427951001</v>
      </c>
      <c r="N102" s="276">
        <v>304.91327100840903</v>
      </c>
      <c r="O102" s="276">
        <v>327.27121527669198</v>
      </c>
      <c r="P102" s="276">
        <v>377.35000758209799</v>
      </c>
      <c r="Q102" s="276">
        <v>332.01469320943397</v>
      </c>
      <c r="R102" s="276">
        <v>335.91056403743499</v>
      </c>
      <c r="S102" s="276">
        <v>356.92926463428603</v>
      </c>
      <c r="T102" s="276">
        <v>410.18581167944001</v>
      </c>
      <c r="U102" s="276">
        <v>434.404255592433</v>
      </c>
      <c r="V102" s="276">
        <v>479.02735532274698</v>
      </c>
      <c r="W102" s="276">
        <v>472.56125933517097</v>
      </c>
      <c r="X102" s="276">
        <v>478.07554429090197</v>
      </c>
      <c r="Y102" s="276">
        <v>497.41929118749698</v>
      </c>
      <c r="Z102" s="276">
        <v>539.05978430192397</v>
      </c>
      <c r="AA102" s="276">
        <v>565.06216613768095</v>
      </c>
      <c r="AB102" s="276">
        <v>555.26603755795304</v>
      </c>
      <c r="AC102" s="276">
        <v>631.76683409687905</v>
      </c>
      <c r="AD102" s="276">
        <v>682.48544333426003</v>
      </c>
      <c r="AE102" s="276">
        <v>776.341134684699</v>
      </c>
      <c r="AF102" s="276">
        <v>804.28674154647899</v>
      </c>
      <c r="AG102" s="276">
        <v>848.09234876077699</v>
      </c>
      <c r="AH102" s="276">
        <v>881.23258476990395</v>
      </c>
      <c r="AI102" s="276">
        <v>924.32534476834405</v>
      </c>
      <c r="AJ102" s="276">
        <v>914.35723924916704</v>
      </c>
      <c r="AK102" s="276">
        <v>951.10027412735803</v>
      </c>
      <c r="AL102" s="276">
        <v>1035.0641763574499</v>
      </c>
      <c r="AM102" s="276">
        <v>1113.0611410300301</v>
      </c>
      <c r="AN102" s="276">
        <v>1177.3153106762099</v>
      </c>
      <c r="AO102" s="276">
        <v>1247.13707209878</v>
      </c>
      <c r="AP102" s="276">
        <v>1333.12345358826</v>
      </c>
      <c r="AQ102" s="276">
        <v>1410.0169904925799</v>
      </c>
      <c r="AR102" s="276">
        <v>1430.9940041526399</v>
      </c>
      <c r="AS102" s="276">
        <v>1535.0155485263599</v>
      </c>
      <c r="AT102" s="276">
        <v>1600.69466157701</v>
      </c>
      <c r="AU102" s="276">
        <v>1636.50578689756</v>
      </c>
      <c r="AV102" s="276">
        <v>1707.48226070495</v>
      </c>
      <c r="AW102" s="276">
        <v>1795.5008990844699</v>
      </c>
      <c r="AX102" s="276">
        <v>1861.63780600272</v>
      </c>
      <c r="AY102" s="276">
        <v>1946.0851995647099</v>
      </c>
      <c r="AZ102" s="276">
        <v>1973.80411895625</v>
      </c>
      <c r="BA102" s="276">
        <v>2013.18506859694</v>
      </c>
      <c r="BB102" s="276">
        <v>2126.72877277304</v>
      </c>
      <c r="BC102" s="276">
        <v>2128.1034642699401</v>
      </c>
      <c r="BD102" s="276">
        <v>2216.55982497377</v>
      </c>
      <c r="BE102" s="277">
        <v>1888.5917140228401</v>
      </c>
      <c r="BF102" s="153">
        <v>-0.147962670466075</v>
      </c>
      <c r="BG102" s="153">
        <v>3.3087474599599903E-2</v>
      </c>
      <c r="BH102" s="153">
        <v>0.22697902676982401</v>
      </c>
    </row>
    <row r="103" spans="1:60">
      <c r="A103" s="136" t="s">
        <v>504</v>
      </c>
      <c r="B103" s="276">
        <v>0</v>
      </c>
      <c r="C103" s="276">
        <v>0</v>
      </c>
      <c r="D103" s="276">
        <v>0</v>
      </c>
      <c r="E103" s="276">
        <v>0</v>
      </c>
      <c r="F103" s="276">
        <v>0</v>
      </c>
      <c r="G103" s="276">
        <v>0</v>
      </c>
      <c r="H103" s="276">
        <v>0</v>
      </c>
      <c r="I103" s="276">
        <v>0</v>
      </c>
      <c r="J103" s="276">
        <v>0</v>
      </c>
      <c r="K103" s="276">
        <v>0</v>
      </c>
      <c r="L103" s="276">
        <v>0</v>
      </c>
      <c r="M103" s="276">
        <v>0</v>
      </c>
      <c r="N103" s="276">
        <v>0</v>
      </c>
      <c r="O103" s="276">
        <v>0</v>
      </c>
      <c r="P103" s="276">
        <v>0</v>
      </c>
      <c r="Q103" s="276">
        <v>302.981906324188</v>
      </c>
      <c r="R103" s="276">
        <v>323.74261883195601</v>
      </c>
      <c r="S103" s="276">
        <v>343.88652490825899</v>
      </c>
      <c r="T103" s="276">
        <v>395.86033222738598</v>
      </c>
      <c r="U103" s="276">
        <v>420.30206980008302</v>
      </c>
      <c r="V103" s="276">
        <v>462.83721833644603</v>
      </c>
      <c r="W103" s="276">
        <v>456.30043741736301</v>
      </c>
      <c r="X103" s="276">
        <v>460.96184566076499</v>
      </c>
      <c r="Y103" s="276">
        <v>477.21218736236</v>
      </c>
      <c r="Z103" s="276">
        <v>506.74334594575998</v>
      </c>
      <c r="AA103" s="276">
        <v>541.25175517877699</v>
      </c>
      <c r="AB103" s="276">
        <v>518.67343481822695</v>
      </c>
      <c r="AC103" s="276">
        <v>558.75426579086798</v>
      </c>
      <c r="AD103" s="276">
        <v>598.12544333426001</v>
      </c>
      <c r="AE103" s="276">
        <v>689.565518246343</v>
      </c>
      <c r="AF103" s="276">
        <v>717.33359086154701</v>
      </c>
      <c r="AG103" s="276">
        <v>726.07376952580398</v>
      </c>
      <c r="AH103" s="276">
        <v>752.55861216716403</v>
      </c>
      <c r="AI103" s="276">
        <v>789.43749864505605</v>
      </c>
      <c r="AJ103" s="276">
        <v>792.42921322177006</v>
      </c>
      <c r="AK103" s="276">
        <v>830.62823568279305</v>
      </c>
      <c r="AL103" s="276">
        <v>883.58309472265603</v>
      </c>
      <c r="AM103" s="276">
        <v>937.95906049961798</v>
      </c>
      <c r="AN103" s="276">
        <v>984.53750648826599</v>
      </c>
      <c r="AO103" s="276">
        <v>1046.0203548751099</v>
      </c>
      <c r="AP103" s="276">
        <v>1127.93439845128</v>
      </c>
      <c r="AQ103" s="276">
        <v>1210.1035653966901</v>
      </c>
      <c r="AR103" s="276">
        <v>1222.2585597581201</v>
      </c>
      <c r="AS103" s="276">
        <v>1280.1765934689799</v>
      </c>
      <c r="AT103" s="276">
        <v>1342.55483203363</v>
      </c>
      <c r="AU103" s="276">
        <v>1378.5821740419101</v>
      </c>
      <c r="AV103" s="276">
        <v>1416.3392736875501</v>
      </c>
      <c r="AW103" s="276">
        <v>1495.20191031424</v>
      </c>
      <c r="AX103" s="276">
        <v>1586.5191299196099</v>
      </c>
      <c r="AY103" s="276">
        <v>1612.80084441385</v>
      </c>
      <c r="AZ103" s="276">
        <v>1638.70015329987</v>
      </c>
      <c r="BA103" s="276">
        <v>1678.3523172044499</v>
      </c>
      <c r="BB103" s="276">
        <v>1784.6513254362201</v>
      </c>
      <c r="BC103" s="276">
        <v>1822.5426660057601</v>
      </c>
      <c r="BD103" s="276">
        <v>1851.7373632624101</v>
      </c>
      <c r="BE103" s="277">
        <v>1520.6571519315</v>
      </c>
      <c r="BF103" s="153">
        <v>-0.17879436787278</v>
      </c>
      <c r="BG103" s="153">
        <v>3.2677550061404298E-2</v>
      </c>
      <c r="BH103" s="153">
        <v>0.182759078012036</v>
      </c>
    </row>
    <row r="104" spans="1:60">
      <c r="A104" s="136" t="s">
        <v>505</v>
      </c>
      <c r="B104" s="276">
        <v>0</v>
      </c>
      <c r="C104" s="276">
        <v>0</v>
      </c>
      <c r="D104" s="276">
        <v>0</v>
      </c>
      <c r="E104" s="276">
        <v>0</v>
      </c>
      <c r="F104" s="276">
        <v>0</v>
      </c>
      <c r="G104" s="276">
        <v>0</v>
      </c>
      <c r="H104" s="276">
        <v>0</v>
      </c>
      <c r="I104" s="276">
        <v>0</v>
      </c>
      <c r="J104" s="276">
        <v>0</v>
      </c>
      <c r="K104" s="276">
        <v>0</v>
      </c>
      <c r="L104" s="276">
        <v>0</v>
      </c>
      <c r="M104" s="276">
        <v>0</v>
      </c>
      <c r="N104" s="276">
        <v>0</v>
      </c>
      <c r="O104" s="276">
        <v>0</v>
      </c>
      <c r="P104" s="276">
        <v>0</v>
      </c>
      <c r="Q104" s="276">
        <v>29.032786885245901</v>
      </c>
      <c r="R104" s="276">
        <v>12.1679452054795</v>
      </c>
      <c r="S104" s="276">
        <v>13.042739726027399</v>
      </c>
      <c r="T104" s="276">
        <v>14.3254794520548</v>
      </c>
      <c r="U104" s="276">
        <v>14.102185792349699</v>
      </c>
      <c r="V104" s="276">
        <v>16.1901369863014</v>
      </c>
      <c r="W104" s="276">
        <v>16.260821917808201</v>
      </c>
      <c r="X104" s="276">
        <v>17.113698630136899</v>
      </c>
      <c r="Y104" s="276">
        <v>20.207103825136599</v>
      </c>
      <c r="Z104" s="276">
        <v>32.316438356164397</v>
      </c>
      <c r="AA104" s="276">
        <v>23.8104109589041</v>
      </c>
      <c r="AB104" s="276">
        <v>36.592602739725997</v>
      </c>
      <c r="AC104" s="276">
        <v>73.012568306011204</v>
      </c>
      <c r="AD104" s="276">
        <v>84.36</v>
      </c>
      <c r="AE104" s="276">
        <v>86.775616438356096</v>
      </c>
      <c r="AF104" s="276">
        <v>86.953150684931501</v>
      </c>
      <c r="AG104" s="276">
        <v>122.018579234973</v>
      </c>
      <c r="AH104" s="276">
        <v>128.67397260274001</v>
      </c>
      <c r="AI104" s="276">
        <v>134.887846123288</v>
      </c>
      <c r="AJ104" s="276">
        <v>121.928026027397</v>
      </c>
      <c r="AK104" s="276">
        <v>120.472038444566</v>
      </c>
      <c r="AL104" s="276">
        <v>151.481081634795</v>
      </c>
      <c r="AM104" s="276">
        <v>175.102080530411</v>
      </c>
      <c r="AN104" s="276">
        <v>192.77780418794501</v>
      </c>
      <c r="AO104" s="276">
        <v>201.11671722366901</v>
      </c>
      <c r="AP104" s="276">
        <v>205.18905513698601</v>
      </c>
      <c r="AQ104" s="276">
        <v>199.91342509589001</v>
      </c>
      <c r="AR104" s="276">
        <v>208.73544439452101</v>
      </c>
      <c r="AS104" s="276">
        <v>254.83895505737701</v>
      </c>
      <c r="AT104" s="276">
        <v>258.13982954337899</v>
      </c>
      <c r="AU104" s="276">
        <v>257.92361285565102</v>
      </c>
      <c r="AV104" s="276">
        <v>291.142987017395</v>
      </c>
      <c r="AW104" s="276">
        <v>300.29898877022799</v>
      </c>
      <c r="AX104" s="276">
        <v>275.11867608310399</v>
      </c>
      <c r="AY104" s="276">
        <v>333.28435515086699</v>
      </c>
      <c r="AZ104" s="276">
        <v>335.10396565638399</v>
      </c>
      <c r="BA104" s="276">
        <v>334.83275139249201</v>
      </c>
      <c r="BB104" s="276">
        <v>342.07744733681898</v>
      </c>
      <c r="BC104" s="276">
        <v>305.56079826417499</v>
      </c>
      <c r="BD104" s="276">
        <v>364.82246171136597</v>
      </c>
      <c r="BE104" s="277">
        <v>367.93456209133899</v>
      </c>
      <c r="BF104" s="153">
        <v>8.5304516760695802E-3</v>
      </c>
      <c r="BG104" s="153">
        <v>3.5196166480628399E-2</v>
      </c>
      <c r="BH104" s="153">
        <v>4.4219948757788403E-2</v>
      </c>
    </row>
    <row r="105" spans="1:60">
      <c r="A105" s="136" t="s">
        <v>506</v>
      </c>
      <c r="B105" s="276">
        <v>258.64667220916101</v>
      </c>
      <c r="C105" s="276">
        <v>268.09737036279699</v>
      </c>
      <c r="D105" s="276">
        <v>281.61609963047903</v>
      </c>
      <c r="E105" s="276">
        <v>293.36528606285901</v>
      </c>
      <c r="F105" s="276">
        <v>308.220170281094</v>
      </c>
      <c r="G105" s="276">
        <v>324.069250908637</v>
      </c>
      <c r="H105" s="276">
        <v>336.65010850565</v>
      </c>
      <c r="I105" s="276">
        <v>365.89247441477198</v>
      </c>
      <c r="J105" s="276">
        <v>411.09477840685099</v>
      </c>
      <c r="K105" s="276">
        <v>452.78031384408098</v>
      </c>
      <c r="L105" s="276">
        <v>480.28839244777998</v>
      </c>
      <c r="M105" s="276">
        <v>551.66334267392199</v>
      </c>
      <c r="N105" s="276">
        <v>628.72250758929897</v>
      </c>
      <c r="O105" s="276">
        <v>637.664529421824</v>
      </c>
      <c r="P105" s="276">
        <v>720.94694690609197</v>
      </c>
      <c r="Q105" s="276">
        <v>766.40832415943896</v>
      </c>
      <c r="R105" s="276">
        <v>828.26928748771195</v>
      </c>
      <c r="S105" s="276">
        <v>923.33300676832903</v>
      </c>
      <c r="T105" s="276">
        <v>1046.4191912148699</v>
      </c>
      <c r="U105" s="276">
        <v>1106.8739628862299</v>
      </c>
      <c r="V105" s="276">
        <v>1129.2584376868001</v>
      </c>
      <c r="W105" s="276">
        <v>1092.92946730582</v>
      </c>
      <c r="X105" s="276">
        <v>1140.1058840681901</v>
      </c>
      <c r="Y105" s="276">
        <v>1171.0363598003</v>
      </c>
      <c r="Z105" s="276">
        <v>1232.2003052079999</v>
      </c>
      <c r="AA105" s="276">
        <v>1290.40724304787</v>
      </c>
      <c r="AB105" s="276">
        <v>1329.51888790824</v>
      </c>
      <c r="AC105" s="276">
        <v>1335.2172622616299</v>
      </c>
      <c r="AD105" s="276">
        <v>1396.7350273520999</v>
      </c>
      <c r="AE105" s="276">
        <v>1488.46477371945</v>
      </c>
      <c r="AF105" s="276">
        <v>1450.6406884333401</v>
      </c>
      <c r="AG105" s="276">
        <v>1477.63088340934</v>
      </c>
      <c r="AH105" s="276">
        <v>1537.72923195518</v>
      </c>
      <c r="AI105" s="276">
        <v>1551.2270175813001</v>
      </c>
      <c r="AJ105" s="276">
        <v>1572.8845639707099</v>
      </c>
      <c r="AK105" s="276">
        <v>1704.0938051483599</v>
      </c>
      <c r="AL105" s="276">
        <v>1754.6421072914</v>
      </c>
      <c r="AM105" s="276">
        <v>1792.28428728931</v>
      </c>
      <c r="AN105" s="276">
        <v>1792.1761149352201</v>
      </c>
      <c r="AO105" s="276">
        <v>1877.2633844048401</v>
      </c>
      <c r="AP105" s="276">
        <v>2012.2519153206499</v>
      </c>
      <c r="AQ105" s="276">
        <v>2132.0326071415602</v>
      </c>
      <c r="AR105" s="276">
        <v>2246.0588569707702</v>
      </c>
      <c r="AS105" s="276">
        <v>2296.4235784181701</v>
      </c>
      <c r="AT105" s="276">
        <v>2288.4006002332799</v>
      </c>
      <c r="AU105" s="276">
        <v>2288.7646970082101</v>
      </c>
      <c r="AV105" s="276">
        <v>2399.1477074439299</v>
      </c>
      <c r="AW105" s="276">
        <v>2488.1505457660901</v>
      </c>
      <c r="AX105" s="276">
        <v>2625.22713568985</v>
      </c>
      <c r="AY105" s="276">
        <v>2544.5832255241198</v>
      </c>
      <c r="AZ105" s="276">
        <v>2475.3660380643901</v>
      </c>
      <c r="BA105" s="276">
        <v>2398.6991368665599</v>
      </c>
      <c r="BB105" s="276">
        <v>2276.6527659038602</v>
      </c>
      <c r="BC105" s="276">
        <v>2235.1989070120399</v>
      </c>
      <c r="BD105" s="276">
        <v>2361.1020665261799</v>
      </c>
      <c r="BE105" s="277">
        <v>2013.6310050859699</v>
      </c>
      <c r="BF105" s="153">
        <v>-0.14716477799345301</v>
      </c>
      <c r="BG105" s="153">
        <v>3.1324300049269099E-3</v>
      </c>
      <c r="BH105" s="153">
        <v>0.24200678336897</v>
      </c>
    </row>
    <row r="106" spans="1:60">
      <c r="A106" s="136" t="s">
        <v>507</v>
      </c>
      <c r="B106" s="276">
        <v>0</v>
      </c>
      <c r="C106" s="276">
        <v>0</v>
      </c>
      <c r="D106" s="276">
        <v>0</v>
      </c>
      <c r="E106" s="276">
        <v>0</v>
      </c>
      <c r="F106" s="276">
        <v>0</v>
      </c>
      <c r="G106" s="276">
        <v>0</v>
      </c>
      <c r="H106" s="276">
        <v>0</v>
      </c>
      <c r="I106" s="276">
        <v>0</v>
      </c>
      <c r="J106" s="276">
        <v>0</v>
      </c>
      <c r="K106" s="276">
        <v>0</v>
      </c>
      <c r="L106" s="276">
        <v>0</v>
      </c>
      <c r="M106" s="276">
        <v>0</v>
      </c>
      <c r="N106" s="276">
        <v>0</v>
      </c>
      <c r="O106" s="276">
        <v>0</v>
      </c>
      <c r="P106" s="276">
        <v>0</v>
      </c>
      <c r="Q106" s="276">
        <v>523.83723847311501</v>
      </c>
      <c r="R106" s="276">
        <v>590.02583919730296</v>
      </c>
      <c r="S106" s="276">
        <v>660.56711812399601</v>
      </c>
      <c r="T106" s="276">
        <v>744.93021548880301</v>
      </c>
      <c r="U106" s="276">
        <v>808.35736305662203</v>
      </c>
      <c r="V106" s="276">
        <v>832.36741106346994</v>
      </c>
      <c r="W106" s="276">
        <v>815.332628966014</v>
      </c>
      <c r="X106" s="276">
        <v>815.80459454009099</v>
      </c>
      <c r="Y106" s="276">
        <v>835.75831069824596</v>
      </c>
      <c r="Z106" s="276">
        <v>857.05998649795697</v>
      </c>
      <c r="AA106" s="276">
        <v>880.37274390902598</v>
      </c>
      <c r="AB106" s="276">
        <v>928.79526351313405</v>
      </c>
      <c r="AC106" s="276">
        <v>935.84922369485798</v>
      </c>
      <c r="AD106" s="276">
        <v>978.15305100332603</v>
      </c>
      <c r="AE106" s="276">
        <v>1064.4460802705601</v>
      </c>
      <c r="AF106" s="276">
        <v>1033.59618890417</v>
      </c>
      <c r="AG106" s="276">
        <v>1060.6316560672699</v>
      </c>
      <c r="AH106" s="276">
        <v>1124.3982859564401</v>
      </c>
      <c r="AI106" s="276">
        <v>1138.81246234938</v>
      </c>
      <c r="AJ106" s="276">
        <v>1171.7456701495</v>
      </c>
      <c r="AK106" s="276">
        <v>1267.7625684304201</v>
      </c>
      <c r="AL106" s="276">
        <v>1322.87703177607</v>
      </c>
      <c r="AM106" s="276">
        <v>1362.45406022266</v>
      </c>
      <c r="AN106" s="276">
        <v>1367.49584842424</v>
      </c>
      <c r="AO106" s="276">
        <v>1448.2578439286699</v>
      </c>
      <c r="AP106" s="276">
        <v>1583.09071050945</v>
      </c>
      <c r="AQ106" s="276">
        <v>1692.4510877109899</v>
      </c>
      <c r="AR106" s="276">
        <v>1790.3988258279701</v>
      </c>
      <c r="AS106" s="276">
        <v>1855.26133313645</v>
      </c>
      <c r="AT106" s="276">
        <v>1843.92030564069</v>
      </c>
      <c r="AU106" s="276">
        <v>1852.17257692506</v>
      </c>
      <c r="AV106" s="276">
        <v>1970.71507640754</v>
      </c>
      <c r="AW106" s="276">
        <v>2045.79444744853</v>
      </c>
      <c r="AX106" s="276">
        <v>2120.9312838730398</v>
      </c>
      <c r="AY106" s="276">
        <v>2056.5982220095998</v>
      </c>
      <c r="AZ106" s="276">
        <v>1900.33009343139</v>
      </c>
      <c r="BA106" s="276">
        <v>1797.66260428946</v>
      </c>
      <c r="BB106" s="276">
        <v>1703.9045289095</v>
      </c>
      <c r="BC106" s="276">
        <v>1677.4433757403399</v>
      </c>
      <c r="BD106" s="276">
        <v>1773.0636156174401</v>
      </c>
      <c r="BE106" s="277">
        <v>1731.7925556422999</v>
      </c>
      <c r="BF106" s="153">
        <v>-2.3276694424055201E-2</v>
      </c>
      <c r="BG106" s="153">
        <v>-3.9108326311786401E-3</v>
      </c>
      <c r="BH106" s="153">
        <v>0.20813423352876301</v>
      </c>
    </row>
    <row r="107" spans="1:60">
      <c r="A107" s="136" t="s">
        <v>508</v>
      </c>
      <c r="B107" s="276">
        <v>0</v>
      </c>
      <c r="C107" s="276">
        <v>0</v>
      </c>
      <c r="D107" s="276">
        <v>0</v>
      </c>
      <c r="E107" s="276">
        <v>0</v>
      </c>
      <c r="F107" s="276">
        <v>0</v>
      </c>
      <c r="G107" s="276">
        <v>0</v>
      </c>
      <c r="H107" s="276">
        <v>0</v>
      </c>
      <c r="I107" s="276">
        <v>0</v>
      </c>
      <c r="J107" s="276">
        <v>0</v>
      </c>
      <c r="K107" s="276">
        <v>0</v>
      </c>
      <c r="L107" s="276">
        <v>0</v>
      </c>
      <c r="M107" s="276">
        <v>0</v>
      </c>
      <c r="N107" s="276">
        <v>0</v>
      </c>
      <c r="O107" s="276">
        <v>0</v>
      </c>
      <c r="P107" s="276">
        <v>0</v>
      </c>
      <c r="Q107" s="276">
        <v>242.57108568632401</v>
      </c>
      <c r="R107" s="276">
        <v>238.24344829040899</v>
      </c>
      <c r="S107" s="276">
        <v>262.76588864433398</v>
      </c>
      <c r="T107" s="276">
        <v>301.48897572606899</v>
      </c>
      <c r="U107" s="276">
        <v>298.51659982961201</v>
      </c>
      <c r="V107" s="276">
        <v>296.89102662332601</v>
      </c>
      <c r="W107" s="276">
        <v>277.59683833980301</v>
      </c>
      <c r="X107" s="276">
        <v>324.30128952810202</v>
      </c>
      <c r="Y107" s="276">
        <v>335.27804910205299</v>
      </c>
      <c r="Z107" s="276">
        <v>375.140318710038</v>
      </c>
      <c r="AA107" s="276">
        <v>410.03449913884299</v>
      </c>
      <c r="AB107" s="276">
        <v>400.72362439510999</v>
      </c>
      <c r="AC107" s="276">
        <v>399.36803856676897</v>
      </c>
      <c r="AD107" s="276">
        <v>418.58197634877001</v>
      </c>
      <c r="AE107" s="276">
        <v>424.01869344888399</v>
      </c>
      <c r="AF107" s="276">
        <v>417.04449952916798</v>
      </c>
      <c r="AG107" s="276">
        <v>416.99922734206899</v>
      </c>
      <c r="AH107" s="276">
        <v>413.33094599873903</v>
      </c>
      <c r="AI107" s="276">
        <v>412.41455523192201</v>
      </c>
      <c r="AJ107" s="276">
        <v>401.13889382120698</v>
      </c>
      <c r="AK107" s="276">
        <v>436.331236717948</v>
      </c>
      <c r="AL107" s="276">
        <v>431.76507551533501</v>
      </c>
      <c r="AM107" s="276">
        <v>429.83022706664701</v>
      </c>
      <c r="AN107" s="276">
        <v>424.68026651098103</v>
      </c>
      <c r="AO107" s="276">
        <v>429.00554047617101</v>
      </c>
      <c r="AP107" s="276">
        <v>429.16120481120203</v>
      </c>
      <c r="AQ107" s="276">
        <v>439.58151943057197</v>
      </c>
      <c r="AR107" s="276">
        <v>455.66003114279999</v>
      </c>
      <c r="AS107" s="276">
        <v>441.16224528172302</v>
      </c>
      <c r="AT107" s="276">
        <v>444.480294592581</v>
      </c>
      <c r="AU107" s="276">
        <v>436.59212008315001</v>
      </c>
      <c r="AV107" s="276">
        <v>428.43263103638799</v>
      </c>
      <c r="AW107" s="276">
        <v>442.35609831756102</v>
      </c>
      <c r="AX107" s="276">
        <v>504.29585181681199</v>
      </c>
      <c r="AY107" s="276">
        <v>487.98500351451997</v>
      </c>
      <c r="AZ107" s="276">
        <v>575.03594463299805</v>
      </c>
      <c r="BA107" s="276">
        <v>601.03653257710698</v>
      </c>
      <c r="BB107" s="276">
        <v>572.74823699436502</v>
      </c>
      <c r="BC107" s="276">
        <v>557.75553127170394</v>
      </c>
      <c r="BD107" s="276">
        <v>588.03845090873995</v>
      </c>
      <c r="BE107" s="277">
        <v>281.83844944366899</v>
      </c>
      <c r="BF107" s="153">
        <v>-0.52071425089954104</v>
      </c>
      <c r="BG107" s="153">
        <v>2.83840241378834E-2</v>
      </c>
      <c r="BH107" s="153">
        <v>3.3872549840206802E-2</v>
      </c>
    </row>
    <row r="108" spans="1:60">
      <c r="A108" s="136" t="s">
        <v>509</v>
      </c>
      <c r="B108" s="276">
        <v>272.93096843524</v>
      </c>
      <c r="C108" s="276">
        <v>281.80668409019501</v>
      </c>
      <c r="D108" s="276">
        <v>290.67485658407901</v>
      </c>
      <c r="E108" s="276">
        <v>300.72710562761102</v>
      </c>
      <c r="F108" s="276">
        <v>310.69377003463302</v>
      </c>
      <c r="G108" s="276">
        <v>318.17877514439698</v>
      </c>
      <c r="H108" s="276">
        <v>344.22111197992098</v>
      </c>
      <c r="I108" s="276">
        <v>371.75858194708098</v>
      </c>
      <c r="J108" s="276">
        <v>385.80882103530098</v>
      </c>
      <c r="K108" s="276">
        <v>393.26972440355303</v>
      </c>
      <c r="L108" s="276">
        <v>348.37344552578998</v>
      </c>
      <c r="M108" s="276">
        <v>401.26286164176702</v>
      </c>
      <c r="N108" s="276">
        <v>448.93899739302202</v>
      </c>
      <c r="O108" s="276">
        <v>461.62001008690999</v>
      </c>
      <c r="P108" s="276">
        <v>525.35355994041004</v>
      </c>
      <c r="Q108" s="276">
        <v>565.29742318028104</v>
      </c>
      <c r="R108" s="276">
        <v>658.73785415628697</v>
      </c>
      <c r="S108" s="276">
        <v>697.51570463839198</v>
      </c>
      <c r="T108" s="276">
        <v>768.81731965085396</v>
      </c>
      <c r="U108" s="276">
        <v>839.09565141846497</v>
      </c>
      <c r="V108" s="276">
        <v>899.59515052524102</v>
      </c>
      <c r="W108" s="276">
        <v>918.73969678021399</v>
      </c>
      <c r="X108" s="276">
        <v>974.53932967457797</v>
      </c>
      <c r="Y108" s="276">
        <v>987.00569009605601</v>
      </c>
      <c r="Z108" s="276">
        <v>939.64196131291305</v>
      </c>
      <c r="AA108" s="276">
        <v>947.73305567332397</v>
      </c>
      <c r="AB108" s="276">
        <v>1080.0804189560699</v>
      </c>
      <c r="AC108" s="276">
        <v>1152.34638578862</v>
      </c>
      <c r="AD108" s="276">
        <v>1251.3355400461501</v>
      </c>
      <c r="AE108" s="276">
        <v>1397.8532400572201</v>
      </c>
      <c r="AF108" s="276">
        <v>1415.74696685298</v>
      </c>
      <c r="AG108" s="276">
        <v>1385.0801797694</v>
      </c>
      <c r="AH108" s="276">
        <v>1498.0981477878299</v>
      </c>
      <c r="AI108" s="276">
        <v>1361.0104785160399</v>
      </c>
      <c r="AJ108" s="276">
        <v>1298.91496661769</v>
      </c>
      <c r="AK108" s="276">
        <v>1340.4183099383899</v>
      </c>
      <c r="AL108" s="276">
        <v>1364.1716192292199</v>
      </c>
      <c r="AM108" s="276">
        <v>1333.1731963813399</v>
      </c>
      <c r="AN108" s="276">
        <v>1403.5463324810901</v>
      </c>
      <c r="AO108" s="276">
        <v>1512.2645551849901</v>
      </c>
      <c r="AP108" s="276">
        <v>1529.38543292804</v>
      </c>
      <c r="AQ108" s="276">
        <v>1537.76913781237</v>
      </c>
      <c r="AR108" s="276">
        <v>1593.51185198298</v>
      </c>
      <c r="AS108" s="276">
        <v>1746.8304520868001</v>
      </c>
      <c r="AT108" s="276">
        <v>1814.6855068852501</v>
      </c>
      <c r="AU108" s="276">
        <v>1917.99587684824</v>
      </c>
      <c r="AV108" s="276">
        <v>1947.3670228363001</v>
      </c>
      <c r="AW108" s="276">
        <v>2009.55151450115</v>
      </c>
      <c r="AX108" s="276">
        <v>2035.7303040085901</v>
      </c>
      <c r="AY108" s="276">
        <v>2123.4521448161099</v>
      </c>
      <c r="AZ108" s="276">
        <v>2063.7622928169999</v>
      </c>
      <c r="BA108" s="276">
        <v>2037.89381863777</v>
      </c>
      <c r="BB108" s="276">
        <v>2042.8976113746801</v>
      </c>
      <c r="BC108" s="276">
        <v>1964.46222059553</v>
      </c>
      <c r="BD108" s="276">
        <v>1924.9243666733501</v>
      </c>
      <c r="BE108" s="277">
        <v>1995.7585299821801</v>
      </c>
      <c r="BF108" s="153">
        <v>3.6798413763782498E-2</v>
      </c>
      <c r="BG108" s="153">
        <v>5.9148740602326102E-3</v>
      </c>
      <c r="BH108" s="153">
        <v>0.239858792898131</v>
      </c>
    </row>
    <row r="109" spans="1:60">
      <c r="A109" s="136" t="s">
        <v>510</v>
      </c>
      <c r="B109" s="276">
        <v>178.75203029022501</v>
      </c>
      <c r="C109" s="276">
        <v>181.285299805254</v>
      </c>
      <c r="D109" s="276">
        <v>184.05043356001099</v>
      </c>
      <c r="E109" s="276">
        <v>186.689732279297</v>
      </c>
      <c r="F109" s="276">
        <v>190.590672770494</v>
      </c>
      <c r="G109" s="276">
        <v>220.097556666906</v>
      </c>
      <c r="H109" s="276">
        <v>227.77681439599201</v>
      </c>
      <c r="I109" s="276">
        <v>236.43632937054599</v>
      </c>
      <c r="J109" s="276">
        <v>255.57687509684001</v>
      </c>
      <c r="K109" s="276">
        <v>269.35024315983702</v>
      </c>
      <c r="L109" s="276">
        <v>241.832661027868</v>
      </c>
      <c r="M109" s="276">
        <v>278.36614506309502</v>
      </c>
      <c r="N109" s="276">
        <v>311.18647872118697</v>
      </c>
      <c r="O109" s="276">
        <v>336.84743228382598</v>
      </c>
      <c r="P109" s="276">
        <v>382.08566278590501</v>
      </c>
      <c r="Q109" s="276">
        <v>247.36601195962101</v>
      </c>
      <c r="R109" s="276">
        <v>276.68504571038198</v>
      </c>
      <c r="S109" s="276">
        <v>320.018842222785</v>
      </c>
      <c r="T109" s="276">
        <v>339.84279117281102</v>
      </c>
      <c r="U109" s="276">
        <v>420.25362826401698</v>
      </c>
      <c r="V109" s="276">
        <v>457.79596071616101</v>
      </c>
      <c r="W109" s="276">
        <v>471.080087465497</v>
      </c>
      <c r="X109" s="276">
        <v>533.84204814278303</v>
      </c>
      <c r="Y109" s="276">
        <v>578.41554314200903</v>
      </c>
      <c r="Z109" s="276">
        <v>623.07077613336196</v>
      </c>
      <c r="AA109" s="276">
        <v>630.46634140922197</v>
      </c>
      <c r="AB109" s="276">
        <v>602.24256566511701</v>
      </c>
      <c r="AC109" s="276">
        <v>660.43443456424905</v>
      </c>
      <c r="AD109" s="276">
        <v>737.40601957866602</v>
      </c>
      <c r="AE109" s="276">
        <v>825.68665082342102</v>
      </c>
      <c r="AF109" s="276">
        <v>805.19784254850697</v>
      </c>
      <c r="AG109" s="276">
        <v>889.18635620518796</v>
      </c>
      <c r="AH109" s="276">
        <v>913.54141246660402</v>
      </c>
      <c r="AI109" s="276">
        <v>914.53840910372196</v>
      </c>
      <c r="AJ109" s="276">
        <v>977.00265139043995</v>
      </c>
      <c r="AK109" s="276">
        <v>1000.04222459022</v>
      </c>
      <c r="AL109" s="276">
        <v>1095.27502290762</v>
      </c>
      <c r="AM109" s="276">
        <v>1155.2977167675499</v>
      </c>
      <c r="AN109" s="276">
        <v>1236.7597296757899</v>
      </c>
      <c r="AO109" s="276">
        <v>1325.5455721465601</v>
      </c>
      <c r="AP109" s="276">
        <v>1400.2600099338199</v>
      </c>
      <c r="AQ109" s="276">
        <v>1467.5563338501499</v>
      </c>
      <c r="AR109" s="276">
        <v>1492.66959147531</v>
      </c>
      <c r="AS109" s="276">
        <v>1592.26346044772</v>
      </c>
      <c r="AT109" s="276">
        <v>1724.1815698099099</v>
      </c>
      <c r="AU109" s="276">
        <v>1952.3683326084299</v>
      </c>
      <c r="AV109" s="276">
        <v>2121.9024264243799</v>
      </c>
      <c r="AW109" s="276">
        <v>2209.2501529443698</v>
      </c>
      <c r="AX109" s="276">
        <v>2167.2222008602398</v>
      </c>
      <c r="AY109" s="276">
        <v>2270.86404876902</v>
      </c>
      <c r="AZ109" s="276">
        <v>2359.95666854402</v>
      </c>
      <c r="BA109" s="276">
        <v>2551.9753473852002</v>
      </c>
      <c r="BB109" s="276">
        <v>2553.2264181895198</v>
      </c>
      <c r="BC109" s="276">
        <v>2551.3332543435599</v>
      </c>
      <c r="BD109" s="276">
        <v>2507.93853744425</v>
      </c>
      <c r="BE109" s="277">
        <v>2422.5747991910798</v>
      </c>
      <c r="BF109" s="153">
        <v>-3.4037412392154097E-2</v>
      </c>
      <c r="BG109" s="153">
        <v>3.8181747166358998E-2</v>
      </c>
      <c r="BH109" s="153">
        <v>0.29115539696307502</v>
      </c>
    </row>
    <row r="110" spans="1:60">
      <c r="A110" s="136" t="s">
        <v>511</v>
      </c>
      <c r="B110" s="276">
        <v>0</v>
      </c>
      <c r="C110" s="276">
        <v>0</v>
      </c>
      <c r="D110" s="276">
        <v>0</v>
      </c>
      <c r="E110" s="276">
        <v>0</v>
      </c>
      <c r="F110" s="276">
        <v>0</v>
      </c>
      <c r="G110" s="276">
        <v>0</v>
      </c>
      <c r="H110" s="276">
        <v>0</v>
      </c>
      <c r="I110" s="276">
        <v>0</v>
      </c>
      <c r="J110" s="276">
        <v>0</v>
      </c>
      <c r="K110" s="276">
        <v>0</v>
      </c>
      <c r="L110" s="276">
        <v>0</v>
      </c>
      <c r="M110" s="276">
        <v>0</v>
      </c>
      <c r="N110" s="276">
        <v>0</v>
      </c>
      <c r="O110" s="276">
        <v>0</v>
      </c>
      <c r="P110" s="276">
        <v>0</v>
      </c>
      <c r="Q110" s="276">
        <v>108.87024867351199</v>
      </c>
      <c r="R110" s="276">
        <v>119.84979853944699</v>
      </c>
      <c r="S110" s="276">
        <v>129.92827640980099</v>
      </c>
      <c r="T110" s="276">
        <v>149.915246205568</v>
      </c>
      <c r="U110" s="276">
        <v>194.082996577839</v>
      </c>
      <c r="V110" s="276">
        <v>213.12128293176499</v>
      </c>
      <c r="W110" s="276">
        <v>259.015649109332</v>
      </c>
      <c r="X110" s="276">
        <v>288.51865088250901</v>
      </c>
      <c r="Y110" s="276">
        <v>313.84595414888702</v>
      </c>
      <c r="Z110" s="276">
        <v>343.78697407740401</v>
      </c>
      <c r="AA110" s="276">
        <v>329.657995121353</v>
      </c>
      <c r="AB110" s="276">
        <v>324.32585524125398</v>
      </c>
      <c r="AC110" s="276">
        <v>350.66115567883998</v>
      </c>
      <c r="AD110" s="276">
        <v>385.63976215962703</v>
      </c>
      <c r="AE110" s="276">
        <v>432.71924143547</v>
      </c>
      <c r="AF110" s="276">
        <v>451.85666933030598</v>
      </c>
      <c r="AG110" s="276">
        <v>518.09633954440403</v>
      </c>
      <c r="AH110" s="276">
        <v>539.40895017706498</v>
      </c>
      <c r="AI110" s="276">
        <v>550.26888228133896</v>
      </c>
      <c r="AJ110" s="276">
        <v>587.08241520164802</v>
      </c>
      <c r="AK110" s="276">
        <v>628.99768861334201</v>
      </c>
      <c r="AL110" s="276">
        <v>724.42463779948196</v>
      </c>
      <c r="AM110" s="276">
        <v>789.91948631825005</v>
      </c>
      <c r="AN110" s="276">
        <v>838.77267735450505</v>
      </c>
      <c r="AO110" s="276">
        <v>894.75546810723995</v>
      </c>
      <c r="AP110" s="276">
        <v>1032.02430423131</v>
      </c>
      <c r="AQ110" s="276">
        <v>1027.93778147275</v>
      </c>
      <c r="AR110" s="276">
        <v>1036.30362659565</v>
      </c>
      <c r="AS110" s="276">
        <v>1162.04922676965</v>
      </c>
      <c r="AT110" s="276">
        <v>1302.85019753337</v>
      </c>
      <c r="AU110" s="276">
        <v>1578.2394576429399</v>
      </c>
      <c r="AV110" s="276">
        <v>1736.3920732752899</v>
      </c>
      <c r="AW110" s="276">
        <v>1844.43766418513</v>
      </c>
      <c r="AX110" s="276">
        <v>1806.2219158258099</v>
      </c>
      <c r="AY110" s="276">
        <v>1892.2783485761599</v>
      </c>
      <c r="AZ110" s="276">
        <v>1922.82785857822</v>
      </c>
      <c r="BA110" s="276">
        <v>2049.9295566713699</v>
      </c>
      <c r="BB110" s="276">
        <v>2105.7440168519502</v>
      </c>
      <c r="BC110" s="276">
        <v>2140.5856622319102</v>
      </c>
      <c r="BD110" s="276">
        <v>2076.4250668180598</v>
      </c>
      <c r="BE110" s="277">
        <v>2046.7296830364401</v>
      </c>
      <c r="BF110" s="153">
        <v>-1.4301206557447E-2</v>
      </c>
      <c r="BG110" s="153">
        <v>4.77126268730141E-2</v>
      </c>
      <c r="BH110" s="153">
        <v>0.245984723996784</v>
      </c>
    </row>
    <row r="111" spans="1:60">
      <c r="A111" s="279" t="s">
        <v>323</v>
      </c>
      <c r="B111" s="278">
        <v>863.34867414673101</v>
      </c>
      <c r="C111" s="278">
        <v>887.26392772870304</v>
      </c>
      <c r="D111" s="278">
        <v>915.450695654112</v>
      </c>
      <c r="E111" s="278">
        <v>943.120239912947</v>
      </c>
      <c r="F111" s="278">
        <v>976.44636944240301</v>
      </c>
      <c r="G111" s="278">
        <v>1035.1218683462801</v>
      </c>
      <c r="H111" s="278">
        <v>1088.9472407389101</v>
      </c>
      <c r="I111" s="278">
        <v>1169.43964164985</v>
      </c>
      <c r="J111" s="278">
        <v>1264.25382322276</v>
      </c>
      <c r="K111" s="278">
        <v>1349.42363532899</v>
      </c>
      <c r="L111" s="278">
        <v>1304.8115161533301</v>
      </c>
      <c r="M111" s="278">
        <v>1490.2103736582901</v>
      </c>
      <c r="N111" s="278">
        <v>1693.7612547119199</v>
      </c>
      <c r="O111" s="278">
        <v>1763.40318706925</v>
      </c>
      <c r="P111" s="278">
        <v>2005.7361772145</v>
      </c>
      <c r="Q111" s="278">
        <v>1911.08645250877</v>
      </c>
      <c r="R111" s="278">
        <v>2099.6027513918202</v>
      </c>
      <c r="S111" s="278">
        <v>2297.7968182637901</v>
      </c>
      <c r="T111" s="278">
        <v>2565.2651137179801</v>
      </c>
      <c r="U111" s="278">
        <v>2800.62749816115</v>
      </c>
      <c r="V111" s="278">
        <v>2965.67690425095</v>
      </c>
      <c r="W111" s="278">
        <v>2955.3105108866998</v>
      </c>
      <c r="X111" s="278">
        <v>3126.5628061764601</v>
      </c>
      <c r="Y111" s="278">
        <v>3233.8768842258601</v>
      </c>
      <c r="Z111" s="278">
        <v>3333.9728269562002</v>
      </c>
      <c r="AA111" s="278">
        <v>3433.6688062681001</v>
      </c>
      <c r="AB111" s="278">
        <v>3567.1079100873899</v>
      </c>
      <c r="AC111" s="278">
        <v>3779.76491671137</v>
      </c>
      <c r="AD111" s="278">
        <v>4067.9620303111701</v>
      </c>
      <c r="AE111" s="278">
        <v>4488.3457992847898</v>
      </c>
      <c r="AF111" s="278">
        <v>4475.8722393812996</v>
      </c>
      <c r="AG111" s="278">
        <v>4599.9897681447001</v>
      </c>
      <c r="AH111" s="278">
        <v>4830.60137697952</v>
      </c>
      <c r="AI111" s="278">
        <v>4751.1012499694098</v>
      </c>
      <c r="AJ111" s="278">
        <v>4763.1594212280097</v>
      </c>
      <c r="AK111" s="278">
        <v>4995.6546138043304</v>
      </c>
      <c r="AL111" s="278">
        <v>5249.1529257857001</v>
      </c>
      <c r="AM111" s="278">
        <v>5393.8163414682203</v>
      </c>
      <c r="AN111" s="278">
        <v>5609.79748776831</v>
      </c>
      <c r="AO111" s="278">
        <v>5962.2105838351699</v>
      </c>
      <c r="AP111" s="278">
        <v>6275.0208117707798</v>
      </c>
      <c r="AQ111" s="278">
        <v>6547.3750692966596</v>
      </c>
      <c r="AR111" s="278">
        <v>6763.2343045817097</v>
      </c>
      <c r="AS111" s="278">
        <v>7170.5330394790599</v>
      </c>
      <c r="AT111" s="278">
        <v>7427.9623385054401</v>
      </c>
      <c r="AU111" s="278">
        <v>7795.63469336243</v>
      </c>
      <c r="AV111" s="278">
        <v>8175.8994174095596</v>
      </c>
      <c r="AW111" s="278">
        <v>8502.4531122960798</v>
      </c>
      <c r="AX111" s="278">
        <v>8689.8174465613902</v>
      </c>
      <c r="AY111" s="278">
        <v>8884.9846186739705</v>
      </c>
      <c r="AZ111" s="278">
        <v>8872.8891183816595</v>
      </c>
      <c r="BA111" s="278">
        <v>9001.7533714864694</v>
      </c>
      <c r="BB111" s="278">
        <v>8999.5055682411003</v>
      </c>
      <c r="BC111" s="278">
        <v>8879.0978462210696</v>
      </c>
      <c r="BD111" s="278">
        <v>9010.5247956175499</v>
      </c>
      <c r="BE111" s="278">
        <v>8320.5560482820692</v>
      </c>
      <c r="BF111" s="156">
        <v>-7.6573647260929495E-2</v>
      </c>
      <c r="BG111" s="156">
        <v>1.95018995582068E-2</v>
      </c>
      <c r="BH111" s="156">
        <v>1</v>
      </c>
    </row>
    <row r="112" spans="1:60">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c r="AC112" s="276"/>
      <c r="AD112" s="276"/>
      <c r="AE112" s="276"/>
      <c r="AF112" s="276"/>
      <c r="AG112" s="276"/>
      <c r="AH112" s="276"/>
      <c r="AI112" s="276"/>
      <c r="AJ112" s="276"/>
      <c r="AK112" s="276"/>
      <c r="AL112" s="276"/>
      <c r="AM112" s="276"/>
      <c r="AN112" s="276"/>
      <c r="AO112" s="276"/>
      <c r="AP112" s="276"/>
      <c r="AQ112" s="276"/>
      <c r="AR112" s="276"/>
      <c r="AS112" s="276"/>
      <c r="AT112" s="276"/>
      <c r="AU112" s="276"/>
      <c r="AV112" s="276"/>
      <c r="AW112" s="276"/>
      <c r="AX112" s="276"/>
      <c r="AY112" s="276"/>
      <c r="AZ112" s="276"/>
      <c r="BA112" s="276"/>
      <c r="BB112" s="276"/>
      <c r="BC112" s="276"/>
      <c r="BD112" s="276"/>
      <c r="BE112" s="277"/>
      <c r="BF112" s="153"/>
      <c r="BG112" s="153"/>
      <c r="BH112" s="153"/>
    </row>
    <row r="113" spans="1:60">
      <c r="A113" s="140" t="s">
        <v>523</v>
      </c>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c r="AC113" s="276"/>
      <c r="AD113" s="276"/>
      <c r="AE113" s="276"/>
      <c r="AF113" s="276"/>
      <c r="AG113" s="276"/>
      <c r="AH113" s="276"/>
      <c r="AI113" s="276"/>
      <c r="AJ113" s="276"/>
      <c r="AK113" s="276"/>
      <c r="AL113" s="276"/>
      <c r="AM113" s="276"/>
      <c r="AN113" s="276"/>
      <c r="AO113" s="276"/>
      <c r="AP113" s="276"/>
      <c r="AQ113" s="276"/>
      <c r="AR113" s="276"/>
      <c r="AS113" s="276"/>
      <c r="AT113" s="276"/>
      <c r="AU113" s="276"/>
      <c r="AV113" s="276"/>
      <c r="AW113" s="276"/>
      <c r="AX113" s="276"/>
      <c r="AY113" s="276"/>
      <c r="AZ113" s="276"/>
      <c r="BA113" s="276"/>
      <c r="BB113" s="276"/>
      <c r="BC113" s="276"/>
      <c r="BD113" s="276"/>
      <c r="BE113" s="277"/>
      <c r="BF113" s="153"/>
      <c r="BG113" s="153"/>
      <c r="BH113" s="153"/>
    </row>
    <row r="114" spans="1:60">
      <c r="A114" s="136" t="s">
        <v>503</v>
      </c>
      <c r="B114" s="276">
        <v>126.387353663943</v>
      </c>
      <c r="C114" s="276">
        <v>133.769531859013</v>
      </c>
      <c r="D114" s="276">
        <v>143.66224917695601</v>
      </c>
      <c r="E114" s="276">
        <v>152.020485117546</v>
      </c>
      <c r="F114" s="276">
        <v>164.40535966403701</v>
      </c>
      <c r="G114" s="276">
        <v>175.45829984042501</v>
      </c>
      <c r="H114" s="276">
        <v>189.71337638696701</v>
      </c>
      <c r="I114" s="276">
        <v>205.95098102083799</v>
      </c>
      <c r="J114" s="276">
        <v>220.230297546445</v>
      </c>
      <c r="K114" s="276">
        <v>223.355235699058</v>
      </c>
      <c r="L114" s="276">
        <v>234.89691842260399</v>
      </c>
      <c r="M114" s="276">
        <v>261.40637504395897</v>
      </c>
      <c r="N114" s="276">
        <v>274.87783477481099</v>
      </c>
      <c r="O114" s="276">
        <v>301.07584739473202</v>
      </c>
      <c r="P114" s="276">
        <v>313.11251159854402</v>
      </c>
      <c r="Q114" s="276">
        <v>335.94233726188997</v>
      </c>
      <c r="R114" s="276">
        <v>358.644415272473</v>
      </c>
      <c r="S114" s="276">
        <v>384.54098026978102</v>
      </c>
      <c r="T114" s="276">
        <v>388.24335376798803</v>
      </c>
      <c r="U114" s="276">
        <v>391.68757367466299</v>
      </c>
      <c r="V114" s="276">
        <v>409.74816877621299</v>
      </c>
      <c r="W114" s="276">
        <v>407.478373806798</v>
      </c>
      <c r="X114" s="276">
        <v>442.24936302283902</v>
      </c>
      <c r="Y114" s="276">
        <v>471.43725806831299</v>
      </c>
      <c r="Z114" s="276">
        <v>488.33967833109898</v>
      </c>
      <c r="AA114" s="276">
        <v>500.05201597612501</v>
      </c>
      <c r="AB114" s="276">
        <v>505.82034395110401</v>
      </c>
      <c r="AC114" s="276">
        <v>509.62234219224899</v>
      </c>
      <c r="AD114" s="276">
        <v>524.91019383841399</v>
      </c>
      <c r="AE114" s="276">
        <v>536.02414665019501</v>
      </c>
      <c r="AF114" s="276">
        <v>554.37082022427603</v>
      </c>
      <c r="AG114" s="276">
        <v>544.057571812682</v>
      </c>
      <c r="AH114" s="276">
        <v>558.04540347677096</v>
      </c>
      <c r="AI114" s="276">
        <v>568.44255326948303</v>
      </c>
      <c r="AJ114" s="276">
        <v>575.20997258477496</v>
      </c>
      <c r="AK114" s="276">
        <v>579.08149168937496</v>
      </c>
      <c r="AL114" s="276">
        <v>597.704895990306</v>
      </c>
      <c r="AM114" s="276">
        <v>595.45926470339805</v>
      </c>
      <c r="AN114" s="276">
        <v>637.67803764565599</v>
      </c>
      <c r="AO114" s="276">
        <v>678.19252893599401</v>
      </c>
      <c r="AP114" s="276">
        <v>701.23548993528698</v>
      </c>
      <c r="AQ114" s="276">
        <v>686.09819894996303</v>
      </c>
      <c r="AR114" s="276">
        <v>703.46218683071595</v>
      </c>
      <c r="AS114" s="276">
        <v>760.82420582166606</v>
      </c>
      <c r="AT114" s="276">
        <v>801.26410811900098</v>
      </c>
      <c r="AU114" s="276">
        <v>836.67863148614299</v>
      </c>
      <c r="AV114" s="276">
        <v>817.21730385190301</v>
      </c>
      <c r="AW114" s="276">
        <v>869.36797461118204</v>
      </c>
      <c r="AX114" s="276">
        <v>883.59056299227802</v>
      </c>
      <c r="AY114" s="276">
        <v>903.09863879949103</v>
      </c>
      <c r="AZ114" s="276">
        <v>979.72940958176696</v>
      </c>
      <c r="BA114" s="276">
        <v>1048.51832776169</v>
      </c>
      <c r="BB114" s="276">
        <v>1086.88235907586</v>
      </c>
      <c r="BC114" s="276">
        <v>1188.3882406374701</v>
      </c>
      <c r="BD114" s="276">
        <v>1210.8380373263101</v>
      </c>
      <c r="BE114" s="277">
        <v>1004.6747834826</v>
      </c>
      <c r="BF114" s="153">
        <v>-0.17026493014618499</v>
      </c>
      <c r="BG114" s="153">
        <v>4.21519287003067E-2</v>
      </c>
      <c r="BH114" s="153">
        <v>0.28229175958269598</v>
      </c>
    </row>
    <row r="115" spans="1:60">
      <c r="A115" s="136" t="s">
        <v>504</v>
      </c>
      <c r="B115" s="276">
        <v>0</v>
      </c>
      <c r="C115" s="276">
        <v>0</v>
      </c>
      <c r="D115" s="276">
        <v>0</v>
      </c>
      <c r="E115" s="276">
        <v>0</v>
      </c>
      <c r="F115" s="276">
        <v>0</v>
      </c>
      <c r="G115" s="276">
        <v>0</v>
      </c>
      <c r="H115" s="276">
        <v>0</v>
      </c>
      <c r="I115" s="276">
        <v>0</v>
      </c>
      <c r="J115" s="276">
        <v>0</v>
      </c>
      <c r="K115" s="276">
        <v>0</v>
      </c>
      <c r="L115" s="276">
        <v>0</v>
      </c>
      <c r="M115" s="276">
        <v>0</v>
      </c>
      <c r="N115" s="276">
        <v>0</v>
      </c>
      <c r="O115" s="276">
        <v>0</v>
      </c>
      <c r="P115" s="276">
        <v>0</v>
      </c>
      <c r="Q115" s="276">
        <v>334.43468698866599</v>
      </c>
      <c r="R115" s="276">
        <v>356.49866184781501</v>
      </c>
      <c r="S115" s="276">
        <v>381.88317205060298</v>
      </c>
      <c r="T115" s="276">
        <v>385.56116198716597</v>
      </c>
      <c r="U115" s="276">
        <v>389.54768296428102</v>
      </c>
      <c r="V115" s="276">
        <v>407.91940165292499</v>
      </c>
      <c r="W115" s="276">
        <v>406.259195724606</v>
      </c>
      <c r="X115" s="276">
        <v>426.54634932420902</v>
      </c>
      <c r="Y115" s="276">
        <v>448.384799051919</v>
      </c>
      <c r="Z115" s="276">
        <v>461.85913038589302</v>
      </c>
      <c r="AA115" s="276">
        <v>474.74187898982399</v>
      </c>
      <c r="AB115" s="276">
        <v>484.46034395110399</v>
      </c>
      <c r="AC115" s="276">
        <v>500.01715093541901</v>
      </c>
      <c r="AD115" s="276">
        <v>505.86663219457898</v>
      </c>
      <c r="AE115" s="276">
        <v>520.29674938992105</v>
      </c>
      <c r="AF115" s="276">
        <v>537.13164214208405</v>
      </c>
      <c r="AG115" s="276">
        <v>533.35811826076997</v>
      </c>
      <c r="AH115" s="276">
        <v>541.00129388772996</v>
      </c>
      <c r="AI115" s="276">
        <v>550.59378614619504</v>
      </c>
      <c r="AJ115" s="276">
        <v>554.800931488885</v>
      </c>
      <c r="AK115" s="276">
        <v>553.81619114292698</v>
      </c>
      <c r="AL115" s="276">
        <v>571.93147133277205</v>
      </c>
      <c r="AM115" s="276">
        <v>582.77981264860398</v>
      </c>
      <c r="AN115" s="276">
        <v>611.56324312510799</v>
      </c>
      <c r="AO115" s="276">
        <v>656.07959966957799</v>
      </c>
      <c r="AP115" s="276">
        <v>673.51355136400105</v>
      </c>
      <c r="AQ115" s="276">
        <v>656.61838428924102</v>
      </c>
      <c r="AR115" s="276">
        <v>679.24483510288405</v>
      </c>
      <c r="AS115" s="276">
        <v>732.25162645488604</v>
      </c>
      <c r="AT115" s="276">
        <v>771.71276102660704</v>
      </c>
      <c r="AU115" s="276">
        <v>809.54125699648898</v>
      </c>
      <c r="AV115" s="276">
        <v>810.09883347183802</v>
      </c>
      <c r="AW115" s="276">
        <v>866.40283338516099</v>
      </c>
      <c r="AX115" s="276">
        <v>879.85571559740004</v>
      </c>
      <c r="AY115" s="276">
        <v>897.57066150147205</v>
      </c>
      <c r="AZ115" s="276">
        <v>975.18820623808301</v>
      </c>
      <c r="BA115" s="276">
        <v>1042.9616612367599</v>
      </c>
      <c r="BB115" s="276">
        <v>1080.12688585708</v>
      </c>
      <c r="BC115" s="276">
        <v>1181.7185750236499</v>
      </c>
      <c r="BD115" s="276">
        <v>1204.0679326049301</v>
      </c>
      <c r="BE115" s="277">
        <v>998.60430223015396</v>
      </c>
      <c r="BF115" s="153">
        <v>-0.17064122780038199</v>
      </c>
      <c r="BG115" s="153">
        <v>4.5489151766454398E-2</v>
      </c>
      <c r="BH115" s="153">
        <v>0.28058608640124499</v>
      </c>
    </row>
    <row r="116" spans="1:60">
      <c r="A116" s="136" t="s">
        <v>505</v>
      </c>
      <c r="B116" s="276">
        <v>0</v>
      </c>
      <c r="C116" s="276">
        <v>0</v>
      </c>
      <c r="D116" s="276">
        <v>0</v>
      </c>
      <c r="E116" s="276">
        <v>0</v>
      </c>
      <c r="F116" s="276">
        <v>0</v>
      </c>
      <c r="G116" s="276">
        <v>0</v>
      </c>
      <c r="H116" s="276">
        <v>0</v>
      </c>
      <c r="I116" s="276">
        <v>0</v>
      </c>
      <c r="J116" s="276">
        <v>0</v>
      </c>
      <c r="K116" s="276">
        <v>0</v>
      </c>
      <c r="L116" s="276">
        <v>0</v>
      </c>
      <c r="M116" s="276">
        <v>0</v>
      </c>
      <c r="N116" s="276">
        <v>0</v>
      </c>
      <c r="O116" s="276">
        <v>0</v>
      </c>
      <c r="P116" s="276">
        <v>0</v>
      </c>
      <c r="Q116" s="276">
        <v>1.50765027322404</v>
      </c>
      <c r="R116" s="276">
        <v>2.1457534246575301</v>
      </c>
      <c r="S116" s="276">
        <v>2.6578082191780799</v>
      </c>
      <c r="T116" s="276">
        <v>2.68219178082192</v>
      </c>
      <c r="U116" s="276">
        <v>2.13989071038251</v>
      </c>
      <c r="V116" s="276">
        <v>1.8287671232876701</v>
      </c>
      <c r="W116" s="276">
        <v>1.2191780821917799</v>
      </c>
      <c r="X116" s="276">
        <v>15.7030136986301</v>
      </c>
      <c r="Y116" s="276">
        <v>23.052459016393399</v>
      </c>
      <c r="Z116" s="276">
        <v>26.480547945205501</v>
      </c>
      <c r="AA116" s="276">
        <v>25.310136986301401</v>
      </c>
      <c r="AB116" s="276">
        <v>21.36</v>
      </c>
      <c r="AC116" s="276">
        <v>9.6051912568306008</v>
      </c>
      <c r="AD116" s="276">
        <v>19.043561643835599</v>
      </c>
      <c r="AE116" s="276">
        <v>15.727397260274</v>
      </c>
      <c r="AF116" s="276">
        <v>17.239178082191799</v>
      </c>
      <c r="AG116" s="276">
        <v>10.699453551912599</v>
      </c>
      <c r="AH116" s="276">
        <v>17.044109589041099</v>
      </c>
      <c r="AI116" s="276">
        <v>17.848767123287701</v>
      </c>
      <c r="AJ116" s="276">
        <v>20.409041095890402</v>
      </c>
      <c r="AK116" s="276">
        <v>25.265300546448099</v>
      </c>
      <c r="AL116" s="276">
        <v>25.7734246575342</v>
      </c>
      <c r="AM116" s="276">
        <v>12.679452054794501</v>
      </c>
      <c r="AN116" s="276">
        <v>26.1147945205479</v>
      </c>
      <c r="AO116" s="276">
        <v>22.1129292664166</v>
      </c>
      <c r="AP116" s="276">
        <v>27.721938571285499</v>
      </c>
      <c r="AQ116" s="276">
        <v>29.479814660722301</v>
      </c>
      <c r="AR116" s="276">
        <v>24.217351727832298</v>
      </c>
      <c r="AS116" s="276">
        <v>28.5725793667795</v>
      </c>
      <c r="AT116" s="276">
        <v>29.551347092393701</v>
      </c>
      <c r="AU116" s="276">
        <v>27.137374489654</v>
      </c>
      <c r="AV116" s="276">
        <v>7.11847038006493</v>
      </c>
      <c r="AW116" s="276">
        <v>2.9651412260210401</v>
      </c>
      <c r="AX116" s="276">
        <v>3.7348473948775802</v>
      </c>
      <c r="AY116" s="276">
        <v>5.5279772980182997</v>
      </c>
      <c r="AZ116" s="276">
        <v>4.5412033436834598</v>
      </c>
      <c r="BA116" s="276">
        <v>5.5566665249280502</v>
      </c>
      <c r="BB116" s="276">
        <v>6.7554732187839699</v>
      </c>
      <c r="BC116" s="276">
        <v>6.66966561381874</v>
      </c>
      <c r="BD116" s="276">
        <v>6.7701047213796599</v>
      </c>
      <c r="BE116" s="277">
        <v>6.0704812524439804</v>
      </c>
      <c r="BF116" s="153">
        <v>-0.10334012511302899</v>
      </c>
      <c r="BG116" s="153">
        <v>-0.13701785489335599</v>
      </c>
      <c r="BH116" s="153">
        <v>1.7056731814508201E-3</v>
      </c>
    </row>
    <row r="117" spans="1:60">
      <c r="A117" s="136" t="s">
        <v>506</v>
      </c>
      <c r="B117" s="276">
        <v>229.010072733915</v>
      </c>
      <c r="C117" s="276">
        <v>248.89173138340499</v>
      </c>
      <c r="D117" s="276">
        <v>254.091878470301</v>
      </c>
      <c r="E117" s="276">
        <v>264.19782651752899</v>
      </c>
      <c r="F117" s="276">
        <v>278.116224102709</v>
      </c>
      <c r="G117" s="276">
        <v>296.61080261428498</v>
      </c>
      <c r="H117" s="276">
        <v>339.01832916380602</v>
      </c>
      <c r="I117" s="276">
        <v>371.71236899625501</v>
      </c>
      <c r="J117" s="276">
        <v>396.61462370775098</v>
      </c>
      <c r="K117" s="276">
        <v>410.88346794931601</v>
      </c>
      <c r="L117" s="276">
        <v>435.66865204306299</v>
      </c>
      <c r="M117" s="276">
        <v>480.01070942957602</v>
      </c>
      <c r="N117" s="276">
        <v>513.65316454135802</v>
      </c>
      <c r="O117" s="276">
        <v>548.03905760846999</v>
      </c>
      <c r="P117" s="276">
        <v>578.26890503345601</v>
      </c>
      <c r="Q117" s="276">
        <v>608.64688936114999</v>
      </c>
      <c r="R117" s="276">
        <v>646.68771898641</v>
      </c>
      <c r="S117" s="276">
        <v>669.00676485293104</v>
      </c>
      <c r="T117" s="276">
        <v>688.69559662440804</v>
      </c>
      <c r="U117" s="276">
        <v>700.30970243992897</v>
      </c>
      <c r="V117" s="276">
        <v>713.62430722787099</v>
      </c>
      <c r="W117" s="276">
        <v>690.33559590918799</v>
      </c>
      <c r="X117" s="276">
        <v>716.02855511293205</v>
      </c>
      <c r="Y117" s="276">
        <v>746.09714281860499</v>
      </c>
      <c r="Z117" s="276">
        <v>771.10831955404501</v>
      </c>
      <c r="AA117" s="276">
        <v>786.96857240623797</v>
      </c>
      <c r="AB117" s="276">
        <v>783.52763533612904</v>
      </c>
      <c r="AC117" s="276">
        <v>792.32892721751205</v>
      </c>
      <c r="AD117" s="276">
        <v>814.97049853827195</v>
      </c>
      <c r="AE117" s="276">
        <v>845.10299885807797</v>
      </c>
      <c r="AF117" s="276">
        <v>880.26062539628094</v>
      </c>
      <c r="AG117" s="276">
        <v>908.73156385267396</v>
      </c>
      <c r="AH117" s="276">
        <v>939.02724883208498</v>
      </c>
      <c r="AI117" s="276">
        <v>981.75268051890805</v>
      </c>
      <c r="AJ117" s="276">
        <v>1041.84628249755</v>
      </c>
      <c r="AK117" s="276">
        <v>1076.0387725953501</v>
      </c>
      <c r="AL117" s="276">
        <v>1104.38824586948</v>
      </c>
      <c r="AM117" s="276">
        <v>1137.75785402714</v>
      </c>
      <c r="AN117" s="276">
        <v>1167.27972477968</v>
      </c>
      <c r="AO117" s="276">
        <v>1192.92279700772</v>
      </c>
      <c r="AP117" s="276">
        <v>1252.01372925583</v>
      </c>
      <c r="AQ117" s="276">
        <v>1302.0827166230799</v>
      </c>
      <c r="AR117" s="276">
        <v>1384.27207338261</v>
      </c>
      <c r="AS117" s="276">
        <v>1465.0777074398</v>
      </c>
      <c r="AT117" s="276">
        <v>1520.54950169375</v>
      </c>
      <c r="AU117" s="276">
        <v>1632.3160291869699</v>
      </c>
      <c r="AV117" s="276">
        <v>1626.4886305469699</v>
      </c>
      <c r="AW117" s="276">
        <v>1687.2190073029001</v>
      </c>
      <c r="AX117" s="276">
        <v>1798.7250791721001</v>
      </c>
      <c r="AY117" s="276">
        <v>1839.1232509598301</v>
      </c>
      <c r="AZ117" s="276">
        <v>1895.2009859668899</v>
      </c>
      <c r="BA117" s="276">
        <v>1859.6715794522599</v>
      </c>
      <c r="BB117" s="276">
        <v>1896.9957394860501</v>
      </c>
      <c r="BC117" s="276">
        <v>1905.4463912886399</v>
      </c>
      <c r="BD117" s="276">
        <v>1940.6501910417501</v>
      </c>
      <c r="BE117" s="277">
        <v>1682.81800640243</v>
      </c>
      <c r="BF117" s="153">
        <v>-0.13285866037553001</v>
      </c>
      <c r="BG117" s="153">
        <v>2.4695123967565701E-2</v>
      </c>
      <c r="BH117" s="153">
        <v>0.47283525365102702</v>
      </c>
    </row>
    <row r="118" spans="1:60">
      <c r="A118" s="136" t="s">
        <v>507</v>
      </c>
      <c r="B118" s="276">
        <v>0</v>
      </c>
      <c r="C118" s="276">
        <v>0</v>
      </c>
      <c r="D118" s="276">
        <v>0</v>
      </c>
      <c r="E118" s="276">
        <v>0</v>
      </c>
      <c r="F118" s="276">
        <v>0</v>
      </c>
      <c r="G118" s="276">
        <v>0</v>
      </c>
      <c r="H118" s="276">
        <v>0</v>
      </c>
      <c r="I118" s="276">
        <v>0</v>
      </c>
      <c r="J118" s="276">
        <v>0</v>
      </c>
      <c r="K118" s="276">
        <v>0</v>
      </c>
      <c r="L118" s="276">
        <v>0</v>
      </c>
      <c r="M118" s="276">
        <v>0</v>
      </c>
      <c r="N118" s="276">
        <v>0</v>
      </c>
      <c r="O118" s="276">
        <v>0</v>
      </c>
      <c r="P118" s="276">
        <v>0</v>
      </c>
      <c r="Q118" s="276">
        <v>449.75909710116002</v>
      </c>
      <c r="R118" s="276">
        <v>482.86388677810999</v>
      </c>
      <c r="S118" s="276">
        <v>498.32761993220703</v>
      </c>
      <c r="T118" s="276">
        <v>514.71244780353697</v>
      </c>
      <c r="U118" s="276">
        <v>519.96671023741101</v>
      </c>
      <c r="V118" s="276">
        <v>517.79097085708895</v>
      </c>
      <c r="W118" s="276">
        <v>495.52631685835598</v>
      </c>
      <c r="X118" s="276">
        <v>514.91836158317005</v>
      </c>
      <c r="Y118" s="276">
        <v>537.48718397752305</v>
      </c>
      <c r="Z118" s="276">
        <v>547.38032809757897</v>
      </c>
      <c r="AA118" s="276">
        <v>566.33192193302898</v>
      </c>
      <c r="AB118" s="276">
        <v>574.83855994127396</v>
      </c>
      <c r="AC118" s="276">
        <v>581.93033891878702</v>
      </c>
      <c r="AD118" s="276">
        <v>600.93388459515995</v>
      </c>
      <c r="AE118" s="276">
        <v>624.52977198270696</v>
      </c>
      <c r="AF118" s="276">
        <v>654.12133696769195</v>
      </c>
      <c r="AG118" s="276">
        <v>670.16347676402097</v>
      </c>
      <c r="AH118" s="276">
        <v>699.04039947082401</v>
      </c>
      <c r="AI118" s="276">
        <v>735.611253142946</v>
      </c>
      <c r="AJ118" s="276">
        <v>783.586714157232</v>
      </c>
      <c r="AK118" s="276">
        <v>812.32470963287096</v>
      </c>
      <c r="AL118" s="276">
        <v>848.63479753843103</v>
      </c>
      <c r="AM118" s="276">
        <v>886.18880526248802</v>
      </c>
      <c r="AN118" s="276">
        <v>909.87088032439397</v>
      </c>
      <c r="AO118" s="276">
        <v>933.41993336364396</v>
      </c>
      <c r="AP118" s="276">
        <v>982.92885309644305</v>
      </c>
      <c r="AQ118" s="276">
        <v>1029.7937146545601</v>
      </c>
      <c r="AR118" s="276">
        <v>1107.72149370016</v>
      </c>
      <c r="AS118" s="276">
        <v>1166.66437306238</v>
      </c>
      <c r="AT118" s="276">
        <v>1226.27010818806</v>
      </c>
      <c r="AU118" s="276">
        <v>1311.84109858174</v>
      </c>
      <c r="AV118" s="276">
        <v>1322.6509549176301</v>
      </c>
      <c r="AW118" s="276">
        <v>1379.65281136767</v>
      </c>
      <c r="AX118" s="276">
        <v>1480.1325409671699</v>
      </c>
      <c r="AY118" s="276">
        <v>1538.5033331351499</v>
      </c>
      <c r="AZ118" s="276">
        <v>1633.70970778791</v>
      </c>
      <c r="BA118" s="276">
        <v>1605.3933901315099</v>
      </c>
      <c r="BB118" s="276">
        <v>1635.9349608392899</v>
      </c>
      <c r="BC118" s="276">
        <v>1642.9342299437301</v>
      </c>
      <c r="BD118" s="276">
        <v>1679.0176808292899</v>
      </c>
      <c r="BE118" s="277">
        <v>1522.2632525327101</v>
      </c>
      <c r="BF118" s="153">
        <v>-9.3360796664842899E-2</v>
      </c>
      <c r="BG118" s="153">
        <v>3.1922098100458401E-2</v>
      </c>
      <c r="BH118" s="153">
        <v>0.42772286034287499</v>
      </c>
    </row>
    <row r="119" spans="1:60">
      <c r="A119" s="136" t="s">
        <v>508</v>
      </c>
      <c r="B119" s="276">
        <v>0</v>
      </c>
      <c r="C119" s="276">
        <v>0</v>
      </c>
      <c r="D119" s="276">
        <v>0</v>
      </c>
      <c r="E119" s="276">
        <v>0</v>
      </c>
      <c r="F119" s="276">
        <v>0</v>
      </c>
      <c r="G119" s="276">
        <v>0</v>
      </c>
      <c r="H119" s="276">
        <v>0</v>
      </c>
      <c r="I119" s="276">
        <v>0</v>
      </c>
      <c r="J119" s="276">
        <v>0</v>
      </c>
      <c r="K119" s="276">
        <v>0</v>
      </c>
      <c r="L119" s="276">
        <v>0</v>
      </c>
      <c r="M119" s="276">
        <v>0</v>
      </c>
      <c r="N119" s="276">
        <v>0</v>
      </c>
      <c r="O119" s="276">
        <v>0</v>
      </c>
      <c r="P119" s="276">
        <v>0</v>
      </c>
      <c r="Q119" s="276">
        <v>158.88779225998999</v>
      </c>
      <c r="R119" s="276">
        <v>163.82383220829999</v>
      </c>
      <c r="S119" s="276">
        <v>170.67914492072401</v>
      </c>
      <c r="T119" s="276">
        <v>173.98314882087101</v>
      </c>
      <c r="U119" s="276">
        <v>180.34299220251901</v>
      </c>
      <c r="V119" s="276">
        <v>195.83333637078201</v>
      </c>
      <c r="W119" s="276">
        <v>194.80927905083101</v>
      </c>
      <c r="X119" s="276">
        <v>201.110193529763</v>
      </c>
      <c r="Y119" s="276">
        <v>208.609958841082</v>
      </c>
      <c r="Z119" s="276">
        <v>223.72799145646499</v>
      </c>
      <c r="AA119" s="276">
        <v>220.63665047320899</v>
      </c>
      <c r="AB119" s="276">
        <v>208.689075394855</v>
      </c>
      <c r="AC119" s="276">
        <v>210.39858829872401</v>
      </c>
      <c r="AD119" s="276">
        <v>214.036613943112</v>
      </c>
      <c r="AE119" s="276">
        <v>220.573226875372</v>
      </c>
      <c r="AF119" s="276">
        <v>226.139288428589</v>
      </c>
      <c r="AG119" s="276">
        <v>238.56808708865199</v>
      </c>
      <c r="AH119" s="276">
        <v>239.98684936126099</v>
      </c>
      <c r="AI119" s="276">
        <v>246.141427375962</v>
      </c>
      <c r="AJ119" s="276">
        <v>258.25956834031803</v>
      </c>
      <c r="AK119" s="276">
        <v>263.71406296247397</v>
      </c>
      <c r="AL119" s="276">
        <v>255.75344833104899</v>
      </c>
      <c r="AM119" s="276">
        <v>251.569048764651</v>
      </c>
      <c r="AN119" s="276">
        <v>257.40884445528201</v>
      </c>
      <c r="AO119" s="276">
        <v>259.50286364407299</v>
      </c>
      <c r="AP119" s="276">
        <v>269.084876159391</v>
      </c>
      <c r="AQ119" s="276">
        <v>272.28900196851998</v>
      </c>
      <c r="AR119" s="276">
        <v>276.550579682452</v>
      </c>
      <c r="AS119" s="276">
        <v>298.41333437742401</v>
      </c>
      <c r="AT119" s="276">
        <v>294.27939350568897</v>
      </c>
      <c r="AU119" s="276">
        <v>320.47493060522999</v>
      </c>
      <c r="AV119" s="276">
        <v>303.83767562934298</v>
      </c>
      <c r="AW119" s="276">
        <v>307.56619593523197</v>
      </c>
      <c r="AX119" s="276">
        <v>318.59253820493097</v>
      </c>
      <c r="AY119" s="276">
        <v>300.61991782468198</v>
      </c>
      <c r="AZ119" s="276">
        <v>261.49127817897698</v>
      </c>
      <c r="BA119" s="276">
        <v>254.27818932075101</v>
      </c>
      <c r="BB119" s="276">
        <v>261.06077864676001</v>
      </c>
      <c r="BC119" s="276">
        <v>262.51216134490801</v>
      </c>
      <c r="BD119" s="276">
        <v>261.632510212461</v>
      </c>
      <c r="BE119" s="277">
        <v>160.55475386971699</v>
      </c>
      <c r="BF119" s="153">
        <v>-0.38633484906238602</v>
      </c>
      <c r="BG119" s="153">
        <v>-1.1690009397248E-2</v>
      </c>
      <c r="BH119" s="153">
        <v>4.5112393308151699E-2</v>
      </c>
    </row>
    <row r="120" spans="1:60">
      <c r="A120" s="136" t="s">
        <v>509</v>
      </c>
      <c r="B120" s="276">
        <v>141.34809055101201</v>
      </c>
      <c r="C120" s="276">
        <v>161.917888833364</v>
      </c>
      <c r="D120" s="276">
        <v>142.67442083285599</v>
      </c>
      <c r="E120" s="276">
        <v>151.645638669606</v>
      </c>
      <c r="F120" s="276">
        <v>135.38318311728</v>
      </c>
      <c r="G120" s="276">
        <v>165.411386574191</v>
      </c>
      <c r="H120" s="276">
        <v>188.920380096786</v>
      </c>
      <c r="I120" s="276">
        <v>197.01277505377999</v>
      </c>
      <c r="J120" s="276">
        <v>214.87216553129201</v>
      </c>
      <c r="K120" s="276">
        <v>220.61405636219001</v>
      </c>
      <c r="L120" s="276">
        <v>221.50904312410199</v>
      </c>
      <c r="M120" s="276">
        <v>249.68064057216699</v>
      </c>
      <c r="N120" s="276">
        <v>255.99055190402601</v>
      </c>
      <c r="O120" s="276">
        <v>257.66296020362603</v>
      </c>
      <c r="P120" s="276">
        <v>283.130935136289</v>
      </c>
      <c r="Q120" s="276">
        <v>300.82110669872901</v>
      </c>
      <c r="R120" s="276">
        <v>320.378325585222</v>
      </c>
      <c r="S120" s="276">
        <v>336.161069834459</v>
      </c>
      <c r="T120" s="276">
        <v>350.99556104568398</v>
      </c>
      <c r="U120" s="276">
        <v>355.10773266015701</v>
      </c>
      <c r="V120" s="276">
        <v>349.48138642303297</v>
      </c>
      <c r="W120" s="276">
        <v>350.90049784071101</v>
      </c>
      <c r="X120" s="276">
        <v>357.96940526139201</v>
      </c>
      <c r="Y120" s="276">
        <v>377.474616332121</v>
      </c>
      <c r="Z120" s="276">
        <v>392.85303666942298</v>
      </c>
      <c r="AA120" s="276">
        <v>383.395784371329</v>
      </c>
      <c r="AB120" s="276">
        <v>388.08481312760398</v>
      </c>
      <c r="AC120" s="276">
        <v>391.39826525673902</v>
      </c>
      <c r="AD120" s="276">
        <v>374.65808260697798</v>
      </c>
      <c r="AE120" s="276">
        <v>393.18978091518699</v>
      </c>
      <c r="AF120" s="276">
        <v>408.27512598595303</v>
      </c>
      <c r="AG120" s="276">
        <v>420.27719096624401</v>
      </c>
      <c r="AH120" s="276">
        <v>440.79275867974297</v>
      </c>
      <c r="AI120" s="276">
        <v>447.63236040374102</v>
      </c>
      <c r="AJ120" s="276">
        <v>447.62432061894401</v>
      </c>
      <c r="AK120" s="276">
        <v>412.13227022859201</v>
      </c>
      <c r="AL120" s="276">
        <v>380.97299818398199</v>
      </c>
      <c r="AM120" s="276">
        <v>381.01013108709299</v>
      </c>
      <c r="AN120" s="276">
        <v>389.91791577823898</v>
      </c>
      <c r="AO120" s="276">
        <v>371.50022848188701</v>
      </c>
      <c r="AP120" s="276">
        <v>437.789769954262</v>
      </c>
      <c r="AQ120" s="276">
        <v>405.71142451525299</v>
      </c>
      <c r="AR120" s="276">
        <v>407.73467513718498</v>
      </c>
      <c r="AS120" s="276">
        <v>407.14114256582201</v>
      </c>
      <c r="AT120" s="276">
        <v>428.40233149392498</v>
      </c>
      <c r="AU120" s="276">
        <v>442.03701900938103</v>
      </c>
      <c r="AV120" s="276">
        <v>379.43800731893799</v>
      </c>
      <c r="AW120" s="276">
        <v>429.48802622098901</v>
      </c>
      <c r="AX120" s="276">
        <v>428.11128349260002</v>
      </c>
      <c r="AY120" s="276">
        <v>427.40721055182701</v>
      </c>
      <c r="AZ120" s="276">
        <v>418.19553983815501</v>
      </c>
      <c r="BA120" s="276">
        <v>409.54432764615501</v>
      </c>
      <c r="BB120" s="276">
        <v>378.788637303916</v>
      </c>
      <c r="BC120" s="276">
        <v>337.76011438201101</v>
      </c>
      <c r="BD120" s="276">
        <v>321.48269168231002</v>
      </c>
      <c r="BE120" s="277">
        <v>274.63008942402502</v>
      </c>
      <c r="BF120" s="153">
        <v>-0.14573911277495699</v>
      </c>
      <c r="BG120" s="153">
        <v>-2.83036373994109E-2</v>
      </c>
      <c r="BH120" s="153">
        <v>7.7165081131155999E-2</v>
      </c>
    </row>
    <row r="121" spans="1:60">
      <c r="A121" s="136" t="s">
        <v>510</v>
      </c>
      <c r="B121" s="276">
        <v>55.486415158215998</v>
      </c>
      <c r="C121" s="276">
        <v>58.658171421000198</v>
      </c>
      <c r="D121" s="276">
        <v>60.649016246040397</v>
      </c>
      <c r="E121" s="276">
        <v>64.754956786011107</v>
      </c>
      <c r="F121" s="276">
        <v>68.763241479608794</v>
      </c>
      <c r="G121" s="276">
        <v>74.882647840105506</v>
      </c>
      <c r="H121" s="276">
        <v>86.323465514393106</v>
      </c>
      <c r="I121" s="276">
        <v>96.064462805370496</v>
      </c>
      <c r="J121" s="276">
        <v>106.72475941908399</v>
      </c>
      <c r="K121" s="276">
        <v>116.550835282281</v>
      </c>
      <c r="L121" s="276">
        <v>126.10175736716199</v>
      </c>
      <c r="M121" s="276">
        <v>136.43352643745399</v>
      </c>
      <c r="N121" s="276">
        <v>153.35276296678899</v>
      </c>
      <c r="O121" s="276">
        <v>158.11616599780501</v>
      </c>
      <c r="P121" s="276">
        <v>175.12199355078701</v>
      </c>
      <c r="Q121" s="276">
        <v>177.446174040562</v>
      </c>
      <c r="R121" s="276">
        <v>190.601703696431</v>
      </c>
      <c r="S121" s="276">
        <v>203.199850839742</v>
      </c>
      <c r="T121" s="276">
        <v>216.890121858035</v>
      </c>
      <c r="U121" s="276">
        <v>232.45750697093999</v>
      </c>
      <c r="V121" s="276">
        <v>253.01158299421701</v>
      </c>
      <c r="W121" s="276">
        <v>253.21798525097699</v>
      </c>
      <c r="X121" s="276">
        <v>282.07452239347901</v>
      </c>
      <c r="Y121" s="276">
        <v>274.440683286835</v>
      </c>
      <c r="Z121" s="276">
        <v>292.45969702086802</v>
      </c>
      <c r="AA121" s="276">
        <v>308.271343631798</v>
      </c>
      <c r="AB121" s="276">
        <v>306.22178306544998</v>
      </c>
      <c r="AC121" s="276">
        <v>326.44562606369402</v>
      </c>
      <c r="AD121" s="276">
        <v>331.65832313508997</v>
      </c>
      <c r="AE121" s="276">
        <v>342.85720035925601</v>
      </c>
      <c r="AF121" s="276">
        <v>349.70694797887899</v>
      </c>
      <c r="AG121" s="276">
        <v>364.96618013884</v>
      </c>
      <c r="AH121" s="276">
        <v>369.15238741497001</v>
      </c>
      <c r="AI121" s="276">
        <v>369.73654964240899</v>
      </c>
      <c r="AJ121" s="276">
        <v>388.02223677298502</v>
      </c>
      <c r="AK121" s="276">
        <v>398.15854150950997</v>
      </c>
      <c r="AL121" s="276">
        <v>421.49930492128198</v>
      </c>
      <c r="AM121" s="276">
        <v>450.59353888041898</v>
      </c>
      <c r="AN121" s="276">
        <v>446.26949041018798</v>
      </c>
      <c r="AO121" s="276">
        <v>483.698290051188</v>
      </c>
      <c r="AP121" s="276">
        <v>501.71246951850901</v>
      </c>
      <c r="AQ121" s="276">
        <v>519.39063763285606</v>
      </c>
      <c r="AR121" s="276">
        <v>527.71270237923602</v>
      </c>
      <c r="AS121" s="276">
        <v>543.604803643232</v>
      </c>
      <c r="AT121" s="276">
        <v>557.68947045430798</v>
      </c>
      <c r="AU121" s="276">
        <v>555.88062836278698</v>
      </c>
      <c r="AV121" s="276">
        <v>559.45883501921196</v>
      </c>
      <c r="AW121" s="276">
        <v>567.08731098685996</v>
      </c>
      <c r="AX121" s="276">
        <v>580.93117834189195</v>
      </c>
      <c r="AY121" s="276">
        <v>579.13565847086795</v>
      </c>
      <c r="AZ121" s="276">
        <v>584.36001535920195</v>
      </c>
      <c r="BA121" s="276">
        <v>588.02834866184605</v>
      </c>
      <c r="BB121" s="276">
        <v>593.191436634914</v>
      </c>
      <c r="BC121" s="276">
        <v>612.977806583247</v>
      </c>
      <c r="BD121" s="276">
        <v>624.68397135290297</v>
      </c>
      <c r="BE121" s="277">
        <v>596.87149221558002</v>
      </c>
      <c r="BF121" s="153">
        <v>-4.4522479225917198E-2</v>
      </c>
      <c r="BG121" s="153">
        <v>1.14089485496232E-2</v>
      </c>
      <c r="BH121" s="153">
        <v>0.167707905635121</v>
      </c>
    </row>
    <row r="122" spans="1:60">
      <c r="A122" s="136" t="s">
        <v>511</v>
      </c>
      <c r="B122" s="276">
        <v>0</v>
      </c>
      <c r="C122" s="276">
        <v>0</v>
      </c>
      <c r="D122" s="276">
        <v>0</v>
      </c>
      <c r="E122" s="276">
        <v>0</v>
      </c>
      <c r="F122" s="276">
        <v>0</v>
      </c>
      <c r="G122" s="276">
        <v>0</v>
      </c>
      <c r="H122" s="276">
        <v>0</v>
      </c>
      <c r="I122" s="276">
        <v>0</v>
      </c>
      <c r="J122" s="276">
        <v>0</v>
      </c>
      <c r="K122" s="276">
        <v>0</v>
      </c>
      <c r="L122" s="276">
        <v>0</v>
      </c>
      <c r="M122" s="276">
        <v>0</v>
      </c>
      <c r="N122" s="276">
        <v>0</v>
      </c>
      <c r="O122" s="276">
        <v>0</v>
      </c>
      <c r="P122" s="276">
        <v>0</v>
      </c>
      <c r="Q122" s="276">
        <v>57.917889068165003</v>
      </c>
      <c r="R122" s="276">
        <v>62.331545844898997</v>
      </c>
      <c r="S122" s="276">
        <v>66.279309690217005</v>
      </c>
      <c r="T122" s="276">
        <v>74.860086510848106</v>
      </c>
      <c r="U122" s="276">
        <v>83.081507237716494</v>
      </c>
      <c r="V122" s="276">
        <v>89.221086228870305</v>
      </c>
      <c r="W122" s="276">
        <v>94.790324195004899</v>
      </c>
      <c r="X122" s="276">
        <v>102.384674117272</v>
      </c>
      <c r="Y122" s="276">
        <v>106.369588373298</v>
      </c>
      <c r="Z122" s="276">
        <v>116.48019708500701</v>
      </c>
      <c r="AA122" s="276">
        <v>138.277133931712</v>
      </c>
      <c r="AB122" s="276">
        <v>135.30347777679901</v>
      </c>
      <c r="AC122" s="276">
        <v>147.32189906282801</v>
      </c>
      <c r="AD122" s="276">
        <v>150.54406223808999</v>
      </c>
      <c r="AE122" s="276">
        <v>165.16015796171899</v>
      </c>
      <c r="AF122" s="276">
        <v>171.611701250582</v>
      </c>
      <c r="AG122" s="276">
        <v>172.77033996390301</v>
      </c>
      <c r="AH122" s="276">
        <v>186.18727110661399</v>
      </c>
      <c r="AI122" s="276">
        <v>200.01390566378899</v>
      </c>
      <c r="AJ122" s="276">
        <v>200.620609608362</v>
      </c>
      <c r="AK122" s="276">
        <v>204.65703988011799</v>
      </c>
      <c r="AL122" s="276">
        <v>218.575663629747</v>
      </c>
      <c r="AM122" s="276">
        <v>238.21125105423999</v>
      </c>
      <c r="AN122" s="276">
        <v>250.58543866153201</v>
      </c>
      <c r="AO122" s="276">
        <v>264.596672344105</v>
      </c>
      <c r="AP122" s="276">
        <v>285.501027396675</v>
      </c>
      <c r="AQ122" s="276">
        <v>297.89485610857099</v>
      </c>
      <c r="AR122" s="276">
        <v>321.24105173912301</v>
      </c>
      <c r="AS122" s="276">
        <v>341.47305870666901</v>
      </c>
      <c r="AT122" s="276">
        <v>351.09639807467698</v>
      </c>
      <c r="AU122" s="276">
        <v>363.43056105303401</v>
      </c>
      <c r="AV122" s="276">
        <v>372.69894382984802</v>
      </c>
      <c r="AW122" s="276">
        <v>381.16617753667998</v>
      </c>
      <c r="AX122" s="276">
        <v>386.512228567205</v>
      </c>
      <c r="AY122" s="276">
        <v>387.59134492362199</v>
      </c>
      <c r="AZ122" s="276">
        <v>386.48046023352498</v>
      </c>
      <c r="BA122" s="276">
        <v>396.492079748994</v>
      </c>
      <c r="BB122" s="276">
        <v>413.95400634710501</v>
      </c>
      <c r="BC122" s="276">
        <v>429.56443406296802</v>
      </c>
      <c r="BD122" s="276">
        <v>438.78133194205901</v>
      </c>
      <c r="BE122" s="277">
        <v>431.76550257876698</v>
      </c>
      <c r="BF122" s="153">
        <v>-1.5989352446330599E-2</v>
      </c>
      <c r="BG122" s="153">
        <v>2.2544405129649302E-2</v>
      </c>
      <c r="BH122" s="153">
        <v>0.121316714078928</v>
      </c>
    </row>
    <row r="123" spans="1:60">
      <c r="A123" s="279" t="s">
        <v>333</v>
      </c>
      <c r="B123" s="278">
        <v>552.23193210708598</v>
      </c>
      <c r="C123" s="278">
        <v>603.23732349678198</v>
      </c>
      <c r="D123" s="278">
        <v>601.07756472615301</v>
      </c>
      <c r="E123" s="278">
        <v>632.61890709069201</v>
      </c>
      <c r="F123" s="278">
        <v>646.66800836363495</v>
      </c>
      <c r="G123" s="278">
        <v>712.36313686900598</v>
      </c>
      <c r="H123" s="278">
        <v>803.97555116195304</v>
      </c>
      <c r="I123" s="278">
        <v>870.74058787624199</v>
      </c>
      <c r="J123" s="278">
        <v>938.44184620457304</v>
      </c>
      <c r="K123" s="278">
        <v>971.40359529284501</v>
      </c>
      <c r="L123" s="278">
        <v>1018.17637095693</v>
      </c>
      <c r="M123" s="278">
        <v>1127.5312514831601</v>
      </c>
      <c r="N123" s="278">
        <v>1197.87431418698</v>
      </c>
      <c r="O123" s="278">
        <v>1264.89403120463</v>
      </c>
      <c r="P123" s="278">
        <v>1349.63434531908</v>
      </c>
      <c r="Q123" s="278">
        <v>1422.8565073623299</v>
      </c>
      <c r="R123" s="278">
        <v>1516.31216354054</v>
      </c>
      <c r="S123" s="278">
        <v>1592.9086657969101</v>
      </c>
      <c r="T123" s="278">
        <v>1644.8246332961101</v>
      </c>
      <c r="U123" s="278">
        <v>1679.56251574569</v>
      </c>
      <c r="V123" s="278">
        <v>1725.8654454213299</v>
      </c>
      <c r="W123" s="278">
        <v>1701.93245280767</v>
      </c>
      <c r="X123" s="278">
        <v>1798.3218457906401</v>
      </c>
      <c r="Y123" s="278">
        <v>1869.4497005058699</v>
      </c>
      <c r="Z123" s="278">
        <v>1944.7607315754301</v>
      </c>
      <c r="AA123" s="278">
        <v>1978.6877163854899</v>
      </c>
      <c r="AB123" s="278">
        <v>1983.6545754802901</v>
      </c>
      <c r="AC123" s="278">
        <v>2019.79516073019</v>
      </c>
      <c r="AD123" s="278">
        <v>2046.1970981187501</v>
      </c>
      <c r="AE123" s="278">
        <v>2117.1741267827201</v>
      </c>
      <c r="AF123" s="278">
        <v>2192.6135195853899</v>
      </c>
      <c r="AG123" s="278">
        <v>2238.0325067704398</v>
      </c>
      <c r="AH123" s="278">
        <v>2307.0177984035699</v>
      </c>
      <c r="AI123" s="278">
        <v>2367.5641438345401</v>
      </c>
      <c r="AJ123" s="278">
        <v>2452.7028124742501</v>
      </c>
      <c r="AK123" s="278">
        <v>2465.41107602282</v>
      </c>
      <c r="AL123" s="278">
        <v>2504.5654449650501</v>
      </c>
      <c r="AM123" s="278">
        <v>2564.8207886980499</v>
      </c>
      <c r="AN123" s="278">
        <v>2641.1451686137598</v>
      </c>
      <c r="AO123" s="278">
        <v>2726.3138444767901</v>
      </c>
      <c r="AP123" s="278">
        <v>2892.7514586638899</v>
      </c>
      <c r="AQ123" s="278">
        <v>2913.28297772115</v>
      </c>
      <c r="AR123" s="278">
        <v>3023.18163772975</v>
      </c>
      <c r="AS123" s="278">
        <v>3176.64785947052</v>
      </c>
      <c r="AT123" s="278">
        <v>3307.9054117609799</v>
      </c>
      <c r="AU123" s="278">
        <v>3466.91230804528</v>
      </c>
      <c r="AV123" s="278">
        <v>3382.6027767370201</v>
      </c>
      <c r="AW123" s="278">
        <v>3553.1623191219301</v>
      </c>
      <c r="AX123" s="278">
        <v>3691.3581039988699</v>
      </c>
      <c r="AY123" s="278">
        <v>3748.7647587820202</v>
      </c>
      <c r="AZ123" s="278">
        <v>3877.4859507460101</v>
      </c>
      <c r="BA123" s="278">
        <v>3905.7625835219501</v>
      </c>
      <c r="BB123" s="278">
        <v>3955.8581725007398</v>
      </c>
      <c r="BC123" s="278">
        <v>4044.5725528913699</v>
      </c>
      <c r="BD123" s="278">
        <v>4097.6548914032701</v>
      </c>
      <c r="BE123" s="278">
        <v>3558.99437152463</v>
      </c>
      <c r="BF123" s="156">
        <v>-0.13145580439405199</v>
      </c>
      <c r="BG123" s="156">
        <v>2.1640802704797402E-2</v>
      </c>
      <c r="BH123" s="156">
        <v>1</v>
      </c>
    </row>
    <row r="124" spans="1:60">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c r="AC124" s="276"/>
      <c r="AD124" s="276"/>
      <c r="AE124" s="276"/>
      <c r="AF124" s="276"/>
      <c r="AG124" s="276"/>
      <c r="AH124" s="276"/>
      <c r="AI124" s="276"/>
      <c r="AJ124" s="276"/>
      <c r="AK124" s="276"/>
      <c r="AL124" s="276"/>
      <c r="AM124" s="276"/>
      <c r="AN124" s="276"/>
      <c r="AO124" s="276"/>
      <c r="AP124" s="276"/>
      <c r="AQ124" s="276"/>
      <c r="AR124" s="276"/>
      <c r="AS124" s="276"/>
      <c r="AT124" s="276"/>
      <c r="AU124" s="276"/>
      <c r="AV124" s="276"/>
      <c r="AW124" s="276"/>
      <c r="AX124" s="276"/>
      <c r="AY124" s="276"/>
      <c r="AZ124" s="276"/>
      <c r="BA124" s="276"/>
      <c r="BB124" s="276"/>
      <c r="BC124" s="276"/>
      <c r="BD124" s="276"/>
      <c r="BE124" s="277"/>
      <c r="BF124" s="153"/>
      <c r="BG124" s="153"/>
      <c r="BH124" s="153"/>
    </row>
    <row r="125" spans="1:60">
      <c r="A125" s="140" t="s">
        <v>524</v>
      </c>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c r="AC125" s="276"/>
      <c r="AD125" s="276"/>
      <c r="AE125" s="276"/>
      <c r="AF125" s="276"/>
      <c r="AG125" s="276"/>
      <c r="AH125" s="276"/>
      <c r="AI125" s="276"/>
      <c r="AJ125" s="276"/>
      <c r="AK125" s="276"/>
      <c r="AL125" s="276"/>
      <c r="AM125" s="276"/>
      <c r="AN125" s="276"/>
      <c r="AO125" s="276"/>
      <c r="AP125" s="276"/>
      <c r="AQ125" s="276"/>
      <c r="AR125" s="276"/>
      <c r="AS125" s="276"/>
      <c r="AT125" s="276"/>
      <c r="AU125" s="276"/>
      <c r="AV125" s="276"/>
      <c r="AW125" s="276"/>
      <c r="AX125" s="276"/>
      <c r="AY125" s="276"/>
      <c r="AZ125" s="276"/>
      <c r="BA125" s="276"/>
      <c r="BB125" s="276"/>
      <c r="BC125" s="276"/>
      <c r="BD125" s="276"/>
      <c r="BE125" s="277"/>
      <c r="BF125" s="153"/>
      <c r="BG125" s="153"/>
      <c r="BH125" s="153"/>
    </row>
    <row r="126" spans="1:60">
      <c r="A126" s="136" t="s">
        <v>503</v>
      </c>
      <c r="B126" s="276">
        <v>634.22390335584305</v>
      </c>
      <c r="C126" s="276">
        <v>730.87295468920695</v>
      </c>
      <c r="D126" s="276">
        <v>819.77461714266701</v>
      </c>
      <c r="E126" s="276">
        <v>910.71459125476497</v>
      </c>
      <c r="F126" s="276">
        <v>1062.7894504496501</v>
      </c>
      <c r="G126" s="276">
        <v>1227.5497782761499</v>
      </c>
      <c r="H126" s="276">
        <v>1401.81456490192</v>
      </c>
      <c r="I126" s="276">
        <v>1522.41283072943</v>
      </c>
      <c r="J126" s="276">
        <v>1697.0644265629701</v>
      </c>
      <c r="K126" s="276">
        <v>1701.17036621905</v>
      </c>
      <c r="L126" s="276">
        <v>1720.1655940431499</v>
      </c>
      <c r="M126" s="276">
        <v>1865.4460393331301</v>
      </c>
      <c r="N126" s="276">
        <v>1957.7591093993899</v>
      </c>
      <c r="O126" s="276">
        <v>2183.3324854012099</v>
      </c>
      <c r="P126" s="276">
        <v>2263.00505861903</v>
      </c>
      <c r="Q126" s="276">
        <v>2105.8055923127999</v>
      </c>
      <c r="R126" s="276">
        <v>2068.2929415486301</v>
      </c>
      <c r="S126" s="276">
        <v>2095.9880940698199</v>
      </c>
      <c r="T126" s="276">
        <v>2169.9702046334</v>
      </c>
      <c r="U126" s="276">
        <v>2258.9432836802198</v>
      </c>
      <c r="V126" s="276">
        <v>2365.89838523452</v>
      </c>
      <c r="W126" s="276">
        <v>2467.5693482615402</v>
      </c>
      <c r="X126" s="276">
        <v>2567.3936904004299</v>
      </c>
      <c r="Y126" s="276">
        <v>2760.62107530913</v>
      </c>
      <c r="Z126" s="276">
        <v>2968.8538220943901</v>
      </c>
      <c r="AA126" s="276">
        <v>3061.4955096311101</v>
      </c>
      <c r="AB126" s="276">
        <v>3190.2705254183102</v>
      </c>
      <c r="AC126" s="276">
        <v>3474.2002445358498</v>
      </c>
      <c r="AD126" s="276">
        <v>3662.75474223424</v>
      </c>
      <c r="AE126" s="276">
        <v>3887.6205018323199</v>
      </c>
      <c r="AF126" s="276">
        <v>4370.9382340993598</v>
      </c>
      <c r="AG126" s="276">
        <v>4636.3358561708101</v>
      </c>
      <c r="AH126" s="276">
        <v>5035.5777690230698</v>
      </c>
      <c r="AI126" s="276">
        <v>5106.1043725506797</v>
      </c>
      <c r="AJ126" s="276">
        <v>5423.5179663119798</v>
      </c>
      <c r="AK126" s="276">
        <v>5599.97662747514</v>
      </c>
      <c r="AL126" s="276">
        <v>5834.3987263548897</v>
      </c>
      <c r="AM126" s="276">
        <v>6120.9751350101797</v>
      </c>
      <c r="AN126" s="276">
        <v>6383.9854462285102</v>
      </c>
      <c r="AO126" s="276">
        <v>6738.2133579356796</v>
      </c>
      <c r="AP126" s="276">
        <v>6714.2938805260101</v>
      </c>
      <c r="AQ126" s="276">
        <v>6961.2507568157998</v>
      </c>
      <c r="AR126" s="276">
        <v>7318.3735517515497</v>
      </c>
      <c r="AS126" s="276">
        <v>7327.8220207617596</v>
      </c>
      <c r="AT126" s="276">
        <v>7550.0984557882302</v>
      </c>
      <c r="AU126" s="276">
        <v>8123.2388776339803</v>
      </c>
      <c r="AV126" s="276">
        <v>8319.5544842124309</v>
      </c>
      <c r="AW126" s="276">
        <v>8765.6202096574798</v>
      </c>
      <c r="AX126" s="276">
        <v>9279.6249987874799</v>
      </c>
      <c r="AY126" s="276">
        <v>9553.2909917026009</v>
      </c>
      <c r="AZ126" s="276">
        <v>10335.7229964737</v>
      </c>
      <c r="BA126" s="276">
        <v>10630.248170151701</v>
      </c>
      <c r="BB126" s="276">
        <v>11010.109922830599</v>
      </c>
      <c r="BC126" s="276">
        <v>11260.1679598789</v>
      </c>
      <c r="BD126" s="276">
        <v>11521.7402758514</v>
      </c>
      <c r="BE126" s="277">
        <v>10992.1467993675</v>
      </c>
      <c r="BF126" s="153">
        <v>-4.5964712257387498E-2</v>
      </c>
      <c r="BG126" s="153">
        <v>4.3173501376002801E-2</v>
      </c>
      <c r="BH126" s="153">
        <v>0.32699836299545199</v>
      </c>
    </row>
    <row r="127" spans="1:60">
      <c r="A127" s="136" t="s">
        <v>504</v>
      </c>
      <c r="B127" s="276">
        <v>0</v>
      </c>
      <c r="C127" s="276">
        <v>0</v>
      </c>
      <c r="D127" s="276">
        <v>0</v>
      </c>
      <c r="E127" s="276">
        <v>0</v>
      </c>
      <c r="F127" s="276">
        <v>0</v>
      </c>
      <c r="G127" s="276">
        <v>0</v>
      </c>
      <c r="H127" s="276">
        <v>0</v>
      </c>
      <c r="I127" s="276">
        <v>0</v>
      </c>
      <c r="J127" s="276">
        <v>0</v>
      </c>
      <c r="K127" s="276">
        <v>0</v>
      </c>
      <c r="L127" s="276">
        <v>0</v>
      </c>
      <c r="M127" s="276">
        <v>0</v>
      </c>
      <c r="N127" s="276">
        <v>0</v>
      </c>
      <c r="O127" s="276">
        <v>0</v>
      </c>
      <c r="P127" s="276">
        <v>0</v>
      </c>
      <c r="Q127" s="276">
        <v>1417.0513398133701</v>
      </c>
      <c r="R127" s="276">
        <v>1418.0764187802399</v>
      </c>
      <c r="S127" s="276">
        <v>1442.3702364923199</v>
      </c>
      <c r="T127" s="276">
        <v>1481.9477864573701</v>
      </c>
      <c r="U127" s="276">
        <v>1531.3823579600901</v>
      </c>
      <c r="V127" s="276">
        <v>1629.22333241213</v>
      </c>
      <c r="W127" s="276">
        <v>1704.50925050869</v>
      </c>
      <c r="X127" s="276">
        <v>1763.60915419001</v>
      </c>
      <c r="Y127" s="276">
        <v>1881.4165910986401</v>
      </c>
      <c r="Z127" s="276">
        <v>2037.5843022040699</v>
      </c>
      <c r="AA127" s="276">
        <v>2151.36627257173</v>
      </c>
      <c r="AB127" s="276">
        <v>2255.9320938153701</v>
      </c>
      <c r="AC127" s="276">
        <v>2392.7385068357798</v>
      </c>
      <c r="AD127" s="276">
        <v>2550.5127571407802</v>
      </c>
      <c r="AE127" s="276">
        <v>2636.2588510526998</v>
      </c>
      <c r="AF127" s="276">
        <v>2795.77054958493</v>
      </c>
      <c r="AG127" s="276">
        <v>2961.5681611484902</v>
      </c>
      <c r="AH127" s="276">
        <v>3060.2330555138601</v>
      </c>
      <c r="AI127" s="276">
        <v>3089.8097994493901</v>
      </c>
      <c r="AJ127" s="276">
        <v>3193.9917468492399</v>
      </c>
      <c r="AK127" s="276">
        <v>3263.3023828136002</v>
      </c>
      <c r="AL127" s="276">
        <v>3333.6421655326799</v>
      </c>
      <c r="AM127" s="276">
        <v>3510.8609565793099</v>
      </c>
      <c r="AN127" s="276">
        <v>3620.2346405481499</v>
      </c>
      <c r="AO127" s="276">
        <v>3831.2326693257</v>
      </c>
      <c r="AP127" s="276">
        <v>3884.9398557187501</v>
      </c>
      <c r="AQ127" s="276">
        <v>3953.6068594796502</v>
      </c>
      <c r="AR127" s="276">
        <v>4092.8424100560201</v>
      </c>
      <c r="AS127" s="276">
        <v>4211.7799468600797</v>
      </c>
      <c r="AT127" s="276">
        <v>4328.1949304743603</v>
      </c>
      <c r="AU127" s="276">
        <v>4619.4295592499202</v>
      </c>
      <c r="AV127" s="276">
        <v>4796.3026057024199</v>
      </c>
      <c r="AW127" s="276">
        <v>5075.4420982592501</v>
      </c>
      <c r="AX127" s="276">
        <v>5456.4730686770699</v>
      </c>
      <c r="AY127" s="276">
        <v>5578.5723722436796</v>
      </c>
      <c r="AZ127" s="276">
        <v>6107.4789354492405</v>
      </c>
      <c r="BA127" s="276">
        <v>6342.7641355141404</v>
      </c>
      <c r="BB127" s="276">
        <v>6550.3050867297898</v>
      </c>
      <c r="BC127" s="276">
        <v>6765.9578506391999</v>
      </c>
      <c r="BD127" s="276">
        <v>6990.9525803174702</v>
      </c>
      <c r="BE127" s="277">
        <v>6457.7508008732702</v>
      </c>
      <c r="BF127" s="153">
        <v>-7.6270261215244606E-2</v>
      </c>
      <c r="BG127" s="153">
        <v>4.9114656771500197E-2</v>
      </c>
      <c r="BH127" s="153">
        <v>0.19210750902995899</v>
      </c>
    </row>
    <row r="128" spans="1:60" ht="11.5" customHeight="1">
      <c r="A128" s="136" t="s">
        <v>505</v>
      </c>
      <c r="B128" s="276">
        <v>0</v>
      </c>
      <c r="C128" s="276">
        <v>0</v>
      </c>
      <c r="D128" s="276">
        <v>0</v>
      </c>
      <c r="E128" s="276">
        <v>0</v>
      </c>
      <c r="F128" s="276">
        <v>0</v>
      </c>
      <c r="G128" s="276">
        <v>0</v>
      </c>
      <c r="H128" s="276">
        <v>0</v>
      </c>
      <c r="I128" s="276">
        <v>0</v>
      </c>
      <c r="J128" s="276">
        <v>0</v>
      </c>
      <c r="K128" s="276">
        <v>0</v>
      </c>
      <c r="L128" s="276">
        <v>0</v>
      </c>
      <c r="M128" s="276">
        <v>0</v>
      </c>
      <c r="N128" s="276">
        <v>0</v>
      </c>
      <c r="O128" s="276">
        <v>0</v>
      </c>
      <c r="P128" s="276">
        <v>0</v>
      </c>
      <c r="Q128" s="276">
        <v>688.75425249942703</v>
      </c>
      <c r="R128" s="276">
        <v>650.21652276838699</v>
      </c>
      <c r="S128" s="276">
        <v>653.61785757749499</v>
      </c>
      <c r="T128" s="276">
        <v>688.02241817603101</v>
      </c>
      <c r="U128" s="276">
        <v>727.56092572012597</v>
      </c>
      <c r="V128" s="276">
        <v>736.67505282239097</v>
      </c>
      <c r="W128" s="276">
        <v>763.06009775284701</v>
      </c>
      <c r="X128" s="276">
        <v>803.78453621042104</v>
      </c>
      <c r="Y128" s="276">
        <v>879.20448421049105</v>
      </c>
      <c r="Z128" s="276">
        <v>931.26951989031795</v>
      </c>
      <c r="AA128" s="276">
        <v>910.12923705938294</v>
      </c>
      <c r="AB128" s="276">
        <v>934.33843160293304</v>
      </c>
      <c r="AC128" s="276">
        <v>1081.46173770007</v>
      </c>
      <c r="AD128" s="276">
        <v>1112.24198509346</v>
      </c>
      <c r="AE128" s="276">
        <v>1251.3616507796301</v>
      </c>
      <c r="AF128" s="276">
        <v>1575.16768451443</v>
      </c>
      <c r="AG128" s="276">
        <v>1674.7676950223199</v>
      </c>
      <c r="AH128" s="276">
        <v>1975.3447135092099</v>
      </c>
      <c r="AI128" s="276">
        <v>2016.2945731012801</v>
      </c>
      <c r="AJ128" s="276">
        <v>2229.5262194627298</v>
      </c>
      <c r="AK128" s="276">
        <v>2336.6742446615299</v>
      </c>
      <c r="AL128" s="276">
        <v>2500.7565608221998</v>
      </c>
      <c r="AM128" s="276">
        <v>2610.1141784308702</v>
      </c>
      <c r="AN128" s="276">
        <v>2763.7508056803599</v>
      </c>
      <c r="AO128" s="276">
        <v>2906.98068860997</v>
      </c>
      <c r="AP128" s="276">
        <v>2829.35402480727</v>
      </c>
      <c r="AQ128" s="276">
        <v>3007.6438973361501</v>
      </c>
      <c r="AR128" s="276">
        <v>3225.5311416955301</v>
      </c>
      <c r="AS128" s="276">
        <v>3116.0420739016799</v>
      </c>
      <c r="AT128" s="276">
        <v>3221.90352531387</v>
      </c>
      <c r="AU128" s="276">
        <v>3503.8093183840601</v>
      </c>
      <c r="AV128" s="276">
        <v>3523.2518785100201</v>
      </c>
      <c r="AW128" s="276">
        <v>3690.1781113982202</v>
      </c>
      <c r="AX128" s="276">
        <v>3823.1519301104099</v>
      </c>
      <c r="AY128" s="276">
        <v>3974.7186194589199</v>
      </c>
      <c r="AZ128" s="276">
        <v>4228.2440610244303</v>
      </c>
      <c r="BA128" s="276">
        <v>4287.4840346375404</v>
      </c>
      <c r="BB128" s="276">
        <v>4459.8048361008096</v>
      </c>
      <c r="BC128" s="276">
        <v>4494.2101092396997</v>
      </c>
      <c r="BD128" s="276">
        <v>4530.7876955339198</v>
      </c>
      <c r="BE128" s="277">
        <v>4534.3959984942603</v>
      </c>
      <c r="BF128" s="153">
        <v>7.9639638906403598E-4</v>
      </c>
      <c r="BG128" s="153">
        <v>3.4680151591319097E-2</v>
      </c>
      <c r="BH128" s="153">
        <v>0.134890853965493</v>
      </c>
    </row>
    <row r="129" spans="1:60" ht="11.5" customHeight="1">
      <c r="A129" s="136" t="s">
        <v>506</v>
      </c>
      <c r="B129" s="276">
        <v>787.28117140677296</v>
      </c>
      <c r="C129" s="276">
        <v>915.84117409155704</v>
      </c>
      <c r="D129" s="276">
        <v>1041.9076161887899</v>
      </c>
      <c r="E129" s="276">
        <v>1199.15843453761</v>
      </c>
      <c r="F129" s="276">
        <v>1380.5573985087599</v>
      </c>
      <c r="G129" s="276">
        <v>1608.02922710843</v>
      </c>
      <c r="H129" s="276">
        <v>1880.30150194722</v>
      </c>
      <c r="I129" s="276">
        <v>2048.3407079438098</v>
      </c>
      <c r="J129" s="276">
        <v>2413.1362619639899</v>
      </c>
      <c r="K129" s="276">
        <v>2424.45114554974</v>
      </c>
      <c r="L129" s="276">
        <v>2551.5603265302302</v>
      </c>
      <c r="M129" s="276">
        <v>2726.5080666161898</v>
      </c>
      <c r="N129" s="276">
        <v>2909.2229489010501</v>
      </c>
      <c r="O129" s="276">
        <v>3190.4250655338201</v>
      </c>
      <c r="P129" s="276">
        <v>3366.3039357217199</v>
      </c>
      <c r="Q129" s="276">
        <v>3164.9894765385998</v>
      </c>
      <c r="R129" s="276">
        <v>3255.8651428508401</v>
      </c>
      <c r="S129" s="276">
        <v>3257.4360304719198</v>
      </c>
      <c r="T129" s="276">
        <v>3371.4372913494399</v>
      </c>
      <c r="U129" s="276">
        <v>3551.0456296228799</v>
      </c>
      <c r="V129" s="276">
        <v>3607.7530289959</v>
      </c>
      <c r="W129" s="276">
        <v>3797.5123073587902</v>
      </c>
      <c r="X129" s="276">
        <v>4038.3158229382002</v>
      </c>
      <c r="Y129" s="276">
        <v>4427.7851492419004</v>
      </c>
      <c r="Z129" s="276">
        <v>4721.0854734873101</v>
      </c>
      <c r="AA129" s="276">
        <v>5016.9717630136602</v>
      </c>
      <c r="AB129" s="276">
        <v>5276.8676358484299</v>
      </c>
      <c r="AC129" s="276">
        <v>5647.0899890269902</v>
      </c>
      <c r="AD129" s="276">
        <v>6053.1584575596098</v>
      </c>
      <c r="AE129" s="276">
        <v>6298.2265047215697</v>
      </c>
      <c r="AF129" s="276">
        <v>6781.0212150463503</v>
      </c>
      <c r="AG129" s="276">
        <v>7257.1834008777096</v>
      </c>
      <c r="AH129" s="276">
        <v>7519.7760555954001</v>
      </c>
      <c r="AI129" s="276">
        <v>7252.9732284703996</v>
      </c>
      <c r="AJ129" s="276">
        <v>7671.8342128936501</v>
      </c>
      <c r="AK129" s="276">
        <v>7805.1562142405401</v>
      </c>
      <c r="AL129" s="276">
        <v>7950.6537904985698</v>
      </c>
      <c r="AM129" s="276">
        <v>8129.7778671981996</v>
      </c>
      <c r="AN129" s="276">
        <v>8291.3524802427291</v>
      </c>
      <c r="AO129" s="276">
        <v>8825.8287709207398</v>
      </c>
      <c r="AP129" s="276">
        <v>9025.8801472480009</v>
      </c>
      <c r="AQ129" s="276">
        <v>9095.4631287747798</v>
      </c>
      <c r="AR129" s="276">
        <v>9305.2520332040003</v>
      </c>
      <c r="AS129" s="276">
        <v>9394.1808024873098</v>
      </c>
      <c r="AT129" s="276">
        <v>9415.1174137163307</v>
      </c>
      <c r="AU129" s="276">
        <v>9975.56586262768</v>
      </c>
      <c r="AV129" s="276">
        <v>10330.5727648313</v>
      </c>
      <c r="AW129" s="276">
        <v>10771.580574354701</v>
      </c>
      <c r="AX129" s="276">
        <v>10936.4333284642</v>
      </c>
      <c r="AY129" s="276">
        <v>11006.6901834899</v>
      </c>
      <c r="AZ129" s="276">
        <v>11284.1354714851</v>
      </c>
      <c r="BA129" s="276">
        <v>11430.9330860392</v>
      </c>
      <c r="BB129" s="276">
        <v>11787.706530858301</v>
      </c>
      <c r="BC129" s="276">
        <v>12054.3155550179</v>
      </c>
      <c r="BD129" s="276">
        <v>12118.386684469</v>
      </c>
      <c r="BE129" s="277">
        <v>10574.463398821999</v>
      </c>
      <c r="BF129" s="153">
        <v>-0.12740336860398599</v>
      </c>
      <c r="BG129" s="153">
        <v>2.5561966856791501E-2</v>
      </c>
      <c r="BH129" s="153">
        <v>0.314572965962305</v>
      </c>
    </row>
    <row r="130" spans="1:60" ht="11.5" customHeight="1">
      <c r="A130" s="136" t="s">
        <v>507</v>
      </c>
      <c r="B130" s="276">
        <v>0</v>
      </c>
      <c r="C130" s="276">
        <v>0</v>
      </c>
      <c r="D130" s="276">
        <v>0</v>
      </c>
      <c r="E130" s="276">
        <v>0</v>
      </c>
      <c r="F130" s="276">
        <v>0</v>
      </c>
      <c r="G130" s="276">
        <v>0</v>
      </c>
      <c r="H130" s="276">
        <v>0</v>
      </c>
      <c r="I130" s="276">
        <v>0</v>
      </c>
      <c r="J130" s="276">
        <v>0</v>
      </c>
      <c r="K130" s="276">
        <v>0</v>
      </c>
      <c r="L130" s="276">
        <v>0</v>
      </c>
      <c r="M130" s="276">
        <v>0</v>
      </c>
      <c r="N130" s="276">
        <v>0</v>
      </c>
      <c r="O130" s="276">
        <v>0</v>
      </c>
      <c r="P130" s="276">
        <v>0</v>
      </c>
      <c r="Q130" s="276">
        <v>2110.80330939236</v>
      </c>
      <c r="R130" s="276">
        <v>2150.7698655537401</v>
      </c>
      <c r="S130" s="276">
        <v>2163.4571888144201</v>
      </c>
      <c r="T130" s="276">
        <v>2251.8880353724198</v>
      </c>
      <c r="U130" s="276">
        <v>2353.5052281824501</v>
      </c>
      <c r="V130" s="276">
        <v>2470.7622051538601</v>
      </c>
      <c r="W130" s="276">
        <v>2592.8339687955799</v>
      </c>
      <c r="X130" s="276">
        <v>2776.8889839099402</v>
      </c>
      <c r="Y130" s="276">
        <v>3066.9188635691398</v>
      </c>
      <c r="Z130" s="276">
        <v>3336.0418692625399</v>
      </c>
      <c r="AA130" s="276">
        <v>3537.1379871223398</v>
      </c>
      <c r="AB130" s="276">
        <v>3761.75476811302</v>
      </c>
      <c r="AC130" s="276">
        <v>4048.16130054422</v>
      </c>
      <c r="AD130" s="276">
        <v>4365.4429490002403</v>
      </c>
      <c r="AE130" s="276">
        <v>4524.7098229564399</v>
      </c>
      <c r="AF130" s="276">
        <v>4840.8437469320397</v>
      </c>
      <c r="AG130" s="276">
        <v>5187.1297584013901</v>
      </c>
      <c r="AH130" s="276">
        <v>5363.9213686390303</v>
      </c>
      <c r="AI130" s="276">
        <v>5168.3781853243499</v>
      </c>
      <c r="AJ130" s="276">
        <v>5458.9948147676696</v>
      </c>
      <c r="AK130" s="276">
        <v>5604.4953897974701</v>
      </c>
      <c r="AL130" s="276">
        <v>5748.0869942681102</v>
      </c>
      <c r="AM130" s="276">
        <v>5926.8775158636799</v>
      </c>
      <c r="AN130" s="276">
        <v>6113.9173763766803</v>
      </c>
      <c r="AO130" s="276">
        <v>6597.3898098770396</v>
      </c>
      <c r="AP130" s="276">
        <v>6726.2882900234399</v>
      </c>
      <c r="AQ130" s="276">
        <v>6836.7129048056304</v>
      </c>
      <c r="AR130" s="276">
        <v>7088.7518733489896</v>
      </c>
      <c r="AS130" s="276">
        <v>7258.1908625148399</v>
      </c>
      <c r="AT130" s="276">
        <v>7356.5458736440296</v>
      </c>
      <c r="AU130" s="276">
        <v>7767.12629999202</v>
      </c>
      <c r="AV130" s="276">
        <v>8114.6461388162397</v>
      </c>
      <c r="AW130" s="276">
        <v>8523.8937371573702</v>
      </c>
      <c r="AX130" s="276">
        <v>8617.2966333880195</v>
      </c>
      <c r="AY130" s="276">
        <v>8645.7841742081091</v>
      </c>
      <c r="AZ130" s="276">
        <v>8843.0631759604803</v>
      </c>
      <c r="BA130" s="276">
        <v>8846.5118930490698</v>
      </c>
      <c r="BB130" s="276">
        <v>9067.7926586966896</v>
      </c>
      <c r="BC130" s="276">
        <v>9223.2235445938495</v>
      </c>
      <c r="BD130" s="276">
        <v>9283.4115434510404</v>
      </c>
      <c r="BE130" s="277">
        <v>8649.6047778510292</v>
      </c>
      <c r="BF130" s="153">
        <v>-6.8273044088745793E-2</v>
      </c>
      <c r="BG130" s="153">
        <v>2.35365733105624E-2</v>
      </c>
      <c r="BH130" s="153">
        <v>0.25731157475786898</v>
      </c>
    </row>
    <row r="131" spans="1:60" ht="11.5" customHeight="1">
      <c r="A131" s="136" t="s">
        <v>508</v>
      </c>
      <c r="B131" s="276">
        <v>0</v>
      </c>
      <c r="C131" s="276">
        <v>0</v>
      </c>
      <c r="D131" s="276">
        <v>0</v>
      </c>
      <c r="E131" s="276">
        <v>0</v>
      </c>
      <c r="F131" s="276">
        <v>0</v>
      </c>
      <c r="G131" s="276">
        <v>0</v>
      </c>
      <c r="H131" s="276">
        <v>0</v>
      </c>
      <c r="I131" s="276">
        <v>0</v>
      </c>
      <c r="J131" s="276">
        <v>0</v>
      </c>
      <c r="K131" s="276">
        <v>0</v>
      </c>
      <c r="L131" s="276">
        <v>0</v>
      </c>
      <c r="M131" s="276">
        <v>0</v>
      </c>
      <c r="N131" s="276">
        <v>0</v>
      </c>
      <c r="O131" s="276">
        <v>0</v>
      </c>
      <c r="P131" s="276">
        <v>0</v>
      </c>
      <c r="Q131" s="276">
        <v>1054.18616714625</v>
      </c>
      <c r="R131" s="276">
        <v>1105.0952772971</v>
      </c>
      <c r="S131" s="276">
        <v>1093.9788416575</v>
      </c>
      <c r="T131" s="276">
        <v>1119.54925597701</v>
      </c>
      <c r="U131" s="276">
        <v>1197.5404014404301</v>
      </c>
      <c r="V131" s="276">
        <v>1136.9908238420501</v>
      </c>
      <c r="W131" s="276">
        <v>1204.67833856321</v>
      </c>
      <c r="X131" s="276">
        <v>1261.42683902827</v>
      </c>
      <c r="Y131" s="276">
        <v>1360.8662856727599</v>
      </c>
      <c r="Z131" s="276">
        <v>1385.04360422477</v>
      </c>
      <c r="AA131" s="276">
        <v>1479.8337758913201</v>
      </c>
      <c r="AB131" s="276">
        <v>1515.11286773541</v>
      </c>
      <c r="AC131" s="276">
        <v>1598.92868848277</v>
      </c>
      <c r="AD131" s="276">
        <v>1687.7155085593699</v>
      </c>
      <c r="AE131" s="276">
        <v>1773.51668176513</v>
      </c>
      <c r="AF131" s="276">
        <v>1940.1774681143099</v>
      </c>
      <c r="AG131" s="276">
        <v>2070.05364247632</v>
      </c>
      <c r="AH131" s="276">
        <v>2155.8546869563702</v>
      </c>
      <c r="AI131" s="276">
        <v>2084.5950431460401</v>
      </c>
      <c r="AJ131" s="276">
        <v>2212.8393981259801</v>
      </c>
      <c r="AK131" s="276">
        <v>2200.6608244430699</v>
      </c>
      <c r="AL131" s="276">
        <v>2202.5667962304601</v>
      </c>
      <c r="AM131" s="276">
        <v>2202.9003513345301</v>
      </c>
      <c r="AN131" s="276">
        <v>2177.4351038660502</v>
      </c>
      <c r="AO131" s="276">
        <v>2228.4389610437001</v>
      </c>
      <c r="AP131" s="276">
        <v>2299.59185722456</v>
      </c>
      <c r="AQ131" s="276">
        <v>2258.7502239691498</v>
      </c>
      <c r="AR131" s="276">
        <v>2216.5001598550102</v>
      </c>
      <c r="AS131" s="276">
        <v>2135.98993997247</v>
      </c>
      <c r="AT131" s="276">
        <v>2058.5715400723102</v>
      </c>
      <c r="AU131" s="276">
        <v>2208.43956263566</v>
      </c>
      <c r="AV131" s="276">
        <v>2215.9266260150698</v>
      </c>
      <c r="AW131" s="276">
        <v>2247.6868371973501</v>
      </c>
      <c r="AX131" s="276">
        <v>2319.1366950762099</v>
      </c>
      <c r="AY131" s="276">
        <v>2360.9060092818099</v>
      </c>
      <c r="AZ131" s="276">
        <v>2441.0722955246702</v>
      </c>
      <c r="BA131" s="276">
        <v>2584.4211929900898</v>
      </c>
      <c r="BB131" s="276">
        <v>2719.91387216163</v>
      </c>
      <c r="BC131" s="276">
        <v>2831.0920104240499</v>
      </c>
      <c r="BD131" s="276">
        <v>2834.9751410179501</v>
      </c>
      <c r="BE131" s="277">
        <v>1924.8586209709199</v>
      </c>
      <c r="BF131" s="153">
        <v>-0.32103156986422099</v>
      </c>
      <c r="BG131" s="153">
        <v>3.2519658459543299E-2</v>
      </c>
      <c r="BH131" s="153">
        <v>5.7261391204436102E-2</v>
      </c>
    </row>
    <row r="132" spans="1:60" ht="11.5" customHeight="1">
      <c r="A132" s="136" t="s">
        <v>509</v>
      </c>
      <c r="B132" s="276">
        <v>1375.1697983511799</v>
      </c>
      <c r="C132" s="276">
        <v>1534.9025623282701</v>
      </c>
      <c r="D132" s="276">
        <v>1859.66779980724</v>
      </c>
      <c r="E132" s="276">
        <v>2124.9099900657002</v>
      </c>
      <c r="F132" s="276">
        <v>2479.5767075425201</v>
      </c>
      <c r="G132" s="276">
        <v>2914.2364695121801</v>
      </c>
      <c r="H132" s="276">
        <v>3223.2802183922299</v>
      </c>
      <c r="I132" s="276">
        <v>3407.0030669360899</v>
      </c>
      <c r="J132" s="276">
        <v>3880.0969349950301</v>
      </c>
      <c r="K132" s="276">
        <v>3830.9736252658499</v>
      </c>
      <c r="L132" s="276">
        <v>3670.4853876432098</v>
      </c>
      <c r="M132" s="276">
        <v>3820.4548467220602</v>
      </c>
      <c r="N132" s="276">
        <v>4008.4959201953702</v>
      </c>
      <c r="O132" s="276">
        <v>4151.7474013452002</v>
      </c>
      <c r="P132" s="276">
        <v>4115.0762742788902</v>
      </c>
      <c r="Q132" s="276">
        <v>3832.5885001520501</v>
      </c>
      <c r="R132" s="276">
        <v>3531.3791144275101</v>
      </c>
      <c r="S132" s="276">
        <v>3201.90573017409</v>
      </c>
      <c r="T132" s="276">
        <v>3110.6660954746599</v>
      </c>
      <c r="U132" s="276">
        <v>3009.6691363353998</v>
      </c>
      <c r="V132" s="276">
        <v>2703.6428683608401</v>
      </c>
      <c r="W132" s="276">
        <v>2720.8658583906599</v>
      </c>
      <c r="X132" s="276">
        <v>2709.6141065401398</v>
      </c>
      <c r="Y132" s="276">
        <v>2961.0654880368002</v>
      </c>
      <c r="Z132" s="276">
        <v>3148.1788333877498</v>
      </c>
      <c r="AA132" s="276">
        <v>3378.5275365142202</v>
      </c>
      <c r="AB132" s="276">
        <v>3438.2003389227598</v>
      </c>
      <c r="AC132" s="276">
        <v>3529.4614031135202</v>
      </c>
      <c r="AD132" s="276">
        <v>3565.36044106388</v>
      </c>
      <c r="AE132" s="276">
        <v>3839.46387260755</v>
      </c>
      <c r="AF132" s="276">
        <v>3797.02488660367</v>
      </c>
      <c r="AG132" s="276">
        <v>3772.1838216555602</v>
      </c>
      <c r="AH132" s="276">
        <v>3787.7177626129101</v>
      </c>
      <c r="AI132" s="276">
        <v>3572.9501471373201</v>
      </c>
      <c r="AJ132" s="276">
        <v>3646.7891090427602</v>
      </c>
      <c r="AK132" s="276">
        <v>3579.2396468117399</v>
      </c>
      <c r="AL132" s="276">
        <v>3434.1565636479299</v>
      </c>
      <c r="AM132" s="276">
        <v>3300.2836691849998</v>
      </c>
      <c r="AN132" s="276">
        <v>3450.7822711435601</v>
      </c>
      <c r="AO132" s="276">
        <v>3464.8879722721899</v>
      </c>
      <c r="AP132" s="276">
        <v>3430.1642424524498</v>
      </c>
      <c r="AQ132" s="276">
        <v>3552.8149151008702</v>
      </c>
      <c r="AR132" s="276">
        <v>3564.8186521777902</v>
      </c>
      <c r="AS132" s="276">
        <v>3348.9550149495899</v>
      </c>
      <c r="AT132" s="276">
        <v>3032.5601705593799</v>
      </c>
      <c r="AU132" s="276">
        <v>3053.1496238289001</v>
      </c>
      <c r="AV132" s="276">
        <v>3104.8634560256301</v>
      </c>
      <c r="AW132" s="276">
        <v>3224.9691621434599</v>
      </c>
      <c r="AX132" s="276">
        <v>2967.5891926884401</v>
      </c>
      <c r="AY132" s="276">
        <v>2800.74924338767</v>
      </c>
      <c r="AZ132" s="276">
        <v>2811.6922890117498</v>
      </c>
      <c r="BA132" s="276">
        <v>2865.5542120546502</v>
      </c>
      <c r="BB132" s="276">
        <v>2737.0085447421702</v>
      </c>
      <c r="BC132" s="276">
        <v>2574.2014603617699</v>
      </c>
      <c r="BD132" s="276">
        <v>2327.8439673122198</v>
      </c>
      <c r="BE132" s="277">
        <v>2358.0902115243198</v>
      </c>
      <c r="BF132" s="153">
        <v>1.29932438070659E-2</v>
      </c>
      <c r="BG132" s="153">
        <v>-2.6099824709288E-2</v>
      </c>
      <c r="BH132" s="153">
        <v>7.0149321423583905E-2</v>
      </c>
    </row>
    <row r="133" spans="1:60">
      <c r="A133" s="136" t="s">
        <v>510</v>
      </c>
      <c r="B133" s="276">
        <v>446.84668958146602</v>
      </c>
      <c r="C133" s="276">
        <v>519.70521951352498</v>
      </c>
      <c r="D133" s="276">
        <v>587.400381728208</v>
      </c>
      <c r="E133" s="276">
        <v>676.12633392517898</v>
      </c>
      <c r="F133" s="276">
        <v>801.05922208314405</v>
      </c>
      <c r="G133" s="276">
        <v>904.75449389708604</v>
      </c>
      <c r="H133" s="276">
        <v>896.96532746541197</v>
      </c>
      <c r="I133" s="276">
        <v>971.63135768943403</v>
      </c>
      <c r="J133" s="276">
        <v>1077.53009068705</v>
      </c>
      <c r="K133" s="276">
        <v>1049.19860609635</v>
      </c>
      <c r="L133" s="276">
        <v>1032.0871924483099</v>
      </c>
      <c r="M133" s="276">
        <v>1113.58216254333</v>
      </c>
      <c r="N133" s="276">
        <v>1170.3215862652301</v>
      </c>
      <c r="O133" s="276">
        <v>1351.08156466316</v>
      </c>
      <c r="P133" s="276">
        <v>1423.5071246286</v>
      </c>
      <c r="Q133" s="276">
        <v>1460.66170071893</v>
      </c>
      <c r="R133" s="276">
        <v>1468.51332394775</v>
      </c>
      <c r="S133" s="276">
        <v>1533.2884357329999</v>
      </c>
      <c r="T133" s="276">
        <v>1557.0613239556001</v>
      </c>
      <c r="U133" s="276">
        <v>1718.4578617663799</v>
      </c>
      <c r="V133" s="276">
        <v>1872.19561728705</v>
      </c>
      <c r="W133" s="276">
        <v>1968.3350885156899</v>
      </c>
      <c r="X133" s="276">
        <v>1990.24570704077</v>
      </c>
      <c r="Y133" s="276">
        <v>2092.3345513373602</v>
      </c>
      <c r="Z133" s="276">
        <v>2213.3827270089801</v>
      </c>
      <c r="AA133" s="276">
        <v>2373.3189923844602</v>
      </c>
      <c r="AB133" s="276">
        <v>2513.21447562811</v>
      </c>
      <c r="AC133" s="276">
        <v>2713.9808709547201</v>
      </c>
      <c r="AD133" s="276">
        <v>2821.1088732366702</v>
      </c>
      <c r="AE133" s="276">
        <v>3020.07966291403</v>
      </c>
      <c r="AF133" s="276">
        <v>3354.7179606868099</v>
      </c>
      <c r="AG133" s="276">
        <v>3517.6395393664502</v>
      </c>
      <c r="AH133" s="276">
        <v>3849.2763812102598</v>
      </c>
      <c r="AI133" s="276">
        <v>3811.3583117553098</v>
      </c>
      <c r="AJ133" s="276">
        <v>3917.2504895069301</v>
      </c>
      <c r="AK133" s="276">
        <v>4209.21589018333</v>
      </c>
      <c r="AL133" s="276">
        <v>4213.4202582978696</v>
      </c>
      <c r="AM133" s="276">
        <v>4560.0137017827401</v>
      </c>
      <c r="AN133" s="276">
        <v>4875.7361871722496</v>
      </c>
      <c r="AO133" s="276">
        <v>5294.1394408964698</v>
      </c>
      <c r="AP133" s="276">
        <v>5293.0630304664501</v>
      </c>
      <c r="AQ133" s="276">
        <v>5432.7465681948797</v>
      </c>
      <c r="AR133" s="276">
        <v>5710.5166102580497</v>
      </c>
      <c r="AS133" s="276">
        <v>5685.8718420600899</v>
      </c>
      <c r="AT133" s="276">
        <v>6086.9106080751098</v>
      </c>
      <c r="AU133" s="276">
        <v>6676.1831735453297</v>
      </c>
      <c r="AV133" s="276">
        <v>6902.5173773634597</v>
      </c>
      <c r="AW133" s="276">
        <v>7052.3957555332099</v>
      </c>
      <c r="AX133" s="276">
        <v>7237.3456953518798</v>
      </c>
      <c r="AY133" s="276">
        <v>7549.7765093297303</v>
      </c>
      <c r="AZ133" s="276">
        <v>7900.9047306283101</v>
      </c>
      <c r="BA133" s="276">
        <v>8596.0590354612305</v>
      </c>
      <c r="BB133" s="276">
        <v>9155.5401979269409</v>
      </c>
      <c r="BC133" s="276">
        <v>9441.0604519555</v>
      </c>
      <c r="BD133" s="276">
        <v>9729.9107485610093</v>
      </c>
      <c r="BE133" s="277">
        <v>9690.5956996444002</v>
      </c>
      <c r="BF133" s="153">
        <v>-4.0406381859590104E-3</v>
      </c>
      <c r="BG133" s="153">
        <v>4.80239157025657E-2</v>
      </c>
      <c r="BH133" s="153">
        <v>0.28827934961865798</v>
      </c>
    </row>
    <row r="134" spans="1:60">
      <c r="A134" s="136" t="s">
        <v>511</v>
      </c>
      <c r="B134" s="276">
        <v>0</v>
      </c>
      <c r="C134" s="276">
        <v>0</v>
      </c>
      <c r="D134" s="276">
        <v>0</v>
      </c>
      <c r="E134" s="276">
        <v>0</v>
      </c>
      <c r="F134" s="276">
        <v>0</v>
      </c>
      <c r="G134" s="276">
        <v>0</v>
      </c>
      <c r="H134" s="276">
        <v>0</v>
      </c>
      <c r="I134" s="276">
        <v>0</v>
      </c>
      <c r="J134" s="276">
        <v>0</v>
      </c>
      <c r="K134" s="276">
        <v>0</v>
      </c>
      <c r="L134" s="276">
        <v>0</v>
      </c>
      <c r="M134" s="276">
        <v>0</v>
      </c>
      <c r="N134" s="276">
        <v>0</v>
      </c>
      <c r="O134" s="276">
        <v>0</v>
      </c>
      <c r="P134" s="276">
        <v>0</v>
      </c>
      <c r="Q134" s="276">
        <v>607.76148722551602</v>
      </c>
      <c r="R134" s="276">
        <v>630.59034168130904</v>
      </c>
      <c r="S134" s="276">
        <v>681.79424105604301</v>
      </c>
      <c r="T134" s="276">
        <v>713.20942553235898</v>
      </c>
      <c r="U134" s="276">
        <v>788.10576739346504</v>
      </c>
      <c r="V134" s="276">
        <v>872.88058423025598</v>
      </c>
      <c r="W134" s="276">
        <v>926.52035858392298</v>
      </c>
      <c r="X134" s="276">
        <v>906.17863233987896</v>
      </c>
      <c r="Y134" s="276">
        <v>953.39178421263796</v>
      </c>
      <c r="Z134" s="276">
        <v>1042.86736390287</v>
      </c>
      <c r="AA134" s="276">
        <v>1132.8099400282699</v>
      </c>
      <c r="AB134" s="276">
        <v>1199.2859882744001</v>
      </c>
      <c r="AC134" s="276">
        <v>1286.44090071646</v>
      </c>
      <c r="AD134" s="276">
        <v>1395.86749546548</v>
      </c>
      <c r="AE134" s="276">
        <v>1443.1336124181901</v>
      </c>
      <c r="AF134" s="276">
        <v>1543.9109476538399</v>
      </c>
      <c r="AG134" s="276">
        <v>1633.44598202161</v>
      </c>
      <c r="AH134" s="276">
        <v>1703.00849315253</v>
      </c>
      <c r="AI134" s="276">
        <v>1742.90037160205</v>
      </c>
      <c r="AJ134" s="276">
        <v>1813.5480545509399</v>
      </c>
      <c r="AK134" s="276">
        <v>1890.84078172715</v>
      </c>
      <c r="AL134" s="276">
        <v>1928.07704642833</v>
      </c>
      <c r="AM134" s="276">
        <v>2043.2851617746401</v>
      </c>
      <c r="AN134" s="276">
        <v>2125.3131473890498</v>
      </c>
      <c r="AO134" s="276">
        <v>2218.4212734058701</v>
      </c>
      <c r="AP134" s="276">
        <v>2294.2208735538802</v>
      </c>
      <c r="AQ134" s="276">
        <v>2419.3822993624999</v>
      </c>
      <c r="AR134" s="276">
        <v>2543.70357481166</v>
      </c>
      <c r="AS134" s="276">
        <v>2528.13513820241</v>
      </c>
      <c r="AT134" s="276">
        <v>2624.2854737695302</v>
      </c>
      <c r="AU134" s="276">
        <v>2757.3166192532399</v>
      </c>
      <c r="AV134" s="276">
        <v>2872.0194603746399</v>
      </c>
      <c r="AW134" s="276">
        <v>2958.2269943399101</v>
      </c>
      <c r="AX134" s="276">
        <v>3058.2338057501202</v>
      </c>
      <c r="AY134" s="276">
        <v>3227.8939192988801</v>
      </c>
      <c r="AZ134" s="276">
        <v>3369.23680663717</v>
      </c>
      <c r="BA134" s="276">
        <v>3744.7945991453498</v>
      </c>
      <c r="BB134" s="276">
        <v>4011.6659058732898</v>
      </c>
      <c r="BC134" s="276">
        <v>4221.5266731874099</v>
      </c>
      <c r="BD134" s="276">
        <v>4290.5487085821997</v>
      </c>
      <c r="BE134" s="277">
        <v>4240.0828137047902</v>
      </c>
      <c r="BF134" s="153">
        <v>-1.17621074377889E-2</v>
      </c>
      <c r="BG134" s="153">
        <v>5.03890265572218E-2</v>
      </c>
      <c r="BH134" s="153">
        <v>0.126135518780225</v>
      </c>
    </row>
    <row r="135" spans="1:60">
      <c r="A135" s="279" t="s">
        <v>352</v>
      </c>
      <c r="B135" s="278">
        <v>3243.5215626952599</v>
      </c>
      <c r="C135" s="278">
        <v>3701.3219106225501</v>
      </c>
      <c r="D135" s="278">
        <v>4308.7504148669104</v>
      </c>
      <c r="E135" s="278">
        <v>4910.90934978325</v>
      </c>
      <c r="F135" s="278">
        <v>5723.9827785840798</v>
      </c>
      <c r="G135" s="278">
        <v>6654.5699687938504</v>
      </c>
      <c r="H135" s="278">
        <v>7402.3616127067899</v>
      </c>
      <c r="I135" s="278">
        <v>7949.38796329877</v>
      </c>
      <c r="J135" s="278">
        <v>9067.8277142090392</v>
      </c>
      <c r="K135" s="278">
        <v>9005.7937431309801</v>
      </c>
      <c r="L135" s="278">
        <v>8974.2985006648996</v>
      </c>
      <c r="M135" s="278">
        <v>9525.9911152146997</v>
      </c>
      <c r="N135" s="278">
        <v>10045.799564761001</v>
      </c>
      <c r="O135" s="278">
        <v>10876.5865169434</v>
      </c>
      <c r="P135" s="278">
        <v>11167.892393248299</v>
      </c>
      <c r="Q135" s="278">
        <v>10564.045269722399</v>
      </c>
      <c r="R135" s="278">
        <v>10324.0505227747</v>
      </c>
      <c r="S135" s="278">
        <v>10088.6182904488</v>
      </c>
      <c r="T135" s="278">
        <v>10209.1349154131</v>
      </c>
      <c r="U135" s="278">
        <v>10538.115911404901</v>
      </c>
      <c r="V135" s="278">
        <v>10549.489899878299</v>
      </c>
      <c r="W135" s="278">
        <v>10954.2826025267</v>
      </c>
      <c r="X135" s="278">
        <v>11305.5693269195</v>
      </c>
      <c r="Y135" s="278">
        <v>12241.8062639252</v>
      </c>
      <c r="Z135" s="278">
        <v>13051.5008559784</v>
      </c>
      <c r="AA135" s="278">
        <v>13830.3138015434</v>
      </c>
      <c r="AB135" s="278">
        <v>14418.5529758176</v>
      </c>
      <c r="AC135" s="278">
        <v>15364.732507631101</v>
      </c>
      <c r="AD135" s="278">
        <v>16102.382514094401</v>
      </c>
      <c r="AE135" s="278">
        <v>17045.3905420755</v>
      </c>
      <c r="AF135" s="278">
        <v>18303.7022964362</v>
      </c>
      <c r="AG135" s="278">
        <v>19183.342618070499</v>
      </c>
      <c r="AH135" s="278">
        <v>20192.347968441602</v>
      </c>
      <c r="AI135" s="278">
        <v>19743.386059913701</v>
      </c>
      <c r="AJ135" s="278">
        <v>20659.3917777553</v>
      </c>
      <c r="AK135" s="278">
        <v>21193.5883787108</v>
      </c>
      <c r="AL135" s="278">
        <v>21432.629338799201</v>
      </c>
      <c r="AM135" s="278">
        <v>22111.050373176098</v>
      </c>
      <c r="AN135" s="278">
        <v>23001.856384787101</v>
      </c>
      <c r="AO135" s="278">
        <v>24323.0695420251</v>
      </c>
      <c r="AP135" s="278">
        <v>24463.401300692902</v>
      </c>
      <c r="AQ135" s="278">
        <v>25042.275368886301</v>
      </c>
      <c r="AR135" s="278">
        <v>25898.960847391401</v>
      </c>
      <c r="AS135" s="278">
        <v>25756.829680258801</v>
      </c>
      <c r="AT135" s="278">
        <v>26084.686648139101</v>
      </c>
      <c r="AU135" s="278">
        <v>27828.137537635899</v>
      </c>
      <c r="AV135" s="278">
        <v>28657.5080824328</v>
      </c>
      <c r="AW135" s="278">
        <v>29814.5657016888</v>
      </c>
      <c r="AX135" s="278">
        <v>30420.993215292001</v>
      </c>
      <c r="AY135" s="278">
        <v>30910.506927909901</v>
      </c>
      <c r="AZ135" s="278">
        <v>32332.455487598902</v>
      </c>
      <c r="BA135" s="278">
        <v>33522.794503706697</v>
      </c>
      <c r="BB135" s="278">
        <v>34690.365196357998</v>
      </c>
      <c r="BC135" s="278">
        <v>35329.745427214097</v>
      </c>
      <c r="BD135" s="278">
        <v>35697.881676193603</v>
      </c>
      <c r="BE135" s="278">
        <v>33615.296109358198</v>
      </c>
      <c r="BF135" s="156">
        <v>-5.8339191824490197E-2</v>
      </c>
      <c r="BG135" s="156">
        <v>3.1871653595727301E-2</v>
      </c>
      <c r="BH135" s="156">
        <v>1</v>
      </c>
    </row>
    <row r="136" spans="1:60">
      <c r="A136" s="145"/>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c r="AA136" s="277"/>
      <c r="AB136" s="277"/>
      <c r="AC136" s="277"/>
      <c r="AD136" s="277"/>
      <c r="AE136" s="277"/>
      <c r="AF136" s="277"/>
      <c r="AG136" s="277"/>
      <c r="AH136" s="277"/>
      <c r="AI136" s="277"/>
      <c r="AJ136" s="277"/>
      <c r="AK136" s="277"/>
      <c r="AL136" s="277"/>
      <c r="AM136" s="277"/>
      <c r="AN136" s="277"/>
      <c r="AO136" s="277"/>
      <c r="AP136" s="277"/>
      <c r="AQ136" s="277"/>
      <c r="AR136" s="277"/>
      <c r="AS136" s="277"/>
      <c r="AT136" s="277"/>
      <c r="AU136" s="277"/>
      <c r="AV136" s="277"/>
      <c r="AW136" s="277"/>
      <c r="AX136" s="277"/>
      <c r="AY136" s="277"/>
      <c r="AZ136" s="277"/>
      <c r="BA136" s="277"/>
      <c r="BB136" s="277"/>
      <c r="BC136" s="277"/>
      <c r="BD136" s="277"/>
      <c r="BE136" s="277"/>
      <c r="BF136" s="153"/>
      <c r="BG136" s="153"/>
      <c r="BH136" s="153"/>
    </row>
    <row r="137" spans="1:60">
      <c r="A137" s="140" t="s">
        <v>525</v>
      </c>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c r="AJ137" s="276"/>
      <c r="AK137" s="276"/>
      <c r="AL137" s="276"/>
      <c r="AM137" s="276"/>
      <c r="AN137" s="276"/>
      <c r="AO137" s="276"/>
      <c r="AP137" s="276"/>
      <c r="AQ137" s="276"/>
      <c r="AR137" s="276"/>
      <c r="AS137" s="276"/>
      <c r="AT137" s="276"/>
      <c r="AU137" s="276"/>
      <c r="AV137" s="276"/>
      <c r="AW137" s="276"/>
      <c r="AX137" s="276"/>
      <c r="AY137" s="276"/>
      <c r="AZ137" s="276"/>
      <c r="BA137" s="276"/>
      <c r="BB137" s="276"/>
      <c r="BC137" s="276"/>
      <c r="BD137" s="276"/>
      <c r="BE137" s="277"/>
      <c r="BF137" s="153"/>
      <c r="BG137" s="153"/>
      <c r="BH137" s="153"/>
    </row>
    <row r="138" spans="1:60">
      <c r="A138" s="136" t="s">
        <v>503</v>
      </c>
      <c r="B138" s="276">
        <v>32.713698630137003</v>
      </c>
      <c r="C138" s="276">
        <v>42.3447945205479</v>
      </c>
      <c r="D138" s="276">
        <v>41.544109589041099</v>
      </c>
      <c r="E138" s="276">
        <v>45.445901639344299</v>
      </c>
      <c r="F138" s="276">
        <v>61.218082191780802</v>
      </c>
      <c r="G138" s="276">
        <v>84.506575342465794</v>
      </c>
      <c r="H138" s="276">
        <v>109.991232876712</v>
      </c>
      <c r="I138" s="276">
        <v>129.08278688524601</v>
      </c>
      <c r="J138" s="276">
        <v>161.14356164383599</v>
      </c>
      <c r="K138" s="276">
        <v>186.26219178082201</v>
      </c>
      <c r="L138" s="276">
        <v>209.07027397260299</v>
      </c>
      <c r="M138" s="276">
        <v>253.260519125683</v>
      </c>
      <c r="N138" s="276">
        <v>272.07273972602701</v>
      </c>
      <c r="O138" s="276">
        <v>288.883561643836</v>
      </c>
      <c r="P138" s="276">
        <v>310.53191780821902</v>
      </c>
      <c r="Q138" s="276">
        <v>259.14168419341598</v>
      </c>
      <c r="R138" s="276">
        <v>253.96142961770201</v>
      </c>
      <c r="S138" s="276">
        <v>274.533507178641</v>
      </c>
      <c r="T138" s="276">
        <v>302.56857289638799</v>
      </c>
      <c r="U138" s="276">
        <v>326.19338917761002</v>
      </c>
      <c r="V138" s="276">
        <v>366.333683210304</v>
      </c>
      <c r="W138" s="276">
        <v>390.37162133647701</v>
      </c>
      <c r="X138" s="276">
        <v>426.282519224677</v>
      </c>
      <c r="Y138" s="276">
        <v>482.57197485139301</v>
      </c>
      <c r="Z138" s="276">
        <v>511.25691532455602</v>
      </c>
      <c r="AA138" s="276">
        <v>519.04634913519203</v>
      </c>
      <c r="AB138" s="276">
        <v>581.17580148590298</v>
      </c>
      <c r="AC138" s="276">
        <v>657.97770905786297</v>
      </c>
      <c r="AD138" s="276">
        <v>751.838052739815</v>
      </c>
      <c r="AE138" s="276">
        <v>717.241569569126</v>
      </c>
      <c r="AF138" s="276">
        <v>779.53155051477995</v>
      </c>
      <c r="AG138" s="276">
        <v>855.417813435374</v>
      </c>
      <c r="AH138" s="276">
        <v>885.97070919086696</v>
      </c>
      <c r="AI138" s="276">
        <v>905.87957239965601</v>
      </c>
      <c r="AJ138" s="276">
        <v>966.06969148973894</v>
      </c>
      <c r="AK138" s="276">
        <v>1015.58405848424</v>
      </c>
      <c r="AL138" s="276">
        <v>1047.7335227398701</v>
      </c>
      <c r="AM138" s="276">
        <v>1116.7663027198</v>
      </c>
      <c r="AN138" s="276">
        <v>1218.24416433225</v>
      </c>
      <c r="AO138" s="276">
        <v>1370.03619703961</v>
      </c>
      <c r="AP138" s="276">
        <v>1493.90795155673</v>
      </c>
      <c r="AQ138" s="276">
        <v>1684.60071579788</v>
      </c>
      <c r="AR138" s="276">
        <v>1816.9303249447901</v>
      </c>
      <c r="AS138" s="276">
        <v>1940.5523689136201</v>
      </c>
      <c r="AT138" s="276">
        <v>2010.4024021442699</v>
      </c>
      <c r="AU138" s="276">
        <v>2369.4354524794999</v>
      </c>
      <c r="AV138" s="276">
        <v>2548.64359639851</v>
      </c>
      <c r="AW138" s="276">
        <v>2730.8290100919598</v>
      </c>
      <c r="AX138" s="276">
        <v>3056.7578385454599</v>
      </c>
      <c r="AY138" s="276">
        <v>3268.5807779172501</v>
      </c>
      <c r="AZ138" s="276">
        <v>3715.8798807950802</v>
      </c>
      <c r="BA138" s="276">
        <v>3894.5778947323602</v>
      </c>
      <c r="BB138" s="276">
        <v>4089.4069053163898</v>
      </c>
      <c r="BC138" s="276">
        <v>4320.7885753424698</v>
      </c>
      <c r="BD138" s="276">
        <v>4555.1433287671198</v>
      </c>
      <c r="BE138" s="277">
        <v>4511.0891532623</v>
      </c>
      <c r="BF138" s="153">
        <v>-9.6713039141065292E-3</v>
      </c>
      <c r="BG138" s="153">
        <v>8.5230285786443302E-2</v>
      </c>
      <c r="BH138" s="153">
        <v>0.317132328357841</v>
      </c>
    </row>
    <row r="139" spans="1:60">
      <c r="A139" s="136" t="s">
        <v>504</v>
      </c>
      <c r="B139" s="276">
        <v>0</v>
      </c>
      <c r="C139" s="276">
        <v>0</v>
      </c>
      <c r="D139" s="276">
        <v>0</v>
      </c>
      <c r="E139" s="276">
        <v>0</v>
      </c>
      <c r="F139" s="276">
        <v>0</v>
      </c>
      <c r="G139" s="276">
        <v>0</v>
      </c>
      <c r="H139" s="276">
        <v>0</v>
      </c>
      <c r="I139" s="276">
        <v>0</v>
      </c>
      <c r="J139" s="276">
        <v>0</v>
      </c>
      <c r="K139" s="276">
        <v>0</v>
      </c>
      <c r="L139" s="276">
        <v>0</v>
      </c>
      <c r="M139" s="276">
        <v>0</v>
      </c>
      <c r="N139" s="276">
        <v>0</v>
      </c>
      <c r="O139" s="276">
        <v>0</v>
      </c>
      <c r="P139" s="276">
        <v>0</v>
      </c>
      <c r="Q139" s="276">
        <v>228.625136612022</v>
      </c>
      <c r="R139" s="276">
        <v>215.82136986301401</v>
      </c>
      <c r="S139" s="276">
        <v>227.92164383561601</v>
      </c>
      <c r="T139" s="276">
        <v>251.280273972603</v>
      </c>
      <c r="U139" s="276">
        <v>274.50450819672102</v>
      </c>
      <c r="V139" s="276">
        <v>320.28095890410998</v>
      </c>
      <c r="W139" s="276">
        <v>344.098630136986</v>
      </c>
      <c r="X139" s="276">
        <v>372.53739726027402</v>
      </c>
      <c r="Y139" s="276">
        <v>409.37281420764998</v>
      </c>
      <c r="Z139" s="276">
        <v>425.11561643835603</v>
      </c>
      <c r="AA139" s="276">
        <v>435.61602739725998</v>
      </c>
      <c r="AB139" s="276">
        <v>506.60698630137</v>
      </c>
      <c r="AC139" s="276">
        <v>573.87978142076497</v>
      </c>
      <c r="AD139" s="276">
        <v>662.07082191780796</v>
      </c>
      <c r="AE139" s="276">
        <v>618.86698630137005</v>
      </c>
      <c r="AF139" s="276">
        <v>667.44958904109603</v>
      </c>
      <c r="AG139" s="276">
        <v>724.345355191257</v>
      </c>
      <c r="AH139" s="276">
        <v>744.00022465753398</v>
      </c>
      <c r="AI139" s="276">
        <v>759.55458082191797</v>
      </c>
      <c r="AJ139" s="276">
        <v>778.28369315068505</v>
      </c>
      <c r="AK139" s="276">
        <v>802.57652868852404</v>
      </c>
      <c r="AL139" s="276">
        <v>826.29752054794506</v>
      </c>
      <c r="AM139" s="276">
        <v>874.74381780821898</v>
      </c>
      <c r="AN139" s="276">
        <v>942.18197260273996</v>
      </c>
      <c r="AO139" s="276">
        <v>1071.2917002295101</v>
      </c>
      <c r="AP139" s="276">
        <v>1110.64355722041</v>
      </c>
      <c r="AQ139" s="276">
        <v>1199.3188626508199</v>
      </c>
      <c r="AR139" s="276">
        <v>1262.5863289456199</v>
      </c>
      <c r="AS139" s="276">
        <v>1402.05189556287</v>
      </c>
      <c r="AT139" s="276">
        <v>1412.1066891288201</v>
      </c>
      <c r="AU139" s="276">
        <v>1591.3511237123801</v>
      </c>
      <c r="AV139" s="276">
        <v>1737.6682813300199</v>
      </c>
      <c r="AW139" s="276">
        <v>1862.98174233239</v>
      </c>
      <c r="AX139" s="276">
        <v>2142.7034549838199</v>
      </c>
      <c r="AY139" s="276">
        <v>2236.3514628487501</v>
      </c>
      <c r="AZ139" s="276">
        <v>2600.6586753156298</v>
      </c>
      <c r="BA139" s="276">
        <v>2706.90693844821</v>
      </c>
      <c r="BB139" s="276">
        <v>2812.7276570396698</v>
      </c>
      <c r="BC139" s="276">
        <v>2982.5284931506799</v>
      </c>
      <c r="BD139" s="276">
        <v>3111.1024794520499</v>
      </c>
      <c r="BE139" s="277">
        <v>2941.8823177713498</v>
      </c>
      <c r="BF139" s="153">
        <v>-5.4392345735427498E-2</v>
      </c>
      <c r="BG139" s="153">
        <v>8.2192900901517194E-2</v>
      </c>
      <c r="BH139" s="153">
        <v>0.20681612743452299</v>
      </c>
    </row>
    <row r="140" spans="1:60">
      <c r="A140" s="136" t="s">
        <v>505</v>
      </c>
      <c r="B140" s="276">
        <v>0</v>
      </c>
      <c r="C140" s="276">
        <v>0</v>
      </c>
      <c r="D140" s="276">
        <v>0</v>
      </c>
      <c r="E140" s="276">
        <v>0</v>
      </c>
      <c r="F140" s="276">
        <v>0</v>
      </c>
      <c r="G140" s="276">
        <v>0</v>
      </c>
      <c r="H140" s="276">
        <v>0</v>
      </c>
      <c r="I140" s="276">
        <v>0</v>
      </c>
      <c r="J140" s="276">
        <v>0</v>
      </c>
      <c r="K140" s="276">
        <v>0</v>
      </c>
      <c r="L140" s="276">
        <v>0</v>
      </c>
      <c r="M140" s="276">
        <v>0</v>
      </c>
      <c r="N140" s="276">
        <v>0</v>
      </c>
      <c r="O140" s="276">
        <v>0</v>
      </c>
      <c r="P140" s="276">
        <v>0</v>
      </c>
      <c r="Q140" s="276">
        <v>30.5165475813942</v>
      </c>
      <c r="R140" s="276">
        <v>38.140059754688302</v>
      </c>
      <c r="S140" s="276">
        <v>46.611863343024197</v>
      </c>
      <c r="T140" s="276">
        <v>51.288298923785597</v>
      </c>
      <c r="U140" s="276">
        <v>51.688880980888698</v>
      </c>
      <c r="V140" s="276">
        <v>46.052724306194001</v>
      </c>
      <c r="W140" s="276">
        <v>46.272991199490697</v>
      </c>
      <c r="X140" s="276">
        <v>53.745121964402998</v>
      </c>
      <c r="Y140" s="276">
        <v>73.199160643742999</v>
      </c>
      <c r="Z140" s="276">
        <v>86.141298886199493</v>
      </c>
      <c r="AA140" s="276">
        <v>83.430321737932005</v>
      </c>
      <c r="AB140" s="276">
        <v>74.568815184532696</v>
      </c>
      <c r="AC140" s="276">
        <v>84.097927637098095</v>
      </c>
      <c r="AD140" s="276">
        <v>89.767230822007306</v>
      </c>
      <c r="AE140" s="276">
        <v>98.374583267756606</v>
      </c>
      <c r="AF140" s="276">
        <v>112.081961473684</v>
      </c>
      <c r="AG140" s="276">
        <v>131.072458244117</v>
      </c>
      <c r="AH140" s="276">
        <v>141.97048453333301</v>
      </c>
      <c r="AI140" s="276">
        <v>146.32499157773799</v>
      </c>
      <c r="AJ140" s="276">
        <v>187.785998339054</v>
      </c>
      <c r="AK140" s="276">
        <v>213.007529795712</v>
      </c>
      <c r="AL140" s="276">
        <v>221.43600219192399</v>
      </c>
      <c r="AM140" s="276">
        <v>242.02248491157999</v>
      </c>
      <c r="AN140" s="276">
        <v>276.06219172951398</v>
      </c>
      <c r="AO140" s="276">
        <v>298.74449681010498</v>
      </c>
      <c r="AP140" s="276">
        <v>383.264394336316</v>
      </c>
      <c r="AQ140" s="276">
        <v>485.28185314705797</v>
      </c>
      <c r="AR140" s="276">
        <v>554.34399599917197</v>
      </c>
      <c r="AS140" s="276">
        <v>538.50047335074896</v>
      </c>
      <c r="AT140" s="276">
        <v>598.295713015459</v>
      </c>
      <c r="AU140" s="276">
        <v>778.084328767123</v>
      </c>
      <c r="AV140" s="276">
        <v>810.97531506849305</v>
      </c>
      <c r="AW140" s="276">
        <v>867.84726775956301</v>
      </c>
      <c r="AX140" s="276">
        <v>914.05438356164404</v>
      </c>
      <c r="AY140" s="276">
        <v>1032.22931506849</v>
      </c>
      <c r="AZ140" s="276">
        <v>1115.22120547945</v>
      </c>
      <c r="BA140" s="276">
        <v>1187.67095628415</v>
      </c>
      <c r="BB140" s="276">
        <v>1276.67924827671</v>
      </c>
      <c r="BC140" s="276">
        <v>1338.2600821917799</v>
      </c>
      <c r="BD140" s="276">
        <v>1444.0408493150701</v>
      </c>
      <c r="BE140" s="277">
        <v>1569.20683549095</v>
      </c>
      <c r="BF140" s="153">
        <v>8.6677593805776706E-2</v>
      </c>
      <c r="BG140" s="153">
        <v>9.2109937144151804E-2</v>
      </c>
      <c r="BH140" s="153">
        <v>0.11031620092331799</v>
      </c>
    </row>
    <row r="141" spans="1:60">
      <c r="A141" s="136" t="s">
        <v>506</v>
      </c>
      <c r="B141" s="276">
        <v>74.068602739726003</v>
      </c>
      <c r="C141" s="276">
        <v>95.855890410958907</v>
      </c>
      <c r="D141" s="276">
        <v>94.036876712328805</v>
      </c>
      <c r="E141" s="276">
        <v>102.93169398907099</v>
      </c>
      <c r="F141" s="276">
        <v>138.73556164383601</v>
      </c>
      <c r="G141" s="276">
        <v>191.364328767123</v>
      </c>
      <c r="H141" s="276">
        <v>249.04136986301401</v>
      </c>
      <c r="I141" s="276">
        <v>292.224098360656</v>
      </c>
      <c r="J141" s="276">
        <v>364.82465753424702</v>
      </c>
      <c r="K141" s="276">
        <v>421.21408219178102</v>
      </c>
      <c r="L141" s="276">
        <v>463.70542465753402</v>
      </c>
      <c r="M141" s="276">
        <v>522.77071038251404</v>
      </c>
      <c r="N141" s="276">
        <v>552.36701369862999</v>
      </c>
      <c r="O141" s="276">
        <v>590.86876712328797</v>
      </c>
      <c r="P141" s="276">
        <v>635.18136986301397</v>
      </c>
      <c r="Q141" s="276">
        <v>424.84650273224099</v>
      </c>
      <c r="R141" s="276">
        <v>417.83786301369901</v>
      </c>
      <c r="S141" s="276">
        <v>404.83019178082202</v>
      </c>
      <c r="T141" s="276">
        <v>422.863232876712</v>
      </c>
      <c r="U141" s="276">
        <v>446.96770491803301</v>
      </c>
      <c r="V141" s="276">
        <v>487.024273972603</v>
      </c>
      <c r="W141" s="276">
        <v>523.73961643835605</v>
      </c>
      <c r="X141" s="276">
        <v>563.74153424657504</v>
      </c>
      <c r="Y141" s="276">
        <v>610.97879781420795</v>
      </c>
      <c r="Z141" s="276">
        <v>648.92558904109603</v>
      </c>
      <c r="AA141" s="276">
        <v>635.17698630136999</v>
      </c>
      <c r="AB141" s="276">
        <v>701.14367123287695</v>
      </c>
      <c r="AC141" s="276">
        <v>793.54765027322401</v>
      </c>
      <c r="AD141" s="276">
        <v>914.25779726027395</v>
      </c>
      <c r="AE141" s="276">
        <v>887.33736986301403</v>
      </c>
      <c r="AF141" s="276">
        <v>1007.13054246575</v>
      </c>
      <c r="AG141" s="276">
        <v>1110.62815666558</v>
      </c>
      <c r="AH141" s="276">
        <v>1228.3584547805201</v>
      </c>
      <c r="AI141" s="276">
        <v>1241.2796849961001</v>
      </c>
      <c r="AJ141" s="276">
        <v>1444.08262576732</v>
      </c>
      <c r="AK141" s="276">
        <v>1572.94469071038</v>
      </c>
      <c r="AL141" s="276">
        <v>1653.44976303517</v>
      </c>
      <c r="AM141" s="276">
        <v>1788.8925600237801</v>
      </c>
      <c r="AN141" s="276">
        <v>1949.34944399395</v>
      </c>
      <c r="AO141" s="276">
        <v>2321.2267453173899</v>
      </c>
      <c r="AP141" s="276">
        <v>2508.1948644388999</v>
      </c>
      <c r="AQ141" s="276">
        <v>2680.5150797876199</v>
      </c>
      <c r="AR141" s="276">
        <v>2856.9088743398001</v>
      </c>
      <c r="AS141" s="276">
        <v>3075.6656991221098</v>
      </c>
      <c r="AT141" s="276">
        <v>3124.3335758278799</v>
      </c>
      <c r="AU141" s="276">
        <v>3441.9604119484902</v>
      </c>
      <c r="AV141" s="276">
        <v>3654.7945134900501</v>
      </c>
      <c r="AW141" s="276">
        <v>3947.1234381028098</v>
      </c>
      <c r="AX141" s="276">
        <v>4048.9401352468699</v>
      </c>
      <c r="AY141" s="276">
        <v>4094.0538752097</v>
      </c>
      <c r="AZ141" s="276">
        <v>4194.8299581785004</v>
      </c>
      <c r="BA141" s="276">
        <v>4150.5364406120598</v>
      </c>
      <c r="BB141" s="276">
        <v>4247.9293030128802</v>
      </c>
      <c r="BC141" s="276">
        <v>4338.2069705395497</v>
      </c>
      <c r="BD141" s="276">
        <v>4385.93964953861</v>
      </c>
      <c r="BE141" s="277">
        <v>4295.7006383241796</v>
      </c>
      <c r="BF141" s="153">
        <v>-2.05746130647106E-2</v>
      </c>
      <c r="BG141" s="153">
        <v>3.4500072762621001E-2</v>
      </c>
      <c r="BH141" s="153">
        <v>0.30199038393529198</v>
      </c>
    </row>
    <row r="142" spans="1:60">
      <c r="A142" s="136" t="s">
        <v>507</v>
      </c>
      <c r="B142" s="276">
        <v>0</v>
      </c>
      <c r="C142" s="276">
        <v>0</v>
      </c>
      <c r="D142" s="276">
        <v>0</v>
      </c>
      <c r="E142" s="276">
        <v>0</v>
      </c>
      <c r="F142" s="276">
        <v>0</v>
      </c>
      <c r="G142" s="276">
        <v>0</v>
      </c>
      <c r="H142" s="276">
        <v>0</v>
      </c>
      <c r="I142" s="276">
        <v>0</v>
      </c>
      <c r="J142" s="276">
        <v>0</v>
      </c>
      <c r="K142" s="276">
        <v>0</v>
      </c>
      <c r="L142" s="276">
        <v>0</v>
      </c>
      <c r="M142" s="276">
        <v>0</v>
      </c>
      <c r="N142" s="276">
        <v>0</v>
      </c>
      <c r="O142" s="276">
        <v>0</v>
      </c>
      <c r="P142" s="276">
        <v>0</v>
      </c>
      <c r="Q142" s="276">
        <v>344.281038251366</v>
      </c>
      <c r="R142" s="276">
        <v>341.21835616438398</v>
      </c>
      <c r="S142" s="276">
        <v>329.52761643835601</v>
      </c>
      <c r="T142" s="276">
        <v>341.688438356164</v>
      </c>
      <c r="U142" s="276">
        <v>362.46224043715802</v>
      </c>
      <c r="V142" s="276">
        <v>401.92027397260301</v>
      </c>
      <c r="W142" s="276">
        <v>438.48449315068501</v>
      </c>
      <c r="X142" s="276">
        <v>479.17726027397299</v>
      </c>
      <c r="Y142" s="276">
        <v>531.57595628415299</v>
      </c>
      <c r="Z142" s="276">
        <v>568.63594520547895</v>
      </c>
      <c r="AA142" s="276">
        <v>557.06783561643795</v>
      </c>
      <c r="AB142" s="276">
        <v>615.52153424657502</v>
      </c>
      <c r="AC142" s="276">
        <v>700.71005464480902</v>
      </c>
      <c r="AD142" s="276">
        <v>818.67879452054797</v>
      </c>
      <c r="AE142" s="276">
        <v>785.22120547945201</v>
      </c>
      <c r="AF142" s="276">
        <v>891.17364383561699</v>
      </c>
      <c r="AG142" s="276">
        <v>985.42061183321505</v>
      </c>
      <c r="AH142" s="276">
        <v>1077.74907531434</v>
      </c>
      <c r="AI142" s="276">
        <v>1082.93097226027</v>
      </c>
      <c r="AJ142" s="276">
        <v>1257.2834476851201</v>
      </c>
      <c r="AK142" s="276">
        <v>1376.8037398907099</v>
      </c>
      <c r="AL142" s="276">
        <v>1451.37633837764</v>
      </c>
      <c r="AM142" s="276">
        <v>1579.56357397333</v>
      </c>
      <c r="AN142" s="276">
        <v>1737.98922719333</v>
      </c>
      <c r="AO142" s="276">
        <v>2066.0312341537201</v>
      </c>
      <c r="AP142" s="276">
        <v>2237.5373740279401</v>
      </c>
      <c r="AQ142" s="276">
        <v>2392.04360239364</v>
      </c>
      <c r="AR142" s="276">
        <v>2547.9723258028098</v>
      </c>
      <c r="AS142" s="276">
        <v>2760.8918620095401</v>
      </c>
      <c r="AT142" s="276">
        <v>2761.39147233418</v>
      </c>
      <c r="AU142" s="276">
        <v>3004.7749983190902</v>
      </c>
      <c r="AV142" s="276">
        <v>3196.0880259158798</v>
      </c>
      <c r="AW142" s="276">
        <v>3452.5318274718702</v>
      </c>
      <c r="AX142" s="276">
        <v>3503.39454321842</v>
      </c>
      <c r="AY142" s="276">
        <v>3505.8551907871501</v>
      </c>
      <c r="AZ142" s="276">
        <v>3540.3590474152402</v>
      </c>
      <c r="BA142" s="276">
        <v>3419.5734893129702</v>
      </c>
      <c r="BB142" s="276">
        <v>3426.9738704236402</v>
      </c>
      <c r="BC142" s="276">
        <v>3435.1157924573599</v>
      </c>
      <c r="BD142" s="276">
        <v>3429.8948714564199</v>
      </c>
      <c r="BE142" s="277">
        <v>3501.06764054426</v>
      </c>
      <c r="BF142" s="153">
        <v>2.0750714454878399E-2</v>
      </c>
      <c r="BG142" s="153">
        <v>2.1916197784885801E-2</v>
      </c>
      <c r="BH142" s="153">
        <v>0.246127197858893</v>
      </c>
    </row>
    <row r="143" spans="1:60">
      <c r="A143" s="136" t="s">
        <v>508</v>
      </c>
      <c r="B143" s="276">
        <v>0</v>
      </c>
      <c r="C143" s="276">
        <v>0</v>
      </c>
      <c r="D143" s="276">
        <v>0</v>
      </c>
      <c r="E143" s="276">
        <v>0</v>
      </c>
      <c r="F143" s="276">
        <v>0</v>
      </c>
      <c r="G143" s="276">
        <v>0</v>
      </c>
      <c r="H143" s="276">
        <v>0</v>
      </c>
      <c r="I143" s="276">
        <v>0</v>
      </c>
      <c r="J143" s="276">
        <v>0</v>
      </c>
      <c r="K143" s="276">
        <v>0</v>
      </c>
      <c r="L143" s="276">
        <v>0</v>
      </c>
      <c r="M143" s="276">
        <v>0</v>
      </c>
      <c r="N143" s="276">
        <v>0</v>
      </c>
      <c r="O143" s="276">
        <v>0</v>
      </c>
      <c r="P143" s="276">
        <v>0</v>
      </c>
      <c r="Q143" s="276">
        <v>80.565464480874297</v>
      </c>
      <c r="R143" s="276">
        <v>76.619506849315101</v>
      </c>
      <c r="S143" s="276">
        <v>75.302575342465801</v>
      </c>
      <c r="T143" s="276">
        <v>81.174794520548005</v>
      </c>
      <c r="U143" s="276">
        <v>84.505464480874295</v>
      </c>
      <c r="V143" s="276">
        <v>85.103999999999999</v>
      </c>
      <c r="W143" s="276">
        <v>85.255123287671196</v>
      </c>
      <c r="X143" s="276">
        <v>84.564273972602706</v>
      </c>
      <c r="Y143" s="276">
        <v>79.402841530054602</v>
      </c>
      <c r="Z143" s="276">
        <v>80.289643835616502</v>
      </c>
      <c r="AA143" s="276">
        <v>78.109150684931507</v>
      </c>
      <c r="AB143" s="276">
        <v>85.622136986301399</v>
      </c>
      <c r="AC143" s="276">
        <v>92.837595628415301</v>
      </c>
      <c r="AD143" s="276">
        <v>95.579002739725993</v>
      </c>
      <c r="AE143" s="276">
        <v>102.11616438356199</v>
      </c>
      <c r="AF143" s="276">
        <v>115.956898630137</v>
      </c>
      <c r="AG143" s="276">
        <v>125.207544832369</v>
      </c>
      <c r="AH143" s="276">
        <v>150.60937946617699</v>
      </c>
      <c r="AI143" s="276">
        <v>158.34871273582701</v>
      </c>
      <c r="AJ143" s="276">
        <v>186.79917808219199</v>
      </c>
      <c r="AK143" s="276">
        <v>196.14095081967201</v>
      </c>
      <c r="AL143" s="276">
        <v>202.07342465753399</v>
      </c>
      <c r="AM143" s="276">
        <v>209.32898605045</v>
      </c>
      <c r="AN143" s="276">
        <v>211.36021680061401</v>
      </c>
      <c r="AO143" s="276">
        <v>255.19551116367501</v>
      </c>
      <c r="AP143" s="276">
        <v>270.65749041095899</v>
      </c>
      <c r="AQ143" s="276">
        <v>288.47147739397298</v>
      </c>
      <c r="AR143" s="276">
        <v>308.93654853698598</v>
      </c>
      <c r="AS143" s="276">
        <v>314.773837112568</v>
      </c>
      <c r="AT143" s="276">
        <v>362.94210349369899</v>
      </c>
      <c r="AU143" s="276">
        <v>437.18541362940198</v>
      </c>
      <c r="AV143" s="276">
        <v>458.70648757416899</v>
      </c>
      <c r="AW143" s="276">
        <v>494.59161063094302</v>
      </c>
      <c r="AX143" s="276">
        <v>545.54559202844996</v>
      </c>
      <c r="AY143" s="276">
        <v>588.19868442254995</v>
      </c>
      <c r="AZ143" s="276">
        <v>654.47091076326603</v>
      </c>
      <c r="BA143" s="276">
        <v>730.96295129908503</v>
      </c>
      <c r="BB143" s="276">
        <v>820.95543258923601</v>
      </c>
      <c r="BC143" s="276">
        <v>903.09117808219196</v>
      </c>
      <c r="BD143" s="276">
        <v>956.04477808219201</v>
      </c>
      <c r="BE143" s="277">
        <v>794.63299777991904</v>
      </c>
      <c r="BF143" s="153">
        <v>-0.16883286641245199</v>
      </c>
      <c r="BG143" s="153">
        <v>0.101701874023838</v>
      </c>
      <c r="BH143" s="153">
        <v>5.5863186076398903E-2</v>
      </c>
    </row>
    <row r="144" spans="1:60">
      <c r="A144" s="136" t="s">
        <v>509</v>
      </c>
      <c r="B144" s="276">
        <v>79.977780821917804</v>
      </c>
      <c r="C144" s="276">
        <v>103.50189041095901</v>
      </c>
      <c r="D144" s="276">
        <v>101.53413698630099</v>
      </c>
      <c r="E144" s="276">
        <v>111.106147540984</v>
      </c>
      <c r="F144" s="276">
        <v>149.78663013698599</v>
      </c>
      <c r="G144" s="276">
        <v>206.567589041096</v>
      </c>
      <c r="H144" s="276">
        <v>300.64304109589</v>
      </c>
      <c r="I144" s="276">
        <v>335.81180327868901</v>
      </c>
      <c r="J144" s="276">
        <v>393.85561643835598</v>
      </c>
      <c r="K144" s="276">
        <v>454.37441095890398</v>
      </c>
      <c r="L144" s="276">
        <v>496.92526027397298</v>
      </c>
      <c r="M144" s="276">
        <v>555.47153005464497</v>
      </c>
      <c r="N144" s="276">
        <v>583.19484931506895</v>
      </c>
      <c r="O144" s="276">
        <v>719.45410958904097</v>
      </c>
      <c r="P144" s="276">
        <v>644.761726027397</v>
      </c>
      <c r="Q144" s="276">
        <v>716.13540983606595</v>
      </c>
      <c r="R144" s="276">
        <v>664.04564383561603</v>
      </c>
      <c r="S144" s="276">
        <v>639.93232876712295</v>
      </c>
      <c r="T144" s="276">
        <v>621.01052054794502</v>
      </c>
      <c r="U144" s="276">
        <v>612.15338797814195</v>
      </c>
      <c r="V144" s="276">
        <v>598.70934246575405</v>
      </c>
      <c r="W144" s="276">
        <v>631.65394520547898</v>
      </c>
      <c r="X144" s="276">
        <v>643.51249315068503</v>
      </c>
      <c r="Y144" s="276">
        <v>663.332295081967</v>
      </c>
      <c r="Z144" s="276">
        <v>690.28865753424702</v>
      </c>
      <c r="AA144" s="276">
        <v>657.06213698630097</v>
      </c>
      <c r="AB144" s="276">
        <v>662.01197260274</v>
      </c>
      <c r="AC144" s="276">
        <v>635.48707650273195</v>
      </c>
      <c r="AD144" s="276">
        <v>723.723380821918</v>
      </c>
      <c r="AE144" s="276">
        <v>687.07696986301403</v>
      </c>
      <c r="AF144" s="276">
        <v>673.44009315068502</v>
      </c>
      <c r="AG144" s="276">
        <v>706.37624733538496</v>
      </c>
      <c r="AH144" s="276">
        <v>720.55614514349497</v>
      </c>
      <c r="AI144" s="276">
        <v>735.71353441812005</v>
      </c>
      <c r="AJ144" s="276">
        <v>761.78827671232898</v>
      </c>
      <c r="AK144" s="276">
        <v>766.41651639344298</v>
      </c>
      <c r="AL144" s="276">
        <v>770.79585753424601</v>
      </c>
      <c r="AM144" s="276">
        <v>758.36136600136899</v>
      </c>
      <c r="AN144" s="276">
        <v>889.406069405837</v>
      </c>
      <c r="AO144" s="276">
        <v>951.29959100672897</v>
      </c>
      <c r="AP144" s="276">
        <v>898.76611283874195</v>
      </c>
      <c r="AQ144" s="276">
        <v>954.34523544547903</v>
      </c>
      <c r="AR144" s="276">
        <v>905.56604329808204</v>
      </c>
      <c r="AS144" s="276">
        <v>723.56382515407097</v>
      </c>
      <c r="AT144" s="276">
        <v>662.343929573992</v>
      </c>
      <c r="AU144" s="276">
        <v>665.88569159630094</v>
      </c>
      <c r="AV144" s="276">
        <v>587.62482139890199</v>
      </c>
      <c r="AW144" s="276">
        <v>559.76525838397401</v>
      </c>
      <c r="AX144" s="276">
        <v>564.07271450330302</v>
      </c>
      <c r="AY144" s="276">
        <v>584.15681248972101</v>
      </c>
      <c r="AZ144" s="276">
        <v>622.09974550513198</v>
      </c>
      <c r="BA144" s="276">
        <v>593.34565854013101</v>
      </c>
      <c r="BB144" s="276">
        <v>554.58462784492599</v>
      </c>
      <c r="BC144" s="276">
        <v>555.59639679568795</v>
      </c>
      <c r="BD144" s="276">
        <v>562.86093011946298</v>
      </c>
      <c r="BE144" s="277">
        <v>644.41405251062997</v>
      </c>
      <c r="BF144" s="153">
        <v>0.14489035928263599</v>
      </c>
      <c r="BG144" s="153">
        <v>-1.6143510947766299E-2</v>
      </c>
      <c r="BH144" s="153">
        <v>4.5302702286745301E-2</v>
      </c>
    </row>
    <row r="145" spans="1:60">
      <c r="A145" s="136" t="s">
        <v>510</v>
      </c>
      <c r="B145" s="276">
        <v>28.733424657534201</v>
      </c>
      <c r="C145" s="276">
        <v>34.962904109588997</v>
      </c>
      <c r="D145" s="276">
        <v>36.179013698630101</v>
      </c>
      <c r="E145" s="276">
        <v>38.521967213114799</v>
      </c>
      <c r="F145" s="276">
        <v>50.8206575342466</v>
      </c>
      <c r="G145" s="276">
        <v>71.785972602739704</v>
      </c>
      <c r="H145" s="276">
        <v>93.589643835616499</v>
      </c>
      <c r="I145" s="276">
        <v>107.469344262295</v>
      </c>
      <c r="J145" s="276">
        <v>138.49939726027401</v>
      </c>
      <c r="K145" s="276">
        <v>154.85967123287699</v>
      </c>
      <c r="L145" s="276">
        <v>172.29550684931499</v>
      </c>
      <c r="M145" s="276">
        <v>202.62344262295099</v>
      </c>
      <c r="N145" s="276">
        <v>217.26098630137</v>
      </c>
      <c r="O145" s="276">
        <v>219.85479452054801</v>
      </c>
      <c r="P145" s="276">
        <v>236.62536986301399</v>
      </c>
      <c r="Q145" s="276">
        <v>306.71174027629098</v>
      </c>
      <c r="R145" s="276">
        <v>289.51297520928699</v>
      </c>
      <c r="S145" s="276">
        <v>294.31517373690099</v>
      </c>
      <c r="T145" s="276">
        <v>307.88388521220702</v>
      </c>
      <c r="U145" s="276">
        <v>327.57335337565399</v>
      </c>
      <c r="V145" s="276">
        <v>355.37711235932301</v>
      </c>
      <c r="W145" s="276">
        <v>379.18931864119799</v>
      </c>
      <c r="X145" s="276">
        <v>414.747409254883</v>
      </c>
      <c r="Y145" s="276">
        <v>446.041504011911</v>
      </c>
      <c r="Z145" s="276">
        <v>464.59770638456001</v>
      </c>
      <c r="AA145" s="276">
        <v>485.603438613062</v>
      </c>
      <c r="AB145" s="276">
        <v>546.23749193086803</v>
      </c>
      <c r="AC145" s="276">
        <v>617.86885356971402</v>
      </c>
      <c r="AD145" s="276">
        <v>623.65161555633597</v>
      </c>
      <c r="AE145" s="276">
        <v>777.16463353906204</v>
      </c>
      <c r="AF145" s="276">
        <v>882.13009345185105</v>
      </c>
      <c r="AG145" s="276">
        <v>987.47165850517001</v>
      </c>
      <c r="AH145" s="276">
        <v>1172.4933685931001</v>
      </c>
      <c r="AI145" s="276">
        <v>1256.13763544375</v>
      </c>
      <c r="AJ145" s="276">
        <v>1215.0413448316101</v>
      </c>
      <c r="AK145" s="276">
        <v>1341.9784175662801</v>
      </c>
      <c r="AL145" s="276">
        <v>1337.6344011373401</v>
      </c>
      <c r="AM145" s="276">
        <v>1536.19735009539</v>
      </c>
      <c r="AN145" s="276">
        <v>1724.16839403373</v>
      </c>
      <c r="AO145" s="276">
        <v>2095.0485053065099</v>
      </c>
      <c r="AP145" s="276">
        <v>1977.17797502077</v>
      </c>
      <c r="AQ145" s="276">
        <v>2082.9094291768802</v>
      </c>
      <c r="AR145" s="276">
        <v>2198.1740572807198</v>
      </c>
      <c r="AS145" s="276">
        <v>2164.40758967072</v>
      </c>
      <c r="AT145" s="276">
        <v>2443.3290275572299</v>
      </c>
      <c r="AU145" s="276">
        <v>2912.3247149450399</v>
      </c>
      <c r="AV145" s="276">
        <v>2947.70428861967</v>
      </c>
      <c r="AW145" s="276">
        <v>2932.32800637534</v>
      </c>
      <c r="AX145" s="276">
        <v>2997.9895104976899</v>
      </c>
      <c r="AY145" s="276">
        <v>3173.6255101153802</v>
      </c>
      <c r="AZ145" s="276">
        <v>3533.6757923569198</v>
      </c>
      <c r="BA145" s="276">
        <v>3860.8237171594201</v>
      </c>
      <c r="BB145" s="276">
        <v>4245.0894037244798</v>
      </c>
      <c r="BC145" s="276">
        <v>4361.2272770264599</v>
      </c>
      <c r="BD145" s="276">
        <v>4501.1546167097304</v>
      </c>
      <c r="BE145" s="277">
        <v>4773.4233852408797</v>
      </c>
      <c r="BF145" s="153">
        <v>6.04886505165576E-2</v>
      </c>
      <c r="BG145" s="153">
        <v>6.3002284047572105E-2</v>
      </c>
      <c r="BH145" s="153">
        <v>0.33557458542012197</v>
      </c>
    </row>
    <row r="146" spans="1:60">
      <c r="A146" s="136" t="s">
        <v>511</v>
      </c>
      <c r="B146" s="276">
        <v>0</v>
      </c>
      <c r="C146" s="276">
        <v>0</v>
      </c>
      <c r="D146" s="276">
        <v>0</v>
      </c>
      <c r="E146" s="276">
        <v>0</v>
      </c>
      <c r="F146" s="276">
        <v>0</v>
      </c>
      <c r="G146" s="276">
        <v>0</v>
      </c>
      <c r="H146" s="276">
        <v>0</v>
      </c>
      <c r="I146" s="276">
        <v>0</v>
      </c>
      <c r="J146" s="276">
        <v>0</v>
      </c>
      <c r="K146" s="276">
        <v>0</v>
      </c>
      <c r="L146" s="276">
        <v>0</v>
      </c>
      <c r="M146" s="276">
        <v>0</v>
      </c>
      <c r="N146" s="276">
        <v>0</v>
      </c>
      <c r="O146" s="276">
        <v>0</v>
      </c>
      <c r="P146" s="276">
        <v>0</v>
      </c>
      <c r="Q146" s="276">
        <v>37.906010928961699</v>
      </c>
      <c r="R146" s="276">
        <v>34.513972602739699</v>
      </c>
      <c r="S146" s="276">
        <v>38.327671232876703</v>
      </c>
      <c r="T146" s="276">
        <v>46.304657534246601</v>
      </c>
      <c r="U146" s="276">
        <v>46.812021857923497</v>
      </c>
      <c r="V146" s="276">
        <v>49.482739726027397</v>
      </c>
      <c r="W146" s="276">
        <v>63.8158904109589</v>
      </c>
      <c r="X146" s="276">
        <v>66.3901369863014</v>
      </c>
      <c r="Y146" s="276">
        <v>73.5300546448087</v>
      </c>
      <c r="Z146" s="276">
        <v>79.483835616438398</v>
      </c>
      <c r="AA146" s="276">
        <v>80.786849315068494</v>
      </c>
      <c r="AB146" s="276">
        <v>95.819178082191797</v>
      </c>
      <c r="AC146" s="276">
        <v>113.55956284153</v>
      </c>
      <c r="AD146" s="276">
        <v>159.126575342466</v>
      </c>
      <c r="AE146" s="276">
        <v>181.43035616438399</v>
      </c>
      <c r="AF146" s="276">
        <v>238.54684931506799</v>
      </c>
      <c r="AG146" s="276">
        <v>265.45179959645702</v>
      </c>
      <c r="AH146" s="276">
        <v>288.67848901349601</v>
      </c>
      <c r="AI146" s="276">
        <v>349.42858543992901</v>
      </c>
      <c r="AJ146" s="276">
        <v>344.33249315068502</v>
      </c>
      <c r="AK146" s="276">
        <v>388.49839177937298</v>
      </c>
      <c r="AL146" s="276">
        <v>393.14612115207899</v>
      </c>
      <c r="AM146" s="276">
        <v>451.85295192780802</v>
      </c>
      <c r="AN146" s="276">
        <v>506.59965425102098</v>
      </c>
      <c r="AO146" s="276">
        <v>588.17827356740497</v>
      </c>
      <c r="AP146" s="276">
        <v>596.23304351790603</v>
      </c>
      <c r="AQ146" s="276">
        <v>667.41805427774</v>
      </c>
      <c r="AR146" s="276">
        <v>699.68042771598903</v>
      </c>
      <c r="AS146" s="276">
        <v>627.11531310744601</v>
      </c>
      <c r="AT146" s="276">
        <v>639.75976593488701</v>
      </c>
      <c r="AU146" s="276">
        <v>677.16144371216001</v>
      </c>
      <c r="AV146" s="276">
        <v>690.69786628608199</v>
      </c>
      <c r="AW146" s="276">
        <v>689.07852003653795</v>
      </c>
      <c r="AX146" s="276">
        <v>771.20249131960304</v>
      </c>
      <c r="AY146" s="276">
        <v>884.01922148031304</v>
      </c>
      <c r="AZ146" s="276">
        <v>1028.2329540396599</v>
      </c>
      <c r="BA146" s="276">
        <v>1207.4994231487001</v>
      </c>
      <c r="BB146" s="276">
        <v>1350.54068783445</v>
      </c>
      <c r="BC146" s="276">
        <v>1408.45928767123</v>
      </c>
      <c r="BD146" s="276">
        <v>1402.66882191781</v>
      </c>
      <c r="BE146" s="277">
        <v>1457.5414171883001</v>
      </c>
      <c r="BF146" s="153">
        <v>3.91201361383808E-2</v>
      </c>
      <c r="BG146" s="153">
        <v>8.1667602011014501E-2</v>
      </c>
      <c r="BH146" s="153">
        <v>0.102466053675006</v>
      </c>
    </row>
    <row r="147" spans="1:60">
      <c r="A147" s="279" t="s">
        <v>526</v>
      </c>
      <c r="B147" s="278">
        <v>215.493506849315</v>
      </c>
      <c r="C147" s="278">
        <v>276.66547945205502</v>
      </c>
      <c r="D147" s="278">
        <v>273.294136986301</v>
      </c>
      <c r="E147" s="278">
        <v>298.005710382514</v>
      </c>
      <c r="F147" s="278">
        <v>400.56093150684899</v>
      </c>
      <c r="G147" s="278">
        <v>554.22446575342497</v>
      </c>
      <c r="H147" s="278">
        <v>753.26528767123295</v>
      </c>
      <c r="I147" s="278">
        <v>864.58803278688504</v>
      </c>
      <c r="J147" s="278">
        <v>1058.3232328767101</v>
      </c>
      <c r="K147" s="278">
        <v>1216.7103561643801</v>
      </c>
      <c r="L147" s="278">
        <v>1341.9964657534199</v>
      </c>
      <c r="M147" s="278">
        <v>1534.1262021857899</v>
      </c>
      <c r="N147" s="278">
        <v>1624.8955890411</v>
      </c>
      <c r="O147" s="278">
        <v>1819.0612328767099</v>
      </c>
      <c r="P147" s="278">
        <v>1827.10038356164</v>
      </c>
      <c r="Q147" s="278">
        <v>1706.83533703801</v>
      </c>
      <c r="R147" s="278">
        <v>1625.3579116763001</v>
      </c>
      <c r="S147" s="278">
        <v>1613.61120146349</v>
      </c>
      <c r="T147" s="278">
        <v>1654.32621153325</v>
      </c>
      <c r="U147" s="278">
        <v>1712.88783544944</v>
      </c>
      <c r="V147" s="278">
        <v>1807.44441200798</v>
      </c>
      <c r="W147" s="278">
        <v>1924.95450162151</v>
      </c>
      <c r="X147" s="278">
        <v>2048.2839558768201</v>
      </c>
      <c r="Y147" s="278">
        <v>2202.9245717594799</v>
      </c>
      <c r="Z147" s="278">
        <v>2315.0688682844602</v>
      </c>
      <c r="AA147" s="278">
        <v>2296.8889110359301</v>
      </c>
      <c r="AB147" s="278">
        <v>2490.5689372523898</v>
      </c>
      <c r="AC147" s="278">
        <v>2704.88128940353</v>
      </c>
      <c r="AD147" s="278">
        <v>3013.47084637834</v>
      </c>
      <c r="AE147" s="278">
        <v>3068.8205428342199</v>
      </c>
      <c r="AF147" s="278">
        <v>3342.2322795830701</v>
      </c>
      <c r="AG147" s="278">
        <v>3659.89387594151</v>
      </c>
      <c r="AH147" s="278">
        <v>4007.3786777079799</v>
      </c>
      <c r="AI147" s="278">
        <v>4139.01042725762</v>
      </c>
      <c r="AJ147" s="278">
        <v>4386.9819388010001</v>
      </c>
      <c r="AK147" s="278">
        <v>4696.9236831543403</v>
      </c>
      <c r="AL147" s="278">
        <v>4809.6135444466299</v>
      </c>
      <c r="AM147" s="278">
        <v>5200.2175788403401</v>
      </c>
      <c r="AN147" s="278">
        <v>5781.16807176577</v>
      </c>
      <c r="AO147" s="278">
        <v>6737.6110386702403</v>
      </c>
      <c r="AP147" s="278">
        <v>6878.04690385513</v>
      </c>
      <c r="AQ147" s="278">
        <v>7402.3704602078496</v>
      </c>
      <c r="AR147" s="278">
        <v>7777.5792998633897</v>
      </c>
      <c r="AS147" s="278">
        <v>7904.18948286052</v>
      </c>
      <c r="AT147" s="278">
        <v>8240.4089351033799</v>
      </c>
      <c r="AU147" s="278">
        <v>9389.6062709693306</v>
      </c>
      <c r="AV147" s="278">
        <v>9738.7672199071403</v>
      </c>
      <c r="AW147" s="278">
        <v>10170.045712954099</v>
      </c>
      <c r="AX147" s="278">
        <v>10667.760198793299</v>
      </c>
      <c r="AY147" s="278">
        <v>11120.4169757321</v>
      </c>
      <c r="AZ147" s="278">
        <v>12066.485376835601</v>
      </c>
      <c r="BA147" s="278">
        <v>12499.283711044</v>
      </c>
      <c r="BB147" s="278">
        <v>13137.0102398987</v>
      </c>
      <c r="BC147" s="278">
        <v>13575.819219704201</v>
      </c>
      <c r="BD147" s="278">
        <v>14005.098525134899</v>
      </c>
      <c r="BE147" s="278">
        <v>14224.627229338001</v>
      </c>
      <c r="BF147" s="156">
        <v>1.5674913233139499E-2</v>
      </c>
      <c r="BG147" s="156">
        <v>5.4468815055751997E-2</v>
      </c>
      <c r="BH147" s="156">
        <v>1</v>
      </c>
    </row>
    <row r="148" spans="1:60">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276"/>
      <c r="AT148" s="276"/>
      <c r="AU148" s="276"/>
      <c r="AV148" s="276"/>
      <c r="AW148" s="276"/>
      <c r="AX148" s="276"/>
      <c r="AY148" s="276"/>
      <c r="AZ148" s="276"/>
      <c r="BA148" s="276"/>
      <c r="BB148" s="276"/>
      <c r="BC148" s="276"/>
      <c r="BD148" s="276"/>
      <c r="BE148" s="277"/>
      <c r="BF148" s="153"/>
      <c r="BG148" s="153"/>
      <c r="BH148" s="153"/>
    </row>
    <row r="149" spans="1:60">
      <c r="A149" s="140" t="s">
        <v>527</v>
      </c>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276"/>
      <c r="AT149" s="276"/>
      <c r="AU149" s="276"/>
      <c r="AV149" s="276"/>
      <c r="AW149" s="276"/>
      <c r="AX149" s="276"/>
      <c r="AY149" s="276"/>
      <c r="AZ149" s="276"/>
      <c r="BA149" s="276"/>
      <c r="BB149" s="276"/>
      <c r="BC149" s="276"/>
      <c r="BD149" s="276"/>
      <c r="BE149" s="277"/>
      <c r="BF149" s="153"/>
      <c r="BG149" s="153"/>
      <c r="BH149" s="153"/>
    </row>
    <row r="150" spans="1:60">
      <c r="A150" s="136" t="s">
        <v>503</v>
      </c>
      <c r="B150" s="276">
        <v>20.634794520547899</v>
      </c>
      <c r="C150" s="276">
        <v>20.634794520547899</v>
      </c>
      <c r="D150" s="276">
        <v>21.458356164383598</v>
      </c>
      <c r="E150" s="276">
        <v>23.7495901639344</v>
      </c>
      <c r="F150" s="276">
        <v>33.377123287671203</v>
      </c>
      <c r="G150" s="276">
        <v>35.253013698630099</v>
      </c>
      <c r="H150" s="276">
        <v>62.520136986301402</v>
      </c>
      <c r="I150" s="276">
        <v>67.260382513661199</v>
      </c>
      <c r="J150" s="276">
        <v>72.742739726027395</v>
      </c>
      <c r="K150" s="276">
        <v>68.791095890411</v>
      </c>
      <c r="L150" s="276">
        <v>73.399589041095894</v>
      </c>
      <c r="M150" s="276">
        <v>81.814071038251399</v>
      </c>
      <c r="N150" s="276">
        <v>88.366986301369806</v>
      </c>
      <c r="O150" s="276">
        <v>92.251917808219204</v>
      </c>
      <c r="P150" s="276">
        <v>95.752328767123302</v>
      </c>
      <c r="Q150" s="276">
        <v>87.296448087431699</v>
      </c>
      <c r="R150" s="276">
        <v>108.03698630137001</v>
      </c>
      <c r="S150" s="276">
        <v>110.469726027397</v>
      </c>
      <c r="T150" s="276">
        <v>107.69397260274</v>
      </c>
      <c r="U150" s="276">
        <v>122.892896174863</v>
      </c>
      <c r="V150" s="276">
        <v>125.757260273973</v>
      </c>
      <c r="W150" s="276">
        <v>131.38821917808201</v>
      </c>
      <c r="X150" s="276">
        <v>136.04684931506901</v>
      </c>
      <c r="Y150" s="276">
        <v>143.660109289617</v>
      </c>
      <c r="Z150" s="276">
        <v>156.807945205479</v>
      </c>
      <c r="AA150" s="276">
        <v>164.217945205479</v>
      </c>
      <c r="AB150" s="276">
        <v>163.59931506849301</v>
      </c>
      <c r="AC150" s="276">
        <v>160.21857923497299</v>
      </c>
      <c r="AD150" s="276">
        <v>147.57657534246599</v>
      </c>
      <c r="AE150" s="276">
        <v>154.63273972602701</v>
      </c>
      <c r="AF150" s="276">
        <v>187.08369863013701</v>
      </c>
      <c r="AG150" s="276">
        <v>205.73688524590199</v>
      </c>
      <c r="AH150" s="276">
        <v>264.92945205479401</v>
      </c>
      <c r="AI150" s="276">
        <v>321.67068493150703</v>
      </c>
      <c r="AJ150" s="276">
        <v>380.49232156849399</v>
      </c>
      <c r="AK150" s="276">
        <v>401.223967963115</v>
      </c>
      <c r="AL150" s="276">
        <v>417.659217775343</v>
      </c>
      <c r="AM150" s="276">
        <v>402.67014467272497</v>
      </c>
      <c r="AN150" s="276">
        <v>403.52980429252699</v>
      </c>
      <c r="AO150" s="276">
        <v>457.29451067143998</v>
      </c>
      <c r="AP150" s="276">
        <v>449.61474845047798</v>
      </c>
      <c r="AQ150" s="276">
        <v>479.28049058943702</v>
      </c>
      <c r="AR150" s="276">
        <v>491.29082721920901</v>
      </c>
      <c r="AS150" s="276">
        <v>520.47341088935502</v>
      </c>
      <c r="AT150" s="276">
        <v>516.53443148937401</v>
      </c>
      <c r="AU150" s="276">
        <v>519.24289178639697</v>
      </c>
      <c r="AV150" s="276">
        <v>544.90973203278497</v>
      </c>
      <c r="AW150" s="276">
        <v>582.88324989456601</v>
      </c>
      <c r="AX150" s="276">
        <v>603.36839038725896</v>
      </c>
      <c r="AY150" s="276">
        <v>622.07399066630205</v>
      </c>
      <c r="AZ150" s="276">
        <v>726.43669282828205</v>
      </c>
      <c r="BA150" s="276">
        <v>777.68293283250205</v>
      </c>
      <c r="BB150" s="276">
        <v>776.59640007921098</v>
      </c>
      <c r="BC150" s="276">
        <v>813.47543156597499</v>
      </c>
      <c r="BD150" s="276">
        <v>845.44892588539005</v>
      </c>
      <c r="BE150" s="277">
        <v>802.55116029927103</v>
      </c>
      <c r="BF150" s="153">
        <v>-5.0739629885028101E-2</v>
      </c>
      <c r="BG150" s="153">
        <v>5.0506659881750099E-2</v>
      </c>
      <c r="BH150" s="153">
        <v>0.17188641708895799</v>
      </c>
    </row>
    <row r="151" spans="1:60">
      <c r="A151" s="136" t="s">
        <v>504</v>
      </c>
      <c r="B151" s="276">
        <v>0</v>
      </c>
      <c r="C151" s="276">
        <v>0</v>
      </c>
      <c r="D151" s="276">
        <v>0</v>
      </c>
      <c r="E151" s="276">
        <v>0</v>
      </c>
      <c r="F151" s="276">
        <v>0</v>
      </c>
      <c r="G151" s="276">
        <v>0</v>
      </c>
      <c r="H151" s="276">
        <v>0</v>
      </c>
      <c r="I151" s="276">
        <v>0</v>
      </c>
      <c r="J151" s="276">
        <v>0</v>
      </c>
      <c r="K151" s="276">
        <v>0</v>
      </c>
      <c r="L151" s="276">
        <v>0</v>
      </c>
      <c r="M151" s="276">
        <v>0</v>
      </c>
      <c r="N151" s="276">
        <v>0</v>
      </c>
      <c r="O151" s="276">
        <v>0</v>
      </c>
      <c r="P151" s="276">
        <v>0</v>
      </c>
      <c r="Q151" s="276">
        <v>34.723224043715902</v>
      </c>
      <c r="R151" s="276">
        <v>36.007945205479501</v>
      </c>
      <c r="S151" s="276">
        <v>38.684520547945198</v>
      </c>
      <c r="T151" s="276">
        <v>41.955890410958901</v>
      </c>
      <c r="U151" s="276">
        <v>46.221584699453601</v>
      </c>
      <c r="V151" s="276">
        <v>51.335342465753399</v>
      </c>
      <c r="W151" s="276">
        <v>55.544657534246603</v>
      </c>
      <c r="X151" s="276">
        <v>59.982739726027397</v>
      </c>
      <c r="Y151" s="276">
        <v>67.849453551912603</v>
      </c>
      <c r="Z151" s="276">
        <v>77.094520547945194</v>
      </c>
      <c r="AA151" s="276">
        <v>81.967260273972599</v>
      </c>
      <c r="AB151" s="276">
        <v>82.058767123287694</v>
      </c>
      <c r="AC151" s="276">
        <v>81.948633879781397</v>
      </c>
      <c r="AD151" s="276">
        <v>86.039315068493195</v>
      </c>
      <c r="AE151" s="276">
        <v>92.353287671232906</v>
      </c>
      <c r="AF151" s="276">
        <v>103.562876712329</v>
      </c>
      <c r="AG151" s="276">
        <v>111.470218579235</v>
      </c>
      <c r="AH151" s="276">
        <v>117.243150684932</v>
      </c>
      <c r="AI151" s="276">
        <v>124.12904109589</v>
      </c>
      <c r="AJ151" s="276">
        <v>132.13801176849401</v>
      </c>
      <c r="AK151" s="276">
        <v>146.88491273907201</v>
      </c>
      <c r="AL151" s="276">
        <v>158.77707464657601</v>
      </c>
      <c r="AM151" s="276">
        <v>144.95863782340999</v>
      </c>
      <c r="AN151" s="276">
        <v>152.993968676088</v>
      </c>
      <c r="AO151" s="276">
        <v>158.827160944664</v>
      </c>
      <c r="AP151" s="276">
        <v>170.353816943629</v>
      </c>
      <c r="AQ151" s="276">
        <v>180.39013442505299</v>
      </c>
      <c r="AR151" s="276">
        <v>200.394772424688</v>
      </c>
      <c r="AS151" s="276">
        <v>217.60770050684101</v>
      </c>
      <c r="AT151" s="276">
        <v>260.131965735949</v>
      </c>
      <c r="AU151" s="276">
        <v>288.22766164940998</v>
      </c>
      <c r="AV151" s="276">
        <v>301.81049915607201</v>
      </c>
      <c r="AW151" s="276">
        <v>320.89983459401998</v>
      </c>
      <c r="AX151" s="276">
        <v>352.99066435986202</v>
      </c>
      <c r="AY151" s="276">
        <v>381.68377148821901</v>
      </c>
      <c r="AZ151" s="276">
        <v>441.42455584198098</v>
      </c>
      <c r="BA151" s="276">
        <v>490.04757764124503</v>
      </c>
      <c r="BB151" s="276">
        <v>538.71206319427904</v>
      </c>
      <c r="BC151" s="276">
        <v>575.19984458515296</v>
      </c>
      <c r="BD151" s="276">
        <v>620.59727910484196</v>
      </c>
      <c r="BE151" s="277">
        <v>552.60555756045403</v>
      </c>
      <c r="BF151" s="153">
        <v>-0.10955852343158901</v>
      </c>
      <c r="BG151" s="153">
        <v>9.0841405922105406E-2</v>
      </c>
      <c r="BH151" s="153">
        <v>0.118354310667363</v>
      </c>
    </row>
    <row r="152" spans="1:60">
      <c r="A152" s="136" t="s">
        <v>505</v>
      </c>
      <c r="B152" s="276">
        <v>0</v>
      </c>
      <c r="C152" s="276">
        <v>0</v>
      </c>
      <c r="D152" s="276">
        <v>0</v>
      </c>
      <c r="E152" s="276">
        <v>0</v>
      </c>
      <c r="F152" s="276">
        <v>0</v>
      </c>
      <c r="G152" s="276">
        <v>0</v>
      </c>
      <c r="H152" s="276">
        <v>0</v>
      </c>
      <c r="I152" s="276">
        <v>0</v>
      </c>
      <c r="J152" s="276">
        <v>0</v>
      </c>
      <c r="K152" s="276">
        <v>0</v>
      </c>
      <c r="L152" s="276">
        <v>0</v>
      </c>
      <c r="M152" s="276">
        <v>0</v>
      </c>
      <c r="N152" s="276">
        <v>0</v>
      </c>
      <c r="O152" s="276">
        <v>0</v>
      </c>
      <c r="P152" s="276">
        <v>0</v>
      </c>
      <c r="Q152" s="276">
        <v>52.573224043715904</v>
      </c>
      <c r="R152" s="276">
        <v>72.029041095890406</v>
      </c>
      <c r="S152" s="276">
        <v>71.785205479452003</v>
      </c>
      <c r="T152" s="276">
        <v>65.738082191780805</v>
      </c>
      <c r="U152" s="276">
        <v>76.671311475409794</v>
      </c>
      <c r="V152" s="276">
        <v>74.421917808219206</v>
      </c>
      <c r="W152" s="276">
        <v>75.843561643835599</v>
      </c>
      <c r="X152" s="276">
        <v>76.064109589041095</v>
      </c>
      <c r="Y152" s="276">
        <v>75.810655737704906</v>
      </c>
      <c r="Z152" s="276">
        <v>79.713424657534304</v>
      </c>
      <c r="AA152" s="276">
        <v>82.250684931506896</v>
      </c>
      <c r="AB152" s="276">
        <v>81.540547945205503</v>
      </c>
      <c r="AC152" s="276">
        <v>78.269945355191297</v>
      </c>
      <c r="AD152" s="276">
        <v>61.537260273972599</v>
      </c>
      <c r="AE152" s="276">
        <v>62.279452054794497</v>
      </c>
      <c r="AF152" s="276">
        <v>83.520821917808206</v>
      </c>
      <c r="AG152" s="276">
        <v>94.266666666666694</v>
      </c>
      <c r="AH152" s="276">
        <v>147.686301369863</v>
      </c>
      <c r="AI152" s="276">
        <v>197.54164383561599</v>
      </c>
      <c r="AJ152" s="276">
        <v>248.35430980000001</v>
      </c>
      <c r="AK152" s="276">
        <v>254.33905522404399</v>
      </c>
      <c r="AL152" s="276">
        <v>258.88214312876698</v>
      </c>
      <c r="AM152" s="276">
        <v>257.71150684931501</v>
      </c>
      <c r="AN152" s="276">
        <v>250.53583561643799</v>
      </c>
      <c r="AO152" s="276">
        <v>298.46734972677598</v>
      </c>
      <c r="AP152" s="276">
        <v>279.26093150684898</v>
      </c>
      <c r="AQ152" s="276">
        <v>298.890356164384</v>
      </c>
      <c r="AR152" s="276">
        <v>290.89605479452001</v>
      </c>
      <c r="AS152" s="276">
        <v>302.86571038251401</v>
      </c>
      <c r="AT152" s="276">
        <v>256.40246575342502</v>
      </c>
      <c r="AU152" s="276">
        <v>231.01523013698599</v>
      </c>
      <c r="AV152" s="276">
        <v>243.09923287671199</v>
      </c>
      <c r="AW152" s="276">
        <v>261.98341530054603</v>
      </c>
      <c r="AX152" s="276">
        <v>250.37772602739699</v>
      </c>
      <c r="AY152" s="276">
        <v>240.39021917808199</v>
      </c>
      <c r="AZ152" s="276">
        <v>285.01213698630102</v>
      </c>
      <c r="BA152" s="276">
        <v>287.63535519125702</v>
      </c>
      <c r="BB152" s="276">
        <v>237.884336884932</v>
      </c>
      <c r="BC152" s="276">
        <v>238.275586980822</v>
      </c>
      <c r="BD152" s="276">
        <v>224.85164678054801</v>
      </c>
      <c r="BE152" s="277">
        <v>249.945602738817</v>
      </c>
      <c r="BF152" s="153">
        <v>0.11160227784660399</v>
      </c>
      <c r="BG152" s="153">
        <v>-1.30449182598039E-2</v>
      </c>
      <c r="BH152" s="153">
        <v>5.35321064215954E-2</v>
      </c>
    </row>
    <row r="153" spans="1:60">
      <c r="A153" s="136" t="s">
        <v>506</v>
      </c>
      <c r="B153" s="276">
        <v>80.942136986301406</v>
      </c>
      <c r="C153" s="276">
        <v>89.879616438356194</v>
      </c>
      <c r="D153" s="276">
        <v>91.813369863013705</v>
      </c>
      <c r="E153" s="276">
        <v>108.13972677595601</v>
      </c>
      <c r="F153" s="276">
        <v>127.538082191781</v>
      </c>
      <c r="G153" s="276">
        <v>126.398849315069</v>
      </c>
      <c r="H153" s="276">
        <v>203.24405479452099</v>
      </c>
      <c r="I153" s="276">
        <v>213.586830601093</v>
      </c>
      <c r="J153" s="276">
        <v>224.76109589041101</v>
      </c>
      <c r="K153" s="276">
        <v>228.649753424658</v>
      </c>
      <c r="L153" s="276">
        <v>236.950356164384</v>
      </c>
      <c r="M153" s="276">
        <v>253.28508196721299</v>
      </c>
      <c r="N153" s="276">
        <v>276.64372602739701</v>
      </c>
      <c r="O153" s="276">
        <v>302.49331506849302</v>
      </c>
      <c r="P153" s="276">
        <v>327.85824657534198</v>
      </c>
      <c r="Q153" s="276">
        <v>343.98907103825098</v>
      </c>
      <c r="R153" s="276">
        <v>363.703342465753</v>
      </c>
      <c r="S153" s="276">
        <v>394.39989041095902</v>
      </c>
      <c r="T153" s="276">
        <v>419.05578082191801</v>
      </c>
      <c r="U153" s="276">
        <v>448.96530054644802</v>
      </c>
      <c r="V153" s="276">
        <v>487.350191780822</v>
      </c>
      <c r="W153" s="276">
        <v>517.88010958904101</v>
      </c>
      <c r="X153" s="276">
        <v>536.48975342465803</v>
      </c>
      <c r="Y153" s="276">
        <v>602.66617486338805</v>
      </c>
      <c r="Z153" s="276">
        <v>659.79205479452105</v>
      </c>
      <c r="AA153" s="276">
        <v>682.98531506849304</v>
      </c>
      <c r="AB153" s="276">
        <v>697.57326027397301</v>
      </c>
      <c r="AC153" s="276">
        <v>745.29890710382494</v>
      </c>
      <c r="AD153" s="276">
        <v>771.30164383561601</v>
      </c>
      <c r="AE153" s="276">
        <v>830.35112328767104</v>
      </c>
      <c r="AF153" s="276">
        <v>888.25473972602697</v>
      </c>
      <c r="AG153" s="276">
        <v>988.50661202185802</v>
      </c>
      <c r="AH153" s="276">
        <v>1036.7659178082199</v>
      </c>
      <c r="AI153" s="276">
        <v>1084.2462465753399</v>
      </c>
      <c r="AJ153" s="276">
        <v>1143.3950036246599</v>
      </c>
      <c r="AK153" s="276">
        <v>1105.0705767371601</v>
      </c>
      <c r="AL153" s="276">
        <v>1060.58285673096</v>
      </c>
      <c r="AM153" s="276">
        <v>1067.6215616438401</v>
      </c>
      <c r="AN153" s="276">
        <v>1053.31775890411</v>
      </c>
      <c r="AO153" s="276">
        <v>1092.11186885246</v>
      </c>
      <c r="AP153" s="276">
        <v>1109.7860328767099</v>
      </c>
      <c r="AQ153" s="276">
        <v>1164.98190136986</v>
      </c>
      <c r="AR153" s="276">
        <v>1251.5357917808201</v>
      </c>
      <c r="AS153" s="276">
        <v>1350.7654644808699</v>
      </c>
      <c r="AT153" s="276">
        <v>1437.6635035537099</v>
      </c>
      <c r="AU153" s="276">
        <v>1517.0436457005201</v>
      </c>
      <c r="AV153" s="276">
        <v>1599.38297699295</v>
      </c>
      <c r="AW153" s="276">
        <v>1683.72288885592</v>
      </c>
      <c r="AX153" s="276">
        <v>1682.5845726054199</v>
      </c>
      <c r="AY153" s="276">
        <v>1692.49521947987</v>
      </c>
      <c r="AZ153" s="276">
        <v>1771.50918009665</v>
      </c>
      <c r="BA153" s="276">
        <v>1845.5280162892</v>
      </c>
      <c r="BB153" s="276">
        <v>1876.4578812500599</v>
      </c>
      <c r="BC153" s="276">
        <v>1954.82897309596</v>
      </c>
      <c r="BD153" s="276">
        <v>1963.86498059172</v>
      </c>
      <c r="BE153" s="277">
        <v>1608.8030467495801</v>
      </c>
      <c r="BF153" s="153">
        <v>-0.180797528012931</v>
      </c>
      <c r="BG153" s="153">
        <v>3.1681012804070499E-2</v>
      </c>
      <c r="BH153" s="153">
        <v>0.34456543730429101</v>
      </c>
    </row>
    <row r="154" spans="1:60">
      <c r="A154" s="136" t="s">
        <v>507</v>
      </c>
      <c r="B154" s="276">
        <v>0</v>
      </c>
      <c r="C154" s="276">
        <v>0</v>
      </c>
      <c r="D154" s="276">
        <v>0</v>
      </c>
      <c r="E154" s="276">
        <v>0</v>
      </c>
      <c r="F154" s="276">
        <v>0</v>
      </c>
      <c r="G154" s="276">
        <v>0</v>
      </c>
      <c r="H154" s="276">
        <v>0</v>
      </c>
      <c r="I154" s="276">
        <v>0</v>
      </c>
      <c r="J154" s="276">
        <v>0</v>
      </c>
      <c r="K154" s="276">
        <v>0</v>
      </c>
      <c r="L154" s="276">
        <v>0</v>
      </c>
      <c r="M154" s="276">
        <v>0</v>
      </c>
      <c r="N154" s="276">
        <v>0</v>
      </c>
      <c r="O154" s="276">
        <v>0</v>
      </c>
      <c r="P154" s="276">
        <v>0</v>
      </c>
      <c r="Q154" s="276">
        <v>231.300765027322</v>
      </c>
      <c r="R154" s="276">
        <v>240.55945205479401</v>
      </c>
      <c r="S154" s="276">
        <v>259.40361643835598</v>
      </c>
      <c r="T154" s="276">
        <v>277.02147945205502</v>
      </c>
      <c r="U154" s="276">
        <v>295.24071038251401</v>
      </c>
      <c r="V154" s="276">
        <v>323.27347945205503</v>
      </c>
      <c r="W154" s="276">
        <v>343.16</v>
      </c>
      <c r="X154" s="276">
        <v>348.14695890411002</v>
      </c>
      <c r="Y154" s="276">
        <v>402.738087431694</v>
      </c>
      <c r="Z154" s="276">
        <v>447.334301369863</v>
      </c>
      <c r="AA154" s="276">
        <v>463.70542465753402</v>
      </c>
      <c r="AB154" s="276">
        <v>482.22257534246597</v>
      </c>
      <c r="AC154" s="276">
        <v>527.09180327868899</v>
      </c>
      <c r="AD154" s="276">
        <v>548.91293150684896</v>
      </c>
      <c r="AE154" s="276">
        <v>597.16789041095899</v>
      </c>
      <c r="AF154" s="276">
        <v>631.64739726027403</v>
      </c>
      <c r="AG154" s="276">
        <v>725.10792349726796</v>
      </c>
      <c r="AH154" s="276">
        <v>757.03671232876695</v>
      </c>
      <c r="AI154" s="276">
        <v>780.704328767123</v>
      </c>
      <c r="AJ154" s="276">
        <v>833.03582061314899</v>
      </c>
      <c r="AK154" s="276">
        <v>811.037595691256</v>
      </c>
      <c r="AL154" s="276">
        <v>784.28679367561597</v>
      </c>
      <c r="AM154" s="276">
        <v>791.15446027397297</v>
      </c>
      <c r="AN154" s="276">
        <v>776.71680547945198</v>
      </c>
      <c r="AO154" s="276">
        <v>833.32276502732202</v>
      </c>
      <c r="AP154" s="276">
        <v>834.08318356164398</v>
      </c>
      <c r="AQ154" s="276">
        <v>876.81569863013704</v>
      </c>
      <c r="AR154" s="276">
        <v>954.09925479451999</v>
      </c>
      <c r="AS154" s="276">
        <v>1052.2146557377</v>
      </c>
      <c r="AT154" s="276">
        <v>1138.39621588248</v>
      </c>
      <c r="AU154" s="276">
        <v>1216.26728405668</v>
      </c>
      <c r="AV154" s="276">
        <v>1299.31473589706</v>
      </c>
      <c r="AW154" s="276">
        <v>1404.4264079816001</v>
      </c>
      <c r="AX154" s="276">
        <v>1408.4382931533601</v>
      </c>
      <c r="AY154" s="276">
        <v>1416.0583427675499</v>
      </c>
      <c r="AZ154" s="276">
        <v>1491.2380896856901</v>
      </c>
      <c r="BA154" s="276">
        <v>1571.3212403329101</v>
      </c>
      <c r="BB154" s="276">
        <v>1627.46508792294</v>
      </c>
      <c r="BC154" s="276">
        <v>1700.9006820976001</v>
      </c>
      <c r="BD154" s="276">
        <v>1728.4030762756699</v>
      </c>
      <c r="BE154" s="277">
        <v>1476.95904440902</v>
      </c>
      <c r="BF154" s="153">
        <v>-0.145477658144683</v>
      </c>
      <c r="BG154" s="153">
        <v>4.2641864115787097E-2</v>
      </c>
      <c r="BH154" s="153">
        <v>0.31632774443429901</v>
      </c>
    </row>
    <row r="155" spans="1:60">
      <c r="A155" s="136" t="s">
        <v>508</v>
      </c>
      <c r="B155" s="276">
        <v>0</v>
      </c>
      <c r="C155" s="276">
        <v>0</v>
      </c>
      <c r="D155" s="276">
        <v>0</v>
      </c>
      <c r="E155" s="276">
        <v>0</v>
      </c>
      <c r="F155" s="276">
        <v>0</v>
      </c>
      <c r="G155" s="276">
        <v>0</v>
      </c>
      <c r="H155" s="276">
        <v>0</v>
      </c>
      <c r="I155" s="276">
        <v>0</v>
      </c>
      <c r="J155" s="276">
        <v>0</v>
      </c>
      <c r="K155" s="276">
        <v>0</v>
      </c>
      <c r="L155" s="276">
        <v>0</v>
      </c>
      <c r="M155" s="276">
        <v>0</v>
      </c>
      <c r="N155" s="276">
        <v>0</v>
      </c>
      <c r="O155" s="276">
        <v>0</v>
      </c>
      <c r="P155" s="276">
        <v>0</v>
      </c>
      <c r="Q155" s="276">
        <v>112.688306010929</v>
      </c>
      <c r="R155" s="276">
        <v>123.143890410959</v>
      </c>
      <c r="S155" s="276">
        <v>134.99627397260301</v>
      </c>
      <c r="T155" s="276">
        <v>142.03430136986299</v>
      </c>
      <c r="U155" s="276">
        <v>153.72459016393401</v>
      </c>
      <c r="V155" s="276">
        <v>164.076712328767</v>
      </c>
      <c r="W155" s="276">
        <v>174.72010958904099</v>
      </c>
      <c r="X155" s="276">
        <v>188.34279452054801</v>
      </c>
      <c r="Y155" s="276">
        <v>199.928087431694</v>
      </c>
      <c r="Z155" s="276">
        <v>212.45775342465799</v>
      </c>
      <c r="AA155" s="276">
        <v>219.27989041095901</v>
      </c>
      <c r="AB155" s="276">
        <v>215.350684931507</v>
      </c>
      <c r="AC155" s="276">
        <v>218.20710382513701</v>
      </c>
      <c r="AD155" s="276">
        <v>222.38871232876701</v>
      </c>
      <c r="AE155" s="276">
        <v>233.183232876712</v>
      </c>
      <c r="AF155" s="276">
        <v>256.60734246575299</v>
      </c>
      <c r="AG155" s="276">
        <v>263.39868852459</v>
      </c>
      <c r="AH155" s="276">
        <v>279.72920547945199</v>
      </c>
      <c r="AI155" s="276">
        <v>303.54191780821901</v>
      </c>
      <c r="AJ155" s="276">
        <v>310.35918301150701</v>
      </c>
      <c r="AK155" s="276">
        <v>294.03298104590198</v>
      </c>
      <c r="AL155" s="276">
        <v>276.29606305534202</v>
      </c>
      <c r="AM155" s="276">
        <v>276.46710136986297</v>
      </c>
      <c r="AN155" s="276">
        <v>276.60095342465797</v>
      </c>
      <c r="AO155" s="276">
        <v>258.78910382513698</v>
      </c>
      <c r="AP155" s="276">
        <v>275.70284931506802</v>
      </c>
      <c r="AQ155" s="276">
        <v>288.16620273972597</v>
      </c>
      <c r="AR155" s="276">
        <v>297.43653698630101</v>
      </c>
      <c r="AS155" s="276">
        <v>298.550808743169</v>
      </c>
      <c r="AT155" s="276">
        <v>299.26728767123302</v>
      </c>
      <c r="AU155" s="276">
        <v>300.77636164383603</v>
      </c>
      <c r="AV155" s="276">
        <v>300.06824109589002</v>
      </c>
      <c r="AW155" s="276">
        <v>279.29648087431701</v>
      </c>
      <c r="AX155" s="276">
        <v>274.14627945205501</v>
      </c>
      <c r="AY155" s="276">
        <v>276.43687671232902</v>
      </c>
      <c r="AZ155" s="276">
        <v>280.271090410959</v>
      </c>
      <c r="BA155" s="276">
        <v>274.20677595628399</v>
      </c>
      <c r="BB155" s="276">
        <v>248.99279332712399</v>
      </c>
      <c r="BC155" s="276">
        <v>253.928290998356</v>
      </c>
      <c r="BD155" s="276">
        <v>235.46190431605501</v>
      </c>
      <c r="BE155" s="277">
        <v>131.84400234055801</v>
      </c>
      <c r="BF155" s="153">
        <v>-0.44006227791487201</v>
      </c>
      <c r="BG155" s="153">
        <v>-2.3693590569590001E-2</v>
      </c>
      <c r="BH155" s="153">
        <v>2.8237692869992399E-2</v>
      </c>
    </row>
    <row r="156" spans="1:60">
      <c r="A156" s="136" t="s">
        <v>509</v>
      </c>
      <c r="B156" s="276">
        <v>55.068164383561601</v>
      </c>
      <c r="C156" s="276">
        <v>63.771780821917801</v>
      </c>
      <c r="D156" s="276">
        <v>70.741972602739693</v>
      </c>
      <c r="E156" s="276">
        <v>73.187213114754101</v>
      </c>
      <c r="F156" s="276">
        <v>80.193698630137007</v>
      </c>
      <c r="G156" s="276">
        <v>77.401972602739704</v>
      </c>
      <c r="H156" s="276">
        <v>90.101589041095906</v>
      </c>
      <c r="I156" s="276">
        <v>100.809836065574</v>
      </c>
      <c r="J156" s="276">
        <v>107.089150684931</v>
      </c>
      <c r="K156" s="276">
        <v>104.826575342466</v>
      </c>
      <c r="L156" s="276">
        <v>106.50526027397299</v>
      </c>
      <c r="M156" s="276">
        <v>103.830491803279</v>
      </c>
      <c r="N156" s="276">
        <v>107.344602739726</v>
      </c>
      <c r="O156" s="276">
        <v>118.219561643836</v>
      </c>
      <c r="P156" s="276">
        <v>131.247616438356</v>
      </c>
      <c r="Q156" s="276">
        <v>133.81868852458999</v>
      </c>
      <c r="R156" s="276">
        <v>134.45901369863</v>
      </c>
      <c r="S156" s="276">
        <v>130.025095890411</v>
      </c>
      <c r="T156" s="276">
        <v>137.34197260273999</v>
      </c>
      <c r="U156" s="276">
        <v>141.67967213114801</v>
      </c>
      <c r="V156" s="276">
        <v>144.32663013698601</v>
      </c>
      <c r="W156" s="276">
        <v>144.88997260273999</v>
      </c>
      <c r="X156" s="276">
        <v>148.06142465753399</v>
      </c>
      <c r="Y156" s="276">
        <v>154.45081967213099</v>
      </c>
      <c r="Z156" s="276">
        <v>161.342876712329</v>
      </c>
      <c r="AA156" s="276">
        <v>165.76832876712299</v>
      </c>
      <c r="AB156" s="276">
        <v>167.81301369862999</v>
      </c>
      <c r="AC156" s="276">
        <v>170.56270491803301</v>
      </c>
      <c r="AD156" s="276">
        <v>170.703287671233</v>
      </c>
      <c r="AE156" s="276">
        <v>182.837671232877</v>
      </c>
      <c r="AF156" s="276">
        <v>198.77358904109599</v>
      </c>
      <c r="AG156" s="276">
        <v>207.694672131148</v>
      </c>
      <c r="AH156" s="276">
        <v>209.64197260274</v>
      </c>
      <c r="AI156" s="276">
        <v>223.498438356164</v>
      </c>
      <c r="AJ156" s="276">
        <v>232.75026865808201</v>
      </c>
      <c r="AK156" s="276">
        <v>224.46309313114801</v>
      </c>
      <c r="AL156" s="276">
        <v>239.320713918904</v>
      </c>
      <c r="AM156" s="276">
        <v>236.53099315068499</v>
      </c>
      <c r="AN156" s="276">
        <v>229.44678698630099</v>
      </c>
      <c r="AO156" s="276">
        <v>240.92127868852501</v>
      </c>
      <c r="AP156" s="276">
        <v>241.11786575342501</v>
      </c>
      <c r="AQ156" s="276">
        <v>228.32229657534199</v>
      </c>
      <c r="AR156" s="276">
        <v>232.47156780821899</v>
      </c>
      <c r="AS156" s="276">
        <v>227.65684631147499</v>
      </c>
      <c r="AT156" s="276">
        <v>222.145984931507</v>
      </c>
      <c r="AU156" s="276">
        <v>198.88652671232899</v>
      </c>
      <c r="AV156" s="276">
        <v>178.04652328767099</v>
      </c>
      <c r="AW156" s="276">
        <v>146.67248360655699</v>
      </c>
      <c r="AX156" s="276">
        <v>117.076582191781</v>
      </c>
      <c r="AY156" s="276">
        <v>106.946554109589</v>
      </c>
      <c r="AZ156" s="276">
        <v>113.238700684932</v>
      </c>
      <c r="BA156" s="276">
        <v>135.97049999999999</v>
      </c>
      <c r="BB156" s="276">
        <v>122.04125736493199</v>
      </c>
      <c r="BC156" s="276">
        <v>119.66348177589001</v>
      </c>
      <c r="BD156" s="276">
        <v>113.668928298183</v>
      </c>
      <c r="BE156" s="277">
        <v>109.906313678923</v>
      </c>
      <c r="BF156" s="153">
        <v>-3.3101522778408901E-2</v>
      </c>
      <c r="BG156" s="153">
        <v>-6.4808976177169297E-2</v>
      </c>
      <c r="BH156" s="153">
        <v>2.35391877904466E-2</v>
      </c>
    </row>
    <row r="157" spans="1:60">
      <c r="A157" s="136" t="s">
        <v>510</v>
      </c>
      <c r="B157" s="276">
        <v>95.588876712328798</v>
      </c>
      <c r="C157" s="276">
        <v>107.24252054794501</v>
      </c>
      <c r="D157" s="276">
        <v>105.366082191781</v>
      </c>
      <c r="E157" s="276">
        <v>119.25737704917999</v>
      </c>
      <c r="F157" s="276">
        <v>151.23649315068499</v>
      </c>
      <c r="G157" s="276">
        <v>151.26312328767099</v>
      </c>
      <c r="H157" s="276">
        <v>60.493863013698601</v>
      </c>
      <c r="I157" s="276">
        <v>65.740109289617493</v>
      </c>
      <c r="J157" s="276">
        <v>69.076712328767101</v>
      </c>
      <c r="K157" s="276">
        <v>62.107890410958902</v>
      </c>
      <c r="L157" s="276">
        <v>60.006794520547899</v>
      </c>
      <c r="M157" s="276">
        <v>63.966775956284202</v>
      </c>
      <c r="N157" s="276">
        <v>69.733260273972604</v>
      </c>
      <c r="O157" s="276">
        <v>75.444219178082193</v>
      </c>
      <c r="P157" s="276">
        <v>78.824273972602796</v>
      </c>
      <c r="Q157" s="276">
        <v>78.275136612021896</v>
      </c>
      <c r="R157" s="276">
        <v>90.748438356164399</v>
      </c>
      <c r="S157" s="276">
        <v>92.7357808219178</v>
      </c>
      <c r="T157" s="276">
        <v>101.31243835616399</v>
      </c>
      <c r="U157" s="276">
        <v>109.26923497267801</v>
      </c>
      <c r="V157" s="276">
        <v>138.54169863013701</v>
      </c>
      <c r="W157" s="276">
        <v>149.967123287671</v>
      </c>
      <c r="X157" s="276">
        <v>153.65961643835601</v>
      </c>
      <c r="Y157" s="276">
        <v>168.70825136612001</v>
      </c>
      <c r="Z157" s="276">
        <v>185.754465753425</v>
      </c>
      <c r="AA157" s="276">
        <v>198.920931506849</v>
      </c>
      <c r="AB157" s="276">
        <v>205.752849315068</v>
      </c>
      <c r="AC157" s="276">
        <v>223.72169398907101</v>
      </c>
      <c r="AD157" s="276">
        <v>226.77134246575301</v>
      </c>
      <c r="AE157" s="276">
        <v>248.90402739725999</v>
      </c>
      <c r="AF157" s="276">
        <v>310.94509589041098</v>
      </c>
      <c r="AG157" s="276">
        <v>302.71407103825101</v>
      </c>
      <c r="AH157" s="276">
        <v>323.826465753425</v>
      </c>
      <c r="AI157" s="276">
        <v>342.06991780821897</v>
      </c>
      <c r="AJ157" s="276">
        <v>415.86900961588998</v>
      </c>
      <c r="AK157" s="276">
        <v>556.02560813661205</v>
      </c>
      <c r="AL157" s="276">
        <v>591.96659595890401</v>
      </c>
      <c r="AM157" s="276">
        <v>652.48494246575297</v>
      </c>
      <c r="AN157" s="276">
        <v>726.93001643835601</v>
      </c>
      <c r="AO157" s="276">
        <v>762.48648087431695</v>
      </c>
      <c r="AP157" s="276">
        <v>802.87407671232904</v>
      </c>
      <c r="AQ157" s="276">
        <v>875.90209863013695</v>
      </c>
      <c r="AR157" s="276">
        <v>960.47283769139801</v>
      </c>
      <c r="AS157" s="276">
        <v>974.64737881661199</v>
      </c>
      <c r="AT157" s="276">
        <v>1056.38284419101</v>
      </c>
      <c r="AU157" s="276">
        <v>1072.9110235616399</v>
      </c>
      <c r="AV157" s="276">
        <v>1152.3215043835601</v>
      </c>
      <c r="AW157" s="276">
        <v>1260.4437540983599</v>
      </c>
      <c r="AX157" s="276">
        <v>1313.6733447217</v>
      </c>
      <c r="AY157" s="276">
        <v>1410.59393769863</v>
      </c>
      <c r="AZ157" s="276">
        <v>1536.1828666301401</v>
      </c>
      <c r="BA157" s="276">
        <v>1784.82880327869</v>
      </c>
      <c r="BB157" s="276">
        <v>1949.2285927113401</v>
      </c>
      <c r="BC157" s="276">
        <v>2086.06176092948</v>
      </c>
      <c r="BD157" s="276">
        <v>2224.5927601928902</v>
      </c>
      <c r="BE157" s="277">
        <v>2147.8178968176799</v>
      </c>
      <c r="BF157" s="153">
        <v>-3.4511873251152798E-2</v>
      </c>
      <c r="BG157" s="153">
        <v>7.7315523911148903E-2</v>
      </c>
      <c r="BH157" s="153">
        <v>0.46000895781630302</v>
      </c>
    </row>
    <row r="158" spans="1:60">
      <c r="A158" s="136" t="s">
        <v>511</v>
      </c>
      <c r="B158" s="276">
        <v>0</v>
      </c>
      <c r="C158" s="276">
        <v>0</v>
      </c>
      <c r="D158" s="276">
        <v>0</v>
      </c>
      <c r="E158" s="276">
        <v>0</v>
      </c>
      <c r="F158" s="276">
        <v>0</v>
      </c>
      <c r="G158" s="276">
        <v>0</v>
      </c>
      <c r="H158" s="276">
        <v>0</v>
      </c>
      <c r="I158" s="276">
        <v>0</v>
      </c>
      <c r="J158" s="276">
        <v>0</v>
      </c>
      <c r="K158" s="276">
        <v>0</v>
      </c>
      <c r="L158" s="276">
        <v>0</v>
      </c>
      <c r="M158" s="276">
        <v>0</v>
      </c>
      <c r="N158" s="276">
        <v>0</v>
      </c>
      <c r="O158" s="276">
        <v>0</v>
      </c>
      <c r="P158" s="276">
        <v>0</v>
      </c>
      <c r="Q158" s="276">
        <v>12.6775956284153</v>
      </c>
      <c r="R158" s="276">
        <v>14.8734246575342</v>
      </c>
      <c r="S158" s="276">
        <v>17.797260273972601</v>
      </c>
      <c r="T158" s="276">
        <v>22.310136986301401</v>
      </c>
      <c r="U158" s="276">
        <v>28.080874316939902</v>
      </c>
      <c r="V158" s="276">
        <v>37.151780821917797</v>
      </c>
      <c r="W158" s="276">
        <v>45.351232876712302</v>
      </c>
      <c r="X158" s="276">
        <v>45.033424657534297</v>
      </c>
      <c r="Y158" s="276">
        <v>59.806557377049202</v>
      </c>
      <c r="Z158" s="276">
        <v>69.313972602739696</v>
      </c>
      <c r="AA158" s="276">
        <v>77.901095890411</v>
      </c>
      <c r="AB158" s="276">
        <v>85.903424657534302</v>
      </c>
      <c r="AC158" s="276">
        <v>98.183060109289599</v>
      </c>
      <c r="AD158" s="276">
        <v>104.579726027397</v>
      </c>
      <c r="AE158" s="276">
        <v>117.09493150684899</v>
      </c>
      <c r="AF158" s="276">
        <v>132.10849315068501</v>
      </c>
      <c r="AG158" s="276">
        <v>144.43647540983599</v>
      </c>
      <c r="AH158" s="276">
        <v>160.47972602739699</v>
      </c>
      <c r="AI158" s="276">
        <v>177.83205479452101</v>
      </c>
      <c r="AJ158" s="276">
        <v>208.15884391232899</v>
      </c>
      <c r="AK158" s="276">
        <v>253.145655715847</v>
      </c>
      <c r="AL158" s="276">
        <v>279.11077868493197</v>
      </c>
      <c r="AM158" s="276">
        <v>299.20378082191797</v>
      </c>
      <c r="AN158" s="276">
        <v>332.33734246575301</v>
      </c>
      <c r="AO158" s="276">
        <v>366.31685792349703</v>
      </c>
      <c r="AP158" s="276">
        <v>379.71328767123299</v>
      </c>
      <c r="AQ158" s="276">
        <v>386.98263013698602</v>
      </c>
      <c r="AR158" s="276">
        <v>424.90339409643798</v>
      </c>
      <c r="AS158" s="276">
        <v>441.962593646995</v>
      </c>
      <c r="AT158" s="276">
        <v>456.63115376876698</v>
      </c>
      <c r="AU158" s="276">
        <v>490.35358904109597</v>
      </c>
      <c r="AV158" s="276">
        <v>534.07646575342505</v>
      </c>
      <c r="AW158" s="276">
        <v>547.58677595628399</v>
      </c>
      <c r="AX158" s="276">
        <v>557.67597260273999</v>
      </c>
      <c r="AY158" s="276">
        <v>612.64400000000001</v>
      </c>
      <c r="AZ158" s="276">
        <v>661.47356164383598</v>
      </c>
      <c r="BA158" s="276">
        <v>749.518579234973</v>
      </c>
      <c r="BB158" s="276">
        <v>857.54867986411</v>
      </c>
      <c r="BC158" s="276">
        <v>971.25100247123305</v>
      </c>
      <c r="BD158" s="276">
        <v>1046.68632551365</v>
      </c>
      <c r="BE158" s="277">
        <v>1056.1201988984801</v>
      </c>
      <c r="BF158" s="153">
        <v>9.0130855394488004E-3</v>
      </c>
      <c r="BG158" s="153">
        <v>8.6488418361987798E-2</v>
      </c>
      <c r="BH158" s="153">
        <v>0.226194572986779</v>
      </c>
    </row>
    <row r="159" spans="1:60">
      <c r="A159" s="279" t="s">
        <v>528</v>
      </c>
      <c r="B159" s="278">
        <v>252.23397260274001</v>
      </c>
      <c r="C159" s="278">
        <v>281.52871232876703</v>
      </c>
      <c r="D159" s="278">
        <v>289.37978082191802</v>
      </c>
      <c r="E159" s="278">
        <v>324.33390710382503</v>
      </c>
      <c r="F159" s="278">
        <v>392.34539726027401</v>
      </c>
      <c r="G159" s="278">
        <v>390.31695890410998</v>
      </c>
      <c r="H159" s="278">
        <v>416.35964383561702</v>
      </c>
      <c r="I159" s="278">
        <v>447.39715846994602</v>
      </c>
      <c r="J159" s="278">
        <v>473.66969863013702</v>
      </c>
      <c r="K159" s="278">
        <v>464.37531506849302</v>
      </c>
      <c r="L159" s="278">
        <v>476.86200000000002</v>
      </c>
      <c r="M159" s="278">
        <v>502.89642076502702</v>
      </c>
      <c r="N159" s="278">
        <v>542.08857534246602</v>
      </c>
      <c r="O159" s="278">
        <v>588.40901369863002</v>
      </c>
      <c r="P159" s="278">
        <v>633.68246575342505</v>
      </c>
      <c r="Q159" s="278">
        <v>643.37934426229504</v>
      </c>
      <c r="R159" s="278">
        <v>696.94778082191795</v>
      </c>
      <c r="S159" s="278">
        <v>727.63049315068497</v>
      </c>
      <c r="T159" s="278">
        <v>765.40416438356203</v>
      </c>
      <c r="U159" s="278">
        <v>822.80710382513701</v>
      </c>
      <c r="V159" s="278">
        <v>895.97578082191797</v>
      </c>
      <c r="W159" s="278">
        <v>944.12542465753404</v>
      </c>
      <c r="X159" s="278">
        <v>974.25764383561705</v>
      </c>
      <c r="Y159" s="278">
        <v>1069.4853551912599</v>
      </c>
      <c r="Z159" s="278">
        <v>1163.6973424657499</v>
      </c>
      <c r="AA159" s="278">
        <v>1211.89252054795</v>
      </c>
      <c r="AB159" s="278">
        <v>1234.73843835616</v>
      </c>
      <c r="AC159" s="278">
        <v>1299.8018852458999</v>
      </c>
      <c r="AD159" s="278">
        <v>1316.35284931507</v>
      </c>
      <c r="AE159" s="278">
        <v>1416.7255616438399</v>
      </c>
      <c r="AF159" s="278">
        <v>1585.05712328767</v>
      </c>
      <c r="AG159" s="278">
        <v>1704.6522404371599</v>
      </c>
      <c r="AH159" s="278">
        <v>1835.1638082191801</v>
      </c>
      <c r="AI159" s="278">
        <v>1971.48528767123</v>
      </c>
      <c r="AJ159" s="278">
        <v>2172.5066034671199</v>
      </c>
      <c r="AK159" s="278">
        <v>2286.7832459680299</v>
      </c>
      <c r="AL159" s="278">
        <v>2309.52938438411</v>
      </c>
      <c r="AM159" s="278">
        <v>2359.307641933</v>
      </c>
      <c r="AN159" s="278">
        <v>2413.2243666212898</v>
      </c>
      <c r="AO159" s="278">
        <v>2552.8141390867399</v>
      </c>
      <c r="AP159" s="278">
        <v>2603.3927237929402</v>
      </c>
      <c r="AQ159" s="278">
        <v>2748.4867871647798</v>
      </c>
      <c r="AR159" s="278">
        <v>2935.7710244996501</v>
      </c>
      <c r="AS159" s="278">
        <v>3073.5431004983202</v>
      </c>
      <c r="AT159" s="278">
        <v>3232.7267641655999</v>
      </c>
      <c r="AU159" s="278">
        <v>3308.0840877608798</v>
      </c>
      <c r="AV159" s="278">
        <v>3474.6607366969602</v>
      </c>
      <c r="AW159" s="278">
        <v>3673.7223764554101</v>
      </c>
      <c r="AX159" s="278">
        <v>3716.7028899061602</v>
      </c>
      <c r="AY159" s="278">
        <v>3832.1097019543899</v>
      </c>
      <c r="AZ159" s="278">
        <v>4147.3674402400002</v>
      </c>
      <c r="BA159" s="278">
        <v>4544.0102524003896</v>
      </c>
      <c r="BB159" s="278">
        <v>4724.3241314055404</v>
      </c>
      <c r="BC159" s="278">
        <v>4974.0296473672997</v>
      </c>
      <c r="BD159" s="278">
        <v>5147.5755949681798</v>
      </c>
      <c r="BE159" s="278">
        <v>4669.0784175454501</v>
      </c>
      <c r="BF159" s="156">
        <v>-9.2955833012043604E-2</v>
      </c>
      <c r="BG159" s="156">
        <v>4.76190171014792E-2</v>
      </c>
      <c r="BH159" s="156">
        <v>1</v>
      </c>
    </row>
    <row r="160" spans="1:60">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276"/>
      <c r="AT160" s="276"/>
      <c r="AU160" s="276"/>
      <c r="AV160" s="276"/>
      <c r="AW160" s="276"/>
      <c r="AX160" s="276"/>
      <c r="AY160" s="276"/>
      <c r="AZ160" s="276"/>
      <c r="BA160" s="276"/>
      <c r="BB160" s="276"/>
      <c r="BC160" s="276"/>
      <c r="BD160" s="276"/>
      <c r="BE160" s="277"/>
      <c r="BF160" s="153"/>
      <c r="BG160" s="153"/>
      <c r="BH160" s="153"/>
    </row>
    <row r="161" spans="1:60">
      <c r="A161" s="125" t="s">
        <v>529</v>
      </c>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276"/>
      <c r="AT161" s="276"/>
      <c r="AU161" s="276"/>
      <c r="AV161" s="276"/>
      <c r="AW161" s="276"/>
      <c r="AX161" s="276"/>
      <c r="AY161" s="276"/>
      <c r="AZ161" s="276"/>
      <c r="BA161" s="276"/>
      <c r="BB161" s="276"/>
      <c r="BC161" s="276"/>
      <c r="BD161" s="276"/>
      <c r="BE161" s="277"/>
      <c r="BF161" s="153"/>
      <c r="BG161" s="153"/>
      <c r="BH161" s="153"/>
    </row>
    <row r="162" spans="1:60">
      <c r="A162" s="124" t="s">
        <v>503</v>
      </c>
      <c r="B162" s="276">
        <v>296.390684931507</v>
      </c>
      <c r="C162" s="276">
        <v>356.21328767123299</v>
      </c>
      <c r="D162" s="276">
        <v>426.948082191781</v>
      </c>
      <c r="E162" s="276">
        <v>491.00737704917998</v>
      </c>
      <c r="F162" s="276">
        <v>578.30041095890397</v>
      </c>
      <c r="G162" s="276">
        <v>696.41287671232897</v>
      </c>
      <c r="H162" s="276">
        <v>796.93315068493098</v>
      </c>
      <c r="I162" s="276">
        <v>874.78797814207599</v>
      </c>
      <c r="J162" s="276">
        <v>978.98602739726005</v>
      </c>
      <c r="K162" s="276">
        <v>944.87684931506897</v>
      </c>
      <c r="L162" s="276">
        <v>900.79342465753405</v>
      </c>
      <c r="M162" s="276">
        <v>993.80969945355196</v>
      </c>
      <c r="N162" s="276">
        <v>1021.14780821918</v>
      </c>
      <c r="O162" s="276">
        <v>1173.39424657534</v>
      </c>
      <c r="P162" s="276">
        <v>1189.43376712329</v>
      </c>
      <c r="Q162" s="276">
        <v>1077.4900273224</v>
      </c>
      <c r="R162" s="276">
        <v>1025.095</v>
      </c>
      <c r="S162" s="276">
        <v>997.21582191780794</v>
      </c>
      <c r="T162" s="276">
        <v>1027.5625342465801</v>
      </c>
      <c r="U162" s="276">
        <v>1060.21154371585</v>
      </c>
      <c r="V162" s="276">
        <v>1069.26212328767</v>
      </c>
      <c r="W162" s="276">
        <v>1101.58746575342</v>
      </c>
      <c r="X162" s="276">
        <v>1136.9458904109599</v>
      </c>
      <c r="Y162" s="276">
        <v>1207.8293032786901</v>
      </c>
      <c r="Z162" s="276">
        <v>1290.42602739726</v>
      </c>
      <c r="AA162" s="276">
        <v>1244.3272602739701</v>
      </c>
      <c r="AB162" s="276">
        <v>1246.6632876712299</v>
      </c>
      <c r="AC162" s="276">
        <v>1313.0085382513701</v>
      </c>
      <c r="AD162" s="276">
        <v>1318.97123287671</v>
      </c>
      <c r="AE162" s="276">
        <v>1395.6343835616401</v>
      </c>
      <c r="AF162" s="276">
        <v>1637.81945205479</v>
      </c>
      <c r="AG162" s="276">
        <v>1665.88340163934</v>
      </c>
      <c r="AH162" s="276">
        <v>1745.37993150685</v>
      </c>
      <c r="AI162" s="276">
        <v>1710.6197945205499</v>
      </c>
      <c r="AJ162" s="276">
        <v>1800.0263698630099</v>
      </c>
      <c r="AK162" s="276">
        <v>1830.3159153005499</v>
      </c>
      <c r="AL162" s="276">
        <v>1805.13116438356</v>
      </c>
      <c r="AM162" s="276">
        <v>1904.9827232569501</v>
      </c>
      <c r="AN162" s="276">
        <v>1941.06007445961</v>
      </c>
      <c r="AO162" s="276">
        <v>1942.7060186645199</v>
      </c>
      <c r="AP162" s="276">
        <v>1811.83280390662</v>
      </c>
      <c r="AQ162" s="276">
        <v>1792.5274030810799</v>
      </c>
      <c r="AR162" s="276">
        <v>1763.15592605347</v>
      </c>
      <c r="AS162" s="276">
        <v>1599.2007153391501</v>
      </c>
      <c r="AT162" s="276">
        <v>1621.6966270851201</v>
      </c>
      <c r="AU162" s="276">
        <v>1678.4105641615799</v>
      </c>
      <c r="AV162" s="276">
        <v>1605.54329057781</v>
      </c>
      <c r="AW162" s="276">
        <v>1589.02413098241</v>
      </c>
      <c r="AX162" s="276">
        <v>1610.81201425723</v>
      </c>
      <c r="AY162" s="276">
        <v>1552.0356415541701</v>
      </c>
      <c r="AZ162" s="276">
        <v>1584.24681842314</v>
      </c>
      <c r="BA162" s="276">
        <v>1538.20027323773</v>
      </c>
      <c r="BB162" s="276">
        <v>1555.6173596265801</v>
      </c>
      <c r="BC162" s="276">
        <v>1485.4391447005601</v>
      </c>
      <c r="BD162" s="276">
        <v>1474.0259291739401</v>
      </c>
      <c r="BE162" s="277">
        <v>1347.79261913153</v>
      </c>
      <c r="BF162" s="153">
        <v>-8.5638459639006098E-2</v>
      </c>
      <c r="BG162" s="153">
        <v>-9.5021185586261492E-3</v>
      </c>
      <c r="BH162" s="153">
        <v>0.41235904606101997</v>
      </c>
    </row>
    <row r="163" spans="1:60">
      <c r="A163" s="124" t="s">
        <v>504</v>
      </c>
      <c r="B163" s="276">
        <v>0</v>
      </c>
      <c r="C163" s="276">
        <v>0</v>
      </c>
      <c r="D163" s="276">
        <v>0</v>
      </c>
      <c r="E163" s="276">
        <v>0</v>
      </c>
      <c r="F163" s="276">
        <v>0</v>
      </c>
      <c r="G163" s="276">
        <v>0</v>
      </c>
      <c r="H163" s="276">
        <v>0</v>
      </c>
      <c r="I163" s="276">
        <v>0</v>
      </c>
      <c r="J163" s="276">
        <v>0</v>
      </c>
      <c r="K163" s="276">
        <v>0</v>
      </c>
      <c r="L163" s="276">
        <v>0</v>
      </c>
      <c r="M163" s="276">
        <v>0</v>
      </c>
      <c r="N163" s="276">
        <v>0</v>
      </c>
      <c r="O163" s="276">
        <v>0</v>
      </c>
      <c r="P163" s="276">
        <v>0</v>
      </c>
      <c r="Q163" s="276">
        <v>560.04986338797801</v>
      </c>
      <c r="R163" s="276">
        <v>572.54219178082201</v>
      </c>
      <c r="S163" s="276">
        <v>575.08150684931502</v>
      </c>
      <c r="T163" s="276">
        <v>580.98369863013704</v>
      </c>
      <c r="U163" s="276">
        <v>585.76980874316905</v>
      </c>
      <c r="V163" s="276">
        <v>593.09383561643801</v>
      </c>
      <c r="W163" s="276">
        <v>607.80205479452002</v>
      </c>
      <c r="X163" s="276">
        <v>618.96589041095899</v>
      </c>
      <c r="Y163" s="276">
        <v>638.87978142076497</v>
      </c>
      <c r="Z163" s="276">
        <v>685.26260273972605</v>
      </c>
      <c r="AA163" s="276">
        <v>722.68890410958898</v>
      </c>
      <c r="AB163" s="276">
        <v>743.01273972602701</v>
      </c>
      <c r="AC163" s="276">
        <v>761.35573770491806</v>
      </c>
      <c r="AD163" s="276">
        <v>775.703561643836</v>
      </c>
      <c r="AE163" s="276">
        <v>813.244246575342</v>
      </c>
      <c r="AF163" s="276">
        <v>826.627123287671</v>
      </c>
      <c r="AG163" s="276">
        <v>854.50614754098297</v>
      </c>
      <c r="AH163" s="276">
        <v>879.58671232876702</v>
      </c>
      <c r="AI163" s="276">
        <v>898.11684931506795</v>
      </c>
      <c r="AJ163" s="276">
        <v>922.11452054794495</v>
      </c>
      <c r="AK163" s="276">
        <v>941.61079234972703</v>
      </c>
      <c r="AL163" s="276">
        <v>951.96863013698601</v>
      </c>
      <c r="AM163" s="276">
        <v>1027.1318328459899</v>
      </c>
      <c r="AN163" s="276">
        <v>1035.28391007605</v>
      </c>
      <c r="AO163" s="276">
        <v>1052.08593669731</v>
      </c>
      <c r="AP163" s="276">
        <v>1061.78357203421</v>
      </c>
      <c r="AQ163" s="276">
        <v>1048.42192863732</v>
      </c>
      <c r="AR163" s="276">
        <v>1030.4877305863899</v>
      </c>
      <c r="AS163" s="276">
        <v>983.702324884223</v>
      </c>
      <c r="AT163" s="276">
        <v>989.77109405729595</v>
      </c>
      <c r="AU163" s="276">
        <v>1001.09057368167</v>
      </c>
      <c r="AV163" s="276">
        <v>973.54566857609996</v>
      </c>
      <c r="AW163" s="276">
        <v>974.80115678579898</v>
      </c>
      <c r="AX163" s="276">
        <v>944.58288631662003</v>
      </c>
      <c r="AY163" s="276">
        <v>915.13152742311297</v>
      </c>
      <c r="AZ163" s="276">
        <v>904.58584311092102</v>
      </c>
      <c r="BA163" s="276">
        <v>895.91032649674798</v>
      </c>
      <c r="BB163" s="276">
        <v>880.86413365045701</v>
      </c>
      <c r="BC163" s="276">
        <v>864.75269192625899</v>
      </c>
      <c r="BD163" s="276">
        <v>841.75718872882805</v>
      </c>
      <c r="BE163" s="277">
        <v>773.61239553068594</v>
      </c>
      <c r="BF163" s="153">
        <v>-8.0955403898659697E-2</v>
      </c>
      <c r="BG163" s="153">
        <v>-1.6067724494875601E-2</v>
      </c>
      <c r="BH163" s="153">
        <v>0.23668779967616299</v>
      </c>
    </row>
    <row r="164" spans="1:60">
      <c r="A164" s="136" t="s">
        <v>505</v>
      </c>
      <c r="B164" s="276">
        <v>0</v>
      </c>
      <c r="C164" s="276">
        <v>0</v>
      </c>
      <c r="D164" s="276">
        <v>0</v>
      </c>
      <c r="E164" s="276">
        <v>0</v>
      </c>
      <c r="F164" s="276">
        <v>0</v>
      </c>
      <c r="G164" s="276">
        <v>0</v>
      </c>
      <c r="H164" s="276">
        <v>0</v>
      </c>
      <c r="I164" s="276">
        <v>0</v>
      </c>
      <c r="J164" s="276">
        <v>0</v>
      </c>
      <c r="K164" s="276">
        <v>0</v>
      </c>
      <c r="L164" s="276">
        <v>0</v>
      </c>
      <c r="M164" s="276">
        <v>0</v>
      </c>
      <c r="N164" s="276">
        <v>0</v>
      </c>
      <c r="O164" s="276">
        <v>0</v>
      </c>
      <c r="P164" s="276">
        <v>0</v>
      </c>
      <c r="Q164" s="276">
        <v>517.44016393442598</v>
      </c>
      <c r="R164" s="276">
        <v>452.55280821917802</v>
      </c>
      <c r="S164" s="276">
        <v>422.13431506849298</v>
      </c>
      <c r="T164" s="276">
        <v>446.57883561643803</v>
      </c>
      <c r="U164" s="276">
        <v>474.44173497267798</v>
      </c>
      <c r="V164" s="276">
        <v>476.16828767123297</v>
      </c>
      <c r="W164" s="276">
        <v>493.78541095890398</v>
      </c>
      <c r="X164" s="276">
        <v>517.98</v>
      </c>
      <c r="Y164" s="276">
        <v>568.94952185792397</v>
      </c>
      <c r="Z164" s="276">
        <v>605.16342465753405</v>
      </c>
      <c r="AA164" s="276">
        <v>521.63835616438405</v>
      </c>
      <c r="AB164" s="276">
        <v>503.65054794520597</v>
      </c>
      <c r="AC164" s="276">
        <v>551.65280054644802</v>
      </c>
      <c r="AD164" s="276">
        <v>543.26767123287698</v>
      </c>
      <c r="AE164" s="276">
        <v>582.39013698630094</v>
      </c>
      <c r="AF164" s="276">
        <v>811.19232876712294</v>
      </c>
      <c r="AG164" s="276">
        <v>811.37725409836105</v>
      </c>
      <c r="AH164" s="276">
        <v>865.79321917808204</v>
      </c>
      <c r="AI164" s="276">
        <v>812.50294520547902</v>
      </c>
      <c r="AJ164" s="276">
        <v>877.91184931506905</v>
      </c>
      <c r="AK164" s="276">
        <v>888.70512295082005</v>
      </c>
      <c r="AL164" s="276">
        <v>853.162534246576</v>
      </c>
      <c r="AM164" s="276">
        <v>877.85089041095898</v>
      </c>
      <c r="AN164" s="276">
        <v>905.77616438356199</v>
      </c>
      <c r="AO164" s="276">
        <v>890.62008196721297</v>
      </c>
      <c r="AP164" s="276">
        <v>750.04923187241104</v>
      </c>
      <c r="AQ164" s="276">
        <v>744.10547444375902</v>
      </c>
      <c r="AR164" s="276">
        <v>732.668195467077</v>
      </c>
      <c r="AS164" s="276">
        <v>615.49839045493104</v>
      </c>
      <c r="AT164" s="276">
        <v>631.92553302782096</v>
      </c>
      <c r="AU164" s="276">
        <v>677.31999047991303</v>
      </c>
      <c r="AV164" s="276">
        <v>631.99762200170699</v>
      </c>
      <c r="AW164" s="276">
        <v>614.22297419660902</v>
      </c>
      <c r="AX164" s="276">
        <v>666.22912794061403</v>
      </c>
      <c r="AY164" s="276">
        <v>636.90411413105301</v>
      </c>
      <c r="AZ164" s="276">
        <v>679.66097531222204</v>
      </c>
      <c r="BA164" s="276">
        <v>642.28994674097896</v>
      </c>
      <c r="BB164" s="276">
        <v>674.75322597611898</v>
      </c>
      <c r="BC164" s="276">
        <v>620.68645277430301</v>
      </c>
      <c r="BD164" s="276">
        <v>632.26874044511305</v>
      </c>
      <c r="BE164" s="277">
        <v>574.18022360084399</v>
      </c>
      <c r="BF164" s="153">
        <v>-9.1873143694206197E-2</v>
      </c>
      <c r="BG164" s="153">
        <v>5.42981012643384E-5</v>
      </c>
      <c r="BH164" s="153">
        <v>0.17567124638485701</v>
      </c>
    </row>
    <row r="165" spans="1:60">
      <c r="A165" s="136" t="s">
        <v>506</v>
      </c>
      <c r="B165" s="276">
        <v>277.85945205479499</v>
      </c>
      <c r="C165" s="276">
        <v>324.76547945205499</v>
      </c>
      <c r="D165" s="276">
        <v>389.105424657534</v>
      </c>
      <c r="E165" s="276">
        <v>460.70595628415299</v>
      </c>
      <c r="F165" s="276">
        <v>544.04860273972599</v>
      </c>
      <c r="G165" s="276">
        <v>655.41720547945204</v>
      </c>
      <c r="H165" s="276">
        <v>743.81309589041098</v>
      </c>
      <c r="I165" s="276">
        <v>838.39393442622998</v>
      </c>
      <c r="J165" s="276">
        <v>1039.33128767123</v>
      </c>
      <c r="K165" s="276">
        <v>1033.9355616438399</v>
      </c>
      <c r="L165" s="276">
        <v>1029.2143013698601</v>
      </c>
      <c r="M165" s="276">
        <v>1103.75387978142</v>
      </c>
      <c r="N165" s="276">
        <v>1139.1113424657501</v>
      </c>
      <c r="O165" s="276">
        <v>1257.5060273972599</v>
      </c>
      <c r="P165" s="276">
        <v>1283.2742465753399</v>
      </c>
      <c r="Q165" s="276">
        <v>1246.17114754098</v>
      </c>
      <c r="R165" s="276">
        <v>1266.6327123287699</v>
      </c>
      <c r="S165" s="276">
        <v>1210.26504109589</v>
      </c>
      <c r="T165" s="276">
        <v>1245.3627945205501</v>
      </c>
      <c r="U165" s="276">
        <v>1337.70726775956</v>
      </c>
      <c r="V165" s="276">
        <v>1328.3045479452101</v>
      </c>
      <c r="W165" s="276">
        <v>1391.20673972603</v>
      </c>
      <c r="X165" s="276">
        <v>1449.35534246575</v>
      </c>
      <c r="Y165" s="276">
        <v>1598.8562841530099</v>
      </c>
      <c r="Z165" s="276">
        <v>1650.76438356164</v>
      </c>
      <c r="AA165" s="276">
        <v>1730.68805479452</v>
      </c>
      <c r="AB165" s="276">
        <v>1800.6292054794501</v>
      </c>
      <c r="AC165" s="276">
        <v>1836.5551366120201</v>
      </c>
      <c r="AD165" s="276">
        <v>1865.596</v>
      </c>
      <c r="AE165" s="276">
        <v>1918.6654246575299</v>
      </c>
      <c r="AF165" s="276">
        <v>1985.3161643835599</v>
      </c>
      <c r="AG165" s="276">
        <v>2041.13338797814</v>
      </c>
      <c r="AH165" s="276">
        <v>2004.5975342465799</v>
      </c>
      <c r="AI165" s="276">
        <v>1963.0755068493199</v>
      </c>
      <c r="AJ165" s="276">
        <v>1991.8688767123299</v>
      </c>
      <c r="AK165" s="276">
        <v>1965.76617486339</v>
      </c>
      <c r="AL165" s="276">
        <v>1964.35983561644</v>
      </c>
      <c r="AM165" s="276">
        <v>1929.02577994987</v>
      </c>
      <c r="AN165" s="276">
        <v>1903.39158183206</v>
      </c>
      <c r="AO165" s="276">
        <v>1860.0333053844699</v>
      </c>
      <c r="AP165" s="276">
        <v>1877.8796304325001</v>
      </c>
      <c r="AQ165" s="276">
        <v>1759.6987556685999</v>
      </c>
      <c r="AR165" s="276">
        <v>1620.8275398836799</v>
      </c>
      <c r="AS165" s="276">
        <v>1501.3821201277999</v>
      </c>
      <c r="AT165" s="276">
        <v>1380.5778704551001</v>
      </c>
      <c r="AU165" s="276">
        <v>1390.5534399407099</v>
      </c>
      <c r="AV165" s="276">
        <v>1342.46685574666</v>
      </c>
      <c r="AW165" s="276">
        <v>1360.5091670991401</v>
      </c>
      <c r="AX165" s="276">
        <v>1344.98530071903</v>
      </c>
      <c r="AY165" s="276">
        <v>1319.05912949764</v>
      </c>
      <c r="AZ165" s="276">
        <v>1280.9596134394999</v>
      </c>
      <c r="BA165" s="276">
        <v>1290.31117519808</v>
      </c>
      <c r="BB165" s="276">
        <v>1295.68331412718</v>
      </c>
      <c r="BC165" s="276">
        <v>1280.2826507796599</v>
      </c>
      <c r="BD165" s="276">
        <v>1256.74496860163</v>
      </c>
      <c r="BE165" s="277">
        <v>1089.0728523955099</v>
      </c>
      <c r="BF165" s="153">
        <v>-0.13341777400763</v>
      </c>
      <c r="BG165" s="153">
        <v>-9.3536933071380907E-3</v>
      </c>
      <c r="BH165" s="153">
        <v>0.33320336981378001</v>
      </c>
    </row>
    <row r="166" spans="1:60">
      <c r="A166" s="136" t="s">
        <v>507</v>
      </c>
      <c r="B166" s="276">
        <v>0</v>
      </c>
      <c r="C166" s="276">
        <v>0</v>
      </c>
      <c r="D166" s="276">
        <v>0</v>
      </c>
      <c r="E166" s="276">
        <v>0</v>
      </c>
      <c r="F166" s="276">
        <v>0</v>
      </c>
      <c r="G166" s="276">
        <v>0</v>
      </c>
      <c r="H166" s="276">
        <v>0</v>
      </c>
      <c r="I166" s="276">
        <v>0</v>
      </c>
      <c r="J166" s="276">
        <v>0</v>
      </c>
      <c r="K166" s="276">
        <v>0</v>
      </c>
      <c r="L166" s="276">
        <v>0</v>
      </c>
      <c r="M166" s="276">
        <v>0</v>
      </c>
      <c r="N166" s="276">
        <v>0</v>
      </c>
      <c r="O166" s="276">
        <v>0</v>
      </c>
      <c r="P166" s="276">
        <v>0</v>
      </c>
      <c r="Q166" s="276">
        <v>757.74032786885198</v>
      </c>
      <c r="R166" s="276">
        <v>754.97243835616405</v>
      </c>
      <c r="S166" s="276">
        <v>735.39249315068503</v>
      </c>
      <c r="T166" s="276">
        <v>751.98843835616401</v>
      </c>
      <c r="U166" s="276">
        <v>792.32945355191305</v>
      </c>
      <c r="V166" s="276">
        <v>803.43178082191798</v>
      </c>
      <c r="W166" s="276">
        <v>837.706904109589</v>
      </c>
      <c r="X166" s="276">
        <v>888.92542465753399</v>
      </c>
      <c r="Y166" s="276">
        <v>979.13519125683104</v>
      </c>
      <c r="Z166" s="276">
        <v>1049.5095890411001</v>
      </c>
      <c r="AA166" s="276">
        <v>1118.89780821918</v>
      </c>
      <c r="AB166" s="276">
        <v>1171.1791232876701</v>
      </c>
      <c r="AC166" s="276">
        <v>1192.39743169399</v>
      </c>
      <c r="AD166" s="276">
        <v>1208.6630684931499</v>
      </c>
      <c r="AE166" s="276">
        <v>1251.93106849315</v>
      </c>
      <c r="AF166" s="276">
        <v>1281.36230136986</v>
      </c>
      <c r="AG166" s="276">
        <v>1303.6859562841501</v>
      </c>
      <c r="AH166" s="276">
        <v>1290.90701369863</v>
      </c>
      <c r="AI166" s="276">
        <v>1251.5223013698601</v>
      </c>
      <c r="AJ166" s="276">
        <v>1265.4408219178099</v>
      </c>
      <c r="AK166" s="276">
        <v>1248.4493442623</v>
      </c>
      <c r="AL166" s="276">
        <v>1233.3117260274</v>
      </c>
      <c r="AM166" s="276">
        <v>1198.9275881690501</v>
      </c>
      <c r="AN166" s="276">
        <v>1179.4462667635701</v>
      </c>
      <c r="AO166" s="276">
        <v>1159.12237642272</v>
      </c>
      <c r="AP166" s="276">
        <v>1142.3214507136499</v>
      </c>
      <c r="AQ166" s="276">
        <v>1073.1472226609999</v>
      </c>
      <c r="AR166" s="276">
        <v>997.602967196186</v>
      </c>
      <c r="AS166" s="276">
        <v>919.31630137774903</v>
      </c>
      <c r="AT166" s="276">
        <v>837.15602889533102</v>
      </c>
      <c r="AU166" s="276">
        <v>840.61104085839395</v>
      </c>
      <c r="AV166" s="276">
        <v>815.94114836316896</v>
      </c>
      <c r="AW166" s="276">
        <v>821.080820394743</v>
      </c>
      <c r="AX166" s="276">
        <v>816.85852888335</v>
      </c>
      <c r="AY166" s="276">
        <v>803.11881924156205</v>
      </c>
      <c r="AZ166" s="276">
        <v>786.37365643442502</v>
      </c>
      <c r="BA166" s="276">
        <v>786.39726383964796</v>
      </c>
      <c r="BB166" s="276">
        <v>782.03476304682795</v>
      </c>
      <c r="BC166" s="276">
        <v>781.73893610681898</v>
      </c>
      <c r="BD166" s="276">
        <v>771.036743242537</v>
      </c>
      <c r="BE166" s="277">
        <v>721.67728492250103</v>
      </c>
      <c r="BF166" s="153">
        <v>-6.4016998868897695E-2</v>
      </c>
      <c r="BG166" s="153">
        <v>-8.1936910670726802E-3</v>
      </c>
      <c r="BH166" s="153">
        <v>0.22079817959405801</v>
      </c>
    </row>
    <row r="167" spans="1:60">
      <c r="A167" s="136" t="s">
        <v>508</v>
      </c>
      <c r="B167" s="276">
        <v>0</v>
      </c>
      <c r="C167" s="276">
        <v>0</v>
      </c>
      <c r="D167" s="276">
        <v>0</v>
      </c>
      <c r="E167" s="276">
        <v>0</v>
      </c>
      <c r="F167" s="276">
        <v>0</v>
      </c>
      <c r="G167" s="276">
        <v>0</v>
      </c>
      <c r="H167" s="276">
        <v>0</v>
      </c>
      <c r="I167" s="276">
        <v>0</v>
      </c>
      <c r="J167" s="276">
        <v>0</v>
      </c>
      <c r="K167" s="276">
        <v>0</v>
      </c>
      <c r="L167" s="276">
        <v>0</v>
      </c>
      <c r="M167" s="276">
        <v>0</v>
      </c>
      <c r="N167" s="276">
        <v>0</v>
      </c>
      <c r="O167" s="276">
        <v>0</v>
      </c>
      <c r="P167" s="276">
        <v>0</v>
      </c>
      <c r="Q167" s="276">
        <v>488.43081967213101</v>
      </c>
      <c r="R167" s="276">
        <v>511.66027397260302</v>
      </c>
      <c r="S167" s="276">
        <v>474.87254794520601</v>
      </c>
      <c r="T167" s="276">
        <v>493.37435616438398</v>
      </c>
      <c r="U167" s="276">
        <v>545.37781420764998</v>
      </c>
      <c r="V167" s="276">
        <v>524.87276712328799</v>
      </c>
      <c r="W167" s="276">
        <v>553.49983561643796</v>
      </c>
      <c r="X167" s="276">
        <v>560.42991780821899</v>
      </c>
      <c r="Y167" s="276">
        <v>619.72109289617504</v>
      </c>
      <c r="Z167" s="276">
        <v>601.25479452054799</v>
      </c>
      <c r="AA167" s="276">
        <v>611.79024657534296</v>
      </c>
      <c r="AB167" s="276">
        <v>629.45008219178101</v>
      </c>
      <c r="AC167" s="276">
        <v>644.15770491803301</v>
      </c>
      <c r="AD167" s="276">
        <v>656.93293150684894</v>
      </c>
      <c r="AE167" s="276">
        <v>666.73435616438405</v>
      </c>
      <c r="AF167" s="276">
        <v>703.95386301369899</v>
      </c>
      <c r="AG167" s="276">
        <v>737.44743169398896</v>
      </c>
      <c r="AH167" s="276">
        <v>713.69052054794497</v>
      </c>
      <c r="AI167" s="276">
        <v>711.553205479452</v>
      </c>
      <c r="AJ167" s="276">
        <v>726.42805479451999</v>
      </c>
      <c r="AK167" s="276">
        <v>717.31683060109299</v>
      </c>
      <c r="AL167" s="276">
        <v>731.04810958904102</v>
      </c>
      <c r="AM167" s="276">
        <v>730.09819178082205</v>
      </c>
      <c r="AN167" s="276">
        <v>723.94531506849296</v>
      </c>
      <c r="AO167" s="276">
        <v>700.91092896174905</v>
      </c>
      <c r="AP167" s="276">
        <v>735.55817971884301</v>
      </c>
      <c r="AQ167" s="276">
        <v>686.55153300760298</v>
      </c>
      <c r="AR167" s="276">
        <v>623.22457268749895</v>
      </c>
      <c r="AS167" s="276">
        <v>582.06581875005202</v>
      </c>
      <c r="AT167" s="276">
        <v>543.42184155977395</v>
      </c>
      <c r="AU167" s="276">
        <v>549.94239908231805</v>
      </c>
      <c r="AV167" s="276">
        <v>526.525707383493</v>
      </c>
      <c r="AW167" s="276">
        <v>539.42834670440004</v>
      </c>
      <c r="AX167" s="276">
        <v>528.12677183567905</v>
      </c>
      <c r="AY167" s="276">
        <v>515.94031025607603</v>
      </c>
      <c r="AZ167" s="276">
        <v>494.58595700507198</v>
      </c>
      <c r="BA167" s="276">
        <v>503.91391135843202</v>
      </c>
      <c r="BB167" s="276">
        <v>513.64855108035499</v>
      </c>
      <c r="BC167" s="276">
        <v>498.54371467284102</v>
      </c>
      <c r="BD167" s="276">
        <v>485.70822535909099</v>
      </c>
      <c r="BE167" s="277">
        <v>367.39556747300901</v>
      </c>
      <c r="BF167" s="153">
        <v>-0.24358792317880201</v>
      </c>
      <c r="BG167" s="153">
        <v>-1.11649843292398E-2</v>
      </c>
      <c r="BH167" s="153">
        <v>0.11240519021972201</v>
      </c>
    </row>
    <row r="168" spans="1:60">
      <c r="A168" s="136" t="s">
        <v>509</v>
      </c>
      <c r="B168" s="276">
        <v>930.64506849315103</v>
      </c>
      <c r="C168" s="276">
        <v>1018.89657534247</v>
      </c>
      <c r="D168" s="276">
        <v>1277.63780821918</v>
      </c>
      <c r="E168" s="276">
        <v>1463.5695355191301</v>
      </c>
      <c r="F168" s="276">
        <v>1741.5623287671201</v>
      </c>
      <c r="G168" s="276">
        <v>2040.51452054795</v>
      </c>
      <c r="H168" s="276">
        <v>2196.1358904109602</v>
      </c>
      <c r="I168" s="276">
        <v>2275.50423497268</v>
      </c>
      <c r="J168" s="276">
        <v>2605.5682191780802</v>
      </c>
      <c r="K168" s="276">
        <v>2478.76821917808</v>
      </c>
      <c r="L168" s="276">
        <v>2283.8627397260302</v>
      </c>
      <c r="M168" s="276">
        <v>2290.2644808743198</v>
      </c>
      <c r="N168" s="276">
        <v>2356.0478082191798</v>
      </c>
      <c r="O168" s="276">
        <v>2277.25808219178</v>
      </c>
      <c r="P168" s="276">
        <v>2262.00945205479</v>
      </c>
      <c r="Q168" s="276">
        <v>1886.8133879781401</v>
      </c>
      <c r="R168" s="276">
        <v>1668.2497260273999</v>
      </c>
      <c r="S168" s="276">
        <v>1441.2126027397301</v>
      </c>
      <c r="T168" s="276">
        <v>1397.21369863014</v>
      </c>
      <c r="U168" s="276">
        <v>1370.4851366120199</v>
      </c>
      <c r="V168" s="276">
        <v>1135.74821917808</v>
      </c>
      <c r="W168" s="276">
        <v>1077.7475616438401</v>
      </c>
      <c r="X168" s="276">
        <v>1036.78797260274</v>
      </c>
      <c r="Y168" s="276">
        <v>1122.9144808743199</v>
      </c>
      <c r="Z168" s="276">
        <v>1147.5257260274</v>
      </c>
      <c r="AA168" s="276">
        <v>1267.29415870923</v>
      </c>
      <c r="AB168" s="276">
        <v>1226.7462072201699</v>
      </c>
      <c r="AC168" s="276">
        <v>1216.08814096624</v>
      </c>
      <c r="AD168" s="276">
        <v>1073.73982164618</v>
      </c>
      <c r="AE168" s="276">
        <v>1241.63218073845</v>
      </c>
      <c r="AF168" s="276">
        <v>1093.6461620350301</v>
      </c>
      <c r="AG168" s="276">
        <v>1028.6087284339601</v>
      </c>
      <c r="AH168" s="276">
        <v>943.96006407942605</v>
      </c>
      <c r="AI168" s="276">
        <v>855.28553355923896</v>
      </c>
      <c r="AJ168" s="276">
        <v>837.516831916613</v>
      </c>
      <c r="AK168" s="276">
        <v>777.10875724249797</v>
      </c>
      <c r="AL168" s="276">
        <v>672.44120236161996</v>
      </c>
      <c r="AM168" s="276">
        <v>631.70815005726399</v>
      </c>
      <c r="AN168" s="276">
        <v>748.82312653150802</v>
      </c>
      <c r="AO168" s="276">
        <v>653.23455678429798</v>
      </c>
      <c r="AP168" s="276">
        <v>675.44348742037005</v>
      </c>
      <c r="AQ168" s="276">
        <v>656.73404145714596</v>
      </c>
      <c r="AR168" s="276">
        <v>657.10874790235505</v>
      </c>
      <c r="AS168" s="276">
        <v>706.514907855312</v>
      </c>
      <c r="AT168" s="276">
        <v>449.91286536747401</v>
      </c>
      <c r="AU168" s="276">
        <v>441.93682997977498</v>
      </c>
      <c r="AV168" s="276">
        <v>577.46227972737404</v>
      </c>
      <c r="AW168" s="276">
        <v>823.61657148449206</v>
      </c>
      <c r="AX168" s="276">
        <v>645.70243488389406</v>
      </c>
      <c r="AY168" s="276">
        <v>532.38546824566902</v>
      </c>
      <c r="AZ168" s="276">
        <v>432.56030247142201</v>
      </c>
      <c r="BA168" s="276">
        <v>370.97707642864299</v>
      </c>
      <c r="BB168" s="276">
        <v>284.36556141822598</v>
      </c>
      <c r="BC168" s="276">
        <v>269.239222611326</v>
      </c>
      <c r="BD168" s="276">
        <v>210.29667710438699</v>
      </c>
      <c r="BE168" s="277">
        <v>190.40655192764601</v>
      </c>
      <c r="BF168" s="153">
        <v>-9.45812622938806E-2</v>
      </c>
      <c r="BG168" s="153">
        <v>-7.3233344312457802E-2</v>
      </c>
      <c r="BH168" s="153">
        <v>5.8255152166692303E-2</v>
      </c>
    </row>
    <row r="169" spans="1:60">
      <c r="A169" s="136" t="s">
        <v>510</v>
      </c>
      <c r="B169" s="276">
        <v>200.18065753424699</v>
      </c>
      <c r="C169" s="276">
        <v>245.316547945205</v>
      </c>
      <c r="D169" s="276">
        <v>294.71841095890397</v>
      </c>
      <c r="E169" s="276">
        <v>349.92469945355202</v>
      </c>
      <c r="F169" s="276">
        <v>420.12805479452101</v>
      </c>
      <c r="G169" s="276">
        <v>483.86399999999998</v>
      </c>
      <c r="H169" s="276">
        <v>548.56569863013704</v>
      </c>
      <c r="I169" s="276">
        <v>581.95300546448095</v>
      </c>
      <c r="J169" s="276">
        <v>640.71890410958895</v>
      </c>
      <c r="K169" s="276">
        <v>610.60520547945202</v>
      </c>
      <c r="L169" s="276">
        <v>573.71632876712295</v>
      </c>
      <c r="M169" s="276">
        <v>588.12950819672096</v>
      </c>
      <c r="N169" s="276">
        <v>611.92405479451998</v>
      </c>
      <c r="O169" s="276">
        <v>770.66980821917798</v>
      </c>
      <c r="P169" s="276">
        <v>808.53435616438401</v>
      </c>
      <c r="Q169" s="276">
        <v>776.19218579234996</v>
      </c>
      <c r="R169" s="276">
        <v>785.90745205479504</v>
      </c>
      <c r="S169" s="276">
        <v>803.58021917808196</v>
      </c>
      <c r="T169" s="276">
        <v>786.28871232876702</v>
      </c>
      <c r="U169" s="276">
        <v>904.23868852458997</v>
      </c>
      <c r="V169" s="276">
        <v>955.01928767123297</v>
      </c>
      <c r="W169" s="276">
        <v>973.78153424657501</v>
      </c>
      <c r="X169" s="276">
        <v>933.87917808219197</v>
      </c>
      <c r="Y169" s="276">
        <v>946.25218579235002</v>
      </c>
      <c r="Z169" s="276">
        <v>1001.63846575342</v>
      </c>
      <c r="AA169" s="276">
        <v>1035.0230136986299</v>
      </c>
      <c r="AB169" s="276">
        <v>1066.9340821917799</v>
      </c>
      <c r="AC169" s="276">
        <v>1086.7916939890699</v>
      </c>
      <c r="AD169" s="276">
        <v>1110.2056438356201</v>
      </c>
      <c r="AE169" s="276">
        <v>1095.62356164384</v>
      </c>
      <c r="AF169" s="276">
        <v>1186.8321095890401</v>
      </c>
      <c r="AG169" s="276">
        <v>1205.44754098361</v>
      </c>
      <c r="AH169" s="276">
        <v>1208.71830136986</v>
      </c>
      <c r="AI169" s="276">
        <v>1162.48608219178</v>
      </c>
      <c r="AJ169" s="276">
        <v>1164.1461917808199</v>
      </c>
      <c r="AK169" s="276">
        <v>1122.4076961748599</v>
      </c>
      <c r="AL169" s="276">
        <v>1106.45797917808</v>
      </c>
      <c r="AM169" s="276">
        <v>1053.3424641095901</v>
      </c>
      <c r="AN169" s="276">
        <v>1039.48867506849</v>
      </c>
      <c r="AO169" s="276">
        <v>1019.26699617486</v>
      </c>
      <c r="AP169" s="276">
        <v>1020.72601794343</v>
      </c>
      <c r="AQ169" s="276">
        <v>999.47581346385698</v>
      </c>
      <c r="AR169" s="276">
        <v>1004.76168567764</v>
      </c>
      <c r="AS169" s="276">
        <v>1024.51963879251</v>
      </c>
      <c r="AT169" s="276">
        <v>925.03228368164105</v>
      </c>
      <c r="AU169" s="276">
        <v>913.29007723424195</v>
      </c>
      <c r="AV169" s="276">
        <v>886.98481733184201</v>
      </c>
      <c r="AW169" s="276">
        <v>902.93499213637097</v>
      </c>
      <c r="AX169" s="276">
        <v>894.52471464413202</v>
      </c>
      <c r="AY169" s="276">
        <v>875.82573156562705</v>
      </c>
      <c r="AZ169" s="276">
        <v>815.72689017788798</v>
      </c>
      <c r="BA169" s="276">
        <v>788.03774330318197</v>
      </c>
      <c r="BB169" s="276">
        <v>817.45887270158096</v>
      </c>
      <c r="BC169" s="276">
        <v>789.51501671253095</v>
      </c>
      <c r="BD169" s="276">
        <v>748.37732573530502</v>
      </c>
      <c r="BE169" s="277">
        <v>641.22088825916603</v>
      </c>
      <c r="BF169" s="153">
        <v>-0.14318504020796499</v>
      </c>
      <c r="BG169" s="153">
        <v>-2.09691587341354E-2</v>
      </c>
      <c r="BH169" s="153">
        <v>0.19618243195850699</v>
      </c>
    </row>
    <row r="170" spans="1:60">
      <c r="A170" s="136" t="s">
        <v>511</v>
      </c>
      <c r="B170" s="276">
        <v>0</v>
      </c>
      <c r="C170" s="276">
        <v>0</v>
      </c>
      <c r="D170" s="276">
        <v>0</v>
      </c>
      <c r="E170" s="276">
        <v>0</v>
      </c>
      <c r="F170" s="276">
        <v>0</v>
      </c>
      <c r="G170" s="276">
        <v>0</v>
      </c>
      <c r="H170" s="276">
        <v>0</v>
      </c>
      <c r="I170" s="276">
        <v>0</v>
      </c>
      <c r="J170" s="276">
        <v>0</v>
      </c>
      <c r="K170" s="276">
        <v>0</v>
      </c>
      <c r="L170" s="276">
        <v>0</v>
      </c>
      <c r="M170" s="276">
        <v>0</v>
      </c>
      <c r="N170" s="276">
        <v>0</v>
      </c>
      <c r="O170" s="276">
        <v>0</v>
      </c>
      <c r="P170" s="276">
        <v>0</v>
      </c>
      <c r="Q170" s="276">
        <v>473.25464480874302</v>
      </c>
      <c r="R170" s="276">
        <v>491.49041095890402</v>
      </c>
      <c r="S170" s="276">
        <v>525.24164383561697</v>
      </c>
      <c r="T170" s="276">
        <v>520.34739726027397</v>
      </c>
      <c r="U170" s="276">
        <v>575.43606557376995</v>
      </c>
      <c r="V170" s="276">
        <v>624.90630136986294</v>
      </c>
      <c r="W170" s="276">
        <v>637.20547945205499</v>
      </c>
      <c r="X170" s="276">
        <v>591.12328767123302</v>
      </c>
      <c r="Y170" s="276">
        <v>589.95191256830606</v>
      </c>
      <c r="Z170" s="276">
        <v>634.69479452054804</v>
      </c>
      <c r="AA170" s="276">
        <v>655.09808219178103</v>
      </c>
      <c r="AB170" s="276">
        <v>677.28109589041105</v>
      </c>
      <c r="AC170" s="276">
        <v>688.615300546448</v>
      </c>
      <c r="AD170" s="276">
        <v>697.62082191780803</v>
      </c>
      <c r="AE170" s="276">
        <v>679.12438356164398</v>
      </c>
      <c r="AF170" s="276">
        <v>691.58246575342503</v>
      </c>
      <c r="AG170" s="276">
        <v>704.747540983607</v>
      </c>
      <c r="AH170" s="276">
        <v>691.77315068493101</v>
      </c>
      <c r="AI170" s="276">
        <v>657.32273972602695</v>
      </c>
      <c r="AJ170" s="276">
        <v>658.625753424658</v>
      </c>
      <c r="AK170" s="276">
        <v>616.44326994535504</v>
      </c>
      <c r="AL170" s="276">
        <v>602.13102027397304</v>
      </c>
      <c r="AM170" s="276">
        <v>581.29923178082197</v>
      </c>
      <c r="AN170" s="276">
        <v>566.54244273972597</v>
      </c>
      <c r="AO170" s="276">
        <v>536.59701530054599</v>
      </c>
      <c r="AP170" s="276">
        <v>536.325809315068</v>
      </c>
      <c r="AQ170" s="276">
        <v>551.84139726027399</v>
      </c>
      <c r="AR170" s="276">
        <v>537.40012821917799</v>
      </c>
      <c r="AS170" s="276">
        <v>533.39005901639302</v>
      </c>
      <c r="AT170" s="276">
        <v>499.57799452054797</v>
      </c>
      <c r="AU170" s="276">
        <v>491.74716821917798</v>
      </c>
      <c r="AV170" s="276">
        <v>495.78730520547902</v>
      </c>
      <c r="AW170" s="276">
        <v>536.23636939890696</v>
      </c>
      <c r="AX170" s="276">
        <v>507.59114739725999</v>
      </c>
      <c r="AY170" s="276">
        <v>491.90117808219202</v>
      </c>
      <c r="AZ170" s="276">
        <v>442.691276712329</v>
      </c>
      <c r="BA170" s="276">
        <v>418.516178142076</v>
      </c>
      <c r="BB170" s="276">
        <v>424.20681972602699</v>
      </c>
      <c r="BC170" s="276">
        <v>401.57436164383603</v>
      </c>
      <c r="BD170" s="276">
        <v>351.63245260273999</v>
      </c>
      <c r="BE170" s="277">
        <v>324.18247431693999</v>
      </c>
      <c r="BF170" s="153">
        <v>-7.80644052692476E-2</v>
      </c>
      <c r="BG170" s="153">
        <v>-3.4508254856269301E-2</v>
      </c>
      <c r="BH170" s="153">
        <v>9.9184083635339204E-2</v>
      </c>
    </row>
    <row r="171" spans="1:60">
      <c r="A171" s="133" t="s">
        <v>530</v>
      </c>
      <c r="B171" s="281">
        <v>1705.0758630137</v>
      </c>
      <c r="C171" s="281">
        <v>1945.19189041096</v>
      </c>
      <c r="D171" s="281">
        <v>2388.4097260274002</v>
      </c>
      <c r="E171" s="281">
        <v>2765.2075683060102</v>
      </c>
      <c r="F171" s="281">
        <v>3284.0393972602701</v>
      </c>
      <c r="G171" s="281">
        <v>3876.2086027397299</v>
      </c>
      <c r="H171" s="281">
        <v>4285.44783561644</v>
      </c>
      <c r="I171" s="281">
        <v>4570.6391530054598</v>
      </c>
      <c r="J171" s="281">
        <v>5264.6044383561702</v>
      </c>
      <c r="K171" s="281">
        <v>5068.1858356164403</v>
      </c>
      <c r="L171" s="281">
        <v>4787.58679452055</v>
      </c>
      <c r="M171" s="281">
        <v>4975.9575683060102</v>
      </c>
      <c r="N171" s="281">
        <v>5128.2310136986298</v>
      </c>
      <c r="O171" s="281">
        <v>5478.8281643835599</v>
      </c>
      <c r="P171" s="281">
        <v>5543.25182191781</v>
      </c>
      <c r="Q171" s="281">
        <v>4986.6667486338802</v>
      </c>
      <c r="R171" s="281">
        <v>4745.88489041096</v>
      </c>
      <c r="S171" s="281">
        <v>4452.2736849315097</v>
      </c>
      <c r="T171" s="281">
        <v>4456.4277397260303</v>
      </c>
      <c r="U171" s="281">
        <v>4672.6426366120204</v>
      </c>
      <c r="V171" s="281">
        <v>4488.3341780821902</v>
      </c>
      <c r="W171" s="281">
        <v>4544.32330136986</v>
      </c>
      <c r="X171" s="281">
        <v>4556.9683835616397</v>
      </c>
      <c r="Y171" s="281">
        <v>4875.8522540983604</v>
      </c>
      <c r="Z171" s="281">
        <v>5090.3546027397297</v>
      </c>
      <c r="AA171" s="281">
        <v>5277.3324874763603</v>
      </c>
      <c r="AB171" s="281">
        <v>5340.9727825626396</v>
      </c>
      <c r="AC171" s="281">
        <v>5452.4435098186996</v>
      </c>
      <c r="AD171" s="281">
        <v>5368.5126983585096</v>
      </c>
      <c r="AE171" s="281">
        <v>5651.5555506014598</v>
      </c>
      <c r="AF171" s="281">
        <v>5903.6138880624303</v>
      </c>
      <c r="AG171" s="281">
        <v>5941.0730590350504</v>
      </c>
      <c r="AH171" s="281">
        <v>5902.65583120271</v>
      </c>
      <c r="AI171" s="281">
        <v>5691.4669171208798</v>
      </c>
      <c r="AJ171" s="281">
        <v>5793.5582702727797</v>
      </c>
      <c r="AK171" s="281">
        <v>5695.5985435813</v>
      </c>
      <c r="AL171" s="281">
        <v>5548.3901815397003</v>
      </c>
      <c r="AM171" s="281">
        <v>5519.0591173736702</v>
      </c>
      <c r="AN171" s="281">
        <v>5632.7634578916704</v>
      </c>
      <c r="AO171" s="281">
        <v>5475.2408770081402</v>
      </c>
      <c r="AP171" s="281">
        <v>5385.8819397029301</v>
      </c>
      <c r="AQ171" s="281">
        <v>5208.43601367068</v>
      </c>
      <c r="AR171" s="281">
        <v>5045.8538995171402</v>
      </c>
      <c r="AS171" s="281">
        <v>4831.6173821147704</v>
      </c>
      <c r="AT171" s="281">
        <v>4377.2196465893403</v>
      </c>
      <c r="AU171" s="281">
        <v>4424.1909113163101</v>
      </c>
      <c r="AV171" s="281">
        <v>4412.4572433836802</v>
      </c>
      <c r="AW171" s="281">
        <v>4676.0848617024103</v>
      </c>
      <c r="AX171" s="281">
        <v>4496.0244645042903</v>
      </c>
      <c r="AY171" s="281">
        <v>4279.3059708630999</v>
      </c>
      <c r="AZ171" s="281">
        <v>4113.4936245119497</v>
      </c>
      <c r="BA171" s="281">
        <v>3987.52626816763</v>
      </c>
      <c r="BB171" s="281">
        <v>3953.12510787356</v>
      </c>
      <c r="BC171" s="281">
        <v>3824.47603480408</v>
      </c>
      <c r="BD171" s="281">
        <v>3689.4449006152599</v>
      </c>
      <c r="BE171" s="281">
        <v>3268.4929117138499</v>
      </c>
      <c r="BF171" s="282">
        <v>-0.114096293681256</v>
      </c>
      <c r="BG171" s="282">
        <v>-1.6948502947315001E-2</v>
      </c>
      <c r="BH171" s="282">
        <v>1</v>
      </c>
    </row>
    <row r="172" spans="1:60">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c r="AC172" s="276"/>
      <c r="AD172" s="276"/>
      <c r="AE172" s="276"/>
      <c r="AF172" s="276"/>
      <c r="AG172" s="276"/>
      <c r="AH172" s="276"/>
      <c r="AI172" s="276"/>
      <c r="AJ172" s="276"/>
      <c r="AK172" s="276"/>
      <c r="AL172" s="276"/>
      <c r="AM172" s="276"/>
      <c r="AN172" s="276"/>
      <c r="AO172" s="276"/>
      <c r="AP172" s="276"/>
      <c r="AQ172" s="276"/>
      <c r="AR172" s="276"/>
      <c r="AS172" s="276"/>
      <c r="AT172" s="276"/>
      <c r="AU172" s="276"/>
      <c r="AV172" s="276"/>
      <c r="AW172" s="276"/>
      <c r="AX172" s="276"/>
      <c r="AY172" s="276"/>
      <c r="AZ172" s="276"/>
      <c r="BA172" s="276"/>
      <c r="BB172" s="276"/>
      <c r="BC172" s="276"/>
      <c r="BD172" s="276"/>
      <c r="BE172" s="277"/>
      <c r="BF172" s="153"/>
      <c r="BG172" s="153"/>
      <c r="BH172" s="153"/>
    </row>
    <row r="173" spans="1:60">
      <c r="A173" s="125" t="s">
        <v>531</v>
      </c>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c r="AC173" s="276"/>
      <c r="AD173" s="276"/>
      <c r="AE173" s="276"/>
      <c r="AF173" s="276"/>
      <c r="AG173" s="276"/>
      <c r="AH173" s="276"/>
      <c r="AI173" s="276"/>
      <c r="AJ173" s="276"/>
      <c r="AK173" s="276"/>
      <c r="AL173" s="276"/>
      <c r="AM173" s="276"/>
      <c r="AN173" s="276"/>
      <c r="AO173" s="276"/>
      <c r="AP173" s="276"/>
      <c r="AQ173" s="276"/>
      <c r="AR173" s="276"/>
      <c r="AS173" s="276"/>
      <c r="AT173" s="276"/>
      <c r="AU173" s="276"/>
      <c r="AV173" s="276"/>
      <c r="AW173" s="276"/>
      <c r="AX173" s="276"/>
      <c r="AY173" s="276"/>
      <c r="AZ173" s="276"/>
      <c r="BA173" s="276"/>
      <c r="BB173" s="276"/>
      <c r="BC173" s="276"/>
      <c r="BD173" s="276"/>
      <c r="BE173" s="277"/>
      <c r="BF173" s="153"/>
      <c r="BG173" s="153"/>
      <c r="BH173" s="153"/>
    </row>
    <row r="174" spans="1:60">
      <c r="A174" s="136" t="s">
        <v>503</v>
      </c>
      <c r="B174" s="276">
        <v>8701.0486548935205</v>
      </c>
      <c r="C174" s="276">
        <v>9344.5162533728708</v>
      </c>
      <c r="D174" s="276">
        <v>9955.3861519455404</v>
      </c>
      <c r="E174" s="276">
        <v>10621.593830162399</v>
      </c>
      <c r="F174" s="276">
        <v>11366.5275388795</v>
      </c>
      <c r="G174" s="276">
        <v>12095.3755260871</v>
      </c>
      <c r="H174" s="276">
        <v>12863.2143026508</v>
      </c>
      <c r="I174" s="276">
        <v>13775.252703046899</v>
      </c>
      <c r="J174" s="276">
        <v>14713.6737728261</v>
      </c>
      <c r="K174" s="276">
        <v>14628.369443658101</v>
      </c>
      <c r="L174" s="276">
        <v>14967.4608852332</v>
      </c>
      <c r="M174" s="276">
        <v>15728.318199315499</v>
      </c>
      <c r="N174" s="276">
        <v>16234.7588268162</v>
      </c>
      <c r="O174" s="276">
        <v>17609.735381947201</v>
      </c>
      <c r="P174" s="276">
        <v>17581.9910531555</v>
      </c>
      <c r="Q174" s="276">
        <v>16854.507957521098</v>
      </c>
      <c r="R174" s="276">
        <v>16621.7114316681</v>
      </c>
      <c r="S174" s="276">
        <v>16567.9935924206</v>
      </c>
      <c r="T174" s="276">
        <v>16777.860103974501</v>
      </c>
      <c r="U174" s="276">
        <v>17025.951917193201</v>
      </c>
      <c r="V174" s="276">
        <v>17254.761786940398</v>
      </c>
      <c r="W174" s="276">
        <v>17808.013177796201</v>
      </c>
      <c r="X174" s="276">
        <v>18336.673795349601</v>
      </c>
      <c r="Y174" s="276">
        <v>18925.789306231502</v>
      </c>
      <c r="Z174" s="276">
        <v>19438.491949457599</v>
      </c>
      <c r="AA174" s="276">
        <v>19651.0499494</v>
      </c>
      <c r="AB174" s="276">
        <v>19528.157858412898</v>
      </c>
      <c r="AC174" s="276">
        <v>19893.0622287445</v>
      </c>
      <c r="AD174" s="276">
        <v>20050.866209858501</v>
      </c>
      <c r="AE174" s="276">
        <v>20667.829452539099</v>
      </c>
      <c r="AF174" s="276">
        <v>21450.0393434541</v>
      </c>
      <c r="AG174" s="276">
        <v>21866.066896712</v>
      </c>
      <c r="AH174" s="276">
        <v>22639.301022189</v>
      </c>
      <c r="AI174" s="276">
        <v>23035.728358598899</v>
      </c>
      <c r="AJ174" s="276">
        <v>23515.7156669701</v>
      </c>
      <c r="AK174" s="276">
        <v>23607.328587903401</v>
      </c>
      <c r="AL174" s="276">
        <v>23986.188613257698</v>
      </c>
      <c r="AM174" s="276">
        <v>24592.011092618701</v>
      </c>
      <c r="AN174" s="276">
        <v>24966.976387233601</v>
      </c>
      <c r="AO174" s="276">
        <v>25642.184372099498</v>
      </c>
      <c r="AP174" s="276">
        <v>25709.631416634798</v>
      </c>
      <c r="AQ174" s="276">
        <v>25980.611071087998</v>
      </c>
      <c r="AR174" s="276">
        <v>26378.447855243801</v>
      </c>
      <c r="AS174" s="276">
        <v>25813.370100308701</v>
      </c>
      <c r="AT174" s="276">
        <v>26002.250794186599</v>
      </c>
      <c r="AU174" s="276">
        <v>26700.1370176977</v>
      </c>
      <c r="AV174" s="276">
        <v>26579.156263443401</v>
      </c>
      <c r="AW174" s="276">
        <v>27006.9584006808</v>
      </c>
      <c r="AX174" s="276">
        <v>27716.737080623901</v>
      </c>
      <c r="AY174" s="276">
        <v>28092.565516591101</v>
      </c>
      <c r="AZ174" s="276">
        <v>29090.1909049551</v>
      </c>
      <c r="BA174" s="276">
        <v>29678.7373217401</v>
      </c>
      <c r="BB174" s="276">
        <v>30204.804219807898</v>
      </c>
      <c r="BC174" s="276">
        <v>30477.3410941894</v>
      </c>
      <c r="BD174" s="276">
        <v>30690.5466644837</v>
      </c>
      <c r="BE174" s="277">
        <v>27579.850975394798</v>
      </c>
      <c r="BF174" s="153">
        <v>-0.10135680289750899</v>
      </c>
      <c r="BG174" s="153">
        <v>1.67153212419562E-2</v>
      </c>
      <c r="BH174" s="153">
        <v>0.31171648590443202</v>
      </c>
    </row>
    <row r="175" spans="1:60">
      <c r="A175" s="136" t="s">
        <v>504</v>
      </c>
      <c r="B175" s="276">
        <v>0</v>
      </c>
      <c r="C175" s="276">
        <v>0</v>
      </c>
      <c r="D175" s="276">
        <v>0</v>
      </c>
      <c r="E175" s="276">
        <v>0</v>
      </c>
      <c r="F175" s="276">
        <v>0</v>
      </c>
      <c r="G175" s="276">
        <v>0</v>
      </c>
      <c r="H175" s="276">
        <v>0</v>
      </c>
      <c r="I175" s="276">
        <v>0</v>
      </c>
      <c r="J175" s="276">
        <v>0</v>
      </c>
      <c r="K175" s="276">
        <v>0</v>
      </c>
      <c r="L175" s="276">
        <v>0</v>
      </c>
      <c r="M175" s="276">
        <v>0</v>
      </c>
      <c r="N175" s="276">
        <v>0</v>
      </c>
      <c r="O175" s="276">
        <v>0</v>
      </c>
      <c r="P175" s="276">
        <v>0</v>
      </c>
      <c r="Q175" s="276">
        <v>14554.6711742555</v>
      </c>
      <c r="R175" s="276">
        <v>14435.102375450801</v>
      </c>
      <c r="S175" s="276">
        <v>14435.1411563695</v>
      </c>
      <c r="T175" s="276">
        <v>14540.8570207107</v>
      </c>
      <c r="U175" s="276">
        <v>14765.981365736499</v>
      </c>
      <c r="V175" s="276">
        <v>15013.357910827301</v>
      </c>
      <c r="W175" s="276">
        <v>15405.711048802799</v>
      </c>
      <c r="X175" s="276">
        <v>15855.707120052401</v>
      </c>
      <c r="Y175" s="276">
        <v>16299.902578453501</v>
      </c>
      <c r="Z175" s="276">
        <v>16689.811499396801</v>
      </c>
      <c r="AA175" s="276">
        <v>16905.842600128199</v>
      </c>
      <c r="AB175" s="276">
        <v>16873.120910290501</v>
      </c>
      <c r="AC175" s="276">
        <v>17045.116580095899</v>
      </c>
      <c r="AD175" s="276">
        <v>17221.633192167501</v>
      </c>
      <c r="AE175" s="276">
        <v>17587.364537162699</v>
      </c>
      <c r="AF175" s="276">
        <v>17996.006070187999</v>
      </c>
      <c r="AG175" s="276">
        <v>18279.458319110701</v>
      </c>
      <c r="AH175" s="276">
        <v>18653.495618960998</v>
      </c>
      <c r="AI175" s="276">
        <v>18965.943937055199</v>
      </c>
      <c r="AJ175" s="276">
        <v>19254.4685091637</v>
      </c>
      <c r="AK175" s="276">
        <v>19117.6660382515</v>
      </c>
      <c r="AL175" s="276">
        <v>19430.371556142101</v>
      </c>
      <c r="AM175" s="276">
        <v>19915.898867065702</v>
      </c>
      <c r="AN175" s="276">
        <v>20070.4332597168</v>
      </c>
      <c r="AO175" s="276">
        <v>20478.988971709001</v>
      </c>
      <c r="AP175" s="276">
        <v>20651.6488411891</v>
      </c>
      <c r="AQ175" s="276">
        <v>20815.279328545301</v>
      </c>
      <c r="AR175" s="276">
        <v>20970.878907472801</v>
      </c>
      <c r="AS175" s="276">
        <v>20666.825866802501</v>
      </c>
      <c r="AT175" s="276">
        <v>20777.329105586399</v>
      </c>
      <c r="AU175" s="276">
        <v>21033.780501340199</v>
      </c>
      <c r="AV175" s="276">
        <v>21021.604651809401</v>
      </c>
      <c r="AW175" s="276">
        <v>21358.284810443201</v>
      </c>
      <c r="AX175" s="276">
        <v>22009.041518315</v>
      </c>
      <c r="AY175" s="276">
        <v>22251.160375562202</v>
      </c>
      <c r="AZ175" s="276">
        <v>23011.089819077799</v>
      </c>
      <c r="BA175" s="276">
        <v>23545.3234127834</v>
      </c>
      <c r="BB175" s="276">
        <v>23880.8324421779</v>
      </c>
      <c r="BC175" s="276">
        <v>24237.235733632599</v>
      </c>
      <c r="BD175" s="276">
        <v>24412.439903563602</v>
      </c>
      <c r="BE175" s="277">
        <v>21324.639478499699</v>
      </c>
      <c r="BF175" s="153">
        <v>-0.12648471178061599</v>
      </c>
      <c r="BG175" s="153">
        <v>1.6253716459154501E-2</v>
      </c>
      <c r="BH175" s="153">
        <v>0.24101804202448901</v>
      </c>
    </row>
    <row r="176" spans="1:60">
      <c r="A176" s="136" t="s">
        <v>505</v>
      </c>
      <c r="B176" s="276">
        <v>0</v>
      </c>
      <c r="C176" s="276">
        <v>0</v>
      </c>
      <c r="D176" s="276">
        <v>0</v>
      </c>
      <c r="E176" s="276">
        <v>0</v>
      </c>
      <c r="F176" s="276">
        <v>0</v>
      </c>
      <c r="G176" s="276">
        <v>0</v>
      </c>
      <c r="H176" s="276">
        <v>0</v>
      </c>
      <c r="I176" s="276">
        <v>0</v>
      </c>
      <c r="J176" s="276">
        <v>0</v>
      </c>
      <c r="K176" s="276">
        <v>0</v>
      </c>
      <c r="L176" s="276">
        <v>0</v>
      </c>
      <c r="M176" s="276">
        <v>0</v>
      </c>
      <c r="N176" s="276">
        <v>0</v>
      </c>
      <c r="O176" s="276">
        <v>0</v>
      </c>
      <c r="P176" s="276">
        <v>0</v>
      </c>
      <c r="Q176" s="276">
        <v>2299.8367832656099</v>
      </c>
      <c r="R176" s="276">
        <v>2186.6090562172699</v>
      </c>
      <c r="S176" s="276">
        <v>2132.8524360510801</v>
      </c>
      <c r="T176" s="276">
        <v>2237.0030832637999</v>
      </c>
      <c r="U176" s="276">
        <v>2259.9705514566599</v>
      </c>
      <c r="V176" s="276">
        <v>2241.4038761131001</v>
      </c>
      <c r="W176" s="276">
        <v>2402.30212899342</v>
      </c>
      <c r="X176" s="276">
        <v>2480.9666752972698</v>
      </c>
      <c r="Y176" s="276">
        <v>2625.88672777793</v>
      </c>
      <c r="Z176" s="276">
        <v>2748.68045006087</v>
      </c>
      <c r="AA176" s="276">
        <v>2745.20734927177</v>
      </c>
      <c r="AB176" s="276">
        <v>2655.0369481224002</v>
      </c>
      <c r="AC176" s="276">
        <v>2847.9456486486401</v>
      </c>
      <c r="AD176" s="276">
        <v>2829.23301769099</v>
      </c>
      <c r="AE176" s="276">
        <v>3080.4649153764899</v>
      </c>
      <c r="AF176" s="276">
        <v>3454.03327326611</v>
      </c>
      <c r="AG176" s="276">
        <v>3586.6085776012601</v>
      </c>
      <c r="AH176" s="276">
        <v>3985.8054032279802</v>
      </c>
      <c r="AI176" s="276">
        <v>4069.7844215437299</v>
      </c>
      <c r="AJ176" s="276">
        <v>4261.2471578064096</v>
      </c>
      <c r="AK176" s="276">
        <v>4489.66254965194</v>
      </c>
      <c r="AL176" s="276">
        <v>4555.8170571155397</v>
      </c>
      <c r="AM176" s="276">
        <v>4676.1122255530099</v>
      </c>
      <c r="AN176" s="276">
        <v>4896.5431275168603</v>
      </c>
      <c r="AO176" s="276">
        <v>5163.1954003905203</v>
      </c>
      <c r="AP176" s="276">
        <v>5057.9825754457397</v>
      </c>
      <c r="AQ176" s="276">
        <v>5165.3317425427704</v>
      </c>
      <c r="AR176" s="276">
        <v>5407.5689477710102</v>
      </c>
      <c r="AS176" s="276">
        <v>5146.5442335062598</v>
      </c>
      <c r="AT176" s="276">
        <v>5224.9216886001896</v>
      </c>
      <c r="AU176" s="276">
        <v>5666.3565163574604</v>
      </c>
      <c r="AV176" s="276">
        <v>5557.5516116340696</v>
      </c>
      <c r="AW176" s="276">
        <v>5648.6735902376904</v>
      </c>
      <c r="AX176" s="276">
        <v>5707.6955623088797</v>
      </c>
      <c r="AY176" s="276">
        <v>5841.4051410288803</v>
      </c>
      <c r="AZ176" s="276">
        <v>6079.1010858773598</v>
      </c>
      <c r="BA176" s="276">
        <v>6133.4139089566697</v>
      </c>
      <c r="BB176" s="276">
        <v>6323.9717776299904</v>
      </c>
      <c r="BC176" s="276">
        <v>6240.1053605568104</v>
      </c>
      <c r="BD176" s="276">
        <v>6278.10676092016</v>
      </c>
      <c r="BE176" s="277">
        <v>6255.21149689514</v>
      </c>
      <c r="BF176" s="153">
        <v>-3.6468420969734102E-3</v>
      </c>
      <c r="BG176" s="153">
        <v>1.8532499537543101E-2</v>
      </c>
      <c r="BH176" s="153">
        <v>7.0698443879943604E-2</v>
      </c>
    </row>
    <row r="177" spans="1:60">
      <c r="A177" s="136" t="s">
        <v>506</v>
      </c>
      <c r="B177" s="276">
        <v>8909.72490185897</v>
      </c>
      <c r="C177" s="276">
        <v>9599.7606273163401</v>
      </c>
      <c r="D177" s="276">
        <v>10380.656916481001</v>
      </c>
      <c r="E177" s="276">
        <v>11405.550906455601</v>
      </c>
      <c r="F177" s="276">
        <v>12378.271645110601</v>
      </c>
      <c r="G177" s="276">
        <v>13456.2712781318</v>
      </c>
      <c r="H177" s="276">
        <v>14354.415186664201</v>
      </c>
      <c r="I177" s="276">
        <v>15438.4419715107</v>
      </c>
      <c r="J177" s="276">
        <v>16715.744056223299</v>
      </c>
      <c r="K177" s="276">
        <v>16288.2180963668</v>
      </c>
      <c r="L177" s="276">
        <v>16616.617185023599</v>
      </c>
      <c r="M177" s="276">
        <v>17769.9913569645</v>
      </c>
      <c r="N177" s="276">
        <v>18688.213567400999</v>
      </c>
      <c r="O177" s="276">
        <v>19683.774723901399</v>
      </c>
      <c r="P177" s="276">
        <v>20061.180279762099</v>
      </c>
      <c r="Q177" s="276">
        <v>19126.084686245202</v>
      </c>
      <c r="R177" s="276">
        <v>18832.898915215101</v>
      </c>
      <c r="S177" s="276">
        <v>18487.109573134199</v>
      </c>
      <c r="T177" s="276">
        <v>18605.163912809199</v>
      </c>
      <c r="U177" s="276">
        <v>19130.5247231797</v>
      </c>
      <c r="V177" s="276">
        <v>19442.879133813301</v>
      </c>
      <c r="W177" s="276">
        <v>20218.398797465299</v>
      </c>
      <c r="X177" s="276">
        <v>20721.342450669301</v>
      </c>
      <c r="Y177" s="276">
        <v>21401.656760326201</v>
      </c>
      <c r="Z177" s="276">
        <v>21777.251889035299</v>
      </c>
      <c r="AA177" s="276">
        <v>22164.125602198099</v>
      </c>
      <c r="AB177" s="276">
        <v>22367.9860204877</v>
      </c>
      <c r="AC177" s="276">
        <v>22494.8307610989</v>
      </c>
      <c r="AD177" s="276">
        <v>22697.839856507198</v>
      </c>
      <c r="AE177" s="276">
        <v>23131.450464378599</v>
      </c>
      <c r="AF177" s="276">
        <v>23765.082172716298</v>
      </c>
      <c r="AG177" s="276">
        <v>24816.2502395271</v>
      </c>
      <c r="AH177" s="276">
        <v>25538.742131758401</v>
      </c>
      <c r="AI177" s="276">
        <v>25578.251602966699</v>
      </c>
      <c r="AJ177" s="276">
        <v>26291.932931139301</v>
      </c>
      <c r="AK177" s="276">
        <v>26834.008599780402</v>
      </c>
      <c r="AL177" s="276">
        <v>27403.547894173498</v>
      </c>
      <c r="AM177" s="276">
        <v>27428.905485359799</v>
      </c>
      <c r="AN177" s="276">
        <v>28067.0525280369</v>
      </c>
      <c r="AO177" s="276">
        <v>29283.5773320343</v>
      </c>
      <c r="AP177" s="276">
        <v>30050.892055440901</v>
      </c>
      <c r="AQ177" s="276">
        <v>30592.922176405202</v>
      </c>
      <c r="AR177" s="276">
        <v>31139.9681184949</v>
      </c>
      <c r="AS177" s="276">
        <v>31232.44937034</v>
      </c>
      <c r="AT177" s="276">
        <v>30197.2124218643</v>
      </c>
      <c r="AU177" s="276">
        <v>31533.770381189501</v>
      </c>
      <c r="AV177" s="276">
        <v>32164.3378200728</v>
      </c>
      <c r="AW177" s="276">
        <v>32501.047898252298</v>
      </c>
      <c r="AX177" s="276">
        <v>33290.387789915199</v>
      </c>
      <c r="AY177" s="276">
        <v>33549.290349759802</v>
      </c>
      <c r="AZ177" s="276">
        <v>34186.075848713997</v>
      </c>
      <c r="BA177" s="276">
        <v>34165.2400607245</v>
      </c>
      <c r="BB177" s="276">
        <v>34913.718971707101</v>
      </c>
      <c r="BC177" s="276">
        <v>35533.519036015598</v>
      </c>
      <c r="BD177" s="276">
        <v>35753.761442031297</v>
      </c>
      <c r="BE177" s="277">
        <v>30551.590892960401</v>
      </c>
      <c r="BF177" s="153">
        <v>-0.145499951312965</v>
      </c>
      <c r="BG177" s="153">
        <v>1.70340387352408E-2</v>
      </c>
      <c r="BH177" s="153">
        <v>0.345304061303294</v>
      </c>
    </row>
    <row r="178" spans="1:60">
      <c r="A178" s="136" t="s">
        <v>507</v>
      </c>
      <c r="B178" s="276">
        <v>0</v>
      </c>
      <c r="C178" s="276">
        <v>0</v>
      </c>
      <c r="D178" s="276">
        <v>0</v>
      </c>
      <c r="E178" s="276">
        <v>0</v>
      </c>
      <c r="F178" s="276">
        <v>0</v>
      </c>
      <c r="G178" s="276">
        <v>0</v>
      </c>
      <c r="H178" s="276">
        <v>0</v>
      </c>
      <c r="I178" s="276">
        <v>0</v>
      </c>
      <c r="J178" s="276">
        <v>0</v>
      </c>
      <c r="K178" s="276">
        <v>0</v>
      </c>
      <c r="L178" s="276">
        <v>0</v>
      </c>
      <c r="M178" s="276">
        <v>0</v>
      </c>
      <c r="N178" s="276">
        <v>0</v>
      </c>
      <c r="O178" s="276">
        <v>0</v>
      </c>
      <c r="P178" s="276">
        <v>0</v>
      </c>
      <c r="Q178" s="276">
        <v>14794.212774941099</v>
      </c>
      <c r="R178" s="276">
        <v>14580.5731633737</v>
      </c>
      <c r="S178" s="276">
        <v>14258.3587692827</v>
      </c>
      <c r="T178" s="276">
        <v>14336.51845202</v>
      </c>
      <c r="U178" s="276">
        <v>14665.541219442401</v>
      </c>
      <c r="V178" s="276">
        <v>14988.769432782799</v>
      </c>
      <c r="W178" s="276">
        <v>15609.468017642401</v>
      </c>
      <c r="X178" s="276">
        <v>15886.949590538101</v>
      </c>
      <c r="Y178" s="276">
        <v>16350.1171604634</v>
      </c>
      <c r="Z178" s="276">
        <v>16590.2750956729</v>
      </c>
      <c r="AA178" s="276">
        <v>16844.484478381801</v>
      </c>
      <c r="AB178" s="276">
        <v>17137.609111804999</v>
      </c>
      <c r="AC178" s="276">
        <v>17222.954635150301</v>
      </c>
      <c r="AD178" s="276">
        <v>17361.996597949401</v>
      </c>
      <c r="AE178" s="276">
        <v>17660.507508651601</v>
      </c>
      <c r="AF178" s="276">
        <v>18096.490306773801</v>
      </c>
      <c r="AG178" s="276">
        <v>18883.552911193299</v>
      </c>
      <c r="AH178" s="276">
        <v>19445.7442139534</v>
      </c>
      <c r="AI178" s="276">
        <v>19454.948959056001</v>
      </c>
      <c r="AJ178" s="276">
        <v>19928.438612698101</v>
      </c>
      <c r="AK178" s="276">
        <v>20348.665487238999</v>
      </c>
      <c r="AL178" s="276">
        <v>21019.005478187901</v>
      </c>
      <c r="AM178" s="276">
        <v>21163.308082473901</v>
      </c>
      <c r="AN178" s="276">
        <v>21830.6356083463</v>
      </c>
      <c r="AO178" s="276">
        <v>22838.288584622602</v>
      </c>
      <c r="AP178" s="276">
        <v>23368.246411070701</v>
      </c>
      <c r="AQ178" s="276">
        <v>23950.7026930637</v>
      </c>
      <c r="AR178" s="276">
        <v>24489.706899910401</v>
      </c>
      <c r="AS178" s="276">
        <v>24760.542799823899</v>
      </c>
      <c r="AT178" s="276">
        <v>24063.222103610398</v>
      </c>
      <c r="AU178" s="276">
        <v>25150.054887273898</v>
      </c>
      <c r="AV178" s="276">
        <v>25763.836333842399</v>
      </c>
      <c r="AW178" s="276">
        <v>26080.560219671301</v>
      </c>
      <c r="AX178" s="276">
        <v>26654.874147108399</v>
      </c>
      <c r="AY178" s="276">
        <v>26832.1644392157</v>
      </c>
      <c r="AZ178" s="276">
        <v>27197.830677864898</v>
      </c>
      <c r="BA178" s="276">
        <v>26812.831305416101</v>
      </c>
      <c r="BB178" s="276">
        <v>27243.462965217601</v>
      </c>
      <c r="BC178" s="276">
        <v>27668.6912565366</v>
      </c>
      <c r="BD178" s="276">
        <v>27800.9085228367</v>
      </c>
      <c r="BE178" s="277">
        <v>25764.825053307501</v>
      </c>
      <c r="BF178" s="153">
        <v>-7.3238019104902602E-2</v>
      </c>
      <c r="BG178" s="153">
        <v>1.45431452593816E-2</v>
      </c>
      <c r="BH178" s="153">
        <v>0.29120246997435201</v>
      </c>
    </row>
    <row r="179" spans="1:60">
      <c r="A179" s="136" t="s">
        <v>508</v>
      </c>
      <c r="B179" s="276">
        <v>0</v>
      </c>
      <c r="C179" s="276">
        <v>0</v>
      </c>
      <c r="D179" s="276">
        <v>0</v>
      </c>
      <c r="E179" s="276">
        <v>0</v>
      </c>
      <c r="F179" s="276">
        <v>0</v>
      </c>
      <c r="G179" s="276">
        <v>0</v>
      </c>
      <c r="H179" s="276">
        <v>0</v>
      </c>
      <c r="I179" s="276">
        <v>0</v>
      </c>
      <c r="J179" s="276">
        <v>0</v>
      </c>
      <c r="K179" s="276">
        <v>0</v>
      </c>
      <c r="L179" s="276">
        <v>0</v>
      </c>
      <c r="M179" s="276">
        <v>0</v>
      </c>
      <c r="N179" s="276">
        <v>0</v>
      </c>
      <c r="O179" s="276">
        <v>0</v>
      </c>
      <c r="P179" s="276">
        <v>0</v>
      </c>
      <c r="Q179" s="276">
        <v>4331.8719113041398</v>
      </c>
      <c r="R179" s="276">
        <v>4252.3257518414403</v>
      </c>
      <c r="S179" s="276">
        <v>4228.7508038515298</v>
      </c>
      <c r="T179" s="276">
        <v>4268.6454607892701</v>
      </c>
      <c r="U179" s="276">
        <v>4464.9835037373005</v>
      </c>
      <c r="V179" s="276">
        <v>4454.1097010305402</v>
      </c>
      <c r="W179" s="276">
        <v>4608.9307798228801</v>
      </c>
      <c r="X179" s="276">
        <v>4834.39286013123</v>
      </c>
      <c r="Y179" s="276">
        <v>5051.5395998627801</v>
      </c>
      <c r="Z179" s="276">
        <v>5186.9767933623798</v>
      </c>
      <c r="AA179" s="276">
        <v>5319.64112381633</v>
      </c>
      <c r="AB179" s="276">
        <v>5230.3769086826996</v>
      </c>
      <c r="AC179" s="276">
        <v>5271.8761259487001</v>
      </c>
      <c r="AD179" s="276">
        <v>5335.8432585577702</v>
      </c>
      <c r="AE179" s="276">
        <v>5470.9429557270196</v>
      </c>
      <c r="AF179" s="276">
        <v>5668.5918659424997</v>
      </c>
      <c r="AG179" s="276">
        <v>5932.6973283339003</v>
      </c>
      <c r="AH179" s="276">
        <v>6092.9979178049598</v>
      </c>
      <c r="AI179" s="276">
        <v>6123.3026439107298</v>
      </c>
      <c r="AJ179" s="276">
        <v>6363.4943184412296</v>
      </c>
      <c r="AK179" s="276">
        <v>6485.3431125413499</v>
      </c>
      <c r="AL179" s="276">
        <v>6384.5424159856302</v>
      </c>
      <c r="AM179" s="276">
        <v>6265.59740288589</v>
      </c>
      <c r="AN179" s="276">
        <v>6236.4169196906096</v>
      </c>
      <c r="AO179" s="276">
        <v>6445.2887474116496</v>
      </c>
      <c r="AP179" s="276">
        <v>6682.64564437019</v>
      </c>
      <c r="AQ179" s="276">
        <v>6642.2194833414696</v>
      </c>
      <c r="AR179" s="276">
        <v>6650.2612185845801</v>
      </c>
      <c r="AS179" s="276">
        <v>6471.9065705161102</v>
      </c>
      <c r="AT179" s="276">
        <v>6133.9903182538501</v>
      </c>
      <c r="AU179" s="276">
        <v>6383.7154939155798</v>
      </c>
      <c r="AV179" s="276">
        <v>6400.5014862304097</v>
      </c>
      <c r="AW179" s="276">
        <v>6420.4876785809402</v>
      </c>
      <c r="AX179" s="276">
        <v>6635.5136428068399</v>
      </c>
      <c r="AY179" s="276">
        <v>6717.1259105440904</v>
      </c>
      <c r="AZ179" s="276">
        <v>6988.2451708491499</v>
      </c>
      <c r="BA179" s="276">
        <v>7352.40875530843</v>
      </c>
      <c r="BB179" s="276">
        <v>7670.2560064894897</v>
      </c>
      <c r="BC179" s="276">
        <v>7864.8277794790001</v>
      </c>
      <c r="BD179" s="276">
        <v>7952.8529191945599</v>
      </c>
      <c r="BE179" s="277">
        <v>4786.7658396528104</v>
      </c>
      <c r="BF179" s="153">
        <v>-0.39810708329589001</v>
      </c>
      <c r="BG179" s="153">
        <v>2.6308643333881498E-2</v>
      </c>
      <c r="BH179" s="153">
        <v>5.4101591328942697E-2</v>
      </c>
    </row>
    <row r="180" spans="1:60">
      <c r="A180" s="136" t="s">
        <v>509</v>
      </c>
      <c r="B180" s="276">
        <v>8225.0251989175595</v>
      </c>
      <c r="C180" s="276">
        <v>8841.1870671935703</v>
      </c>
      <c r="D180" s="276">
        <v>9559.5474337999494</v>
      </c>
      <c r="E180" s="276">
        <v>10289.0801126855</v>
      </c>
      <c r="F180" s="276">
        <v>11311.0252441515</v>
      </c>
      <c r="G180" s="276">
        <v>12661.3386629624</v>
      </c>
      <c r="H180" s="276">
        <v>13351.043123207401</v>
      </c>
      <c r="I180" s="276">
        <v>14245.484937748601</v>
      </c>
      <c r="J180" s="276">
        <v>15609.5407607375</v>
      </c>
      <c r="K180" s="276">
        <v>15307.1379400898</v>
      </c>
      <c r="L180" s="276">
        <v>14498.261105371201</v>
      </c>
      <c r="M180" s="276">
        <v>15531.9048990844</v>
      </c>
      <c r="N180" s="276">
        <v>15912.9377603058</v>
      </c>
      <c r="O180" s="276">
        <v>16343.1325912913</v>
      </c>
      <c r="P180" s="276">
        <v>16423.373644702198</v>
      </c>
      <c r="Q180" s="276">
        <v>15551.606023053801</v>
      </c>
      <c r="R180" s="276">
        <v>14417.5150173931</v>
      </c>
      <c r="S180" s="276">
        <v>13221.831331019001</v>
      </c>
      <c r="T180" s="276">
        <v>12382.5028138857</v>
      </c>
      <c r="U180" s="276">
        <v>12244.1316198474</v>
      </c>
      <c r="V180" s="276">
        <v>11636.4390845124</v>
      </c>
      <c r="W180" s="276">
        <v>11964.7929409144</v>
      </c>
      <c r="X180" s="276">
        <v>11799.581634048</v>
      </c>
      <c r="Y180" s="276">
        <v>12096.9834598937</v>
      </c>
      <c r="Z180" s="276">
        <v>12268.951881921001</v>
      </c>
      <c r="AA180" s="276">
        <v>12339.464876731799</v>
      </c>
      <c r="AB180" s="276">
        <v>12208.910959794301</v>
      </c>
      <c r="AC180" s="276">
        <v>11828.933400030401</v>
      </c>
      <c r="AD180" s="276">
        <v>11562.491127629801</v>
      </c>
      <c r="AE180" s="276">
        <v>11668.8872622076</v>
      </c>
      <c r="AF180" s="276">
        <v>11177.0853578102</v>
      </c>
      <c r="AG180" s="276">
        <v>10901.2185914417</v>
      </c>
      <c r="AH180" s="276">
        <v>10952.394134021901</v>
      </c>
      <c r="AI180" s="276">
        <v>10884.926789060801</v>
      </c>
      <c r="AJ180" s="276">
        <v>10443.74611403</v>
      </c>
      <c r="AK180" s="276">
        <v>10188.072820006701</v>
      </c>
      <c r="AL180" s="276">
        <v>9908.3610392840492</v>
      </c>
      <c r="AM180" s="276">
        <v>9521.9093524414202</v>
      </c>
      <c r="AN180" s="276">
        <v>9678.3053274750491</v>
      </c>
      <c r="AO180" s="276">
        <v>9737.7136774485698</v>
      </c>
      <c r="AP180" s="276">
        <v>9833.6468740857199</v>
      </c>
      <c r="AQ180" s="276">
        <v>9647.8713748238497</v>
      </c>
      <c r="AR180" s="276">
        <v>9505.3239229522605</v>
      </c>
      <c r="AS180" s="276">
        <v>9225.1776449201097</v>
      </c>
      <c r="AT180" s="276">
        <v>8635.8747151047792</v>
      </c>
      <c r="AU180" s="276">
        <v>8583.0448485154102</v>
      </c>
      <c r="AV180" s="276">
        <v>8477.1016285956193</v>
      </c>
      <c r="AW180" s="276">
        <v>8529.3858453996709</v>
      </c>
      <c r="AX180" s="276">
        <v>8118.35163559379</v>
      </c>
      <c r="AY180" s="276">
        <v>7917.1257921698698</v>
      </c>
      <c r="AZ180" s="276">
        <v>7695.0529828945701</v>
      </c>
      <c r="BA180" s="276">
        <v>7763.7898350862597</v>
      </c>
      <c r="BB180" s="276">
        <v>7543.8399156102096</v>
      </c>
      <c r="BC180" s="276">
        <v>7209.0972285867801</v>
      </c>
      <c r="BD180" s="276">
        <v>6804.5166649162302</v>
      </c>
      <c r="BE180" s="277">
        <v>6392.9061424432002</v>
      </c>
      <c r="BF180" s="153">
        <v>-6.0490780277645997E-2</v>
      </c>
      <c r="BG180" s="153">
        <v>-2.3552056949661698E-2</v>
      </c>
      <c r="BH180" s="153">
        <v>7.2254713747985602E-2</v>
      </c>
    </row>
    <row r="181" spans="1:60">
      <c r="A181" s="136" t="s">
        <v>510</v>
      </c>
      <c r="B181" s="276">
        <v>4982.7694485854799</v>
      </c>
      <c r="C181" s="276">
        <v>5362.7899127896399</v>
      </c>
      <c r="D181" s="276">
        <v>5628.4572950791598</v>
      </c>
      <c r="E181" s="276">
        <v>6119.6342157122999</v>
      </c>
      <c r="F181" s="276">
        <v>6682.1650156892001</v>
      </c>
      <c r="G181" s="276">
        <v>7114.6185124169797</v>
      </c>
      <c r="H181" s="276">
        <v>7335.0183510151601</v>
      </c>
      <c r="I181" s="276">
        <v>7981.0133082048396</v>
      </c>
      <c r="J181" s="276">
        <v>8625.7718026508792</v>
      </c>
      <c r="K181" s="276">
        <v>8688.2606860082105</v>
      </c>
      <c r="L181" s="276">
        <v>8366.5959927020504</v>
      </c>
      <c r="M181" s="276">
        <v>8725.0795639915304</v>
      </c>
      <c r="N181" s="276">
        <v>9120.4603298815691</v>
      </c>
      <c r="O181" s="276">
        <v>9426.8320560015909</v>
      </c>
      <c r="P181" s="276">
        <v>10112.738517199599</v>
      </c>
      <c r="Q181" s="276">
        <v>9921.3350781857298</v>
      </c>
      <c r="R181" s="276">
        <v>9770.4292217480397</v>
      </c>
      <c r="S181" s="276">
        <v>9748.3117884817402</v>
      </c>
      <c r="T181" s="276">
        <v>10036.2688795137</v>
      </c>
      <c r="U181" s="276">
        <v>10624.4227215951</v>
      </c>
      <c r="V181" s="276">
        <v>11057.406120212499</v>
      </c>
      <c r="W181" s="276">
        <v>11177.232863319099</v>
      </c>
      <c r="X181" s="276">
        <v>11638.0279755679</v>
      </c>
      <c r="Y181" s="276">
        <v>12021.484753097</v>
      </c>
      <c r="Z181" s="276">
        <v>12191.6483591779</v>
      </c>
      <c r="AA181" s="276">
        <v>12188.762415159499</v>
      </c>
      <c r="AB181" s="276">
        <v>12372.671367674</v>
      </c>
      <c r="AC181" s="276">
        <v>13215.4504078635</v>
      </c>
      <c r="AD181" s="276">
        <v>13059.1240609657</v>
      </c>
      <c r="AE181" s="276">
        <v>13529.057438571301</v>
      </c>
      <c r="AF181" s="276">
        <v>13905.751885027999</v>
      </c>
      <c r="AG181" s="276">
        <v>14143.9377819977</v>
      </c>
      <c r="AH181" s="276">
        <v>14778.0652091867</v>
      </c>
      <c r="AI181" s="276">
        <v>14690.797710266001</v>
      </c>
      <c r="AJ181" s="276">
        <v>15518.5739127957</v>
      </c>
      <c r="AK181" s="276">
        <v>15865.173589468701</v>
      </c>
      <c r="AL181" s="276">
        <v>16067.4017510059</v>
      </c>
      <c r="AM181" s="276">
        <v>16694.327215211099</v>
      </c>
      <c r="AN181" s="276">
        <v>17197.378111870701</v>
      </c>
      <c r="AO181" s="276">
        <v>18072.643465649599</v>
      </c>
      <c r="AP181" s="276">
        <v>18096.9223391345</v>
      </c>
      <c r="AQ181" s="276">
        <v>18435.445330129602</v>
      </c>
      <c r="AR181" s="276">
        <v>18872.0627082795</v>
      </c>
      <c r="AS181" s="276">
        <v>18543.466617709299</v>
      </c>
      <c r="AT181" s="276">
        <v>18852.473113677101</v>
      </c>
      <c r="AU181" s="276">
        <v>19751.402764696901</v>
      </c>
      <c r="AV181" s="276">
        <v>20309.147747781099</v>
      </c>
      <c r="AW181" s="276">
        <v>20569.829211409098</v>
      </c>
      <c r="AX181" s="276">
        <v>20862.7500520473</v>
      </c>
      <c r="AY181" s="276">
        <v>21118.076072068699</v>
      </c>
      <c r="AZ181" s="276">
        <v>21815.2509350334</v>
      </c>
      <c r="BA181" s="276">
        <v>22772.9247051333</v>
      </c>
      <c r="BB181" s="276">
        <v>23437.065646874398</v>
      </c>
      <c r="BC181" s="276">
        <v>24044.838516718599</v>
      </c>
      <c r="BD181" s="276">
        <v>24349.493626592299</v>
      </c>
      <c r="BE181" s="277">
        <v>23953.0095321402</v>
      </c>
      <c r="BF181" s="153">
        <v>-1.6283052967438798E-2</v>
      </c>
      <c r="BG181" s="153">
        <v>2.5916844146411499E-2</v>
      </c>
      <c r="BH181" s="153">
        <v>0.27072473904428801</v>
      </c>
    </row>
    <row r="182" spans="1:60">
      <c r="A182" s="136" t="s">
        <v>511</v>
      </c>
      <c r="B182" s="276">
        <v>0</v>
      </c>
      <c r="C182" s="276">
        <v>0</v>
      </c>
      <c r="D182" s="276">
        <v>0</v>
      </c>
      <c r="E182" s="276">
        <v>0</v>
      </c>
      <c r="F182" s="276">
        <v>0</v>
      </c>
      <c r="G182" s="276">
        <v>0</v>
      </c>
      <c r="H182" s="276">
        <v>0</v>
      </c>
      <c r="I182" s="276">
        <v>0</v>
      </c>
      <c r="J182" s="276">
        <v>0</v>
      </c>
      <c r="K182" s="276">
        <v>0</v>
      </c>
      <c r="L182" s="276">
        <v>0</v>
      </c>
      <c r="M182" s="276">
        <v>0</v>
      </c>
      <c r="N182" s="276">
        <v>0</v>
      </c>
      <c r="O182" s="276">
        <v>0</v>
      </c>
      <c r="P182" s="276">
        <v>0</v>
      </c>
      <c r="Q182" s="276">
        <v>3649.8841098590201</v>
      </c>
      <c r="R182" s="276">
        <v>3797.8168574698102</v>
      </c>
      <c r="S182" s="276">
        <v>3985.0004694140598</v>
      </c>
      <c r="T182" s="276">
        <v>4052.1265148907901</v>
      </c>
      <c r="U182" s="276">
        <v>4467.9271716004896</v>
      </c>
      <c r="V182" s="276">
        <v>4729.3293202204504</v>
      </c>
      <c r="W182" s="276">
        <v>4752.7403168553601</v>
      </c>
      <c r="X182" s="276">
        <v>4977.6190012951201</v>
      </c>
      <c r="Y182" s="276">
        <v>5141.1184809913002</v>
      </c>
      <c r="Z182" s="276">
        <v>5307.8623994691698</v>
      </c>
      <c r="AA182" s="276">
        <v>5177.8727793131302</v>
      </c>
      <c r="AB182" s="276">
        <v>5477.1734020027297</v>
      </c>
      <c r="AC182" s="276">
        <v>5697.2623014951696</v>
      </c>
      <c r="AD182" s="276">
        <v>5788.2469958076799</v>
      </c>
      <c r="AE182" s="276">
        <v>6076.9397144437798</v>
      </c>
      <c r="AF182" s="276">
        <v>6366.9498301838603</v>
      </c>
      <c r="AG182" s="276">
        <v>6556.8004872948604</v>
      </c>
      <c r="AH182" s="276">
        <v>6758.2497957867199</v>
      </c>
      <c r="AI182" s="276">
        <v>6763.0775411252398</v>
      </c>
      <c r="AJ182" s="276">
        <v>7258.5075185012302</v>
      </c>
      <c r="AK182" s="276">
        <v>7480.9973358868201</v>
      </c>
      <c r="AL182" s="276">
        <v>7469.5408483686697</v>
      </c>
      <c r="AM182" s="276">
        <v>7872.0802696045102</v>
      </c>
      <c r="AN182" s="276">
        <v>7904.8324963373097</v>
      </c>
      <c r="AO182" s="276">
        <v>8216.1748979374297</v>
      </c>
      <c r="AP182" s="276">
        <v>8416.9369318736099</v>
      </c>
      <c r="AQ182" s="276">
        <v>8593.1841534877294</v>
      </c>
      <c r="AR182" s="276">
        <v>8887.1805607183505</v>
      </c>
      <c r="AS182" s="276">
        <v>8912.2456406334095</v>
      </c>
      <c r="AT182" s="276">
        <v>9240.53978557345</v>
      </c>
      <c r="AU182" s="276">
        <v>9769.1029836403304</v>
      </c>
      <c r="AV182" s="276">
        <v>10207.307784950101</v>
      </c>
      <c r="AW182" s="276">
        <v>10482.7637655859</v>
      </c>
      <c r="AX182" s="276">
        <v>10802.9517492342</v>
      </c>
      <c r="AY182" s="276">
        <v>11009.1599289488</v>
      </c>
      <c r="AZ182" s="276">
        <v>11286.977184162201</v>
      </c>
      <c r="BA182" s="276">
        <v>11945.357208219</v>
      </c>
      <c r="BB182" s="276">
        <v>12374.0255100507</v>
      </c>
      <c r="BC182" s="276">
        <v>12998.4152709625</v>
      </c>
      <c r="BD182" s="276">
        <v>13019.768581259599</v>
      </c>
      <c r="BE182" s="277">
        <v>12955.0829819304</v>
      </c>
      <c r="BF182" s="153">
        <v>-4.9682602978284897E-3</v>
      </c>
      <c r="BG182" s="153">
        <v>3.4881426123652297E-2</v>
      </c>
      <c r="BH182" s="153">
        <v>0.146422580213737</v>
      </c>
    </row>
    <row r="183" spans="1:60">
      <c r="A183" s="283" t="s">
        <v>353</v>
      </c>
      <c r="B183" s="284">
        <v>30818.568204255502</v>
      </c>
      <c r="C183" s="284">
        <v>33148.253860672397</v>
      </c>
      <c r="D183" s="284">
        <v>35524.047797305597</v>
      </c>
      <c r="E183" s="284">
        <v>38435.8590650158</v>
      </c>
      <c r="F183" s="284">
        <v>41737.989443830898</v>
      </c>
      <c r="G183" s="284">
        <v>45327.6039795982</v>
      </c>
      <c r="H183" s="284">
        <v>47903.690963537498</v>
      </c>
      <c r="I183" s="284">
        <v>51440.192920511101</v>
      </c>
      <c r="J183" s="284">
        <v>55664.730392437799</v>
      </c>
      <c r="K183" s="284">
        <v>54911.986166123002</v>
      </c>
      <c r="L183" s="284">
        <v>54448.935168329997</v>
      </c>
      <c r="M183" s="284">
        <v>57755.294019355897</v>
      </c>
      <c r="N183" s="284">
        <v>59956.370484404601</v>
      </c>
      <c r="O183" s="284">
        <v>63063.474753141498</v>
      </c>
      <c r="P183" s="284">
        <v>64179.283494819399</v>
      </c>
      <c r="Q183" s="284">
        <v>61453.5337450058</v>
      </c>
      <c r="R183" s="284">
        <v>59642.5545860243</v>
      </c>
      <c r="S183" s="284">
        <v>58025.246285055597</v>
      </c>
      <c r="T183" s="284">
        <v>57801.795710183098</v>
      </c>
      <c r="U183" s="284">
        <v>59025.030981815398</v>
      </c>
      <c r="V183" s="284">
        <v>59391.486125478601</v>
      </c>
      <c r="W183" s="284">
        <v>61168.4377794951</v>
      </c>
      <c r="X183" s="284">
        <v>62495.625855634797</v>
      </c>
      <c r="Y183" s="284">
        <v>64445.9142795484</v>
      </c>
      <c r="Z183" s="284">
        <v>65676.344079591901</v>
      </c>
      <c r="AA183" s="284">
        <v>66343.402843489297</v>
      </c>
      <c r="AB183" s="284">
        <v>66477.726206368898</v>
      </c>
      <c r="AC183" s="284">
        <v>67432.276797737402</v>
      </c>
      <c r="AD183" s="284">
        <v>67370.321254961207</v>
      </c>
      <c r="AE183" s="284">
        <v>68997.224617696702</v>
      </c>
      <c r="AF183" s="284">
        <v>70297.958759008499</v>
      </c>
      <c r="AG183" s="284">
        <v>71727.473509678501</v>
      </c>
      <c r="AH183" s="284">
        <v>73908.502497155903</v>
      </c>
      <c r="AI183" s="284">
        <v>74189.704460892404</v>
      </c>
      <c r="AJ183" s="284">
        <v>75769.968624935194</v>
      </c>
      <c r="AK183" s="284">
        <v>76494.5835971591</v>
      </c>
      <c r="AL183" s="284">
        <v>77365.499297721093</v>
      </c>
      <c r="AM183" s="284">
        <v>78237.153145631106</v>
      </c>
      <c r="AN183" s="284">
        <v>79909.712354616306</v>
      </c>
      <c r="AO183" s="284">
        <v>82736.118847232006</v>
      </c>
      <c r="AP183" s="284">
        <v>83691.092685295895</v>
      </c>
      <c r="AQ183" s="284">
        <v>84656.849952446704</v>
      </c>
      <c r="AR183" s="284">
        <v>85895.802604970493</v>
      </c>
      <c r="AS183" s="284">
        <v>84814.4637332782</v>
      </c>
      <c r="AT183" s="284">
        <v>83687.811044832706</v>
      </c>
      <c r="AU183" s="284">
        <v>86568.355012099506</v>
      </c>
      <c r="AV183" s="284">
        <v>87529.743459892896</v>
      </c>
      <c r="AW183" s="284">
        <v>88607.221355741902</v>
      </c>
      <c r="AX183" s="284">
        <v>89988.226558180206</v>
      </c>
      <c r="AY183" s="284">
        <v>90677.057730589499</v>
      </c>
      <c r="AZ183" s="284">
        <v>92786.570671597103</v>
      </c>
      <c r="BA183" s="284">
        <v>94380.691922684098</v>
      </c>
      <c r="BB183" s="284">
        <v>96099.4287539996</v>
      </c>
      <c r="BC183" s="284">
        <v>97264.795875510405</v>
      </c>
      <c r="BD183" s="284">
        <v>97598.318398023504</v>
      </c>
      <c r="BE183" s="284">
        <v>88477.357542938596</v>
      </c>
      <c r="BF183" s="285">
        <v>-9.3454077947204395E-2</v>
      </c>
      <c r="BG183" s="285">
        <v>1.54955219770734E-2</v>
      </c>
      <c r="BH183" s="285">
        <v>1</v>
      </c>
    </row>
    <row r="184" spans="1:60">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c r="AC184" s="276"/>
      <c r="AD184" s="276"/>
      <c r="AE184" s="276"/>
      <c r="AF184" s="276"/>
      <c r="AG184" s="276"/>
      <c r="AH184" s="276"/>
      <c r="AI184" s="276"/>
      <c r="AJ184" s="276"/>
      <c r="AK184" s="276"/>
      <c r="AL184" s="276"/>
      <c r="AM184" s="276"/>
      <c r="AN184" s="276"/>
      <c r="AO184" s="276"/>
      <c r="AP184" s="276"/>
      <c r="AQ184" s="276"/>
      <c r="AR184" s="276"/>
      <c r="AS184" s="276"/>
      <c r="AT184" s="276"/>
      <c r="AU184" s="276"/>
      <c r="AV184" s="276"/>
      <c r="AW184" s="276"/>
      <c r="AX184" s="276"/>
      <c r="AY184" s="276"/>
      <c r="AZ184" s="276"/>
      <c r="BA184" s="276"/>
      <c r="BB184" s="276"/>
      <c r="BC184" s="276"/>
      <c r="BD184" s="276"/>
      <c r="BE184" s="277"/>
      <c r="BF184" s="153"/>
      <c r="BG184" s="153"/>
      <c r="BH184" s="153"/>
    </row>
    <row r="185" spans="1:60">
      <c r="A185" s="125" t="s">
        <v>532</v>
      </c>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c r="AC185" s="276"/>
      <c r="AD185" s="276"/>
      <c r="AE185" s="276"/>
      <c r="AF185" s="276"/>
      <c r="AG185" s="276"/>
      <c r="AH185" s="276"/>
      <c r="AI185" s="276"/>
      <c r="AJ185" s="276"/>
      <c r="AK185" s="276"/>
      <c r="AL185" s="276"/>
      <c r="AM185" s="276"/>
      <c r="AN185" s="276"/>
      <c r="AO185" s="276"/>
      <c r="AP185" s="276"/>
      <c r="AQ185" s="276"/>
      <c r="AR185" s="276"/>
      <c r="AS185" s="276"/>
      <c r="AT185" s="276"/>
      <c r="AU185" s="276"/>
      <c r="AV185" s="276"/>
      <c r="AW185" s="276"/>
      <c r="AX185" s="276"/>
      <c r="AY185" s="276"/>
      <c r="AZ185" s="276"/>
      <c r="BA185" s="276"/>
      <c r="BB185" s="276"/>
      <c r="BC185" s="276"/>
      <c r="BD185" s="277"/>
      <c r="BE185" s="277"/>
      <c r="BF185" s="153"/>
      <c r="BG185" s="153"/>
      <c r="BH185" s="153"/>
    </row>
    <row r="186" spans="1:60">
      <c r="A186" s="136" t="s">
        <v>503</v>
      </c>
      <c r="B186" s="276">
        <v>7264.6632283203498</v>
      </c>
      <c r="C186" s="276">
        <v>7781.5137582232801</v>
      </c>
      <c r="D186" s="276">
        <v>8287.3416710373604</v>
      </c>
      <c r="E186" s="276">
        <v>8841.3824691937007</v>
      </c>
      <c r="F186" s="276">
        <v>9431.2117058640397</v>
      </c>
      <c r="G186" s="276">
        <v>9998.3108318642699</v>
      </c>
      <c r="H186" s="276">
        <v>10607.899038268401</v>
      </c>
      <c r="I186" s="276">
        <v>11333.2988950656</v>
      </c>
      <c r="J186" s="276">
        <v>12031.666285678801</v>
      </c>
      <c r="K186" s="276">
        <v>11817.4611889727</v>
      </c>
      <c r="L186" s="276">
        <v>11919.179371230801</v>
      </c>
      <c r="M186" s="276">
        <v>12521.195975864401</v>
      </c>
      <c r="N186" s="276">
        <v>12788.4875283158</v>
      </c>
      <c r="O186" s="276">
        <v>13910.1858986229</v>
      </c>
      <c r="P186" s="276">
        <v>13727.867525711299</v>
      </c>
      <c r="Q186" s="276">
        <v>13001.718917837199</v>
      </c>
      <c r="R186" s="276">
        <v>12717.6780631199</v>
      </c>
      <c r="S186" s="276">
        <v>12576.232596059401</v>
      </c>
      <c r="T186" s="276">
        <v>12741.0296954391</v>
      </c>
      <c r="U186" s="276">
        <v>12936.613049023699</v>
      </c>
      <c r="V186" s="276">
        <v>13127.329421984999</v>
      </c>
      <c r="W186" s="276">
        <v>13577.838806039001</v>
      </c>
      <c r="X186" s="276">
        <v>13956.7714428542</v>
      </c>
      <c r="Y186" s="276">
        <v>14403.290371228701</v>
      </c>
      <c r="Z186" s="276">
        <v>14757.314011614</v>
      </c>
      <c r="AA186" s="276">
        <v>14803.0564163863</v>
      </c>
      <c r="AB186" s="276">
        <v>14711.401762699001</v>
      </c>
      <c r="AC186" s="276">
        <v>15102.149308477299</v>
      </c>
      <c r="AD186" s="276">
        <v>15269.055686661401</v>
      </c>
      <c r="AE186" s="276">
        <v>15662.519009957199</v>
      </c>
      <c r="AF186" s="276">
        <v>16214.057945838</v>
      </c>
      <c r="AG186" s="276">
        <v>16465.6503881198</v>
      </c>
      <c r="AH186" s="276">
        <v>16900.353761297501</v>
      </c>
      <c r="AI186" s="276">
        <v>17163.8421111235</v>
      </c>
      <c r="AJ186" s="276">
        <v>17419.380694527499</v>
      </c>
      <c r="AK186" s="276">
        <v>17448.860993898001</v>
      </c>
      <c r="AL186" s="276">
        <v>17414.320718453</v>
      </c>
      <c r="AM186" s="276">
        <v>17781.154662744801</v>
      </c>
      <c r="AN186" s="276">
        <v>17843.091030516101</v>
      </c>
      <c r="AO186" s="276">
        <v>18045.548063431899</v>
      </c>
      <c r="AP186" s="276">
        <v>17851.001501931401</v>
      </c>
      <c r="AQ186" s="276">
        <v>17730.6491302391</v>
      </c>
      <c r="AR186" s="276">
        <v>17706.115472614401</v>
      </c>
      <c r="AS186" s="276">
        <v>16698.928707986001</v>
      </c>
      <c r="AT186" s="276">
        <v>16591.0671114211</v>
      </c>
      <c r="AU186" s="276">
        <v>16598.6889397831</v>
      </c>
      <c r="AV186" s="276">
        <v>16097.291982978701</v>
      </c>
      <c r="AW186" s="276">
        <v>15929.719500513</v>
      </c>
      <c r="AX186" s="276">
        <v>16067.162473403299</v>
      </c>
      <c r="AY186" s="276">
        <v>16043.429389217499</v>
      </c>
      <c r="AZ186" s="276">
        <v>16308.319985394401</v>
      </c>
      <c r="BA186" s="276">
        <v>16501.3786537386</v>
      </c>
      <c r="BB186" s="276">
        <v>16572.618659917702</v>
      </c>
      <c r="BC186" s="276">
        <v>16477.809819241498</v>
      </c>
      <c r="BD186" s="276">
        <v>16342.5047054974</v>
      </c>
      <c r="BE186" s="277">
        <v>14340.697375776699</v>
      </c>
      <c r="BF186" s="153">
        <v>-0.122490852277214</v>
      </c>
      <c r="BG186" s="153">
        <v>-1.50836729562687E-3</v>
      </c>
      <c r="BH186" s="153">
        <v>0.35600495832443502</v>
      </c>
    </row>
    <row r="187" spans="1:60">
      <c r="A187" s="136" t="s">
        <v>504</v>
      </c>
      <c r="B187" s="276">
        <v>0</v>
      </c>
      <c r="C187" s="276">
        <v>0</v>
      </c>
      <c r="D187" s="276">
        <v>0</v>
      </c>
      <c r="E187" s="276">
        <v>0</v>
      </c>
      <c r="F187" s="276">
        <v>0</v>
      </c>
      <c r="G187" s="276">
        <v>0</v>
      </c>
      <c r="H187" s="276">
        <v>0</v>
      </c>
      <c r="I187" s="276">
        <v>0</v>
      </c>
      <c r="J187" s="276">
        <v>0</v>
      </c>
      <c r="K187" s="276">
        <v>0</v>
      </c>
      <c r="L187" s="276">
        <v>0</v>
      </c>
      <c r="M187" s="276">
        <v>0</v>
      </c>
      <c r="N187" s="276">
        <v>0</v>
      </c>
      <c r="O187" s="276">
        <v>0</v>
      </c>
      <c r="P187" s="276">
        <v>0</v>
      </c>
      <c r="Q187" s="276">
        <v>11279.3398413655</v>
      </c>
      <c r="R187" s="276">
        <v>11112.937397833401</v>
      </c>
      <c r="S187" s="276">
        <v>11067.344260202501</v>
      </c>
      <c r="T187" s="276">
        <v>11138.129199904901</v>
      </c>
      <c r="U187" s="276">
        <v>11310.784928876799</v>
      </c>
      <c r="V187" s="276">
        <v>11488.755858335</v>
      </c>
      <c r="W187" s="276">
        <v>11785.595983200399</v>
      </c>
      <c r="X187" s="276">
        <v>12121.177734380601</v>
      </c>
      <c r="Y187" s="276">
        <v>12456.249822981599</v>
      </c>
      <c r="Z187" s="276">
        <v>12713.177859652</v>
      </c>
      <c r="AA187" s="276">
        <v>12773.963956031601</v>
      </c>
      <c r="AB187" s="276">
        <v>12734.995866704399</v>
      </c>
      <c r="AC187" s="276">
        <v>12933.589637257501</v>
      </c>
      <c r="AD187" s="276">
        <v>13134.937804748801</v>
      </c>
      <c r="AE187" s="276">
        <v>13325.9941015247</v>
      </c>
      <c r="AF187" s="276">
        <v>13556.276466675399</v>
      </c>
      <c r="AG187" s="276">
        <v>13741.5358033551</v>
      </c>
      <c r="AH187" s="276">
        <v>13921.050537332199</v>
      </c>
      <c r="AI187" s="276">
        <v>14166.770385968701</v>
      </c>
      <c r="AJ187" s="276">
        <v>14388.281331526299</v>
      </c>
      <c r="AK187" s="276">
        <v>14283.879303198401</v>
      </c>
      <c r="AL187" s="276">
        <v>14395.853458989201</v>
      </c>
      <c r="AM187" s="276">
        <v>14674.1652701005</v>
      </c>
      <c r="AN187" s="276">
        <v>14668.4425668658</v>
      </c>
      <c r="AO187" s="276">
        <v>14766.219931717</v>
      </c>
      <c r="AP187" s="276">
        <v>14713.7291979411</v>
      </c>
      <c r="AQ187" s="276">
        <v>14635.4154502417</v>
      </c>
      <c r="AR187" s="276">
        <v>14530.429137175301</v>
      </c>
      <c r="AS187" s="276">
        <v>13846.965661051199</v>
      </c>
      <c r="AT187" s="276">
        <v>13712.6246638632</v>
      </c>
      <c r="AU187" s="276">
        <v>13499.7335919328</v>
      </c>
      <c r="AV187" s="276">
        <v>13111.069860952</v>
      </c>
      <c r="AW187" s="276">
        <v>12943.1055276885</v>
      </c>
      <c r="AX187" s="276">
        <v>13010.5404878217</v>
      </c>
      <c r="AY187" s="276">
        <v>13043.530887356599</v>
      </c>
      <c r="AZ187" s="276">
        <v>13266.696321118199</v>
      </c>
      <c r="BA187" s="276">
        <v>13453.971457694601</v>
      </c>
      <c r="BB187" s="276">
        <v>13427.6353958691</v>
      </c>
      <c r="BC187" s="276">
        <v>13486.6610942098</v>
      </c>
      <c r="BD187" s="276">
        <v>13458.7751611736</v>
      </c>
      <c r="BE187" s="277">
        <v>11614.8938857507</v>
      </c>
      <c r="BF187" s="153">
        <v>-0.137002160548923</v>
      </c>
      <c r="BG187" s="153">
        <v>-1.86681484631746E-3</v>
      </c>
      <c r="BH187" s="153">
        <v>0.28833742916323502</v>
      </c>
    </row>
    <row r="188" spans="1:60">
      <c r="A188" s="136" t="s">
        <v>505</v>
      </c>
      <c r="B188" s="276">
        <v>0</v>
      </c>
      <c r="C188" s="276">
        <v>0</v>
      </c>
      <c r="D188" s="276">
        <v>0</v>
      </c>
      <c r="E188" s="276">
        <v>0</v>
      </c>
      <c r="F188" s="276">
        <v>0</v>
      </c>
      <c r="G188" s="276">
        <v>0</v>
      </c>
      <c r="H188" s="276">
        <v>0</v>
      </c>
      <c r="I188" s="276">
        <v>0</v>
      </c>
      <c r="J188" s="276">
        <v>0</v>
      </c>
      <c r="K188" s="276">
        <v>0</v>
      </c>
      <c r="L188" s="276">
        <v>0</v>
      </c>
      <c r="M188" s="276">
        <v>0</v>
      </c>
      <c r="N188" s="276">
        <v>0</v>
      </c>
      <c r="O188" s="276">
        <v>0</v>
      </c>
      <c r="P188" s="276">
        <v>0</v>
      </c>
      <c r="Q188" s="276">
        <v>1722.3790764717701</v>
      </c>
      <c r="R188" s="276">
        <v>1604.74066528652</v>
      </c>
      <c r="S188" s="276">
        <v>1508.8883358569501</v>
      </c>
      <c r="T188" s="276">
        <v>1602.90049553425</v>
      </c>
      <c r="U188" s="276">
        <v>1625.8281201468701</v>
      </c>
      <c r="V188" s="276">
        <v>1638.5735636500001</v>
      </c>
      <c r="W188" s="276">
        <v>1792.2428228385099</v>
      </c>
      <c r="X188" s="276">
        <v>1835.5937084736199</v>
      </c>
      <c r="Y188" s="276">
        <v>1947.0405482471599</v>
      </c>
      <c r="Z188" s="276">
        <v>2044.13615196197</v>
      </c>
      <c r="AA188" s="276">
        <v>2029.0924603547601</v>
      </c>
      <c r="AB188" s="276">
        <v>1976.4058959945401</v>
      </c>
      <c r="AC188" s="276">
        <v>2168.5596712198198</v>
      </c>
      <c r="AD188" s="276">
        <v>2134.1178819125898</v>
      </c>
      <c r="AE188" s="276">
        <v>2336.5249084324801</v>
      </c>
      <c r="AF188" s="276">
        <v>2657.7814791626402</v>
      </c>
      <c r="AG188" s="276">
        <v>2724.1145847647399</v>
      </c>
      <c r="AH188" s="276">
        <v>2979.3032239653498</v>
      </c>
      <c r="AI188" s="276">
        <v>2997.0717251547799</v>
      </c>
      <c r="AJ188" s="276">
        <v>3031.0993630012099</v>
      </c>
      <c r="AK188" s="276">
        <v>3164.9816906996698</v>
      </c>
      <c r="AL188" s="276">
        <v>3018.46725946377</v>
      </c>
      <c r="AM188" s="276">
        <v>3106.9893926443401</v>
      </c>
      <c r="AN188" s="276">
        <v>3174.6484636503101</v>
      </c>
      <c r="AO188" s="276">
        <v>3279.3281317149299</v>
      </c>
      <c r="AP188" s="276">
        <v>3137.2723039902999</v>
      </c>
      <c r="AQ188" s="276">
        <v>3095.23367999735</v>
      </c>
      <c r="AR188" s="276">
        <v>3175.6863354390598</v>
      </c>
      <c r="AS188" s="276">
        <v>2851.9630469348199</v>
      </c>
      <c r="AT188" s="276">
        <v>2878.4424475578799</v>
      </c>
      <c r="AU188" s="276">
        <v>3098.9553478503199</v>
      </c>
      <c r="AV188" s="276">
        <v>2986.2221220267202</v>
      </c>
      <c r="AW188" s="276">
        <v>2986.6139728244698</v>
      </c>
      <c r="AX188" s="276">
        <v>3056.6219855815798</v>
      </c>
      <c r="AY188" s="276">
        <v>2999.8985018608901</v>
      </c>
      <c r="AZ188" s="276">
        <v>3041.6236642762101</v>
      </c>
      <c r="BA188" s="276">
        <v>3047.4071960439701</v>
      </c>
      <c r="BB188" s="276">
        <v>3144.9832640485902</v>
      </c>
      <c r="BC188" s="276">
        <v>2991.14872503174</v>
      </c>
      <c r="BD188" s="276">
        <v>2883.7295443238099</v>
      </c>
      <c r="BE188" s="277">
        <v>2725.80349002602</v>
      </c>
      <c r="BF188" s="153">
        <v>-5.4764516529870702E-2</v>
      </c>
      <c r="BG188" s="153">
        <v>1.83527440905662E-4</v>
      </c>
      <c r="BH188" s="153">
        <v>6.7667529161199905E-2</v>
      </c>
    </row>
    <row r="189" spans="1:60">
      <c r="A189" s="136" t="s">
        <v>506</v>
      </c>
      <c r="B189" s="276">
        <v>6280.3308714060104</v>
      </c>
      <c r="C189" s="276">
        <v>6764.89820262993</v>
      </c>
      <c r="D189" s="276">
        <v>7322.9339670270701</v>
      </c>
      <c r="E189" s="276">
        <v>8127.1188178421198</v>
      </c>
      <c r="F189" s="276">
        <v>8816.5451626844606</v>
      </c>
      <c r="G189" s="276">
        <v>9569.7039276183496</v>
      </c>
      <c r="H189" s="276">
        <v>10095.9477122401</v>
      </c>
      <c r="I189" s="276">
        <v>10860.1386796921</v>
      </c>
      <c r="J189" s="276">
        <v>11698.050747162601</v>
      </c>
      <c r="K189" s="276">
        <v>10998.248051637</v>
      </c>
      <c r="L189" s="276">
        <v>10966.4157144243</v>
      </c>
      <c r="M189" s="276">
        <v>11770.5690745884</v>
      </c>
      <c r="N189" s="276">
        <v>12189.9508051462</v>
      </c>
      <c r="O189" s="276">
        <v>12756.535099147201</v>
      </c>
      <c r="P189" s="276">
        <v>12816.2776518627</v>
      </c>
      <c r="Q189" s="276">
        <v>11854.6550430117</v>
      </c>
      <c r="R189" s="276">
        <v>11441.6972064643</v>
      </c>
      <c r="S189" s="276">
        <v>10996.1536719101</v>
      </c>
      <c r="T189" s="276">
        <v>11029.422150542099</v>
      </c>
      <c r="U189" s="276">
        <v>11476.8567745744</v>
      </c>
      <c r="V189" s="276">
        <v>11837.7520951678</v>
      </c>
      <c r="W189" s="276">
        <v>12530.0048703253</v>
      </c>
      <c r="X189" s="276">
        <v>12814.2684228424</v>
      </c>
      <c r="Y189" s="276">
        <v>13292.7246374773</v>
      </c>
      <c r="Z189" s="276">
        <v>13438.567667765101</v>
      </c>
      <c r="AA189" s="276">
        <v>13678.462549677201</v>
      </c>
      <c r="AB189" s="276">
        <v>13870.7856807592</v>
      </c>
      <c r="AC189" s="276">
        <v>14035.2684285758</v>
      </c>
      <c r="AD189" s="276">
        <v>14332.5574414165</v>
      </c>
      <c r="AE189" s="276">
        <v>14719.972968481499</v>
      </c>
      <c r="AF189" s="276">
        <v>15085.026652812099</v>
      </c>
      <c r="AG189" s="276">
        <v>15788.670179696001</v>
      </c>
      <c r="AH189" s="276">
        <v>16062.9409001117</v>
      </c>
      <c r="AI189" s="276">
        <v>16071.789671183</v>
      </c>
      <c r="AJ189" s="276">
        <v>16445.673924332201</v>
      </c>
      <c r="AK189" s="276">
        <v>16600.851603304101</v>
      </c>
      <c r="AL189" s="276">
        <v>16872.555340691801</v>
      </c>
      <c r="AM189" s="276">
        <v>16640.586514611099</v>
      </c>
      <c r="AN189" s="276">
        <v>17031.7118992412</v>
      </c>
      <c r="AO189" s="276">
        <v>17402.545596697801</v>
      </c>
      <c r="AP189" s="276">
        <v>17750.283019960902</v>
      </c>
      <c r="AQ189" s="276">
        <v>17840.9049889042</v>
      </c>
      <c r="AR189" s="276">
        <v>17674.659739125</v>
      </c>
      <c r="AS189" s="276">
        <v>17305.364002345399</v>
      </c>
      <c r="AT189" s="276">
        <v>16204.757739390499</v>
      </c>
      <c r="AU189" s="276">
        <v>16631.4698410864</v>
      </c>
      <c r="AV189" s="276">
        <v>16582.048871538998</v>
      </c>
      <c r="AW189" s="276">
        <v>16281.4500319252</v>
      </c>
      <c r="AX189" s="276">
        <v>16446.071146848899</v>
      </c>
      <c r="AY189" s="276">
        <v>16641.283209645899</v>
      </c>
      <c r="AZ189" s="276">
        <v>17073.388830133699</v>
      </c>
      <c r="BA189" s="276">
        <v>17153.674817355899</v>
      </c>
      <c r="BB189" s="276">
        <v>17583.654772393402</v>
      </c>
      <c r="BC189" s="276">
        <v>17925.5951508791</v>
      </c>
      <c r="BD189" s="276">
        <v>17888.371621021401</v>
      </c>
      <c r="BE189" s="277">
        <v>14814.700277476401</v>
      </c>
      <c r="BF189" s="153">
        <v>-0.171825105641979</v>
      </c>
      <c r="BG189" s="153">
        <v>9.9336124949092105E-3</v>
      </c>
      <c r="BH189" s="153">
        <v>0.36777198602493699</v>
      </c>
    </row>
    <row r="190" spans="1:60">
      <c r="A190" s="136" t="s">
        <v>507</v>
      </c>
      <c r="B190" s="276">
        <v>0</v>
      </c>
      <c r="C190" s="276">
        <v>0</v>
      </c>
      <c r="D190" s="276">
        <v>0</v>
      </c>
      <c r="E190" s="276">
        <v>0</v>
      </c>
      <c r="F190" s="276">
        <v>0</v>
      </c>
      <c r="G190" s="276">
        <v>0</v>
      </c>
      <c r="H190" s="276">
        <v>0</v>
      </c>
      <c r="I190" s="276">
        <v>0</v>
      </c>
      <c r="J190" s="276">
        <v>0</v>
      </c>
      <c r="K190" s="276">
        <v>0</v>
      </c>
      <c r="L190" s="276">
        <v>0</v>
      </c>
      <c r="M190" s="276">
        <v>0</v>
      </c>
      <c r="N190" s="276">
        <v>0</v>
      </c>
      <c r="O190" s="276">
        <v>0</v>
      </c>
      <c r="P190" s="276">
        <v>0</v>
      </c>
      <c r="Q190" s="276">
        <v>9319.1791004840707</v>
      </c>
      <c r="R190" s="276">
        <v>9005.0152155693704</v>
      </c>
      <c r="S190" s="276">
        <v>8600.9433934402005</v>
      </c>
      <c r="T190" s="276">
        <v>8607.0605229135908</v>
      </c>
      <c r="U190" s="276">
        <v>8865.4891615967699</v>
      </c>
      <c r="V190" s="276">
        <v>9185.2366300707799</v>
      </c>
      <c r="W190" s="276">
        <v>9739.2857714240909</v>
      </c>
      <c r="X190" s="276">
        <v>9868.4109397310694</v>
      </c>
      <c r="Y190" s="276">
        <v>10159.2604295151</v>
      </c>
      <c r="Z190" s="276">
        <v>10250.5385795112</v>
      </c>
      <c r="AA190" s="276">
        <v>10408.6436657789</v>
      </c>
      <c r="AB190" s="276">
        <v>10632.105117322</v>
      </c>
      <c r="AC190" s="276">
        <v>10726.445542196599</v>
      </c>
      <c r="AD190" s="276">
        <v>10930.6653773095</v>
      </c>
      <c r="AE190" s="276">
        <v>11193.050787251001</v>
      </c>
      <c r="AF190" s="276">
        <v>11429.880694969101</v>
      </c>
      <c r="AG190" s="276">
        <v>11920.479737399501</v>
      </c>
      <c r="AH190" s="276">
        <v>12102.4710938506</v>
      </c>
      <c r="AI190" s="276">
        <v>12086.581606165701</v>
      </c>
      <c r="AJ190" s="276">
        <v>12280.313872885999</v>
      </c>
      <c r="AK190" s="276">
        <v>12376.8776436845</v>
      </c>
      <c r="AL190" s="276">
        <v>12740.373485153201</v>
      </c>
      <c r="AM190" s="276">
        <v>12615.612854965801</v>
      </c>
      <c r="AN190" s="276">
        <v>13027.686652181501</v>
      </c>
      <c r="AO190" s="276">
        <v>13293.3073215355</v>
      </c>
      <c r="AP190" s="276">
        <v>13481.371522281401</v>
      </c>
      <c r="AQ190" s="276">
        <v>13651.3191927919</v>
      </c>
      <c r="AR190" s="276">
        <v>13539.4291848619</v>
      </c>
      <c r="AS190" s="276">
        <v>13321.432035854399</v>
      </c>
      <c r="AT190" s="276">
        <v>12502.507107761199</v>
      </c>
      <c r="AU190" s="276">
        <v>12854.517014848299</v>
      </c>
      <c r="AV190" s="276">
        <v>12837.793419293501</v>
      </c>
      <c r="AW190" s="276">
        <v>12565.600632538701</v>
      </c>
      <c r="AX190" s="276">
        <v>12664.917583521499</v>
      </c>
      <c r="AY190" s="276">
        <v>12790.390958337601</v>
      </c>
      <c r="AZ190" s="276">
        <v>13067.1218110564</v>
      </c>
      <c r="BA190" s="276">
        <v>12993.424597686901</v>
      </c>
      <c r="BB190" s="276">
        <v>13243.530855716101</v>
      </c>
      <c r="BC190" s="276">
        <v>13472.802444486901</v>
      </c>
      <c r="BD190" s="276">
        <v>13378.814787689</v>
      </c>
      <c r="BE190" s="277">
        <v>12249.6738683596</v>
      </c>
      <c r="BF190" s="153">
        <v>-8.4397679259929401E-2</v>
      </c>
      <c r="BG190" s="153">
        <v>6.7973253666779899E-3</v>
      </c>
      <c r="BH190" s="153">
        <v>0.304095715900085</v>
      </c>
    </row>
    <row r="191" spans="1:60">
      <c r="A191" s="136" t="s">
        <v>508</v>
      </c>
      <c r="B191" s="276">
        <v>0</v>
      </c>
      <c r="C191" s="276">
        <v>0</v>
      </c>
      <c r="D191" s="276">
        <v>0</v>
      </c>
      <c r="E191" s="276">
        <v>0</v>
      </c>
      <c r="F191" s="276">
        <v>0</v>
      </c>
      <c r="G191" s="276">
        <v>0</v>
      </c>
      <c r="H191" s="276">
        <v>0</v>
      </c>
      <c r="I191" s="276">
        <v>0</v>
      </c>
      <c r="J191" s="276">
        <v>0</v>
      </c>
      <c r="K191" s="276">
        <v>0</v>
      </c>
      <c r="L191" s="276">
        <v>0</v>
      </c>
      <c r="M191" s="276">
        <v>0</v>
      </c>
      <c r="N191" s="276">
        <v>0</v>
      </c>
      <c r="O191" s="276">
        <v>0</v>
      </c>
      <c r="P191" s="276">
        <v>0</v>
      </c>
      <c r="Q191" s="276">
        <v>2535.4759425276602</v>
      </c>
      <c r="R191" s="276">
        <v>2436.6819908949001</v>
      </c>
      <c r="S191" s="276">
        <v>2395.21027846986</v>
      </c>
      <c r="T191" s="276">
        <v>2422.3616276284702</v>
      </c>
      <c r="U191" s="276">
        <v>2611.3676129775899</v>
      </c>
      <c r="V191" s="276">
        <v>2652.5154650970098</v>
      </c>
      <c r="W191" s="276">
        <v>2790.7190989011701</v>
      </c>
      <c r="X191" s="276">
        <v>2945.8574831113301</v>
      </c>
      <c r="Y191" s="276">
        <v>3133.4642079621399</v>
      </c>
      <c r="Z191" s="276">
        <v>3188.0290882539298</v>
      </c>
      <c r="AA191" s="276">
        <v>3269.8188838982701</v>
      </c>
      <c r="AB191" s="276">
        <v>3238.6805634372499</v>
      </c>
      <c r="AC191" s="276">
        <v>3308.8228863792001</v>
      </c>
      <c r="AD191" s="276">
        <v>3401.8920641069299</v>
      </c>
      <c r="AE191" s="276">
        <v>3526.92218123045</v>
      </c>
      <c r="AF191" s="276">
        <v>3655.1459578429699</v>
      </c>
      <c r="AG191" s="276">
        <v>3868.1904422965599</v>
      </c>
      <c r="AH191" s="276">
        <v>3960.4698062610901</v>
      </c>
      <c r="AI191" s="276">
        <v>3985.2080650173102</v>
      </c>
      <c r="AJ191" s="276">
        <v>4165.3600514461896</v>
      </c>
      <c r="AK191" s="276">
        <v>4223.9739596196296</v>
      </c>
      <c r="AL191" s="276">
        <v>4132.1818555386399</v>
      </c>
      <c r="AM191" s="276">
        <v>4024.9736596453499</v>
      </c>
      <c r="AN191" s="276">
        <v>4004.0252470597202</v>
      </c>
      <c r="AO191" s="276">
        <v>4109.2382751622499</v>
      </c>
      <c r="AP191" s="276">
        <v>4268.9114976794299</v>
      </c>
      <c r="AQ191" s="276">
        <v>4189.5857961123302</v>
      </c>
      <c r="AR191" s="276">
        <v>4135.2305542630802</v>
      </c>
      <c r="AS191" s="276">
        <v>3983.9319664909999</v>
      </c>
      <c r="AT191" s="276">
        <v>3702.2506316292902</v>
      </c>
      <c r="AU191" s="276">
        <v>3776.95282623812</v>
      </c>
      <c r="AV191" s="276">
        <v>3744.2554522454898</v>
      </c>
      <c r="AW191" s="276">
        <v>3715.84939938654</v>
      </c>
      <c r="AX191" s="276">
        <v>3781.1535633274202</v>
      </c>
      <c r="AY191" s="276">
        <v>3850.8922513082698</v>
      </c>
      <c r="AZ191" s="276">
        <v>4006.2670190773601</v>
      </c>
      <c r="BA191" s="276">
        <v>4160.2502196690402</v>
      </c>
      <c r="BB191" s="276">
        <v>4340.1239166773003</v>
      </c>
      <c r="BC191" s="276">
        <v>4452.7927063922498</v>
      </c>
      <c r="BD191" s="276">
        <v>4509.55683333243</v>
      </c>
      <c r="BE191" s="277">
        <v>2565.0264091168201</v>
      </c>
      <c r="BF191" s="153">
        <v>-0.43120211055831498</v>
      </c>
      <c r="BG191" s="153">
        <v>1.9921636314822001E-2</v>
      </c>
      <c r="BH191" s="153">
        <v>6.3676270124851705E-2</v>
      </c>
    </row>
    <row r="192" spans="1:60">
      <c r="A192" s="136" t="s">
        <v>509</v>
      </c>
      <c r="B192" s="276">
        <v>5842.0216147594501</v>
      </c>
      <c r="C192" s="276">
        <v>6272.62685912284</v>
      </c>
      <c r="D192" s="276">
        <v>6832.9915296378904</v>
      </c>
      <c r="E192" s="276">
        <v>7356.3521131185698</v>
      </c>
      <c r="F192" s="276">
        <v>8199.29793184138</v>
      </c>
      <c r="G192" s="276">
        <v>9233.7854096204101</v>
      </c>
      <c r="H192" s="276">
        <v>9620.0095028274991</v>
      </c>
      <c r="I192" s="276">
        <v>10213.2606347317</v>
      </c>
      <c r="J192" s="276">
        <v>11193.516690521299</v>
      </c>
      <c r="K192" s="276">
        <v>10666.517938778899</v>
      </c>
      <c r="L192" s="276">
        <v>9849.7386003014708</v>
      </c>
      <c r="M192" s="276">
        <v>10502.676158595499</v>
      </c>
      <c r="N192" s="276">
        <v>10594.921367699801</v>
      </c>
      <c r="O192" s="276">
        <v>10606.130543879401</v>
      </c>
      <c r="P192" s="276">
        <v>10535.449991868099</v>
      </c>
      <c r="Q192" s="276">
        <v>9403.3780473844799</v>
      </c>
      <c r="R192" s="276">
        <v>8272.1843816032106</v>
      </c>
      <c r="S192" s="276">
        <v>7195.2135638687796</v>
      </c>
      <c r="T192" s="276">
        <v>6390.1366356148201</v>
      </c>
      <c r="U192" s="276">
        <v>6255.9786524465599</v>
      </c>
      <c r="V192" s="276">
        <v>5711.4317228250902</v>
      </c>
      <c r="W192" s="276">
        <v>5855.08425692931</v>
      </c>
      <c r="X192" s="276">
        <v>5539.7418131234799</v>
      </c>
      <c r="Y192" s="276">
        <v>5725.35901414216</v>
      </c>
      <c r="Z192" s="276">
        <v>5820.5597625910696</v>
      </c>
      <c r="AA192" s="276">
        <v>5814.9155293908998</v>
      </c>
      <c r="AB192" s="276">
        <v>5660.3712596617997</v>
      </c>
      <c r="AC192" s="276">
        <v>5607.6296130358196</v>
      </c>
      <c r="AD192" s="276">
        <v>5378.1761382079203</v>
      </c>
      <c r="AE192" s="276">
        <v>5539.5200124601397</v>
      </c>
      <c r="AF192" s="276">
        <v>5154.1137585152401</v>
      </c>
      <c r="AG192" s="276">
        <v>5091.45391841525</v>
      </c>
      <c r="AH192" s="276">
        <v>4937.9586791560096</v>
      </c>
      <c r="AI192" s="276">
        <v>4965.1745527007197</v>
      </c>
      <c r="AJ192" s="276">
        <v>4761.0794476342298</v>
      </c>
      <c r="AK192" s="276">
        <v>4603.9245393420497</v>
      </c>
      <c r="AL192" s="276">
        <v>4381.2529259210196</v>
      </c>
      <c r="AM192" s="276">
        <v>4129.2319341253096</v>
      </c>
      <c r="AN192" s="276">
        <v>4249.0028012849098</v>
      </c>
      <c r="AO192" s="276">
        <v>4158.2171555250898</v>
      </c>
      <c r="AP192" s="276">
        <v>4223.2869179611798</v>
      </c>
      <c r="AQ192" s="276">
        <v>3827.2099178182302</v>
      </c>
      <c r="AR192" s="276">
        <v>3736.7003305769599</v>
      </c>
      <c r="AS192" s="276">
        <v>3541.6501235021801</v>
      </c>
      <c r="AT192" s="276">
        <v>2936.3725996053699</v>
      </c>
      <c r="AU192" s="276">
        <v>2788.6877100716902</v>
      </c>
      <c r="AV192" s="276">
        <v>2768.5589546859101</v>
      </c>
      <c r="AW192" s="276">
        <v>2848.36928082345</v>
      </c>
      <c r="AX192" s="276">
        <v>2448.65381264609</v>
      </c>
      <c r="AY192" s="276">
        <v>2097.2605906102699</v>
      </c>
      <c r="AZ192" s="276">
        <v>1931.8982965039299</v>
      </c>
      <c r="BA192" s="276">
        <v>1985.6422883070099</v>
      </c>
      <c r="BB192" s="276">
        <v>1903.04731069683</v>
      </c>
      <c r="BC192" s="276">
        <v>1849.97424367688</v>
      </c>
      <c r="BD192" s="276">
        <v>1637.1605896568501</v>
      </c>
      <c r="BE192" s="277">
        <v>1282.39335566717</v>
      </c>
      <c r="BF192" s="153">
        <v>-0.21669666142161201</v>
      </c>
      <c r="BG192" s="153">
        <v>-5.67473980407621E-2</v>
      </c>
      <c r="BH192" s="153">
        <v>3.1835159837552703E-2</v>
      </c>
    </row>
    <row r="193" spans="1:60">
      <c r="A193" s="136" t="s">
        <v>510</v>
      </c>
      <c r="B193" s="276">
        <v>3824.2239274764302</v>
      </c>
      <c r="C193" s="276">
        <v>4130.6844878985003</v>
      </c>
      <c r="D193" s="276">
        <v>4325.6150313587405</v>
      </c>
      <c r="E193" s="276">
        <v>4745.4822250050502</v>
      </c>
      <c r="F193" s="276">
        <v>5221.92534762386</v>
      </c>
      <c r="G193" s="276">
        <v>5479.5555469958499</v>
      </c>
      <c r="H193" s="276">
        <v>5625.3063013746096</v>
      </c>
      <c r="I193" s="276">
        <v>6083.2802339022801</v>
      </c>
      <c r="J193" s="276">
        <v>6553.8835859860101</v>
      </c>
      <c r="K193" s="276">
        <v>6332.6521505712699</v>
      </c>
      <c r="L193" s="276">
        <v>6015.0858348967304</v>
      </c>
      <c r="M193" s="276">
        <v>6348.9032059246201</v>
      </c>
      <c r="N193" s="276">
        <v>6720.7276343702797</v>
      </c>
      <c r="O193" s="276">
        <v>6961.6014547034902</v>
      </c>
      <c r="P193" s="276">
        <v>7461.0943027087997</v>
      </c>
      <c r="Q193" s="276">
        <v>7201.2703714274503</v>
      </c>
      <c r="R193" s="276">
        <v>6941.5260577259396</v>
      </c>
      <c r="S193" s="276">
        <v>6782.72665443607</v>
      </c>
      <c r="T193" s="276">
        <v>6935.9645934780001</v>
      </c>
      <c r="U193" s="276">
        <v>7340.4174558067498</v>
      </c>
      <c r="V193" s="276">
        <v>7569.8850676653201</v>
      </c>
      <c r="W193" s="276">
        <v>7479.6991401484001</v>
      </c>
      <c r="X193" s="276">
        <v>7761.3159246799796</v>
      </c>
      <c r="Y193" s="276">
        <v>8010.1753712434302</v>
      </c>
      <c r="Z193" s="276">
        <v>8033.4531966235199</v>
      </c>
      <c r="AA193" s="276">
        <v>7888.4920298382804</v>
      </c>
      <c r="AB193" s="276">
        <v>8094.0531068844002</v>
      </c>
      <c r="AC193" s="276">
        <v>8544.8628305632392</v>
      </c>
      <c r="AD193" s="276">
        <v>8589.9573357363406</v>
      </c>
      <c r="AE193" s="276">
        <v>8875.3461789749599</v>
      </c>
      <c r="AF193" s="276">
        <v>9140.9789686644308</v>
      </c>
      <c r="AG193" s="276">
        <v>9452.1136250136806</v>
      </c>
      <c r="AH193" s="276">
        <v>9657.8084745082797</v>
      </c>
      <c r="AI193" s="276">
        <v>9531.4507881441696</v>
      </c>
      <c r="AJ193" s="276">
        <v>9961.0193770138394</v>
      </c>
      <c r="AK193" s="276">
        <v>9851.9220865359403</v>
      </c>
      <c r="AL193" s="276">
        <v>9827.7105966681902</v>
      </c>
      <c r="AM193" s="276">
        <v>10008.764399617699</v>
      </c>
      <c r="AN193" s="276">
        <v>9976.5341701869202</v>
      </c>
      <c r="AO193" s="276">
        <v>10222.1731802209</v>
      </c>
      <c r="AP193" s="276">
        <v>10120.1649259188</v>
      </c>
      <c r="AQ193" s="276">
        <v>10227.9341186208</v>
      </c>
      <c r="AR193" s="276">
        <v>10236.5449530483</v>
      </c>
      <c r="AS193" s="276">
        <v>9846.9555823172705</v>
      </c>
      <c r="AT193" s="276">
        <v>9563.9351672595803</v>
      </c>
      <c r="AU193" s="276">
        <v>9665.1387887405599</v>
      </c>
      <c r="AV193" s="276">
        <v>9625.9132658023409</v>
      </c>
      <c r="AW193" s="276">
        <v>9568.6565845231307</v>
      </c>
      <c r="AX193" s="276">
        <v>9693.7619242738801</v>
      </c>
      <c r="AY193" s="276">
        <v>9457.1864278803696</v>
      </c>
      <c r="AZ193" s="276">
        <v>9636.7101239067506</v>
      </c>
      <c r="BA193" s="276">
        <v>9785.7295843069805</v>
      </c>
      <c r="BB193" s="276">
        <v>9856.1887182068003</v>
      </c>
      <c r="BC193" s="276">
        <v>10119.1022376069</v>
      </c>
      <c r="BD193" s="276">
        <v>10188.3310426193</v>
      </c>
      <c r="BE193" s="277">
        <v>9844.5057413055802</v>
      </c>
      <c r="BF193" s="153">
        <v>-3.3746969928185398E-2</v>
      </c>
      <c r="BG193" s="153">
        <v>6.3444190283115098E-3</v>
      </c>
      <c r="BH193" s="153">
        <v>0.24438789581307499</v>
      </c>
    </row>
    <row r="194" spans="1:60">
      <c r="A194" s="136" t="s">
        <v>511</v>
      </c>
      <c r="B194" s="276">
        <v>0</v>
      </c>
      <c r="C194" s="276">
        <v>0</v>
      </c>
      <c r="D194" s="276">
        <v>0</v>
      </c>
      <c r="E194" s="276">
        <v>0</v>
      </c>
      <c r="F194" s="276">
        <v>0</v>
      </c>
      <c r="G194" s="276">
        <v>0</v>
      </c>
      <c r="H194" s="276">
        <v>0</v>
      </c>
      <c r="I194" s="276">
        <v>0</v>
      </c>
      <c r="J194" s="276">
        <v>0</v>
      </c>
      <c r="K194" s="276">
        <v>0</v>
      </c>
      <c r="L194" s="276">
        <v>0</v>
      </c>
      <c r="M194" s="276">
        <v>0</v>
      </c>
      <c r="N194" s="276">
        <v>0</v>
      </c>
      <c r="O194" s="276">
        <v>0</v>
      </c>
      <c r="P194" s="276">
        <v>0</v>
      </c>
      <c r="Q194" s="276">
        <v>2970.4644222297402</v>
      </c>
      <c r="R194" s="276">
        <v>3080.5272913291801</v>
      </c>
      <c r="S194" s="276">
        <v>3219.49155656623</v>
      </c>
      <c r="T194" s="276">
        <v>3219.6108132745198</v>
      </c>
      <c r="U194" s="276">
        <v>3545.8810742456099</v>
      </c>
      <c r="V194" s="276">
        <v>3736.7173577620501</v>
      </c>
      <c r="W194" s="276">
        <v>3624.5613024556001</v>
      </c>
      <c r="X194" s="276">
        <v>3754.7840436977199</v>
      </c>
      <c r="Y194" s="276">
        <v>3837.4041329913098</v>
      </c>
      <c r="Z194" s="276">
        <v>3931.8345750557801</v>
      </c>
      <c r="AA194" s="276">
        <v>3702.2234700979802</v>
      </c>
      <c r="AB194" s="276">
        <v>3983.0030667734</v>
      </c>
      <c r="AC194" s="276">
        <v>4153.1413562449497</v>
      </c>
      <c r="AD194" s="276">
        <v>4191.3797507240097</v>
      </c>
      <c r="AE194" s="276">
        <v>4355.2142226066699</v>
      </c>
      <c r="AF194" s="276">
        <v>4492.4929628753098</v>
      </c>
      <c r="AG194" s="276">
        <v>4624.1480703486905</v>
      </c>
      <c r="AH194" s="276">
        <v>4666.5752565360999</v>
      </c>
      <c r="AI194" s="276">
        <v>4600.5360095815004</v>
      </c>
      <c r="AJ194" s="276">
        <v>4943.7935478773597</v>
      </c>
      <c r="AK194" s="276">
        <v>4951.5198627731597</v>
      </c>
      <c r="AL194" s="276">
        <v>4792.7717389433601</v>
      </c>
      <c r="AM194" s="276">
        <v>4956.9441923700797</v>
      </c>
      <c r="AN194" s="276">
        <v>4815.5849449875304</v>
      </c>
      <c r="AO194" s="276">
        <v>4890.3400234629598</v>
      </c>
      <c r="AP194" s="276">
        <v>4792.6512699436698</v>
      </c>
      <c r="AQ194" s="276">
        <v>4806.6220701372904</v>
      </c>
      <c r="AR194" s="276">
        <v>4889.7712976430903</v>
      </c>
      <c r="AS194" s="276">
        <v>4754.5171648876103</v>
      </c>
      <c r="AT194" s="276">
        <v>4803.1227317265602</v>
      </c>
      <c r="AU194" s="276">
        <v>4923.9288347220499</v>
      </c>
      <c r="AV194" s="276">
        <v>4968.3129348388802</v>
      </c>
      <c r="AW194" s="276">
        <v>5007.6710922538005</v>
      </c>
      <c r="AX194" s="276">
        <v>5265.4866159572302</v>
      </c>
      <c r="AY194" s="276">
        <v>5190.3373908943404</v>
      </c>
      <c r="AZ194" s="276">
        <v>5221.7866395962201</v>
      </c>
      <c r="BA194" s="276">
        <v>5355.9719861290096</v>
      </c>
      <c r="BB194" s="276">
        <v>5407.6997658728096</v>
      </c>
      <c r="BC194" s="276">
        <v>5740.8021145550902</v>
      </c>
      <c r="BD194" s="276">
        <v>5731.22052872515</v>
      </c>
      <c r="BE194" s="277">
        <v>5685.6605397106396</v>
      </c>
      <c r="BF194" s="153">
        <v>-7.9494391789947105E-3</v>
      </c>
      <c r="BG194" s="153">
        <v>1.7823194662291299E-2</v>
      </c>
      <c r="BH194" s="153">
        <v>0.141145391360505</v>
      </c>
    </row>
    <row r="195" spans="1:60">
      <c r="A195" s="286" t="s">
        <v>533</v>
      </c>
      <c r="B195" s="278">
        <v>23211.2396419623</v>
      </c>
      <c r="C195" s="278">
        <v>24949.723307874501</v>
      </c>
      <c r="D195" s="278">
        <v>26768.8821990611</v>
      </c>
      <c r="E195" s="278">
        <v>29070.335625159401</v>
      </c>
      <c r="F195" s="278">
        <v>31668.980148013699</v>
      </c>
      <c r="G195" s="278">
        <v>34281.3557160989</v>
      </c>
      <c r="H195" s="278">
        <v>35949.1625547105</v>
      </c>
      <c r="I195" s="278">
        <v>38489.978443391599</v>
      </c>
      <c r="J195" s="278">
        <v>41477.117309348701</v>
      </c>
      <c r="K195" s="278">
        <v>39814.87932996</v>
      </c>
      <c r="L195" s="278">
        <v>38750.419520853196</v>
      </c>
      <c r="M195" s="278">
        <v>41143.344414972897</v>
      </c>
      <c r="N195" s="278">
        <v>42294.087335532102</v>
      </c>
      <c r="O195" s="278">
        <v>44234.452996353102</v>
      </c>
      <c r="P195" s="278">
        <v>44540.689472150902</v>
      </c>
      <c r="Q195" s="278">
        <v>41461.022379660899</v>
      </c>
      <c r="R195" s="278">
        <v>39373.085708913299</v>
      </c>
      <c r="S195" s="278">
        <v>37550.326486274302</v>
      </c>
      <c r="T195" s="278">
        <v>37096.553075074</v>
      </c>
      <c r="U195" s="278">
        <v>38009.865931851302</v>
      </c>
      <c r="V195" s="278">
        <v>38246.398307643198</v>
      </c>
      <c r="W195" s="278">
        <v>39442.627073441901</v>
      </c>
      <c r="X195" s="278">
        <v>40072.0976035001</v>
      </c>
      <c r="Y195" s="278">
        <v>41431.549394091599</v>
      </c>
      <c r="Z195" s="278">
        <v>42049.894638593702</v>
      </c>
      <c r="AA195" s="278">
        <v>42184.9265252927</v>
      </c>
      <c r="AB195" s="278">
        <v>42336.611810004397</v>
      </c>
      <c r="AC195" s="278">
        <v>43289.910180652201</v>
      </c>
      <c r="AD195" s="278">
        <v>43569.746602022104</v>
      </c>
      <c r="AE195" s="278">
        <v>44797.358169873798</v>
      </c>
      <c r="AF195" s="278">
        <v>45594.177325829703</v>
      </c>
      <c r="AG195" s="278">
        <v>46797.888111244698</v>
      </c>
      <c r="AH195" s="278">
        <v>47559.061815073503</v>
      </c>
      <c r="AI195" s="278">
        <v>47732.257123151401</v>
      </c>
      <c r="AJ195" s="278">
        <v>48587.153443507799</v>
      </c>
      <c r="AK195" s="278">
        <v>48505.559223080098</v>
      </c>
      <c r="AL195" s="278">
        <v>48495.839581733999</v>
      </c>
      <c r="AM195" s="278">
        <v>48559.737511098901</v>
      </c>
      <c r="AN195" s="278">
        <v>49100.339901229097</v>
      </c>
      <c r="AO195" s="278">
        <v>49828.4839958757</v>
      </c>
      <c r="AP195" s="278">
        <v>49944.736365772202</v>
      </c>
      <c r="AQ195" s="278">
        <v>49626.6981555823</v>
      </c>
      <c r="AR195" s="278">
        <v>49354.020495364603</v>
      </c>
      <c r="AS195" s="278">
        <v>47392.8984161509</v>
      </c>
      <c r="AT195" s="278">
        <v>45296.1326176765</v>
      </c>
      <c r="AU195" s="278">
        <v>45683.985279681801</v>
      </c>
      <c r="AV195" s="278">
        <v>45073.813075005899</v>
      </c>
      <c r="AW195" s="278">
        <v>44628.195397784802</v>
      </c>
      <c r="AX195" s="278">
        <v>44655.649357172202</v>
      </c>
      <c r="AY195" s="278">
        <v>44239.159617354097</v>
      </c>
      <c r="AZ195" s="278">
        <v>44950.317235938797</v>
      </c>
      <c r="BA195" s="278">
        <v>45426.425343708499</v>
      </c>
      <c r="BB195" s="278">
        <v>45915.509461214802</v>
      </c>
      <c r="BC195" s="278">
        <v>46372.481451404397</v>
      </c>
      <c r="BD195" s="278">
        <v>46056.367958794901</v>
      </c>
      <c r="BE195" s="278">
        <v>40282.296750225803</v>
      </c>
      <c r="BF195" s="156">
        <v>-0.125369660363469</v>
      </c>
      <c r="BG195" s="156">
        <v>1.66582400118576E-3</v>
      </c>
      <c r="BH195" s="156">
        <v>1</v>
      </c>
    </row>
    <row r="196" spans="1:60">
      <c r="A196" s="170"/>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7"/>
      <c r="AR196" s="277"/>
      <c r="AS196" s="277"/>
      <c r="AT196" s="277"/>
      <c r="AU196" s="277"/>
      <c r="AV196" s="277"/>
      <c r="AW196" s="277"/>
      <c r="AX196" s="277"/>
      <c r="AY196" s="277"/>
      <c r="AZ196" s="277"/>
      <c r="BA196" s="277"/>
      <c r="BB196" s="277"/>
      <c r="BC196" s="277"/>
      <c r="BD196" s="277"/>
      <c r="BE196" s="277"/>
      <c r="BF196" s="191"/>
      <c r="BG196" s="191"/>
      <c r="BH196" s="191"/>
    </row>
    <row r="197" spans="1:60">
      <c r="A197" s="125" t="s">
        <v>221</v>
      </c>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c r="AS197" s="277"/>
      <c r="AT197" s="277"/>
      <c r="AU197" s="277"/>
      <c r="AV197" s="277"/>
      <c r="AW197" s="277"/>
      <c r="AX197" s="277"/>
      <c r="AY197" s="277"/>
      <c r="AZ197" s="277"/>
      <c r="BA197" s="277"/>
      <c r="BB197" s="277"/>
      <c r="BC197" s="277"/>
      <c r="BD197" s="277"/>
      <c r="BE197" s="277"/>
      <c r="BF197" s="191"/>
      <c r="BG197" s="191"/>
      <c r="BH197" s="191"/>
    </row>
    <row r="198" spans="1:60">
      <c r="A198" s="124" t="s">
        <v>503</v>
      </c>
      <c r="B198" s="276">
        <v>1436.38542657317</v>
      </c>
      <c r="C198" s="276">
        <v>1563.00249514959</v>
      </c>
      <c r="D198" s="276">
        <v>1668.0444809081901</v>
      </c>
      <c r="E198" s="276">
        <v>1780.2113609687001</v>
      </c>
      <c r="F198" s="276">
        <v>1935.3158330154899</v>
      </c>
      <c r="G198" s="276">
        <v>2097.0646942228</v>
      </c>
      <c r="H198" s="276">
        <v>2255.3152643823901</v>
      </c>
      <c r="I198" s="276">
        <v>2441.9538079813701</v>
      </c>
      <c r="J198" s="276">
        <v>2682.0074871473198</v>
      </c>
      <c r="K198" s="276">
        <v>2810.9082546854102</v>
      </c>
      <c r="L198" s="276">
        <v>3048.2815140023599</v>
      </c>
      <c r="M198" s="276">
        <v>3207.1222234511301</v>
      </c>
      <c r="N198" s="276">
        <v>3446.27129850043</v>
      </c>
      <c r="O198" s="276">
        <v>3699.5494833243301</v>
      </c>
      <c r="P198" s="276">
        <v>3854.1235274442402</v>
      </c>
      <c r="Q198" s="276">
        <v>3852.7890396838702</v>
      </c>
      <c r="R198" s="276">
        <v>3904.0333685482001</v>
      </c>
      <c r="S198" s="276">
        <v>3991.7609963612299</v>
      </c>
      <c r="T198" s="276">
        <v>4036.8304085354098</v>
      </c>
      <c r="U198" s="276">
        <v>4089.3388681694901</v>
      </c>
      <c r="V198" s="276">
        <v>4127.4323649554199</v>
      </c>
      <c r="W198" s="276">
        <v>4230.1743717572399</v>
      </c>
      <c r="X198" s="276">
        <v>4379.90235249545</v>
      </c>
      <c r="Y198" s="276">
        <v>4522.4989350027499</v>
      </c>
      <c r="Z198" s="276">
        <v>4681.1779378437004</v>
      </c>
      <c r="AA198" s="276">
        <v>4847.9935330136304</v>
      </c>
      <c r="AB198" s="276">
        <v>4816.7560957139203</v>
      </c>
      <c r="AC198" s="276">
        <v>4790.9129202672202</v>
      </c>
      <c r="AD198" s="276">
        <v>4781.8105231970803</v>
      </c>
      <c r="AE198" s="276">
        <v>5005.3104425819602</v>
      </c>
      <c r="AF198" s="276">
        <v>5235.9813976161004</v>
      </c>
      <c r="AG198" s="276">
        <v>5400.4165085921904</v>
      </c>
      <c r="AH198" s="276">
        <v>5738.9472608914803</v>
      </c>
      <c r="AI198" s="276">
        <v>5871.8862474754596</v>
      </c>
      <c r="AJ198" s="276">
        <v>6096.3349724426398</v>
      </c>
      <c r="AK198" s="276">
        <v>6158.4675940053503</v>
      </c>
      <c r="AL198" s="276">
        <v>6571.86789480467</v>
      </c>
      <c r="AM198" s="276">
        <v>6810.8564298739102</v>
      </c>
      <c r="AN198" s="276">
        <v>7123.8853567175402</v>
      </c>
      <c r="AO198" s="276">
        <v>7596.6363086675801</v>
      </c>
      <c r="AP198" s="276">
        <v>7858.6299147033897</v>
      </c>
      <c r="AQ198" s="276">
        <v>8249.9619408489707</v>
      </c>
      <c r="AR198" s="276">
        <v>8672.3323826294709</v>
      </c>
      <c r="AS198" s="276">
        <v>9114.4413923227203</v>
      </c>
      <c r="AT198" s="276">
        <v>9411.1836827655497</v>
      </c>
      <c r="AU198" s="276">
        <v>10101.4480779146</v>
      </c>
      <c r="AV198" s="276">
        <v>10481.864280464801</v>
      </c>
      <c r="AW198" s="276">
        <v>11077.2389001678</v>
      </c>
      <c r="AX198" s="276">
        <v>11649.5746072206</v>
      </c>
      <c r="AY198" s="276">
        <v>12049.1361273736</v>
      </c>
      <c r="AZ198" s="276">
        <v>12781.870919560701</v>
      </c>
      <c r="BA198" s="276">
        <v>13177.3586680015</v>
      </c>
      <c r="BB198" s="276">
        <v>13632.1855598902</v>
      </c>
      <c r="BC198" s="276">
        <v>13999.5312749479</v>
      </c>
      <c r="BD198" s="276">
        <v>14348.0419589863</v>
      </c>
      <c r="BE198" s="277">
        <v>13239.153599618199</v>
      </c>
      <c r="BF198" s="153">
        <v>-7.7284995579036495E-2</v>
      </c>
      <c r="BG198" s="153">
        <v>4.3073324256162303E-2</v>
      </c>
      <c r="BH198" s="153">
        <v>0.27469938582627601</v>
      </c>
    </row>
    <row r="199" spans="1:60">
      <c r="A199" s="124" t="s">
        <v>504</v>
      </c>
      <c r="B199" s="276">
        <v>0</v>
      </c>
      <c r="C199" s="276">
        <v>0</v>
      </c>
      <c r="D199" s="276">
        <v>0</v>
      </c>
      <c r="E199" s="276">
        <v>0</v>
      </c>
      <c r="F199" s="276">
        <v>0</v>
      </c>
      <c r="G199" s="276">
        <v>0</v>
      </c>
      <c r="H199" s="276">
        <v>0</v>
      </c>
      <c r="I199" s="276">
        <v>0</v>
      </c>
      <c r="J199" s="276">
        <v>0</v>
      </c>
      <c r="K199" s="276">
        <v>0</v>
      </c>
      <c r="L199" s="276">
        <v>0</v>
      </c>
      <c r="M199" s="276">
        <v>0</v>
      </c>
      <c r="N199" s="276">
        <v>0</v>
      </c>
      <c r="O199" s="276">
        <v>0</v>
      </c>
      <c r="P199" s="276">
        <v>0</v>
      </c>
      <c r="Q199" s="276">
        <v>3275.3313328900299</v>
      </c>
      <c r="R199" s="276">
        <v>3322.1649776174499</v>
      </c>
      <c r="S199" s="276">
        <v>3367.7968961670899</v>
      </c>
      <c r="T199" s="276">
        <v>3402.7278208058601</v>
      </c>
      <c r="U199" s="276">
        <v>3455.19643685971</v>
      </c>
      <c r="V199" s="276">
        <v>3524.6020524923201</v>
      </c>
      <c r="W199" s="276">
        <v>3620.1150656023201</v>
      </c>
      <c r="X199" s="276">
        <v>3734.5293856717999</v>
      </c>
      <c r="Y199" s="276">
        <v>3843.6527554719701</v>
      </c>
      <c r="Z199" s="276">
        <v>3976.6336397447899</v>
      </c>
      <c r="AA199" s="276">
        <v>4131.8786440966096</v>
      </c>
      <c r="AB199" s="276">
        <v>4138.1250435860602</v>
      </c>
      <c r="AC199" s="276">
        <v>4111.5269428383999</v>
      </c>
      <c r="AD199" s="276">
        <v>4086.6953874186902</v>
      </c>
      <c r="AE199" s="276">
        <v>4261.3704356379503</v>
      </c>
      <c r="AF199" s="276">
        <v>4439.7296035126301</v>
      </c>
      <c r="AG199" s="276">
        <v>4537.9225157556602</v>
      </c>
      <c r="AH199" s="276">
        <v>4732.4450816288299</v>
      </c>
      <c r="AI199" s="276">
        <v>4799.1735510865001</v>
      </c>
      <c r="AJ199" s="276">
        <v>4866.1871776374401</v>
      </c>
      <c r="AK199" s="276">
        <v>4833.7867350530796</v>
      </c>
      <c r="AL199" s="276">
        <v>5034.5180971528998</v>
      </c>
      <c r="AM199" s="276">
        <v>5241.7335969652504</v>
      </c>
      <c r="AN199" s="276">
        <v>5401.9906928509799</v>
      </c>
      <c r="AO199" s="276">
        <v>5712.7690399919902</v>
      </c>
      <c r="AP199" s="276">
        <v>5937.9196432479503</v>
      </c>
      <c r="AQ199" s="276">
        <v>6179.8638783035403</v>
      </c>
      <c r="AR199" s="276">
        <v>6440.4497702975104</v>
      </c>
      <c r="AS199" s="276">
        <v>6819.8602057512799</v>
      </c>
      <c r="AT199" s="276">
        <v>7064.7044417232401</v>
      </c>
      <c r="AU199" s="276">
        <v>7534.0469094074197</v>
      </c>
      <c r="AV199" s="276">
        <v>7910.5347908574204</v>
      </c>
      <c r="AW199" s="276">
        <v>8415.1792827546196</v>
      </c>
      <c r="AX199" s="276">
        <v>8998.5010304933003</v>
      </c>
      <c r="AY199" s="276">
        <v>9207.62948820559</v>
      </c>
      <c r="AZ199" s="276">
        <v>9744.3934979595997</v>
      </c>
      <c r="BA199" s="276">
        <v>10091.3519550888</v>
      </c>
      <c r="BB199" s="276">
        <v>10453.1970463088</v>
      </c>
      <c r="BC199" s="276">
        <v>10750.574639422901</v>
      </c>
      <c r="BD199" s="276">
        <v>10953.664742389899</v>
      </c>
      <c r="BE199" s="277">
        <v>9709.7455927490792</v>
      </c>
      <c r="BF199" s="153">
        <v>-0.1135619154772</v>
      </c>
      <c r="BG199" s="153">
        <v>4.4832191142206497E-2</v>
      </c>
      <c r="BH199" s="153">
        <v>0.201467649029654</v>
      </c>
    </row>
    <row r="200" spans="1:60">
      <c r="A200" s="136" t="s">
        <v>505</v>
      </c>
      <c r="B200" s="276">
        <v>0</v>
      </c>
      <c r="C200" s="276">
        <v>0</v>
      </c>
      <c r="D200" s="276">
        <v>0</v>
      </c>
      <c r="E200" s="276">
        <v>0</v>
      </c>
      <c r="F200" s="276">
        <v>0</v>
      </c>
      <c r="G200" s="276">
        <v>0</v>
      </c>
      <c r="H200" s="276">
        <v>0</v>
      </c>
      <c r="I200" s="276">
        <v>0</v>
      </c>
      <c r="J200" s="276">
        <v>0</v>
      </c>
      <c r="K200" s="276">
        <v>0</v>
      </c>
      <c r="L200" s="276">
        <v>0</v>
      </c>
      <c r="M200" s="276">
        <v>0</v>
      </c>
      <c r="N200" s="276">
        <v>0</v>
      </c>
      <c r="O200" s="276">
        <v>0</v>
      </c>
      <c r="P200" s="276">
        <v>0</v>
      </c>
      <c r="Q200" s="276">
        <v>577.45770679384498</v>
      </c>
      <c r="R200" s="276">
        <v>581.86839093075901</v>
      </c>
      <c r="S200" s="276">
        <v>623.96410019413804</v>
      </c>
      <c r="T200" s="276">
        <v>634.10258772954603</v>
      </c>
      <c r="U200" s="276">
        <v>634.14243130978502</v>
      </c>
      <c r="V200" s="276">
        <v>602.83031246309895</v>
      </c>
      <c r="W200" s="276">
        <v>610.05930615491798</v>
      </c>
      <c r="X200" s="276">
        <v>645.37296682364797</v>
      </c>
      <c r="Y200" s="276">
        <v>678.84617953077804</v>
      </c>
      <c r="Z200" s="276">
        <v>704.54429809890405</v>
      </c>
      <c r="AA200" s="276">
        <v>716.11488891701094</v>
      </c>
      <c r="AB200" s="276">
        <v>678.63105212785899</v>
      </c>
      <c r="AC200" s="276">
        <v>679.38597742881996</v>
      </c>
      <c r="AD200" s="276">
        <v>695.11513577839298</v>
      </c>
      <c r="AE200" s="276">
        <v>743.94000694400904</v>
      </c>
      <c r="AF200" s="276">
        <v>796.25179410347403</v>
      </c>
      <c r="AG200" s="276">
        <v>862.49399283652804</v>
      </c>
      <c r="AH200" s="276">
        <v>1006.50217926264</v>
      </c>
      <c r="AI200" s="276">
        <v>1072.71269638895</v>
      </c>
      <c r="AJ200" s="276">
        <v>1230.1477948052</v>
      </c>
      <c r="AK200" s="276">
        <v>1324.68085895227</v>
      </c>
      <c r="AL200" s="276">
        <v>1537.3497976517699</v>
      </c>
      <c r="AM200" s="276">
        <v>1569.12283290867</v>
      </c>
      <c r="AN200" s="276">
        <v>1721.89466386655</v>
      </c>
      <c r="AO200" s="276">
        <v>1883.8672686755899</v>
      </c>
      <c r="AP200" s="276">
        <v>1920.7102714554401</v>
      </c>
      <c r="AQ200" s="276">
        <v>2070.0980625454199</v>
      </c>
      <c r="AR200" s="276">
        <v>2231.88261233195</v>
      </c>
      <c r="AS200" s="276">
        <v>2294.58118657144</v>
      </c>
      <c r="AT200" s="276">
        <v>2346.4792410423102</v>
      </c>
      <c r="AU200" s="276">
        <v>2567.40116850714</v>
      </c>
      <c r="AV200" s="276">
        <v>2571.3294896073398</v>
      </c>
      <c r="AW200" s="276">
        <v>2662.0596174132202</v>
      </c>
      <c r="AX200" s="276">
        <v>2651.0735767273</v>
      </c>
      <c r="AY200" s="276">
        <v>2841.5066391679902</v>
      </c>
      <c r="AZ200" s="276">
        <v>3037.4774216011401</v>
      </c>
      <c r="BA200" s="276">
        <v>3086.0067129127001</v>
      </c>
      <c r="BB200" s="276">
        <v>3178.9885135814002</v>
      </c>
      <c r="BC200" s="276">
        <v>3248.9566355250699</v>
      </c>
      <c r="BD200" s="276">
        <v>3394.3772165963501</v>
      </c>
      <c r="BE200" s="277">
        <v>3529.4080068691301</v>
      </c>
      <c r="BF200" s="153">
        <v>3.9780726082112597E-2</v>
      </c>
      <c r="BG200" s="153">
        <v>3.7610454203463602E-2</v>
      </c>
      <c r="BH200" s="153">
        <v>7.3231736796621802E-2</v>
      </c>
    </row>
    <row r="201" spans="1:60">
      <c r="A201" s="136" t="s">
        <v>506</v>
      </c>
      <c r="B201" s="276">
        <v>2629.3940304529701</v>
      </c>
      <c r="C201" s="276">
        <v>2834.8624246864001</v>
      </c>
      <c r="D201" s="276">
        <v>3057.7229494539201</v>
      </c>
      <c r="E201" s="276">
        <v>3278.4320886134501</v>
      </c>
      <c r="F201" s="276">
        <v>3561.7264824261902</v>
      </c>
      <c r="G201" s="276">
        <v>3886.5673505134</v>
      </c>
      <c r="H201" s="276">
        <v>4258.4674744241502</v>
      </c>
      <c r="I201" s="276">
        <v>4578.30329181862</v>
      </c>
      <c r="J201" s="276">
        <v>5017.6933090607899</v>
      </c>
      <c r="K201" s="276">
        <v>5289.9700447297801</v>
      </c>
      <c r="L201" s="276">
        <v>5650.2014705993697</v>
      </c>
      <c r="M201" s="276">
        <v>5999.4222823760801</v>
      </c>
      <c r="N201" s="276">
        <v>6498.2627622547998</v>
      </c>
      <c r="O201" s="276">
        <v>6927.2396247541501</v>
      </c>
      <c r="P201" s="276">
        <v>7244.9026278993897</v>
      </c>
      <c r="Q201" s="276">
        <v>7271.4296432334904</v>
      </c>
      <c r="R201" s="276">
        <v>7391.2017087508602</v>
      </c>
      <c r="S201" s="276">
        <v>7490.9559012241998</v>
      </c>
      <c r="T201" s="276">
        <v>7575.7417622671801</v>
      </c>
      <c r="U201" s="276">
        <v>7653.6679486053699</v>
      </c>
      <c r="V201" s="276">
        <v>7605.1270386454999</v>
      </c>
      <c r="W201" s="276">
        <v>7688.3939271400404</v>
      </c>
      <c r="X201" s="276">
        <v>7907.0740278269004</v>
      </c>
      <c r="Y201" s="276">
        <v>8108.9321228488898</v>
      </c>
      <c r="Z201" s="276">
        <v>8338.6842212702104</v>
      </c>
      <c r="AA201" s="276">
        <v>8485.6630525209093</v>
      </c>
      <c r="AB201" s="276">
        <v>8497.2003397284807</v>
      </c>
      <c r="AC201" s="276">
        <v>8459.5623325231099</v>
      </c>
      <c r="AD201" s="276">
        <v>8365.2824150907309</v>
      </c>
      <c r="AE201" s="276">
        <v>8411.4774958971393</v>
      </c>
      <c r="AF201" s="276">
        <v>8680.0555199042101</v>
      </c>
      <c r="AG201" s="276">
        <v>9027.5800598311198</v>
      </c>
      <c r="AH201" s="276">
        <v>9475.8012316466793</v>
      </c>
      <c r="AI201" s="276">
        <v>9506.4619317836296</v>
      </c>
      <c r="AJ201" s="276">
        <v>9846.2590068071604</v>
      </c>
      <c r="AK201" s="276">
        <v>10233.1569964763</v>
      </c>
      <c r="AL201" s="276">
        <v>10530.992553481599</v>
      </c>
      <c r="AM201" s="276">
        <v>10788.3189707487</v>
      </c>
      <c r="AN201" s="276">
        <v>11035.3406287957</v>
      </c>
      <c r="AO201" s="276">
        <v>11881.031735336501</v>
      </c>
      <c r="AP201" s="276">
        <v>12300.60903548</v>
      </c>
      <c r="AQ201" s="276">
        <v>12752.017187501</v>
      </c>
      <c r="AR201" s="276">
        <v>13465.308379369901</v>
      </c>
      <c r="AS201" s="276">
        <v>13927.085367994599</v>
      </c>
      <c r="AT201" s="276">
        <v>13992.454682473801</v>
      </c>
      <c r="AU201" s="276">
        <v>14902.300540103101</v>
      </c>
      <c r="AV201" s="276">
        <v>15582.2889485338</v>
      </c>
      <c r="AW201" s="276">
        <v>16219.597866327</v>
      </c>
      <c r="AX201" s="276">
        <v>16844.3166430663</v>
      </c>
      <c r="AY201" s="276">
        <v>16908.007140113899</v>
      </c>
      <c r="AZ201" s="276">
        <v>17112.687018580302</v>
      </c>
      <c r="BA201" s="276">
        <v>17011.565243368601</v>
      </c>
      <c r="BB201" s="276">
        <v>17330.0641993137</v>
      </c>
      <c r="BC201" s="276">
        <v>17607.923885136501</v>
      </c>
      <c r="BD201" s="276">
        <v>17865.3898210099</v>
      </c>
      <c r="BE201" s="277">
        <v>15736.890615483901</v>
      </c>
      <c r="BF201" s="153">
        <v>-0.119140932655319</v>
      </c>
      <c r="BG201" s="153">
        <v>2.47356817307351E-2</v>
      </c>
      <c r="BH201" s="153">
        <v>0.32652496659706298</v>
      </c>
    </row>
    <row r="202" spans="1:60">
      <c r="A202" s="136" t="s">
        <v>507</v>
      </c>
      <c r="B202" s="276">
        <v>0</v>
      </c>
      <c r="C202" s="276">
        <v>0</v>
      </c>
      <c r="D202" s="276">
        <v>0</v>
      </c>
      <c r="E202" s="276">
        <v>0</v>
      </c>
      <c r="F202" s="276">
        <v>0</v>
      </c>
      <c r="G202" s="276">
        <v>0</v>
      </c>
      <c r="H202" s="276">
        <v>0</v>
      </c>
      <c r="I202" s="276">
        <v>0</v>
      </c>
      <c r="J202" s="276">
        <v>0</v>
      </c>
      <c r="K202" s="276">
        <v>0</v>
      </c>
      <c r="L202" s="276">
        <v>0</v>
      </c>
      <c r="M202" s="276">
        <v>0</v>
      </c>
      <c r="N202" s="276">
        <v>0</v>
      </c>
      <c r="O202" s="276">
        <v>0</v>
      </c>
      <c r="P202" s="276">
        <v>0</v>
      </c>
      <c r="Q202" s="276">
        <v>5475.0336744570104</v>
      </c>
      <c r="R202" s="276">
        <v>5575.5579478043201</v>
      </c>
      <c r="S202" s="276">
        <v>5657.41537584253</v>
      </c>
      <c r="T202" s="276">
        <v>5729.4579291063701</v>
      </c>
      <c r="U202" s="276">
        <v>5800.0520578456599</v>
      </c>
      <c r="V202" s="276">
        <v>5803.5328027119704</v>
      </c>
      <c r="W202" s="276">
        <v>5870.18224621833</v>
      </c>
      <c r="X202" s="276">
        <v>6018.5386508070096</v>
      </c>
      <c r="Y202" s="276">
        <v>6190.8567309482596</v>
      </c>
      <c r="Z202" s="276">
        <v>6339.7365161617599</v>
      </c>
      <c r="AA202" s="276">
        <v>6435.8408126028498</v>
      </c>
      <c r="AB202" s="276">
        <v>6505.5039944830196</v>
      </c>
      <c r="AC202" s="276">
        <v>6496.50909295362</v>
      </c>
      <c r="AD202" s="276">
        <v>6431.3312206398996</v>
      </c>
      <c r="AE202" s="276">
        <v>6467.4567214005701</v>
      </c>
      <c r="AF202" s="276">
        <v>6666.6096118046798</v>
      </c>
      <c r="AG202" s="276">
        <v>6963.0731737937904</v>
      </c>
      <c r="AH202" s="276">
        <v>7343.27312010281</v>
      </c>
      <c r="AI202" s="276">
        <v>7368.36735289021</v>
      </c>
      <c r="AJ202" s="276">
        <v>7648.1247398121104</v>
      </c>
      <c r="AK202" s="276">
        <v>7971.7878435545899</v>
      </c>
      <c r="AL202" s="276">
        <v>8278.6319930346508</v>
      </c>
      <c r="AM202" s="276">
        <v>8547.6952275081803</v>
      </c>
      <c r="AN202" s="276">
        <v>8802.9489561648097</v>
      </c>
      <c r="AO202" s="276">
        <v>9544.9812630870692</v>
      </c>
      <c r="AP202" s="276">
        <v>9886.8748887892598</v>
      </c>
      <c r="AQ202" s="276">
        <v>10299.383500271901</v>
      </c>
      <c r="AR202" s="276">
        <v>10950.2777150484</v>
      </c>
      <c r="AS202" s="276">
        <v>11439.1107639695</v>
      </c>
      <c r="AT202" s="276">
        <v>11560.714995849299</v>
      </c>
      <c r="AU202" s="276">
        <v>12295.537872425601</v>
      </c>
      <c r="AV202" s="276">
        <v>12926.0429145489</v>
      </c>
      <c r="AW202" s="276">
        <v>13514.9595871326</v>
      </c>
      <c r="AX202" s="276">
        <v>13989.9565635869</v>
      </c>
      <c r="AY202" s="276">
        <v>14041.773480878101</v>
      </c>
      <c r="AZ202" s="276">
        <v>14130.7088668085</v>
      </c>
      <c r="BA202" s="276">
        <v>13819.4067077292</v>
      </c>
      <c r="BB202" s="276">
        <v>13999.9321095015</v>
      </c>
      <c r="BC202" s="276">
        <v>14195.888812049699</v>
      </c>
      <c r="BD202" s="276">
        <v>14422.093735147801</v>
      </c>
      <c r="BE202" s="277">
        <v>13515.151184947999</v>
      </c>
      <c r="BF202" s="153">
        <v>-6.2885636916193005E-2</v>
      </c>
      <c r="BG202" s="153">
        <v>2.2361206722309599E-2</v>
      </c>
      <c r="BH202" s="153">
        <v>0.28042606363910799</v>
      </c>
    </row>
    <row r="203" spans="1:60">
      <c r="A203" s="136" t="s">
        <v>508</v>
      </c>
      <c r="B203" s="276">
        <v>0</v>
      </c>
      <c r="C203" s="276">
        <v>0</v>
      </c>
      <c r="D203" s="276">
        <v>0</v>
      </c>
      <c r="E203" s="276">
        <v>0</v>
      </c>
      <c r="F203" s="276">
        <v>0</v>
      </c>
      <c r="G203" s="276">
        <v>0</v>
      </c>
      <c r="H203" s="276">
        <v>0</v>
      </c>
      <c r="I203" s="276">
        <v>0</v>
      </c>
      <c r="J203" s="276">
        <v>0</v>
      </c>
      <c r="K203" s="276">
        <v>0</v>
      </c>
      <c r="L203" s="276">
        <v>0</v>
      </c>
      <c r="M203" s="276">
        <v>0</v>
      </c>
      <c r="N203" s="276">
        <v>0</v>
      </c>
      <c r="O203" s="276">
        <v>0</v>
      </c>
      <c r="P203" s="276">
        <v>0</v>
      </c>
      <c r="Q203" s="276">
        <v>1796.39596877648</v>
      </c>
      <c r="R203" s="276">
        <v>1815.6437609465399</v>
      </c>
      <c r="S203" s="276">
        <v>1833.54052538167</v>
      </c>
      <c r="T203" s="276">
        <v>1846.28383316081</v>
      </c>
      <c r="U203" s="276">
        <v>1853.6158907597101</v>
      </c>
      <c r="V203" s="276">
        <v>1801.5942359335199</v>
      </c>
      <c r="W203" s="276">
        <v>1818.21168092171</v>
      </c>
      <c r="X203" s="276">
        <v>1888.5353770198899</v>
      </c>
      <c r="Y203" s="276">
        <v>1918.0753919006399</v>
      </c>
      <c r="Z203" s="276">
        <v>1998.94770510845</v>
      </c>
      <c r="AA203" s="276">
        <v>2049.8222399180599</v>
      </c>
      <c r="AB203" s="276">
        <v>1991.6963452454499</v>
      </c>
      <c r="AC203" s="276">
        <v>1963.0532395695</v>
      </c>
      <c r="AD203" s="276">
        <v>1933.9511944508399</v>
      </c>
      <c r="AE203" s="276">
        <v>1944.0207744965701</v>
      </c>
      <c r="AF203" s="276">
        <v>2013.44590809953</v>
      </c>
      <c r="AG203" s="276">
        <v>2064.5068860373399</v>
      </c>
      <c r="AH203" s="276">
        <v>2132.5281115438702</v>
      </c>
      <c r="AI203" s="276">
        <v>2138.09457889343</v>
      </c>
      <c r="AJ203" s="276">
        <v>2198.13426699503</v>
      </c>
      <c r="AK203" s="276">
        <v>2261.3691529217199</v>
      </c>
      <c r="AL203" s="276">
        <v>2252.3605604469899</v>
      </c>
      <c r="AM203" s="276">
        <v>2240.6237432405401</v>
      </c>
      <c r="AN203" s="276">
        <v>2232.3916726308998</v>
      </c>
      <c r="AO203" s="276">
        <v>2336.0504722494102</v>
      </c>
      <c r="AP203" s="276">
        <v>2413.7341466907601</v>
      </c>
      <c r="AQ203" s="276">
        <v>2452.6336872291399</v>
      </c>
      <c r="AR203" s="276">
        <v>2515.0306643215099</v>
      </c>
      <c r="AS203" s="276">
        <v>2487.9746040251098</v>
      </c>
      <c r="AT203" s="276">
        <v>2431.7396866245599</v>
      </c>
      <c r="AU203" s="276">
        <v>2606.7626676774698</v>
      </c>
      <c r="AV203" s="276">
        <v>2656.2460339849299</v>
      </c>
      <c r="AW203" s="276">
        <v>2704.6382791943902</v>
      </c>
      <c r="AX203" s="276">
        <v>2854.3600794794202</v>
      </c>
      <c r="AY203" s="276">
        <v>2866.2336592358201</v>
      </c>
      <c r="AZ203" s="276">
        <v>2981.9781517717802</v>
      </c>
      <c r="BA203" s="276">
        <v>3192.1585356393898</v>
      </c>
      <c r="BB203" s="276">
        <v>3330.1320898121899</v>
      </c>
      <c r="BC203" s="276">
        <v>3412.0350730867499</v>
      </c>
      <c r="BD203" s="276">
        <v>3443.29608586213</v>
      </c>
      <c r="BE203" s="277">
        <v>2221.7394305359899</v>
      </c>
      <c r="BF203" s="153">
        <v>-0.35476375683803202</v>
      </c>
      <c r="BG203" s="153">
        <v>3.5394201843699E-2</v>
      </c>
      <c r="BH203" s="153">
        <v>4.6098902957954699E-2</v>
      </c>
    </row>
    <row r="204" spans="1:60">
      <c r="A204" s="136" t="s">
        <v>509</v>
      </c>
      <c r="B204" s="276">
        <v>2383.0035841581098</v>
      </c>
      <c r="C204" s="276">
        <v>2568.5602080707199</v>
      </c>
      <c r="D204" s="276">
        <v>2726.55590416207</v>
      </c>
      <c r="E204" s="276">
        <v>2932.7279995669401</v>
      </c>
      <c r="F204" s="276">
        <v>3111.7273123101299</v>
      </c>
      <c r="G204" s="276">
        <v>3427.55325334197</v>
      </c>
      <c r="H204" s="276">
        <v>3731.0336203798502</v>
      </c>
      <c r="I204" s="276">
        <v>4032.2243030169402</v>
      </c>
      <c r="J204" s="276">
        <v>4416.02407021617</v>
      </c>
      <c r="K204" s="276">
        <v>4640.6200013108901</v>
      </c>
      <c r="L204" s="276">
        <v>4648.52250506974</v>
      </c>
      <c r="M204" s="276">
        <v>5029.2287404888502</v>
      </c>
      <c r="N204" s="276">
        <v>5318.0163926059904</v>
      </c>
      <c r="O204" s="276">
        <v>5737.0020474118301</v>
      </c>
      <c r="P204" s="276">
        <v>5887.9236528340698</v>
      </c>
      <c r="Q204" s="276">
        <v>6148.2279756692596</v>
      </c>
      <c r="R204" s="276">
        <v>6145.33063578989</v>
      </c>
      <c r="S204" s="276">
        <v>6026.6177671502201</v>
      </c>
      <c r="T204" s="276">
        <v>5992.3661782708396</v>
      </c>
      <c r="U204" s="276">
        <v>5988.1529674008798</v>
      </c>
      <c r="V204" s="276">
        <v>5925.0073616872696</v>
      </c>
      <c r="W204" s="276">
        <v>6109.7086839851299</v>
      </c>
      <c r="X204" s="276">
        <v>6259.8398209245297</v>
      </c>
      <c r="Y204" s="276">
        <v>6371.6244457515604</v>
      </c>
      <c r="Z204" s="276">
        <v>6448.3921193299402</v>
      </c>
      <c r="AA204" s="276">
        <v>6524.5493473408696</v>
      </c>
      <c r="AB204" s="276">
        <v>6548.53970013248</v>
      </c>
      <c r="AC204" s="276">
        <v>6221.3037869946002</v>
      </c>
      <c r="AD204" s="276">
        <v>6184.3149894219096</v>
      </c>
      <c r="AE204" s="276">
        <v>6129.36724974752</v>
      </c>
      <c r="AF204" s="276">
        <v>6022.9715992949496</v>
      </c>
      <c r="AG204" s="276">
        <v>5809.7646730264196</v>
      </c>
      <c r="AH204" s="276">
        <v>6014.4354548658703</v>
      </c>
      <c r="AI204" s="276">
        <v>5919.7522363600801</v>
      </c>
      <c r="AJ204" s="276">
        <v>5682.6666663957203</v>
      </c>
      <c r="AK204" s="276">
        <v>5584.14828066461</v>
      </c>
      <c r="AL204" s="276">
        <v>5527.1081133630396</v>
      </c>
      <c r="AM204" s="276">
        <v>5392.6774183160996</v>
      </c>
      <c r="AN204" s="276">
        <v>5429.3025261901403</v>
      </c>
      <c r="AO204" s="276">
        <v>5579.49652192348</v>
      </c>
      <c r="AP204" s="276">
        <v>5610.3599561245401</v>
      </c>
      <c r="AQ204" s="276">
        <v>5820.6614570056299</v>
      </c>
      <c r="AR204" s="276">
        <v>5768.6235923753002</v>
      </c>
      <c r="AS204" s="276">
        <v>5683.5275214179301</v>
      </c>
      <c r="AT204" s="276">
        <v>5699.5021154994201</v>
      </c>
      <c r="AU204" s="276">
        <v>5794.35713844372</v>
      </c>
      <c r="AV204" s="276">
        <v>5708.5426739097202</v>
      </c>
      <c r="AW204" s="276">
        <v>5681.0165645762199</v>
      </c>
      <c r="AX204" s="276">
        <v>5669.6978229476999</v>
      </c>
      <c r="AY204" s="276">
        <v>5819.8652015595999</v>
      </c>
      <c r="AZ204" s="276">
        <v>5763.1546863906397</v>
      </c>
      <c r="BA204" s="276">
        <v>5778.1475467792598</v>
      </c>
      <c r="BB204" s="276">
        <v>5640.7926049133903</v>
      </c>
      <c r="BC204" s="276">
        <v>5359.1229849099</v>
      </c>
      <c r="BD204" s="276">
        <v>5167.3560752593803</v>
      </c>
      <c r="BE204" s="277">
        <v>5110.5127867760302</v>
      </c>
      <c r="BF204" s="153">
        <v>-1.1000458968854401E-2</v>
      </c>
      <c r="BG204" s="153">
        <v>-9.7538855144898608E-3</v>
      </c>
      <c r="BH204" s="153">
        <v>0.10603810230173499</v>
      </c>
    </row>
    <row r="205" spans="1:60">
      <c r="A205" s="136" t="s">
        <v>510</v>
      </c>
      <c r="B205" s="276">
        <v>1158.54552110905</v>
      </c>
      <c r="C205" s="276">
        <v>1232.10542489114</v>
      </c>
      <c r="D205" s="276">
        <v>1302.8422637204201</v>
      </c>
      <c r="E205" s="276">
        <v>1374.15199070724</v>
      </c>
      <c r="F205" s="276">
        <v>1460.2396680653501</v>
      </c>
      <c r="G205" s="276">
        <v>1635.06296542113</v>
      </c>
      <c r="H205" s="276">
        <v>1709.71204964054</v>
      </c>
      <c r="I205" s="276">
        <v>1897.73307430256</v>
      </c>
      <c r="J205" s="276">
        <v>2071.88821666487</v>
      </c>
      <c r="K205" s="276">
        <v>2355.6085354369402</v>
      </c>
      <c r="L205" s="276">
        <v>2351.51015780531</v>
      </c>
      <c r="M205" s="276">
        <v>2376.1763580669199</v>
      </c>
      <c r="N205" s="276">
        <v>2399.7326955112899</v>
      </c>
      <c r="O205" s="276">
        <v>2465.2306012980998</v>
      </c>
      <c r="P205" s="276">
        <v>2651.6442144907601</v>
      </c>
      <c r="Q205" s="276">
        <v>2720.06470675829</v>
      </c>
      <c r="R205" s="276">
        <v>2828.9031640220901</v>
      </c>
      <c r="S205" s="276">
        <v>2965.5851340456702</v>
      </c>
      <c r="T205" s="276">
        <v>3100.30428603565</v>
      </c>
      <c r="U205" s="276">
        <v>3284.0052657883298</v>
      </c>
      <c r="V205" s="276">
        <v>3487.5210525471898</v>
      </c>
      <c r="W205" s="276">
        <v>3697.5337231707299</v>
      </c>
      <c r="X205" s="276">
        <v>3876.7120508879002</v>
      </c>
      <c r="Y205" s="276">
        <v>4011.3093818536199</v>
      </c>
      <c r="Z205" s="276">
        <v>4158.1951625543397</v>
      </c>
      <c r="AA205" s="276">
        <v>4300.2703853212197</v>
      </c>
      <c r="AB205" s="276">
        <v>4278.6182607895798</v>
      </c>
      <c r="AC205" s="276">
        <v>4670.5875773002999</v>
      </c>
      <c r="AD205" s="276">
        <v>4469.16672522932</v>
      </c>
      <c r="AE205" s="276">
        <v>4653.7112595963099</v>
      </c>
      <c r="AF205" s="276">
        <v>4764.7729163635404</v>
      </c>
      <c r="AG205" s="276">
        <v>4691.8241569840402</v>
      </c>
      <c r="AH205" s="276">
        <v>5120.2567346784099</v>
      </c>
      <c r="AI205" s="276">
        <v>5159.3469221218502</v>
      </c>
      <c r="AJ205" s="276">
        <v>5557.5545357818901</v>
      </c>
      <c r="AK205" s="276">
        <v>6013.2515029327196</v>
      </c>
      <c r="AL205" s="276">
        <v>6239.69115433769</v>
      </c>
      <c r="AM205" s="276">
        <v>6685.5628155934201</v>
      </c>
      <c r="AN205" s="276">
        <v>7220.84394168381</v>
      </c>
      <c r="AO205" s="276">
        <v>7850.4702854286998</v>
      </c>
      <c r="AP205" s="276">
        <v>7976.7574132157497</v>
      </c>
      <c r="AQ205" s="276">
        <v>8207.5112115087795</v>
      </c>
      <c r="AR205" s="276">
        <v>8635.5177552311707</v>
      </c>
      <c r="AS205" s="276">
        <v>8696.51103539203</v>
      </c>
      <c r="AT205" s="276">
        <v>9288.5379464174694</v>
      </c>
      <c r="AU205" s="276">
        <v>10086.263975956401</v>
      </c>
      <c r="AV205" s="276">
        <v>10683.234481978699</v>
      </c>
      <c r="AW205" s="276">
        <v>11001.172626886</v>
      </c>
      <c r="AX205" s="276">
        <v>11168.9881277734</v>
      </c>
      <c r="AY205" s="276">
        <v>11660.889644188401</v>
      </c>
      <c r="AZ205" s="276">
        <v>12178.540811126601</v>
      </c>
      <c r="BA205" s="276">
        <v>12987.1951208263</v>
      </c>
      <c r="BB205" s="276">
        <v>13580.8769286676</v>
      </c>
      <c r="BC205" s="276">
        <v>13925.736279111699</v>
      </c>
      <c r="BD205" s="276">
        <v>14161.162583973</v>
      </c>
      <c r="BE205" s="277">
        <v>14108.5037908346</v>
      </c>
      <c r="BF205" s="153">
        <v>-3.7185360189327899E-3</v>
      </c>
      <c r="BG205" s="153">
        <v>4.3074083473200901E-2</v>
      </c>
      <c r="BH205" s="153">
        <v>0.29273754527492601</v>
      </c>
    </row>
    <row r="206" spans="1:60">
      <c r="A206" s="136" t="s">
        <v>511</v>
      </c>
      <c r="B206" s="276">
        <v>0</v>
      </c>
      <c r="C206" s="276">
        <v>0</v>
      </c>
      <c r="D206" s="276">
        <v>0</v>
      </c>
      <c r="E206" s="276">
        <v>0</v>
      </c>
      <c r="F206" s="276">
        <v>0</v>
      </c>
      <c r="G206" s="276">
        <v>0</v>
      </c>
      <c r="H206" s="276">
        <v>0</v>
      </c>
      <c r="I206" s="276">
        <v>0</v>
      </c>
      <c r="J206" s="276">
        <v>0</v>
      </c>
      <c r="K206" s="276">
        <v>0</v>
      </c>
      <c r="L206" s="276">
        <v>0</v>
      </c>
      <c r="M206" s="276">
        <v>0</v>
      </c>
      <c r="N206" s="276">
        <v>0</v>
      </c>
      <c r="O206" s="276">
        <v>0</v>
      </c>
      <c r="P206" s="276">
        <v>0</v>
      </c>
      <c r="Q206" s="276">
        <v>679.41968762928798</v>
      </c>
      <c r="R206" s="276">
        <v>717.28956614063304</v>
      </c>
      <c r="S206" s="276">
        <v>765.50891284782904</v>
      </c>
      <c r="T206" s="276">
        <v>832.51570161626205</v>
      </c>
      <c r="U206" s="276">
        <v>922.046097354886</v>
      </c>
      <c r="V206" s="276">
        <v>992.61196245840495</v>
      </c>
      <c r="W206" s="276">
        <v>1128.17901439976</v>
      </c>
      <c r="X206" s="276">
        <v>1222.8349575974</v>
      </c>
      <c r="Y206" s="276">
        <v>1303.71434799999</v>
      </c>
      <c r="Z206" s="276">
        <v>1376.0278244133899</v>
      </c>
      <c r="AA206" s="276">
        <v>1475.64930921515</v>
      </c>
      <c r="AB206" s="276">
        <v>1494.17033522933</v>
      </c>
      <c r="AC206" s="276">
        <v>1544.1209452502201</v>
      </c>
      <c r="AD206" s="276">
        <v>1596.86724508368</v>
      </c>
      <c r="AE206" s="276">
        <v>1721.72549183711</v>
      </c>
      <c r="AF206" s="276">
        <v>1874.45686730855</v>
      </c>
      <c r="AG206" s="276">
        <v>1932.65241694618</v>
      </c>
      <c r="AH206" s="276">
        <v>2091.67453925062</v>
      </c>
      <c r="AI206" s="276">
        <v>2162.5415315437399</v>
      </c>
      <c r="AJ206" s="276">
        <v>2314.71397062387</v>
      </c>
      <c r="AK206" s="276">
        <v>2529.4774731136599</v>
      </c>
      <c r="AL206" s="276">
        <v>2676.7691094253</v>
      </c>
      <c r="AM206" s="276">
        <v>2915.1360772344301</v>
      </c>
      <c r="AN206" s="276">
        <v>3089.2475513497898</v>
      </c>
      <c r="AO206" s="276">
        <v>3325.8348744744599</v>
      </c>
      <c r="AP206" s="276">
        <v>3624.28566192994</v>
      </c>
      <c r="AQ206" s="276">
        <v>3786.5620833504399</v>
      </c>
      <c r="AR206" s="276">
        <v>3997.4092630752598</v>
      </c>
      <c r="AS206" s="276">
        <v>4157.7284757458001</v>
      </c>
      <c r="AT206" s="276">
        <v>4437.4170538468998</v>
      </c>
      <c r="AU206" s="276">
        <v>4845.1741489182796</v>
      </c>
      <c r="AV206" s="276">
        <v>5238.9948501112403</v>
      </c>
      <c r="AW206" s="276">
        <v>5475.0926733320803</v>
      </c>
      <c r="AX206" s="276">
        <v>5537.4651332769899</v>
      </c>
      <c r="AY206" s="276">
        <v>5818.82253805449</v>
      </c>
      <c r="AZ206" s="276">
        <v>6065.1905445660004</v>
      </c>
      <c r="BA206" s="276">
        <v>6589.3852220899898</v>
      </c>
      <c r="BB206" s="276">
        <v>6966.3257441778796</v>
      </c>
      <c r="BC206" s="276">
        <v>7257.6131564074403</v>
      </c>
      <c r="BD206" s="276">
        <v>7288.5480525344101</v>
      </c>
      <c r="BE206" s="277">
        <v>7269.4224422197403</v>
      </c>
      <c r="BF206" s="153">
        <v>-2.62406314355335E-3</v>
      </c>
      <c r="BG206" s="153">
        <v>5.0875040896486902E-2</v>
      </c>
      <c r="BH206" s="153">
        <v>0.15083334936510501</v>
      </c>
    </row>
    <row r="207" spans="1:60">
      <c r="A207" s="286" t="s">
        <v>534</v>
      </c>
      <c r="B207" s="281">
        <v>7607.3285622932899</v>
      </c>
      <c r="C207" s="281">
        <v>8198.5305527978599</v>
      </c>
      <c r="D207" s="281">
        <v>8755.1655982445991</v>
      </c>
      <c r="E207" s="281">
        <v>9365.5234398563407</v>
      </c>
      <c r="F207" s="281">
        <v>10069.009295817201</v>
      </c>
      <c r="G207" s="281">
        <v>11046.248263499299</v>
      </c>
      <c r="H207" s="281">
        <v>11954.5284088269</v>
      </c>
      <c r="I207" s="281">
        <v>12950.2144771195</v>
      </c>
      <c r="J207" s="281">
        <v>14187.6130830891</v>
      </c>
      <c r="K207" s="281">
        <v>15097.106836163</v>
      </c>
      <c r="L207" s="281">
        <v>15698.515647476799</v>
      </c>
      <c r="M207" s="281">
        <v>16611.949604383</v>
      </c>
      <c r="N207" s="281">
        <v>17662.283148872499</v>
      </c>
      <c r="O207" s="281">
        <v>18829.021756788399</v>
      </c>
      <c r="P207" s="281">
        <v>19638.594022668502</v>
      </c>
      <c r="Q207" s="281">
        <v>19992.511365344901</v>
      </c>
      <c r="R207" s="281">
        <v>20269.468877111001</v>
      </c>
      <c r="S207" s="281">
        <v>20474.919798781299</v>
      </c>
      <c r="T207" s="281">
        <v>20705.242635109102</v>
      </c>
      <c r="U207" s="281">
        <v>21015.1650499641</v>
      </c>
      <c r="V207" s="281">
        <v>21145.0878178354</v>
      </c>
      <c r="W207" s="281">
        <v>21725.8107060531</v>
      </c>
      <c r="X207" s="281">
        <v>22423.528252134802</v>
      </c>
      <c r="Y207" s="281">
        <v>23014.364885456798</v>
      </c>
      <c r="Z207" s="281">
        <v>23626.4494409982</v>
      </c>
      <c r="AA207" s="281">
        <v>24158.476318196601</v>
      </c>
      <c r="AB207" s="281">
        <v>24141.114396364501</v>
      </c>
      <c r="AC207" s="281">
        <v>24142.366617085201</v>
      </c>
      <c r="AD207" s="281">
        <v>23800.574652939002</v>
      </c>
      <c r="AE207" s="281">
        <v>24199.8664478229</v>
      </c>
      <c r="AF207" s="281">
        <v>24703.781433178799</v>
      </c>
      <c r="AG207" s="281">
        <v>24929.585398433799</v>
      </c>
      <c r="AH207" s="281">
        <v>26349.440682082401</v>
      </c>
      <c r="AI207" s="281">
        <v>26457.447337741</v>
      </c>
      <c r="AJ207" s="281">
        <v>27182.815181427399</v>
      </c>
      <c r="AK207" s="281">
        <v>27989.024374078999</v>
      </c>
      <c r="AL207" s="281">
        <v>28869.659715987</v>
      </c>
      <c r="AM207" s="281">
        <v>29677.415634532099</v>
      </c>
      <c r="AN207" s="281">
        <v>30809.372453387201</v>
      </c>
      <c r="AO207" s="281">
        <v>32907.634851356197</v>
      </c>
      <c r="AP207" s="281">
        <v>33746.3563195237</v>
      </c>
      <c r="AQ207" s="281">
        <v>35030.151796864397</v>
      </c>
      <c r="AR207" s="281">
        <v>36541.782109605898</v>
      </c>
      <c r="AS207" s="281">
        <v>37421.565317127301</v>
      </c>
      <c r="AT207" s="281">
        <v>38391.678427156301</v>
      </c>
      <c r="AU207" s="281">
        <v>40884.369732417799</v>
      </c>
      <c r="AV207" s="281">
        <v>42455.930384886997</v>
      </c>
      <c r="AW207" s="281">
        <v>43979.025957957099</v>
      </c>
      <c r="AX207" s="281">
        <v>45332.577201008004</v>
      </c>
      <c r="AY207" s="281">
        <v>46437.898113235402</v>
      </c>
      <c r="AZ207" s="281">
        <v>47836.253435658298</v>
      </c>
      <c r="BA207" s="281">
        <v>48954.266578975599</v>
      </c>
      <c r="BB207" s="281">
        <v>50183.9192927849</v>
      </c>
      <c r="BC207" s="281">
        <v>50892.314424106</v>
      </c>
      <c r="BD207" s="281">
        <v>51541.950439228603</v>
      </c>
      <c r="BE207" s="281">
        <v>48195.0607927128</v>
      </c>
      <c r="BF207" s="282">
        <v>-6.4935254059934597E-2</v>
      </c>
      <c r="BG207" s="282">
        <v>2.98936370649594E-2</v>
      </c>
      <c r="BH207" s="282">
        <v>1</v>
      </c>
    </row>
    <row r="208" spans="1:60">
      <c r="A208" s="170"/>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c r="AS208" s="277"/>
      <c r="AT208" s="277"/>
      <c r="AU208" s="277"/>
      <c r="AV208" s="277"/>
      <c r="AW208" s="277"/>
      <c r="AX208" s="277"/>
      <c r="AY208" s="277"/>
      <c r="AZ208" s="277"/>
      <c r="BA208" s="277"/>
      <c r="BB208" s="277"/>
      <c r="BC208" s="277"/>
      <c r="BD208" s="277"/>
      <c r="BE208" s="277"/>
      <c r="BF208" s="191"/>
      <c r="BG208" s="191"/>
      <c r="BH208" s="191"/>
    </row>
    <row r="209" spans="1:60">
      <c r="A209" s="287" t="s">
        <v>357</v>
      </c>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77"/>
      <c r="AS209" s="277"/>
      <c r="AT209" s="277"/>
      <c r="AU209" s="277"/>
      <c r="AV209" s="277"/>
      <c r="AW209" s="277"/>
      <c r="AX209" s="277"/>
      <c r="AY209" s="277"/>
      <c r="AZ209" s="277"/>
      <c r="BA209" s="277"/>
      <c r="BB209" s="277"/>
      <c r="BC209" s="277"/>
      <c r="BD209" s="277"/>
      <c r="BE209" s="277"/>
      <c r="BF209" s="191"/>
      <c r="BG209" s="191"/>
      <c r="BH209" s="191"/>
    </row>
    <row r="210" spans="1:60">
      <c r="A210" s="148" t="s">
        <v>535</v>
      </c>
    </row>
    <row r="211" spans="1:60">
      <c r="A211" s="167" t="s">
        <v>361</v>
      </c>
    </row>
    <row r="212" spans="1:60">
      <c r="A212" s="144" t="s">
        <v>362</v>
      </c>
    </row>
    <row r="213" spans="1:60">
      <c r="A213" s="163" t="s">
        <v>536</v>
      </c>
    </row>
    <row r="214" spans="1:60">
      <c r="A214" s="148" t="s">
        <v>537</v>
      </c>
    </row>
    <row r="215" spans="1:60">
      <c r="A215" s="148" t="s">
        <v>538</v>
      </c>
    </row>
    <row r="216" spans="1:60">
      <c r="A216" s="136" t="s">
        <v>539</v>
      </c>
    </row>
    <row r="217" spans="1:60">
      <c r="A217" s="145" t="s">
        <v>492</v>
      </c>
    </row>
  </sheetData>
  <mergeCells count="1">
    <mergeCell ref="BF2:BG2"/>
  </mergeCells>
  <hyperlinks>
    <hyperlink ref="L1" location="Contents!A1" display="Contents" xr:uid="{00000000-0004-0000-1600-000000000000}"/>
    <hyperlink ref="BJ1" location="Contents!A1" display="Contents" xr:uid="{00000000-0004-0000-1600-000001000000}"/>
  </hyperlinks>
  <pageMargins left="0.75" right="0.75" top="1" bottom="1" header="0.51180555555555496" footer="0.51180555555555496"/>
  <pageSetup paperSize="9" firstPageNumber="0"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MJ110"/>
  <sheetViews>
    <sheetView showGridLines="0" showRowColHeaders="0" zoomScaleNormal="100" workbookViewId="0">
      <pane ySplit="4" topLeftCell="A47" activePane="bottomLeft" state="frozen"/>
      <selection pane="bottomLeft" activeCell="A56" sqref="A56"/>
    </sheetView>
  </sheetViews>
  <sheetFormatPr defaultColWidth="14.5546875" defaultRowHeight="10"/>
  <cols>
    <col min="1" max="1" width="25.44140625" style="16" customWidth="1"/>
    <col min="2" max="3" width="14.44140625" style="16"/>
    <col min="4" max="4" width="16.77734375" style="16" customWidth="1"/>
    <col min="5" max="5" width="17.44140625" style="16" customWidth="1"/>
    <col min="6" max="251" width="14.44140625" style="16"/>
    <col min="252" max="252" width="19" style="16" customWidth="1"/>
    <col min="253" max="1024" width="14.44140625" style="16"/>
  </cols>
  <sheetData>
    <row r="1" spans="1:7" s="289" customFormat="1" ht="13">
      <c r="A1" s="288" t="s">
        <v>540</v>
      </c>
      <c r="G1" s="290" t="s">
        <v>88</v>
      </c>
    </row>
    <row r="2" spans="1:7" s="289" customFormat="1" ht="25" customHeight="1">
      <c r="B2" s="291" t="s">
        <v>541</v>
      </c>
      <c r="C2" s="291" t="s">
        <v>542</v>
      </c>
      <c r="D2" s="291" t="s">
        <v>543</v>
      </c>
      <c r="E2" s="292" t="s">
        <v>544</v>
      </c>
    </row>
    <row r="3" spans="1:7" s="289" customFormat="1" ht="10.5">
      <c r="B3" s="291"/>
      <c r="C3" s="291"/>
      <c r="D3" s="291" t="s">
        <v>545</v>
      </c>
      <c r="E3" s="291" t="s">
        <v>546</v>
      </c>
    </row>
    <row r="4" spans="1:7" s="289" customFormat="1">
      <c r="A4" s="293" t="s">
        <v>547</v>
      </c>
      <c r="B4" s="293" t="s">
        <v>548</v>
      </c>
      <c r="C4" s="293" t="s">
        <v>549</v>
      </c>
      <c r="D4" s="293" t="s">
        <v>550</v>
      </c>
      <c r="E4" s="293" t="s">
        <v>551</v>
      </c>
    </row>
    <row r="5" spans="1:7" s="289" customFormat="1">
      <c r="A5" s="294"/>
      <c r="B5" s="294"/>
      <c r="C5" s="294"/>
      <c r="D5" s="294"/>
      <c r="E5" s="294"/>
    </row>
    <row r="6" spans="1:7" s="289" customFormat="1">
      <c r="A6" s="289">
        <v>1972</v>
      </c>
      <c r="B6" s="295">
        <v>1.9</v>
      </c>
      <c r="C6" s="296" t="s">
        <v>552</v>
      </c>
      <c r="D6" s="296" t="s">
        <v>552</v>
      </c>
      <c r="E6" s="296" t="s">
        <v>552</v>
      </c>
    </row>
    <row r="7" spans="1:7" s="289" customFormat="1">
      <c r="A7" s="289">
        <v>1973</v>
      </c>
      <c r="B7" s="295">
        <v>2.8333333333333299</v>
      </c>
      <c r="C7" s="296" t="s">
        <v>552</v>
      </c>
      <c r="D7" s="296" t="s">
        <v>552</v>
      </c>
      <c r="E7" s="296" t="s">
        <v>552</v>
      </c>
    </row>
    <row r="8" spans="1:7" s="289" customFormat="1">
      <c r="A8" s="289">
        <v>1974</v>
      </c>
      <c r="B8" s="295">
        <v>10.4125</v>
      </c>
      <c r="C8" s="296" t="s">
        <v>552</v>
      </c>
      <c r="D8" s="296" t="s">
        <v>552</v>
      </c>
      <c r="E8" s="296" t="s">
        <v>552</v>
      </c>
    </row>
    <row r="9" spans="1:7" s="289" customFormat="1">
      <c r="A9" s="289">
        <v>1975</v>
      </c>
      <c r="B9" s="295">
        <v>10.702500000000001</v>
      </c>
      <c r="C9" s="296" t="s">
        <v>552</v>
      </c>
      <c r="D9" s="296" t="s">
        <v>552</v>
      </c>
      <c r="E9" s="296" t="s">
        <v>552</v>
      </c>
    </row>
    <row r="10" spans="1:7" s="289" customFormat="1">
      <c r="A10" s="289">
        <v>1976</v>
      </c>
      <c r="B10" s="295">
        <v>11.625</v>
      </c>
      <c r="C10" s="296">
        <v>12.8</v>
      </c>
      <c r="D10" s="296">
        <v>12.87</v>
      </c>
      <c r="E10" s="296">
        <v>12.23</v>
      </c>
    </row>
    <row r="11" spans="1:7" s="289" customFormat="1">
      <c r="A11" s="289">
        <v>1977</v>
      </c>
      <c r="B11" s="295">
        <v>12.375</v>
      </c>
      <c r="C11" s="297">
        <v>13.92</v>
      </c>
      <c r="D11" s="295">
        <v>14.21</v>
      </c>
      <c r="E11" s="295">
        <v>14.22</v>
      </c>
    </row>
    <row r="12" spans="1:7" s="289" customFormat="1">
      <c r="A12" s="289">
        <v>1978</v>
      </c>
      <c r="B12" s="295">
        <v>13.025833333333299</v>
      </c>
      <c r="C12" s="297">
        <v>14.02</v>
      </c>
      <c r="D12" s="295">
        <v>13.65</v>
      </c>
      <c r="E12" s="295">
        <v>14.55</v>
      </c>
    </row>
    <row r="13" spans="1:7" s="289" customFormat="1">
      <c r="A13" s="289">
        <v>1979</v>
      </c>
      <c r="B13" s="295">
        <v>29.754166666666698</v>
      </c>
      <c r="C13" s="297">
        <v>31.61</v>
      </c>
      <c r="D13" s="295">
        <v>29.25</v>
      </c>
      <c r="E13" s="295">
        <v>25.08</v>
      </c>
    </row>
    <row r="14" spans="1:7" s="289" customFormat="1">
      <c r="A14" s="289">
        <v>1980</v>
      </c>
      <c r="B14" s="295">
        <v>35.691666666666698</v>
      </c>
      <c r="C14" s="297">
        <v>36.83</v>
      </c>
      <c r="D14" s="295">
        <v>36.979999999999997</v>
      </c>
      <c r="E14" s="295">
        <v>37.96</v>
      </c>
      <c r="G14" s="298"/>
    </row>
    <row r="15" spans="1:7" s="289" customFormat="1">
      <c r="A15" s="289">
        <v>1981</v>
      </c>
      <c r="B15" s="295">
        <v>34.320833333333297</v>
      </c>
      <c r="C15" s="297">
        <v>35.93</v>
      </c>
      <c r="D15" s="295">
        <v>36.18</v>
      </c>
      <c r="E15" s="295">
        <v>36.08</v>
      </c>
    </row>
    <row r="16" spans="1:7" s="289" customFormat="1">
      <c r="A16" s="289">
        <v>1982</v>
      </c>
      <c r="B16" s="295">
        <v>31.8</v>
      </c>
      <c r="C16" s="297">
        <v>32.97</v>
      </c>
      <c r="D16" s="295">
        <v>33.29</v>
      </c>
      <c r="E16" s="295">
        <v>33.65</v>
      </c>
    </row>
    <row r="17" spans="1:7" s="289" customFormat="1">
      <c r="A17" s="16">
        <v>1983</v>
      </c>
      <c r="B17" s="299">
        <v>28.779166666666701</v>
      </c>
      <c r="C17" s="300">
        <v>29.55</v>
      </c>
      <c r="D17" s="299">
        <v>29.54</v>
      </c>
      <c r="E17" s="299">
        <v>30.3</v>
      </c>
    </row>
    <row r="18" spans="1:7">
      <c r="A18" s="16">
        <v>1984</v>
      </c>
      <c r="B18" s="299">
        <v>28.06</v>
      </c>
      <c r="C18" s="300">
        <v>28.78</v>
      </c>
      <c r="D18" s="299">
        <v>28.1400763358779</v>
      </c>
      <c r="E18" s="299">
        <v>29.3906730769231</v>
      </c>
    </row>
    <row r="19" spans="1:7">
      <c r="A19" s="16">
        <v>1985</v>
      </c>
      <c r="B19" s="299">
        <v>27.53</v>
      </c>
      <c r="C19" s="300">
        <v>27.56</v>
      </c>
      <c r="D19" s="299">
        <v>27.753639846743301</v>
      </c>
      <c r="E19" s="299">
        <v>27.9847</v>
      </c>
    </row>
    <row r="20" spans="1:7">
      <c r="A20" s="16">
        <v>1986</v>
      </c>
      <c r="B20" s="299">
        <v>13.1</v>
      </c>
      <c r="C20" s="300">
        <v>14.43</v>
      </c>
      <c r="D20" s="299">
        <v>14.457115384615401</v>
      </c>
      <c r="E20" s="299">
        <v>15.051399999999999</v>
      </c>
    </row>
    <row r="21" spans="1:7">
      <c r="A21" s="16">
        <v>1987</v>
      </c>
      <c r="B21" s="299">
        <v>16.950273972602702</v>
      </c>
      <c r="C21" s="300">
        <v>18.435039370078702</v>
      </c>
      <c r="D21" s="299">
        <v>18.393869731800802</v>
      </c>
      <c r="E21" s="299">
        <v>19.1864541832669</v>
      </c>
    </row>
    <row r="22" spans="1:7">
      <c r="A22" s="16">
        <v>1988</v>
      </c>
      <c r="B22" s="299">
        <v>13.179222520107199</v>
      </c>
      <c r="C22" s="299">
        <v>14.9238416988417</v>
      </c>
      <c r="D22" s="299">
        <v>14.9971042471043</v>
      </c>
      <c r="E22" s="299">
        <v>15.981673306772899</v>
      </c>
    </row>
    <row r="23" spans="1:7">
      <c r="A23" s="16">
        <v>1989</v>
      </c>
      <c r="B23" s="299">
        <v>15.586986301369899</v>
      </c>
      <c r="C23" s="299">
        <v>18.226113281250001</v>
      </c>
      <c r="D23" s="299">
        <v>18.300546874999998</v>
      </c>
      <c r="E23" s="299">
        <v>19.674216867469902</v>
      </c>
    </row>
    <row r="24" spans="1:7">
      <c r="A24" s="16">
        <v>1990</v>
      </c>
      <c r="B24" s="299">
        <v>20.2084677419355</v>
      </c>
      <c r="C24" s="299">
        <v>23.725820312500002</v>
      </c>
      <c r="D24" s="299">
        <v>23.853222656250001</v>
      </c>
      <c r="E24" s="299">
        <v>24.463775100401602</v>
      </c>
    </row>
    <row r="25" spans="1:7">
      <c r="A25" s="16">
        <v>1991</v>
      </c>
      <c r="B25" s="299">
        <v>16.6957534246575</v>
      </c>
      <c r="C25" s="299">
        <v>20.0009143968872</v>
      </c>
      <c r="D25" s="299">
        <v>20.112743190661501</v>
      </c>
      <c r="E25" s="299">
        <v>21.531459999999999</v>
      </c>
    </row>
    <row r="26" spans="1:7">
      <c r="A26" s="16">
        <v>1992</v>
      </c>
      <c r="B26" s="299">
        <v>17.175613079019101</v>
      </c>
      <c r="C26" s="299">
        <v>19.3208365758755</v>
      </c>
      <c r="D26" s="299">
        <v>19.614163424124499</v>
      </c>
      <c r="E26" s="299">
        <v>20.5691666666667</v>
      </c>
      <c r="G26" s="301"/>
    </row>
    <row r="27" spans="1:7">
      <c r="A27" s="16">
        <v>1993</v>
      </c>
      <c r="B27" s="299">
        <v>14.987123287671199</v>
      </c>
      <c r="C27" s="299">
        <v>16.971634241245098</v>
      </c>
      <c r="D27" s="299">
        <v>17.412782101167299</v>
      </c>
      <c r="E27" s="299">
        <v>18.449920318725098</v>
      </c>
    </row>
    <row r="28" spans="1:7">
      <c r="A28" s="16">
        <v>1994</v>
      </c>
      <c r="B28" s="299">
        <v>14.6879120879121</v>
      </c>
      <c r="C28" s="299">
        <v>15.817626459144</v>
      </c>
      <c r="D28" s="299">
        <v>16.2509143968872</v>
      </c>
      <c r="E28" s="299">
        <v>17.205615079365099</v>
      </c>
    </row>
    <row r="29" spans="1:7">
      <c r="A29" s="16">
        <v>1995</v>
      </c>
      <c r="B29" s="299">
        <v>16.084794520547899</v>
      </c>
      <c r="C29" s="299">
        <v>17.016679687500002</v>
      </c>
      <c r="D29" s="299">
        <v>17.259667968750001</v>
      </c>
      <c r="E29" s="299">
        <v>18.422540000000001</v>
      </c>
    </row>
    <row r="30" spans="1:7">
      <c r="A30" s="16">
        <v>1996</v>
      </c>
      <c r="B30" s="299">
        <v>19.256949152542401</v>
      </c>
      <c r="C30" s="299">
        <v>20.668488372093002</v>
      </c>
      <c r="D30" s="299">
        <v>21.161472868217</v>
      </c>
      <c r="E30" s="299">
        <v>22.160889328063199</v>
      </c>
    </row>
    <row r="31" spans="1:7">
      <c r="A31" s="16">
        <v>1997</v>
      </c>
      <c r="B31" s="299">
        <v>18.307549857549901</v>
      </c>
      <c r="C31" s="299">
        <v>19.0925875486381</v>
      </c>
      <c r="D31" s="299">
        <v>19.3297276264591</v>
      </c>
      <c r="E31" s="299">
        <v>20.6131422924901</v>
      </c>
    </row>
    <row r="32" spans="1:7">
      <c r="A32" s="16">
        <v>1998</v>
      </c>
      <c r="B32" s="299">
        <v>12.300278241513601</v>
      </c>
      <c r="C32" s="299">
        <v>12.7156614785992</v>
      </c>
      <c r="D32" s="299">
        <v>12.6262840466926</v>
      </c>
      <c r="E32" s="299">
        <v>14.3858446215139</v>
      </c>
    </row>
    <row r="33" spans="1:7">
      <c r="A33" s="16">
        <v>1999</v>
      </c>
      <c r="B33" s="299">
        <v>16.897044198894999</v>
      </c>
      <c r="C33" s="299">
        <v>17.970077821011699</v>
      </c>
      <c r="D33" s="299">
        <v>17.983856589147301</v>
      </c>
      <c r="E33" s="299">
        <v>19.314060000000001</v>
      </c>
    </row>
    <row r="34" spans="1:7">
      <c r="A34" s="16">
        <v>2000</v>
      </c>
      <c r="B34" s="299">
        <v>26.267253714914698</v>
      </c>
      <c r="C34" s="299">
        <v>28.49544921875</v>
      </c>
      <c r="D34" s="299">
        <v>28.41765625</v>
      </c>
      <c r="E34" s="299">
        <v>30.366586345381599</v>
      </c>
    </row>
    <row r="35" spans="1:7">
      <c r="A35" s="16">
        <v>2001</v>
      </c>
      <c r="B35" s="299">
        <v>22.7833058305831</v>
      </c>
      <c r="C35" s="299">
        <v>24.443891050583701</v>
      </c>
      <c r="D35" s="299">
        <v>24.226692607003901</v>
      </c>
      <c r="E35" s="299">
        <v>25.931794354838701</v>
      </c>
    </row>
    <row r="36" spans="1:7">
      <c r="A36" s="16">
        <v>2002</v>
      </c>
      <c r="B36" s="299">
        <v>23.6031620111732</v>
      </c>
      <c r="C36" s="299">
        <v>25.023255813953501</v>
      </c>
      <c r="D36" s="299">
        <v>25.038992248062002</v>
      </c>
      <c r="E36" s="299">
        <v>26.162299999999998</v>
      </c>
    </row>
    <row r="37" spans="1:7">
      <c r="A37" s="16">
        <v>2003</v>
      </c>
      <c r="B37" s="299">
        <v>26.7515019326339</v>
      </c>
      <c r="C37" s="299">
        <v>28.830703124999999</v>
      </c>
      <c r="D37" s="299">
        <v>28.683844621514002</v>
      </c>
      <c r="E37" s="299">
        <v>31.062239999999999</v>
      </c>
    </row>
    <row r="38" spans="1:7">
      <c r="A38" s="16">
        <v>2004</v>
      </c>
      <c r="B38" s="299">
        <v>33.512837541163599</v>
      </c>
      <c r="C38" s="299">
        <v>38.265000000000001</v>
      </c>
      <c r="D38" s="299">
        <v>38.130154440154399</v>
      </c>
      <c r="E38" s="299">
        <v>41.4876907630522</v>
      </c>
    </row>
    <row r="39" spans="1:7">
      <c r="A39" s="302">
        <v>2005</v>
      </c>
      <c r="B39" s="299">
        <v>46.7836886503068</v>
      </c>
      <c r="C39" s="299">
        <v>54.521089494163398</v>
      </c>
      <c r="D39" s="299">
        <v>55.688871595330802</v>
      </c>
      <c r="E39" s="299">
        <v>56.590896414342602</v>
      </c>
    </row>
    <row r="40" spans="1:7">
      <c r="A40" s="302">
        <v>2006</v>
      </c>
      <c r="B40" s="299">
        <v>61.476075268817198</v>
      </c>
      <c r="C40" s="299">
        <v>65.144062500000004</v>
      </c>
      <c r="D40" s="299">
        <v>67.065585937500003</v>
      </c>
      <c r="E40" s="299">
        <v>66.036746987951801</v>
      </c>
    </row>
    <row r="41" spans="1:7">
      <c r="A41" s="302">
        <v>2007</v>
      </c>
      <c r="B41" s="299">
        <v>67.921041095890402</v>
      </c>
      <c r="C41" s="299">
        <v>72.389078431372496</v>
      </c>
      <c r="D41" s="299">
        <v>74.483196078431405</v>
      </c>
      <c r="E41" s="299">
        <v>72.203313253011999</v>
      </c>
    </row>
    <row r="42" spans="1:7">
      <c r="A42" s="302">
        <v>2008</v>
      </c>
      <c r="B42" s="299">
        <v>94.278365122615796</v>
      </c>
      <c r="C42" s="299">
        <v>97.255972762645996</v>
      </c>
      <c r="D42" s="299">
        <v>101.430856031128</v>
      </c>
      <c r="E42" s="299">
        <v>100.062410358566</v>
      </c>
    </row>
    <row r="43" spans="1:7">
      <c r="A43" s="16">
        <v>2009</v>
      </c>
      <c r="B43" s="299">
        <v>61.144273972602697</v>
      </c>
      <c r="C43" s="299">
        <v>61.671264822134397</v>
      </c>
      <c r="D43" s="299">
        <v>63.347944664031701</v>
      </c>
      <c r="E43" s="299">
        <v>61.922669322709197</v>
      </c>
    </row>
    <row r="44" spans="1:7">
      <c r="A44" s="302">
        <v>2010</v>
      </c>
      <c r="B44" s="299">
        <v>77.7780323450135</v>
      </c>
      <c r="C44" s="299">
        <v>79.495533596838001</v>
      </c>
      <c r="D44" s="299">
        <v>81.054347826086897</v>
      </c>
      <c r="E44" s="299">
        <v>79.449442231075693</v>
      </c>
    </row>
    <row r="45" spans="1:7">
      <c r="A45" s="302">
        <v>2011</v>
      </c>
      <c r="B45" s="299">
        <v>105.926438356164</v>
      </c>
      <c r="C45" s="299">
        <v>111.255597609562</v>
      </c>
      <c r="D45" s="299">
        <v>113.649541832669</v>
      </c>
      <c r="E45" s="299">
        <v>95.035936254980101</v>
      </c>
    </row>
    <row r="46" spans="1:7">
      <c r="A46" s="302">
        <v>2012</v>
      </c>
      <c r="B46" s="299">
        <v>109.057021857924</v>
      </c>
      <c r="C46" s="299">
        <v>111.669702380952</v>
      </c>
      <c r="D46" s="299">
        <v>114.212083333333</v>
      </c>
      <c r="E46" s="299">
        <v>94.126613545816795</v>
      </c>
      <c r="G46" s="301"/>
    </row>
    <row r="47" spans="1:7">
      <c r="A47" s="302">
        <v>2013</v>
      </c>
      <c r="B47" s="299">
        <v>105.466175342466</v>
      </c>
      <c r="C47" s="299">
        <v>108.65851778656101</v>
      </c>
      <c r="D47" s="299">
        <v>111.945296442688</v>
      </c>
      <c r="E47" s="299">
        <v>97.992270916334604</v>
      </c>
      <c r="G47" s="301"/>
    </row>
    <row r="48" spans="1:7">
      <c r="A48" s="302">
        <v>2014</v>
      </c>
      <c r="B48" s="299">
        <v>97.016017094017101</v>
      </c>
      <c r="C48" s="299">
        <v>98.946007905138302</v>
      </c>
      <c r="D48" s="299">
        <v>101.34903162055301</v>
      </c>
      <c r="E48" s="299">
        <v>93.2826400000001</v>
      </c>
      <c r="G48" s="301"/>
    </row>
    <row r="49" spans="1:7">
      <c r="A49" s="302">
        <v>2015</v>
      </c>
      <c r="B49" s="299">
        <v>51.218246575342498</v>
      </c>
      <c r="C49" s="299">
        <v>52.3867588932806</v>
      </c>
      <c r="D49" s="299">
        <v>54.407984189723301</v>
      </c>
      <c r="E49" s="299">
        <v>48.707410358565703</v>
      </c>
      <c r="G49" s="301"/>
    </row>
    <row r="50" spans="1:7">
      <c r="A50" s="302">
        <v>2016</v>
      </c>
      <c r="B50" s="299">
        <v>41.024336065573799</v>
      </c>
      <c r="C50" s="299">
        <v>43.734169960474297</v>
      </c>
      <c r="D50" s="299">
        <v>44.539723320158103</v>
      </c>
      <c r="E50" s="299">
        <v>43.342709163346598</v>
      </c>
      <c r="G50" s="301"/>
    </row>
    <row r="51" spans="1:7">
      <c r="A51" s="302">
        <v>2017</v>
      </c>
      <c r="B51" s="299">
        <v>53.015301369863003</v>
      </c>
      <c r="C51" s="299">
        <v>54.192440476190498</v>
      </c>
      <c r="D51" s="300">
        <v>54.311230158730098</v>
      </c>
      <c r="E51" s="300">
        <v>50.792650602409601</v>
      </c>
      <c r="G51" s="301"/>
    </row>
    <row r="52" spans="1:7">
      <c r="A52" s="302">
        <v>2018</v>
      </c>
      <c r="B52" s="299">
        <v>70.152386167147</v>
      </c>
      <c r="C52" s="299">
        <v>71.310059760956193</v>
      </c>
      <c r="D52" s="300">
        <v>72.4665737051793</v>
      </c>
      <c r="E52" s="300">
        <v>65.204670682730907</v>
      </c>
      <c r="G52" s="301"/>
    </row>
    <row r="53" spans="1:7">
      <c r="A53" s="302">
        <v>2019</v>
      </c>
      <c r="B53" s="299">
        <v>63.707261494252897</v>
      </c>
      <c r="C53" s="299">
        <v>64.210573122529595</v>
      </c>
      <c r="D53" s="300">
        <v>64.947154150197605</v>
      </c>
      <c r="E53" s="300">
        <v>57.030279999999998</v>
      </c>
      <c r="G53" s="301"/>
    </row>
    <row r="54" spans="1:7">
      <c r="A54" s="303">
        <v>2020</v>
      </c>
      <c r="B54" s="304">
        <v>42.414300546448104</v>
      </c>
      <c r="C54" s="304">
        <v>41.838346456692904</v>
      </c>
      <c r="D54" s="305">
        <v>42.309744094488202</v>
      </c>
      <c r="E54" s="305">
        <v>39.245119047619099</v>
      </c>
      <c r="G54" s="301"/>
    </row>
    <row r="55" spans="1:7" ht="12.75" customHeight="1">
      <c r="B55" s="306"/>
      <c r="C55" s="306"/>
      <c r="D55" s="306"/>
      <c r="E55" s="307" t="s">
        <v>553</v>
      </c>
      <c r="G55" s="301"/>
    </row>
    <row r="56" spans="1:7">
      <c r="A56" s="30" t="s">
        <v>554</v>
      </c>
      <c r="B56" s="302"/>
    </row>
    <row r="57" spans="1:7">
      <c r="A57" s="30" t="s">
        <v>555</v>
      </c>
    </row>
    <row r="58" spans="1:7">
      <c r="A58" s="30" t="s">
        <v>556</v>
      </c>
    </row>
    <row r="62" spans="1:7">
      <c r="E62" s="308"/>
      <c r="G62" s="301"/>
    </row>
    <row r="74" spans="5:7">
      <c r="E74" s="308"/>
      <c r="G74" s="301"/>
    </row>
    <row r="86" spans="6:6">
      <c r="F86" s="301"/>
    </row>
    <row r="110" spans="6:6">
      <c r="F110" s="301"/>
    </row>
  </sheetData>
  <hyperlinks>
    <hyperlink ref="G1" location="Contents!A1" display="Contents" xr:uid="{00000000-0004-0000-1700-000000000000}"/>
  </hyperlinks>
  <pageMargins left="0.25" right="0" top="0.25" bottom="0"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MJ169"/>
  <sheetViews>
    <sheetView showGridLines="0" showRowColHeaders="0" zoomScaleNormal="100" workbookViewId="0">
      <pane ySplit="4" topLeftCell="A161" activePane="bottomLeft" state="frozen"/>
      <selection pane="bottomLeft" activeCell="A159" sqref="A159"/>
    </sheetView>
  </sheetViews>
  <sheetFormatPr defaultColWidth="13.21875" defaultRowHeight="10"/>
  <cols>
    <col min="1" max="1" width="25.77734375" style="16" customWidth="1"/>
    <col min="2" max="3" width="21.77734375" style="299" customWidth="1"/>
    <col min="4" max="4" width="11.77734375" style="16" customWidth="1"/>
    <col min="5" max="5" width="10.44140625" style="16" customWidth="1"/>
    <col min="6" max="1024" width="13.21875" style="16"/>
  </cols>
  <sheetData>
    <row r="1" spans="1:5" s="289" customFormat="1" ht="13">
      <c r="A1" s="288" t="s">
        <v>557</v>
      </c>
      <c r="B1" s="295"/>
      <c r="C1" s="295"/>
      <c r="E1" s="290" t="s">
        <v>88</v>
      </c>
    </row>
    <row r="2" spans="1:5" s="289" customFormat="1" ht="13">
      <c r="A2" s="309"/>
      <c r="B2" s="295"/>
      <c r="C2" s="295"/>
    </row>
    <row r="3" spans="1:5" s="289" customFormat="1">
      <c r="A3" s="289" t="s">
        <v>547</v>
      </c>
      <c r="B3" s="295"/>
      <c r="C3" s="295"/>
    </row>
    <row r="4" spans="1:5" s="289" customFormat="1">
      <c r="A4" s="293" t="s">
        <v>558</v>
      </c>
      <c r="B4" s="310" t="s">
        <v>559</v>
      </c>
      <c r="C4" s="310" t="s">
        <v>560</v>
      </c>
    </row>
    <row r="5" spans="1:5" s="289" customFormat="1">
      <c r="A5" s="16">
        <v>1861</v>
      </c>
      <c r="B5" s="300">
        <v>0.49</v>
      </c>
      <c r="C5" s="299">
        <v>14.057327229329999</v>
      </c>
    </row>
    <row r="6" spans="1:5" s="289" customFormat="1">
      <c r="A6" s="16">
        <v>1862</v>
      </c>
      <c r="B6" s="300">
        <v>1.05</v>
      </c>
      <c r="C6" s="299">
        <v>27.110559656565002</v>
      </c>
    </row>
    <row r="7" spans="1:5" s="289" customFormat="1">
      <c r="A7" s="16">
        <v>1863</v>
      </c>
      <c r="B7" s="300">
        <v>3.15</v>
      </c>
      <c r="C7" s="299">
        <v>65.944604570022904</v>
      </c>
    </row>
    <row r="8" spans="1:5" s="289" customFormat="1">
      <c r="A8" s="16">
        <v>1864</v>
      </c>
      <c r="B8" s="300">
        <v>8.06</v>
      </c>
      <c r="C8" s="299">
        <v>132.83350202547999</v>
      </c>
      <c r="E8" s="16"/>
    </row>
    <row r="9" spans="1:5" s="289" customFormat="1">
      <c r="A9" s="16">
        <v>1865</v>
      </c>
      <c r="B9" s="300">
        <v>6.59</v>
      </c>
      <c r="C9" s="299">
        <v>110.968067165691</v>
      </c>
      <c r="E9" s="16"/>
    </row>
    <row r="10" spans="1:5" s="289" customFormat="1">
      <c r="A10" s="16">
        <v>1866</v>
      </c>
      <c r="B10" s="300">
        <v>3.74</v>
      </c>
      <c r="C10" s="299">
        <v>65.839930594514996</v>
      </c>
      <c r="E10" s="16"/>
    </row>
    <row r="11" spans="1:5" s="289" customFormat="1">
      <c r="A11" s="16">
        <v>1867</v>
      </c>
      <c r="B11" s="300">
        <v>2.41</v>
      </c>
      <c r="C11" s="299">
        <v>44.446563790695002</v>
      </c>
      <c r="E11" s="16"/>
    </row>
    <row r="12" spans="1:5" s="289" customFormat="1">
      <c r="A12" s="16">
        <v>1868</v>
      </c>
      <c r="B12" s="300">
        <v>3.63</v>
      </c>
      <c r="C12" s="299">
        <v>70.293808252379193</v>
      </c>
      <c r="E12" s="16"/>
    </row>
    <row r="13" spans="1:5">
      <c r="A13" s="16">
        <v>1869</v>
      </c>
      <c r="B13" s="300">
        <v>3.64</v>
      </c>
      <c r="C13" s="299">
        <v>70.487455107068996</v>
      </c>
      <c r="D13" s="289"/>
    </row>
    <row r="14" spans="1:5">
      <c r="A14" s="16">
        <v>1870</v>
      </c>
      <c r="B14" s="300">
        <v>3.86</v>
      </c>
      <c r="C14" s="299">
        <v>78.681774642361503</v>
      </c>
    </row>
    <row r="15" spans="1:5">
      <c r="A15" s="16">
        <v>1871</v>
      </c>
      <c r="B15" s="300">
        <v>4.34</v>
      </c>
      <c r="C15" s="299">
        <v>93.380816594834997</v>
      </c>
    </row>
    <row r="16" spans="1:5">
      <c r="A16" s="16">
        <v>1872</v>
      </c>
      <c r="B16" s="300">
        <v>3.64</v>
      </c>
      <c r="C16" s="299">
        <v>78.31939456341</v>
      </c>
    </row>
    <row r="17" spans="1:3">
      <c r="A17" s="16">
        <v>1873</v>
      </c>
      <c r="B17" s="300">
        <v>1.83</v>
      </c>
      <c r="C17" s="299">
        <v>39.3748604535825</v>
      </c>
    </row>
    <row r="18" spans="1:3">
      <c r="A18" s="16">
        <v>1874</v>
      </c>
      <c r="B18" s="300">
        <v>1.17</v>
      </c>
      <c r="C18" s="299">
        <v>26.654919998471499</v>
      </c>
    </row>
    <row r="19" spans="1:3">
      <c r="A19" s="16">
        <v>1875</v>
      </c>
      <c r="B19" s="300">
        <v>1.35</v>
      </c>
      <c r="C19" s="299">
        <v>31.687667131049999</v>
      </c>
    </row>
    <row r="20" spans="1:3">
      <c r="A20" s="16">
        <v>1876</v>
      </c>
      <c r="B20" s="300">
        <v>2.56</v>
      </c>
      <c r="C20" s="299">
        <v>61.966993500720001</v>
      </c>
    </row>
    <row r="21" spans="1:3">
      <c r="A21" s="16">
        <v>1877</v>
      </c>
      <c r="B21" s="300">
        <v>2.42</v>
      </c>
      <c r="C21" s="299">
        <v>58.578173543649299</v>
      </c>
    </row>
    <row r="22" spans="1:3">
      <c r="A22" s="16">
        <v>1878</v>
      </c>
      <c r="B22" s="300">
        <v>1.19</v>
      </c>
      <c r="C22" s="299">
        <v>31.7847940801107</v>
      </c>
    </row>
    <row r="23" spans="1:3">
      <c r="A23" s="16">
        <v>1879</v>
      </c>
      <c r="B23" s="300">
        <v>0.86</v>
      </c>
      <c r="C23" s="299">
        <v>23.790899290454998</v>
      </c>
    </row>
    <row r="24" spans="1:3">
      <c r="A24" s="16">
        <v>1880</v>
      </c>
      <c r="B24" s="300">
        <v>0.95</v>
      </c>
      <c r="C24" s="299">
        <v>25.3744154421052</v>
      </c>
    </row>
    <row r="25" spans="1:3">
      <c r="A25" s="16">
        <v>1881</v>
      </c>
      <c r="B25" s="300">
        <v>0.86</v>
      </c>
      <c r="C25" s="299">
        <v>22.970523452853101</v>
      </c>
    </row>
    <row r="26" spans="1:3">
      <c r="A26" s="16">
        <v>1882</v>
      </c>
      <c r="B26" s="300">
        <v>0.78</v>
      </c>
      <c r="C26" s="299">
        <v>20.833730573517901</v>
      </c>
    </row>
    <row r="27" spans="1:3">
      <c r="A27" s="16">
        <v>1883</v>
      </c>
      <c r="B27" s="300">
        <v>1</v>
      </c>
      <c r="C27" s="299">
        <v>27.663836384250001</v>
      </c>
    </row>
    <row r="28" spans="1:3">
      <c r="A28" s="16">
        <v>1884</v>
      </c>
      <c r="B28" s="300">
        <v>0.84</v>
      </c>
      <c r="C28" s="299">
        <v>24.09827525028</v>
      </c>
    </row>
    <row r="29" spans="1:3">
      <c r="A29" s="16">
        <v>1885</v>
      </c>
      <c r="B29" s="300">
        <v>0.88</v>
      </c>
      <c r="C29" s="299">
        <v>25.24581216696</v>
      </c>
    </row>
    <row r="30" spans="1:3">
      <c r="A30" s="16">
        <v>1886</v>
      </c>
      <c r="B30" s="300">
        <v>0.71</v>
      </c>
      <c r="C30" s="299">
        <v>20.368780271070001</v>
      </c>
    </row>
    <row r="31" spans="1:3">
      <c r="A31" s="16">
        <v>1887</v>
      </c>
      <c r="B31" s="300">
        <v>0.67</v>
      </c>
      <c r="C31" s="299">
        <v>19.221243354390001</v>
      </c>
    </row>
    <row r="32" spans="1:3">
      <c r="A32" s="16">
        <v>1888</v>
      </c>
      <c r="B32" s="300">
        <v>0.88</v>
      </c>
      <c r="C32" s="299">
        <v>25.24581216696</v>
      </c>
    </row>
    <row r="33" spans="1:3">
      <c r="A33" s="16">
        <v>1889</v>
      </c>
      <c r="B33" s="300">
        <v>0.94</v>
      </c>
      <c r="C33" s="299">
        <v>26.967117541979999</v>
      </c>
    </row>
    <row r="34" spans="1:3">
      <c r="A34" s="16">
        <v>1890</v>
      </c>
      <c r="B34" s="300">
        <v>0.87</v>
      </c>
      <c r="C34" s="299">
        <v>24.958927937790001</v>
      </c>
    </row>
    <row r="35" spans="1:3">
      <c r="A35" s="16">
        <v>1891</v>
      </c>
      <c r="B35" s="300">
        <v>0.67</v>
      </c>
      <c r="C35" s="299">
        <v>19.221243354390001</v>
      </c>
    </row>
    <row r="36" spans="1:3">
      <c r="A36" s="16">
        <v>1892</v>
      </c>
      <c r="B36" s="300">
        <v>0.56000000000000005</v>
      </c>
      <c r="C36" s="299">
        <v>16.06551683352</v>
      </c>
    </row>
    <row r="37" spans="1:3">
      <c r="A37" s="16">
        <v>1893</v>
      </c>
      <c r="B37" s="300">
        <v>0.64</v>
      </c>
      <c r="C37" s="299">
        <v>18.36059066688</v>
      </c>
    </row>
    <row r="38" spans="1:3">
      <c r="A38" s="16">
        <v>1894</v>
      </c>
      <c r="B38" s="300">
        <v>0.84</v>
      </c>
      <c r="C38" s="299">
        <v>25.025131990675401</v>
      </c>
    </row>
    <row r="39" spans="1:3">
      <c r="A39" s="16">
        <v>1895</v>
      </c>
      <c r="B39" s="300">
        <v>1.36</v>
      </c>
      <c r="C39" s="299">
        <v>42.137555580489597</v>
      </c>
    </row>
    <row r="40" spans="1:3">
      <c r="A40" s="16">
        <v>1896</v>
      </c>
      <c r="B40" s="300">
        <v>1.18</v>
      </c>
      <c r="C40" s="299">
        <v>36.560526165424797</v>
      </c>
    </row>
    <row r="41" spans="1:3">
      <c r="A41" s="16">
        <v>1897</v>
      </c>
      <c r="B41" s="300">
        <v>0.79</v>
      </c>
      <c r="C41" s="299">
        <v>24.476962432784401</v>
      </c>
    </row>
    <row r="42" spans="1:3">
      <c r="A42" s="16">
        <v>1898</v>
      </c>
      <c r="B42" s="300">
        <v>0.91</v>
      </c>
      <c r="C42" s="299">
        <v>28.194982042827601</v>
      </c>
    </row>
    <row r="43" spans="1:3">
      <c r="A43" s="16">
        <v>1899</v>
      </c>
      <c r="B43" s="300">
        <v>1.29</v>
      </c>
      <c r="C43" s="299">
        <v>39.968710807964399</v>
      </c>
    </row>
    <row r="44" spans="1:3">
      <c r="A44" s="16">
        <v>1900</v>
      </c>
      <c r="B44" s="300">
        <v>1.19</v>
      </c>
      <c r="C44" s="299">
        <v>36.870361132928402</v>
      </c>
    </row>
    <row r="45" spans="1:3">
      <c r="A45" s="16">
        <v>1901</v>
      </c>
      <c r="B45" s="300">
        <v>0.96</v>
      </c>
      <c r="C45" s="299">
        <v>29.744156880345599</v>
      </c>
    </row>
    <row r="46" spans="1:3">
      <c r="A46" s="16">
        <v>1902</v>
      </c>
      <c r="B46" s="300">
        <v>0.8</v>
      </c>
      <c r="C46" s="299">
        <v>23.8334590387384</v>
      </c>
    </row>
    <row r="47" spans="1:3">
      <c r="A47" s="16">
        <v>1903</v>
      </c>
      <c r="B47" s="300">
        <v>0.94</v>
      </c>
      <c r="C47" s="299">
        <v>26.967117541979999</v>
      </c>
    </row>
    <row r="48" spans="1:3">
      <c r="A48" s="16">
        <v>1904</v>
      </c>
      <c r="B48" s="300">
        <v>0.86</v>
      </c>
      <c r="C48" s="299">
        <v>24.672043708619999</v>
      </c>
    </row>
    <row r="49" spans="1:3">
      <c r="A49" s="16">
        <v>1905</v>
      </c>
      <c r="B49" s="300">
        <v>0.62</v>
      </c>
      <c r="C49" s="299">
        <v>17.786822208539999</v>
      </c>
    </row>
    <row r="50" spans="1:3">
      <c r="A50" s="16">
        <v>1906</v>
      </c>
      <c r="B50" s="300">
        <v>0.73</v>
      </c>
      <c r="C50" s="299">
        <v>20.942548729409999</v>
      </c>
    </row>
    <row r="51" spans="1:3">
      <c r="A51" s="16">
        <v>1907</v>
      </c>
      <c r="B51" s="300">
        <v>0.72</v>
      </c>
      <c r="C51" s="299">
        <v>19.91796219666</v>
      </c>
    </row>
    <row r="52" spans="1:3">
      <c r="A52" s="16">
        <v>1908</v>
      </c>
      <c r="B52" s="300">
        <v>0.72</v>
      </c>
      <c r="C52" s="299">
        <v>20.65566450024</v>
      </c>
    </row>
    <row r="53" spans="1:3">
      <c r="A53" s="16">
        <v>1909</v>
      </c>
      <c r="B53" s="300">
        <v>0.7</v>
      </c>
      <c r="C53" s="299">
        <v>20.081896041899999</v>
      </c>
    </row>
    <row r="54" spans="1:3">
      <c r="A54" s="16">
        <v>1910</v>
      </c>
      <c r="B54" s="300">
        <v>0.61</v>
      </c>
      <c r="C54" s="299">
        <v>16.874940194392501</v>
      </c>
    </row>
    <row r="55" spans="1:3">
      <c r="A55" s="16">
        <v>1911</v>
      </c>
      <c r="B55" s="300">
        <v>0.61</v>
      </c>
      <c r="C55" s="299">
        <v>16.874940194392501</v>
      </c>
    </row>
    <row r="56" spans="1:3">
      <c r="A56" s="16">
        <v>1912</v>
      </c>
      <c r="B56" s="300">
        <v>0.74</v>
      </c>
      <c r="C56" s="299">
        <v>19.765334133850299</v>
      </c>
    </row>
    <row r="57" spans="1:3">
      <c r="A57" s="16">
        <v>1913</v>
      </c>
      <c r="B57" s="300">
        <v>0.95</v>
      </c>
      <c r="C57" s="299">
        <v>24.776365246499999</v>
      </c>
    </row>
    <row r="58" spans="1:3">
      <c r="A58" s="16">
        <v>1914</v>
      </c>
      <c r="B58" s="300">
        <v>0.81</v>
      </c>
      <c r="C58" s="299">
        <v>20.842101592199999</v>
      </c>
    </row>
    <row r="59" spans="1:3">
      <c r="A59" s="16">
        <v>1915</v>
      </c>
      <c r="B59" s="300">
        <v>0.64</v>
      </c>
      <c r="C59" s="299">
        <v>16.303850707199999</v>
      </c>
    </row>
    <row r="60" spans="1:3">
      <c r="A60" s="16">
        <v>1916</v>
      </c>
      <c r="B60" s="300">
        <v>1.1000000000000001</v>
      </c>
      <c r="C60" s="299">
        <v>26.055020991999999</v>
      </c>
    </row>
    <row r="61" spans="1:3">
      <c r="A61" s="16">
        <v>1917</v>
      </c>
      <c r="B61" s="300">
        <v>1.56</v>
      </c>
      <c r="C61" s="299">
        <v>31.463860318799998</v>
      </c>
    </row>
    <row r="62" spans="1:3">
      <c r="A62" s="16">
        <v>1918</v>
      </c>
      <c r="B62" s="300">
        <v>1.98</v>
      </c>
      <c r="C62" s="299">
        <v>34.000777503000002</v>
      </c>
    </row>
    <row r="63" spans="1:3">
      <c r="A63" s="16">
        <v>1919</v>
      </c>
      <c r="B63" s="300">
        <v>2.0099999999999998</v>
      </c>
      <c r="C63" s="299">
        <v>30.062942256900001</v>
      </c>
    </row>
    <row r="64" spans="1:3">
      <c r="A64" s="16">
        <v>1920</v>
      </c>
      <c r="B64" s="300">
        <v>3.07</v>
      </c>
      <c r="C64" s="299">
        <v>39.640088025300003</v>
      </c>
    </row>
    <row r="65" spans="1:3">
      <c r="A65" s="16">
        <v>1921</v>
      </c>
      <c r="B65" s="300">
        <v>1.73</v>
      </c>
      <c r="C65" s="299">
        <v>25.006448225500002</v>
      </c>
    </row>
    <row r="66" spans="1:3">
      <c r="A66" s="16">
        <v>1922</v>
      </c>
      <c r="B66" s="300">
        <v>1.61</v>
      </c>
      <c r="C66" s="299">
        <v>24.842802030200001</v>
      </c>
    </row>
    <row r="67" spans="1:3">
      <c r="A67" s="16">
        <v>1923</v>
      </c>
      <c r="B67" s="300">
        <v>1.34</v>
      </c>
      <c r="C67" s="299">
        <v>20.3124707618</v>
      </c>
    </row>
    <row r="68" spans="1:3">
      <c r="A68" s="16">
        <v>1924</v>
      </c>
      <c r="B68" s="300">
        <v>1.43</v>
      </c>
      <c r="C68" s="299">
        <v>21.632329218500001</v>
      </c>
    </row>
    <row r="69" spans="1:3">
      <c r="A69" s="16">
        <v>1925</v>
      </c>
      <c r="B69" s="300">
        <v>1.68</v>
      </c>
      <c r="C69" s="299">
        <v>24.788089384799999</v>
      </c>
    </row>
    <row r="70" spans="1:3">
      <c r="A70" s="16">
        <v>1926</v>
      </c>
      <c r="B70" s="300">
        <v>1.88</v>
      </c>
      <c r="C70" s="299">
        <v>27.476307479599999</v>
      </c>
    </row>
    <row r="71" spans="1:3">
      <c r="A71" s="16">
        <v>1927</v>
      </c>
      <c r="B71" s="300">
        <v>1.3</v>
      </c>
      <c r="C71" s="299">
        <v>19.362944965000001</v>
      </c>
    </row>
    <row r="72" spans="1:3">
      <c r="A72" s="16">
        <v>1928</v>
      </c>
      <c r="B72" s="300">
        <v>1.17</v>
      </c>
      <c r="C72" s="299">
        <v>17.662841387099999</v>
      </c>
    </row>
    <row r="73" spans="1:3">
      <c r="A73" s="16">
        <v>1929</v>
      </c>
      <c r="B73" s="300">
        <v>1.27</v>
      </c>
      <c r="C73" s="299">
        <v>19.1724859501</v>
      </c>
    </row>
    <row r="74" spans="1:3">
      <c r="A74" s="16">
        <v>1930</v>
      </c>
      <c r="B74" s="300">
        <v>1.19</v>
      </c>
      <c r="C74" s="299">
        <v>18.435987487399998</v>
      </c>
    </row>
    <row r="75" spans="1:3">
      <c r="A75" s="16">
        <v>1931</v>
      </c>
      <c r="B75" s="300">
        <v>0.65</v>
      </c>
      <c r="C75" s="299">
        <v>11.040747854499999</v>
      </c>
    </row>
    <row r="76" spans="1:3">
      <c r="A76" s="16">
        <v>1932</v>
      </c>
      <c r="B76" s="300">
        <v>0.87</v>
      </c>
      <c r="C76" s="299">
        <v>16.475364756899999</v>
      </c>
    </row>
    <row r="77" spans="1:3">
      <c r="A77" s="16">
        <v>1933</v>
      </c>
      <c r="B77" s="300">
        <v>0.67</v>
      </c>
      <c r="C77" s="299">
        <v>13.372867894400001</v>
      </c>
    </row>
    <row r="78" spans="1:3">
      <c r="A78" s="16">
        <v>1934</v>
      </c>
      <c r="B78" s="300">
        <v>1</v>
      </c>
      <c r="C78" s="299">
        <v>19.31765304</v>
      </c>
    </row>
    <row r="79" spans="1:3">
      <c r="A79" s="16">
        <v>1935</v>
      </c>
      <c r="B79" s="300">
        <v>0.97</v>
      </c>
      <c r="C79" s="299">
        <v>18.2787080427</v>
      </c>
    </row>
    <row r="80" spans="1:3">
      <c r="A80" s="16">
        <v>1936</v>
      </c>
      <c r="B80" s="300">
        <v>1.0900000000000001</v>
      </c>
      <c r="C80" s="299">
        <v>20.3481607987</v>
      </c>
    </row>
    <row r="81" spans="1:3">
      <c r="A81" s="16">
        <v>1937</v>
      </c>
      <c r="B81" s="300">
        <v>1.18</v>
      </c>
      <c r="C81" s="299">
        <v>21.258683777800002</v>
      </c>
    </row>
    <row r="82" spans="1:3">
      <c r="A82" s="16">
        <v>1938</v>
      </c>
      <c r="B82" s="300">
        <v>1.1299999999999999</v>
      </c>
      <c r="C82" s="299">
        <v>20.743934579899999</v>
      </c>
    </row>
    <row r="83" spans="1:3">
      <c r="A83" s="16">
        <v>1939</v>
      </c>
      <c r="B83" s="300">
        <v>1.02</v>
      </c>
      <c r="C83" s="299">
        <v>18.993880479000001</v>
      </c>
    </row>
    <row r="84" spans="1:3">
      <c r="A84" s="16">
        <v>1940</v>
      </c>
      <c r="B84" s="300">
        <v>1.02</v>
      </c>
      <c r="C84" s="299">
        <v>18.811729297199999</v>
      </c>
    </row>
    <row r="85" spans="1:3">
      <c r="A85" s="16">
        <v>1941</v>
      </c>
      <c r="B85" s="300">
        <v>1.1399999999999999</v>
      </c>
      <c r="C85" s="299">
        <v>20.027623375200001</v>
      </c>
    </row>
    <row r="86" spans="1:3">
      <c r="A86" s="16">
        <v>1942</v>
      </c>
      <c r="B86" s="300">
        <v>1.19</v>
      </c>
      <c r="C86" s="299">
        <v>18.885645718799999</v>
      </c>
    </row>
    <row r="87" spans="1:3">
      <c r="A87" s="16">
        <v>1943</v>
      </c>
      <c r="B87" s="300">
        <v>1.2</v>
      </c>
      <c r="C87" s="299">
        <v>17.948025227999999</v>
      </c>
    </row>
    <row r="88" spans="1:3">
      <c r="A88" s="16">
        <v>1944</v>
      </c>
      <c r="B88" s="300">
        <v>1.21</v>
      </c>
      <c r="C88" s="299">
        <v>17.787562407999999</v>
      </c>
    </row>
    <row r="89" spans="1:3">
      <c r="A89" s="16">
        <v>1945</v>
      </c>
      <c r="B89" s="300">
        <v>1.05</v>
      </c>
      <c r="C89" s="299">
        <v>15.087646056000001</v>
      </c>
    </row>
    <row r="90" spans="1:3">
      <c r="A90" s="16">
        <v>1946</v>
      </c>
      <c r="B90" s="300">
        <v>1.1200000000000001</v>
      </c>
      <c r="C90" s="299">
        <v>14.826764568</v>
      </c>
    </row>
    <row r="91" spans="1:3">
      <c r="A91" s="16">
        <v>1947</v>
      </c>
      <c r="B91" s="300">
        <v>1.9</v>
      </c>
      <c r="C91" s="299">
        <v>22.000487866</v>
      </c>
    </row>
    <row r="92" spans="1:3">
      <c r="A92" s="16">
        <v>1948</v>
      </c>
      <c r="B92" s="300">
        <v>1.99</v>
      </c>
      <c r="C92" s="299">
        <v>21.3790567739</v>
      </c>
    </row>
    <row r="93" spans="1:3">
      <c r="A93" s="16">
        <v>1949</v>
      </c>
      <c r="B93" s="300">
        <v>1.78</v>
      </c>
      <c r="C93" s="299">
        <v>19.316462509400001</v>
      </c>
    </row>
    <row r="94" spans="1:3">
      <c r="A94" s="16">
        <v>1950</v>
      </c>
      <c r="B94" s="300">
        <v>1.71</v>
      </c>
      <c r="C94" s="299">
        <v>18.370948283099999</v>
      </c>
    </row>
    <row r="95" spans="1:3">
      <c r="A95" s="16">
        <v>1951</v>
      </c>
      <c r="B95" s="300">
        <v>1.71</v>
      </c>
      <c r="C95" s="299">
        <v>17.021119512599999</v>
      </c>
    </row>
    <row r="96" spans="1:3">
      <c r="A96" s="16">
        <v>1952</v>
      </c>
      <c r="B96" s="300">
        <v>1.71</v>
      </c>
      <c r="C96" s="299">
        <v>16.662640396499999</v>
      </c>
    </row>
    <row r="97" spans="1:3">
      <c r="A97" s="16">
        <v>1953</v>
      </c>
      <c r="B97" s="300">
        <v>1.93</v>
      </c>
      <c r="C97" s="299">
        <v>18.656520340499998</v>
      </c>
    </row>
    <row r="98" spans="1:3">
      <c r="A98" s="16">
        <v>1954</v>
      </c>
      <c r="B98" s="300">
        <v>1.93</v>
      </c>
      <c r="C98" s="299">
        <v>18.566609399099999</v>
      </c>
    </row>
    <row r="99" spans="1:3">
      <c r="A99" s="16">
        <v>1955</v>
      </c>
      <c r="B99" s="300">
        <v>1.93</v>
      </c>
      <c r="C99" s="299">
        <v>18.641535183599999</v>
      </c>
    </row>
    <row r="100" spans="1:3">
      <c r="A100" s="16">
        <v>1956</v>
      </c>
      <c r="B100" s="300">
        <v>1.93</v>
      </c>
      <c r="C100" s="299">
        <v>18.3718023594</v>
      </c>
    </row>
    <row r="101" spans="1:3">
      <c r="A101" s="16">
        <v>1957</v>
      </c>
      <c r="B101" s="300">
        <v>1.9</v>
      </c>
      <c r="C101" s="299">
        <v>17.451884540999998</v>
      </c>
    </row>
    <row r="102" spans="1:3">
      <c r="A102" s="16">
        <v>1958</v>
      </c>
      <c r="B102" s="300">
        <v>2.08</v>
      </c>
      <c r="C102" s="299">
        <v>18.6099602416</v>
      </c>
    </row>
    <row r="103" spans="1:3">
      <c r="A103" s="16">
        <v>1959</v>
      </c>
      <c r="B103" s="300">
        <v>2.08</v>
      </c>
      <c r="C103" s="299">
        <v>18.4484621776</v>
      </c>
    </row>
    <row r="104" spans="1:3">
      <c r="A104" s="16">
        <v>1960</v>
      </c>
      <c r="B104" s="300">
        <v>1.9</v>
      </c>
      <c r="C104" s="299">
        <v>16.586420557</v>
      </c>
    </row>
    <row r="105" spans="1:3">
      <c r="A105" s="16">
        <v>1961</v>
      </c>
      <c r="B105" s="300">
        <v>1.8</v>
      </c>
      <c r="C105" s="299">
        <v>15.559717320000001</v>
      </c>
    </row>
    <row r="106" spans="1:3">
      <c r="A106" s="16">
        <v>1962</v>
      </c>
      <c r="B106" s="300">
        <v>1.8</v>
      </c>
      <c r="C106" s="299">
        <v>15.392007791999999</v>
      </c>
    </row>
    <row r="107" spans="1:3">
      <c r="A107" s="16">
        <v>1963</v>
      </c>
      <c r="B107" s="300">
        <v>1.8</v>
      </c>
      <c r="C107" s="299">
        <v>15.210322469999999</v>
      </c>
    </row>
    <row r="108" spans="1:3">
      <c r="A108" s="16">
        <v>1964</v>
      </c>
      <c r="B108" s="300">
        <v>1.8</v>
      </c>
      <c r="C108" s="299">
        <v>15.000685560000001</v>
      </c>
    </row>
    <row r="109" spans="1:3">
      <c r="A109" s="16">
        <v>1965</v>
      </c>
      <c r="B109" s="300">
        <v>1.8</v>
      </c>
      <c r="C109" s="299">
        <v>14.749121268</v>
      </c>
    </row>
    <row r="110" spans="1:3">
      <c r="A110" s="16">
        <v>1966</v>
      </c>
      <c r="B110" s="300">
        <v>1.8</v>
      </c>
      <c r="C110" s="299">
        <v>14.34848184</v>
      </c>
    </row>
    <row r="111" spans="1:3">
      <c r="A111" s="16">
        <v>1967</v>
      </c>
      <c r="B111" s="300">
        <v>1.8</v>
      </c>
      <c r="C111" s="299">
        <v>13.943183813999999</v>
      </c>
    </row>
    <row r="112" spans="1:3">
      <c r="A112" s="16">
        <v>1968</v>
      </c>
      <c r="B112" s="300">
        <v>1.8</v>
      </c>
      <c r="C112" s="299">
        <v>13.384152053999999</v>
      </c>
    </row>
    <row r="113" spans="1:3">
      <c r="A113" s="16">
        <v>1969</v>
      </c>
      <c r="B113" s="300">
        <v>1.8</v>
      </c>
      <c r="C113" s="299">
        <v>12.699338148000001</v>
      </c>
    </row>
    <row r="114" spans="1:3">
      <c r="A114" s="16">
        <v>1970</v>
      </c>
      <c r="B114" s="300">
        <v>1.8</v>
      </c>
      <c r="C114" s="299">
        <v>11.991231252</v>
      </c>
    </row>
    <row r="115" spans="1:3">
      <c r="A115" s="16">
        <v>1971</v>
      </c>
      <c r="B115" s="300">
        <v>2.2400000000000002</v>
      </c>
      <c r="C115" s="299">
        <v>14.296305542400001</v>
      </c>
    </row>
    <row r="116" spans="1:3">
      <c r="A116" s="16">
        <v>1972</v>
      </c>
      <c r="B116" s="300">
        <v>2.48</v>
      </c>
      <c r="C116" s="299">
        <v>15.3466641048</v>
      </c>
    </row>
    <row r="117" spans="1:3">
      <c r="A117" s="16">
        <v>1973</v>
      </c>
      <c r="B117" s="300">
        <v>3.29</v>
      </c>
      <c r="C117" s="299">
        <v>19.166999156900001</v>
      </c>
    </row>
    <row r="118" spans="1:3">
      <c r="A118" s="16">
        <v>1974</v>
      </c>
      <c r="B118" s="300">
        <v>11.58</v>
      </c>
      <c r="C118" s="299">
        <v>60.809766700200001</v>
      </c>
    </row>
    <row r="119" spans="1:3">
      <c r="A119" s="16">
        <v>1975</v>
      </c>
      <c r="B119" s="300">
        <v>11.53</v>
      </c>
      <c r="C119" s="299">
        <v>55.474248529699999</v>
      </c>
    </row>
    <row r="120" spans="1:3">
      <c r="A120" s="16">
        <v>1976</v>
      </c>
      <c r="B120" s="300">
        <v>12.8</v>
      </c>
      <c r="C120" s="299">
        <v>58.205558656000001</v>
      </c>
    </row>
    <row r="121" spans="1:3">
      <c r="A121" s="16">
        <v>1977</v>
      </c>
      <c r="B121" s="300">
        <v>13.92</v>
      </c>
      <c r="C121" s="299">
        <v>59.407683988800002</v>
      </c>
    </row>
    <row r="122" spans="1:3">
      <c r="A122" s="16">
        <v>1978</v>
      </c>
      <c r="B122" s="300">
        <v>14.02</v>
      </c>
      <c r="C122" s="299">
        <v>55.6523039877301</v>
      </c>
    </row>
    <row r="123" spans="1:3">
      <c r="A123" s="16">
        <v>1979</v>
      </c>
      <c r="B123" s="300">
        <v>31.61</v>
      </c>
      <c r="C123" s="299">
        <v>112.686166804408</v>
      </c>
    </row>
    <row r="124" spans="1:3">
      <c r="A124" s="16">
        <v>1980</v>
      </c>
      <c r="B124" s="300">
        <v>36.83</v>
      </c>
      <c r="C124" s="299">
        <v>115.679722451456</v>
      </c>
    </row>
    <row r="125" spans="1:3">
      <c r="A125" s="16">
        <v>1981</v>
      </c>
      <c r="B125" s="300">
        <v>35.93</v>
      </c>
      <c r="C125" s="299">
        <v>102.300101540154</v>
      </c>
    </row>
    <row r="126" spans="1:3">
      <c r="A126" s="16">
        <v>1982</v>
      </c>
      <c r="B126" s="300">
        <v>32.97</v>
      </c>
      <c r="C126" s="299">
        <v>88.424856683937804</v>
      </c>
    </row>
    <row r="127" spans="1:3">
      <c r="A127" s="16">
        <v>1983</v>
      </c>
      <c r="B127" s="300">
        <v>29.55</v>
      </c>
      <c r="C127" s="299">
        <v>76.785793674698795</v>
      </c>
    </row>
    <row r="128" spans="1:3">
      <c r="A128" s="16">
        <v>1984</v>
      </c>
      <c r="B128" s="300">
        <v>28.78</v>
      </c>
      <c r="C128" s="299">
        <v>71.689899711260793</v>
      </c>
    </row>
    <row r="129" spans="1:3">
      <c r="A129" s="16">
        <v>1985</v>
      </c>
      <c r="B129" s="300">
        <v>27.56</v>
      </c>
      <c r="C129" s="299">
        <v>66.290252416356907</v>
      </c>
    </row>
    <row r="130" spans="1:3">
      <c r="A130" s="16">
        <v>1986</v>
      </c>
      <c r="B130" s="300">
        <v>14.43</v>
      </c>
      <c r="C130" s="299">
        <v>34.075207390510897</v>
      </c>
    </row>
    <row r="131" spans="1:3">
      <c r="A131" s="16">
        <v>1987</v>
      </c>
      <c r="B131" s="300">
        <v>18.435039370078702</v>
      </c>
      <c r="C131" s="299">
        <v>41.999920549378899</v>
      </c>
    </row>
    <row r="132" spans="1:3">
      <c r="A132" s="16">
        <v>1988</v>
      </c>
      <c r="B132" s="300">
        <v>14.9238416988417</v>
      </c>
      <c r="C132" s="299">
        <v>32.649656753329801</v>
      </c>
    </row>
    <row r="133" spans="1:3">
      <c r="A133" s="16">
        <v>1989</v>
      </c>
      <c r="B133" s="300">
        <v>18.226113281250001</v>
      </c>
      <c r="C133" s="299">
        <v>38.041279068012898</v>
      </c>
    </row>
    <row r="134" spans="1:3">
      <c r="A134" s="16">
        <v>1990</v>
      </c>
      <c r="B134" s="300">
        <v>23.725820312500002</v>
      </c>
      <c r="C134" s="299">
        <v>46.981662439926801</v>
      </c>
    </row>
    <row r="135" spans="1:3">
      <c r="A135" s="16">
        <v>1991</v>
      </c>
      <c r="B135" s="300">
        <v>20.0009143968872</v>
      </c>
      <c r="C135" s="299">
        <v>38.006289691430098</v>
      </c>
    </row>
    <row r="136" spans="1:3">
      <c r="A136" s="16">
        <v>1992</v>
      </c>
      <c r="B136" s="300">
        <v>19.3208365758755</v>
      </c>
      <c r="C136" s="299">
        <v>35.641090770056401</v>
      </c>
    </row>
    <row r="137" spans="1:3">
      <c r="A137" s="16">
        <v>1993</v>
      </c>
      <c r="B137" s="300">
        <v>16.971634241245098</v>
      </c>
      <c r="C137" s="299">
        <v>30.397547609763901</v>
      </c>
    </row>
    <row r="138" spans="1:3">
      <c r="A138" s="16">
        <v>1994</v>
      </c>
      <c r="B138" s="300">
        <v>15.817626459144</v>
      </c>
      <c r="C138" s="299">
        <v>27.6233179589576</v>
      </c>
    </row>
    <row r="139" spans="1:3">
      <c r="A139" s="16">
        <v>1995</v>
      </c>
      <c r="B139" s="300">
        <v>17.016679687500002</v>
      </c>
      <c r="C139" s="299">
        <v>28.8983194658895</v>
      </c>
    </row>
    <row r="140" spans="1:3">
      <c r="A140" s="16">
        <v>1996</v>
      </c>
      <c r="B140" s="300">
        <v>20.668488372093002</v>
      </c>
      <c r="C140" s="299">
        <v>34.093257769724403</v>
      </c>
    </row>
    <row r="141" spans="1:3">
      <c r="A141" s="16">
        <v>1997</v>
      </c>
      <c r="B141" s="300">
        <v>19.0925875486381</v>
      </c>
      <c r="C141" s="299">
        <v>30.787362467604801</v>
      </c>
    </row>
    <row r="142" spans="1:3">
      <c r="A142" s="16">
        <v>1998</v>
      </c>
      <c r="B142" s="300">
        <v>12.7156614785992</v>
      </c>
      <c r="C142" s="299">
        <v>20.189896091642598</v>
      </c>
    </row>
    <row r="143" spans="1:3">
      <c r="A143" s="16">
        <v>1999</v>
      </c>
      <c r="B143" s="300">
        <v>17.970077821011699</v>
      </c>
      <c r="C143" s="299">
        <v>27.9162893813557</v>
      </c>
    </row>
    <row r="144" spans="1:3">
      <c r="A144" s="16">
        <v>2000</v>
      </c>
      <c r="B144" s="300">
        <v>28.49544921875</v>
      </c>
      <c r="C144" s="299">
        <v>42.8277334945058</v>
      </c>
    </row>
    <row r="145" spans="1:3">
      <c r="A145" s="16">
        <v>2001</v>
      </c>
      <c r="B145" s="300">
        <v>24.443891050583701</v>
      </c>
      <c r="C145" s="299">
        <v>35.721896593408303</v>
      </c>
    </row>
    <row r="146" spans="1:3">
      <c r="A146" s="16">
        <v>2002</v>
      </c>
      <c r="B146" s="300">
        <v>25.023255813953501</v>
      </c>
      <c r="C146" s="299">
        <v>35.999410008144103</v>
      </c>
    </row>
    <row r="147" spans="1:3">
      <c r="A147" s="16">
        <v>2003</v>
      </c>
      <c r="B147" s="300">
        <v>28.830703124999999</v>
      </c>
      <c r="C147" s="299">
        <v>40.552734274371602</v>
      </c>
    </row>
    <row r="148" spans="1:3">
      <c r="A148" s="16">
        <v>2004</v>
      </c>
      <c r="B148" s="300">
        <v>38.265000000000001</v>
      </c>
      <c r="C148" s="299">
        <v>52.426696214928498</v>
      </c>
    </row>
    <row r="149" spans="1:3">
      <c r="A149" s="16">
        <v>2005</v>
      </c>
      <c r="B149" s="300">
        <v>54.521089494163398</v>
      </c>
      <c r="C149" s="299">
        <v>72.2511914647922</v>
      </c>
    </row>
    <row r="150" spans="1:3">
      <c r="A150" s="16">
        <v>2006</v>
      </c>
      <c r="B150" s="300">
        <v>65.144062500000004</v>
      </c>
      <c r="C150" s="299">
        <v>83.630952180989595</v>
      </c>
    </row>
    <row r="151" spans="1:3">
      <c r="A151" s="16">
        <v>2007</v>
      </c>
      <c r="B151" s="300">
        <v>72.389078431372496</v>
      </c>
      <c r="C151" s="299">
        <v>90.3583923078872</v>
      </c>
    </row>
    <row r="152" spans="1:3">
      <c r="A152" s="16">
        <v>2008</v>
      </c>
      <c r="B152" s="300">
        <v>97.255972762645996</v>
      </c>
      <c r="C152" s="299">
        <v>116.909265391904</v>
      </c>
    </row>
    <row r="153" spans="1:3">
      <c r="A153" s="16">
        <v>2009</v>
      </c>
      <c r="B153" s="300">
        <v>61.671264822134397</v>
      </c>
      <c r="C153" s="299">
        <v>74.398363545129399</v>
      </c>
    </row>
    <row r="154" spans="1:3">
      <c r="A154" s="16">
        <v>2010</v>
      </c>
      <c r="B154" s="300">
        <v>79.495533596838001</v>
      </c>
      <c r="C154" s="299">
        <v>94.353370444891397</v>
      </c>
    </row>
    <row r="155" spans="1:3">
      <c r="A155" s="16">
        <v>2011</v>
      </c>
      <c r="B155" s="300">
        <v>111.255597609562</v>
      </c>
      <c r="C155" s="299">
        <v>128.00880448889899</v>
      </c>
    </row>
    <row r="156" spans="1:3">
      <c r="A156" s="16">
        <v>2012</v>
      </c>
      <c r="B156" s="300">
        <v>111.669702380952</v>
      </c>
      <c r="C156" s="299">
        <v>125.880237910906</v>
      </c>
    </row>
    <row r="157" spans="1:3">
      <c r="A157" s="16">
        <v>2013</v>
      </c>
      <c r="B157" s="300">
        <v>108.65851778656101</v>
      </c>
      <c r="C157" s="299">
        <v>120.71764165428699</v>
      </c>
    </row>
    <row r="158" spans="1:3">
      <c r="A158" s="16">
        <v>2014</v>
      </c>
      <c r="B158" s="300">
        <v>98.946007905138302</v>
      </c>
      <c r="C158" s="299">
        <v>108.172458992028</v>
      </c>
    </row>
    <row r="159" spans="1:3">
      <c r="A159" s="16">
        <v>2015</v>
      </c>
      <c r="B159" s="300">
        <v>52.3867588932806</v>
      </c>
      <c r="C159" s="299">
        <v>57.203784774631501</v>
      </c>
    </row>
    <row r="160" spans="1:3">
      <c r="A160" s="16">
        <v>2016</v>
      </c>
      <c r="B160" s="300">
        <v>43.734169960474297</v>
      </c>
      <c r="C160" s="299">
        <v>47.160642238102703</v>
      </c>
    </row>
    <row r="161" spans="1:3">
      <c r="A161" s="16">
        <v>2017</v>
      </c>
      <c r="B161" s="299">
        <v>54.192440476190498</v>
      </c>
      <c r="C161" s="299">
        <v>57.219319974230302</v>
      </c>
    </row>
    <row r="162" spans="1:3" ht="10.4" customHeight="1">
      <c r="A162" s="16">
        <v>2018</v>
      </c>
      <c r="B162" s="299">
        <v>71.310059760956193</v>
      </c>
      <c r="C162" s="299">
        <v>73.4978629699404</v>
      </c>
    </row>
    <row r="163" spans="1:3" ht="10.4" customHeight="1">
      <c r="A163" s="16">
        <v>2019</v>
      </c>
      <c r="B163" s="299">
        <v>64.210573122529595</v>
      </c>
      <c r="C163" s="299">
        <v>65.002728814055601</v>
      </c>
    </row>
    <row r="164" spans="1:3" ht="10.4" customHeight="1">
      <c r="A164" s="311">
        <v>2020</v>
      </c>
      <c r="B164" s="304">
        <v>41.838346456692904</v>
      </c>
      <c r="C164" s="304">
        <v>41.838346456692904</v>
      </c>
    </row>
    <row r="165" spans="1:3" s="16" customFormat="1" ht="8.15" customHeight="1"/>
    <row r="166" spans="1:3">
      <c r="A166" s="16" t="s">
        <v>561</v>
      </c>
      <c r="C166" s="16"/>
    </row>
    <row r="167" spans="1:3">
      <c r="A167" s="16" t="s">
        <v>562</v>
      </c>
      <c r="C167" s="16"/>
    </row>
    <row r="168" spans="1:3">
      <c r="A168" s="16" t="s">
        <v>563</v>
      </c>
      <c r="C168" s="16"/>
    </row>
    <row r="169" spans="1:3">
      <c r="A169" s="16" t="s">
        <v>564</v>
      </c>
    </row>
  </sheetData>
  <hyperlinks>
    <hyperlink ref="E1" location="Contents!A1" display="Contents" xr:uid="{00000000-0004-0000-1800-000000000000}"/>
  </hyperlinks>
  <pageMargins left="0.75" right="0.75" top="1" bottom="1"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AMJ110"/>
  <sheetViews>
    <sheetView showGridLines="0" showRowColHeaders="0" zoomScaleNormal="100" workbookViewId="0">
      <pane xSplit="1" ySplit="3" topLeftCell="V31" activePane="bottomRight" state="frozen"/>
      <selection pane="topRight" activeCell="V1" sqref="V1"/>
      <selection pane="bottomLeft" activeCell="A31" sqref="A31"/>
      <selection pane="bottomRight" activeCell="AU1" sqref="AU1"/>
    </sheetView>
  </sheetViews>
  <sheetFormatPr defaultColWidth="9.21875" defaultRowHeight="14.5"/>
  <cols>
    <col min="1" max="1" width="30.21875" style="312" customWidth="1"/>
    <col min="2" max="41" width="9.44140625" style="312" customWidth="1"/>
    <col min="42" max="42" width="9.44140625" style="313" customWidth="1"/>
    <col min="43" max="45" width="9.21875" style="200"/>
    <col min="46" max="46" width="9.21875" style="312"/>
    <col min="47" max="1024" width="9.21875" style="314"/>
  </cols>
  <sheetData>
    <row r="1" spans="1:47">
      <c r="A1" s="198" t="s">
        <v>565</v>
      </c>
      <c r="L1" s="27" t="s">
        <v>88</v>
      </c>
      <c r="AH1" s="197"/>
      <c r="AS1" s="257"/>
      <c r="AU1" s="27" t="s">
        <v>88</v>
      </c>
    </row>
    <row r="2" spans="1:47" s="200" customFormat="1" ht="10.5">
      <c r="AH2" s="197"/>
      <c r="AP2" s="219"/>
      <c r="AQ2" s="8" t="s">
        <v>251</v>
      </c>
      <c r="AR2" s="8"/>
      <c r="AS2" s="257" t="s">
        <v>252</v>
      </c>
    </row>
    <row r="3" spans="1:47" s="200" customFormat="1" ht="10.5">
      <c r="A3" s="200" t="s">
        <v>566</v>
      </c>
      <c r="B3" s="200">
        <v>1980</v>
      </c>
      <c r="C3" s="200">
        <v>1981</v>
      </c>
      <c r="D3" s="200">
        <v>1982</v>
      </c>
      <c r="E3" s="200">
        <v>1983</v>
      </c>
      <c r="F3" s="200">
        <v>1984</v>
      </c>
      <c r="G3" s="200">
        <v>1985</v>
      </c>
      <c r="H3" s="200">
        <v>1986</v>
      </c>
      <c r="I3" s="200">
        <v>1987</v>
      </c>
      <c r="J3" s="200">
        <v>1988</v>
      </c>
      <c r="K3" s="200">
        <v>1989</v>
      </c>
      <c r="L3" s="200">
        <v>1990</v>
      </c>
      <c r="M3" s="200">
        <v>1991</v>
      </c>
      <c r="N3" s="200">
        <v>1992</v>
      </c>
      <c r="O3" s="200">
        <v>1993</v>
      </c>
      <c r="P3" s="200">
        <v>1994</v>
      </c>
      <c r="Q3" s="200">
        <v>1995</v>
      </c>
      <c r="R3" s="200">
        <v>1996</v>
      </c>
      <c r="S3" s="200">
        <v>1997</v>
      </c>
      <c r="T3" s="200">
        <v>1998</v>
      </c>
      <c r="U3" s="200">
        <v>1999</v>
      </c>
      <c r="V3" s="200">
        <v>2000</v>
      </c>
      <c r="W3" s="200">
        <v>2001</v>
      </c>
      <c r="X3" s="200">
        <v>2002</v>
      </c>
      <c r="Y3" s="200">
        <v>2003</v>
      </c>
      <c r="Z3" s="200">
        <v>2004</v>
      </c>
      <c r="AA3" s="200">
        <v>2005</v>
      </c>
      <c r="AB3" s="200">
        <v>2006</v>
      </c>
      <c r="AC3" s="200">
        <v>2007</v>
      </c>
      <c r="AD3" s="200">
        <v>2008</v>
      </c>
      <c r="AE3" s="200">
        <v>2009</v>
      </c>
      <c r="AF3" s="200">
        <v>2010</v>
      </c>
      <c r="AG3" s="200">
        <v>2011</v>
      </c>
      <c r="AH3" s="197">
        <v>2012</v>
      </c>
      <c r="AI3" s="197">
        <v>2013</v>
      </c>
      <c r="AJ3" s="200">
        <v>2014</v>
      </c>
      <c r="AK3" s="197">
        <v>2015</v>
      </c>
      <c r="AL3" s="197">
        <v>2016</v>
      </c>
      <c r="AM3" s="197">
        <v>2017</v>
      </c>
      <c r="AN3" s="197">
        <v>2018</v>
      </c>
      <c r="AO3" s="197">
        <v>2019</v>
      </c>
      <c r="AP3" s="215">
        <v>2020</v>
      </c>
      <c r="AQ3" s="257">
        <v>2020</v>
      </c>
      <c r="AR3" s="257" t="s">
        <v>254</v>
      </c>
      <c r="AS3" s="257">
        <v>2020</v>
      </c>
    </row>
    <row r="4" spans="1:47" s="200" customFormat="1" ht="10.5">
      <c r="A4" s="315"/>
      <c r="B4" s="258"/>
      <c r="C4" s="258"/>
      <c r="D4" s="258"/>
      <c r="E4" s="258"/>
      <c r="F4" s="258"/>
      <c r="G4" s="258"/>
      <c r="H4" s="258"/>
      <c r="I4" s="258"/>
      <c r="J4" s="258"/>
      <c r="K4" s="258"/>
      <c r="L4" s="258"/>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316"/>
      <c r="AP4" s="317"/>
      <c r="AQ4" s="318"/>
      <c r="AR4" s="318"/>
      <c r="AS4" s="318"/>
    </row>
    <row r="5" spans="1:47" s="200" customFormat="1" ht="10.5">
      <c r="A5" s="315" t="s">
        <v>255</v>
      </c>
      <c r="B5" s="258">
        <v>1892.9814414691</v>
      </c>
      <c r="C5" s="258">
        <v>1759.1971669474101</v>
      </c>
      <c r="D5" s="258">
        <v>1489.5471558214799</v>
      </c>
      <c r="E5" s="258">
        <v>1418.75140692178</v>
      </c>
      <c r="F5" s="258">
        <v>1416.6696780672701</v>
      </c>
      <c r="G5" s="258">
        <v>1376.75230716683</v>
      </c>
      <c r="H5" s="258">
        <v>1349.8376900231499</v>
      </c>
      <c r="I5" s="258">
        <v>1402.91116477683</v>
      </c>
      <c r="J5" s="258">
        <v>1479.20747902474</v>
      </c>
      <c r="K5" s="258">
        <v>1511.2219815036599</v>
      </c>
      <c r="L5" s="258">
        <v>1548.4475974100601</v>
      </c>
      <c r="M5" s="258">
        <v>1452.3551430135799</v>
      </c>
      <c r="N5" s="258">
        <v>1405.22400978209</v>
      </c>
      <c r="O5" s="258">
        <v>1492.288031323</v>
      </c>
      <c r="P5" s="258">
        <v>1533.3494323063701</v>
      </c>
      <c r="Q5" s="258">
        <v>1518.24285781188</v>
      </c>
      <c r="R5" s="258">
        <v>1590.20493782018</v>
      </c>
      <c r="S5" s="258">
        <v>1647.0439823827701</v>
      </c>
      <c r="T5" s="258">
        <v>1656.7434564499699</v>
      </c>
      <c r="U5" s="258">
        <v>1665.40954046049</v>
      </c>
      <c r="V5" s="258">
        <v>1722.8164204172699</v>
      </c>
      <c r="W5" s="258">
        <v>1771.81108082793</v>
      </c>
      <c r="X5" s="258">
        <v>1806.74244949271</v>
      </c>
      <c r="Y5" s="258">
        <v>1835.2775803693701</v>
      </c>
      <c r="Z5" s="258">
        <v>1913.49199874653</v>
      </c>
      <c r="AA5" s="258">
        <v>1845.9038795901199</v>
      </c>
      <c r="AB5" s="258">
        <v>1788.4353435740099</v>
      </c>
      <c r="AC5" s="258">
        <v>1849.49634376928</v>
      </c>
      <c r="AD5" s="258">
        <v>1781.1080491938401</v>
      </c>
      <c r="AE5" s="258">
        <v>1731.1497462725799</v>
      </c>
      <c r="AF5" s="258">
        <v>1769.8379068843301</v>
      </c>
      <c r="AG5" s="258">
        <v>1680.92638293906</v>
      </c>
      <c r="AH5" s="258">
        <v>1752.7941396101701</v>
      </c>
      <c r="AI5" s="258">
        <v>1718.6141189953701</v>
      </c>
      <c r="AJ5" s="258">
        <v>1615.25317653565</v>
      </c>
      <c r="AK5" s="258">
        <v>1639.52198909802</v>
      </c>
      <c r="AL5" s="258">
        <v>1594.3172538921101</v>
      </c>
      <c r="AM5" s="258">
        <v>1757.3038994487899</v>
      </c>
      <c r="AN5" s="258">
        <v>1652.98895640664</v>
      </c>
      <c r="AO5" s="316">
        <v>1822.0170394796701</v>
      </c>
      <c r="AP5" s="317">
        <v>1584.62577257873</v>
      </c>
      <c r="AQ5" s="318">
        <v>-0.13029036598292601</v>
      </c>
      <c r="AR5" s="318">
        <v>5.12894522590868E-3</v>
      </c>
      <c r="AS5" s="318">
        <v>2.09851362831119E-2</v>
      </c>
    </row>
    <row r="6" spans="1:47" s="200" customFormat="1" ht="10.5">
      <c r="A6" s="315" t="s">
        <v>256</v>
      </c>
      <c r="B6" s="258">
        <v>1017.18770491803</v>
      </c>
      <c r="C6" s="258">
        <v>1136.45123287671</v>
      </c>
      <c r="D6" s="258">
        <v>1124.30150684932</v>
      </c>
      <c r="E6" s="258">
        <v>1086.6875616438399</v>
      </c>
      <c r="F6" s="258">
        <v>1181.51186385441</v>
      </c>
      <c r="G6" s="258">
        <v>1206.1163181670699</v>
      </c>
      <c r="H6" s="258">
        <v>1175.1898010462901</v>
      </c>
      <c r="I6" s="258">
        <v>1215.7758904109601</v>
      </c>
      <c r="J6" s="258">
        <v>1201.8395838711399</v>
      </c>
      <c r="K6" s="258">
        <v>1246.8430772546201</v>
      </c>
      <c r="L6" s="258">
        <v>1321.3139945205501</v>
      </c>
      <c r="M6" s="258">
        <v>1290.4009863388001</v>
      </c>
      <c r="N6" s="258">
        <v>1319.7659041095901</v>
      </c>
      <c r="O6" s="258">
        <v>1357.0073726027399</v>
      </c>
      <c r="P6" s="258">
        <v>1281.87901538082</v>
      </c>
      <c r="Q6" s="258">
        <v>1282.8016177459001</v>
      </c>
      <c r="R6" s="258">
        <v>1242.5121442602699</v>
      </c>
      <c r="S6" s="258">
        <v>1282.9872296383601</v>
      </c>
      <c r="T6" s="258">
        <v>1228.02009648493</v>
      </c>
      <c r="U6" s="258">
        <v>1227.38242643169</v>
      </c>
      <c r="V6" s="258">
        <v>1251.8949539013699</v>
      </c>
      <c r="W6" s="258">
        <v>1245.3993780958899</v>
      </c>
      <c r="X6" s="258">
        <v>1285.8596325068499</v>
      </c>
      <c r="Y6" s="258">
        <v>1303.3711731502699</v>
      </c>
      <c r="Z6" s="258">
        <v>1284.3997599013701</v>
      </c>
      <c r="AA6" s="258">
        <v>1284.1973554712299</v>
      </c>
      <c r="AB6" s="258">
        <v>1269.7916592411</v>
      </c>
      <c r="AC6" s="258">
        <v>1261.04852207924</v>
      </c>
      <c r="AD6" s="258">
        <v>1294.92642407123</v>
      </c>
      <c r="AE6" s="258">
        <v>1184.1229623588999</v>
      </c>
      <c r="AF6" s="258">
        <v>1184.1229623588999</v>
      </c>
      <c r="AG6" s="258">
        <v>1166.430705</v>
      </c>
      <c r="AH6" s="258">
        <v>1199.2602710000001</v>
      </c>
      <c r="AI6" s="258">
        <v>1223.4903646712301</v>
      </c>
      <c r="AJ6" s="258">
        <v>1154.9336726986301</v>
      </c>
      <c r="AK6" s="258">
        <v>1064.4201073643801</v>
      </c>
      <c r="AL6" s="258">
        <v>933.06166863661201</v>
      </c>
      <c r="AM6" s="258">
        <v>766.98278950137001</v>
      </c>
      <c r="AN6" s="258">
        <v>611.85632443013697</v>
      </c>
      <c r="AO6" s="316">
        <v>592.00860168493102</v>
      </c>
      <c r="AP6" s="317">
        <v>590.63100879235003</v>
      </c>
      <c r="AQ6" s="318">
        <v>-2.3269812105106702E-3</v>
      </c>
      <c r="AR6" s="318">
        <v>-6.6975342107183797E-2</v>
      </c>
      <c r="AS6" s="318">
        <v>7.8217030336249199E-3</v>
      </c>
    </row>
    <row r="7" spans="1:47" s="200" customFormat="1" ht="10.5">
      <c r="A7" s="315" t="s">
        <v>92</v>
      </c>
      <c r="B7" s="258">
        <v>13481</v>
      </c>
      <c r="C7" s="258">
        <v>12470</v>
      </c>
      <c r="D7" s="258">
        <v>11774</v>
      </c>
      <c r="E7" s="258">
        <v>11685</v>
      </c>
      <c r="F7" s="258">
        <v>12044</v>
      </c>
      <c r="G7" s="258">
        <v>12002</v>
      </c>
      <c r="H7" s="258">
        <v>12716</v>
      </c>
      <c r="I7" s="258">
        <v>12854</v>
      </c>
      <c r="J7" s="258">
        <v>13246</v>
      </c>
      <c r="K7" s="258">
        <v>13401</v>
      </c>
      <c r="L7" s="258">
        <v>13409</v>
      </c>
      <c r="M7" s="258">
        <v>13301</v>
      </c>
      <c r="N7" s="258">
        <v>13411</v>
      </c>
      <c r="O7" s="258">
        <v>13613</v>
      </c>
      <c r="P7" s="258">
        <v>13866</v>
      </c>
      <c r="Q7" s="258">
        <v>13973</v>
      </c>
      <c r="R7" s="258">
        <v>14195</v>
      </c>
      <c r="S7" s="258">
        <v>14662</v>
      </c>
      <c r="T7" s="258">
        <v>14889</v>
      </c>
      <c r="U7" s="258">
        <v>14804</v>
      </c>
      <c r="V7" s="258">
        <v>15067</v>
      </c>
      <c r="W7" s="258">
        <v>15128</v>
      </c>
      <c r="X7" s="258">
        <v>14947</v>
      </c>
      <c r="Y7" s="258">
        <v>15304</v>
      </c>
      <c r="Z7" s="258">
        <v>15475</v>
      </c>
      <c r="AA7" s="258">
        <v>15220.088</v>
      </c>
      <c r="AB7" s="258">
        <v>15242</v>
      </c>
      <c r="AC7" s="258">
        <v>15156</v>
      </c>
      <c r="AD7" s="258">
        <v>14648</v>
      </c>
      <c r="AE7" s="258">
        <v>14336</v>
      </c>
      <c r="AF7" s="258">
        <v>14724</v>
      </c>
      <c r="AG7" s="258">
        <v>14806</v>
      </c>
      <c r="AH7" s="258">
        <v>14999</v>
      </c>
      <c r="AI7" s="258">
        <v>15312</v>
      </c>
      <c r="AJ7" s="258">
        <v>15848</v>
      </c>
      <c r="AK7" s="258">
        <v>16188</v>
      </c>
      <c r="AL7" s="258">
        <v>16187</v>
      </c>
      <c r="AM7" s="258">
        <v>16590</v>
      </c>
      <c r="AN7" s="258">
        <v>16969</v>
      </c>
      <c r="AO7" s="316">
        <v>16563</v>
      </c>
      <c r="AP7" s="317">
        <v>14212</v>
      </c>
      <c r="AQ7" s="318">
        <v>-0.14194288474310199</v>
      </c>
      <c r="AR7" s="318">
        <v>1.45445002836744E-2</v>
      </c>
      <c r="AS7" s="318">
        <v>0.188208952559345</v>
      </c>
    </row>
    <row r="8" spans="1:47" s="200" customFormat="1" ht="10.5">
      <c r="A8" s="319" t="s">
        <v>257</v>
      </c>
      <c r="B8" s="261">
        <v>16391.169146387099</v>
      </c>
      <c r="C8" s="261">
        <v>15365.6483998241</v>
      </c>
      <c r="D8" s="261">
        <v>14387.8486626708</v>
      </c>
      <c r="E8" s="261">
        <v>14190.438968565601</v>
      </c>
      <c r="F8" s="261">
        <v>14642.1815419217</v>
      </c>
      <c r="G8" s="261">
        <v>14584.8686253339</v>
      </c>
      <c r="H8" s="261">
        <v>15241.027491069401</v>
      </c>
      <c r="I8" s="261">
        <v>15472.6870551878</v>
      </c>
      <c r="J8" s="261">
        <v>15927.047062895899</v>
      </c>
      <c r="K8" s="261">
        <v>16159.0650587583</v>
      </c>
      <c r="L8" s="261">
        <v>16278.761591930601</v>
      </c>
      <c r="M8" s="261">
        <v>16043.7561293524</v>
      </c>
      <c r="N8" s="261">
        <v>16135.989913891701</v>
      </c>
      <c r="O8" s="261">
        <v>16462.295403925698</v>
      </c>
      <c r="P8" s="261">
        <v>16681.228447687201</v>
      </c>
      <c r="Q8" s="261">
        <v>16774.044475557799</v>
      </c>
      <c r="R8" s="261">
        <v>17027.7170820805</v>
      </c>
      <c r="S8" s="261">
        <v>17592.031212021098</v>
      </c>
      <c r="T8" s="261">
        <v>17773.763552934899</v>
      </c>
      <c r="U8" s="261">
        <v>17696.7919668922</v>
      </c>
      <c r="V8" s="261">
        <v>18041.711374318598</v>
      </c>
      <c r="W8" s="261">
        <v>18145.210458923801</v>
      </c>
      <c r="X8" s="261">
        <v>18039.602081999601</v>
      </c>
      <c r="Y8" s="261">
        <v>18442.648753519599</v>
      </c>
      <c r="Z8" s="261">
        <v>18672.8917586479</v>
      </c>
      <c r="AA8" s="261">
        <v>18350.1892350614</v>
      </c>
      <c r="AB8" s="261">
        <v>18300.2270028151</v>
      </c>
      <c r="AC8" s="261">
        <v>18266.5448658485</v>
      </c>
      <c r="AD8" s="261">
        <v>17724.034473265099</v>
      </c>
      <c r="AE8" s="261">
        <v>17251.272708631499</v>
      </c>
      <c r="AF8" s="261">
        <v>17677.960869243201</v>
      </c>
      <c r="AG8" s="261">
        <v>17653.357087939101</v>
      </c>
      <c r="AH8" s="261">
        <v>17951.054410610199</v>
      </c>
      <c r="AI8" s="261">
        <v>18254.104483666601</v>
      </c>
      <c r="AJ8" s="261">
        <v>18618.186849234298</v>
      </c>
      <c r="AK8" s="261">
        <v>18891.942096462401</v>
      </c>
      <c r="AL8" s="261">
        <v>18714.3789225287</v>
      </c>
      <c r="AM8" s="261">
        <v>19114.2866889502</v>
      </c>
      <c r="AN8" s="261">
        <v>19233.845280836798</v>
      </c>
      <c r="AO8" s="320">
        <v>18977.025641164601</v>
      </c>
      <c r="AP8" s="320">
        <v>16387.256781371099</v>
      </c>
      <c r="AQ8" s="321">
        <v>-0.13646863890913599</v>
      </c>
      <c r="AR8" s="321">
        <v>9.5799113534345004E-3</v>
      </c>
      <c r="AS8" s="321">
        <v>0.217015791876082</v>
      </c>
    </row>
    <row r="9" spans="1:47" s="200" customFormat="1" ht="10.5">
      <c r="A9" s="315"/>
      <c r="B9" s="258"/>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c r="AC9" s="258"/>
      <c r="AD9" s="258"/>
      <c r="AE9" s="258"/>
      <c r="AF9" s="258"/>
      <c r="AG9" s="258"/>
      <c r="AH9" s="258"/>
      <c r="AI9" s="258"/>
      <c r="AJ9" s="258"/>
      <c r="AK9" s="258"/>
      <c r="AL9" s="258"/>
      <c r="AM9" s="258"/>
      <c r="AN9" s="258"/>
      <c r="AO9" s="316"/>
      <c r="AP9" s="317"/>
      <c r="AQ9" s="318"/>
      <c r="AR9" s="318"/>
      <c r="AS9" s="318"/>
    </row>
    <row r="10" spans="1:47" s="200" customFormat="1" ht="10.5">
      <c r="A10" s="315" t="s">
        <v>258</v>
      </c>
      <c r="B10" s="258">
        <v>481.17644808743199</v>
      </c>
      <c r="C10" s="258">
        <v>483.41852054794498</v>
      </c>
      <c r="D10" s="258">
        <v>466.12775342465801</v>
      </c>
      <c r="E10" s="258">
        <v>447.75254794520498</v>
      </c>
      <c r="F10" s="258">
        <v>433.49139344262301</v>
      </c>
      <c r="G10" s="258">
        <v>420.36043835616402</v>
      </c>
      <c r="H10" s="258">
        <v>397.306082191781</v>
      </c>
      <c r="I10" s="258">
        <v>389.775260273973</v>
      </c>
      <c r="J10" s="258">
        <v>398.24330601092902</v>
      </c>
      <c r="K10" s="258">
        <v>413.15093150684902</v>
      </c>
      <c r="L10" s="258">
        <v>424.21621917808199</v>
      </c>
      <c r="M10" s="258">
        <v>424.35679452054802</v>
      </c>
      <c r="N10" s="258">
        <v>454.09950819672099</v>
      </c>
      <c r="O10" s="258">
        <v>455.42394520547998</v>
      </c>
      <c r="P10" s="258">
        <v>479.341835616438</v>
      </c>
      <c r="Q10" s="258">
        <v>457.010438356164</v>
      </c>
      <c r="R10" s="258">
        <v>479.89469945355199</v>
      </c>
      <c r="S10" s="258">
        <v>515.63035616438401</v>
      </c>
      <c r="T10" s="258">
        <v>544.62904109588999</v>
      </c>
      <c r="U10" s="258">
        <v>552.56150684931504</v>
      </c>
      <c r="V10" s="258">
        <v>521.73177595628397</v>
      </c>
      <c r="W10" s="258">
        <v>523.40216438356197</v>
      </c>
      <c r="X10" s="258">
        <v>502.19536986301398</v>
      </c>
      <c r="Y10" s="258">
        <v>524.56693150684896</v>
      </c>
      <c r="Z10" s="258">
        <v>539.47598360655695</v>
      </c>
      <c r="AA10" s="258">
        <v>538.08224657534299</v>
      </c>
      <c r="AB10" s="258">
        <v>567.58298630137006</v>
      </c>
      <c r="AC10" s="258">
        <v>600.39728767123302</v>
      </c>
      <c r="AD10" s="258">
        <v>577.72816939890697</v>
      </c>
      <c r="AE10" s="258">
        <v>531.65594520547904</v>
      </c>
      <c r="AF10" s="258">
        <v>530.95985032343594</v>
      </c>
      <c r="AG10" s="258">
        <v>515.88697602446302</v>
      </c>
      <c r="AH10" s="258">
        <v>529.67751791365799</v>
      </c>
      <c r="AI10" s="258">
        <v>527.11123870787401</v>
      </c>
      <c r="AJ10" s="258">
        <v>526.49247688601702</v>
      </c>
      <c r="AK10" s="258">
        <v>535.67173859355</v>
      </c>
      <c r="AL10" s="258">
        <v>510.54702908829103</v>
      </c>
      <c r="AM10" s="258">
        <v>499.56310730071101</v>
      </c>
      <c r="AN10" s="258">
        <v>470.198711599631</v>
      </c>
      <c r="AO10" s="316">
        <v>476.06802605822003</v>
      </c>
      <c r="AP10" s="317">
        <v>417.08525990265002</v>
      </c>
      <c r="AQ10" s="318">
        <v>-0.123895668112683</v>
      </c>
      <c r="AR10" s="318">
        <v>-1.09828239954597E-2</v>
      </c>
      <c r="AS10" s="318">
        <v>5.5234435613720802E-3</v>
      </c>
    </row>
    <row r="11" spans="1:47" s="200" customFormat="1" ht="10.5">
      <c r="A11" s="315" t="s">
        <v>259</v>
      </c>
      <c r="B11" s="258">
        <v>1085.4563557460499</v>
      </c>
      <c r="C11" s="258">
        <v>1049.0887349995701</v>
      </c>
      <c r="D11" s="258">
        <v>1037.87046980986</v>
      </c>
      <c r="E11" s="258">
        <v>1011.78067949153</v>
      </c>
      <c r="F11" s="258">
        <v>1075.2998580695</v>
      </c>
      <c r="G11" s="258">
        <v>1084.811413553</v>
      </c>
      <c r="H11" s="258">
        <v>1154.41290833221</v>
      </c>
      <c r="I11" s="258">
        <v>1181.8295902321099</v>
      </c>
      <c r="J11" s="258">
        <v>1187.6400024207301</v>
      </c>
      <c r="K11" s="258">
        <v>1192.1173080788999</v>
      </c>
      <c r="L11" s="258">
        <v>1173.48912886218</v>
      </c>
      <c r="M11" s="258">
        <v>1139.04164481573</v>
      </c>
      <c r="N11" s="258">
        <v>1177.5866163957201</v>
      </c>
      <c r="O11" s="258">
        <v>1192.8238347652</v>
      </c>
      <c r="P11" s="258">
        <v>1258.58251366528</v>
      </c>
      <c r="Q11" s="258">
        <v>1226.0822860956901</v>
      </c>
      <c r="R11" s="258">
        <v>1312.88628848952</v>
      </c>
      <c r="S11" s="258">
        <v>1409.4345773684699</v>
      </c>
      <c r="T11" s="258">
        <v>1518.13629290876</v>
      </c>
      <c r="U11" s="258">
        <v>1581.06886506366</v>
      </c>
      <c r="V11" s="258">
        <v>1588.55528887777</v>
      </c>
      <c r="W11" s="258">
        <v>1645.4144905911601</v>
      </c>
      <c r="X11" s="258">
        <v>1612.3524881441699</v>
      </c>
      <c r="Y11" s="258">
        <v>1602.85056583141</v>
      </c>
      <c r="Z11" s="258">
        <v>1698.73008854668</v>
      </c>
      <c r="AA11" s="258">
        <v>1703.0228443084</v>
      </c>
      <c r="AB11" s="258">
        <v>1707.88006583878</v>
      </c>
      <c r="AC11" s="258">
        <v>1741.46545103567</v>
      </c>
      <c r="AD11" s="258">
        <v>1760.31008537301</v>
      </c>
      <c r="AE11" s="258">
        <v>1781.4984233149501</v>
      </c>
      <c r="AF11" s="258">
        <v>1787.20693745736</v>
      </c>
      <c r="AG11" s="258">
        <v>1813.10389740613</v>
      </c>
      <c r="AH11" s="258">
        <v>1889.34849447343</v>
      </c>
      <c r="AI11" s="258">
        <v>2035.42768146769</v>
      </c>
      <c r="AJ11" s="258">
        <v>2085.2469015418901</v>
      </c>
      <c r="AK11" s="258">
        <v>1971.86438501305</v>
      </c>
      <c r="AL11" s="258">
        <v>1812.47630891926</v>
      </c>
      <c r="AM11" s="258">
        <v>1741.13912030181</v>
      </c>
      <c r="AN11" s="258">
        <v>1732.73593314803</v>
      </c>
      <c r="AO11" s="316">
        <v>1750.88832695478</v>
      </c>
      <c r="AP11" s="317">
        <v>1768.6318830631801</v>
      </c>
      <c r="AQ11" s="318">
        <v>1.01340307289963E-2</v>
      </c>
      <c r="AR11" s="318">
        <v>-1.73165360339034E-3</v>
      </c>
      <c r="AS11" s="318">
        <v>2.3421921909258601E-2</v>
      </c>
    </row>
    <row r="12" spans="1:47" s="200" customFormat="1" ht="10.5">
      <c r="A12" s="315" t="s">
        <v>260</v>
      </c>
      <c r="B12" s="258">
        <v>96.331420765027303</v>
      </c>
      <c r="C12" s="258">
        <v>93.241616438356104</v>
      </c>
      <c r="D12" s="258">
        <v>67.255260273972596</v>
      </c>
      <c r="E12" s="258">
        <v>73.460657534246593</v>
      </c>
      <c r="F12" s="258">
        <v>73.9609016393443</v>
      </c>
      <c r="G12" s="258">
        <v>74.183616438356196</v>
      </c>
      <c r="H12" s="258">
        <v>81.332876712328797</v>
      </c>
      <c r="I12" s="258">
        <v>85.349315068493198</v>
      </c>
      <c r="J12" s="258">
        <v>96.051038251366094</v>
      </c>
      <c r="K12" s="258">
        <v>114.66931506849301</v>
      </c>
      <c r="L12" s="258">
        <v>122.300547945205</v>
      </c>
      <c r="M12" s="258">
        <v>125.112054794521</v>
      </c>
      <c r="N12" s="258">
        <v>129.67691256830599</v>
      </c>
      <c r="O12" s="258">
        <v>138.08515068493199</v>
      </c>
      <c r="P12" s="258">
        <v>149.61232876712299</v>
      </c>
      <c r="Q12" s="258">
        <v>158.830054794521</v>
      </c>
      <c r="R12" s="258">
        <v>167.78890710382501</v>
      </c>
      <c r="S12" s="258">
        <v>175.77942465753401</v>
      </c>
      <c r="T12" s="258">
        <v>193.33126027397299</v>
      </c>
      <c r="U12" s="258">
        <v>195.15873972602699</v>
      </c>
      <c r="V12" s="258">
        <v>194.505355191257</v>
      </c>
      <c r="W12" s="258">
        <v>197.608767123288</v>
      </c>
      <c r="X12" s="258">
        <v>193.933726027397</v>
      </c>
      <c r="Y12" s="258">
        <v>207.305269174015</v>
      </c>
      <c r="Z12" s="258">
        <v>206.859158261537</v>
      </c>
      <c r="AA12" s="258">
        <v>209.235293292676</v>
      </c>
      <c r="AB12" s="258">
        <v>217.127713349342</v>
      </c>
      <c r="AC12" s="258">
        <v>200.843134848142</v>
      </c>
      <c r="AD12" s="258">
        <v>203.93766146794499</v>
      </c>
      <c r="AE12" s="258">
        <v>191.658287926301</v>
      </c>
      <c r="AF12" s="258">
        <v>158.98573677468499</v>
      </c>
      <c r="AG12" s="258">
        <v>172.75439097834601</v>
      </c>
      <c r="AH12" s="258">
        <v>163.75848791843299</v>
      </c>
      <c r="AI12" s="258">
        <v>174.37423264936501</v>
      </c>
      <c r="AJ12" s="258">
        <v>174.04681784352101</v>
      </c>
      <c r="AK12" s="258">
        <v>165.12045629471399</v>
      </c>
      <c r="AL12" s="258">
        <v>163.39759713804901</v>
      </c>
      <c r="AM12" s="258">
        <v>172.30634966508501</v>
      </c>
      <c r="AN12" s="258">
        <v>171.927237784634</v>
      </c>
      <c r="AO12" s="316">
        <v>186.10946858515101</v>
      </c>
      <c r="AP12" s="317">
        <v>177.22665687799099</v>
      </c>
      <c r="AQ12" s="318">
        <v>-4.7728961748633801E-2</v>
      </c>
      <c r="AR12" s="318">
        <v>-2.93358806008104E-3</v>
      </c>
      <c r="AS12" s="318">
        <v>2.34700559081067E-3</v>
      </c>
    </row>
    <row r="13" spans="1:47" s="200" customFormat="1" ht="10.5">
      <c r="A13" s="315" t="s">
        <v>261</v>
      </c>
      <c r="B13" s="258">
        <v>153.25700000000001</v>
      </c>
      <c r="C13" s="258">
        <v>165.893</v>
      </c>
      <c r="D13" s="258">
        <v>163.297</v>
      </c>
      <c r="E13" s="258">
        <v>185.44800000000001</v>
      </c>
      <c r="F13" s="258">
        <v>188.01499999999999</v>
      </c>
      <c r="G13" s="258">
        <v>186.06800000000001</v>
      </c>
      <c r="H13" s="258">
        <v>201.98500000000001</v>
      </c>
      <c r="I13" s="258">
        <v>225.465</v>
      </c>
      <c r="J13" s="258">
        <v>220.17500000000001</v>
      </c>
      <c r="K13" s="258">
        <v>242.721</v>
      </c>
      <c r="L13" s="258">
        <v>231.91506999999999</v>
      </c>
      <c r="M13" s="258">
        <v>244.63918000000001</v>
      </c>
      <c r="N13" s="258">
        <v>226.77732</v>
      </c>
      <c r="O13" s="258">
        <v>241.44932</v>
      </c>
      <c r="P13" s="258">
        <v>242.13699</v>
      </c>
      <c r="Q13" s="258">
        <v>256.05752999999999</v>
      </c>
      <c r="R13" s="258">
        <v>280.01830999999999</v>
      </c>
      <c r="S13" s="258">
        <v>277.90032000000002</v>
      </c>
      <c r="T13" s="258">
        <v>280.45112999999998</v>
      </c>
      <c r="U13" s="258">
        <v>284.08560999999997</v>
      </c>
      <c r="V13" s="258">
        <v>290.84836000000001</v>
      </c>
      <c r="W13" s="258">
        <v>302.85885000000002</v>
      </c>
      <c r="X13" s="258">
        <v>289.20442000000003</v>
      </c>
      <c r="Y13" s="258">
        <v>302.63404000000003</v>
      </c>
      <c r="Z13" s="258">
        <v>308.06878</v>
      </c>
      <c r="AA13" s="258">
        <v>299.21323999999998</v>
      </c>
      <c r="AB13" s="258">
        <v>314.87144000000001</v>
      </c>
      <c r="AC13" s="258">
        <v>313.11973</v>
      </c>
      <c r="AD13" s="258">
        <v>312.75049999999999</v>
      </c>
      <c r="AE13" s="258">
        <v>301.81702000000001</v>
      </c>
      <c r="AF13" s="258">
        <v>299.65246999999999</v>
      </c>
      <c r="AG13" s="258">
        <v>305.99248999999998</v>
      </c>
      <c r="AH13" s="258">
        <v>304.63186000000002</v>
      </c>
      <c r="AI13" s="258">
        <v>283.72581000000002</v>
      </c>
      <c r="AJ13" s="258">
        <v>246.64685</v>
      </c>
      <c r="AK13" s="258">
        <v>243.98274000000001</v>
      </c>
      <c r="AL13" s="258">
        <v>339.06718999999998</v>
      </c>
      <c r="AM13" s="258">
        <v>355.46355833333303</v>
      </c>
      <c r="AN13" s="258">
        <v>382.863558333333</v>
      </c>
      <c r="AO13" s="316">
        <v>383.66355829999998</v>
      </c>
      <c r="AP13" s="317">
        <v>329.66399999999999</v>
      </c>
      <c r="AQ13" s="318">
        <v>-0.14074716540520599</v>
      </c>
      <c r="AR13" s="318">
        <v>2.4284692357802201E-2</v>
      </c>
      <c r="AS13" s="318">
        <v>4.3657272823335097E-3</v>
      </c>
    </row>
    <row r="14" spans="1:47" s="200" customFormat="1" ht="10.5">
      <c r="A14" s="315" t="s">
        <v>567</v>
      </c>
      <c r="B14" s="258" t="s">
        <v>273</v>
      </c>
      <c r="C14" s="258" t="s">
        <v>273</v>
      </c>
      <c r="D14" s="258" t="s">
        <v>273</v>
      </c>
      <c r="E14" s="258" t="s">
        <v>273</v>
      </c>
      <c r="F14" s="258" t="s">
        <v>273</v>
      </c>
      <c r="G14" s="258" t="s">
        <v>273</v>
      </c>
      <c r="H14" s="258">
        <v>166.682191780822</v>
      </c>
      <c r="I14" s="258">
        <v>194.797260273973</v>
      </c>
      <c r="J14" s="258">
        <v>200.273224043716</v>
      </c>
      <c r="K14" s="258">
        <v>200.82191780821901</v>
      </c>
      <c r="L14" s="258">
        <v>210.86301369863</v>
      </c>
      <c r="M14" s="258">
        <v>206.30435616438399</v>
      </c>
      <c r="N14" s="258">
        <v>240.32786885245901</v>
      </c>
      <c r="O14" s="258">
        <v>250.92698630136999</v>
      </c>
      <c r="P14" s="258">
        <v>251.26838356164399</v>
      </c>
      <c r="Q14" s="258">
        <v>252.03150684931501</v>
      </c>
      <c r="R14" s="258">
        <v>252.24412568305999</v>
      </c>
      <c r="S14" s="258">
        <v>236.52805479452101</v>
      </c>
      <c r="T14" s="258">
        <v>249.82246575342501</v>
      </c>
      <c r="U14" s="258">
        <v>219.15695890411001</v>
      </c>
      <c r="V14" s="258">
        <v>222.16308743169401</v>
      </c>
      <c r="W14" s="258">
        <v>243.15517808219201</v>
      </c>
      <c r="X14" s="258">
        <v>196.84564383561599</v>
      </c>
      <c r="Y14" s="258">
        <v>186.22216438356199</v>
      </c>
      <c r="Z14" s="258">
        <v>203.878142076503</v>
      </c>
      <c r="AA14" s="258">
        <v>215</v>
      </c>
      <c r="AB14" s="258">
        <v>205</v>
      </c>
      <c r="AC14" s="258">
        <v>209</v>
      </c>
      <c r="AD14" s="258">
        <v>197</v>
      </c>
      <c r="AE14" s="258">
        <v>183</v>
      </c>
      <c r="AF14" s="258">
        <v>64</v>
      </c>
      <c r="AG14" s="258">
        <v>164</v>
      </c>
      <c r="AH14" s="258">
        <v>165</v>
      </c>
      <c r="AI14" s="258">
        <v>170</v>
      </c>
      <c r="AJ14" s="258">
        <v>189</v>
      </c>
      <c r="AK14" s="258">
        <v>178</v>
      </c>
      <c r="AL14" s="258">
        <v>156</v>
      </c>
      <c r="AM14" s="258">
        <v>84</v>
      </c>
      <c r="AN14" s="258">
        <v>28.52</v>
      </c>
      <c r="AO14" s="316">
        <v>4.2503136200716796</v>
      </c>
      <c r="AP14" s="317">
        <v>0</v>
      </c>
      <c r="AQ14" s="318">
        <v>-1</v>
      </c>
      <c r="AR14" s="318">
        <v>-0.31356884164646998</v>
      </c>
      <c r="AS14" s="318">
        <v>0</v>
      </c>
    </row>
    <row r="15" spans="1:47" s="200" customFormat="1" ht="10.5">
      <c r="A15" s="315" t="s">
        <v>262</v>
      </c>
      <c r="B15" s="258">
        <v>93.343000000000004</v>
      </c>
      <c r="C15" s="258">
        <v>89.408000000000001</v>
      </c>
      <c r="D15" s="258">
        <v>93.403999999999996</v>
      </c>
      <c r="E15" s="258">
        <v>75.498000000000005</v>
      </c>
      <c r="F15" s="258">
        <v>88.974000000000004</v>
      </c>
      <c r="G15" s="258">
        <v>86.236000000000004</v>
      </c>
      <c r="H15" s="258">
        <v>95.923000000000002</v>
      </c>
      <c r="I15" s="258">
        <v>85.888000000000005</v>
      </c>
      <c r="J15" s="258">
        <v>116.89100000000001</v>
      </c>
      <c r="K15" s="258">
        <v>106.373</v>
      </c>
      <c r="L15" s="258">
        <v>120.703</v>
      </c>
      <c r="M15" s="258">
        <v>124.923</v>
      </c>
      <c r="N15" s="258">
        <v>124.825</v>
      </c>
      <c r="O15" s="258">
        <v>124.255</v>
      </c>
      <c r="P15" s="258">
        <v>132.565</v>
      </c>
      <c r="Q15" s="258">
        <v>130.91999999999999</v>
      </c>
      <c r="R15" s="258">
        <v>155.24700000000001</v>
      </c>
      <c r="S15" s="258">
        <v>131.36099999999999</v>
      </c>
      <c r="T15" s="258">
        <v>143.328</v>
      </c>
      <c r="U15" s="258">
        <v>132.46100000000001</v>
      </c>
      <c r="V15" s="258">
        <v>160.78200000000001</v>
      </c>
      <c r="W15" s="258">
        <v>157.53800000000001</v>
      </c>
      <c r="X15" s="258">
        <v>152.858</v>
      </c>
      <c r="Y15" s="258">
        <v>142.34100000000001</v>
      </c>
      <c r="Z15" s="258">
        <v>156.83099999999999</v>
      </c>
      <c r="AA15" s="258">
        <v>150.70599999999999</v>
      </c>
      <c r="AB15" s="258">
        <v>151.62100000000001</v>
      </c>
      <c r="AC15" s="258">
        <v>150.34046849315101</v>
      </c>
      <c r="AD15" s="258">
        <v>155.47685245901599</v>
      </c>
      <c r="AE15" s="258">
        <v>155.69719452054801</v>
      </c>
      <c r="AF15" s="258">
        <v>136.55761095890401</v>
      </c>
      <c r="AG15" s="258">
        <v>156.054794520548</v>
      </c>
      <c r="AH15" s="258">
        <v>152.05737704917999</v>
      </c>
      <c r="AI15" s="258">
        <v>140.68493150684901</v>
      </c>
      <c r="AJ15" s="258">
        <v>125.24383561643801</v>
      </c>
      <c r="AK15" s="258">
        <v>120.66575342465801</v>
      </c>
      <c r="AL15" s="258">
        <v>150.17213114754099</v>
      </c>
      <c r="AM15" s="258">
        <v>156.04109589041099</v>
      </c>
      <c r="AN15" s="258">
        <v>159.25479452054799</v>
      </c>
      <c r="AO15" s="316">
        <v>142.27805479452101</v>
      </c>
      <c r="AP15" s="317">
        <v>116.475024590164</v>
      </c>
      <c r="AQ15" s="318">
        <v>-0.181356360554842</v>
      </c>
      <c r="AR15" s="318">
        <v>-8.9724833482380806E-3</v>
      </c>
      <c r="AS15" s="318">
        <v>1.5424741329467099E-3</v>
      </c>
    </row>
    <row r="16" spans="1:47" s="200" customFormat="1" ht="10.5">
      <c r="A16" s="315" t="s">
        <v>568</v>
      </c>
      <c r="B16" s="258">
        <v>564.28983606557404</v>
      </c>
      <c r="C16" s="258">
        <v>522.13698630137003</v>
      </c>
      <c r="D16" s="258">
        <v>471.93150684931499</v>
      </c>
      <c r="E16" s="258">
        <v>479.96438356164401</v>
      </c>
      <c r="F16" s="258">
        <v>400.546448087432</v>
      </c>
      <c r="G16" s="258">
        <v>172.70684931506901</v>
      </c>
      <c r="H16" s="258" t="s">
        <v>273</v>
      </c>
      <c r="I16" s="258" t="s">
        <v>273</v>
      </c>
      <c r="J16" s="258" t="s">
        <v>273</v>
      </c>
      <c r="K16" s="258" t="s">
        <v>273</v>
      </c>
      <c r="L16" s="258" t="s">
        <v>273</v>
      </c>
      <c r="M16" s="258" t="s">
        <v>273</v>
      </c>
      <c r="N16" s="258" t="s">
        <v>273</v>
      </c>
      <c r="O16" s="258" t="s">
        <v>273</v>
      </c>
      <c r="P16" s="258" t="s">
        <v>273</v>
      </c>
      <c r="Q16" s="258" t="s">
        <v>273</v>
      </c>
      <c r="R16" s="258" t="s">
        <v>273</v>
      </c>
      <c r="S16" s="258" t="s">
        <v>273</v>
      </c>
      <c r="T16" s="258" t="s">
        <v>273</v>
      </c>
      <c r="U16" s="258" t="s">
        <v>273</v>
      </c>
      <c r="V16" s="258" t="s">
        <v>273</v>
      </c>
      <c r="W16" s="258" t="s">
        <v>273</v>
      </c>
      <c r="X16" s="258" t="s">
        <v>273</v>
      </c>
      <c r="Y16" s="258" t="s">
        <v>273</v>
      </c>
      <c r="Z16" s="258" t="s">
        <v>273</v>
      </c>
      <c r="AA16" s="258" t="s">
        <v>273</v>
      </c>
      <c r="AB16" s="258" t="s">
        <v>273</v>
      </c>
      <c r="AC16" s="258" t="s">
        <v>273</v>
      </c>
      <c r="AD16" s="258" t="s">
        <v>273</v>
      </c>
      <c r="AE16" s="258" t="s">
        <v>273</v>
      </c>
      <c r="AF16" s="258" t="s">
        <v>273</v>
      </c>
      <c r="AG16" s="258" t="s">
        <v>273</v>
      </c>
      <c r="AH16" s="258" t="s">
        <v>273</v>
      </c>
      <c r="AI16" s="258" t="s">
        <v>273</v>
      </c>
      <c r="AJ16" s="258" t="s">
        <v>273</v>
      </c>
      <c r="AK16" s="258" t="s">
        <v>273</v>
      </c>
      <c r="AL16" s="258" t="s">
        <v>273</v>
      </c>
      <c r="AM16" s="258" t="s">
        <v>273</v>
      </c>
      <c r="AN16" s="258" t="s">
        <v>273</v>
      </c>
      <c r="AO16" s="316" t="s">
        <v>273</v>
      </c>
      <c r="AP16" s="317" t="s">
        <v>273</v>
      </c>
      <c r="AQ16" s="318" t="s">
        <v>273</v>
      </c>
      <c r="AR16" s="318" t="s">
        <v>273</v>
      </c>
      <c r="AS16" s="318" t="s">
        <v>273</v>
      </c>
    </row>
    <row r="17" spans="1:45" s="200" customFormat="1" ht="10.5">
      <c r="A17" s="315" t="s">
        <v>263</v>
      </c>
      <c r="B17" s="258">
        <v>145.33827868852501</v>
      </c>
      <c r="C17" s="258">
        <v>153.30745205479499</v>
      </c>
      <c r="D17" s="258">
        <v>155.89805479452099</v>
      </c>
      <c r="E17" s="258">
        <v>152.18284931506901</v>
      </c>
      <c r="F17" s="258">
        <v>173.35650273223999</v>
      </c>
      <c r="G17" s="258">
        <v>174.25317808219199</v>
      </c>
      <c r="H17" s="258">
        <v>171.96380821917799</v>
      </c>
      <c r="I17" s="258">
        <v>171.96380821917799</v>
      </c>
      <c r="J17" s="258">
        <v>163.803469945355</v>
      </c>
      <c r="K17" s="258">
        <v>149.69265753424699</v>
      </c>
      <c r="L17" s="258">
        <v>146.57991780821899</v>
      </c>
      <c r="M17" s="258">
        <v>149.793068493151</v>
      </c>
      <c r="N17" s="258">
        <v>152.267732240437</v>
      </c>
      <c r="O17" s="258">
        <v>153.809506849315</v>
      </c>
      <c r="P17" s="258">
        <v>151.70087671232901</v>
      </c>
      <c r="Q17" s="258">
        <v>146.84098630137001</v>
      </c>
      <c r="R17" s="258">
        <v>147.180792349727</v>
      </c>
      <c r="S17" s="258">
        <v>163.30838356164401</v>
      </c>
      <c r="T17" s="258">
        <v>169.27279452054799</v>
      </c>
      <c r="U17" s="258">
        <v>142.86471232876701</v>
      </c>
      <c r="V17" s="258">
        <v>141.93363387978101</v>
      </c>
      <c r="W17" s="258">
        <v>160.62821917808199</v>
      </c>
      <c r="X17" s="258">
        <v>148.70630136986301</v>
      </c>
      <c r="Y17" s="258">
        <v>142.75753424657501</v>
      </c>
      <c r="Z17" s="258">
        <v>149.494262295082</v>
      </c>
      <c r="AA17" s="258">
        <v>177.49232876712301</v>
      </c>
      <c r="AB17" s="258">
        <v>169.63972602739699</v>
      </c>
      <c r="AC17" s="258">
        <v>176.48493150684899</v>
      </c>
      <c r="AD17" s="258">
        <v>173.91693989071001</v>
      </c>
      <c r="AE17" s="258">
        <v>198.603835616438</v>
      </c>
      <c r="AF17" s="258">
        <v>200.769589041096</v>
      </c>
      <c r="AG17" s="258">
        <v>192.87671232876701</v>
      </c>
      <c r="AH17" s="258">
        <v>190.423770491803</v>
      </c>
      <c r="AI17" s="258">
        <v>186.04136986301401</v>
      </c>
      <c r="AJ17" s="258">
        <v>187.677734303325</v>
      </c>
      <c r="AK17" s="258">
        <v>187.96583927998199</v>
      </c>
      <c r="AL17" s="258">
        <v>194.00950408300801</v>
      </c>
      <c r="AM17" s="258">
        <v>213.19341753316601</v>
      </c>
      <c r="AN17" s="258">
        <v>208.89331672288199</v>
      </c>
      <c r="AO17" s="316">
        <v>192.3</v>
      </c>
      <c r="AP17" s="317">
        <v>105.351633831621</v>
      </c>
      <c r="AQ17" s="318">
        <v>-0.45214959005917299</v>
      </c>
      <c r="AR17" s="318">
        <v>-3.2203447410888999E-3</v>
      </c>
      <c r="AS17" s="318">
        <v>1.39516751012279E-3</v>
      </c>
    </row>
    <row r="18" spans="1:45" s="200" customFormat="1" ht="10.5">
      <c r="A18" s="315" t="s">
        <v>264</v>
      </c>
      <c r="B18" s="258">
        <v>231.23546448087399</v>
      </c>
      <c r="C18" s="258">
        <v>173.73104109588999</v>
      </c>
      <c r="D18" s="258">
        <v>162.96698630137001</v>
      </c>
      <c r="E18" s="258">
        <v>81.011561643835606</v>
      </c>
      <c r="F18" s="258">
        <v>79.408333333333303</v>
      </c>
      <c r="G18" s="258">
        <v>83.863232876712303</v>
      </c>
      <c r="H18" s="258">
        <v>84.787013698630105</v>
      </c>
      <c r="I18" s="258">
        <v>88.803452054794505</v>
      </c>
      <c r="J18" s="258">
        <v>88.280437158469994</v>
      </c>
      <c r="K18" s="258">
        <v>80.047616438356201</v>
      </c>
      <c r="L18" s="258">
        <v>95.269917808219205</v>
      </c>
      <c r="M18" s="258">
        <v>110.873780821918</v>
      </c>
      <c r="N18" s="258">
        <v>118.90221311475401</v>
      </c>
      <c r="O18" s="258">
        <v>109.849589041096</v>
      </c>
      <c r="P18" s="258">
        <v>108.68482191780799</v>
      </c>
      <c r="Q18" s="258">
        <v>105.029863013699</v>
      </c>
      <c r="R18" s="258">
        <v>113.61499999999999</v>
      </c>
      <c r="S18" s="258">
        <v>102.539671232877</v>
      </c>
      <c r="T18" s="258">
        <v>143.94915068493199</v>
      </c>
      <c r="U18" s="258">
        <v>154.43205479452101</v>
      </c>
      <c r="V18" s="258">
        <v>161.090087431694</v>
      </c>
      <c r="W18" s="258">
        <v>153.36320000000001</v>
      </c>
      <c r="X18" s="258">
        <v>150.490065753425</v>
      </c>
      <c r="Y18" s="258">
        <v>148.18130684931501</v>
      </c>
      <c r="Z18" s="258">
        <v>130.70423497267799</v>
      </c>
      <c r="AA18" s="258">
        <v>164.62414794520501</v>
      </c>
      <c r="AB18" s="258">
        <v>152.333509589041</v>
      </c>
      <c r="AC18" s="258">
        <v>153.78581095890399</v>
      </c>
      <c r="AD18" s="258">
        <v>149.93813387978099</v>
      </c>
      <c r="AE18" s="258">
        <v>151.82471232876699</v>
      </c>
      <c r="AF18" s="258">
        <v>126.483676712329</v>
      </c>
      <c r="AG18" s="258">
        <v>137.253663013699</v>
      </c>
      <c r="AH18" s="258">
        <v>106.7225</v>
      </c>
      <c r="AI18" s="258">
        <v>131.99324109589</v>
      </c>
      <c r="AJ18" s="258">
        <v>104.689449315069</v>
      </c>
      <c r="AK18" s="258">
        <v>125.385084931507</v>
      </c>
      <c r="AL18" s="258">
        <v>148.241855191257</v>
      </c>
      <c r="AM18" s="258">
        <v>130.73975890411</v>
      </c>
      <c r="AN18" s="258">
        <v>98.721638356164405</v>
      </c>
      <c r="AO18" s="316">
        <v>0</v>
      </c>
      <c r="AP18" s="317">
        <v>0</v>
      </c>
      <c r="AQ18" s="318" t="s">
        <v>273</v>
      </c>
      <c r="AR18" s="318">
        <v>-1</v>
      </c>
      <c r="AS18" s="318">
        <v>0</v>
      </c>
    </row>
    <row r="19" spans="1:45" s="200" customFormat="1" ht="10.5">
      <c r="A19" s="315" t="s">
        <v>265</v>
      </c>
      <c r="B19" s="258">
        <v>925.29399999999998</v>
      </c>
      <c r="C19" s="258">
        <v>860.68100000000004</v>
      </c>
      <c r="D19" s="258">
        <v>872.66399999999999</v>
      </c>
      <c r="E19" s="258">
        <v>898.03200000000004</v>
      </c>
      <c r="F19" s="258">
        <v>900.35599999999999</v>
      </c>
      <c r="G19" s="258">
        <v>942.35699999999997</v>
      </c>
      <c r="H19" s="258">
        <v>931.08600000000001</v>
      </c>
      <c r="I19" s="258">
        <v>924.51400000000001</v>
      </c>
      <c r="J19" s="258">
        <v>1050.713</v>
      </c>
      <c r="K19" s="258">
        <v>1017.808</v>
      </c>
      <c r="L19" s="258">
        <v>1069.817</v>
      </c>
      <c r="M19" s="258">
        <v>1126.6099999999999</v>
      </c>
      <c r="N19" s="258">
        <v>1101.3</v>
      </c>
      <c r="O19" s="258">
        <v>949.9</v>
      </c>
      <c r="P19" s="258">
        <v>937.7</v>
      </c>
      <c r="Q19" s="258">
        <v>1005</v>
      </c>
      <c r="R19" s="258">
        <v>1018.9</v>
      </c>
      <c r="S19" s="258">
        <v>1054.04</v>
      </c>
      <c r="T19" s="258">
        <v>1056.0999999999999</v>
      </c>
      <c r="U19" s="258">
        <v>1048.6400000000001</v>
      </c>
      <c r="V19" s="258">
        <v>1079.4100000000001</v>
      </c>
      <c r="W19" s="258">
        <v>1060.03</v>
      </c>
      <c r="X19" s="258">
        <v>931.07</v>
      </c>
      <c r="Y19" s="258">
        <v>856.12</v>
      </c>
      <c r="Z19" s="258">
        <v>1012.35</v>
      </c>
      <c r="AA19" s="258">
        <v>1013.31</v>
      </c>
      <c r="AB19" s="258">
        <v>1022.07</v>
      </c>
      <c r="AC19" s="258">
        <v>1004</v>
      </c>
      <c r="AD19" s="258">
        <v>1010</v>
      </c>
      <c r="AE19" s="258">
        <v>961</v>
      </c>
      <c r="AF19" s="258">
        <v>969</v>
      </c>
      <c r="AG19" s="258">
        <v>991</v>
      </c>
      <c r="AH19" s="258">
        <v>936</v>
      </c>
      <c r="AI19" s="258">
        <v>952</v>
      </c>
      <c r="AJ19" s="258">
        <v>920</v>
      </c>
      <c r="AK19" s="258">
        <v>863</v>
      </c>
      <c r="AL19" s="258">
        <v>654</v>
      </c>
      <c r="AM19" s="258">
        <v>544</v>
      </c>
      <c r="AN19" s="258">
        <v>306.24594701463002</v>
      </c>
      <c r="AO19" s="316">
        <v>135.49398925823701</v>
      </c>
      <c r="AP19" s="317">
        <v>123.368068040574</v>
      </c>
      <c r="AQ19" s="318">
        <v>-8.9494163424124501E-2</v>
      </c>
      <c r="AR19" s="318">
        <v>-0.177909434456863</v>
      </c>
      <c r="AS19" s="318">
        <v>1.6337584340829199E-3</v>
      </c>
    </row>
    <row r="20" spans="1:45" s="200" customFormat="1" ht="10.5">
      <c r="A20" s="315" t="s">
        <v>389</v>
      </c>
      <c r="B20" s="258">
        <v>1301.5473718559001</v>
      </c>
      <c r="C20" s="258">
        <v>1111.47781947458</v>
      </c>
      <c r="D20" s="258">
        <v>1024.9406973175501</v>
      </c>
      <c r="E20" s="258">
        <v>939.01238479493895</v>
      </c>
      <c r="F20" s="258">
        <v>943.77238434471701</v>
      </c>
      <c r="G20" s="258">
        <v>761.33494975697204</v>
      </c>
      <c r="H20" s="258">
        <v>698.22876920892304</v>
      </c>
      <c r="I20" s="258">
        <v>811.81460778400594</v>
      </c>
      <c r="J20" s="258">
        <v>714.77672953511501</v>
      </c>
      <c r="K20" s="258">
        <v>817.95984794414801</v>
      </c>
      <c r="L20" s="258">
        <v>857.53404867046299</v>
      </c>
      <c r="M20" s="258">
        <v>855.47122818515004</v>
      </c>
      <c r="N20" s="258">
        <v>827.89359651993004</v>
      </c>
      <c r="O20" s="258">
        <v>827.95702956211903</v>
      </c>
      <c r="P20" s="258">
        <v>888.58145607701704</v>
      </c>
      <c r="Q20" s="258">
        <v>854.09380296628694</v>
      </c>
      <c r="R20" s="258">
        <v>935.94967575336295</v>
      </c>
      <c r="S20" s="258">
        <v>900.99377268832905</v>
      </c>
      <c r="T20" s="258">
        <v>884.66812399238302</v>
      </c>
      <c r="U20" s="258">
        <v>925.31202384961603</v>
      </c>
      <c r="V20" s="258">
        <v>1019.13934180144</v>
      </c>
      <c r="W20" s="258">
        <v>904.723360943069</v>
      </c>
      <c r="X20" s="258">
        <v>817.56107683508606</v>
      </c>
      <c r="Y20" s="258">
        <v>928.017722565187</v>
      </c>
      <c r="Z20" s="258">
        <v>1020.05279178324</v>
      </c>
      <c r="AA20" s="258">
        <v>998.23558889899596</v>
      </c>
      <c r="AB20" s="258">
        <v>949.91906438810997</v>
      </c>
      <c r="AC20" s="258">
        <v>962.61554222817006</v>
      </c>
      <c r="AD20" s="258">
        <v>957.36605019288402</v>
      </c>
      <c r="AE20" s="258">
        <v>796.24407496865103</v>
      </c>
      <c r="AF20" s="258">
        <v>700.45479438808695</v>
      </c>
      <c r="AG20" s="258">
        <v>704.41192984657005</v>
      </c>
      <c r="AH20" s="258">
        <v>325.92000148633099</v>
      </c>
      <c r="AI20" s="258">
        <v>286.05608595899002</v>
      </c>
      <c r="AJ20" s="258">
        <v>277.265426678913</v>
      </c>
      <c r="AK20" s="258">
        <v>275.31993783854102</v>
      </c>
      <c r="AL20" s="258">
        <v>230.995022719904</v>
      </c>
      <c r="AM20" s="258">
        <v>200.70545142818199</v>
      </c>
      <c r="AN20" s="258">
        <v>249.013418009172</v>
      </c>
      <c r="AO20" s="316">
        <v>241.44679022901201</v>
      </c>
      <c r="AP20" s="317">
        <v>249.72507901831401</v>
      </c>
      <c r="AQ20" s="318">
        <v>3.4286182812579301E-2</v>
      </c>
      <c r="AR20" s="318">
        <v>-0.11248127984154301</v>
      </c>
      <c r="AS20" s="318">
        <v>3.3070993209848398E-3</v>
      </c>
    </row>
    <row r="21" spans="1:45" s="200" customFormat="1" ht="10.5">
      <c r="A21" s="319" t="s">
        <v>268</v>
      </c>
      <c r="B21" s="261">
        <v>5077.2691756893801</v>
      </c>
      <c r="C21" s="261">
        <v>4702.3841709125099</v>
      </c>
      <c r="D21" s="261">
        <v>4516.3557287712501</v>
      </c>
      <c r="E21" s="261">
        <v>4344.1430642864698</v>
      </c>
      <c r="F21" s="261">
        <v>4357.18082164919</v>
      </c>
      <c r="G21" s="261">
        <v>3986.1746783784702</v>
      </c>
      <c r="H21" s="261">
        <v>3983.7076501438701</v>
      </c>
      <c r="I21" s="261">
        <v>4160.2002939065296</v>
      </c>
      <c r="J21" s="261">
        <v>4236.8472073656803</v>
      </c>
      <c r="K21" s="261">
        <v>4335.3615943792202</v>
      </c>
      <c r="L21" s="261">
        <v>4452.6878639710003</v>
      </c>
      <c r="M21" s="261">
        <v>4507.1251077954003</v>
      </c>
      <c r="N21" s="261">
        <v>4553.6567678883303</v>
      </c>
      <c r="O21" s="261">
        <v>4444.4803624095102</v>
      </c>
      <c r="P21" s="261">
        <v>4600.1742063176498</v>
      </c>
      <c r="Q21" s="261">
        <v>4591.89646837705</v>
      </c>
      <c r="R21" s="261">
        <v>4863.72479883305</v>
      </c>
      <c r="S21" s="261">
        <v>4967.5155604677602</v>
      </c>
      <c r="T21" s="261">
        <v>5183.6882592299098</v>
      </c>
      <c r="U21" s="261">
        <v>5235.7414715160203</v>
      </c>
      <c r="V21" s="261">
        <v>5380.1589305699199</v>
      </c>
      <c r="W21" s="261">
        <v>5348.7222303013496</v>
      </c>
      <c r="X21" s="261">
        <v>4995.2170918285801</v>
      </c>
      <c r="Y21" s="261">
        <v>5040.9965345569099</v>
      </c>
      <c r="Z21" s="261">
        <v>5426.4444415422804</v>
      </c>
      <c r="AA21" s="261">
        <v>5468.9216897877404</v>
      </c>
      <c r="AB21" s="261">
        <v>5458.0455054940403</v>
      </c>
      <c r="AC21" s="261">
        <v>5512.0523567421196</v>
      </c>
      <c r="AD21" s="261">
        <v>5498.4243926622603</v>
      </c>
      <c r="AE21" s="261">
        <v>5252.9994938811396</v>
      </c>
      <c r="AF21" s="261">
        <v>4974.0706656558896</v>
      </c>
      <c r="AG21" s="261">
        <v>5153.3348541185196</v>
      </c>
      <c r="AH21" s="261">
        <v>4763.5400093328399</v>
      </c>
      <c r="AI21" s="261">
        <v>4887.4145912496797</v>
      </c>
      <c r="AJ21" s="261">
        <v>4836.3094921851698</v>
      </c>
      <c r="AK21" s="261">
        <v>4666.9759353760001</v>
      </c>
      <c r="AL21" s="261">
        <v>4358.9066382873098</v>
      </c>
      <c r="AM21" s="261">
        <v>4097.1518593568098</v>
      </c>
      <c r="AN21" s="261">
        <v>3808.3745554890202</v>
      </c>
      <c r="AO21" s="320">
        <v>3512.4985277999899</v>
      </c>
      <c r="AP21" s="320">
        <v>3287.5276053245002</v>
      </c>
      <c r="AQ21" s="321">
        <v>-6.4048688047822003E-2</v>
      </c>
      <c r="AR21" s="321">
        <v>-3.9448003112289798E-2</v>
      </c>
      <c r="AS21" s="321">
        <v>4.3536597741912098E-2</v>
      </c>
    </row>
    <row r="22" spans="1:45" s="200" customFormat="1" ht="10.5">
      <c r="A22" s="315"/>
      <c r="B22" s="258"/>
      <c r="C22" s="258"/>
      <c r="D22" s="258"/>
      <c r="E22" s="258"/>
      <c r="F22" s="258"/>
      <c r="G22" s="258"/>
      <c r="H22" s="258"/>
      <c r="I22" s="258"/>
      <c r="J22" s="258"/>
      <c r="K22" s="258"/>
      <c r="L22" s="258"/>
      <c r="M22" s="258"/>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316"/>
      <c r="AP22" s="317"/>
      <c r="AQ22" s="318"/>
      <c r="AR22" s="318"/>
      <c r="AS22" s="318"/>
    </row>
    <row r="23" spans="1:45" s="200" customFormat="1" ht="10.5">
      <c r="A23" s="315" t="s">
        <v>269</v>
      </c>
      <c r="B23" s="258">
        <v>194.99640510929001</v>
      </c>
      <c r="C23" s="258">
        <v>177.75812301369899</v>
      </c>
      <c r="D23" s="258">
        <v>151.53178465753399</v>
      </c>
      <c r="E23" s="258">
        <v>134.22003164383599</v>
      </c>
      <c r="F23" s="258">
        <v>141.816854562842</v>
      </c>
      <c r="G23" s="258">
        <v>148.23242112328799</v>
      </c>
      <c r="H23" s="258">
        <v>146.50406736986301</v>
      </c>
      <c r="I23" s="258">
        <v>146.71113484931499</v>
      </c>
      <c r="J23" s="258">
        <v>136.39886303278701</v>
      </c>
      <c r="K23" s="258">
        <v>142.30721060274001</v>
      </c>
      <c r="L23" s="258">
        <v>160.51971016438401</v>
      </c>
      <c r="M23" s="258">
        <v>166.95595221917799</v>
      </c>
      <c r="N23" s="258">
        <v>175.688143688525</v>
      </c>
      <c r="O23" s="258">
        <v>171.95033306849299</v>
      </c>
      <c r="P23" s="258">
        <v>179.62835745205501</v>
      </c>
      <c r="Q23" s="258">
        <v>173.95383293150701</v>
      </c>
      <c r="R23" s="258">
        <v>176.37474038251401</v>
      </c>
      <c r="S23" s="258">
        <v>189.167639534247</v>
      </c>
      <c r="T23" s="258">
        <v>189.08351523287701</v>
      </c>
      <c r="U23" s="258">
        <v>174.839698575342</v>
      </c>
      <c r="V23" s="258">
        <v>167.160950409836</v>
      </c>
      <c r="W23" s="258">
        <v>177.79529515068501</v>
      </c>
      <c r="X23" s="258">
        <v>180.72948410958901</v>
      </c>
      <c r="Y23" s="258">
        <v>178.95891758904099</v>
      </c>
      <c r="Z23" s="258">
        <v>170.87593860655701</v>
      </c>
      <c r="AA23" s="258">
        <v>177.14240301369901</v>
      </c>
      <c r="AB23" s="258">
        <v>171.90014767123299</v>
      </c>
      <c r="AC23" s="258">
        <v>174.30924756164401</v>
      </c>
      <c r="AD23" s="258">
        <v>176.040324153005</v>
      </c>
      <c r="AE23" s="258">
        <v>169.00857312328799</v>
      </c>
      <c r="AF23" s="258">
        <v>157.703022109589</v>
      </c>
      <c r="AG23" s="258">
        <v>167.96755246575299</v>
      </c>
      <c r="AH23" s="258">
        <v>169.66935251366101</v>
      </c>
      <c r="AI23" s="258">
        <v>174.01247293150701</v>
      </c>
      <c r="AJ23" s="258">
        <v>172.89827276712299</v>
      </c>
      <c r="AK23" s="258">
        <v>178.83750065753401</v>
      </c>
      <c r="AL23" s="258">
        <v>164.49060210958899</v>
      </c>
      <c r="AM23" s="258">
        <v>161.94919768033</v>
      </c>
      <c r="AN23" s="258">
        <v>180.13718182791101</v>
      </c>
      <c r="AO23" s="316">
        <v>183.238573232877</v>
      </c>
      <c r="AP23" s="317">
        <v>161.071509721246</v>
      </c>
      <c r="AQ23" s="318">
        <v>-0.120973783633748</v>
      </c>
      <c r="AR23" s="318">
        <v>8.1167174310696807E-3</v>
      </c>
      <c r="AS23" s="318">
        <v>2.1330636174914201E-3</v>
      </c>
    </row>
    <row r="24" spans="1:45" s="200" customFormat="1" ht="10.5">
      <c r="A24" s="315" t="s">
        <v>270</v>
      </c>
      <c r="B24" s="258">
        <v>671</v>
      </c>
      <c r="C24" s="258">
        <v>588</v>
      </c>
      <c r="D24" s="258">
        <v>500</v>
      </c>
      <c r="E24" s="258">
        <v>464</v>
      </c>
      <c r="F24" s="258">
        <v>464</v>
      </c>
      <c r="G24" s="258">
        <v>409</v>
      </c>
      <c r="H24" s="258">
        <v>533</v>
      </c>
      <c r="I24" s="258">
        <v>553</v>
      </c>
      <c r="J24" s="258">
        <v>591</v>
      </c>
      <c r="K24" s="258">
        <v>607</v>
      </c>
      <c r="L24" s="258">
        <v>506.874520547945</v>
      </c>
      <c r="M24" s="258">
        <v>575.49536986301405</v>
      </c>
      <c r="N24" s="258">
        <v>578.36904371584706</v>
      </c>
      <c r="O24" s="258">
        <v>557.76279452054803</v>
      </c>
      <c r="P24" s="258">
        <v>566.33789041095895</v>
      </c>
      <c r="Q24" s="258">
        <v>529.64772602739697</v>
      </c>
      <c r="R24" s="258">
        <v>633.54431693989102</v>
      </c>
      <c r="S24" s="258">
        <v>657.20980821917794</v>
      </c>
      <c r="T24" s="258">
        <v>695.96843835616403</v>
      </c>
      <c r="U24" s="258">
        <v>645.60230136986297</v>
      </c>
      <c r="V24" s="258">
        <v>679.74734972677595</v>
      </c>
      <c r="W24" s="258">
        <v>643.73465753424705</v>
      </c>
      <c r="X24" s="258">
        <v>673.49646575342501</v>
      </c>
      <c r="Y24" s="258">
        <v>727.73846575342498</v>
      </c>
      <c r="Z24" s="258">
        <v>688.97994535519103</v>
      </c>
      <c r="AA24" s="258">
        <v>644.03589041095904</v>
      </c>
      <c r="AB24" s="258">
        <v>631.48452054794495</v>
      </c>
      <c r="AC24" s="258">
        <v>661.96928767123302</v>
      </c>
      <c r="AD24" s="258">
        <v>675.42144808743205</v>
      </c>
      <c r="AE24" s="258">
        <v>629.05457534246602</v>
      </c>
      <c r="AF24" s="258">
        <v>668.39558904109595</v>
      </c>
      <c r="AG24" s="258">
        <v>597.98742465753401</v>
      </c>
      <c r="AH24" s="258">
        <v>633.90480874316904</v>
      </c>
      <c r="AI24" s="258">
        <v>554.95128767123299</v>
      </c>
      <c r="AJ24" s="258">
        <v>645.100246575342</v>
      </c>
      <c r="AK24" s="258">
        <v>643.65432876712305</v>
      </c>
      <c r="AL24" s="258">
        <v>640.43371584699401</v>
      </c>
      <c r="AM24" s="258">
        <v>684.59187671232905</v>
      </c>
      <c r="AN24" s="258">
        <v>663.23650535102797</v>
      </c>
      <c r="AO24" s="316">
        <v>693.32361369862997</v>
      </c>
      <c r="AP24" s="317">
        <v>544.48980204101804</v>
      </c>
      <c r="AQ24" s="318">
        <v>-0.21466716078461201</v>
      </c>
      <c r="AR24" s="318">
        <v>9.7753543758614097E-3</v>
      </c>
      <c r="AS24" s="318">
        <v>7.2106568619043796E-3</v>
      </c>
    </row>
    <row r="25" spans="1:45" s="200" customFormat="1" ht="10.5">
      <c r="A25" s="315" t="s">
        <v>271</v>
      </c>
      <c r="B25" s="258">
        <v>238.32513660999999</v>
      </c>
      <c r="C25" s="258">
        <v>244.19945204999999</v>
      </c>
      <c r="D25" s="258">
        <v>249.42082192000001</v>
      </c>
      <c r="E25" s="258">
        <v>254.64219177999999</v>
      </c>
      <c r="F25" s="258">
        <v>259.15355190999998</v>
      </c>
      <c r="G25" s="258">
        <v>256.04794520547898</v>
      </c>
      <c r="H25" s="258">
        <v>256.04794520547898</v>
      </c>
      <c r="I25" s="258">
        <v>246.81013622022601</v>
      </c>
      <c r="J25" s="258">
        <v>263.239126752635</v>
      </c>
      <c r="K25" s="258">
        <v>263.96032983962903</v>
      </c>
      <c r="L25" s="258">
        <v>166.56169863013699</v>
      </c>
      <c r="M25" s="258">
        <v>90.450191780821896</v>
      </c>
      <c r="N25" s="258">
        <v>50.448825136612001</v>
      </c>
      <c r="O25" s="258">
        <v>114.368082191781</v>
      </c>
      <c r="P25" s="258">
        <v>139.75197260274001</v>
      </c>
      <c r="Q25" s="258">
        <v>160.496876712329</v>
      </c>
      <c r="R25" s="258">
        <v>139.27000000000001</v>
      </c>
      <c r="S25" s="258">
        <v>119.770191780822</v>
      </c>
      <c r="T25" s="258">
        <v>111.556575342466</v>
      </c>
      <c r="U25" s="258">
        <v>113.484465753425</v>
      </c>
      <c r="V25" s="258">
        <v>106.425191256831</v>
      </c>
      <c r="W25" s="258">
        <v>107.459808219178</v>
      </c>
      <c r="X25" s="258">
        <v>104.84912328767101</v>
      </c>
      <c r="Y25" s="258">
        <v>101.154</v>
      </c>
      <c r="Z25" s="258">
        <v>105.804344262295</v>
      </c>
      <c r="AA25" s="258">
        <v>124.188273972603</v>
      </c>
      <c r="AB25" s="258">
        <v>142.78438356164401</v>
      </c>
      <c r="AC25" s="258">
        <v>142.50323287671199</v>
      </c>
      <c r="AD25" s="258">
        <v>143.11524590163901</v>
      </c>
      <c r="AE25" s="258">
        <v>125.45345205479499</v>
      </c>
      <c r="AF25" s="258">
        <v>109.95</v>
      </c>
      <c r="AG25" s="258">
        <v>102.077780821918</v>
      </c>
      <c r="AH25" s="258">
        <v>118.041038251366</v>
      </c>
      <c r="AI25" s="258">
        <v>112.90208219178101</v>
      </c>
      <c r="AJ25" s="258">
        <v>103.503616438356</v>
      </c>
      <c r="AK25" s="258">
        <v>121.236191780822</v>
      </c>
      <c r="AL25" s="258">
        <v>125.330983606557</v>
      </c>
      <c r="AM25" s="258">
        <v>136.24563956817201</v>
      </c>
      <c r="AN25" s="258">
        <v>118.07855149026101</v>
      </c>
      <c r="AO25" s="316">
        <v>137.45647767123299</v>
      </c>
      <c r="AP25" s="317">
        <v>98.365177222115705</v>
      </c>
      <c r="AQ25" s="318">
        <v>-0.28439038386110399</v>
      </c>
      <c r="AR25" s="318">
        <v>9.1791272670040894E-3</v>
      </c>
      <c r="AS25" s="318">
        <v>1.3026461422240899E-3</v>
      </c>
    </row>
    <row r="26" spans="1:45" s="200" customFormat="1" ht="10.5">
      <c r="A26" s="315" t="s">
        <v>275</v>
      </c>
      <c r="B26" s="258">
        <v>194</v>
      </c>
      <c r="C26" s="258">
        <v>200</v>
      </c>
      <c r="D26" s="258">
        <v>186</v>
      </c>
      <c r="E26" s="258">
        <v>185</v>
      </c>
      <c r="F26" s="258">
        <v>183</v>
      </c>
      <c r="G26" s="258">
        <v>185</v>
      </c>
      <c r="H26" s="258">
        <v>188</v>
      </c>
      <c r="I26" s="258">
        <v>190</v>
      </c>
      <c r="J26" s="258">
        <v>188</v>
      </c>
      <c r="K26" s="258">
        <v>186</v>
      </c>
      <c r="L26" s="258">
        <v>160</v>
      </c>
      <c r="M26" s="258">
        <v>137</v>
      </c>
      <c r="N26" s="258">
        <v>143</v>
      </c>
      <c r="O26" s="258">
        <v>132</v>
      </c>
      <c r="P26" s="258">
        <v>140</v>
      </c>
      <c r="Q26" s="258">
        <v>146</v>
      </c>
      <c r="R26" s="258">
        <v>157</v>
      </c>
      <c r="S26" s="258">
        <v>151</v>
      </c>
      <c r="T26" s="258">
        <v>144</v>
      </c>
      <c r="U26" s="258">
        <v>127</v>
      </c>
      <c r="V26" s="258">
        <v>123</v>
      </c>
      <c r="W26" s="258">
        <v>127</v>
      </c>
      <c r="X26" s="258">
        <v>127</v>
      </c>
      <c r="Y26" s="258">
        <v>132</v>
      </c>
      <c r="Z26" s="258">
        <v>134.263169398907</v>
      </c>
      <c r="AA26" s="258">
        <v>155.11484931506899</v>
      </c>
      <c r="AB26" s="258">
        <v>157.94643835616401</v>
      </c>
      <c r="AC26" s="258">
        <v>148.507808219178</v>
      </c>
      <c r="AD26" s="258">
        <v>165.20538251366099</v>
      </c>
      <c r="AE26" s="258">
        <v>148.12624657534201</v>
      </c>
      <c r="AF26" s="258">
        <v>158.669397260274</v>
      </c>
      <c r="AG26" s="258">
        <v>142.54339726027399</v>
      </c>
      <c r="AH26" s="258">
        <v>145.13800546448101</v>
      </c>
      <c r="AI26" s="258">
        <v>133.82772602739701</v>
      </c>
      <c r="AJ26" s="258">
        <v>150.53610958904099</v>
      </c>
      <c r="AK26" s="258">
        <v>145.05367123287701</v>
      </c>
      <c r="AL26" s="258">
        <v>108.588142076503</v>
      </c>
      <c r="AM26" s="258">
        <v>158.187424657534</v>
      </c>
      <c r="AN26" s="258">
        <v>151.078328767123</v>
      </c>
      <c r="AO26" s="316">
        <v>157.58495890411001</v>
      </c>
      <c r="AP26" s="317">
        <v>121.525792349727</v>
      </c>
      <c r="AQ26" s="318">
        <v>-0.22882365680803801</v>
      </c>
      <c r="AR26" s="318">
        <v>6.2091782098900898E-3</v>
      </c>
      <c r="AS26" s="318">
        <v>1.6093612501468101E-3</v>
      </c>
    </row>
    <row r="27" spans="1:45" s="200" customFormat="1" ht="10.5">
      <c r="A27" s="315" t="s">
        <v>276</v>
      </c>
      <c r="B27" s="258">
        <v>129</v>
      </c>
      <c r="C27" s="258">
        <v>109</v>
      </c>
      <c r="D27" s="258">
        <v>120</v>
      </c>
      <c r="E27" s="258">
        <v>140</v>
      </c>
      <c r="F27" s="258">
        <v>149</v>
      </c>
      <c r="G27" s="258">
        <v>141</v>
      </c>
      <c r="H27" s="258">
        <v>159</v>
      </c>
      <c r="I27" s="258">
        <v>157</v>
      </c>
      <c r="J27" s="258">
        <v>163</v>
      </c>
      <c r="K27" s="258">
        <v>168</v>
      </c>
      <c r="L27" s="258">
        <v>146.19835616438399</v>
      </c>
      <c r="M27" s="258">
        <v>156.962410958904</v>
      </c>
      <c r="N27" s="258">
        <v>167.08795081967199</v>
      </c>
      <c r="O27" s="258">
        <v>167.80679452054801</v>
      </c>
      <c r="P27" s="258">
        <v>171.98389041095899</v>
      </c>
      <c r="Q27" s="258">
        <v>195.319397260274</v>
      </c>
      <c r="R27" s="258">
        <v>211.08797814207699</v>
      </c>
      <c r="S27" s="258">
        <v>173.10849315068501</v>
      </c>
      <c r="T27" s="258">
        <v>155.91813698630099</v>
      </c>
      <c r="U27" s="258">
        <v>158.40832876712301</v>
      </c>
      <c r="V27" s="258">
        <v>161.28002732240401</v>
      </c>
      <c r="W27" s="258">
        <v>159.81408219178101</v>
      </c>
      <c r="X27" s="258">
        <v>155.05460273972599</v>
      </c>
      <c r="Y27" s="258">
        <v>164.493232876712</v>
      </c>
      <c r="Z27" s="258">
        <v>161.32008196721301</v>
      </c>
      <c r="AA27" s="258">
        <v>155.134931506849</v>
      </c>
      <c r="AB27" s="258">
        <v>159.271863013699</v>
      </c>
      <c r="AC27" s="258">
        <v>156.60093150684901</v>
      </c>
      <c r="AD27" s="258">
        <v>155.85262295082001</v>
      </c>
      <c r="AE27" s="258">
        <v>156.74150684931499</v>
      </c>
      <c r="AF27" s="258">
        <v>145.51556164383601</v>
      </c>
      <c r="AG27" s="258">
        <v>136.77980821917799</v>
      </c>
      <c r="AH27" s="258">
        <v>152.768415300546</v>
      </c>
      <c r="AI27" s="258">
        <v>144.049561643836</v>
      </c>
      <c r="AJ27" s="258">
        <v>138.76794520547901</v>
      </c>
      <c r="AK27" s="258">
        <v>147.32295890411001</v>
      </c>
      <c r="AL27" s="258">
        <v>140.071092896175</v>
      </c>
      <c r="AM27" s="258">
        <v>150.808690041738</v>
      </c>
      <c r="AN27" s="258">
        <v>152.111169226241</v>
      </c>
      <c r="AO27" s="316">
        <v>153.51674865753401</v>
      </c>
      <c r="AP27" s="317">
        <v>142.301981459079</v>
      </c>
      <c r="AQ27" s="318">
        <v>-7.30524017511167E-2</v>
      </c>
      <c r="AR27" s="318">
        <v>-2.0766729662858902E-3</v>
      </c>
      <c r="AS27" s="318">
        <v>1.8844994988413001E-3</v>
      </c>
    </row>
    <row r="28" spans="1:45" s="200" customFormat="1" ht="10.5">
      <c r="A28" s="315" t="s">
        <v>278</v>
      </c>
      <c r="B28" s="258">
        <v>250.21798150273199</v>
      </c>
      <c r="C28" s="258">
        <v>222.531329424658</v>
      </c>
      <c r="D28" s="258">
        <v>189.67871123287699</v>
      </c>
      <c r="E28" s="258">
        <v>205.282252931507</v>
      </c>
      <c r="F28" s="258">
        <v>207.03775259562801</v>
      </c>
      <c r="G28" s="258">
        <v>202.52289953424699</v>
      </c>
      <c r="H28" s="258">
        <v>182.01793745205501</v>
      </c>
      <c r="I28" s="258">
        <v>196.710751753425</v>
      </c>
      <c r="J28" s="258">
        <v>187.86956226775999</v>
      </c>
      <c r="K28" s="258">
        <v>169.01566213698601</v>
      </c>
      <c r="L28" s="258">
        <v>190.50445079452101</v>
      </c>
      <c r="M28" s="258">
        <v>193.959370986301</v>
      </c>
      <c r="N28" s="258">
        <v>169.961250737705</v>
      </c>
      <c r="O28" s="258">
        <v>166.00730964383601</v>
      </c>
      <c r="P28" s="258">
        <v>178.253811753425</v>
      </c>
      <c r="Q28" s="258">
        <v>186.08183002739699</v>
      </c>
      <c r="R28" s="258">
        <v>192.49162795082</v>
      </c>
      <c r="S28" s="258">
        <v>178.528897616438</v>
      </c>
      <c r="T28" s="258">
        <v>226.41046583561601</v>
      </c>
      <c r="U28" s="258">
        <v>223.02292139726001</v>
      </c>
      <c r="V28" s="258">
        <v>213.95711237704899</v>
      </c>
      <c r="W28" s="258">
        <v>198.87609399999999</v>
      </c>
      <c r="X28" s="258">
        <v>222.73506326027399</v>
      </c>
      <c r="Y28" s="258">
        <v>221.01496328767101</v>
      </c>
      <c r="Z28" s="258">
        <v>220.01273379781401</v>
      </c>
      <c r="AA28" s="258">
        <v>200.456703068493</v>
      </c>
      <c r="AB28" s="258">
        <v>208.33601126027401</v>
      </c>
      <c r="AC28" s="258">
        <v>217.77911972602701</v>
      </c>
      <c r="AD28" s="258">
        <v>222.24292178623</v>
      </c>
      <c r="AE28" s="258">
        <v>219.69917808219199</v>
      </c>
      <c r="AF28" s="258">
        <v>211.08391780821901</v>
      </c>
      <c r="AG28" s="258">
        <v>225.161534246575</v>
      </c>
      <c r="AH28" s="258">
        <v>215.413879781421</v>
      </c>
      <c r="AI28" s="258">
        <v>226.848438356164</v>
      </c>
      <c r="AJ28" s="258">
        <v>225.34227397260301</v>
      </c>
      <c r="AK28" s="258">
        <v>196.966136986301</v>
      </c>
      <c r="AL28" s="258">
        <v>225.788032786885</v>
      </c>
      <c r="AM28" s="258">
        <v>225.84432876712299</v>
      </c>
      <c r="AN28" s="258">
        <v>232.67227397260299</v>
      </c>
      <c r="AO28" s="316">
        <v>239.78136986301399</v>
      </c>
      <c r="AP28" s="317">
        <v>219.17901639344299</v>
      </c>
      <c r="AQ28" s="318">
        <v>-8.5921410330340203E-2</v>
      </c>
      <c r="AR28" s="318">
        <v>8.7851964008784904E-3</v>
      </c>
      <c r="AS28" s="318">
        <v>2.9025790246550299E-3</v>
      </c>
    </row>
    <row r="29" spans="1:45" s="200" customFormat="1" ht="10.5">
      <c r="A29" s="315" t="s">
        <v>279</v>
      </c>
      <c r="B29" s="258">
        <v>2226.2372318121902</v>
      </c>
      <c r="C29" s="258">
        <v>1857.8638082191801</v>
      </c>
      <c r="D29" s="258">
        <v>1563.5994520547899</v>
      </c>
      <c r="E29" s="258">
        <v>1445.31536698015</v>
      </c>
      <c r="F29" s="258">
        <v>1460.91306010929</v>
      </c>
      <c r="G29" s="258">
        <v>1432.3020540002301</v>
      </c>
      <c r="H29" s="258">
        <v>1394.8688767123299</v>
      </c>
      <c r="I29" s="258">
        <v>1306.64785724797</v>
      </c>
      <c r="J29" s="258">
        <v>1388.1939013538499</v>
      </c>
      <c r="K29" s="258">
        <v>1412.46087671233</v>
      </c>
      <c r="L29" s="258">
        <v>1436.5795890411</v>
      </c>
      <c r="M29" s="258">
        <v>1521.2461095890401</v>
      </c>
      <c r="N29" s="258">
        <v>1459.8315846994501</v>
      </c>
      <c r="O29" s="258">
        <v>1557.07273972603</v>
      </c>
      <c r="P29" s="258">
        <v>1536.9102191780801</v>
      </c>
      <c r="Q29" s="258">
        <v>1581.6332602739701</v>
      </c>
      <c r="R29" s="258">
        <v>1670.4188797814199</v>
      </c>
      <c r="S29" s="258">
        <v>1780.0854794520601</v>
      </c>
      <c r="T29" s="258">
        <v>1840.7738630137001</v>
      </c>
      <c r="U29" s="258">
        <v>1660.2751232876701</v>
      </c>
      <c r="V29" s="258">
        <v>1706.20770491803</v>
      </c>
      <c r="W29" s="258">
        <v>1738.65591780822</v>
      </c>
      <c r="X29" s="258">
        <v>1617.45989041096</v>
      </c>
      <c r="Y29" s="258">
        <v>1726.5865205479499</v>
      </c>
      <c r="Z29" s="258">
        <v>1735.74800546448</v>
      </c>
      <c r="AA29" s="258">
        <v>1710.9424931506901</v>
      </c>
      <c r="AB29" s="258">
        <v>1654.89309589041</v>
      </c>
      <c r="AC29" s="258">
        <v>1653.7684931506899</v>
      </c>
      <c r="AD29" s="258">
        <v>1675.6259836065601</v>
      </c>
      <c r="AE29" s="258">
        <v>1448.54857534247</v>
      </c>
      <c r="AF29" s="258">
        <v>1313.8573150684899</v>
      </c>
      <c r="AG29" s="258">
        <v>1313.3954246575299</v>
      </c>
      <c r="AH29" s="258">
        <v>1137.6119945355199</v>
      </c>
      <c r="AI29" s="258">
        <v>1117.45347945205</v>
      </c>
      <c r="AJ29" s="258">
        <v>1095.80487671233</v>
      </c>
      <c r="AK29" s="258">
        <v>1151.55304109589</v>
      </c>
      <c r="AL29" s="258">
        <v>1121.6301912568299</v>
      </c>
      <c r="AM29" s="258">
        <v>1149.3641606378401</v>
      </c>
      <c r="AN29" s="258">
        <v>1085.0199552654101</v>
      </c>
      <c r="AO29" s="316">
        <v>978.00273972602702</v>
      </c>
      <c r="AP29" s="317">
        <v>661.97242061437805</v>
      </c>
      <c r="AQ29" s="318">
        <v>-0.323138480368859</v>
      </c>
      <c r="AR29" s="318">
        <v>-3.8519012575983697E-2</v>
      </c>
      <c r="AS29" s="318">
        <v>8.7664745220240696E-3</v>
      </c>
    </row>
    <row r="30" spans="1:45" s="200" customFormat="1" ht="10.5">
      <c r="A30" s="315" t="s">
        <v>280</v>
      </c>
      <c r="B30" s="258">
        <v>2423</v>
      </c>
      <c r="C30" s="258">
        <v>2112</v>
      </c>
      <c r="D30" s="258">
        <v>1997</v>
      </c>
      <c r="E30" s="258">
        <v>1816</v>
      </c>
      <c r="F30" s="258">
        <v>1809</v>
      </c>
      <c r="G30" s="258">
        <v>1771</v>
      </c>
      <c r="H30" s="258">
        <v>1791</v>
      </c>
      <c r="I30" s="258">
        <v>1747</v>
      </c>
      <c r="J30" s="258">
        <v>1883</v>
      </c>
      <c r="K30" s="258">
        <v>1805</v>
      </c>
      <c r="L30" s="258">
        <v>1839</v>
      </c>
      <c r="M30" s="258">
        <v>1854</v>
      </c>
      <c r="N30" s="258">
        <v>2019</v>
      </c>
      <c r="O30" s="258">
        <v>2063</v>
      </c>
      <c r="P30" s="258">
        <v>2157</v>
      </c>
      <c r="Q30" s="258">
        <v>2070</v>
      </c>
      <c r="R30" s="258">
        <v>2091</v>
      </c>
      <c r="S30" s="258">
        <v>2038</v>
      </c>
      <c r="T30" s="258">
        <v>2176</v>
      </c>
      <c r="U30" s="258">
        <v>2136</v>
      </c>
      <c r="V30" s="258">
        <v>2139</v>
      </c>
      <c r="W30" s="258">
        <v>2138</v>
      </c>
      <c r="X30" s="258">
        <v>2145</v>
      </c>
      <c r="Y30" s="258">
        <v>2191</v>
      </c>
      <c r="Z30" s="258">
        <v>2237.57262295082</v>
      </c>
      <c r="AA30" s="258">
        <v>2300.2945753424701</v>
      </c>
      <c r="AB30" s="258">
        <v>2244.76731506849</v>
      </c>
      <c r="AC30" s="258">
        <v>2192.89501369863</v>
      </c>
      <c r="AD30" s="258">
        <v>2151.4751639344299</v>
      </c>
      <c r="AE30" s="258">
        <v>2026.3132328767099</v>
      </c>
      <c r="AF30" s="258">
        <v>1915.39928767123</v>
      </c>
      <c r="AG30" s="258">
        <v>1876.4599178082201</v>
      </c>
      <c r="AH30" s="258">
        <v>1901.0535245901599</v>
      </c>
      <c r="AI30" s="258">
        <v>1856.9400273972601</v>
      </c>
      <c r="AJ30" s="258">
        <v>1832.90164383562</v>
      </c>
      <c r="AK30" s="258">
        <v>1875.49597260274</v>
      </c>
      <c r="AL30" s="258">
        <v>1886.9743169398901</v>
      </c>
      <c r="AM30" s="258">
        <v>1869.7323835616401</v>
      </c>
      <c r="AN30" s="258">
        <v>1775.26575342466</v>
      </c>
      <c r="AO30" s="316">
        <v>1762.92625068493</v>
      </c>
      <c r="AP30" s="317">
        <v>1700.9275013661199</v>
      </c>
      <c r="AQ30" s="318">
        <v>-3.5168090153926503E-2</v>
      </c>
      <c r="AR30" s="318">
        <v>-1.38277983853363E-2</v>
      </c>
      <c r="AS30" s="318">
        <v>2.2525315466612801E-2</v>
      </c>
    </row>
    <row r="31" spans="1:45" s="200" customFormat="1" ht="10.5">
      <c r="A31" s="315" t="s">
        <v>281</v>
      </c>
      <c r="B31" s="258">
        <v>285.74982903694303</v>
      </c>
      <c r="C31" s="258">
        <v>319.98964414204698</v>
      </c>
      <c r="D31" s="258">
        <v>303.32142649611302</v>
      </c>
      <c r="E31" s="258">
        <v>282.69700695717103</v>
      </c>
      <c r="F31" s="258">
        <v>254.206800069965</v>
      </c>
      <c r="G31" s="258">
        <v>243.757634489503</v>
      </c>
      <c r="H31" s="258">
        <v>299.58614142953502</v>
      </c>
      <c r="I31" s="258">
        <v>303.14069029402998</v>
      </c>
      <c r="J31" s="258">
        <v>282.685651153815</v>
      </c>
      <c r="K31" s="258">
        <v>281.37158260606702</v>
      </c>
      <c r="L31" s="258">
        <v>289.40446575342497</v>
      </c>
      <c r="M31" s="258">
        <v>257.63443835616403</v>
      </c>
      <c r="N31" s="258">
        <v>268.82674863388002</v>
      </c>
      <c r="O31" s="258">
        <v>224.719726027397</v>
      </c>
      <c r="P31" s="258">
        <v>281.311342465753</v>
      </c>
      <c r="Q31" s="258">
        <v>298.46153424657501</v>
      </c>
      <c r="R31" s="258">
        <v>359.49043715847</v>
      </c>
      <c r="S31" s="258">
        <v>365.556136986301</v>
      </c>
      <c r="T31" s="258">
        <v>371.64104109588999</v>
      </c>
      <c r="U31" s="258">
        <v>322.66057534246602</v>
      </c>
      <c r="V31" s="258">
        <v>388.89054644808698</v>
      </c>
      <c r="W31" s="258">
        <v>383.409205479452</v>
      </c>
      <c r="X31" s="258">
        <v>370.59676712328798</v>
      </c>
      <c r="Y31" s="258">
        <v>384.47356164383598</v>
      </c>
      <c r="Z31" s="258">
        <v>373.34934426229501</v>
      </c>
      <c r="AA31" s="258">
        <v>373.58901369863003</v>
      </c>
      <c r="AB31" s="258">
        <v>378.89071232876699</v>
      </c>
      <c r="AC31" s="258">
        <v>384.95553424657498</v>
      </c>
      <c r="AD31" s="258">
        <v>359.63062841530098</v>
      </c>
      <c r="AE31" s="258">
        <v>345.61452054794501</v>
      </c>
      <c r="AF31" s="258">
        <v>393.10890410958899</v>
      </c>
      <c r="AG31" s="258">
        <v>331.15534246575299</v>
      </c>
      <c r="AH31" s="258">
        <v>410.09948087431701</v>
      </c>
      <c r="AI31" s="258">
        <v>399.454876712329</v>
      </c>
      <c r="AJ31" s="258">
        <v>415.60095890410997</v>
      </c>
      <c r="AK31" s="258">
        <v>435.683150684932</v>
      </c>
      <c r="AL31" s="258">
        <v>464.35349726776002</v>
      </c>
      <c r="AM31" s="258">
        <v>482.59609203767099</v>
      </c>
      <c r="AN31" s="258">
        <v>488.53485113441798</v>
      </c>
      <c r="AO31" s="316">
        <v>462.429256328767</v>
      </c>
      <c r="AP31" s="317">
        <v>445.45835238648499</v>
      </c>
      <c r="AQ31" s="318">
        <v>-3.6699459884987302E-2</v>
      </c>
      <c r="AR31" s="318">
        <v>2.9544996267585302E-2</v>
      </c>
      <c r="AS31" s="318">
        <v>5.8991873002724399E-3</v>
      </c>
    </row>
    <row r="32" spans="1:45" s="200" customFormat="1" ht="10.5">
      <c r="A32" s="315" t="s">
        <v>282</v>
      </c>
      <c r="B32" s="258">
        <v>196</v>
      </c>
      <c r="C32" s="258">
        <v>189</v>
      </c>
      <c r="D32" s="258">
        <v>174</v>
      </c>
      <c r="E32" s="258">
        <v>168</v>
      </c>
      <c r="F32" s="258">
        <v>180</v>
      </c>
      <c r="G32" s="258">
        <v>180</v>
      </c>
      <c r="H32" s="258">
        <v>188</v>
      </c>
      <c r="I32" s="258">
        <v>187</v>
      </c>
      <c r="J32" s="258">
        <v>173</v>
      </c>
      <c r="K32" s="258">
        <v>166</v>
      </c>
      <c r="L32" s="258">
        <v>163.48912328767099</v>
      </c>
      <c r="M32" s="258">
        <v>153.72917808219199</v>
      </c>
      <c r="N32" s="258">
        <v>149.363770491803</v>
      </c>
      <c r="O32" s="258">
        <v>154.97427397260299</v>
      </c>
      <c r="P32" s="258">
        <v>141.43887671232901</v>
      </c>
      <c r="Q32" s="258">
        <v>150.736931506849</v>
      </c>
      <c r="R32" s="258">
        <v>135.92543715847</v>
      </c>
      <c r="S32" s="258">
        <v>141.01715068493201</v>
      </c>
      <c r="T32" s="258">
        <v>144.009397260274</v>
      </c>
      <c r="U32" s="258">
        <v>140.21386301369901</v>
      </c>
      <c r="V32" s="258">
        <v>136.20581967213101</v>
      </c>
      <c r="W32" s="258">
        <v>137.402356164384</v>
      </c>
      <c r="X32" s="258">
        <v>121.19602739726</v>
      </c>
      <c r="Y32" s="258">
        <v>128.16454794520601</v>
      </c>
      <c r="Z32" s="258">
        <v>127.594071038251</v>
      </c>
      <c r="AA32" s="258">
        <v>141.21797260273999</v>
      </c>
      <c r="AB32" s="258">
        <v>138.86835616438401</v>
      </c>
      <c r="AC32" s="258">
        <v>142.32249315068501</v>
      </c>
      <c r="AD32" s="258">
        <v>139.530355191257</v>
      </c>
      <c r="AE32" s="258">
        <v>126.99978082191799</v>
      </c>
      <c r="AF32" s="258">
        <v>128.30512328767099</v>
      </c>
      <c r="AG32" s="258">
        <v>132.462136986301</v>
      </c>
      <c r="AH32" s="258">
        <v>121.946366120219</v>
      </c>
      <c r="AI32" s="258">
        <v>119.629616438356</v>
      </c>
      <c r="AJ32" s="258">
        <v>130.91580821917799</v>
      </c>
      <c r="AK32" s="258">
        <v>129.851452054795</v>
      </c>
      <c r="AL32" s="258">
        <v>132.80117486338801</v>
      </c>
      <c r="AM32" s="258">
        <v>130.87564383561599</v>
      </c>
      <c r="AN32" s="258">
        <v>141.318383561644</v>
      </c>
      <c r="AO32" s="316">
        <v>136.69947945205499</v>
      </c>
      <c r="AP32" s="317">
        <v>134.50349726776</v>
      </c>
      <c r="AQ32" s="318">
        <v>-1.60643053879767E-2</v>
      </c>
      <c r="AR32" s="318">
        <v>7.3871085684806799E-3</v>
      </c>
      <c r="AS32" s="318">
        <v>1.78122448186981E-3</v>
      </c>
    </row>
    <row r="33" spans="1:45" s="200" customFormat="1" ht="10.5">
      <c r="A33" s="315" t="s">
        <v>284</v>
      </c>
      <c r="B33" s="258">
        <v>41</v>
      </c>
      <c r="C33" s="258">
        <v>15</v>
      </c>
      <c r="D33" s="258">
        <v>10</v>
      </c>
      <c r="E33" s="258">
        <v>24</v>
      </c>
      <c r="F33" s="258">
        <v>23</v>
      </c>
      <c r="G33" s="258">
        <v>26</v>
      </c>
      <c r="H33" s="258">
        <v>28</v>
      </c>
      <c r="I33" s="258">
        <v>31</v>
      </c>
      <c r="J33" s="258">
        <v>27</v>
      </c>
      <c r="K33" s="258">
        <v>27</v>
      </c>
      <c r="L33" s="258">
        <v>39</v>
      </c>
      <c r="M33" s="258">
        <v>36</v>
      </c>
      <c r="N33" s="258">
        <v>39</v>
      </c>
      <c r="O33" s="258">
        <v>38</v>
      </c>
      <c r="P33" s="258">
        <v>47</v>
      </c>
      <c r="Q33" s="258">
        <v>45</v>
      </c>
      <c r="R33" s="258">
        <v>42</v>
      </c>
      <c r="S33" s="258">
        <v>53</v>
      </c>
      <c r="T33" s="258">
        <v>63</v>
      </c>
      <c r="U33" s="258">
        <v>56</v>
      </c>
      <c r="V33" s="258">
        <v>64</v>
      </c>
      <c r="W33" s="258">
        <v>68</v>
      </c>
      <c r="X33" s="258">
        <v>64</v>
      </c>
      <c r="Y33" s="258">
        <v>64.544164383561693</v>
      </c>
      <c r="Z33" s="258">
        <v>60.162076502732198</v>
      </c>
      <c r="AA33" s="258">
        <v>66.371643835616396</v>
      </c>
      <c r="AB33" s="258">
        <v>62.897424657534302</v>
      </c>
      <c r="AC33" s="258">
        <v>67.315506849315099</v>
      </c>
      <c r="AD33" s="258">
        <v>61.604043715846998</v>
      </c>
      <c r="AE33" s="258">
        <v>54.864547945205501</v>
      </c>
      <c r="AF33" s="258">
        <v>60.106000000000002</v>
      </c>
      <c r="AG33" s="258">
        <v>59.242465753424703</v>
      </c>
      <c r="AH33" s="258">
        <v>61.443825136611999</v>
      </c>
      <c r="AI33" s="258">
        <v>57.013342465753396</v>
      </c>
      <c r="AJ33" s="258">
        <v>55.266191780821899</v>
      </c>
      <c r="AK33" s="258">
        <v>67.616739726027404</v>
      </c>
      <c r="AL33" s="258">
        <v>64.107459016393406</v>
      </c>
      <c r="AM33" s="258">
        <v>64.182684931506898</v>
      </c>
      <c r="AN33" s="258">
        <v>60.889205479452102</v>
      </c>
      <c r="AO33" s="316">
        <v>50.807945205479498</v>
      </c>
      <c r="AP33" s="317">
        <v>56.797486338797803</v>
      </c>
      <c r="AQ33" s="318">
        <v>0.117885915462537</v>
      </c>
      <c r="AR33" s="318">
        <v>-7.6520368489209102E-3</v>
      </c>
      <c r="AS33" s="318">
        <v>7.52166859824714E-4</v>
      </c>
    </row>
    <row r="34" spans="1:45" s="200" customFormat="1" ht="10.5">
      <c r="A34" s="315" t="s">
        <v>285</v>
      </c>
      <c r="B34" s="258">
        <v>1836.5054644808699</v>
      </c>
      <c r="C34" s="258">
        <v>1760.5053424657499</v>
      </c>
      <c r="D34" s="258">
        <v>1616.37545205479</v>
      </c>
      <c r="E34" s="258">
        <v>1468.0483835616401</v>
      </c>
      <c r="F34" s="258">
        <v>1378.1601639344301</v>
      </c>
      <c r="G34" s="258">
        <v>1318.9782739725999</v>
      </c>
      <c r="H34" s="258">
        <v>1502.8106575342499</v>
      </c>
      <c r="I34" s="258">
        <v>1407.2595890411001</v>
      </c>
      <c r="J34" s="258">
        <v>1403.8151639344301</v>
      </c>
      <c r="K34" s="258">
        <v>1454.2719999999999</v>
      </c>
      <c r="L34" s="258">
        <v>1555.5464931506899</v>
      </c>
      <c r="M34" s="258">
        <v>1556.4100273972599</v>
      </c>
      <c r="N34" s="258">
        <v>1617.36650273224</v>
      </c>
      <c r="O34" s="258">
        <v>1631.39693150685</v>
      </c>
      <c r="P34" s="258">
        <v>1591.4132876712299</v>
      </c>
      <c r="Q34" s="258">
        <v>1575.95</v>
      </c>
      <c r="R34" s="258">
        <v>1603.38743169399</v>
      </c>
      <c r="S34" s="258">
        <v>1687.8881369863</v>
      </c>
      <c r="T34" s="258">
        <v>1818.1211506849299</v>
      </c>
      <c r="U34" s="258">
        <v>1735.5230958904101</v>
      </c>
      <c r="V34" s="258">
        <v>1752.3106010929</v>
      </c>
      <c r="W34" s="258">
        <v>1752.59295890411</v>
      </c>
      <c r="X34" s="258">
        <v>1736.6075342465799</v>
      </c>
      <c r="Y34" s="258">
        <v>1794.8258082191801</v>
      </c>
      <c r="Z34" s="258">
        <v>1836.9260382513701</v>
      </c>
      <c r="AA34" s="258">
        <v>1889.83465753425</v>
      </c>
      <c r="AB34" s="258">
        <v>1847.3407397260301</v>
      </c>
      <c r="AC34" s="258">
        <v>1863.02493150685</v>
      </c>
      <c r="AD34" s="258">
        <v>1741.2555191256799</v>
      </c>
      <c r="AE34" s="258">
        <v>1613.56394520548</v>
      </c>
      <c r="AF34" s="258">
        <v>1672.5252602739699</v>
      </c>
      <c r="AG34" s="258">
        <v>1569.5839452054799</v>
      </c>
      <c r="AH34" s="258">
        <v>1474.79199453552</v>
      </c>
      <c r="AI34" s="258">
        <v>1258.85219178082</v>
      </c>
      <c r="AJ34" s="258">
        <v>1197.8023287671199</v>
      </c>
      <c r="AK34" s="258">
        <v>1347.3544109589</v>
      </c>
      <c r="AL34" s="258">
        <v>1293.4846448087401</v>
      </c>
      <c r="AM34" s="258">
        <v>1398.8514263698601</v>
      </c>
      <c r="AN34" s="258">
        <v>1346.32692444349</v>
      </c>
      <c r="AO34" s="316">
        <v>1354.8701109863</v>
      </c>
      <c r="AP34" s="317">
        <v>1115.0976974069599</v>
      </c>
      <c r="AQ34" s="318">
        <v>-0.17697077501015601</v>
      </c>
      <c r="AR34" s="318">
        <v>-1.7322192679127602E-2</v>
      </c>
      <c r="AS34" s="318">
        <v>1.4767194598248001E-2</v>
      </c>
    </row>
    <row r="35" spans="1:45" s="200" customFormat="1" ht="10.5">
      <c r="A35" s="315" t="s">
        <v>287</v>
      </c>
      <c r="B35" s="258" t="s">
        <v>273</v>
      </c>
      <c r="C35" s="258" t="s">
        <v>273</v>
      </c>
      <c r="D35" s="258" t="s">
        <v>273</v>
      </c>
      <c r="E35" s="258" t="s">
        <v>273</v>
      </c>
      <c r="F35" s="258" t="s">
        <v>273</v>
      </c>
      <c r="G35" s="258" t="s">
        <v>273</v>
      </c>
      <c r="H35" s="258" t="s">
        <v>273</v>
      </c>
      <c r="I35" s="258" t="s">
        <v>273</v>
      </c>
      <c r="J35" s="258" t="s">
        <v>273</v>
      </c>
      <c r="K35" s="258" t="s">
        <v>273</v>
      </c>
      <c r="L35" s="258">
        <v>191.52386301369901</v>
      </c>
      <c r="M35" s="258">
        <v>235.28295890410999</v>
      </c>
      <c r="N35" s="258">
        <v>80.950437158469896</v>
      </c>
      <c r="O35" s="258">
        <v>103.001561643836</v>
      </c>
      <c r="P35" s="258">
        <v>74.565178082191807</v>
      </c>
      <c r="Q35" s="258">
        <v>63.037999999999997</v>
      </c>
      <c r="R35" s="258">
        <v>73.860765027322401</v>
      </c>
      <c r="S35" s="258">
        <v>100.551534246575</v>
      </c>
      <c r="T35" s="258">
        <v>129.269068493151</v>
      </c>
      <c r="U35" s="258">
        <v>90.610849315068506</v>
      </c>
      <c r="V35" s="258">
        <v>95.690546448087403</v>
      </c>
      <c r="W35" s="258">
        <v>133.08468493150701</v>
      </c>
      <c r="X35" s="258">
        <v>131.69901369863001</v>
      </c>
      <c r="Y35" s="258">
        <v>143.74832876712301</v>
      </c>
      <c r="Z35" s="258">
        <v>173.95732240437201</v>
      </c>
      <c r="AA35" s="258">
        <v>186.71618630136999</v>
      </c>
      <c r="AB35" s="258">
        <v>167.738515068493</v>
      </c>
      <c r="AC35" s="258">
        <v>118.38853698630101</v>
      </c>
      <c r="AD35" s="258">
        <v>195.24035792349699</v>
      </c>
      <c r="AE35" s="258">
        <v>174.490147945205</v>
      </c>
      <c r="AF35" s="258">
        <v>189.80081095890401</v>
      </c>
      <c r="AG35" s="258">
        <v>189.336912328767</v>
      </c>
      <c r="AH35" s="258">
        <v>180.56834153005499</v>
      </c>
      <c r="AI35" s="258">
        <v>191.76886575342499</v>
      </c>
      <c r="AJ35" s="258">
        <v>160.47277808219201</v>
      </c>
      <c r="AK35" s="258">
        <v>170.42149589041099</v>
      </c>
      <c r="AL35" s="258">
        <v>186.72674316939899</v>
      </c>
      <c r="AM35" s="258">
        <v>197.20310684931499</v>
      </c>
      <c r="AN35" s="258">
        <v>194.58037260274</v>
      </c>
      <c r="AO35" s="316">
        <v>191.18246575342499</v>
      </c>
      <c r="AP35" s="317">
        <v>167.053045095465</v>
      </c>
      <c r="AQ35" s="318">
        <v>-0.12621147322726001</v>
      </c>
      <c r="AR35" s="318">
        <v>9.1778615205126996E-3</v>
      </c>
      <c r="AS35" s="318">
        <v>2.2122768533117398E-3</v>
      </c>
    </row>
    <row r="36" spans="1:45" s="200" customFormat="1" ht="10.5">
      <c r="A36" s="315" t="s">
        <v>289</v>
      </c>
      <c r="B36" s="258">
        <v>1011.9806010929</v>
      </c>
      <c r="C36" s="258">
        <v>818.22882191780798</v>
      </c>
      <c r="D36" s="258">
        <v>794.89331506849305</v>
      </c>
      <c r="E36" s="258">
        <v>876.98931506849306</v>
      </c>
      <c r="F36" s="258">
        <v>958.94825136611996</v>
      </c>
      <c r="G36" s="258">
        <v>856.86695890410999</v>
      </c>
      <c r="H36" s="258">
        <v>1007.22232876712</v>
      </c>
      <c r="I36" s="258">
        <v>1039.5546575342501</v>
      </c>
      <c r="J36" s="258">
        <v>1088.7453278688499</v>
      </c>
      <c r="K36" s="258">
        <v>1089.31832876712</v>
      </c>
      <c r="L36" s="258">
        <v>994.45005479452095</v>
      </c>
      <c r="M36" s="258">
        <v>1071.1037808219201</v>
      </c>
      <c r="N36" s="258">
        <v>1106.76991803279</v>
      </c>
      <c r="O36" s="258">
        <v>1123.09657534247</v>
      </c>
      <c r="P36" s="258">
        <v>1121.6305753424699</v>
      </c>
      <c r="Q36" s="258">
        <v>1197.76216438356</v>
      </c>
      <c r="R36" s="258">
        <v>1221.0658469945399</v>
      </c>
      <c r="S36" s="258">
        <v>1219.4509315068501</v>
      </c>
      <c r="T36" s="258">
        <v>1245.31679452055</v>
      </c>
      <c r="U36" s="258">
        <v>1172.2778630137</v>
      </c>
      <c r="V36" s="258">
        <v>1173.58106557377</v>
      </c>
      <c r="W36" s="258">
        <v>1179.7082739726</v>
      </c>
      <c r="X36" s="258">
        <v>1074.33701369863</v>
      </c>
      <c r="Y36" s="258">
        <v>1134.9852328767099</v>
      </c>
      <c r="Z36" s="258">
        <v>1170.91743169399</v>
      </c>
      <c r="AA36" s="258">
        <v>1178.42301369863</v>
      </c>
      <c r="AB36" s="258">
        <v>1142.3754794520501</v>
      </c>
      <c r="AC36" s="258">
        <v>1131.1896986301399</v>
      </c>
      <c r="AD36" s="258">
        <v>1120.4686065573801</v>
      </c>
      <c r="AE36" s="258">
        <v>1104.1389863013701</v>
      </c>
      <c r="AF36" s="258">
        <v>1155.75021917808</v>
      </c>
      <c r="AG36" s="258">
        <v>1114.5415616438399</v>
      </c>
      <c r="AH36" s="258">
        <v>1109.9342349726801</v>
      </c>
      <c r="AI36" s="258">
        <v>1065.0389589041099</v>
      </c>
      <c r="AJ36" s="258">
        <v>1089.6396438356201</v>
      </c>
      <c r="AK36" s="258">
        <v>1157.07564383562</v>
      </c>
      <c r="AL36" s="258">
        <v>1172.3393715847001</v>
      </c>
      <c r="AM36" s="258">
        <v>1179.9492602739699</v>
      </c>
      <c r="AN36" s="258">
        <v>1192.23956164384</v>
      </c>
      <c r="AO36" s="316">
        <v>1217.24189041096</v>
      </c>
      <c r="AP36" s="317">
        <v>1134.3074863387999</v>
      </c>
      <c r="AQ36" s="318">
        <v>-6.8133051224651298E-2</v>
      </c>
      <c r="AR36" s="318">
        <v>9.7998794390104001E-3</v>
      </c>
      <c r="AS36" s="318">
        <v>1.50215890714923E-2</v>
      </c>
    </row>
    <row r="37" spans="1:45" s="200" customFormat="1" ht="10.5">
      <c r="A37" s="315" t="s">
        <v>291</v>
      </c>
      <c r="B37" s="258">
        <v>143.19535519125699</v>
      </c>
      <c r="C37" s="258">
        <v>137.52284931506799</v>
      </c>
      <c r="D37" s="258">
        <v>128.72684931506899</v>
      </c>
      <c r="E37" s="258">
        <v>136.458493150685</v>
      </c>
      <c r="F37" s="258">
        <v>140.25133879781399</v>
      </c>
      <c r="G37" s="258">
        <v>150.636520547945</v>
      </c>
      <c r="H37" s="258">
        <v>149.712739726027</v>
      </c>
      <c r="I37" s="258">
        <v>182.52704109589001</v>
      </c>
      <c r="J37" s="258">
        <v>165.90633879781399</v>
      </c>
      <c r="K37" s="258">
        <v>199.737479452055</v>
      </c>
      <c r="L37" s="258">
        <v>255.887287671233</v>
      </c>
      <c r="M37" s="258">
        <v>242.23139726027401</v>
      </c>
      <c r="N37" s="258">
        <v>270.76939890710401</v>
      </c>
      <c r="O37" s="258">
        <v>270.48704109588999</v>
      </c>
      <c r="P37" s="258">
        <v>281.85356164383597</v>
      </c>
      <c r="Q37" s="258">
        <v>250.70608219178101</v>
      </c>
      <c r="R37" s="258">
        <v>279.901857923497</v>
      </c>
      <c r="S37" s="258">
        <v>285.70934246575302</v>
      </c>
      <c r="T37" s="258">
        <v>284.022438356164</v>
      </c>
      <c r="U37" s="258">
        <v>287.958547945205</v>
      </c>
      <c r="V37" s="258">
        <v>285.30923497267798</v>
      </c>
      <c r="W37" s="258">
        <v>267.61528767123298</v>
      </c>
      <c r="X37" s="258">
        <v>251.56961643835601</v>
      </c>
      <c r="Y37" s="258">
        <v>279.40353424657502</v>
      </c>
      <c r="Z37" s="258">
        <v>265.28191256830598</v>
      </c>
      <c r="AA37" s="258">
        <v>288.64134246575298</v>
      </c>
      <c r="AB37" s="258">
        <v>307.37802739725998</v>
      </c>
      <c r="AC37" s="258">
        <v>305.38989041095903</v>
      </c>
      <c r="AD37" s="258">
        <v>278.68019125683099</v>
      </c>
      <c r="AE37" s="258">
        <v>277.716630136986</v>
      </c>
      <c r="AF37" s="258">
        <v>258.95986301369902</v>
      </c>
      <c r="AG37" s="258">
        <v>288.65827175342503</v>
      </c>
      <c r="AH37" s="258">
        <v>287.15174863388</v>
      </c>
      <c r="AI37" s="258">
        <v>291.54568768109601</v>
      </c>
      <c r="AJ37" s="258">
        <v>274.35663846575301</v>
      </c>
      <c r="AK37" s="258">
        <v>293.38634687479498</v>
      </c>
      <c r="AL37" s="258">
        <v>230.13396174863399</v>
      </c>
      <c r="AM37" s="258">
        <v>280.77106482769699</v>
      </c>
      <c r="AN37" s="258">
        <v>304.62825759845902</v>
      </c>
      <c r="AO37" s="316">
        <v>264.54221027397301</v>
      </c>
      <c r="AP37" s="317">
        <v>234.73439939994901</v>
      </c>
      <c r="AQ37" s="318">
        <v>-0.112676955572243</v>
      </c>
      <c r="AR37" s="318">
        <v>-4.8482544943088098E-3</v>
      </c>
      <c r="AS37" s="318">
        <v>3.1085783451105702E-3</v>
      </c>
    </row>
    <row r="38" spans="1:45" s="200" customFormat="1" ht="10.5">
      <c r="A38" s="315" t="s">
        <v>292</v>
      </c>
      <c r="B38" s="258">
        <v>324</v>
      </c>
      <c r="C38" s="258">
        <v>273</v>
      </c>
      <c r="D38" s="258">
        <v>269</v>
      </c>
      <c r="E38" s="258">
        <v>274</v>
      </c>
      <c r="F38" s="258">
        <v>273</v>
      </c>
      <c r="G38" s="258">
        <v>282</v>
      </c>
      <c r="H38" s="258">
        <v>287</v>
      </c>
      <c r="I38" s="258">
        <v>287</v>
      </c>
      <c r="J38" s="258">
        <v>310</v>
      </c>
      <c r="K38" s="258">
        <v>317</v>
      </c>
      <c r="L38" s="258">
        <v>265</v>
      </c>
      <c r="M38" s="258">
        <v>239</v>
      </c>
      <c r="N38" s="258">
        <v>264</v>
      </c>
      <c r="O38" s="258">
        <v>280</v>
      </c>
      <c r="P38" s="258">
        <v>301</v>
      </c>
      <c r="Q38" s="258">
        <v>310</v>
      </c>
      <c r="R38" s="258">
        <v>319</v>
      </c>
      <c r="S38" s="258">
        <v>353</v>
      </c>
      <c r="T38" s="258">
        <v>366</v>
      </c>
      <c r="U38" s="258">
        <v>370</v>
      </c>
      <c r="V38" s="258">
        <v>379</v>
      </c>
      <c r="W38" s="258">
        <v>378</v>
      </c>
      <c r="X38" s="258">
        <v>365</v>
      </c>
      <c r="Y38" s="258">
        <v>358</v>
      </c>
      <c r="Z38" s="258">
        <v>373.32931693989099</v>
      </c>
      <c r="AA38" s="258">
        <v>376.09928767123301</v>
      </c>
      <c r="AB38" s="258">
        <v>395.82602465753399</v>
      </c>
      <c r="AC38" s="258">
        <v>402.198104109589</v>
      </c>
      <c r="AD38" s="258">
        <v>416.56830601092901</v>
      </c>
      <c r="AE38" s="258">
        <v>407.66849315068498</v>
      </c>
      <c r="AF38" s="258">
        <v>457.87397260274003</v>
      </c>
      <c r="AG38" s="258">
        <v>481.97260273972603</v>
      </c>
      <c r="AH38" s="258">
        <v>504.68852459016398</v>
      </c>
      <c r="AI38" s="258">
        <v>487.99726027397298</v>
      </c>
      <c r="AJ38" s="258">
        <v>485.98904109589</v>
      </c>
      <c r="AK38" s="258">
        <v>532.17808219178096</v>
      </c>
      <c r="AL38" s="258">
        <v>516.70491803278696</v>
      </c>
      <c r="AM38" s="258">
        <v>508.07945205479501</v>
      </c>
      <c r="AN38" s="258">
        <v>540.21095890411004</v>
      </c>
      <c r="AO38" s="316">
        <v>545.85997904109604</v>
      </c>
      <c r="AP38" s="317">
        <v>512.67886546448096</v>
      </c>
      <c r="AQ38" s="318">
        <v>-6.0786858994322603E-2</v>
      </c>
      <c r="AR38" s="318">
        <v>2.9621044607913701E-2</v>
      </c>
      <c r="AS38" s="318">
        <v>6.7893858899791201E-3</v>
      </c>
    </row>
    <row r="39" spans="1:45" s="200" customFormat="1" ht="10.5">
      <c r="A39" s="315" t="s">
        <v>293</v>
      </c>
      <c r="B39" s="258">
        <v>143</v>
      </c>
      <c r="C39" s="258">
        <v>148</v>
      </c>
      <c r="D39" s="258">
        <v>148</v>
      </c>
      <c r="E39" s="258">
        <v>161</v>
      </c>
      <c r="F39" s="258">
        <v>136</v>
      </c>
      <c r="G39" s="258">
        <v>134</v>
      </c>
      <c r="H39" s="258">
        <v>149</v>
      </c>
      <c r="I39" s="258">
        <v>151</v>
      </c>
      <c r="J39" s="258">
        <v>150</v>
      </c>
      <c r="K39" s="258">
        <v>185</v>
      </c>
      <c r="L39" s="258">
        <v>210.32079452054799</v>
      </c>
      <c r="M39" s="258">
        <v>192.34723287671201</v>
      </c>
      <c r="N39" s="258">
        <v>225.64784153005499</v>
      </c>
      <c r="O39" s="258">
        <v>216.90775342465801</v>
      </c>
      <c r="P39" s="258">
        <v>271.31041095890401</v>
      </c>
      <c r="Q39" s="258">
        <v>258.136493150685</v>
      </c>
      <c r="R39" s="258">
        <v>235.24092896174901</v>
      </c>
      <c r="S39" s="258">
        <v>247.57326027397301</v>
      </c>
      <c r="T39" s="258">
        <v>271.37065753424702</v>
      </c>
      <c r="U39" s="258">
        <v>259.60249315068501</v>
      </c>
      <c r="V39" s="258">
        <v>232.65740437158499</v>
      </c>
      <c r="W39" s="258">
        <v>249.74213698630101</v>
      </c>
      <c r="X39" s="258">
        <v>235.905506849315</v>
      </c>
      <c r="Y39" s="258">
        <v>253.87906849315101</v>
      </c>
      <c r="Z39" s="258">
        <v>254.246857923497</v>
      </c>
      <c r="AA39" s="258">
        <v>263.23736986301401</v>
      </c>
      <c r="AB39" s="258">
        <v>265.386164383562</v>
      </c>
      <c r="AC39" s="258">
        <v>247.29210958904099</v>
      </c>
      <c r="AD39" s="258">
        <v>241.24912568305999</v>
      </c>
      <c r="AE39" s="258">
        <v>208.97528767123299</v>
      </c>
      <c r="AF39" s="258">
        <v>226.868520547945</v>
      </c>
      <c r="AG39" s="258">
        <v>206.344520547945</v>
      </c>
      <c r="AH39" s="258">
        <v>221.38202185792301</v>
      </c>
      <c r="AI39" s="258">
        <v>239.21906849315101</v>
      </c>
      <c r="AJ39" s="258">
        <v>216.72701369863</v>
      </c>
      <c r="AK39" s="258">
        <v>278.07810958904099</v>
      </c>
      <c r="AL39" s="258">
        <v>278.54000000000002</v>
      </c>
      <c r="AM39" s="258">
        <v>283.90121957940897</v>
      </c>
      <c r="AN39" s="258">
        <v>251.81829045376699</v>
      </c>
      <c r="AO39" s="316">
        <v>223.27238238356199</v>
      </c>
      <c r="AP39" s="317">
        <v>213.522377622432</v>
      </c>
      <c r="AQ39" s="318">
        <v>-4.3668655554453699E-2</v>
      </c>
      <c r="AR39" s="318">
        <v>6.63959176592477E-3</v>
      </c>
      <c r="AS39" s="318">
        <v>2.8276683816703301E-3</v>
      </c>
    </row>
    <row r="40" spans="1:45" s="200" customFormat="1" ht="10.5">
      <c r="A40" s="315" t="s">
        <v>294</v>
      </c>
      <c r="B40" s="258">
        <v>548.74863388000006</v>
      </c>
      <c r="C40" s="258">
        <v>540.61260274000006</v>
      </c>
      <c r="D40" s="258">
        <v>530.97315068</v>
      </c>
      <c r="E40" s="258">
        <v>521.33369862999996</v>
      </c>
      <c r="F40" s="258">
        <v>510.29617486000001</v>
      </c>
      <c r="G40" s="258">
        <v>496.03013699000002</v>
      </c>
      <c r="H40" s="258">
        <v>537.68060274000004</v>
      </c>
      <c r="I40" s="258">
        <v>595.83863013999996</v>
      </c>
      <c r="J40" s="258">
        <v>588.40273223999998</v>
      </c>
      <c r="K40" s="258">
        <v>614.81630137000002</v>
      </c>
      <c r="L40" s="258">
        <v>475.22498630137</v>
      </c>
      <c r="M40" s="258">
        <v>305.06857534246598</v>
      </c>
      <c r="N40" s="258">
        <v>259.79442622950802</v>
      </c>
      <c r="O40" s="258">
        <v>267.73578082191801</v>
      </c>
      <c r="P40" s="258">
        <v>296.091835616438</v>
      </c>
      <c r="Q40" s="258">
        <v>306.43416438356201</v>
      </c>
      <c r="R40" s="258">
        <v>268.88683060109298</v>
      </c>
      <c r="S40" s="258">
        <v>249.641726027397</v>
      </c>
      <c r="T40" s="258">
        <v>251.42904109589</v>
      </c>
      <c r="U40" s="258">
        <v>198.71328767123299</v>
      </c>
      <c r="V40" s="258">
        <v>212.269590163934</v>
      </c>
      <c r="W40" s="258">
        <v>231.04561643835601</v>
      </c>
      <c r="X40" s="258">
        <v>242.21131506849301</v>
      </c>
      <c r="Y40" s="258">
        <v>217.91186301369899</v>
      </c>
      <c r="Z40" s="258">
        <v>252.26415300546401</v>
      </c>
      <c r="AA40" s="258">
        <v>279.10230136986303</v>
      </c>
      <c r="AB40" s="258">
        <v>266.28986301369901</v>
      </c>
      <c r="AC40" s="258">
        <v>279.604356164384</v>
      </c>
      <c r="AD40" s="258">
        <v>282.385245901639</v>
      </c>
      <c r="AE40" s="258">
        <v>246.508904109589</v>
      </c>
      <c r="AF40" s="258">
        <v>216.98808219178099</v>
      </c>
      <c r="AG40" s="258">
        <v>194.29520547945199</v>
      </c>
      <c r="AH40" s="258">
        <v>182.24863387978101</v>
      </c>
      <c r="AI40" s="258">
        <v>189.35498630136999</v>
      </c>
      <c r="AJ40" s="258">
        <v>194.27512328767099</v>
      </c>
      <c r="AK40" s="258">
        <v>207.89084931506801</v>
      </c>
      <c r="AL40" s="258">
        <v>228.491721311475</v>
      </c>
      <c r="AM40" s="258">
        <v>225.46276712328799</v>
      </c>
      <c r="AN40" s="258">
        <v>231.70832876712299</v>
      </c>
      <c r="AO40" s="316">
        <v>243.938383561644</v>
      </c>
      <c r="AP40" s="317">
        <v>206.22133879781401</v>
      </c>
      <c r="AQ40" s="318">
        <v>-0.15461709720765801</v>
      </c>
      <c r="AR40" s="318">
        <v>-1.0476955795898401E-3</v>
      </c>
      <c r="AS40" s="318">
        <v>2.73098101396865E-3</v>
      </c>
    </row>
    <row r="41" spans="1:45" s="200" customFormat="1" ht="10.5">
      <c r="A41" s="315" t="s">
        <v>295</v>
      </c>
      <c r="B41" s="258">
        <v>194.78573434339799</v>
      </c>
      <c r="C41" s="258">
        <v>180.75981633957099</v>
      </c>
      <c r="D41" s="258">
        <v>160.35630405112499</v>
      </c>
      <c r="E41" s="258">
        <v>161.56123440886199</v>
      </c>
      <c r="F41" s="258">
        <v>159.09704452003899</v>
      </c>
      <c r="G41" s="258">
        <v>160.55712098944699</v>
      </c>
      <c r="H41" s="258">
        <v>162.74608403036001</v>
      </c>
      <c r="I41" s="258">
        <v>165.758405136736</v>
      </c>
      <c r="J41" s="258">
        <v>161.300052658456</v>
      </c>
      <c r="K41" s="258">
        <v>159.85424734141699</v>
      </c>
      <c r="L41" s="258">
        <v>126.678465753425</v>
      </c>
      <c r="M41" s="258">
        <v>101.696219178082</v>
      </c>
      <c r="N41" s="258">
        <v>87.659590163934396</v>
      </c>
      <c r="O41" s="258">
        <v>85.951780821917794</v>
      </c>
      <c r="P41" s="258">
        <v>96.575260273972603</v>
      </c>
      <c r="Q41" s="258">
        <v>103.78476712328801</v>
      </c>
      <c r="R41" s="258">
        <v>105.18349726776</v>
      </c>
      <c r="S41" s="258">
        <v>106.71676712328799</v>
      </c>
      <c r="T41" s="258">
        <v>109.447945205479</v>
      </c>
      <c r="U41" s="258">
        <v>109.026219178082</v>
      </c>
      <c r="V41" s="258">
        <v>108.98868852459</v>
      </c>
      <c r="W41" s="258">
        <v>110.291397260274</v>
      </c>
      <c r="X41" s="258">
        <v>112.801671232877</v>
      </c>
      <c r="Y41" s="258">
        <v>113.504547945205</v>
      </c>
      <c r="Z41" s="258">
        <v>114.416092896175</v>
      </c>
      <c r="AA41" s="258">
        <v>109.247123287671</v>
      </c>
      <c r="AB41" s="258">
        <v>113.283643835616</v>
      </c>
      <c r="AC41" s="258">
        <v>119.589452054795</v>
      </c>
      <c r="AD41" s="258">
        <v>117.099754098361</v>
      </c>
      <c r="AE41" s="258">
        <v>114.46849315068501</v>
      </c>
      <c r="AF41" s="258">
        <v>109.508191780822</v>
      </c>
      <c r="AG41" s="258">
        <v>120.312410958904</v>
      </c>
      <c r="AH41" s="258">
        <v>108.127513661202</v>
      </c>
      <c r="AI41" s="258">
        <v>116.29597260273999</v>
      </c>
      <c r="AJ41" s="258">
        <v>104.82904109589001</v>
      </c>
      <c r="AK41" s="258">
        <v>119.087397260274</v>
      </c>
      <c r="AL41" s="258">
        <v>114.916775956284</v>
      </c>
      <c r="AM41" s="258">
        <v>111.596739726027</v>
      </c>
      <c r="AN41" s="258">
        <v>109.006146792059</v>
      </c>
      <c r="AO41" s="316">
        <v>102.62</v>
      </c>
      <c r="AP41" s="317">
        <v>111.679825318467</v>
      </c>
      <c r="AQ41" s="318">
        <v>8.8285181431170701E-2</v>
      </c>
      <c r="AR41" s="318">
        <v>-1.0867197760832E-2</v>
      </c>
      <c r="AS41" s="318">
        <v>1.4789714990993E-3</v>
      </c>
    </row>
    <row r="42" spans="1:45" s="200" customFormat="1" ht="10.5">
      <c r="A42" s="315" t="s">
        <v>297</v>
      </c>
      <c r="B42" s="258">
        <v>981.75937158469901</v>
      </c>
      <c r="C42" s="258">
        <v>938.21995335409099</v>
      </c>
      <c r="D42" s="258">
        <v>897.31249315068499</v>
      </c>
      <c r="E42" s="258">
        <v>894.50098630136995</v>
      </c>
      <c r="F42" s="258">
        <v>870.68781097078602</v>
      </c>
      <c r="G42" s="258">
        <v>895.32435616438397</v>
      </c>
      <c r="H42" s="258">
        <v>975.75355937382994</v>
      </c>
      <c r="I42" s="258">
        <v>931.53257981391801</v>
      </c>
      <c r="J42" s="258">
        <v>982.76073770491803</v>
      </c>
      <c r="K42" s="258">
        <v>1002.40260273973</v>
      </c>
      <c r="L42" s="258">
        <v>1016.76136986301</v>
      </c>
      <c r="M42" s="258">
        <v>1060.2192328767101</v>
      </c>
      <c r="N42" s="258">
        <v>1100.3010928961801</v>
      </c>
      <c r="O42" s="258">
        <v>1044.29405479452</v>
      </c>
      <c r="P42" s="258">
        <v>1101.7291232876701</v>
      </c>
      <c r="Q42" s="258">
        <v>1109.64150684932</v>
      </c>
      <c r="R42" s="258">
        <v>1095.3543442622999</v>
      </c>
      <c r="S42" s="258">
        <v>1115.2042739726</v>
      </c>
      <c r="T42" s="258">
        <v>1200.37284931507</v>
      </c>
      <c r="U42" s="258">
        <v>1180.7525479452099</v>
      </c>
      <c r="V42" s="258">
        <v>1143.48</v>
      </c>
      <c r="W42" s="258">
        <v>1131.6114246575301</v>
      </c>
      <c r="X42" s="258">
        <v>1133.9610410958901</v>
      </c>
      <c r="Y42" s="258">
        <v>1149.0829315068499</v>
      </c>
      <c r="Z42" s="258">
        <v>1199.0357923497299</v>
      </c>
      <c r="AA42" s="258">
        <v>1194.85024657534</v>
      </c>
      <c r="AB42" s="258">
        <v>1210.33361643836</v>
      </c>
      <c r="AC42" s="258">
        <v>1158.8227945205499</v>
      </c>
      <c r="AD42" s="258">
        <v>1173.8013661202201</v>
      </c>
      <c r="AE42" s="258">
        <v>1057.34747945206</v>
      </c>
      <c r="AF42" s="258">
        <v>1060.2192328767101</v>
      </c>
      <c r="AG42" s="258">
        <v>1050.61994520548</v>
      </c>
      <c r="AH42" s="258">
        <v>1186.27838797814</v>
      </c>
      <c r="AI42" s="258">
        <v>1167.61879452055</v>
      </c>
      <c r="AJ42" s="258">
        <v>1185.29112328767</v>
      </c>
      <c r="AK42" s="258">
        <v>1305.9650136986299</v>
      </c>
      <c r="AL42" s="258">
        <v>1301.5356284152999</v>
      </c>
      <c r="AM42" s="258">
        <v>1326.1877808219199</v>
      </c>
      <c r="AN42" s="258">
        <v>1363.4402465753401</v>
      </c>
      <c r="AO42" s="316">
        <v>1318.3557260273999</v>
      </c>
      <c r="AP42" s="317">
        <v>1104.56690873006</v>
      </c>
      <c r="AQ42" s="318">
        <v>-0.162163225809733</v>
      </c>
      <c r="AR42" s="318">
        <v>2.2307360191844199E-2</v>
      </c>
      <c r="AS42" s="318">
        <v>1.4627735781297399E-2</v>
      </c>
    </row>
    <row r="43" spans="1:45" s="200" customFormat="1" ht="10.5">
      <c r="A43" s="315" t="s">
        <v>298</v>
      </c>
      <c r="B43" s="258">
        <v>344</v>
      </c>
      <c r="C43" s="258">
        <v>282</v>
      </c>
      <c r="D43" s="258">
        <v>261</v>
      </c>
      <c r="E43" s="258">
        <v>283</v>
      </c>
      <c r="F43" s="258">
        <v>282</v>
      </c>
      <c r="G43" s="258">
        <v>277</v>
      </c>
      <c r="H43" s="258">
        <v>370</v>
      </c>
      <c r="I43" s="258">
        <v>327</v>
      </c>
      <c r="J43" s="258">
        <v>303</v>
      </c>
      <c r="K43" s="258">
        <v>335.693917808219</v>
      </c>
      <c r="L43" s="258">
        <v>348.36578082191801</v>
      </c>
      <c r="M43" s="258">
        <v>335.45293150684898</v>
      </c>
      <c r="N43" s="258">
        <v>347.85456284153003</v>
      </c>
      <c r="O43" s="258">
        <v>366.88156164383599</v>
      </c>
      <c r="P43" s="258">
        <v>361.037643835616</v>
      </c>
      <c r="Q43" s="258">
        <v>365.31515068493098</v>
      </c>
      <c r="R43" s="258">
        <v>396.56101092896199</v>
      </c>
      <c r="S43" s="258">
        <v>415.58087671232897</v>
      </c>
      <c r="T43" s="258">
        <v>406.98569863013699</v>
      </c>
      <c r="U43" s="258">
        <v>402.04547945205502</v>
      </c>
      <c r="V43" s="258">
        <v>412.34254098360702</v>
      </c>
      <c r="W43" s="258">
        <v>405.03772602739701</v>
      </c>
      <c r="X43" s="258">
        <v>386.48178082191799</v>
      </c>
      <c r="Y43" s="258">
        <v>403.79263013698602</v>
      </c>
      <c r="Z43" s="258">
        <v>424.37896174863403</v>
      </c>
      <c r="AA43" s="258">
        <v>412.56854794520598</v>
      </c>
      <c r="AB43" s="258">
        <v>415.46038356164399</v>
      </c>
      <c r="AC43" s="258">
        <v>368.78936986301397</v>
      </c>
      <c r="AD43" s="258">
        <v>413.20371584699501</v>
      </c>
      <c r="AE43" s="258">
        <v>394.39416438356199</v>
      </c>
      <c r="AF43" s="258">
        <v>406.18241095890397</v>
      </c>
      <c r="AG43" s="258">
        <v>374.41238356164399</v>
      </c>
      <c r="AH43" s="258">
        <v>416.86871584699497</v>
      </c>
      <c r="AI43" s="258">
        <v>331.91846575342498</v>
      </c>
      <c r="AJ43" s="258">
        <v>379.513260273973</v>
      </c>
      <c r="AK43" s="258">
        <v>401.282356164384</v>
      </c>
      <c r="AL43" s="258">
        <v>394.95882513661201</v>
      </c>
      <c r="AM43" s="258">
        <v>391.502328767123</v>
      </c>
      <c r="AN43" s="258">
        <v>405.51969863013699</v>
      </c>
      <c r="AO43" s="316">
        <v>336.71810958904098</v>
      </c>
      <c r="AP43" s="317">
        <v>348.69571038251399</v>
      </c>
      <c r="AQ43" s="318">
        <v>3.5571596692827598E-2</v>
      </c>
      <c r="AR43" s="318">
        <v>-1.5686142209269199E-2</v>
      </c>
      <c r="AS43" s="318">
        <v>4.6177634684090602E-3</v>
      </c>
    </row>
    <row r="44" spans="1:45" s="200" customFormat="1" ht="10.5">
      <c r="A44" s="315" t="s">
        <v>299</v>
      </c>
      <c r="B44" s="258">
        <v>89</v>
      </c>
      <c r="C44" s="258">
        <v>78</v>
      </c>
      <c r="D44" s="258">
        <v>77</v>
      </c>
      <c r="E44" s="258">
        <v>82</v>
      </c>
      <c r="F44" s="258">
        <v>79</v>
      </c>
      <c r="G44" s="258">
        <v>82</v>
      </c>
      <c r="H44" s="258">
        <v>84</v>
      </c>
      <c r="I44" s="258">
        <v>81</v>
      </c>
      <c r="J44" s="258">
        <v>78</v>
      </c>
      <c r="K44" s="258">
        <v>60</v>
      </c>
      <c r="L44" s="258">
        <v>62</v>
      </c>
      <c r="M44" s="258">
        <v>95</v>
      </c>
      <c r="N44" s="258">
        <v>86</v>
      </c>
      <c r="O44" s="258">
        <v>96</v>
      </c>
      <c r="P44" s="258">
        <v>98</v>
      </c>
      <c r="Q44" s="258">
        <v>94</v>
      </c>
      <c r="R44" s="258">
        <v>107</v>
      </c>
      <c r="S44" s="258">
        <v>100</v>
      </c>
      <c r="T44" s="258">
        <v>102</v>
      </c>
      <c r="U44" s="258">
        <v>103</v>
      </c>
      <c r="V44" s="258">
        <v>93</v>
      </c>
      <c r="W44" s="258">
        <v>99</v>
      </c>
      <c r="X44" s="258">
        <v>99</v>
      </c>
      <c r="Y44" s="258">
        <v>90.651013698630095</v>
      </c>
      <c r="Z44" s="258">
        <v>101.89901639344301</v>
      </c>
      <c r="AA44" s="258">
        <v>95.972794520548007</v>
      </c>
      <c r="AB44" s="258">
        <v>109.12663013698599</v>
      </c>
      <c r="AC44" s="258">
        <v>93.8641643835617</v>
      </c>
      <c r="AD44" s="258">
        <v>100.537158469945</v>
      </c>
      <c r="AE44" s="258">
        <v>95.350246575342496</v>
      </c>
      <c r="AF44" s="258">
        <v>90.148958904109605</v>
      </c>
      <c r="AG44" s="258">
        <v>87.277205479452107</v>
      </c>
      <c r="AH44" s="258">
        <v>67.992759562841499</v>
      </c>
      <c r="AI44" s="258">
        <v>97.338383561643795</v>
      </c>
      <c r="AJ44" s="258">
        <v>98.181835616438406</v>
      </c>
      <c r="AK44" s="258">
        <v>56.2903835616438</v>
      </c>
      <c r="AL44" s="258">
        <v>58.720109289617497</v>
      </c>
      <c r="AM44" s="258">
        <v>57.254328767123297</v>
      </c>
      <c r="AN44" s="258">
        <v>60.507643835616399</v>
      </c>
      <c r="AO44" s="316">
        <v>54.683808219178097</v>
      </c>
      <c r="AP44" s="317">
        <v>56.356885245901601</v>
      </c>
      <c r="AQ44" s="318">
        <v>3.0595473892705002E-2</v>
      </c>
      <c r="AR44" s="318">
        <v>-5.4081557175221201E-2</v>
      </c>
      <c r="AS44" s="318">
        <v>7.4633199701930396E-4</v>
      </c>
    </row>
    <row r="45" spans="1:45" s="200" customFormat="1" ht="10.5">
      <c r="A45" s="315" t="s">
        <v>300</v>
      </c>
      <c r="B45" s="258">
        <v>256</v>
      </c>
      <c r="C45" s="258">
        <v>260</v>
      </c>
      <c r="D45" s="258">
        <v>301</v>
      </c>
      <c r="E45" s="258">
        <v>313</v>
      </c>
      <c r="F45" s="258">
        <v>312</v>
      </c>
      <c r="G45" s="258">
        <v>335</v>
      </c>
      <c r="H45" s="258">
        <v>368</v>
      </c>
      <c r="I45" s="258">
        <v>442</v>
      </c>
      <c r="J45" s="258">
        <v>501</v>
      </c>
      <c r="K45" s="258">
        <v>438</v>
      </c>
      <c r="L45" s="258">
        <v>462</v>
      </c>
      <c r="M45" s="258">
        <v>453</v>
      </c>
      <c r="N45" s="258">
        <v>468</v>
      </c>
      <c r="O45" s="258">
        <v>516</v>
      </c>
      <c r="P45" s="258">
        <v>503</v>
      </c>
      <c r="Q45" s="258">
        <v>550</v>
      </c>
      <c r="R45" s="258">
        <v>530</v>
      </c>
      <c r="S45" s="258">
        <v>543</v>
      </c>
      <c r="T45" s="258">
        <v>535</v>
      </c>
      <c r="U45" s="258">
        <v>526</v>
      </c>
      <c r="V45" s="258">
        <v>485</v>
      </c>
      <c r="W45" s="258">
        <v>519</v>
      </c>
      <c r="X45" s="258">
        <v>525</v>
      </c>
      <c r="Y45" s="258">
        <v>534.78876712328804</v>
      </c>
      <c r="Z45" s="258">
        <v>524.67579234972698</v>
      </c>
      <c r="AA45" s="258">
        <v>520.40991780821901</v>
      </c>
      <c r="AB45" s="258">
        <v>530.45101369863005</v>
      </c>
      <c r="AC45" s="258">
        <v>517.77915068493201</v>
      </c>
      <c r="AD45" s="258">
        <v>490.00849726775999</v>
      </c>
      <c r="AE45" s="258">
        <v>374.59312328767101</v>
      </c>
      <c r="AF45" s="258">
        <v>391.62282191780798</v>
      </c>
      <c r="AG45" s="258">
        <v>394.23350684931501</v>
      </c>
      <c r="AH45" s="258">
        <v>398.183224043716</v>
      </c>
      <c r="AI45" s="258">
        <v>420.80224657534302</v>
      </c>
      <c r="AJ45" s="258">
        <v>406.28282191780801</v>
      </c>
      <c r="AK45" s="258">
        <v>525.51079452054796</v>
      </c>
      <c r="AL45" s="258">
        <v>531.48508196721298</v>
      </c>
      <c r="AM45" s="258">
        <v>541.51630136986296</v>
      </c>
      <c r="AN45" s="258">
        <v>472.33315068493198</v>
      </c>
      <c r="AO45" s="316">
        <v>675.06287671232894</v>
      </c>
      <c r="AP45" s="317">
        <v>653.83199453551902</v>
      </c>
      <c r="AQ45" s="318">
        <v>-3.14502291700706E-2</v>
      </c>
      <c r="AR45" s="318">
        <v>6.0665499126142601E-2</v>
      </c>
      <c r="AS45" s="318">
        <v>8.6586711821923304E-3</v>
      </c>
    </row>
    <row r="46" spans="1:45" s="200" customFormat="1" ht="10.5">
      <c r="A46" s="315" t="s">
        <v>301</v>
      </c>
      <c r="B46" s="258" t="s">
        <v>273</v>
      </c>
      <c r="C46" s="258" t="s">
        <v>273</v>
      </c>
      <c r="D46" s="258" t="s">
        <v>273</v>
      </c>
      <c r="E46" s="258" t="s">
        <v>273</v>
      </c>
      <c r="F46" s="258" t="s">
        <v>273</v>
      </c>
      <c r="G46" s="258" t="s">
        <v>273</v>
      </c>
      <c r="H46" s="258" t="s">
        <v>273</v>
      </c>
      <c r="I46" s="258" t="s">
        <v>273</v>
      </c>
      <c r="J46" s="258" t="s">
        <v>273</v>
      </c>
      <c r="K46" s="258" t="s">
        <v>273</v>
      </c>
      <c r="L46" s="258">
        <v>1171.83607869605</v>
      </c>
      <c r="M46" s="258">
        <v>1096.4876712328801</v>
      </c>
      <c r="N46" s="258">
        <v>767.04644808743205</v>
      </c>
      <c r="O46" s="258">
        <v>471.93150684931499</v>
      </c>
      <c r="P46" s="258">
        <v>393.61095890411002</v>
      </c>
      <c r="Q46" s="258">
        <v>338.43312876712298</v>
      </c>
      <c r="R46" s="258">
        <v>269.90622131147501</v>
      </c>
      <c r="S46" s="258">
        <v>257.71878356164399</v>
      </c>
      <c r="T46" s="258">
        <v>268.16353150684898</v>
      </c>
      <c r="U46" s="258">
        <v>221.03062739725999</v>
      </c>
      <c r="V46" s="258">
        <v>182.13447814207601</v>
      </c>
      <c r="W46" s="258">
        <v>323.60644657534198</v>
      </c>
      <c r="X46" s="258">
        <v>404.698336986301</v>
      </c>
      <c r="Y46" s="258">
        <v>440.11729863013699</v>
      </c>
      <c r="Z46" s="258">
        <v>440.48893989071001</v>
      </c>
      <c r="AA46" s="258">
        <v>368.54838356164402</v>
      </c>
      <c r="AB46" s="258">
        <v>288.86827123287702</v>
      </c>
      <c r="AC46" s="258">
        <v>279.36336986301399</v>
      </c>
      <c r="AD46" s="258">
        <v>243.12504296278701</v>
      </c>
      <c r="AE46" s="258">
        <v>255.35939878306399</v>
      </c>
      <c r="AF46" s="258">
        <v>248.95815555969801</v>
      </c>
      <c r="AG46" s="258">
        <v>205.592870585725</v>
      </c>
      <c r="AH46" s="258">
        <v>107.981398865229</v>
      </c>
      <c r="AI46" s="258">
        <v>84.994285021347395</v>
      </c>
      <c r="AJ46" s="258">
        <v>69.200367917946593</v>
      </c>
      <c r="AK46" s="258">
        <v>63.949674947147102</v>
      </c>
      <c r="AL46" s="258">
        <v>64.275635607374696</v>
      </c>
      <c r="AM46" s="258">
        <v>76.689404107373704</v>
      </c>
      <c r="AN46" s="258">
        <v>59.4</v>
      </c>
      <c r="AO46" s="316">
        <v>64.2</v>
      </c>
      <c r="AP46" s="317">
        <v>67.983625763814203</v>
      </c>
      <c r="AQ46" s="318">
        <v>5.8934980744769702E-2</v>
      </c>
      <c r="AR46" s="318">
        <v>-0.128959560959339</v>
      </c>
      <c r="AS46" s="318">
        <v>9.0030446075105297E-4</v>
      </c>
    </row>
    <row r="47" spans="1:45" s="200" customFormat="1" ht="10.5">
      <c r="A47" s="315" t="s">
        <v>302</v>
      </c>
      <c r="B47" s="258">
        <v>1624.9768852458999</v>
      </c>
      <c r="C47" s="258">
        <v>1447.06249315069</v>
      </c>
      <c r="D47" s="258">
        <v>1363.1189094438901</v>
      </c>
      <c r="E47" s="258">
        <v>1354.3430627274199</v>
      </c>
      <c r="F47" s="258">
        <v>1384.1683288741001</v>
      </c>
      <c r="G47" s="258">
        <v>1383.1810410958899</v>
      </c>
      <c r="H47" s="258">
        <v>1395.81268456864</v>
      </c>
      <c r="I47" s="258">
        <v>1398.7246881772401</v>
      </c>
      <c r="J47" s="258">
        <v>1519.01232240437</v>
      </c>
      <c r="K47" s="258">
        <v>1533.0343046841599</v>
      </c>
      <c r="L47" s="258">
        <v>1568.3187916376801</v>
      </c>
      <c r="M47" s="258">
        <v>1601.49458103964</v>
      </c>
      <c r="N47" s="258">
        <v>1615.2836612021899</v>
      </c>
      <c r="O47" s="258">
        <v>1712.00684931507</v>
      </c>
      <c r="P47" s="258">
        <v>1672.5251916336699</v>
      </c>
      <c r="Q47" s="258">
        <v>1687.58683546929</v>
      </c>
      <c r="R47" s="258">
        <v>1761.4229606670101</v>
      </c>
      <c r="S47" s="258">
        <v>1763.7787985605701</v>
      </c>
      <c r="T47" s="258">
        <v>1719.1159452054801</v>
      </c>
      <c r="U47" s="258">
        <v>1662.90589041096</v>
      </c>
      <c r="V47" s="258">
        <v>1639.88617415152</v>
      </c>
      <c r="W47" s="258">
        <v>1548.73676841366</v>
      </c>
      <c r="X47" s="258">
        <v>1584.4166996618801</v>
      </c>
      <c r="Y47" s="258">
        <v>1575.6818378897999</v>
      </c>
      <c r="Z47" s="258">
        <v>1655.14795886974</v>
      </c>
      <c r="AA47" s="258">
        <v>1619.4178603953201</v>
      </c>
      <c r="AB47" s="258">
        <v>1532.8109794535101</v>
      </c>
      <c r="AC47" s="258">
        <v>1528.4776329372801</v>
      </c>
      <c r="AD47" s="258">
        <v>1533.03227547355</v>
      </c>
      <c r="AE47" s="258">
        <v>1440.2805699682999</v>
      </c>
      <c r="AF47" s="258">
        <v>1395.09738156353</v>
      </c>
      <c r="AG47" s="258">
        <v>1432.7786728946101</v>
      </c>
      <c r="AH47" s="258">
        <v>1347.92256625253</v>
      </c>
      <c r="AI47" s="258">
        <v>1197.1521406849499</v>
      </c>
      <c r="AJ47" s="258">
        <v>1124.9759136785301</v>
      </c>
      <c r="AK47" s="258">
        <v>1117.5482673972599</v>
      </c>
      <c r="AL47" s="258">
        <v>1071.08463415301</v>
      </c>
      <c r="AM47" s="258">
        <v>1073.16019726027</v>
      </c>
      <c r="AN47" s="258">
        <v>1040.6950649589</v>
      </c>
      <c r="AO47" s="316">
        <v>1043.69594084965</v>
      </c>
      <c r="AP47" s="317">
        <v>886.07273752709398</v>
      </c>
      <c r="AQ47" s="318">
        <v>-0.151024064723526</v>
      </c>
      <c r="AR47" s="318">
        <v>-3.1693852105759597E-2</v>
      </c>
      <c r="AS47" s="318">
        <v>1.17342261343488E-2</v>
      </c>
    </row>
    <row r="48" spans="1:45" s="200" customFormat="1" ht="10.5">
      <c r="A48" s="315" t="s">
        <v>303</v>
      </c>
      <c r="B48" s="258">
        <v>354.30336107036698</v>
      </c>
      <c r="C48" s="258">
        <v>327.962274484511</v>
      </c>
      <c r="D48" s="258">
        <v>316.214191904487</v>
      </c>
      <c r="E48" s="258">
        <v>309.62723440325902</v>
      </c>
      <c r="F48" s="258">
        <v>302.95330654609899</v>
      </c>
      <c r="G48" s="258">
        <v>284.022437486672</v>
      </c>
      <c r="H48" s="258">
        <v>329.52868616269302</v>
      </c>
      <c r="I48" s="258">
        <v>329.44835682156202</v>
      </c>
      <c r="J48" s="258">
        <v>360.371640762369</v>
      </c>
      <c r="K48" s="258">
        <v>355.21380832876002</v>
      </c>
      <c r="L48" s="258">
        <v>393.97243790609502</v>
      </c>
      <c r="M48" s="258">
        <v>301.35337018859502</v>
      </c>
      <c r="N48" s="258">
        <v>211.42844134328101</v>
      </c>
      <c r="O48" s="258">
        <v>190.660330074238</v>
      </c>
      <c r="P48" s="258">
        <v>168.83098585130099</v>
      </c>
      <c r="Q48" s="258">
        <v>175.39786309988199</v>
      </c>
      <c r="R48" s="258">
        <v>192.80303387555901</v>
      </c>
      <c r="S48" s="258">
        <v>216.92783302135999</v>
      </c>
      <c r="T48" s="258">
        <v>203.693669597786</v>
      </c>
      <c r="U48" s="258">
        <v>185.1377250315</v>
      </c>
      <c r="V48" s="258">
        <v>188.11663770647701</v>
      </c>
      <c r="W48" s="258">
        <v>200.48052069158399</v>
      </c>
      <c r="X48" s="258">
        <v>210.36095919378201</v>
      </c>
      <c r="Y48" s="258">
        <v>217.188906187567</v>
      </c>
      <c r="Z48" s="258">
        <v>216.735685063174</v>
      </c>
      <c r="AA48" s="258">
        <v>203.05103886709099</v>
      </c>
      <c r="AB48" s="258">
        <v>186.90495827898101</v>
      </c>
      <c r="AC48" s="258">
        <v>196.182932955658</v>
      </c>
      <c r="AD48" s="258">
        <v>181.10707712346701</v>
      </c>
      <c r="AE48" s="258">
        <v>198.69320576672999</v>
      </c>
      <c r="AF48" s="258">
        <v>184.09345280171701</v>
      </c>
      <c r="AG48" s="258">
        <v>157.82594568427601</v>
      </c>
      <c r="AH48" s="258">
        <v>132.20035429357799</v>
      </c>
      <c r="AI48" s="258">
        <v>136.4384104035</v>
      </c>
      <c r="AJ48" s="258">
        <v>127.943643835616</v>
      </c>
      <c r="AK48" s="258">
        <v>140.856493159363</v>
      </c>
      <c r="AL48" s="258">
        <v>147.90176663570699</v>
      </c>
      <c r="AM48" s="258">
        <v>165.44667113620301</v>
      </c>
      <c r="AN48" s="258">
        <v>165.82533175674899</v>
      </c>
      <c r="AO48" s="316">
        <v>122.728161890411</v>
      </c>
      <c r="AP48" s="317">
        <v>112.03526459745299</v>
      </c>
      <c r="AQ48" s="318">
        <v>-8.7126680040285606E-2</v>
      </c>
      <c r="AR48" s="318">
        <v>-4.7036819266102599E-2</v>
      </c>
      <c r="AS48" s="318">
        <v>1.48367856737937E-3</v>
      </c>
    </row>
    <row r="49" spans="1:45" s="219" customFormat="1" ht="10.5">
      <c r="A49" s="322" t="s">
        <v>304</v>
      </c>
      <c r="B49" s="261">
        <v>14701.7819909605</v>
      </c>
      <c r="C49" s="261">
        <v>13227.2165106171</v>
      </c>
      <c r="D49" s="261">
        <v>12308.5228620299</v>
      </c>
      <c r="E49" s="261">
        <v>11955.0192585444</v>
      </c>
      <c r="F49" s="261">
        <v>11917.690439117099</v>
      </c>
      <c r="G49" s="261">
        <v>11650.459800503801</v>
      </c>
      <c r="H49" s="261">
        <v>12485.2923110722</v>
      </c>
      <c r="I49" s="261">
        <v>12403.664518125701</v>
      </c>
      <c r="J49" s="261">
        <v>12895.701420932101</v>
      </c>
      <c r="K49" s="261">
        <v>12972.458652389199</v>
      </c>
      <c r="L49" s="261">
        <v>14196.018318513799</v>
      </c>
      <c r="M49" s="261">
        <v>14029.581000461099</v>
      </c>
      <c r="N49" s="261">
        <v>13729.4496390482</v>
      </c>
      <c r="O49" s="261">
        <v>13724.0137810057</v>
      </c>
      <c r="P49" s="261">
        <v>13872.790374087699</v>
      </c>
      <c r="Q49" s="261">
        <v>13923.5175450897</v>
      </c>
      <c r="R49" s="261">
        <v>14268.178147028901</v>
      </c>
      <c r="S49" s="261">
        <v>14509.1860618833</v>
      </c>
      <c r="T49" s="261">
        <v>15028.670223269</v>
      </c>
      <c r="U49" s="261">
        <v>14262.0919039082</v>
      </c>
      <c r="V49" s="261">
        <v>14269.641664262401</v>
      </c>
      <c r="W49" s="261">
        <v>14409.7006590778</v>
      </c>
      <c r="X49" s="261">
        <v>14276.1679130748</v>
      </c>
      <c r="Y49" s="261">
        <v>14727.6901427623</v>
      </c>
      <c r="Z49" s="261">
        <v>15019.383605954799</v>
      </c>
      <c r="AA49" s="261">
        <v>15034.608821783</v>
      </c>
      <c r="AB49" s="261">
        <v>14731.614578855801</v>
      </c>
      <c r="AC49" s="261">
        <v>14552.8831633176</v>
      </c>
      <c r="AD49" s="261">
        <v>14453.5063600783</v>
      </c>
      <c r="AE49" s="261">
        <v>13413.9732654496</v>
      </c>
      <c r="AF49" s="261">
        <v>13326.691453130399</v>
      </c>
      <c r="AG49" s="261">
        <v>12953.018746260501</v>
      </c>
      <c r="AH49" s="261">
        <v>12793.4111118157</v>
      </c>
      <c r="AI49" s="261">
        <v>12173.4186295991</v>
      </c>
      <c r="AJ49" s="261">
        <v>12082.1185188568</v>
      </c>
      <c r="AK49" s="261">
        <v>12810.146463858</v>
      </c>
      <c r="AL49" s="261">
        <v>12665.869026483801</v>
      </c>
      <c r="AM49" s="261">
        <v>13031.9501714658</v>
      </c>
      <c r="AN49" s="261">
        <v>12786.582137148</v>
      </c>
      <c r="AO49" s="320">
        <v>12714.739459123601</v>
      </c>
      <c r="AP49" s="320">
        <v>11211.4306993869</v>
      </c>
      <c r="AQ49" s="321">
        <v>-0.118233548124969</v>
      </c>
      <c r="AR49" s="321">
        <v>-5.3391992174727197E-3</v>
      </c>
      <c r="AS49" s="321">
        <v>0.14847253227014401</v>
      </c>
    </row>
    <row r="50" spans="1:45" s="200" customFormat="1" ht="10.5">
      <c r="B50" s="258"/>
      <c r="C50" s="258"/>
      <c r="D50" s="258"/>
      <c r="E50" s="258"/>
      <c r="F50" s="258"/>
      <c r="G50" s="258"/>
      <c r="H50" s="258"/>
      <c r="I50" s="258"/>
      <c r="J50" s="258"/>
      <c r="K50" s="258"/>
      <c r="L50" s="258"/>
      <c r="M50" s="258"/>
      <c r="N50" s="258"/>
      <c r="O50" s="258"/>
      <c r="P50" s="258"/>
      <c r="Q50" s="258"/>
      <c r="R50" s="258"/>
      <c r="S50" s="258"/>
      <c r="T50" s="258"/>
      <c r="U50" s="258"/>
      <c r="V50" s="258"/>
      <c r="W50" s="258"/>
      <c r="X50" s="258"/>
      <c r="Y50" s="258"/>
      <c r="Z50" s="258"/>
      <c r="AA50" s="258"/>
      <c r="AB50" s="258"/>
      <c r="AC50" s="258"/>
      <c r="AD50" s="258"/>
      <c r="AE50" s="258"/>
      <c r="AF50" s="258"/>
      <c r="AG50" s="258"/>
      <c r="AH50" s="258"/>
      <c r="AI50" s="258"/>
      <c r="AJ50" s="258"/>
      <c r="AK50" s="258"/>
      <c r="AL50" s="258"/>
      <c r="AM50" s="258"/>
      <c r="AN50" s="258"/>
      <c r="AO50" s="316"/>
      <c r="AP50" s="317"/>
      <c r="AQ50" s="318"/>
      <c r="AR50" s="318"/>
      <c r="AS50" s="318"/>
    </row>
    <row r="51" spans="1:45" s="200" customFormat="1" ht="10.5">
      <c r="A51" s="315" t="s">
        <v>305</v>
      </c>
      <c r="B51" s="258" t="s">
        <v>273</v>
      </c>
      <c r="C51" s="258" t="s">
        <v>273</v>
      </c>
      <c r="D51" s="258" t="s">
        <v>273</v>
      </c>
      <c r="E51" s="258" t="s">
        <v>273</v>
      </c>
      <c r="F51" s="258" t="s">
        <v>273</v>
      </c>
      <c r="G51" s="258" t="s">
        <v>273</v>
      </c>
      <c r="H51" s="258" t="s">
        <v>273</v>
      </c>
      <c r="I51" s="258" t="s">
        <v>273</v>
      </c>
      <c r="J51" s="258" t="s">
        <v>273</v>
      </c>
      <c r="K51" s="258" t="s">
        <v>273</v>
      </c>
      <c r="L51" s="258">
        <v>330.35205479451997</v>
      </c>
      <c r="M51" s="258">
        <v>317.70228219178102</v>
      </c>
      <c r="N51" s="258">
        <v>239.04612021857901</v>
      </c>
      <c r="O51" s="258">
        <v>200.30982191780799</v>
      </c>
      <c r="P51" s="258">
        <v>187.77250958904099</v>
      </c>
      <c r="Q51" s="258">
        <v>180.960630136986</v>
      </c>
      <c r="R51" s="258">
        <v>178.98418032786901</v>
      </c>
      <c r="S51" s="258">
        <v>180.036849315068</v>
      </c>
      <c r="T51" s="258">
        <v>187.40701369863001</v>
      </c>
      <c r="U51" s="258">
        <v>156.500520547945</v>
      </c>
      <c r="V51" s="258">
        <v>164.744754098361</v>
      </c>
      <c r="W51" s="258">
        <v>125.754684931507</v>
      </c>
      <c r="X51" s="258">
        <v>127.06002739726</v>
      </c>
      <c r="Y51" s="258">
        <v>126.136246575342</v>
      </c>
      <c r="Z51" s="258">
        <v>126.17213114754099</v>
      </c>
      <c r="AA51" s="258">
        <v>148.447561643836</v>
      </c>
      <c r="AB51" s="258">
        <v>150.335287671233</v>
      </c>
      <c r="AC51" s="258">
        <v>150.28508219178099</v>
      </c>
      <c r="AD51" s="258">
        <v>147.22685519125699</v>
      </c>
      <c r="AE51" s="258">
        <v>121.216109589041</v>
      </c>
      <c r="AF51" s="258">
        <v>123.899090410959</v>
      </c>
      <c r="AG51" s="258">
        <v>127.262857534247</v>
      </c>
      <c r="AH51" s="258">
        <v>124.24149726776</v>
      </c>
      <c r="AI51" s="258">
        <v>131.966106849315</v>
      </c>
      <c r="AJ51" s="258">
        <v>134.67921095890401</v>
      </c>
      <c r="AK51" s="258">
        <v>130.22899726027401</v>
      </c>
      <c r="AL51" s="258">
        <v>120.161931693989</v>
      </c>
      <c r="AM51" s="258">
        <v>118.045131506849</v>
      </c>
      <c r="AN51" s="258">
        <v>122.31058904109599</v>
      </c>
      <c r="AO51" s="316">
        <v>124.39712876712299</v>
      </c>
      <c r="AP51" s="317">
        <v>117.64049180327901</v>
      </c>
      <c r="AQ51" s="318">
        <v>-5.4315055586960599E-2</v>
      </c>
      <c r="AR51" s="318">
        <v>2.5937697338345202E-3</v>
      </c>
      <c r="AS51" s="318">
        <v>1.5579083690445601E-3</v>
      </c>
    </row>
    <row r="52" spans="1:45" s="200" customFormat="1" ht="10.5">
      <c r="A52" s="315" t="s">
        <v>306</v>
      </c>
      <c r="B52" s="258" t="s">
        <v>273</v>
      </c>
      <c r="C52" s="258" t="s">
        <v>273</v>
      </c>
      <c r="D52" s="258" t="s">
        <v>273</v>
      </c>
      <c r="E52" s="258" t="s">
        <v>273</v>
      </c>
      <c r="F52" s="258" t="s">
        <v>273</v>
      </c>
      <c r="G52" s="258" t="s">
        <v>273</v>
      </c>
      <c r="H52" s="258" t="s">
        <v>273</v>
      </c>
      <c r="I52" s="258" t="s">
        <v>273</v>
      </c>
      <c r="J52" s="258" t="s">
        <v>273</v>
      </c>
      <c r="K52" s="258" t="s">
        <v>273</v>
      </c>
      <c r="L52" s="258">
        <v>839.75696950416</v>
      </c>
      <c r="M52" s="258">
        <v>718.31991780821897</v>
      </c>
      <c r="N52" s="258">
        <v>411.98204918032798</v>
      </c>
      <c r="O52" s="258">
        <v>284.28149863013698</v>
      </c>
      <c r="P52" s="258">
        <v>255.91941917808199</v>
      </c>
      <c r="Q52" s="258">
        <v>263.43819178082202</v>
      </c>
      <c r="R52" s="258">
        <v>247.67789617486301</v>
      </c>
      <c r="S52" s="258">
        <v>238.16876986301401</v>
      </c>
      <c r="T52" s="258">
        <v>231.72640273972601</v>
      </c>
      <c r="U52" s="258">
        <v>230.656021917808</v>
      </c>
      <c r="V52" s="258">
        <v>270.93562568305998</v>
      </c>
      <c r="W52" s="258">
        <v>268.01693150684901</v>
      </c>
      <c r="X52" s="258">
        <v>306.19920273972599</v>
      </c>
      <c r="Y52" s="258">
        <v>316.77046849315099</v>
      </c>
      <c r="Z52" s="258">
        <v>369.52212295082001</v>
      </c>
      <c r="AA52" s="258">
        <v>397.667561643836</v>
      </c>
      <c r="AB52" s="258">
        <v>426.80682191780801</v>
      </c>
      <c r="AC52" s="258">
        <v>428.73471232876699</v>
      </c>
      <c r="AD52" s="258">
        <v>426.66207650273202</v>
      </c>
      <c r="AE52" s="258">
        <v>434.45813698630099</v>
      </c>
      <c r="AF52" s="258">
        <v>330.45246575342497</v>
      </c>
      <c r="AG52" s="258">
        <v>411.162794520548</v>
      </c>
      <c r="AH52" s="258">
        <v>433.93199453551898</v>
      </c>
      <c r="AI52" s="258">
        <v>424.85884931506803</v>
      </c>
      <c r="AJ52" s="258">
        <v>447.61197260274002</v>
      </c>
      <c r="AK52" s="258">
        <v>461.950657534247</v>
      </c>
      <c r="AL52" s="258">
        <v>372.428087431694</v>
      </c>
      <c r="AM52" s="258">
        <v>364.00980821917801</v>
      </c>
      <c r="AN52" s="258">
        <v>365.596301369863</v>
      </c>
      <c r="AO52" s="316">
        <v>358.52736986301397</v>
      </c>
      <c r="AP52" s="317">
        <v>312.85153030646097</v>
      </c>
      <c r="AQ52" s="318">
        <v>-0.127398473299276</v>
      </c>
      <c r="AR52" s="318">
        <v>-1.90261330710167E-2</v>
      </c>
      <c r="AS52" s="318">
        <v>4.1430804127193296E-3</v>
      </c>
    </row>
    <row r="53" spans="1:45" s="200" customFormat="1" ht="10.5">
      <c r="A53" s="315" t="s">
        <v>307</v>
      </c>
      <c r="B53" s="258" t="s">
        <v>273</v>
      </c>
      <c r="C53" s="258" t="s">
        <v>273</v>
      </c>
      <c r="D53" s="258" t="s">
        <v>273</v>
      </c>
      <c r="E53" s="258" t="s">
        <v>273</v>
      </c>
      <c r="F53" s="258" t="s">
        <v>273</v>
      </c>
      <c r="G53" s="258" t="s">
        <v>273</v>
      </c>
      <c r="H53" s="258" t="s">
        <v>273</v>
      </c>
      <c r="I53" s="258" t="s">
        <v>273</v>
      </c>
      <c r="J53" s="258" t="s">
        <v>273</v>
      </c>
      <c r="K53" s="258" t="s">
        <v>273</v>
      </c>
      <c r="L53" s="258">
        <v>393.18923287671203</v>
      </c>
      <c r="M53" s="258">
        <v>361.52363287671199</v>
      </c>
      <c r="N53" s="258">
        <v>337.77080601092899</v>
      </c>
      <c r="O53" s="258">
        <v>296.77262191780801</v>
      </c>
      <c r="P53" s="258">
        <v>236.46379178082199</v>
      </c>
      <c r="Q53" s="258">
        <v>217.978134246575</v>
      </c>
      <c r="R53" s="258">
        <v>222.842013661202</v>
      </c>
      <c r="S53" s="258">
        <v>184.58747397260299</v>
      </c>
      <c r="T53" s="258">
        <v>160.17756986301401</v>
      </c>
      <c r="U53" s="258">
        <v>110.211068493151</v>
      </c>
      <c r="V53" s="258">
        <v>117.774674863388</v>
      </c>
      <c r="W53" s="258">
        <v>141.36256438356199</v>
      </c>
      <c r="X53" s="258">
        <v>149.81716712328799</v>
      </c>
      <c r="Y53" s="258">
        <v>173.67882739725999</v>
      </c>
      <c r="Z53" s="258">
        <v>177.69442076502699</v>
      </c>
      <c r="AA53" s="258">
        <v>217.761246575342</v>
      </c>
      <c r="AB53" s="258">
        <v>224.96071232876699</v>
      </c>
      <c r="AC53" s="258">
        <v>228.61567123287699</v>
      </c>
      <c r="AD53" s="258">
        <v>236.13214480874299</v>
      </c>
      <c r="AE53" s="258">
        <v>235.29902465753401</v>
      </c>
      <c r="AF53" s="258">
        <v>256.92152054794502</v>
      </c>
      <c r="AG53" s="258">
        <v>326.41795342465798</v>
      </c>
      <c r="AH53" s="258">
        <v>330.94349180327902</v>
      </c>
      <c r="AI53" s="258">
        <v>341.20647945205502</v>
      </c>
      <c r="AJ53" s="258">
        <v>360.828789041096</v>
      </c>
      <c r="AK53" s="258">
        <v>342.44354246575301</v>
      </c>
      <c r="AL53" s="258">
        <v>338.83625956284197</v>
      </c>
      <c r="AM53" s="258">
        <v>354.60130136986299</v>
      </c>
      <c r="AN53" s="258">
        <v>373.623153424657</v>
      </c>
      <c r="AO53" s="316">
        <v>392.359838356164</v>
      </c>
      <c r="AP53" s="317">
        <v>367.05475683060098</v>
      </c>
      <c r="AQ53" s="318">
        <v>-6.4494576283805699E-2</v>
      </c>
      <c r="AR53" s="318">
        <v>5.2462043045619099E-2</v>
      </c>
      <c r="AS53" s="318">
        <v>4.8608915926690501E-3</v>
      </c>
    </row>
    <row r="54" spans="1:45" s="200" customFormat="1" ht="10.5">
      <c r="A54" s="315" t="s">
        <v>308</v>
      </c>
      <c r="B54" s="258" t="s">
        <v>273</v>
      </c>
      <c r="C54" s="258" t="s">
        <v>273</v>
      </c>
      <c r="D54" s="258" t="s">
        <v>273</v>
      </c>
      <c r="E54" s="258" t="s">
        <v>273</v>
      </c>
      <c r="F54" s="258" t="s">
        <v>273</v>
      </c>
      <c r="G54" s="258" t="s">
        <v>273</v>
      </c>
      <c r="H54" s="258" t="s">
        <v>273</v>
      </c>
      <c r="I54" s="258" t="s">
        <v>273</v>
      </c>
      <c r="J54" s="258" t="s">
        <v>273</v>
      </c>
      <c r="K54" s="258" t="s">
        <v>273</v>
      </c>
      <c r="L54" s="258">
        <v>5984.4931506849298</v>
      </c>
      <c r="M54" s="258">
        <v>5753.4917150684896</v>
      </c>
      <c r="N54" s="258">
        <v>5119.0396830601103</v>
      </c>
      <c r="O54" s="258">
        <v>4472.9668219178102</v>
      </c>
      <c r="P54" s="258">
        <v>3739.3643561643798</v>
      </c>
      <c r="Q54" s="258">
        <v>3660.5377369862999</v>
      </c>
      <c r="R54" s="258">
        <v>3522.3153415300499</v>
      </c>
      <c r="S54" s="258">
        <v>3550.9331506849298</v>
      </c>
      <c r="T54" s="258">
        <v>3293.4593698630101</v>
      </c>
      <c r="U54" s="258">
        <v>3380.9775616438401</v>
      </c>
      <c r="V54" s="258">
        <v>3481.2693442622899</v>
      </c>
      <c r="W54" s="258">
        <v>3584.37</v>
      </c>
      <c r="X54" s="258">
        <v>3716.5108219178101</v>
      </c>
      <c r="Y54" s="258">
        <v>3817.0623561643802</v>
      </c>
      <c r="Z54" s="258">
        <v>3912.09710382514</v>
      </c>
      <c r="AA54" s="258">
        <v>4171.9950136986299</v>
      </c>
      <c r="AB54" s="258">
        <v>4422.7412602739696</v>
      </c>
      <c r="AC54" s="258">
        <v>4597.0747671232903</v>
      </c>
      <c r="AD54" s="258">
        <v>4742.2496448087404</v>
      </c>
      <c r="AE54" s="258">
        <v>4764.8213150684896</v>
      </c>
      <c r="AF54" s="258">
        <v>5017.72840547945</v>
      </c>
      <c r="AG54" s="258">
        <v>5185.3102794520601</v>
      </c>
      <c r="AH54" s="258">
        <v>5438.4634590163896</v>
      </c>
      <c r="AI54" s="258">
        <v>5635.5710931506901</v>
      </c>
      <c r="AJ54" s="258">
        <v>5926.0499561643801</v>
      </c>
      <c r="AK54" s="258">
        <v>5773.3108301369903</v>
      </c>
      <c r="AL54" s="258">
        <v>5714.7463797814198</v>
      </c>
      <c r="AM54" s="258">
        <v>5703.3424657534197</v>
      </c>
      <c r="AN54" s="258">
        <v>5864</v>
      </c>
      <c r="AO54" s="316">
        <v>5823.8356164383604</v>
      </c>
      <c r="AP54" s="317">
        <v>5498.2596045651799</v>
      </c>
      <c r="AQ54" s="318">
        <v>-5.5904052469167402E-2</v>
      </c>
      <c r="AR54" s="318">
        <v>2.0272659526317401E-2</v>
      </c>
      <c r="AS54" s="318">
        <v>7.2813233962466195E-2</v>
      </c>
    </row>
    <row r="55" spans="1:45" s="200" customFormat="1" ht="10.5">
      <c r="A55" s="315" t="s">
        <v>309</v>
      </c>
      <c r="B55" s="258" t="s">
        <v>273</v>
      </c>
      <c r="C55" s="258" t="s">
        <v>273</v>
      </c>
      <c r="D55" s="258" t="s">
        <v>273</v>
      </c>
      <c r="E55" s="258" t="s">
        <v>273</v>
      </c>
      <c r="F55" s="258" t="s">
        <v>273</v>
      </c>
      <c r="G55" s="258" t="s">
        <v>273</v>
      </c>
      <c r="H55" s="258" t="s">
        <v>273</v>
      </c>
      <c r="I55" s="258" t="s">
        <v>273</v>
      </c>
      <c r="J55" s="258" t="s">
        <v>273</v>
      </c>
      <c r="K55" s="258" t="s">
        <v>273</v>
      </c>
      <c r="L55" s="258">
        <v>84.345205479452105</v>
      </c>
      <c r="M55" s="258">
        <v>114.87013698630101</v>
      </c>
      <c r="N55" s="258">
        <v>102.94043715847</v>
      </c>
      <c r="O55" s="258">
        <v>76.934876712328801</v>
      </c>
      <c r="P55" s="258">
        <v>75.890602739726006</v>
      </c>
      <c r="Q55" s="258">
        <v>70.287671232876704</v>
      </c>
      <c r="R55" s="258">
        <v>78.607240437158495</v>
      </c>
      <c r="S55" s="258">
        <v>89.345671232876697</v>
      </c>
      <c r="T55" s="258">
        <v>104.80895890411</v>
      </c>
      <c r="U55" s="258">
        <v>113.665205479452</v>
      </c>
      <c r="V55" s="258">
        <v>111.772486338798</v>
      </c>
      <c r="W55" s="258">
        <v>108.68482191780799</v>
      </c>
      <c r="X55" s="258">
        <v>124.50958904109601</v>
      </c>
      <c r="Y55" s="258">
        <v>141.258136986301</v>
      </c>
      <c r="Z55" s="258">
        <v>141.212650273224</v>
      </c>
      <c r="AA55" s="258">
        <v>140.77616438356199</v>
      </c>
      <c r="AB55" s="258">
        <v>136.96054794520501</v>
      </c>
      <c r="AC55" s="258">
        <v>144.39095890410999</v>
      </c>
      <c r="AD55" s="258">
        <v>148.202187702304</v>
      </c>
      <c r="AE55" s="258">
        <v>151.640630136986</v>
      </c>
      <c r="AF55" s="258">
        <v>170.29698630137</v>
      </c>
      <c r="AG55" s="258">
        <v>163.97109512433599</v>
      </c>
      <c r="AH55" s="258">
        <v>156.27319618652399</v>
      </c>
      <c r="AI55" s="258">
        <v>145.62</v>
      </c>
      <c r="AJ55" s="258">
        <v>136.44</v>
      </c>
      <c r="AK55" s="258">
        <v>126.61</v>
      </c>
      <c r="AL55" s="258">
        <v>117.97</v>
      </c>
      <c r="AM55" s="258">
        <v>124.74</v>
      </c>
      <c r="AN55" s="258">
        <v>117.46</v>
      </c>
      <c r="AO55" s="316">
        <v>122.2</v>
      </c>
      <c r="AP55" s="317">
        <v>118.08788430925701</v>
      </c>
      <c r="AQ55" s="318">
        <v>-3.3650701233577697E-2</v>
      </c>
      <c r="AR55" s="318">
        <v>-2.1354141544669299E-2</v>
      </c>
      <c r="AS55" s="318">
        <v>1.5638331702641701E-3</v>
      </c>
    </row>
    <row r="56" spans="1:45" s="200" customFormat="1" ht="10.5">
      <c r="A56" s="315" t="s">
        <v>310</v>
      </c>
      <c r="B56" s="258">
        <v>9388.8087431999993</v>
      </c>
      <c r="C56" s="258">
        <v>9429.5931507000005</v>
      </c>
      <c r="D56" s="258">
        <v>9444.6547945000002</v>
      </c>
      <c r="E56" s="258">
        <v>9459.7164384000007</v>
      </c>
      <c r="F56" s="258">
        <v>9448.8907104000009</v>
      </c>
      <c r="G56" s="258">
        <v>9489.8196437999995</v>
      </c>
      <c r="H56" s="258">
        <v>9637.3835889999991</v>
      </c>
      <c r="I56" s="258">
        <v>9730.7456985999997</v>
      </c>
      <c r="J56" s="258">
        <v>9533.0054645</v>
      </c>
      <c r="K56" s="258">
        <v>9547.0739725999993</v>
      </c>
      <c r="L56" s="258" t="s">
        <v>273</v>
      </c>
      <c r="M56" s="258" t="s">
        <v>273</v>
      </c>
      <c r="N56" s="258" t="s">
        <v>273</v>
      </c>
      <c r="O56" s="258" t="s">
        <v>273</v>
      </c>
      <c r="P56" s="258" t="s">
        <v>273</v>
      </c>
      <c r="Q56" s="258" t="s">
        <v>273</v>
      </c>
      <c r="R56" s="258" t="s">
        <v>273</v>
      </c>
      <c r="S56" s="258" t="s">
        <v>273</v>
      </c>
      <c r="T56" s="258" t="s">
        <v>273</v>
      </c>
      <c r="U56" s="258" t="s">
        <v>273</v>
      </c>
      <c r="V56" s="258" t="s">
        <v>273</v>
      </c>
      <c r="W56" s="258" t="s">
        <v>273</v>
      </c>
      <c r="X56" s="258" t="s">
        <v>273</v>
      </c>
      <c r="Y56" s="258" t="s">
        <v>273</v>
      </c>
      <c r="Z56" s="258" t="s">
        <v>273</v>
      </c>
      <c r="AA56" s="258" t="s">
        <v>273</v>
      </c>
      <c r="AB56" s="258" t="s">
        <v>273</v>
      </c>
      <c r="AC56" s="258" t="s">
        <v>273</v>
      </c>
      <c r="AD56" s="258" t="s">
        <v>273</v>
      </c>
      <c r="AE56" s="258" t="s">
        <v>273</v>
      </c>
      <c r="AF56" s="258" t="s">
        <v>273</v>
      </c>
      <c r="AG56" s="258" t="s">
        <v>273</v>
      </c>
      <c r="AH56" s="258" t="s">
        <v>273</v>
      </c>
      <c r="AI56" s="258" t="s">
        <v>273</v>
      </c>
      <c r="AJ56" s="258" t="s">
        <v>273</v>
      </c>
      <c r="AK56" s="258" t="s">
        <v>273</v>
      </c>
      <c r="AL56" s="258" t="s">
        <v>273</v>
      </c>
      <c r="AM56" s="258" t="s">
        <v>273</v>
      </c>
      <c r="AN56" s="258" t="s">
        <v>273</v>
      </c>
      <c r="AO56" s="316" t="s">
        <v>273</v>
      </c>
      <c r="AP56" s="317" t="s">
        <v>273</v>
      </c>
      <c r="AQ56" s="318" t="s">
        <v>273</v>
      </c>
      <c r="AR56" s="318" t="s">
        <v>273</v>
      </c>
      <c r="AS56" s="318" t="s">
        <v>273</v>
      </c>
    </row>
    <row r="57" spans="1:45" s="200" customFormat="1" ht="10.5">
      <c r="A57" s="315" t="s">
        <v>311</v>
      </c>
      <c r="B57" s="258" t="s">
        <v>273</v>
      </c>
      <c r="C57" s="258" t="s">
        <v>273</v>
      </c>
      <c r="D57" s="258" t="s">
        <v>273</v>
      </c>
      <c r="E57" s="258" t="s">
        <v>273</v>
      </c>
      <c r="F57" s="258" t="s">
        <v>273</v>
      </c>
      <c r="G57" s="258" t="s">
        <v>273</v>
      </c>
      <c r="H57" s="258" t="s">
        <v>273</v>
      </c>
      <c r="I57" s="258" t="s">
        <v>273</v>
      </c>
      <c r="J57" s="258" t="s">
        <v>273</v>
      </c>
      <c r="K57" s="258" t="s">
        <v>273</v>
      </c>
      <c r="L57" s="258">
        <v>160.65753424657501</v>
      </c>
      <c r="M57" s="258">
        <v>158.649315068493</v>
      </c>
      <c r="N57" s="258">
        <v>133.34191256830599</v>
      </c>
      <c r="O57" s="258">
        <v>159.512849315068</v>
      </c>
      <c r="P57" s="258">
        <v>140.63558904109601</v>
      </c>
      <c r="Q57" s="258">
        <v>134.12895890410999</v>
      </c>
      <c r="R57" s="258">
        <v>131.59953551912599</v>
      </c>
      <c r="S57" s="258">
        <v>132.28139726027399</v>
      </c>
      <c r="T57" s="258">
        <v>139.39049284425499</v>
      </c>
      <c r="U57" s="258">
        <v>147.06188949166901</v>
      </c>
      <c r="V57" s="258">
        <v>145.979153693048</v>
      </c>
      <c r="W57" s="258">
        <v>140.113456804458</v>
      </c>
      <c r="X57" s="258">
        <v>137.52285031096599</v>
      </c>
      <c r="Y57" s="258">
        <v>149.77298630137</v>
      </c>
      <c r="Z57" s="258">
        <v>153.108879781421</v>
      </c>
      <c r="AA57" s="258">
        <v>105.230684931507</v>
      </c>
      <c r="AB57" s="258">
        <v>105.250767123288</v>
      </c>
      <c r="AC57" s="258">
        <v>95.470739726027404</v>
      </c>
      <c r="AD57" s="258">
        <v>93.287267759562795</v>
      </c>
      <c r="AE57" s="258">
        <v>87.678849315068504</v>
      </c>
      <c r="AF57" s="258">
        <v>73.460657534246593</v>
      </c>
      <c r="AG57" s="258">
        <v>69.163068493150703</v>
      </c>
      <c r="AH57" s="258">
        <v>61.503907103825199</v>
      </c>
      <c r="AI57" s="258">
        <v>60.715186645204803</v>
      </c>
      <c r="AJ57" s="258">
        <v>50.201509202568701</v>
      </c>
      <c r="AK57" s="258">
        <v>57.048951508599302</v>
      </c>
      <c r="AL57" s="258">
        <v>57.292657921460297</v>
      </c>
      <c r="AM57" s="258">
        <v>58.417601201430102</v>
      </c>
      <c r="AN57" s="258">
        <v>69.632011144753207</v>
      </c>
      <c r="AO57" s="316">
        <v>59.980255779144997</v>
      </c>
      <c r="AP57" s="317">
        <v>57.049437727988099</v>
      </c>
      <c r="AQ57" s="318">
        <v>-4.8863046899108802E-2</v>
      </c>
      <c r="AR57" s="318">
        <v>-3.72548328807846E-2</v>
      </c>
      <c r="AS57" s="318">
        <v>7.5550344208304295E-4</v>
      </c>
    </row>
    <row r="58" spans="1:45" s="200" customFormat="1" ht="10.5">
      <c r="A58" s="315" t="s">
        <v>312</v>
      </c>
      <c r="B58" s="258">
        <v>0</v>
      </c>
      <c r="C58" s="258">
        <v>0</v>
      </c>
      <c r="D58" s="258">
        <v>0</v>
      </c>
      <c r="E58" s="258">
        <v>0</v>
      </c>
      <c r="F58" s="258">
        <v>0</v>
      </c>
      <c r="G58" s="258">
        <v>0</v>
      </c>
      <c r="H58" s="258">
        <v>0</v>
      </c>
      <c r="I58" s="258">
        <v>0</v>
      </c>
      <c r="J58" s="258">
        <v>0</v>
      </c>
      <c r="K58" s="258">
        <v>0</v>
      </c>
      <c r="L58" s="258">
        <v>2.8918356164383598</v>
      </c>
      <c r="M58" s="258">
        <v>2.1688767123287702</v>
      </c>
      <c r="N58" s="258">
        <v>1.14155737704918</v>
      </c>
      <c r="O58" s="258">
        <v>0.98402739726027399</v>
      </c>
      <c r="P58" s="258">
        <v>0.62254794520547896</v>
      </c>
      <c r="Q58" s="258">
        <v>0.48197260273972597</v>
      </c>
      <c r="R58" s="258">
        <v>0.58056982392228296</v>
      </c>
      <c r="S58" s="258">
        <v>5.6406860273972601</v>
      </c>
      <c r="T58" s="258">
        <v>3.1786093150684902</v>
      </c>
      <c r="U58" s="258">
        <v>4.1105568949771696</v>
      </c>
      <c r="V58" s="258">
        <v>3.3931847298117801</v>
      </c>
      <c r="W58" s="258">
        <v>3.18432158295282</v>
      </c>
      <c r="X58" s="258">
        <v>2.7097347640791498</v>
      </c>
      <c r="Y58" s="258">
        <v>2.1987322374429201</v>
      </c>
      <c r="Z58" s="258">
        <v>2.2440837279902901</v>
      </c>
      <c r="AA58" s="258">
        <v>2.2671232572298301</v>
      </c>
      <c r="AB58" s="258">
        <v>2.2399453576864499</v>
      </c>
      <c r="AC58" s="258">
        <v>3.1728077853377301</v>
      </c>
      <c r="AD58" s="258">
        <v>3.40306263499359</v>
      </c>
      <c r="AE58" s="258">
        <v>2.60786228320582</v>
      </c>
      <c r="AF58" s="258">
        <v>2.6310281917808198</v>
      </c>
      <c r="AG58" s="258">
        <v>2.5116930988337498</v>
      </c>
      <c r="AH58" s="258">
        <v>2.3830688796808999</v>
      </c>
      <c r="AI58" s="258">
        <v>2.1917101643835601</v>
      </c>
      <c r="AJ58" s="258">
        <v>3.7777302678843201</v>
      </c>
      <c r="AK58" s="258">
        <v>7.3587398477930002</v>
      </c>
      <c r="AL58" s="258">
        <v>8.3424946357012804</v>
      </c>
      <c r="AM58" s="258">
        <v>8.6804002100456596</v>
      </c>
      <c r="AN58" s="258">
        <v>10.552057136986299</v>
      </c>
      <c r="AO58" s="316">
        <v>7.2846092115235903</v>
      </c>
      <c r="AP58" s="317">
        <v>4.08909578319824</v>
      </c>
      <c r="AQ58" s="318">
        <v>-0.438666417859498</v>
      </c>
      <c r="AR58" s="318">
        <v>0.10818472729768799</v>
      </c>
      <c r="AS58" s="318">
        <v>5.4151733342990002E-5</v>
      </c>
    </row>
    <row r="59" spans="1:45" s="200" customFormat="1" ht="10.5">
      <c r="A59" s="319" t="s">
        <v>313</v>
      </c>
      <c r="B59" s="261">
        <v>9388.8087431999993</v>
      </c>
      <c r="C59" s="261">
        <v>9429.5931507000005</v>
      </c>
      <c r="D59" s="261">
        <v>9444.6547945000002</v>
      </c>
      <c r="E59" s="261">
        <v>9459.7164384000007</v>
      </c>
      <c r="F59" s="261">
        <v>9448.8907104000009</v>
      </c>
      <c r="G59" s="261">
        <v>9489.8196437999995</v>
      </c>
      <c r="H59" s="261">
        <v>9637.3835889999991</v>
      </c>
      <c r="I59" s="261">
        <v>9730.7456985999997</v>
      </c>
      <c r="J59" s="261">
        <v>9533.0054645</v>
      </c>
      <c r="K59" s="261">
        <v>9547.0739725999993</v>
      </c>
      <c r="L59" s="261">
        <v>7795.6859832027903</v>
      </c>
      <c r="M59" s="261">
        <v>7426.7258767123303</v>
      </c>
      <c r="N59" s="261">
        <v>6345.2625655737702</v>
      </c>
      <c r="O59" s="261">
        <v>5491.7625178082199</v>
      </c>
      <c r="P59" s="261">
        <v>4636.6688164383604</v>
      </c>
      <c r="Q59" s="261">
        <v>4527.8132958904098</v>
      </c>
      <c r="R59" s="261">
        <v>4382.6067774741996</v>
      </c>
      <c r="S59" s="261">
        <v>4380.9939983561699</v>
      </c>
      <c r="T59" s="261">
        <v>4120.1484172278197</v>
      </c>
      <c r="U59" s="261">
        <v>4143.1828244688404</v>
      </c>
      <c r="V59" s="261">
        <v>4295.8692236687602</v>
      </c>
      <c r="W59" s="261">
        <v>4371.4867811271397</v>
      </c>
      <c r="X59" s="261">
        <v>4564.3293932942197</v>
      </c>
      <c r="Y59" s="261">
        <v>4726.8777541552499</v>
      </c>
      <c r="Z59" s="261">
        <v>4882.0513924711604</v>
      </c>
      <c r="AA59" s="261">
        <v>5184.1453561339404</v>
      </c>
      <c r="AB59" s="261">
        <v>5469.2953426179602</v>
      </c>
      <c r="AC59" s="261">
        <v>5647.7447392921904</v>
      </c>
      <c r="AD59" s="261">
        <v>5797.1632394083399</v>
      </c>
      <c r="AE59" s="261">
        <v>5797.7219280366298</v>
      </c>
      <c r="AF59" s="261">
        <v>5975.3901542191797</v>
      </c>
      <c r="AG59" s="261">
        <v>6285.7997416478302</v>
      </c>
      <c r="AH59" s="261">
        <v>6547.7406147929796</v>
      </c>
      <c r="AI59" s="261">
        <v>6742.1294255767098</v>
      </c>
      <c r="AJ59" s="261">
        <v>7059.5891682375805</v>
      </c>
      <c r="AK59" s="261">
        <v>6898.9517187536503</v>
      </c>
      <c r="AL59" s="261">
        <v>6729.7778110271101</v>
      </c>
      <c r="AM59" s="261">
        <v>6731.8367082607901</v>
      </c>
      <c r="AN59" s="261">
        <v>6923.17411211736</v>
      </c>
      <c r="AO59" s="320">
        <v>6888.5848184153301</v>
      </c>
      <c r="AP59" s="320">
        <v>6475.0328013259596</v>
      </c>
      <c r="AQ59" s="321">
        <v>-6.0034394290073803E-2</v>
      </c>
      <c r="AR59" s="321">
        <v>1.7389527349093801E-2</v>
      </c>
      <c r="AS59" s="321">
        <v>8.5748602682589395E-2</v>
      </c>
    </row>
    <row r="60" spans="1:45" s="200" customFormat="1" ht="10.5">
      <c r="A60" s="315"/>
      <c r="B60" s="258"/>
      <c r="C60" s="258"/>
      <c r="D60" s="258"/>
      <c r="E60" s="258"/>
      <c r="F60" s="258"/>
      <c r="G60" s="258"/>
      <c r="H60" s="258"/>
      <c r="I60" s="258"/>
      <c r="J60" s="258"/>
      <c r="K60" s="258"/>
      <c r="L60" s="258"/>
      <c r="M60" s="258"/>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316"/>
      <c r="AP60" s="317"/>
      <c r="AQ60" s="318"/>
      <c r="AR60" s="318"/>
      <c r="AS60" s="318"/>
    </row>
    <row r="61" spans="1:45" s="200" customFormat="1" ht="10.5">
      <c r="A61" s="315" t="s">
        <v>399</v>
      </c>
      <c r="B61" s="258">
        <v>240.32786885245901</v>
      </c>
      <c r="C61" s="258">
        <v>260.46602739726001</v>
      </c>
      <c r="D61" s="258">
        <v>200.36002739726001</v>
      </c>
      <c r="E61" s="258">
        <v>177.62698630137001</v>
      </c>
      <c r="F61" s="258">
        <v>204.97964480874299</v>
      </c>
      <c r="G61" s="258">
        <v>186.402904109589</v>
      </c>
      <c r="H61" s="258">
        <v>246.36832876712299</v>
      </c>
      <c r="I61" s="258">
        <v>247.03104109589</v>
      </c>
      <c r="J61" s="258">
        <v>242.29054644808701</v>
      </c>
      <c r="K61" s="258">
        <v>243.99863013698601</v>
      </c>
      <c r="L61" s="258">
        <v>251.10772602739701</v>
      </c>
      <c r="M61" s="258">
        <v>257.15246575342502</v>
      </c>
      <c r="N61" s="258">
        <v>260.09483606557399</v>
      </c>
      <c r="O61" s="258">
        <v>247.79416438356199</v>
      </c>
      <c r="P61" s="258">
        <v>248.03515068493201</v>
      </c>
      <c r="Q61" s="258">
        <v>256.851232876712</v>
      </c>
      <c r="R61" s="258">
        <v>260.515409836066</v>
      </c>
      <c r="S61" s="258">
        <v>251.21095890410999</v>
      </c>
      <c r="T61" s="258">
        <v>248.50410958904101</v>
      </c>
      <c r="U61" s="258">
        <v>262.90958904109601</v>
      </c>
      <c r="V61" s="258">
        <v>257.13934426229503</v>
      </c>
      <c r="W61" s="258">
        <v>240.186301369863</v>
      </c>
      <c r="X61" s="258">
        <v>248.74520547945201</v>
      </c>
      <c r="Y61" s="258">
        <v>254.50410958904101</v>
      </c>
      <c r="Z61" s="258">
        <v>254.254098360656</v>
      </c>
      <c r="AA61" s="258">
        <v>266.38082191780802</v>
      </c>
      <c r="AB61" s="258">
        <v>258.70958904109602</v>
      </c>
      <c r="AC61" s="258">
        <v>260.71780821917798</v>
      </c>
      <c r="AD61" s="258">
        <v>257.40983606557398</v>
      </c>
      <c r="AE61" s="258">
        <v>255.868493150685</v>
      </c>
      <c r="AF61" s="258">
        <v>265.21095890410999</v>
      </c>
      <c r="AG61" s="258">
        <v>258.98630136986299</v>
      </c>
      <c r="AH61" s="258">
        <v>262.69672131147502</v>
      </c>
      <c r="AI61" s="258">
        <v>263.82739726027398</v>
      </c>
      <c r="AJ61" s="258">
        <v>257.29315068493099</v>
      </c>
      <c r="AK61" s="258">
        <v>265.63404657534198</v>
      </c>
      <c r="AL61" s="258">
        <v>257.76621584699501</v>
      </c>
      <c r="AM61" s="258">
        <v>261.61095890411002</v>
      </c>
      <c r="AN61" s="258">
        <v>259.83835616438398</v>
      </c>
      <c r="AO61" s="316">
        <v>264.24855616438401</v>
      </c>
      <c r="AP61" s="317">
        <v>221.59613455650199</v>
      </c>
      <c r="AQ61" s="318">
        <v>-0.16141023522318901</v>
      </c>
      <c r="AR61" s="318">
        <v>3.2278530317131301E-3</v>
      </c>
      <c r="AS61" s="318">
        <v>2.9345888246607699E-3</v>
      </c>
    </row>
    <row r="62" spans="1:45" s="200" customFormat="1" ht="10.5">
      <c r="A62" s="315" t="s">
        <v>314</v>
      </c>
      <c r="B62" s="258">
        <v>684.89440886700697</v>
      </c>
      <c r="C62" s="258">
        <v>488.76038356164401</v>
      </c>
      <c r="D62" s="258">
        <v>534.085890410959</v>
      </c>
      <c r="E62" s="258">
        <v>591.88243835616402</v>
      </c>
      <c r="F62" s="258">
        <v>644.19885245901605</v>
      </c>
      <c r="G62" s="258">
        <v>662.91311697764002</v>
      </c>
      <c r="H62" s="258">
        <v>603.93175342465702</v>
      </c>
      <c r="I62" s="258">
        <v>602.28501369863</v>
      </c>
      <c r="J62" s="258">
        <v>677.28682089776805</v>
      </c>
      <c r="K62" s="258">
        <v>836.78006785387004</v>
      </c>
      <c r="L62" s="258">
        <v>870.50980694884004</v>
      </c>
      <c r="M62" s="258">
        <v>988.777118365452</v>
      </c>
      <c r="N62" s="258">
        <v>996.26199315063297</v>
      </c>
      <c r="O62" s="258">
        <v>1138.8922575024701</v>
      </c>
      <c r="P62" s="258">
        <v>1263.73266239942</v>
      </c>
      <c r="Q62" s="258">
        <v>1300.29607324483</v>
      </c>
      <c r="R62" s="258">
        <v>1360.4199693261201</v>
      </c>
      <c r="S62" s="258">
        <v>1468.81842106934</v>
      </c>
      <c r="T62" s="258">
        <v>1539.1355584523301</v>
      </c>
      <c r="U62" s="258">
        <v>1619.4816008942701</v>
      </c>
      <c r="V62" s="258">
        <v>1603.99608684291</v>
      </c>
      <c r="W62" s="258">
        <v>1598.3792858486499</v>
      </c>
      <c r="X62" s="258">
        <v>1576.3775278666601</v>
      </c>
      <c r="Y62" s="258">
        <v>1576.7045980253399</v>
      </c>
      <c r="Z62" s="258">
        <v>1585.0637565039201</v>
      </c>
      <c r="AA62" s="258">
        <v>1624.05012328767</v>
      </c>
      <c r="AB62" s="258">
        <v>1673.81428767123</v>
      </c>
      <c r="AC62" s="258">
        <v>1719.26383561644</v>
      </c>
      <c r="AD62" s="258">
        <v>1779.30662497193</v>
      </c>
      <c r="AE62" s="258">
        <v>1825.5363698630099</v>
      </c>
      <c r="AF62" s="258">
        <v>1829.6945138971</v>
      </c>
      <c r="AG62" s="258">
        <v>1873.7375363690101</v>
      </c>
      <c r="AH62" s="258">
        <v>1933.2989284447101</v>
      </c>
      <c r="AI62" s="258">
        <v>2000.11313113542</v>
      </c>
      <c r="AJ62" s="258">
        <v>1941.0643066232999</v>
      </c>
      <c r="AK62" s="258">
        <v>1867.75844929036</v>
      </c>
      <c r="AL62" s="258">
        <v>1874.68814044944</v>
      </c>
      <c r="AM62" s="258">
        <v>1960.9308651685401</v>
      </c>
      <c r="AN62" s="258">
        <v>2027.0496582397</v>
      </c>
      <c r="AO62" s="316">
        <v>2235.6617062769101</v>
      </c>
      <c r="AP62" s="317">
        <v>2182.2632914452101</v>
      </c>
      <c r="AQ62" s="318">
        <v>-2.3884836727211301E-2</v>
      </c>
      <c r="AR62" s="318">
        <v>2.0473097103823799E-2</v>
      </c>
      <c r="AS62" s="318">
        <v>2.88996262518725E-2</v>
      </c>
    </row>
    <row r="63" spans="1:45" s="200" customFormat="1" ht="10.5">
      <c r="A63" s="315" t="s">
        <v>315</v>
      </c>
      <c r="B63" s="258">
        <v>184.65191256830599</v>
      </c>
      <c r="C63" s="258">
        <v>192.66854794520501</v>
      </c>
      <c r="D63" s="258">
        <v>208.85479452054801</v>
      </c>
      <c r="E63" s="258">
        <v>315.29041095890398</v>
      </c>
      <c r="F63" s="258">
        <v>361.19275956284201</v>
      </c>
      <c r="G63" s="258">
        <v>385.57808219178099</v>
      </c>
      <c r="H63" s="258">
        <v>381.662054794521</v>
      </c>
      <c r="I63" s="258">
        <v>359.04950684931498</v>
      </c>
      <c r="J63" s="258">
        <v>395.37939890710402</v>
      </c>
      <c r="K63" s="258">
        <v>418.11123287671199</v>
      </c>
      <c r="L63" s="258">
        <v>377.685780821918</v>
      </c>
      <c r="M63" s="258">
        <v>294.06353424657499</v>
      </c>
      <c r="N63" s="258">
        <v>363.91647540983598</v>
      </c>
      <c r="O63" s="258">
        <v>402.72827397260301</v>
      </c>
      <c r="P63" s="258">
        <v>444.25824657534201</v>
      </c>
      <c r="Q63" s="258">
        <v>440.30205479452098</v>
      </c>
      <c r="R63" s="258">
        <v>418.61109289617502</v>
      </c>
      <c r="S63" s="258">
        <v>443.91684931506899</v>
      </c>
      <c r="T63" s="258">
        <v>477.51435616438403</v>
      </c>
      <c r="U63" s="258">
        <v>460.56498630137003</v>
      </c>
      <c r="V63" s="258">
        <v>513.12002732240398</v>
      </c>
      <c r="W63" s="258">
        <v>482.53490410958898</v>
      </c>
      <c r="X63" s="258">
        <v>559.81117808219199</v>
      </c>
      <c r="Y63" s="258">
        <v>452.35136986301399</v>
      </c>
      <c r="Z63" s="258">
        <v>448.35166666666697</v>
      </c>
      <c r="AA63" s="258">
        <v>450.52389041095898</v>
      </c>
      <c r="AB63" s="258">
        <v>446.04556164383598</v>
      </c>
      <c r="AC63" s="258">
        <v>342.039890410959</v>
      </c>
      <c r="AD63" s="258">
        <v>476.00939890710401</v>
      </c>
      <c r="AE63" s="258">
        <v>416.92305818406197</v>
      </c>
      <c r="AF63" s="258">
        <v>519.70983083395799</v>
      </c>
      <c r="AG63" s="258">
        <v>542.59757982060705</v>
      </c>
      <c r="AH63" s="258">
        <v>579.25593237037901</v>
      </c>
      <c r="AI63" s="258">
        <v>598.29525190630397</v>
      </c>
      <c r="AJ63" s="258">
        <v>486.783677637388</v>
      </c>
      <c r="AK63" s="258">
        <v>408.744231348325</v>
      </c>
      <c r="AL63" s="258">
        <v>439.99730286311598</v>
      </c>
      <c r="AM63" s="258">
        <v>526.71562306694102</v>
      </c>
      <c r="AN63" s="258">
        <v>596.27622188035105</v>
      </c>
      <c r="AO63" s="316">
        <v>610.87973091021001</v>
      </c>
      <c r="AP63" s="317">
        <v>535.62710074316897</v>
      </c>
      <c r="AQ63" s="318">
        <v>-0.12318730898947</v>
      </c>
      <c r="AR63" s="318">
        <v>3.8938834503646297E-2</v>
      </c>
      <c r="AS63" s="318">
        <v>7.0932884599824502E-3</v>
      </c>
    </row>
    <row r="64" spans="1:45" s="200" customFormat="1" ht="10.5">
      <c r="A64" s="315" t="s">
        <v>316</v>
      </c>
      <c r="B64" s="258">
        <v>131.11887978142099</v>
      </c>
      <c r="C64" s="258">
        <v>138.627369863014</v>
      </c>
      <c r="D64" s="258">
        <v>164.15183561643801</v>
      </c>
      <c r="E64" s="258">
        <v>153.56852054794501</v>
      </c>
      <c r="F64" s="258">
        <v>144.176693989071</v>
      </c>
      <c r="G64" s="258">
        <v>138.667534246575</v>
      </c>
      <c r="H64" s="258">
        <v>130.03219178082199</v>
      </c>
      <c r="I64" s="258">
        <v>142.222082191781</v>
      </c>
      <c r="J64" s="258">
        <v>129.99734972677601</v>
      </c>
      <c r="K64" s="258">
        <v>143.82865753424699</v>
      </c>
      <c r="L64" s="258">
        <v>164.27232876712301</v>
      </c>
      <c r="M64" s="258">
        <v>166.50145940911301</v>
      </c>
      <c r="N64" s="258">
        <v>201.67513661202199</v>
      </c>
      <c r="O64" s="258">
        <v>239.17890410958901</v>
      </c>
      <c r="P64" s="258">
        <v>245.725698630137</v>
      </c>
      <c r="Q64" s="258">
        <v>229.23821917808201</v>
      </c>
      <c r="R64" s="258">
        <v>212.77027322404399</v>
      </c>
      <c r="S64" s="258">
        <v>222.63117808219201</v>
      </c>
      <c r="T64" s="258">
        <v>234.499753424658</v>
      </c>
      <c r="U64" s="258">
        <v>210.52161643835601</v>
      </c>
      <c r="V64" s="258">
        <v>209.32557377049201</v>
      </c>
      <c r="W64" s="258">
        <v>206.457668662998</v>
      </c>
      <c r="X64" s="258">
        <v>191.32731280935499</v>
      </c>
      <c r="Y64" s="258">
        <v>203.03942370347201</v>
      </c>
      <c r="Z64" s="258">
        <v>208.39435601782299</v>
      </c>
      <c r="AA64" s="258">
        <v>199.32813012543701</v>
      </c>
      <c r="AB64" s="258">
        <v>202.10324153964399</v>
      </c>
      <c r="AC64" s="258">
        <v>189.47264940496399</v>
      </c>
      <c r="AD64" s="258">
        <v>215.53383587537201</v>
      </c>
      <c r="AE64" s="258">
        <v>220.56137096723199</v>
      </c>
      <c r="AF64" s="258">
        <v>217.14509277695799</v>
      </c>
      <c r="AG64" s="258">
        <v>218.35465586677901</v>
      </c>
      <c r="AH64" s="258">
        <v>219.633152606767</v>
      </c>
      <c r="AI64" s="258">
        <v>221.018898533726</v>
      </c>
      <c r="AJ64" s="258">
        <v>226.30474408084899</v>
      </c>
      <c r="AK64" s="258">
        <v>231.81832441394499</v>
      </c>
      <c r="AL64" s="258">
        <v>213.08404128415299</v>
      </c>
      <c r="AM64" s="258">
        <v>223.452599972603</v>
      </c>
      <c r="AN64" s="258">
        <v>237.717061123288</v>
      </c>
      <c r="AO64" s="316">
        <v>242.16463299984201</v>
      </c>
      <c r="AP64" s="317">
        <v>193.21045035604101</v>
      </c>
      <c r="AQ64" s="318">
        <v>-0.202152486254394</v>
      </c>
      <c r="AR64" s="318">
        <v>9.3879745569844797E-3</v>
      </c>
      <c r="AS64" s="318">
        <v>2.5586783341563302E-3</v>
      </c>
    </row>
    <row r="65" spans="1:45" s="200" customFormat="1" ht="11.25" customHeight="1">
      <c r="A65" s="315" t="s">
        <v>317</v>
      </c>
      <c r="B65" s="258">
        <v>342.60740437158501</v>
      </c>
      <c r="C65" s="258">
        <v>286.753616438356</v>
      </c>
      <c r="D65" s="258">
        <v>438.79589041095898</v>
      </c>
      <c r="E65" s="258">
        <v>490.46736986301403</v>
      </c>
      <c r="F65" s="258">
        <v>504.708551912568</v>
      </c>
      <c r="G65" s="258">
        <v>593.66975342465798</v>
      </c>
      <c r="H65" s="258">
        <v>599.03169863013704</v>
      </c>
      <c r="I65" s="258">
        <v>671.58868450008003</v>
      </c>
      <c r="J65" s="258">
        <v>781.62633879781401</v>
      </c>
      <c r="K65" s="258">
        <v>801.72126027397303</v>
      </c>
      <c r="L65" s="258">
        <v>575.093726027397</v>
      </c>
      <c r="M65" s="258">
        <v>56.471123287671197</v>
      </c>
      <c r="N65" s="258">
        <v>323.80174863387998</v>
      </c>
      <c r="O65" s="258">
        <v>445.70416438356199</v>
      </c>
      <c r="P65" s="258">
        <v>758.885974622753</v>
      </c>
      <c r="Q65" s="258">
        <v>828.81213698630097</v>
      </c>
      <c r="R65" s="258">
        <v>795.124754098361</v>
      </c>
      <c r="S65" s="258">
        <v>888.65706849315097</v>
      </c>
      <c r="T65" s="258">
        <v>868.95643835616397</v>
      </c>
      <c r="U65" s="258">
        <v>917.37460273972601</v>
      </c>
      <c r="V65" s="258">
        <v>747.92037963867199</v>
      </c>
      <c r="W65" s="258">
        <v>664.66030136986296</v>
      </c>
      <c r="X65" s="258">
        <v>723.07247439533398</v>
      </c>
      <c r="Y65" s="258">
        <v>841.60172792701201</v>
      </c>
      <c r="Z65" s="258">
        <v>837.28572462404998</v>
      </c>
      <c r="AA65" s="258">
        <v>862.64508988388297</v>
      </c>
      <c r="AB65" s="258">
        <v>897.784767859054</v>
      </c>
      <c r="AC65" s="258">
        <v>923.01078066807599</v>
      </c>
      <c r="AD65" s="258">
        <v>905.70734563108397</v>
      </c>
      <c r="AE65" s="258">
        <v>869.135094358679</v>
      </c>
      <c r="AF65" s="258">
        <v>892.49691986167602</v>
      </c>
      <c r="AG65" s="258">
        <v>851.69544641615005</v>
      </c>
      <c r="AH65" s="258">
        <v>915.50553220655104</v>
      </c>
      <c r="AI65" s="258">
        <v>873.07675400658195</v>
      </c>
      <c r="AJ65" s="258">
        <v>879.38948018782105</v>
      </c>
      <c r="AK65" s="258">
        <v>904.77337550165896</v>
      </c>
      <c r="AL65" s="258">
        <v>840.59782129840096</v>
      </c>
      <c r="AM65" s="258">
        <v>685.83593809530203</v>
      </c>
      <c r="AN65" s="258">
        <v>679.21573767257098</v>
      </c>
      <c r="AO65" s="316">
        <v>662.76772639527996</v>
      </c>
      <c r="AP65" s="317">
        <v>539.44010831485605</v>
      </c>
      <c r="AQ65" s="318">
        <v>-0.186079697560396</v>
      </c>
      <c r="AR65" s="318">
        <v>-2.6743290029989802E-2</v>
      </c>
      <c r="AS65" s="318">
        <v>7.1437839680860201E-3</v>
      </c>
    </row>
    <row r="66" spans="1:45" s="200" customFormat="1" ht="11.25" customHeight="1">
      <c r="A66" s="315" t="s">
        <v>318</v>
      </c>
      <c r="B66" s="258">
        <v>0</v>
      </c>
      <c r="C66" s="258">
        <v>0</v>
      </c>
      <c r="D66" s="258">
        <v>11.185780821917801</v>
      </c>
      <c r="E66" s="258">
        <v>36.348767123287701</v>
      </c>
      <c r="F66" s="258">
        <v>47.424699453551902</v>
      </c>
      <c r="G66" s="258">
        <v>51.671479452054797</v>
      </c>
      <c r="H66" s="258">
        <v>47.112821917808198</v>
      </c>
      <c r="I66" s="258">
        <v>43.236958904109599</v>
      </c>
      <c r="J66" s="258">
        <v>41.837076502732202</v>
      </c>
      <c r="K66" s="258">
        <v>49.8239178082192</v>
      </c>
      <c r="L66" s="258">
        <v>65.247041095890395</v>
      </c>
      <c r="M66" s="258">
        <v>68.801589041095895</v>
      </c>
      <c r="N66" s="258">
        <v>60.202131147541003</v>
      </c>
      <c r="O66" s="258">
        <v>49.462438356164398</v>
      </c>
      <c r="P66" s="258">
        <v>74.6856712328767</v>
      </c>
      <c r="Q66" s="258">
        <v>72.717616438356202</v>
      </c>
      <c r="R66" s="258">
        <v>72.8994535519126</v>
      </c>
      <c r="S66" s="258">
        <v>65.0863835616438</v>
      </c>
      <c r="T66" s="258">
        <v>78.400876712328795</v>
      </c>
      <c r="U66" s="258">
        <v>78.521369863013703</v>
      </c>
      <c r="V66" s="258">
        <v>78.266775956284206</v>
      </c>
      <c r="W66" s="258">
        <v>65.849506849315105</v>
      </c>
      <c r="X66" s="258">
        <v>83.923479452054806</v>
      </c>
      <c r="Y66" s="258">
        <v>83.762821917808196</v>
      </c>
      <c r="Z66" s="258">
        <v>79.085792349726802</v>
      </c>
      <c r="AA66" s="258">
        <v>87.296164383561603</v>
      </c>
      <c r="AB66" s="258">
        <v>85.772602739725997</v>
      </c>
      <c r="AC66" s="258">
        <v>68.849863013698595</v>
      </c>
      <c r="AD66" s="258">
        <v>213.77163934426201</v>
      </c>
      <c r="AE66" s="258">
        <v>203.219726027397</v>
      </c>
      <c r="AF66" s="258">
        <v>167.03041095890401</v>
      </c>
      <c r="AG66" s="258">
        <v>200.63945205479499</v>
      </c>
      <c r="AH66" s="258">
        <v>192.94890710382501</v>
      </c>
      <c r="AI66" s="258">
        <v>187.20986301369899</v>
      </c>
      <c r="AJ66" s="258">
        <v>180.10794520547901</v>
      </c>
      <c r="AK66" s="258">
        <v>189.543835616438</v>
      </c>
      <c r="AL66" s="258">
        <v>177.803005464481</v>
      </c>
      <c r="AM66" s="258">
        <v>231.88712328767099</v>
      </c>
      <c r="AN66" s="258">
        <v>303.69342465753402</v>
      </c>
      <c r="AO66" s="316">
        <v>256.57178082191803</v>
      </c>
      <c r="AP66" s="317">
        <v>238.34320833786299</v>
      </c>
      <c r="AQ66" s="318">
        <v>-7.1046677174162395E-2</v>
      </c>
      <c r="AR66" s="318">
        <v>2.3585918614442501E-2</v>
      </c>
      <c r="AS66" s="318">
        <v>3.1563696588026301E-3</v>
      </c>
    </row>
    <row r="67" spans="1:45" s="200" customFormat="1" ht="10.5">
      <c r="A67" s="315" t="s">
        <v>319</v>
      </c>
      <c r="B67" s="258">
        <v>7.6103825136612002</v>
      </c>
      <c r="C67" s="258">
        <v>8.6353424657534301</v>
      </c>
      <c r="D67" s="258">
        <v>8.2336986301369901</v>
      </c>
      <c r="E67" s="258">
        <v>9.2378082191780795</v>
      </c>
      <c r="F67" s="258">
        <v>15.701420765027301</v>
      </c>
      <c r="G67" s="258">
        <v>26.3076712328767</v>
      </c>
      <c r="H67" s="258">
        <v>33.316356164383599</v>
      </c>
      <c r="I67" s="258">
        <v>36.770493150684899</v>
      </c>
      <c r="J67" s="258">
        <v>43.819781420764997</v>
      </c>
      <c r="K67" s="258">
        <v>53.3985479452055</v>
      </c>
      <c r="L67" s="258">
        <v>60.989616438356201</v>
      </c>
      <c r="M67" s="258">
        <v>54.2821643835616</v>
      </c>
      <c r="N67" s="258">
        <v>58.179371584699403</v>
      </c>
      <c r="O67" s="258">
        <v>53.920684931506898</v>
      </c>
      <c r="P67" s="258">
        <v>63.058082191780798</v>
      </c>
      <c r="Q67" s="258">
        <v>60.447397260274002</v>
      </c>
      <c r="R67" s="258">
        <v>67.652295081967196</v>
      </c>
      <c r="S67" s="258">
        <v>63.861369863013699</v>
      </c>
      <c r="T67" s="258">
        <v>69.484383561643796</v>
      </c>
      <c r="U67" s="258">
        <v>68.078630136986305</v>
      </c>
      <c r="V67" s="258">
        <v>63.566721311475398</v>
      </c>
      <c r="W67" s="258">
        <v>60.246575342465803</v>
      </c>
      <c r="X67" s="258">
        <v>117.452054794521</v>
      </c>
      <c r="Y67" s="258">
        <v>126.709589041096</v>
      </c>
      <c r="Z67" s="258">
        <v>120.696721311475</v>
      </c>
      <c r="AA67" s="258">
        <v>114.58904109589</v>
      </c>
      <c r="AB67" s="258">
        <v>130.07397260274001</v>
      </c>
      <c r="AC67" s="258">
        <v>149.42465753424699</v>
      </c>
      <c r="AD67" s="258">
        <v>144.64207650273201</v>
      </c>
      <c r="AE67" s="258">
        <v>157.69589041095901</v>
      </c>
      <c r="AF67" s="258">
        <v>294.38630136986302</v>
      </c>
      <c r="AG67" s="258">
        <v>278.31232876712301</v>
      </c>
      <c r="AH67" s="258">
        <v>292.153005464481</v>
      </c>
      <c r="AI67" s="258">
        <v>269.71232876712298</v>
      </c>
      <c r="AJ67" s="258">
        <v>260.76986301369902</v>
      </c>
      <c r="AK67" s="258">
        <v>252.72328767123301</v>
      </c>
      <c r="AL67" s="258">
        <v>279.972677595628</v>
      </c>
      <c r="AM67" s="258">
        <v>378.567123287671</v>
      </c>
      <c r="AN67" s="258">
        <v>396.65</v>
      </c>
      <c r="AO67" s="316">
        <v>395.87</v>
      </c>
      <c r="AP67" s="317">
        <v>365.88848297793999</v>
      </c>
      <c r="AQ67" s="318">
        <v>-7.5735764321771898E-2</v>
      </c>
      <c r="AR67" s="318">
        <v>9.6410589737174104E-2</v>
      </c>
      <c r="AS67" s="318">
        <v>4.8454466742756698E-3</v>
      </c>
    </row>
    <row r="68" spans="1:45" s="200" customFormat="1" ht="10.5">
      <c r="A68" s="315" t="s">
        <v>320</v>
      </c>
      <c r="B68" s="258">
        <v>610.21248633879804</v>
      </c>
      <c r="C68" s="258">
        <v>653.13312328767097</v>
      </c>
      <c r="D68" s="258">
        <v>742.07715068493201</v>
      </c>
      <c r="E68" s="258">
        <v>851.32427397260301</v>
      </c>
      <c r="F68" s="258">
        <v>855.32688524590196</v>
      </c>
      <c r="G68" s="258">
        <v>1014.93389041096</v>
      </c>
      <c r="H68" s="258">
        <v>1095.6843835616401</v>
      </c>
      <c r="I68" s="258">
        <v>1336.6706849315101</v>
      </c>
      <c r="J68" s="258">
        <v>1491.95540983607</v>
      </c>
      <c r="K68" s="258">
        <v>1447.52438356164</v>
      </c>
      <c r="L68" s="258">
        <v>1512.3898630137001</v>
      </c>
      <c r="M68" s="258">
        <v>1487.18671232877</v>
      </c>
      <c r="N68" s="258">
        <v>1641.39928961749</v>
      </c>
      <c r="O68" s="258">
        <v>1618.90580821918</v>
      </c>
      <c r="P68" s="258">
        <v>1640.89580821918</v>
      </c>
      <c r="Q68" s="258">
        <v>1579.86602739726</v>
      </c>
      <c r="R68" s="258">
        <v>1777.4448907103799</v>
      </c>
      <c r="S68" s="258">
        <v>1612.2586027397299</v>
      </c>
      <c r="T68" s="258">
        <v>1634.91131506849</v>
      </c>
      <c r="U68" s="258">
        <v>1616.7369315068499</v>
      </c>
      <c r="V68" s="258">
        <v>1669.19721311475</v>
      </c>
      <c r="W68" s="258">
        <v>1661.8214520547899</v>
      </c>
      <c r="X68" s="258">
        <v>1627.7821369863</v>
      </c>
      <c r="Y68" s="258">
        <v>1789.2831232876699</v>
      </c>
      <c r="Z68" s="258">
        <v>1929.9529508196699</v>
      </c>
      <c r="AA68" s="258">
        <v>2001.81295890411</v>
      </c>
      <c r="AB68" s="258">
        <v>1991.51079452055</v>
      </c>
      <c r="AC68" s="258">
        <v>1936.3450136986301</v>
      </c>
      <c r="AD68" s="258">
        <v>2018.3335245901601</v>
      </c>
      <c r="AE68" s="258">
        <v>1928.1113150684901</v>
      </c>
      <c r="AF68" s="258">
        <v>1921.5042739726</v>
      </c>
      <c r="AG68" s="258">
        <v>1883.97065753425</v>
      </c>
      <c r="AH68" s="258">
        <v>1953.2647540983601</v>
      </c>
      <c r="AI68" s="258">
        <v>1875.6967945205499</v>
      </c>
      <c r="AJ68" s="258">
        <v>2200.60657534247</v>
      </c>
      <c r="AK68" s="258">
        <v>2446.9949863013699</v>
      </c>
      <c r="AL68" s="258">
        <v>2753</v>
      </c>
      <c r="AM68" s="258">
        <v>2802</v>
      </c>
      <c r="AN68" s="258">
        <v>2770</v>
      </c>
      <c r="AO68" s="316">
        <v>2649.1009174311898</v>
      </c>
      <c r="AP68" s="317">
        <v>2326.3639387345602</v>
      </c>
      <c r="AQ68" s="318">
        <v>-0.121828872797186</v>
      </c>
      <c r="AR68" s="318">
        <v>3.2277924556560297E-2</v>
      </c>
      <c r="AS68" s="318">
        <v>3.0807945410995199E-2</v>
      </c>
    </row>
    <row r="69" spans="1:45" s="200" customFormat="1" ht="10.5">
      <c r="A69" s="315" t="s">
        <v>321</v>
      </c>
      <c r="B69" s="258">
        <v>11.796092896174899</v>
      </c>
      <c r="C69" s="258">
        <v>56.149808219178098</v>
      </c>
      <c r="D69" s="258">
        <v>83.361178082191799</v>
      </c>
      <c r="E69" s="258">
        <v>109.749178082192</v>
      </c>
      <c r="F69" s="258">
        <v>141.753387978142</v>
      </c>
      <c r="G69" s="258">
        <v>164.553479452055</v>
      </c>
      <c r="H69" s="258">
        <v>184.91682191780799</v>
      </c>
      <c r="I69" s="258">
        <v>184.615589041096</v>
      </c>
      <c r="J69" s="258">
        <v>184.61185792349701</v>
      </c>
      <c r="K69" s="258">
        <v>188.85293150684899</v>
      </c>
      <c r="L69" s="258">
        <v>198.452219178082</v>
      </c>
      <c r="M69" s="258">
        <v>201.80594520547899</v>
      </c>
      <c r="N69" s="258">
        <v>197.68969945355201</v>
      </c>
      <c r="O69" s="258">
        <v>194.15463013698599</v>
      </c>
      <c r="P69" s="258">
        <v>214.57821917808201</v>
      </c>
      <c r="Q69" s="258">
        <v>221.647150684932</v>
      </c>
      <c r="R69" s="258">
        <v>234.74024590163901</v>
      </c>
      <c r="S69" s="258">
        <v>266.39027397260298</v>
      </c>
      <c r="T69" s="258">
        <v>238.978082191781</v>
      </c>
      <c r="U69" s="258">
        <v>248.47695890411001</v>
      </c>
      <c r="V69" s="258">
        <v>315</v>
      </c>
      <c r="W69" s="258">
        <v>552.97340206185595</v>
      </c>
      <c r="X69" s="258">
        <v>591.17072164948502</v>
      </c>
      <c r="Y69" s="258">
        <v>581.24329896907204</v>
      </c>
      <c r="Z69" s="258">
        <v>574.04773195876305</v>
      </c>
      <c r="AA69" s="258">
        <v>604.35051546391696</v>
      </c>
      <c r="AB69" s="258">
        <v>591.97938144329896</v>
      </c>
      <c r="AC69" s="258">
        <v>529.48453608247405</v>
      </c>
      <c r="AD69" s="258">
        <v>492.57731958762901</v>
      </c>
      <c r="AE69" s="258">
        <v>492</v>
      </c>
      <c r="AF69" s="258">
        <v>571</v>
      </c>
      <c r="AG69" s="258">
        <v>635</v>
      </c>
      <c r="AH69" s="258">
        <v>638</v>
      </c>
      <c r="AI69" s="258">
        <v>650</v>
      </c>
      <c r="AJ69" s="258">
        <v>643</v>
      </c>
      <c r="AK69" s="258">
        <v>1098</v>
      </c>
      <c r="AL69" s="258">
        <v>1078</v>
      </c>
      <c r="AM69" s="258">
        <v>1119</v>
      </c>
      <c r="AN69" s="258">
        <v>1096</v>
      </c>
      <c r="AO69" s="316">
        <v>1037</v>
      </c>
      <c r="AP69" s="317">
        <v>870.68969836119402</v>
      </c>
      <c r="AQ69" s="318">
        <v>-0.160376375736554</v>
      </c>
      <c r="AR69" s="318">
        <v>7.7410901090763096E-2</v>
      </c>
      <c r="AS69" s="318">
        <v>1.15305091565418E-2</v>
      </c>
    </row>
    <row r="70" spans="1:45" s="200" customFormat="1" ht="10.5">
      <c r="A70" s="315" t="s">
        <v>322</v>
      </c>
      <c r="B70" s="258">
        <v>278.479918032787</v>
      </c>
      <c r="C70" s="258">
        <v>325.472082191781</v>
      </c>
      <c r="D70" s="258">
        <v>313.82441095890402</v>
      </c>
      <c r="E70" s="258">
        <v>331.39632876712301</v>
      </c>
      <c r="F70" s="258">
        <v>367.68161202185797</v>
      </c>
      <c r="G70" s="258">
        <v>349.85186301369902</v>
      </c>
      <c r="H70" s="258">
        <v>345.25304109589001</v>
      </c>
      <c r="I70" s="258">
        <v>377.92676712328802</v>
      </c>
      <c r="J70" s="258">
        <v>373.24920765027298</v>
      </c>
      <c r="K70" s="258">
        <v>361.25854794520501</v>
      </c>
      <c r="L70" s="258">
        <v>390.21706849315098</v>
      </c>
      <c r="M70" s="258">
        <v>398.10936986301402</v>
      </c>
      <c r="N70" s="258">
        <v>418.11040983606603</v>
      </c>
      <c r="O70" s="258">
        <v>373.54884931506803</v>
      </c>
      <c r="P70" s="258">
        <v>378.81038283387301</v>
      </c>
      <c r="Q70" s="258">
        <v>382.52558816010998</v>
      </c>
      <c r="R70" s="258">
        <v>380.47907218422398</v>
      </c>
      <c r="S70" s="258">
        <v>398.209781932726</v>
      </c>
      <c r="T70" s="258">
        <v>399.73602977209202</v>
      </c>
      <c r="U70" s="258">
        <v>404.15411050833097</v>
      </c>
      <c r="V70" s="258">
        <v>406.51459016393397</v>
      </c>
      <c r="W70" s="258">
        <v>420.44076712328803</v>
      </c>
      <c r="X70" s="258">
        <v>406.74471232876698</v>
      </c>
      <c r="Y70" s="258">
        <v>397.20567123287702</v>
      </c>
      <c r="Z70" s="258">
        <v>403.410355191257</v>
      </c>
      <c r="AA70" s="258">
        <v>429.40059150121198</v>
      </c>
      <c r="AB70" s="258">
        <v>403.87693327244</v>
      </c>
      <c r="AC70" s="258">
        <v>395.95639721412698</v>
      </c>
      <c r="AD70" s="258">
        <v>391.422428801271</v>
      </c>
      <c r="AE70" s="258">
        <v>385.70663769817497</v>
      </c>
      <c r="AF70" s="258">
        <v>380.80019490465401</v>
      </c>
      <c r="AG70" s="258">
        <v>349.14910684004502</v>
      </c>
      <c r="AH70" s="258">
        <v>267.70838067433999</v>
      </c>
      <c r="AI70" s="258">
        <v>238.18723449889299</v>
      </c>
      <c r="AJ70" s="258">
        <v>230.20518291135701</v>
      </c>
      <c r="AK70" s="258">
        <v>180.96871408310699</v>
      </c>
      <c r="AL70" s="258">
        <v>143.986007218027</v>
      </c>
      <c r="AM70" s="258">
        <v>161.441490977185</v>
      </c>
      <c r="AN70" s="258">
        <v>152.58231076071701</v>
      </c>
      <c r="AO70" s="316">
        <v>164.99893689494999</v>
      </c>
      <c r="AP70" s="317">
        <v>165.94422235016299</v>
      </c>
      <c r="AQ70" s="318">
        <v>5.7290396714166896E-3</v>
      </c>
      <c r="AR70" s="318">
        <v>-8.1408540444209906E-2</v>
      </c>
      <c r="AS70" s="318">
        <v>2.19759275765545E-3</v>
      </c>
    </row>
    <row r="71" spans="1:45" s="200" customFormat="1" ht="10.5">
      <c r="A71" s="319" t="s">
        <v>323</v>
      </c>
      <c r="B71" s="261">
        <v>2491.6993542221999</v>
      </c>
      <c r="C71" s="261">
        <v>2410.6663013698599</v>
      </c>
      <c r="D71" s="261">
        <v>2704.9306575342498</v>
      </c>
      <c r="E71" s="261">
        <v>3066.89208219178</v>
      </c>
      <c r="F71" s="261">
        <v>3287.1445081967199</v>
      </c>
      <c r="G71" s="261">
        <v>3574.5497745118901</v>
      </c>
      <c r="H71" s="261">
        <v>3667.3094520547902</v>
      </c>
      <c r="I71" s="261">
        <v>4001.3968214863798</v>
      </c>
      <c r="J71" s="261">
        <v>4362.0537881108803</v>
      </c>
      <c r="K71" s="261">
        <v>4545.2981774429099</v>
      </c>
      <c r="L71" s="261">
        <v>4465.9651768118501</v>
      </c>
      <c r="M71" s="261">
        <v>3973.1514818841501</v>
      </c>
      <c r="N71" s="261">
        <v>4521.3310915112897</v>
      </c>
      <c r="O71" s="261">
        <v>4764.2901753106898</v>
      </c>
      <c r="P71" s="261">
        <v>5332.66589656838</v>
      </c>
      <c r="Q71" s="261">
        <v>5372.7034970213799</v>
      </c>
      <c r="R71" s="261">
        <v>5580.6574568108899</v>
      </c>
      <c r="S71" s="261">
        <v>5681.04088793357</v>
      </c>
      <c r="T71" s="261">
        <v>5790.12090329291</v>
      </c>
      <c r="U71" s="261">
        <v>5886.8203963341002</v>
      </c>
      <c r="V71" s="261">
        <v>5864.0467123832204</v>
      </c>
      <c r="W71" s="261">
        <v>5953.5501647926803</v>
      </c>
      <c r="X71" s="261">
        <v>6126.4068038441201</v>
      </c>
      <c r="Y71" s="261">
        <v>6306.4057335564103</v>
      </c>
      <c r="Z71" s="261">
        <v>6440.5431538040102</v>
      </c>
      <c r="AA71" s="261">
        <v>6640.3773269744497</v>
      </c>
      <c r="AB71" s="261">
        <v>6681.6711323336103</v>
      </c>
      <c r="AC71" s="261">
        <v>6514.5654318627903</v>
      </c>
      <c r="AD71" s="261">
        <v>6894.7140302771204</v>
      </c>
      <c r="AE71" s="261">
        <v>6754.7579557286999</v>
      </c>
      <c r="AF71" s="261">
        <v>7058.9784974798304</v>
      </c>
      <c r="AG71" s="261">
        <v>7092.4430650386203</v>
      </c>
      <c r="AH71" s="261">
        <v>7254.4653142808902</v>
      </c>
      <c r="AI71" s="261">
        <v>7177.1376536425696</v>
      </c>
      <c r="AJ71" s="261">
        <v>7305.5249256872903</v>
      </c>
      <c r="AK71" s="261">
        <v>7846.9592508017804</v>
      </c>
      <c r="AL71" s="261">
        <v>8058.8952120202403</v>
      </c>
      <c r="AM71" s="261">
        <v>8351.4417227600206</v>
      </c>
      <c r="AN71" s="261">
        <v>8519.0227704985391</v>
      </c>
      <c r="AO71" s="320">
        <v>8519.2639878946902</v>
      </c>
      <c r="AP71" s="320">
        <v>7639.3666361775004</v>
      </c>
      <c r="AQ71" s="321">
        <v>-0.103283259324687</v>
      </c>
      <c r="AR71" s="321">
        <v>2.3479688907345399E-2</v>
      </c>
      <c r="AS71" s="321">
        <v>0.101167829497029</v>
      </c>
    </row>
    <row r="72" spans="1:45" s="200" customFormat="1" ht="10.5">
      <c r="A72" s="315"/>
      <c r="B72" s="258"/>
      <c r="C72" s="258"/>
      <c r="D72" s="258"/>
      <c r="E72" s="258"/>
      <c r="F72" s="258"/>
      <c r="G72" s="258"/>
      <c r="H72" s="258"/>
      <c r="I72" s="258"/>
      <c r="J72" s="258"/>
      <c r="K72" s="258"/>
      <c r="L72" s="258"/>
      <c r="M72" s="258"/>
      <c r="N72" s="258"/>
      <c r="O72" s="258"/>
      <c r="P72" s="258"/>
      <c r="Q72" s="258"/>
      <c r="R72" s="258"/>
      <c r="S72" s="258"/>
      <c r="T72" s="258"/>
      <c r="U72" s="258"/>
      <c r="V72" s="258"/>
      <c r="W72" s="258"/>
      <c r="X72" s="258"/>
      <c r="Y72" s="258"/>
      <c r="Z72" s="258"/>
      <c r="AA72" s="258"/>
      <c r="AB72" s="258"/>
      <c r="AC72" s="258"/>
      <c r="AD72" s="258"/>
      <c r="AE72" s="258"/>
      <c r="AF72" s="258"/>
      <c r="AG72" s="258"/>
      <c r="AH72" s="258"/>
      <c r="AI72" s="258"/>
      <c r="AJ72" s="258"/>
      <c r="AK72" s="258"/>
      <c r="AL72" s="258"/>
      <c r="AM72" s="258"/>
      <c r="AN72" s="258"/>
      <c r="AO72" s="316"/>
      <c r="AP72" s="317"/>
      <c r="AQ72" s="318"/>
      <c r="AR72" s="318"/>
      <c r="AS72" s="318"/>
    </row>
    <row r="73" spans="1:45" s="200" customFormat="1" ht="10.5">
      <c r="A73" s="315" t="s">
        <v>324</v>
      </c>
      <c r="B73" s="258">
        <v>226.30874316939901</v>
      </c>
      <c r="C73" s="258">
        <v>307.25753424657501</v>
      </c>
      <c r="D73" s="258">
        <v>411.68493150684901</v>
      </c>
      <c r="E73" s="258">
        <v>377.54520547945202</v>
      </c>
      <c r="F73" s="258">
        <v>410.56010928961803</v>
      </c>
      <c r="G73" s="258">
        <v>407.66849315068498</v>
      </c>
      <c r="H73" s="258">
        <v>434.45813698630099</v>
      </c>
      <c r="I73" s="258">
        <v>411.524273972603</v>
      </c>
      <c r="J73" s="258">
        <v>436.29521857923498</v>
      </c>
      <c r="K73" s="258">
        <v>416.80589041095902</v>
      </c>
      <c r="L73" s="258">
        <v>421.08339726027401</v>
      </c>
      <c r="M73" s="258">
        <v>421.806356164384</v>
      </c>
      <c r="N73" s="258">
        <v>423.17732240437198</v>
      </c>
      <c r="O73" s="258">
        <v>419.577232876712</v>
      </c>
      <c r="P73" s="258">
        <v>396.10115068493201</v>
      </c>
      <c r="Q73" s="258">
        <v>407.94964383561597</v>
      </c>
      <c r="R73" s="258">
        <v>386.66751366120201</v>
      </c>
      <c r="S73" s="258">
        <v>413.19109589041102</v>
      </c>
      <c r="T73" s="258">
        <v>385.27684931506798</v>
      </c>
      <c r="U73" s="258">
        <v>439.15736986301403</v>
      </c>
      <c r="V73" s="258">
        <v>427.54327868852499</v>
      </c>
      <c r="W73" s="258">
        <v>446.38695890410997</v>
      </c>
      <c r="X73" s="258">
        <v>434.29747945205497</v>
      </c>
      <c r="Y73" s="258">
        <v>439.75983561643801</v>
      </c>
      <c r="Z73" s="258">
        <v>365.530877868853</v>
      </c>
      <c r="AA73" s="258">
        <v>355.93676712328801</v>
      </c>
      <c r="AB73" s="258">
        <v>381.78254794520501</v>
      </c>
      <c r="AC73" s="258">
        <v>391.36175342465702</v>
      </c>
      <c r="AD73" s="258">
        <v>429.40581967213097</v>
      </c>
      <c r="AE73" s="258">
        <v>475.16473972602699</v>
      </c>
      <c r="AF73" s="258">
        <v>548.14342465753396</v>
      </c>
      <c r="AG73" s="258">
        <v>520.49024657534198</v>
      </c>
      <c r="AH73" s="258">
        <v>478.49278688524601</v>
      </c>
      <c r="AI73" s="258">
        <v>492.13419178082199</v>
      </c>
      <c r="AJ73" s="258">
        <v>614.79621917808197</v>
      </c>
      <c r="AK73" s="258">
        <v>590.53693150684899</v>
      </c>
      <c r="AL73" s="258">
        <v>584.17696721311495</v>
      </c>
      <c r="AM73" s="258">
        <v>572.68386301369901</v>
      </c>
      <c r="AN73" s="258">
        <v>600.73868493150701</v>
      </c>
      <c r="AO73" s="316">
        <v>569.43054794520594</v>
      </c>
      <c r="AP73" s="317">
        <v>557.100027322404</v>
      </c>
      <c r="AQ73" s="318">
        <v>-2.1654125630063099E-2</v>
      </c>
      <c r="AR73" s="318">
        <v>1.8262278429671801E-2</v>
      </c>
      <c r="AS73" s="318">
        <v>7.3776535753681503E-3</v>
      </c>
    </row>
    <row r="74" spans="1:45" s="200" customFormat="1" ht="10.5">
      <c r="A74" s="315" t="s">
        <v>325</v>
      </c>
      <c r="B74" s="258">
        <v>277.05797814207602</v>
      </c>
      <c r="C74" s="258">
        <v>302.65871232876702</v>
      </c>
      <c r="D74" s="258">
        <v>337.58164383561598</v>
      </c>
      <c r="E74" s="258">
        <v>364.21063013698603</v>
      </c>
      <c r="F74" s="258">
        <v>391.35390710382501</v>
      </c>
      <c r="G74" s="258">
        <v>406.02175342465802</v>
      </c>
      <c r="H74" s="258">
        <v>424.497369863014</v>
      </c>
      <c r="I74" s="258">
        <v>450.42347945205501</v>
      </c>
      <c r="J74" s="258">
        <v>450.074016393443</v>
      </c>
      <c r="K74" s="258">
        <v>463.03509589041101</v>
      </c>
      <c r="L74" s="258">
        <v>488.740301369863</v>
      </c>
      <c r="M74" s="258">
        <v>498.52032876712298</v>
      </c>
      <c r="N74" s="258">
        <v>485.82278688524599</v>
      </c>
      <c r="O74" s="258">
        <v>514.124191780822</v>
      </c>
      <c r="P74" s="258">
        <v>532.33873972602805</v>
      </c>
      <c r="Q74" s="258">
        <v>548.30408219178105</v>
      </c>
      <c r="R74" s="258">
        <v>567.03357923497299</v>
      </c>
      <c r="S74" s="258">
        <v>575.33471232876695</v>
      </c>
      <c r="T74" s="258">
        <v>588.40821917808205</v>
      </c>
      <c r="U74" s="258">
        <v>574.752328767123</v>
      </c>
      <c r="V74" s="258">
        <v>497.41860655737702</v>
      </c>
      <c r="W74" s="258">
        <v>578.60810958904096</v>
      </c>
      <c r="X74" s="258">
        <v>576.61997260273995</v>
      </c>
      <c r="Y74" s="258">
        <v>597.505452054795</v>
      </c>
      <c r="Z74" s="258">
        <v>625.41322404371601</v>
      </c>
      <c r="AA74" s="258">
        <v>633.050931506849</v>
      </c>
      <c r="AB74" s="258">
        <v>630.62098630136995</v>
      </c>
      <c r="AC74" s="258">
        <v>653.25361643835595</v>
      </c>
      <c r="AD74" s="258">
        <v>616.98172131147498</v>
      </c>
      <c r="AE74" s="258">
        <v>597.86693150684903</v>
      </c>
      <c r="AF74" s="258">
        <v>579.71263013698604</v>
      </c>
      <c r="AG74" s="258">
        <v>523.32183561643797</v>
      </c>
      <c r="AH74" s="258">
        <v>533.90838797814195</v>
      </c>
      <c r="AI74" s="258">
        <v>514.06394520547894</v>
      </c>
      <c r="AJ74" s="258">
        <v>530.45101369863005</v>
      </c>
      <c r="AK74" s="258">
        <v>530.169863013699</v>
      </c>
      <c r="AL74" s="258">
        <v>508.693989071038</v>
      </c>
      <c r="AM74" s="258">
        <v>508.07945205479501</v>
      </c>
      <c r="AN74" s="258">
        <v>519.23836333935799</v>
      </c>
      <c r="AO74" s="316">
        <v>561.95760125970799</v>
      </c>
      <c r="AP74" s="317">
        <v>601.63117633762101</v>
      </c>
      <c r="AQ74" s="318">
        <v>7.0598876123356302E-2</v>
      </c>
      <c r="AR74" s="318">
        <v>-6.1750358316013899E-3</v>
      </c>
      <c r="AS74" s="318">
        <v>7.9673778163207205E-3</v>
      </c>
    </row>
    <row r="75" spans="1:45" s="200" customFormat="1" ht="10.5">
      <c r="A75" s="315" t="s">
        <v>326</v>
      </c>
      <c r="B75" s="258">
        <v>84.415163934426204</v>
      </c>
      <c r="C75" s="258">
        <v>83.682493150684905</v>
      </c>
      <c r="D75" s="258">
        <v>86.674739726027397</v>
      </c>
      <c r="E75" s="258">
        <v>90.7313424657534</v>
      </c>
      <c r="F75" s="258">
        <v>94.689180327868897</v>
      </c>
      <c r="G75" s="258">
        <v>95.731808219178106</v>
      </c>
      <c r="H75" s="258">
        <v>90.369863013698605</v>
      </c>
      <c r="I75" s="258">
        <v>91.313726027397294</v>
      </c>
      <c r="J75" s="258">
        <v>102.21945355191301</v>
      </c>
      <c r="K75" s="258">
        <v>111.335671232877</v>
      </c>
      <c r="L75" s="258">
        <v>114.87013698630101</v>
      </c>
      <c r="M75" s="258">
        <v>108.96597260274</v>
      </c>
      <c r="N75" s="258">
        <v>124.77021857923501</v>
      </c>
      <c r="O75" s="258">
        <v>125.694438356164</v>
      </c>
      <c r="P75" s="258">
        <v>132.08057534246601</v>
      </c>
      <c r="Q75" s="258">
        <v>124.73049315068501</v>
      </c>
      <c r="R75" s="258">
        <v>112.914043715847</v>
      </c>
      <c r="S75" s="258">
        <v>118.906657534247</v>
      </c>
      <c r="T75" s="258">
        <v>122.74235616438401</v>
      </c>
      <c r="U75" s="258">
        <v>145.756547945205</v>
      </c>
      <c r="V75" s="258">
        <v>137.507595628415</v>
      </c>
      <c r="W75" s="258">
        <v>140.816328767123</v>
      </c>
      <c r="X75" s="258">
        <v>127.321095890411</v>
      </c>
      <c r="Y75" s="258">
        <v>88.763287671232902</v>
      </c>
      <c r="Z75" s="258">
        <v>124.389699453552</v>
      </c>
      <c r="AA75" s="258">
        <v>141.05731506849301</v>
      </c>
      <c r="AB75" s="258">
        <v>125.915342465753</v>
      </c>
      <c r="AC75" s="258">
        <v>128.244879853236</v>
      </c>
      <c r="AD75" s="258">
        <v>114.235846994536</v>
      </c>
      <c r="AE75" s="258">
        <v>93.241616438356104</v>
      </c>
      <c r="AF75" s="258">
        <v>109.990164383562</v>
      </c>
      <c r="AG75" s="258">
        <v>102.800739726027</v>
      </c>
      <c r="AH75" s="258">
        <v>110.751092896175</v>
      </c>
      <c r="AI75" s="258">
        <v>111.315589041096</v>
      </c>
      <c r="AJ75" s="258">
        <v>104.42739726027401</v>
      </c>
      <c r="AK75" s="258">
        <v>52.595260273972599</v>
      </c>
      <c r="AL75" s="258">
        <v>0</v>
      </c>
      <c r="AM75" s="258">
        <v>0</v>
      </c>
      <c r="AN75" s="258">
        <v>0</v>
      </c>
      <c r="AO75" s="316">
        <v>0</v>
      </c>
      <c r="AP75" s="317">
        <v>0</v>
      </c>
      <c r="AQ75" s="318" t="s">
        <v>273</v>
      </c>
      <c r="AR75" s="318">
        <v>-1</v>
      </c>
      <c r="AS75" s="318">
        <v>0</v>
      </c>
    </row>
    <row r="76" spans="1:45" s="200" customFormat="1" ht="10.5">
      <c r="A76" s="315" t="s">
        <v>403</v>
      </c>
      <c r="B76" s="258">
        <v>126.953196721312</v>
      </c>
      <c r="C76" s="258">
        <v>154.93410958904099</v>
      </c>
      <c r="D76" s="258">
        <v>165.95923287671201</v>
      </c>
      <c r="E76" s="258">
        <v>155.77756164383601</v>
      </c>
      <c r="F76" s="258">
        <v>163.48303278688499</v>
      </c>
      <c r="G76" s="258">
        <v>141.23805479452099</v>
      </c>
      <c r="H76" s="258">
        <v>142.46306849315101</v>
      </c>
      <c r="I76" s="258">
        <v>143.42701369862999</v>
      </c>
      <c r="J76" s="258">
        <v>162.20128415300499</v>
      </c>
      <c r="K76" s="258">
        <v>219.799589041096</v>
      </c>
      <c r="L76" s="258">
        <v>260.76726027397302</v>
      </c>
      <c r="M76" s="258">
        <v>245.30397260274</v>
      </c>
      <c r="N76" s="258">
        <v>228.55180327868899</v>
      </c>
      <c r="O76" s="258">
        <v>228.193945205479</v>
      </c>
      <c r="P76" s="258">
        <v>116.637369863014</v>
      </c>
      <c r="Q76" s="258">
        <v>169.453534246575</v>
      </c>
      <c r="R76" s="258">
        <v>202.81669398907101</v>
      </c>
      <c r="S76" s="258">
        <v>212.93147945205499</v>
      </c>
      <c r="T76" s="258">
        <v>148.066</v>
      </c>
      <c r="U76" s="258">
        <v>181.04095890411</v>
      </c>
      <c r="V76" s="258">
        <v>95.630464480874295</v>
      </c>
      <c r="W76" s="258">
        <v>220.78361643835601</v>
      </c>
      <c r="X76" s="258">
        <v>215.863479452055</v>
      </c>
      <c r="Y76" s="258">
        <v>122.441123287671</v>
      </c>
      <c r="Z76" s="258">
        <v>103.898814016393</v>
      </c>
      <c r="AA76" s="258">
        <v>193.526079452055</v>
      </c>
      <c r="AB76" s="258">
        <v>119.02848493150699</v>
      </c>
      <c r="AC76" s="258">
        <v>52.218274739725999</v>
      </c>
      <c r="AD76" s="258">
        <v>107.28010781420799</v>
      </c>
      <c r="AE76" s="258">
        <v>48.618237287671199</v>
      </c>
      <c r="AF76" s="258">
        <v>95.538887232876704</v>
      </c>
      <c r="AG76" s="258">
        <v>107.967419178082</v>
      </c>
      <c r="AH76" s="258">
        <v>91.881426229508193</v>
      </c>
      <c r="AI76" s="258">
        <v>96.529112328767098</v>
      </c>
      <c r="AJ76" s="258">
        <v>64.001019917808193</v>
      </c>
      <c r="AK76" s="258">
        <v>21.894658657534301</v>
      </c>
      <c r="AL76" s="258">
        <v>61.5010737704918</v>
      </c>
      <c r="AM76" s="258">
        <v>80.761178082191805</v>
      </c>
      <c r="AN76" s="258">
        <v>43.522126387452403</v>
      </c>
      <c r="AO76" s="316">
        <v>7.4089910472713099</v>
      </c>
      <c r="AP76" s="317">
        <v>0.32844608469945402</v>
      </c>
      <c r="AQ76" s="318">
        <v>-0.95566925609656195</v>
      </c>
      <c r="AR76" s="318">
        <v>-0.171493373888916</v>
      </c>
      <c r="AS76" s="318">
        <v>4.3495984782931297E-6</v>
      </c>
    </row>
    <row r="77" spans="1:45" s="200" customFormat="1" ht="10.5">
      <c r="A77" s="315" t="s">
        <v>327</v>
      </c>
      <c r="B77" s="258">
        <v>252.184043715847</v>
      </c>
      <c r="C77" s="258">
        <v>255.78687671232899</v>
      </c>
      <c r="D77" s="258">
        <v>260.70701369863002</v>
      </c>
      <c r="E77" s="258">
        <v>237.07027397260299</v>
      </c>
      <c r="F77" s="258">
        <v>245.43483606557399</v>
      </c>
      <c r="G77" s="258">
        <v>231.76857534246599</v>
      </c>
      <c r="H77" s="258">
        <v>221.06476712328799</v>
      </c>
      <c r="I77" s="258">
        <v>233.33498630137001</v>
      </c>
      <c r="J77" s="258">
        <v>257.07071038251399</v>
      </c>
      <c r="K77" s="258">
        <v>255.72663013698599</v>
      </c>
      <c r="L77" s="258">
        <v>275.86906849315102</v>
      </c>
      <c r="M77" s="258">
        <v>278.82115068493198</v>
      </c>
      <c r="N77" s="258">
        <v>258.51267759562802</v>
      </c>
      <c r="O77" s="258">
        <v>268.98087671232901</v>
      </c>
      <c r="P77" s="258">
        <v>285.40810958904098</v>
      </c>
      <c r="Q77" s="258">
        <v>336.19597260274003</v>
      </c>
      <c r="R77" s="258">
        <v>320.65745901639298</v>
      </c>
      <c r="S77" s="258">
        <v>438.57498630137002</v>
      </c>
      <c r="T77" s="258">
        <v>335.45293150684898</v>
      </c>
      <c r="U77" s="258">
        <v>355.09331506849298</v>
      </c>
      <c r="V77" s="258">
        <v>366.72030054644802</v>
      </c>
      <c r="W77" s="258">
        <v>450.724712328767</v>
      </c>
      <c r="X77" s="258">
        <v>464.27650269698898</v>
      </c>
      <c r="Y77" s="258">
        <v>454.436658542602</v>
      </c>
      <c r="Z77" s="258">
        <v>424.59547970121099</v>
      </c>
      <c r="AA77" s="258">
        <v>466.515686826462</v>
      </c>
      <c r="AB77" s="258">
        <v>397.33804379800898</v>
      </c>
      <c r="AC77" s="258">
        <v>400.27029618522897</v>
      </c>
      <c r="AD77" s="258">
        <v>417.12466180029401</v>
      </c>
      <c r="AE77" s="258">
        <v>397.63212321626003</v>
      </c>
      <c r="AF77" s="258">
        <v>399.54993448682802</v>
      </c>
      <c r="AG77" s="258">
        <v>392.90452130055502</v>
      </c>
      <c r="AH77" s="258">
        <v>412.70785578841202</v>
      </c>
      <c r="AI77" s="258">
        <v>421.94707138233599</v>
      </c>
      <c r="AJ77" s="258">
        <v>439.62815502513399</v>
      </c>
      <c r="AK77" s="258">
        <v>452.62393362570702</v>
      </c>
      <c r="AL77" s="258">
        <v>474.41019381385701</v>
      </c>
      <c r="AM77" s="258">
        <v>447.23383331847702</v>
      </c>
      <c r="AN77" s="258">
        <v>455.04778080459403</v>
      </c>
      <c r="AO77" s="316">
        <v>453.18919165872398</v>
      </c>
      <c r="AP77" s="317">
        <v>338.30353547352001</v>
      </c>
      <c r="AQ77" s="318">
        <v>-0.25350484587840599</v>
      </c>
      <c r="AR77" s="318">
        <v>1.3164135802208101E-2</v>
      </c>
      <c r="AS77" s="318">
        <v>4.4801403080913602E-3</v>
      </c>
    </row>
    <row r="78" spans="1:45" s="200" customFormat="1" ht="10.5">
      <c r="A78" s="315" t="s">
        <v>390</v>
      </c>
      <c r="B78" s="258">
        <v>433.74373770491798</v>
      </c>
      <c r="C78" s="258">
        <v>411.90181917808201</v>
      </c>
      <c r="D78" s="258">
        <v>405.812898630137</v>
      </c>
      <c r="E78" s="258">
        <v>402.23425205479498</v>
      </c>
      <c r="F78" s="258">
        <v>414.92206010928999</v>
      </c>
      <c r="G78" s="258">
        <v>509.92701369862999</v>
      </c>
      <c r="H78" s="258">
        <v>521.562635616438</v>
      </c>
      <c r="I78" s="258">
        <v>583.30332602739702</v>
      </c>
      <c r="J78" s="258">
        <v>593.95030054644803</v>
      </c>
      <c r="K78" s="258">
        <v>575.48131232876699</v>
      </c>
      <c r="L78" s="258">
        <v>542.76206111718398</v>
      </c>
      <c r="M78" s="258">
        <v>547.87251082260002</v>
      </c>
      <c r="N78" s="258">
        <v>558.21503152214802</v>
      </c>
      <c r="O78" s="258">
        <v>530.59619776055399</v>
      </c>
      <c r="P78" s="258">
        <v>562.80726514858895</v>
      </c>
      <c r="Q78" s="258">
        <v>575.69230245849099</v>
      </c>
      <c r="R78" s="258">
        <v>638.67620119427897</v>
      </c>
      <c r="S78" s="258">
        <v>640.359880656977</v>
      </c>
      <c r="T78" s="258">
        <v>612.01074634111706</v>
      </c>
      <c r="U78" s="258">
        <v>646.47367287387306</v>
      </c>
      <c r="V78" s="258">
        <v>656.08330293473705</v>
      </c>
      <c r="W78" s="258">
        <v>665.82679242753602</v>
      </c>
      <c r="X78" s="258">
        <v>657.73415953501603</v>
      </c>
      <c r="Y78" s="258">
        <v>665.05358010613998</v>
      </c>
      <c r="Z78" s="258">
        <v>730.28217605565396</v>
      </c>
      <c r="AA78" s="258">
        <v>711.004920974377</v>
      </c>
      <c r="AB78" s="258">
        <v>698.35175625012403</v>
      </c>
      <c r="AC78" s="258">
        <v>729.47748270537295</v>
      </c>
      <c r="AD78" s="258">
        <v>718.05050796239505</v>
      </c>
      <c r="AE78" s="258">
        <v>696.13481775314096</v>
      </c>
      <c r="AF78" s="258">
        <v>701.48007330296105</v>
      </c>
      <c r="AG78" s="258">
        <v>512.45568278330302</v>
      </c>
      <c r="AH78" s="258">
        <v>586.352665923411</v>
      </c>
      <c r="AI78" s="258">
        <v>593.55810296005097</v>
      </c>
      <c r="AJ78" s="258">
        <v>443.96413601341197</v>
      </c>
      <c r="AK78" s="258">
        <v>454.83536921202398</v>
      </c>
      <c r="AL78" s="258">
        <v>458.51316559689099</v>
      </c>
      <c r="AM78" s="258">
        <v>429.43104088070402</v>
      </c>
      <c r="AN78" s="258">
        <v>446.01759222574799</v>
      </c>
      <c r="AO78" s="316">
        <v>447.053074487103</v>
      </c>
      <c r="AP78" s="317">
        <v>328.48319598400701</v>
      </c>
      <c r="AQ78" s="318">
        <v>-0.26522550737209399</v>
      </c>
      <c r="AR78" s="318">
        <v>-4.3320268415119198E-2</v>
      </c>
      <c r="AS78" s="318">
        <v>4.3500899415631804E-3</v>
      </c>
    </row>
    <row r="79" spans="1:45" s="200" customFormat="1" ht="10.5">
      <c r="A79" s="319" t="s">
        <v>333</v>
      </c>
      <c r="B79" s="261">
        <v>1400.66286338798</v>
      </c>
      <c r="C79" s="261">
        <v>1516.22154520548</v>
      </c>
      <c r="D79" s="261">
        <v>1668.4204602739701</v>
      </c>
      <c r="E79" s="261">
        <v>1627.56926575343</v>
      </c>
      <c r="F79" s="261">
        <v>1720.4431256830601</v>
      </c>
      <c r="G79" s="261">
        <v>1792.3556986301401</v>
      </c>
      <c r="H79" s="261">
        <v>1834.4158410958901</v>
      </c>
      <c r="I79" s="261">
        <v>1913.3268054794501</v>
      </c>
      <c r="J79" s="261">
        <v>2001.8109836065601</v>
      </c>
      <c r="K79" s="261">
        <v>2042.1841890410999</v>
      </c>
      <c r="L79" s="261">
        <v>2104.0922255007399</v>
      </c>
      <c r="M79" s="261">
        <v>2101.29029164452</v>
      </c>
      <c r="N79" s="261">
        <v>2079.0498402653202</v>
      </c>
      <c r="O79" s="261">
        <v>2087.16688269206</v>
      </c>
      <c r="P79" s="261">
        <v>2025.3732103540699</v>
      </c>
      <c r="Q79" s="261">
        <v>2162.3260284858902</v>
      </c>
      <c r="R79" s="261">
        <v>2228.7654908117702</v>
      </c>
      <c r="S79" s="261">
        <v>2399.29881216383</v>
      </c>
      <c r="T79" s="261">
        <v>2191.9571025055002</v>
      </c>
      <c r="U79" s="261">
        <v>2342.2741934218202</v>
      </c>
      <c r="V79" s="261">
        <v>2180.9035488363802</v>
      </c>
      <c r="W79" s="261">
        <v>2503.1465184549302</v>
      </c>
      <c r="X79" s="261">
        <v>2476.1126896292699</v>
      </c>
      <c r="Y79" s="261">
        <v>2367.9599372788798</v>
      </c>
      <c r="Z79" s="261">
        <v>2374.1102711393801</v>
      </c>
      <c r="AA79" s="261">
        <v>2501.0917009515201</v>
      </c>
      <c r="AB79" s="261">
        <v>2353.0371616919701</v>
      </c>
      <c r="AC79" s="261">
        <v>2354.8263033465801</v>
      </c>
      <c r="AD79" s="261">
        <v>2403.0786655550401</v>
      </c>
      <c r="AE79" s="261">
        <v>2308.6584659283099</v>
      </c>
      <c r="AF79" s="261">
        <v>2434.4151142007499</v>
      </c>
      <c r="AG79" s="261">
        <v>2159.94044517975</v>
      </c>
      <c r="AH79" s="261">
        <v>2214.0942157008899</v>
      </c>
      <c r="AI79" s="261">
        <v>2229.5480126985499</v>
      </c>
      <c r="AJ79" s="261">
        <v>2197.2679410933401</v>
      </c>
      <c r="AK79" s="261">
        <v>2102.6560162897799</v>
      </c>
      <c r="AL79" s="261">
        <v>2087.2953894653901</v>
      </c>
      <c r="AM79" s="261">
        <v>2038.1893673498701</v>
      </c>
      <c r="AN79" s="261">
        <v>2064.5645476886598</v>
      </c>
      <c r="AO79" s="320">
        <v>2039.03940639801</v>
      </c>
      <c r="AP79" s="320">
        <v>1825.8463812022501</v>
      </c>
      <c r="AQ79" s="321">
        <v>-0.10455561796736899</v>
      </c>
      <c r="AR79" s="321">
        <v>-1.2341983936368499E-2</v>
      </c>
      <c r="AS79" s="321">
        <v>2.4179611239821701E-2</v>
      </c>
    </row>
    <row r="80" spans="1:45" s="200" customFormat="1" ht="10.5">
      <c r="A80" s="315"/>
      <c r="B80" s="258"/>
      <c r="C80" s="258"/>
      <c r="D80" s="258"/>
      <c r="E80" s="258"/>
      <c r="F80" s="258"/>
      <c r="G80" s="258"/>
      <c r="H80" s="258"/>
      <c r="I80" s="258"/>
      <c r="J80" s="258"/>
      <c r="K80" s="258"/>
      <c r="L80" s="258"/>
      <c r="M80" s="258"/>
      <c r="N80" s="258"/>
      <c r="O80" s="258"/>
      <c r="P80" s="258"/>
      <c r="Q80" s="258"/>
      <c r="R80" s="258"/>
      <c r="S80" s="258"/>
      <c r="T80" s="258"/>
      <c r="U80" s="258"/>
      <c r="V80" s="258"/>
      <c r="W80" s="258"/>
      <c r="X80" s="258"/>
      <c r="Y80" s="258"/>
      <c r="Z80" s="258"/>
      <c r="AA80" s="258"/>
      <c r="AB80" s="258"/>
      <c r="AC80" s="258"/>
      <c r="AD80" s="258"/>
      <c r="AE80" s="258"/>
      <c r="AF80" s="258"/>
      <c r="AG80" s="258"/>
      <c r="AH80" s="258"/>
      <c r="AI80" s="258"/>
      <c r="AJ80" s="258"/>
      <c r="AK80" s="258"/>
      <c r="AL80" s="258"/>
      <c r="AM80" s="258"/>
      <c r="AN80" s="258"/>
      <c r="AO80" s="316"/>
      <c r="AP80" s="317"/>
      <c r="AQ80" s="318"/>
      <c r="AR80" s="318"/>
      <c r="AS80" s="318"/>
    </row>
    <row r="81" spans="1:45" s="200" customFormat="1" ht="10.5">
      <c r="A81" s="315" t="s">
        <v>334</v>
      </c>
      <c r="B81" s="258">
        <v>569.15647540983605</v>
      </c>
      <c r="C81" s="258">
        <v>533.92523287671202</v>
      </c>
      <c r="D81" s="258">
        <v>545.59298630137005</v>
      </c>
      <c r="E81" s="258">
        <v>505.48884931506899</v>
      </c>
      <c r="F81" s="258">
        <v>506.59112021857902</v>
      </c>
      <c r="G81" s="258">
        <v>495.30717808219202</v>
      </c>
      <c r="H81" s="258">
        <v>481.99268493150697</v>
      </c>
      <c r="I81" s="258">
        <v>481.69145205479498</v>
      </c>
      <c r="J81" s="258">
        <v>512.67942622950795</v>
      </c>
      <c r="K81" s="258">
        <v>532.47931506849295</v>
      </c>
      <c r="L81" s="258">
        <v>532.98136986301404</v>
      </c>
      <c r="M81" s="258">
        <v>536.49575342465801</v>
      </c>
      <c r="N81" s="258">
        <v>559.32306010929005</v>
      </c>
      <c r="O81" s="258">
        <v>584.27128767123304</v>
      </c>
      <c r="P81" s="258">
        <v>599.45342465753401</v>
      </c>
      <c r="Q81" s="258">
        <v>602.78706849315097</v>
      </c>
      <c r="R81" s="258">
        <v>634.26530054644797</v>
      </c>
      <c r="S81" s="258">
        <v>661.62789041095903</v>
      </c>
      <c r="T81" s="258">
        <v>687.29293150684896</v>
      </c>
      <c r="U81" s="258">
        <v>682.45315760782296</v>
      </c>
      <c r="V81" s="258">
        <v>673.87932042606496</v>
      </c>
      <c r="W81" s="258">
        <v>635.44071232876695</v>
      </c>
      <c r="X81" s="258">
        <v>669.70093150684897</v>
      </c>
      <c r="Y81" s="258">
        <v>668.11445858054003</v>
      </c>
      <c r="Z81" s="258">
        <v>615.21931418955705</v>
      </c>
      <c r="AA81" s="258">
        <v>605.36712328767101</v>
      </c>
      <c r="AB81" s="258">
        <v>597.13698630137003</v>
      </c>
      <c r="AC81" s="258">
        <v>614.49041095890402</v>
      </c>
      <c r="AD81" s="258">
        <v>570.07923497267802</v>
      </c>
      <c r="AE81" s="258">
        <v>576.64383561643797</v>
      </c>
      <c r="AF81" s="258">
        <v>605.98356164383597</v>
      </c>
      <c r="AG81" s="258">
        <v>626.67397260274004</v>
      </c>
      <c r="AH81" s="258">
        <v>599.51092896174896</v>
      </c>
      <c r="AI81" s="258">
        <v>587.60821917808198</v>
      </c>
      <c r="AJ81" s="258">
        <v>538.28767123287696</v>
      </c>
      <c r="AK81" s="258">
        <v>427.05753424657502</v>
      </c>
      <c r="AL81" s="258">
        <v>433.366120218579</v>
      </c>
      <c r="AM81" s="258">
        <v>419.18904109588999</v>
      </c>
      <c r="AN81" s="258">
        <v>474.02739726027397</v>
      </c>
      <c r="AO81" s="316">
        <v>464.59726027397301</v>
      </c>
      <c r="AP81" s="317">
        <v>388.14754098360601</v>
      </c>
      <c r="AQ81" s="318">
        <v>-0.16455051681812299</v>
      </c>
      <c r="AR81" s="318">
        <v>-2.1373663757154701E-2</v>
      </c>
      <c r="AS81" s="318">
        <v>5.1402224969750903E-3</v>
      </c>
    </row>
    <row r="82" spans="1:45" s="200" customFormat="1" ht="10.5">
      <c r="A82" s="315" t="s">
        <v>335</v>
      </c>
      <c r="B82" s="258">
        <v>24.673661068489</v>
      </c>
      <c r="C82" s="258">
        <v>26.367917080448201</v>
      </c>
      <c r="D82" s="258">
        <v>25.6650410384349</v>
      </c>
      <c r="E82" s="258">
        <v>20.343260503795001</v>
      </c>
      <c r="F82" s="258">
        <v>22.8511755127725</v>
      </c>
      <c r="G82" s="258">
        <v>22.110492173939502</v>
      </c>
      <c r="H82" s="258">
        <v>22.190822300845699</v>
      </c>
      <c r="I82" s="258">
        <v>22.7330404830305</v>
      </c>
      <c r="J82" s="258">
        <v>23.031420287538701</v>
      </c>
      <c r="K82" s="258">
        <v>24.359699817553</v>
      </c>
      <c r="L82" s="258">
        <v>21.949836708095098</v>
      </c>
      <c r="M82" s="258">
        <v>23.6769045117783</v>
      </c>
      <c r="N82" s="258">
        <v>22.350492930151599</v>
      </c>
      <c r="O82" s="258">
        <v>28.8179440563672</v>
      </c>
      <c r="P82" s="258">
        <v>26.086767621236302</v>
      </c>
      <c r="Q82" s="258">
        <v>29.822055081798499</v>
      </c>
      <c r="R82" s="258">
        <v>25.775162750254498</v>
      </c>
      <c r="S82" s="258">
        <v>29.641314091747802</v>
      </c>
      <c r="T82" s="258">
        <v>27.171206379589901</v>
      </c>
      <c r="U82" s="258">
        <v>22.230986167306799</v>
      </c>
      <c r="V82" s="258">
        <v>29.400110378291501</v>
      </c>
      <c r="W82" s="258">
        <v>29.018767123287699</v>
      </c>
      <c r="X82" s="258">
        <v>26.849890410958899</v>
      </c>
      <c r="Y82" s="258">
        <v>31.2679726027397</v>
      </c>
      <c r="Z82" s="258">
        <v>25.975437158469902</v>
      </c>
      <c r="AA82" s="258">
        <v>22.5723835616438</v>
      </c>
      <c r="AB82" s="258">
        <v>26.126931506849299</v>
      </c>
      <c r="AC82" s="258">
        <v>25.102739726027401</v>
      </c>
      <c r="AD82" s="258">
        <v>24.513442622950802</v>
      </c>
      <c r="AE82" s="258">
        <v>17.7687232876712</v>
      </c>
      <c r="AF82" s="258">
        <v>25.526473972602702</v>
      </c>
      <c r="AG82" s="258">
        <v>26.956326027397299</v>
      </c>
      <c r="AH82" s="258">
        <v>23.904612021857901</v>
      </c>
      <c r="AI82" s="258">
        <v>27.3298547945206</v>
      </c>
      <c r="AJ82" s="258">
        <v>24.195024657534201</v>
      </c>
      <c r="AK82" s="258">
        <v>25.146900465753401</v>
      </c>
      <c r="AL82" s="258">
        <v>22.614051366120201</v>
      </c>
      <c r="AM82" s="258">
        <v>27.947643260273999</v>
      </c>
      <c r="AN82" s="258">
        <v>24.93666</v>
      </c>
      <c r="AO82" s="316">
        <v>28.323923287671199</v>
      </c>
      <c r="AP82" s="317">
        <v>21.6927144262295</v>
      </c>
      <c r="AQ82" s="318">
        <v>-0.234120421598802</v>
      </c>
      <c r="AR82" s="318">
        <v>4.7730818187060597E-2</v>
      </c>
      <c r="AS82" s="318">
        <v>2.8727575712986502E-4</v>
      </c>
    </row>
    <row r="83" spans="1:45" s="200" customFormat="1" ht="10.5">
      <c r="A83" s="315" t="s">
        <v>336</v>
      </c>
      <c r="B83" s="258">
        <v>1510</v>
      </c>
      <c r="C83" s="258">
        <v>1435</v>
      </c>
      <c r="D83" s="258">
        <v>1447</v>
      </c>
      <c r="E83" s="258">
        <v>1602</v>
      </c>
      <c r="F83" s="258">
        <v>1638</v>
      </c>
      <c r="G83" s="258">
        <v>1697</v>
      </c>
      <c r="H83" s="258">
        <v>1839</v>
      </c>
      <c r="I83" s="258">
        <v>1952</v>
      </c>
      <c r="J83" s="258">
        <v>2035</v>
      </c>
      <c r="K83" s="258">
        <v>2114</v>
      </c>
      <c r="L83" s="258">
        <v>2153</v>
      </c>
      <c r="M83" s="258">
        <v>2282</v>
      </c>
      <c r="N83" s="258">
        <v>2426</v>
      </c>
      <c r="O83" s="258">
        <v>2570</v>
      </c>
      <c r="P83" s="258">
        <v>2548</v>
      </c>
      <c r="Q83" s="258">
        <v>2711</v>
      </c>
      <c r="R83" s="258">
        <v>2850</v>
      </c>
      <c r="S83" s="258">
        <v>3084</v>
      </c>
      <c r="T83" s="258">
        <v>3060</v>
      </c>
      <c r="U83" s="258">
        <v>3686</v>
      </c>
      <c r="V83" s="258">
        <v>4066.6078961748599</v>
      </c>
      <c r="W83" s="258">
        <v>4098.1327123287701</v>
      </c>
      <c r="X83" s="258">
        <v>4333.7811671232903</v>
      </c>
      <c r="Y83" s="258">
        <v>4788.3978082191798</v>
      </c>
      <c r="Z83" s="258">
        <v>5555.0324890710399</v>
      </c>
      <c r="AA83" s="258">
        <v>5831.9709123287703</v>
      </c>
      <c r="AB83" s="258">
        <v>6234.7172602739702</v>
      </c>
      <c r="AC83" s="258">
        <v>6593.5092330958896</v>
      </c>
      <c r="AD83" s="258">
        <v>6828.3800161183799</v>
      </c>
      <c r="AE83" s="258">
        <v>7452.3810236445697</v>
      </c>
      <c r="AF83" s="258">
        <v>8408.3012383561709</v>
      </c>
      <c r="AG83" s="258">
        <v>8685.5901178082204</v>
      </c>
      <c r="AH83" s="258">
        <v>9199.2521393442603</v>
      </c>
      <c r="AI83" s="258">
        <v>9598.6269671232894</v>
      </c>
      <c r="AJ83" s="258">
        <v>10165.083342465799</v>
      </c>
      <c r="AK83" s="258">
        <v>10824.140712328801</v>
      </c>
      <c r="AL83" s="258">
        <v>11303.8813934426</v>
      </c>
      <c r="AM83" s="258">
        <v>11843.9344931507</v>
      </c>
      <c r="AN83" s="258">
        <v>12573.9422465753</v>
      </c>
      <c r="AO83" s="316">
        <v>13433.3596438356</v>
      </c>
      <c r="AP83" s="317">
        <v>13857.4779023748</v>
      </c>
      <c r="AQ83" s="318">
        <v>3.1572016962544899E-2</v>
      </c>
      <c r="AR83" s="318">
        <v>6.0691183685835703E-2</v>
      </c>
      <c r="AS83" s="318">
        <v>0.18351403047567</v>
      </c>
    </row>
    <row r="84" spans="1:45" s="200" customFormat="1" ht="10.5">
      <c r="A84" s="315" t="s">
        <v>338</v>
      </c>
      <c r="B84" s="258">
        <v>502</v>
      </c>
      <c r="C84" s="258">
        <v>593</v>
      </c>
      <c r="D84" s="258">
        <v>645</v>
      </c>
      <c r="E84" s="258">
        <v>694</v>
      </c>
      <c r="F84" s="258">
        <v>706</v>
      </c>
      <c r="G84" s="258">
        <v>828</v>
      </c>
      <c r="H84" s="258">
        <v>902</v>
      </c>
      <c r="I84" s="258">
        <v>953</v>
      </c>
      <c r="J84" s="258">
        <v>959</v>
      </c>
      <c r="K84" s="258">
        <v>1044</v>
      </c>
      <c r="L84" s="258">
        <v>1038</v>
      </c>
      <c r="M84" s="258">
        <v>1023</v>
      </c>
      <c r="N84" s="258">
        <v>1089</v>
      </c>
      <c r="O84" s="258">
        <v>1074</v>
      </c>
      <c r="P84" s="258">
        <v>1133</v>
      </c>
      <c r="Q84" s="258">
        <v>1165</v>
      </c>
      <c r="R84" s="258">
        <v>1236</v>
      </c>
      <c r="S84" s="258">
        <v>1296</v>
      </c>
      <c r="T84" s="258">
        <v>1339</v>
      </c>
      <c r="U84" s="258">
        <v>1597</v>
      </c>
      <c r="V84" s="258">
        <v>2039</v>
      </c>
      <c r="W84" s="258">
        <v>2144</v>
      </c>
      <c r="X84" s="258">
        <v>2212.01326027397</v>
      </c>
      <c r="Y84" s="258">
        <v>2379.9606301369899</v>
      </c>
      <c r="Z84" s="258">
        <v>2558.5905737704902</v>
      </c>
      <c r="AA84" s="258">
        <v>2561.4835616438399</v>
      </c>
      <c r="AB84" s="258">
        <v>2860.0455068493202</v>
      </c>
      <c r="AC84" s="258">
        <v>3106.61465753425</v>
      </c>
      <c r="AD84" s="258">
        <v>3213.3237978142101</v>
      </c>
      <c r="AE84" s="258">
        <v>3640.9013698630101</v>
      </c>
      <c r="AF84" s="258">
        <v>3898.9264309479499</v>
      </c>
      <c r="AG84" s="258">
        <v>4084.9085890411002</v>
      </c>
      <c r="AH84" s="258">
        <v>4301.5023524590197</v>
      </c>
      <c r="AI84" s="258">
        <v>4462.3295650829004</v>
      </c>
      <c r="AJ84" s="258">
        <v>4474.7121560206397</v>
      </c>
      <c r="AK84" s="258">
        <v>4561.0158777066299</v>
      </c>
      <c r="AL84" s="258">
        <v>4930.4026783991303</v>
      </c>
      <c r="AM84" s="258">
        <v>5009.5004406078497</v>
      </c>
      <c r="AN84" s="258">
        <v>5154.1370199527601</v>
      </c>
      <c r="AO84" s="316">
        <v>5119.1235567222902</v>
      </c>
      <c r="AP84" s="317">
        <v>4493.3787450878299</v>
      </c>
      <c r="AQ84" s="318">
        <v>-0.122236708042093</v>
      </c>
      <c r="AR84" s="318">
        <v>3.4662406690503897E-2</v>
      </c>
      <c r="AS84" s="318">
        <v>5.9505636579327503E-2</v>
      </c>
    </row>
    <row r="85" spans="1:45" s="200" customFormat="1" ht="10.5">
      <c r="A85" s="315" t="s">
        <v>339</v>
      </c>
      <c r="B85" s="258">
        <v>527</v>
      </c>
      <c r="C85" s="258">
        <v>531</v>
      </c>
      <c r="D85" s="258">
        <v>500</v>
      </c>
      <c r="E85" s="258">
        <v>506</v>
      </c>
      <c r="F85" s="258">
        <v>545</v>
      </c>
      <c r="G85" s="258">
        <v>586</v>
      </c>
      <c r="H85" s="258">
        <v>639</v>
      </c>
      <c r="I85" s="258">
        <v>646</v>
      </c>
      <c r="J85" s="258">
        <v>674</v>
      </c>
      <c r="K85" s="258">
        <v>682</v>
      </c>
      <c r="L85" s="258">
        <v>750</v>
      </c>
      <c r="M85" s="258">
        <v>780</v>
      </c>
      <c r="N85" s="258">
        <v>825</v>
      </c>
      <c r="O85" s="258">
        <v>810</v>
      </c>
      <c r="P85" s="258">
        <v>851</v>
      </c>
      <c r="Q85" s="258">
        <v>897</v>
      </c>
      <c r="R85" s="258">
        <v>936</v>
      </c>
      <c r="S85" s="258">
        <v>914</v>
      </c>
      <c r="T85" s="258">
        <v>931</v>
      </c>
      <c r="U85" s="258">
        <v>938</v>
      </c>
      <c r="V85" s="258">
        <v>986.9</v>
      </c>
      <c r="W85" s="258">
        <v>990.1</v>
      </c>
      <c r="X85" s="258">
        <v>980.7</v>
      </c>
      <c r="Y85" s="258">
        <v>982.2</v>
      </c>
      <c r="Z85" s="258">
        <v>1002.8</v>
      </c>
      <c r="AA85" s="258">
        <v>979.9</v>
      </c>
      <c r="AB85" s="258">
        <v>912.7</v>
      </c>
      <c r="AC85" s="258">
        <v>904.2</v>
      </c>
      <c r="AD85" s="258">
        <v>909.5</v>
      </c>
      <c r="AE85" s="258">
        <v>900.2</v>
      </c>
      <c r="AF85" s="258">
        <v>853.4</v>
      </c>
      <c r="AG85" s="258">
        <v>879.5</v>
      </c>
      <c r="AH85" s="258">
        <v>819.9</v>
      </c>
      <c r="AI85" s="258">
        <v>822.3</v>
      </c>
      <c r="AJ85" s="258">
        <v>847.8</v>
      </c>
      <c r="AK85" s="258">
        <v>836.4</v>
      </c>
      <c r="AL85" s="258">
        <v>884.99929234972706</v>
      </c>
      <c r="AM85" s="258">
        <v>885.31948219178105</v>
      </c>
      <c r="AN85" s="258">
        <v>915.83854520547902</v>
      </c>
      <c r="AO85" s="316">
        <v>917.70573172602701</v>
      </c>
      <c r="AP85" s="317">
        <v>826.06557377049205</v>
      </c>
      <c r="AQ85" s="318">
        <v>-9.9857889939488298E-2</v>
      </c>
      <c r="AR85" s="318">
        <v>1.9278383653194E-3</v>
      </c>
      <c r="AS85" s="318">
        <v>1.0939553643729101E-2</v>
      </c>
    </row>
    <row r="86" spans="1:45" s="200" customFormat="1" ht="10.5">
      <c r="A86" s="315" t="s">
        <v>340</v>
      </c>
      <c r="B86" s="258">
        <v>4015</v>
      </c>
      <c r="C86" s="258">
        <v>3630</v>
      </c>
      <c r="D86" s="258">
        <v>3360</v>
      </c>
      <c r="E86" s="258">
        <v>3254</v>
      </c>
      <c r="F86" s="258">
        <v>3355</v>
      </c>
      <c r="G86" s="258">
        <v>3120</v>
      </c>
      <c r="H86" s="258">
        <v>2991</v>
      </c>
      <c r="I86" s="258">
        <v>2910</v>
      </c>
      <c r="J86" s="258">
        <v>2990</v>
      </c>
      <c r="K86" s="258">
        <v>3175</v>
      </c>
      <c r="L86" s="258">
        <v>3437</v>
      </c>
      <c r="M86" s="258">
        <v>3653</v>
      </c>
      <c r="N86" s="258">
        <v>3882</v>
      </c>
      <c r="O86" s="258">
        <v>3982</v>
      </c>
      <c r="P86" s="258">
        <v>4167</v>
      </c>
      <c r="Q86" s="258">
        <v>4169</v>
      </c>
      <c r="R86" s="258">
        <v>4168</v>
      </c>
      <c r="S86" s="258">
        <v>4319</v>
      </c>
      <c r="T86" s="258">
        <v>4212</v>
      </c>
      <c r="U86" s="258">
        <v>4149</v>
      </c>
      <c r="V86" s="258">
        <v>4145</v>
      </c>
      <c r="W86" s="258">
        <v>4107</v>
      </c>
      <c r="X86" s="258">
        <v>3985.9302521101299</v>
      </c>
      <c r="Y86" s="258">
        <v>4118.0938578076102</v>
      </c>
      <c r="Z86" s="258">
        <v>4037.4693347600801</v>
      </c>
      <c r="AA86" s="258">
        <v>4135.5840120886496</v>
      </c>
      <c r="AB86" s="258">
        <v>4025.5580242852202</v>
      </c>
      <c r="AC86" s="258">
        <v>3995.05840457349</v>
      </c>
      <c r="AD86" s="258">
        <v>3946.3605496863802</v>
      </c>
      <c r="AE86" s="258">
        <v>3625.8575253863801</v>
      </c>
      <c r="AF86" s="258">
        <v>3618.69044975117</v>
      </c>
      <c r="AG86" s="258">
        <v>3409.83330332689</v>
      </c>
      <c r="AH86" s="258">
        <v>3400.1285519676999</v>
      </c>
      <c r="AI86" s="258">
        <v>3452.5107720948299</v>
      </c>
      <c r="AJ86" s="258">
        <v>3288.9079868193598</v>
      </c>
      <c r="AK86" s="258">
        <v>3257.6340138594401</v>
      </c>
      <c r="AL86" s="258">
        <v>3280.0739547391399</v>
      </c>
      <c r="AM86" s="258">
        <v>3214.4229968168402</v>
      </c>
      <c r="AN86" s="258">
        <v>3058.7931584079001</v>
      </c>
      <c r="AO86" s="316">
        <v>3046.4693512777199</v>
      </c>
      <c r="AP86" s="317">
        <v>2492.15451843963</v>
      </c>
      <c r="AQ86" s="318">
        <v>-0.18195319529658199</v>
      </c>
      <c r="AR86" s="318">
        <v>-1.72600575994298E-2</v>
      </c>
      <c r="AS86" s="318">
        <v>3.3003503485192903E-2</v>
      </c>
    </row>
    <row r="87" spans="1:45" s="200" customFormat="1" ht="10.5">
      <c r="A87" s="315" t="s">
        <v>341</v>
      </c>
      <c r="B87" s="258">
        <v>123.106305004582</v>
      </c>
      <c r="C87" s="258">
        <v>120.99604837890099</v>
      </c>
      <c r="D87" s="258">
        <v>113.69528404898401</v>
      </c>
      <c r="E87" s="258">
        <v>141.20389463305301</v>
      </c>
      <c r="F87" s="258">
        <v>161.075034899234</v>
      </c>
      <c r="G87" s="258">
        <v>158.54582480354199</v>
      </c>
      <c r="H87" s="258">
        <v>147.590044610099</v>
      </c>
      <c r="I87" s="258">
        <v>152.06373718043301</v>
      </c>
      <c r="J87" s="258">
        <v>159.17438604634299</v>
      </c>
      <c r="K87" s="258">
        <v>164.376844301587</v>
      </c>
      <c r="L87" s="258">
        <v>183.609541332932</v>
      </c>
      <c r="M87" s="258">
        <v>197.406910942374</v>
      </c>
      <c r="N87" s="258">
        <v>212.128274789985</v>
      </c>
      <c r="O87" s="258">
        <v>211.87324392682001</v>
      </c>
      <c r="P87" s="258">
        <v>284.41395990373798</v>
      </c>
      <c r="Q87" s="258">
        <v>337.80559927118799</v>
      </c>
      <c r="R87" s="258">
        <v>379.95457572948197</v>
      </c>
      <c r="S87" s="258">
        <v>374.53586957996202</v>
      </c>
      <c r="T87" s="258">
        <v>358.14626689238099</v>
      </c>
      <c r="U87" s="258">
        <v>368.82877578696502</v>
      </c>
      <c r="V87" s="258">
        <v>451.83843729959199</v>
      </c>
      <c r="W87" s="258">
        <v>493.151438010231</v>
      </c>
      <c r="X87" s="258">
        <v>473.43792355310302</v>
      </c>
      <c r="Y87" s="258">
        <v>529.81899300259795</v>
      </c>
      <c r="Z87" s="258">
        <v>528.18376823629296</v>
      </c>
      <c r="AA87" s="258">
        <v>508.80936200640099</v>
      </c>
      <c r="AB87" s="258">
        <v>522.08410397912303</v>
      </c>
      <c r="AC87" s="258">
        <v>557.01653521757498</v>
      </c>
      <c r="AD87" s="258">
        <v>559.30981386395297</v>
      </c>
      <c r="AE87" s="258">
        <v>553.92257960818495</v>
      </c>
      <c r="AF87" s="258">
        <v>470.093106678087</v>
      </c>
      <c r="AG87" s="258">
        <v>515.917097865811</v>
      </c>
      <c r="AH87" s="258">
        <v>574.57054085621598</v>
      </c>
      <c r="AI87" s="258">
        <v>557.20468116679501</v>
      </c>
      <c r="AJ87" s="258">
        <v>552.25017117067705</v>
      </c>
      <c r="AK87" s="258">
        <v>513.74296689705102</v>
      </c>
      <c r="AL87" s="258">
        <v>573.820013299219</v>
      </c>
      <c r="AM87" s="258">
        <v>569.705934237169</v>
      </c>
      <c r="AN87" s="258">
        <v>566.28769863174603</v>
      </c>
      <c r="AO87" s="316">
        <v>585.54148038522499</v>
      </c>
      <c r="AP87" s="317">
        <v>490.51097783090199</v>
      </c>
      <c r="AQ87" s="318">
        <v>-0.16229508196721301</v>
      </c>
      <c r="AR87" s="318">
        <v>5.5666462790342503E-3</v>
      </c>
      <c r="AS87" s="318">
        <v>6.4958174329027597E-3</v>
      </c>
    </row>
    <row r="88" spans="1:45" s="200" customFormat="1" ht="10.5">
      <c r="A88" s="315" t="s">
        <v>342</v>
      </c>
      <c r="B88" s="258">
        <v>45.824664897202602</v>
      </c>
      <c r="C88" s="258">
        <v>46.363831582228002</v>
      </c>
      <c r="D88" s="258">
        <v>40.063761172639097</v>
      </c>
      <c r="E88" s="258">
        <v>44.980578122777104</v>
      </c>
      <c r="F88" s="258">
        <v>46.877927280109098</v>
      </c>
      <c r="G88" s="258">
        <v>28.380662880577599</v>
      </c>
      <c r="H88" s="258">
        <v>45.348880360829703</v>
      </c>
      <c r="I88" s="258">
        <v>67.0348758438018</v>
      </c>
      <c r="J88" s="258">
        <v>74.535590970605796</v>
      </c>
      <c r="K88" s="258">
        <v>82.8294835966813</v>
      </c>
      <c r="L88" s="258">
        <v>83.128239453196898</v>
      </c>
      <c r="M88" s="258">
        <v>80.750143560714207</v>
      </c>
      <c r="N88" s="258">
        <v>80.730410425515103</v>
      </c>
      <c r="O88" s="258">
        <v>86.319207895022899</v>
      </c>
      <c r="P88" s="258">
        <v>90.102123521397502</v>
      </c>
      <c r="Q88" s="258">
        <v>88.003593783072802</v>
      </c>
      <c r="R88" s="258">
        <v>86.051279800278195</v>
      </c>
      <c r="S88" s="258">
        <v>94.536990547329793</v>
      </c>
      <c r="T88" s="258">
        <v>96.669305008932895</v>
      </c>
      <c r="U88" s="258">
        <v>94.548423499434804</v>
      </c>
      <c r="V88" s="258">
        <v>98.158712624631804</v>
      </c>
      <c r="W88" s="258">
        <v>93.226975714024505</v>
      </c>
      <c r="X88" s="258">
        <v>97.821746745849694</v>
      </c>
      <c r="Y88" s="258">
        <v>97.9046366322507</v>
      </c>
      <c r="Z88" s="258">
        <v>94.929443232605394</v>
      </c>
      <c r="AA88" s="258">
        <v>96.513180338174905</v>
      </c>
      <c r="AB88" s="258">
        <v>97.452914532179605</v>
      </c>
      <c r="AC88" s="258">
        <v>92.431106907470806</v>
      </c>
      <c r="AD88" s="258">
        <v>99.056201045138593</v>
      </c>
      <c r="AE88" s="258">
        <v>95.695925677836399</v>
      </c>
      <c r="AF88" s="258">
        <v>99.853587348749798</v>
      </c>
      <c r="AG88" s="258">
        <v>107.983437985617</v>
      </c>
      <c r="AH88" s="258">
        <v>108.962680229189</v>
      </c>
      <c r="AI88" s="258">
        <v>104.81281993822699</v>
      </c>
      <c r="AJ88" s="258">
        <v>101.236922175293</v>
      </c>
      <c r="AK88" s="258">
        <v>108.90254897276699</v>
      </c>
      <c r="AL88" s="258">
        <v>107.465074126152</v>
      </c>
      <c r="AM88" s="258">
        <v>107.682272243627</v>
      </c>
      <c r="AN88" s="258">
        <v>103.18543520852199</v>
      </c>
      <c r="AO88" s="316">
        <v>109.672314029643</v>
      </c>
      <c r="AP88" s="317">
        <v>75.798751341430403</v>
      </c>
      <c r="AQ88" s="318">
        <v>-0.30886156627512201</v>
      </c>
      <c r="AR88" s="318">
        <v>1.37254643388356E-2</v>
      </c>
      <c r="AS88" s="318">
        <v>1.00379985894152E-3</v>
      </c>
    </row>
    <row r="89" spans="1:45" s="200" customFormat="1" ht="10.5">
      <c r="A89" s="315" t="s">
        <v>343</v>
      </c>
      <c r="B89" s="258">
        <v>90</v>
      </c>
      <c r="C89" s="258">
        <v>96</v>
      </c>
      <c r="D89" s="258">
        <v>100</v>
      </c>
      <c r="E89" s="258">
        <v>100</v>
      </c>
      <c r="F89" s="258">
        <v>104</v>
      </c>
      <c r="G89" s="258">
        <v>114</v>
      </c>
      <c r="H89" s="258">
        <v>118</v>
      </c>
      <c r="I89" s="258">
        <v>116</v>
      </c>
      <c r="J89" s="258">
        <v>116</v>
      </c>
      <c r="K89" s="258">
        <v>115</v>
      </c>
      <c r="L89" s="258">
        <v>125</v>
      </c>
      <c r="M89" s="258">
        <v>134</v>
      </c>
      <c r="N89" s="258">
        <v>131</v>
      </c>
      <c r="O89" s="258">
        <v>131</v>
      </c>
      <c r="P89" s="258">
        <v>128</v>
      </c>
      <c r="Q89" s="258">
        <v>129</v>
      </c>
      <c r="R89" s="258">
        <v>128</v>
      </c>
      <c r="S89" s="258">
        <v>127</v>
      </c>
      <c r="T89" s="258">
        <v>130</v>
      </c>
      <c r="U89" s="258">
        <v>133</v>
      </c>
      <c r="V89" s="258">
        <v>158</v>
      </c>
      <c r="W89" s="258">
        <v>180.56856550684901</v>
      </c>
      <c r="X89" s="258">
        <v>192.43089528767101</v>
      </c>
      <c r="Y89" s="258">
        <v>195.94473663013699</v>
      </c>
      <c r="Z89" s="258">
        <v>209.686606311475</v>
      </c>
      <c r="AA89" s="258">
        <v>230.761533753425</v>
      </c>
      <c r="AB89" s="258">
        <v>221.53595558904101</v>
      </c>
      <c r="AC89" s="258">
        <v>238.25257284931499</v>
      </c>
      <c r="AD89" s="258">
        <v>226.46347225956299</v>
      </c>
      <c r="AE89" s="258">
        <v>209.06282192876699</v>
      </c>
      <c r="AF89" s="258">
        <v>189.59814750410999</v>
      </c>
      <c r="AG89" s="258">
        <v>192.89180367945201</v>
      </c>
      <c r="AH89" s="258">
        <v>191.68483728142101</v>
      </c>
      <c r="AI89" s="258">
        <v>223.15711060274</v>
      </c>
      <c r="AJ89" s="258">
        <v>231.562917632877</v>
      </c>
      <c r="AK89" s="258">
        <v>256.55505468767097</v>
      </c>
      <c r="AL89" s="258">
        <v>241.88353534054599</v>
      </c>
      <c r="AM89" s="258">
        <v>260.61449467961597</v>
      </c>
      <c r="AN89" s="258">
        <v>275.05319346476699</v>
      </c>
      <c r="AO89" s="316">
        <v>243.46902820223701</v>
      </c>
      <c r="AP89" s="317">
        <v>209.868630959781</v>
      </c>
      <c r="AQ89" s="318">
        <v>-0.13800686473577001</v>
      </c>
      <c r="AR89" s="318">
        <v>1.53521468172535E-2</v>
      </c>
      <c r="AS89" s="318">
        <v>2.7792819594711598E-3</v>
      </c>
    </row>
    <row r="90" spans="1:45" s="200" customFormat="1" ht="10.5">
      <c r="A90" s="315" t="s">
        <v>344</v>
      </c>
      <c r="B90" s="258">
        <v>207</v>
      </c>
      <c r="C90" s="258">
        <v>208</v>
      </c>
      <c r="D90" s="258">
        <v>174</v>
      </c>
      <c r="E90" s="258">
        <v>173</v>
      </c>
      <c r="F90" s="258">
        <v>152</v>
      </c>
      <c r="G90" s="258">
        <v>132.843698630137</v>
      </c>
      <c r="H90" s="258">
        <v>146.80082191780801</v>
      </c>
      <c r="I90" s="258">
        <v>167.06375342465799</v>
      </c>
      <c r="J90" s="258">
        <v>190.58</v>
      </c>
      <c r="K90" s="258">
        <v>195.299315068493</v>
      </c>
      <c r="L90" s="258">
        <v>212.690493150685</v>
      </c>
      <c r="M90" s="258">
        <v>203.774</v>
      </c>
      <c r="N90" s="258">
        <v>227.02972677595599</v>
      </c>
      <c r="O90" s="258">
        <v>225.76400000000001</v>
      </c>
      <c r="P90" s="258">
        <v>232.17021917808199</v>
      </c>
      <c r="Q90" s="258">
        <v>314.08547945205498</v>
      </c>
      <c r="R90" s="258">
        <v>340.90508196721299</v>
      </c>
      <c r="S90" s="258">
        <v>358.46712328767097</v>
      </c>
      <c r="T90" s="258">
        <v>331.717643835616</v>
      </c>
      <c r="U90" s="258">
        <v>320.77284931506802</v>
      </c>
      <c r="V90" s="258">
        <v>304.85590163934398</v>
      </c>
      <c r="W90" s="258">
        <v>289.30405479452099</v>
      </c>
      <c r="X90" s="258">
        <v>249.84254794520501</v>
      </c>
      <c r="Y90" s="258">
        <v>242.41213698630099</v>
      </c>
      <c r="Z90" s="258">
        <v>192.00193989070999</v>
      </c>
      <c r="AA90" s="258">
        <v>206.786328767123</v>
      </c>
      <c r="AB90" s="258">
        <v>211.39726027397299</v>
      </c>
      <c r="AC90" s="258">
        <v>205.693150684931</v>
      </c>
      <c r="AD90" s="258">
        <v>183.606557377049</v>
      </c>
      <c r="AE90" s="258">
        <v>147.14520547945199</v>
      </c>
      <c r="AF90" s="258">
        <v>180.57260273972599</v>
      </c>
      <c r="AG90" s="258">
        <v>189.830136986301</v>
      </c>
      <c r="AH90" s="258">
        <v>170.467213114754</v>
      </c>
      <c r="AI90" s="258">
        <v>158.11232876712299</v>
      </c>
      <c r="AJ90" s="258">
        <v>168.142465753425</v>
      </c>
      <c r="AK90" s="258">
        <v>212.268493150685</v>
      </c>
      <c r="AL90" s="258">
        <v>215.89071038251399</v>
      </c>
      <c r="AM90" s="258">
        <v>211.48493150684899</v>
      </c>
      <c r="AN90" s="258">
        <v>237.07397260274001</v>
      </c>
      <c r="AO90" s="316">
        <v>180.184551709999</v>
      </c>
      <c r="AP90" s="317">
        <v>106.0635</v>
      </c>
      <c r="AQ90" s="318">
        <v>-0.41136185653304203</v>
      </c>
      <c r="AR90" s="318">
        <v>2.0462720655852501E-2</v>
      </c>
      <c r="AS90" s="318">
        <v>1.4045947255684E-3</v>
      </c>
    </row>
    <row r="91" spans="1:45" s="200" customFormat="1" ht="10.5">
      <c r="A91" s="315" t="s">
        <v>345</v>
      </c>
      <c r="B91" s="258">
        <v>550</v>
      </c>
      <c r="C91" s="258">
        <v>600</v>
      </c>
      <c r="D91" s="258">
        <v>580</v>
      </c>
      <c r="E91" s="258">
        <v>560</v>
      </c>
      <c r="F91" s="258">
        <v>560</v>
      </c>
      <c r="G91" s="258">
        <v>700</v>
      </c>
      <c r="H91" s="258">
        <v>750</v>
      </c>
      <c r="I91" s="258">
        <v>670</v>
      </c>
      <c r="J91" s="258">
        <v>746</v>
      </c>
      <c r="K91" s="258">
        <v>840</v>
      </c>
      <c r="L91" s="258">
        <v>936</v>
      </c>
      <c r="M91" s="258">
        <v>959</v>
      </c>
      <c r="N91" s="258">
        <v>952</v>
      </c>
      <c r="O91" s="258">
        <v>1082</v>
      </c>
      <c r="P91" s="258">
        <v>1118</v>
      </c>
      <c r="Q91" s="258">
        <v>1101</v>
      </c>
      <c r="R91" s="258">
        <v>1183</v>
      </c>
      <c r="S91" s="258">
        <v>1172</v>
      </c>
      <c r="T91" s="258">
        <v>1098</v>
      </c>
      <c r="U91" s="258">
        <v>933</v>
      </c>
      <c r="V91" s="258">
        <v>880</v>
      </c>
      <c r="W91" s="258">
        <v>880</v>
      </c>
      <c r="X91" s="258">
        <v>825</v>
      </c>
      <c r="Y91" s="258">
        <v>939</v>
      </c>
      <c r="Z91" s="258">
        <v>1111</v>
      </c>
      <c r="AA91" s="258">
        <v>1176</v>
      </c>
      <c r="AB91" s="258">
        <v>1155</v>
      </c>
      <c r="AC91" s="258">
        <v>1163</v>
      </c>
      <c r="AD91" s="258">
        <v>1161</v>
      </c>
      <c r="AE91" s="258">
        <v>843.71523548276798</v>
      </c>
      <c r="AF91" s="258">
        <v>978.63921764636302</v>
      </c>
      <c r="AG91" s="258">
        <v>1034.81117288617</v>
      </c>
      <c r="AH91" s="258">
        <v>1019.9026707888499</v>
      </c>
      <c r="AI91" s="258">
        <v>935.711141768365</v>
      </c>
      <c r="AJ91" s="258">
        <v>838.96660080399795</v>
      </c>
      <c r="AK91" s="258">
        <v>900.67584062296703</v>
      </c>
      <c r="AL91" s="258">
        <v>929.14280298298399</v>
      </c>
      <c r="AM91" s="258">
        <v>993.59427902016603</v>
      </c>
      <c r="AN91" s="258">
        <v>973.96427968746502</v>
      </c>
      <c r="AO91" s="316">
        <v>930.35032856343298</v>
      </c>
      <c r="AP91" s="317">
        <v>798.418817807305</v>
      </c>
      <c r="AQ91" s="318">
        <v>-0.14180842066218799</v>
      </c>
      <c r="AR91" s="318">
        <v>9.8225449677844506E-3</v>
      </c>
      <c r="AS91" s="318">
        <v>1.05734287505758E-2</v>
      </c>
    </row>
    <row r="92" spans="1:45" s="200" customFormat="1" ht="10.5">
      <c r="A92" s="315" t="s">
        <v>346</v>
      </c>
      <c r="B92" s="258">
        <v>492</v>
      </c>
      <c r="C92" s="258">
        <v>489</v>
      </c>
      <c r="D92" s="258">
        <v>474</v>
      </c>
      <c r="E92" s="258">
        <v>522</v>
      </c>
      <c r="F92" s="258">
        <v>552</v>
      </c>
      <c r="G92" s="258">
        <v>551</v>
      </c>
      <c r="H92" s="258">
        <v>575</v>
      </c>
      <c r="I92" s="258">
        <v>578</v>
      </c>
      <c r="J92" s="258">
        <v>701</v>
      </c>
      <c r="K92" s="258">
        <v>813</v>
      </c>
      <c r="L92" s="258">
        <v>842</v>
      </c>
      <c r="M92" s="258">
        <v>1131</v>
      </c>
      <c r="N92" s="258">
        <v>1395</v>
      </c>
      <c r="O92" s="258">
        <v>1490</v>
      </c>
      <c r="P92" s="258">
        <v>1537</v>
      </c>
      <c r="Q92" s="258">
        <v>1729</v>
      </c>
      <c r="R92" s="258">
        <v>1970</v>
      </c>
      <c r="S92" s="258">
        <v>2389</v>
      </c>
      <c r="T92" s="258">
        <v>2263</v>
      </c>
      <c r="U92" s="258">
        <v>2391</v>
      </c>
      <c r="V92" s="258">
        <v>2433</v>
      </c>
      <c r="W92" s="258">
        <v>2355</v>
      </c>
      <c r="X92" s="258">
        <v>2156</v>
      </c>
      <c r="Y92" s="258">
        <v>2145</v>
      </c>
      <c r="Z92" s="258">
        <v>2258.3360655737702</v>
      </c>
      <c r="AA92" s="258">
        <v>2335.4493150684898</v>
      </c>
      <c r="AB92" s="258">
        <v>2406.5671232876698</v>
      </c>
      <c r="AC92" s="258">
        <v>2416.7589041095898</v>
      </c>
      <c r="AD92" s="258">
        <v>2365.1994535519102</v>
      </c>
      <c r="AE92" s="258">
        <v>2297.19178082192</v>
      </c>
      <c r="AF92" s="258">
        <v>2389.7178082191799</v>
      </c>
      <c r="AG92" s="258">
        <v>2532.7150684931498</v>
      </c>
      <c r="AH92" s="258">
        <v>2582.4098360655698</v>
      </c>
      <c r="AI92" s="258">
        <v>2484.0383561643798</v>
      </c>
      <c r="AJ92" s="258">
        <v>2516.01369863014</v>
      </c>
      <c r="AK92" s="258">
        <v>2783.9917808219202</v>
      </c>
      <c r="AL92" s="258">
        <v>2928.2267759562801</v>
      </c>
      <c r="AM92" s="258">
        <v>3061.3049707945202</v>
      </c>
      <c r="AN92" s="258">
        <v>3030.8661950411001</v>
      </c>
      <c r="AO92" s="316">
        <v>2921.7362341369899</v>
      </c>
      <c r="AP92" s="317">
        <v>2678.6311475409798</v>
      </c>
      <c r="AQ92" s="318">
        <v>-8.3205692476826604E-2</v>
      </c>
      <c r="AR92" s="318">
        <v>2.4340573696679101E-2</v>
      </c>
      <c r="AS92" s="318">
        <v>3.5473006091438497E-2</v>
      </c>
    </row>
    <row r="93" spans="1:45" s="200" customFormat="1" ht="10.5">
      <c r="A93" s="315" t="s">
        <v>348</v>
      </c>
      <c r="B93" s="258">
        <v>359</v>
      </c>
      <c r="C93" s="258">
        <v>335</v>
      </c>
      <c r="D93" s="258">
        <v>327.34087902755903</v>
      </c>
      <c r="E93" s="258">
        <v>358.451696020013</v>
      </c>
      <c r="F93" s="258">
        <v>347.02387866877899</v>
      </c>
      <c r="G93" s="258">
        <v>344.79708556293599</v>
      </c>
      <c r="H93" s="258">
        <v>320.26465238478698</v>
      </c>
      <c r="I93" s="258">
        <v>343.860610288788</v>
      </c>
      <c r="J93" s="258">
        <v>363.07856903662997</v>
      </c>
      <c r="K93" s="258">
        <v>423.29649126755601</v>
      </c>
      <c r="L93" s="258">
        <v>413.42183304687501</v>
      </c>
      <c r="M93" s="258">
        <v>452.23608282359203</v>
      </c>
      <c r="N93" s="258">
        <v>447.52541341608298</v>
      </c>
      <c r="O93" s="258">
        <v>498.70208554232102</v>
      </c>
      <c r="P93" s="258">
        <v>478.86069661108502</v>
      </c>
      <c r="Q93" s="258">
        <v>582.17156183786597</v>
      </c>
      <c r="R93" s="258">
        <v>617.89028203386499</v>
      </c>
      <c r="S93" s="258">
        <v>631.36665312509797</v>
      </c>
      <c r="T93" s="258">
        <v>667.17471801341799</v>
      </c>
      <c r="U93" s="258">
        <v>708.27990641898396</v>
      </c>
      <c r="V93" s="258">
        <v>727.37914862619402</v>
      </c>
      <c r="W93" s="258">
        <v>761.426808250965</v>
      </c>
      <c r="X93" s="258">
        <v>789.14405694263598</v>
      </c>
      <c r="Y93" s="258">
        <v>888.13702740701694</v>
      </c>
      <c r="Z93" s="258">
        <v>998.30635349513705</v>
      </c>
      <c r="AA93" s="258">
        <v>1042.1949473330901</v>
      </c>
      <c r="AB93" s="258">
        <v>1000.31459575851</v>
      </c>
      <c r="AC93" s="258">
        <v>992.18679892115495</v>
      </c>
      <c r="AD93" s="258">
        <v>900.04557241796704</v>
      </c>
      <c r="AE93" s="258">
        <v>955.57739491171105</v>
      </c>
      <c r="AF93" s="258">
        <v>876.25991746615102</v>
      </c>
      <c r="AG93" s="258">
        <v>808.68241485488295</v>
      </c>
      <c r="AH93" s="258">
        <v>896.97317172234898</v>
      </c>
      <c r="AI93" s="258">
        <v>847.40054253754704</v>
      </c>
      <c r="AJ93" s="258">
        <v>849.59485933395695</v>
      </c>
      <c r="AK93" s="258">
        <v>837.89844790120105</v>
      </c>
      <c r="AL93" s="258">
        <v>860.557418786516</v>
      </c>
      <c r="AM93" s="258">
        <v>848.22562784827505</v>
      </c>
      <c r="AN93" s="258">
        <v>889.47573752575204</v>
      </c>
      <c r="AO93" s="316">
        <v>890.47696410960305</v>
      </c>
      <c r="AP93" s="317">
        <v>725.50836361750498</v>
      </c>
      <c r="AQ93" s="318">
        <v>-0.18525869521740199</v>
      </c>
      <c r="AR93" s="318">
        <v>-7.0310185029340798E-3</v>
      </c>
      <c r="AS93" s="318">
        <v>9.6078784963055802E-3</v>
      </c>
    </row>
    <row r="94" spans="1:45" s="200" customFormat="1" ht="10.5">
      <c r="A94" s="315" t="s">
        <v>349</v>
      </c>
      <c r="B94" s="258">
        <v>155</v>
      </c>
      <c r="C94" s="258">
        <v>160</v>
      </c>
      <c r="D94" s="258">
        <v>159</v>
      </c>
      <c r="E94" s="258">
        <v>165</v>
      </c>
      <c r="F94" s="258">
        <v>160</v>
      </c>
      <c r="G94" s="258">
        <v>164</v>
      </c>
      <c r="H94" s="258">
        <v>174.16900000000001</v>
      </c>
      <c r="I94" s="258">
        <v>178.40100000000001</v>
      </c>
      <c r="J94" s="258">
        <v>184.18600000000001</v>
      </c>
      <c r="K94" s="258">
        <v>225.42</v>
      </c>
      <c r="L94" s="258">
        <v>240.803</v>
      </c>
      <c r="M94" s="258">
        <v>248.626</v>
      </c>
      <c r="N94" s="258">
        <v>305.63099999999997</v>
      </c>
      <c r="O94" s="258">
        <v>357.71899999999999</v>
      </c>
      <c r="P94" s="258">
        <v>414.02</v>
      </c>
      <c r="Q94" s="258">
        <v>485.49</v>
      </c>
      <c r="R94" s="258">
        <v>659.00599999999997</v>
      </c>
      <c r="S94" s="258">
        <v>767.46100000000001</v>
      </c>
      <c r="T94" s="258">
        <v>722.67100000000005</v>
      </c>
      <c r="U94" s="258">
        <v>742.952</v>
      </c>
      <c r="V94" s="258">
        <v>750.505</v>
      </c>
      <c r="W94" s="258">
        <v>756.58</v>
      </c>
      <c r="X94" s="258">
        <v>828.22699999999998</v>
      </c>
      <c r="Y94" s="258">
        <v>846.97500000000002</v>
      </c>
      <c r="Z94" s="258">
        <v>926.62599999999998</v>
      </c>
      <c r="AA94" s="258">
        <v>909.88400000000001</v>
      </c>
      <c r="AB94" s="258">
        <v>926.34299999999996</v>
      </c>
      <c r="AC94" s="258">
        <v>921.64599999999996</v>
      </c>
      <c r="AD94" s="258">
        <v>926.53599999999994</v>
      </c>
      <c r="AE94" s="258">
        <v>937.74099999999999</v>
      </c>
      <c r="AF94" s="258">
        <v>962.65499999999997</v>
      </c>
      <c r="AG94" s="258">
        <v>933.84</v>
      </c>
      <c r="AH94" s="258">
        <v>985.68700000000001</v>
      </c>
      <c r="AI94" s="258">
        <v>1056.2439999999999</v>
      </c>
      <c r="AJ94" s="258">
        <v>1004.951</v>
      </c>
      <c r="AK94" s="258">
        <v>1107.4760000000001</v>
      </c>
      <c r="AL94" s="258">
        <v>1055.674</v>
      </c>
      <c r="AM94" s="258">
        <v>1093.385</v>
      </c>
      <c r="AN94" s="258">
        <v>1130.748</v>
      </c>
      <c r="AO94" s="316">
        <v>1025.1949999999999</v>
      </c>
      <c r="AP94" s="317">
        <v>1004.8440000000001</v>
      </c>
      <c r="AQ94" s="318">
        <v>-1.9850857641716801E-2</v>
      </c>
      <c r="AR94" s="318">
        <v>8.9563023863130607E-3</v>
      </c>
      <c r="AS94" s="318">
        <v>1.3307109254541399E-2</v>
      </c>
    </row>
    <row r="95" spans="1:45" s="200" customFormat="1" ht="10.5">
      <c r="A95" s="315" t="s">
        <v>350</v>
      </c>
      <c r="B95" s="258">
        <v>0</v>
      </c>
      <c r="C95" s="258">
        <v>0</v>
      </c>
      <c r="D95" s="258">
        <v>0</v>
      </c>
      <c r="E95" s="258">
        <v>0</v>
      </c>
      <c r="F95" s="258">
        <v>0</v>
      </c>
      <c r="G95" s="258">
        <v>0</v>
      </c>
      <c r="H95" s="258">
        <v>0</v>
      </c>
      <c r="I95" s="258">
        <v>0</v>
      </c>
      <c r="J95" s="258">
        <v>0.76103822689483103</v>
      </c>
      <c r="K95" s="258">
        <v>0.76312326313289902</v>
      </c>
      <c r="L95" s="258">
        <v>0.76312326313289902</v>
      </c>
      <c r="M95" s="258">
        <v>0.76312326313289902</v>
      </c>
      <c r="N95" s="258">
        <v>0.76103822689483103</v>
      </c>
      <c r="O95" s="258">
        <v>0</v>
      </c>
      <c r="P95" s="258">
        <v>0</v>
      </c>
      <c r="Q95" s="258">
        <v>0</v>
      </c>
      <c r="R95" s="258">
        <v>0</v>
      </c>
      <c r="S95" s="258">
        <v>0</v>
      </c>
      <c r="T95" s="258">
        <v>2.40986295983399</v>
      </c>
      <c r="U95" s="258">
        <v>6.4263012262239902</v>
      </c>
      <c r="V95" s="258">
        <v>7.6103824181634803</v>
      </c>
      <c r="W95" s="258">
        <v>6.4263012262239902</v>
      </c>
      <c r="X95" s="258">
        <v>6.4263012262239902</v>
      </c>
      <c r="Y95" s="258">
        <v>3.0123288868224698</v>
      </c>
      <c r="Z95" s="258">
        <v>8.0109290811207696</v>
      </c>
      <c r="AA95" s="258">
        <v>9.0369860619714792</v>
      </c>
      <c r="AB95" s="258">
        <v>9.0369860619714792</v>
      </c>
      <c r="AC95" s="258">
        <v>10.041095890411</v>
      </c>
      <c r="AD95" s="258">
        <v>10.0136612021858</v>
      </c>
      <c r="AE95" s="258">
        <v>28.115068493150702</v>
      </c>
      <c r="AF95" s="258">
        <v>120.69397260274</v>
      </c>
      <c r="AG95" s="258">
        <v>136.96054794520501</v>
      </c>
      <c r="AH95" s="258">
        <v>125.720989358643</v>
      </c>
      <c r="AI95" s="258">
        <v>147.851437635184</v>
      </c>
      <c r="AJ95" s="258">
        <v>128.59155875991399</v>
      </c>
      <c r="AK95" s="258">
        <v>155.38543042537901</v>
      </c>
      <c r="AL95" s="258">
        <v>155.040989358643</v>
      </c>
      <c r="AM95" s="258">
        <v>141.205289113194</v>
      </c>
      <c r="AN95" s="258">
        <v>220.825894736842</v>
      </c>
      <c r="AO95" s="316">
        <v>276.47893294880998</v>
      </c>
      <c r="AP95" s="317">
        <v>276.10009245415199</v>
      </c>
      <c r="AQ95" s="318">
        <v>-1.3702327718721999E-3</v>
      </c>
      <c r="AR95" s="318">
        <v>0.25681770450047903</v>
      </c>
      <c r="AS95" s="318">
        <v>3.6563825782672502E-3</v>
      </c>
    </row>
    <row r="96" spans="1:45" s="200" customFormat="1" ht="10.5">
      <c r="A96" s="315" t="s">
        <v>351</v>
      </c>
      <c r="B96" s="258">
        <v>136.348544932707</v>
      </c>
      <c r="C96" s="258">
        <v>132.08340710223601</v>
      </c>
      <c r="D96" s="258">
        <v>135.73365814707699</v>
      </c>
      <c r="E96" s="258">
        <v>123.443650883526</v>
      </c>
      <c r="F96" s="258">
        <v>103.967058300453</v>
      </c>
      <c r="G96" s="258">
        <v>129.26513333052901</v>
      </c>
      <c r="H96" s="258">
        <v>98.769877191424399</v>
      </c>
      <c r="I96" s="258">
        <v>94.694108254637598</v>
      </c>
      <c r="J96" s="258">
        <v>94.141606019421303</v>
      </c>
      <c r="K96" s="258">
        <v>88.638442234535503</v>
      </c>
      <c r="L96" s="258">
        <v>101.48537181451201</v>
      </c>
      <c r="M96" s="258">
        <v>92.798969450802701</v>
      </c>
      <c r="N96" s="258">
        <v>82.009355218744005</v>
      </c>
      <c r="O96" s="258">
        <v>92.087305361225802</v>
      </c>
      <c r="P96" s="258">
        <v>85.132473986764893</v>
      </c>
      <c r="Q96" s="258">
        <v>88.007754214681299</v>
      </c>
      <c r="R96" s="258">
        <v>86.239196506513395</v>
      </c>
      <c r="S96" s="258">
        <v>79.880147740294106</v>
      </c>
      <c r="T96" s="258">
        <v>86.377439078621904</v>
      </c>
      <c r="U96" s="258">
        <v>77.335277736308001</v>
      </c>
      <c r="V96" s="258">
        <v>87.121072079272395</v>
      </c>
      <c r="W96" s="258">
        <v>86.013483404100199</v>
      </c>
      <c r="X96" s="258">
        <v>89.351885618706305</v>
      </c>
      <c r="Y96" s="258">
        <v>87.016804161296093</v>
      </c>
      <c r="Z96" s="258">
        <v>98.077980368740995</v>
      </c>
      <c r="AA96" s="258">
        <v>100.770527556942</v>
      </c>
      <c r="AB96" s="258">
        <v>104.23777364054</v>
      </c>
      <c r="AC96" s="258">
        <v>94.417483770825598</v>
      </c>
      <c r="AD96" s="258">
        <v>93.588569958784703</v>
      </c>
      <c r="AE96" s="258">
        <v>97.374848586945305</v>
      </c>
      <c r="AF96" s="258">
        <v>96.229259884211899</v>
      </c>
      <c r="AG96" s="258">
        <v>99.501724229937096</v>
      </c>
      <c r="AH96" s="258">
        <v>89.030670063072193</v>
      </c>
      <c r="AI96" s="258">
        <v>98.182365692866796</v>
      </c>
      <c r="AJ96" s="258">
        <v>95.478398725388999</v>
      </c>
      <c r="AK96" s="258">
        <v>87.411616535208793</v>
      </c>
      <c r="AL96" s="258">
        <v>103.004669182127</v>
      </c>
      <c r="AM96" s="258">
        <v>100.112750395028</v>
      </c>
      <c r="AN96" s="258">
        <v>97.868122930669799</v>
      </c>
      <c r="AO96" s="316">
        <v>130.27767841549201</v>
      </c>
      <c r="AP96" s="317">
        <v>240.69490665526001</v>
      </c>
      <c r="AQ96" s="318">
        <v>0.84755293142096699</v>
      </c>
      <c r="AR96" s="318">
        <v>2.9537859136813199E-2</v>
      </c>
      <c r="AS96" s="318">
        <v>3.1875131063858601E-3</v>
      </c>
    </row>
    <row r="97" spans="1:45" s="219" customFormat="1" ht="10.5">
      <c r="A97" s="319" t="s">
        <v>352</v>
      </c>
      <c r="B97" s="261">
        <v>9306.1096513128196</v>
      </c>
      <c r="C97" s="261">
        <v>8936.7364370205196</v>
      </c>
      <c r="D97" s="261">
        <v>8627.0916097360605</v>
      </c>
      <c r="E97" s="261">
        <v>8769.9119294782304</v>
      </c>
      <c r="F97" s="261">
        <v>8960.3861948799295</v>
      </c>
      <c r="G97" s="261">
        <v>9071.2500754638495</v>
      </c>
      <c r="H97" s="261">
        <v>9251.1267836973002</v>
      </c>
      <c r="I97" s="261">
        <v>9332.5425775301501</v>
      </c>
      <c r="J97" s="261">
        <v>9823.16803681694</v>
      </c>
      <c r="K97" s="261">
        <v>10520.462714617999</v>
      </c>
      <c r="L97" s="261">
        <v>11071.8328086324</v>
      </c>
      <c r="M97" s="261">
        <v>11798.527887977099</v>
      </c>
      <c r="N97" s="261">
        <v>12637.4887718926</v>
      </c>
      <c r="O97" s="261">
        <v>13224.554074453001</v>
      </c>
      <c r="P97" s="261">
        <v>13692.239665479799</v>
      </c>
      <c r="Q97" s="261">
        <v>14429.1731121338</v>
      </c>
      <c r="R97" s="261">
        <v>15301.0868793341</v>
      </c>
      <c r="S97" s="261">
        <v>16298.5169887831</v>
      </c>
      <c r="T97" s="261">
        <v>16012.6303736752</v>
      </c>
      <c r="U97" s="261">
        <v>16850.827677758101</v>
      </c>
      <c r="V97" s="261">
        <v>17839.2559816664</v>
      </c>
      <c r="W97" s="261">
        <v>17905.389818687701</v>
      </c>
      <c r="X97" s="261">
        <v>17916.657858744598</v>
      </c>
      <c r="Y97" s="261">
        <v>18943.256391053499</v>
      </c>
      <c r="Z97" s="261">
        <v>20220.246235139501</v>
      </c>
      <c r="AA97" s="261">
        <v>20753.0841737962</v>
      </c>
      <c r="AB97" s="261">
        <v>21310.254422339702</v>
      </c>
      <c r="AC97" s="261">
        <v>21930.419094239802</v>
      </c>
      <c r="AD97" s="261">
        <v>22016.976342891201</v>
      </c>
      <c r="AE97" s="261">
        <v>22379.294338788801</v>
      </c>
      <c r="AF97" s="261">
        <v>23775.140774760999</v>
      </c>
      <c r="AG97" s="261">
        <v>24266.595713732899</v>
      </c>
      <c r="AH97" s="261">
        <v>25089.608194234701</v>
      </c>
      <c r="AI97" s="261">
        <v>25563.4201625469</v>
      </c>
      <c r="AJ97" s="261">
        <v>25825.774774181798</v>
      </c>
      <c r="AK97" s="261">
        <v>26895.703218621999</v>
      </c>
      <c r="AL97" s="261">
        <v>28026.0434799303</v>
      </c>
      <c r="AM97" s="261">
        <v>28787.629646961799</v>
      </c>
      <c r="AN97" s="261">
        <v>29727.023557231401</v>
      </c>
      <c r="AO97" s="320">
        <v>30302.961979624699</v>
      </c>
      <c r="AP97" s="320">
        <v>28685.356183289899</v>
      </c>
      <c r="AQ97" s="321">
        <v>-5.3381111635968703E-2</v>
      </c>
      <c r="AR97" s="321">
        <v>3.07749821050625E-2</v>
      </c>
      <c r="AS97" s="321">
        <v>0.37987903469242301</v>
      </c>
    </row>
    <row r="98" spans="1:45" s="200" customFormat="1" ht="10.5">
      <c r="A98" s="315"/>
      <c r="B98" s="258"/>
      <c r="C98" s="258"/>
      <c r="D98" s="258"/>
      <c r="E98" s="258"/>
      <c r="F98" s="258"/>
      <c r="G98" s="258"/>
      <c r="H98" s="258"/>
      <c r="I98" s="258"/>
      <c r="J98" s="258"/>
      <c r="K98" s="258"/>
      <c r="L98" s="258"/>
      <c r="M98" s="258"/>
      <c r="N98" s="258"/>
      <c r="O98" s="258"/>
      <c r="P98" s="258"/>
      <c r="Q98" s="258"/>
      <c r="R98" s="258"/>
      <c r="S98" s="258"/>
      <c r="T98" s="258"/>
      <c r="U98" s="258"/>
      <c r="V98" s="258"/>
      <c r="W98" s="258"/>
      <c r="X98" s="258"/>
      <c r="Y98" s="258"/>
      <c r="Z98" s="258"/>
      <c r="AA98" s="258"/>
      <c r="AB98" s="258"/>
      <c r="AC98" s="258"/>
      <c r="AD98" s="258"/>
      <c r="AE98" s="258"/>
      <c r="AF98" s="258"/>
      <c r="AG98" s="258"/>
      <c r="AH98" s="258"/>
      <c r="AI98" s="258"/>
      <c r="AJ98" s="258"/>
      <c r="AK98" s="258"/>
      <c r="AL98" s="258"/>
      <c r="AM98" s="258"/>
      <c r="AN98" s="258"/>
      <c r="AO98" s="316"/>
      <c r="AP98" s="317"/>
      <c r="AQ98" s="318"/>
      <c r="AR98" s="318"/>
      <c r="AS98" s="318"/>
    </row>
    <row r="99" spans="1:45" s="200" customFormat="1" ht="10.5">
      <c r="A99" s="323" t="s">
        <v>353</v>
      </c>
      <c r="B99" s="263">
        <v>58757.5009251601</v>
      </c>
      <c r="C99" s="263">
        <v>55588.466515649598</v>
      </c>
      <c r="D99" s="263">
        <v>53657.824775516201</v>
      </c>
      <c r="E99" s="263">
        <v>53413.691007219903</v>
      </c>
      <c r="F99" s="263">
        <v>54333.9173418477</v>
      </c>
      <c r="G99" s="263">
        <v>54149.478296622001</v>
      </c>
      <c r="H99" s="263">
        <v>56100.263118133502</v>
      </c>
      <c r="I99" s="263">
        <v>57014.563770315901</v>
      </c>
      <c r="J99" s="263">
        <v>58779.633964228</v>
      </c>
      <c r="K99" s="263">
        <v>60121.904359228698</v>
      </c>
      <c r="L99" s="263">
        <v>60365.043968563201</v>
      </c>
      <c r="M99" s="263">
        <v>59880.157775827</v>
      </c>
      <c r="N99" s="263">
        <v>60002.228590071201</v>
      </c>
      <c r="O99" s="263">
        <v>60198.563197604999</v>
      </c>
      <c r="P99" s="263">
        <v>60841.140616933197</v>
      </c>
      <c r="Q99" s="263">
        <v>61781.474422556101</v>
      </c>
      <c r="R99" s="263">
        <v>63652.7366323733</v>
      </c>
      <c r="S99" s="263">
        <v>65828.583521608802</v>
      </c>
      <c r="T99" s="263">
        <v>66100.978832135297</v>
      </c>
      <c r="U99" s="263">
        <v>66417.730434299301</v>
      </c>
      <c r="V99" s="263">
        <v>67871.587435705704</v>
      </c>
      <c r="W99" s="263">
        <v>68637.206631365494</v>
      </c>
      <c r="X99" s="263">
        <v>68394.493832415203</v>
      </c>
      <c r="Y99" s="263">
        <v>70555.835246882794</v>
      </c>
      <c r="Z99" s="263">
        <v>73035.670858698999</v>
      </c>
      <c r="AA99" s="263">
        <v>73932.418304488107</v>
      </c>
      <c r="AB99" s="263">
        <v>74304.145146148207</v>
      </c>
      <c r="AC99" s="263">
        <v>74779.035954649604</v>
      </c>
      <c r="AD99" s="263">
        <v>74787.897504137305</v>
      </c>
      <c r="AE99" s="263">
        <v>73158.678156444599</v>
      </c>
      <c r="AF99" s="263">
        <v>75222.647528690402</v>
      </c>
      <c r="AG99" s="263">
        <v>75564.489653917102</v>
      </c>
      <c r="AH99" s="263">
        <v>76613.913870768098</v>
      </c>
      <c r="AI99" s="263">
        <v>77027.172958980096</v>
      </c>
      <c r="AJ99" s="263">
        <v>77924.771669476293</v>
      </c>
      <c r="AK99" s="263">
        <v>80113.334700163599</v>
      </c>
      <c r="AL99" s="263">
        <v>80641.166479742897</v>
      </c>
      <c r="AM99" s="263">
        <v>82152.486165105205</v>
      </c>
      <c r="AN99" s="263">
        <v>83062.5869610097</v>
      </c>
      <c r="AO99" s="263">
        <v>82954.113820421</v>
      </c>
      <c r="AP99" s="263">
        <v>75511.817088077994</v>
      </c>
      <c r="AQ99" s="324">
        <v>-8.9715824684162504E-2</v>
      </c>
      <c r="AR99" s="324">
        <v>1.2644965332542399E-2</v>
      </c>
      <c r="AS99" s="324">
        <v>1</v>
      </c>
    </row>
    <row r="100" spans="1:45" s="200" customFormat="1" ht="10.5">
      <c r="A100" s="315" t="s">
        <v>354</v>
      </c>
      <c r="B100" s="258">
        <v>35454.262446640801</v>
      </c>
      <c r="C100" s="258">
        <v>32577.141631926999</v>
      </c>
      <c r="D100" s="258">
        <v>30414.124203560601</v>
      </c>
      <c r="E100" s="258">
        <v>29798.801707816801</v>
      </c>
      <c r="F100" s="258">
        <v>30354.090590849799</v>
      </c>
      <c r="G100" s="258">
        <v>29792.834897803201</v>
      </c>
      <c r="H100" s="258">
        <v>31109.754201818901</v>
      </c>
      <c r="I100" s="258">
        <v>31194.017175290501</v>
      </c>
      <c r="J100" s="258">
        <v>32335.173389251198</v>
      </c>
      <c r="K100" s="258">
        <v>33002.061042877001</v>
      </c>
      <c r="L100" s="258">
        <v>33691.465990966703</v>
      </c>
      <c r="M100" s="258">
        <v>34228.440789246699</v>
      </c>
      <c r="N100" s="258">
        <v>35062.418595643001</v>
      </c>
      <c r="O100" s="258">
        <v>35912.6371361243</v>
      </c>
      <c r="P100" s="258">
        <v>36593.350593462601</v>
      </c>
      <c r="Q100" s="258">
        <v>36960.018618546797</v>
      </c>
      <c r="R100" s="258">
        <v>37953.576383261003</v>
      </c>
      <c r="S100" s="258">
        <v>39408.3584332104</v>
      </c>
      <c r="T100" s="258">
        <v>39939.695229260004</v>
      </c>
      <c r="U100" s="258">
        <v>39252.406271027001</v>
      </c>
      <c r="V100" s="258">
        <v>39669.948315835703</v>
      </c>
      <c r="W100" s="258">
        <v>39589.911699906297</v>
      </c>
      <c r="X100" s="258">
        <v>38937.568649737703</v>
      </c>
      <c r="Y100" s="258">
        <v>39936.058514348399</v>
      </c>
      <c r="Z100" s="258">
        <v>40406.2586944164</v>
      </c>
      <c r="AA100" s="258">
        <v>40290.598353274203</v>
      </c>
      <c r="AB100" s="258">
        <v>40007.811548879101</v>
      </c>
      <c r="AC100" s="258">
        <v>39743.948478108898</v>
      </c>
      <c r="AD100" s="258">
        <v>39040.725658053198</v>
      </c>
      <c r="AE100" s="258">
        <v>37148.656759762998</v>
      </c>
      <c r="AF100" s="258">
        <v>37634.691338334997</v>
      </c>
      <c r="AG100" s="258">
        <v>37320.891350881699</v>
      </c>
      <c r="AH100" s="258">
        <v>37583.029594885302</v>
      </c>
      <c r="AI100" s="258">
        <v>37211.922457906301</v>
      </c>
      <c r="AJ100" s="258">
        <v>37296.827307393498</v>
      </c>
      <c r="AK100" s="258">
        <v>38386.662749727402</v>
      </c>
      <c r="AL100" s="258">
        <v>38278.928595313802</v>
      </c>
      <c r="AM100" s="258">
        <v>39096.214167402803</v>
      </c>
      <c r="AN100" s="258">
        <v>38904.795249129696</v>
      </c>
      <c r="AO100" s="316">
        <v>38477.8548967682</v>
      </c>
      <c r="AP100" s="317">
        <v>33448.915139916498</v>
      </c>
      <c r="AQ100" s="318">
        <v>-0.13069698844553199</v>
      </c>
      <c r="AR100" s="318">
        <v>3.5217132124656398E-3</v>
      </c>
      <c r="AS100" s="318">
        <v>0.44296265710175098</v>
      </c>
    </row>
    <row r="101" spans="1:45" s="200" customFormat="1" ht="10.5">
      <c r="A101" s="315" t="s">
        <v>355</v>
      </c>
      <c r="B101" s="258">
        <v>23303.238478519299</v>
      </c>
      <c r="C101" s="258">
        <v>23011.324883722598</v>
      </c>
      <c r="D101" s="258">
        <v>23243.7005719556</v>
      </c>
      <c r="E101" s="258">
        <v>23614.889299403101</v>
      </c>
      <c r="F101" s="258">
        <v>23979.826750997901</v>
      </c>
      <c r="G101" s="258">
        <v>24356.6433988188</v>
      </c>
      <c r="H101" s="258">
        <v>24990.508916314498</v>
      </c>
      <c r="I101" s="258">
        <v>25820.5465950254</v>
      </c>
      <c r="J101" s="258">
        <v>26444.460574976802</v>
      </c>
      <c r="K101" s="258">
        <v>27119.8433163517</v>
      </c>
      <c r="L101" s="258">
        <v>26673.577977596498</v>
      </c>
      <c r="M101" s="258">
        <v>25651.716986580301</v>
      </c>
      <c r="N101" s="258">
        <v>24939.8099944282</v>
      </c>
      <c r="O101" s="258">
        <v>24285.926061480699</v>
      </c>
      <c r="P101" s="258">
        <v>24247.790023470599</v>
      </c>
      <c r="Q101" s="258">
        <v>24821.455804009202</v>
      </c>
      <c r="R101" s="258">
        <v>25699.160249112301</v>
      </c>
      <c r="S101" s="258">
        <v>26420.225088398402</v>
      </c>
      <c r="T101" s="258">
        <v>26161.283602875301</v>
      </c>
      <c r="U101" s="258">
        <v>27165.3241632723</v>
      </c>
      <c r="V101" s="258">
        <v>28201.63911987</v>
      </c>
      <c r="W101" s="258">
        <v>29047.294931459201</v>
      </c>
      <c r="X101" s="258">
        <v>29456.925182677402</v>
      </c>
      <c r="Y101" s="258">
        <v>30619.776732534399</v>
      </c>
      <c r="Z101" s="258">
        <v>32629.412164282599</v>
      </c>
      <c r="AA101" s="258">
        <v>33641.819951213904</v>
      </c>
      <c r="AB101" s="258">
        <v>34296.333597269098</v>
      </c>
      <c r="AC101" s="258">
        <v>35035.087476540699</v>
      </c>
      <c r="AD101" s="258">
        <v>35747.171846083998</v>
      </c>
      <c r="AE101" s="258">
        <v>36010.021396681703</v>
      </c>
      <c r="AF101" s="258">
        <v>37587.956190355297</v>
      </c>
      <c r="AG101" s="258">
        <v>38243.598303035396</v>
      </c>
      <c r="AH101" s="258">
        <v>39030.884275882803</v>
      </c>
      <c r="AI101" s="258">
        <v>39815.250501073802</v>
      </c>
      <c r="AJ101" s="258">
        <v>40627.944362082802</v>
      </c>
      <c r="AK101" s="258">
        <v>41726.671950436299</v>
      </c>
      <c r="AL101" s="258">
        <v>42362.237884429102</v>
      </c>
      <c r="AM101" s="258">
        <v>43056.271997702403</v>
      </c>
      <c r="AN101" s="258">
        <v>44157.791711880003</v>
      </c>
      <c r="AO101" s="316">
        <v>44476.258923652698</v>
      </c>
      <c r="AP101" s="317">
        <v>42062.901948161598</v>
      </c>
      <c r="AQ101" s="318">
        <v>-5.4261690031840899E-2</v>
      </c>
      <c r="AR101" s="318">
        <v>2.13403433321082E-2</v>
      </c>
      <c r="AS101" s="318">
        <v>0.55703734289824902</v>
      </c>
    </row>
    <row r="102" spans="1:45" s="200" customFormat="1" ht="12" customHeight="1">
      <c r="A102" s="325" t="s">
        <v>356</v>
      </c>
      <c r="B102" s="264">
        <v>12246.142537404699</v>
      </c>
      <c r="C102" s="264">
        <v>10986.9308932167</v>
      </c>
      <c r="D102" s="264">
        <v>10132.6245000532</v>
      </c>
      <c r="E102" s="264">
        <v>9770.7963318417096</v>
      </c>
      <c r="F102" s="264">
        <v>9710.5127384287298</v>
      </c>
      <c r="G102" s="264">
        <v>9424.5563765721108</v>
      </c>
      <c r="H102" s="264">
        <v>10169.644885919801</v>
      </c>
      <c r="I102" s="264">
        <v>9982.43547296406</v>
      </c>
      <c r="J102" s="264">
        <v>10285.8508187362</v>
      </c>
      <c r="K102" s="264">
        <v>10399.6068130329</v>
      </c>
      <c r="L102" s="264">
        <v>10443.2436399609</v>
      </c>
      <c r="M102" s="264">
        <v>10356.8923372105</v>
      </c>
      <c r="N102" s="264">
        <v>10414.803410304001</v>
      </c>
      <c r="O102" s="264">
        <v>10591.0359991879</v>
      </c>
      <c r="P102" s="264">
        <v>10880.0415670116</v>
      </c>
      <c r="Q102" s="264">
        <v>10961.482430493999</v>
      </c>
      <c r="R102" s="264">
        <v>11248.990302434901</v>
      </c>
      <c r="S102" s="264">
        <v>11477.124125435301</v>
      </c>
      <c r="T102" s="264">
        <v>12047.831433441699</v>
      </c>
      <c r="U102" s="264">
        <v>11414.8270571797</v>
      </c>
      <c r="V102" s="264">
        <v>11525.912106116</v>
      </c>
      <c r="W102" s="264">
        <v>11571.5138004735</v>
      </c>
      <c r="X102" s="264">
        <v>11319.928546680399</v>
      </c>
      <c r="Y102" s="264">
        <v>11707.098620918699</v>
      </c>
      <c r="Z102" s="264">
        <v>11922.460694543999</v>
      </c>
      <c r="AA102" s="264">
        <v>12036.468169095901</v>
      </c>
      <c r="AB102" s="264">
        <v>11869.0552466027</v>
      </c>
      <c r="AC102" s="264">
        <v>11731.3332823562</v>
      </c>
      <c r="AD102" s="264">
        <v>11713.2337404748</v>
      </c>
      <c r="AE102" s="264">
        <v>10866.2659813425</v>
      </c>
      <c r="AF102" s="264">
        <v>10841.4129837534</v>
      </c>
      <c r="AG102" s="264">
        <v>10452.3812867123</v>
      </c>
      <c r="AH102" s="264">
        <v>10513.222612076501</v>
      </c>
      <c r="AI102" s="264">
        <v>10004.751420876701</v>
      </c>
      <c r="AJ102" s="264">
        <v>10029.153653589001</v>
      </c>
      <c r="AK102" s="264">
        <v>10670.0998184658</v>
      </c>
      <c r="AL102" s="264">
        <v>10626.835924514</v>
      </c>
      <c r="AM102" s="264">
        <v>10907.0644987051</v>
      </c>
      <c r="AN102" s="264">
        <v>10755.289757181101</v>
      </c>
      <c r="AO102" s="326">
        <v>10541.9317159726</v>
      </c>
      <c r="AP102" s="320">
        <v>9239.8143125935894</v>
      </c>
      <c r="AQ102" s="327">
        <v>-0.123517912889354</v>
      </c>
      <c r="AR102" s="327">
        <v>-3.0256459855380101E-3</v>
      </c>
      <c r="AS102" s="327">
        <v>0.122362494625393</v>
      </c>
    </row>
    <row r="103" spans="1:45" s="200" customFormat="1" ht="10.5">
      <c r="AP103" s="219"/>
      <c r="AS103" s="201"/>
    </row>
    <row r="104" spans="1:45" s="200" customFormat="1" ht="10.5">
      <c r="A104" s="200" t="s">
        <v>569</v>
      </c>
      <c r="AP104" s="219"/>
      <c r="AS104" s="201"/>
    </row>
    <row r="105" spans="1:45" s="200" customFormat="1" ht="10.5">
      <c r="A105" s="200" t="s">
        <v>570</v>
      </c>
      <c r="AP105" s="219"/>
    </row>
    <row r="106" spans="1:45" s="200" customFormat="1" ht="10.5">
      <c r="A106" s="328" t="s">
        <v>571</v>
      </c>
      <c r="B106" s="197"/>
      <c r="AP106" s="219"/>
    </row>
    <row r="107" spans="1:45" s="200" customFormat="1" ht="10.5">
      <c r="A107" s="197" t="s">
        <v>362</v>
      </c>
      <c r="B107" s="215"/>
      <c r="AP107" s="219"/>
    </row>
    <row r="108" spans="1:45" s="200" customFormat="1" ht="10.5">
      <c r="A108" s="197" t="s">
        <v>363</v>
      </c>
      <c r="B108" s="215"/>
      <c r="AP108" s="219"/>
    </row>
    <row r="109" spans="1:45" s="200" customFormat="1" ht="10.5">
      <c r="A109" s="200" t="s">
        <v>376</v>
      </c>
      <c r="AP109" s="219"/>
    </row>
    <row r="110" spans="1:45" s="200" customFormat="1" ht="10.5">
      <c r="AP110" s="219"/>
    </row>
  </sheetData>
  <mergeCells count="1">
    <mergeCell ref="AQ2:AR2"/>
  </mergeCells>
  <conditionalFormatting sqref="AQ5:AS45 AQ47:AS102">
    <cfRule type="cellIs" dxfId="327" priority="2" operator="lessThan">
      <formula>0</formula>
    </cfRule>
    <cfRule type="cellIs" dxfId="326" priority="3" operator="greaterThanOrEqual">
      <formula>0</formula>
    </cfRule>
  </conditionalFormatting>
  <conditionalFormatting sqref="AQ4:AS45 AQ47:AS102">
    <cfRule type="cellIs" dxfId="325" priority="4" operator="lessThanOrEqual">
      <formula>0</formula>
    </cfRule>
    <cfRule type="cellIs" dxfId="324" priority="5" operator="greaterThan">
      <formula>0</formula>
    </cfRule>
  </conditionalFormatting>
  <conditionalFormatting sqref="AQ46:AS46">
    <cfRule type="cellIs" dxfId="323" priority="6" operator="lessThanOrEqual">
      <formula>0</formula>
    </cfRule>
    <cfRule type="cellIs" dxfId="322" priority="7" operator="greaterThan">
      <formula>0</formula>
    </cfRule>
  </conditionalFormatting>
  <conditionalFormatting sqref="AQ46:AS46">
    <cfRule type="cellIs" dxfId="321" priority="8" operator="lessThan">
      <formula>0</formula>
    </cfRule>
    <cfRule type="cellIs" dxfId="320" priority="9" operator="greaterThanOrEqual">
      <formula>0</formula>
    </cfRule>
  </conditionalFormatting>
  <hyperlinks>
    <hyperlink ref="L1" location="Contents!A1" display="Contents" xr:uid="{00000000-0004-0000-1900-000000000000}"/>
    <hyperlink ref="AU1" location="Contents!A1" display="Contents" xr:uid="{00000000-0004-0000-1900-000001000000}"/>
  </hyperlinks>
  <pageMargins left="0.196527777777778" right="0.196527777777778" top="0.39374999999999999" bottom="0.59027777777777801" header="0.51180555555555496" footer="0.51180555555555496"/>
  <pageSetup paperSize="8" firstPageNumber="0" orientation="landscape"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J110"/>
  <sheetViews>
    <sheetView showGridLines="0" showRowColHeaders="0" zoomScaleNormal="100" workbookViewId="0">
      <pane xSplit="1" ySplit="3" topLeftCell="B46" activePane="bottomRight" state="frozen"/>
      <selection pane="topRight" activeCell="B1" sqref="B1"/>
      <selection pane="bottomLeft" activeCell="A46" sqref="A46"/>
      <selection pane="bottomRight" activeCell="BI1" sqref="BI1"/>
    </sheetView>
  </sheetViews>
  <sheetFormatPr defaultColWidth="9.21875" defaultRowHeight="14.5"/>
  <cols>
    <col min="1" max="1" width="30.21875" style="329" customWidth="1"/>
    <col min="2" max="56" width="9.6640625" style="329" customWidth="1"/>
    <col min="57" max="57" width="9.6640625" style="330" customWidth="1"/>
    <col min="58" max="59" width="9.21875" style="331"/>
    <col min="60" max="60" width="9.77734375" style="331" customWidth="1"/>
    <col min="61" max="61" width="9.21875" style="329"/>
    <col min="62" max="1024" width="9.21875" style="332"/>
  </cols>
  <sheetData>
    <row r="1" spans="1:62">
      <c r="A1" s="333" t="s">
        <v>572</v>
      </c>
      <c r="L1" s="27" t="s">
        <v>88</v>
      </c>
      <c r="AW1" s="334"/>
      <c r="BH1" s="335"/>
      <c r="BJ1" s="27" t="s">
        <v>88</v>
      </c>
    </row>
    <row r="2" spans="1:62" s="331" customFormat="1" ht="10.5">
      <c r="AW2" s="334"/>
      <c r="BE2" s="336"/>
      <c r="BF2" s="7" t="s">
        <v>251</v>
      </c>
      <c r="BG2" s="7"/>
      <c r="BH2" s="335" t="s">
        <v>252</v>
      </c>
    </row>
    <row r="3" spans="1:62" s="331" customFormat="1" ht="10.5">
      <c r="A3" s="331" t="s">
        <v>566</v>
      </c>
      <c r="B3" s="331">
        <v>1965</v>
      </c>
      <c r="C3" s="331">
        <v>1966</v>
      </c>
      <c r="D3" s="331">
        <v>1967</v>
      </c>
      <c r="E3" s="331">
        <v>1968</v>
      </c>
      <c r="F3" s="331">
        <v>1969</v>
      </c>
      <c r="G3" s="331">
        <v>1970</v>
      </c>
      <c r="H3" s="331">
        <v>1971</v>
      </c>
      <c r="I3" s="331">
        <v>1972</v>
      </c>
      <c r="J3" s="331">
        <v>1973</v>
      </c>
      <c r="K3" s="331">
        <v>1974</v>
      </c>
      <c r="L3" s="331">
        <v>1975</v>
      </c>
      <c r="M3" s="331">
        <v>1976</v>
      </c>
      <c r="N3" s="331">
        <v>1977</v>
      </c>
      <c r="O3" s="331">
        <v>1978</v>
      </c>
      <c r="P3" s="331">
        <v>1979</v>
      </c>
      <c r="Q3" s="331">
        <v>1980</v>
      </c>
      <c r="R3" s="331">
        <v>1981</v>
      </c>
      <c r="S3" s="331">
        <v>1982</v>
      </c>
      <c r="T3" s="331">
        <v>1983</v>
      </c>
      <c r="U3" s="331">
        <v>1984</v>
      </c>
      <c r="V3" s="331">
        <v>1985</v>
      </c>
      <c r="W3" s="331">
        <v>1986</v>
      </c>
      <c r="X3" s="331">
        <v>1987</v>
      </c>
      <c r="Y3" s="331">
        <v>1988</v>
      </c>
      <c r="Z3" s="331">
        <v>1989</v>
      </c>
      <c r="AA3" s="331">
        <v>1990</v>
      </c>
      <c r="AB3" s="331">
        <v>1991</v>
      </c>
      <c r="AC3" s="331">
        <v>1992</v>
      </c>
      <c r="AD3" s="331">
        <v>1993</v>
      </c>
      <c r="AE3" s="331">
        <v>1994</v>
      </c>
      <c r="AF3" s="331">
        <v>1995</v>
      </c>
      <c r="AG3" s="331">
        <v>1996</v>
      </c>
      <c r="AH3" s="331">
        <v>1997</v>
      </c>
      <c r="AI3" s="331">
        <v>1998</v>
      </c>
      <c r="AJ3" s="331">
        <v>1999</v>
      </c>
      <c r="AK3" s="331">
        <v>2000</v>
      </c>
      <c r="AL3" s="331">
        <v>2001</v>
      </c>
      <c r="AM3" s="331">
        <v>2002</v>
      </c>
      <c r="AN3" s="331">
        <v>2003</v>
      </c>
      <c r="AO3" s="331">
        <v>2004</v>
      </c>
      <c r="AP3" s="331">
        <v>2005</v>
      </c>
      <c r="AQ3" s="331">
        <v>2006</v>
      </c>
      <c r="AR3" s="331">
        <v>2007</v>
      </c>
      <c r="AS3" s="331">
        <v>2008</v>
      </c>
      <c r="AT3" s="331">
        <v>2009</v>
      </c>
      <c r="AU3" s="331">
        <v>2010</v>
      </c>
      <c r="AV3" s="331">
        <v>2011</v>
      </c>
      <c r="AW3" s="334">
        <v>2012</v>
      </c>
      <c r="AX3" s="334">
        <v>2013</v>
      </c>
      <c r="AY3" s="331">
        <v>2014</v>
      </c>
      <c r="AZ3" s="334">
        <v>2015</v>
      </c>
      <c r="BA3" s="334">
        <v>2016</v>
      </c>
      <c r="BB3" s="334">
        <v>2017</v>
      </c>
      <c r="BC3" s="334">
        <v>2018</v>
      </c>
      <c r="BD3" s="334">
        <v>2019</v>
      </c>
      <c r="BE3" s="337">
        <v>2020</v>
      </c>
      <c r="BF3" s="335">
        <v>2020</v>
      </c>
      <c r="BG3" s="335" t="s">
        <v>254</v>
      </c>
      <c r="BH3" s="335">
        <v>2020</v>
      </c>
    </row>
    <row r="4" spans="1:62" s="331" customFormat="1" ht="10.5">
      <c r="A4" s="338"/>
      <c r="B4" s="339"/>
      <c r="C4" s="339"/>
      <c r="D4" s="339"/>
      <c r="E4" s="339"/>
      <c r="F4" s="339"/>
      <c r="G4" s="339"/>
      <c r="H4" s="339"/>
      <c r="I4" s="339"/>
      <c r="J4" s="339"/>
      <c r="K4" s="339"/>
      <c r="L4" s="339"/>
      <c r="M4" s="339"/>
      <c r="N4" s="339"/>
      <c r="O4" s="339"/>
      <c r="P4" s="339"/>
      <c r="Q4" s="339"/>
      <c r="R4" s="339"/>
      <c r="S4" s="339"/>
      <c r="T4" s="339"/>
      <c r="U4" s="339"/>
      <c r="V4" s="339"/>
      <c r="W4" s="339"/>
      <c r="X4" s="339"/>
      <c r="Y4" s="339"/>
      <c r="Z4" s="339"/>
      <c r="AA4" s="339"/>
      <c r="AB4" s="339"/>
      <c r="AC4" s="339"/>
      <c r="AD4" s="339"/>
      <c r="AE4" s="339"/>
      <c r="AF4" s="339"/>
      <c r="AG4" s="339"/>
      <c r="AH4" s="339"/>
      <c r="AI4" s="339"/>
      <c r="AJ4" s="339"/>
      <c r="AK4" s="339"/>
      <c r="AL4" s="339"/>
      <c r="AM4" s="339"/>
      <c r="AN4" s="339"/>
      <c r="AO4" s="339"/>
      <c r="AP4" s="339"/>
      <c r="AQ4" s="339"/>
      <c r="AR4" s="339"/>
      <c r="AS4" s="339"/>
      <c r="AT4" s="339"/>
      <c r="AU4" s="339"/>
      <c r="AV4" s="339"/>
      <c r="AW4" s="339"/>
      <c r="AX4" s="339"/>
      <c r="AY4" s="339"/>
      <c r="AZ4" s="339"/>
      <c r="BA4" s="339"/>
      <c r="BB4" s="339"/>
      <c r="BC4" s="339"/>
      <c r="BD4" s="340"/>
      <c r="BE4" s="341"/>
      <c r="BF4" s="342"/>
      <c r="BG4" s="342"/>
      <c r="BH4" s="342"/>
    </row>
    <row r="5" spans="1:62" s="331" customFormat="1" ht="10.5">
      <c r="A5" s="338" t="s">
        <v>255</v>
      </c>
      <c r="B5" s="339">
        <v>1089.1436284050701</v>
      </c>
      <c r="C5" s="339">
        <v>1140.4684840748801</v>
      </c>
      <c r="D5" s="339">
        <v>1238.5266335715</v>
      </c>
      <c r="E5" s="339">
        <v>1280.03938448091</v>
      </c>
      <c r="F5" s="339">
        <v>1344.32125028306</v>
      </c>
      <c r="G5" s="339">
        <v>1396.4637813495799</v>
      </c>
      <c r="H5" s="339">
        <v>1651.58479493088</v>
      </c>
      <c r="I5" s="339">
        <v>1683.9773202617</v>
      </c>
      <c r="J5" s="339">
        <v>1846.06574313072</v>
      </c>
      <c r="K5" s="339">
        <v>2034.31977869415</v>
      </c>
      <c r="L5" s="339">
        <v>2089.3556227028398</v>
      </c>
      <c r="M5" s="339">
        <v>2150.0145575165302</v>
      </c>
      <c r="N5" s="339">
        <v>2152.9707685661401</v>
      </c>
      <c r="O5" s="339">
        <v>2216.5293061327402</v>
      </c>
      <c r="P5" s="339">
        <v>2231.5430843783101</v>
      </c>
      <c r="Q5" s="339">
        <v>2154.9017404645001</v>
      </c>
      <c r="R5" s="339">
        <v>2160.3738758116501</v>
      </c>
      <c r="S5" s="339">
        <v>2092.68293258633</v>
      </c>
      <c r="T5" s="339">
        <v>1873.3572319482801</v>
      </c>
      <c r="U5" s="339">
        <v>1891.9058838318999</v>
      </c>
      <c r="V5" s="339">
        <v>1879.95524341858</v>
      </c>
      <c r="W5" s="339">
        <v>1781.2681128475799</v>
      </c>
      <c r="X5" s="339">
        <v>1882.5969639309999</v>
      </c>
      <c r="Y5" s="339">
        <v>1847.84575957123</v>
      </c>
      <c r="Z5" s="339">
        <v>1885.22610482193</v>
      </c>
      <c r="AA5" s="339">
        <v>1919.50557337591</v>
      </c>
      <c r="AB5" s="339">
        <v>1903.0577182807399</v>
      </c>
      <c r="AC5" s="339">
        <v>1911.2093130047699</v>
      </c>
      <c r="AD5" s="339">
        <v>1824.09543420245</v>
      </c>
      <c r="AE5" s="339">
        <v>1831.68723577028</v>
      </c>
      <c r="AF5" s="339">
        <v>1791.8727337617099</v>
      </c>
      <c r="AG5" s="339">
        <v>1806.93683049323</v>
      </c>
      <c r="AH5" s="339">
        <v>1810.8365131544101</v>
      </c>
      <c r="AI5" s="339">
        <v>1844.4555515802899</v>
      </c>
      <c r="AJ5" s="339">
        <v>1861.18644815893</v>
      </c>
      <c r="AK5" s="339">
        <v>1860.58891613827</v>
      </c>
      <c r="AL5" s="339">
        <v>1917.29155999408</v>
      </c>
      <c r="AM5" s="339">
        <v>1922.63789912635</v>
      </c>
      <c r="AN5" s="339">
        <v>1958.6156165811699</v>
      </c>
      <c r="AO5" s="339">
        <v>1915.24737150233</v>
      </c>
      <c r="AP5" s="339">
        <v>1895.9376525187099</v>
      </c>
      <c r="AQ5" s="339">
        <v>1914.21584254033</v>
      </c>
      <c r="AR5" s="339">
        <v>1906.67435945846</v>
      </c>
      <c r="AS5" s="339">
        <v>1951.4200730902101</v>
      </c>
      <c r="AT5" s="339">
        <v>1976.0887108275899</v>
      </c>
      <c r="AU5" s="339">
        <v>1913.1843135783399</v>
      </c>
      <c r="AV5" s="339">
        <v>2004.5356048797901</v>
      </c>
      <c r="AW5" s="339">
        <v>2014.8528144419299</v>
      </c>
      <c r="AX5" s="339">
        <v>1929.44155440896</v>
      </c>
      <c r="AY5" s="339">
        <v>1929.44155440896</v>
      </c>
      <c r="AZ5" s="339">
        <v>1930.78949385038</v>
      </c>
      <c r="BA5" s="339">
        <v>1933.70796603552</v>
      </c>
      <c r="BB5" s="339">
        <v>1969.5598872754699</v>
      </c>
      <c r="BC5" s="339">
        <v>1939.1989708149099</v>
      </c>
      <c r="BD5" s="340">
        <v>2054.1451202630301</v>
      </c>
      <c r="BE5" s="341">
        <v>2065.1334196325402</v>
      </c>
      <c r="BF5" s="342">
        <v>5.3493296365052503E-3</v>
      </c>
      <c r="BG5" s="342">
        <v>3.8815406481913502E-3</v>
      </c>
      <c r="BH5" s="342">
        <v>2.0256987914208199E-2</v>
      </c>
    </row>
    <row r="6" spans="1:62" s="331" customFormat="1" ht="10.5">
      <c r="A6" s="338" t="s">
        <v>256</v>
      </c>
      <c r="B6" s="339">
        <v>417</v>
      </c>
      <c r="C6" s="339">
        <v>417</v>
      </c>
      <c r="D6" s="339">
        <v>457</v>
      </c>
      <c r="E6" s="339">
        <v>525</v>
      </c>
      <c r="F6" s="339">
        <v>525</v>
      </c>
      <c r="G6" s="339">
        <v>562</v>
      </c>
      <c r="H6" s="339">
        <v>562</v>
      </c>
      <c r="I6" s="339">
        <v>594</v>
      </c>
      <c r="J6" s="339">
        <v>722</v>
      </c>
      <c r="K6" s="339">
        <v>722</v>
      </c>
      <c r="L6" s="339">
        <v>746</v>
      </c>
      <c r="M6" s="339">
        <v>822</v>
      </c>
      <c r="N6" s="339">
        <v>822</v>
      </c>
      <c r="O6" s="339">
        <v>991</v>
      </c>
      <c r="P6" s="339">
        <v>1091</v>
      </c>
      <c r="Q6" s="339">
        <v>1226</v>
      </c>
      <c r="R6" s="339">
        <v>1221</v>
      </c>
      <c r="S6" s="339">
        <v>1215</v>
      </c>
      <c r="T6" s="339">
        <v>1218</v>
      </c>
      <c r="U6" s="339">
        <v>1269</v>
      </c>
      <c r="V6" s="339">
        <v>1263</v>
      </c>
      <c r="W6" s="339">
        <v>1280</v>
      </c>
      <c r="X6" s="339">
        <v>1462</v>
      </c>
      <c r="Y6" s="339">
        <v>1462</v>
      </c>
      <c r="Z6" s="339">
        <v>1627</v>
      </c>
      <c r="AA6" s="339">
        <v>1627</v>
      </c>
      <c r="AB6" s="339">
        <v>1447.8</v>
      </c>
      <c r="AC6" s="339">
        <v>1447.8</v>
      </c>
      <c r="AD6" s="339">
        <v>1444</v>
      </c>
      <c r="AE6" s="339">
        <v>1444</v>
      </c>
      <c r="AF6" s="339">
        <v>1444</v>
      </c>
      <c r="AG6" s="339">
        <v>1444</v>
      </c>
      <c r="AH6" s="339">
        <v>1448.75</v>
      </c>
      <c r="AI6" s="339">
        <v>1448.75</v>
      </c>
      <c r="AJ6" s="339">
        <v>1448.75</v>
      </c>
      <c r="AK6" s="339">
        <v>1481.05</v>
      </c>
      <c r="AL6" s="339">
        <v>1481.05</v>
      </c>
      <c r="AM6" s="339">
        <v>1463</v>
      </c>
      <c r="AN6" s="339">
        <v>1463</v>
      </c>
      <c r="AO6" s="339">
        <v>1463</v>
      </c>
      <c r="AP6" s="339">
        <v>1463</v>
      </c>
      <c r="AQ6" s="339">
        <v>1463</v>
      </c>
      <c r="AR6" s="339">
        <v>1463</v>
      </c>
      <c r="AS6" s="339">
        <v>1463</v>
      </c>
      <c r="AT6" s="339">
        <v>1463</v>
      </c>
      <c r="AU6" s="339">
        <v>1463</v>
      </c>
      <c r="AV6" s="339">
        <v>1605.5</v>
      </c>
      <c r="AW6" s="339">
        <v>1605.5</v>
      </c>
      <c r="AX6" s="339">
        <v>1605.5</v>
      </c>
      <c r="AY6" s="339">
        <v>1521.9</v>
      </c>
      <c r="AZ6" s="339">
        <v>1521.9</v>
      </c>
      <c r="BA6" s="339">
        <v>1521.9</v>
      </c>
      <c r="BB6" s="339">
        <v>1545.65</v>
      </c>
      <c r="BC6" s="339">
        <v>1558</v>
      </c>
      <c r="BD6" s="340">
        <v>1558</v>
      </c>
      <c r="BE6" s="341">
        <v>1558</v>
      </c>
      <c r="BF6" s="342">
        <v>0</v>
      </c>
      <c r="BG6" s="342">
        <v>6.3112148572774798E-3</v>
      </c>
      <c r="BH6" s="342">
        <v>1.5282493068148601E-2</v>
      </c>
    </row>
    <row r="7" spans="1:62" s="331" customFormat="1" ht="10.5">
      <c r="A7" s="338" t="s">
        <v>92</v>
      </c>
      <c r="B7" s="339">
        <v>10390</v>
      </c>
      <c r="C7" s="339">
        <v>10660</v>
      </c>
      <c r="D7" s="339">
        <v>11350</v>
      </c>
      <c r="E7" s="339">
        <v>11700</v>
      </c>
      <c r="F7" s="339">
        <v>12020</v>
      </c>
      <c r="G7" s="339">
        <v>12860</v>
      </c>
      <c r="H7" s="339">
        <v>13290</v>
      </c>
      <c r="I7" s="339">
        <v>13640</v>
      </c>
      <c r="J7" s="339">
        <v>14360</v>
      </c>
      <c r="K7" s="339">
        <v>14960</v>
      </c>
      <c r="L7" s="339">
        <v>15240</v>
      </c>
      <c r="M7" s="339">
        <v>16400</v>
      </c>
      <c r="N7" s="339">
        <v>17050</v>
      </c>
      <c r="O7" s="339">
        <v>17440</v>
      </c>
      <c r="P7" s="339">
        <v>17990</v>
      </c>
      <c r="Q7" s="339">
        <v>18620</v>
      </c>
      <c r="R7" s="339">
        <v>17890</v>
      </c>
      <c r="S7" s="339">
        <v>16860</v>
      </c>
      <c r="T7" s="339">
        <v>16140</v>
      </c>
      <c r="U7" s="339">
        <v>15659</v>
      </c>
      <c r="V7" s="339">
        <v>15459</v>
      </c>
      <c r="W7" s="339">
        <v>15566</v>
      </c>
      <c r="X7" s="339">
        <v>15915</v>
      </c>
      <c r="Y7" s="339">
        <v>15655</v>
      </c>
      <c r="Z7" s="339">
        <v>15572</v>
      </c>
      <c r="AA7" s="339">
        <v>15676</v>
      </c>
      <c r="AB7" s="339">
        <v>15696</v>
      </c>
      <c r="AC7" s="339">
        <v>15121</v>
      </c>
      <c r="AD7" s="339">
        <v>15058</v>
      </c>
      <c r="AE7" s="339">
        <v>15434</v>
      </c>
      <c r="AF7" s="339">
        <v>15333</v>
      </c>
      <c r="AG7" s="339">
        <v>15452</v>
      </c>
      <c r="AH7" s="339">
        <v>15711</v>
      </c>
      <c r="AI7" s="339">
        <v>16261</v>
      </c>
      <c r="AJ7" s="339">
        <v>16512</v>
      </c>
      <c r="AK7" s="339">
        <v>16568</v>
      </c>
      <c r="AL7" s="339">
        <v>16755</v>
      </c>
      <c r="AM7" s="339">
        <v>16757</v>
      </c>
      <c r="AN7" s="339">
        <v>16947</v>
      </c>
      <c r="AO7" s="339">
        <v>17125</v>
      </c>
      <c r="AP7" s="339">
        <v>17339</v>
      </c>
      <c r="AQ7" s="339">
        <v>17440</v>
      </c>
      <c r="AR7" s="339">
        <v>17594</v>
      </c>
      <c r="AS7" s="339">
        <v>17672</v>
      </c>
      <c r="AT7" s="339">
        <v>17597</v>
      </c>
      <c r="AU7" s="339">
        <v>17736</v>
      </c>
      <c r="AV7" s="339">
        <v>17367</v>
      </c>
      <c r="AW7" s="339">
        <v>17823</v>
      </c>
      <c r="AX7" s="339">
        <v>17925</v>
      </c>
      <c r="AY7" s="339">
        <v>17967</v>
      </c>
      <c r="AZ7" s="339">
        <v>18317</v>
      </c>
      <c r="BA7" s="339">
        <v>18617</v>
      </c>
      <c r="BB7" s="339">
        <v>18598</v>
      </c>
      <c r="BC7" s="339">
        <v>18808</v>
      </c>
      <c r="BD7" s="340">
        <v>18974</v>
      </c>
      <c r="BE7" s="341">
        <v>18143</v>
      </c>
      <c r="BF7" s="342">
        <v>-4.37967745335721E-2</v>
      </c>
      <c r="BG7" s="342">
        <v>7.5625716840701501E-3</v>
      </c>
      <c r="BH7" s="342">
        <v>0.17796551459269599</v>
      </c>
    </row>
    <row r="8" spans="1:62" s="331" customFormat="1" ht="10.5">
      <c r="A8" s="343" t="s">
        <v>257</v>
      </c>
      <c r="B8" s="344">
        <v>11896.1436284051</v>
      </c>
      <c r="C8" s="344">
        <v>12217.4684840749</v>
      </c>
      <c r="D8" s="344">
        <v>13045.5266335715</v>
      </c>
      <c r="E8" s="344">
        <v>13505.0393844809</v>
      </c>
      <c r="F8" s="344">
        <v>13889.321250283099</v>
      </c>
      <c r="G8" s="344">
        <v>14818.463781349599</v>
      </c>
      <c r="H8" s="344">
        <v>15503.584794930901</v>
      </c>
      <c r="I8" s="344">
        <v>15917.9773202617</v>
      </c>
      <c r="J8" s="344">
        <v>16928.065743130701</v>
      </c>
      <c r="K8" s="344">
        <v>17716.3197786942</v>
      </c>
      <c r="L8" s="344">
        <v>18075.355622702798</v>
      </c>
      <c r="M8" s="344">
        <v>19372.014557516501</v>
      </c>
      <c r="N8" s="344">
        <v>20024.970768566101</v>
      </c>
      <c r="O8" s="344">
        <v>20647.529306132699</v>
      </c>
      <c r="P8" s="344">
        <v>21312.5430843783</v>
      </c>
      <c r="Q8" s="344">
        <v>22000.901740464498</v>
      </c>
      <c r="R8" s="344">
        <v>21271.373875811601</v>
      </c>
      <c r="S8" s="344">
        <v>20167.6829325863</v>
      </c>
      <c r="T8" s="344">
        <v>19231.357231948299</v>
      </c>
      <c r="U8" s="344">
        <v>18819.9058838319</v>
      </c>
      <c r="V8" s="344">
        <v>18601.955243418601</v>
      </c>
      <c r="W8" s="344">
        <v>18627.2681128476</v>
      </c>
      <c r="X8" s="344">
        <v>19259.596963930999</v>
      </c>
      <c r="Y8" s="344">
        <v>18964.845759571199</v>
      </c>
      <c r="Z8" s="344">
        <v>19084.226104821901</v>
      </c>
      <c r="AA8" s="344">
        <v>19222.5055733759</v>
      </c>
      <c r="AB8" s="344">
        <v>19046.857718280698</v>
      </c>
      <c r="AC8" s="344">
        <v>18480.009313004801</v>
      </c>
      <c r="AD8" s="344">
        <v>18326.0954342025</v>
      </c>
      <c r="AE8" s="344">
        <v>18709.6872357703</v>
      </c>
      <c r="AF8" s="344">
        <v>18568.872733761698</v>
      </c>
      <c r="AG8" s="344">
        <v>18702.9368304932</v>
      </c>
      <c r="AH8" s="344">
        <v>18970.586513154401</v>
      </c>
      <c r="AI8" s="344">
        <v>19554.2055515803</v>
      </c>
      <c r="AJ8" s="344">
        <v>19821.9364481589</v>
      </c>
      <c r="AK8" s="344">
        <v>19909.638916138301</v>
      </c>
      <c r="AL8" s="344">
        <v>20153.3415599941</v>
      </c>
      <c r="AM8" s="344">
        <v>20142.637899126301</v>
      </c>
      <c r="AN8" s="344">
        <v>20368.615616581199</v>
      </c>
      <c r="AO8" s="344">
        <v>20503.247371502301</v>
      </c>
      <c r="AP8" s="344">
        <v>20697.9376525187</v>
      </c>
      <c r="AQ8" s="344">
        <v>20817.215842540299</v>
      </c>
      <c r="AR8" s="344">
        <v>20963.674359458499</v>
      </c>
      <c r="AS8" s="344">
        <v>21086.420073090201</v>
      </c>
      <c r="AT8" s="344">
        <v>21036.0887108276</v>
      </c>
      <c r="AU8" s="344">
        <v>21112.184313578298</v>
      </c>
      <c r="AV8" s="344">
        <v>20977.035604879798</v>
      </c>
      <c r="AW8" s="344">
        <v>21443.3528144419</v>
      </c>
      <c r="AX8" s="344">
        <v>21459.941554409001</v>
      </c>
      <c r="AY8" s="344">
        <v>21418.341554408998</v>
      </c>
      <c r="AZ8" s="344">
        <v>21769.689493850401</v>
      </c>
      <c r="BA8" s="344">
        <v>22072.607966035499</v>
      </c>
      <c r="BB8" s="344">
        <v>22113.209887275501</v>
      </c>
      <c r="BC8" s="344">
        <v>22305.198970814901</v>
      </c>
      <c r="BD8" s="345">
        <v>22586.145120263001</v>
      </c>
      <c r="BE8" s="345">
        <v>21766.133419632501</v>
      </c>
      <c r="BF8" s="346">
        <v>-3.6305960856278199E-2</v>
      </c>
      <c r="BG8" s="346">
        <v>7.1350538311347701E-3</v>
      </c>
      <c r="BH8" s="346">
        <v>0.21350499557505301</v>
      </c>
    </row>
    <row r="9" spans="1:62" s="331" customFormat="1" ht="10.5">
      <c r="A9" s="338"/>
      <c r="B9" s="339"/>
      <c r="C9" s="339"/>
      <c r="D9" s="339"/>
      <c r="E9" s="339"/>
      <c r="F9" s="339"/>
      <c r="G9" s="339"/>
      <c r="H9" s="339"/>
      <c r="I9" s="339"/>
      <c r="J9" s="339"/>
      <c r="K9" s="339"/>
      <c r="L9" s="339"/>
      <c r="M9" s="339"/>
      <c r="N9" s="339"/>
      <c r="O9" s="339"/>
      <c r="P9" s="339"/>
      <c r="Q9" s="339"/>
      <c r="R9" s="339"/>
      <c r="S9" s="339"/>
      <c r="T9" s="339"/>
      <c r="U9" s="339"/>
      <c r="V9" s="339"/>
      <c r="W9" s="339"/>
      <c r="X9" s="339"/>
      <c r="Y9" s="339"/>
      <c r="Z9" s="339"/>
      <c r="AA9" s="339"/>
      <c r="AB9" s="339"/>
      <c r="AC9" s="339"/>
      <c r="AD9" s="339"/>
      <c r="AE9" s="339"/>
      <c r="AF9" s="339"/>
      <c r="AG9" s="339"/>
      <c r="AH9" s="339"/>
      <c r="AI9" s="339"/>
      <c r="AJ9" s="339"/>
      <c r="AK9" s="339"/>
      <c r="AL9" s="339"/>
      <c r="AM9" s="339"/>
      <c r="AN9" s="339"/>
      <c r="AO9" s="339"/>
      <c r="AP9" s="339"/>
      <c r="AQ9" s="339"/>
      <c r="AR9" s="339"/>
      <c r="AS9" s="339"/>
      <c r="AT9" s="339"/>
      <c r="AU9" s="339"/>
      <c r="AV9" s="339"/>
      <c r="AW9" s="339"/>
      <c r="AX9" s="339"/>
      <c r="AY9" s="339"/>
      <c r="AZ9" s="339"/>
      <c r="BA9" s="339"/>
      <c r="BB9" s="339"/>
      <c r="BC9" s="339"/>
      <c r="BD9" s="340"/>
      <c r="BE9" s="341"/>
      <c r="BF9" s="342"/>
      <c r="BG9" s="342"/>
      <c r="BH9" s="342"/>
    </row>
    <row r="10" spans="1:62" s="331" customFormat="1" ht="10.5">
      <c r="A10" s="338" t="s">
        <v>258</v>
      </c>
      <c r="B10" s="339">
        <v>402.32499999999999</v>
      </c>
      <c r="C10" s="339">
        <v>414.2</v>
      </c>
      <c r="D10" s="339">
        <v>412.3</v>
      </c>
      <c r="E10" s="339">
        <v>423.7</v>
      </c>
      <c r="F10" s="339">
        <v>434.15</v>
      </c>
      <c r="G10" s="339">
        <v>437.69</v>
      </c>
      <c r="H10" s="339">
        <v>603.92034999999998</v>
      </c>
      <c r="I10" s="339">
        <v>602</v>
      </c>
      <c r="J10" s="339">
        <v>624</v>
      </c>
      <c r="K10" s="339">
        <v>721</v>
      </c>
      <c r="L10" s="339">
        <v>684</v>
      </c>
      <c r="M10" s="339">
        <v>703</v>
      </c>
      <c r="N10" s="339">
        <v>655</v>
      </c>
      <c r="O10" s="339">
        <v>684</v>
      </c>
      <c r="P10" s="339">
        <v>684</v>
      </c>
      <c r="Q10" s="339">
        <v>684</v>
      </c>
      <c r="R10" s="339">
        <v>684</v>
      </c>
      <c r="S10" s="339">
        <v>684</v>
      </c>
      <c r="T10" s="339">
        <v>677</v>
      </c>
      <c r="U10" s="339">
        <v>677</v>
      </c>
      <c r="V10" s="339">
        <v>677</v>
      </c>
      <c r="W10" s="339">
        <v>677</v>
      </c>
      <c r="X10" s="339">
        <v>679</v>
      </c>
      <c r="Y10" s="339">
        <v>682</v>
      </c>
      <c r="Z10" s="339">
        <v>681</v>
      </c>
      <c r="AA10" s="339">
        <v>681</v>
      </c>
      <c r="AB10" s="339">
        <v>685</v>
      </c>
      <c r="AC10" s="339">
        <v>679</v>
      </c>
      <c r="AD10" s="339">
        <v>679</v>
      </c>
      <c r="AE10" s="339">
        <v>654</v>
      </c>
      <c r="AF10" s="339">
        <v>639</v>
      </c>
      <c r="AG10" s="339">
        <v>640</v>
      </c>
      <c r="AH10" s="339">
        <v>644</v>
      </c>
      <c r="AI10" s="339">
        <v>642</v>
      </c>
      <c r="AJ10" s="339">
        <v>618</v>
      </c>
      <c r="AK10" s="339">
        <v>625</v>
      </c>
      <c r="AL10" s="339">
        <v>613</v>
      </c>
      <c r="AM10" s="339">
        <v>613</v>
      </c>
      <c r="AN10" s="339">
        <v>615</v>
      </c>
      <c r="AO10" s="339">
        <v>620</v>
      </c>
      <c r="AP10" s="339">
        <v>615</v>
      </c>
      <c r="AQ10" s="339">
        <v>617</v>
      </c>
      <c r="AR10" s="339">
        <v>628</v>
      </c>
      <c r="AS10" s="339">
        <v>628</v>
      </c>
      <c r="AT10" s="339">
        <v>625</v>
      </c>
      <c r="AU10" s="339">
        <v>625</v>
      </c>
      <c r="AV10" s="339">
        <v>625</v>
      </c>
      <c r="AW10" s="339">
        <v>657</v>
      </c>
      <c r="AX10" s="339">
        <v>657</v>
      </c>
      <c r="AY10" s="339">
        <v>657</v>
      </c>
      <c r="AZ10" s="339">
        <v>657</v>
      </c>
      <c r="BA10" s="339">
        <v>657</v>
      </c>
      <c r="BB10" s="339">
        <v>657</v>
      </c>
      <c r="BC10" s="339">
        <v>580</v>
      </c>
      <c r="BD10" s="340">
        <v>580</v>
      </c>
      <c r="BE10" s="341">
        <v>580</v>
      </c>
      <c r="BF10" s="342">
        <v>0</v>
      </c>
      <c r="BG10" s="342">
        <v>-7.4445059859403803E-3</v>
      </c>
      <c r="BH10" s="342">
        <v>5.6892464566920403E-3</v>
      </c>
    </row>
    <row r="11" spans="1:62" s="331" customFormat="1" ht="10.5">
      <c r="A11" s="338" t="s">
        <v>259</v>
      </c>
      <c r="B11" s="339">
        <v>346.65499999999997</v>
      </c>
      <c r="C11" s="339">
        <v>351.88</v>
      </c>
      <c r="D11" s="339">
        <v>360.90499999999997</v>
      </c>
      <c r="E11" s="339">
        <v>439.28</v>
      </c>
      <c r="F11" s="339">
        <v>476.52</v>
      </c>
      <c r="G11" s="339">
        <v>525</v>
      </c>
      <c r="H11" s="339">
        <v>597</v>
      </c>
      <c r="I11" s="339">
        <v>756</v>
      </c>
      <c r="J11" s="339">
        <v>820</v>
      </c>
      <c r="K11" s="339">
        <v>981</v>
      </c>
      <c r="L11" s="339">
        <v>996</v>
      </c>
      <c r="M11" s="339">
        <v>990</v>
      </c>
      <c r="N11" s="339">
        <v>1110</v>
      </c>
      <c r="O11" s="339">
        <v>1202</v>
      </c>
      <c r="P11" s="339">
        <v>1202</v>
      </c>
      <c r="Q11" s="339">
        <v>1393</v>
      </c>
      <c r="R11" s="339">
        <v>1394</v>
      </c>
      <c r="S11" s="339">
        <v>1423</v>
      </c>
      <c r="T11" s="339">
        <v>1435</v>
      </c>
      <c r="U11" s="339">
        <v>1435</v>
      </c>
      <c r="V11" s="339">
        <v>1435</v>
      </c>
      <c r="W11" s="339">
        <v>1435</v>
      </c>
      <c r="X11" s="339">
        <v>1435</v>
      </c>
      <c r="Y11" s="339">
        <v>1404</v>
      </c>
      <c r="Z11" s="339">
        <v>1440</v>
      </c>
      <c r="AA11" s="339">
        <v>1440</v>
      </c>
      <c r="AB11" s="339">
        <v>1445</v>
      </c>
      <c r="AC11" s="339">
        <v>1444</v>
      </c>
      <c r="AD11" s="339">
        <v>1429</v>
      </c>
      <c r="AE11" s="339">
        <v>1473</v>
      </c>
      <c r="AF11" s="339">
        <v>1481</v>
      </c>
      <c r="AG11" s="339">
        <v>1481</v>
      </c>
      <c r="AH11" s="339">
        <v>1749.81276931758</v>
      </c>
      <c r="AI11" s="339">
        <v>1768.0376645148201</v>
      </c>
      <c r="AJ11" s="339">
        <v>1795.5838906675101</v>
      </c>
      <c r="AK11" s="339">
        <v>1849.36177252742</v>
      </c>
      <c r="AL11" s="339">
        <v>1849.36177252742</v>
      </c>
      <c r="AM11" s="339">
        <v>1853.54449667208</v>
      </c>
      <c r="AN11" s="339">
        <v>1915.38906081099</v>
      </c>
      <c r="AO11" s="339">
        <v>1925.7180000000001</v>
      </c>
      <c r="AP11" s="339">
        <v>1941.8510000000001</v>
      </c>
      <c r="AQ11" s="339">
        <v>1942.0070000000001</v>
      </c>
      <c r="AR11" s="339">
        <v>1964.105</v>
      </c>
      <c r="AS11" s="339">
        <v>1976.5039999999999</v>
      </c>
      <c r="AT11" s="339">
        <v>1991.741</v>
      </c>
      <c r="AU11" s="339">
        <v>1991.741</v>
      </c>
      <c r="AV11" s="339">
        <v>2013.7950000000001</v>
      </c>
      <c r="AW11" s="339">
        <v>2004.2349999999999</v>
      </c>
      <c r="AX11" s="339">
        <v>2096.8519999999999</v>
      </c>
      <c r="AY11" s="339">
        <v>2238.3780000000002</v>
      </c>
      <c r="AZ11" s="339">
        <v>2281.4</v>
      </c>
      <c r="BA11" s="339">
        <v>2288.8690000000001</v>
      </c>
      <c r="BB11" s="339">
        <v>2285.07566361922</v>
      </c>
      <c r="BC11" s="339">
        <v>2285.07566361922</v>
      </c>
      <c r="BD11" s="340">
        <v>2290.16412051099</v>
      </c>
      <c r="BE11" s="341">
        <v>2290.16412051099</v>
      </c>
      <c r="BF11" s="342">
        <v>0</v>
      </c>
      <c r="BG11" s="342">
        <v>1.40593512608207E-2</v>
      </c>
      <c r="BH11" s="342">
        <v>2.2464324323897202E-2</v>
      </c>
    </row>
    <row r="12" spans="1:62" s="331" customFormat="1" ht="10.5">
      <c r="A12" s="338" t="s">
        <v>260</v>
      </c>
      <c r="B12" s="339">
        <v>79.42</v>
      </c>
      <c r="C12" s="339">
        <v>86.45</v>
      </c>
      <c r="D12" s="339">
        <v>86.45</v>
      </c>
      <c r="E12" s="339">
        <v>85.5</v>
      </c>
      <c r="F12" s="339">
        <v>86.45</v>
      </c>
      <c r="G12" s="339">
        <v>105.45</v>
      </c>
      <c r="H12" s="339">
        <v>129.19999999999999</v>
      </c>
      <c r="I12" s="339">
        <v>124</v>
      </c>
      <c r="J12" s="339">
        <v>124</v>
      </c>
      <c r="K12" s="339">
        <v>124</v>
      </c>
      <c r="L12" s="339">
        <v>149</v>
      </c>
      <c r="M12" s="339">
        <v>140</v>
      </c>
      <c r="N12" s="339">
        <v>130</v>
      </c>
      <c r="O12" s="339">
        <v>138</v>
      </c>
      <c r="P12" s="339">
        <v>138</v>
      </c>
      <c r="Q12" s="339">
        <v>138</v>
      </c>
      <c r="R12" s="339">
        <v>148</v>
      </c>
      <c r="S12" s="339">
        <v>148</v>
      </c>
      <c r="T12" s="339">
        <v>148</v>
      </c>
      <c r="U12" s="339">
        <v>148</v>
      </c>
      <c r="V12" s="339">
        <v>148</v>
      </c>
      <c r="W12" s="339">
        <v>148</v>
      </c>
      <c r="X12" s="339">
        <v>148</v>
      </c>
      <c r="Y12" s="339">
        <v>148</v>
      </c>
      <c r="Z12" s="339">
        <v>148</v>
      </c>
      <c r="AA12" s="339">
        <v>148</v>
      </c>
      <c r="AB12" s="339">
        <v>148</v>
      </c>
      <c r="AC12" s="339">
        <v>148</v>
      </c>
      <c r="AD12" s="339">
        <v>150</v>
      </c>
      <c r="AE12" s="339">
        <v>162</v>
      </c>
      <c r="AF12" s="339">
        <v>163</v>
      </c>
      <c r="AG12" s="339">
        <v>181</v>
      </c>
      <c r="AH12" s="339">
        <v>201</v>
      </c>
      <c r="AI12" s="339">
        <v>201</v>
      </c>
      <c r="AJ12" s="339">
        <v>201</v>
      </c>
      <c r="AK12" s="339">
        <v>201</v>
      </c>
      <c r="AL12" s="339">
        <v>201</v>
      </c>
      <c r="AM12" s="339">
        <v>218</v>
      </c>
      <c r="AN12" s="339">
        <v>238</v>
      </c>
      <c r="AO12" s="339">
        <v>238</v>
      </c>
      <c r="AP12" s="339">
        <v>238</v>
      </c>
      <c r="AQ12" s="339">
        <v>234</v>
      </c>
      <c r="AR12" s="339">
        <v>242</v>
      </c>
      <c r="AS12" s="339">
        <v>242</v>
      </c>
      <c r="AT12" s="339">
        <v>242</v>
      </c>
      <c r="AU12" s="339">
        <v>242</v>
      </c>
      <c r="AV12" s="339">
        <v>250</v>
      </c>
      <c r="AW12" s="339">
        <v>254</v>
      </c>
      <c r="AX12" s="339">
        <v>254</v>
      </c>
      <c r="AY12" s="339">
        <v>258</v>
      </c>
      <c r="AZ12" s="339">
        <v>258</v>
      </c>
      <c r="BA12" s="339">
        <v>258</v>
      </c>
      <c r="BB12" s="339">
        <v>258</v>
      </c>
      <c r="BC12" s="339">
        <v>258</v>
      </c>
      <c r="BD12" s="340">
        <v>258</v>
      </c>
      <c r="BE12" s="341">
        <v>258</v>
      </c>
      <c r="BF12" s="342">
        <v>0</v>
      </c>
      <c r="BG12" s="342">
        <v>6.4227236740308502E-3</v>
      </c>
      <c r="BH12" s="342">
        <v>2.5307337686664602E-3</v>
      </c>
    </row>
    <row r="13" spans="1:62" s="331" customFormat="1" ht="10.5">
      <c r="A13" s="338" t="s">
        <v>261</v>
      </c>
      <c r="B13" s="339">
        <v>95</v>
      </c>
      <c r="C13" s="339">
        <v>122.55</v>
      </c>
      <c r="D13" s="339">
        <v>122.55</v>
      </c>
      <c r="E13" s="339">
        <v>132.05000000000001</v>
      </c>
      <c r="F13" s="339">
        <v>130.53</v>
      </c>
      <c r="G13" s="339">
        <v>131.1</v>
      </c>
      <c r="H13" s="339">
        <v>164.6825</v>
      </c>
      <c r="I13" s="339">
        <v>172</v>
      </c>
      <c r="J13" s="339">
        <v>166</v>
      </c>
      <c r="K13" s="339">
        <v>172</v>
      </c>
      <c r="L13" s="339">
        <v>172</v>
      </c>
      <c r="M13" s="339">
        <v>165</v>
      </c>
      <c r="N13" s="339">
        <v>165</v>
      </c>
      <c r="O13" s="339">
        <v>166</v>
      </c>
      <c r="P13" s="339">
        <v>176</v>
      </c>
      <c r="Q13" s="339">
        <v>191</v>
      </c>
      <c r="R13" s="339">
        <v>191</v>
      </c>
      <c r="S13" s="339">
        <v>201</v>
      </c>
      <c r="T13" s="339">
        <v>212</v>
      </c>
      <c r="U13" s="339">
        <v>212</v>
      </c>
      <c r="V13" s="339">
        <v>212</v>
      </c>
      <c r="W13" s="339">
        <v>217</v>
      </c>
      <c r="X13" s="339">
        <v>227</v>
      </c>
      <c r="Y13" s="339">
        <v>227</v>
      </c>
      <c r="Z13" s="339">
        <v>227</v>
      </c>
      <c r="AA13" s="339">
        <v>245</v>
      </c>
      <c r="AB13" s="339">
        <v>253</v>
      </c>
      <c r="AC13" s="339">
        <v>253</v>
      </c>
      <c r="AD13" s="339">
        <v>253</v>
      </c>
      <c r="AE13" s="339">
        <v>253</v>
      </c>
      <c r="AF13" s="339">
        <v>275</v>
      </c>
      <c r="AG13" s="339">
        <v>289</v>
      </c>
      <c r="AH13" s="339">
        <v>306</v>
      </c>
      <c r="AI13" s="339">
        <v>306</v>
      </c>
      <c r="AJ13" s="339">
        <v>313</v>
      </c>
      <c r="AK13" s="339">
        <v>323</v>
      </c>
      <c r="AL13" s="339">
        <v>323</v>
      </c>
      <c r="AM13" s="339">
        <v>324</v>
      </c>
      <c r="AN13" s="339">
        <v>318</v>
      </c>
      <c r="AO13" s="339">
        <v>325</v>
      </c>
      <c r="AP13" s="339">
        <v>325</v>
      </c>
      <c r="AQ13" s="339">
        <v>338</v>
      </c>
      <c r="AR13" s="339">
        <v>338</v>
      </c>
      <c r="AS13" s="339">
        <v>340</v>
      </c>
      <c r="AT13" s="339">
        <v>350</v>
      </c>
      <c r="AU13" s="339">
        <v>350</v>
      </c>
      <c r="AV13" s="339">
        <v>336</v>
      </c>
      <c r="AW13" s="339">
        <v>336</v>
      </c>
      <c r="AX13" s="339">
        <v>336</v>
      </c>
      <c r="AY13" s="339">
        <v>336</v>
      </c>
      <c r="AZ13" s="339">
        <v>421</v>
      </c>
      <c r="BA13" s="339">
        <v>421</v>
      </c>
      <c r="BB13" s="339">
        <v>421</v>
      </c>
      <c r="BC13" s="339">
        <v>421</v>
      </c>
      <c r="BD13" s="340">
        <v>421</v>
      </c>
      <c r="BE13" s="341">
        <v>421</v>
      </c>
      <c r="BF13" s="342">
        <v>0</v>
      </c>
      <c r="BG13" s="342">
        <v>1.8641592784285298E-2</v>
      </c>
      <c r="BH13" s="342">
        <v>4.1296082039092201E-3</v>
      </c>
    </row>
    <row r="14" spans="1:62" s="331" customFormat="1" ht="10.5">
      <c r="A14" s="338" t="s">
        <v>567</v>
      </c>
      <c r="B14" s="339" t="s">
        <v>273</v>
      </c>
      <c r="C14" s="339" t="s">
        <v>273</v>
      </c>
      <c r="D14" s="339" t="s">
        <v>273</v>
      </c>
      <c r="E14" s="339" t="s">
        <v>273</v>
      </c>
      <c r="F14" s="339" t="s">
        <v>273</v>
      </c>
      <c r="G14" s="339" t="s">
        <v>273</v>
      </c>
      <c r="H14" s="339" t="s">
        <v>273</v>
      </c>
      <c r="I14" s="339" t="s">
        <v>273</v>
      </c>
      <c r="J14" s="339" t="s">
        <v>273</v>
      </c>
      <c r="K14" s="339" t="s">
        <v>273</v>
      </c>
      <c r="L14" s="339" t="s">
        <v>273</v>
      </c>
      <c r="M14" s="339" t="s">
        <v>273</v>
      </c>
      <c r="N14" s="339" t="s">
        <v>273</v>
      </c>
      <c r="O14" s="339" t="s">
        <v>273</v>
      </c>
      <c r="P14" s="339" t="s">
        <v>273</v>
      </c>
      <c r="Q14" s="339" t="s">
        <v>273</v>
      </c>
      <c r="R14" s="339" t="s">
        <v>273</v>
      </c>
      <c r="S14" s="339" t="s">
        <v>273</v>
      </c>
      <c r="T14" s="339" t="s">
        <v>273</v>
      </c>
      <c r="U14" s="339" t="s">
        <v>273</v>
      </c>
      <c r="V14" s="339" t="s">
        <v>273</v>
      </c>
      <c r="W14" s="339">
        <v>320</v>
      </c>
      <c r="X14" s="339">
        <v>320</v>
      </c>
      <c r="Y14" s="339">
        <v>320</v>
      </c>
      <c r="Z14" s="339">
        <v>320</v>
      </c>
      <c r="AA14" s="339">
        <v>320</v>
      </c>
      <c r="AB14" s="339">
        <v>320</v>
      </c>
      <c r="AC14" s="339">
        <v>320</v>
      </c>
      <c r="AD14" s="339">
        <v>320</v>
      </c>
      <c r="AE14" s="339">
        <v>320</v>
      </c>
      <c r="AF14" s="339">
        <v>320</v>
      </c>
      <c r="AG14" s="339">
        <v>320</v>
      </c>
      <c r="AH14" s="339">
        <v>320</v>
      </c>
      <c r="AI14" s="339">
        <v>320</v>
      </c>
      <c r="AJ14" s="339">
        <v>320</v>
      </c>
      <c r="AK14" s="339">
        <v>320</v>
      </c>
      <c r="AL14" s="339">
        <v>320</v>
      </c>
      <c r="AM14" s="339">
        <v>320</v>
      </c>
      <c r="AN14" s="339">
        <v>320</v>
      </c>
      <c r="AO14" s="339">
        <v>320</v>
      </c>
      <c r="AP14" s="339">
        <v>320</v>
      </c>
      <c r="AQ14" s="339">
        <v>320</v>
      </c>
      <c r="AR14" s="339">
        <v>320</v>
      </c>
      <c r="AS14" s="339">
        <v>320</v>
      </c>
      <c r="AT14" s="339">
        <v>320</v>
      </c>
      <c r="AU14" s="339">
        <v>320</v>
      </c>
      <c r="AV14" s="339">
        <v>320</v>
      </c>
      <c r="AW14" s="339">
        <v>320</v>
      </c>
      <c r="AX14" s="339">
        <v>320</v>
      </c>
      <c r="AY14" s="339">
        <v>320</v>
      </c>
      <c r="AZ14" s="339">
        <v>320</v>
      </c>
      <c r="BA14" s="339">
        <v>320</v>
      </c>
      <c r="BB14" s="339">
        <v>320</v>
      </c>
      <c r="BC14" s="339">
        <v>320</v>
      </c>
      <c r="BD14" s="340">
        <v>320</v>
      </c>
      <c r="BE14" s="341">
        <v>320</v>
      </c>
      <c r="BF14" s="342">
        <v>0</v>
      </c>
      <c r="BG14" s="342">
        <v>0</v>
      </c>
      <c r="BH14" s="342">
        <v>3.13889459679561E-3</v>
      </c>
    </row>
    <row r="15" spans="1:62" s="331" customFormat="1" ht="10.5">
      <c r="A15" s="338" t="s">
        <v>262</v>
      </c>
      <c r="B15" s="339">
        <v>18.05</v>
      </c>
      <c r="C15" s="339">
        <v>11.4</v>
      </c>
      <c r="D15" s="339">
        <v>19</v>
      </c>
      <c r="E15" s="339">
        <v>35.15</v>
      </c>
      <c r="F15" s="339">
        <v>31.35</v>
      </c>
      <c r="G15" s="339">
        <v>33.534999999999997</v>
      </c>
      <c r="H15" s="339">
        <v>34.200000000000003</v>
      </c>
      <c r="I15" s="339">
        <v>34.5</v>
      </c>
      <c r="J15" s="339">
        <v>34.5</v>
      </c>
      <c r="K15" s="339">
        <v>34.5</v>
      </c>
      <c r="L15" s="339">
        <v>39.375</v>
      </c>
      <c r="M15" s="339">
        <v>44.4</v>
      </c>
      <c r="N15" s="339">
        <v>102.1</v>
      </c>
      <c r="O15" s="339">
        <v>102.1</v>
      </c>
      <c r="P15" s="339">
        <v>102.1</v>
      </c>
      <c r="Q15" s="339">
        <v>102.1</v>
      </c>
      <c r="R15" s="339">
        <v>102.1</v>
      </c>
      <c r="S15" s="339">
        <v>102.1</v>
      </c>
      <c r="T15" s="339">
        <v>102.1</v>
      </c>
      <c r="U15" s="339">
        <v>102.1</v>
      </c>
      <c r="V15" s="339">
        <v>102.1</v>
      </c>
      <c r="W15" s="339">
        <v>102.1</v>
      </c>
      <c r="X15" s="339">
        <v>146.5</v>
      </c>
      <c r="Y15" s="339">
        <v>146.5</v>
      </c>
      <c r="Z15" s="339">
        <v>146.5</v>
      </c>
      <c r="AA15" s="339">
        <v>146.5</v>
      </c>
      <c r="AB15" s="339">
        <v>146.5</v>
      </c>
      <c r="AC15" s="339">
        <v>147</v>
      </c>
      <c r="AD15" s="339">
        <v>147</v>
      </c>
      <c r="AE15" s="339">
        <v>147</v>
      </c>
      <c r="AF15" s="339">
        <v>157</v>
      </c>
      <c r="AG15" s="339">
        <v>157</v>
      </c>
      <c r="AH15" s="339">
        <v>157</v>
      </c>
      <c r="AI15" s="339">
        <v>177</v>
      </c>
      <c r="AJ15" s="339">
        <v>177</v>
      </c>
      <c r="AK15" s="339">
        <v>177</v>
      </c>
      <c r="AL15" s="339">
        <v>177</v>
      </c>
      <c r="AM15" s="339">
        <v>177</v>
      </c>
      <c r="AN15" s="339">
        <v>177</v>
      </c>
      <c r="AO15" s="339">
        <v>177</v>
      </c>
      <c r="AP15" s="339">
        <v>177</v>
      </c>
      <c r="AQ15" s="339">
        <v>177</v>
      </c>
      <c r="AR15" s="339">
        <v>175</v>
      </c>
      <c r="AS15" s="339">
        <v>175</v>
      </c>
      <c r="AT15" s="339">
        <v>175</v>
      </c>
      <c r="AU15" s="339">
        <v>175</v>
      </c>
      <c r="AV15" s="339">
        <v>175</v>
      </c>
      <c r="AW15" s="339">
        <v>175</v>
      </c>
      <c r="AX15" s="339">
        <v>175</v>
      </c>
      <c r="AY15" s="339">
        <v>175</v>
      </c>
      <c r="AZ15" s="339">
        <v>175</v>
      </c>
      <c r="BA15" s="339">
        <v>175</v>
      </c>
      <c r="BB15" s="339">
        <v>175</v>
      </c>
      <c r="BC15" s="339">
        <v>175</v>
      </c>
      <c r="BD15" s="340">
        <v>175</v>
      </c>
      <c r="BE15" s="341">
        <v>175</v>
      </c>
      <c r="BF15" s="342">
        <v>0</v>
      </c>
      <c r="BG15" s="342">
        <v>0</v>
      </c>
      <c r="BH15" s="342">
        <v>1.7165829826226E-3</v>
      </c>
    </row>
    <row r="16" spans="1:62" s="331" customFormat="1" ht="10.5">
      <c r="A16" s="338" t="s">
        <v>568</v>
      </c>
      <c r="B16" s="339">
        <v>703</v>
      </c>
      <c r="C16" s="339">
        <v>755.25</v>
      </c>
      <c r="D16" s="339">
        <v>755.25</v>
      </c>
      <c r="E16" s="339">
        <v>755.25</v>
      </c>
      <c r="F16" s="339">
        <v>798</v>
      </c>
      <c r="G16" s="339">
        <v>797</v>
      </c>
      <c r="H16" s="339">
        <v>797</v>
      </c>
      <c r="I16" s="339">
        <v>945</v>
      </c>
      <c r="J16" s="339">
        <v>980</v>
      </c>
      <c r="K16" s="339">
        <v>849</v>
      </c>
      <c r="L16" s="339">
        <v>810</v>
      </c>
      <c r="M16" s="339">
        <v>802</v>
      </c>
      <c r="N16" s="339">
        <v>842</v>
      </c>
      <c r="O16" s="339">
        <v>842</v>
      </c>
      <c r="P16" s="339">
        <v>792</v>
      </c>
      <c r="Q16" s="339">
        <v>782</v>
      </c>
      <c r="R16" s="339">
        <v>782</v>
      </c>
      <c r="S16" s="339">
        <v>782</v>
      </c>
      <c r="T16" s="339">
        <v>761</v>
      </c>
      <c r="U16" s="339">
        <v>620</v>
      </c>
      <c r="V16" s="339">
        <v>320</v>
      </c>
      <c r="W16" s="339" t="s">
        <v>273</v>
      </c>
      <c r="X16" s="339" t="s">
        <v>273</v>
      </c>
      <c r="Y16" s="339" t="s">
        <v>273</v>
      </c>
      <c r="Z16" s="339" t="s">
        <v>273</v>
      </c>
      <c r="AA16" s="339" t="s">
        <v>273</v>
      </c>
      <c r="AB16" s="339" t="s">
        <v>273</v>
      </c>
      <c r="AC16" s="339" t="s">
        <v>273</v>
      </c>
      <c r="AD16" s="339" t="s">
        <v>273</v>
      </c>
      <c r="AE16" s="339" t="s">
        <v>273</v>
      </c>
      <c r="AF16" s="339" t="s">
        <v>273</v>
      </c>
      <c r="AG16" s="339" t="s">
        <v>273</v>
      </c>
      <c r="AH16" s="339" t="s">
        <v>273</v>
      </c>
      <c r="AI16" s="339" t="s">
        <v>273</v>
      </c>
      <c r="AJ16" s="339" t="s">
        <v>273</v>
      </c>
      <c r="AK16" s="339" t="s">
        <v>273</v>
      </c>
      <c r="AL16" s="339" t="s">
        <v>273</v>
      </c>
      <c r="AM16" s="339" t="s">
        <v>273</v>
      </c>
      <c r="AN16" s="339" t="s">
        <v>273</v>
      </c>
      <c r="AO16" s="339" t="s">
        <v>273</v>
      </c>
      <c r="AP16" s="339" t="s">
        <v>273</v>
      </c>
      <c r="AQ16" s="339" t="s">
        <v>273</v>
      </c>
      <c r="AR16" s="339" t="s">
        <v>273</v>
      </c>
      <c r="AS16" s="339" t="s">
        <v>273</v>
      </c>
      <c r="AT16" s="339" t="s">
        <v>273</v>
      </c>
      <c r="AU16" s="339" t="s">
        <v>273</v>
      </c>
      <c r="AV16" s="339" t="s">
        <v>273</v>
      </c>
      <c r="AW16" s="339" t="s">
        <v>273</v>
      </c>
      <c r="AX16" s="339" t="s">
        <v>273</v>
      </c>
      <c r="AY16" s="339" t="s">
        <v>273</v>
      </c>
      <c r="AZ16" s="339" t="s">
        <v>273</v>
      </c>
      <c r="BA16" s="339" t="s">
        <v>273</v>
      </c>
      <c r="BB16" s="339" t="s">
        <v>273</v>
      </c>
      <c r="BC16" s="339" t="s">
        <v>273</v>
      </c>
      <c r="BD16" s="340" t="s">
        <v>273</v>
      </c>
      <c r="BE16" s="341" t="s">
        <v>273</v>
      </c>
      <c r="BF16" s="342" t="s">
        <v>273</v>
      </c>
      <c r="BG16" s="342" t="s">
        <v>273</v>
      </c>
      <c r="BH16" s="342" t="s">
        <v>273</v>
      </c>
    </row>
    <row r="17" spans="1:60" s="331" customFormat="1" ht="10.5">
      <c r="A17" s="338" t="s">
        <v>263</v>
      </c>
      <c r="B17" s="339">
        <v>60.04</v>
      </c>
      <c r="C17" s="339">
        <v>60.42</v>
      </c>
      <c r="D17" s="339">
        <v>85.5</v>
      </c>
      <c r="E17" s="339">
        <v>98.42</v>
      </c>
      <c r="F17" s="339">
        <v>87.4</v>
      </c>
      <c r="G17" s="339">
        <v>87.4</v>
      </c>
      <c r="H17" s="339">
        <v>100.32</v>
      </c>
      <c r="I17" s="339">
        <v>101</v>
      </c>
      <c r="J17" s="339">
        <v>107</v>
      </c>
      <c r="K17" s="339">
        <v>130</v>
      </c>
      <c r="L17" s="339">
        <v>130</v>
      </c>
      <c r="M17" s="339">
        <v>116</v>
      </c>
      <c r="N17" s="339">
        <v>171</v>
      </c>
      <c r="O17" s="339">
        <v>170</v>
      </c>
      <c r="P17" s="339">
        <v>170</v>
      </c>
      <c r="Q17" s="339">
        <v>171</v>
      </c>
      <c r="R17" s="339">
        <v>176</v>
      </c>
      <c r="S17" s="339">
        <v>186</v>
      </c>
      <c r="T17" s="339">
        <v>186</v>
      </c>
      <c r="U17" s="339">
        <v>187</v>
      </c>
      <c r="V17" s="339">
        <v>187</v>
      </c>
      <c r="W17" s="339">
        <v>187</v>
      </c>
      <c r="X17" s="339">
        <v>187</v>
      </c>
      <c r="Y17" s="339">
        <v>187</v>
      </c>
      <c r="Z17" s="339">
        <v>187</v>
      </c>
      <c r="AA17" s="339">
        <v>187</v>
      </c>
      <c r="AB17" s="339">
        <v>187</v>
      </c>
      <c r="AC17" s="339">
        <v>187</v>
      </c>
      <c r="AD17" s="339">
        <v>189</v>
      </c>
      <c r="AE17" s="339">
        <v>189</v>
      </c>
      <c r="AF17" s="339">
        <v>189</v>
      </c>
      <c r="AG17" s="339">
        <v>189</v>
      </c>
      <c r="AH17" s="339">
        <v>189</v>
      </c>
      <c r="AI17" s="339">
        <v>189</v>
      </c>
      <c r="AJ17" s="339">
        <v>192</v>
      </c>
      <c r="AK17" s="339">
        <v>198</v>
      </c>
      <c r="AL17" s="339">
        <v>198</v>
      </c>
      <c r="AM17" s="339">
        <v>198</v>
      </c>
      <c r="AN17" s="339">
        <v>198</v>
      </c>
      <c r="AO17" s="339">
        <v>223</v>
      </c>
      <c r="AP17" s="339">
        <v>223</v>
      </c>
      <c r="AQ17" s="339">
        <v>223</v>
      </c>
      <c r="AR17" s="339">
        <v>223</v>
      </c>
      <c r="AS17" s="339">
        <v>230</v>
      </c>
      <c r="AT17" s="339">
        <v>252</v>
      </c>
      <c r="AU17" s="339">
        <v>252</v>
      </c>
      <c r="AV17" s="339">
        <v>252</v>
      </c>
      <c r="AW17" s="339">
        <v>252</v>
      </c>
      <c r="AX17" s="339">
        <v>253</v>
      </c>
      <c r="AY17" s="339">
        <v>253</v>
      </c>
      <c r="AZ17" s="339">
        <v>253</v>
      </c>
      <c r="BA17" s="339">
        <v>253</v>
      </c>
      <c r="BB17" s="339">
        <v>253</v>
      </c>
      <c r="BC17" s="339">
        <v>253</v>
      </c>
      <c r="BD17" s="340">
        <v>253</v>
      </c>
      <c r="BE17" s="341">
        <v>253</v>
      </c>
      <c r="BF17" s="342">
        <v>0</v>
      </c>
      <c r="BG17" s="342">
        <v>3.9611855585275401E-4</v>
      </c>
      <c r="BH17" s="342">
        <v>2.48168854059153E-3</v>
      </c>
    </row>
    <row r="18" spans="1:60" s="331" customFormat="1" ht="10.5">
      <c r="A18" s="338" t="s">
        <v>264</v>
      </c>
      <c r="B18" s="339">
        <v>341</v>
      </c>
      <c r="C18" s="339">
        <v>390</v>
      </c>
      <c r="D18" s="339">
        <v>405</v>
      </c>
      <c r="E18" s="339">
        <v>430</v>
      </c>
      <c r="F18" s="339">
        <v>433</v>
      </c>
      <c r="G18" s="339">
        <v>436</v>
      </c>
      <c r="H18" s="339">
        <v>436</v>
      </c>
      <c r="I18" s="339">
        <v>450</v>
      </c>
      <c r="J18" s="339">
        <v>450</v>
      </c>
      <c r="K18" s="339">
        <v>456</v>
      </c>
      <c r="L18" s="339">
        <v>456</v>
      </c>
      <c r="M18" s="339">
        <v>456</v>
      </c>
      <c r="N18" s="339">
        <v>456</v>
      </c>
      <c r="O18" s="339">
        <v>436</v>
      </c>
      <c r="P18" s="339">
        <v>436</v>
      </c>
      <c r="Q18" s="339">
        <v>436</v>
      </c>
      <c r="R18" s="339">
        <v>436</v>
      </c>
      <c r="S18" s="339">
        <v>410</v>
      </c>
      <c r="T18" s="339">
        <v>355</v>
      </c>
      <c r="U18" s="339">
        <v>310</v>
      </c>
      <c r="V18" s="339">
        <v>300</v>
      </c>
      <c r="W18" s="339">
        <v>300</v>
      </c>
      <c r="X18" s="339">
        <v>300</v>
      </c>
      <c r="Y18" s="339">
        <v>300</v>
      </c>
      <c r="Z18" s="339">
        <v>300</v>
      </c>
      <c r="AA18" s="339">
        <v>273</v>
      </c>
      <c r="AB18" s="339">
        <v>240</v>
      </c>
      <c r="AC18" s="339">
        <v>240</v>
      </c>
      <c r="AD18" s="339">
        <v>240</v>
      </c>
      <c r="AE18" s="339">
        <v>240</v>
      </c>
      <c r="AF18" s="339">
        <v>240</v>
      </c>
      <c r="AG18" s="339">
        <v>165</v>
      </c>
      <c r="AH18" s="339">
        <v>165</v>
      </c>
      <c r="AI18" s="339">
        <v>165</v>
      </c>
      <c r="AJ18" s="339">
        <v>165</v>
      </c>
      <c r="AK18" s="339">
        <v>165</v>
      </c>
      <c r="AL18" s="339">
        <v>165</v>
      </c>
      <c r="AM18" s="339">
        <v>165</v>
      </c>
      <c r="AN18" s="339">
        <v>165</v>
      </c>
      <c r="AO18" s="339">
        <v>165</v>
      </c>
      <c r="AP18" s="339">
        <v>165</v>
      </c>
      <c r="AQ18" s="339">
        <v>165</v>
      </c>
      <c r="AR18" s="339">
        <v>165</v>
      </c>
      <c r="AS18" s="339">
        <v>165</v>
      </c>
      <c r="AT18" s="339">
        <v>165</v>
      </c>
      <c r="AU18" s="339">
        <v>165</v>
      </c>
      <c r="AV18" s="339">
        <v>165</v>
      </c>
      <c r="AW18" s="339">
        <v>165</v>
      </c>
      <c r="AX18" s="339">
        <v>165</v>
      </c>
      <c r="AY18" s="339">
        <v>165</v>
      </c>
      <c r="AZ18" s="339">
        <v>165</v>
      </c>
      <c r="BA18" s="339">
        <v>165</v>
      </c>
      <c r="BB18" s="339">
        <v>165</v>
      </c>
      <c r="BC18" s="339">
        <v>165</v>
      </c>
      <c r="BD18" s="340">
        <v>165</v>
      </c>
      <c r="BE18" s="341">
        <v>165</v>
      </c>
      <c r="BF18" s="342">
        <v>0</v>
      </c>
      <c r="BG18" s="342">
        <v>0</v>
      </c>
      <c r="BH18" s="342">
        <v>1.61849252647274E-3</v>
      </c>
    </row>
    <row r="19" spans="1:60" s="331" customFormat="1" ht="10.5">
      <c r="A19" s="338" t="s">
        <v>265</v>
      </c>
      <c r="B19" s="339">
        <v>1120</v>
      </c>
      <c r="C19" s="339">
        <v>1135</v>
      </c>
      <c r="D19" s="339">
        <v>1217</v>
      </c>
      <c r="E19" s="339">
        <v>1222</v>
      </c>
      <c r="F19" s="339">
        <v>1258</v>
      </c>
      <c r="G19" s="339">
        <v>1289</v>
      </c>
      <c r="H19" s="339">
        <v>1295</v>
      </c>
      <c r="I19" s="339">
        <v>1474</v>
      </c>
      <c r="J19" s="339">
        <v>1474</v>
      </c>
      <c r="K19" s="339">
        <v>1474</v>
      </c>
      <c r="L19" s="339">
        <v>1445</v>
      </c>
      <c r="M19" s="339">
        <v>1445</v>
      </c>
      <c r="N19" s="339">
        <v>1445</v>
      </c>
      <c r="O19" s="339">
        <v>1371</v>
      </c>
      <c r="P19" s="339">
        <v>1371</v>
      </c>
      <c r="Q19" s="339">
        <v>1283</v>
      </c>
      <c r="R19" s="339">
        <v>1263</v>
      </c>
      <c r="S19" s="339">
        <v>1253</v>
      </c>
      <c r="T19" s="339">
        <v>1243</v>
      </c>
      <c r="U19" s="339">
        <v>1243</v>
      </c>
      <c r="V19" s="339">
        <v>1243</v>
      </c>
      <c r="W19" s="339">
        <v>1243</v>
      </c>
      <c r="X19" s="339">
        <v>1243</v>
      </c>
      <c r="Y19" s="339">
        <v>1243</v>
      </c>
      <c r="Z19" s="339">
        <v>1243</v>
      </c>
      <c r="AA19" s="339">
        <v>1243</v>
      </c>
      <c r="AB19" s="339">
        <v>1196</v>
      </c>
      <c r="AC19" s="339">
        <v>1202</v>
      </c>
      <c r="AD19" s="339">
        <v>1202</v>
      </c>
      <c r="AE19" s="339">
        <v>1205</v>
      </c>
      <c r="AF19" s="339">
        <v>1217</v>
      </c>
      <c r="AG19" s="339">
        <v>1217</v>
      </c>
      <c r="AH19" s="339">
        <v>1217</v>
      </c>
      <c r="AI19" s="339">
        <v>1220</v>
      </c>
      <c r="AJ19" s="339">
        <v>1231</v>
      </c>
      <c r="AK19" s="339">
        <v>1274</v>
      </c>
      <c r="AL19" s="339">
        <v>1274</v>
      </c>
      <c r="AM19" s="339">
        <v>1274</v>
      </c>
      <c r="AN19" s="339">
        <v>1269</v>
      </c>
      <c r="AO19" s="339">
        <v>1284</v>
      </c>
      <c r="AP19" s="339">
        <v>1291</v>
      </c>
      <c r="AQ19" s="339">
        <v>1294</v>
      </c>
      <c r="AR19" s="339">
        <v>1303</v>
      </c>
      <c r="AS19" s="339">
        <v>1303</v>
      </c>
      <c r="AT19" s="339">
        <v>1303</v>
      </c>
      <c r="AU19" s="339">
        <v>1303</v>
      </c>
      <c r="AV19" s="339">
        <v>1303</v>
      </c>
      <c r="AW19" s="339">
        <v>1303</v>
      </c>
      <c r="AX19" s="339">
        <v>1303</v>
      </c>
      <c r="AY19" s="339">
        <v>1303</v>
      </c>
      <c r="AZ19" s="339">
        <v>1303</v>
      </c>
      <c r="BA19" s="339">
        <v>1303</v>
      </c>
      <c r="BB19" s="339">
        <v>1303</v>
      </c>
      <c r="BC19" s="339">
        <v>1303</v>
      </c>
      <c r="BD19" s="340">
        <v>1303</v>
      </c>
      <c r="BE19" s="341">
        <v>1303</v>
      </c>
      <c r="BF19" s="342">
        <v>0</v>
      </c>
      <c r="BG19" s="342">
        <v>0</v>
      </c>
      <c r="BH19" s="342">
        <v>1.2781186436327099E-2</v>
      </c>
    </row>
    <row r="20" spans="1:60" s="331" customFormat="1" ht="10.5">
      <c r="A20" s="338" t="s">
        <v>389</v>
      </c>
      <c r="B20" s="339">
        <v>396.34</v>
      </c>
      <c r="C20" s="339">
        <v>471.86500000000001</v>
      </c>
      <c r="D20" s="339">
        <v>505.4</v>
      </c>
      <c r="E20" s="339">
        <v>550.52499999999998</v>
      </c>
      <c r="F20" s="339">
        <v>687.32500000000005</v>
      </c>
      <c r="G20" s="339">
        <v>965.35</v>
      </c>
      <c r="H20" s="339">
        <v>1164.0999999999999</v>
      </c>
      <c r="I20" s="339">
        <v>1346.51</v>
      </c>
      <c r="J20" s="339">
        <v>1856.85</v>
      </c>
      <c r="K20" s="339">
        <v>1854.85</v>
      </c>
      <c r="L20" s="339">
        <v>2004.85</v>
      </c>
      <c r="M20" s="339">
        <v>1998.85</v>
      </c>
      <c r="N20" s="339">
        <v>2033.85</v>
      </c>
      <c r="O20" s="339">
        <v>2018</v>
      </c>
      <c r="P20" s="339">
        <v>2020</v>
      </c>
      <c r="Q20" s="339">
        <v>2023</v>
      </c>
      <c r="R20" s="339">
        <v>1988</v>
      </c>
      <c r="S20" s="339">
        <v>1675</v>
      </c>
      <c r="T20" s="339">
        <v>1667</v>
      </c>
      <c r="U20" s="339">
        <v>1597</v>
      </c>
      <c r="V20" s="339">
        <v>1372</v>
      </c>
      <c r="W20" s="339">
        <v>1547</v>
      </c>
      <c r="X20" s="339">
        <v>1548</v>
      </c>
      <c r="Y20" s="339">
        <v>1535</v>
      </c>
      <c r="Z20" s="339">
        <v>1307</v>
      </c>
      <c r="AA20" s="339">
        <v>1377</v>
      </c>
      <c r="AB20" s="339">
        <v>1445</v>
      </c>
      <c r="AC20" s="339">
        <v>1474</v>
      </c>
      <c r="AD20" s="339">
        <v>1453</v>
      </c>
      <c r="AE20" s="339">
        <v>1387</v>
      </c>
      <c r="AF20" s="339">
        <v>1203</v>
      </c>
      <c r="AG20" s="339">
        <v>1282</v>
      </c>
      <c r="AH20" s="339">
        <v>1207</v>
      </c>
      <c r="AI20" s="339">
        <v>1188</v>
      </c>
      <c r="AJ20" s="339">
        <v>1215</v>
      </c>
      <c r="AK20" s="339">
        <v>1187</v>
      </c>
      <c r="AL20" s="339">
        <v>1211</v>
      </c>
      <c r="AM20" s="339">
        <v>1240</v>
      </c>
      <c r="AN20" s="339">
        <v>1301</v>
      </c>
      <c r="AO20" s="339">
        <v>1249</v>
      </c>
      <c r="AP20" s="339">
        <v>1225</v>
      </c>
      <c r="AQ20" s="339">
        <v>1231</v>
      </c>
      <c r="AR20" s="339">
        <v>1268</v>
      </c>
      <c r="AS20" s="339">
        <v>1201</v>
      </c>
      <c r="AT20" s="339">
        <v>933</v>
      </c>
      <c r="AU20" s="339">
        <v>934</v>
      </c>
      <c r="AV20" s="339">
        <v>1046</v>
      </c>
      <c r="AW20" s="339">
        <v>420</v>
      </c>
      <c r="AX20" s="339">
        <v>380</v>
      </c>
      <c r="AY20" s="339">
        <v>395</v>
      </c>
      <c r="AZ20" s="339">
        <v>403</v>
      </c>
      <c r="BA20" s="339">
        <v>403</v>
      </c>
      <c r="BB20" s="339">
        <v>403</v>
      </c>
      <c r="BC20" s="339">
        <v>403</v>
      </c>
      <c r="BD20" s="340">
        <v>403</v>
      </c>
      <c r="BE20" s="341">
        <v>403</v>
      </c>
      <c r="BF20" s="342">
        <v>0</v>
      </c>
      <c r="BG20" s="342">
        <v>-8.0519887606569501E-2</v>
      </c>
      <c r="BH20" s="342">
        <v>3.9530453828394698E-3</v>
      </c>
    </row>
    <row r="21" spans="1:60" s="331" customFormat="1" ht="10.5">
      <c r="A21" s="343" t="s">
        <v>268</v>
      </c>
      <c r="B21" s="344">
        <v>3561.83</v>
      </c>
      <c r="C21" s="344">
        <v>3799.0149999999999</v>
      </c>
      <c r="D21" s="344">
        <v>3969.355</v>
      </c>
      <c r="E21" s="344">
        <v>4171.875</v>
      </c>
      <c r="F21" s="344">
        <v>4422.7250000000004</v>
      </c>
      <c r="G21" s="344">
        <v>4807.5249999999996</v>
      </c>
      <c r="H21" s="344">
        <v>5321.4228499999999</v>
      </c>
      <c r="I21" s="344">
        <v>6005.01</v>
      </c>
      <c r="J21" s="344">
        <v>6636.35</v>
      </c>
      <c r="K21" s="344">
        <v>6796.35</v>
      </c>
      <c r="L21" s="344">
        <v>6886.2250000000004</v>
      </c>
      <c r="M21" s="344">
        <v>6860.25</v>
      </c>
      <c r="N21" s="344">
        <v>7109.95</v>
      </c>
      <c r="O21" s="344">
        <v>7129.1</v>
      </c>
      <c r="P21" s="344">
        <v>7091.1</v>
      </c>
      <c r="Q21" s="344">
        <v>7203.1</v>
      </c>
      <c r="R21" s="344">
        <v>7164.1</v>
      </c>
      <c r="S21" s="344">
        <v>6864.1</v>
      </c>
      <c r="T21" s="344">
        <v>6786.1</v>
      </c>
      <c r="U21" s="344">
        <v>6531.1</v>
      </c>
      <c r="V21" s="344">
        <v>5996.1</v>
      </c>
      <c r="W21" s="344">
        <v>6176.1</v>
      </c>
      <c r="X21" s="344">
        <v>6233.5</v>
      </c>
      <c r="Y21" s="344">
        <v>6192.5</v>
      </c>
      <c r="Z21" s="344">
        <v>5999.5</v>
      </c>
      <c r="AA21" s="344">
        <v>6060.5</v>
      </c>
      <c r="AB21" s="344">
        <v>6065.5</v>
      </c>
      <c r="AC21" s="344">
        <v>6094</v>
      </c>
      <c r="AD21" s="344">
        <v>6062</v>
      </c>
      <c r="AE21" s="344">
        <v>6030</v>
      </c>
      <c r="AF21" s="344">
        <v>5884</v>
      </c>
      <c r="AG21" s="344">
        <v>5921</v>
      </c>
      <c r="AH21" s="344">
        <v>6155.8127693175802</v>
      </c>
      <c r="AI21" s="344">
        <v>6176.0376645148199</v>
      </c>
      <c r="AJ21" s="344">
        <v>6227.5838906675099</v>
      </c>
      <c r="AK21" s="344">
        <v>6319.3617725274198</v>
      </c>
      <c r="AL21" s="344">
        <v>6331.3617725274198</v>
      </c>
      <c r="AM21" s="344">
        <v>6382.5444966720797</v>
      </c>
      <c r="AN21" s="344">
        <v>6516.3890608109896</v>
      </c>
      <c r="AO21" s="344">
        <v>6526.7179999999998</v>
      </c>
      <c r="AP21" s="344">
        <v>6520.8509999999997</v>
      </c>
      <c r="AQ21" s="344">
        <v>6541.0069999999996</v>
      </c>
      <c r="AR21" s="344">
        <v>6626.1049999999996</v>
      </c>
      <c r="AS21" s="344">
        <v>6580.5039999999999</v>
      </c>
      <c r="AT21" s="344">
        <v>6356.741</v>
      </c>
      <c r="AU21" s="344">
        <v>6357.741</v>
      </c>
      <c r="AV21" s="344">
        <v>6485.7950000000001</v>
      </c>
      <c r="AW21" s="344">
        <v>5886.2349999999997</v>
      </c>
      <c r="AX21" s="344">
        <v>5939.8519999999999</v>
      </c>
      <c r="AY21" s="344">
        <v>6100.3779999999997</v>
      </c>
      <c r="AZ21" s="344">
        <v>6236.4</v>
      </c>
      <c r="BA21" s="344">
        <v>6243.8689999999997</v>
      </c>
      <c r="BB21" s="344">
        <v>6240.07566361922</v>
      </c>
      <c r="BC21" s="344">
        <v>6163.07566361922</v>
      </c>
      <c r="BD21" s="345">
        <v>6168.16412051099</v>
      </c>
      <c r="BE21" s="345">
        <v>6168.16412051099</v>
      </c>
      <c r="BF21" s="346">
        <v>0</v>
      </c>
      <c r="BG21" s="346">
        <v>-3.0069281430761298E-3</v>
      </c>
      <c r="BH21" s="346">
        <v>6.0503803218813997E-2</v>
      </c>
    </row>
    <row r="22" spans="1:60" s="331" customFormat="1" ht="10.5">
      <c r="A22" s="338"/>
      <c r="B22" s="339"/>
      <c r="C22" s="339"/>
      <c r="D22" s="339"/>
      <c r="E22" s="339"/>
      <c r="F22" s="339"/>
      <c r="G22" s="339"/>
      <c r="H22" s="339"/>
      <c r="I22" s="339"/>
      <c r="J22" s="339"/>
      <c r="K22" s="339"/>
      <c r="L22" s="339"/>
      <c r="M22" s="339"/>
      <c r="N22" s="339"/>
      <c r="O22" s="339"/>
      <c r="P22" s="339"/>
      <c r="Q22" s="339"/>
      <c r="R22" s="339"/>
      <c r="S22" s="339"/>
      <c r="T22" s="339"/>
      <c r="U22" s="339"/>
      <c r="V22" s="339"/>
      <c r="W22" s="339"/>
      <c r="X22" s="339"/>
      <c r="Y22" s="339"/>
      <c r="Z22" s="339"/>
      <c r="AA22" s="339"/>
      <c r="AB22" s="339"/>
      <c r="AC22" s="339"/>
      <c r="AD22" s="339"/>
      <c r="AE22" s="339"/>
      <c r="AF22" s="339"/>
      <c r="AG22" s="339"/>
      <c r="AH22" s="339"/>
      <c r="AI22" s="339"/>
      <c r="AJ22" s="339"/>
      <c r="AK22" s="339"/>
      <c r="AL22" s="339"/>
      <c r="AM22" s="339"/>
      <c r="AN22" s="339"/>
      <c r="AO22" s="339"/>
      <c r="AP22" s="339"/>
      <c r="AQ22" s="339"/>
      <c r="AR22" s="339"/>
      <c r="AS22" s="339"/>
      <c r="AT22" s="339"/>
      <c r="AU22" s="339"/>
      <c r="AV22" s="339"/>
      <c r="AW22" s="339"/>
      <c r="AX22" s="339"/>
      <c r="AY22" s="339"/>
      <c r="AZ22" s="339"/>
      <c r="BA22" s="339"/>
      <c r="BB22" s="339"/>
      <c r="BC22" s="339"/>
      <c r="BD22" s="340"/>
      <c r="BE22" s="341"/>
      <c r="BF22" s="342"/>
      <c r="BG22" s="342"/>
      <c r="BH22" s="342"/>
    </row>
    <row r="23" spans="1:60" s="331" customFormat="1" ht="10.5">
      <c r="A23" s="338" t="s">
        <v>269</v>
      </c>
      <c r="B23" s="339">
        <v>80</v>
      </c>
      <c r="C23" s="339">
        <v>80</v>
      </c>
      <c r="D23" s="339">
        <v>80</v>
      </c>
      <c r="E23" s="339">
        <v>80</v>
      </c>
      <c r="F23" s="339">
        <v>80</v>
      </c>
      <c r="G23" s="339">
        <v>151</v>
      </c>
      <c r="H23" s="339">
        <v>151</v>
      </c>
      <c r="I23" s="339">
        <v>151</v>
      </c>
      <c r="J23" s="339">
        <v>221</v>
      </c>
      <c r="K23" s="339">
        <v>221</v>
      </c>
      <c r="L23" s="339">
        <v>221</v>
      </c>
      <c r="M23" s="339">
        <v>291</v>
      </c>
      <c r="N23" s="339">
        <v>291</v>
      </c>
      <c r="O23" s="339">
        <v>291</v>
      </c>
      <c r="P23" s="339">
        <v>291</v>
      </c>
      <c r="Q23" s="339">
        <v>291</v>
      </c>
      <c r="R23" s="339">
        <v>291</v>
      </c>
      <c r="S23" s="339">
        <v>201</v>
      </c>
      <c r="T23" s="339">
        <v>201</v>
      </c>
      <c r="U23" s="339">
        <v>201</v>
      </c>
      <c r="V23" s="339">
        <v>201</v>
      </c>
      <c r="W23" s="339">
        <v>201</v>
      </c>
      <c r="X23" s="339">
        <v>201</v>
      </c>
      <c r="Y23" s="339">
        <v>201</v>
      </c>
      <c r="Z23" s="339">
        <v>201</v>
      </c>
      <c r="AA23" s="339">
        <v>201</v>
      </c>
      <c r="AB23" s="339">
        <v>201</v>
      </c>
      <c r="AC23" s="339">
        <v>201</v>
      </c>
      <c r="AD23" s="339">
        <v>201</v>
      </c>
      <c r="AE23" s="339">
        <v>201</v>
      </c>
      <c r="AF23" s="339">
        <v>201</v>
      </c>
      <c r="AG23" s="339">
        <v>201</v>
      </c>
      <c r="AH23" s="339">
        <v>201</v>
      </c>
      <c r="AI23" s="339">
        <v>201</v>
      </c>
      <c r="AJ23" s="339">
        <v>201</v>
      </c>
      <c r="AK23" s="339">
        <v>201</v>
      </c>
      <c r="AL23" s="339">
        <v>201</v>
      </c>
      <c r="AM23" s="339">
        <v>201</v>
      </c>
      <c r="AN23" s="339">
        <v>201</v>
      </c>
      <c r="AO23" s="339">
        <v>200.82191780821901</v>
      </c>
      <c r="AP23" s="339">
        <v>200.82191780821901</v>
      </c>
      <c r="AQ23" s="339">
        <v>200.82191780821901</v>
      </c>
      <c r="AR23" s="339">
        <v>200.82191780821901</v>
      </c>
      <c r="AS23" s="339">
        <v>200.82191780821901</v>
      </c>
      <c r="AT23" s="339">
        <v>200.82191780821901</v>
      </c>
      <c r="AU23" s="339">
        <v>200.82191780821901</v>
      </c>
      <c r="AV23" s="339">
        <v>192.78904109589001</v>
      </c>
      <c r="AW23" s="339">
        <v>192.78904109589001</v>
      </c>
      <c r="AX23" s="339">
        <v>192.78904109589001</v>
      </c>
      <c r="AY23" s="339">
        <v>192.78904109589001</v>
      </c>
      <c r="AZ23" s="339">
        <v>192.78904109589001</v>
      </c>
      <c r="BA23" s="339">
        <v>192.78904109589001</v>
      </c>
      <c r="BB23" s="339">
        <v>192.78904109589001</v>
      </c>
      <c r="BC23" s="339">
        <v>192.78904109589001</v>
      </c>
      <c r="BD23" s="340">
        <v>192.78904109589001</v>
      </c>
      <c r="BE23" s="341">
        <v>192.78904109589001</v>
      </c>
      <c r="BF23" s="342">
        <v>0</v>
      </c>
      <c r="BG23" s="342">
        <v>-4.0738786021493603E-3</v>
      </c>
      <c r="BH23" s="342">
        <v>1.8910764981790501E-3</v>
      </c>
    </row>
    <row r="24" spans="1:60" s="331" customFormat="1" ht="10.5">
      <c r="A24" s="338" t="s">
        <v>270</v>
      </c>
      <c r="B24" s="339">
        <v>335</v>
      </c>
      <c r="C24" s="339">
        <v>352</v>
      </c>
      <c r="D24" s="339">
        <v>502</v>
      </c>
      <c r="E24" s="339">
        <v>611</v>
      </c>
      <c r="F24" s="339">
        <v>692</v>
      </c>
      <c r="G24" s="339">
        <v>721</v>
      </c>
      <c r="H24" s="339">
        <v>837</v>
      </c>
      <c r="I24" s="339">
        <v>847</v>
      </c>
      <c r="J24" s="339">
        <v>865</v>
      </c>
      <c r="K24" s="339">
        <v>936</v>
      </c>
      <c r="L24" s="339">
        <v>978</v>
      </c>
      <c r="M24" s="339">
        <v>1113</v>
      </c>
      <c r="N24" s="339">
        <v>1082</v>
      </c>
      <c r="O24" s="339">
        <v>1076</v>
      </c>
      <c r="P24" s="339">
        <v>1076</v>
      </c>
      <c r="Q24" s="339">
        <v>1060</v>
      </c>
      <c r="R24" s="339">
        <v>1060</v>
      </c>
      <c r="S24" s="339">
        <v>726</v>
      </c>
      <c r="T24" s="339">
        <v>726</v>
      </c>
      <c r="U24" s="339">
        <v>607</v>
      </c>
      <c r="V24" s="339">
        <v>569</v>
      </c>
      <c r="W24" s="339">
        <v>609</v>
      </c>
      <c r="X24" s="339">
        <v>676</v>
      </c>
      <c r="Y24" s="339">
        <v>686</v>
      </c>
      <c r="Z24" s="339">
        <v>693</v>
      </c>
      <c r="AA24" s="339">
        <v>684</v>
      </c>
      <c r="AB24" s="339">
        <v>662</v>
      </c>
      <c r="AC24" s="339">
        <v>662</v>
      </c>
      <c r="AD24" s="339">
        <v>662</v>
      </c>
      <c r="AE24" s="339">
        <v>665</v>
      </c>
      <c r="AF24" s="339">
        <v>669</v>
      </c>
      <c r="AG24" s="339">
        <v>686</v>
      </c>
      <c r="AH24" s="339">
        <v>689</v>
      </c>
      <c r="AI24" s="339">
        <v>707</v>
      </c>
      <c r="AJ24" s="339">
        <v>709</v>
      </c>
      <c r="AK24" s="339">
        <v>739</v>
      </c>
      <c r="AL24" s="339">
        <v>758</v>
      </c>
      <c r="AM24" s="339">
        <v>780</v>
      </c>
      <c r="AN24" s="339">
        <v>776</v>
      </c>
      <c r="AO24" s="339">
        <v>751</v>
      </c>
      <c r="AP24" s="339">
        <v>756</v>
      </c>
      <c r="AQ24" s="339">
        <v>766</v>
      </c>
      <c r="AR24" s="339">
        <v>781</v>
      </c>
      <c r="AS24" s="339">
        <v>786</v>
      </c>
      <c r="AT24" s="339">
        <v>786</v>
      </c>
      <c r="AU24" s="339">
        <v>787</v>
      </c>
      <c r="AV24" s="339">
        <v>788</v>
      </c>
      <c r="AW24" s="339">
        <v>753</v>
      </c>
      <c r="AX24" s="339">
        <v>776</v>
      </c>
      <c r="AY24" s="339">
        <v>776</v>
      </c>
      <c r="AZ24" s="339">
        <v>776</v>
      </c>
      <c r="BA24" s="339">
        <v>776</v>
      </c>
      <c r="BB24" s="339">
        <v>776</v>
      </c>
      <c r="BC24" s="339">
        <v>776</v>
      </c>
      <c r="BD24" s="340">
        <v>776</v>
      </c>
      <c r="BE24" s="341">
        <v>776</v>
      </c>
      <c r="BF24" s="342">
        <v>0</v>
      </c>
      <c r="BG24" s="342">
        <v>-1.27960782742353E-3</v>
      </c>
      <c r="BH24" s="342">
        <v>7.6118193972293498E-3</v>
      </c>
    </row>
    <row r="25" spans="1:60" s="331" customFormat="1" ht="10.5">
      <c r="A25" s="338" t="s">
        <v>271</v>
      </c>
      <c r="B25" s="339">
        <v>54</v>
      </c>
      <c r="C25" s="339">
        <v>63</v>
      </c>
      <c r="D25" s="339">
        <v>63</v>
      </c>
      <c r="E25" s="339">
        <v>74</v>
      </c>
      <c r="F25" s="339">
        <v>100</v>
      </c>
      <c r="G25" s="339">
        <v>131</v>
      </c>
      <c r="H25" s="339">
        <v>161</v>
      </c>
      <c r="I25" s="339">
        <v>170</v>
      </c>
      <c r="J25" s="339">
        <v>201</v>
      </c>
      <c r="K25" s="339">
        <v>231</v>
      </c>
      <c r="L25" s="339">
        <v>231</v>
      </c>
      <c r="M25" s="339">
        <v>240</v>
      </c>
      <c r="N25" s="339">
        <v>241</v>
      </c>
      <c r="O25" s="339">
        <v>277</v>
      </c>
      <c r="P25" s="339">
        <v>277</v>
      </c>
      <c r="Q25" s="339">
        <v>277</v>
      </c>
      <c r="R25" s="339">
        <v>277</v>
      </c>
      <c r="S25" s="339">
        <v>277</v>
      </c>
      <c r="T25" s="339">
        <v>277</v>
      </c>
      <c r="U25" s="339">
        <v>277</v>
      </c>
      <c r="V25" s="339">
        <v>277</v>
      </c>
      <c r="W25" s="339">
        <v>277</v>
      </c>
      <c r="X25" s="339">
        <v>277</v>
      </c>
      <c r="Y25" s="339">
        <v>277</v>
      </c>
      <c r="Z25" s="339">
        <v>277</v>
      </c>
      <c r="AA25" s="339">
        <v>277</v>
      </c>
      <c r="AB25" s="339">
        <v>267</v>
      </c>
      <c r="AC25" s="339">
        <v>257</v>
      </c>
      <c r="AD25" s="339">
        <v>237</v>
      </c>
      <c r="AE25" s="339">
        <v>237</v>
      </c>
      <c r="AF25" s="339">
        <v>210</v>
      </c>
      <c r="AG25" s="339">
        <v>210</v>
      </c>
      <c r="AH25" s="339">
        <v>210</v>
      </c>
      <c r="AI25" s="339">
        <v>120</v>
      </c>
      <c r="AJ25" s="339">
        <v>120</v>
      </c>
      <c r="AK25" s="339">
        <v>120</v>
      </c>
      <c r="AL25" s="339">
        <v>120</v>
      </c>
      <c r="AM25" s="339">
        <v>120</v>
      </c>
      <c r="AN25" s="339">
        <v>120</v>
      </c>
      <c r="AO25" s="339">
        <v>180</v>
      </c>
      <c r="AP25" s="339">
        <v>205</v>
      </c>
      <c r="AQ25" s="339">
        <v>205</v>
      </c>
      <c r="AR25" s="339">
        <v>175</v>
      </c>
      <c r="AS25" s="339">
        <v>175</v>
      </c>
      <c r="AT25" s="339">
        <v>180</v>
      </c>
      <c r="AU25" s="339">
        <v>195</v>
      </c>
      <c r="AV25" s="339">
        <v>195</v>
      </c>
      <c r="AW25" s="339">
        <v>195</v>
      </c>
      <c r="AX25" s="339">
        <v>195</v>
      </c>
      <c r="AY25" s="339">
        <v>195</v>
      </c>
      <c r="AZ25" s="339">
        <v>195</v>
      </c>
      <c r="BA25" s="339">
        <v>195</v>
      </c>
      <c r="BB25" s="339">
        <v>195</v>
      </c>
      <c r="BC25" s="339">
        <v>195</v>
      </c>
      <c r="BD25" s="340">
        <v>195</v>
      </c>
      <c r="BE25" s="341">
        <v>195</v>
      </c>
      <c r="BF25" s="342">
        <v>0</v>
      </c>
      <c r="BG25" s="342">
        <v>8.0363905839886396E-3</v>
      </c>
      <c r="BH25" s="342">
        <v>1.9127638949223199E-3</v>
      </c>
    </row>
    <row r="26" spans="1:60" s="331" customFormat="1" ht="10.5">
      <c r="A26" s="338" t="s">
        <v>275</v>
      </c>
      <c r="B26" s="339">
        <v>24</v>
      </c>
      <c r="C26" s="339">
        <v>24</v>
      </c>
      <c r="D26" s="339">
        <v>58</v>
      </c>
      <c r="E26" s="339">
        <v>58</v>
      </c>
      <c r="F26" s="339">
        <v>58</v>
      </c>
      <c r="G26" s="339">
        <v>58</v>
      </c>
      <c r="H26" s="339">
        <v>58</v>
      </c>
      <c r="I26" s="339">
        <v>58</v>
      </c>
      <c r="J26" s="339">
        <v>58</v>
      </c>
      <c r="K26" s="339">
        <v>120</v>
      </c>
      <c r="L26" s="339">
        <v>120</v>
      </c>
      <c r="M26" s="339">
        <v>120</v>
      </c>
      <c r="N26" s="339">
        <v>120</v>
      </c>
      <c r="O26" s="339">
        <v>120</v>
      </c>
      <c r="P26" s="339">
        <v>120</v>
      </c>
      <c r="Q26" s="339">
        <v>120</v>
      </c>
      <c r="R26" s="339">
        <v>120</v>
      </c>
      <c r="S26" s="339">
        <v>177</v>
      </c>
      <c r="T26" s="339">
        <v>177</v>
      </c>
      <c r="U26" s="339">
        <v>177</v>
      </c>
      <c r="V26" s="339">
        <v>177</v>
      </c>
      <c r="W26" s="339">
        <v>177</v>
      </c>
      <c r="X26" s="339">
        <v>177</v>
      </c>
      <c r="Y26" s="339">
        <v>177</v>
      </c>
      <c r="Z26" s="339">
        <v>177</v>
      </c>
      <c r="AA26" s="339">
        <v>177</v>
      </c>
      <c r="AB26" s="339">
        <v>177</v>
      </c>
      <c r="AC26" s="339">
        <v>177</v>
      </c>
      <c r="AD26" s="339">
        <v>177</v>
      </c>
      <c r="AE26" s="339">
        <v>177</v>
      </c>
      <c r="AF26" s="339">
        <v>177</v>
      </c>
      <c r="AG26" s="339">
        <v>177</v>
      </c>
      <c r="AH26" s="339">
        <v>177</v>
      </c>
      <c r="AI26" s="339">
        <v>200</v>
      </c>
      <c r="AJ26" s="339">
        <v>200</v>
      </c>
      <c r="AK26" s="339">
        <v>200</v>
      </c>
      <c r="AL26" s="339">
        <v>200</v>
      </c>
      <c r="AM26" s="339">
        <v>200</v>
      </c>
      <c r="AN26" s="339">
        <v>193</v>
      </c>
      <c r="AO26" s="339">
        <v>193</v>
      </c>
      <c r="AP26" s="339">
        <v>193.39150684931499</v>
      </c>
      <c r="AQ26" s="339">
        <v>193.39150684931499</v>
      </c>
      <c r="AR26" s="339">
        <v>193.39150684931499</v>
      </c>
      <c r="AS26" s="339">
        <v>193.39150684931499</v>
      </c>
      <c r="AT26" s="339">
        <v>193.39150684931499</v>
      </c>
      <c r="AU26" s="339">
        <v>193.39150684931499</v>
      </c>
      <c r="AV26" s="339">
        <v>193.39150684931499</v>
      </c>
      <c r="AW26" s="339">
        <v>174.71506849315099</v>
      </c>
      <c r="AX26" s="339">
        <v>174.71506849315099</v>
      </c>
      <c r="AY26" s="339">
        <v>174.71506849315099</v>
      </c>
      <c r="AZ26" s="339">
        <v>174.71506849315099</v>
      </c>
      <c r="BA26" s="339">
        <v>174.71506849315099</v>
      </c>
      <c r="BB26" s="339">
        <v>174.71506849315099</v>
      </c>
      <c r="BC26" s="339">
        <v>174.71506849315099</v>
      </c>
      <c r="BD26" s="340">
        <v>174.71506849315099</v>
      </c>
      <c r="BE26" s="341">
        <v>174.71506849315099</v>
      </c>
      <c r="BF26" s="342">
        <v>0</v>
      </c>
      <c r="BG26" s="342">
        <v>-1.0104621791303199E-2</v>
      </c>
      <c r="BH26" s="342">
        <v>1.71378807647477E-3</v>
      </c>
    </row>
    <row r="27" spans="1:60" s="331" customFormat="1" ht="10.5">
      <c r="A27" s="338" t="s">
        <v>276</v>
      </c>
      <c r="B27" s="339">
        <v>53.081249999999997</v>
      </c>
      <c r="C27" s="339">
        <v>113</v>
      </c>
      <c r="D27" s="339">
        <v>127</v>
      </c>
      <c r="E27" s="339">
        <v>162</v>
      </c>
      <c r="F27" s="339">
        <v>179</v>
      </c>
      <c r="G27" s="339">
        <v>189</v>
      </c>
      <c r="H27" s="339">
        <v>216</v>
      </c>
      <c r="I27" s="339">
        <v>222</v>
      </c>
      <c r="J27" s="339">
        <v>227</v>
      </c>
      <c r="K27" s="339">
        <v>220</v>
      </c>
      <c r="L27" s="339">
        <v>226</v>
      </c>
      <c r="M27" s="339">
        <v>226</v>
      </c>
      <c r="N27" s="339">
        <v>221</v>
      </c>
      <c r="O27" s="339">
        <v>220</v>
      </c>
      <c r="P27" s="339">
        <v>220</v>
      </c>
      <c r="Q27" s="339">
        <v>220</v>
      </c>
      <c r="R27" s="339">
        <v>220</v>
      </c>
      <c r="S27" s="339">
        <v>185</v>
      </c>
      <c r="T27" s="339">
        <v>185</v>
      </c>
      <c r="U27" s="339">
        <v>174</v>
      </c>
      <c r="V27" s="339">
        <v>175</v>
      </c>
      <c r="W27" s="339">
        <v>175</v>
      </c>
      <c r="X27" s="339">
        <v>175</v>
      </c>
      <c r="Y27" s="339">
        <v>174</v>
      </c>
      <c r="Z27" s="339">
        <v>193</v>
      </c>
      <c r="AA27" s="339">
        <v>193</v>
      </c>
      <c r="AB27" s="339">
        <v>193</v>
      </c>
      <c r="AC27" s="339">
        <v>180</v>
      </c>
      <c r="AD27" s="339">
        <v>185</v>
      </c>
      <c r="AE27" s="339">
        <v>185</v>
      </c>
      <c r="AF27" s="339">
        <v>221</v>
      </c>
      <c r="AG27" s="339">
        <v>234</v>
      </c>
      <c r="AH27" s="339">
        <v>178</v>
      </c>
      <c r="AI27" s="339">
        <v>178</v>
      </c>
      <c r="AJ27" s="339">
        <v>184</v>
      </c>
      <c r="AK27" s="339">
        <v>184</v>
      </c>
      <c r="AL27" s="339">
        <v>184</v>
      </c>
      <c r="AM27" s="339">
        <v>189</v>
      </c>
      <c r="AN27" s="339">
        <v>189</v>
      </c>
      <c r="AO27" s="339">
        <v>188</v>
      </c>
      <c r="AP27" s="339">
        <v>188.77260273972601</v>
      </c>
      <c r="AQ27" s="339">
        <v>188.77260273972601</v>
      </c>
      <c r="AR27" s="339">
        <v>188.77260273972601</v>
      </c>
      <c r="AS27" s="339">
        <v>188.77260273972601</v>
      </c>
      <c r="AT27" s="339">
        <v>188.77260273972601</v>
      </c>
      <c r="AU27" s="339">
        <v>188.77260273972601</v>
      </c>
      <c r="AV27" s="339">
        <v>180.73972602739701</v>
      </c>
      <c r="AW27" s="339">
        <v>180.73972602739701</v>
      </c>
      <c r="AX27" s="339">
        <v>180.73972602739701</v>
      </c>
      <c r="AY27" s="339">
        <v>180</v>
      </c>
      <c r="AZ27" s="339">
        <v>180</v>
      </c>
      <c r="BA27" s="339">
        <v>180</v>
      </c>
      <c r="BB27" s="339">
        <v>180.54794520547901</v>
      </c>
      <c r="BC27" s="339">
        <v>180.54794520547901</v>
      </c>
      <c r="BD27" s="340">
        <v>180.54794520547901</v>
      </c>
      <c r="BE27" s="341">
        <v>180.54794520547901</v>
      </c>
      <c r="BF27" s="342">
        <v>0</v>
      </c>
      <c r="BG27" s="342">
        <v>-4.4447690126515598E-3</v>
      </c>
      <c r="BH27" s="342">
        <v>1.77100303021259E-3</v>
      </c>
    </row>
    <row r="28" spans="1:60" s="331" customFormat="1" ht="10.5">
      <c r="A28" s="338" t="s">
        <v>278</v>
      </c>
      <c r="B28" s="339">
        <v>60</v>
      </c>
      <c r="C28" s="339">
        <v>84</v>
      </c>
      <c r="D28" s="339">
        <v>110</v>
      </c>
      <c r="E28" s="339">
        <v>130</v>
      </c>
      <c r="F28" s="339">
        <v>185</v>
      </c>
      <c r="G28" s="339">
        <v>185</v>
      </c>
      <c r="H28" s="339">
        <v>193</v>
      </c>
      <c r="I28" s="339">
        <v>196</v>
      </c>
      <c r="J28" s="339">
        <v>201</v>
      </c>
      <c r="K28" s="339">
        <v>201</v>
      </c>
      <c r="L28" s="339">
        <v>201</v>
      </c>
      <c r="M28" s="339">
        <v>300</v>
      </c>
      <c r="N28" s="339">
        <v>301</v>
      </c>
      <c r="O28" s="339">
        <v>301</v>
      </c>
      <c r="P28" s="339">
        <v>301</v>
      </c>
      <c r="Q28" s="339">
        <v>300</v>
      </c>
      <c r="R28" s="339">
        <v>301</v>
      </c>
      <c r="S28" s="339">
        <v>249</v>
      </c>
      <c r="T28" s="339">
        <v>241</v>
      </c>
      <c r="U28" s="339">
        <v>240</v>
      </c>
      <c r="V28" s="339">
        <v>241</v>
      </c>
      <c r="W28" s="339">
        <v>241</v>
      </c>
      <c r="X28" s="339">
        <v>241</v>
      </c>
      <c r="Y28" s="339">
        <v>240</v>
      </c>
      <c r="Z28" s="339">
        <v>201</v>
      </c>
      <c r="AA28" s="339">
        <v>201</v>
      </c>
      <c r="AB28" s="339">
        <v>201</v>
      </c>
      <c r="AC28" s="339">
        <v>200</v>
      </c>
      <c r="AD28" s="339">
        <v>201</v>
      </c>
      <c r="AE28" s="339">
        <v>241</v>
      </c>
      <c r="AF28" s="339">
        <v>241</v>
      </c>
      <c r="AG28" s="339">
        <v>250</v>
      </c>
      <c r="AH28" s="339">
        <v>251</v>
      </c>
      <c r="AI28" s="339">
        <v>261</v>
      </c>
      <c r="AJ28" s="339">
        <v>261</v>
      </c>
      <c r="AK28" s="339">
        <v>261</v>
      </c>
      <c r="AL28" s="339">
        <v>261</v>
      </c>
      <c r="AM28" s="339">
        <v>261</v>
      </c>
      <c r="AN28" s="339">
        <v>261</v>
      </c>
      <c r="AO28" s="339">
        <v>260</v>
      </c>
      <c r="AP28" s="339">
        <v>261.06849315068501</v>
      </c>
      <c r="AQ28" s="339">
        <v>261.06849315068501</v>
      </c>
      <c r="AR28" s="339">
        <v>261.06849315068501</v>
      </c>
      <c r="AS28" s="339">
        <v>261.06849315068501</v>
      </c>
      <c r="AT28" s="339">
        <v>261.06849315068501</v>
      </c>
      <c r="AU28" s="339">
        <v>261.06849315068501</v>
      </c>
      <c r="AV28" s="339">
        <v>261.06849315068501</v>
      </c>
      <c r="AW28" s="339">
        <v>261.06849315068501</v>
      </c>
      <c r="AX28" s="339">
        <v>261.06849315068501</v>
      </c>
      <c r="AY28" s="339">
        <v>261.06849315068501</v>
      </c>
      <c r="AZ28" s="339">
        <v>261.06849315068501</v>
      </c>
      <c r="BA28" s="339">
        <v>261.06849315068501</v>
      </c>
      <c r="BB28" s="339">
        <v>261.06849315068501</v>
      </c>
      <c r="BC28" s="339">
        <v>261.06849315068501</v>
      </c>
      <c r="BD28" s="340">
        <v>261.06849315068501</v>
      </c>
      <c r="BE28" s="341">
        <v>261.06849315068501</v>
      </c>
      <c r="BF28" s="342">
        <v>0</v>
      </c>
      <c r="BG28" s="342">
        <v>0</v>
      </c>
      <c r="BH28" s="342">
        <v>2.5608327579508001E-3</v>
      </c>
    </row>
    <row r="29" spans="1:60" s="331" customFormat="1" ht="10.5">
      <c r="A29" s="338" t="s">
        <v>279</v>
      </c>
      <c r="B29" s="339">
        <v>1411</v>
      </c>
      <c r="C29" s="339">
        <v>1590</v>
      </c>
      <c r="D29" s="339">
        <v>1683</v>
      </c>
      <c r="E29" s="339">
        <v>1949</v>
      </c>
      <c r="F29" s="339">
        <v>2113</v>
      </c>
      <c r="G29" s="339">
        <v>2339</v>
      </c>
      <c r="H29" s="339">
        <v>2431</v>
      </c>
      <c r="I29" s="339">
        <v>2902</v>
      </c>
      <c r="J29" s="339">
        <v>3090</v>
      </c>
      <c r="K29" s="339">
        <v>3402</v>
      </c>
      <c r="L29" s="339">
        <v>3404</v>
      </c>
      <c r="M29" s="339">
        <v>3438</v>
      </c>
      <c r="N29" s="339">
        <v>3439</v>
      </c>
      <c r="O29" s="339">
        <v>3395</v>
      </c>
      <c r="P29" s="339">
        <v>3351</v>
      </c>
      <c r="Q29" s="339">
        <v>3326</v>
      </c>
      <c r="R29" s="339">
        <v>3179</v>
      </c>
      <c r="S29" s="339">
        <v>2831</v>
      </c>
      <c r="T29" s="339">
        <v>2378</v>
      </c>
      <c r="U29" s="339">
        <v>2194</v>
      </c>
      <c r="V29" s="339">
        <v>2184</v>
      </c>
      <c r="W29" s="339">
        <v>1919</v>
      </c>
      <c r="X29" s="339">
        <v>1927</v>
      </c>
      <c r="Y29" s="339">
        <v>1815</v>
      </c>
      <c r="Z29" s="339">
        <v>1699</v>
      </c>
      <c r="AA29" s="339">
        <v>1699</v>
      </c>
      <c r="AB29" s="339">
        <v>1699</v>
      </c>
      <c r="AC29" s="339">
        <v>1711</v>
      </c>
      <c r="AD29" s="339">
        <v>1687</v>
      </c>
      <c r="AE29" s="339">
        <v>1697</v>
      </c>
      <c r="AF29" s="339">
        <v>1728</v>
      </c>
      <c r="AG29" s="339">
        <v>1749</v>
      </c>
      <c r="AH29" s="339">
        <v>1872</v>
      </c>
      <c r="AI29" s="339">
        <v>1918</v>
      </c>
      <c r="AJ29" s="339">
        <v>1933</v>
      </c>
      <c r="AK29" s="339">
        <v>1984</v>
      </c>
      <c r="AL29" s="339">
        <v>1961</v>
      </c>
      <c r="AM29" s="339">
        <v>1987</v>
      </c>
      <c r="AN29" s="339">
        <v>1967</v>
      </c>
      <c r="AO29" s="339">
        <v>1982.29306849315</v>
      </c>
      <c r="AP29" s="339">
        <v>1978.21638356164</v>
      </c>
      <c r="AQ29" s="339">
        <v>1959.27887671233</v>
      </c>
      <c r="AR29" s="339">
        <v>1961.96989041096</v>
      </c>
      <c r="AS29" s="339">
        <v>1970.60523287671</v>
      </c>
      <c r="AT29" s="339">
        <v>1847</v>
      </c>
      <c r="AU29" s="339">
        <v>1702.20673972603</v>
      </c>
      <c r="AV29" s="339">
        <v>1610.17005479452</v>
      </c>
      <c r="AW29" s="339">
        <v>1512.7714246575299</v>
      </c>
      <c r="AX29" s="339">
        <v>1374.92726027397</v>
      </c>
      <c r="AY29" s="339">
        <v>1374.92726027397</v>
      </c>
      <c r="AZ29" s="339">
        <v>1374.92726027397</v>
      </c>
      <c r="BA29" s="339">
        <v>1245.09589041096</v>
      </c>
      <c r="BB29" s="339">
        <v>1245.09589041096</v>
      </c>
      <c r="BC29" s="339">
        <v>1245.09589041096</v>
      </c>
      <c r="BD29" s="340">
        <v>1245.09589041096</v>
      </c>
      <c r="BE29" s="341">
        <v>1245.09589041096</v>
      </c>
      <c r="BF29" s="342">
        <v>0</v>
      </c>
      <c r="BG29" s="342">
        <v>-3.8667576222336401E-2</v>
      </c>
      <c r="BH29" s="342">
        <v>1.2213202384073101E-2</v>
      </c>
    </row>
    <row r="30" spans="1:60" s="331" customFormat="1" ht="10.5">
      <c r="A30" s="338" t="s">
        <v>280</v>
      </c>
      <c r="B30" s="339">
        <v>1747</v>
      </c>
      <c r="C30" s="339">
        <v>1911</v>
      </c>
      <c r="D30" s="339">
        <v>2324</v>
      </c>
      <c r="E30" s="339">
        <v>2436</v>
      </c>
      <c r="F30" s="339">
        <v>2502</v>
      </c>
      <c r="G30" s="339">
        <v>2643</v>
      </c>
      <c r="H30" s="339">
        <v>2773</v>
      </c>
      <c r="I30" s="339">
        <v>2918</v>
      </c>
      <c r="J30" s="339">
        <v>3192</v>
      </c>
      <c r="K30" s="339">
        <v>3268</v>
      </c>
      <c r="L30" s="339">
        <v>3461</v>
      </c>
      <c r="M30" s="339">
        <v>3452</v>
      </c>
      <c r="N30" s="339">
        <v>3505</v>
      </c>
      <c r="O30" s="339">
        <v>3603</v>
      </c>
      <c r="P30" s="339">
        <v>3492</v>
      </c>
      <c r="Q30" s="339">
        <v>3422</v>
      </c>
      <c r="R30" s="339">
        <v>3333</v>
      </c>
      <c r="S30" s="339">
        <v>2976</v>
      </c>
      <c r="T30" s="339">
        <v>2735</v>
      </c>
      <c r="U30" s="339">
        <v>2553</v>
      </c>
      <c r="V30" s="339">
        <v>2198</v>
      </c>
      <c r="W30" s="339">
        <v>2158</v>
      </c>
      <c r="X30" s="339">
        <v>2061</v>
      </c>
      <c r="Y30" s="339">
        <v>2077</v>
      </c>
      <c r="Z30" s="339">
        <v>2018</v>
      </c>
      <c r="AA30" s="339">
        <v>2024</v>
      </c>
      <c r="AB30" s="339">
        <v>2209</v>
      </c>
      <c r="AC30" s="339">
        <v>2219</v>
      </c>
      <c r="AD30" s="339">
        <v>2248</v>
      </c>
      <c r="AE30" s="339">
        <v>2272</v>
      </c>
      <c r="AF30" s="339">
        <v>2104</v>
      </c>
      <c r="AG30" s="339">
        <v>2098</v>
      </c>
      <c r="AH30" s="339">
        <v>2170</v>
      </c>
      <c r="AI30" s="339">
        <v>2206</v>
      </c>
      <c r="AJ30" s="339">
        <v>2240</v>
      </c>
      <c r="AK30" s="339">
        <v>2262</v>
      </c>
      <c r="AL30" s="339">
        <v>2274</v>
      </c>
      <c r="AM30" s="339">
        <v>2286</v>
      </c>
      <c r="AN30" s="339">
        <v>2304</v>
      </c>
      <c r="AO30" s="339">
        <v>2320.0956164383601</v>
      </c>
      <c r="AP30" s="339">
        <v>2322.1038356164399</v>
      </c>
      <c r="AQ30" s="339">
        <v>2390.3832876712299</v>
      </c>
      <c r="AR30" s="339">
        <v>2390.3832876712299</v>
      </c>
      <c r="AS30" s="339">
        <v>2366.2846575342501</v>
      </c>
      <c r="AT30" s="339">
        <v>2362.26821917808</v>
      </c>
      <c r="AU30" s="339">
        <v>2091.1586301369898</v>
      </c>
      <c r="AV30" s="339">
        <v>2077.4826575342499</v>
      </c>
      <c r="AW30" s="339">
        <v>2096.5205753424698</v>
      </c>
      <c r="AX30" s="339">
        <v>2061.1357534246599</v>
      </c>
      <c r="AY30" s="339">
        <v>2076.6191232876699</v>
      </c>
      <c r="AZ30" s="339">
        <v>2049.48808219178</v>
      </c>
      <c r="BA30" s="339">
        <v>2051.4963013698598</v>
      </c>
      <c r="BB30" s="339">
        <v>2068.8673972602701</v>
      </c>
      <c r="BC30" s="339">
        <v>2084.5315068493101</v>
      </c>
      <c r="BD30" s="340">
        <v>2084.5315068493101</v>
      </c>
      <c r="BE30" s="341">
        <v>2084.5315068493101</v>
      </c>
      <c r="BF30" s="342">
        <v>0</v>
      </c>
      <c r="BG30" s="342">
        <v>-1.24299158401168E-2</v>
      </c>
      <c r="BH30" s="342">
        <v>2.0447264636561002E-2</v>
      </c>
    </row>
    <row r="31" spans="1:60" s="331" customFormat="1" ht="10.5">
      <c r="A31" s="338" t="s">
        <v>281</v>
      </c>
      <c r="B31" s="339">
        <v>37</v>
      </c>
      <c r="C31" s="339">
        <v>89</v>
      </c>
      <c r="D31" s="339">
        <v>91</v>
      </c>
      <c r="E31" s="339">
        <v>90</v>
      </c>
      <c r="F31" s="339">
        <v>97</v>
      </c>
      <c r="G31" s="339">
        <v>97</v>
      </c>
      <c r="H31" s="339">
        <v>105</v>
      </c>
      <c r="I31" s="339">
        <v>125</v>
      </c>
      <c r="J31" s="339">
        <v>314</v>
      </c>
      <c r="K31" s="339">
        <v>411</v>
      </c>
      <c r="L31" s="339">
        <v>420</v>
      </c>
      <c r="M31" s="339">
        <v>407</v>
      </c>
      <c r="N31" s="339">
        <v>407</v>
      </c>
      <c r="O31" s="339">
        <v>413</v>
      </c>
      <c r="P31" s="339">
        <v>418</v>
      </c>
      <c r="Q31" s="339">
        <v>443</v>
      </c>
      <c r="R31" s="339">
        <v>443</v>
      </c>
      <c r="S31" s="339">
        <v>443</v>
      </c>
      <c r="T31" s="339">
        <v>403</v>
      </c>
      <c r="U31" s="339">
        <v>403</v>
      </c>
      <c r="V31" s="339">
        <v>403</v>
      </c>
      <c r="W31" s="339">
        <v>403</v>
      </c>
      <c r="X31" s="339">
        <v>403</v>
      </c>
      <c r="Y31" s="339">
        <v>403</v>
      </c>
      <c r="Z31" s="339">
        <v>403</v>
      </c>
      <c r="AA31" s="339">
        <v>403</v>
      </c>
      <c r="AB31" s="339">
        <v>403</v>
      </c>
      <c r="AC31" s="339">
        <v>367</v>
      </c>
      <c r="AD31" s="339">
        <v>403</v>
      </c>
      <c r="AE31" s="339">
        <v>385</v>
      </c>
      <c r="AF31" s="339">
        <v>403</v>
      </c>
      <c r="AG31" s="339">
        <v>403</v>
      </c>
      <c r="AH31" s="339">
        <v>403</v>
      </c>
      <c r="AI31" s="339">
        <v>403</v>
      </c>
      <c r="AJ31" s="339">
        <v>403</v>
      </c>
      <c r="AK31" s="339">
        <v>412</v>
      </c>
      <c r="AL31" s="339">
        <v>412</v>
      </c>
      <c r="AM31" s="339">
        <v>412</v>
      </c>
      <c r="AN31" s="339">
        <v>412</v>
      </c>
      <c r="AO31" s="339">
        <v>412</v>
      </c>
      <c r="AP31" s="339">
        <v>418</v>
      </c>
      <c r="AQ31" s="339">
        <v>425</v>
      </c>
      <c r="AR31" s="339">
        <v>425</v>
      </c>
      <c r="AS31" s="339">
        <v>425</v>
      </c>
      <c r="AT31" s="339">
        <v>425</v>
      </c>
      <c r="AU31" s="339">
        <v>490</v>
      </c>
      <c r="AV31" s="339">
        <v>495</v>
      </c>
      <c r="AW31" s="339">
        <v>498</v>
      </c>
      <c r="AX31" s="339">
        <v>498</v>
      </c>
      <c r="AY31" s="339">
        <v>498</v>
      </c>
      <c r="AZ31" s="339">
        <v>528</v>
      </c>
      <c r="BA31" s="339">
        <v>528</v>
      </c>
      <c r="BB31" s="339">
        <v>528</v>
      </c>
      <c r="BC31" s="339">
        <v>528</v>
      </c>
      <c r="BD31" s="340">
        <v>528</v>
      </c>
      <c r="BE31" s="341">
        <v>528</v>
      </c>
      <c r="BF31" s="342">
        <v>0</v>
      </c>
      <c r="BG31" s="342">
        <v>2.19378844177196E-2</v>
      </c>
      <c r="BH31" s="342">
        <v>5.17917608471276E-3</v>
      </c>
    </row>
    <row r="32" spans="1:60" s="331" customFormat="1" ht="10.5">
      <c r="A32" s="338" t="s">
        <v>282</v>
      </c>
      <c r="B32" s="339">
        <v>90</v>
      </c>
      <c r="C32" s="339">
        <v>99</v>
      </c>
      <c r="D32" s="339">
        <v>105</v>
      </c>
      <c r="E32" s="339">
        <v>115</v>
      </c>
      <c r="F32" s="339">
        <v>125</v>
      </c>
      <c r="G32" s="339">
        <v>134</v>
      </c>
      <c r="H32" s="339">
        <v>137</v>
      </c>
      <c r="I32" s="339">
        <v>150</v>
      </c>
      <c r="J32" s="339">
        <v>165</v>
      </c>
      <c r="K32" s="339">
        <v>177</v>
      </c>
      <c r="L32" s="339">
        <v>201</v>
      </c>
      <c r="M32" s="339">
        <v>204</v>
      </c>
      <c r="N32" s="339">
        <v>221</v>
      </c>
      <c r="O32" s="339">
        <v>251</v>
      </c>
      <c r="P32" s="339">
        <v>291</v>
      </c>
      <c r="Q32" s="339">
        <v>290</v>
      </c>
      <c r="R32" s="339">
        <v>291</v>
      </c>
      <c r="S32" s="339">
        <v>291</v>
      </c>
      <c r="T32" s="339">
        <v>285</v>
      </c>
      <c r="U32" s="339">
        <v>221</v>
      </c>
      <c r="V32" s="339">
        <v>221</v>
      </c>
      <c r="W32" s="339">
        <v>221</v>
      </c>
      <c r="X32" s="339">
        <v>221</v>
      </c>
      <c r="Y32" s="339">
        <v>221</v>
      </c>
      <c r="Z32" s="339">
        <v>221</v>
      </c>
      <c r="AA32" s="339">
        <v>221</v>
      </c>
      <c r="AB32" s="339">
        <v>221</v>
      </c>
      <c r="AC32" s="339">
        <v>221</v>
      </c>
      <c r="AD32" s="339">
        <v>221</v>
      </c>
      <c r="AE32" s="339">
        <v>221</v>
      </c>
      <c r="AF32" s="339">
        <v>221</v>
      </c>
      <c r="AG32" s="339">
        <v>221</v>
      </c>
      <c r="AH32" s="339">
        <v>221</v>
      </c>
      <c r="AI32" s="339">
        <v>221</v>
      </c>
      <c r="AJ32" s="339">
        <v>221</v>
      </c>
      <c r="AK32" s="339">
        <v>221</v>
      </c>
      <c r="AL32" s="339">
        <v>221</v>
      </c>
      <c r="AM32" s="339">
        <v>165</v>
      </c>
      <c r="AN32" s="339">
        <v>165</v>
      </c>
      <c r="AO32" s="339">
        <v>165</v>
      </c>
      <c r="AP32" s="339">
        <v>165</v>
      </c>
      <c r="AQ32" s="339">
        <v>165</v>
      </c>
      <c r="AR32" s="339">
        <v>165</v>
      </c>
      <c r="AS32" s="339">
        <v>165</v>
      </c>
      <c r="AT32" s="339">
        <v>165</v>
      </c>
      <c r="AU32" s="339">
        <v>165</v>
      </c>
      <c r="AV32" s="339">
        <v>165</v>
      </c>
      <c r="AW32" s="339">
        <v>165</v>
      </c>
      <c r="AX32" s="339">
        <v>165</v>
      </c>
      <c r="AY32" s="339">
        <v>165</v>
      </c>
      <c r="AZ32" s="339">
        <v>165</v>
      </c>
      <c r="BA32" s="339">
        <v>165</v>
      </c>
      <c r="BB32" s="339">
        <v>165</v>
      </c>
      <c r="BC32" s="339">
        <v>165</v>
      </c>
      <c r="BD32" s="340">
        <v>165</v>
      </c>
      <c r="BE32" s="341">
        <v>165</v>
      </c>
      <c r="BF32" s="342">
        <v>0</v>
      </c>
      <c r="BG32" s="342">
        <v>0</v>
      </c>
      <c r="BH32" s="342">
        <v>1.61849252647274E-3</v>
      </c>
    </row>
    <row r="33" spans="1:60" s="331" customFormat="1" ht="10.5">
      <c r="A33" s="338" t="s">
        <v>284</v>
      </c>
      <c r="B33" s="339">
        <v>45.6</v>
      </c>
      <c r="C33" s="339">
        <v>45.6</v>
      </c>
      <c r="D33" s="339">
        <v>49.4</v>
      </c>
      <c r="E33" s="339">
        <v>51.3</v>
      </c>
      <c r="F33" s="339">
        <v>52.25</v>
      </c>
      <c r="G33" s="339">
        <v>52.25</v>
      </c>
      <c r="H33" s="339">
        <v>52.25</v>
      </c>
      <c r="I33" s="339">
        <v>58</v>
      </c>
      <c r="J33" s="339">
        <v>58</v>
      </c>
      <c r="K33" s="339">
        <v>56</v>
      </c>
      <c r="L33" s="339">
        <v>56</v>
      </c>
      <c r="M33" s="339">
        <v>56</v>
      </c>
      <c r="N33" s="339">
        <v>56</v>
      </c>
      <c r="O33" s="339">
        <v>56</v>
      </c>
      <c r="P33" s="339">
        <v>56</v>
      </c>
      <c r="Q33" s="339">
        <v>56</v>
      </c>
      <c r="R33" s="339">
        <v>56</v>
      </c>
      <c r="S33" s="339">
        <v>56</v>
      </c>
      <c r="T33" s="339">
        <v>56</v>
      </c>
      <c r="U33" s="339">
        <v>56</v>
      </c>
      <c r="V33" s="339">
        <v>56</v>
      </c>
      <c r="W33" s="339">
        <v>56</v>
      </c>
      <c r="X33" s="339">
        <v>56</v>
      </c>
      <c r="Y33" s="339">
        <v>56</v>
      </c>
      <c r="Z33" s="339">
        <v>56</v>
      </c>
      <c r="AA33" s="339">
        <v>56</v>
      </c>
      <c r="AB33" s="339">
        <v>56</v>
      </c>
      <c r="AC33" s="339">
        <v>56</v>
      </c>
      <c r="AD33" s="339">
        <v>56</v>
      </c>
      <c r="AE33" s="339">
        <v>56</v>
      </c>
      <c r="AF33" s="339">
        <v>56</v>
      </c>
      <c r="AG33" s="339">
        <v>56</v>
      </c>
      <c r="AH33" s="339">
        <v>58</v>
      </c>
      <c r="AI33" s="339">
        <v>65</v>
      </c>
      <c r="AJ33" s="339">
        <v>66</v>
      </c>
      <c r="AK33" s="339">
        <v>75</v>
      </c>
      <c r="AL33" s="339">
        <v>75</v>
      </c>
      <c r="AM33" s="339">
        <v>75</v>
      </c>
      <c r="AN33" s="339">
        <v>75</v>
      </c>
      <c r="AO33" s="339">
        <v>75</v>
      </c>
      <c r="AP33" s="339">
        <v>75</v>
      </c>
      <c r="AQ33" s="339">
        <v>75</v>
      </c>
      <c r="AR33" s="339">
        <v>75</v>
      </c>
      <c r="AS33" s="339">
        <v>75</v>
      </c>
      <c r="AT33" s="339">
        <v>75</v>
      </c>
      <c r="AU33" s="339">
        <v>75</v>
      </c>
      <c r="AV33" s="339">
        <v>75</v>
      </c>
      <c r="AW33" s="339">
        <v>75</v>
      </c>
      <c r="AX33" s="339">
        <v>75</v>
      </c>
      <c r="AY33" s="339">
        <v>75</v>
      </c>
      <c r="AZ33" s="339">
        <v>75</v>
      </c>
      <c r="BA33" s="339">
        <v>75</v>
      </c>
      <c r="BB33" s="339">
        <v>75</v>
      </c>
      <c r="BC33" s="339">
        <v>75</v>
      </c>
      <c r="BD33" s="340">
        <v>75</v>
      </c>
      <c r="BE33" s="341">
        <v>75</v>
      </c>
      <c r="BF33" s="342">
        <v>0</v>
      </c>
      <c r="BG33" s="342">
        <v>0</v>
      </c>
      <c r="BH33" s="342">
        <v>7.3567842112397101E-4</v>
      </c>
    </row>
    <row r="34" spans="1:60" s="331" customFormat="1" ht="10.5">
      <c r="A34" s="338" t="s">
        <v>285</v>
      </c>
      <c r="B34" s="339">
        <v>1560</v>
      </c>
      <c r="C34" s="339">
        <v>2198</v>
      </c>
      <c r="D34" s="339">
        <v>2564</v>
      </c>
      <c r="E34" s="339">
        <v>2625</v>
      </c>
      <c r="F34" s="339">
        <v>2738</v>
      </c>
      <c r="G34" s="339">
        <v>2939</v>
      </c>
      <c r="H34" s="339">
        <v>3539</v>
      </c>
      <c r="I34" s="339">
        <v>3628</v>
      </c>
      <c r="J34" s="339">
        <v>3792</v>
      </c>
      <c r="K34" s="339">
        <v>3889</v>
      </c>
      <c r="L34" s="339">
        <v>4343</v>
      </c>
      <c r="M34" s="339">
        <v>4343</v>
      </c>
      <c r="N34" s="339">
        <v>4270</v>
      </c>
      <c r="O34" s="339">
        <v>3803</v>
      </c>
      <c r="P34" s="339">
        <v>3201</v>
      </c>
      <c r="Q34" s="339">
        <v>3101</v>
      </c>
      <c r="R34" s="339">
        <v>3036</v>
      </c>
      <c r="S34" s="339">
        <v>2795</v>
      </c>
      <c r="T34" s="339">
        <v>2777</v>
      </c>
      <c r="U34" s="339">
        <v>2738</v>
      </c>
      <c r="V34" s="339">
        <v>2585</v>
      </c>
      <c r="W34" s="339">
        <v>2586</v>
      </c>
      <c r="X34" s="339">
        <v>2591</v>
      </c>
      <c r="Y34" s="339">
        <v>2475</v>
      </c>
      <c r="Z34" s="339">
        <v>2474</v>
      </c>
      <c r="AA34" s="339">
        <v>2528</v>
      </c>
      <c r="AB34" s="339">
        <v>2535</v>
      </c>
      <c r="AC34" s="339">
        <v>2455</v>
      </c>
      <c r="AD34" s="339">
        <v>2359</v>
      </c>
      <c r="AE34" s="339">
        <v>2359</v>
      </c>
      <c r="AF34" s="339">
        <v>2359</v>
      </c>
      <c r="AG34" s="339">
        <v>2344</v>
      </c>
      <c r="AH34" s="339">
        <v>2345</v>
      </c>
      <c r="AI34" s="339">
        <v>2385</v>
      </c>
      <c r="AJ34" s="339">
        <v>2485</v>
      </c>
      <c r="AK34" s="339">
        <v>2485</v>
      </c>
      <c r="AL34" s="339">
        <v>2485</v>
      </c>
      <c r="AM34" s="339">
        <v>2485</v>
      </c>
      <c r="AN34" s="339">
        <v>2485</v>
      </c>
      <c r="AO34" s="339">
        <v>2497</v>
      </c>
      <c r="AP34" s="339">
        <v>2515</v>
      </c>
      <c r="AQ34" s="339">
        <v>2526</v>
      </c>
      <c r="AR34" s="339">
        <v>2377</v>
      </c>
      <c r="AS34" s="339">
        <v>2396</v>
      </c>
      <c r="AT34" s="339">
        <v>2396</v>
      </c>
      <c r="AU34" s="339">
        <v>2396</v>
      </c>
      <c r="AV34" s="339">
        <v>2276</v>
      </c>
      <c r="AW34" s="339">
        <v>2098</v>
      </c>
      <c r="AX34" s="339">
        <v>1861</v>
      </c>
      <c r="AY34" s="339">
        <v>1900</v>
      </c>
      <c r="AZ34" s="339">
        <v>1900</v>
      </c>
      <c r="BA34" s="339">
        <v>1900</v>
      </c>
      <c r="BB34" s="339">
        <v>1900</v>
      </c>
      <c r="BC34" s="339">
        <v>1900</v>
      </c>
      <c r="BD34" s="340">
        <v>1900</v>
      </c>
      <c r="BE34" s="341">
        <v>1900</v>
      </c>
      <c r="BF34" s="342">
        <v>0</v>
      </c>
      <c r="BG34" s="342">
        <v>-2.2927750590646001E-2</v>
      </c>
      <c r="BH34" s="342">
        <v>1.8637186668473901E-2</v>
      </c>
    </row>
    <row r="35" spans="1:60" s="331" customFormat="1" ht="10.5">
      <c r="A35" s="338" t="s">
        <v>287</v>
      </c>
      <c r="B35" s="339" t="s">
        <v>273</v>
      </c>
      <c r="C35" s="339" t="s">
        <v>273</v>
      </c>
      <c r="D35" s="339" t="s">
        <v>273</v>
      </c>
      <c r="E35" s="339" t="s">
        <v>273</v>
      </c>
      <c r="F35" s="339" t="s">
        <v>273</v>
      </c>
      <c r="G35" s="339" t="s">
        <v>273</v>
      </c>
      <c r="H35" s="339" t="s">
        <v>273</v>
      </c>
      <c r="I35" s="339" t="s">
        <v>273</v>
      </c>
      <c r="J35" s="339" t="s">
        <v>273</v>
      </c>
      <c r="K35" s="339" t="s">
        <v>273</v>
      </c>
      <c r="L35" s="339" t="s">
        <v>273</v>
      </c>
      <c r="M35" s="339" t="s">
        <v>273</v>
      </c>
      <c r="N35" s="339" t="s">
        <v>273</v>
      </c>
      <c r="O35" s="339" t="s">
        <v>273</v>
      </c>
      <c r="P35" s="339" t="s">
        <v>273</v>
      </c>
      <c r="Q35" s="339">
        <v>0</v>
      </c>
      <c r="R35" s="339">
        <v>0</v>
      </c>
      <c r="S35" s="339">
        <v>0</v>
      </c>
      <c r="T35" s="339">
        <v>0</v>
      </c>
      <c r="U35" s="339">
        <v>0</v>
      </c>
      <c r="V35" s="339">
        <v>240</v>
      </c>
      <c r="W35" s="339">
        <v>240</v>
      </c>
      <c r="X35" s="339">
        <v>240</v>
      </c>
      <c r="Y35" s="339">
        <v>240</v>
      </c>
      <c r="Z35" s="339">
        <v>240</v>
      </c>
      <c r="AA35" s="339">
        <v>240</v>
      </c>
      <c r="AB35" s="339">
        <v>240</v>
      </c>
      <c r="AC35" s="339">
        <v>240</v>
      </c>
      <c r="AD35" s="339">
        <v>240</v>
      </c>
      <c r="AE35" s="339">
        <v>240</v>
      </c>
      <c r="AF35" s="339">
        <v>240</v>
      </c>
      <c r="AG35" s="339">
        <v>240</v>
      </c>
      <c r="AH35" s="339">
        <v>240</v>
      </c>
      <c r="AI35" s="339">
        <v>240</v>
      </c>
      <c r="AJ35" s="339">
        <v>240</v>
      </c>
      <c r="AK35" s="339">
        <v>240</v>
      </c>
      <c r="AL35" s="339">
        <v>240</v>
      </c>
      <c r="AM35" s="339">
        <v>240</v>
      </c>
      <c r="AN35" s="339">
        <v>240</v>
      </c>
      <c r="AO35" s="339">
        <v>240.98630136986301</v>
      </c>
      <c r="AP35" s="339">
        <v>240.98630136986301</v>
      </c>
      <c r="AQ35" s="339">
        <v>240.98630136986301</v>
      </c>
      <c r="AR35" s="339">
        <v>240.98630136986301</v>
      </c>
      <c r="AS35" s="339">
        <v>240.98630136986301</v>
      </c>
      <c r="AT35" s="339">
        <v>240.98630136986301</v>
      </c>
      <c r="AU35" s="339">
        <v>240.98630136986301</v>
      </c>
      <c r="AV35" s="339">
        <v>240.98630136986301</v>
      </c>
      <c r="AW35" s="339">
        <v>240.98630136986301</v>
      </c>
      <c r="AX35" s="339">
        <v>240.98630136986301</v>
      </c>
      <c r="AY35" s="339">
        <v>240.98630136986301</v>
      </c>
      <c r="AZ35" s="339">
        <v>240.98630136986301</v>
      </c>
      <c r="BA35" s="339">
        <v>240.98630136986301</v>
      </c>
      <c r="BB35" s="339">
        <v>240.98630136986301</v>
      </c>
      <c r="BC35" s="339">
        <v>240.98630136986301</v>
      </c>
      <c r="BD35" s="340">
        <v>240.98630136986301</v>
      </c>
      <c r="BE35" s="341">
        <v>240.98630136986301</v>
      </c>
      <c r="BF35" s="342">
        <v>0</v>
      </c>
      <c r="BG35" s="342">
        <v>0</v>
      </c>
      <c r="BH35" s="342">
        <v>2.3638456227238198E-3</v>
      </c>
    </row>
    <row r="36" spans="1:60" s="331" customFormat="1" ht="10.5">
      <c r="A36" s="338" t="s">
        <v>289</v>
      </c>
      <c r="B36" s="339">
        <v>614</v>
      </c>
      <c r="C36" s="339">
        <v>659</v>
      </c>
      <c r="D36" s="339">
        <v>773</v>
      </c>
      <c r="E36" s="339">
        <v>846</v>
      </c>
      <c r="F36" s="339">
        <v>1319</v>
      </c>
      <c r="G36" s="339">
        <v>1348</v>
      </c>
      <c r="H36" s="339">
        <v>1587</v>
      </c>
      <c r="I36" s="339">
        <v>1826</v>
      </c>
      <c r="J36" s="339">
        <v>1826</v>
      </c>
      <c r="K36" s="339">
        <v>1841</v>
      </c>
      <c r="L36" s="339">
        <v>1985</v>
      </c>
      <c r="M36" s="339">
        <v>2031</v>
      </c>
      <c r="N36" s="339">
        <v>1869</v>
      </c>
      <c r="O36" s="339">
        <v>1850</v>
      </c>
      <c r="P36" s="339">
        <v>1850</v>
      </c>
      <c r="Q36" s="339">
        <v>1852</v>
      </c>
      <c r="R36" s="339">
        <v>1705</v>
      </c>
      <c r="S36" s="339">
        <v>1625</v>
      </c>
      <c r="T36" s="339">
        <v>1504</v>
      </c>
      <c r="U36" s="339">
        <v>1500</v>
      </c>
      <c r="V36" s="339">
        <v>1478</v>
      </c>
      <c r="W36" s="339">
        <v>1456</v>
      </c>
      <c r="X36" s="339">
        <v>1363</v>
      </c>
      <c r="Y36" s="339">
        <v>1359</v>
      </c>
      <c r="Z36" s="339">
        <v>1367</v>
      </c>
      <c r="AA36" s="339">
        <v>1207</v>
      </c>
      <c r="AB36" s="339">
        <v>1225</v>
      </c>
      <c r="AC36" s="339">
        <v>1254</v>
      </c>
      <c r="AD36" s="339">
        <v>1197</v>
      </c>
      <c r="AE36" s="339">
        <v>1197</v>
      </c>
      <c r="AF36" s="339">
        <v>1257</v>
      </c>
      <c r="AG36" s="339">
        <v>1234</v>
      </c>
      <c r="AH36" s="339">
        <v>1261</v>
      </c>
      <c r="AI36" s="339">
        <v>1261</v>
      </c>
      <c r="AJ36" s="339">
        <v>1277</v>
      </c>
      <c r="AK36" s="339">
        <v>1277</v>
      </c>
      <c r="AL36" s="339">
        <v>1278</v>
      </c>
      <c r="AM36" s="339">
        <v>1281.5</v>
      </c>
      <c r="AN36" s="339">
        <v>1281.5</v>
      </c>
      <c r="AO36" s="339">
        <v>1283.5</v>
      </c>
      <c r="AP36" s="339">
        <v>1273.9000000000001</v>
      </c>
      <c r="AQ36" s="339">
        <v>1273.886</v>
      </c>
      <c r="AR36" s="339">
        <v>1236.28</v>
      </c>
      <c r="AS36" s="339">
        <v>1279.58</v>
      </c>
      <c r="AT36" s="339">
        <v>1279.58</v>
      </c>
      <c r="AU36" s="339">
        <v>1273.9290000000001</v>
      </c>
      <c r="AV36" s="339">
        <v>1276.229</v>
      </c>
      <c r="AW36" s="339">
        <v>1279.3309999999999</v>
      </c>
      <c r="AX36" s="339">
        <v>1279.3309999999999</v>
      </c>
      <c r="AY36" s="339">
        <v>1279.3309999999999</v>
      </c>
      <c r="AZ36" s="339">
        <v>1297.75</v>
      </c>
      <c r="BA36" s="339">
        <v>1297.75</v>
      </c>
      <c r="BB36" s="339">
        <v>1298.75</v>
      </c>
      <c r="BC36" s="339">
        <v>1298.75</v>
      </c>
      <c r="BD36" s="340">
        <v>1291.25</v>
      </c>
      <c r="BE36" s="341">
        <v>1228.5</v>
      </c>
      <c r="BF36" s="342">
        <v>-4.8596321393998103E-2</v>
      </c>
      <c r="BG36" s="342">
        <v>9.0829648814016995E-4</v>
      </c>
      <c r="BH36" s="342">
        <v>1.20504125380106E-2</v>
      </c>
    </row>
    <row r="37" spans="1:60" s="331" customFormat="1" ht="10.5">
      <c r="A37" s="338" t="s">
        <v>291</v>
      </c>
      <c r="B37" s="339">
        <v>60</v>
      </c>
      <c r="C37" s="339">
        <v>60</v>
      </c>
      <c r="D37" s="339">
        <v>98</v>
      </c>
      <c r="E37" s="339">
        <v>107</v>
      </c>
      <c r="F37" s="339">
        <v>117</v>
      </c>
      <c r="G37" s="339">
        <v>194</v>
      </c>
      <c r="H37" s="339">
        <v>161</v>
      </c>
      <c r="I37" s="339">
        <v>173</v>
      </c>
      <c r="J37" s="339">
        <v>168</v>
      </c>
      <c r="K37" s="339">
        <v>168</v>
      </c>
      <c r="L37" s="339">
        <v>259</v>
      </c>
      <c r="M37" s="339">
        <v>259</v>
      </c>
      <c r="N37" s="339">
        <v>264</v>
      </c>
      <c r="O37" s="339">
        <v>260</v>
      </c>
      <c r="P37" s="339">
        <v>260</v>
      </c>
      <c r="Q37" s="339">
        <v>250</v>
      </c>
      <c r="R37" s="339">
        <v>240</v>
      </c>
      <c r="S37" s="339">
        <v>240</v>
      </c>
      <c r="T37" s="339">
        <v>240</v>
      </c>
      <c r="U37" s="339">
        <v>240</v>
      </c>
      <c r="V37" s="339">
        <v>240</v>
      </c>
      <c r="W37" s="339">
        <v>240</v>
      </c>
      <c r="X37" s="339">
        <v>240</v>
      </c>
      <c r="Y37" s="339">
        <v>210</v>
      </c>
      <c r="Z37" s="339">
        <v>260</v>
      </c>
      <c r="AA37" s="339">
        <v>291</v>
      </c>
      <c r="AB37" s="339">
        <v>288</v>
      </c>
      <c r="AC37" s="339">
        <v>288</v>
      </c>
      <c r="AD37" s="339">
        <v>288</v>
      </c>
      <c r="AE37" s="339">
        <v>288</v>
      </c>
      <c r="AF37" s="339">
        <v>298</v>
      </c>
      <c r="AG37" s="339">
        <v>308</v>
      </c>
      <c r="AH37" s="339">
        <v>308</v>
      </c>
      <c r="AI37" s="339">
        <v>310</v>
      </c>
      <c r="AJ37" s="339">
        <v>323</v>
      </c>
      <c r="AK37" s="339">
        <v>305</v>
      </c>
      <c r="AL37" s="339">
        <v>307</v>
      </c>
      <c r="AM37" s="339">
        <v>316</v>
      </c>
      <c r="AN37" s="339">
        <v>316</v>
      </c>
      <c r="AO37" s="339">
        <v>316</v>
      </c>
      <c r="AP37" s="339">
        <v>316</v>
      </c>
      <c r="AQ37" s="339">
        <v>316</v>
      </c>
      <c r="AR37" s="339">
        <v>316</v>
      </c>
      <c r="AS37" s="339">
        <v>316</v>
      </c>
      <c r="AT37" s="339">
        <v>316</v>
      </c>
      <c r="AU37" s="339">
        <v>316</v>
      </c>
      <c r="AV37" s="339">
        <v>329</v>
      </c>
      <c r="AW37" s="339">
        <v>342</v>
      </c>
      <c r="AX37" s="339">
        <v>342</v>
      </c>
      <c r="AY37" s="339">
        <v>342</v>
      </c>
      <c r="AZ37" s="339">
        <v>342</v>
      </c>
      <c r="BA37" s="339">
        <v>342</v>
      </c>
      <c r="BB37" s="339">
        <v>342</v>
      </c>
      <c r="BC37" s="339">
        <v>342</v>
      </c>
      <c r="BD37" s="340">
        <v>342</v>
      </c>
      <c r="BE37" s="341">
        <v>342</v>
      </c>
      <c r="BF37" s="342">
        <v>0</v>
      </c>
      <c r="BG37" s="342">
        <v>7.9381940548857201E-3</v>
      </c>
      <c r="BH37" s="342">
        <v>3.35469360032531E-3</v>
      </c>
    </row>
    <row r="38" spans="1:60" s="331" customFormat="1" ht="10.5">
      <c r="A38" s="338" t="s">
        <v>292</v>
      </c>
      <c r="B38" s="339">
        <v>86</v>
      </c>
      <c r="C38" s="339">
        <v>86</v>
      </c>
      <c r="D38" s="339">
        <v>86</v>
      </c>
      <c r="E38" s="339">
        <v>161</v>
      </c>
      <c r="F38" s="339">
        <v>161</v>
      </c>
      <c r="G38" s="339">
        <v>161</v>
      </c>
      <c r="H38" s="339">
        <v>201</v>
      </c>
      <c r="I38" s="339">
        <v>241</v>
      </c>
      <c r="J38" s="339">
        <v>241</v>
      </c>
      <c r="K38" s="339">
        <v>241</v>
      </c>
      <c r="L38" s="339">
        <v>311</v>
      </c>
      <c r="M38" s="339">
        <v>320</v>
      </c>
      <c r="N38" s="339">
        <v>351</v>
      </c>
      <c r="O38" s="339">
        <v>361</v>
      </c>
      <c r="P38" s="339">
        <v>361</v>
      </c>
      <c r="Q38" s="339">
        <v>361</v>
      </c>
      <c r="R38" s="339">
        <v>361</v>
      </c>
      <c r="S38" s="339">
        <v>361</v>
      </c>
      <c r="T38" s="339">
        <v>361</v>
      </c>
      <c r="U38" s="339">
        <v>361</v>
      </c>
      <c r="V38" s="339">
        <v>361</v>
      </c>
      <c r="W38" s="339">
        <v>361</v>
      </c>
      <c r="X38" s="339">
        <v>361</v>
      </c>
      <c r="Y38" s="339">
        <v>361</v>
      </c>
      <c r="Z38" s="339">
        <v>361</v>
      </c>
      <c r="AA38" s="339">
        <v>361</v>
      </c>
      <c r="AB38" s="339">
        <v>335</v>
      </c>
      <c r="AC38" s="339">
        <v>335</v>
      </c>
      <c r="AD38" s="339">
        <v>335</v>
      </c>
      <c r="AE38" s="339">
        <v>341</v>
      </c>
      <c r="AF38" s="339">
        <v>341</v>
      </c>
      <c r="AG38" s="339">
        <v>341</v>
      </c>
      <c r="AH38" s="339">
        <v>361</v>
      </c>
      <c r="AI38" s="339">
        <v>372</v>
      </c>
      <c r="AJ38" s="339">
        <v>378</v>
      </c>
      <c r="AK38" s="339">
        <v>384</v>
      </c>
      <c r="AL38" s="339">
        <v>386</v>
      </c>
      <c r="AM38" s="339">
        <v>482</v>
      </c>
      <c r="AN38" s="339">
        <v>482</v>
      </c>
      <c r="AO38" s="339">
        <v>484.78410958904101</v>
      </c>
      <c r="AP38" s="339">
        <v>506.914684931507</v>
      </c>
      <c r="AQ38" s="339">
        <v>497.65679452054798</v>
      </c>
      <c r="AR38" s="339">
        <v>493.45961643835602</v>
      </c>
      <c r="AS38" s="339">
        <v>492.45550684931499</v>
      </c>
      <c r="AT38" s="339">
        <v>491.04975342465798</v>
      </c>
      <c r="AU38" s="339">
        <v>560.47389041095903</v>
      </c>
      <c r="AV38" s="339">
        <v>579.57205479452102</v>
      </c>
      <c r="AW38" s="339">
        <v>581.76101369862999</v>
      </c>
      <c r="AX38" s="339">
        <v>581.76101369862999</v>
      </c>
      <c r="AY38" s="339">
        <v>581.76101369862999</v>
      </c>
      <c r="AZ38" s="339">
        <v>581.37945205479502</v>
      </c>
      <c r="BA38" s="339">
        <v>581.37945205479502</v>
      </c>
      <c r="BB38" s="339">
        <v>568.16536986301401</v>
      </c>
      <c r="BC38" s="339">
        <v>581.37945205479502</v>
      </c>
      <c r="BD38" s="340">
        <v>581.37945205479502</v>
      </c>
      <c r="BE38" s="341">
        <v>581.37945205479502</v>
      </c>
      <c r="BF38" s="342">
        <v>0</v>
      </c>
      <c r="BG38" s="342">
        <v>1.70291904737618E-2</v>
      </c>
      <c r="BH38" s="342">
        <v>5.7027775648212098E-3</v>
      </c>
    </row>
    <row r="39" spans="1:60" s="331" customFormat="1" ht="10.5">
      <c r="A39" s="338" t="s">
        <v>293</v>
      </c>
      <c r="B39" s="339">
        <v>24</v>
      </c>
      <c r="C39" s="339">
        <v>24</v>
      </c>
      <c r="D39" s="339">
        <v>24</v>
      </c>
      <c r="E39" s="339">
        <v>24</v>
      </c>
      <c r="F39" s="339">
        <v>64</v>
      </c>
      <c r="G39" s="339">
        <v>80</v>
      </c>
      <c r="H39" s="339">
        <v>80</v>
      </c>
      <c r="I39" s="339">
        <v>80</v>
      </c>
      <c r="J39" s="339">
        <v>131</v>
      </c>
      <c r="K39" s="339">
        <v>131</v>
      </c>
      <c r="L39" s="339">
        <v>191</v>
      </c>
      <c r="M39" s="339">
        <v>191</v>
      </c>
      <c r="N39" s="339">
        <v>191</v>
      </c>
      <c r="O39" s="339">
        <v>241</v>
      </c>
      <c r="P39" s="339">
        <v>201</v>
      </c>
      <c r="Q39" s="339">
        <v>201</v>
      </c>
      <c r="R39" s="339">
        <v>201</v>
      </c>
      <c r="S39" s="339">
        <v>291</v>
      </c>
      <c r="T39" s="339">
        <v>291</v>
      </c>
      <c r="U39" s="339">
        <v>291</v>
      </c>
      <c r="V39" s="339">
        <v>291</v>
      </c>
      <c r="W39" s="339">
        <v>291</v>
      </c>
      <c r="X39" s="339">
        <v>291</v>
      </c>
      <c r="Y39" s="339">
        <v>291</v>
      </c>
      <c r="Z39" s="339">
        <v>291</v>
      </c>
      <c r="AA39" s="339">
        <v>291</v>
      </c>
      <c r="AB39" s="339">
        <v>291</v>
      </c>
      <c r="AC39" s="339">
        <v>291</v>
      </c>
      <c r="AD39" s="339">
        <v>291</v>
      </c>
      <c r="AE39" s="339">
        <v>291</v>
      </c>
      <c r="AF39" s="339">
        <v>291</v>
      </c>
      <c r="AG39" s="339">
        <v>291</v>
      </c>
      <c r="AH39" s="339">
        <v>291</v>
      </c>
      <c r="AI39" s="339">
        <v>291</v>
      </c>
      <c r="AJ39" s="339">
        <v>291</v>
      </c>
      <c r="AK39" s="339">
        <v>291</v>
      </c>
      <c r="AL39" s="339">
        <v>306</v>
      </c>
      <c r="AM39" s="339">
        <v>306</v>
      </c>
      <c r="AN39" s="339">
        <v>306</v>
      </c>
      <c r="AO39" s="339">
        <v>306</v>
      </c>
      <c r="AP39" s="339">
        <v>306.49441095890398</v>
      </c>
      <c r="AQ39" s="339">
        <v>306.49441095890398</v>
      </c>
      <c r="AR39" s="339">
        <v>306.49441095890398</v>
      </c>
      <c r="AS39" s="339">
        <v>306.49441095890398</v>
      </c>
      <c r="AT39" s="339">
        <v>306.49441095890398</v>
      </c>
      <c r="AU39" s="339">
        <v>306.49441095890398</v>
      </c>
      <c r="AV39" s="339">
        <v>306.49441095890398</v>
      </c>
      <c r="AW39" s="339">
        <v>330</v>
      </c>
      <c r="AX39" s="339">
        <v>330</v>
      </c>
      <c r="AY39" s="339">
        <v>330</v>
      </c>
      <c r="AZ39" s="339">
        <v>330</v>
      </c>
      <c r="BA39" s="339">
        <v>330</v>
      </c>
      <c r="BB39" s="339">
        <v>330</v>
      </c>
      <c r="BC39" s="339">
        <v>330</v>
      </c>
      <c r="BD39" s="340">
        <v>330</v>
      </c>
      <c r="BE39" s="341">
        <v>330</v>
      </c>
      <c r="BF39" s="342">
        <v>0</v>
      </c>
      <c r="BG39" s="342">
        <v>7.4166817755325597E-3</v>
      </c>
      <c r="BH39" s="342">
        <v>3.23698505294547E-3</v>
      </c>
    </row>
    <row r="40" spans="1:60" s="331" customFormat="1" ht="10.5">
      <c r="A40" s="338" t="s">
        <v>294</v>
      </c>
      <c r="B40" s="339">
        <v>241</v>
      </c>
      <c r="C40" s="339">
        <v>241</v>
      </c>
      <c r="D40" s="339">
        <v>281</v>
      </c>
      <c r="E40" s="339">
        <v>280</v>
      </c>
      <c r="F40" s="339">
        <v>301</v>
      </c>
      <c r="G40" s="339">
        <v>321</v>
      </c>
      <c r="H40" s="339">
        <v>337</v>
      </c>
      <c r="I40" s="339">
        <v>336</v>
      </c>
      <c r="J40" s="339">
        <v>372</v>
      </c>
      <c r="K40" s="339">
        <v>402</v>
      </c>
      <c r="L40" s="339">
        <v>402</v>
      </c>
      <c r="M40" s="339">
        <v>471</v>
      </c>
      <c r="N40" s="339">
        <v>510</v>
      </c>
      <c r="O40" s="339">
        <v>538</v>
      </c>
      <c r="P40" s="339">
        <v>583</v>
      </c>
      <c r="Q40" s="339">
        <v>618</v>
      </c>
      <c r="R40" s="339">
        <v>618</v>
      </c>
      <c r="S40" s="339">
        <v>618</v>
      </c>
      <c r="T40" s="339">
        <v>618</v>
      </c>
      <c r="U40" s="339">
        <v>618</v>
      </c>
      <c r="V40" s="339">
        <v>618</v>
      </c>
      <c r="W40" s="339">
        <v>618</v>
      </c>
      <c r="X40" s="339">
        <v>618</v>
      </c>
      <c r="Y40" s="339">
        <v>678</v>
      </c>
      <c r="Z40" s="339">
        <v>698</v>
      </c>
      <c r="AA40" s="339">
        <v>698</v>
      </c>
      <c r="AB40" s="339">
        <v>698</v>
      </c>
      <c r="AC40" s="339">
        <v>597</v>
      </c>
      <c r="AD40" s="339">
        <v>567</v>
      </c>
      <c r="AE40" s="339">
        <v>532</v>
      </c>
      <c r="AF40" s="339">
        <v>532</v>
      </c>
      <c r="AG40" s="339">
        <v>528</v>
      </c>
      <c r="AH40" s="339">
        <v>525</v>
      </c>
      <c r="AI40" s="339">
        <v>512</v>
      </c>
      <c r="AJ40" s="339">
        <v>438</v>
      </c>
      <c r="AK40" s="339">
        <v>391</v>
      </c>
      <c r="AL40" s="339">
        <v>461</v>
      </c>
      <c r="AM40" s="339">
        <v>421</v>
      </c>
      <c r="AN40" s="339">
        <v>675</v>
      </c>
      <c r="AO40" s="339">
        <v>609</v>
      </c>
      <c r="AP40" s="339">
        <v>655</v>
      </c>
      <c r="AQ40" s="339">
        <v>655</v>
      </c>
      <c r="AR40" s="339">
        <v>655</v>
      </c>
      <c r="AS40" s="339">
        <v>358.025315068493</v>
      </c>
      <c r="AT40" s="339">
        <v>283.09865753424702</v>
      </c>
      <c r="AU40" s="339">
        <v>246.79005479452101</v>
      </c>
      <c r="AV40" s="339">
        <v>228.89682191780801</v>
      </c>
      <c r="AW40" s="339">
        <v>213.533945205479</v>
      </c>
      <c r="AX40" s="339">
        <v>235.443616438356</v>
      </c>
      <c r="AY40" s="339">
        <v>228.45501369863001</v>
      </c>
      <c r="AZ40" s="339">
        <v>238.978082191781</v>
      </c>
      <c r="BA40" s="339">
        <v>255.927452054795</v>
      </c>
      <c r="BB40" s="339">
        <v>246.569150684931</v>
      </c>
      <c r="BC40" s="339">
        <v>253.95939726027399</v>
      </c>
      <c r="BD40" s="340">
        <v>251.62986301369901</v>
      </c>
      <c r="BE40" s="341">
        <v>251.62986301369901</v>
      </c>
      <c r="BF40" s="342">
        <v>0</v>
      </c>
      <c r="BG40" s="342">
        <v>-1.17144689896257E-2</v>
      </c>
      <c r="BH40" s="342">
        <v>2.46824880439412E-3</v>
      </c>
    </row>
    <row r="41" spans="1:60" s="331" customFormat="1" ht="10.5">
      <c r="A41" s="338" t="s">
        <v>295</v>
      </c>
      <c r="B41" s="339">
        <v>68</v>
      </c>
      <c r="C41" s="339">
        <v>72</v>
      </c>
      <c r="D41" s="339">
        <v>84</v>
      </c>
      <c r="E41" s="339">
        <v>94</v>
      </c>
      <c r="F41" s="339">
        <v>114</v>
      </c>
      <c r="G41" s="339">
        <v>118</v>
      </c>
      <c r="H41" s="339">
        <v>145</v>
      </c>
      <c r="I41" s="339">
        <v>151</v>
      </c>
      <c r="J41" s="339">
        <v>159</v>
      </c>
      <c r="K41" s="339">
        <v>159</v>
      </c>
      <c r="L41" s="339">
        <v>151</v>
      </c>
      <c r="M41" s="339">
        <v>149</v>
      </c>
      <c r="N41" s="339">
        <v>143</v>
      </c>
      <c r="O41" s="339">
        <v>200</v>
      </c>
      <c r="P41" s="339">
        <v>200</v>
      </c>
      <c r="Q41" s="339">
        <v>200</v>
      </c>
      <c r="R41" s="339">
        <v>200</v>
      </c>
      <c r="S41" s="339">
        <v>200</v>
      </c>
      <c r="T41" s="339">
        <v>200</v>
      </c>
      <c r="U41" s="339">
        <v>200</v>
      </c>
      <c r="V41" s="339">
        <v>200</v>
      </c>
      <c r="W41" s="339">
        <v>200</v>
      </c>
      <c r="X41" s="339">
        <v>200</v>
      </c>
      <c r="Y41" s="339">
        <v>200</v>
      </c>
      <c r="Z41" s="339">
        <v>200</v>
      </c>
      <c r="AA41" s="339">
        <v>190</v>
      </c>
      <c r="AB41" s="339">
        <v>200</v>
      </c>
      <c r="AC41" s="339">
        <v>200</v>
      </c>
      <c r="AD41" s="339">
        <v>200</v>
      </c>
      <c r="AE41" s="339">
        <v>180</v>
      </c>
      <c r="AF41" s="339">
        <v>150</v>
      </c>
      <c r="AG41" s="339">
        <v>115</v>
      </c>
      <c r="AH41" s="339">
        <v>115</v>
      </c>
      <c r="AI41" s="339">
        <v>115</v>
      </c>
      <c r="AJ41" s="339">
        <v>115</v>
      </c>
      <c r="AK41" s="339">
        <v>120</v>
      </c>
      <c r="AL41" s="339">
        <v>122</v>
      </c>
      <c r="AM41" s="339">
        <v>122</v>
      </c>
      <c r="AN41" s="339">
        <v>122</v>
      </c>
      <c r="AO41" s="339">
        <v>122</v>
      </c>
      <c r="AP41" s="339">
        <v>122</v>
      </c>
      <c r="AQ41" s="339">
        <v>122</v>
      </c>
      <c r="AR41" s="339">
        <v>122</v>
      </c>
      <c r="AS41" s="339">
        <v>122</v>
      </c>
      <c r="AT41" s="339">
        <v>122</v>
      </c>
      <c r="AU41" s="339">
        <v>122</v>
      </c>
      <c r="AV41" s="339">
        <v>122</v>
      </c>
      <c r="AW41" s="339">
        <v>122</v>
      </c>
      <c r="AX41" s="339">
        <v>122</v>
      </c>
      <c r="AY41" s="339">
        <v>122</v>
      </c>
      <c r="AZ41" s="339">
        <v>122</v>
      </c>
      <c r="BA41" s="339">
        <v>122</v>
      </c>
      <c r="BB41" s="339">
        <v>122</v>
      </c>
      <c r="BC41" s="339">
        <v>122</v>
      </c>
      <c r="BD41" s="340">
        <v>122</v>
      </c>
      <c r="BE41" s="341">
        <v>122</v>
      </c>
      <c r="BF41" s="342">
        <v>0</v>
      </c>
      <c r="BG41" s="342">
        <v>0</v>
      </c>
      <c r="BH41" s="342">
        <v>1.19670356502833E-3</v>
      </c>
    </row>
    <row r="42" spans="1:60" s="331" customFormat="1" ht="10.5">
      <c r="A42" s="338" t="s">
        <v>297</v>
      </c>
      <c r="B42" s="339">
        <v>311</v>
      </c>
      <c r="C42" s="339">
        <v>341</v>
      </c>
      <c r="D42" s="339">
        <v>482</v>
      </c>
      <c r="E42" s="339">
        <v>511</v>
      </c>
      <c r="F42" s="339">
        <v>723</v>
      </c>
      <c r="G42" s="339">
        <v>894</v>
      </c>
      <c r="H42" s="339">
        <v>894</v>
      </c>
      <c r="I42" s="339">
        <v>894</v>
      </c>
      <c r="J42" s="339">
        <v>894</v>
      </c>
      <c r="K42" s="339">
        <v>964</v>
      </c>
      <c r="L42" s="339">
        <v>994</v>
      </c>
      <c r="M42" s="339">
        <v>1212</v>
      </c>
      <c r="N42" s="339">
        <v>1275</v>
      </c>
      <c r="O42" s="339">
        <v>1362</v>
      </c>
      <c r="P42" s="339">
        <v>1372</v>
      </c>
      <c r="Q42" s="339">
        <v>1392</v>
      </c>
      <c r="R42" s="339">
        <v>1422</v>
      </c>
      <c r="S42" s="339">
        <v>1427</v>
      </c>
      <c r="T42" s="339">
        <v>1402</v>
      </c>
      <c r="U42" s="339">
        <v>1372</v>
      </c>
      <c r="V42" s="339">
        <v>1312</v>
      </c>
      <c r="W42" s="339">
        <v>1312</v>
      </c>
      <c r="X42" s="339">
        <v>1312</v>
      </c>
      <c r="Y42" s="339">
        <v>1312</v>
      </c>
      <c r="Z42" s="339">
        <v>1287</v>
      </c>
      <c r="AA42" s="339">
        <v>1267</v>
      </c>
      <c r="AB42" s="339">
        <v>1272</v>
      </c>
      <c r="AC42" s="339">
        <v>1272</v>
      </c>
      <c r="AD42" s="339">
        <v>1277</v>
      </c>
      <c r="AE42" s="339">
        <v>1282</v>
      </c>
      <c r="AF42" s="339">
        <v>1308</v>
      </c>
      <c r="AG42" s="339">
        <v>1324</v>
      </c>
      <c r="AH42" s="339">
        <v>1312</v>
      </c>
      <c r="AI42" s="339">
        <v>1312</v>
      </c>
      <c r="AJ42" s="339">
        <v>1326</v>
      </c>
      <c r="AK42" s="339">
        <v>1330</v>
      </c>
      <c r="AL42" s="339">
        <v>1330</v>
      </c>
      <c r="AM42" s="339">
        <v>1330</v>
      </c>
      <c r="AN42" s="339">
        <v>1347</v>
      </c>
      <c r="AO42" s="339">
        <v>1372</v>
      </c>
      <c r="AP42" s="339">
        <v>1377</v>
      </c>
      <c r="AQ42" s="339">
        <v>1361.57260273973</v>
      </c>
      <c r="AR42" s="339">
        <v>1361.57260273973</v>
      </c>
      <c r="AS42" s="339">
        <v>1361.57260273973</v>
      </c>
      <c r="AT42" s="339">
        <v>1361.57260273973</v>
      </c>
      <c r="AU42" s="339">
        <v>1421.4175342465801</v>
      </c>
      <c r="AV42" s="339">
        <v>1541.9106849315101</v>
      </c>
      <c r="AW42" s="339">
        <v>1546.3287671232899</v>
      </c>
      <c r="AX42" s="339">
        <v>1546.3287671232899</v>
      </c>
      <c r="AY42" s="339">
        <v>1546.3287671232899</v>
      </c>
      <c r="AZ42" s="339">
        <v>1562.3945205479499</v>
      </c>
      <c r="BA42" s="339">
        <v>1562.3945205479499</v>
      </c>
      <c r="BB42" s="339">
        <v>1562.3945205479499</v>
      </c>
      <c r="BC42" s="339">
        <v>1564.2019178082201</v>
      </c>
      <c r="BD42" s="340">
        <v>1586.49315068493</v>
      </c>
      <c r="BE42" s="341">
        <v>1586.49315068493</v>
      </c>
      <c r="BF42" s="342">
        <v>0</v>
      </c>
      <c r="BG42" s="342">
        <v>1.54060337490392E-2</v>
      </c>
      <c r="BH42" s="342">
        <v>1.5561983682931799E-2</v>
      </c>
    </row>
    <row r="43" spans="1:60" s="331" customFormat="1" ht="10.5">
      <c r="A43" s="338" t="s">
        <v>298</v>
      </c>
      <c r="B43" s="339">
        <v>98</v>
      </c>
      <c r="C43" s="339">
        <v>153</v>
      </c>
      <c r="D43" s="339">
        <v>153</v>
      </c>
      <c r="E43" s="339">
        <v>253</v>
      </c>
      <c r="F43" s="339">
        <v>253</v>
      </c>
      <c r="G43" s="339">
        <v>253</v>
      </c>
      <c r="H43" s="339">
        <v>253</v>
      </c>
      <c r="I43" s="339">
        <v>253</v>
      </c>
      <c r="J43" s="339">
        <v>253</v>
      </c>
      <c r="K43" s="339">
        <v>253</v>
      </c>
      <c r="L43" s="339">
        <v>253</v>
      </c>
      <c r="M43" s="339">
        <v>420</v>
      </c>
      <c r="N43" s="339">
        <v>420</v>
      </c>
      <c r="O43" s="339">
        <v>426</v>
      </c>
      <c r="P43" s="339">
        <v>441</v>
      </c>
      <c r="Q43" s="339">
        <v>471</v>
      </c>
      <c r="R43" s="339">
        <v>471</v>
      </c>
      <c r="S43" s="339">
        <v>451</v>
      </c>
      <c r="T43" s="339">
        <v>451</v>
      </c>
      <c r="U43" s="339">
        <v>444</v>
      </c>
      <c r="V43" s="339">
        <v>439</v>
      </c>
      <c r="W43" s="339">
        <v>439</v>
      </c>
      <c r="X43" s="339">
        <v>439</v>
      </c>
      <c r="Y43" s="339">
        <v>439</v>
      </c>
      <c r="Z43" s="339">
        <v>436</v>
      </c>
      <c r="AA43" s="339">
        <v>436</v>
      </c>
      <c r="AB43" s="339">
        <v>436</v>
      </c>
      <c r="AC43" s="339">
        <v>436</v>
      </c>
      <c r="AD43" s="339">
        <v>436</v>
      </c>
      <c r="AE43" s="339">
        <v>436</v>
      </c>
      <c r="AF43" s="339">
        <v>436</v>
      </c>
      <c r="AG43" s="339">
        <v>436</v>
      </c>
      <c r="AH43" s="339">
        <v>436</v>
      </c>
      <c r="AI43" s="339">
        <v>436</v>
      </c>
      <c r="AJ43" s="339">
        <v>436</v>
      </c>
      <c r="AK43" s="339">
        <v>454</v>
      </c>
      <c r="AL43" s="339">
        <v>454</v>
      </c>
      <c r="AM43" s="339">
        <v>454</v>
      </c>
      <c r="AN43" s="339">
        <v>454</v>
      </c>
      <c r="AO43" s="339">
        <v>454</v>
      </c>
      <c r="AP43" s="339">
        <v>454</v>
      </c>
      <c r="AQ43" s="339">
        <v>454</v>
      </c>
      <c r="AR43" s="339">
        <v>454</v>
      </c>
      <c r="AS43" s="339">
        <v>454</v>
      </c>
      <c r="AT43" s="339">
        <v>454</v>
      </c>
      <c r="AU43" s="339">
        <v>454</v>
      </c>
      <c r="AV43" s="339">
        <v>454</v>
      </c>
      <c r="AW43" s="339">
        <v>454</v>
      </c>
      <c r="AX43" s="339">
        <v>454</v>
      </c>
      <c r="AY43" s="339">
        <v>454</v>
      </c>
      <c r="AZ43" s="339">
        <v>454</v>
      </c>
      <c r="BA43" s="339">
        <v>454</v>
      </c>
      <c r="BB43" s="339">
        <v>454</v>
      </c>
      <c r="BC43" s="339">
        <v>454</v>
      </c>
      <c r="BD43" s="340">
        <v>454</v>
      </c>
      <c r="BE43" s="341">
        <v>454</v>
      </c>
      <c r="BF43" s="342">
        <v>0</v>
      </c>
      <c r="BG43" s="342">
        <v>0</v>
      </c>
      <c r="BH43" s="342">
        <v>4.4533067092037701E-3</v>
      </c>
    </row>
    <row r="44" spans="1:60" s="331" customFormat="1" ht="10.5">
      <c r="A44" s="338" t="s">
        <v>299</v>
      </c>
      <c r="B44" s="339">
        <v>42.75</v>
      </c>
      <c r="C44" s="339">
        <v>93</v>
      </c>
      <c r="D44" s="339">
        <v>97.5</v>
      </c>
      <c r="E44" s="339">
        <v>97.5</v>
      </c>
      <c r="F44" s="339">
        <v>103.45</v>
      </c>
      <c r="G44" s="339">
        <v>99.4</v>
      </c>
      <c r="H44" s="339">
        <v>102.25</v>
      </c>
      <c r="I44" s="339">
        <v>120</v>
      </c>
      <c r="J44" s="339">
        <v>140</v>
      </c>
      <c r="K44" s="339">
        <v>138</v>
      </c>
      <c r="L44" s="339">
        <v>138</v>
      </c>
      <c r="M44" s="339">
        <v>137</v>
      </c>
      <c r="N44" s="339">
        <v>137</v>
      </c>
      <c r="O44" s="339">
        <v>132</v>
      </c>
      <c r="P44" s="339">
        <v>132</v>
      </c>
      <c r="Q44" s="339">
        <v>132</v>
      </c>
      <c r="R44" s="339">
        <v>132</v>
      </c>
      <c r="S44" s="339">
        <v>132</v>
      </c>
      <c r="T44" s="339">
        <v>132</v>
      </c>
      <c r="U44" s="339">
        <v>132</v>
      </c>
      <c r="V44" s="339">
        <v>132</v>
      </c>
      <c r="W44" s="339">
        <v>132</v>
      </c>
      <c r="X44" s="339">
        <v>132</v>
      </c>
      <c r="Y44" s="339">
        <v>132</v>
      </c>
      <c r="Z44" s="339">
        <v>60</v>
      </c>
      <c r="AA44" s="339">
        <v>80</v>
      </c>
      <c r="AB44" s="339">
        <v>132</v>
      </c>
      <c r="AC44" s="339">
        <v>132</v>
      </c>
      <c r="AD44" s="339">
        <v>132</v>
      </c>
      <c r="AE44" s="339">
        <v>132</v>
      </c>
      <c r="AF44" s="339">
        <v>132</v>
      </c>
      <c r="AG44" s="339">
        <v>132</v>
      </c>
      <c r="AH44" s="339">
        <v>132</v>
      </c>
      <c r="AI44" s="339">
        <v>132</v>
      </c>
      <c r="AJ44" s="339">
        <v>132</v>
      </c>
      <c r="AK44" s="339">
        <v>132</v>
      </c>
      <c r="AL44" s="339">
        <v>132</v>
      </c>
      <c r="AM44" s="339">
        <v>132</v>
      </c>
      <c r="AN44" s="339">
        <v>136</v>
      </c>
      <c r="AO44" s="339">
        <v>140</v>
      </c>
      <c r="AP44" s="339">
        <v>140</v>
      </c>
      <c r="AQ44" s="339">
        <v>140</v>
      </c>
      <c r="AR44" s="339">
        <v>140</v>
      </c>
      <c r="AS44" s="339">
        <v>140</v>
      </c>
      <c r="AT44" s="339">
        <v>140</v>
      </c>
      <c r="AU44" s="339">
        <v>140</v>
      </c>
      <c r="AV44" s="339">
        <v>140</v>
      </c>
      <c r="AW44" s="339">
        <v>106</v>
      </c>
      <c r="AX44" s="339">
        <v>140</v>
      </c>
      <c r="AY44" s="339">
        <v>140</v>
      </c>
      <c r="AZ44" s="339">
        <v>68</v>
      </c>
      <c r="BA44" s="339">
        <v>68</v>
      </c>
      <c r="BB44" s="339">
        <v>68</v>
      </c>
      <c r="BC44" s="339">
        <v>68</v>
      </c>
      <c r="BD44" s="340">
        <v>68</v>
      </c>
      <c r="BE44" s="341">
        <v>68</v>
      </c>
      <c r="BF44" s="342">
        <v>0</v>
      </c>
      <c r="BG44" s="342">
        <v>-6.9667725040611903E-2</v>
      </c>
      <c r="BH44" s="342">
        <v>6.6701510181906704E-4</v>
      </c>
    </row>
    <row r="45" spans="1:60" s="331" customFormat="1" ht="10.5">
      <c r="A45" s="338" t="s">
        <v>300</v>
      </c>
      <c r="B45" s="339">
        <v>96</v>
      </c>
      <c r="C45" s="339">
        <v>96</v>
      </c>
      <c r="D45" s="339">
        <v>120</v>
      </c>
      <c r="E45" s="339">
        <v>120</v>
      </c>
      <c r="F45" s="339">
        <v>204</v>
      </c>
      <c r="G45" s="339">
        <v>204</v>
      </c>
      <c r="H45" s="339">
        <v>204</v>
      </c>
      <c r="I45" s="339">
        <v>280</v>
      </c>
      <c r="J45" s="339">
        <v>281</v>
      </c>
      <c r="K45" s="339">
        <v>281</v>
      </c>
      <c r="L45" s="339">
        <v>281</v>
      </c>
      <c r="M45" s="339">
        <v>280</v>
      </c>
      <c r="N45" s="339">
        <v>311</v>
      </c>
      <c r="O45" s="339">
        <v>320</v>
      </c>
      <c r="P45" s="339">
        <v>350</v>
      </c>
      <c r="Q45" s="339">
        <v>366</v>
      </c>
      <c r="R45" s="339">
        <v>366</v>
      </c>
      <c r="S45" s="339">
        <v>466</v>
      </c>
      <c r="T45" s="339">
        <v>466</v>
      </c>
      <c r="U45" s="339">
        <v>466</v>
      </c>
      <c r="V45" s="339">
        <v>466</v>
      </c>
      <c r="W45" s="339">
        <v>579</v>
      </c>
      <c r="X45" s="339">
        <v>703</v>
      </c>
      <c r="Y45" s="339">
        <v>703</v>
      </c>
      <c r="Z45" s="339">
        <v>703</v>
      </c>
      <c r="AA45" s="339">
        <v>703</v>
      </c>
      <c r="AB45" s="339">
        <v>708</v>
      </c>
      <c r="AC45" s="339">
        <v>713</v>
      </c>
      <c r="AD45" s="339">
        <v>713</v>
      </c>
      <c r="AE45" s="339">
        <v>713</v>
      </c>
      <c r="AF45" s="339">
        <v>713</v>
      </c>
      <c r="AG45" s="339">
        <v>713</v>
      </c>
      <c r="AH45" s="339">
        <v>713</v>
      </c>
      <c r="AI45" s="339">
        <v>713</v>
      </c>
      <c r="AJ45" s="339">
        <v>713</v>
      </c>
      <c r="AK45" s="339">
        <v>713</v>
      </c>
      <c r="AL45" s="339">
        <v>713</v>
      </c>
      <c r="AM45" s="339">
        <v>713</v>
      </c>
      <c r="AN45" s="339">
        <v>713</v>
      </c>
      <c r="AO45" s="339">
        <v>613</v>
      </c>
      <c r="AP45" s="339">
        <v>613</v>
      </c>
      <c r="AQ45" s="339">
        <v>613</v>
      </c>
      <c r="AR45" s="339">
        <v>613</v>
      </c>
      <c r="AS45" s="339">
        <v>613</v>
      </c>
      <c r="AT45" s="339">
        <v>613</v>
      </c>
      <c r="AU45" s="339">
        <v>613</v>
      </c>
      <c r="AV45" s="339">
        <v>596</v>
      </c>
      <c r="AW45" s="339">
        <v>596</v>
      </c>
      <c r="AX45" s="339">
        <v>596</v>
      </c>
      <c r="AY45" s="339">
        <v>596</v>
      </c>
      <c r="AZ45" s="339">
        <v>596</v>
      </c>
      <c r="BA45" s="339">
        <v>596</v>
      </c>
      <c r="BB45" s="339">
        <v>596</v>
      </c>
      <c r="BC45" s="339">
        <v>818</v>
      </c>
      <c r="BD45" s="340">
        <v>822</v>
      </c>
      <c r="BE45" s="341">
        <v>822</v>
      </c>
      <c r="BF45" s="342">
        <v>0</v>
      </c>
      <c r="BG45" s="342">
        <v>2.9772131190203902E-2</v>
      </c>
      <c r="BH45" s="342">
        <v>8.0630354955187195E-3</v>
      </c>
    </row>
    <row r="46" spans="1:60" s="331" customFormat="1" ht="10.5">
      <c r="A46" s="338" t="s">
        <v>301</v>
      </c>
      <c r="B46" s="339" t="s">
        <v>273</v>
      </c>
      <c r="C46" s="339" t="s">
        <v>273</v>
      </c>
      <c r="D46" s="339" t="s">
        <v>273</v>
      </c>
      <c r="E46" s="339" t="s">
        <v>273</v>
      </c>
      <c r="F46" s="339" t="s">
        <v>273</v>
      </c>
      <c r="G46" s="339" t="s">
        <v>273</v>
      </c>
      <c r="H46" s="339" t="s">
        <v>273</v>
      </c>
      <c r="I46" s="339" t="s">
        <v>273</v>
      </c>
      <c r="J46" s="339" t="s">
        <v>273</v>
      </c>
      <c r="K46" s="339" t="s">
        <v>273</v>
      </c>
      <c r="L46" s="339" t="s">
        <v>273</v>
      </c>
      <c r="M46" s="339" t="s">
        <v>273</v>
      </c>
      <c r="N46" s="339" t="s">
        <v>273</v>
      </c>
      <c r="O46" s="339" t="s">
        <v>273</v>
      </c>
      <c r="P46" s="339" t="s">
        <v>273</v>
      </c>
      <c r="Q46" s="339">
        <v>1133</v>
      </c>
      <c r="R46" s="339">
        <v>1133</v>
      </c>
      <c r="S46" s="339">
        <v>1133</v>
      </c>
      <c r="T46" s="339">
        <v>1293</v>
      </c>
      <c r="U46" s="339">
        <v>1293</v>
      </c>
      <c r="V46" s="339">
        <v>1293</v>
      </c>
      <c r="W46" s="339">
        <v>1293</v>
      </c>
      <c r="X46" s="339">
        <v>1293</v>
      </c>
      <c r="Y46" s="339">
        <v>1293</v>
      </c>
      <c r="Z46" s="339">
        <v>1293</v>
      </c>
      <c r="AA46" s="339">
        <v>1233</v>
      </c>
      <c r="AB46" s="339">
        <v>1233</v>
      </c>
      <c r="AC46" s="339">
        <v>1233</v>
      </c>
      <c r="AD46" s="339">
        <v>1233</v>
      </c>
      <c r="AE46" s="339">
        <v>1083</v>
      </c>
      <c r="AF46" s="339">
        <v>1083</v>
      </c>
      <c r="AG46" s="339">
        <v>1083</v>
      </c>
      <c r="AH46" s="339">
        <v>1083</v>
      </c>
      <c r="AI46" s="339">
        <v>1083</v>
      </c>
      <c r="AJ46" s="339">
        <v>1083</v>
      </c>
      <c r="AK46" s="339">
        <v>891</v>
      </c>
      <c r="AL46" s="339">
        <v>891</v>
      </c>
      <c r="AM46" s="339">
        <v>859</v>
      </c>
      <c r="AN46" s="339">
        <v>799</v>
      </c>
      <c r="AO46" s="339">
        <v>799</v>
      </c>
      <c r="AP46" s="339">
        <v>709</v>
      </c>
      <c r="AQ46" s="339">
        <v>733</v>
      </c>
      <c r="AR46" s="339">
        <v>734</v>
      </c>
      <c r="AS46" s="339">
        <v>726</v>
      </c>
      <c r="AT46" s="339">
        <v>742</v>
      </c>
      <c r="AU46" s="339">
        <v>686</v>
      </c>
      <c r="AV46" s="339">
        <v>700</v>
      </c>
      <c r="AW46" s="339">
        <v>314</v>
      </c>
      <c r="AX46" s="339">
        <v>0</v>
      </c>
      <c r="AY46" s="339">
        <v>258</v>
      </c>
      <c r="AZ46" s="339">
        <v>250</v>
      </c>
      <c r="BA46" s="339">
        <v>250</v>
      </c>
      <c r="BB46" s="339">
        <v>250</v>
      </c>
      <c r="BC46" s="339">
        <v>250</v>
      </c>
      <c r="BD46" s="340">
        <v>250</v>
      </c>
      <c r="BE46" s="341">
        <v>250</v>
      </c>
      <c r="BF46" s="342">
        <v>0</v>
      </c>
      <c r="BG46" s="342">
        <v>-0.10308020221391501</v>
      </c>
      <c r="BH46" s="342">
        <v>2.4522614037465699E-3</v>
      </c>
    </row>
    <row r="47" spans="1:60" s="331" customFormat="1" ht="10.5">
      <c r="A47" s="338" t="s">
        <v>302</v>
      </c>
      <c r="B47" s="339">
        <v>1474</v>
      </c>
      <c r="C47" s="339">
        <v>1683</v>
      </c>
      <c r="D47" s="339">
        <v>1731</v>
      </c>
      <c r="E47" s="339">
        <v>1957</v>
      </c>
      <c r="F47" s="339">
        <v>2195</v>
      </c>
      <c r="G47" s="339">
        <v>2305</v>
      </c>
      <c r="H47" s="339">
        <v>2450</v>
      </c>
      <c r="I47" s="339">
        <v>2487</v>
      </c>
      <c r="J47" s="339">
        <v>2852</v>
      </c>
      <c r="K47" s="339">
        <v>2984</v>
      </c>
      <c r="L47" s="339">
        <v>2940</v>
      </c>
      <c r="M47" s="339">
        <v>2916</v>
      </c>
      <c r="N47" s="339">
        <v>2801</v>
      </c>
      <c r="O47" s="339">
        <v>2681</v>
      </c>
      <c r="P47" s="339">
        <v>2677</v>
      </c>
      <c r="Q47" s="339">
        <v>2614</v>
      </c>
      <c r="R47" s="339">
        <v>2518</v>
      </c>
      <c r="S47" s="339">
        <v>2281</v>
      </c>
      <c r="T47" s="339">
        <v>2022</v>
      </c>
      <c r="U47" s="339">
        <v>1919</v>
      </c>
      <c r="V47" s="339">
        <v>1864</v>
      </c>
      <c r="W47" s="339">
        <v>1805</v>
      </c>
      <c r="X47" s="339">
        <v>1823</v>
      </c>
      <c r="Y47" s="339">
        <v>1814</v>
      </c>
      <c r="Z47" s="339">
        <v>1827</v>
      </c>
      <c r="AA47" s="339">
        <v>1850</v>
      </c>
      <c r="AB47" s="339">
        <v>1827</v>
      </c>
      <c r="AC47" s="339">
        <v>1837</v>
      </c>
      <c r="AD47" s="339">
        <v>1844</v>
      </c>
      <c r="AE47" s="339">
        <v>1866</v>
      </c>
      <c r="AF47" s="339">
        <v>1844</v>
      </c>
      <c r="AG47" s="339">
        <v>1873</v>
      </c>
      <c r="AH47" s="339">
        <v>1823</v>
      </c>
      <c r="AI47" s="339">
        <v>1848</v>
      </c>
      <c r="AJ47" s="339">
        <v>1777</v>
      </c>
      <c r="AK47" s="339">
        <v>1778</v>
      </c>
      <c r="AL47" s="339">
        <v>1769</v>
      </c>
      <c r="AM47" s="339">
        <v>1785</v>
      </c>
      <c r="AN47" s="339">
        <v>1813</v>
      </c>
      <c r="AO47" s="339">
        <v>1847.5616438356201</v>
      </c>
      <c r="AP47" s="339">
        <v>1819.4465753424699</v>
      </c>
      <c r="AQ47" s="339">
        <v>1835.5123287671199</v>
      </c>
      <c r="AR47" s="339">
        <v>1819.4465753424699</v>
      </c>
      <c r="AS47" s="339">
        <v>1827.47945205479</v>
      </c>
      <c r="AT47" s="339">
        <v>1757.19178082192</v>
      </c>
      <c r="AU47" s="339">
        <v>1757.19178082192</v>
      </c>
      <c r="AV47" s="339">
        <v>1787.31506849315</v>
      </c>
      <c r="AW47" s="339">
        <v>1526.2465753424699</v>
      </c>
      <c r="AX47" s="339">
        <v>1498.13150684932</v>
      </c>
      <c r="AY47" s="339">
        <v>1337.4739726027401</v>
      </c>
      <c r="AZ47" s="339">
        <v>1337.4739726027401</v>
      </c>
      <c r="BA47" s="339">
        <v>1227.02191780822</v>
      </c>
      <c r="BB47" s="339">
        <v>1227.02191780822</v>
      </c>
      <c r="BC47" s="339">
        <v>1227.02191780822</v>
      </c>
      <c r="BD47" s="340">
        <v>1227.02191780822</v>
      </c>
      <c r="BE47" s="341">
        <v>1251.1205479452101</v>
      </c>
      <c r="BF47" s="342">
        <v>1.96399345335516E-2</v>
      </c>
      <c r="BG47" s="342">
        <v>-3.5275482718704003E-2</v>
      </c>
      <c r="BH47" s="342">
        <v>1.2272298524641199E-2</v>
      </c>
    </row>
    <row r="48" spans="1:60" s="331" customFormat="1" ht="10.5">
      <c r="A48" s="338" t="s">
        <v>303</v>
      </c>
      <c r="B48" s="339">
        <v>64.2</v>
      </c>
      <c r="C48" s="339">
        <v>75.599999999999994</v>
      </c>
      <c r="D48" s="339">
        <v>75.599999999999994</v>
      </c>
      <c r="E48" s="339">
        <v>169.2</v>
      </c>
      <c r="F48" s="339">
        <v>189.15</v>
      </c>
      <c r="G48" s="339">
        <v>245.9</v>
      </c>
      <c r="H48" s="339">
        <v>308.60000000000002</v>
      </c>
      <c r="I48" s="339">
        <v>327</v>
      </c>
      <c r="J48" s="339">
        <v>330</v>
      </c>
      <c r="K48" s="339">
        <v>337</v>
      </c>
      <c r="L48" s="339">
        <v>337</v>
      </c>
      <c r="M48" s="339">
        <v>314</v>
      </c>
      <c r="N48" s="339">
        <v>358</v>
      </c>
      <c r="O48" s="339">
        <v>404</v>
      </c>
      <c r="P48" s="339">
        <v>554</v>
      </c>
      <c r="Q48" s="339">
        <v>684</v>
      </c>
      <c r="R48" s="339">
        <v>684</v>
      </c>
      <c r="S48" s="339">
        <v>734</v>
      </c>
      <c r="T48" s="339">
        <v>734</v>
      </c>
      <c r="U48" s="339">
        <v>734</v>
      </c>
      <c r="V48" s="339">
        <v>694</v>
      </c>
      <c r="W48" s="339">
        <v>749</v>
      </c>
      <c r="X48" s="339">
        <v>749</v>
      </c>
      <c r="Y48" s="339">
        <v>750</v>
      </c>
      <c r="Z48" s="339">
        <v>752</v>
      </c>
      <c r="AA48" s="339">
        <v>812</v>
      </c>
      <c r="AB48" s="339">
        <v>770</v>
      </c>
      <c r="AC48" s="339">
        <v>699</v>
      </c>
      <c r="AD48" s="339">
        <v>701</v>
      </c>
      <c r="AE48" s="339">
        <v>703</v>
      </c>
      <c r="AF48" s="339">
        <v>703</v>
      </c>
      <c r="AG48" s="339">
        <v>704</v>
      </c>
      <c r="AH48" s="339">
        <v>708</v>
      </c>
      <c r="AI48" s="339">
        <v>657</v>
      </c>
      <c r="AJ48" s="339">
        <v>647</v>
      </c>
      <c r="AK48" s="339">
        <v>547</v>
      </c>
      <c r="AL48" s="339">
        <v>557</v>
      </c>
      <c r="AM48" s="339">
        <v>546</v>
      </c>
      <c r="AN48" s="339">
        <v>546</v>
      </c>
      <c r="AO48" s="339">
        <v>480</v>
      </c>
      <c r="AP48" s="339">
        <v>480</v>
      </c>
      <c r="AQ48" s="339">
        <v>461</v>
      </c>
      <c r="AR48" s="339">
        <v>471</v>
      </c>
      <c r="AS48" s="339">
        <v>468</v>
      </c>
      <c r="AT48" s="339">
        <v>490</v>
      </c>
      <c r="AU48" s="339">
        <v>490</v>
      </c>
      <c r="AV48" s="339">
        <v>432</v>
      </c>
      <c r="AW48" s="339">
        <v>460</v>
      </c>
      <c r="AX48" s="339">
        <v>410</v>
      </c>
      <c r="AY48" s="339">
        <v>410</v>
      </c>
      <c r="AZ48" s="339">
        <v>410</v>
      </c>
      <c r="BA48" s="339">
        <v>410.42172602739703</v>
      </c>
      <c r="BB48" s="339">
        <v>392.50205479452097</v>
      </c>
      <c r="BC48" s="339">
        <v>354.55068493150702</v>
      </c>
      <c r="BD48" s="340">
        <v>355.28569315068501</v>
      </c>
      <c r="BE48" s="341">
        <v>310.712917808219</v>
      </c>
      <c r="BF48" s="342">
        <v>-0.125456150365057</v>
      </c>
      <c r="BG48" s="342">
        <v>-3.1637051888677402E-2</v>
      </c>
      <c r="BH48" s="342">
        <v>3.0477971839463001E-3</v>
      </c>
    </row>
    <row r="49" spans="1:60" s="336" customFormat="1" ht="10.5">
      <c r="A49" s="347" t="s">
        <v>304</v>
      </c>
      <c r="B49" s="344">
        <v>8675.6312500000004</v>
      </c>
      <c r="C49" s="344">
        <v>10232.200000000001</v>
      </c>
      <c r="D49" s="344">
        <v>11761.5</v>
      </c>
      <c r="E49" s="344">
        <v>13001</v>
      </c>
      <c r="F49" s="344">
        <v>14664.85</v>
      </c>
      <c r="G49" s="344">
        <v>15862.55</v>
      </c>
      <c r="H49" s="344">
        <v>17376.099999999999</v>
      </c>
      <c r="I49" s="344">
        <v>18593</v>
      </c>
      <c r="J49" s="344">
        <v>20031</v>
      </c>
      <c r="K49" s="344">
        <v>21031</v>
      </c>
      <c r="L49" s="344">
        <v>22104</v>
      </c>
      <c r="M49" s="344">
        <v>22890</v>
      </c>
      <c r="N49" s="344">
        <v>22784</v>
      </c>
      <c r="O49" s="344">
        <v>22581</v>
      </c>
      <c r="P49" s="344">
        <v>22075</v>
      </c>
      <c r="Q49" s="344">
        <v>23180</v>
      </c>
      <c r="R49" s="344">
        <v>22658</v>
      </c>
      <c r="S49" s="344">
        <v>21166</v>
      </c>
      <c r="T49" s="344">
        <v>20155</v>
      </c>
      <c r="U49" s="344">
        <v>19411</v>
      </c>
      <c r="V49" s="344">
        <v>18915</v>
      </c>
      <c r="W49" s="344">
        <v>18738</v>
      </c>
      <c r="X49" s="344">
        <v>18770</v>
      </c>
      <c r="Y49" s="344">
        <v>18584</v>
      </c>
      <c r="Z49" s="344">
        <v>18388</v>
      </c>
      <c r="AA49" s="344">
        <v>18323</v>
      </c>
      <c r="AB49" s="344">
        <v>18479</v>
      </c>
      <c r="AC49" s="344">
        <v>18233</v>
      </c>
      <c r="AD49" s="344">
        <v>18091</v>
      </c>
      <c r="AE49" s="344">
        <v>17980</v>
      </c>
      <c r="AF49" s="344">
        <v>17918</v>
      </c>
      <c r="AG49" s="344">
        <v>17951</v>
      </c>
      <c r="AH49" s="344">
        <v>18083</v>
      </c>
      <c r="AI49" s="344">
        <v>18147</v>
      </c>
      <c r="AJ49" s="344">
        <v>18199</v>
      </c>
      <c r="AK49" s="344">
        <v>17997</v>
      </c>
      <c r="AL49" s="344">
        <v>18098</v>
      </c>
      <c r="AM49" s="344">
        <v>18148.5</v>
      </c>
      <c r="AN49" s="344">
        <v>18378.5</v>
      </c>
      <c r="AO49" s="344">
        <v>18292.042657534199</v>
      </c>
      <c r="AP49" s="344">
        <v>18292.1167123288</v>
      </c>
      <c r="AQ49" s="344">
        <v>18365.825123287701</v>
      </c>
      <c r="AR49" s="344">
        <v>18157.647205479501</v>
      </c>
      <c r="AS49" s="344">
        <v>17908.538</v>
      </c>
      <c r="AT49" s="344">
        <v>17677.296246575301</v>
      </c>
      <c r="AU49" s="344">
        <v>17373.702863013699</v>
      </c>
      <c r="AV49" s="344">
        <v>17244.0458219178</v>
      </c>
      <c r="AW49" s="344">
        <v>16314.791931506899</v>
      </c>
      <c r="AX49" s="344">
        <v>15591.357547945199</v>
      </c>
      <c r="AY49" s="344">
        <v>15735.4550547945</v>
      </c>
      <c r="AZ49" s="344">
        <v>15702.950273972599</v>
      </c>
      <c r="BA49" s="344">
        <v>15482.046164383601</v>
      </c>
      <c r="BB49" s="344">
        <v>15460.4731506849</v>
      </c>
      <c r="BC49" s="344">
        <v>15682.597616438399</v>
      </c>
      <c r="BD49" s="345">
        <v>15699.794323287701</v>
      </c>
      <c r="BE49" s="345">
        <v>15616.5701780822</v>
      </c>
      <c r="BF49" s="346">
        <v>-5.3009704134806502E-3</v>
      </c>
      <c r="BG49" s="346">
        <v>-1.1793258549657499E-2</v>
      </c>
      <c r="BH49" s="346">
        <v>0.15318364922644301</v>
      </c>
    </row>
    <row r="50" spans="1:60" s="331" customFormat="1" ht="10.5">
      <c r="B50" s="339"/>
      <c r="C50" s="339"/>
      <c r="D50" s="339"/>
      <c r="E50" s="339"/>
      <c r="F50" s="339"/>
      <c r="G50" s="339"/>
      <c r="H50" s="339"/>
      <c r="I50" s="339"/>
      <c r="J50" s="339"/>
      <c r="K50" s="339"/>
      <c r="L50" s="339"/>
      <c r="M50" s="339"/>
      <c r="N50" s="339"/>
      <c r="O50" s="339"/>
      <c r="P50" s="339"/>
      <c r="Q50" s="339"/>
      <c r="R50" s="339"/>
      <c r="S50" s="339"/>
      <c r="T50" s="339"/>
      <c r="U50" s="339"/>
      <c r="V50" s="339"/>
      <c r="W50" s="339"/>
      <c r="X50" s="339"/>
      <c r="Y50" s="339"/>
      <c r="Z50" s="339"/>
      <c r="AA50" s="339"/>
      <c r="AB50" s="339"/>
      <c r="AC50" s="339"/>
      <c r="AD50" s="339"/>
      <c r="AE50" s="339"/>
      <c r="AF50" s="339"/>
      <c r="AG50" s="339"/>
      <c r="AH50" s="339"/>
      <c r="AI50" s="339"/>
      <c r="AJ50" s="339"/>
      <c r="AK50" s="339"/>
      <c r="AL50" s="339"/>
      <c r="AM50" s="339"/>
      <c r="AN50" s="339"/>
      <c r="AO50" s="339"/>
      <c r="AP50" s="339"/>
      <c r="AQ50" s="339"/>
      <c r="AR50" s="339"/>
      <c r="AS50" s="339"/>
      <c r="AT50" s="339"/>
      <c r="AU50" s="339"/>
      <c r="AV50" s="339"/>
      <c r="AW50" s="339"/>
      <c r="AX50" s="339"/>
      <c r="AY50" s="339"/>
      <c r="AZ50" s="339"/>
      <c r="BA50" s="339"/>
      <c r="BB50" s="339"/>
      <c r="BC50" s="339"/>
      <c r="BD50" s="340"/>
      <c r="BE50" s="341"/>
      <c r="BF50" s="342"/>
      <c r="BG50" s="342"/>
      <c r="BH50" s="342"/>
    </row>
    <row r="51" spans="1:60" s="331" customFormat="1" ht="10.5">
      <c r="A51" s="338" t="s">
        <v>305</v>
      </c>
      <c r="B51" s="339" t="s">
        <v>273</v>
      </c>
      <c r="C51" s="339" t="s">
        <v>273</v>
      </c>
      <c r="D51" s="339" t="s">
        <v>273</v>
      </c>
      <c r="E51" s="339" t="s">
        <v>273</v>
      </c>
      <c r="F51" s="339" t="s">
        <v>273</v>
      </c>
      <c r="G51" s="339" t="s">
        <v>273</v>
      </c>
      <c r="H51" s="339" t="s">
        <v>273</v>
      </c>
      <c r="I51" s="339" t="s">
        <v>273</v>
      </c>
      <c r="J51" s="339" t="s">
        <v>273</v>
      </c>
      <c r="K51" s="339" t="s">
        <v>273</v>
      </c>
      <c r="L51" s="339" t="s">
        <v>273</v>
      </c>
      <c r="M51" s="339" t="s">
        <v>273</v>
      </c>
      <c r="N51" s="339" t="s">
        <v>273</v>
      </c>
      <c r="O51" s="339" t="s">
        <v>273</v>
      </c>
      <c r="P51" s="339" t="s">
        <v>273</v>
      </c>
      <c r="Q51" s="339">
        <v>600</v>
      </c>
      <c r="R51" s="339">
        <v>720</v>
      </c>
      <c r="S51" s="339">
        <v>720</v>
      </c>
      <c r="T51" s="339">
        <v>720</v>
      </c>
      <c r="U51" s="339">
        <v>720</v>
      </c>
      <c r="V51" s="339">
        <v>720</v>
      </c>
      <c r="W51" s="339">
        <v>720</v>
      </c>
      <c r="X51" s="339">
        <v>720</v>
      </c>
      <c r="Y51" s="339">
        <v>720</v>
      </c>
      <c r="Z51" s="339">
        <v>720</v>
      </c>
      <c r="AA51" s="339">
        <v>720</v>
      </c>
      <c r="AB51" s="339">
        <v>650</v>
      </c>
      <c r="AC51" s="339">
        <v>490</v>
      </c>
      <c r="AD51" s="339">
        <v>450</v>
      </c>
      <c r="AE51" s="339">
        <v>430</v>
      </c>
      <c r="AF51" s="339">
        <v>405</v>
      </c>
      <c r="AG51" s="339">
        <v>345</v>
      </c>
      <c r="AH51" s="339">
        <v>405</v>
      </c>
      <c r="AI51" s="339">
        <v>405</v>
      </c>
      <c r="AJ51" s="339">
        <v>405</v>
      </c>
      <c r="AK51" s="339">
        <v>405</v>
      </c>
      <c r="AL51" s="339">
        <v>325</v>
      </c>
      <c r="AM51" s="339">
        <v>325</v>
      </c>
      <c r="AN51" s="339">
        <v>325</v>
      </c>
      <c r="AO51" s="339">
        <v>325</v>
      </c>
      <c r="AP51" s="339">
        <v>325</v>
      </c>
      <c r="AQ51" s="339">
        <v>325</v>
      </c>
      <c r="AR51" s="339">
        <v>325</v>
      </c>
      <c r="AS51" s="339">
        <v>325</v>
      </c>
      <c r="AT51" s="339">
        <v>325</v>
      </c>
      <c r="AU51" s="339">
        <v>325</v>
      </c>
      <c r="AV51" s="339">
        <v>325</v>
      </c>
      <c r="AW51" s="339">
        <v>325</v>
      </c>
      <c r="AX51" s="339">
        <v>325</v>
      </c>
      <c r="AY51" s="339">
        <v>325</v>
      </c>
      <c r="AZ51" s="339">
        <v>325</v>
      </c>
      <c r="BA51" s="339">
        <v>325</v>
      </c>
      <c r="BB51" s="339">
        <v>205</v>
      </c>
      <c r="BC51" s="339">
        <v>120</v>
      </c>
      <c r="BD51" s="340">
        <v>120</v>
      </c>
      <c r="BE51" s="341">
        <v>120</v>
      </c>
      <c r="BF51" s="342">
        <v>0</v>
      </c>
      <c r="BG51" s="342">
        <v>-9.4830757025674103E-2</v>
      </c>
      <c r="BH51" s="342">
        <v>1.17708547379835E-3</v>
      </c>
    </row>
    <row r="52" spans="1:60" s="331" customFormat="1" ht="10.5">
      <c r="A52" s="338" t="s">
        <v>306</v>
      </c>
      <c r="B52" s="339" t="s">
        <v>273</v>
      </c>
      <c r="C52" s="339" t="s">
        <v>273</v>
      </c>
      <c r="D52" s="339" t="s">
        <v>273</v>
      </c>
      <c r="E52" s="339" t="s">
        <v>273</v>
      </c>
      <c r="F52" s="339" t="s">
        <v>273</v>
      </c>
      <c r="G52" s="339" t="s">
        <v>273</v>
      </c>
      <c r="H52" s="339" t="s">
        <v>273</v>
      </c>
      <c r="I52" s="339" t="s">
        <v>273</v>
      </c>
      <c r="J52" s="339" t="s">
        <v>273</v>
      </c>
      <c r="K52" s="339" t="s">
        <v>273</v>
      </c>
      <c r="L52" s="339" t="s">
        <v>273</v>
      </c>
      <c r="M52" s="339" t="s">
        <v>273</v>
      </c>
      <c r="N52" s="339" t="s">
        <v>273</v>
      </c>
      <c r="O52" s="339" t="s">
        <v>273</v>
      </c>
      <c r="P52" s="339" t="s">
        <v>273</v>
      </c>
      <c r="Q52" s="339">
        <v>780</v>
      </c>
      <c r="R52" s="339">
        <v>780</v>
      </c>
      <c r="S52" s="339">
        <v>780</v>
      </c>
      <c r="T52" s="339">
        <v>780</v>
      </c>
      <c r="U52" s="339">
        <v>780</v>
      </c>
      <c r="V52" s="339">
        <v>780</v>
      </c>
      <c r="W52" s="339">
        <v>780</v>
      </c>
      <c r="X52" s="339">
        <v>780</v>
      </c>
      <c r="Y52" s="339">
        <v>780</v>
      </c>
      <c r="Z52" s="339">
        <v>780</v>
      </c>
      <c r="AA52" s="339">
        <v>780</v>
      </c>
      <c r="AB52" s="339">
        <v>780</v>
      </c>
      <c r="AC52" s="339">
        <v>780</v>
      </c>
      <c r="AD52" s="339">
        <v>780</v>
      </c>
      <c r="AE52" s="339">
        <v>780</v>
      </c>
      <c r="AF52" s="339">
        <v>340</v>
      </c>
      <c r="AG52" s="339">
        <v>340</v>
      </c>
      <c r="AH52" s="339">
        <v>380</v>
      </c>
      <c r="AI52" s="339">
        <v>500</v>
      </c>
      <c r="AJ52" s="339">
        <v>500</v>
      </c>
      <c r="AK52" s="339">
        <v>500</v>
      </c>
      <c r="AL52" s="339">
        <v>500</v>
      </c>
      <c r="AM52" s="339">
        <v>500</v>
      </c>
      <c r="AN52" s="339">
        <v>480</v>
      </c>
      <c r="AO52" s="339">
        <v>460</v>
      </c>
      <c r="AP52" s="339">
        <v>460</v>
      </c>
      <c r="AQ52" s="339">
        <v>460</v>
      </c>
      <c r="AR52" s="339">
        <v>460</v>
      </c>
      <c r="AS52" s="339">
        <v>460</v>
      </c>
      <c r="AT52" s="339">
        <v>460</v>
      </c>
      <c r="AU52" s="339">
        <v>460</v>
      </c>
      <c r="AV52" s="339">
        <v>460</v>
      </c>
      <c r="AW52" s="339">
        <v>460</v>
      </c>
      <c r="AX52" s="339">
        <v>460</v>
      </c>
      <c r="AY52" s="339">
        <v>460</v>
      </c>
      <c r="AZ52" s="339">
        <v>460</v>
      </c>
      <c r="BA52" s="339">
        <v>460</v>
      </c>
      <c r="BB52" s="339">
        <v>490</v>
      </c>
      <c r="BC52" s="339">
        <v>520</v>
      </c>
      <c r="BD52" s="340">
        <v>520</v>
      </c>
      <c r="BE52" s="341">
        <v>520</v>
      </c>
      <c r="BF52" s="342">
        <v>0</v>
      </c>
      <c r="BG52" s="342">
        <v>1.2335696945859899E-2</v>
      </c>
      <c r="BH52" s="342">
        <v>5.1007037197928597E-3</v>
      </c>
    </row>
    <row r="53" spans="1:60" s="331" customFormat="1" ht="10.5">
      <c r="A53" s="338" t="s">
        <v>307</v>
      </c>
      <c r="B53" s="339" t="s">
        <v>273</v>
      </c>
      <c r="C53" s="339" t="s">
        <v>273</v>
      </c>
      <c r="D53" s="339" t="s">
        <v>273</v>
      </c>
      <c r="E53" s="339" t="s">
        <v>273</v>
      </c>
      <c r="F53" s="339" t="s">
        <v>273</v>
      </c>
      <c r="G53" s="339" t="s">
        <v>273</v>
      </c>
      <c r="H53" s="339" t="s">
        <v>273</v>
      </c>
      <c r="I53" s="339" t="s">
        <v>273</v>
      </c>
      <c r="J53" s="339" t="s">
        <v>273</v>
      </c>
      <c r="K53" s="339" t="s">
        <v>273</v>
      </c>
      <c r="L53" s="339" t="s">
        <v>273</v>
      </c>
      <c r="M53" s="339" t="s">
        <v>273</v>
      </c>
      <c r="N53" s="339" t="s">
        <v>273</v>
      </c>
      <c r="O53" s="339" t="s">
        <v>273</v>
      </c>
      <c r="P53" s="339" t="s">
        <v>273</v>
      </c>
      <c r="Q53" s="339">
        <v>220</v>
      </c>
      <c r="R53" s="339">
        <v>220</v>
      </c>
      <c r="S53" s="339">
        <v>220</v>
      </c>
      <c r="T53" s="339">
        <v>220</v>
      </c>
      <c r="U53" s="339">
        <v>220</v>
      </c>
      <c r="V53" s="339">
        <v>360</v>
      </c>
      <c r="W53" s="339">
        <v>360</v>
      </c>
      <c r="X53" s="339">
        <v>360</v>
      </c>
      <c r="Y53" s="339">
        <v>360</v>
      </c>
      <c r="Z53" s="339">
        <v>360</v>
      </c>
      <c r="AA53" s="339">
        <v>360</v>
      </c>
      <c r="AB53" s="339">
        <v>330</v>
      </c>
      <c r="AC53" s="339">
        <v>330</v>
      </c>
      <c r="AD53" s="339">
        <v>330</v>
      </c>
      <c r="AE53" s="339">
        <v>330</v>
      </c>
      <c r="AF53" s="339">
        <v>330</v>
      </c>
      <c r="AG53" s="339">
        <v>330</v>
      </c>
      <c r="AH53" s="339">
        <v>330</v>
      </c>
      <c r="AI53" s="339">
        <v>330</v>
      </c>
      <c r="AJ53" s="339">
        <v>330</v>
      </c>
      <c r="AK53" s="339">
        <v>330</v>
      </c>
      <c r="AL53" s="339">
        <v>330</v>
      </c>
      <c r="AM53" s="339">
        <v>330</v>
      </c>
      <c r="AN53" s="339">
        <v>330</v>
      </c>
      <c r="AO53" s="339">
        <v>330</v>
      </c>
      <c r="AP53" s="339">
        <v>330</v>
      </c>
      <c r="AQ53" s="339">
        <v>330</v>
      </c>
      <c r="AR53" s="339">
        <v>330</v>
      </c>
      <c r="AS53" s="339">
        <v>330</v>
      </c>
      <c r="AT53" s="339">
        <v>330</v>
      </c>
      <c r="AU53" s="339">
        <v>330</v>
      </c>
      <c r="AV53" s="339">
        <v>330</v>
      </c>
      <c r="AW53" s="339">
        <v>330</v>
      </c>
      <c r="AX53" s="339">
        <v>350</v>
      </c>
      <c r="AY53" s="339">
        <v>350</v>
      </c>
      <c r="AZ53" s="339">
        <v>350</v>
      </c>
      <c r="BA53" s="339">
        <v>350</v>
      </c>
      <c r="BB53" s="339">
        <v>360</v>
      </c>
      <c r="BC53" s="339">
        <v>390</v>
      </c>
      <c r="BD53" s="340">
        <v>400</v>
      </c>
      <c r="BE53" s="341">
        <v>400</v>
      </c>
      <c r="BF53" s="342">
        <v>0</v>
      </c>
      <c r="BG53" s="342">
        <v>1.9423416234494E-2</v>
      </c>
      <c r="BH53" s="342">
        <v>3.9236182459945097E-3</v>
      </c>
    </row>
    <row r="54" spans="1:60" s="331" customFormat="1" ht="10.5">
      <c r="A54" s="338" t="s">
        <v>308</v>
      </c>
      <c r="B54" s="339" t="s">
        <v>273</v>
      </c>
      <c r="C54" s="339" t="s">
        <v>273</v>
      </c>
      <c r="D54" s="339" t="s">
        <v>273</v>
      </c>
      <c r="E54" s="339" t="s">
        <v>273</v>
      </c>
      <c r="F54" s="339" t="s">
        <v>273</v>
      </c>
      <c r="G54" s="339" t="s">
        <v>273</v>
      </c>
      <c r="H54" s="339" t="s">
        <v>273</v>
      </c>
      <c r="I54" s="339" t="s">
        <v>273</v>
      </c>
      <c r="J54" s="339" t="s">
        <v>273</v>
      </c>
      <c r="K54" s="339" t="s">
        <v>273</v>
      </c>
      <c r="L54" s="339" t="s">
        <v>273</v>
      </c>
      <c r="M54" s="339" t="s">
        <v>273</v>
      </c>
      <c r="N54" s="339" t="s">
        <v>273</v>
      </c>
      <c r="O54" s="339" t="s">
        <v>273</v>
      </c>
      <c r="P54" s="339" t="s">
        <v>273</v>
      </c>
      <c r="Q54" s="339">
        <v>6802</v>
      </c>
      <c r="R54" s="339">
        <v>6802</v>
      </c>
      <c r="S54" s="339">
        <v>6972</v>
      </c>
      <c r="T54" s="339">
        <v>7012</v>
      </c>
      <c r="U54" s="339">
        <v>7012</v>
      </c>
      <c r="V54" s="339">
        <v>7072</v>
      </c>
      <c r="W54" s="339">
        <v>7138</v>
      </c>
      <c r="X54" s="339">
        <v>7138</v>
      </c>
      <c r="Y54" s="339">
        <v>7138</v>
      </c>
      <c r="Z54" s="339">
        <v>7138</v>
      </c>
      <c r="AA54" s="339">
        <v>7138</v>
      </c>
      <c r="AB54" s="339">
        <v>7138</v>
      </c>
      <c r="AC54" s="339">
        <v>6606</v>
      </c>
      <c r="AD54" s="339">
        <v>6531</v>
      </c>
      <c r="AE54" s="339">
        <v>6619</v>
      </c>
      <c r="AF54" s="339">
        <v>6612</v>
      </c>
      <c r="AG54" s="339">
        <v>6560</v>
      </c>
      <c r="AH54" s="339">
        <v>6277</v>
      </c>
      <c r="AI54" s="339">
        <v>6028</v>
      </c>
      <c r="AJ54" s="339">
        <v>5536</v>
      </c>
      <c r="AK54" s="339">
        <v>5521</v>
      </c>
      <c r="AL54" s="339">
        <v>5481</v>
      </c>
      <c r="AM54" s="339">
        <v>5389</v>
      </c>
      <c r="AN54" s="339">
        <v>5258</v>
      </c>
      <c r="AO54" s="339">
        <v>5246</v>
      </c>
      <c r="AP54" s="339">
        <v>5313</v>
      </c>
      <c r="AQ54" s="339">
        <v>5429</v>
      </c>
      <c r="AR54" s="339">
        <v>5391</v>
      </c>
      <c r="AS54" s="339">
        <v>5333</v>
      </c>
      <c r="AT54" s="339">
        <v>5389</v>
      </c>
      <c r="AU54" s="339">
        <v>5527</v>
      </c>
      <c r="AV54" s="339">
        <v>5673</v>
      </c>
      <c r="AW54" s="339">
        <v>5767</v>
      </c>
      <c r="AX54" s="339">
        <v>6229</v>
      </c>
      <c r="AY54" s="339">
        <v>6366</v>
      </c>
      <c r="AZ54" s="339">
        <v>6472</v>
      </c>
      <c r="BA54" s="339">
        <v>6543</v>
      </c>
      <c r="BB54" s="339">
        <v>6545</v>
      </c>
      <c r="BC54" s="339">
        <v>6551</v>
      </c>
      <c r="BD54" s="340">
        <v>6676</v>
      </c>
      <c r="BE54" s="341">
        <v>6736</v>
      </c>
      <c r="BF54" s="342">
        <v>8.9874176153383906E-3</v>
      </c>
      <c r="BG54" s="342">
        <v>2.16468832688714E-2</v>
      </c>
      <c r="BH54" s="342">
        <v>6.6073731262547605E-2</v>
      </c>
    </row>
    <row r="55" spans="1:60" s="331" customFormat="1" ht="10.5">
      <c r="A55" s="338" t="s">
        <v>309</v>
      </c>
      <c r="B55" s="339" t="s">
        <v>273</v>
      </c>
      <c r="C55" s="339" t="s">
        <v>273</v>
      </c>
      <c r="D55" s="339" t="s">
        <v>273</v>
      </c>
      <c r="E55" s="339" t="s">
        <v>273</v>
      </c>
      <c r="F55" s="339" t="s">
        <v>273</v>
      </c>
      <c r="G55" s="339" t="s">
        <v>273</v>
      </c>
      <c r="H55" s="339" t="s">
        <v>273</v>
      </c>
      <c r="I55" s="339" t="s">
        <v>273</v>
      </c>
      <c r="J55" s="339" t="s">
        <v>273</v>
      </c>
      <c r="K55" s="339" t="s">
        <v>273</v>
      </c>
      <c r="L55" s="339" t="s">
        <v>273</v>
      </c>
      <c r="M55" s="339" t="s">
        <v>273</v>
      </c>
      <c r="N55" s="339" t="s">
        <v>273</v>
      </c>
      <c r="O55" s="339" t="s">
        <v>273</v>
      </c>
      <c r="P55" s="339" t="s">
        <v>273</v>
      </c>
      <c r="Q55" s="339">
        <v>130</v>
      </c>
      <c r="R55" s="339">
        <v>130</v>
      </c>
      <c r="S55" s="339">
        <v>170.698630136986</v>
      </c>
      <c r="T55" s="339">
        <v>170.698630136986</v>
      </c>
      <c r="U55" s="339">
        <v>170.698630136986</v>
      </c>
      <c r="V55" s="339">
        <v>170.698630136986</v>
      </c>
      <c r="W55" s="339">
        <v>170.698630136986</v>
      </c>
      <c r="X55" s="339">
        <v>170.698630136986</v>
      </c>
      <c r="Y55" s="339">
        <v>170.698630136986</v>
      </c>
      <c r="Z55" s="339">
        <v>170.698630136986</v>
      </c>
      <c r="AA55" s="339">
        <v>170.698630136986</v>
      </c>
      <c r="AB55" s="339">
        <v>251.027397260274</v>
      </c>
      <c r="AC55" s="339">
        <v>251.027397260274</v>
      </c>
      <c r="AD55" s="339">
        <v>251.027397260274</v>
      </c>
      <c r="AE55" s="339">
        <v>251.027397260274</v>
      </c>
      <c r="AF55" s="339">
        <v>251.027397260274</v>
      </c>
      <c r="AG55" s="339">
        <v>251.027397260274</v>
      </c>
      <c r="AH55" s="339">
        <v>251.027397260274</v>
      </c>
      <c r="AI55" s="339">
        <v>251.027397260274</v>
      </c>
      <c r="AJ55" s="339">
        <v>251.027397260274</v>
      </c>
      <c r="AK55" s="339">
        <v>251.027397260274</v>
      </c>
      <c r="AL55" s="339">
        <v>251.027397260274</v>
      </c>
      <c r="AM55" s="339">
        <v>251.027397260274</v>
      </c>
      <c r="AN55" s="339">
        <v>251.027397260274</v>
      </c>
      <c r="AO55" s="339">
        <v>251.027397260274</v>
      </c>
      <c r="AP55" s="339">
        <v>251.027397260274</v>
      </c>
      <c r="AQ55" s="339">
        <v>251.027397260274</v>
      </c>
      <c r="AR55" s="339">
        <v>251.027397260274</v>
      </c>
      <c r="AS55" s="339">
        <v>251.027397260274</v>
      </c>
      <c r="AT55" s="339">
        <v>251.027397260274</v>
      </c>
      <c r="AU55" s="339">
        <v>251.027397260274</v>
      </c>
      <c r="AV55" s="339">
        <v>251.027397260274</v>
      </c>
      <c r="AW55" s="339">
        <v>251.027397260274</v>
      </c>
      <c r="AX55" s="339">
        <v>251.027397260274</v>
      </c>
      <c r="AY55" s="339">
        <v>251.027397260274</v>
      </c>
      <c r="AZ55" s="339">
        <v>271.109589041096</v>
      </c>
      <c r="BA55" s="339">
        <v>271.109589041096</v>
      </c>
      <c r="BB55" s="339">
        <v>271.109589041096</v>
      </c>
      <c r="BC55" s="339">
        <v>271.109589041096</v>
      </c>
      <c r="BD55" s="340">
        <v>271.109589041096</v>
      </c>
      <c r="BE55" s="341">
        <v>271.109589041096</v>
      </c>
      <c r="BF55" s="342">
        <v>0</v>
      </c>
      <c r="BG55" s="342">
        <v>7.7257952426748001E-3</v>
      </c>
      <c r="BH55" s="342">
        <v>2.65932632556429E-3</v>
      </c>
    </row>
    <row r="56" spans="1:60" s="331" customFormat="1" ht="10.5">
      <c r="A56" s="338" t="s">
        <v>310</v>
      </c>
      <c r="B56" s="339">
        <v>4518.4931506849298</v>
      </c>
      <c r="C56" s="339">
        <v>4779.5616438356201</v>
      </c>
      <c r="D56" s="339">
        <v>5060.7123287671202</v>
      </c>
      <c r="E56" s="339">
        <v>5341.8630136986303</v>
      </c>
      <c r="F56" s="339">
        <v>5623.0136986301404</v>
      </c>
      <c r="G56" s="339">
        <v>6104.9863013698596</v>
      </c>
      <c r="H56" s="339">
        <v>6526.7123287671202</v>
      </c>
      <c r="I56" s="339">
        <v>6827.9452054794501</v>
      </c>
      <c r="J56" s="339">
        <v>7229.58904109589</v>
      </c>
      <c r="K56" s="339">
        <v>8032.8767123287698</v>
      </c>
      <c r="L56" s="339">
        <v>8434.5205479452106</v>
      </c>
      <c r="M56" s="339">
        <v>9036.9863013698596</v>
      </c>
      <c r="N56" s="339">
        <v>9840.2739726027394</v>
      </c>
      <c r="O56" s="339">
        <v>9762</v>
      </c>
      <c r="P56" s="339">
        <v>9942</v>
      </c>
      <c r="Q56" s="339" t="s">
        <v>273</v>
      </c>
      <c r="R56" s="339" t="s">
        <v>273</v>
      </c>
      <c r="S56" s="339" t="s">
        <v>273</v>
      </c>
      <c r="T56" s="339" t="s">
        <v>273</v>
      </c>
      <c r="U56" s="339" t="s">
        <v>273</v>
      </c>
      <c r="V56" s="339" t="s">
        <v>273</v>
      </c>
      <c r="W56" s="339" t="s">
        <v>273</v>
      </c>
      <c r="X56" s="339" t="s">
        <v>273</v>
      </c>
      <c r="Y56" s="339" t="s">
        <v>273</v>
      </c>
      <c r="Z56" s="339" t="s">
        <v>273</v>
      </c>
      <c r="AA56" s="339" t="s">
        <v>273</v>
      </c>
      <c r="AB56" s="339" t="s">
        <v>273</v>
      </c>
      <c r="AC56" s="339" t="s">
        <v>273</v>
      </c>
      <c r="AD56" s="339" t="s">
        <v>273</v>
      </c>
      <c r="AE56" s="339" t="s">
        <v>273</v>
      </c>
      <c r="AF56" s="339" t="s">
        <v>273</v>
      </c>
      <c r="AG56" s="339" t="s">
        <v>273</v>
      </c>
      <c r="AH56" s="339" t="s">
        <v>273</v>
      </c>
      <c r="AI56" s="339" t="s">
        <v>273</v>
      </c>
      <c r="AJ56" s="339" t="s">
        <v>273</v>
      </c>
      <c r="AK56" s="339" t="s">
        <v>273</v>
      </c>
      <c r="AL56" s="339" t="s">
        <v>273</v>
      </c>
      <c r="AM56" s="339" t="s">
        <v>273</v>
      </c>
      <c r="AN56" s="339" t="s">
        <v>273</v>
      </c>
      <c r="AO56" s="339" t="s">
        <v>273</v>
      </c>
      <c r="AP56" s="339" t="s">
        <v>273</v>
      </c>
      <c r="AQ56" s="339" t="s">
        <v>273</v>
      </c>
      <c r="AR56" s="339" t="s">
        <v>273</v>
      </c>
      <c r="AS56" s="339" t="s">
        <v>273</v>
      </c>
      <c r="AT56" s="339" t="s">
        <v>273</v>
      </c>
      <c r="AU56" s="339" t="s">
        <v>273</v>
      </c>
      <c r="AV56" s="339" t="s">
        <v>273</v>
      </c>
      <c r="AW56" s="339" t="s">
        <v>273</v>
      </c>
      <c r="AX56" s="339" t="s">
        <v>273</v>
      </c>
      <c r="AY56" s="339" t="s">
        <v>273</v>
      </c>
      <c r="AZ56" s="339" t="s">
        <v>273</v>
      </c>
      <c r="BA56" s="339" t="s">
        <v>273</v>
      </c>
      <c r="BB56" s="339" t="s">
        <v>273</v>
      </c>
      <c r="BC56" s="339" t="s">
        <v>273</v>
      </c>
      <c r="BD56" s="340" t="s">
        <v>273</v>
      </c>
      <c r="BE56" s="341" t="s">
        <v>273</v>
      </c>
      <c r="BF56" s="342" t="s">
        <v>273</v>
      </c>
      <c r="BG56" s="342" t="s">
        <v>273</v>
      </c>
      <c r="BH56" s="342" t="s">
        <v>273</v>
      </c>
    </row>
    <row r="57" spans="1:60" s="331" customFormat="1" ht="10.5">
      <c r="A57" s="338" t="s">
        <v>311</v>
      </c>
      <c r="B57" s="339" t="s">
        <v>273</v>
      </c>
      <c r="C57" s="339" t="s">
        <v>273</v>
      </c>
      <c r="D57" s="339" t="s">
        <v>273</v>
      </c>
      <c r="E57" s="339" t="s">
        <v>273</v>
      </c>
      <c r="F57" s="339" t="s">
        <v>273</v>
      </c>
      <c r="G57" s="339" t="s">
        <v>273</v>
      </c>
      <c r="H57" s="339" t="s">
        <v>273</v>
      </c>
      <c r="I57" s="339" t="s">
        <v>273</v>
      </c>
      <c r="J57" s="339" t="s">
        <v>273</v>
      </c>
      <c r="K57" s="339" t="s">
        <v>273</v>
      </c>
      <c r="L57" s="339" t="s">
        <v>273</v>
      </c>
      <c r="M57" s="339" t="s">
        <v>273</v>
      </c>
      <c r="N57" s="339" t="s">
        <v>273</v>
      </c>
      <c r="O57" s="339" t="s">
        <v>273</v>
      </c>
      <c r="P57" s="339" t="s">
        <v>273</v>
      </c>
      <c r="Q57" s="339">
        <v>175</v>
      </c>
      <c r="R57" s="339">
        <v>175</v>
      </c>
      <c r="S57" s="339">
        <v>175</v>
      </c>
      <c r="T57" s="339">
        <v>175</v>
      </c>
      <c r="U57" s="339">
        <v>175</v>
      </c>
      <c r="V57" s="339">
        <v>175</v>
      </c>
      <c r="W57" s="339">
        <v>175</v>
      </c>
      <c r="X57" s="339">
        <v>175</v>
      </c>
      <c r="Y57" s="339">
        <v>175</v>
      </c>
      <c r="Z57" s="339">
        <v>175</v>
      </c>
      <c r="AA57" s="339">
        <v>175</v>
      </c>
      <c r="AB57" s="339">
        <v>175</v>
      </c>
      <c r="AC57" s="339">
        <v>175</v>
      </c>
      <c r="AD57" s="339">
        <v>175</v>
      </c>
      <c r="AE57" s="339">
        <v>175</v>
      </c>
      <c r="AF57" s="339">
        <v>175</v>
      </c>
      <c r="AG57" s="339">
        <v>175</v>
      </c>
      <c r="AH57" s="339">
        <v>232</v>
      </c>
      <c r="AI57" s="339">
        <v>232</v>
      </c>
      <c r="AJ57" s="339">
        <v>232</v>
      </c>
      <c r="AK57" s="339">
        <v>232</v>
      </c>
      <c r="AL57" s="339">
        <v>232</v>
      </c>
      <c r="AM57" s="339">
        <v>232</v>
      </c>
      <c r="AN57" s="339">
        <v>232</v>
      </c>
      <c r="AO57" s="339">
        <v>232</v>
      </c>
      <c r="AP57" s="339">
        <v>232</v>
      </c>
      <c r="AQ57" s="339">
        <v>232</v>
      </c>
      <c r="AR57" s="339">
        <v>232</v>
      </c>
      <c r="AS57" s="339">
        <v>232</v>
      </c>
      <c r="AT57" s="339">
        <v>232</v>
      </c>
      <c r="AU57" s="339">
        <v>232</v>
      </c>
      <c r="AV57" s="339">
        <v>232</v>
      </c>
      <c r="AW57" s="339">
        <v>232</v>
      </c>
      <c r="AX57" s="339">
        <v>232</v>
      </c>
      <c r="AY57" s="339">
        <v>232</v>
      </c>
      <c r="AZ57" s="339">
        <v>232</v>
      </c>
      <c r="BA57" s="339">
        <v>232</v>
      </c>
      <c r="BB57" s="339">
        <v>232</v>
      </c>
      <c r="BC57" s="339">
        <v>232</v>
      </c>
      <c r="BD57" s="340">
        <v>232</v>
      </c>
      <c r="BE57" s="341">
        <v>232</v>
      </c>
      <c r="BF57" s="342">
        <v>0</v>
      </c>
      <c r="BG57" s="342">
        <v>0</v>
      </c>
      <c r="BH57" s="342">
        <v>2.27569858267682E-3</v>
      </c>
    </row>
    <row r="58" spans="1:60" s="331" customFormat="1" ht="10.5">
      <c r="A58" s="338" t="s">
        <v>312</v>
      </c>
      <c r="B58" s="339">
        <v>0</v>
      </c>
      <c r="C58" s="339">
        <v>0</v>
      </c>
      <c r="D58" s="339">
        <v>0</v>
      </c>
      <c r="E58" s="339">
        <v>0</v>
      </c>
      <c r="F58" s="339">
        <v>0</v>
      </c>
      <c r="G58" s="339">
        <v>0</v>
      </c>
      <c r="H58" s="339">
        <v>0</v>
      </c>
      <c r="I58" s="339">
        <v>0</v>
      </c>
      <c r="J58" s="339">
        <v>0</v>
      </c>
      <c r="K58" s="339">
        <v>0</v>
      </c>
      <c r="L58" s="339">
        <v>0</v>
      </c>
      <c r="M58" s="339">
        <v>0</v>
      </c>
      <c r="N58" s="339">
        <v>0</v>
      </c>
      <c r="O58" s="339">
        <v>0</v>
      </c>
      <c r="P58" s="339">
        <v>0</v>
      </c>
      <c r="Q58" s="339">
        <v>0</v>
      </c>
      <c r="R58" s="339">
        <v>0</v>
      </c>
      <c r="S58" s="339">
        <v>0</v>
      </c>
      <c r="T58" s="339">
        <v>0</v>
      </c>
      <c r="U58" s="339">
        <v>0</v>
      </c>
      <c r="V58" s="339">
        <v>0</v>
      </c>
      <c r="W58" s="339">
        <v>0</v>
      </c>
      <c r="X58" s="339">
        <v>0</v>
      </c>
      <c r="Y58" s="339">
        <v>0</v>
      </c>
      <c r="Z58" s="339">
        <v>0</v>
      </c>
      <c r="AA58" s="339">
        <v>0</v>
      </c>
      <c r="AB58" s="339">
        <v>0</v>
      </c>
      <c r="AC58" s="339">
        <v>0</v>
      </c>
      <c r="AD58" s="339">
        <v>0</v>
      </c>
      <c r="AE58" s="339">
        <v>0</v>
      </c>
      <c r="AF58" s="339">
        <v>0.24098630136986299</v>
      </c>
      <c r="AG58" s="339">
        <v>10.240986301369899</v>
      </c>
      <c r="AH58" s="339">
        <v>10.240986301369899</v>
      </c>
      <c r="AI58" s="339">
        <v>10.240986301369899</v>
      </c>
      <c r="AJ58" s="339">
        <v>10.240986301369899</v>
      </c>
      <c r="AK58" s="339">
        <v>10.240986301369899</v>
      </c>
      <c r="AL58" s="339">
        <v>10.240986301369899</v>
      </c>
      <c r="AM58" s="339">
        <v>10.240986301369899</v>
      </c>
      <c r="AN58" s="339">
        <v>10.240986301369899</v>
      </c>
      <c r="AO58" s="339">
        <v>10.240986301369899</v>
      </c>
      <c r="AP58" s="339">
        <v>16.240986301369901</v>
      </c>
      <c r="AQ58" s="339">
        <v>16.240986301369901</v>
      </c>
      <c r="AR58" s="339">
        <v>16.240986301369901</v>
      </c>
      <c r="AS58" s="339">
        <v>16.240986301369901</v>
      </c>
      <c r="AT58" s="339">
        <v>16.240986301369901</v>
      </c>
      <c r="AU58" s="339">
        <v>14.240986301369899</v>
      </c>
      <c r="AV58" s="339">
        <v>13.240986301369899</v>
      </c>
      <c r="AW58" s="339">
        <v>16.240986301369901</v>
      </c>
      <c r="AX58" s="339">
        <v>17.9479726027397</v>
      </c>
      <c r="AY58" s="339">
        <v>34.947972602739704</v>
      </c>
      <c r="AZ58" s="339">
        <v>43.947972602739704</v>
      </c>
      <c r="BA58" s="339">
        <v>45.353595092699599</v>
      </c>
      <c r="BB58" s="339">
        <v>48.353595092699599</v>
      </c>
      <c r="BC58" s="339">
        <v>48.353595092699599</v>
      </c>
      <c r="BD58" s="340">
        <v>51.373677284480401</v>
      </c>
      <c r="BE58" s="341">
        <v>61.3</v>
      </c>
      <c r="BF58" s="342">
        <v>0.193218068867309</v>
      </c>
      <c r="BG58" s="342">
        <v>0.122051589563429</v>
      </c>
      <c r="BH58" s="342">
        <v>6.0129449619865903E-4</v>
      </c>
    </row>
    <row r="59" spans="1:60" s="331" customFormat="1" ht="10.5">
      <c r="A59" s="343" t="s">
        <v>313</v>
      </c>
      <c r="B59" s="344">
        <v>4518.4931506849298</v>
      </c>
      <c r="C59" s="344">
        <v>4779.5616438356201</v>
      </c>
      <c r="D59" s="344">
        <v>5060.7123287671202</v>
      </c>
      <c r="E59" s="344">
        <v>5341.8630136986303</v>
      </c>
      <c r="F59" s="344">
        <v>5623.0136986301404</v>
      </c>
      <c r="G59" s="344">
        <v>6104.9863013698596</v>
      </c>
      <c r="H59" s="344">
        <v>6526.7123287671202</v>
      </c>
      <c r="I59" s="344">
        <v>6827.9452054794501</v>
      </c>
      <c r="J59" s="344">
        <v>7229.58904109589</v>
      </c>
      <c r="K59" s="344">
        <v>8032.8767123287698</v>
      </c>
      <c r="L59" s="344">
        <v>8434.5205479452106</v>
      </c>
      <c r="M59" s="344">
        <v>9036.9863013698596</v>
      </c>
      <c r="N59" s="344">
        <v>9840.2739726027394</v>
      </c>
      <c r="O59" s="344">
        <v>9762</v>
      </c>
      <c r="P59" s="344">
        <v>9942</v>
      </c>
      <c r="Q59" s="344">
        <v>8707</v>
      </c>
      <c r="R59" s="344">
        <v>8827</v>
      </c>
      <c r="S59" s="344">
        <v>9037.6986301369907</v>
      </c>
      <c r="T59" s="344">
        <v>9077.6986301369907</v>
      </c>
      <c r="U59" s="344">
        <v>9077.6986301369907</v>
      </c>
      <c r="V59" s="344">
        <v>9277.6986301369907</v>
      </c>
      <c r="W59" s="344">
        <v>9343.6986301369907</v>
      </c>
      <c r="X59" s="344">
        <v>9343.6986301369907</v>
      </c>
      <c r="Y59" s="344">
        <v>9343.6986301369907</v>
      </c>
      <c r="Z59" s="344">
        <v>9343.6986301369907</v>
      </c>
      <c r="AA59" s="344">
        <v>9343.6986301369907</v>
      </c>
      <c r="AB59" s="344">
        <v>9324.0273972602699</v>
      </c>
      <c r="AC59" s="344">
        <v>8632.0273972602699</v>
      </c>
      <c r="AD59" s="344">
        <v>8517.0273972602699</v>
      </c>
      <c r="AE59" s="344">
        <v>8585.0273972602699</v>
      </c>
      <c r="AF59" s="344">
        <v>8113.2683835616399</v>
      </c>
      <c r="AG59" s="344">
        <v>8011.2683835616399</v>
      </c>
      <c r="AH59" s="344">
        <v>7885.2683835616399</v>
      </c>
      <c r="AI59" s="344">
        <v>7756.2683835616399</v>
      </c>
      <c r="AJ59" s="344">
        <v>7264.2683835616399</v>
      </c>
      <c r="AK59" s="344">
        <v>7249.2683835616399</v>
      </c>
      <c r="AL59" s="344">
        <v>7129.2683835616399</v>
      </c>
      <c r="AM59" s="344">
        <v>7037.2683835616499</v>
      </c>
      <c r="AN59" s="344">
        <v>6886.2683835616399</v>
      </c>
      <c r="AO59" s="344">
        <v>6854.2683835616399</v>
      </c>
      <c r="AP59" s="344">
        <v>6927.2683835616399</v>
      </c>
      <c r="AQ59" s="344">
        <v>7043.2683835616399</v>
      </c>
      <c r="AR59" s="344">
        <v>7005.2683835616499</v>
      </c>
      <c r="AS59" s="344">
        <v>6947.2683835616399</v>
      </c>
      <c r="AT59" s="344">
        <v>7003.2683835616399</v>
      </c>
      <c r="AU59" s="344">
        <v>7139.2683835616399</v>
      </c>
      <c r="AV59" s="344">
        <v>7284.2683835616399</v>
      </c>
      <c r="AW59" s="344">
        <v>7381.2683835616399</v>
      </c>
      <c r="AX59" s="344">
        <v>7864.9753698630102</v>
      </c>
      <c r="AY59" s="344">
        <v>8018.9753698630102</v>
      </c>
      <c r="AZ59" s="344">
        <v>8154.05756164384</v>
      </c>
      <c r="BA59" s="344">
        <v>8226.4631841337996</v>
      </c>
      <c r="BB59" s="344">
        <v>8151.4631841337996</v>
      </c>
      <c r="BC59" s="344">
        <v>8132.4631841337996</v>
      </c>
      <c r="BD59" s="345">
        <v>8270.4832663255802</v>
      </c>
      <c r="BE59" s="345">
        <v>8340.4095890411008</v>
      </c>
      <c r="BF59" s="346">
        <v>8.4549258445674198E-3</v>
      </c>
      <c r="BG59" s="346">
        <v>1.6770674126138401E-2</v>
      </c>
      <c r="BH59" s="346">
        <v>8.1811458106573101E-2</v>
      </c>
    </row>
    <row r="60" spans="1:60" s="331" customFormat="1" ht="10.5">
      <c r="A60" s="338"/>
      <c r="B60" s="339"/>
      <c r="C60" s="339"/>
      <c r="D60" s="339"/>
      <c r="E60" s="339"/>
      <c r="F60" s="339"/>
      <c r="G60" s="339"/>
      <c r="H60" s="339"/>
      <c r="I60" s="339"/>
      <c r="J60" s="339"/>
      <c r="K60" s="339"/>
      <c r="L60" s="339"/>
      <c r="M60" s="339"/>
      <c r="N60" s="339"/>
      <c r="O60" s="339"/>
      <c r="P60" s="339"/>
      <c r="Q60" s="339"/>
      <c r="R60" s="339"/>
      <c r="S60" s="339"/>
      <c r="T60" s="339"/>
      <c r="U60" s="339"/>
      <c r="V60" s="339"/>
      <c r="W60" s="339"/>
      <c r="X60" s="339"/>
      <c r="Y60" s="339"/>
      <c r="Z60" s="339"/>
      <c r="AA60" s="339"/>
      <c r="AB60" s="339"/>
      <c r="AC60" s="339"/>
      <c r="AD60" s="339"/>
      <c r="AE60" s="339"/>
      <c r="AF60" s="339"/>
      <c r="AG60" s="339"/>
      <c r="AH60" s="339"/>
      <c r="AI60" s="339"/>
      <c r="AJ60" s="339"/>
      <c r="AK60" s="339"/>
      <c r="AL60" s="339"/>
      <c r="AM60" s="339"/>
      <c r="AN60" s="339"/>
      <c r="AO60" s="339"/>
      <c r="AP60" s="339"/>
      <c r="AQ60" s="339"/>
      <c r="AR60" s="339"/>
      <c r="AS60" s="339"/>
      <c r="AT60" s="339"/>
      <c r="AU60" s="339"/>
      <c r="AV60" s="339"/>
      <c r="AW60" s="339"/>
      <c r="AX60" s="339"/>
      <c r="AY60" s="339"/>
      <c r="AZ60" s="339"/>
      <c r="BA60" s="339"/>
      <c r="BB60" s="339"/>
      <c r="BC60" s="339"/>
      <c r="BD60" s="340"/>
      <c r="BE60" s="341"/>
      <c r="BF60" s="342"/>
      <c r="BG60" s="342"/>
      <c r="BH60" s="342"/>
    </row>
    <row r="61" spans="1:60" s="331" customFormat="1" ht="10.5">
      <c r="A61" s="338" t="s">
        <v>399</v>
      </c>
      <c r="B61" s="339">
        <v>205</v>
      </c>
      <c r="C61" s="339">
        <v>205</v>
      </c>
      <c r="D61" s="339">
        <v>205</v>
      </c>
      <c r="E61" s="339">
        <v>205</v>
      </c>
      <c r="F61" s="339">
        <v>205</v>
      </c>
      <c r="G61" s="339">
        <v>205</v>
      </c>
      <c r="H61" s="339">
        <v>205</v>
      </c>
      <c r="I61" s="339">
        <v>250</v>
      </c>
      <c r="J61" s="339">
        <v>250</v>
      </c>
      <c r="K61" s="339">
        <v>250</v>
      </c>
      <c r="L61" s="339">
        <v>250</v>
      </c>
      <c r="M61" s="339">
        <v>250</v>
      </c>
      <c r="N61" s="339">
        <v>250</v>
      </c>
      <c r="O61" s="339">
        <v>260</v>
      </c>
      <c r="P61" s="339">
        <v>260</v>
      </c>
      <c r="Q61" s="339">
        <v>260</v>
      </c>
      <c r="R61" s="339">
        <v>260</v>
      </c>
      <c r="S61" s="339">
        <v>260</v>
      </c>
      <c r="T61" s="339">
        <v>260</v>
      </c>
      <c r="U61" s="339">
        <v>260</v>
      </c>
      <c r="V61" s="339">
        <v>260</v>
      </c>
      <c r="W61" s="339">
        <v>260</v>
      </c>
      <c r="X61" s="339">
        <v>260</v>
      </c>
      <c r="Y61" s="339">
        <v>260</v>
      </c>
      <c r="Z61" s="339">
        <v>260</v>
      </c>
      <c r="AA61" s="339">
        <v>260</v>
      </c>
      <c r="AB61" s="339">
        <v>260</v>
      </c>
      <c r="AC61" s="339">
        <v>260</v>
      </c>
      <c r="AD61" s="339">
        <v>260</v>
      </c>
      <c r="AE61" s="339">
        <v>260</v>
      </c>
      <c r="AF61" s="339">
        <v>260</v>
      </c>
      <c r="AG61" s="339">
        <v>260</v>
      </c>
      <c r="AH61" s="339">
        <v>260</v>
      </c>
      <c r="AI61" s="339">
        <v>260</v>
      </c>
      <c r="AJ61" s="339">
        <v>260</v>
      </c>
      <c r="AK61" s="339">
        <v>260</v>
      </c>
      <c r="AL61" s="339">
        <v>260</v>
      </c>
      <c r="AM61" s="339">
        <v>260</v>
      </c>
      <c r="AN61" s="339">
        <v>260</v>
      </c>
      <c r="AO61" s="339">
        <v>260</v>
      </c>
      <c r="AP61" s="339">
        <v>260</v>
      </c>
      <c r="AQ61" s="339">
        <v>260</v>
      </c>
      <c r="AR61" s="339">
        <v>260</v>
      </c>
      <c r="AS61" s="339">
        <v>260</v>
      </c>
      <c r="AT61" s="339">
        <v>260</v>
      </c>
      <c r="AU61" s="339">
        <v>260</v>
      </c>
      <c r="AV61" s="339">
        <v>260</v>
      </c>
      <c r="AW61" s="339">
        <v>260</v>
      </c>
      <c r="AX61" s="339">
        <v>260</v>
      </c>
      <c r="AY61" s="339">
        <v>260</v>
      </c>
      <c r="AZ61" s="339">
        <v>260</v>
      </c>
      <c r="BA61" s="339">
        <v>260</v>
      </c>
      <c r="BB61" s="339">
        <v>260</v>
      </c>
      <c r="BC61" s="339">
        <v>260</v>
      </c>
      <c r="BD61" s="340">
        <v>260</v>
      </c>
      <c r="BE61" s="341">
        <v>260</v>
      </c>
      <c r="BF61" s="342">
        <v>0</v>
      </c>
      <c r="BG61" s="342">
        <v>0</v>
      </c>
      <c r="BH61" s="342">
        <v>2.5503518598964298E-3</v>
      </c>
    </row>
    <row r="62" spans="1:60" s="331" customFormat="1" ht="10.5">
      <c r="A62" s="338" t="s">
        <v>314</v>
      </c>
      <c r="B62" s="339">
        <v>467</v>
      </c>
      <c r="C62" s="339">
        <v>524</v>
      </c>
      <c r="D62" s="339">
        <v>524</v>
      </c>
      <c r="E62" s="339">
        <v>594</v>
      </c>
      <c r="F62" s="339">
        <v>594</v>
      </c>
      <c r="G62" s="339">
        <v>594</v>
      </c>
      <c r="H62" s="339">
        <v>605</v>
      </c>
      <c r="I62" s="339">
        <v>605</v>
      </c>
      <c r="J62" s="339">
        <v>660</v>
      </c>
      <c r="K62" s="339">
        <v>690</v>
      </c>
      <c r="L62" s="339">
        <v>810</v>
      </c>
      <c r="M62" s="339">
        <v>810</v>
      </c>
      <c r="N62" s="339">
        <v>1050</v>
      </c>
      <c r="O62" s="339">
        <v>1101</v>
      </c>
      <c r="P62" s="339">
        <v>1086</v>
      </c>
      <c r="Q62" s="339">
        <v>975</v>
      </c>
      <c r="R62" s="339">
        <v>1071</v>
      </c>
      <c r="S62" s="339">
        <v>1005</v>
      </c>
      <c r="T62" s="339">
        <v>1032</v>
      </c>
      <c r="U62" s="339">
        <v>1080</v>
      </c>
      <c r="V62" s="339">
        <v>1085</v>
      </c>
      <c r="W62" s="339">
        <v>1085</v>
      </c>
      <c r="X62" s="339">
        <v>1180</v>
      </c>
      <c r="Y62" s="339">
        <v>1190</v>
      </c>
      <c r="Z62" s="339">
        <v>1170</v>
      </c>
      <c r="AA62" s="339">
        <v>1190</v>
      </c>
      <c r="AB62" s="339">
        <v>1175</v>
      </c>
      <c r="AC62" s="339">
        <v>1225</v>
      </c>
      <c r="AD62" s="339">
        <v>1400</v>
      </c>
      <c r="AE62" s="339">
        <v>1345</v>
      </c>
      <c r="AF62" s="339">
        <v>1405</v>
      </c>
      <c r="AG62" s="339">
        <v>1405</v>
      </c>
      <c r="AH62" s="339">
        <v>1526</v>
      </c>
      <c r="AI62" s="339">
        <v>1597</v>
      </c>
      <c r="AJ62" s="339">
        <v>1647</v>
      </c>
      <c r="AK62" s="339">
        <v>1647</v>
      </c>
      <c r="AL62" s="339">
        <v>1647</v>
      </c>
      <c r="AM62" s="339">
        <v>1647</v>
      </c>
      <c r="AN62" s="339">
        <v>1692</v>
      </c>
      <c r="AO62" s="339">
        <v>1692</v>
      </c>
      <c r="AP62" s="339">
        <v>1692</v>
      </c>
      <c r="AQ62" s="339">
        <v>1772</v>
      </c>
      <c r="AR62" s="339">
        <v>1862</v>
      </c>
      <c r="AS62" s="339">
        <v>1895</v>
      </c>
      <c r="AT62" s="339">
        <v>1950</v>
      </c>
      <c r="AU62" s="339">
        <v>1950</v>
      </c>
      <c r="AV62" s="339">
        <v>1950</v>
      </c>
      <c r="AW62" s="339">
        <v>2042</v>
      </c>
      <c r="AX62" s="339">
        <v>2075</v>
      </c>
      <c r="AY62" s="339">
        <v>2075</v>
      </c>
      <c r="AZ62" s="339">
        <v>2075</v>
      </c>
      <c r="BA62" s="339">
        <v>2075</v>
      </c>
      <c r="BB62" s="339">
        <v>2220</v>
      </c>
      <c r="BC62" s="339">
        <v>2330</v>
      </c>
      <c r="BD62" s="340">
        <v>2495</v>
      </c>
      <c r="BE62" s="341">
        <v>2475</v>
      </c>
      <c r="BF62" s="342">
        <v>-8.0160320641282593E-3</v>
      </c>
      <c r="BG62" s="342">
        <v>2.4952157265806001E-2</v>
      </c>
      <c r="BH62" s="342">
        <v>2.4277387897091E-2</v>
      </c>
    </row>
    <row r="63" spans="1:60" s="331" customFormat="1" ht="10.5">
      <c r="A63" s="338" t="s">
        <v>315</v>
      </c>
      <c r="B63" s="339">
        <v>79</v>
      </c>
      <c r="C63" s="339">
        <v>82</v>
      </c>
      <c r="D63" s="339">
        <v>82</v>
      </c>
      <c r="E63" s="339">
        <v>103</v>
      </c>
      <c r="F63" s="339">
        <v>103</v>
      </c>
      <c r="G63" s="339">
        <v>103</v>
      </c>
      <c r="H63" s="339">
        <v>109</v>
      </c>
      <c r="I63" s="339">
        <v>115</v>
      </c>
      <c r="J63" s="339">
        <v>115</v>
      </c>
      <c r="K63" s="339">
        <v>186</v>
      </c>
      <c r="L63" s="339">
        <v>186</v>
      </c>
      <c r="M63" s="339">
        <v>186</v>
      </c>
      <c r="N63" s="339">
        <v>186</v>
      </c>
      <c r="O63" s="339">
        <v>210</v>
      </c>
      <c r="P63" s="339">
        <v>302</v>
      </c>
      <c r="Q63" s="339">
        <v>319</v>
      </c>
      <c r="R63" s="339">
        <v>261</v>
      </c>
      <c r="S63" s="339">
        <v>418</v>
      </c>
      <c r="T63" s="339">
        <v>570</v>
      </c>
      <c r="U63" s="339">
        <v>660</v>
      </c>
      <c r="V63" s="339">
        <v>660</v>
      </c>
      <c r="W63" s="339">
        <v>670</v>
      </c>
      <c r="X63" s="339">
        <v>670</v>
      </c>
      <c r="Y63" s="339">
        <v>670</v>
      </c>
      <c r="Z63" s="339">
        <v>650</v>
      </c>
      <c r="AA63" s="339">
        <v>670</v>
      </c>
      <c r="AB63" s="339">
        <v>440</v>
      </c>
      <c r="AC63" s="339">
        <v>578</v>
      </c>
      <c r="AD63" s="339">
        <v>628</v>
      </c>
      <c r="AE63" s="339">
        <v>628</v>
      </c>
      <c r="AF63" s="339">
        <v>648</v>
      </c>
      <c r="AG63" s="339">
        <v>658</v>
      </c>
      <c r="AH63" s="339">
        <v>708</v>
      </c>
      <c r="AI63" s="339">
        <v>708</v>
      </c>
      <c r="AJ63" s="339">
        <v>718</v>
      </c>
      <c r="AK63" s="339">
        <v>718</v>
      </c>
      <c r="AL63" s="339">
        <v>718</v>
      </c>
      <c r="AM63" s="339">
        <v>718</v>
      </c>
      <c r="AN63" s="339">
        <v>718</v>
      </c>
      <c r="AO63" s="339">
        <v>718</v>
      </c>
      <c r="AP63" s="339">
        <v>728</v>
      </c>
      <c r="AQ63" s="339">
        <v>743</v>
      </c>
      <c r="AR63" s="339">
        <v>738</v>
      </c>
      <c r="AS63" s="339">
        <v>738</v>
      </c>
      <c r="AT63" s="339">
        <v>853</v>
      </c>
      <c r="AU63" s="339">
        <v>914</v>
      </c>
      <c r="AV63" s="339">
        <v>935</v>
      </c>
      <c r="AW63" s="339">
        <v>971</v>
      </c>
      <c r="AX63" s="339">
        <v>917</v>
      </c>
      <c r="AY63" s="339">
        <v>791</v>
      </c>
      <c r="AZ63" s="339">
        <v>763</v>
      </c>
      <c r="BA63" s="339">
        <v>779</v>
      </c>
      <c r="BB63" s="339">
        <v>779</v>
      </c>
      <c r="BC63" s="339">
        <v>849</v>
      </c>
      <c r="BD63" s="340">
        <v>919</v>
      </c>
      <c r="BE63" s="341">
        <v>919</v>
      </c>
      <c r="BF63" s="342">
        <v>0</v>
      </c>
      <c r="BG63" s="342">
        <v>7.4804976563149798E-3</v>
      </c>
      <c r="BH63" s="342">
        <v>9.0145129201723902E-3</v>
      </c>
    </row>
    <row r="64" spans="1:60" s="331" customFormat="1" ht="10.5">
      <c r="A64" s="338" t="s">
        <v>316</v>
      </c>
      <c r="B64" s="339">
        <v>87</v>
      </c>
      <c r="C64" s="339">
        <v>95</v>
      </c>
      <c r="D64" s="339">
        <v>109</v>
      </c>
      <c r="E64" s="339">
        <v>109</v>
      </c>
      <c r="F64" s="339">
        <v>102</v>
      </c>
      <c r="G64" s="339">
        <v>125</v>
      </c>
      <c r="H64" s="339">
        <v>133</v>
      </c>
      <c r="I64" s="339">
        <v>147</v>
      </c>
      <c r="J64" s="339">
        <v>212</v>
      </c>
      <c r="K64" s="339">
        <v>201</v>
      </c>
      <c r="L64" s="339">
        <v>181</v>
      </c>
      <c r="M64" s="339">
        <v>201</v>
      </c>
      <c r="N64" s="339">
        <v>201</v>
      </c>
      <c r="O64" s="339">
        <v>194</v>
      </c>
      <c r="P64" s="339">
        <v>194</v>
      </c>
      <c r="Q64" s="339">
        <v>194</v>
      </c>
      <c r="R64" s="339">
        <v>194</v>
      </c>
      <c r="S64" s="339">
        <v>194</v>
      </c>
      <c r="T64" s="339">
        <v>200</v>
      </c>
      <c r="U64" s="339">
        <v>210</v>
      </c>
      <c r="V64" s="339">
        <v>270</v>
      </c>
      <c r="W64" s="339">
        <v>270</v>
      </c>
      <c r="X64" s="339">
        <v>270</v>
      </c>
      <c r="Y64" s="339">
        <v>270</v>
      </c>
      <c r="Z64" s="339">
        <v>270</v>
      </c>
      <c r="AA64" s="339">
        <v>270</v>
      </c>
      <c r="AB64" s="339">
        <v>270</v>
      </c>
      <c r="AC64" s="339">
        <v>270</v>
      </c>
      <c r="AD64" s="339">
        <v>270</v>
      </c>
      <c r="AE64" s="339">
        <v>270</v>
      </c>
      <c r="AF64" s="339">
        <v>270</v>
      </c>
      <c r="AG64" s="339">
        <v>270</v>
      </c>
      <c r="AH64" s="339">
        <v>270</v>
      </c>
      <c r="AI64" s="339">
        <v>270</v>
      </c>
      <c r="AJ64" s="339">
        <v>270</v>
      </c>
      <c r="AK64" s="339">
        <v>270</v>
      </c>
      <c r="AL64" s="339">
        <v>270</v>
      </c>
      <c r="AM64" s="339">
        <v>270</v>
      </c>
      <c r="AN64" s="339">
        <v>270</v>
      </c>
      <c r="AO64" s="339">
        <v>270</v>
      </c>
      <c r="AP64" s="339">
        <v>270</v>
      </c>
      <c r="AQ64" s="339">
        <v>270</v>
      </c>
      <c r="AR64" s="339">
        <v>272</v>
      </c>
      <c r="AS64" s="339">
        <v>275</v>
      </c>
      <c r="AT64" s="339">
        <v>275</v>
      </c>
      <c r="AU64" s="339">
        <v>280</v>
      </c>
      <c r="AV64" s="339">
        <v>292</v>
      </c>
      <c r="AW64" s="339">
        <v>292</v>
      </c>
      <c r="AX64" s="339">
        <v>294</v>
      </c>
      <c r="AY64" s="339">
        <v>301</v>
      </c>
      <c r="AZ64" s="339">
        <v>301</v>
      </c>
      <c r="BA64" s="339">
        <v>301</v>
      </c>
      <c r="BB64" s="339">
        <v>301</v>
      </c>
      <c r="BC64" s="339">
        <v>301</v>
      </c>
      <c r="BD64" s="340">
        <v>301</v>
      </c>
      <c r="BE64" s="341">
        <v>301</v>
      </c>
      <c r="BF64" s="342">
        <v>0</v>
      </c>
      <c r="BG64" s="342">
        <v>9.0748456906071303E-3</v>
      </c>
      <c r="BH64" s="342">
        <v>2.9525227301108702E-3</v>
      </c>
    </row>
    <row r="65" spans="1:60" s="331" customFormat="1" ht="11.25" customHeight="1">
      <c r="A65" s="338" t="s">
        <v>317</v>
      </c>
      <c r="B65" s="339">
        <v>342</v>
      </c>
      <c r="C65" s="339">
        <v>360</v>
      </c>
      <c r="D65" s="339">
        <v>360</v>
      </c>
      <c r="E65" s="339">
        <v>440</v>
      </c>
      <c r="F65" s="339">
        <v>469</v>
      </c>
      <c r="G65" s="339">
        <v>469</v>
      </c>
      <c r="H65" s="339">
        <v>541</v>
      </c>
      <c r="I65" s="339">
        <v>523</v>
      </c>
      <c r="J65" s="339">
        <v>523</v>
      </c>
      <c r="K65" s="339">
        <v>523</v>
      </c>
      <c r="L65" s="339">
        <v>563</v>
      </c>
      <c r="M65" s="339">
        <v>577</v>
      </c>
      <c r="N65" s="339">
        <v>577</v>
      </c>
      <c r="O65" s="339">
        <v>579</v>
      </c>
      <c r="P65" s="339">
        <v>579</v>
      </c>
      <c r="Q65" s="339">
        <v>579</v>
      </c>
      <c r="R65" s="339">
        <v>554</v>
      </c>
      <c r="S65" s="339">
        <v>534</v>
      </c>
      <c r="T65" s="339">
        <v>534</v>
      </c>
      <c r="U65" s="339">
        <v>704</v>
      </c>
      <c r="V65" s="339">
        <v>584</v>
      </c>
      <c r="W65" s="339">
        <v>684</v>
      </c>
      <c r="X65" s="339">
        <v>844</v>
      </c>
      <c r="Y65" s="339">
        <v>844</v>
      </c>
      <c r="Z65" s="339">
        <v>844</v>
      </c>
      <c r="AA65" s="339">
        <v>570</v>
      </c>
      <c r="AB65" s="339">
        <v>574</v>
      </c>
      <c r="AC65" s="339">
        <v>790</v>
      </c>
      <c r="AD65" s="339">
        <v>584</v>
      </c>
      <c r="AE65" s="339">
        <v>764</v>
      </c>
      <c r="AF65" s="339">
        <v>824</v>
      </c>
      <c r="AG65" s="339">
        <v>854</v>
      </c>
      <c r="AH65" s="339">
        <v>906</v>
      </c>
      <c r="AI65" s="339">
        <v>926</v>
      </c>
      <c r="AJ65" s="339">
        <v>926</v>
      </c>
      <c r="AK65" s="339">
        <v>745</v>
      </c>
      <c r="AL65" s="339">
        <v>886</v>
      </c>
      <c r="AM65" s="339">
        <v>936</v>
      </c>
      <c r="AN65" s="339">
        <v>914</v>
      </c>
      <c r="AO65" s="339">
        <v>936</v>
      </c>
      <c r="AP65" s="339">
        <v>936</v>
      </c>
      <c r="AQ65" s="339">
        <v>936</v>
      </c>
      <c r="AR65" s="339">
        <v>936</v>
      </c>
      <c r="AS65" s="339">
        <v>936</v>
      </c>
      <c r="AT65" s="339">
        <v>936</v>
      </c>
      <c r="AU65" s="339">
        <v>936</v>
      </c>
      <c r="AV65" s="339">
        <v>936</v>
      </c>
      <c r="AW65" s="339">
        <v>936</v>
      </c>
      <c r="AX65" s="339">
        <v>936</v>
      </c>
      <c r="AY65" s="339">
        <v>936</v>
      </c>
      <c r="AZ65" s="339">
        <v>936</v>
      </c>
      <c r="BA65" s="339">
        <v>936</v>
      </c>
      <c r="BB65" s="339">
        <v>736</v>
      </c>
      <c r="BC65" s="339">
        <v>736</v>
      </c>
      <c r="BD65" s="340">
        <v>736</v>
      </c>
      <c r="BE65" s="341">
        <v>800</v>
      </c>
      <c r="BF65" s="342">
        <v>8.6956521739130405E-2</v>
      </c>
      <c r="BG65" s="342">
        <v>-2.3751911443526501E-2</v>
      </c>
      <c r="BH65" s="342">
        <v>7.8472364919890195E-3</v>
      </c>
    </row>
    <row r="66" spans="1:60" s="331" customFormat="1" ht="11.25" customHeight="1">
      <c r="A66" s="338" t="s">
        <v>318</v>
      </c>
      <c r="B66" s="339">
        <v>0</v>
      </c>
      <c r="C66" s="339">
        <v>0</v>
      </c>
      <c r="D66" s="339">
        <v>0</v>
      </c>
      <c r="E66" s="339">
        <v>0</v>
      </c>
      <c r="F66" s="339">
        <v>0</v>
      </c>
      <c r="G66" s="339">
        <v>0</v>
      </c>
      <c r="H66" s="339">
        <v>0</v>
      </c>
      <c r="I66" s="339">
        <v>0</v>
      </c>
      <c r="J66" s="339">
        <v>0</v>
      </c>
      <c r="K66" s="339">
        <v>0</v>
      </c>
      <c r="L66" s="339">
        <v>0</v>
      </c>
      <c r="M66" s="339">
        <v>0</v>
      </c>
      <c r="N66" s="339">
        <v>0</v>
      </c>
      <c r="O66" s="339">
        <v>0</v>
      </c>
      <c r="P66" s="339">
        <v>0</v>
      </c>
      <c r="Q66" s="339">
        <v>0</v>
      </c>
      <c r="R66" s="339">
        <v>0</v>
      </c>
      <c r="S66" s="339">
        <v>50</v>
      </c>
      <c r="T66" s="339">
        <v>50</v>
      </c>
      <c r="U66" s="339">
        <v>50</v>
      </c>
      <c r="V66" s="339">
        <v>50</v>
      </c>
      <c r="W66" s="339">
        <v>70</v>
      </c>
      <c r="X66" s="339">
        <v>80</v>
      </c>
      <c r="Y66" s="339">
        <v>80</v>
      </c>
      <c r="Z66" s="339">
        <v>80</v>
      </c>
      <c r="AA66" s="339">
        <v>80</v>
      </c>
      <c r="AB66" s="339">
        <v>80</v>
      </c>
      <c r="AC66" s="339">
        <v>80</v>
      </c>
      <c r="AD66" s="339">
        <v>80</v>
      </c>
      <c r="AE66" s="339">
        <v>80</v>
      </c>
      <c r="AF66" s="339">
        <v>80</v>
      </c>
      <c r="AG66" s="339">
        <v>80</v>
      </c>
      <c r="AH66" s="339">
        <v>80</v>
      </c>
      <c r="AI66" s="339">
        <v>80</v>
      </c>
      <c r="AJ66" s="339">
        <v>80</v>
      </c>
      <c r="AK66" s="339">
        <v>80</v>
      </c>
      <c r="AL66" s="339">
        <v>82</v>
      </c>
      <c r="AM66" s="339">
        <v>85</v>
      </c>
      <c r="AN66" s="339">
        <v>85</v>
      </c>
      <c r="AO66" s="339">
        <v>85</v>
      </c>
      <c r="AP66" s="339">
        <v>85</v>
      </c>
      <c r="AQ66" s="339">
        <v>201</v>
      </c>
      <c r="AR66" s="339">
        <v>216</v>
      </c>
      <c r="AS66" s="339">
        <v>222</v>
      </c>
      <c r="AT66" s="339">
        <v>222</v>
      </c>
      <c r="AU66" s="339">
        <v>222</v>
      </c>
      <c r="AV66" s="339">
        <v>222</v>
      </c>
      <c r="AW66" s="339">
        <v>222</v>
      </c>
      <c r="AX66" s="339">
        <v>222</v>
      </c>
      <c r="AY66" s="339">
        <v>222</v>
      </c>
      <c r="AZ66" s="339">
        <v>222</v>
      </c>
      <c r="BA66" s="339">
        <v>222</v>
      </c>
      <c r="BB66" s="339">
        <v>304</v>
      </c>
      <c r="BC66" s="339">
        <v>304</v>
      </c>
      <c r="BD66" s="340">
        <v>304</v>
      </c>
      <c r="BE66" s="341">
        <v>304</v>
      </c>
      <c r="BF66" s="342">
        <v>0</v>
      </c>
      <c r="BG66" s="342">
        <v>3.1934330660091902E-2</v>
      </c>
      <c r="BH66" s="342">
        <v>2.9819498669558298E-3</v>
      </c>
    </row>
    <row r="67" spans="1:60" s="331" customFormat="1" ht="10.5">
      <c r="A67" s="338" t="s">
        <v>319</v>
      </c>
      <c r="B67" s="339">
        <v>0.95</v>
      </c>
      <c r="C67" s="339">
        <v>0.95</v>
      </c>
      <c r="D67" s="339">
        <v>0.95</v>
      </c>
      <c r="E67" s="339">
        <v>0.95</v>
      </c>
      <c r="F67" s="339">
        <v>0.95</v>
      </c>
      <c r="G67" s="339">
        <v>0.95</v>
      </c>
      <c r="H67" s="339">
        <v>0.95</v>
      </c>
      <c r="I67" s="339">
        <v>1</v>
      </c>
      <c r="J67" s="339">
        <v>1</v>
      </c>
      <c r="K67" s="339">
        <v>7</v>
      </c>
      <c r="L67" s="339">
        <v>7</v>
      </c>
      <c r="M67" s="339">
        <v>9</v>
      </c>
      <c r="N67" s="339">
        <v>10</v>
      </c>
      <c r="O67" s="339">
        <v>11</v>
      </c>
      <c r="P67" s="339">
        <v>11</v>
      </c>
      <c r="Q67" s="339">
        <v>13</v>
      </c>
      <c r="R67" s="339">
        <v>13</v>
      </c>
      <c r="S67" s="339">
        <v>12</v>
      </c>
      <c r="T67" s="339">
        <v>63</v>
      </c>
      <c r="U67" s="339">
        <v>56</v>
      </c>
      <c r="V67" s="339">
        <v>56</v>
      </c>
      <c r="W67" s="339">
        <v>62</v>
      </c>
      <c r="X67" s="339">
        <v>62</v>
      </c>
      <c r="Y67" s="339">
        <v>62</v>
      </c>
      <c r="Z67" s="339">
        <v>62</v>
      </c>
      <c r="AA67" s="339">
        <v>62</v>
      </c>
      <c r="AB67" s="339">
        <v>60</v>
      </c>
      <c r="AC67" s="339">
        <v>60</v>
      </c>
      <c r="AD67" s="339">
        <v>58</v>
      </c>
      <c r="AE67" s="339">
        <v>58</v>
      </c>
      <c r="AF67" s="339">
        <v>62</v>
      </c>
      <c r="AG67" s="339">
        <v>62</v>
      </c>
      <c r="AH67" s="339">
        <v>62</v>
      </c>
      <c r="AI67" s="339">
        <v>62</v>
      </c>
      <c r="AJ67" s="339">
        <v>62</v>
      </c>
      <c r="AK67" s="339">
        <v>62</v>
      </c>
      <c r="AL67" s="339">
        <v>62</v>
      </c>
      <c r="AM67" s="339">
        <v>137</v>
      </c>
      <c r="AN67" s="339">
        <v>137</v>
      </c>
      <c r="AO67" s="339">
        <v>137</v>
      </c>
      <c r="AP67" s="339">
        <v>137</v>
      </c>
      <c r="AQ67" s="339">
        <v>137</v>
      </c>
      <c r="AR67" s="339">
        <v>137</v>
      </c>
      <c r="AS67" s="339">
        <v>137</v>
      </c>
      <c r="AT67" s="339">
        <v>283</v>
      </c>
      <c r="AU67" s="339">
        <v>283</v>
      </c>
      <c r="AV67" s="339">
        <v>283</v>
      </c>
      <c r="AW67" s="339">
        <v>283</v>
      </c>
      <c r="AX67" s="339">
        <v>283</v>
      </c>
      <c r="AY67" s="339">
        <v>283</v>
      </c>
      <c r="AZ67" s="339">
        <v>283</v>
      </c>
      <c r="BA67" s="339">
        <v>429</v>
      </c>
      <c r="BB67" s="339">
        <v>429</v>
      </c>
      <c r="BC67" s="339">
        <v>429</v>
      </c>
      <c r="BD67" s="340">
        <v>429</v>
      </c>
      <c r="BE67" s="341">
        <v>429</v>
      </c>
      <c r="BF67" s="342">
        <v>0</v>
      </c>
      <c r="BG67" s="342">
        <v>4.2478449076516198E-2</v>
      </c>
      <c r="BH67" s="342">
        <v>4.20808056882911E-3</v>
      </c>
    </row>
    <row r="68" spans="1:60" s="331" customFormat="1" ht="10.5">
      <c r="A68" s="338" t="s">
        <v>320</v>
      </c>
      <c r="B68" s="339">
        <v>303</v>
      </c>
      <c r="C68" s="339">
        <v>335</v>
      </c>
      <c r="D68" s="339">
        <v>335</v>
      </c>
      <c r="E68" s="339">
        <v>347</v>
      </c>
      <c r="F68" s="339">
        <v>347</v>
      </c>
      <c r="G68" s="339">
        <v>676</v>
      </c>
      <c r="H68" s="339">
        <v>676</v>
      </c>
      <c r="I68" s="339">
        <v>676</v>
      </c>
      <c r="J68" s="339">
        <v>676</v>
      </c>
      <c r="K68" s="339">
        <v>676</v>
      </c>
      <c r="L68" s="339">
        <v>703</v>
      </c>
      <c r="M68" s="339">
        <v>703</v>
      </c>
      <c r="N68" s="339">
        <v>703</v>
      </c>
      <c r="O68" s="339">
        <v>645</v>
      </c>
      <c r="P68" s="339">
        <v>690</v>
      </c>
      <c r="Q68" s="339">
        <v>700</v>
      </c>
      <c r="R68" s="339">
        <v>820</v>
      </c>
      <c r="S68" s="339">
        <v>820</v>
      </c>
      <c r="T68" s="339">
        <v>1010</v>
      </c>
      <c r="U68" s="339">
        <v>1260</v>
      </c>
      <c r="V68" s="339">
        <v>1510</v>
      </c>
      <c r="W68" s="339">
        <v>1540</v>
      </c>
      <c r="X68" s="339">
        <v>1565</v>
      </c>
      <c r="Y68" s="339">
        <v>1565</v>
      </c>
      <c r="Z68" s="339">
        <v>1915</v>
      </c>
      <c r="AA68" s="339">
        <v>1860</v>
      </c>
      <c r="AB68" s="339">
        <v>1645</v>
      </c>
      <c r="AC68" s="339">
        <v>1660</v>
      </c>
      <c r="AD68" s="339">
        <v>1670</v>
      </c>
      <c r="AE68" s="339">
        <v>1683</v>
      </c>
      <c r="AF68" s="339">
        <v>1692</v>
      </c>
      <c r="AG68" s="339">
        <v>1699</v>
      </c>
      <c r="AH68" s="339">
        <v>1704</v>
      </c>
      <c r="AI68" s="339">
        <v>1762</v>
      </c>
      <c r="AJ68" s="339">
        <v>1808</v>
      </c>
      <c r="AK68" s="339">
        <v>1798</v>
      </c>
      <c r="AL68" s="339">
        <v>1805</v>
      </c>
      <c r="AM68" s="339">
        <v>1809</v>
      </c>
      <c r="AN68" s="339">
        <v>2049</v>
      </c>
      <c r="AO68" s="339">
        <v>2074</v>
      </c>
      <c r="AP68" s="339">
        <v>2102</v>
      </c>
      <c r="AQ68" s="339">
        <v>2102</v>
      </c>
      <c r="AR68" s="339">
        <v>2102</v>
      </c>
      <c r="AS68" s="339">
        <v>2102</v>
      </c>
      <c r="AT68" s="339">
        <v>2109</v>
      </c>
      <c r="AU68" s="339">
        <v>2109</v>
      </c>
      <c r="AV68" s="339">
        <v>2107</v>
      </c>
      <c r="AW68" s="339">
        <v>2107</v>
      </c>
      <c r="AX68" s="339">
        <v>2507</v>
      </c>
      <c r="AY68" s="339">
        <v>2899</v>
      </c>
      <c r="AZ68" s="339">
        <v>2899</v>
      </c>
      <c r="BA68" s="339">
        <v>2901</v>
      </c>
      <c r="BB68" s="339">
        <v>2826</v>
      </c>
      <c r="BC68" s="339">
        <v>2835</v>
      </c>
      <c r="BD68" s="340">
        <v>2905</v>
      </c>
      <c r="BE68" s="341">
        <v>2905</v>
      </c>
      <c r="BF68" s="342">
        <v>0</v>
      </c>
      <c r="BG68" s="342">
        <v>3.2540168157398699E-2</v>
      </c>
      <c r="BH68" s="342">
        <v>2.8495277511535098E-2</v>
      </c>
    </row>
    <row r="69" spans="1:60" s="331" customFormat="1" ht="10.5">
      <c r="A69" s="338" t="s">
        <v>321</v>
      </c>
      <c r="B69" s="339">
        <v>0</v>
      </c>
      <c r="C69" s="339">
        <v>0</v>
      </c>
      <c r="D69" s="339">
        <v>0</v>
      </c>
      <c r="E69" s="339">
        <v>0</v>
      </c>
      <c r="F69" s="339">
        <v>0</v>
      </c>
      <c r="G69" s="339">
        <v>0</v>
      </c>
      <c r="H69" s="339">
        <v>0</v>
      </c>
      <c r="I69" s="339">
        <v>0</v>
      </c>
      <c r="J69" s="339">
        <v>0</v>
      </c>
      <c r="K69" s="339">
        <v>0</v>
      </c>
      <c r="L69" s="339">
        <v>0</v>
      </c>
      <c r="M69" s="339">
        <v>15</v>
      </c>
      <c r="N69" s="339">
        <v>15</v>
      </c>
      <c r="O69" s="339">
        <v>15</v>
      </c>
      <c r="P69" s="339">
        <v>15</v>
      </c>
      <c r="Q69" s="339">
        <v>15</v>
      </c>
      <c r="R69" s="339">
        <v>135</v>
      </c>
      <c r="S69" s="339">
        <v>135</v>
      </c>
      <c r="T69" s="339">
        <v>184</v>
      </c>
      <c r="U69" s="339">
        <v>195</v>
      </c>
      <c r="V69" s="339">
        <v>180</v>
      </c>
      <c r="W69" s="339">
        <v>180</v>
      </c>
      <c r="X69" s="339">
        <v>180</v>
      </c>
      <c r="Y69" s="339">
        <v>180</v>
      </c>
      <c r="Z69" s="339">
        <v>180</v>
      </c>
      <c r="AA69" s="339">
        <v>185</v>
      </c>
      <c r="AB69" s="339">
        <v>192</v>
      </c>
      <c r="AC69" s="339">
        <v>202</v>
      </c>
      <c r="AD69" s="339">
        <v>215</v>
      </c>
      <c r="AE69" s="339">
        <v>220</v>
      </c>
      <c r="AF69" s="339">
        <v>220</v>
      </c>
      <c r="AG69" s="339">
        <v>273</v>
      </c>
      <c r="AH69" s="339">
        <v>279</v>
      </c>
      <c r="AI69" s="339">
        <v>235</v>
      </c>
      <c r="AJ69" s="339">
        <v>431</v>
      </c>
      <c r="AK69" s="339">
        <v>668</v>
      </c>
      <c r="AL69" s="339">
        <v>674</v>
      </c>
      <c r="AM69" s="339">
        <v>711</v>
      </c>
      <c r="AN69" s="339">
        <v>645</v>
      </c>
      <c r="AO69" s="339">
        <v>711</v>
      </c>
      <c r="AP69" s="339">
        <v>711</v>
      </c>
      <c r="AQ69" s="339">
        <v>711</v>
      </c>
      <c r="AR69" s="339">
        <v>663</v>
      </c>
      <c r="AS69" s="339">
        <v>682</v>
      </c>
      <c r="AT69" s="339">
        <v>702</v>
      </c>
      <c r="AU69" s="339">
        <v>702</v>
      </c>
      <c r="AV69" s="339">
        <v>707</v>
      </c>
      <c r="AW69" s="339">
        <v>712</v>
      </c>
      <c r="AX69" s="339">
        <v>712</v>
      </c>
      <c r="AY69" s="339">
        <v>728</v>
      </c>
      <c r="AZ69" s="339">
        <v>1149</v>
      </c>
      <c r="BA69" s="339">
        <v>1149</v>
      </c>
      <c r="BB69" s="339">
        <v>1229</v>
      </c>
      <c r="BC69" s="339">
        <v>1229</v>
      </c>
      <c r="BD69" s="340">
        <v>1307</v>
      </c>
      <c r="BE69" s="341">
        <v>1331</v>
      </c>
      <c r="BF69" s="342">
        <v>1.8362662586074701E-2</v>
      </c>
      <c r="BG69" s="342">
        <v>6.4127943094760595E-2</v>
      </c>
      <c r="BH69" s="342">
        <v>1.3055839713546701E-2</v>
      </c>
    </row>
    <row r="70" spans="1:60" s="331" customFormat="1" ht="10.5">
      <c r="A70" s="338" t="s">
        <v>322</v>
      </c>
      <c r="B70" s="339">
        <v>217.9</v>
      </c>
      <c r="C70" s="339">
        <v>231.2</v>
      </c>
      <c r="D70" s="339">
        <v>229.3</v>
      </c>
      <c r="E70" s="339">
        <v>232.15</v>
      </c>
      <c r="F70" s="339">
        <v>267.89999999999998</v>
      </c>
      <c r="G70" s="339">
        <v>292.60000000000002</v>
      </c>
      <c r="H70" s="339">
        <v>283.64999999999998</v>
      </c>
      <c r="I70" s="339">
        <v>280</v>
      </c>
      <c r="J70" s="339">
        <v>281</v>
      </c>
      <c r="K70" s="339">
        <v>294</v>
      </c>
      <c r="L70" s="339">
        <v>361</v>
      </c>
      <c r="M70" s="339">
        <v>364</v>
      </c>
      <c r="N70" s="339">
        <v>328</v>
      </c>
      <c r="O70" s="339">
        <v>342</v>
      </c>
      <c r="P70" s="339">
        <v>345</v>
      </c>
      <c r="Q70" s="339">
        <v>465</v>
      </c>
      <c r="R70" s="339">
        <v>513</v>
      </c>
      <c r="S70" s="339">
        <v>513</v>
      </c>
      <c r="T70" s="339">
        <v>520</v>
      </c>
      <c r="U70" s="339">
        <v>520</v>
      </c>
      <c r="V70" s="339">
        <v>520</v>
      </c>
      <c r="W70" s="339">
        <v>530</v>
      </c>
      <c r="X70" s="339">
        <v>530</v>
      </c>
      <c r="Y70" s="339">
        <v>530</v>
      </c>
      <c r="Z70" s="339">
        <v>503</v>
      </c>
      <c r="AA70" s="339">
        <v>500</v>
      </c>
      <c r="AB70" s="339">
        <v>515</v>
      </c>
      <c r="AC70" s="339">
        <v>510</v>
      </c>
      <c r="AD70" s="339">
        <v>530</v>
      </c>
      <c r="AE70" s="339">
        <v>530</v>
      </c>
      <c r="AF70" s="339">
        <v>478</v>
      </c>
      <c r="AG70" s="339">
        <v>478</v>
      </c>
      <c r="AH70" s="339">
        <v>478</v>
      </c>
      <c r="AI70" s="339">
        <v>483</v>
      </c>
      <c r="AJ70" s="339">
        <v>496</v>
      </c>
      <c r="AK70" s="339">
        <v>496</v>
      </c>
      <c r="AL70" s="339">
        <v>496</v>
      </c>
      <c r="AM70" s="339">
        <v>496</v>
      </c>
      <c r="AN70" s="339">
        <v>496</v>
      </c>
      <c r="AO70" s="339">
        <v>496</v>
      </c>
      <c r="AP70" s="339">
        <v>496</v>
      </c>
      <c r="AQ70" s="339">
        <v>496</v>
      </c>
      <c r="AR70" s="339">
        <v>496</v>
      </c>
      <c r="AS70" s="339">
        <v>496</v>
      </c>
      <c r="AT70" s="339">
        <v>496</v>
      </c>
      <c r="AU70" s="339">
        <v>496</v>
      </c>
      <c r="AV70" s="339">
        <v>496</v>
      </c>
      <c r="AW70" s="339">
        <v>496</v>
      </c>
      <c r="AX70" s="339">
        <v>496</v>
      </c>
      <c r="AY70" s="339">
        <v>496</v>
      </c>
      <c r="AZ70" s="339">
        <v>496</v>
      </c>
      <c r="BA70" s="339">
        <v>496</v>
      </c>
      <c r="BB70" s="339">
        <v>496</v>
      </c>
      <c r="BC70" s="339">
        <v>496</v>
      </c>
      <c r="BD70" s="340">
        <v>496</v>
      </c>
      <c r="BE70" s="341">
        <v>496</v>
      </c>
      <c r="BF70" s="342">
        <v>0</v>
      </c>
      <c r="BG70" s="342">
        <v>0</v>
      </c>
      <c r="BH70" s="342">
        <v>4.8652866250331901E-3</v>
      </c>
    </row>
    <row r="71" spans="1:60" s="331" customFormat="1" ht="10.5">
      <c r="A71" s="343" t="s">
        <v>323</v>
      </c>
      <c r="B71" s="344">
        <v>1701.85</v>
      </c>
      <c r="C71" s="344">
        <v>1833.15</v>
      </c>
      <c r="D71" s="344">
        <v>1845.25</v>
      </c>
      <c r="E71" s="344">
        <v>2031.1</v>
      </c>
      <c r="F71" s="344">
        <v>2088.85</v>
      </c>
      <c r="G71" s="344">
        <v>2465.5500000000002</v>
      </c>
      <c r="H71" s="344">
        <v>2553.6</v>
      </c>
      <c r="I71" s="344">
        <v>2597</v>
      </c>
      <c r="J71" s="344">
        <v>2718</v>
      </c>
      <c r="K71" s="344">
        <v>2827</v>
      </c>
      <c r="L71" s="344">
        <v>3061</v>
      </c>
      <c r="M71" s="344">
        <v>3115</v>
      </c>
      <c r="N71" s="344">
        <v>3320</v>
      </c>
      <c r="O71" s="344">
        <v>3357</v>
      </c>
      <c r="P71" s="344">
        <v>3482</v>
      </c>
      <c r="Q71" s="344">
        <v>3520</v>
      </c>
      <c r="R71" s="344">
        <v>3821</v>
      </c>
      <c r="S71" s="344">
        <v>3941</v>
      </c>
      <c r="T71" s="344">
        <v>4423</v>
      </c>
      <c r="U71" s="344">
        <v>4995</v>
      </c>
      <c r="V71" s="344">
        <v>5175</v>
      </c>
      <c r="W71" s="344">
        <v>5351</v>
      </c>
      <c r="X71" s="344">
        <v>5641</v>
      </c>
      <c r="Y71" s="344">
        <v>5651</v>
      </c>
      <c r="Z71" s="344">
        <v>5934</v>
      </c>
      <c r="AA71" s="344">
        <v>5647</v>
      </c>
      <c r="AB71" s="344">
        <v>5211</v>
      </c>
      <c r="AC71" s="344">
        <v>5635</v>
      </c>
      <c r="AD71" s="344">
        <v>5695</v>
      </c>
      <c r="AE71" s="344">
        <v>5838</v>
      </c>
      <c r="AF71" s="344">
        <v>5939</v>
      </c>
      <c r="AG71" s="344">
        <v>6039</v>
      </c>
      <c r="AH71" s="344">
        <v>6273</v>
      </c>
      <c r="AI71" s="344">
        <v>6383</v>
      </c>
      <c r="AJ71" s="344">
        <v>6698</v>
      </c>
      <c r="AK71" s="344">
        <v>6744</v>
      </c>
      <c r="AL71" s="344">
        <v>6900</v>
      </c>
      <c r="AM71" s="344">
        <v>7069</v>
      </c>
      <c r="AN71" s="344">
        <v>7266</v>
      </c>
      <c r="AO71" s="344">
        <v>7379</v>
      </c>
      <c r="AP71" s="344">
        <v>7417</v>
      </c>
      <c r="AQ71" s="344">
        <v>7628</v>
      </c>
      <c r="AR71" s="344">
        <v>7682</v>
      </c>
      <c r="AS71" s="344">
        <v>7743</v>
      </c>
      <c r="AT71" s="344">
        <v>8086</v>
      </c>
      <c r="AU71" s="344">
        <v>8152</v>
      </c>
      <c r="AV71" s="344">
        <v>8188</v>
      </c>
      <c r="AW71" s="344">
        <v>8321</v>
      </c>
      <c r="AX71" s="344">
        <v>8702</v>
      </c>
      <c r="AY71" s="344">
        <v>8991</v>
      </c>
      <c r="AZ71" s="344">
        <v>9384</v>
      </c>
      <c r="BA71" s="344">
        <v>9548</v>
      </c>
      <c r="BB71" s="344">
        <v>9580</v>
      </c>
      <c r="BC71" s="344">
        <v>9769</v>
      </c>
      <c r="BD71" s="345">
        <v>10152</v>
      </c>
      <c r="BE71" s="345">
        <v>10220</v>
      </c>
      <c r="BF71" s="346">
        <v>6.6981875492513297E-3</v>
      </c>
      <c r="BG71" s="346">
        <v>2.3014494938396801E-2</v>
      </c>
      <c r="BH71" s="346">
        <v>0.10024844618516</v>
      </c>
    </row>
    <row r="72" spans="1:60" s="331" customFormat="1" ht="10.5">
      <c r="A72" s="338"/>
      <c r="B72" s="339"/>
      <c r="C72" s="339"/>
      <c r="D72" s="339"/>
      <c r="E72" s="339"/>
      <c r="F72" s="339"/>
      <c r="G72" s="339"/>
      <c r="H72" s="339"/>
      <c r="I72" s="339"/>
      <c r="J72" s="339"/>
      <c r="K72" s="339"/>
      <c r="L72" s="339"/>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c r="AJ72" s="339"/>
      <c r="AK72" s="339"/>
      <c r="AL72" s="339"/>
      <c r="AM72" s="339"/>
      <c r="AN72" s="339"/>
      <c r="AO72" s="339"/>
      <c r="AP72" s="339"/>
      <c r="AQ72" s="339"/>
      <c r="AR72" s="339"/>
      <c r="AS72" s="339"/>
      <c r="AT72" s="339"/>
      <c r="AU72" s="339"/>
      <c r="AV72" s="339"/>
      <c r="AW72" s="339"/>
      <c r="AX72" s="339"/>
      <c r="AY72" s="339"/>
      <c r="AZ72" s="339"/>
      <c r="BA72" s="339"/>
      <c r="BB72" s="339"/>
      <c r="BC72" s="339"/>
      <c r="BD72" s="340"/>
      <c r="BE72" s="341"/>
      <c r="BF72" s="342"/>
      <c r="BG72" s="342"/>
      <c r="BH72" s="342"/>
    </row>
    <row r="73" spans="1:60" s="331" customFormat="1" ht="10.5">
      <c r="A73" s="338" t="s">
        <v>324</v>
      </c>
      <c r="B73" s="339">
        <v>54.221917808219203</v>
      </c>
      <c r="C73" s="339">
        <v>54.221917808219203</v>
      </c>
      <c r="D73" s="339">
        <v>54.221917808219203</v>
      </c>
      <c r="E73" s="339">
        <v>54.221917808219203</v>
      </c>
      <c r="F73" s="339">
        <v>54.221917808219203</v>
      </c>
      <c r="G73" s="339">
        <v>57.736301369863</v>
      </c>
      <c r="H73" s="339">
        <v>57.736301369863</v>
      </c>
      <c r="I73" s="339">
        <v>116.27589041095899</v>
      </c>
      <c r="J73" s="339">
        <v>116.27589041095899</v>
      </c>
      <c r="K73" s="339">
        <v>116.27589041095899</v>
      </c>
      <c r="L73" s="339">
        <v>116.27589041095899</v>
      </c>
      <c r="M73" s="339">
        <v>116.27589041095899</v>
      </c>
      <c r="N73" s="339">
        <v>116.27589041095899</v>
      </c>
      <c r="O73" s="339">
        <v>110</v>
      </c>
      <c r="P73" s="339">
        <v>134</v>
      </c>
      <c r="Q73" s="339">
        <v>440</v>
      </c>
      <c r="R73" s="339">
        <v>440</v>
      </c>
      <c r="S73" s="339">
        <v>440</v>
      </c>
      <c r="T73" s="339">
        <v>440</v>
      </c>
      <c r="U73" s="339">
        <v>440</v>
      </c>
      <c r="V73" s="339">
        <v>440</v>
      </c>
      <c r="W73" s="339">
        <v>434</v>
      </c>
      <c r="X73" s="339">
        <v>434</v>
      </c>
      <c r="Y73" s="339">
        <v>434</v>
      </c>
      <c r="Z73" s="339">
        <v>434</v>
      </c>
      <c r="AA73" s="339">
        <v>434</v>
      </c>
      <c r="AB73" s="339">
        <v>434</v>
      </c>
      <c r="AC73" s="339">
        <v>434</v>
      </c>
      <c r="AD73" s="339">
        <v>434</v>
      </c>
      <c r="AE73" s="339">
        <v>434</v>
      </c>
      <c r="AF73" s="339">
        <v>434</v>
      </c>
      <c r="AG73" s="339">
        <v>434</v>
      </c>
      <c r="AH73" s="339">
        <v>434</v>
      </c>
      <c r="AI73" s="339">
        <v>434</v>
      </c>
      <c r="AJ73" s="339">
        <v>434</v>
      </c>
      <c r="AK73" s="339">
        <v>434</v>
      </c>
      <c r="AL73" s="339">
        <v>434</v>
      </c>
      <c r="AM73" s="339">
        <v>434</v>
      </c>
      <c r="AN73" s="339">
        <v>434</v>
      </c>
      <c r="AO73" s="339">
        <v>442.97298630136999</v>
      </c>
      <c r="AP73" s="339">
        <v>442.97298630136999</v>
      </c>
      <c r="AQ73" s="339">
        <v>442.97298630136999</v>
      </c>
      <c r="AR73" s="339">
        <v>442.97298630136999</v>
      </c>
      <c r="AS73" s="339">
        <v>444.49923287671197</v>
      </c>
      <c r="AT73" s="339">
        <v>554.268493150685</v>
      </c>
      <c r="AU73" s="339">
        <v>554.268493150685</v>
      </c>
      <c r="AV73" s="339">
        <v>652.35</v>
      </c>
      <c r="AW73" s="339">
        <v>652.35</v>
      </c>
      <c r="AX73" s="339">
        <v>646.55100000000004</v>
      </c>
      <c r="AY73" s="339">
        <v>650.85799999999995</v>
      </c>
      <c r="AZ73" s="339">
        <v>650.85799999999995</v>
      </c>
      <c r="BA73" s="339">
        <v>650.85799999999995</v>
      </c>
      <c r="BB73" s="339">
        <v>657</v>
      </c>
      <c r="BC73" s="339">
        <v>657</v>
      </c>
      <c r="BD73" s="340">
        <v>657</v>
      </c>
      <c r="BE73" s="341">
        <v>657</v>
      </c>
      <c r="BF73" s="342">
        <v>0</v>
      </c>
      <c r="BG73" s="342">
        <v>1.7148862451105602E-2</v>
      </c>
      <c r="BH73" s="342">
        <v>6.4445429690459903E-3</v>
      </c>
    </row>
    <row r="74" spans="1:60" s="331" customFormat="1" ht="10.5">
      <c r="A74" s="338" t="s">
        <v>325</v>
      </c>
      <c r="B74" s="339">
        <v>180.73972602739701</v>
      </c>
      <c r="C74" s="339">
        <v>180.73972602739701</v>
      </c>
      <c r="D74" s="339">
        <v>136.15726027397301</v>
      </c>
      <c r="E74" s="339">
        <v>130.534246575342</v>
      </c>
      <c r="F74" s="339">
        <v>80.328767123287705</v>
      </c>
      <c r="G74" s="339">
        <v>175.39786301369901</v>
      </c>
      <c r="H74" s="339">
        <v>175.39786301369901</v>
      </c>
      <c r="I74" s="339">
        <v>175.39786301369901</v>
      </c>
      <c r="J74" s="339">
        <v>175.39786301369901</v>
      </c>
      <c r="K74" s="339">
        <v>175.39786301369901</v>
      </c>
      <c r="L74" s="339">
        <v>200.82191780821901</v>
      </c>
      <c r="M74" s="339">
        <v>222.912328767123</v>
      </c>
      <c r="N74" s="339">
        <v>293.2</v>
      </c>
      <c r="O74" s="339">
        <v>314</v>
      </c>
      <c r="P74" s="339">
        <v>314</v>
      </c>
      <c r="Q74" s="339">
        <v>324</v>
      </c>
      <c r="R74" s="339">
        <v>361</v>
      </c>
      <c r="S74" s="339">
        <v>386</v>
      </c>
      <c r="T74" s="339">
        <v>386</v>
      </c>
      <c r="U74" s="339">
        <v>433</v>
      </c>
      <c r="V74" s="339">
        <v>433</v>
      </c>
      <c r="W74" s="339">
        <v>443</v>
      </c>
      <c r="X74" s="339">
        <v>523</v>
      </c>
      <c r="Y74" s="339">
        <v>576</v>
      </c>
      <c r="Z74" s="339">
        <v>583</v>
      </c>
      <c r="AA74" s="339">
        <v>583</v>
      </c>
      <c r="AB74" s="339">
        <v>583</v>
      </c>
      <c r="AC74" s="339">
        <v>592</v>
      </c>
      <c r="AD74" s="339">
        <v>633</v>
      </c>
      <c r="AE74" s="339">
        <v>633</v>
      </c>
      <c r="AF74" s="339">
        <v>633</v>
      </c>
      <c r="AG74" s="339">
        <v>645</v>
      </c>
      <c r="AH74" s="339">
        <v>645</v>
      </c>
      <c r="AI74" s="339">
        <v>645</v>
      </c>
      <c r="AJ74" s="339">
        <v>645</v>
      </c>
      <c r="AK74" s="339">
        <v>654</v>
      </c>
      <c r="AL74" s="339">
        <v>770</v>
      </c>
      <c r="AM74" s="339">
        <v>810</v>
      </c>
      <c r="AN74" s="339">
        <v>810</v>
      </c>
      <c r="AO74" s="339">
        <v>810</v>
      </c>
      <c r="AP74" s="339">
        <v>810</v>
      </c>
      <c r="AQ74" s="339">
        <v>810</v>
      </c>
      <c r="AR74" s="339">
        <v>810</v>
      </c>
      <c r="AS74" s="339">
        <v>810</v>
      </c>
      <c r="AT74" s="339">
        <v>810</v>
      </c>
      <c r="AU74" s="339">
        <v>810</v>
      </c>
      <c r="AV74" s="339">
        <v>810</v>
      </c>
      <c r="AW74" s="339">
        <v>810</v>
      </c>
      <c r="AX74" s="339">
        <v>810</v>
      </c>
      <c r="AY74" s="339">
        <v>810</v>
      </c>
      <c r="AZ74" s="339">
        <v>810</v>
      </c>
      <c r="BA74" s="339">
        <v>810</v>
      </c>
      <c r="BB74" s="339">
        <v>810</v>
      </c>
      <c r="BC74" s="339">
        <v>795</v>
      </c>
      <c r="BD74" s="340">
        <v>795</v>
      </c>
      <c r="BE74" s="341">
        <v>795</v>
      </c>
      <c r="BF74" s="342">
        <v>0</v>
      </c>
      <c r="BG74" s="342">
        <v>-1.86746741001631E-3</v>
      </c>
      <c r="BH74" s="342">
        <v>7.7981912639140897E-3</v>
      </c>
    </row>
    <row r="75" spans="1:60" s="331" customFormat="1" ht="10.5">
      <c r="A75" s="338" t="s">
        <v>326</v>
      </c>
      <c r="B75" s="339">
        <v>34.139726027397302</v>
      </c>
      <c r="C75" s="339">
        <v>34.139726027397302</v>
      </c>
      <c r="D75" s="339">
        <v>34.139726027397302</v>
      </c>
      <c r="E75" s="339">
        <v>34.139726027397302</v>
      </c>
      <c r="F75" s="339">
        <v>34.139726027397302</v>
      </c>
      <c r="G75" s="339">
        <v>34.139726027397302</v>
      </c>
      <c r="H75" s="339">
        <v>34.139726027397302</v>
      </c>
      <c r="I75" s="339">
        <v>40.164383561643803</v>
      </c>
      <c r="J75" s="339">
        <v>48.197260273972603</v>
      </c>
      <c r="K75" s="339">
        <v>78.320547945205504</v>
      </c>
      <c r="L75" s="339">
        <v>78.320547945205504</v>
      </c>
      <c r="M75" s="339">
        <v>78.320547945205504</v>
      </c>
      <c r="N75" s="339">
        <v>78.320547945205504</v>
      </c>
      <c r="O75" s="339">
        <v>74</v>
      </c>
      <c r="P75" s="339">
        <v>154</v>
      </c>
      <c r="Q75" s="339">
        <v>154</v>
      </c>
      <c r="R75" s="339">
        <v>154</v>
      </c>
      <c r="S75" s="339">
        <v>154</v>
      </c>
      <c r="T75" s="339">
        <v>154</v>
      </c>
      <c r="U75" s="339">
        <v>154</v>
      </c>
      <c r="V75" s="339">
        <v>154</v>
      </c>
      <c r="W75" s="339">
        <v>154</v>
      </c>
      <c r="X75" s="339">
        <v>154</v>
      </c>
      <c r="Y75" s="339">
        <v>154</v>
      </c>
      <c r="Z75" s="339">
        <v>154</v>
      </c>
      <c r="AA75" s="339">
        <v>154</v>
      </c>
      <c r="AB75" s="339">
        <v>154</v>
      </c>
      <c r="AC75" s="339">
        <v>154</v>
      </c>
      <c r="AD75" s="339">
        <v>154</v>
      </c>
      <c r="AE75" s="339">
        <v>154</v>
      </c>
      <c r="AF75" s="339">
        <v>154</v>
      </c>
      <c r="AG75" s="339">
        <v>154</v>
      </c>
      <c r="AH75" s="339">
        <v>154</v>
      </c>
      <c r="AI75" s="339">
        <v>154</v>
      </c>
      <c r="AJ75" s="339">
        <v>154</v>
      </c>
      <c r="AK75" s="339">
        <v>154</v>
      </c>
      <c r="AL75" s="339">
        <v>154</v>
      </c>
      <c r="AM75" s="339">
        <v>154</v>
      </c>
      <c r="AN75" s="339">
        <v>154</v>
      </c>
      <c r="AO75" s="339">
        <v>154</v>
      </c>
      <c r="AP75" s="339">
        <v>154</v>
      </c>
      <c r="AQ75" s="339">
        <v>154</v>
      </c>
      <c r="AR75" s="339">
        <v>155.63698630137</v>
      </c>
      <c r="AS75" s="339">
        <v>130.534246575342</v>
      </c>
      <c r="AT75" s="339">
        <v>130.534246575342</v>
      </c>
      <c r="AU75" s="339">
        <v>130.534246575342</v>
      </c>
      <c r="AV75" s="339">
        <v>130.534246575342</v>
      </c>
      <c r="AW75" s="339">
        <v>200.82191780821901</v>
      </c>
      <c r="AX75" s="339">
        <v>200.82191780821901</v>
      </c>
      <c r="AY75" s="339">
        <v>200.82191780821901</v>
      </c>
      <c r="AZ75" s="339">
        <v>200.82191780821901</v>
      </c>
      <c r="BA75" s="339">
        <v>200.82191780821901</v>
      </c>
      <c r="BB75" s="339">
        <v>200.82191780821901</v>
      </c>
      <c r="BC75" s="339">
        <v>200.82191780821901</v>
      </c>
      <c r="BD75" s="340">
        <v>200.82191780821901</v>
      </c>
      <c r="BE75" s="341">
        <v>200</v>
      </c>
      <c r="BF75" s="342">
        <v>-4.0927694406548403E-3</v>
      </c>
      <c r="BG75" s="342">
        <v>4.4019629627884499E-2</v>
      </c>
      <c r="BH75" s="342">
        <v>1.9618091229972601E-3</v>
      </c>
    </row>
    <row r="76" spans="1:60" s="331" customFormat="1" ht="10.5">
      <c r="A76" s="338" t="s">
        <v>403</v>
      </c>
      <c r="B76" s="339">
        <v>32.131506849315102</v>
      </c>
      <c r="C76" s="339">
        <v>32.131506849315102</v>
      </c>
      <c r="D76" s="339">
        <v>33.3364383561644</v>
      </c>
      <c r="E76" s="339">
        <v>42.172602739726003</v>
      </c>
      <c r="F76" s="339">
        <v>42.172602739726003</v>
      </c>
      <c r="G76" s="339">
        <v>55.226027397260303</v>
      </c>
      <c r="H76" s="339">
        <v>60.246575342465803</v>
      </c>
      <c r="I76" s="339">
        <v>60.246575342465803</v>
      </c>
      <c r="J76" s="339">
        <v>60.246575342465803</v>
      </c>
      <c r="K76" s="339">
        <v>60.246575342465803</v>
      </c>
      <c r="L76" s="339">
        <v>60.246575342465803</v>
      </c>
      <c r="M76" s="339">
        <v>60.246575342465803</v>
      </c>
      <c r="N76" s="339">
        <v>60.246575342465803</v>
      </c>
      <c r="O76" s="339">
        <v>160</v>
      </c>
      <c r="P76" s="339">
        <v>160</v>
      </c>
      <c r="Q76" s="339">
        <v>210</v>
      </c>
      <c r="R76" s="339">
        <v>210</v>
      </c>
      <c r="S76" s="339">
        <v>260</v>
      </c>
      <c r="T76" s="339">
        <v>260</v>
      </c>
      <c r="U76" s="339">
        <v>260</v>
      </c>
      <c r="V76" s="339">
        <v>261</v>
      </c>
      <c r="W76" s="339">
        <v>270</v>
      </c>
      <c r="X76" s="339">
        <v>270</v>
      </c>
      <c r="Y76" s="339">
        <v>275</v>
      </c>
      <c r="Z76" s="339">
        <v>390</v>
      </c>
      <c r="AA76" s="339">
        <v>445</v>
      </c>
      <c r="AB76" s="339">
        <v>445</v>
      </c>
      <c r="AC76" s="339">
        <v>445</v>
      </c>
      <c r="AD76" s="339">
        <v>445</v>
      </c>
      <c r="AE76" s="339">
        <v>300</v>
      </c>
      <c r="AF76" s="339">
        <v>370</v>
      </c>
      <c r="AG76" s="339">
        <v>445</v>
      </c>
      <c r="AH76" s="339">
        <v>385</v>
      </c>
      <c r="AI76" s="339">
        <v>445</v>
      </c>
      <c r="AJ76" s="339">
        <v>360</v>
      </c>
      <c r="AK76" s="339">
        <v>320</v>
      </c>
      <c r="AL76" s="339">
        <v>445</v>
      </c>
      <c r="AM76" s="339">
        <v>400</v>
      </c>
      <c r="AN76" s="339">
        <v>400</v>
      </c>
      <c r="AO76" s="339">
        <v>360</v>
      </c>
      <c r="AP76" s="339">
        <v>405</v>
      </c>
      <c r="AQ76" s="339">
        <v>230</v>
      </c>
      <c r="AR76" s="339">
        <v>445</v>
      </c>
      <c r="AS76" s="339">
        <v>320</v>
      </c>
      <c r="AT76" s="339">
        <v>220</v>
      </c>
      <c r="AU76" s="339">
        <v>321</v>
      </c>
      <c r="AV76" s="339">
        <v>446</v>
      </c>
      <c r="AW76" s="339">
        <v>446</v>
      </c>
      <c r="AX76" s="339">
        <v>446</v>
      </c>
      <c r="AY76" s="339">
        <v>449</v>
      </c>
      <c r="AZ76" s="339">
        <v>449</v>
      </c>
      <c r="BA76" s="339">
        <v>449</v>
      </c>
      <c r="BB76" s="339">
        <v>449</v>
      </c>
      <c r="BC76" s="339">
        <v>454</v>
      </c>
      <c r="BD76" s="340">
        <v>460</v>
      </c>
      <c r="BE76" s="341">
        <v>460</v>
      </c>
      <c r="BF76" s="342">
        <v>0</v>
      </c>
      <c r="BG76" s="342">
        <v>7.6548289095374797E-2</v>
      </c>
      <c r="BH76" s="342">
        <v>4.5121609828936904E-3</v>
      </c>
    </row>
    <row r="77" spans="1:60" s="331" customFormat="1" ht="10.5">
      <c r="A77" s="338" t="s">
        <v>327</v>
      </c>
      <c r="B77" s="339">
        <v>305</v>
      </c>
      <c r="C77" s="339">
        <v>395</v>
      </c>
      <c r="D77" s="339">
        <v>395</v>
      </c>
      <c r="E77" s="339">
        <v>395</v>
      </c>
      <c r="F77" s="339">
        <v>395</v>
      </c>
      <c r="G77" s="339">
        <v>395</v>
      </c>
      <c r="H77" s="339">
        <v>473</v>
      </c>
      <c r="I77" s="339">
        <v>473</v>
      </c>
      <c r="J77" s="339">
        <v>473</v>
      </c>
      <c r="K77" s="339">
        <v>473</v>
      </c>
      <c r="L77" s="339">
        <v>473</v>
      </c>
      <c r="M77" s="339">
        <v>473</v>
      </c>
      <c r="N77" s="339">
        <v>473</v>
      </c>
      <c r="O77" s="339">
        <v>473</v>
      </c>
      <c r="P77" s="339">
        <v>491</v>
      </c>
      <c r="Q77" s="339">
        <v>491</v>
      </c>
      <c r="R77" s="339">
        <v>491</v>
      </c>
      <c r="S77" s="339">
        <v>491</v>
      </c>
      <c r="T77" s="339">
        <v>388</v>
      </c>
      <c r="U77" s="339">
        <v>324</v>
      </c>
      <c r="V77" s="339">
        <v>324</v>
      </c>
      <c r="W77" s="339">
        <v>324</v>
      </c>
      <c r="X77" s="339">
        <v>324</v>
      </c>
      <c r="Y77" s="339">
        <v>324</v>
      </c>
      <c r="Z77" s="339">
        <v>324</v>
      </c>
      <c r="AA77" s="339">
        <v>324</v>
      </c>
      <c r="AB77" s="339">
        <v>324</v>
      </c>
      <c r="AC77" s="339">
        <v>324</v>
      </c>
      <c r="AD77" s="339">
        <v>380</v>
      </c>
      <c r="AE77" s="339">
        <v>451</v>
      </c>
      <c r="AF77" s="339">
        <v>461</v>
      </c>
      <c r="AG77" s="339">
        <v>464</v>
      </c>
      <c r="AH77" s="339">
        <v>466</v>
      </c>
      <c r="AI77" s="339">
        <v>466</v>
      </c>
      <c r="AJ77" s="339">
        <v>476</v>
      </c>
      <c r="AK77" s="339">
        <v>481</v>
      </c>
      <c r="AL77" s="339">
        <v>486</v>
      </c>
      <c r="AM77" s="339">
        <v>505</v>
      </c>
      <c r="AN77" s="339">
        <v>514</v>
      </c>
      <c r="AO77" s="339">
        <v>517</v>
      </c>
      <c r="AP77" s="339">
        <v>520</v>
      </c>
      <c r="AQ77" s="339">
        <v>520</v>
      </c>
      <c r="AR77" s="339">
        <v>520</v>
      </c>
      <c r="AS77" s="339">
        <v>520</v>
      </c>
      <c r="AT77" s="339">
        <v>520</v>
      </c>
      <c r="AU77" s="339">
        <v>520</v>
      </c>
      <c r="AV77" s="339">
        <v>520</v>
      </c>
      <c r="AW77" s="339">
        <v>520</v>
      </c>
      <c r="AX77" s="339">
        <v>520</v>
      </c>
      <c r="AY77" s="339">
        <v>520</v>
      </c>
      <c r="AZ77" s="339">
        <v>520</v>
      </c>
      <c r="BA77" s="339">
        <v>520</v>
      </c>
      <c r="BB77" s="339">
        <v>520</v>
      </c>
      <c r="BC77" s="339">
        <v>520</v>
      </c>
      <c r="BD77" s="340">
        <v>520</v>
      </c>
      <c r="BE77" s="341">
        <v>520</v>
      </c>
      <c r="BF77" s="342">
        <v>0</v>
      </c>
      <c r="BG77" s="342">
        <v>0</v>
      </c>
      <c r="BH77" s="342">
        <v>5.1007037197928597E-3</v>
      </c>
    </row>
    <row r="78" spans="1:60" s="331" customFormat="1" ht="10.5">
      <c r="A78" s="338" t="s">
        <v>390</v>
      </c>
      <c r="B78" s="339">
        <v>216.735068493151</v>
      </c>
      <c r="C78" s="339">
        <v>244.41972602739699</v>
      </c>
      <c r="D78" s="339">
        <v>251.120821917808</v>
      </c>
      <c r="E78" s="339">
        <v>287.02684931506798</v>
      </c>
      <c r="F78" s="339">
        <v>287.06794520547902</v>
      </c>
      <c r="G78" s="339">
        <v>298.08260273972598</v>
      </c>
      <c r="H78" s="339">
        <v>309.73027397260302</v>
      </c>
      <c r="I78" s="339">
        <v>320.47424657534202</v>
      </c>
      <c r="J78" s="339">
        <v>375.802465753425</v>
      </c>
      <c r="K78" s="339">
        <v>446.29095890411003</v>
      </c>
      <c r="L78" s="339">
        <v>477.41835616438402</v>
      </c>
      <c r="M78" s="339">
        <v>553.12821917808196</v>
      </c>
      <c r="N78" s="339">
        <v>571.20219178082198</v>
      </c>
      <c r="O78" s="339">
        <v>665</v>
      </c>
      <c r="P78" s="339">
        <v>665</v>
      </c>
      <c r="Q78" s="339">
        <v>668</v>
      </c>
      <c r="R78" s="339">
        <v>692</v>
      </c>
      <c r="S78" s="339">
        <v>691</v>
      </c>
      <c r="T78" s="339">
        <v>694</v>
      </c>
      <c r="U78" s="339">
        <v>881</v>
      </c>
      <c r="V78" s="339">
        <v>916</v>
      </c>
      <c r="W78" s="339">
        <v>928</v>
      </c>
      <c r="X78" s="339">
        <v>928</v>
      </c>
      <c r="Y78" s="339">
        <v>928</v>
      </c>
      <c r="Z78" s="339">
        <v>928</v>
      </c>
      <c r="AA78" s="339">
        <v>928</v>
      </c>
      <c r="AB78" s="339">
        <v>928</v>
      </c>
      <c r="AC78" s="339">
        <v>928</v>
      </c>
      <c r="AD78" s="339">
        <v>932</v>
      </c>
      <c r="AE78" s="339">
        <v>889</v>
      </c>
      <c r="AF78" s="339">
        <v>889</v>
      </c>
      <c r="AG78" s="339">
        <v>891</v>
      </c>
      <c r="AH78" s="339">
        <v>856</v>
      </c>
      <c r="AI78" s="339">
        <v>898</v>
      </c>
      <c r="AJ78" s="339">
        <v>879</v>
      </c>
      <c r="AK78" s="339">
        <v>897</v>
      </c>
      <c r="AL78" s="339">
        <v>944</v>
      </c>
      <c r="AM78" s="339">
        <v>944</v>
      </c>
      <c r="AN78" s="339">
        <v>927</v>
      </c>
      <c r="AO78" s="339">
        <v>927</v>
      </c>
      <c r="AP78" s="339">
        <v>932</v>
      </c>
      <c r="AQ78" s="339">
        <v>982</v>
      </c>
      <c r="AR78" s="339">
        <v>972</v>
      </c>
      <c r="AS78" s="339">
        <v>972</v>
      </c>
      <c r="AT78" s="339">
        <v>972</v>
      </c>
      <c r="AU78" s="339">
        <v>973</v>
      </c>
      <c r="AV78" s="339">
        <v>1014</v>
      </c>
      <c r="AW78" s="339">
        <v>1014</v>
      </c>
      <c r="AX78" s="339">
        <v>724</v>
      </c>
      <c r="AY78" s="339">
        <v>726</v>
      </c>
      <c r="AZ78" s="339">
        <v>726</v>
      </c>
      <c r="BA78" s="339">
        <v>726</v>
      </c>
      <c r="BB78" s="339">
        <v>706</v>
      </c>
      <c r="BC78" s="339">
        <v>711</v>
      </c>
      <c r="BD78" s="340">
        <v>711</v>
      </c>
      <c r="BE78" s="341">
        <v>711</v>
      </c>
      <c r="BF78" s="342">
        <v>0</v>
      </c>
      <c r="BG78" s="342">
        <v>-3.0784538641910102E-2</v>
      </c>
      <c r="BH78" s="342">
        <v>6.9742314322552403E-3</v>
      </c>
    </row>
    <row r="79" spans="1:60" s="331" customFormat="1" ht="10.5">
      <c r="A79" s="343" t="s">
        <v>333</v>
      </c>
      <c r="B79" s="344">
        <v>822.96794520547905</v>
      </c>
      <c r="C79" s="344">
        <v>940.65260273972603</v>
      </c>
      <c r="D79" s="344">
        <v>903.97616438356204</v>
      </c>
      <c r="E79" s="344">
        <v>943.09534246575299</v>
      </c>
      <c r="F79" s="344">
        <v>892.93095890410905</v>
      </c>
      <c r="G79" s="344">
        <v>1015.58252054795</v>
      </c>
      <c r="H79" s="344">
        <v>1110.2507397260299</v>
      </c>
      <c r="I79" s="344">
        <v>1185.5589589041101</v>
      </c>
      <c r="J79" s="344">
        <v>1248.92005479452</v>
      </c>
      <c r="K79" s="344">
        <v>1349.53183561644</v>
      </c>
      <c r="L79" s="344">
        <v>1406.08328767123</v>
      </c>
      <c r="M79" s="344">
        <v>1503.88356164384</v>
      </c>
      <c r="N79" s="344">
        <v>1592.2452054794501</v>
      </c>
      <c r="O79" s="344">
        <v>1796</v>
      </c>
      <c r="P79" s="344">
        <v>1918</v>
      </c>
      <c r="Q79" s="344">
        <v>2287</v>
      </c>
      <c r="R79" s="344">
        <v>2348</v>
      </c>
      <c r="S79" s="344">
        <v>2422</v>
      </c>
      <c r="T79" s="344">
        <v>2322</v>
      </c>
      <c r="U79" s="344">
        <v>2492</v>
      </c>
      <c r="V79" s="344">
        <v>2528</v>
      </c>
      <c r="W79" s="344">
        <v>2553</v>
      </c>
      <c r="X79" s="344">
        <v>2633</v>
      </c>
      <c r="Y79" s="344">
        <v>2691</v>
      </c>
      <c r="Z79" s="344">
        <v>2813</v>
      </c>
      <c r="AA79" s="344">
        <v>2868</v>
      </c>
      <c r="AB79" s="344">
        <v>2868</v>
      </c>
      <c r="AC79" s="344">
        <v>2877</v>
      </c>
      <c r="AD79" s="344">
        <v>2978</v>
      </c>
      <c r="AE79" s="344">
        <v>2861</v>
      </c>
      <c r="AF79" s="344">
        <v>2941</v>
      </c>
      <c r="AG79" s="344">
        <v>3033</v>
      </c>
      <c r="AH79" s="344">
        <v>2940</v>
      </c>
      <c r="AI79" s="344">
        <v>3042</v>
      </c>
      <c r="AJ79" s="344">
        <v>2948</v>
      </c>
      <c r="AK79" s="344">
        <v>2940</v>
      </c>
      <c r="AL79" s="344">
        <v>3233</v>
      </c>
      <c r="AM79" s="344">
        <v>3247</v>
      </c>
      <c r="AN79" s="344">
        <v>3239</v>
      </c>
      <c r="AO79" s="344">
        <v>3210.9729863013699</v>
      </c>
      <c r="AP79" s="344">
        <v>3263.9729863013699</v>
      </c>
      <c r="AQ79" s="344">
        <v>3138.9729863013699</v>
      </c>
      <c r="AR79" s="344">
        <v>3345.6099726027401</v>
      </c>
      <c r="AS79" s="344">
        <v>3197.03347945206</v>
      </c>
      <c r="AT79" s="344">
        <v>3206.8027397260298</v>
      </c>
      <c r="AU79" s="344">
        <v>3308.8027397260298</v>
      </c>
      <c r="AV79" s="344">
        <v>3572.8842465753401</v>
      </c>
      <c r="AW79" s="344">
        <v>3643.1719178082199</v>
      </c>
      <c r="AX79" s="344">
        <v>3347.3729178082199</v>
      </c>
      <c r="AY79" s="344">
        <v>3356.6799178082201</v>
      </c>
      <c r="AZ79" s="344">
        <v>3356.6799178082201</v>
      </c>
      <c r="BA79" s="344">
        <v>3356.6799178082201</v>
      </c>
      <c r="BB79" s="344">
        <v>3342.82191780822</v>
      </c>
      <c r="BC79" s="344">
        <v>3337.82191780822</v>
      </c>
      <c r="BD79" s="345">
        <v>3343.82191780822</v>
      </c>
      <c r="BE79" s="345">
        <v>3343</v>
      </c>
      <c r="BF79" s="346">
        <v>-2.4580190824208302E-4</v>
      </c>
      <c r="BG79" s="346">
        <v>4.1927681633111601E-3</v>
      </c>
      <c r="BH79" s="346">
        <v>3.2791639490899097E-2</v>
      </c>
    </row>
    <row r="80" spans="1:60" s="331" customFormat="1" ht="10.5">
      <c r="A80" s="338"/>
      <c r="B80" s="339"/>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39"/>
      <c r="AG80" s="339"/>
      <c r="AH80" s="339"/>
      <c r="AI80" s="339"/>
      <c r="AJ80" s="339"/>
      <c r="AK80" s="339"/>
      <c r="AL80" s="339"/>
      <c r="AM80" s="339"/>
      <c r="AN80" s="339"/>
      <c r="AO80" s="339"/>
      <c r="AP80" s="339"/>
      <c r="AQ80" s="339"/>
      <c r="AR80" s="339"/>
      <c r="AS80" s="339"/>
      <c r="AT80" s="339"/>
      <c r="AU80" s="339"/>
      <c r="AV80" s="339"/>
      <c r="AW80" s="339"/>
      <c r="AX80" s="339"/>
      <c r="AY80" s="339"/>
      <c r="AZ80" s="339"/>
      <c r="BA80" s="339"/>
      <c r="BB80" s="339"/>
      <c r="BC80" s="339"/>
      <c r="BD80" s="340"/>
      <c r="BE80" s="341"/>
      <c r="BF80" s="342"/>
      <c r="BG80" s="342"/>
      <c r="BH80" s="342"/>
    </row>
    <row r="81" spans="1:60" s="331" customFormat="1" ht="10.5">
      <c r="A81" s="338" t="s">
        <v>334</v>
      </c>
      <c r="B81" s="339">
        <v>462</v>
      </c>
      <c r="C81" s="339">
        <v>455</v>
      </c>
      <c r="D81" s="339">
        <v>496</v>
      </c>
      <c r="E81" s="339">
        <v>543</v>
      </c>
      <c r="F81" s="339">
        <v>554</v>
      </c>
      <c r="G81" s="339">
        <v>603</v>
      </c>
      <c r="H81" s="339">
        <v>624</v>
      </c>
      <c r="I81" s="339">
        <v>640</v>
      </c>
      <c r="J81" s="339">
        <v>686</v>
      </c>
      <c r="K81" s="339">
        <v>689</v>
      </c>
      <c r="L81" s="339">
        <v>702</v>
      </c>
      <c r="M81" s="339">
        <v>691</v>
      </c>
      <c r="N81" s="339">
        <v>715</v>
      </c>
      <c r="O81" s="339">
        <v>715</v>
      </c>
      <c r="P81" s="339">
        <v>730</v>
      </c>
      <c r="Q81" s="339">
        <v>723</v>
      </c>
      <c r="R81" s="339">
        <v>725</v>
      </c>
      <c r="S81" s="339">
        <v>725</v>
      </c>
      <c r="T81" s="339">
        <v>725</v>
      </c>
      <c r="U81" s="339">
        <v>723</v>
      </c>
      <c r="V81" s="339">
        <v>670</v>
      </c>
      <c r="W81" s="339">
        <v>659</v>
      </c>
      <c r="X81" s="339">
        <v>647</v>
      </c>
      <c r="Y81" s="339">
        <v>660</v>
      </c>
      <c r="Z81" s="339">
        <v>662</v>
      </c>
      <c r="AA81" s="339">
        <v>662</v>
      </c>
      <c r="AB81" s="339">
        <v>677</v>
      </c>
      <c r="AC81" s="339">
        <v>694</v>
      </c>
      <c r="AD81" s="339">
        <v>703</v>
      </c>
      <c r="AE81" s="339">
        <v>708</v>
      </c>
      <c r="AF81" s="339">
        <v>730</v>
      </c>
      <c r="AG81" s="339">
        <v>751</v>
      </c>
      <c r="AH81" s="339">
        <v>793</v>
      </c>
      <c r="AI81" s="339">
        <v>810</v>
      </c>
      <c r="AJ81" s="339">
        <v>828</v>
      </c>
      <c r="AK81" s="339">
        <v>828</v>
      </c>
      <c r="AL81" s="339">
        <v>815</v>
      </c>
      <c r="AM81" s="339">
        <v>829</v>
      </c>
      <c r="AN81" s="339">
        <v>756</v>
      </c>
      <c r="AO81" s="339">
        <v>763</v>
      </c>
      <c r="AP81" s="339">
        <v>718</v>
      </c>
      <c r="AQ81" s="339">
        <v>693.8</v>
      </c>
      <c r="AR81" s="339">
        <v>732.9</v>
      </c>
      <c r="AS81" s="339">
        <v>733.9</v>
      </c>
      <c r="AT81" s="339">
        <v>733.9</v>
      </c>
      <c r="AU81" s="339">
        <v>739.6</v>
      </c>
      <c r="AV81" s="339">
        <v>742.4</v>
      </c>
      <c r="AW81" s="339">
        <v>663.4</v>
      </c>
      <c r="AX81" s="339">
        <v>662.4</v>
      </c>
      <c r="AY81" s="339">
        <v>536.15</v>
      </c>
      <c r="AZ81" s="339">
        <v>443.1</v>
      </c>
      <c r="BA81" s="339">
        <v>451.75</v>
      </c>
      <c r="BB81" s="339">
        <v>453.95</v>
      </c>
      <c r="BC81" s="339">
        <v>453.95</v>
      </c>
      <c r="BD81" s="340">
        <v>455.4</v>
      </c>
      <c r="BE81" s="341">
        <v>455.95</v>
      </c>
      <c r="BF81" s="342">
        <v>1.2077294685992599E-3</v>
      </c>
      <c r="BG81" s="342">
        <v>-4.6598976410834797E-2</v>
      </c>
      <c r="BH81" s="342">
        <v>4.4724343481529899E-3</v>
      </c>
    </row>
    <row r="82" spans="1:60" s="331" customFormat="1" ht="10.5">
      <c r="A82" s="338" t="s">
        <v>335</v>
      </c>
      <c r="B82" s="339">
        <v>0</v>
      </c>
      <c r="C82" s="339">
        <v>0</v>
      </c>
      <c r="D82" s="339">
        <v>0</v>
      </c>
      <c r="E82" s="339">
        <v>0</v>
      </c>
      <c r="F82" s="339">
        <v>0</v>
      </c>
      <c r="G82" s="339">
        <v>0</v>
      </c>
      <c r="H82" s="339">
        <v>0</v>
      </c>
      <c r="I82" s="339">
        <v>31</v>
      </c>
      <c r="J82" s="339">
        <v>31</v>
      </c>
      <c r="K82" s="339">
        <v>30</v>
      </c>
      <c r="L82" s="339">
        <v>30</v>
      </c>
      <c r="M82" s="339">
        <v>31</v>
      </c>
      <c r="N82" s="339">
        <v>31</v>
      </c>
      <c r="O82" s="339">
        <v>31</v>
      </c>
      <c r="P82" s="339">
        <v>31</v>
      </c>
      <c r="Q82" s="339">
        <v>31</v>
      </c>
      <c r="R82" s="339">
        <v>31</v>
      </c>
      <c r="S82" s="339">
        <v>31</v>
      </c>
      <c r="T82" s="339">
        <v>31</v>
      </c>
      <c r="U82" s="339">
        <v>31</v>
      </c>
      <c r="V82" s="339">
        <v>31</v>
      </c>
      <c r="W82" s="339">
        <v>31</v>
      </c>
      <c r="X82" s="339">
        <v>31</v>
      </c>
      <c r="Y82" s="339">
        <v>31</v>
      </c>
      <c r="Z82" s="339">
        <v>31</v>
      </c>
      <c r="AA82" s="339">
        <v>31</v>
      </c>
      <c r="AB82" s="339">
        <v>31</v>
      </c>
      <c r="AC82" s="339">
        <v>31</v>
      </c>
      <c r="AD82" s="339">
        <v>31</v>
      </c>
      <c r="AE82" s="339">
        <v>31</v>
      </c>
      <c r="AF82" s="339">
        <v>31</v>
      </c>
      <c r="AG82" s="339">
        <v>31</v>
      </c>
      <c r="AH82" s="339">
        <v>34</v>
      </c>
      <c r="AI82" s="339">
        <v>35</v>
      </c>
      <c r="AJ82" s="339">
        <v>36</v>
      </c>
      <c r="AK82" s="339">
        <v>36</v>
      </c>
      <c r="AL82" s="339">
        <v>36</v>
      </c>
      <c r="AM82" s="339">
        <v>36</v>
      </c>
      <c r="AN82" s="339">
        <v>36</v>
      </c>
      <c r="AO82" s="339">
        <v>36</v>
      </c>
      <c r="AP82" s="339">
        <v>36</v>
      </c>
      <c r="AQ82" s="339">
        <v>36</v>
      </c>
      <c r="AR82" s="339">
        <v>36</v>
      </c>
      <c r="AS82" s="339">
        <v>36</v>
      </c>
      <c r="AT82" s="339">
        <v>39</v>
      </c>
      <c r="AU82" s="339">
        <v>39</v>
      </c>
      <c r="AV82" s="339">
        <v>39</v>
      </c>
      <c r="AW82" s="339">
        <v>40</v>
      </c>
      <c r="AX82" s="339">
        <v>43</v>
      </c>
      <c r="AY82" s="339">
        <v>43</v>
      </c>
      <c r="AZ82" s="339">
        <v>43</v>
      </c>
      <c r="BA82" s="339">
        <v>43</v>
      </c>
      <c r="BB82" s="339">
        <v>43</v>
      </c>
      <c r="BC82" s="339">
        <v>43</v>
      </c>
      <c r="BD82" s="340">
        <v>43</v>
      </c>
      <c r="BE82" s="341">
        <v>48</v>
      </c>
      <c r="BF82" s="342">
        <v>0.116279069767442</v>
      </c>
      <c r="BG82" s="342">
        <v>9.81166882516726E-3</v>
      </c>
      <c r="BH82" s="342">
        <v>4.7083418951934097E-4</v>
      </c>
    </row>
    <row r="83" spans="1:60" s="331" customFormat="1" ht="10.5">
      <c r="A83" s="338" t="s">
        <v>336</v>
      </c>
      <c r="B83" s="339">
        <v>241.495726285193</v>
      </c>
      <c r="C83" s="339">
        <v>317.98758528955301</v>
      </c>
      <c r="D83" s="339">
        <v>317.98758528955301</v>
      </c>
      <c r="E83" s="339">
        <v>462.22937655491802</v>
      </c>
      <c r="F83" s="339">
        <v>539.813976402197</v>
      </c>
      <c r="G83" s="339">
        <v>605.37842697736301</v>
      </c>
      <c r="H83" s="339">
        <v>768.19681257235698</v>
      </c>
      <c r="I83" s="339">
        <v>875.28541517846099</v>
      </c>
      <c r="J83" s="339">
        <v>1020.6199472867499</v>
      </c>
      <c r="K83" s="339">
        <v>1229.33344828436</v>
      </c>
      <c r="L83" s="339">
        <v>1327.6801241471001</v>
      </c>
      <c r="M83" s="339">
        <v>1575.73229548981</v>
      </c>
      <c r="N83" s="339">
        <v>1756.03453457152</v>
      </c>
      <c r="O83" s="339">
        <v>1724.3450501268601</v>
      </c>
      <c r="P83" s="339">
        <v>1748.38534867108</v>
      </c>
      <c r="Q83" s="339">
        <v>1972.39722146957</v>
      </c>
      <c r="R83" s="339">
        <v>1977.8609256841601</v>
      </c>
      <c r="S83" s="339">
        <v>2185.4816858388499</v>
      </c>
      <c r="T83" s="339">
        <v>2237.9332462989901</v>
      </c>
      <c r="U83" s="339">
        <v>2243.3969505135801</v>
      </c>
      <c r="V83" s="339">
        <v>2348.30007143385</v>
      </c>
      <c r="W83" s="339">
        <v>2370.1548882922398</v>
      </c>
      <c r="X83" s="339">
        <v>2435.7193388674</v>
      </c>
      <c r="Y83" s="339">
        <v>2560.2917949602202</v>
      </c>
      <c r="Z83" s="339">
        <v>2699.0698820109901</v>
      </c>
      <c r="AA83" s="339">
        <v>3160.2065177229802</v>
      </c>
      <c r="AB83" s="339">
        <v>3160.2065177229802</v>
      </c>
      <c r="AC83" s="339">
        <v>3326.3031258467399</v>
      </c>
      <c r="AD83" s="339">
        <v>3643.19797029337</v>
      </c>
      <c r="AE83" s="339">
        <v>3897.8065866935999</v>
      </c>
      <c r="AF83" s="339">
        <v>4386.2617434785798</v>
      </c>
      <c r="AG83" s="339">
        <v>4617.9228021774998</v>
      </c>
      <c r="AH83" s="339">
        <v>4981.8055028696699</v>
      </c>
      <c r="AI83" s="339">
        <v>5017.8659506860104</v>
      </c>
      <c r="AJ83" s="339">
        <v>5901.8932926078296</v>
      </c>
      <c r="AK83" s="339">
        <v>5908.4497376653399</v>
      </c>
      <c r="AL83" s="339">
        <v>6166.3365765943299</v>
      </c>
      <c r="AM83" s="339">
        <v>6877.7108653348796</v>
      </c>
      <c r="AN83" s="339">
        <v>7322.4563884030804</v>
      </c>
      <c r="AO83" s="339">
        <v>7843.6937704756501</v>
      </c>
      <c r="AP83" s="339">
        <v>8463.4188219178104</v>
      </c>
      <c r="AQ83" s="339">
        <v>9226.5421095890397</v>
      </c>
      <c r="AR83" s="339">
        <v>9455.4790958904105</v>
      </c>
      <c r="AS83" s="339">
        <v>10388.7788767123</v>
      </c>
      <c r="AT83" s="339">
        <v>11333.907068493199</v>
      </c>
      <c r="AU83" s="339">
        <v>12322.5332876712</v>
      </c>
      <c r="AV83" s="339">
        <v>13014.686109589</v>
      </c>
      <c r="AW83" s="339">
        <v>13680.511178082201</v>
      </c>
      <c r="AX83" s="339">
        <v>14502.776520547901</v>
      </c>
      <c r="AY83" s="339">
        <v>15252.5451506849</v>
      </c>
      <c r="AZ83" s="339">
        <v>15024.180506849299</v>
      </c>
      <c r="BA83" s="339">
        <v>14895.212671232901</v>
      </c>
      <c r="BB83" s="339">
        <v>15230.986917808201</v>
      </c>
      <c r="BC83" s="339">
        <v>15655.474246575301</v>
      </c>
      <c r="BD83" s="340">
        <v>16199.1995890411</v>
      </c>
      <c r="BE83" s="341">
        <v>16691.414109589001</v>
      </c>
      <c r="BF83" s="342">
        <v>3.03851136497468E-2</v>
      </c>
      <c r="BG83" s="342">
        <v>3.6361786306520399E-2</v>
      </c>
      <c r="BH83" s="342">
        <v>0.16372684237958399</v>
      </c>
    </row>
    <row r="84" spans="1:60" s="331" customFormat="1" ht="10.5">
      <c r="A84" s="338" t="s">
        <v>338</v>
      </c>
      <c r="B84" s="339">
        <v>231</v>
      </c>
      <c r="C84" s="339">
        <v>329</v>
      </c>
      <c r="D84" s="339">
        <v>320.14999999999998</v>
      </c>
      <c r="E84" s="339">
        <v>366.7</v>
      </c>
      <c r="F84" s="339">
        <v>423.7</v>
      </c>
      <c r="G84" s="339">
        <v>411.63499999999999</v>
      </c>
      <c r="H84" s="339">
        <v>415.15</v>
      </c>
      <c r="I84" s="339">
        <v>489</v>
      </c>
      <c r="J84" s="339">
        <v>499</v>
      </c>
      <c r="K84" s="339">
        <v>555</v>
      </c>
      <c r="L84" s="339">
        <v>564</v>
      </c>
      <c r="M84" s="339">
        <v>568</v>
      </c>
      <c r="N84" s="339">
        <v>564</v>
      </c>
      <c r="O84" s="339">
        <v>626</v>
      </c>
      <c r="P84" s="339">
        <v>557</v>
      </c>
      <c r="Q84" s="339">
        <v>557</v>
      </c>
      <c r="R84" s="339">
        <v>557</v>
      </c>
      <c r="S84" s="339">
        <v>753</v>
      </c>
      <c r="T84" s="339">
        <v>779</v>
      </c>
      <c r="U84" s="339">
        <v>705</v>
      </c>
      <c r="V84" s="339">
        <v>867</v>
      </c>
      <c r="W84" s="339">
        <v>991</v>
      </c>
      <c r="X84" s="339">
        <v>1059</v>
      </c>
      <c r="Y84" s="339">
        <v>1051</v>
      </c>
      <c r="Z84" s="339">
        <v>1080</v>
      </c>
      <c r="AA84" s="339">
        <v>1122</v>
      </c>
      <c r="AB84" s="339">
        <v>1122</v>
      </c>
      <c r="AC84" s="339">
        <v>1041</v>
      </c>
      <c r="AD84" s="339">
        <v>1069</v>
      </c>
      <c r="AE84" s="339">
        <v>1072</v>
      </c>
      <c r="AF84" s="339">
        <v>1133</v>
      </c>
      <c r="AG84" s="339">
        <v>1210</v>
      </c>
      <c r="AH84" s="339">
        <v>1236</v>
      </c>
      <c r="AI84" s="339">
        <v>1356</v>
      </c>
      <c r="AJ84" s="339">
        <v>2190</v>
      </c>
      <c r="AK84" s="339">
        <v>2219</v>
      </c>
      <c r="AL84" s="339">
        <v>2261</v>
      </c>
      <c r="AM84" s="339">
        <v>2303.0387064383599</v>
      </c>
      <c r="AN84" s="339">
        <v>2292.87129356164</v>
      </c>
      <c r="AO84" s="339">
        <v>2558.4064477260299</v>
      </c>
      <c r="AP84" s="339">
        <v>2558.4064477260299</v>
      </c>
      <c r="AQ84" s="339">
        <v>2871.7048458356198</v>
      </c>
      <c r="AR84" s="339">
        <v>2983.31</v>
      </c>
      <c r="AS84" s="339">
        <v>2992.0587064383599</v>
      </c>
      <c r="AT84" s="339">
        <v>3574.4423684931498</v>
      </c>
      <c r="AU84" s="339">
        <v>3703.30838739726</v>
      </c>
      <c r="AV84" s="339">
        <v>3794.5787158082198</v>
      </c>
      <c r="AW84" s="339">
        <v>4278.8283780273996</v>
      </c>
      <c r="AX84" s="339">
        <v>4319.0251541643802</v>
      </c>
      <c r="AY84" s="339">
        <v>4319.0251541643802</v>
      </c>
      <c r="AZ84" s="339">
        <v>4307.2025806451602</v>
      </c>
      <c r="BA84" s="339">
        <v>4620.2645161290302</v>
      </c>
      <c r="BB84" s="339">
        <v>4699.2393548387099</v>
      </c>
      <c r="BC84" s="339">
        <v>4971.6316129032302</v>
      </c>
      <c r="BD84" s="340">
        <v>4994.0945161290301</v>
      </c>
      <c r="BE84" s="341">
        <v>5017.7396774193603</v>
      </c>
      <c r="BF84" s="342">
        <v>4.7346243075612202E-3</v>
      </c>
      <c r="BG84" s="342">
        <v>3.4010254602580899E-2</v>
      </c>
      <c r="BH84" s="342">
        <v>4.9219237379933001E-2</v>
      </c>
    </row>
    <row r="85" spans="1:60" s="331" customFormat="1" ht="10.5">
      <c r="A85" s="338" t="s">
        <v>339</v>
      </c>
      <c r="B85" s="339">
        <v>225.15</v>
      </c>
      <c r="C85" s="339">
        <v>228.95</v>
      </c>
      <c r="D85" s="339">
        <v>238.45</v>
      </c>
      <c r="E85" s="339">
        <v>238.45</v>
      </c>
      <c r="F85" s="339">
        <v>243.2</v>
      </c>
      <c r="G85" s="339">
        <v>269.8</v>
      </c>
      <c r="H85" s="339">
        <v>342.95</v>
      </c>
      <c r="I85" s="339">
        <v>342.95</v>
      </c>
      <c r="J85" s="339">
        <v>342.95</v>
      </c>
      <c r="K85" s="339">
        <v>342.95</v>
      </c>
      <c r="L85" s="339">
        <v>342.95</v>
      </c>
      <c r="M85" s="339">
        <v>449.35</v>
      </c>
      <c r="N85" s="339">
        <v>449.35</v>
      </c>
      <c r="O85" s="339">
        <v>427.5</v>
      </c>
      <c r="P85" s="339">
        <v>427.5</v>
      </c>
      <c r="Q85" s="339">
        <v>426.55</v>
      </c>
      <c r="R85" s="339">
        <v>424.65</v>
      </c>
      <c r="S85" s="339">
        <v>424.65</v>
      </c>
      <c r="T85" s="339">
        <v>424.65</v>
      </c>
      <c r="U85" s="339">
        <v>814.15</v>
      </c>
      <c r="V85" s="339">
        <v>823.65</v>
      </c>
      <c r="W85" s="339">
        <v>823.65</v>
      </c>
      <c r="X85" s="339">
        <v>823.65</v>
      </c>
      <c r="Y85" s="339">
        <v>822.7</v>
      </c>
      <c r="Z85" s="339">
        <v>822.7</v>
      </c>
      <c r="AA85" s="339">
        <v>822.7</v>
      </c>
      <c r="AB85" s="339">
        <v>822.7</v>
      </c>
      <c r="AC85" s="339">
        <v>822.7</v>
      </c>
      <c r="AD85" s="339">
        <v>822.7</v>
      </c>
      <c r="AE85" s="339">
        <v>941.45</v>
      </c>
      <c r="AF85" s="339">
        <v>941.45</v>
      </c>
      <c r="AG85" s="339">
        <v>941.45</v>
      </c>
      <c r="AH85" s="339">
        <v>1007.95</v>
      </c>
      <c r="AI85" s="339">
        <v>1041.2</v>
      </c>
      <c r="AJ85" s="339">
        <v>1070.6500000000001</v>
      </c>
      <c r="AK85" s="339">
        <v>1070.6500000000001</v>
      </c>
      <c r="AL85" s="339">
        <v>1070.6500000000001</v>
      </c>
      <c r="AM85" s="339">
        <v>1004.15</v>
      </c>
      <c r="AN85" s="339">
        <v>1004.15</v>
      </c>
      <c r="AO85" s="339">
        <v>1004.15</v>
      </c>
      <c r="AP85" s="339">
        <v>1004.15</v>
      </c>
      <c r="AQ85" s="339">
        <v>1004.15</v>
      </c>
      <c r="AR85" s="339">
        <v>1094.4000000000001</v>
      </c>
      <c r="AS85" s="339">
        <v>1094.4000000000001</v>
      </c>
      <c r="AT85" s="339">
        <v>1099.2449999999999</v>
      </c>
      <c r="AU85" s="339">
        <v>1099.2449999999999</v>
      </c>
      <c r="AV85" s="339">
        <v>1099.2449999999999</v>
      </c>
      <c r="AW85" s="339">
        <v>1099.2449999999999</v>
      </c>
      <c r="AX85" s="339">
        <v>1099.2449999999999</v>
      </c>
      <c r="AY85" s="339">
        <v>1099.2449999999999</v>
      </c>
      <c r="AZ85" s="339">
        <v>1110.645</v>
      </c>
      <c r="BA85" s="339">
        <v>1110.645</v>
      </c>
      <c r="BB85" s="339">
        <v>1110.645</v>
      </c>
      <c r="BC85" s="339">
        <v>1093.5450000000001</v>
      </c>
      <c r="BD85" s="340">
        <v>1110.645</v>
      </c>
      <c r="BE85" s="341">
        <v>1126.5365818759899</v>
      </c>
      <c r="BF85" s="342">
        <v>1.43084260731321E-2</v>
      </c>
      <c r="BG85" s="342">
        <v>1.0322671343971899E-3</v>
      </c>
      <c r="BH85" s="342">
        <v>1.1050248718572299E-2</v>
      </c>
    </row>
    <row r="86" spans="1:60" s="331" customFormat="1" ht="10.5">
      <c r="A86" s="338" t="s">
        <v>340</v>
      </c>
      <c r="B86" s="339">
        <v>1917</v>
      </c>
      <c r="C86" s="339">
        <v>2102</v>
      </c>
      <c r="D86" s="339">
        <v>2214</v>
      </c>
      <c r="E86" s="339">
        <v>2613</v>
      </c>
      <c r="F86" s="339">
        <v>3029</v>
      </c>
      <c r="G86" s="339">
        <v>3504</v>
      </c>
      <c r="H86" s="339">
        <v>3904</v>
      </c>
      <c r="I86" s="339">
        <v>4635</v>
      </c>
      <c r="J86" s="339">
        <v>5140</v>
      </c>
      <c r="K86" s="339">
        <v>5377</v>
      </c>
      <c r="L86" s="339">
        <v>5567</v>
      </c>
      <c r="M86" s="339">
        <v>5643</v>
      </c>
      <c r="N86" s="339">
        <v>5643</v>
      </c>
      <c r="O86" s="339">
        <v>5643</v>
      </c>
      <c r="P86" s="339">
        <v>5643</v>
      </c>
      <c r="Q86" s="339">
        <v>5643</v>
      </c>
      <c r="R86" s="339">
        <v>5643</v>
      </c>
      <c r="S86" s="339">
        <v>5643</v>
      </c>
      <c r="T86" s="339">
        <v>4724</v>
      </c>
      <c r="U86" s="339">
        <v>4724</v>
      </c>
      <c r="V86" s="339">
        <v>4724</v>
      </c>
      <c r="W86" s="339">
        <v>4619</v>
      </c>
      <c r="X86" s="339">
        <v>4461</v>
      </c>
      <c r="Y86" s="339">
        <v>4324</v>
      </c>
      <c r="Z86" s="339">
        <v>4324</v>
      </c>
      <c r="AA86" s="339">
        <v>4324</v>
      </c>
      <c r="AB86" s="339">
        <v>4505</v>
      </c>
      <c r="AC86" s="339">
        <v>4636</v>
      </c>
      <c r="AD86" s="339">
        <v>4802</v>
      </c>
      <c r="AE86" s="339">
        <v>4862</v>
      </c>
      <c r="AF86" s="339">
        <v>5006</v>
      </c>
      <c r="AG86" s="339">
        <v>5006</v>
      </c>
      <c r="AH86" s="339">
        <v>5056</v>
      </c>
      <c r="AI86" s="339">
        <v>5144</v>
      </c>
      <c r="AJ86" s="339">
        <v>5087</v>
      </c>
      <c r="AK86" s="339">
        <v>5010</v>
      </c>
      <c r="AL86" s="339">
        <v>4704.9795000000004</v>
      </c>
      <c r="AM86" s="339">
        <v>4727.7794999999996</v>
      </c>
      <c r="AN86" s="339">
        <v>4645.1295</v>
      </c>
      <c r="AO86" s="339">
        <v>4531.1295</v>
      </c>
      <c r="AP86" s="339">
        <v>4531.1295</v>
      </c>
      <c r="AQ86" s="339">
        <v>4588.4278000000004</v>
      </c>
      <c r="AR86" s="339">
        <v>4650.1778000000004</v>
      </c>
      <c r="AS86" s="339">
        <v>4650.1778000000004</v>
      </c>
      <c r="AT86" s="339">
        <v>4629.7528000000002</v>
      </c>
      <c r="AU86" s="339">
        <v>4290.6027999999997</v>
      </c>
      <c r="AV86" s="339">
        <v>4274.2628000000004</v>
      </c>
      <c r="AW86" s="339">
        <v>4253.5708500000001</v>
      </c>
      <c r="AX86" s="339">
        <v>4122.7150000000001</v>
      </c>
      <c r="AY86" s="339">
        <v>3749.3649999999998</v>
      </c>
      <c r="AZ86" s="339">
        <v>3720.8649999999998</v>
      </c>
      <c r="BA86" s="339">
        <v>3600.2150000000001</v>
      </c>
      <c r="BB86" s="339">
        <v>3342.86</v>
      </c>
      <c r="BC86" s="339">
        <v>3342.86</v>
      </c>
      <c r="BD86" s="340">
        <v>3342.86</v>
      </c>
      <c r="BE86" s="341">
        <v>3284.91</v>
      </c>
      <c r="BF86" s="342">
        <v>-1.7335455268841699E-2</v>
      </c>
      <c r="BG86" s="342">
        <v>-3.2043058652091401E-2</v>
      </c>
      <c r="BH86" s="342">
        <v>3.2221832031124602E-2</v>
      </c>
    </row>
    <row r="87" spans="1:60" s="331" customFormat="1" ht="10.5">
      <c r="A87" s="338" t="s">
        <v>341</v>
      </c>
      <c r="B87" s="339">
        <v>118</v>
      </c>
      <c r="C87" s="339">
        <v>123</v>
      </c>
      <c r="D87" s="339">
        <v>124</v>
      </c>
      <c r="E87" s="339">
        <v>120</v>
      </c>
      <c r="F87" s="339">
        <v>124</v>
      </c>
      <c r="G87" s="339">
        <v>125</v>
      </c>
      <c r="H87" s="339">
        <v>125</v>
      </c>
      <c r="I87" s="339">
        <v>123</v>
      </c>
      <c r="J87" s="339">
        <v>123</v>
      </c>
      <c r="K87" s="339">
        <v>182</v>
      </c>
      <c r="L87" s="339">
        <v>143</v>
      </c>
      <c r="M87" s="339">
        <v>168</v>
      </c>
      <c r="N87" s="339">
        <v>140</v>
      </c>
      <c r="O87" s="339">
        <v>143</v>
      </c>
      <c r="P87" s="339">
        <v>158</v>
      </c>
      <c r="Q87" s="339">
        <v>172</v>
      </c>
      <c r="R87" s="339">
        <v>175</v>
      </c>
      <c r="S87" s="339">
        <v>175</v>
      </c>
      <c r="T87" s="339">
        <v>205</v>
      </c>
      <c r="U87" s="339">
        <v>205</v>
      </c>
      <c r="V87" s="339">
        <v>209</v>
      </c>
      <c r="W87" s="339">
        <v>213</v>
      </c>
      <c r="X87" s="339">
        <v>213</v>
      </c>
      <c r="Y87" s="339">
        <v>213</v>
      </c>
      <c r="Z87" s="339">
        <v>220</v>
      </c>
      <c r="AA87" s="339">
        <v>230</v>
      </c>
      <c r="AB87" s="339">
        <v>235</v>
      </c>
      <c r="AC87" s="339">
        <v>235</v>
      </c>
      <c r="AD87" s="339">
        <v>240</v>
      </c>
      <c r="AE87" s="339">
        <v>350</v>
      </c>
      <c r="AF87" s="339">
        <v>365</v>
      </c>
      <c r="AG87" s="339">
        <v>376</v>
      </c>
      <c r="AH87" s="339">
        <v>376</v>
      </c>
      <c r="AI87" s="339">
        <v>476</v>
      </c>
      <c r="AJ87" s="339">
        <v>491</v>
      </c>
      <c r="AK87" s="339">
        <v>572</v>
      </c>
      <c r="AL87" s="339">
        <v>559</v>
      </c>
      <c r="AM87" s="339">
        <v>524</v>
      </c>
      <c r="AN87" s="339">
        <v>527</v>
      </c>
      <c r="AO87" s="339">
        <v>527</v>
      </c>
      <c r="AP87" s="339">
        <v>522</v>
      </c>
      <c r="AQ87" s="339">
        <v>528</v>
      </c>
      <c r="AR87" s="339">
        <v>534</v>
      </c>
      <c r="AS87" s="339">
        <v>568</v>
      </c>
      <c r="AT87" s="339">
        <v>572</v>
      </c>
      <c r="AU87" s="339">
        <v>582</v>
      </c>
      <c r="AV87" s="339">
        <v>601</v>
      </c>
      <c r="AW87" s="339">
        <v>606</v>
      </c>
      <c r="AX87" s="339">
        <v>612</v>
      </c>
      <c r="AY87" s="339">
        <v>612</v>
      </c>
      <c r="AZ87" s="339">
        <v>612</v>
      </c>
      <c r="BA87" s="339">
        <v>618</v>
      </c>
      <c r="BB87" s="339">
        <v>625</v>
      </c>
      <c r="BC87" s="339">
        <v>625</v>
      </c>
      <c r="BD87" s="340">
        <v>625</v>
      </c>
      <c r="BE87" s="341">
        <v>955</v>
      </c>
      <c r="BF87" s="342">
        <v>0.52800000000000102</v>
      </c>
      <c r="BG87" s="342">
        <v>8.9006430765594703E-3</v>
      </c>
      <c r="BH87" s="342">
        <v>9.3676385623118995E-3</v>
      </c>
    </row>
    <row r="88" spans="1:60" s="331" customFormat="1" ht="10.5">
      <c r="A88" s="338" t="s">
        <v>342</v>
      </c>
      <c r="B88" s="339">
        <v>61</v>
      </c>
      <c r="C88" s="339">
        <v>61</v>
      </c>
      <c r="D88" s="339">
        <v>61</v>
      </c>
      <c r="E88" s="339">
        <v>61</v>
      </c>
      <c r="F88" s="339">
        <v>61</v>
      </c>
      <c r="G88" s="339">
        <v>61</v>
      </c>
      <c r="H88" s="339">
        <v>61</v>
      </c>
      <c r="I88" s="339">
        <v>61</v>
      </c>
      <c r="J88" s="339">
        <v>61</v>
      </c>
      <c r="K88" s="339">
        <v>61</v>
      </c>
      <c r="L88" s="339">
        <v>61</v>
      </c>
      <c r="M88" s="339">
        <v>61</v>
      </c>
      <c r="N88" s="339">
        <v>61</v>
      </c>
      <c r="O88" s="339">
        <v>61</v>
      </c>
      <c r="P88" s="339">
        <v>61</v>
      </c>
      <c r="Q88" s="339">
        <v>61</v>
      </c>
      <c r="R88" s="339">
        <v>61</v>
      </c>
      <c r="S88" s="339">
        <v>61</v>
      </c>
      <c r="T88" s="339">
        <v>61</v>
      </c>
      <c r="U88" s="339">
        <v>61</v>
      </c>
      <c r="V88" s="339">
        <v>61</v>
      </c>
      <c r="W88" s="339">
        <v>61</v>
      </c>
      <c r="X88" s="339">
        <v>88</v>
      </c>
      <c r="Y88" s="339">
        <v>88</v>
      </c>
      <c r="Z88" s="339">
        <v>88</v>
      </c>
      <c r="AA88" s="339">
        <v>88</v>
      </c>
      <c r="AB88" s="339">
        <v>88</v>
      </c>
      <c r="AC88" s="339">
        <v>88</v>
      </c>
      <c r="AD88" s="339">
        <v>88</v>
      </c>
      <c r="AE88" s="339">
        <v>88</v>
      </c>
      <c r="AF88" s="339">
        <v>88</v>
      </c>
      <c r="AG88" s="339">
        <v>97</v>
      </c>
      <c r="AH88" s="339">
        <v>97</v>
      </c>
      <c r="AI88" s="339">
        <v>96</v>
      </c>
      <c r="AJ88" s="339">
        <v>96</v>
      </c>
      <c r="AK88" s="339">
        <v>96</v>
      </c>
      <c r="AL88" s="339">
        <v>101</v>
      </c>
      <c r="AM88" s="339">
        <v>104</v>
      </c>
      <c r="AN88" s="339">
        <v>104</v>
      </c>
      <c r="AO88" s="339">
        <v>104</v>
      </c>
      <c r="AP88" s="339">
        <v>102</v>
      </c>
      <c r="AQ88" s="339">
        <v>102.419178082192</v>
      </c>
      <c r="AR88" s="339">
        <v>102.62</v>
      </c>
      <c r="AS88" s="339">
        <v>102.62</v>
      </c>
      <c r="AT88" s="339">
        <v>135.60499999999999</v>
      </c>
      <c r="AU88" s="339">
        <v>135.60499999999999</v>
      </c>
      <c r="AV88" s="339">
        <v>135.60499999999999</v>
      </c>
      <c r="AW88" s="339">
        <v>135.60499999999999</v>
      </c>
      <c r="AX88" s="339">
        <v>135.60499999999999</v>
      </c>
      <c r="AY88" s="339">
        <v>135.60499999999999</v>
      </c>
      <c r="AZ88" s="339">
        <v>135.60499999999999</v>
      </c>
      <c r="BA88" s="339">
        <v>135.60499999999999</v>
      </c>
      <c r="BB88" s="339">
        <v>135.60499999999999</v>
      </c>
      <c r="BC88" s="339">
        <v>135.60499999999999</v>
      </c>
      <c r="BD88" s="340">
        <v>135.60499999999999</v>
      </c>
      <c r="BE88" s="341">
        <v>135.60499999999999</v>
      </c>
      <c r="BF88" s="342">
        <v>0</v>
      </c>
      <c r="BG88" s="342">
        <v>0</v>
      </c>
      <c r="BH88" s="342">
        <v>1.3301556306202101E-3</v>
      </c>
    </row>
    <row r="89" spans="1:60" s="331" customFormat="1" ht="10.5">
      <c r="A89" s="338" t="s">
        <v>343</v>
      </c>
      <c r="B89" s="339">
        <v>52</v>
      </c>
      <c r="C89" s="339">
        <v>62</v>
      </c>
      <c r="D89" s="339">
        <v>62</v>
      </c>
      <c r="E89" s="339">
        <v>62</v>
      </c>
      <c r="F89" s="339">
        <v>62</v>
      </c>
      <c r="G89" s="339">
        <v>62</v>
      </c>
      <c r="H89" s="339">
        <v>62</v>
      </c>
      <c r="I89" s="339">
        <v>62</v>
      </c>
      <c r="J89" s="339">
        <v>62</v>
      </c>
      <c r="K89" s="339">
        <v>62</v>
      </c>
      <c r="L89" s="339">
        <v>62</v>
      </c>
      <c r="M89" s="339">
        <v>62</v>
      </c>
      <c r="N89" s="339">
        <v>96</v>
      </c>
      <c r="O89" s="339">
        <v>96</v>
      </c>
      <c r="P89" s="339">
        <v>96</v>
      </c>
      <c r="Q89" s="339">
        <v>113</v>
      </c>
      <c r="R89" s="339">
        <v>113</v>
      </c>
      <c r="S89" s="339">
        <v>113</v>
      </c>
      <c r="T89" s="339">
        <v>113</v>
      </c>
      <c r="U89" s="339">
        <v>113</v>
      </c>
      <c r="V89" s="339">
        <v>113</v>
      </c>
      <c r="W89" s="339">
        <v>113</v>
      </c>
      <c r="X89" s="339">
        <v>113</v>
      </c>
      <c r="Y89" s="339">
        <v>113</v>
      </c>
      <c r="Z89" s="339">
        <v>113</v>
      </c>
      <c r="AA89" s="339">
        <v>129</v>
      </c>
      <c r="AB89" s="339">
        <v>129</v>
      </c>
      <c r="AC89" s="339">
        <v>129</v>
      </c>
      <c r="AD89" s="339">
        <v>129</v>
      </c>
      <c r="AE89" s="339">
        <v>132</v>
      </c>
      <c r="AF89" s="339">
        <v>132</v>
      </c>
      <c r="AG89" s="339">
        <v>131</v>
      </c>
      <c r="AH89" s="339">
        <v>132</v>
      </c>
      <c r="AI89" s="339">
        <v>131</v>
      </c>
      <c r="AJ89" s="339">
        <v>134</v>
      </c>
      <c r="AK89" s="339">
        <v>134</v>
      </c>
      <c r="AL89" s="339">
        <v>226.527123287671</v>
      </c>
      <c r="AM89" s="339">
        <v>226.527123287671</v>
      </c>
      <c r="AN89" s="339">
        <v>227.53123287671201</v>
      </c>
      <c r="AO89" s="339">
        <v>255.64630136986301</v>
      </c>
      <c r="AP89" s="339">
        <v>268.953223534247</v>
      </c>
      <c r="AQ89" s="339">
        <v>271.46450161643799</v>
      </c>
      <c r="AR89" s="339">
        <v>274.77487019178102</v>
      </c>
      <c r="AS89" s="339">
        <v>274.25293402739698</v>
      </c>
      <c r="AT89" s="339">
        <v>276.08422909589001</v>
      </c>
      <c r="AU89" s="339">
        <v>278.70531660274003</v>
      </c>
      <c r="AV89" s="339">
        <v>278.89517364383602</v>
      </c>
      <c r="AW89" s="339">
        <v>275.13578734246602</v>
      </c>
      <c r="AX89" s="339">
        <v>389.80510241095902</v>
      </c>
      <c r="AY89" s="339">
        <v>389.80510241095902</v>
      </c>
      <c r="AZ89" s="339">
        <v>388.71492054794498</v>
      </c>
      <c r="BA89" s="339">
        <v>389.27702109589001</v>
      </c>
      <c r="BB89" s="339">
        <v>401.19132358904102</v>
      </c>
      <c r="BC89" s="339">
        <v>401.45305479452099</v>
      </c>
      <c r="BD89" s="340">
        <v>401.45305479452099</v>
      </c>
      <c r="BE89" s="341">
        <v>411.45305479452099</v>
      </c>
      <c r="BF89" s="342">
        <v>2.4909512782555401E-2</v>
      </c>
      <c r="BG89" s="342">
        <v>3.8148107996395703E-2</v>
      </c>
      <c r="BH89" s="342">
        <v>4.0359617829049E-3</v>
      </c>
    </row>
    <row r="90" spans="1:60" s="331" customFormat="1" ht="10.5">
      <c r="A90" s="338" t="s">
        <v>344</v>
      </c>
      <c r="B90" s="339">
        <v>102</v>
      </c>
      <c r="C90" s="339">
        <v>109</v>
      </c>
      <c r="D90" s="339">
        <v>171</v>
      </c>
      <c r="E90" s="339">
        <v>187</v>
      </c>
      <c r="F90" s="339">
        <v>195</v>
      </c>
      <c r="G90" s="339">
        <v>199</v>
      </c>
      <c r="H90" s="339">
        <v>206</v>
      </c>
      <c r="I90" s="339">
        <v>275</v>
      </c>
      <c r="J90" s="339">
        <v>275</v>
      </c>
      <c r="K90" s="339">
        <v>275</v>
      </c>
      <c r="L90" s="339">
        <v>275</v>
      </c>
      <c r="M90" s="339">
        <v>246</v>
      </c>
      <c r="N90" s="339">
        <v>246</v>
      </c>
      <c r="O90" s="339">
        <v>257</v>
      </c>
      <c r="P90" s="339">
        <v>257</v>
      </c>
      <c r="Q90" s="339">
        <v>256</v>
      </c>
      <c r="R90" s="339">
        <v>276</v>
      </c>
      <c r="S90" s="339">
        <v>291</v>
      </c>
      <c r="T90" s="339">
        <v>291</v>
      </c>
      <c r="U90" s="339">
        <v>291</v>
      </c>
      <c r="V90" s="339">
        <v>291</v>
      </c>
      <c r="W90" s="339">
        <v>291</v>
      </c>
      <c r="X90" s="339">
        <v>291</v>
      </c>
      <c r="Y90" s="339">
        <v>291</v>
      </c>
      <c r="Z90" s="339">
        <v>291</v>
      </c>
      <c r="AA90" s="339">
        <v>291</v>
      </c>
      <c r="AB90" s="339">
        <v>291</v>
      </c>
      <c r="AC90" s="339">
        <v>291</v>
      </c>
      <c r="AD90" s="339">
        <v>291</v>
      </c>
      <c r="AE90" s="339">
        <v>301</v>
      </c>
      <c r="AF90" s="339">
        <v>366</v>
      </c>
      <c r="AG90" s="339">
        <v>369</v>
      </c>
      <c r="AH90" s="339">
        <v>389</v>
      </c>
      <c r="AI90" s="339">
        <v>394</v>
      </c>
      <c r="AJ90" s="339">
        <v>396</v>
      </c>
      <c r="AK90" s="339">
        <v>398</v>
      </c>
      <c r="AL90" s="339">
        <v>398</v>
      </c>
      <c r="AM90" s="339">
        <v>398</v>
      </c>
      <c r="AN90" s="339">
        <v>335</v>
      </c>
      <c r="AO90" s="339">
        <v>280</v>
      </c>
      <c r="AP90" s="339">
        <v>280</v>
      </c>
      <c r="AQ90" s="339">
        <v>275.5</v>
      </c>
      <c r="AR90" s="339">
        <v>269.8</v>
      </c>
      <c r="AS90" s="339">
        <v>269.8</v>
      </c>
      <c r="AT90" s="339">
        <v>266.95</v>
      </c>
      <c r="AU90" s="339">
        <v>264.10000000000002</v>
      </c>
      <c r="AV90" s="339">
        <v>261.25</v>
      </c>
      <c r="AW90" s="339">
        <v>261.25</v>
      </c>
      <c r="AX90" s="339">
        <v>269.8</v>
      </c>
      <c r="AY90" s="339">
        <v>270.75</v>
      </c>
      <c r="AZ90" s="339">
        <v>270.75</v>
      </c>
      <c r="BA90" s="339">
        <v>270.75</v>
      </c>
      <c r="BB90" s="339">
        <v>270.94</v>
      </c>
      <c r="BC90" s="339">
        <v>270.94</v>
      </c>
      <c r="BD90" s="340">
        <v>270.94</v>
      </c>
      <c r="BE90" s="341">
        <v>180</v>
      </c>
      <c r="BF90" s="342">
        <v>-0.335646268546541</v>
      </c>
      <c r="BG90" s="342">
        <v>1.48470300242409E-3</v>
      </c>
      <c r="BH90" s="342">
        <v>1.7656282106975299E-3</v>
      </c>
    </row>
    <row r="91" spans="1:60" s="331" customFormat="1" ht="10.5">
      <c r="A91" s="338" t="s">
        <v>345</v>
      </c>
      <c r="B91" s="339">
        <v>50</v>
      </c>
      <c r="C91" s="339">
        <v>79</v>
      </c>
      <c r="D91" s="339">
        <v>162</v>
      </c>
      <c r="E91" s="339">
        <v>170</v>
      </c>
      <c r="F91" s="339">
        <v>180</v>
      </c>
      <c r="G91" s="339">
        <v>288</v>
      </c>
      <c r="H91" s="339">
        <v>303</v>
      </c>
      <c r="I91" s="339">
        <v>490</v>
      </c>
      <c r="J91" s="339">
        <v>700</v>
      </c>
      <c r="K91" s="339">
        <v>956</v>
      </c>
      <c r="L91" s="339">
        <v>923</v>
      </c>
      <c r="M91" s="339">
        <v>918</v>
      </c>
      <c r="N91" s="339">
        <v>918</v>
      </c>
      <c r="O91" s="339">
        <v>958</v>
      </c>
      <c r="P91" s="339">
        <v>960</v>
      </c>
      <c r="Q91" s="339">
        <v>1063</v>
      </c>
      <c r="R91" s="339">
        <v>1063</v>
      </c>
      <c r="S91" s="339">
        <v>1073</v>
      </c>
      <c r="T91" s="339">
        <v>1083</v>
      </c>
      <c r="U91" s="339">
        <v>1083</v>
      </c>
      <c r="V91" s="339">
        <v>1043</v>
      </c>
      <c r="W91" s="339">
        <v>973</v>
      </c>
      <c r="X91" s="339">
        <v>903</v>
      </c>
      <c r="Y91" s="339">
        <v>881</v>
      </c>
      <c r="Z91" s="339">
        <v>891</v>
      </c>
      <c r="AA91" s="339">
        <v>933</v>
      </c>
      <c r="AB91" s="339">
        <v>1031</v>
      </c>
      <c r="AC91" s="339">
        <v>1056</v>
      </c>
      <c r="AD91" s="339">
        <v>1098</v>
      </c>
      <c r="AE91" s="339">
        <v>1133</v>
      </c>
      <c r="AF91" s="339">
        <v>1175</v>
      </c>
      <c r="AG91" s="339">
        <v>1175</v>
      </c>
      <c r="AH91" s="339">
        <v>1200</v>
      </c>
      <c r="AI91" s="339">
        <v>1220</v>
      </c>
      <c r="AJ91" s="339">
        <v>690</v>
      </c>
      <c r="AK91" s="339">
        <v>1340</v>
      </c>
      <c r="AL91" s="339">
        <v>1365</v>
      </c>
      <c r="AM91" s="339">
        <v>1393</v>
      </c>
      <c r="AN91" s="339">
        <v>1393</v>
      </c>
      <c r="AO91" s="339">
        <v>1406</v>
      </c>
      <c r="AP91" s="339">
        <v>1420</v>
      </c>
      <c r="AQ91" s="339">
        <v>1422</v>
      </c>
      <c r="AR91" s="339">
        <v>1427</v>
      </c>
      <c r="AS91" s="339">
        <v>1427</v>
      </c>
      <c r="AT91" s="339">
        <v>1427</v>
      </c>
      <c r="AU91" s="339">
        <v>1427</v>
      </c>
      <c r="AV91" s="339">
        <v>1427</v>
      </c>
      <c r="AW91" s="339">
        <v>1422</v>
      </c>
      <c r="AX91" s="339">
        <v>1414</v>
      </c>
      <c r="AY91" s="339">
        <v>1514</v>
      </c>
      <c r="AZ91" s="339">
        <v>1514</v>
      </c>
      <c r="BA91" s="339">
        <v>1514</v>
      </c>
      <c r="BB91" s="339">
        <v>1514</v>
      </c>
      <c r="BC91" s="339">
        <v>1514</v>
      </c>
      <c r="BD91" s="340">
        <v>1514</v>
      </c>
      <c r="BE91" s="341">
        <v>1514</v>
      </c>
      <c r="BF91" s="342">
        <v>0</v>
      </c>
      <c r="BG91" s="342">
        <v>5.9356280939573099E-3</v>
      </c>
      <c r="BH91" s="342">
        <v>1.4850895061089201E-2</v>
      </c>
    </row>
    <row r="92" spans="1:60" s="331" customFormat="1" ht="10.5">
      <c r="A92" s="338" t="s">
        <v>346</v>
      </c>
      <c r="B92" s="339">
        <v>33</v>
      </c>
      <c r="C92" s="339">
        <v>38</v>
      </c>
      <c r="D92" s="339">
        <v>57</v>
      </c>
      <c r="E92" s="339">
        <v>114</v>
      </c>
      <c r="F92" s="339">
        <v>171</v>
      </c>
      <c r="G92" s="339">
        <v>209</v>
      </c>
      <c r="H92" s="339">
        <v>257</v>
      </c>
      <c r="I92" s="339">
        <v>380</v>
      </c>
      <c r="J92" s="339">
        <v>380</v>
      </c>
      <c r="K92" s="339">
        <v>418</v>
      </c>
      <c r="L92" s="339">
        <v>418</v>
      </c>
      <c r="M92" s="339">
        <v>418</v>
      </c>
      <c r="N92" s="339">
        <v>380</v>
      </c>
      <c r="O92" s="339">
        <v>551</v>
      </c>
      <c r="P92" s="339">
        <v>551</v>
      </c>
      <c r="Q92" s="339">
        <v>608</v>
      </c>
      <c r="R92" s="339">
        <v>750.5</v>
      </c>
      <c r="S92" s="339">
        <v>750.5</v>
      </c>
      <c r="T92" s="339">
        <v>750.5</v>
      </c>
      <c r="U92" s="339">
        <v>750.5</v>
      </c>
      <c r="V92" s="339">
        <v>750.5</v>
      </c>
      <c r="W92" s="339">
        <v>750.5</v>
      </c>
      <c r="X92" s="339">
        <v>750.5</v>
      </c>
      <c r="Y92" s="339">
        <v>750.5</v>
      </c>
      <c r="Z92" s="339">
        <v>798</v>
      </c>
      <c r="AA92" s="339">
        <v>798</v>
      </c>
      <c r="AB92" s="339">
        <v>983.25</v>
      </c>
      <c r="AC92" s="339">
        <v>1591.25</v>
      </c>
      <c r="AD92" s="339">
        <v>1591.25</v>
      </c>
      <c r="AE92" s="339">
        <v>1615</v>
      </c>
      <c r="AF92" s="339">
        <v>1727.1</v>
      </c>
      <c r="AG92" s="339">
        <v>2316.1</v>
      </c>
      <c r="AH92" s="339">
        <v>2316.1</v>
      </c>
      <c r="AI92" s="339">
        <v>2316.1</v>
      </c>
      <c r="AJ92" s="339">
        <v>2316.1</v>
      </c>
      <c r="AK92" s="339">
        <v>2316.1</v>
      </c>
      <c r="AL92" s="339">
        <v>2316.1</v>
      </c>
      <c r="AM92" s="339">
        <v>2316.1</v>
      </c>
      <c r="AN92" s="339">
        <v>2316.1</v>
      </c>
      <c r="AO92" s="339">
        <v>2598.25</v>
      </c>
      <c r="AP92" s="339">
        <v>2598.25</v>
      </c>
      <c r="AQ92" s="339">
        <v>2633.4</v>
      </c>
      <c r="AR92" s="339">
        <v>2679</v>
      </c>
      <c r="AS92" s="339">
        <v>2712.25</v>
      </c>
      <c r="AT92" s="339">
        <v>2745.5</v>
      </c>
      <c r="AU92" s="339">
        <v>2774</v>
      </c>
      <c r="AV92" s="339">
        <v>2864.25</v>
      </c>
      <c r="AW92" s="339">
        <v>2877.55</v>
      </c>
      <c r="AX92" s="339">
        <v>2877.55</v>
      </c>
      <c r="AY92" s="339">
        <v>3122.65</v>
      </c>
      <c r="AZ92" s="339">
        <v>3128.35</v>
      </c>
      <c r="BA92" s="339">
        <v>3258.5</v>
      </c>
      <c r="BB92" s="339">
        <v>3298.4</v>
      </c>
      <c r="BC92" s="339">
        <v>3345.9</v>
      </c>
      <c r="BD92" s="340">
        <v>3393.4</v>
      </c>
      <c r="BE92" s="341">
        <v>3572</v>
      </c>
      <c r="BF92" s="342">
        <v>5.2631578947368099E-2</v>
      </c>
      <c r="BG92" s="342">
        <v>2.1412952310060102E-2</v>
      </c>
      <c r="BH92" s="342">
        <v>3.5037910936730997E-2</v>
      </c>
    </row>
    <row r="93" spans="1:60" s="331" customFormat="1" ht="10.5">
      <c r="A93" s="338" t="s">
        <v>348</v>
      </c>
      <c r="B93" s="339">
        <v>46</v>
      </c>
      <c r="C93" s="339">
        <v>50</v>
      </c>
      <c r="D93" s="339">
        <v>50</v>
      </c>
      <c r="E93" s="339">
        <v>103</v>
      </c>
      <c r="F93" s="339">
        <v>103</v>
      </c>
      <c r="G93" s="339">
        <v>103</v>
      </c>
      <c r="H93" s="339">
        <v>122</v>
      </c>
      <c r="I93" s="339">
        <v>193</v>
      </c>
      <c r="J93" s="339">
        <v>193</v>
      </c>
      <c r="K93" s="339">
        <v>288</v>
      </c>
      <c r="L93" s="339">
        <v>274</v>
      </c>
      <c r="M93" s="339">
        <v>369</v>
      </c>
      <c r="N93" s="339">
        <v>464</v>
      </c>
      <c r="O93" s="339">
        <v>447</v>
      </c>
      <c r="P93" s="339">
        <v>447</v>
      </c>
      <c r="Q93" s="339">
        <v>542</v>
      </c>
      <c r="R93" s="339">
        <v>542</v>
      </c>
      <c r="S93" s="339">
        <v>542</v>
      </c>
      <c r="T93" s="339">
        <v>542</v>
      </c>
      <c r="U93" s="339">
        <v>542</v>
      </c>
      <c r="V93" s="339">
        <v>570</v>
      </c>
      <c r="W93" s="339">
        <v>570</v>
      </c>
      <c r="X93" s="339">
        <v>570</v>
      </c>
      <c r="Y93" s="339">
        <v>570</v>
      </c>
      <c r="Z93" s="339">
        <v>570</v>
      </c>
      <c r="AA93" s="339">
        <v>570</v>
      </c>
      <c r="AB93" s="339">
        <v>570</v>
      </c>
      <c r="AC93" s="339">
        <v>570</v>
      </c>
      <c r="AD93" s="339">
        <v>570</v>
      </c>
      <c r="AE93" s="339">
        <v>570</v>
      </c>
      <c r="AF93" s="339">
        <v>732</v>
      </c>
      <c r="AG93" s="339">
        <v>732</v>
      </c>
      <c r="AH93" s="339">
        <v>732</v>
      </c>
      <c r="AI93" s="339">
        <v>732</v>
      </c>
      <c r="AJ93" s="339">
        <v>732</v>
      </c>
      <c r="AK93" s="339">
        <v>732</v>
      </c>
      <c r="AL93" s="339">
        <v>874</v>
      </c>
      <c r="AM93" s="339">
        <v>1159</v>
      </c>
      <c r="AN93" s="339">
        <v>1159</v>
      </c>
      <c r="AO93" s="339">
        <v>1159</v>
      </c>
      <c r="AP93" s="339">
        <v>1159</v>
      </c>
      <c r="AQ93" s="339">
        <v>1140</v>
      </c>
      <c r="AR93" s="339">
        <v>1197</v>
      </c>
      <c r="AS93" s="339">
        <v>1197</v>
      </c>
      <c r="AT93" s="339">
        <v>1197</v>
      </c>
      <c r="AU93" s="339">
        <v>1197</v>
      </c>
      <c r="AV93" s="339">
        <v>1197</v>
      </c>
      <c r="AW93" s="339">
        <v>1197</v>
      </c>
      <c r="AX93" s="339">
        <v>1197</v>
      </c>
      <c r="AY93" s="339">
        <v>1197</v>
      </c>
      <c r="AZ93" s="339">
        <v>988</v>
      </c>
      <c r="BA93" s="339">
        <v>988</v>
      </c>
      <c r="BB93" s="339">
        <v>1083</v>
      </c>
      <c r="BC93" s="339">
        <v>1083</v>
      </c>
      <c r="BD93" s="340">
        <v>1083</v>
      </c>
      <c r="BE93" s="341">
        <v>1130.5</v>
      </c>
      <c r="BF93" s="342">
        <v>4.3859649122806897E-2</v>
      </c>
      <c r="BG93" s="342">
        <v>-9.9584290293984693E-3</v>
      </c>
      <c r="BH93" s="342">
        <v>1.1089126067742001E-2</v>
      </c>
    </row>
    <row r="94" spans="1:60" s="331" customFormat="1" ht="10.5">
      <c r="A94" s="338" t="s">
        <v>349</v>
      </c>
      <c r="B94" s="339">
        <v>45</v>
      </c>
      <c r="C94" s="339">
        <v>45</v>
      </c>
      <c r="D94" s="339">
        <v>45</v>
      </c>
      <c r="E94" s="339">
        <v>45</v>
      </c>
      <c r="F94" s="339">
        <v>63</v>
      </c>
      <c r="G94" s="339">
        <v>122</v>
      </c>
      <c r="H94" s="339">
        <v>122</v>
      </c>
      <c r="I94" s="339">
        <v>153</v>
      </c>
      <c r="J94" s="339">
        <v>153</v>
      </c>
      <c r="K94" s="339">
        <v>153</v>
      </c>
      <c r="L94" s="339">
        <v>153</v>
      </c>
      <c r="M94" s="339">
        <v>153</v>
      </c>
      <c r="N94" s="339">
        <v>153</v>
      </c>
      <c r="O94" s="339">
        <v>166</v>
      </c>
      <c r="P94" s="339">
        <v>171</v>
      </c>
      <c r="Q94" s="339">
        <v>177</v>
      </c>
      <c r="R94" s="339">
        <v>177</v>
      </c>
      <c r="S94" s="339">
        <v>177</v>
      </c>
      <c r="T94" s="339">
        <v>177</v>
      </c>
      <c r="U94" s="339">
        <v>177</v>
      </c>
      <c r="V94" s="339">
        <v>166</v>
      </c>
      <c r="W94" s="339">
        <v>179</v>
      </c>
      <c r="X94" s="339">
        <v>179</v>
      </c>
      <c r="Y94" s="339">
        <v>179</v>
      </c>
      <c r="Z94" s="339">
        <v>222.28</v>
      </c>
      <c r="AA94" s="339">
        <v>222.28</v>
      </c>
      <c r="AB94" s="339">
        <v>222.28</v>
      </c>
      <c r="AC94" s="339">
        <v>409.7</v>
      </c>
      <c r="AD94" s="339">
        <v>449.9</v>
      </c>
      <c r="AE94" s="339">
        <v>476.7</v>
      </c>
      <c r="AF94" s="339">
        <v>476.7</v>
      </c>
      <c r="AG94" s="339">
        <v>817.5</v>
      </c>
      <c r="AH94" s="339">
        <v>866.5</v>
      </c>
      <c r="AI94" s="339">
        <v>883.5</v>
      </c>
      <c r="AJ94" s="339">
        <v>898.5</v>
      </c>
      <c r="AK94" s="339">
        <v>898.5</v>
      </c>
      <c r="AL94" s="339">
        <v>1063.5</v>
      </c>
      <c r="AM94" s="339">
        <v>1067.5</v>
      </c>
      <c r="AN94" s="339">
        <v>1067.5</v>
      </c>
      <c r="AO94" s="339">
        <v>1067.5</v>
      </c>
      <c r="AP94" s="339">
        <v>1077.5</v>
      </c>
      <c r="AQ94" s="339">
        <v>1099.5</v>
      </c>
      <c r="AR94" s="339">
        <v>1099.5</v>
      </c>
      <c r="AS94" s="339">
        <v>1164.5</v>
      </c>
      <c r="AT94" s="339">
        <v>1235.5</v>
      </c>
      <c r="AU94" s="339">
        <v>1229.5</v>
      </c>
      <c r="AV94" s="339">
        <v>1229.5</v>
      </c>
      <c r="AW94" s="339">
        <v>1229.5</v>
      </c>
      <c r="AX94" s="339">
        <v>1236.5</v>
      </c>
      <c r="AY94" s="339">
        <v>1251.5</v>
      </c>
      <c r="AZ94" s="339">
        <v>1251.5</v>
      </c>
      <c r="BA94" s="339">
        <v>1234.5</v>
      </c>
      <c r="BB94" s="339">
        <v>1234.5</v>
      </c>
      <c r="BC94" s="339">
        <v>1234.5</v>
      </c>
      <c r="BD94" s="340">
        <v>1234.5</v>
      </c>
      <c r="BE94" s="341">
        <v>1244.5</v>
      </c>
      <c r="BF94" s="342">
        <v>8.1004455245039502E-3</v>
      </c>
      <c r="BG94" s="342">
        <v>-8.0968386226287797E-5</v>
      </c>
      <c r="BH94" s="342">
        <v>1.22073572678504E-2</v>
      </c>
    </row>
    <row r="95" spans="1:60" s="331" customFormat="1" ht="10.5">
      <c r="A95" s="338" t="s">
        <v>350</v>
      </c>
      <c r="B95" s="339">
        <v>0</v>
      </c>
      <c r="C95" s="339">
        <v>0</v>
      </c>
      <c r="D95" s="339">
        <v>0</v>
      </c>
      <c r="E95" s="339">
        <v>0</v>
      </c>
      <c r="F95" s="339">
        <v>0</v>
      </c>
      <c r="G95" s="339">
        <v>0</v>
      </c>
      <c r="H95" s="339">
        <v>0</v>
      </c>
      <c r="I95" s="339">
        <v>0</v>
      </c>
      <c r="J95" s="339">
        <v>0</v>
      </c>
      <c r="K95" s="339">
        <v>0</v>
      </c>
      <c r="L95" s="339">
        <v>0</v>
      </c>
      <c r="M95" s="339">
        <v>0</v>
      </c>
      <c r="N95" s="339">
        <v>0</v>
      </c>
      <c r="O95" s="339">
        <v>0</v>
      </c>
      <c r="P95" s="339">
        <v>0</v>
      </c>
      <c r="Q95" s="339">
        <v>0</v>
      </c>
      <c r="R95" s="339">
        <v>0</v>
      </c>
      <c r="S95" s="339">
        <v>0</v>
      </c>
      <c r="T95" s="339">
        <v>0</v>
      </c>
      <c r="U95" s="339">
        <v>0</v>
      </c>
      <c r="V95" s="339">
        <v>0</v>
      </c>
      <c r="W95" s="339">
        <v>0</v>
      </c>
      <c r="X95" s="339">
        <v>0</v>
      </c>
      <c r="Y95" s="339">
        <v>1</v>
      </c>
      <c r="Z95" s="339">
        <v>1</v>
      </c>
      <c r="AA95" s="339">
        <v>1</v>
      </c>
      <c r="AB95" s="339">
        <v>1</v>
      </c>
      <c r="AC95" s="339">
        <v>1</v>
      </c>
      <c r="AD95" s="339">
        <v>1</v>
      </c>
      <c r="AE95" s="339">
        <v>1</v>
      </c>
      <c r="AF95" s="339">
        <v>1</v>
      </c>
      <c r="AG95" s="339">
        <v>1</v>
      </c>
      <c r="AH95" s="339">
        <v>1</v>
      </c>
      <c r="AI95" s="339">
        <v>3</v>
      </c>
      <c r="AJ95" s="339">
        <v>8</v>
      </c>
      <c r="AK95" s="339">
        <v>8</v>
      </c>
      <c r="AL95" s="339">
        <v>8</v>
      </c>
      <c r="AM95" s="339">
        <v>8</v>
      </c>
      <c r="AN95" s="339">
        <v>8</v>
      </c>
      <c r="AO95" s="339">
        <v>11</v>
      </c>
      <c r="AP95" s="339">
        <v>11</v>
      </c>
      <c r="AQ95" s="339">
        <v>11</v>
      </c>
      <c r="AR95" s="339">
        <v>14</v>
      </c>
      <c r="AS95" s="339">
        <v>14</v>
      </c>
      <c r="AT95" s="339">
        <v>162</v>
      </c>
      <c r="AU95" s="339">
        <v>162</v>
      </c>
      <c r="AV95" s="339">
        <v>159</v>
      </c>
      <c r="AW95" s="339">
        <v>159</v>
      </c>
      <c r="AX95" s="339">
        <v>159</v>
      </c>
      <c r="AY95" s="339">
        <v>159</v>
      </c>
      <c r="AZ95" s="339">
        <v>159</v>
      </c>
      <c r="BA95" s="339">
        <v>163</v>
      </c>
      <c r="BB95" s="339">
        <v>167</v>
      </c>
      <c r="BC95" s="339">
        <v>367</v>
      </c>
      <c r="BD95" s="340">
        <v>367</v>
      </c>
      <c r="BE95" s="341">
        <v>367</v>
      </c>
      <c r="BF95" s="342">
        <v>0</v>
      </c>
      <c r="BG95" s="342">
        <v>8.5213293216656494E-2</v>
      </c>
      <c r="BH95" s="342">
        <v>3.5999197406999602E-3</v>
      </c>
    </row>
    <row r="96" spans="1:60" s="331" customFormat="1" ht="10.5">
      <c r="A96" s="338" t="s">
        <v>351</v>
      </c>
      <c r="B96" s="339">
        <v>24.7</v>
      </c>
      <c r="C96" s="339">
        <v>24.7</v>
      </c>
      <c r="D96" s="339">
        <v>24.7</v>
      </c>
      <c r="E96" s="339">
        <v>24.7</v>
      </c>
      <c r="F96" s="339">
        <v>62.7</v>
      </c>
      <c r="G96" s="339">
        <v>62.7</v>
      </c>
      <c r="H96" s="339">
        <v>62.7</v>
      </c>
      <c r="I96" s="339">
        <v>93</v>
      </c>
      <c r="J96" s="339">
        <v>93</v>
      </c>
      <c r="K96" s="339">
        <v>96</v>
      </c>
      <c r="L96" s="339">
        <v>96</v>
      </c>
      <c r="M96" s="339">
        <v>96</v>
      </c>
      <c r="N96" s="339">
        <v>136</v>
      </c>
      <c r="O96" s="339">
        <v>134</v>
      </c>
      <c r="P96" s="339">
        <v>142</v>
      </c>
      <c r="Q96" s="339">
        <v>178</v>
      </c>
      <c r="R96" s="339">
        <v>192</v>
      </c>
      <c r="S96" s="339">
        <v>217</v>
      </c>
      <c r="T96" s="339">
        <v>226</v>
      </c>
      <c r="U96" s="339">
        <v>226</v>
      </c>
      <c r="V96" s="339">
        <v>226</v>
      </c>
      <c r="W96" s="339">
        <v>226</v>
      </c>
      <c r="X96" s="339">
        <v>227</v>
      </c>
      <c r="Y96" s="339">
        <v>228</v>
      </c>
      <c r="Z96" s="339">
        <v>228</v>
      </c>
      <c r="AA96" s="339">
        <v>228</v>
      </c>
      <c r="AB96" s="339">
        <v>230</v>
      </c>
      <c r="AC96" s="339">
        <v>230</v>
      </c>
      <c r="AD96" s="339">
        <v>230</v>
      </c>
      <c r="AE96" s="339">
        <v>230</v>
      </c>
      <c r="AF96" s="339">
        <v>145</v>
      </c>
      <c r="AG96" s="339">
        <v>145</v>
      </c>
      <c r="AH96" s="339">
        <v>145</v>
      </c>
      <c r="AI96" s="339">
        <v>145</v>
      </c>
      <c r="AJ96" s="339">
        <v>145</v>
      </c>
      <c r="AK96" s="339">
        <v>143</v>
      </c>
      <c r="AL96" s="339">
        <v>143</v>
      </c>
      <c r="AM96" s="339">
        <v>140</v>
      </c>
      <c r="AN96" s="339">
        <v>144</v>
      </c>
      <c r="AO96" s="339">
        <v>177</v>
      </c>
      <c r="AP96" s="339">
        <v>176.19315068493199</v>
      </c>
      <c r="AQ96" s="339">
        <v>176.19315068493199</v>
      </c>
      <c r="AR96" s="339">
        <v>176.19315068493199</v>
      </c>
      <c r="AS96" s="339">
        <v>178.19315068493199</v>
      </c>
      <c r="AT96" s="339">
        <v>183</v>
      </c>
      <c r="AU96" s="339">
        <v>183</v>
      </c>
      <c r="AV96" s="339">
        <v>184.46600000000001</v>
      </c>
      <c r="AW96" s="339">
        <v>184.46600000000001</v>
      </c>
      <c r="AX96" s="339">
        <v>190.33</v>
      </c>
      <c r="AY96" s="339">
        <v>197.33</v>
      </c>
      <c r="AZ96" s="339">
        <v>197.33</v>
      </c>
      <c r="BA96" s="339">
        <v>197.33</v>
      </c>
      <c r="BB96" s="339">
        <v>197.33</v>
      </c>
      <c r="BC96" s="339">
        <v>197.33</v>
      </c>
      <c r="BD96" s="340">
        <v>357.33</v>
      </c>
      <c r="BE96" s="341">
        <v>357.83153910124298</v>
      </c>
      <c r="BF96" s="342">
        <v>1.4035740106990199E-3</v>
      </c>
      <c r="BG96" s="342">
        <v>6.9207112223719003E-2</v>
      </c>
      <c r="BH96" s="342">
        <v>3.5099858895248398E-3</v>
      </c>
    </row>
    <row r="97" spans="1:60" s="336" customFormat="1" ht="10.5">
      <c r="A97" s="343" t="s">
        <v>352</v>
      </c>
      <c r="B97" s="344">
        <v>3608.3457262851898</v>
      </c>
      <c r="C97" s="344">
        <v>4024.6375852895499</v>
      </c>
      <c r="D97" s="344">
        <v>4343.2875852895504</v>
      </c>
      <c r="E97" s="344">
        <v>5110.0793765549197</v>
      </c>
      <c r="F97" s="344">
        <v>5811.4139764022002</v>
      </c>
      <c r="G97" s="344">
        <v>6625.5134269773598</v>
      </c>
      <c r="H97" s="344">
        <v>7374.9968125723599</v>
      </c>
      <c r="I97" s="344">
        <v>8843.2354151784602</v>
      </c>
      <c r="J97" s="344">
        <v>9759.5699472867509</v>
      </c>
      <c r="K97" s="344">
        <v>10714.283448284399</v>
      </c>
      <c r="L97" s="344">
        <v>10938.630124147099</v>
      </c>
      <c r="M97" s="344">
        <v>11449.082295489799</v>
      </c>
      <c r="N97" s="344">
        <v>11752.3845345715</v>
      </c>
      <c r="O97" s="344">
        <v>11979.8450501269</v>
      </c>
      <c r="P97" s="344">
        <v>11979.8853486711</v>
      </c>
      <c r="Q97" s="344">
        <v>12522.9472214696</v>
      </c>
      <c r="R97" s="344">
        <v>12708.010925684201</v>
      </c>
      <c r="S97" s="344">
        <v>13161.6316858389</v>
      </c>
      <c r="T97" s="344">
        <v>12370.083246299</v>
      </c>
      <c r="U97" s="344">
        <v>12689.046950513601</v>
      </c>
      <c r="V97" s="344">
        <v>12893.450071433799</v>
      </c>
      <c r="W97" s="344">
        <v>12870.304888292199</v>
      </c>
      <c r="X97" s="344">
        <v>12791.8693388674</v>
      </c>
      <c r="Y97" s="344">
        <v>12763.4917949602</v>
      </c>
      <c r="Z97" s="344">
        <v>13041.049882011001</v>
      </c>
      <c r="AA97" s="344">
        <v>13612.186517722999</v>
      </c>
      <c r="AB97" s="344">
        <v>14098.436517722999</v>
      </c>
      <c r="AC97" s="344">
        <v>15151.9531258467</v>
      </c>
      <c r="AD97" s="344">
        <v>15759.047970293401</v>
      </c>
      <c r="AE97" s="344">
        <v>16408.956586693599</v>
      </c>
      <c r="AF97" s="344">
        <v>17435.511743478601</v>
      </c>
      <c r="AG97" s="344">
        <v>18716.972802177501</v>
      </c>
      <c r="AH97" s="344">
        <v>19363.355502869701</v>
      </c>
      <c r="AI97" s="344">
        <v>19800.665950686001</v>
      </c>
      <c r="AJ97" s="344">
        <v>21020.143292607801</v>
      </c>
      <c r="AK97" s="344">
        <v>21709.699737665302</v>
      </c>
      <c r="AL97" s="344">
        <v>22108.093199882001</v>
      </c>
      <c r="AM97" s="344">
        <v>23113.806195060901</v>
      </c>
      <c r="AN97" s="344">
        <v>23337.738414841398</v>
      </c>
      <c r="AO97" s="344">
        <v>24321.776019571498</v>
      </c>
      <c r="AP97" s="344">
        <v>24926.001143862999</v>
      </c>
      <c r="AQ97" s="344">
        <v>26080.101585808199</v>
      </c>
      <c r="AR97" s="344">
        <v>26726.1549167671</v>
      </c>
      <c r="AS97" s="344">
        <v>27802.931467863</v>
      </c>
      <c r="AT97" s="344">
        <v>29610.8864660822</v>
      </c>
      <c r="AU97" s="344">
        <v>30427.199791671199</v>
      </c>
      <c r="AV97" s="344">
        <v>31302.138799041099</v>
      </c>
      <c r="AW97" s="344">
        <v>32363.0621934521</v>
      </c>
      <c r="AX97" s="344">
        <v>33230.751777123303</v>
      </c>
      <c r="AY97" s="344">
        <v>33848.970407260298</v>
      </c>
      <c r="AZ97" s="344">
        <v>33294.243008042402</v>
      </c>
      <c r="BA97" s="344">
        <v>33490.0492084578</v>
      </c>
      <c r="BB97" s="344">
        <v>33807.647596235998</v>
      </c>
      <c r="BC97" s="344">
        <v>34735.188914273102</v>
      </c>
      <c r="BD97" s="345">
        <v>35527.427159964602</v>
      </c>
      <c r="BE97" s="345">
        <v>36492.439962780198</v>
      </c>
      <c r="BF97" s="346">
        <v>2.7162473614271699E-2</v>
      </c>
      <c r="BG97" s="346">
        <v>1.8383220154712498E-2</v>
      </c>
      <c r="BH97" s="346">
        <v>0.35795600819705897</v>
      </c>
    </row>
    <row r="98" spans="1:60" s="331" customFormat="1" ht="10.5">
      <c r="A98" s="338"/>
      <c r="B98" s="339"/>
      <c r="C98" s="339"/>
      <c r="D98" s="339"/>
      <c r="E98" s="339"/>
      <c r="F98" s="339"/>
      <c r="G98" s="339"/>
      <c r="H98" s="339"/>
      <c r="I98" s="339"/>
      <c r="J98" s="339"/>
      <c r="K98" s="339"/>
      <c r="L98" s="339"/>
      <c r="M98" s="339"/>
      <c r="N98" s="339"/>
      <c r="O98" s="339"/>
      <c r="P98" s="339"/>
      <c r="Q98" s="339"/>
      <c r="R98" s="339"/>
      <c r="S98" s="339"/>
      <c r="T98" s="339"/>
      <c r="U98" s="339"/>
      <c r="V98" s="339"/>
      <c r="W98" s="339"/>
      <c r="X98" s="339"/>
      <c r="Y98" s="339"/>
      <c r="Z98" s="339"/>
      <c r="AA98" s="339"/>
      <c r="AB98" s="339"/>
      <c r="AC98" s="339"/>
      <c r="AD98" s="339"/>
      <c r="AE98" s="339"/>
      <c r="AF98" s="339"/>
      <c r="AG98" s="339"/>
      <c r="AH98" s="339"/>
      <c r="AI98" s="339"/>
      <c r="AJ98" s="339"/>
      <c r="AK98" s="339"/>
      <c r="AL98" s="339"/>
      <c r="AM98" s="339"/>
      <c r="AN98" s="339"/>
      <c r="AO98" s="339"/>
      <c r="AP98" s="339"/>
      <c r="AQ98" s="339"/>
      <c r="AR98" s="339"/>
      <c r="AS98" s="339"/>
      <c r="AT98" s="339"/>
      <c r="AU98" s="339"/>
      <c r="AV98" s="339"/>
      <c r="AW98" s="339"/>
      <c r="AX98" s="339"/>
      <c r="AY98" s="339"/>
      <c r="AZ98" s="339"/>
      <c r="BA98" s="339"/>
      <c r="BB98" s="339"/>
      <c r="BC98" s="339"/>
      <c r="BD98" s="340"/>
      <c r="BE98" s="341"/>
      <c r="BF98" s="342"/>
      <c r="BG98" s="342"/>
      <c r="BH98" s="342"/>
    </row>
    <row r="99" spans="1:60" s="331" customFormat="1" ht="10.5">
      <c r="A99" s="348" t="s">
        <v>353</v>
      </c>
      <c r="B99" s="349">
        <v>34785.261700580697</v>
      </c>
      <c r="C99" s="349">
        <v>37826.685315939802</v>
      </c>
      <c r="D99" s="349">
        <v>40929.607712011697</v>
      </c>
      <c r="E99" s="349">
        <v>44104.052117200197</v>
      </c>
      <c r="F99" s="349">
        <v>47393.104884219501</v>
      </c>
      <c r="G99" s="349">
        <v>51700.171030244797</v>
      </c>
      <c r="H99" s="349">
        <v>55766.667525996403</v>
      </c>
      <c r="I99" s="349">
        <v>59969.726899823698</v>
      </c>
      <c r="J99" s="349">
        <v>64551.4947863079</v>
      </c>
      <c r="K99" s="349">
        <v>68467.361774923702</v>
      </c>
      <c r="L99" s="349">
        <v>70905.814582466395</v>
      </c>
      <c r="M99" s="349">
        <v>74227.216716020004</v>
      </c>
      <c r="N99" s="349">
        <v>76423.824481219795</v>
      </c>
      <c r="O99" s="349">
        <v>77252.474356259598</v>
      </c>
      <c r="P99" s="349">
        <v>77800.528433049403</v>
      </c>
      <c r="Q99" s="349">
        <v>79420.948961934104</v>
      </c>
      <c r="R99" s="349">
        <v>78797.484801495797</v>
      </c>
      <c r="S99" s="349">
        <v>76760.113248562193</v>
      </c>
      <c r="T99" s="349">
        <v>74365.239108384296</v>
      </c>
      <c r="U99" s="349">
        <v>74015.751464482499</v>
      </c>
      <c r="V99" s="349">
        <v>73387.203944989393</v>
      </c>
      <c r="W99" s="349">
        <v>73659.371631276794</v>
      </c>
      <c r="X99" s="349">
        <v>74672.664932935397</v>
      </c>
      <c r="Y99" s="349">
        <v>74190.536184668395</v>
      </c>
      <c r="Z99" s="349">
        <v>74603.474616969906</v>
      </c>
      <c r="AA99" s="349">
        <v>75076.890721235904</v>
      </c>
      <c r="AB99" s="349">
        <v>75092.821633264</v>
      </c>
      <c r="AC99" s="349">
        <v>75102.989836111796</v>
      </c>
      <c r="AD99" s="349">
        <v>75428.170801756103</v>
      </c>
      <c r="AE99" s="349">
        <v>76412.6712197241</v>
      </c>
      <c r="AF99" s="349">
        <v>76799.6528608019</v>
      </c>
      <c r="AG99" s="349">
        <v>78375.178016232399</v>
      </c>
      <c r="AH99" s="349">
        <v>79671.023168903295</v>
      </c>
      <c r="AI99" s="349">
        <v>80859.177550342807</v>
      </c>
      <c r="AJ99" s="349">
        <v>82178.932014995895</v>
      </c>
      <c r="AK99" s="349">
        <v>82868.9688098927</v>
      </c>
      <c r="AL99" s="349">
        <v>83953.064915965093</v>
      </c>
      <c r="AM99" s="349">
        <v>85140.756974421005</v>
      </c>
      <c r="AN99" s="349">
        <v>85992.511475795196</v>
      </c>
      <c r="AO99" s="349">
        <v>87088.025418471094</v>
      </c>
      <c r="AP99" s="349">
        <v>88045.147878573494</v>
      </c>
      <c r="AQ99" s="349">
        <v>89614.390921499202</v>
      </c>
      <c r="AR99" s="349">
        <v>90506.459837869406</v>
      </c>
      <c r="AS99" s="349">
        <v>91265.695403966907</v>
      </c>
      <c r="AT99" s="349">
        <v>92977.083546772803</v>
      </c>
      <c r="AU99" s="349">
        <v>93870.899091550993</v>
      </c>
      <c r="AV99" s="349">
        <v>95054.167855975698</v>
      </c>
      <c r="AW99" s="349">
        <v>95352.882240770705</v>
      </c>
      <c r="AX99" s="349">
        <v>96136.251167148701</v>
      </c>
      <c r="AY99" s="349">
        <v>97469.800304135002</v>
      </c>
      <c r="AZ99" s="349">
        <v>97898.020255317402</v>
      </c>
      <c r="BA99" s="349">
        <v>98419.715440818894</v>
      </c>
      <c r="BB99" s="349">
        <v>98695.691399757605</v>
      </c>
      <c r="BC99" s="349">
        <v>100125.346267088</v>
      </c>
      <c r="BD99" s="349">
        <v>101747.83590816001</v>
      </c>
      <c r="BE99" s="349">
        <v>101946.717270047</v>
      </c>
      <c r="BF99" s="350">
        <v>1.9546495521176599E-3</v>
      </c>
      <c r="BG99" s="350">
        <v>9.0552031284669692E-3</v>
      </c>
      <c r="BH99" s="350">
        <v>1</v>
      </c>
    </row>
    <row r="100" spans="1:60" s="331" customFormat="1" ht="10.5">
      <c r="A100" s="338" t="s">
        <v>354</v>
      </c>
      <c r="B100" s="339">
        <v>22946.994878405101</v>
      </c>
      <c r="C100" s="339">
        <v>25030.068484074902</v>
      </c>
      <c r="D100" s="339">
        <v>27533.4266335715</v>
      </c>
      <c r="E100" s="339">
        <v>29640.389384480899</v>
      </c>
      <c r="F100" s="339">
        <v>32098.001250283101</v>
      </c>
      <c r="G100" s="339">
        <v>34721.663781349598</v>
      </c>
      <c r="H100" s="339">
        <v>37345.967294930902</v>
      </c>
      <c r="I100" s="339">
        <v>39836.9773202617</v>
      </c>
      <c r="J100" s="339">
        <v>42825.065743130697</v>
      </c>
      <c r="K100" s="339">
        <v>44819.319778694196</v>
      </c>
      <c r="L100" s="339">
        <v>46459.355622702802</v>
      </c>
      <c r="M100" s="339">
        <v>48556.014557516501</v>
      </c>
      <c r="N100" s="339">
        <v>48994.970768566098</v>
      </c>
      <c r="O100" s="339">
        <v>49477.529306132703</v>
      </c>
      <c r="P100" s="339">
        <v>49466.543084378303</v>
      </c>
      <c r="Q100" s="339">
        <v>50026.901740464498</v>
      </c>
      <c r="R100" s="339">
        <v>48929.873875811601</v>
      </c>
      <c r="S100" s="339">
        <v>46294.1829325863</v>
      </c>
      <c r="T100" s="339">
        <v>43284.857231948299</v>
      </c>
      <c r="U100" s="339">
        <v>42137.405883831903</v>
      </c>
      <c r="V100" s="339">
        <v>41470.455243418597</v>
      </c>
      <c r="W100" s="339">
        <v>41152.768112847603</v>
      </c>
      <c r="X100" s="339">
        <v>41684.096963930999</v>
      </c>
      <c r="Y100" s="339">
        <v>41018.345759571203</v>
      </c>
      <c r="Z100" s="339">
        <v>40969.226104821901</v>
      </c>
      <c r="AA100" s="339">
        <v>41072.5055733759</v>
      </c>
      <c r="AB100" s="339">
        <v>41494.107718280698</v>
      </c>
      <c r="AC100" s="339">
        <v>41619.259313004797</v>
      </c>
      <c r="AD100" s="339">
        <v>41548.3454342025</v>
      </c>
      <c r="AE100" s="339">
        <v>42104.687235770303</v>
      </c>
      <c r="AF100" s="339">
        <v>42229.972733761701</v>
      </c>
      <c r="AG100" s="339">
        <v>43051.036830493198</v>
      </c>
      <c r="AH100" s="339">
        <v>43578.686513154396</v>
      </c>
      <c r="AI100" s="339">
        <v>44484.305551580299</v>
      </c>
      <c r="AJ100" s="339">
        <v>44856.036448158899</v>
      </c>
      <c r="AK100" s="339">
        <v>45011.738916138303</v>
      </c>
      <c r="AL100" s="339">
        <v>44965.4210599941</v>
      </c>
      <c r="AM100" s="339">
        <v>45134.0173991263</v>
      </c>
      <c r="AN100" s="339">
        <v>45254.3451165812</v>
      </c>
      <c r="AO100" s="339">
        <v>45556.669529036597</v>
      </c>
      <c r="AP100" s="339">
        <v>45723.433864847502</v>
      </c>
      <c r="AQ100" s="339">
        <v>45989.087943910199</v>
      </c>
      <c r="AR100" s="339">
        <v>46103.0193649379</v>
      </c>
      <c r="AS100" s="339">
        <v>46323.880558021701</v>
      </c>
      <c r="AT100" s="339">
        <v>46130.044099868697</v>
      </c>
      <c r="AU100" s="339">
        <v>45679.904921797497</v>
      </c>
      <c r="AV100" s="339">
        <v>45559.702404879798</v>
      </c>
      <c r="AW100" s="339">
        <v>45387.736650743303</v>
      </c>
      <c r="AX100" s="339">
        <v>44893.1254859158</v>
      </c>
      <c r="AY100" s="339">
        <v>44501.111595504903</v>
      </c>
      <c r="AZ100" s="339">
        <v>44786.581685631201</v>
      </c>
      <c r="BA100" s="339">
        <v>44869.374952336897</v>
      </c>
      <c r="BB100" s="339">
        <v>44700.426832480996</v>
      </c>
      <c r="BC100" s="339">
        <v>45192.601505061502</v>
      </c>
      <c r="BD100" s="340">
        <v>45541.288887386298</v>
      </c>
      <c r="BE100" s="341">
        <v>44803.825816892801</v>
      </c>
      <c r="BF100" s="342">
        <v>-1.6193285005988701E-2</v>
      </c>
      <c r="BG100" s="342">
        <v>-1.2836844724151101E-3</v>
      </c>
      <c r="BH100" s="342">
        <v>0.43948277116380202</v>
      </c>
    </row>
    <row r="101" spans="1:60" s="331" customFormat="1" ht="10.5">
      <c r="A101" s="338" t="s">
        <v>355</v>
      </c>
      <c r="B101" s="339">
        <v>11838.266822175599</v>
      </c>
      <c r="C101" s="339">
        <v>12796.6168318649</v>
      </c>
      <c r="D101" s="339">
        <v>13396.181078440201</v>
      </c>
      <c r="E101" s="339">
        <v>14463.6627327193</v>
      </c>
      <c r="F101" s="339">
        <v>15295.1036339364</v>
      </c>
      <c r="G101" s="339">
        <v>16978.507248895199</v>
      </c>
      <c r="H101" s="339">
        <v>18420.700231065501</v>
      </c>
      <c r="I101" s="339">
        <v>20132.749579562002</v>
      </c>
      <c r="J101" s="339">
        <v>21726.429043177199</v>
      </c>
      <c r="K101" s="339">
        <v>23648.0419962296</v>
      </c>
      <c r="L101" s="339">
        <v>24446.458959763499</v>
      </c>
      <c r="M101" s="339">
        <v>25671.2021585035</v>
      </c>
      <c r="N101" s="339">
        <v>27428.853712653701</v>
      </c>
      <c r="O101" s="339">
        <v>27774.9450501268</v>
      </c>
      <c r="P101" s="339">
        <v>28333.9853486711</v>
      </c>
      <c r="Q101" s="339">
        <v>29394.047221469598</v>
      </c>
      <c r="R101" s="339">
        <v>29867.610925684199</v>
      </c>
      <c r="S101" s="339">
        <v>30465.930315975798</v>
      </c>
      <c r="T101" s="339">
        <v>31080.381876436</v>
      </c>
      <c r="U101" s="339">
        <v>31878.345580650599</v>
      </c>
      <c r="V101" s="339">
        <v>31916.748701570799</v>
      </c>
      <c r="W101" s="339">
        <v>32506.603518429201</v>
      </c>
      <c r="X101" s="339">
        <v>32988.567969004398</v>
      </c>
      <c r="Y101" s="339">
        <v>33172.1904250972</v>
      </c>
      <c r="Z101" s="339">
        <v>33634.248512147999</v>
      </c>
      <c r="AA101" s="339">
        <v>34004.385147859997</v>
      </c>
      <c r="AB101" s="339">
        <v>33598.713914983302</v>
      </c>
      <c r="AC101" s="339">
        <v>33483.730523106999</v>
      </c>
      <c r="AD101" s="339">
        <v>33879.825367553603</v>
      </c>
      <c r="AE101" s="339">
        <v>34307.983983953898</v>
      </c>
      <c r="AF101" s="339">
        <v>34569.680127040199</v>
      </c>
      <c r="AG101" s="339">
        <v>35324.141185739099</v>
      </c>
      <c r="AH101" s="339">
        <v>36092.336655748899</v>
      </c>
      <c r="AI101" s="339">
        <v>36374.871998762501</v>
      </c>
      <c r="AJ101" s="339">
        <v>37322.895566837004</v>
      </c>
      <c r="AK101" s="339">
        <v>37857.229893754396</v>
      </c>
      <c r="AL101" s="339">
        <v>38987.643855971102</v>
      </c>
      <c r="AM101" s="339">
        <v>40006.739575294603</v>
      </c>
      <c r="AN101" s="339">
        <v>40738.166359214098</v>
      </c>
      <c r="AO101" s="339">
        <v>41531.355889434599</v>
      </c>
      <c r="AP101" s="339">
        <v>42321.714013725999</v>
      </c>
      <c r="AQ101" s="339">
        <v>43625.302977589003</v>
      </c>
      <c r="AR101" s="339">
        <v>44403.440472931499</v>
      </c>
      <c r="AS101" s="339">
        <v>44941.814845945199</v>
      </c>
      <c r="AT101" s="339">
        <v>46847.039446904098</v>
      </c>
      <c r="AU101" s="339">
        <v>48190.994169753401</v>
      </c>
      <c r="AV101" s="339">
        <v>49494.465451095901</v>
      </c>
      <c r="AW101" s="339">
        <v>49965.145590027401</v>
      </c>
      <c r="AX101" s="339">
        <v>51243.125681232901</v>
      </c>
      <c r="AY101" s="339">
        <v>52968.688708630099</v>
      </c>
      <c r="AZ101" s="339">
        <v>53111.438569686303</v>
      </c>
      <c r="BA101" s="339">
        <v>53550.340488481997</v>
      </c>
      <c r="BB101" s="339">
        <v>53995.264567276703</v>
      </c>
      <c r="BC101" s="339">
        <v>54932.744762026101</v>
      </c>
      <c r="BD101" s="340">
        <v>56206.547020773804</v>
      </c>
      <c r="BE101" s="341">
        <v>57142.891453154203</v>
      </c>
      <c r="BF101" s="342">
        <v>1.6658992270674099E-2</v>
      </c>
      <c r="BG101" s="342">
        <v>1.8381439627124501E-2</v>
      </c>
      <c r="BH101" s="342">
        <v>0.56051722883619903</v>
      </c>
    </row>
    <row r="102" spans="1:60" s="331" customFormat="1" ht="12" customHeight="1">
      <c r="A102" s="351" t="s">
        <v>356</v>
      </c>
      <c r="B102" s="352">
        <v>6938.6812499999996</v>
      </c>
      <c r="C102" s="352">
        <v>8224.6</v>
      </c>
      <c r="D102" s="352">
        <v>9639.4</v>
      </c>
      <c r="E102" s="352">
        <v>10550.3</v>
      </c>
      <c r="F102" s="352">
        <v>11856.25</v>
      </c>
      <c r="G102" s="352">
        <v>12814.25</v>
      </c>
      <c r="H102" s="352">
        <v>14150.25</v>
      </c>
      <c r="I102" s="352">
        <v>15218</v>
      </c>
      <c r="J102" s="352">
        <v>16275</v>
      </c>
      <c r="K102" s="352">
        <v>17138</v>
      </c>
      <c r="L102" s="352">
        <v>18164</v>
      </c>
      <c r="M102" s="352">
        <v>18999</v>
      </c>
      <c r="N102" s="352">
        <v>18928</v>
      </c>
      <c r="O102" s="352">
        <v>18799</v>
      </c>
      <c r="P102" s="352">
        <v>18117</v>
      </c>
      <c r="Q102" s="352">
        <v>18016</v>
      </c>
      <c r="R102" s="352">
        <v>17600</v>
      </c>
      <c r="S102" s="352">
        <v>16195</v>
      </c>
      <c r="T102" s="352">
        <v>15283</v>
      </c>
      <c r="U102" s="352">
        <v>14642</v>
      </c>
      <c r="V102" s="352">
        <v>14241</v>
      </c>
      <c r="W102" s="352">
        <v>13955</v>
      </c>
      <c r="X102" s="352">
        <v>13845</v>
      </c>
      <c r="Y102" s="352">
        <v>13698</v>
      </c>
      <c r="Z102" s="352">
        <v>13511</v>
      </c>
      <c r="AA102" s="352">
        <v>13706</v>
      </c>
      <c r="AB102" s="352">
        <v>13848</v>
      </c>
      <c r="AC102" s="352">
        <v>13658</v>
      </c>
      <c r="AD102" s="352">
        <v>13509</v>
      </c>
      <c r="AE102" s="352">
        <v>13526</v>
      </c>
      <c r="AF102" s="352">
        <v>13476</v>
      </c>
      <c r="AG102" s="352">
        <v>13470</v>
      </c>
      <c r="AH102" s="352">
        <v>13652</v>
      </c>
      <c r="AI102" s="352">
        <v>13685</v>
      </c>
      <c r="AJ102" s="352">
        <v>13805</v>
      </c>
      <c r="AK102" s="352">
        <v>13840</v>
      </c>
      <c r="AL102" s="352">
        <v>13940</v>
      </c>
      <c r="AM102" s="352">
        <v>13996.5</v>
      </c>
      <c r="AN102" s="352">
        <v>14254.5</v>
      </c>
      <c r="AO102" s="352">
        <v>14268.4810136986</v>
      </c>
      <c r="AP102" s="352">
        <v>14386.6701369863</v>
      </c>
      <c r="AQ102" s="352">
        <v>14439.3127945206</v>
      </c>
      <c r="AR102" s="352">
        <v>14236.200630137</v>
      </c>
      <c r="AS102" s="352">
        <v>13990.0585479452</v>
      </c>
      <c r="AT102" s="352">
        <v>13791.1044657534</v>
      </c>
      <c r="AU102" s="352">
        <v>13543.511082191801</v>
      </c>
      <c r="AV102" s="352">
        <v>13431.730753424699</v>
      </c>
      <c r="AW102" s="352">
        <v>13142.545356164401</v>
      </c>
      <c r="AX102" s="352">
        <v>12777.226041095901</v>
      </c>
      <c r="AY102" s="352">
        <v>12823.9810821918</v>
      </c>
      <c r="AZ102" s="352">
        <v>12871.476301369899</v>
      </c>
      <c r="BA102" s="352">
        <v>12760.6025205479</v>
      </c>
      <c r="BB102" s="352">
        <v>12756.949178082201</v>
      </c>
      <c r="BC102" s="352">
        <v>12757.5756986301</v>
      </c>
      <c r="BD102" s="353">
        <v>12770.037397260299</v>
      </c>
      <c r="BE102" s="345">
        <v>12662.7367123288</v>
      </c>
      <c r="BF102" s="354">
        <v>-8.4025349020925306E-3</v>
      </c>
      <c r="BG102" s="354">
        <v>-7.6627087845344598E-3</v>
      </c>
      <c r="BH102" s="354">
        <v>0.124209362021794</v>
      </c>
    </row>
    <row r="103" spans="1:60" s="331" customFormat="1" ht="10.5">
      <c r="BE103" s="336"/>
      <c r="BH103" s="355"/>
    </row>
    <row r="104" spans="1:60" s="331" customFormat="1" ht="10.5">
      <c r="A104" s="331" t="s">
        <v>569</v>
      </c>
      <c r="BE104" s="336"/>
      <c r="BH104" s="355"/>
    </row>
    <row r="105" spans="1:60" s="331" customFormat="1" ht="11.5" customHeight="1">
      <c r="A105" s="331" t="s">
        <v>573</v>
      </c>
      <c r="BE105" s="336"/>
    </row>
    <row r="106" spans="1:60" s="331" customFormat="1" ht="10.5">
      <c r="A106" s="356" t="s">
        <v>571</v>
      </c>
      <c r="B106" s="334"/>
      <c r="C106" s="334"/>
      <c r="D106" s="334"/>
      <c r="E106" s="334"/>
      <c r="F106" s="334"/>
      <c r="G106" s="334"/>
      <c r="H106" s="334"/>
      <c r="I106" s="334"/>
      <c r="J106" s="334"/>
      <c r="K106" s="334"/>
      <c r="L106" s="334"/>
      <c r="M106" s="334"/>
      <c r="N106" s="334"/>
      <c r="O106" s="334"/>
      <c r="P106" s="334"/>
      <c r="Q106" s="334"/>
      <c r="BE106" s="336"/>
    </row>
    <row r="107" spans="1:60" s="331" customFormat="1" ht="11.5" customHeight="1">
      <c r="A107" s="334" t="s">
        <v>362</v>
      </c>
      <c r="B107" s="337"/>
      <c r="C107" s="337"/>
      <c r="D107" s="337"/>
      <c r="E107" s="337"/>
      <c r="F107" s="337"/>
      <c r="G107" s="337"/>
      <c r="H107" s="337"/>
      <c r="I107" s="337"/>
      <c r="J107" s="337"/>
      <c r="K107" s="337"/>
      <c r="L107" s="337"/>
      <c r="M107" s="337"/>
      <c r="N107" s="337"/>
      <c r="O107" s="337"/>
      <c r="P107" s="337"/>
      <c r="Q107" s="337"/>
      <c r="BE107" s="336"/>
    </row>
    <row r="108" spans="1:60" s="331" customFormat="1" ht="12" customHeight="1">
      <c r="A108" s="334" t="s">
        <v>363</v>
      </c>
      <c r="B108" s="337"/>
      <c r="C108" s="337"/>
      <c r="D108" s="337"/>
      <c r="E108" s="337"/>
      <c r="F108" s="337"/>
      <c r="G108" s="337"/>
      <c r="H108" s="337"/>
      <c r="I108" s="337"/>
      <c r="J108" s="337"/>
      <c r="K108" s="337"/>
      <c r="L108" s="337"/>
      <c r="M108" s="337"/>
      <c r="N108" s="337"/>
      <c r="O108" s="337"/>
      <c r="P108" s="337"/>
      <c r="Q108" s="337"/>
      <c r="BE108" s="336"/>
    </row>
    <row r="109" spans="1:60" s="331" customFormat="1" ht="12" customHeight="1">
      <c r="A109" s="331" t="s">
        <v>376</v>
      </c>
      <c r="BE109" s="336"/>
    </row>
    <row r="110" spans="1:60" s="331" customFormat="1" ht="10.5">
      <c r="BE110" s="336"/>
    </row>
  </sheetData>
  <mergeCells count="1">
    <mergeCell ref="BF2:BG2"/>
  </mergeCells>
  <conditionalFormatting sqref="BF5:BH45 BF47:BH102">
    <cfRule type="cellIs" dxfId="319" priority="2" operator="lessThan">
      <formula>0</formula>
    </cfRule>
    <cfRule type="cellIs" dxfId="318" priority="3" operator="greaterThanOrEqual">
      <formula>0</formula>
    </cfRule>
  </conditionalFormatting>
  <conditionalFormatting sqref="BF4:BH45 BF47:BH102">
    <cfRule type="cellIs" dxfId="317" priority="4" operator="lessThanOrEqual">
      <formula>0</formula>
    </cfRule>
    <cfRule type="cellIs" dxfId="316" priority="5" operator="greaterThan">
      <formula>0</formula>
    </cfRule>
  </conditionalFormatting>
  <conditionalFormatting sqref="BF46:BH46">
    <cfRule type="cellIs" dxfId="315" priority="6" operator="lessThan">
      <formula>0</formula>
    </cfRule>
    <cfRule type="cellIs" dxfId="314" priority="7" operator="greaterThanOrEqual">
      <formula>0</formula>
    </cfRule>
  </conditionalFormatting>
  <conditionalFormatting sqref="BF46:BH46">
    <cfRule type="cellIs" dxfId="313" priority="8" operator="lessThanOrEqual">
      <formula>0</formula>
    </cfRule>
    <cfRule type="cellIs" dxfId="312" priority="9" operator="greaterThan">
      <formula>0</formula>
    </cfRule>
  </conditionalFormatting>
  <hyperlinks>
    <hyperlink ref="L1" location="Contents!A1" display="Contents" xr:uid="{00000000-0004-0000-1A00-000000000000}"/>
    <hyperlink ref="BJ1" location="Contents!A1" display="Contents" xr:uid="{00000000-0004-0000-1A00-000001000000}"/>
  </hyperlinks>
  <pageMargins left="0.70833333333333304" right="0.70833333333333304" top="0.74791666666666701" bottom="0.74791666666666701" header="0.51180555555555496" footer="0.51180555555555496"/>
  <pageSetup paperSize="9" firstPageNumber="0" orientation="landscape"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F93"/>
  <sheetViews>
    <sheetView showGridLines="0" showRowColHeaders="0" zoomScaleNormal="100" workbookViewId="0">
      <pane ySplit="4" topLeftCell="A74" activePane="bottomLeft" state="frozen"/>
      <selection pane="bottomLeft" activeCell="A91" sqref="A91"/>
    </sheetView>
  </sheetViews>
  <sheetFormatPr defaultColWidth="8.77734375" defaultRowHeight="10"/>
  <cols>
    <col min="1" max="1" width="7.77734375" customWidth="1"/>
    <col min="2" max="2" width="32.88671875" customWidth="1"/>
    <col min="3" max="3" width="25.44140625" customWidth="1"/>
    <col min="4" max="4" width="34.44140625" customWidth="1"/>
    <col min="8" max="8" width="10.44140625" customWidth="1"/>
  </cols>
  <sheetData>
    <row r="1" spans="1:6" s="74" customFormat="1" ht="13">
      <c r="A1" s="288" t="s">
        <v>574</v>
      </c>
      <c r="F1" s="290" t="s">
        <v>88</v>
      </c>
    </row>
    <row r="2" spans="1:6" s="74" customFormat="1">
      <c r="B2" s="289"/>
      <c r="C2" s="289"/>
      <c r="D2" s="289"/>
      <c r="E2" s="289"/>
    </row>
    <row r="3" spans="1:6" s="74" customFormat="1">
      <c r="A3" s="289" t="s">
        <v>547</v>
      </c>
      <c r="B3" s="289"/>
      <c r="C3" s="289"/>
      <c r="D3" s="289"/>
      <c r="E3" s="289"/>
    </row>
    <row r="4" spans="1:6" s="74" customFormat="1">
      <c r="A4" s="357"/>
      <c r="B4" s="293" t="s">
        <v>575</v>
      </c>
      <c r="C4" s="293" t="s">
        <v>576</v>
      </c>
      <c r="D4" s="293" t="s">
        <v>577</v>
      </c>
      <c r="E4" s="289"/>
    </row>
    <row r="5" spans="1:6" s="74" customFormat="1" ht="9.75" customHeight="1">
      <c r="A5" s="289"/>
      <c r="B5" s="294"/>
      <c r="C5" s="294"/>
      <c r="D5" s="294"/>
      <c r="E5" s="289"/>
    </row>
    <row r="6" spans="1:6">
      <c r="A6" s="358" t="s">
        <v>578</v>
      </c>
      <c r="B6" s="359">
        <v>2.7</v>
      </c>
      <c r="C6" s="359">
        <v>2.0699999999999998</v>
      </c>
      <c r="D6" s="359">
        <v>2.42</v>
      </c>
      <c r="E6" s="74"/>
    </row>
    <row r="7" spans="1:6">
      <c r="A7" s="358" t="s">
        <v>579</v>
      </c>
      <c r="B7" s="359">
        <v>5.22</v>
      </c>
      <c r="C7" s="359">
        <v>4.26</v>
      </c>
      <c r="D7" s="359">
        <v>0.63</v>
      </c>
      <c r="E7" s="74"/>
    </row>
    <row r="8" spans="1:6">
      <c r="A8" s="358" t="s">
        <v>580</v>
      </c>
      <c r="B8" s="359">
        <v>3.87</v>
      </c>
      <c r="C8" s="359">
        <v>3.44</v>
      </c>
      <c r="D8" s="359">
        <v>3.19</v>
      </c>
      <c r="E8" s="74"/>
    </row>
    <row r="9" spans="1:6">
      <c r="A9" s="358" t="s">
        <v>581</v>
      </c>
      <c r="B9" s="359">
        <v>3.78</v>
      </c>
      <c r="C9" s="359">
        <v>3.63</v>
      </c>
      <c r="D9" s="359">
        <v>2.19</v>
      </c>
      <c r="E9" s="74"/>
    </row>
    <row r="10" spans="1:6">
      <c r="A10" s="358" t="s">
        <v>582</v>
      </c>
      <c r="B10" s="74">
        <v>6.69</v>
      </c>
      <c r="C10" s="74">
        <v>2.35</v>
      </c>
      <c r="D10" s="74">
        <v>0.7</v>
      </c>
      <c r="E10" s="74"/>
    </row>
    <row r="11" spans="1:6">
      <c r="A11" s="358" t="s">
        <v>583</v>
      </c>
      <c r="B11" s="74">
        <v>7.71</v>
      </c>
      <c r="C11" s="74">
        <v>3.35</v>
      </c>
      <c r="D11" s="74">
        <v>0.96</v>
      </c>
      <c r="E11" s="74"/>
    </row>
    <row r="12" spans="1:6">
      <c r="A12" s="358" t="s">
        <v>584</v>
      </c>
      <c r="B12" s="74">
        <v>3.24</v>
      </c>
      <c r="C12" s="74">
        <v>1.74</v>
      </c>
      <c r="D12" s="74">
        <v>0.75</v>
      </c>
      <c r="E12" s="74"/>
    </row>
    <row r="13" spans="1:6">
      <c r="A13" s="358" t="s">
        <v>585</v>
      </c>
      <c r="B13" s="74">
        <v>1.79</v>
      </c>
      <c r="C13" s="74">
        <v>1.53</v>
      </c>
      <c r="D13" s="74">
        <v>1.2</v>
      </c>
      <c r="E13" s="74"/>
    </row>
    <row r="14" spans="1:6">
      <c r="A14" s="358" t="s">
        <v>586</v>
      </c>
      <c r="B14" s="74">
        <v>2.04</v>
      </c>
      <c r="C14" s="74">
        <v>0.09</v>
      </c>
      <c r="D14" s="74">
        <v>0.2</v>
      </c>
      <c r="E14" s="74"/>
    </row>
    <row r="15" spans="1:6">
      <c r="A15" s="360" t="s">
        <v>587</v>
      </c>
      <c r="B15">
        <v>2.62</v>
      </c>
      <c r="C15">
        <v>0.59</v>
      </c>
      <c r="D15">
        <v>0.18</v>
      </c>
    </row>
    <row r="16" spans="1:6">
      <c r="A16" s="360" t="s">
        <v>588</v>
      </c>
      <c r="B16">
        <v>1.82</v>
      </c>
      <c r="C16">
        <v>1.28</v>
      </c>
      <c r="D16">
        <v>0.47</v>
      </c>
    </row>
    <row r="17" spans="1:4">
      <c r="A17" s="360" t="s">
        <v>589</v>
      </c>
      <c r="B17">
        <v>2.98</v>
      </c>
      <c r="C17">
        <v>2.19</v>
      </c>
      <c r="D17">
        <v>1.41</v>
      </c>
    </row>
    <row r="18" spans="1:4">
      <c r="A18" s="360" t="s">
        <v>590</v>
      </c>
      <c r="B18">
        <v>6.14</v>
      </c>
      <c r="C18">
        <v>3.7</v>
      </c>
      <c r="D18">
        <v>2.98</v>
      </c>
    </row>
    <row r="19" spans="1:4">
      <c r="A19" s="360" t="s">
        <v>591</v>
      </c>
      <c r="B19">
        <v>3.59</v>
      </c>
      <c r="C19">
        <v>2.14</v>
      </c>
      <c r="D19">
        <v>0.66</v>
      </c>
    </row>
    <row r="20" spans="1:4">
      <c r="A20" s="360" t="s">
        <v>592</v>
      </c>
      <c r="B20">
        <v>5.61</v>
      </c>
      <c r="C20">
        <v>2.4700000000000002</v>
      </c>
      <c r="D20">
        <v>1.27</v>
      </c>
    </row>
    <row r="21" spans="1:4">
      <c r="A21" s="360" t="s">
        <v>593</v>
      </c>
      <c r="B21">
        <v>3.52</v>
      </c>
      <c r="C21">
        <v>2.21</v>
      </c>
      <c r="D21">
        <v>2.2000000000000002</v>
      </c>
    </row>
    <row r="22" spans="1:4">
      <c r="A22" s="360" t="s">
        <v>594</v>
      </c>
      <c r="B22">
        <v>6.92</v>
      </c>
      <c r="C22">
        <v>2.73</v>
      </c>
      <c r="D22">
        <v>3.42</v>
      </c>
    </row>
    <row r="23" spans="1:4">
      <c r="A23" s="360" t="s">
        <v>595</v>
      </c>
      <c r="B23">
        <v>9.18</v>
      </c>
      <c r="C23">
        <v>5.29</v>
      </c>
      <c r="D23">
        <v>2.8</v>
      </c>
    </row>
    <row r="24" spans="1:4">
      <c r="A24" s="360" t="s">
        <v>596</v>
      </c>
      <c r="B24">
        <v>6.99</v>
      </c>
      <c r="C24">
        <v>4.37</v>
      </c>
      <c r="D24">
        <v>5.48</v>
      </c>
    </row>
    <row r="25" spans="1:4">
      <c r="A25" s="360" t="s">
        <v>597</v>
      </c>
      <c r="B25">
        <v>5.52</v>
      </c>
      <c r="C25">
        <v>4.72</v>
      </c>
      <c r="D25">
        <v>8.02</v>
      </c>
    </row>
    <row r="26" spans="1:4">
      <c r="A26" s="360" t="s">
        <v>598</v>
      </c>
      <c r="B26">
        <v>7.3</v>
      </c>
      <c r="C26">
        <v>2.84</v>
      </c>
      <c r="D26">
        <v>4.9800000000000004</v>
      </c>
    </row>
    <row r="27" spans="1:4">
      <c r="A27" s="360" t="s">
        <v>599</v>
      </c>
      <c r="B27">
        <v>9.3699999999999992</v>
      </c>
      <c r="C27">
        <v>5.68</v>
      </c>
      <c r="D27">
        <v>6.3</v>
      </c>
    </row>
    <row r="28" spans="1:4">
      <c r="A28" s="360" t="s">
        <v>600</v>
      </c>
      <c r="B28">
        <v>17.12</v>
      </c>
      <c r="C28">
        <v>7.78</v>
      </c>
      <c r="D28">
        <v>6.52</v>
      </c>
    </row>
    <row r="29" spans="1:4">
      <c r="A29" s="360" t="s">
        <v>601</v>
      </c>
      <c r="B29">
        <v>11.64</v>
      </c>
      <c r="C29">
        <v>5.51</v>
      </c>
      <c r="D29">
        <v>4.42</v>
      </c>
    </row>
    <row r="30" spans="1:4">
      <c r="A30" s="360" t="s">
        <v>602</v>
      </c>
      <c r="B30">
        <v>10.86</v>
      </c>
      <c r="C30">
        <v>2.88</v>
      </c>
      <c r="D30">
        <v>3.54</v>
      </c>
    </row>
    <row r="31" spans="1:4">
      <c r="A31" s="360" t="s">
        <v>603</v>
      </c>
      <c r="B31">
        <v>17.739999999999998</v>
      </c>
      <c r="C31">
        <v>5.78</v>
      </c>
      <c r="D31">
        <v>6.83</v>
      </c>
    </row>
    <row r="32" spans="1:4">
      <c r="A32" s="360" t="s">
        <v>604</v>
      </c>
      <c r="B32">
        <v>11.47</v>
      </c>
      <c r="C32">
        <v>4.54</v>
      </c>
      <c r="D32">
        <v>3.58</v>
      </c>
    </row>
    <row r="33" spans="1:4">
      <c r="A33" s="360" t="s">
        <v>605</v>
      </c>
      <c r="B33" s="16">
        <v>7.92</v>
      </c>
      <c r="C33" s="16">
        <v>2.4900000000000002</v>
      </c>
      <c r="D33" s="16">
        <v>2.95</v>
      </c>
    </row>
    <row r="34" spans="1:4">
      <c r="A34" s="360" t="s">
        <v>606</v>
      </c>
      <c r="B34" s="361">
        <v>10.14</v>
      </c>
      <c r="C34" s="361">
        <v>4.16</v>
      </c>
      <c r="D34" s="361">
        <v>4.84</v>
      </c>
    </row>
    <row r="35" spans="1:4">
      <c r="A35" s="360" t="s">
        <v>607</v>
      </c>
      <c r="B35" s="361">
        <v>24.46</v>
      </c>
      <c r="C35" s="361">
        <v>7.12</v>
      </c>
      <c r="D35" s="361">
        <v>6.01</v>
      </c>
    </row>
    <row r="36" spans="1:4">
      <c r="A36" s="360" t="s">
        <v>608</v>
      </c>
      <c r="B36" s="361">
        <v>12.58</v>
      </c>
      <c r="C36" s="361">
        <v>3.82</v>
      </c>
      <c r="D36" s="361">
        <v>4.5199999999999996</v>
      </c>
    </row>
    <row r="37" spans="1:4" s="14" customFormat="1">
      <c r="A37" s="360" t="s">
        <v>609</v>
      </c>
      <c r="B37" s="362">
        <v>6.82</v>
      </c>
      <c r="C37" s="362">
        <v>4.84</v>
      </c>
      <c r="D37" s="362">
        <v>5.8</v>
      </c>
    </row>
    <row r="38" spans="1:4" s="14" customFormat="1">
      <c r="A38" s="360" t="s">
        <v>610</v>
      </c>
      <c r="B38" s="362">
        <v>6.21</v>
      </c>
      <c r="C38" s="362">
        <v>4.79</v>
      </c>
      <c r="D38" s="362">
        <v>4.76</v>
      </c>
    </row>
    <row r="39" spans="1:4" s="14" customFormat="1">
      <c r="A39" s="360" t="s">
        <v>611</v>
      </c>
      <c r="B39" s="362">
        <v>8.59</v>
      </c>
      <c r="C39" s="362">
        <v>7.46</v>
      </c>
      <c r="D39" s="362">
        <v>9.41</v>
      </c>
    </row>
    <row r="40" spans="1:4" s="14" customFormat="1">
      <c r="A40" s="360" t="s">
        <v>612</v>
      </c>
      <c r="B40" s="362">
        <v>9.8699999999999992</v>
      </c>
      <c r="C40" s="362">
        <v>7.13</v>
      </c>
      <c r="D40" s="362">
        <v>5.9</v>
      </c>
    </row>
    <row r="41" spans="1:4" s="14" customFormat="1">
      <c r="A41" s="360" t="s">
        <v>613</v>
      </c>
      <c r="B41" s="362">
        <v>2.4900000000000002</v>
      </c>
      <c r="C41" s="362">
        <v>7.48</v>
      </c>
      <c r="D41" s="362">
        <v>5.16</v>
      </c>
    </row>
    <row r="42" spans="1:4" s="14" customFormat="1">
      <c r="A42" s="360" t="s">
        <v>614</v>
      </c>
      <c r="B42" s="362">
        <v>6.69</v>
      </c>
      <c r="C42" s="362">
        <v>4.67</v>
      </c>
      <c r="D42" s="362">
        <v>2.5099999999999998</v>
      </c>
    </row>
    <row r="43" spans="1:4" s="14" customFormat="1">
      <c r="A43" s="360" t="s">
        <v>615</v>
      </c>
      <c r="B43" s="362">
        <v>6</v>
      </c>
      <c r="C43" s="362">
        <v>3.1</v>
      </c>
      <c r="D43" s="362">
        <v>-0.11</v>
      </c>
    </row>
    <row r="44" spans="1:4" s="14" customFormat="1">
      <c r="A44" s="360" t="s">
        <v>616</v>
      </c>
      <c r="B44" s="362">
        <v>4.16</v>
      </c>
      <c r="C44" s="362">
        <v>2.6</v>
      </c>
      <c r="D44" s="362">
        <v>-0.02</v>
      </c>
    </row>
    <row r="45" spans="1:4" s="14" customFormat="1">
      <c r="A45" s="360" t="s">
        <v>617</v>
      </c>
      <c r="B45" s="362">
        <v>1.75</v>
      </c>
      <c r="C45" s="362">
        <v>2.69</v>
      </c>
      <c r="D45" s="362">
        <v>-1.47</v>
      </c>
    </row>
    <row r="46" spans="1:4" s="14" customFormat="1">
      <c r="A46" s="360" t="s">
        <v>618</v>
      </c>
      <c r="B46" s="362">
        <v>3.5</v>
      </c>
      <c r="C46" s="362">
        <v>4.29</v>
      </c>
      <c r="D46" s="362">
        <v>0.97</v>
      </c>
    </row>
    <row r="47" spans="1:4" s="14" customFormat="1">
      <c r="A47" s="360" t="s">
        <v>619</v>
      </c>
      <c r="B47" s="362">
        <v>6.59</v>
      </c>
      <c r="C47" s="362">
        <v>3.84</v>
      </c>
      <c r="D47" s="362">
        <v>0.85</v>
      </c>
    </row>
    <row r="48" spans="1:4" s="14" customFormat="1">
      <c r="A48" s="360" t="s">
        <v>620</v>
      </c>
      <c r="B48" s="362">
        <v>4.72</v>
      </c>
      <c r="C48" s="362">
        <v>2.59</v>
      </c>
      <c r="D48" s="362">
        <v>2.34</v>
      </c>
    </row>
    <row r="49" spans="1:4" s="14" customFormat="1">
      <c r="A49" s="360" t="s">
        <v>621</v>
      </c>
      <c r="B49" s="362">
        <v>5.03</v>
      </c>
      <c r="C49" s="362">
        <v>4.5</v>
      </c>
      <c r="D49" s="362">
        <v>2.3199999999999998</v>
      </c>
    </row>
    <row r="50" spans="1:4" s="14" customFormat="1">
      <c r="A50" s="302" t="s">
        <v>622</v>
      </c>
      <c r="B50" s="362">
        <v>2.59</v>
      </c>
      <c r="C50" s="362">
        <v>3.19</v>
      </c>
      <c r="D50" s="362">
        <v>4.2300000000000004</v>
      </c>
    </row>
    <row r="51" spans="1:4" s="14" customFormat="1">
      <c r="A51" s="302" t="s">
        <v>623</v>
      </c>
      <c r="B51" s="362">
        <v>8.59</v>
      </c>
      <c r="C51" s="362">
        <v>1.92</v>
      </c>
      <c r="D51" s="362">
        <v>4.18</v>
      </c>
    </row>
    <row r="52" spans="1:4" s="14" customFormat="1">
      <c r="A52" s="302" t="s">
        <v>624</v>
      </c>
      <c r="B52" s="362">
        <v>4.7300000000000004</v>
      </c>
      <c r="C52" s="362">
        <v>2.98</v>
      </c>
      <c r="D52" s="362">
        <v>4.41</v>
      </c>
    </row>
    <row r="53" spans="1:4" s="14" customFormat="1">
      <c r="A53" s="302" t="s">
        <v>625</v>
      </c>
      <c r="B53" s="362">
        <v>-1.1399999999999999</v>
      </c>
      <c r="C53" s="362">
        <v>4.67</v>
      </c>
      <c r="D53" s="362">
        <v>3.32</v>
      </c>
    </row>
    <row r="54" spans="1:4" s="14" customFormat="1">
      <c r="A54" s="302" t="s">
        <v>626</v>
      </c>
      <c r="B54" s="362">
        <v>4.4400000000000004</v>
      </c>
      <c r="C54" s="362">
        <v>4.84</v>
      </c>
      <c r="D54" s="362">
        <v>2.35</v>
      </c>
    </row>
    <row r="55" spans="1:4">
      <c r="A55" s="302" t="s">
        <v>627</v>
      </c>
      <c r="B55" s="362">
        <v>11.07</v>
      </c>
      <c r="C55" s="362">
        <v>7.08</v>
      </c>
      <c r="D55" s="362">
        <v>2.23</v>
      </c>
    </row>
    <row r="56" spans="1:4">
      <c r="A56" s="302" t="s">
        <v>628</v>
      </c>
      <c r="B56" s="362">
        <v>13.72</v>
      </c>
      <c r="C56" s="362">
        <v>9.26</v>
      </c>
      <c r="D56" s="362">
        <v>5.22</v>
      </c>
    </row>
    <row r="57" spans="1:4">
      <c r="A57" s="302" t="s">
        <v>629</v>
      </c>
      <c r="B57" s="362">
        <v>3.5</v>
      </c>
      <c r="C57" s="362">
        <v>6.76</v>
      </c>
      <c r="D57" s="362">
        <v>2.93</v>
      </c>
    </row>
    <row r="58" spans="1:4">
      <c r="A58" s="302" t="s">
        <v>630</v>
      </c>
      <c r="B58" s="362">
        <v>5.88</v>
      </c>
      <c r="C58" s="362">
        <v>5.82</v>
      </c>
      <c r="D58" s="362">
        <v>4.76</v>
      </c>
    </row>
    <row r="59" spans="1:4">
      <c r="A59" s="302" t="s">
        <v>631</v>
      </c>
      <c r="B59" s="362">
        <v>10.61</v>
      </c>
      <c r="C59" s="362">
        <v>4.54</v>
      </c>
      <c r="D59" s="362">
        <v>2.74</v>
      </c>
    </row>
    <row r="60" spans="1:4">
      <c r="A60" s="302" t="s">
        <v>632</v>
      </c>
      <c r="B60" s="362">
        <v>8.34</v>
      </c>
      <c r="C60" s="362">
        <v>3.12</v>
      </c>
      <c r="D60" s="362">
        <v>1.8</v>
      </c>
    </row>
    <row r="61" spans="1:4">
      <c r="A61" s="302" t="s">
        <v>633</v>
      </c>
      <c r="B61" s="362">
        <v>7.59</v>
      </c>
      <c r="C61" s="362">
        <v>2.89</v>
      </c>
      <c r="D61" s="362">
        <v>1.3</v>
      </c>
    </row>
    <row r="62" spans="1:4">
      <c r="A62" s="302" t="s">
        <v>634</v>
      </c>
      <c r="B62" s="362">
        <v>7.13</v>
      </c>
      <c r="C62" s="362">
        <v>2.6</v>
      </c>
      <c r="D62" s="362">
        <v>2.63</v>
      </c>
    </row>
    <row r="63" spans="1:4">
      <c r="A63" s="302" t="s">
        <v>635</v>
      </c>
      <c r="B63" s="362">
        <v>13.67</v>
      </c>
      <c r="C63" s="362">
        <v>2.86</v>
      </c>
      <c r="D63" s="362">
        <v>1.33</v>
      </c>
    </row>
    <row r="64" spans="1:4">
      <c r="A64" s="302" t="s">
        <v>636</v>
      </c>
      <c r="B64" s="362">
        <v>10.72</v>
      </c>
      <c r="C64" s="362">
        <v>4.72</v>
      </c>
      <c r="D64" s="362">
        <v>1.1100000000000001</v>
      </c>
    </row>
    <row r="65" spans="1:4">
      <c r="A65" s="302" t="s">
        <v>637</v>
      </c>
      <c r="B65" s="362">
        <v>3.41</v>
      </c>
      <c r="C65" s="362">
        <v>5.52</v>
      </c>
      <c r="D65" s="362">
        <v>3.96</v>
      </c>
    </row>
    <row r="66" spans="1:4">
      <c r="A66" s="302" t="s">
        <v>638</v>
      </c>
      <c r="B66" s="362">
        <v>10.6292456327813</v>
      </c>
      <c r="C66" s="362">
        <v>7.3769766152048097</v>
      </c>
      <c r="D66" s="362">
        <v>6.4384314557775202</v>
      </c>
    </row>
    <row r="67" spans="1:4">
      <c r="A67" s="363" t="s">
        <v>639</v>
      </c>
      <c r="B67" s="362">
        <v>14.702319661230799</v>
      </c>
      <c r="C67" s="362">
        <v>7.9417078025463903</v>
      </c>
      <c r="D67" s="362">
        <v>4.0670284232726299</v>
      </c>
    </row>
    <row r="68" spans="1:4">
      <c r="A68" s="363" t="s">
        <v>640</v>
      </c>
      <c r="B68" s="362">
        <v>16.562098584090901</v>
      </c>
      <c r="C68" s="362">
        <v>8.8270048801688006</v>
      </c>
      <c r="D68" s="362">
        <v>2.3637028760273102</v>
      </c>
    </row>
    <row r="69" spans="1:4">
      <c r="A69" s="363" t="s">
        <v>641</v>
      </c>
      <c r="B69" s="362">
        <v>8.5926393503030294</v>
      </c>
      <c r="C69" s="362">
        <v>4.7374191609251799</v>
      </c>
      <c r="D69" s="362">
        <v>5.0265956212010003</v>
      </c>
    </row>
    <row r="70" spans="1:4">
      <c r="A70" s="302" t="s">
        <v>642</v>
      </c>
      <c r="B70" s="362">
        <v>7.0689935000000004</v>
      </c>
      <c r="C70" s="362">
        <v>4.09628203211693</v>
      </c>
      <c r="D70" s="362">
        <v>4.5492010416053699</v>
      </c>
    </row>
    <row r="71" spans="1:4">
      <c r="A71" s="302" t="s">
        <v>643</v>
      </c>
      <c r="B71" s="362">
        <v>8.9918517850769302</v>
      </c>
      <c r="C71" s="362">
        <v>4.5570674764014596</v>
      </c>
      <c r="D71" s="362">
        <v>2.5122097647837398</v>
      </c>
    </row>
    <row r="72" spans="1:4">
      <c r="A72" s="302" t="s">
        <v>644</v>
      </c>
      <c r="B72" s="362">
        <v>9.5402025603030403</v>
      </c>
      <c r="C72" s="362">
        <v>3.3485566870047698</v>
      </c>
      <c r="D72" s="362">
        <v>3.2958227825305002</v>
      </c>
    </row>
    <row r="73" spans="1:4">
      <c r="A73" s="302" t="s">
        <v>645</v>
      </c>
      <c r="B73" s="362">
        <v>8.3273155358461608</v>
      </c>
      <c r="C73" s="362">
        <v>5.5952183293746902</v>
      </c>
      <c r="D73" s="362">
        <v>4.0930160877781097</v>
      </c>
    </row>
    <row r="74" spans="1:4">
      <c r="A74" s="302" t="s">
        <v>646</v>
      </c>
      <c r="B74" s="362">
        <v>9.0525739527692295</v>
      </c>
      <c r="C74" s="362">
        <v>5.2885613646247496</v>
      </c>
      <c r="D74" s="362">
        <v>3.5737573043478901</v>
      </c>
    </row>
    <row r="75" spans="1:4">
      <c r="A75" s="302" t="s">
        <v>647</v>
      </c>
      <c r="B75" s="362">
        <v>9.4671755590769298</v>
      </c>
      <c r="C75" s="362">
        <v>5.5883380991746003</v>
      </c>
      <c r="D75" s="362">
        <v>3.68181493904037</v>
      </c>
    </row>
    <row r="76" spans="1:4">
      <c r="A76" s="302" t="s">
        <v>648</v>
      </c>
      <c r="B76" s="362">
        <v>12.997018211230801</v>
      </c>
      <c r="C76" s="362">
        <v>6.9445283121329702</v>
      </c>
      <c r="D76" s="362">
        <v>5.51852725097533</v>
      </c>
    </row>
    <row r="77" spans="1:4">
      <c r="A77" s="302" t="s">
        <v>649</v>
      </c>
      <c r="B77" s="362">
        <v>7.8270222199999999</v>
      </c>
      <c r="C77" s="362">
        <v>5.6588598398975503</v>
      </c>
      <c r="D77" s="362">
        <v>4.4328957897215204</v>
      </c>
    </row>
    <row r="78" spans="1:4">
      <c r="A78" s="302" t="s">
        <v>650</v>
      </c>
      <c r="B78" s="362">
        <v>8.0149367523076993</v>
      </c>
      <c r="C78" s="362">
        <v>4.4118569148280802</v>
      </c>
      <c r="D78" s="362">
        <v>5.0804930005667597</v>
      </c>
    </row>
    <row r="79" spans="1:4">
      <c r="A79" s="302" t="s">
        <v>651</v>
      </c>
      <c r="B79" s="362">
        <v>9.0557268140307592</v>
      </c>
      <c r="C79" s="362">
        <v>4.3413234727358798</v>
      </c>
      <c r="D79" s="362">
        <v>4.1738013152071201</v>
      </c>
    </row>
    <row r="80" spans="1:4">
      <c r="A80" s="302" t="s">
        <v>652</v>
      </c>
      <c r="B80" s="362">
        <v>8.8412388627692309</v>
      </c>
      <c r="C80" s="362">
        <v>5.2144353602154201</v>
      </c>
      <c r="D80" s="362">
        <v>4.0093540053782704</v>
      </c>
    </row>
    <row r="81" spans="1:4">
      <c r="A81" s="302" t="s">
        <v>653</v>
      </c>
      <c r="B81" s="362">
        <v>3.4054750712424302</v>
      </c>
      <c r="C81" s="362">
        <v>4.2785703354673199</v>
      </c>
      <c r="D81" s="362">
        <v>3.9818728815953599</v>
      </c>
    </row>
    <row r="82" spans="1:4">
      <c r="A82" s="302" t="s">
        <v>654</v>
      </c>
      <c r="B82" s="362">
        <v>2.69</v>
      </c>
      <c r="C82" s="362">
        <v>3.69</v>
      </c>
      <c r="D82" s="362">
        <v>2.98</v>
      </c>
    </row>
    <row r="83" spans="1:4">
      <c r="A83" s="302" t="s">
        <v>655</v>
      </c>
      <c r="B83" s="362">
        <v>7.47</v>
      </c>
      <c r="C83" s="362">
        <v>4.24</v>
      </c>
      <c r="D83" s="362">
        <v>2.27</v>
      </c>
    </row>
    <row r="84" spans="1:4">
      <c r="A84" s="302" t="s">
        <v>656</v>
      </c>
      <c r="B84" s="362">
        <v>8.7200000000000006</v>
      </c>
      <c r="C84" s="362">
        <v>6.43</v>
      </c>
      <c r="D84" s="362">
        <v>5.49</v>
      </c>
    </row>
    <row r="85" spans="1:4">
      <c r="A85" s="302" t="s">
        <v>657</v>
      </c>
      <c r="B85" s="362">
        <v>7.63</v>
      </c>
      <c r="C85" s="362">
        <v>4.32</v>
      </c>
      <c r="D85" s="362">
        <v>0.48</v>
      </c>
    </row>
    <row r="86" spans="1:4">
      <c r="A86" s="302" t="s">
        <v>658</v>
      </c>
      <c r="B86" s="306">
        <v>5.40416296784616</v>
      </c>
      <c r="C86" s="306">
        <v>3.1995113745694801</v>
      </c>
      <c r="D86" s="306">
        <v>-0.189546680961724</v>
      </c>
    </row>
    <row r="87" spans="1:4">
      <c r="A87" s="302" t="s">
        <v>659</v>
      </c>
      <c r="B87" s="306">
        <v>-0.12913452193845801</v>
      </c>
      <c r="C87" s="306">
        <v>0.21778769683638599</v>
      </c>
      <c r="D87" s="306">
        <v>-2.4057844028373898</v>
      </c>
    </row>
    <row r="88" spans="1:4">
      <c r="A88" s="302" t="s">
        <v>660</v>
      </c>
      <c r="B88" s="306">
        <v>0.97624387409091296</v>
      </c>
      <c r="C88" s="306">
        <v>-0.73770865290960996</v>
      </c>
      <c r="D88" s="306">
        <v>-2.5128682451572502</v>
      </c>
    </row>
    <row r="89" spans="1:4">
      <c r="A89" s="302" t="s">
        <v>661</v>
      </c>
      <c r="B89" s="364">
        <v>1.5585626000303101</v>
      </c>
      <c r="C89" s="364">
        <v>0.81853922171960003</v>
      </c>
      <c r="D89" s="364">
        <v>-1.3542146024602</v>
      </c>
    </row>
    <row r="91" spans="1:4" ht="10.5">
      <c r="A91" s="81" t="s">
        <v>662</v>
      </c>
    </row>
    <row r="92" spans="1:4">
      <c r="A92" s="24" t="s">
        <v>663</v>
      </c>
    </row>
    <row r="93" spans="1:4">
      <c r="A93" s="16" t="s">
        <v>664</v>
      </c>
    </row>
  </sheetData>
  <hyperlinks>
    <hyperlink ref="F1" location="Contents!A1" display="Contents" xr:uid="{00000000-0004-0000-1B00-000000000000}"/>
  </hyperlinks>
  <pageMargins left="0.75" right="0.75" top="1" bottom="1" header="0.51180555555555496" footer="0.51180555555555496"/>
  <pageSetup paperSize="9"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MJ37"/>
  <sheetViews>
    <sheetView showGridLines="0" showRowColHeaders="0" zoomScaleNormal="100" workbookViewId="0">
      <pane xSplit="1" ySplit="3" topLeftCell="AC25" activePane="bottomRight" state="frozen"/>
      <selection pane="topRight" activeCell="AC1" sqref="AC1"/>
      <selection pane="bottomLeft" activeCell="A25" sqref="A25"/>
      <selection pane="bottomRight" activeCell="AU1" sqref="AU1"/>
    </sheetView>
  </sheetViews>
  <sheetFormatPr defaultColWidth="9.21875" defaultRowHeight="14.5"/>
  <cols>
    <col min="1" max="1" width="25.77734375" style="365" customWidth="1"/>
    <col min="2" max="13" width="9.6640625" style="365" customWidth="1"/>
    <col min="14" max="27" width="8.77734375" style="365" customWidth="1"/>
    <col min="28" max="28" width="8.77734375" style="366" customWidth="1"/>
    <col min="29" max="29" width="9.6640625" style="365" customWidth="1"/>
    <col min="30" max="30" width="10.21875" style="367" customWidth="1"/>
    <col min="31" max="37" width="9.21875" style="365"/>
    <col min="38" max="42" width="9.21875" style="366"/>
    <col min="43" max="44" width="9.21875" style="365"/>
    <col min="45" max="45" width="8.21875" style="365" customWidth="1"/>
    <col min="46" max="46" width="9.21875" style="365"/>
    <col min="47" max="1024" width="9.21875" style="99"/>
  </cols>
  <sheetData>
    <row r="1" spans="1:47" ht="14.15" customHeight="1">
      <c r="A1" s="368" t="s">
        <v>665</v>
      </c>
      <c r="L1" s="27" t="s">
        <v>88</v>
      </c>
      <c r="AB1" s="365"/>
      <c r="AD1" s="365"/>
      <c r="AH1" s="366"/>
      <c r="AI1" s="366"/>
      <c r="AJ1" s="366"/>
      <c r="AQ1" s="103"/>
      <c r="AR1" s="103"/>
      <c r="AS1" s="104"/>
      <c r="AU1" s="27" t="s">
        <v>88</v>
      </c>
    </row>
    <row r="2" spans="1:47" ht="14.15" customHeight="1">
      <c r="AB2" s="365"/>
      <c r="AD2" s="365"/>
      <c r="AH2" s="366"/>
      <c r="AI2" s="366"/>
      <c r="AJ2" s="366"/>
      <c r="AQ2" s="12" t="s">
        <v>251</v>
      </c>
      <c r="AR2" s="12"/>
      <c r="AS2" s="104" t="s">
        <v>252</v>
      </c>
    </row>
    <row r="3" spans="1:47" ht="14.15" customHeight="1">
      <c r="A3" s="365" t="s">
        <v>472</v>
      </c>
      <c r="B3" s="365">
        <v>1980</v>
      </c>
      <c r="C3" s="365">
        <v>1981</v>
      </c>
      <c r="D3" s="365">
        <v>1982</v>
      </c>
      <c r="E3" s="365">
        <v>1983</v>
      </c>
      <c r="F3" s="365">
        <v>1984</v>
      </c>
      <c r="G3" s="365">
        <v>1985</v>
      </c>
      <c r="H3" s="365">
        <v>1986</v>
      </c>
      <c r="I3" s="365">
        <v>1987</v>
      </c>
      <c r="J3" s="365">
        <v>1988</v>
      </c>
      <c r="K3" s="365">
        <v>1989</v>
      </c>
      <c r="L3" s="365">
        <v>1990</v>
      </c>
      <c r="M3" s="365">
        <v>1991</v>
      </c>
      <c r="N3" s="365">
        <v>1992</v>
      </c>
      <c r="O3" s="365">
        <v>1993</v>
      </c>
      <c r="P3" s="365">
        <v>1994</v>
      </c>
      <c r="Q3" s="365">
        <v>1995</v>
      </c>
      <c r="R3" s="365">
        <v>1996</v>
      </c>
      <c r="S3" s="365">
        <v>1997</v>
      </c>
      <c r="T3" s="365">
        <v>1998</v>
      </c>
      <c r="U3" s="365">
        <v>1999</v>
      </c>
      <c r="V3" s="365">
        <v>2000</v>
      </c>
      <c r="W3" s="365">
        <v>2001</v>
      </c>
      <c r="X3" s="365">
        <v>2002</v>
      </c>
      <c r="Y3" s="365">
        <v>2003</v>
      </c>
      <c r="Z3" s="365">
        <v>2004</v>
      </c>
      <c r="AA3" s="365">
        <v>2005</v>
      </c>
      <c r="AB3" s="365">
        <v>2006</v>
      </c>
      <c r="AC3" s="365">
        <v>2007</v>
      </c>
      <c r="AD3" s="365">
        <v>2008</v>
      </c>
      <c r="AE3" s="365">
        <v>2009</v>
      </c>
      <c r="AF3" s="365">
        <v>2010</v>
      </c>
      <c r="AG3" s="365">
        <v>2011</v>
      </c>
      <c r="AH3" s="365">
        <v>2012</v>
      </c>
      <c r="AI3" s="365">
        <v>2013</v>
      </c>
      <c r="AJ3" s="365">
        <v>2014</v>
      </c>
      <c r="AK3" s="365">
        <v>2015</v>
      </c>
      <c r="AL3" s="365">
        <v>2016</v>
      </c>
      <c r="AM3" s="365">
        <v>2017</v>
      </c>
      <c r="AN3" s="365">
        <v>2018</v>
      </c>
      <c r="AO3" s="365">
        <v>2019</v>
      </c>
      <c r="AP3" s="366">
        <v>2020</v>
      </c>
      <c r="AQ3" s="104">
        <v>2020</v>
      </c>
      <c r="AR3" s="104" t="s">
        <v>254</v>
      </c>
      <c r="AS3" s="104">
        <v>2020</v>
      </c>
    </row>
    <row r="4" spans="1:47" ht="14.15" customHeight="1">
      <c r="A4" s="366" t="s">
        <v>666</v>
      </c>
      <c r="B4" s="369"/>
      <c r="C4" s="369"/>
      <c r="D4" s="369"/>
      <c r="E4" s="369"/>
      <c r="F4" s="369"/>
      <c r="G4" s="369"/>
      <c r="H4" s="369"/>
      <c r="I4" s="369"/>
      <c r="J4" s="369"/>
      <c r="K4" s="369"/>
      <c r="L4" s="369"/>
      <c r="M4" s="369"/>
      <c r="N4" s="369"/>
      <c r="O4" s="369"/>
      <c r="P4" s="369"/>
      <c r="Q4" s="369"/>
      <c r="R4" s="369"/>
      <c r="S4" s="369"/>
      <c r="T4" s="369"/>
      <c r="U4" s="369"/>
      <c r="V4" s="369"/>
      <c r="W4" s="369"/>
      <c r="X4" s="369"/>
      <c r="Y4" s="369"/>
      <c r="Z4" s="370"/>
      <c r="AA4" s="370"/>
      <c r="AB4" s="370"/>
      <c r="AC4" s="370"/>
      <c r="AD4" s="370"/>
      <c r="AE4" s="370"/>
      <c r="AF4" s="370"/>
      <c r="AG4" s="370"/>
      <c r="AH4" s="369"/>
      <c r="AI4" s="369"/>
      <c r="AJ4" s="369"/>
      <c r="AK4" s="369"/>
      <c r="AL4" s="369"/>
      <c r="AM4" s="369"/>
      <c r="AN4" s="369"/>
      <c r="AO4" s="369"/>
      <c r="AP4" s="369"/>
      <c r="AQ4" s="371"/>
      <c r="AR4" s="371"/>
      <c r="AS4" s="371"/>
      <c r="AT4" s="366"/>
    </row>
    <row r="5" spans="1:47" ht="14.15" customHeight="1">
      <c r="A5" s="365" t="s">
        <v>92</v>
      </c>
      <c r="B5" s="370">
        <v>6735</v>
      </c>
      <c r="C5" s="370">
        <v>5950</v>
      </c>
      <c r="D5" s="370">
        <v>5040</v>
      </c>
      <c r="E5" s="370">
        <v>4990</v>
      </c>
      <c r="F5" s="370">
        <v>5380</v>
      </c>
      <c r="G5" s="370">
        <v>5065</v>
      </c>
      <c r="H5" s="370">
        <v>6045</v>
      </c>
      <c r="I5" s="370">
        <v>6245</v>
      </c>
      <c r="J5" s="370">
        <v>7240</v>
      </c>
      <c r="K5" s="370">
        <v>8019</v>
      </c>
      <c r="L5" s="370">
        <v>8026</v>
      </c>
      <c r="M5" s="370">
        <v>7791</v>
      </c>
      <c r="N5" s="370">
        <v>7888</v>
      </c>
      <c r="O5" s="370">
        <v>8620</v>
      </c>
      <c r="P5" s="370">
        <v>8929.0328767123301</v>
      </c>
      <c r="Q5" s="370">
        <v>8830.4328767123297</v>
      </c>
      <c r="R5" s="370">
        <v>9400</v>
      </c>
      <c r="S5" s="370">
        <v>9907</v>
      </c>
      <c r="T5" s="370">
        <v>10382</v>
      </c>
      <c r="U5" s="370">
        <v>10550</v>
      </c>
      <c r="V5" s="370">
        <v>11092</v>
      </c>
      <c r="W5" s="370">
        <v>11618</v>
      </c>
      <c r="X5" s="370">
        <v>11357</v>
      </c>
      <c r="Y5" s="370">
        <v>12254</v>
      </c>
      <c r="Z5" s="370">
        <v>12897.9016393443</v>
      </c>
      <c r="AA5" s="370">
        <v>13525.2356164384</v>
      </c>
      <c r="AB5" s="370">
        <v>13612.432136986299</v>
      </c>
      <c r="AC5" s="370">
        <v>13632.2878967123</v>
      </c>
      <c r="AD5" s="370">
        <v>12872.234973148599</v>
      </c>
      <c r="AE5" s="370">
        <v>11453.2240821918</v>
      </c>
      <c r="AF5" s="370">
        <v>11689.282931506899</v>
      </c>
      <c r="AG5" s="370">
        <v>11337.552602739701</v>
      </c>
      <c r="AH5" s="370">
        <v>10587.361284152999</v>
      </c>
      <c r="AI5" s="370">
        <v>9859.3093499533206</v>
      </c>
      <c r="AJ5" s="370">
        <v>9241.4306197309306</v>
      </c>
      <c r="AK5" s="370">
        <v>9451.4699524709595</v>
      </c>
      <c r="AL5" s="370">
        <v>10055.967182045601</v>
      </c>
      <c r="AM5" s="370">
        <v>10148.229331292099</v>
      </c>
      <c r="AN5" s="370">
        <v>9943.3713406394509</v>
      </c>
      <c r="AO5" s="370">
        <v>9141.9186836605695</v>
      </c>
      <c r="AP5" s="369">
        <v>7863.2374916706904</v>
      </c>
      <c r="AQ5" s="372">
        <v>-0.13987011219814099</v>
      </c>
      <c r="AR5" s="372">
        <v>-2.2287968332990401E-2</v>
      </c>
      <c r="AS5" s="372">
        <v>0.120859416468567</v>
      </c>
    </row>
    <row r="6" spans="1:47" ht="14.15" customHeight="1">
      <c r="A6" s="365" t="s">
        <v>667</v>
      </c>
      <c r="B6" s="370">
        <v>12244</v>
      </c>
      <c r="C6" s="370">
        <v>10653</v>
      </c>
      <c r="D6" s="370">
        <v>9750</v>
      </c>
      <c r="E6" s="370">
        <v>9038</v>
      </c>
      <c r="F6" s="370">
        <v>8970</v>
      </c>
      <c r="G6" s="370">
        <v>8768</v>
      </c>
      <c r="H6" s="370">
        <v>9282</v>
      </c>
      <c r="I6" s="370">
        <v>8283</v>
      </c>
      <c r="J6" s="370">
        <v>9487</v>
      </c>
      <c r="K6" s="370">
        <v>9752</v>
      </c>
      <c r="L6" s="370">
        <v>9801</v>
      </c>
      <c r="M6" s="370">
        <v>10171</v>
      </c>
      <c r="N6" s="370">
        <v>10319</v>
      </c>
      <c r="O6" s="370">
        <v>11477.5389870693</v>
      </c>
      <c r="P6" s="370">
        <v>11092.438739019901</v>
      </c>
      <c r="Q6" s="370">
        <v>10693.6007364222</v>
      </c>
      <c r="R6" s="370">
        <v>10631.375072549299</v>
      </c>
      <c r="S6" s="370">
        <v>10647.138165618901</v>
      </c>
      <c r="T6" s="370">
        <v>11272.4401956977</v>
      </c>
      <c r="U6" s="370">
        <v>10806.5927898752</v>
      </c>
      <c r="V6" s="370">
        <v>11251.4166222688</v>
      </c>
      <c r="W6" s="370">
        <v>11756.582964663499</v>
      </c>
      <c r="X6" s="370">
        <v>12146.115753397</v>
      </c>
      <c r="Y6" s="370">
        <v>12341.277887868</v>
      </c>
      <c r="Z6" s="370">
        <v>12854.3358781753</v>
      </c>
      <c r="AA6" s="370">
        <v>13556.817324310899</v>
      </c>
      <c r="AB6" s="370">
        <v>13727.796578298499</v>
      </c>
      <c r="AC6" s="370">
        <v>14241.1299689221</v>
      </c>
      <c r="AD6" s="370">
        <v>14065.691965353901</v>
      </c>
      <c r="AE6" s="370">
        <v>12802.460497152</v>
      </c>
      <c r="AF6" s="370">
        <v>12407.0892854346</v>
      </c>
      <c r="AG6" s="370">
        <v>12489.070999068699</v>
      </c>
      <c r="AH6" s="370">
        <v>12720.9525789075</v>
      </c>
      <c r="AI6" s="370">
        <v>12919.933743907201</v>
      </c>
      <c r="AJ6" s="370">
        <v>12957.1021646843</v>
      </c>
      <c r="AK6" s="370">
        <v>13992.7129409218</v>
      </c>
      <c r="AL6" s="370">
        <v>14354.315975367101</v>
      </c>
      <c r="AM6" s="370">
        <v>14699.762700764701</v>
      </c>
      <c r="AN6" s="370">
        <v>14150.772338058099</v>
      </c>
      <c r="AO6" s="370">
        <v>14865.6264746004</v>
      </c>
      <c r="AP6" s="369">
        <v>12611.310307266</v>
      </c>
      <c r="AQ6" s="372">
        <v>-0.15164622703160999</v>
      </c>
      <c r="AR6" s="372">
        <v>1.5053603169910701E-2</v>
      </c>
      <c r="AS6" s="372">
        <v>0.19383817495716499</v>
      </c>
    </row>
    <row r="7" spans="1:47" ht="14.15" customHeight="1">
      <c r="A7" s="365" t="s">
        <v>336</v>
      </c>
      <c r="B7" s="373" t="s">
        <v>273</v>
      </c>
      <c r="C7" s="373" t="s">
        <v>273</v>
      </c>
      <c r="D7" s="373" t="s">
        <v>273</v>
      </c>
      <c r="E7" s="373" t="s">
        <v>273</v>
      </c>
      <c r="F7" s="373" t="s">
        <v>273</v>
      </c>
      <c r="G7" s="373" t="s">
        <v>273</v>
      </c>
      <c r="H7" s="373" t="s">
        <v>273</v>
      </c>
      <c r="I7" s="373" t="s">
        <v>273</v>
      </c>
      <c r="J7" s="373" t="s">
        <v>273</v>
      </c>
      <c r="K7" s="373" t="s">
        <v>273</v>
      </c>
      <c r="L7" s="373" t="s">
        <v>273</v>
      </c>
      <c r="M7" s="373" t="s">
        <v>273</v>
      </c>
      <c r="N7" s="373" t="s">
        <v>273</v>
      </c>
      <c r="O7" s="370">
        <v>678.27254732824701</v>
      </c>
      <c r="P7" s="370">
        <v>527.40119771728803</v>
      </c>
      <c r="Q7" s="370">
        <v>679.35884401167095</v>
      </c>
      <c r="R7" s="370">
        <v>828.04262316013705</v>
      </c>
      <c r="S7" s="370">
        <v>1257.0159531397801</v>
      </c>
      <c r="T7" s="370">
        <v>1053.71663138841</v>
      </c>
      <c r="U7" s="370">
        <v>1279.6012420903301</v>
      </c>
      <c r="V7" s="370">
        <v>1892.8735966019899</v>
      </c>
      <c r="W7" s="370">
        <v>1787.971643306</v>
      </c>
      <c r="X7" s="370">
        <v>1986.7742135795099</v>
      </c>
      <c r="Y7" s="370">
        <v>2643.2240870784399</v>
      </c>
      <c r="Z7" s="370">
        <v>3445.0095448710399</v>
      </c>
      <c r="AA7" s="370">
        <v>3427.0197616078399</v>
      </c>
      <c r="AB7" s="370">
        <v>3883.4837714902501</v>
      </c>
      <c r="AC7" s="370">
        <v>4172.3732351213703</v>
      </c>
      <c r="AD7" s="370">
        <v>4493.7689747145396</v>
      </c>
      <c r="AE7" s="370">
        <v>5100.1818149090104</v>
      </c>
      <c r="AF7" s="370">
        <v>5885.79688706046</v>
      </c>
      <c r="AG7" s="370">
        <v>6294.5638562081604</v>
      </c>
      <c r="AH7" s="370">
        <v>6674.6569647253</v>
      </c>
      <c r="AI7" s="370">
        <v>6978.14134122417</v>
      </c>
      <c r="AJ7" s="370">
        <v>7398.1840792845796</v>
      </c>
      <c r="AK7" s="370">
        <v>8332.9159894947697</v>
      </c>
      <c r="AL7" s="370">
        <v>9214.2337418171301</v>
      </c>
      <c r="AM7" s="370">
        <v>10240.730236745299</v>
      </c>
      <c r="AN7" s="370">
        <v>11027.823507655299</v>
      </c>
      <c r="AO7" s="370">
        <v>11825.9696821741</v>
      </c>
      <c r="AP7" s="369">
        <v>12864.817832581401</v>
      </c>
      <c r="AQ7" s="372">
        <v>8.7844648542710901E-2</v>
      </c>
      <c r="AR7" s="372">
        <v>8.7740027387647399E-2</v>
      </c>
      <c r="AS7" s="372">
        <v>0.19773463256924401</v>
      </c>
    </row>
    <row r="8" spans="1:47" ht="14.15" customHeight="1">
      <c r="A8" s="365" t="s">
        <v>338</v>
      </c>
      <c r="B8" s="373" t="s">
        <v>273</v>
      </c>
      <c r="C8" s="373" t="s">
        <v>273</v>
      </c>
      <c r="D8" s="373" t="s">
        <v>273</v>
      </c>
      <c r="E8" s="373" t="s">
        <v>273</v>
      </c>
      <c r="F8" s="373" t="s">
        <v>273</v>
      </c>
      <c r="G8" s="373" t="s">
        <v>273</v>
      </c>
      <c r="H8" s="373" t="s">
        <v>273</v>
      </c>
      <c r="I8" s="373" t="s">
        <v>273</v>
      </c>
      <c r="J8" s="373" t="s">
        <v>273</v>
      </c>
      <c r="K8" s="373" t="s">
        <v>273</v>
      </c>
      <c r="L8" s="373" t="s">
        <v>273</v>
      </c>
      <c r="M8" s="373" t="s">
        <v>273</v>
      </c>
      <c r="N8" s="373" t="s">
        <v>273</v>
      </c>
      <c r="O8" s="370">
        <v>858.55887671232904</v>
      </c>
      <c r="P8" s="370">
        <v>851.13613698630104</v>
      </c>
      <c r="Q8" s="370">
        <v>915.06263013698594</v>
      </c>
      <c r="R8" s="370">
        <v>1092.9898082191801</v>
      </c>
      <c r="S8" s="370">
        <v>1088.93605479452</v>
      </c>
      <c r="T8" s="370">
        <v>1265.4943287671199</v>
      </c>
      <c r="U8" s="370">
        <v>1455.13693150685</v>
      </c>
      <c r="V8" s="370">
        <v>1638.3337260274</v>
      </c>
      <c r="W8" s="370">
        <v>1726.7663287671201</v>
      </c>
      <c r="X8" s="370">
        <v>1870.8123561643799</v>
      </c>
      <c r="Y8" s="370">
        <v>2000.67098630137</v>
      </c>
      <c r="Z8" s="370">
        <v>2138.5251092896201</v>
      </c>
      <c r="AA8" s="370">
        <v>2236.1735068493099</v>
      </c>
      <c r="AB8" s="370">
        <v>2612.9778356164402</v>
      </c>
      <c r="AC8" s="370">
        <v>2923.6783835616402</v>
      </c>
      <c r="AD8" s="370">
        <v>3066.20926229508</v>
      </c>
      <c r="AE8" s="370">
        <v>3490.9816986301398</v>
      </c>
      <c r="AF8" s="370">
        <v>3748.52361643836</v>
      </c>
      <c r="AG8" s="370">
        <v>3822.8596712328799</v>
      </c>
      <c r="AH8" s="370">
        <v>4167.6412568305996</v>
      </c>
      <c r="AI8" s="370">
        <v>4369.6675674613898</v>
      </c>
      <c r="AJ8" s="370">
        <v>4154.8136319864398</v>
      </c>
      <c r="AK8" s="370">
        <v>4380.2137305021797</v>
      </c>
      <c r="AL8" s="370">
        <v>4945.2402558061003</v>
      </c>
      <c r="AM8" s="370">
        <v>4920.22138377596</v>
      </c>
      <c r="AN8" s="370">
        <v>5196.3644707519998</v>
      </c>
      <c r="AO8" s="370">
        <v>5394.3700747324301</v>
      </c>
      <c r="AP8" s="369">
        <v>5030.3299586461299</v>
      </c>
      <c r="AQ8" s="372">
        <v>-6.7485194942684096E-2</v>
      </c>
      <c r="AR8" s="372">
        <v>4.4478047466890699E-2</v>
      </c>
      <c r="AS8" s="372">
        <v>7.73171030495165E-2</v>
      </c>
    </row>
    <row r="9" spans="1:47" ht="14.15" customHeight="1">
      <c r="A9" s="365" t="s">
        <v>340</v>
      </c>
      <c r="B9" s="370">
        <v>4985</v>
      </c>
      <c r="C9" s="370">
        <v>4460</v>
      </c>
      <c r="D9" s="370">
        <v>4155</v>
      </c>
      <c r="E9" s="370">
        <v>4145</v>
      </c>
      <c r="F9" s="370">
        <v>4305</v>
      </c>
      <c r="G9" s="370">
        <v>4045</v>
      </c>
      <c r="H9" s="370">
        <v>4140</v>
      </c>
      <c r="I9" s="370">
        <v>4125</v>
      </c>
      <c r="J9" s="370">
        <v>4412</v>
      </c>
      <c r="K9" s="370">
        <v>4549</v>
      </c>
      <c r="L9" s="370">
        <v>4802</v>
      </c>
      <c r="M9" s="370">
        <v>4925</v>
      </c>
      <c r="N9" s="370">
        <v>5306</v>
      </c>
      <c r="O9" s="370">
        <v>5307</v>
      </c>
      <c r="P9" s="370">
        <v>5611.9671232876699</v>
      </c>
      <c r="Q9" s="370">
        <v>5581.2328767123299</v>
      </c>
      <c r="R9" s="370">
        <v>5685</v>
      </c>
      <c r="S9" s="370">
        <v>5735</v>
      </c>
      <c r="T9" s="370">
        <v>5259</v>
      </c>
      <c r="U9" s="370">
        <v>5346</v>
      </c>
      <c r="V9" s="370">
        <v>5329</v>
      </c>
      <c r="W9" s="370">
        <v>5202</v>
      </c>
      <c r="X9" s="370">
        <v>5070</v>
      </c>
      <c r="Y9" s="370">
        <v>5314</v>
      </c>
      <c r="Z9" s="370">
        <v>5203.1256830601096</v>
      </c>
      <c r="AA9" s="370">
        <v>5224.5095890410903</v>
      </c>
      <c r="AB9" s="370">
        <v>5200.7977506849302</v>
      </c>
      <c r="AC9" s="370">
        <v>5031.8951306849303</v>
      </c>
      <c r="AD9" s="370">
        <v>4924.7757022873602</v>
      </c>
      <c r="AE9" s="370">
        <v>4262.6164931506801</v>
      </c>
      <c r="AF9" s="370">
        <v>4566.6143287671202</v>
      </c>
      <c r="AG9" s="370">
        <v>4494.1751506849296</v>
      </c>
      <c r="AH9" s="370">
        <v>4743.0813387978196</v>
      </c>
      <c r="AI9" s="370">
        <v>4636.7696985784396</v>
      </c>
      <c r="AJ9" s="370">
        <v>4383.0638785089304</v>
      </c>
      <c r="AK9" s="370">
        <v>4331.5028165378098</v>
      </c>
      <c r="AL9" s="370">
        <v>4180.1789220764103</v>
      </c>
      <c r="AM9" s="370">
        <v>4141.9765182868796</v>
      </c>
      <c r="AN9" s="370">
        <v>3939.6719101560602</v>
      </c>
      <c r="AO9" s="370">
        <v>3779.63056320948</v>
      </c>
      <c r="AP9" s="369">
        <v>3310.03092144114</v>
      </c>
      <c r="AQ9" s="372">
        <v>-0.12424485248356699</v>
      </c>
      <c r="AR9" s="372">
        <v>-1.1953670547539499E-2</v>
      </c>
      <c r="AS9" s="372">
        <v>5.0875788259231697E-2</v>
      </c>
    </row>
    <row r="10" spans="1:47" ht="14.15" customHeight="1">
      <c r="A10" s="365" t="s">
        <v>668</v>
      </c>
      <c r="B10" s="370">
        <v>8634.6994535519098</v>
      </c>
      <c r="C10" s="370">
        <v>8303.6164383561609</v>
      </c>
      <c r="D10" s="370">
        <v>7225.0273972602699</v>
      </c>
      <c r="E10" s="370">
        <v>6710.4794520548003</v>
      </c>
      <c r="F10" s="370">
        <v>6611.3606557377097</v>
      </c>
      <c r="G10" s="370">
        <v>6764.0547945205499</v>
      </c>
      <c r="H10" s="370">
        <v>7450</v>
      </c>
      <c r="I10" s="370">
        <v>6540</v>
      </c>
      <c r="J10" s="370">
        <v>7339.3497267759603</v>
      </c>
      <c r="K10" s="370">
        <v>8530.7671232876692</v>
      </c>
      <c r="L10" s="370">
        <v>9139.7805562541398</v>
      </c>
      <c r="M10" s="370">
        <v>9838.8676927770393</v>
      </c>
      <c r="N10" s="370">
        <v>10274.3892736538</v>
      </c>
      <c r="O10" s="370">
        <v>10626.4628232414</v>
      </c>
      <c r="P10" s="370">
        <v>11268.0266642961</v>
      </c>
      <c r="Q10" s="370">
        <v>11911.6455661166</v>
      </c>
      <c r="R10" s="370">
        <v>13057.638695120901</v>
      </c>
      <c r="S10" s="370">
        <v>13590.1325737978</v>
      </c>
      <c r="T10" s="370">
        <v>13171.507165868999</v>
      </c>
      <c r="U10" s="370">
        <v>13483.725931463399</v>
      </c>
      <c r="V10" s="370">
        <v>13284.0175319024</v>
      </c>
      <c r="W10" s="370">
        <v>14020.074469012899</v>
      </c>
      <c r="X10" s="370">
        <v>13659.6720946689</v>
      </c>
      <c r="Y10" s="370">
        <v>13691.530819122499</v>
      </c>
      <c r="Z10" s="370">
        <v>14685.3450754447</v>
      </c>
      <c r="AA10" s="370">
        <v>15143.0356418477</v>
      </c>
      <c r="AB10" s="370">
        <v>15555.5349476542</v>
      </c>
      <c r="AC10" s="370">
        <v>17409.296933818601</v>
      </c>
      <c r="AD10" s="370">
        <v>17138.1451528656</v>
      </c>
      <c r="AE10" s="370">
        <v>17210.761993443</v>
      </c>
      <c r="AF10" s="370">
        <v>17048.475027019002</v>
      </c>
      <c r="AG10" s="370">
        <v>17633.608472763099</v>
      </c>
      <c r="AH10" s="370">
        <v>17812.307496642999</v>
      </c>
      <c r="AI10" s="370">
        <v>20012.1448006432</v>
      </c>
      <c r="AJ10" s="370">
        <v>21193.453330412201</v>
      </c>
      <c r="AK10" s="370">
        <v>22025.722213062301</v>
      </c>
      <c r="AL10" s="370">
        <v>23775.591105437299</v>
      </c>
      <c r="AM10" s="370">
        <v>25662.611115566699</v>
      </c>
      <c r="AN10" s="370">
        <v>25852.952083886499</v>
      </c>
      <c r="AO10" s="370">
        <v>25396.8425683393</v>
      </c>
      <c r="AP10" s="369">
        <v>23381.298284221899</v>
      </c>
      <c r="AQ10" s="372">
        <v>-7.9362002528220996E-2</v>
      </c>
      <c r="AR10" s="372">
        <v>3.9675865984031097E-2</v>
      </c>
      <c r="AS10" s="372">
        <v>0.35937488469627499</v>
      </c>
    </row>
    <row r="11" spans="1:47" ht="14.15" customHeight="1">
      <c r="A11" s="374" t="s">
        <v>353</v>
      </c>
      <c r="B11" s="375">
        <v>32598.699453551901</v>
      </c>
      <c r="C11" s="375">
        <v>29366.616438356199</v>
      </c>
      <c r="D11" s="375">
        <v>26170.027397260299</v>
      </c>
      <c r="E11" s="375">
        <v>24883.479452054798</v>
      </c>
      <c r="F11" s="375">
        <v>25266.360655737699</v>
      </c>
      <c r="G11" s="375">
        <v>24642.054794520602</v>
      </c>
      <c r="H11" s="375">
        <v>26917</v>
      </c>
      <c r="I11" s="375">
        <v>25193</v>
      </c>
      <c r="J11" s="375">
        <v>28478.349726775999</v>
      </c>
      <c r="K11" s="375">
        <v>30850.7671232877</v>
      </c>
      <c r="L11" s="375">
        <v>31768.7805562541</v>
      </c>
      <c r="M11" s="375">
        <v>32725.867692776999</v>
      </c>
      <c r="N11" s="375">
        <v>33787.389273653796</v>
      </c>
      <c r="O11" s="375">
        <v>37567.833234351303</v>
      </c>
      <c r="P11" s="375">
        <v>38280.002738019597</v>
      </c>
      <c r="Q11" s="375">
        <v>38611.333530112097</v>
      </c>
      <c r="R11" s="375">
        <v>40695.046199049502</v>
      </c>
      <c r="S11" s="375">
        <v>42225.222747350999</v>
      </c>
      <c r="T11" s="375">
        <v>42404.1583217222</v>
      </c>
      <c r="U11" s="375">
        <v>42921.056894935798</v>
      </c>
      <c r="V11" s="375">
        <v>44487.6414768006</v>
      </c>
      <c r="W11" s="375">
        <v>46111.395405749499</v>
      </c>
      <c r="X11" s="375">
        <v>46090.374417809697</v>
      </c>
      <c r="Y11" s="375">
        <v>48244.703780370299</v>
      </c>
      <c r="Z11" s="375">
        <v>51224.242930184999</v>
      </c>
      <c r="AA11" s="375">
        <v>53112.7914400952</v>
      </c>
      <c r="AB11" s="375">
        <v>54593.023020730703</v>
      </c>
      <c r="AC11" s="375">
        <v>57410.661548821001</v>
      </c>
      <c r="AD11" s="375">
        <v>56560.826030664997</v>
      </c>
      <c r="AE11" s="375">
        <v>54320.226579476599</v>
      </c>
      <c r="AF11" s="375">
        <v>55345.782076226402</v>
      </c>
      <c r="AG11" s="375">
        <v>56071.830752697497</v>
      </c>
      <c r="AH11" s="375">
        <v>56706.000920057202</v>
      </c>
      <c r="AI11" s="375">
        <v>58775.966501767703</v>
      </c>
      <c r="AJ11" s="375">
        <v>59328.047704607299</v>
      </c>
      <c r="AK11" s="375">
        <v>62514.537642989802</v>
      </c>
      <c r="AL11" s="375">
        <v>66525.527182549602</v>
      </c>
      <c r="AM11" s="375">
        <v>69813.531286431506</v>
      </c>
      <c r="AN11" s="375">
        <v>70110.955651147393</v>
      </c>
      <c r="AO11" s="375">
        <v>70404.358046716297</v>
      </c>
      <c r="AP11" s="375">
        <v>65061.024795827303</v>
      </c>
      <c r="AQ11" s="376">
        <v>-7.5894921836278995E-2</v>
      </c>
      <c r="AR11" s="376">
        <v>2.62751119300457E-2</v>
      </c>
      <c r="AS11" s="376">
        <v>1</v>
      </c>
    </row>
    <row r="12" spans="1:47" ht="14.15" customHeight="1">
      <c r="A12" s="366" t="s">
        <v>669</v>
      </c>
      <c r="B12" s="369"/>
      <c r="C12" s="369"/>
      <c r="D12" s="369"/>
      <c r="E12" s="369"/>
      <c r="F12" s="369"/>
      <c r="G12" s="369"/>
      <c r="H12" s="369"/>
      <c r="I12" s="369"/>
      <c r="J12" s="369"/>
      <c r="K12" s="369"/>
      <c r="L12" s="369"/>
      <c r="M12" s="369"/>
      <c r="N12" s="369"/>
      <c r="O12" s="369"/>
      <c r="P12" s="369"/>
      <c r="Q12" s="369"/>
      <c r="R12" s="369"/>
      <c r="S12" s="369"/>
      <c r="T12" s="369"/>
      <c r="U12" s="369"/>
      <c r="V12" s="369"/>
      <c r="W12" s="369"/>
      <c r="X12" s="369"/>
      <c r="Y12" s="369"/>
      <c r="Z12" s="370"/>
      <c r="AA12" s="370"/>
      <c r="AB12" s="370"/>
      <c r="AC12" s="370"/>
      <c r="AD12" s="370"/>
      <c r="AE12" s="370"/>
      <c r="AF12" s="370"/>
      <c r="AG12" s="370"/>
      <c r="AH12" s="370"/>
      <c r="AI12" s="370"/>
      <c r="AJ12" s="370"/>
      <c r="AK12" s="369"/>
      <c r="AL12" s="369"/>
      <c r="AM12" s="369"/>
      <c r="AN12" s="369"/>
      <c r="AO12" s="369"/>
      <c r="AP12" s="369"/>
      <c r="AQ12" s="371"/>
      <c r="AR12" s="371"/>
      <c r="AS12" s="371"/>
      <c r="AT12" s="366"/>
    </row>
    <row r="13" spans="1:47" ht="14.15" customHeight="1">
      <c r="A13" s="365" t="s">
        <v>255</v>
      </c>
      <c r="B13" s="373">
        <v>445</v>
      </c>
      <c r="C13" s="373">
        <v>455</v>
      </c>
      <c r="D13" s="373">
        <v>485</v>
      </c>
      <c r="E13" s="373">
        <v>545</v>
      </c>
      <c r="F13" s="373">
        <v>655</v>
      </c>
      <c r="G13" s="373">
        <v>685</v>
      </c>
      <c r="H13" s="373">
        <v>675</v>
      </c>
      <c r="I13" s="373">
        <v>630</v>
      </c>
      <c r="J13" s="373">
        <v>890</v>
      </c>
      <c r="K13" s="373">
        <v>944</v>
      </c>
      <c r="L13" s="373">
        <v>955</v>
      </c>
      <c r="M13" s="373">
        <v>1111</v>
      </c>
      <c r="N13" s="373">
        <v>1101</v>
      </c>
      <c r="O13" s="370">
        <v>1215</v>
      </c>
      <c r="P13" s="370">
        <v>1322.95616438356</v>
      </c>
      <c r="Q13" s="370">
        <v>1401.44109589041</v>
      </c>
      <c r="R13" s="370">
        <v>1484</v>
      </c>
      <c r="S13" s="370">
        <v>1492</v>
      </c>
      <c r="T13" s="370">
        <v>1603</v>
      </c>
      <c r="U13" s="370">
        <v>1520</v>
      </c>
      <c r="V13" s="370">
        <v>1703</v>
      </c>
      <c r="W13" s="370">
        <v>1804</v>
      </c>
      <c r="X13" s="370">
        <v>1959</v>
      </c>
      <c r="Y13" s="370">
        <v>2096</v>
      </c>
      <c r="Z13" s="370">
        <v>2147.9672131147499</v>
      </c>
      <c r="AA13" s="370">
        <v>2200.8630136986299</v>
      </c>
      <c r="AB13" s="370">
        <v>2329.5085499491202</v>
      </c>
      <c r="AC13" s="370">
        <v>2457.4389490410999</v>
      </c>
      <c r="AD13" s="370">
        <v>2497.8854222453301</v>
      </c>
      <c r="AE13" s="370">
        <v>2517.8446027397299</v>
      </c>
      <c r="AF13" s="370">
        <v>2598.7081095890399</v>
      </c>
      <c r="AG13" s="370">
        <v>2798.4419422348501</v>
      </c>
      <c r="AH13" s="370">
        <v>3056.2385814280101</v>
      </c>
      <c r="AI13" s="370">
        <v>3295.8392489241401</v>
      </c>
      <c r="AJ13" s="370">
        <v>3535.5872121290699</v>
      </c>
      <c r="AK13" s="370">
        <v>3835.7312219133601</v>
      </c>
      <c r="AL13" s="370">
        <v>3890.3165007817802</v>
      </c>
      <c r="AM13" s="370">
        <v>4240.9353235697099</v>
      </c>
      <c r="AN13" s="370">
        <v>4500.13745502043</v>
      </c>
      <c r="AO13" s="370">
        <v>4689.1683441894702</v>
      </c>
      <c r="AP13" s="369">
        <v>4426.9634945632697</v>
      </c>
      <c r="AQ13" s="372">
        <v>-5.5917132928508501E-2</v>
      </c>
      <c r="AR13" s="372">
        <v>6.4159411168857705E-2</v>
      </c>
      <c r="AS13" s="372">
        <v>6.8043248756930005E-2</v>
      </c>
    </row>
    <row r="14" spans="1:47" ht="14.15" customHeight="1">
      <c r="A14" s="365" t="s">
        <v>256</v>
      </c>
      <c r="B14" s="373">
        <v>875</v>
      </c>
      <c r="C14" s="373">
        <v>1165</v>
      </c>
      <c r="D14" s="373">
        <v>1535</v>
      </c>
      <c r="E14" s="373">
        <v>1620</v>
      </c>
      <c r="F14" s="373">
        <v>1635</v>
      </c>
      <c r="G14" s="373">
        <v>1580</v>
      </c>
      <c r="H14" s="373">
        <v>1405</v>
      </c>
      <c r="I14" s="373">
        <v>1440</v>
      </c>
      <c r="J14" s="373">
        <v>1427</v>
      </c>
      <c r="K14" s="373">
        <v>1361</v>
      </c>
      <c r="L14" s="373">
        <v>1387</v>
      </c>
      <c r="M14" s="373">
        <v>1468</v>
      </c>
      <c r="N14" s="373">
        <v>1469</v>
      </c>
      <c r="O14" s="370">
        <v>1434</v>
      </c>
      <c r="P14" s="370">
        <v>1421.33698630137</v>
      </c>
      <c r="Q14" s="370">
        <v>1422.24109589041</v>
      </c>
      <c r="R14" s="370">
        <v>1656</v>
      </c>
      <c r="S14" s="370">
        <v>1767</v>
      </c>
      <c r="T14" s="370">
        <v>1770</v>
      </c>
      <c r="U14" s="370">
        <v>1739</v>
      </c>
      <c r="V14" s="370">
        <v>1814</v>
      </c>
      <c r="W14" s="370">
        <v>1882</v>
      </c>
      <c r="X14" s="370">
        <v>1966</v>
      </c>
      <c r="Y14" s="370">
        <v>2115</v>
      </c>
      <c r="Z14" s="370">
        <v>2069.52459016393</v>
      </c>
      <c r="AA14" s="370">
        <v>2064.70684931507</v>
      </c>
      <c r="AB14" s="370">
        <v>2101.7507464845398</v>
      </c>
      <c r="AC14" s="370">
        <v>1975.0922090411</v>
      </c>
      <c r="AD14" s="370">
        <v>1608.7943744114</v>
      </c>
      <c r="AE14" s="370">
        <v>1449.3459178082201</v>
      </c>
      <c r="AF14" s="370">
        <v>1539.3291780821901</v>
      </c>
      <c r="AG14" s="370">
        <v>1487.2527671232899</v>
      </c>
      <c r="AH14" s="370">
        <v>1366.00193989071</v>
      </c>
      <c r="AI14" s="370">
        <v>1346.68869553165</v>
      </c>
      <c r="AJ14" s="370">
        <v>1292.63375792791</v>
      </c>
      <c r="AK14" s="370">
        <v>1323.0089192681301</v>
      </c>
      <c r="AL14" s="370">
        <v>1380.48012690051</v>
      </c>
      <c r="AM14" s="370">
        <v>1290.2362472064599</v>
      </c>
      <c r="AN14" s="370">
        <v>1315.5800824881201</v>
      </c>
      <c r="AO14" s="370">
        <v>1272.4703261196901</v>
      </c>
      <c r="AP14" s="369">
        <v>1251.8111406757801</v>
      </c>
      <c r="AQ14" s="372">
        <v>-1.6235494863679801E-2</v>
      </c>
      <c r="AR14" s="372">
        <v>-1.29308896361036E-2</v>
      </c>
      <c r="AS14" s="372">
        <v>1.9240569059650998E-2</v>
      </c>
    </row>
    <row r="15" spans="1:47" ht="14.15" customHeight="1">
      <c r="A15" s="365" t="s">
        <v>92</v>
      </c>
      <c r="B15" s="373">
        <v>555</v>
      </c>
      <c r="C15" s="373">
        <v>605</v>
      </c>
      <c r="D15" s="373">
        <v>815</v>
      </c>
      <c r="E15" s="373">
        <v>740</v>
      </c>
      <c r="F15" s="373">
        <v>720</v>
      </c>
      <c r="G15" s="373">
        <v>780</v>
      </c>
      <c r="H15" s="373">
        <v>765</v>
      </c>
      <c r="I15" s="373">
        <v>745</v>
      </c>
      <c r="J15" s="373">
        <v>845</v>
      </c>
      <c r="K15" s="373">
        <v>817</v>
      </c>
      <c r="L15" s="373">
        <v>889</v>
      </c>
      <c r="M15" s="373">
        <v>1000</v>
      </c>
      <c r="N15" s="373">
        <v>918</v>
      </c>
      <c r="O15" s="370">
        <v>959</v>
      </c>
      <c r="P15" s="370">
        <v>942.682191780822</v>
      </c>
      <c r="Q15" s="370">
        <v>949.28219178082202</v>
      </c>
      <c r="R15" s="370">
        <v>978</v>
      </c>
      <c r="S15" s="370">
        <v>976</v>
      </c>
      <c r="T15" s="370">
        <v>1011</v>
      </c>
      <c r="U15" s="370">
        <v>956</v>
      </c>
      <c r="V15" s="370">
        <v>890</v>
      </c>
      <c r="W15" s="370">
        <v>910</v>
      </c>
      <c r="X15" s="370">
        <v>904</v>
      </c>
      <c r="Y15" s="370">
        <v>921</v>
      </c>
      <c r="Z15" s="370">
        <v>990.75956284153006</v>
      </c>
      <c r="AA15" s="370">
        <v>1129.3506849315099</v>
      </c>
      <c r="AB15" s="370">
        <v>1316.5266171057499</v>
      </c>
      <c r="AC15" s="370">
        <v>1439.3684126027399</v>
      </c>
      <c r="AD15" s="370">
        <v>1967.06889869827</v>
      </c>
      <c r="AE15" s="370">
        <v>1946.5590684931501</v>
      </c>
      <c r="AF15" s="370">
        <v>2154.3097534246599</v>
      </c>
      <c r="AG15" s="370">
        <v>2495.0526918759401</v>
      </c>
      <c r="AH15" s="370">
        <v>2682.1124216835601</v>
      </c>
      <c r="AI15" s="370">
        <v>3563.00354095683</v>
      </c>
      <c r="AJ15" s="370">
        <v>4033.0485892698298</v>
      </c>
      <c r="AK15" s="370">
        <v>4521.0258364633901</v>
      </c>
      <c r="AL15" s="370">
        <v>5078.2699527315199</v>
      </c>
      <c r="AM15" s="370">
        <v>5887.6141355350501</v>
      </c>
      <c r="AN15" s="370">
        <v>7041.3886482521302</v>
      </c>
      <c r="AO15" s="370">
        <v>8094.8602677232502</v>
      </c>
      <c r="AP15" s="369">
        <v>8116.6966732157398</v>
      </c>
      <c r="AQ15" s="372">
        <v>2.6975642284470199E-3</v>
      </c>
      <c r="AR15" s="372">
        <v>0.15317223404546501</v>
      </c>
      <c r="AS15" s="372">
        <v>0.124755131027944</v>
      </c>
    </row>
    <row r="16" spans="1:47" ht="14.15" customHeight="1">
      <c r="A16" s="365" t="s">
        <v>514</v>
      </c>
      <c r="B16" s="373">
        <v>3010</v>
      </c>
      <c r="C16" s="373">
        <v>3215</v>
      </c>
      <c r="D16" s="373">
        <v>2600</v>
      </c>
      <c r="E16" s="373">
        <v>2445</v>
      </c>
      <c r="F16" s="373">
        <v>2465</v>
      </c>
      <c r="G16" s="373">
        <v>1985</v>
      </c>
      <c r="H16" s="373">
        <v>2195</v>
      </c>
      <c r="I16" s="373">
        <v>1595</v>
      </c>
      <c r="J16" s="373">
        <v>1819</v>
      </c>
      <c r="K16" s="373">
        <v>2150</v>
      </c>
      <c r="L16" s="373">
        <v>2367</v>
      </c>
      <c r="M16" s="373">
        <v>1953</v>
      </c>
      <c r="N16" s="373">
        <v>2374</v>
      </c>
      <c r="O16" s="370">
        <v>2391</v>
      </c>
      <c r="P16" s="370">
        <v>2694.8109589041101</v>
      </c>
      <c r="Q16" s="370">
        <v>2796.92602739726</v>
      </c>
      <c r="R16" s="370">
        <v>3011</v>
      </c>
      <c r="S16" s="370">
        <v>3219</v>
      </c>
      <c r="T16" s="370">
        <v>3240</v>
      </c>
      <c r="U16" s="370">
        <v>3145</v>
      </c>
      <c r="V16" s="370">
        <v>3079</v>
      </c>
      <c r="W16" s="370">
        <v>3143</v>
      </c>
      <c r="X16" s="370">
        <v>2965</v>
      </c>
      <c r="Y16" s="370">
        <v>2942</v>
      </c>
      <c r="Z16" s="370">
        <v>3233.4672131147499</v>
      </c>
      <c r="AA16" s="370">
        <v>3528.4191780821898</v>
      </c>
      <c r="AB16" s="370">
        <v>3681.3159850083698</v>
      </c>
      <c r="AC16" s="370">
        <v>3570.4662090410998</v>
      </c>
      <c r="AD16" s="370">
        <v>3615.8805086341299</v>
      </c>
      <c r="AE16" s="370">
        <v>3748.4901643835601</v>
      </c>
      <c r="AF16" s="370">
        <v>3567.9147123287698</v>
      </c>
      <c r="AG16" s="370">
        <v>3754.5446179713999</v>
      </c>
      <c r="AH16" s="370">
        <v>3830.0337270949199</v>
      </c>
      <c r="AI16" s="370">
        <v>3789.5257143610402</v>
      </c>
      <c r="AJ16" s="370">
        <v>3938.7914904669401</v>
      </c>
      <c r="AK16" s="370">
        <v>4106.5958258978799</v>
      </c>
      <c r="AL16" s="370">
        <v>4147.4994390040802</v>
      </c>
      <c r="AM16" s="370">
        <v>3957.7076777559901</v>
      </c>
      <c r="AN16" s="370">
        <v>3739.23565410744</v>
      </c>
      <c r="AO16" s="370">
        <v>3462.7860555840798</v>
      </c>
      <c r="AP16" s="369">
        <v>3454.7985192125402</v>
      </c>
      <c r="AQ16" s="372">
        <v>-2.30667914312943E-3</v>
      </c>
      <c r="AR16" s="372">
        <v>-7.8966218324359998E-3</v>
      </c>
      <c r="AS16" s="372">
        <v>5.31008930470169E-2</v>
      </c>
    </row>
    <row r="17" spans="1:46" ht="14.15" customHeight="1">
      <c r="A17" s="365" t="s">
        <v>670</v>
      </c>
      <c r="B17" s="373" t="s">
        <v>273</v>
      </c>
      <c r="C17" s="373" t="s">
        <v>273</v>
      </c>
      <c r="D17" s="373" t="s">
        <v>273</v>
      </c>
      <c r="E17" s="373" t="s">
        <v>273</v>
      </c>
      <c r="F17" s="373" t="s">
        <v>273</v>
      </c>
      <c r="G17" s="373" t="s">
        <v>273</v>
      </c>
      <c r="H17" s="373" t="s">
        <v>273</v>
      </c>
      <c r="I17" s="373" t="s">
        <v>273</v>
      </c>
      <c r="J17" s="373" t="s">
        <v>273</v>
      </c>
      <c r="K17" s="373" t="s">
        <v>273</v>
      </c>
      <c r="L17" s="373" t="s">
        <v>273</v>
      </c>
      <c r="M17" s="373" t="s">
        <v>273</v>
      </c>
      <c r="N17" s="373" t="s">
        <v>273</v>
      </c>
      <c r="O17" s="370">
        <v>1369.0809539903801</v>
      </c>
      <c r="P17" s="370">
        <v>1598.0617483531</v>
      </c>
      <c r="Q17" s="370">
        <v>1435.06192965277</v>
      </c>
      <c r="R17" s="370">
        <v>1527.89440750429</v>
      </c>
      <c r="S17" s="370">
        <v>1476.48178904115</v>
      </c>
      <c r="T17" s="370">
        <v>1357.73389966282</v>
      </c>
      <c r="U17" s="370">
        <v>1886.7858767965199</v>
      </c>
      <c r="V17" s="370">
        <v>2060.5775596766898</v>
      </c>
      <c r="W17" s="370">
        <v>2024.90943374178</v>
      </c>
      <c r="X17" s="370">
        <v>2308.2950441211201</v>
      </c>
      <c r="Y17" s="370">
        <v>2149.2720311398198</v>
      </c>
      <c r="Z17" s="370">
        <v>2113.29007337442</v>
      </c>
      <c r="AA17" s="370">
        <v>2257.4379331329901</v>
      </c>
      <c r="AB17" s="370">
        <v>2239.0490902630299</v>
      </c>
      <c r="AC17" s="370">
        <v>2300.1987401359002</v>
      </c>
      <c r="AD17" s="370">
        <v>2072.9203121968399</v>
      </c>
      <c r="AE17" s="370">
        <v>2075.72693175727</v>
      </c>
      <c r="AF17" s="370">
        <v>1966.13003050059</v>
      </c>
      <c r="AG17" s="370">
        <v>2139.2939910135201</v>
      </c>
      <c r="AH17" s="370">
        <v>2180.7291633061</v>
      </c>
      <c r="AI17" s="370">
        <v>2545.22636419629</v>
      </c>
      <c r="AJ17" s="370">
        <v>2467.0371405012502</v>
      </c>
      <c r="AK17" s="370">
        <v>2926.0229387095301</v>
      </c>
      <c r="AL17" s="370">
        <v>3082.1404025939</v>
      </c>
      <c r="AM17" s="370">
        <v>3392.0476199434002</v>
      </c>
      <c r="AN17" s="370">
        <v>3374.56423307763</v>
      </c>
      <c r="AO17" s="370">
        <v>3147.8326346944</v>
      </c>
      <c r="AP17" s="369">
        <v>2741.6943320389701</v>
      </c>
      <c r="AQ17" s="372">
        <v>-0.12902156810343199</v>
      </c>
      <c r="AR17" s="372">
        <v>4.2519390236738203E-2</v>
      </c>
      <c r="AS17" s="372">
        <v>4.2140349627797502E-2</v>
      </c>
    </row>
    <row r="18" spans="1:46" s="99" customFormat="1" ht="14.15" customHeight="1">
      <c r="A18" s="365" t="s">
        <v>671</v>
      </c>
      <c r="B18" s="373" t="s">
        <v>273</v>
      </c>
      <c r="C18" s="373" t="s">
        <v>273</v>
      </c>
      <c r="D18" s="373" t="s">
        <v>273</v>
      </c>
      <c r="E18" s="373" t="s">
        <v>273</v>
      </c>
      <c r="F18" s="373" t="s">
        <v>273</v>
      </c>
      <c r="G18" s="373" t="s">
        <v>273</v>
      </c>
      <c r="H18" s="373" t="s">
        <v>273</v>
      </c>
      <c r="I18" s="373" t="s">
        <v>273</v>
      </c>
      <c r="J18" s="373" t="s">
        <v>273</v>
      </c>
      <c r="K18" s="373" t="s">
        <v>273</v>
      </c>
      <c r="L18" s="373" t="s">
        <v>273</v>
      </c>
      <c r="M18" s="373" t="s">
        <v>273</v>
      </c>
      <c r="N18" s="373" t="s">
        <v>273</v>
      </c>
      <c r="O18" s="370">
        <v>3714.4145602018898</v>
      </c>
      <c r="P18" s="370">
        <v>3704.0762065870999</v>
      </c>
      <c r="Q18" s="370">
        <v>3467.86664686222</v>
      </c>
      <c r="R18" s="370">
        <v>3633.3003130975399</v>
      </c>
      <c r="S18" s="370">
        <v>3697.2938260716401</v>
      </c>
      <c r="T18" s="370">
        <v>3882.06308345762</v>
      </c>
      <c r="U18" s="370">
        <v>4213.6366318873097</v>
      </c>
      <c r="V18" s="370">
        <v>4198.2195614135298</v>
      </c>
      <c r="W18" s="370">
        <v>4630.8327459921702</v>
      </c>
      <c r="X18" s="370">
        <v>5299.8002413683598</v>
      </c>
      <c r="Y18" s="370">
        <v>5794.7370513283604</v>
      </c>
      <c r="Z18" s="370">
        <v>6355.49864030555</v>
      </c>
      <c r="AA18" s="370">
        <v>6878.4262632001401</v>
      </c>
      <c r="AB18" s="370">
        <v>6792.1067882208099</v>
      </c>
      <c r="AC18" s="370">
        <v>7827.4000401264702</v>
      </c>
      <c r="AD18" s="370">
        <v>7539.8200260385502</v>
      </c>
      <c r="AE18" s="370">
        <v>7256.5600157550398</v>
      </c>
      <c r="AF18" s="370">
        <v>7397.0681836785197</v>
      </c>
      <c r="AG18" s="370">
        <v>7448.1052020009902</v>
      </c>
      <c r="AH18" s="370">
        <v>7456.5821601361404</v>
      </c>
      <c r="AI18" s="370">
        <v>7947.8752044902203</v>
      </c>
      <c r="AJ18" s="370">
        <v>7792.2206174215298</v>
      </c>
      <c r="AK18" s="370">
        <v>8312.5173654439295</v>
      </c>
      <c r="AL18" s="370">
        <v>8813.9655639118591</v>
      </c>
      <c r="AM18" s="370">
        <v>8991.8636972025906</v>
      </c>
      <c r="AN18" s="370">
        <v>8117.1475546275497</v>
      </c>
      <c r="AO18" s="370">
        <v>8379.8005339610099</v>
      </c>
      <c r="AP18" s="369">
        <v>7432.7691867321701</v>
      </c>
      <c r="AQ18" s="372">
        <v>-0.113013590644644</v>
      </c>
      <c r="AR18" s="372">
        <v>1.4495883089156799E-2</v>
      </c>
      <c r="AS18" s="372">
        <v>0.11424303890166899</v>
      </c>
    </row>
    <row r="19" spans="1:46" s="99" customFormat="1" ht="14.15" customHeight="1">
      <c r="A19" s="365" t="s">
        <v>312</v>
      </c>
      <c r="B19" s="373" t="s">
        <v>273</v>
      </c>
      <c r="C19" s="373" t="s">
        <v>273</v>
      </c>
      <c r="D19" s="373" t="s">
        <v>273</v>
      </c>
      <c r="E19" s="373" t="s">
        <v>273</v>
      </c>
      <c r="F19" s="373" t="s">
        <v>273</v>
      </c>
      <c r="G19" s="373" t="s">
        <v>273</v>
      </c>
      <c r="H19" s="373" t="s">
        <v>273</v>
      </c>
      <c r="I19" s="373" t="s">
        <v>273</v>
      </c>
      <c r="J19" s="373" t="s">
        <v>273</v>
      </c>
      <c r="K19" s="373" t="s">
        <v>273</v>
      </c>
      <c r="L19" s="373" t="s">
        <v>273</v>
      </c>
      <c r="M19" s="373" t="s">
        <v>273</v>
      </c>
      <c r="N19" s="373" t="s">
        <v>273</v>
      </c>
      <c r="O19" s="370">
        <v>70.829890410958896</v>
      </c>
      <c r="P19" s="370">
        <v>41.966584789835601</v>
      </c>
      <c r="Q19" s="370">
        <v>133.75923674369901</v>
      </c>
      <c r="R19" s="370">
        <v>327.79112633128398</v>
      </c>
      <c r="S19" s="370">
        <v>426.853629950575</v>
      </c>
      <c r="T19" s="370">
        <v>422.19969422498599</v>
      </c>
      <c r="U19" s="370">
        <v>547.487096543397</v>
      </c>
      <c r="V19" s="370">
        <v>634.47432390315703</v>
      </c>
      <c r="W19" s="370">
        <v>738.41460566943101</v>
      </c>
      <c r="X19" s="370">
        <v>925.81968714849597</v>
      </c>
      <c r="Y19" s="370">
        <v>907.45117239430203</v>
      </c>
      <c r="Z19" s="370">
        <v>1078.74265680394</v>
      </c>
      <c r="AA19" s="370">
        <v>1125.64967584801</v>
      </c>
      <c r="AB19" s="370">
        <v>1328.2835849639</v>
      </c>
      <c r="AC19" s="370">
        <v>1561.8941222092999</v>
      </c>
      <c r="AD19" s="370">
        <v>1729.5121218298</v>
      </c>
      <c r="AE19" s="370">
        <v>1861.29757584357</v>
      </c>
      <c r="AF19" s="370">
        <v>2038.6936386285499</v>
      </c>
      <c r="AG19" s="370">
        <v>2180.0225666810602</v>
      </c>
      <c r="AH19" s="370">
        <v>1961.84836761</v>
      </c>
      <c r="AI19" s="370">
        <v>2166.3021359731201</v>
      </c>
      <c r="AJ19" s="370">
        <v>2091.9850935817499</v>
      </c>
      <c r="AK19" s="370">
        <v>2100.26360510011</v>
      </c>
      <c r="AL19" s="370">
        <v>2096.2314276543998</v>
      </c>
      <c r="AM19" s="370">
        <v>2201.32221169285</v>
      </c>
      <c r="AN19" s="370">
        <v>2023.3252009607099</v>
      </c>
      <c r="AO19" s="370">
        <v>2135.1195204159098</v>
      </c>
      <c r="AP19" s="369">
        <v>2073.0996479629698</v>
      </c>
      <c r="AQ19" s="372">
        <v>-2.90474944657267E-2</v>
      </c>
      <c r="AR19" s="372">
        <v>1.38194945567884E-2</v>
      </c>
      <c r="AS19" s="372">
        <v>3.1863925514064799E-2</v>
      </c>
    </row>
    <row r="20" spans="1:46" s="99" customFormat="1" ht="14.15" customHeight="1">
      <c r="A20" s="365" t="s">
        <v>672</v>
      </c>
      <c r="B20" s="373">
        <v>2040</v>
      </c>
      <c r="C20" s="373">
        <v>2192</v>
      </c>
      <c r="D20" s="373">
        <v>2210</v>
      </c>
      <c r="E20" s="370">
        <v>2591</v>
      </c>
      <c r="F20" s="370">
        <v>2643</v>
      </c>
      <c r="G20" s="370">
        <v>2549</v>
      </c>
      <c r="H20" s="370">
        <v>2711</v>
      </c>
      <c r="I20" s="370">
        <v>2589</v>
      </c>
      <c r="J20" s="370">
        <v>3510</v>
      </c>
      <c r="K20" s="370">
        <v>3201</v>
      </c>
      <c r="L20" s="370">
        <v>2659</v>
      </c>
      <c r="M20" s="370">
        <v>1860</v>
      </c>
      <c r="N20" s="370">
        <v>2298</v>
      </c>
      <c r="O20" s="373" t="s">
        <v>273</v>
      </c>
      <c r="P20" s="373" t="s">
        <v>273</v>
      </c>
      <c r="Q20" s="373" t="s">
        <v>273</v>
      </c>
      <c r="R20" s="373" t="s">
        <v>273</v>
      </c>
      <c r="S20" s="373" t="s">
        <v>273</v>
      </c>
      <c r="T20" s="373" t="s">
        <v>273</v>
      </c>
      <c r="U20" s="373" t="s">
        <v>273</v>
      </c>
      <c r="V20" s="373" t="s">
        <v>273</v>
      </c>
      <c r="W20" s="373" t="s">
        <v>273</v>
      </c>
      <c r="X20" s="373" t="s">
        <v>273</v>
      </c>
      <c r="Y20" s="373" t="s">
        <v>273</v>
      </c>
      <c r="Z20" s="373" t="s">
        <v>273</v>
      </c>
      <c r="AA20" s="373" t="s">
        <v>273</v>
      </c>
      <c r="AB20" s="373" t="s">
        <v>273</v>
      </c>
      <c r="AC20" s="373" t="s">
        <v>273</v>
      </c>
      <c r="AD20" s="373" t="s">
        <v>273</v>
      </c>
      <c r="AE20" s="373" t="s">
        <v>273</v>
      </c>
      <c r="AF20" s="373" t="s">
        <v>273</v>
      </c>
      <c r="AG20" s="373" t="s">
        <v>273</v>
      </c>
      <c r="AH20" s="373" t="s">
        <v>273</v>
      </c>
      <c r="AI20" s="373" t="s">
        <v>273</v>
      </c>
      <c r="AJ20" s="373" t="s">
        <v>273</v>
      </c>
      <c r="AK20" s="373" t="s">
        <v>273</v>
      </c>
      <c r="AL20" s="373" t="s">
        <v>273</v>
      </c>
      <c r="AM20" s="373" t="s">
        <v>273</v>
      </c>
      <c r="AN20" s="373" t="s">
        <v>273</v>
      </c>
      <c r="AO20" s="373" t="s">
        <v>273</v>
      </c>
      <c r="AP20" s="377" t="s">
        <v>273</v>
      </c>
      <c r="AQ20" s="378" t="s">
        <v>273</v>
      </c>
      <c r="AR20" s="378" t="s">
        <v>273</v>
      </c>
      <c r="AS20" s="378" t="s">
        <v>273</v>
      </c>
    </row>
    <row r="21" spans="1:46" s="99" customFormat="1" ht="14.15" customHeight="1">
      <c r="A21" s="365" t="s">
        <v>320</v>
      </c>
      <c r="B21" s="373">
        <v>9630</v>
      </c>
      <c r="C21" s="373">
        <v>9500.1917808219205</v>
      </c>
      <c r="D21" s="373">
        <v>6144.6027397260304</v>
      </c>
      <c r="E21" s="370">
        <v>4304.4383561643899</v>
      </c>
      <c r="F21" s="370">
        <v>3665.3825136611999</v>
      </c>
      <c r="G21" s="370">
        <v>2673.8356164383599</v>
      </c>
      <c r="H21" s="370">
        <v>3979.7534246575301</v>
      </c>
      <c r="I21" s="370">
        <v>3345.8356164383599</v>
      </c>
      <c r="J21" s="370">
        <v>4536.8852459016398</v>
      </c>
      <c r="K21" s="370">
        <v>4408.0273972602699</v>
      </c>
      <c r="L21" s="370">
        <v>5805.58904109589</v>
      </c>
      <c r="M21" s="370">
        <v>7752.4383561643899</v>
      </c>
      <c r="N21" s="370">
        <v>7869.5355191256804</v>
      </c>
      <c r="O21" s="373">
        <v>7678.6575342465803</v>
      </c>
      <c r="P21" s="373">
        <v>7593.58904109589</v>
      </c>
      <c r="Q21" s="373">
        <v>7612.3561643835601</v>
      </c>
      <c r="R21" s="373">
        <v>7601.3114754098397</v>
      </c>
      <c r="S21" s="373">
        <v>7577.3972602739696</v>
      </c>
      <c r="T21" s="373">
        <v>7759.2876712328798</v>
      </c>
      <c r="U21" s="373">
        <v>6999.3424657534297</v>
      </c>
      <c r="V21" s="373">
        <v>7460.7103825136601</v>
      </c>
      <c r="W21" s="373">
        <v>7118.4383561643799</v>
      </c>
      <c r="X21" s="373">
        <v>6278.1643835616396</v>
      </c>
      <c r="Y21" s="373">
        <v>7651.4794520547903</v>
      </c>
      <c r="Z21" s="373">
        <v>8125.2459016393404</v>
      </c>
      <c r="AA21" s="373">
        <v>8594.2739726027394</v>
      </c>
      <c r="AB21" s="373">
        <v>8306.9315068493197</v>
      </c>
      <c r="AC21" s="373">
        <v>8100.8767123287698</v>
      </c>
      <c r="AD21" s="373">
        <v>8357.0792349726798</v>
      </c>
      <c r="AE21" s="373">
        <v>7275.9452054794501</v>
      </c>
      <c r="AF21" s="373">
        <v>7594.9178082191802</v>
      </c>
      <c r="AG21" s="373">
        <v>8120.2465753424704</v>
      </c>
      <c r="AH21" s="373">
        <v>8468.0327868852492</v>
      </c>
      <c r="AI21" s="373">
        <v>8364.7178082191804</v>
      </c>
      <c r="AJ21" s="373">
        <v>7910.7959205683101</v>
      </c>
      <c r="AK21" s="373">
        <v>7967.7389616948103</v>
      </c>
      <c r="AL21" s="373">
        <v>8605.9362937161004</v>
      </c>
      <c r="AM21" s="373">
        <v>8403.7812155724096</v>
      </c>
      <c r="AN21" s="373">
        <v>8580.9279899039902</v>
      </c>
      <c r="AO21" s="373">
        <v>8474.2109830456993</v>
      </c>
      <c r="AP21" s="377">
        <v>8026.6968452945503</v>
      </c>
      <c r="AQ21" s="378">
        <v>-5.2808944531412903E-2</v>
      </c>
      <c r="AR21" s="378">
        <v>1.53621856348218E-2</v>
      </c>
      <c r="AS21" s="378">
        <v>0.123371817005399</v>
      </c>
    </row>
    <row r="22" spans="1:46" s="99" customFormat="1" ht="14.15" customHeight="1">
      <c r="A22" s="365" t="s">
        <v>673</v>
      </c>
      <c r="B22" s="370">
        <v>8154.6994535519198</v>
      </c>
      <c r="C22" s="370">
        <v>5438.4246575342504</v>
      </c>
      <c r="D22" s="370">
        <v>5753.4246575342504</v>
      </c>
      <c r="E22" s="370">
        <v>6238.0410958904104</v>
      </c>
      <c r="F22" s="370">
        <v>6352.9781420765003</v>
      </c>
      <c r="G22" s="370">
        <v>6820.2191780821904</v>
      </c>
      <c r="H22" s="370">
        <v>7170.2465753424704</v>
      </c>
      <c r="I22" s="370">
        <v>7239.1643835616396</v>
      </c>
      <c r="J22" s="370">
        <v>7582.4644808743196</v>
      </c>
      <c r="K22" s="370">
        <v>9241.7397260273992</v>
      </c>
      <c r="L22" s="370">
        <v>8713.2328767123308</v>
      </c>
      <c r="M22" s="370">
        <v>6425.0273972602699</v>
      </c>
      <c r="N22" s="370">
        <v>7920.2950819672096</v>
      </c>
      <c r="O22" s="370">
        <v>9226.7038505098608</v>
      </c>
      <c r="P22" s="370">
        <v>9378.0627546194501</v>
      </c>
      <c r="Q22" s="370">
        <v>9496.4841810186899</v>
      </c>
      <c r="R22" s="370">
        <v>10088.884242780699</v>
      </c>
      <c r="S22" s="370">
        <v>11131.301938716</v>
      </c>
      <c r="T22" s="370">
        <v>11419.996929511901</v>
      </c>
      <c r="U22" s="370">
        <v>11740.8594709551</v>
      </c>
      <c r="V22" s="370">
        <v>11826.0998450688</v>
      </c>
      <c r="W22" s="370">
        <v>12378.213808356</v>
      </c>
      <c r="X22" s="370">
        <v>12130.424500593401</v>
      </c>
      <c r="Y22" s="370">
        <v>11775.85206648</v>
      </c>
      <c r="Z22" s="370">
        <v>12069.5924177501</v>
      </c>
      <c r="AA22" s="370">
        <v>11879.031828938299</v>
      </c>
      <c r="AB22" s="370">
        <v>12526.904551088701</v>
      </c>
      <c r="AC22" s="370">
        <v>12198.0851897959</v>
      </c>
      <c r="AD22" s="370">
        <v>12414.9252142596</v>
      </c>
      <c r="AE22" s="370">
        <v>11743.6080473033</v>
      </c>
      <c r="AF22" s="370">
        <v>11976.173893257001</v>
      </c>
      <c r="AG22" s="370">
        <v>12188.3433276042</v>
      </c>
      <c r="AH22" s="370">
        <v>11741.7630017706</v>
      </c>
      <c r="AI22" s="370">
        <v>12242.1465401978</v>
      </c>
      <c r="AJ22" s="370">
        <v>12699.1821567141</v>
      </c>
      <c r="AK22" s="370">
        <v>13536.6900520709</v>
      </c>
      <c r="AL22" s="370">
        <v>15321.3341441171</v>
      </c>
      <c r="AM22" s="370">
        <v>16255.179459475199</v>
      </c>
      <c r="AN22" s="370">
        <v>16154.040418819101</v>
      </c>
      <c r="AO22" s="370">
        <v>14920.678046381499</v>
      </c>
      <c r="AP22" s="369">
        <v>13915.3480238908</v>
      </c>
      <c r="AQ22" s="372">
        <v>-6.7378306760968495E-2</v>
      </c>
      <c r="AR22" s="372">
        <v>2.4232850937968599E-2</v>
      </c>
      <c r="AS22" s="372">
        <v>0.213881476161181</v>
      </c>
    </row>
    <row r="23" spans="1:46" s="99" customFormat="1" ht="14.15" customHeight="1">
      <c r="A23" s="365" t="s">
        <v>674</v>
      </c>
      <c r="B23" s="370">
        <v>2820</v>
      </c>
      <c r="C23" s="370">
        <v>2175</v>
      </c>
      <c r="D23" s="370">
        <v>2145</v>
      </c>
      <c r="E23" s="370">
        <v>2180</v>
      </c>
      <c r="F23" s="370">
        <v>2290</v>
      </c>
      <c r="G23" s="370">
        <v>2415</v>
      </c>
      <c r="H23" s="370">
        <v>2515</v>
      </c>
      <c r="I23" s="370">
        <v>2435</v>
      </c>
      <c r="J23" s="370">
        <v>2598</v>
      </c>
      <c r="K23" s="370">
        <v>2415</v>
      </c>
      <c r="L23" s="370">
        <v>2604</v>
      </c>
      <c r="M23" s="370">
        <v>2781</v>
      </c>
      <c r="N23" s="370">
        <v>2849</v>
      </c>
      <c r="O23" s="370">
        <v>2685</v>
      </c>
      <c r="P23" s="370">
        <v>2651.57260273973</v>
      </c>
      <c r="Q23" s="370">
        <v>2698.6207764823798</v>
      </c>
      <c r="R23" s="370">
        <v>2757.2615410938001</v>
      </c>
      <c r="S23" s="370">
        <v>2746.0653582904401</v>
      </c>
      <c r="T23" s="370">
        <v>2714.8044572969902</v>
      </c>
      <c r="U23" s="370">
        <v>2730.3023808619701</v>
      </c>
      <c r="V23" s="370">
        <v>2733.3128928491801</v>
      </c>
      <c r="W23" s="370">
        <v>2726.42810786055</v>
      </c>
      <c r="X23" s="370">
        <v>2629.0107070570998</v>
      </c>
      <c r="Y23" s="370">
        <v>2720.22456829868</v>
      </c>
      <c r="Z23" s="370">
        <v>2919.7020580472899</v>
      </c>
      <c r="AA23" s="370">
        <v>3075.5620604509299</v>
      </c>
      <c r="AB23" s="370">
        <v>3245.0544365825699</v>
      </c>
      <c r="AC23" s="370">
        <v>3340.7521941835898</v>
      </c>
      <c r="AD23" s="370">
        <v>3268.1907690131902</v>
      </c>
      <c r="AE23" s="370">
        <v>2942.9944449197501</v>
      </c>
      <c r="AF23" s="370">
        <v>2878.4288652700802</v>
      </c>
      <c r="AG23" s="370">
        <v>1950.5143766660799</v>
      </c>
      <c r="AH23" s="370">
        <v>2602.00633367822</v>
      </c>
      <c r="AI23" s="370">
        <v>2127.2539260767699</v>
      </c>
      <c r="AJ23" s="370">
        <v>1743.1575027742099</v>
      </c>
      <c r="AK23" s="370">
        <v>1701.10120317623</v>
      </c>
      <c r="AL23" s="370">
        <v>1727.12450289143</v>
      </c>
      <c r="AM23" s="370">
        <v>2225.8574818062398</v>
      </c>
      <c r="AN23" s="370">
        <v>2422.1103560189599</v>
      </c>
      <c r="AO23" s="370">
        <v>2550.6611278825599</v>
      </c>
      <c r="AP23" s="369">
        <v>1550.1479782387401</v>
      </c>
      <c r="AQ23" s="372">
        <v>-0.39225639921615402</v>
      </c>
      <c r="AR23" s="372">
        <v>-1.42056331586786E-2</v>
      </c>
      <c r="AS23" s="372">
        <v>2.3826061503079098E-2</v>
      </c>
    </row>
    <row r="24" spans="1:46" s="99" customFormat="1" ht="14.15" customHeight="1">
      <c r="A24" s="365" t="s">
        <v>675</v>
      </c>
      <c r="B24" s="370">
        <v>2475</v>
      </c>
      <c r="C24" s="370">
        <v>1730</v>
      </c>
      <c r="D24" s="370">
        <v>1500</v>
      </c>
      <c r="E24" s="370">
        <v>1425</v>
      </c>
      <c r="F24" s="370">
        <v>1670</v>
      </c>
      <c r="G24" s="370">
        <v>1765</v>
      </c>
      <c r="H24" s="370">
        <v>1980</v>
      </c>
      <c r="I24" s="370">
        <v>1880</v>
      </c>
      <c r="J24" s="370">
        <v>2022</v>
      </c>
      <c r="K24" s="370">
        <v>2319</v>
      </c>
      <c r="L24" s="370">
        <v>2248</v>
      </c>
      <c r="M24" s="370">
        <v>2500</v>
      </c>
      <c r="N24" s="370">
        <v>2679</v>
      </c>
      <c r="O24" s="370">
        <v>2684.8153613571499</v>
      </c>
      <c r="P24" s="370">
        <v>2691.5817979265198</v>
      </c>
      <c r="Q24" s="370">
        <v>2735.86362571772</v>
      </c>
      <c r="R24" s="370">
        <v>2941.3502518394498</v>
      </c>
      <c r="S24" s="370">
        <v>3126.4078250440798</v>
      </c>
      <c r="T24" s="370">
        <v>3105.6526694906001</v>
      </c>
      <c r="U24" s="370">
        <v>3021.49620344304</v>
      </c>
      <c r="V24" s="370">
        <v>3311.3617870283601</v>
      </c>
      <c r="W24" s="370">
        <v>3219.0309861170999</v>
      </c>
      <c r="X24" s="370">
        <v>3183.8168304733699</v>
      </c>
      <c r="Y24" s="370">
        <v>3645.81532197767</v>
      </c>
      <c r="Z24" s="370">
        <v>4133.6245839114799</v>
      </c>
      <c r="AA24" s="370">
        <v>4407.5086835683796</v>
      </c>
      <c r="AB24" s="370">
        <v>4797.2179380555899</v>
      </c>
      <c r="AC24" s="370">
        <v>4960.7010382748504</v>
      </c>
      <c r="AD24" s="370">
        <v>4712.2542708955698</v>
      </c>
      <c r="AE24" s="370">
        <v>4531.2598408024896</v>
      </c>
      <c r="AF24" s="370">
        <v>4755.24056403132</v>
      </c>
      <c r="AG24" s="370">
        <v>4759.2477983796698</v>
      </c>
      <c r="AH24" s="370">
        <v>4723.7123137424596</v>
      </c>
      <c r="AI24" s="370">
        <v>4589.6127618340197</v>
      </c>
      <c r="AJ24" s="370">
        <v>4849.43936046611</v>
      </c>
      <c r="AK24" s="370">
        <v>4879.52075781439</v>
      </c>
      <c r="AL24" s="370">
        <v>4400.5830637966301</v>
      </c>
      <c r="AM24" s="370">
        <v>4531.0925694668904</v>
      </c>
      <c r="AN24" s="370">
        <v>4556.7314252037304</v>
      </c>
      <c r="AO24" s="370">
        <v>4729.9270865635699</v>
      </c>
      <c r="AP24" s="369">
        <v>4244.3011193201801</v>
      </c>
      <c r="AQ24" s="372">
        <v>-0.102670920366389</v>
      </c>
      <c r="AR24" s="372">
        <v>4.3001970164453498E-3</v>
      </c>
      <c r="AS24" s="372">
        <v>6.5235694221533094E-2</v>
      </c>
    </row>
    <row r="25" spans="1:46" s="99" customFormat="1" ht="14.15" customHeight="1">
      <c r="A25" s="365" t="s">
        <v>676</v>
      </c>
      <c r="B25" s="370">
        <v>2099</v>
      </c>
      <c r="C25" s="370">
        <v>2081</v>
      </c>
      <c r="D25" s="370">
        <v>1952</v>
      </c>
      <c r="E25" s="370">
        <v>1870</v>
      </c>
      <c r="F25" s="370">
        <v>2220</v>
      </c>
      <c r="G25" s="370">
        <v>2339</v>
      </c>
      <c r="H25" s="370">
        <v>2301</v>
      </c>
      <c r="I25" s="370">
        <v>2064</v>
      </c>
      <c r="J25" s="370">
        <v>2006</v>
      </c>
      <c r="K25" s="370">
        <v>2353</v>
      </c>
      <c r="L25" s="370">
        <v>2202.9586384459199</v>
      </c>
      <c r="M25" s="370">
        <v>2296.4019393523799</v>
      </c>
      <c r="N25" s="370">
        <v>2467.5586725609</v>
      </c>
      <c r="O25" s="370">
        <v>3333.6736123302198</v>
      </c>
      <c r="P25" s="370">
        <v>3400.17898217641</v>
      </c>
      <c r="Q25" s="370">
        <v>3470.27218021617</v>
      </c>
      <c r="R25" s="370">
        <v>3907.1550213697801</v>
      </c>
      <c r="S25" s="370">
        <v>3898.5860620758899</v>
      </c>
      <c r="T25" s="370">
        <v>3559.7617160619202</v>
      </c>
      <c r="U25" s="370">
        <v>3626.0265814015102</v>
      </c>
      <c r="V25" s="370">
        <v>3831.50611412525</v>
      </c>
      <c r="W25" s="370">
        <v>4016.5258251762498</v>
      </c>
      <c r="X25" s="370">
        <v>3972.1585809084399</v>
      </c>
      <c r="Y25" s="370">
        <v>4150.3359199116203</v>
      </c>
      <c r="Z25" s="370">
        <v>4348.6595178936204</v>
      </c>
      <c r="AA25" s="370">
        <v>4428.5083129650102</v>
      </c>
      <c r="AB25" s="370">
        <v>4566.7112820857901</v>
      </c>
      <c r="AC25" s="370">
        <v>6003.7074972602704</v>
      </c>
      <c r="AD25" s="370">
        <v>5391.9138637323704</v>
      </c>
      <c r="AE25" s="370">
        <v>5631.0186575342505</v>
      </c>
      <c r="AF25" s="370">
        <v>6226.1724931506897</v>
      </c>
      <c r="AG25" s="370">
        <v>6087.6169362444698</v>
      </c>
      <c r="AH25" s="370">
        <v>6298.6827124040701</v>
      </c>
      <c r="AI25" s="370">
        <v>6306.7410021813703</v>
      </c>
      <c r="AJ25" s="370">
        <v>6450.0475407038903</v>
      </c>
      <c r="AK25" s="370">
        <v>6779.7930875062902</v>
      </c>
      <c r="AL25" s="370">
        <v>7356.1681957482497</v>
      </c>
      <c r="AM25" s="370">
        <v>7810.7128917082</v>
      </c>
      <c r="AN25" s="370">
        <v>7730.5581128978201</v>
      </c>
      <c r="AO25" s="370">
        <v>7992.2532160765904</v>
      </c>
      <c r="AP25" s="369">
        <v>7398.6851021676803</v>
      </c>
      <c r="AQ25" s="372">
        <v>-7.4267931440778395E-2</v>
      </c>
      <c r="AR25" s="372">
        <v>3.56385950413192E-2</v>
      </c>
      <c r="AS25" s="372">
        <v>0.113719160209757</v>
      </c>
    </row>
    <row r="26" spans="1:46" s="99" customFormat="1" ht="14.15" customHeight="1">
      <c r="A26" s="365" t="s">
        <v>677</v>
      </c>
      <c r="B26" s="370">
        <v>495</v>
      </c>
      <c r="C26" s="370">
        <v>810</v>
      </c>
      <c r="D26" s="370">
        <v>1030</v>
      </c>
      <c r="E26" s="370">
        <v>925</v>
      </c>
      <c r="F26" s="370">
        <v>950</v>
      </c>
      <c r="G26" s="370">
        <v>1050</v>
      </c>
      <c r="H26" s="370">
        <v>1220</v>
      </c>
      <c r="I26" s="370">
        <v>1230</v>
      </c>
      <c r="J26" s="370">
        <v>1242</v>
      </c>
      <c r="K26" s="370">
        <v>1641</v>
      </c>
      <c r="L26" s="370">
        <v>1938</v>
      </c>
      <c r="M26" s="370">
        <v>3579</v>
      </c>
      <c r="N26" s="370">
        <v>1842</v>
      </c>
      <c r="O26" s="370">
        <v>805.65747130424802</v>
      </c>
      <c r="P26" s="370">
        <v>839.12671836169704</v>
      </c>
      <c r="Q26" s="370">
        <v>991.15837807601599</v>
      </c>
      <c r="R26" s="370">
        <v>780.09781962281397</v>
      </c>
      <c r="S26" s="370">
        <v>690.83505788723301</v>
      </c>
      <c r="T26" s="370">
        <v>559.658200782466</v>
      </c>
      <c r="U26" s="370">
        <v>795.12018729347994</v>
      </c>
      <c r="V26" s="370">
        <v>945.37901022194001</v>
      </c>
      <c r="W26" s="370">
        <v>1521.60153667184</v>
      </c>
      <c r="X26" s="370">
        <v>1568.88444257778</v>
      </c>
      <c r="Y26" s="370">
        <v>1375.5361967850699</v>
      </c>
      <c r="Z26" s="370">
        <v>1638.1685012243199</v>
      </c>
      <c r="AA26" s="370">
        <v>1543.05298336126</v>
      </c>
      <c r="AB26" s="370">
        <v>1361.6619440731599</v>
      </c>
      <c r="AC26" s="370">
        <v>1674.68023477984</v>
      </c>
      <c r="AD26" s="370">
        <v>1384.58101373728</v>
      </c>
      <c r="AE26" s="370">
        <v>1339.57610665682</v>
      </c>
      <c r="AF26" s="370">
        <v>652.69484606580795</v>
      </c>
      <c r="AG26" s="370">
        <v>663.147959559573</v>
      </c>
      <c r="AH26" s="370">
        <v>338.25741042726401</v>
      </c>
      <c r="AI26" s="370">
        <v>491.03355882526699</v>
      </c>
      <c r="AJ26" s="370">
        <v>524.12132208240303</v>
      </c>
      <c r="AK26" s="370">
        <v>524.52786793088399</v>
      </c>
      <c r="AL26" s="370">
        <v>625.47756870199601</v>
      </c>
      <c r="AM26" s="370">
        <v>625.18075549651098</v>
      </c>
      <c r="AN26" s="370">
        <v>555.20851976987899</v>
      </c>
      <c r="AO26" s="370">
        <v>554.58990407855401</v>
      </c>
      <c r="AP26" s="369">
        <v>428.01273251401199</v>
      </c>
      <c r="AQ26" s="372">
        <v>-0.22823562173359199</v>
      </c>
      <c r="AR26" s="372">
        <v>-8.4411231275838897E-2</v>
      </c>
      <c r="AS26" s="372">
        <v>6.5786349639771202E-3</v>
      </c>
    </row>
    <row r="27" spans="1:46" s="99" customFormat="1" ht="14.15" customHeight="1">
      <c r="A27" s="374" t="s">
        <v>353</v>
      </c>
      <c r="B27" s="375">
        <v>32598.699453551901</v>
      </c>
      <c r="C27" s="375">
        <v>29366.616438356199</v>
      </c>
      <c r="D27" s="375">
        <v>26170.027397260299</v>
      </c>
      <c r="E27" s="375">
        <v>24883.479452054798</v>
      </c>
      <c r="F27" s="375">
        <v>25266.360655737699</v>
      </c>
      <c r="G27" s="375">
        <v>24642.054794520602</v>
      </c>
      <c r="H27" s="375">
        <v>26917</v>
      </c>
      <c r="I27" s="375">
        <v>25193</v>
      </c>
      <c r="J27" s="375">
        <v>28478.349726775999</v>
      </c>
      <c r="K27" s="375">
        <v>30850.7671232877</v>
      </c>
      <c r="L27" s="375">
        <v>31768.7805562541</v>
      </c>
      <c r="M27" s="375">
        <v>32725.867692776999</v>
      </c>
      <c r="N27" s="375">
        <v>33787.389273653796</v>
      </c>
      <c r="O27" s="375">
        <v>37567.833234351303</v>
      </c>
      <c r="P27" s="375">
        <v>38280.002738019597</v>
      </c>
      <c r="Q27" s="375">
        <v>38611.333530112097</v>
      </c>
      <c r="R27" s="375">
        <v>40694.046199049502</v>
      </c>
      <c r="S27" s="375">
        <v>42225.222747350999</v>
      </c>
      <c r="T27" s="375">
        <v>42405.1583217222</v>
      </c>
      <c r="U27" s="375">
        <v>42921.056894935697</v>
      </c>
      <c r="V27" s="375">
        <v>44487.6414768006</v>
      </c>
      <c r="W27" s="375">
        <v>46113.395405749499</v>
      </c>
      <c r="X27" s="375">
        <v>46090.374417809697</v>
      </c>
      <c r="Y27" s="375">
        <v>48244.703780370299</v>
      </c>
      <c r="Z27" s="375">
        <v>51224.242930184999</v>
      </c>
      <c r="AA27" s="375">
        <v>53112.7914400952</v>
      </c>
      <c r="AB27" s="375">
        <v>54593.023020730703</v>
      </c>
      <c r="AC27" s="375">
        <v>57410.661548821001</v>
      </c>
      <c r="AD27" s="375">
        <v>56560.826030664997</v>
      </c>
      <c r="AE27" s="375">
        <v>54320.226579476599</v>
      </c>
      <c r="AF27" s="375">
        <v>55345.782076226402</v>
      </c>
      <c r="AG27" s="375">
        <v>56071.830752697497</v>
      </c>
      <c r="AH27" s="375">
        <v>56706.000920057297</v>
      </c>
      <c r="AI27" s="375">
        <v>58775.966501767703</v>
      </c>
      <c r="AJ27" s="375">
        <v>59328.047704607299</v>
      </c>
      <c r="AK27" s="375">
        <v>62514.537642989802</v>
      </c>
      <c r="AL27" s="375">
        <v>66525.527182549602</v>
      </c>
      <c r="AM27" s="375">
        <v>69813.531286431506</v>
      </c>
      <c r="AN27" s="375">
        <v>70110.955651147393</v>
      </c>
      <c r="AO27" s="375">
        <v>70404.358046716297</v>
      </c>
      <c r="AP27" s="375">
        <v>65061.024795827398</v>
      </c>
      <c r="AQ27" s="376">
        <v>-7.5894921836278703E-2</v>
      </c>
      <c r="AR27" s="376">
        <v>2.62751119300457E-2</v>
      </c>
      <c r="AS27" s="376">
        <v>1</v>
      </c>
    </row>
    <row r="28" spans="1:46" ht="14.15" customHeight="1">
      <c r="A28" s="379"/>
      <c r="B28" s="380"/>
      <c r="C28" s="380"/>
      <c r="D28" s="380"/>
      <c r="E28" s="380"/>
      <c r="F28" s="380"/>
      <c r="G28" s="380"/>
      <c r="H28" s="380"/>
      <c r="I28" s="380"/>
      <c r="J28" s="380"/>
      <c r="K28" s="380"/>
      <c r="L28" s="380"/>
      <c r="M28" s="380"/>
      <c r="N28" s="380"/>
      <c r="O28" s="380"/>
      <c r="P28" s="380"/>
      <c r="Q28" s="380"/>
      <c r="R28" s="380"/>
      <c r="S28" s="380"/>
      <c r="T28" s="380"/>
      <c r="U28" s="380"/>
      <c r="V28" s="380"/>
      <c r="W28" s="380">
        <v>44788.742465753399</v>
      </c>
      <c r="X28" s="380"/>
      <c r="Y28" s="380"/>
      <c r="Z28" s="380"/>
      <c r="AA28" s="380"/>
      <c r="AB28" s="380"/>
      <c r="AC28" s="380"/>
      <c r="AD28" s="381"/>
      <c r="AE28" s="381"/>
      <c r="AT28" s="99"/>
    </row>
    <row r="29" spans="1:46" ht="14.15" customHeight="1">
      <c r="A29" s="365" t="s">
        <v>357</v>
      </c>
      <c r="B29" s="380"/>
      <c r="C29" s="380"/>
      <c r="D29" s="380"/>
      <c r="E29" s="380"/>
      <c r="F29" s="380"/>
      <c r="G29" s="380"/>
      <c r="H29" s="380"/>
      <c r="I29" s="380"/>
      <c r="J29" s="380"/>
      <c r="K29" s="380"/>
      <c r="L29" s="380"/>
      <c r="M29" s="380"/>
      <c r="N29" s="380"/>
      <c r="O29" s="380"/>
      <c r="P29" s="380"/>
      <c r="Q29" s="380"/>
      <c r="R29" s="380"/>
      <c r="S29" s="380"/>
      <c r="T29" s="380"/>
      <c r="U29" s="380"/>
      <c r="V29" s="380"/>
      <c r="W29" s="380"/>
      <c r="X29" s="380"/>
      <c r="Y29" s="380"/>
      <c r="Z29" s="380"/>
      <c r="AA29" s="380"/>
      <c r="AB29" s="380"/>
      <c r="AC29" s="380"/>
      <c r="AD29" s="381"/>
      <c r="AE29" s="381"/>
      <c r="AT29" s="99"/>
    </row>
    <row r="30" spans="1:46" ht="14.15" customHeight="1">
      <c r="A30" s="382" t="s">
        <v>678</v>
      </c>
      <c r="B30" s="380"/>
      <c r="C30" s="380"/>
      <c r="D30" s="380"/>
      <c r="E30" s="380"/>
      <c r="F30" s="380"/>
      <c r="G30" s="380"/>
      <c r="H30" s="380"/>
      <c r="I30" s="380"/>
      <c r="J30" s="380"/>
      <c r="K30" s="380"/>
      <c r="L30" s="380"/>
      <c r="M30" s="380"/>
      <c r="N30" s="380"/>
      <c r="O30" s="380"/>
      <c r="P30" s="380"/>
      <c r="Q30" s="380"/>
      <c r="R30" s="380"/>
      <c r="S30" s="380"/>
      <c r="T30" s="380"/>
      <c r="U30" s="380"/>
      <c r="V30" s="380"/>
      <c r="W30" s="380"/>
      <c r="X30" s="380"/>
      <c r="Y30" s="380"/>
      <c r="Z30" s="380"/>
      <c r="AA30" s="380"/>
      <c r="AB30" s="380"/>
      <c r="AC30" s="380"/>
      <c r="AD30" s="381"/>
      <c r="AE30" s="381"/>
      <c r="AT30" s="99"/>
    </row>
    <row r="31" spans="1:46" ht="14.15" customHeight="1">
      <c r="A31" s="383" t="s">
        <v>679</v>
      </c>
      <c r="B31" s="380"/>
      <c r="C31" s="380"/>
      <c r="D31" s="380"/>
      <c r="E31" s="380"/>
      <c r="F31" s="380"/>
      <c r="G31" s="380"/>
      <c r="H31" s="380"/>
      <c r="I31" s="380"/>
      <c r="J31" s="380"/>
      <c r="K31" s="380"/>
      <c r="L31" s="380"/>
      <c r="M31" s="380"/>
      <c r="N31" s="380"/>
      <c r="O31" s="380"/>
      <c r="P31" s="380"/>
      <c r="Q31" s="380"/>
      <c r="R31" s="380"/>
      <c r="S31" s="380"/>
      <c r="T31" s="380"/>
      <c r="U31" s="380"/>
      <c r="V31" s="380"/>
      <c r="W31" s="380"/>
      <c r="X31" s="380"/>
      <c r="Y31" s="380"/>
      <c r="Z31" s="380"/>
      <c r="AA31" s="380"/>
      <c r="AB31" s="380"/>
      <c r="AC31" s="380"/>
      <c r="AD31" s="381"/>
      <c r="AE31" s="381"/>
      <c r="AT31" s="99"/>
    </row>
    <row r="32" spans="1:46" ht="14.15" customHeight="1">
      <c r="A32" s="383" t="s">
        <v>680</v>
      </c>
      <c r="B32" s="380"/>
      <c r="C32" s="380"/>
      <c r="D32" s="380"/>
      <c r="E32" s="380"/>
      <c r="F32" s="380"/>
      <c r="G32" s="380"/>
      <c r="H32" s="380"/>
      <c r="I32" s="380"/>
      <c r="J32" s="380"/>
      <c r="K32" s="380"/>
      <c r="L32" s="380"/>
      <c r="M32" s="380"/>
      <c r="N32" s="380"/>
      <c r="O32" s="380"/>
      <c r="P32" s="380"/>
      <c r="Q32" s="380"/>
      <c r="R32" s="380"/>
      <c r="S32" s="380"/>
      <c r="T32" s="380"/>
      <c r="U32" s="380"/>
      <c r="V32" s="380"/>
      <c r="W32" s="380"/>
      <c r="X32" s="380"/>
      <c r="Y32" s="380"/>
      <c r="Z32" s="380"/>
      <c r="AA32" s="380"/>
      <c r="AB32" s="380"/>
      <c r="AC32" s="380"/>
      <c r="AD32" s="381"/>
      <c r="AE32" s="381"/>
      <c r="AT32" s="99"/>
    </row>
    <row r="33" spans="1:46" ht="14.15" customHeight="1">
      <c r="A33" s="384" t="s">
        <v>681</v>
      </c>
      <c r="B33" s="380"/>
      <c r="C33" s="380"/>
      <c r="D33" s="380"/>
      <c r="E33" s="380"/>
      <c r="F33" s="380"/>
      <c r="G33" s="380"/>
      <c r="H33" s="380"/>
      <c r="I33" s="380"/>
      <c r="J33" s="380"/>
      <c r="K33" s="380"/>
      <c r="L33" s="380"/>
      <c r="M33" s="380"/>
      <c r="N33" s="380"/>
      <c r="O33" s="380"/>
      <c r="P33" s="380"/>
      <c r="Q33" s="380"/>
      <c r="R33" s="380"/>
      <c r="S33" s="380"/>
      <c r="T33" s="380"/>
      <c r="U33" s="380"/>
      <c r="V33" s="380"/>
      <c r="W33" s="380"/>
      <c r="X33" s="380"/>
      <c r="Y33" s="380"/>
      <c r="Z33" s="380"/>
      <c r="AA33" s="380"/>
      <c r="AB33" s="380"/>
      <c r="AC33" s="380"/>
      <c r="AD33" s="381"/>
      <c r="AE33" s="381"/>
      <c r="AT33" s="99"/>
    </row>
    <row r="34" spans="1:46" ht="14.15" customHeight="1">
      <c r="A34" s="383" t="s">
        <v>682</v>
      </c>
      <c r="N34" s="370"/>
      <c r="O34" s="370"/>
      <c r="P34" s="370"/>
      <c r="Q34" s="370"/>
      <c r="R34" s="370"/>
      <c r="S34" s="370"/>
      <c r="T34" s="370"/>
      <c r="U34" s="370"/>
      <c r="V34" s="370"/>
      <c r="W34" s="370"/>
      <c r="X34" s="370"/>
      <c r="Y34" s="370"/>
      <c r="Z34" s="370"/>
      <c r="AA34" s="370"/>
      <c r="AB34" s="369"/>
      <c r="AC34" s="367"/>
      <c r="AT34" s="99"/>
    </row>
    <row r="35" spans="1:46" ht="14.15" customHeight="1">
      <c r="A35" s="365" t="s">
        <v>362</v>
      </c>
      <c r="N35" s="370"/>
      <c r="O35" s="370"/>
      <c r="P35" s="370"/>
      <c r="Q35" s="370"/>
      <c r="R35" s="370"/>
      <c r="S35" s="370"/>
      <c r="T35" s="370"/>
      <c r="U35" s="370"/>
      <c r="V35" s="370"/>
      <c r="W35" s="370"/>
      <c r="X35" s="370"/>
      <c r="Y35" s="370"/>
      <c r="Z35" s="370"/>
      <c r="AA35" s="370"/>
      <c r="AB35" s="369"/>
      <c r="AC35" s="367"/>
      <c r="AT35" s="99"/>
    </row>
    <row r="36" spans="1:46">
      <c r="A36" s="385" t="s">
        <v>683</v>
      </c>
    </row>
    <row r="37" spans="1:46" ht="14.15" customHeight="1">
      <c r="A37" s="366" t="s">
        <v>492</v>
      </c>
      <c r="N37" s="370"/>
      <c r="O37" s="370"/>
      <c r="P37" s="370"/>
      <c r="Q37" s="370"/>
      <c r="R37" s="370"/>
      <c r="S37" s="370"/>
      <c r="T37" s="370"/>
      <c r="U37" s="370"/>
      <c r="V37" s="370"/>
      <c r="W37" s="370"/>
      <c r="X37" s="370"/>
      <c r="Y37" s="370"/>
      <c r="Z37" s="370"/>
      <c r="AA37" s="370"/>
      <c r="AB37" s="369"/>
      <c r="AC37" s="367"/>
      <c r="AT37" s="99"/>
    </row>
  </sheetData>
  <mergeCells count="1">
    <mergeCell ref="AQ2:AR2"/>
  </mergeCells>
  <hyperlinks>
    <hyperlink ref="L1" location="Contents!A1" display="Contents" xr:uid="{00000000-0004-0000-1C00-000000000000}"/>
    <hyperlink ref="AU1" location="Contents!A1" display="Contents" xr:uid="{00000000-0004-0000-1C00-000001000000}"/>
  </hyperlinks>
  <pageMargins left="0.7" right="0.7" top="0.75" bottom="0.75" header="0.51180555555555496" footer="0.51180555555555496"/>
  <pageSetup paperSize="9"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AMJ61"/>
  <sheetViews>
    <sheetView showGridLines="0" showRowColHeaders="0" zoomScaleNormal="100" workbookViewId="0">
      <pane xSplit="1" ySplit="3" topLeftCell="B46" activePane="bottomRight" state="frozen"/>
      <selection pane="topRight" activeCell="B1" sqref="B1"/>
      <selection pane="bottomLeft" activeCell="A46" sqref="A46"/>
      <selection pane="bottomRight" activeCell="A53" sqref="A53"/>
    </sheetView>
  </sheetViews>
  <sheetFormatPr defaultColWidth="9.33203125" defaultRowHeight="14.5"/>
  <cols>
    <col min="1" max="1" width="30.44140625" style="386" customWidth="1"/>
    <col min="2" max="8" width="10.77734375" style="386" customWidth="1"/>
    <col min="9" max="9" width="12.44140625" style="386" customWidth="1"/>
    <col min="10" max="13" width="10.77734375" style="386" customWidth="1"/>
    <col min="14" max="14" width="10.77734375" style="387" customWidth="1"/>
    <col min="15" max="15" width="10.77734375" style="388" customWidth="1"/>
    <col min="16" max="16" width="10.77734375" style="386" customWidth="1"/>
    <col min="17" max="17" width="10.44140625" style="386" customWidth="1"/>
    <col min="18" max="1024" width="9.33203125" style="386"/>
  </cols>
  <sheetData>
    <row r="1" spans="1:17" s="393" customFormat="1" ht="17.5" customHeight="1">
      <c r="A1" s="389" t="s">
        <v>684</v>
      </c>
      <c r="B1" s="390"/>
      <c r="C1" s="390"/>
      <c r="D1" s="390"/>
      <c r="E1" s="390"/>
      <c r="F1" s="390"/>
      <c r="G1" s="390"/>
      <c r="H1" s="390"/>
      <c r="I1" s="390"/>
      <c r="J1" s="27" t="s">
        <v>88</v>
      </c>
      <c r="K1" s="390"/>
      <c r="L1" s="390"/>
      <c r="M1" s="390"/>
      <c r="N1" s="390"/>
      <c r="O1" s="390"/>
      <c r="P1" s="391"/>
      <c r="Q1" s="392"/>
    </row>
    <row r="2" spans="1:17" s="398" customFormat="1" ht="17.5" customHeight="1">
      <c r="A2" s="394"/>
      <c r="B2" s="395"/>
      <c r="C2" s="396"/>
      <c r="D2" s="395"/>
      <c r="E2" s="396"/>
      <c r="F2" s="396"/>
      <c r="G2" s="396"/>
      <c r="H2" s="396"/>
      <c r="I2" s="396"/>
      <c r="J2" s="395" t="s">
        <v>89</v>
      </c>
      <c r="K2" s="395"/>
      <c r="L2" s="395"/>
      <c r="M2" s="395"/>
      <c r="N2" s="395"/>
      <c r="O2" s="395"/>
      <c r="P2" s="395"/>
      <c r="Q2" s="397"/>
    </row>
    <row r="3" spans="1:17" s="405" customFormat="1" ht="31.4" customHeight="1">
      <c r="A3" s="399" t="s">
        <v>685</v>
      </c>
      <c r="B3" s="400" t="s">
        <v>255</v>
      </c>
      <c r="C3" s="401" t="s">
        <v>256</v>
      </c>
      <c r="D3" s="402" t="s">
        <v>92</v>
      </c>
      <c r="E3" s="403" t="s">
        <v>514</v>
      </c>
      <c r="F3" s="400" t="s">
        <v>517</v>
      </c>
      <c r="G3" s="400" t="s">
        <v>671</v>
      </c>
      <c r="H3" s="402" t="s">
        <v>312</v>
      </c>
      <c r="I3" s="402" t="s">
        <v>522</v>
      </c>
      <c r="J3" s="403" t="s">
        <v>523</v>
      </c>
      <c r="K3" s="400" t="s">
        <v>686</v>
      </c>
      <c r="L3" s="400" t="s">
        <v>336</v>
      </c>
      <c r="M3" s="400" t="s">
        <v>338</v>
      </c>
      <c r="N3" s="400" t="s">
        <v>340</v>
      </c>
      <c r="O3" s="400" t="s">
        <v>345</v>
      </c>
      <c r="P3" s="402" t="s">
        <v>351</v>
      </c>
      <c r="Q3" s="404" t="s">
        <v>388</v>
      </c>
    </row>
    <row r="4" spans="1:17" s="398" customFormat="1" ht="15" customHeight="1">
      <c r="A4" s="406" t="s">
        <v>103</v>
      </c>
      <c r="B4" s="407"/>
      <c r="C4" s="408"/>
      <c r="D4" s="409"/>
      <c r="E4" s="410"/>
      <c r="F4" s="411"/>
      <c r="G4" s="411"/>
      <c r="H4" s="412"/>
      <c r="I4" s="409"/>
      <c r="J4" s="413"/>
      <c r="K4" s="408"/>
      <c r="L4" s="408"/>
      <c r="M4" s="408"/>
      <c r="N4" s="408"/>
      <c r="O4" s="408"/>
      <c r="P4" s="414"/>
      <c r="Q4" s="414"/>
    </row>
    <row r="5" spans="1:17" s="398" customFormat="1" ht="15" customHeight="1">
      <c r="A5" s="415" t="s">
        <v>255</v>
      </c>
      <c r="B5" s="416">
        <v>0</v>
      </c>
      <c r="C5" s="417">
        <v>0</v>
      </c>
      <c r="D5" s="418">
        <v>179.66016371077799</v>
      </c>
      <c r="E5" s="419">
        <v>0.46790043660399799</v>
      </c>
      <c r="F5" s="417">
        <v>4.66472635899986</v>
      </c>
      <c r="G5" s="417">
        <v>0</v>
      </c>
      <c r="H5" s="418">
        <v>0</v>
      </c>
      <c r="I5" s="418">
        <v>5.9255000000000001E-5</v>
      </c>
      <c r="J5" s="419">
        <v>3.34399998246226E-6</v>
      </c>
      <c r="K5" s="417">
        <v>5.5003665577187604E-7</v>
      </c>
      <c r="L5" s="417">
        <v>3.2221859309999998</v>
      </c>
      <c r="M5" s="417">
        <v>0.96504000000000001</v>
      </c>
      <c r="N5" s="417">
        <v>0</v>
      </c>
      <c r="O5" s="417">
        <v>4.2939518000000003E-2</v>
      </c>
      <c r="P5" s="418">
        <v>0.271684808</v>
      </c>
      <c r="Q5" s="420">
        <v>189.29470391241799</v>
      </c>
    </row>
    <row r="6" spans="1:17" s="398" customFormat="1" ht="15" customHeight="1">
      <c r="A6" s="415" t="s">
        <v>256</v>
      </c>
      <c r="B6" s="416">
        <v>0</v>
      </c>
      <c r="C6" s="417">
        <v>0</v>
      </c>
      <c r="D6" s="418">
        <v>32.759618008185498</v>
      </c>
      <c r="E6" s="419">
        <v>9.9739382279892402E-2</v>
      </c>
      <c r="F6" s="417">
        <v>8.4429999999999996</v>
      </c>
      <c r="G6" s="417">
        <v>0</v>
      </c>
      <c r="H6" s="418">
        <v>0</v>
      </c>
      <c r="I6" s="418">
        <v>8.0864059448242195E-2</v>
      </c>
      <c r="J6" s="419">
        <v>0</v>
      </c>
      <c r="K6" s="417">
        <v>0</v>
      </c>
      <c r="L6" s="417">
        <v>0.35401281200000001</v>
      </c>
      <c r="M6" s="417">
        <v>7.9510500000000004</v>
      </c>
      <c r="N6" s="417">
        <v>7.5015919E-2</v>
      </c>
      <c r="O6" s="417">
        <v>0</v>
      </c>
      <c r="P6" s="418">
        <v>7.040264359</v>
      </c>
      <c r="Q6" s="420">
        <v>56.803564539913701</v>
      </c>
    </row>
    <row r="7" spans="1:17" s="398" customFormat="1" ht="15" customHeight="1">
      <c r="A7" s="415" t="s">
        <v>92</v>
      </c>
      <c r="B7" s="416">
        <v>21.329191007612799</v>
      </c>
      <c r="C7" s="417">
        <v>0</v>
      </c>
      <c r="D7" s="418">
        <v>0</v>
      </c>
      <c r="E7" s="419">
        <v>8.5423819015906304</v>
      </c>
      <c r="F7" s="417">
        <v>57.938750648817198</v>
      </c>
      <c r="G7" s="417">
        <v>1.15E-9</v>
      </c>
      <c r="H7" s="418">
        <v>8.1855790813102E-2</v>
      </c>
      <c r="I7" s="418">
        <v>1.89386754937237</v>
      </c>
      <c r="J7" s="419">
        <v>0.17111909399991099</v>
      </c>
      <c r="K7" s="417">
        <v>3.3085184657407201</v>
      </c>
      <c r="L7" s="417">
        <v>19.755699699000001</v>
      </c>
      <c r="M7" s="417">
        <v>10.69083</v>
      </c>
      <c r="N7" s="417">
        <v>1.980615011</v>
      </c>
      <c r="O7" s="417">
        <v>2.7359775611999999</v>
      </c>
      <c r="P7" s="418">
        <v>26.865276567639501</v>
      </c>
      <c r="Q7" s="420">
        <v>155.294083297936</v>
      </c>
    </row>
    <row r="8" spans="1:17" s="398" customFormat="1" ht="15" customHeight="1">
      <c r="A8" s="415" t="s">
        <v>514</v>
      </c>
      <c r="B8" s="416">
        <v>0.39581360037059099</v>
      </c>
      <c r="C8" s="417">
        <v>4.0000001899897997E-9</v>
      </c>
      <c r="D8" s="418">
        <v>30.337323870581201</v>
      </c>
      <c r="E8" s="419">
        <v>0</v>
      </c>
      <c r="F8" s="417">
        <v>12.3374237689059</v>
      </c>
      <c r="G8" s="417">
        <v>9.9999999999999995E-7</v>
      </c>
      <c r="H8" s="418">
        <v>0</v>
      </c>
      <c r="I8" s="418">
        <v>1.24606818039613</v>
      </c>
      <c r="J8" s="419">
        <v>0.63871579463674699</v>
      </c>
      <c r="K8" s="417">
        <v>0</v>
      </c>
      <c r="L8" s="417">
        <v>71.954190170999993</v>
      </c>
      <c r="M8" s="417">
        <v>16.010359999999999</v>
      </c>
      <c r="N8" s="417">
        <v>2.2212016069999998</v>
      </c>
      <c r="O8" s="417">
        <v>5.3303963028573902</v>
      </c>
      <c r="P8" s="418">
        <v>5.24229841125248</v>
      </c>
      <c r="Q8" s="420">
        <v>145.713792711</v>
      </c>
    </row>
    <row r="9" spans="1:17" s="398" customFormat="1" ht="15" customHeight="1">
      <c r="A9" s="415" t="s">
        <v>517</v>
      </c>
      <c r="B9" s="416">
        <v>0.90105019876253301</v>
      </c>
      <c r="C9" s="417">
        <v>0</v>
      </c>
      <c r="D9" s="418">
        <v>2.1342682776534798</v>
      </c>
      <c r="E9" s="419">
        <v>0.69513594643256404</v>
      </c>
      <c r="F9" s="417">
        <v>0</v>
      </c>
      <c r="G9" s="417">
        <v>1.2300500000000001E-4</v>
      </c>
      <c r="H9" s="418">
        <v>8.0050336550676504E-2</v>
      </c>
      <c r="I9" s="418">
        <v>0.478305671896749</v>
      </c>
      <c r="J9" s="419">
        <v>0.36803568124640201</v>
      </c>
      <c r="K9" s="417">
        <v>1.7699990802607501E-3</v>
      </c>
      <c r="L9" s="417">
        <v>18.841476850999999</v>
      </c>
      <c r="M9" s="417">
        <v>1.6330302290000001</v>
      </c>
      <c r="N9" s="417">
        <v>0</v>
      </c>
      <c r="O9" s="417">
        <v>0.13298448309999999</v>
      </c>
      <c r="P9" s="418">
        <v>2.91110437454148</v>
      </c>
      <c r="Q9" s="420">
        <v>28.177335054264098</v>
      </c>
    </row>
    <row r="10" spans="1:17" s="398" customFormat="1" ht="15" customHeight="1">
      <c r="A10" s="421" t="s">
        <v>671</v>
      </c>
      <c r="B10" s="416">
        <v>0</v>
      </c>
      <c r="C10" s="417">
        <v>0</v>
      </c>
      <c r="D10" s="418">
        <v>3.6665757162346502</v>
      </c>
      <c r="E10" s="419">
        <v>0.35519926562499998</v>
      </c>
      <c r="F10" s="417">
        <v>138.20070926130501</v>
      </c>
      <c r="G10" s="417">
        <v>0</v>
      </c>
      <c r="H10" s="418">
        <v>14.847230436999901</v>
      </c>
      <c r="I10" s="418">
        <v>0.117312297</v>
      </c>
      <c r="J10" s="419">
        <v>0.14100671394710501</v>
      </c>
      <c r="K10" s="417">
        <v>0.68874153927910498</v>
      </c>
      <c r="L10" s="417">
        <v>83.445084743999999</v>
      </c>
      <c r="M10" s="417">
        <v>2.6254</v>
      </c>
      <c r="N10" s="417">
        <v>5.0879091289999998</v>
      </c>
      <c r="O10" s="417">
        <v>0.24522586800000001</v>
      </c>
      <c r="P10" s="418">
        <v>10.556910775133399</v>
      </c>
      <c r="Q10" s="420">
        <v>259.977305746524</v>
      </c>
    </row>
    <row r="11" spans="1:17" s="398" customFormat="1" ht="15" customHeight="1">
      <c r="A11" s="421" t="s">
        <v>312</v>
      </c>
      <c r="B11" s="416">
        <v>3.9999999899009703E-9</v>
      </c>
      <c r="C11" s="417">
        <v>0</v>
      </c>
      <c r="D11" s="418">
        <v>0.86807639836289197</v>
      </c>
      <c r="E11" s="419">
        <v>0.14055667999999999</v>
      </c>
      <c r="F11" s="417">
        <v>66.0341334337799</v>
      </c>
      <c r="G11" s="417">
        <v>2.6786550000019401E-3</v>
      </c>
      <c r="H11" s="418">
        <v>0</v>
      </c>
      <c r="I11" s="418">
        <v>7.0856184020000201</v>
      </c>
      <c r="J11" s="419">
        <v>0.86870199999999997</v>
      </c>
      <c r="K11" s="417">
        <v>0.222440878287818</v>
      </c>
      <c r="L11" s="417">
        <v>6.2611436239999998</v>
      </c>
      <c r="M11" s="417">
        <v>3.5903709994500002</v>
      </c>
      <c r="N11" s="417">
        <v>0.93767499899999995</v>
      </c>
      <c r="O11" s="417">
        <v>0.27372311099999402</v>
      </c>
      <c r="P11" s="418">
        <v>6.8932750938802698</v>
      </c>
      <c r="Q11" s="420">
        <v>93.178394278760905</v>
      </c>
    </row>
    <row r="12" spans="1:17" s="398" customFormat="1" ht="15" customHeight="1">
      <c r="A12" s="421" t="s">
        <v>315</v>
      </c>
      <c r="B12" s="416">
        <v>0</v>
      </c>
      <c r="C12" s="417">
        <v>0</v>
      </c>
      <c r="D12" s="418">
        <v>8.8530695770804897</v>
      </c>
      <c r="E12" s="419">
        <v>0.27444824722208999</v>
      </c>
      <c r="F12" s="417">
        <v>44.948756059750004</v>
      </c>
      <c r="G12" s="417">
        <v>2.85289995372295E-5</v>
      </c>
      <c r="H12" s="418">
        <v>4.3980000000000002E-5</v>
      </c>
      <c r="I12" s="418">
        <v>1.02512302200001</v>
      </c>
      <c r="J12" s="419">
        <v>1.3943000000000001</v>
      </c>
      <c r="K12" s="417">
        <v>0</v>
      </c>
      <c r="L12" s="417">
        <v>60.114327099</v>
      </c>
      <c r="M12" s="417">
        <v>47.279290000000003</v>
      </c>
      <c r="N12" s="417">
        <v>0.495064224</v>
      </c>
      <c r="O12" s="417">
        <v>0.95907060499999996</v>
      </c>
      <c r="P12" s="418">
        <v>13.5520087937178</v>
      </c>
      <c r="Q12" s="420">
        <v>178.89553013676999</v>
      </c>
    </row>
    <row r="13" spans="1:17" s="398" customFormat="1" ht="15" customHeight="1">
      <c r="A13" s="421" t="s">
        <v>317</v>
      </c>
      <c r="B13" s="416">
        <v>0</v>
      </c>
      <c r="C13" s="417">
        <v>0</v>
      </c>
      <c r="D13" s="418">
        <v>1.02946793997272</v>
      </c>
      <c r="E13" s="419">
        <v>0</v>
      </c>
      <c r="F13" s="417">
        <v>2.538673003</v>
      </c>
      <c r="G13" s="417">
        <v>0</v>
      </c>
      <c r="H13" s="418">
        <v>0</v>
      </c>
      <c r="I13" s="418">
        <v>7.5000001142546503E-7</v>
      </c>
      <c r="J13" s="419">
        <v>3.6243683999999998</v>
      </c>
      <c r="K13" s="417">
        <v>0</v>
      </c>
      <c r="L13" s="417">
        <v>27.497625072000002</v>
      </c>
      <c r="M13" s="417">
        <v>9.8901000000000003</v>
      </c>
      <c r="N13" s="417">
        <v>11.260843915000001</v>
      </c>
      <c r="O13" s="417">
        <v>3.1667403470000002</v>
      </c>
      <c r="P13" s="418">
        <v>37.532939907075203</v>
      </c>
      <c r="Q13" s="420">
        <v>96.540759334048005</v>
      </c>
    </row>
    <row r="14" spans="1:17" s="398" customFormat="1" ht="15" customHeight="1">
      <c r="A14" s="421" t="s">
        <v>320</v>
      </c>
      <c r="B14" s="416">
        <v>3.6750917968732102</v>
      </c>
      <c r="C14" s="417">
        <v>0</v>
      </c>
      <c r="D14" s="418">
        <v>24.864256480218302</v>
      </c>
      <c r="E14" s="419">
        <v>2.9004549415835199</v>
      </c>
      <c r="F14" s="417">
        <v>41.893786124999998</v>
      </c>
      <c r="G14" s="417">
        <v>0</v>
      </c>
      <c r="H14" s="418">
        <v>8.6983032000000002E-2</v>
      </c>
      <c r="I14" s="418">
        <v>10.6183477641378</v>
      </c>
      <c r="J14" s="419">
        <v>8.3980183607973604</v>
      </c>
      <c r="K14" s="417">
        <v>0.24221699999999999</v>
      </c>
      <c r="L14" s="417">
        <v>84.930208660999995</v>
      </c>
      <c r="M14" s="417">
        <v>37.593119999999999</v>
      </c>
      <c r="N14" s="417">
        <v>49.600723113000001</v>
      </c>
      <c r="O14" s="417">
        <v>4.7884867619999998</v>
      </c>
      <c r="P14" s="418">
        <v>79.494684474251898</v>
      </c>
      <c r="Q14" s="420">
        <v>349.086378510862</v>
      </c>
    </row>
    <row r="15" spans="1:17" s="398" customFormat="1" ht="15" customHeight="1">
      <c r="A15" s="421" t="s">
        <v>687</v>
      </c>
      <c r="B15" s="416">
        <v>0</v>
      </c>
      <c r="C15" s="417">
        <v>0</v>
      </c>
      <c r="D15" s="418">
        <v>0.26548431105047798</v>
      </c>
      <c r="E15" s="419">
        <v>6.5000000768108296E-8</v>
      </c>
      <c r="F15" s="417">
        <v>0.40191491299999998</v>
      </c>
      <c r="G15" s="417">
        <v>6.9999999999999998E-9</v>
      </c>
      <c r="H15" s="418">
        <v>0</v>
      </c>
      <c r="I15" s="418">
        <v>2.35870213386291E-2</v>
      </c>
      <c r="J15" s="419">
        <v>1.0540644907761401</v>
      </c>
      <c r="K15" s="417">
        <v>3.8942296495165598</v>
      </c>
      <c r="L15" s="417">
        <v>31.156224244000001</v>
      </c>
      <c r="M15" s="417">
        <v>22.167719999999999</v>
      </c>
      <c r="N15" s="417">
        <v>38.279024986000003</v>
      </c>
      <c r="O15" s="417">
        <v>10.864418224</v>
      </c>
      <c r="P15" s="418">
        <v>34.5604495717932</v>
      </c>
      <c r="Q15" s="420">
        <v>142.66711748347501</v>
      </c>
    </row>
    <row r="16" spans="1:17" s="398" customFormat="1" ht="15" customHeight="1">
      <c r="A16" s="415" t="s">
        <v>322</v>
      </c>
      <c r="B16" s="416">
        <v>0</v>
      </c>
      <c r="C16" s="417">
        <v>0</v>
      </c>
      <c r="D16" s="418">
        <v>0</v>
      </c>
      <c r="E16" s="419">
        <v>2.0589449742900901E-4</v>
      </c>
      <c r="F16" s="417">
        <v>0.98616141572648597</v>
      </c>
      <c r="G16" s="417">
        <v>0</v>
      </c>
      <c r="H16" s="418">
        <v>9.9999999999999995E-8</v>
      </c>
      <c r="I16" s="418">
        <v>5.6811909504555702</v>
      </c>
      <c r="J16" s="419">
        <v>0.137068005933315</v>
      </c>
      <c r="K16" s="417">
        <v>0.18275172681267399</v>
      </c>
      <c r="L16" s="417">
        <v>53.148507113619402</v>
      </c>
      <c r="M16" s="417">
        <v>12.9156486534789</v>
      </c>
      <c r="N16" s="417">
        <v>11.462586415000001</v>
      </c>
      <c r="O16" s="417">
        <v>7.8749323467968599</v>
      </c>
      <c r="P16" s="418">
        <v>15.2638918584995</v>
      </c>
      <c r="Q16" s="420">
        <v>107.65294448082</v>
      </c>
    </row>
    <row r="17" spans="1:17" s="398" customFormat="1" ht="15" customHeight="1">
      <c r="A17" s="415" t="s">
        <v>688</v>
      </c>
      <c r="B17" s="416">
        <v>0</v>
      </c>
      <c r="C17" s="417">
        <v>0</v>
      </c>
      <c r="D17" s="418">
        <v>0.89754433833560698</v>
      </c>
      <c r="E17" s="419">
        <v>1.0473430074275101</v>
      </c>
      <c r="F17" s="417">
        <v>31.816127654142701</v>
      </c>
      <c r="G17" s="417">
        <v>0</v>
      </c>
      <c r="H17" s="418">
        <v>9.1372802734374994E-2</v>
      </c>
      <c r="I17" s="418">
        <v>0.86586550900000003</v>
      </c>
      <c r="J17" s="419">
        <v>4.4117077000003002E-2</v>
      </c>
      <c r="K17" s="417">
        <v>1.9769826525393099</v>
      </c>
      <c r="L17" s="417">
        <v>3.4244195080000002</v>
      </c>
      <c r="M17" s="417">
        <v>4.4960880000000003</v>
      </c>
      <c r="N17" s="417">
        <v>0.47524442500000003</v>
      </c>
      <c r="O17" s="417">
        <v>1.1201623599999999</v>
      </c>
      <c r="P17" s="418">
        <v>4.7222818844054499</v>
      </c>
      <c r="Q17" s="420">
        <v>50.977549218584898</v>
      </c>
    </row>
    <row r="18" spans="1:17" s="398" customFormat="1" ht="15" customHeight="1">
      <c r="A18" s="415" t="s">
        <v>689</v>
      </c>
      <c r="B18" s="416">
        <v>1.58230262866404</v>
      </c>
      <c r="C18" s="417">
        <v>0</v>
      </c>
      <c r="D18" s="418">
        <v>7.1399727148704004</v>
      </c>
      <c r="E18" s="419">
        <v>3.2504229690744202</v>
      </c>
      <c r="F18" s="417">
        <v>65.388606212482401</v>
      </c>
      <c r="G18" s="417">
        <v>1.19563E-2</v>
      </c>
      <c r="H18" s="418">
        <v>4.1999999999999999E-8</v>
      </c>
      <c r="I18" s="418">
        <v>4.3490693089999999</v>
      </c>
      <c r="J18" s="419">
        <v>8.1487407080000001</v>
      </c>
      <c r="K18" s="417">
        <v>1.2492367065029</v>
      </c>
      <c r="L18" s="417">
        <v>71.799045475</v>
      </c>
      <c r="M18" s="417">
        <v>21.406681999509999</v>
      </c>
      <c r="N18" s="417">
        <v>0.19138142587029999</v>
      </c>
      <c r="O18" s="417">
        <v>3.120305573</v>
      </c>
      <c r="P18" s="418">
        <v>16.0370710220019</v>
      </c>
      <c r="Q18" s="420">
        <v>203.67479308597601</v>
      </c>
    </row>
    <row r="19" spans="1:17" s="398" customFormat="1" ht="15" customHeight="1">
      <c r="A19" s="415" t="s">
        <v>690</v>
      </c>
      <c r="B19" s="416">
        <v>3.1999999165534999E-8</v>
      </c>
      <c r="C19" s="417">
        <v>0</v>
      </c>
      <c r="D19" s="418">
        <v>0.43534573057898002</v>
      </c>
      <c r="E19" s="419">
        <v>3.9999999797902998E-7</v>
      </c>
      <c r="F19" s="417">
        <v>0.33476739800259298</v>
      </c>
      <c r="G19" s="417">
        <v>3.0100000000000001E-7</v>
      </c>
      <c r="H19" s="418">
        <v>0</v>
      </c>
      <c r="I19" s="418">
        <v>4.3143826837203102E-2</v>
      </c>
      <c r="J19" s="419">
        <v>1.4658699990015701E-4</v>
      </c>
      <c r="K19" s="417">
        <v>0</v>
      </c>
      <c r="L19" s="417">
        <v>2.095570645</v>
      </c>
      <c r="M19" s="417">
        <v>0.56249300000000002</v>
      </c>
      <c r="N19" s="417">
        <v>6.5623443000000004E-2</v>
      </c>
      <c r="O19" s="417">
        <v>3.9235487000003802E-2</v>
      </c>
      <c r="P19" s="418">
        <v>0.26697995918615702</v>
      </c>
      <c r="Q19" s="420">
        <v>3.84330680960483</v>
      </c>
    </row>
    <row r="20" spans="1:17" s="398" customFormat="1" ht="15" customHeight="1">
      <c r="A20" s="415" t="s">
        <v>686</v>
      </c>
      <c r="B20" s="416">
        <v>2.2524902049940301E-6</v>
      </c>
      <c r="C20" s="417">
        <v>0</v>
      </c>
      <c r="D20" s="418">
        <v>0</v>
      </c>
      <c r="E20" s="419">
        <v>4.0082789526654498E-2</v>
      </c>
      <c r="F20" s="417">
        <v>1.07241702228396E-4</v>
      </c>
      <c r="G20" s="417">
        <v>0</v>
      </c>
      <c r="H20" s="418">
        <v>0</v>
      </c>
      <c r="I20" s="418">
        <v>0.178998817603294</v>
      </c>
      <c r="J20" s="419">
        <v>2.1847246390261899E-3</v>
      </c>
      <c r="K20" s="417">
        <v>0</v>
      </c>
      <c r="L20" s="417">
        <v>1.3883486620000001</v>
      </c>
      <c r="M20" s="417">
        <v>8.0320000000000003E-2</v>
      </c>
      <c r="N20" s="417">
        <v>0.277905016</v>
      </c>
      <c r="O20" s="417">
        <v>1.7907151105000001</v>
      </c>
      <c r="P20" s="418">
        <v>5.5936291310017898</v>
      </c>
      <c r="Q20" s="420">
        <v>9.3522937454632</v>
      </c>
    </row>
    <row r="21" spans="1:17" s="398" customFormat="1" ht="15" customHeight="1">
      <c r="A21" s="415" t="s">
        <v>336</v>
      </c>
      <c r="B21" s="416">
        <v>8.5809150666439304E-7</v>
      </c>
      <c r="C21" s="417">
        <v>0</v>
      </c>
      <c r="D21" s="418">
        <v>0</v>
      </c>
      <c r="E21" s="419">
        <v>9.6062000334531097E-7</v>
      </c>
      <c r="F21" s="417">
        <v>2.0999999999999999E-8</v>
      </c>
      <c r="G21" s="417">
        <v>0</v>
      </c>
      <c r="H21" s="418">
        <v>2.9999999999999997E-8</v>
      </c>
      <c r="I21" s="418">
        <v>5.0600000021222496E-7</v>
      </c>
      <c r="J21" s="419">
        <v>4.5975999306941903E-5</v>
      </c>
      <c r="K21" s="417">
        <v>0</v>
      </c>
      <c r="L21" s="417">
        <v>0</v>
      </c>
      <c r="M21" s="417">
        <v>5.8396799999999999E-2</v>
      </c>
      <c r="N21" s="417">
        <v>8.796255E-2</v>
      </c>
      <c r="O21" s="417">
        <v>0.24573152000000001</v>
      </c>
      <c r="P21" s="418">
        <v>0.69188093812983398</v>
      </c>
      <c r="Q21" s="420">
        <v>1.08402015984065</v>
      </c>
    </row>
    <row r="22" spans="1:17" s="398" customFormat="1" ht="15" customHeight="1">
      <c r="A22" s="415" t="s">
        <v>338</v>
      </c>
      <c r="B22" s="416">
        <v>0</v>
      </c>
      <c r="C22" s="417">
        <v>0</v>
      </c>
      <c r="D22" s="418">
        <v>0</v>
      </c>
      <c r="E22" s="419">
        <v>4.0199180005493201E-3</v>
      </c>
      <c r="F22" s="417">
        <v>1.7810293000000001E-2</v>
      </c>
      <c r="G22" s="417">
        <v>0</v>
      </c>
      <c r="H22" s="418">
        <v>0</v>
      </c>
      <c r="I22" s="418">
        <v>1.8600000475999E-7</v>
      </c>
      <c r="J22" s="419">
        <v>4.6114151481112503E-2</v>
      </c>
      <c r="K22" s="417">
        <v>1.7543043753018199E-3</v>
      </c>
      <c r="L22" s="417">
        <v>0</v>
      </c>
      <c r="M22" s="417">
        <v>0</v>
      </c>
      <c r="N22" s="417">
        <v>0</v>
      </c>
      <c r="O22" s="417">
        <v>4.9999999999999998E-8</v>
      </c>
      <c r="P22" s="418">
        <v>8.4630902253599505E-5</v>
      </c>
      <c r="Q22" s="420">
        <v>6.9783533759222E-2</v>
      </c>
    </row>
    <row r="23" spans="1:17" s="398" customFormat="1" ht="15" customHeight="1">
      <c r="A23" s="415" t="s">
        <v>340</v>
      </c>
      <c r="B23" s="416">
        <v>0</v>
      </c>
      <c r="C23" s="417">
        <v>0</v>
      </c>
      <c r="D23" s="418">
        <v>0</v>
      </c>
      <c r="E23" s="419">
        <v>1.0095194196051701E-9</v>
      </c>
      <c r="F23" s="417">
        <v>0</v>
      </c>
      <c r="G23" s="417">
        <v>0</v>
      </c>
      <c r="H23" s="418">
        <v>0</v>
      </c>
      <c r="I23" s="418">
        <v>0</v>
      </c>
      <c r="J23" s="419">
        <v>2.9377190251922598E-3</v>
      </c>
      <c r="K23" s="417">
        <v>9.1189384413224994E-6</v>
      </c>
      <c r="L23" s="417">
        <v>0</v>
      </c>
      <c r="M23" s="417">
        <v>0</v>
      </c>
      <c r="N23" s="417">
        <v>0</v>
      </c>
      <c r="O23" s="417">
        <v>0</v>
      </c>
      <c r="P23" s="418">
        <v>1.1299999645818E-7</v>
      </c>
      <c r="Q23" s="420">
        <v>2.9469519731494601E-3</v>
      </c>
    </row>
    <row r="24" spans="1:17" s="398" customFormat="1" ht="15" customHeight="1">
      <c r="A24" s="415" t="s">
        <v>345</v>
      </c>
      <c r="B24" s="416">
        <v>0</v>
      </c>
      <c r="C24" s="417">
        <v>0</v>
      </c>
      <c r="D24" s="418">
        <v>0</v>
      </c>
      <c r="E24" s="419">
        <v>9.2222999168395999E-4</v>
      </c>
      <c r="F24" s="417">
        <v>0</v>
      </c>
      <c r="G24" s="417">
        <v>0</v>
      </c>
      <c r="H24" s="418">
        <v>0</v>
      </c>
      <c r="I24" s="418">
        <v>4.0000000000000001E-8</v>
      </c>
      <c r="J24" s="419">
        <v>5.2600000000000002E-7</v>
      </c>
      <c r="K24" s="417">
        <v>0.15248823222732599</v>
      </c>
      <c r="L24" s="417">
        <v>0</v>
      </c>
      <c r="M24" s="417">
        <v>4.1800000000000001E-7</v>
      </c>
      <c r="N24" s="417">
        <v>0</v>
      </c>
      <c r="O24" s="417">
        <v>0</v>
      </c>
      <c r="P24" s="418">
        <v>1.5080004722736799</v>
      </c>
      <c r="Q24" s="420">
        <v>1.6614119184926901</v>
      </c>
    </row>
    <row r="25" spans="1:17" s="422" customFormat="1" ht="15" customHeight="1">
      <c r="A25" s="415" t="s">
        <v>351</v>
      </c>
      <c r="B25" s="416">
        <v>9.8680526018142701E-8</v>
      </c>
      <c r="C25" s="417">
        <v>0</v>
      </c>
      <c r="D25" s="418">
        <v>0.82442019099590702</v>
      </c>
      <c r="E25" s="419">
        <v>1.73068720000042E-5</v>
      </c>
      <c r="F25" s="417">
        <v>2.3288506688667299E-5</v>
      </c>
      <c r="G25" s="417">
        <v>0</v>
      </c>
      <c r="H25" s="418">
        <v>0</v>
      </c>
      <c r="I25" s="418">
        <v>0.35575622562318199</v>
      </c>
      <c r="J25" s="419">
        <v>0.45300344140120502</v>
      </c>
      <c r="K25" s="417">
        <v>6.7627950493287399</v>
      </c>
      <c r="L25" s="417">
        <v>17.763953875999999</v>
      </c>
      <c r="M25" s="417">
        <v>4.0076440048972097</v>
      </c>
      <c r="N25" s="417">
        <v>1.04279695288346</v>
      </c>
      <c r="O25" s="417">
        <v>3.4025777212000001</v>
      </c>
      <c r="P25" s="418">
        <v>0</v>
      </c>
      <c r="Q25" s="420">
        <v>34.612988156388901</v>
      </c>
    </row>
    <row r="26" spans="1:17" s="426" customFormat="1" ht="15" customHeight="1">
      <c r="A26" s="423" t="s">
        <v>691</v>
      </c>
      <c r="B26" s="424">
        <v>27.883452477545401</v>
      </c>
      <c r="C26" s="424">
        <v>4.0000001899897997E-9</v>
      </c>
      <c r="D26" s="425">
        <v>293.73558726489802</v>
      </c>
      <c r="E26" s="424">
        <v>17.818832343357499</v>
      </c>
      <c r="F26" s="424">
        <v>475.945477097121</v>
      </c>
      <c r="G26" s="424">
        <v>1.47877981495392E-2</v>
      </c>
      <c r="H26" s="424">
        <v>15.187536551098001</v>
      </c>
      <c r="I26" s="424">
        <v>34.043179343109202</v>
      </c>
      <c r="J26" s="424">
        <v>25.4926927958827</v>
      </c>
      <c r="K26" s="424">
        <v>18.683935872665799</v>
      </c>
      <c r="L26" s="424">
        <v>557.15202418761896</v>
      </c>
      <c r="M26" s="424">
        <v>203.92358410433599</v>
      </c>
      <c r="N26" s="424">
        <v>123.541573130754</v>
      </c>
      <c r="O26" s="424">
        <v>46.133622950654299</v>
      </c>
      <c r="P26" s="424">
        <v>269.00471714568602</v>
      </c>
      <c r="Q26" s="424">
        <v>2108.5610030668799</v>
      </c>
    </row>
    <row r="27" spans="1:17" s="398" customFormat="1" ht="8.5" customHeight="1">
      <c r="A27" s="426"/>
      <c r="B27" s="427"/>
      <c r="C27" s="427"/>
      <c r="D27" s="427"/>
      <c r="E27" s="427"/>
      <c r="F27" s="427"/>
      <c r="G27" s="427"/>
      <c r="H27" s="427"/>
      <c r="I27" s="427"/>
      <c r="J27" s="427"/>
      <c r="K27" s="427"/>
      <c r="L27" s="427"/>
      <c r="M27" s="427"/>
      <c r="N27" s="427"/>
      <c r="O27" s="427"/>
      <c r="P27" s="427"/>
      <c r="Q27" s="428"/>
    </row>
    <row r="28" spans="1:17" s="398" customFormat="1" ht="15" customHeight="1">
      <c r="A28" s="429" t="s">
        <v>692</v>
      </c>
      <c r="B28" s="430"/>
      <c r="C28" s="430"/>
      <c r="D28" s="430"/>
      <c r="E28" s="430"/>
      <c r="F28" s="430"/>
      <c r="G28" s="430"/>
      <c r="H28" s="430"/>
      <c r="I28" s="430"/>
      <c r="J28" s="430"/>
      <c r="K28" s="430"/>
      <c r="L28" s="430"/>
      <c r="M28" s="430"/>
      <c r="N28" s="430"/>
      <c r="O28" s="430"/>
      <c r="P28" s="430"/>
      <c r="Q28" s="431"/>
    </row>
    <row r="29" spans="1:17" s="434" customFormat="1" ht="15" customHeight="1">
      <c r="A29" s="432" t="s">
        <v>103</v>
      </c>
      <c r="B29" s="408"/>
      <c r="C29" s="408"/>
      <c r="D29" s="408"/>
      <c r="E29" s="408"/>
      <c r="F29" s="408"/>
      <c r="G29" s="408"/>
      <c r="H29" s="408"/>
      <c r="I29" s="408"/>
      <c r="J29" s="408"/>
      <c r="K29" s="408"/>
      <c r="L29" s="408"/>
      <c r="M29" s="408"/>
      <c r="N29" s="408"/>
      <c r="O29" s="408"/>
      <c r="P29" s="408"/>
      <c r="Q29" s="433"/>
    </row>
    <row r="30" spans="1:17" s="434" customFormat="1" ht="15" customHeight="1">
      <c r="A30" s="415" t="s">
        <v>255</v>
      </c>
      <c r="B30" s="435">
        <v>0</v>
      </c>
      <c r="C30" s="436">
        <v>0.96799999999999997</v>
      </c>
      <c r="D30" s="437">
        <v>25.134207077326302</v>
      </c>
      <c r="E30" s="438">
        <v>0.91000213032208399</v>
      </c>
      <c r="F30" s="436">
        <v>0.70907465703847705</v>
      </c>
      <c r="G30" s="436">
        <v>5.2757485999999999E-2</v>
      </c>
      <c r="H30" s="437">
        <v>3.72786E-4</v>
      </c>
      <c r="I30" s="437">
        <v>1.5851490002352601E-3</v>
      </c>
      <c r="J30" s="438">
        <v>1.4056878006514599E-3</v>
      </c>
      <c r="K30" s="436">
        <v>1.2190339918525699E-3</v>
      </c>
      <c r="L30" s="436">
        <v>1.103414101</v>
      </c>
      <c r="M30" s="436">
        <v>1.7082999999999999E-4</v>
      </c>
      <c r="N30" s="436">
        <v>1.205705061</v>
      </c>
      <c r="O30" s="436">
        <v>0.15728621000000001</v>
      </c>
      <c r="P30" s="437">
        <v>0.25787440810000201</v>
      </c>
      <c r="Q30" s="439">
        <v>30.5030746175796</v>
      </c>
    </row>
    <row r="31" spans="1:17" s="434" customFormat="1" ht="15" customHeight="1">
      <c r="A31" s="415" t="s">
        <v>256</v>
      </c>
      <c r="B31" s="416">
        <v>6.7491999999999997E-4</v>
      </c>
      <c r="C31" s="417">
        <v>0</v>
      </c>
      <c r="D31" s="418">
        <v>4.4850589777195298</v>
      </c>
      <c r="E31" s="419">
        <v>0.226558052085891</v>
      </c>
      <c r="F31" s="417">
        <v>7.5151827000442498E-2</v>
      </c>
      <c r="G31" s="417">
        <v>0</v>
      </c>
      <c r="H31" s="418">
        <v>3.09999999747379E-9</v>
      </c>
      <c r="I31" s="418">
        <v>7.1234102416272197E-4</v>
      </c>
      <c r="J31" s="419">
        <v>0.170010660354631</v>
      </c>
      <c r="K31" s="417">
        <v>1.2430283916411099E-4</v>
      </c>
      <c r="L31" s="417">
        <v>7.3454000000000005E-5</v>
      </c>
      <c r="M31" s="417">
        <v>1.8110000000000001E-5</v>
      </c>
      <c r="N31" s="417">
        <v>0.15938244200000001</v>
      </c>
      <c r="O31" s="417">
        <v>0.28668065999999998</v>
      </c>
      <c r="P31" s="418">
        <v>7.2978812100294194E-2</v>
      </c>
      <c r="Q31" s="420">
        <v>5.47742456222411</v>
      </c>
    </row>
    <row r="32" spans="1:17" s="434" customFormat="1" ht="15" customHeight="1">
      <c r="A32" s="415" t="s">
        <v>92</v>
      </c>
      <c r="B32" s="416">
        <v>24.43250327654</v>
      </c>
      <c r="C32" s="417">
        <v>49.925557011795497</v>
      </c>
      <c r="D32" s="418">
        <v>0</v>
      </c>
      <c r="E32" s="419">
        <v>71.795048361729997</v>
      </c>
      <c r="F32" s="417">
        <v>24.6140622975018</v>
      </c>
      <c r="G32" s="417">
        <v>9.8823392000000005E-4</v>
      </c>
      <c r="H32" s="418">
        <v>3.2448883748361699E-3</v>
      </c>
      <c r="I32" s="418">
        <v>2.07260130247619</v>
      </c>
      <c r="J32" s="419">
        <v>6.2092224714948596</v>
      </c>
      <c r="K32" s="417">
        <v>1.4604200858243399</v>
      </c>
      <c r="L32" s="417">
        <v>8.5777233119999998</v>
      </c>
      <c r="M32" s="417">
        <v>9.5703800786369602</v>
      </c>
      <c r="N32" s="417">
        <v>12.123419910999999</v>
      </c>
      <c r="O32" s="417">
        <v>3.7331585845347299</v>
      </c>
      <c r="P32" s="418">
        <v>25.639645521403601</v>
      </c>
      <c r="Q32" s="420">
        <v>240.15797533723301</v>
      </c>
    </row>
    <row r="33" spans="1:17" s="434" customFormat="1" ht="15" customHeight="1">
      <c r="A33" s="415" t="s">
        <v>514</v>
      </c>
      <c r="B33" s="416">
        <v>0.122250504414071</v>
      </c>
      <c r="C33" s="417">
        <v>0.62532595933232304</v>
      </c>
      <c r="D33" s="418">
        <v>6.0586859246757401</v>
      </c>
      <c r="E33" s="419">
        <v>0</v>
      </c>
      <c r="F33" s="417">
        <v>3.2113764686480999</v>
      </c>
      <c r="G33" s="417">
        <v>5.0248938448557399E-3</v>
      </c>
      <c r="H33" s="418">
        <v>1.95980542269122E-5</v>
      </c>
      <c r="I33" s="418">
        <v>0.431547329831729</v>
      </c>
      <c r="J33" s="419">
        <v>2.9554455832333901</v>
      </c>
      <c r="K33" s="417">
        <v>8.6304160063615598E-4</v>
      </c>
      <c r="L33" s="417">
        <v>1.2704598209986699</v>
      </c>
      <c r="M33" s="417">
        <v>0.10777626</v>
      </c>
      <c r="N33" s="417">
        <v>0.68495277614001104</v>
      </c>
      <c r="O33" s="417">
        <v>6.0952204397684202</v>
      </c>
      <c r="P33" s="418">
        <v>4.1681624689411603</v>
      </c>
      <c r="Q33" s="420">
        <v>25.737111069483301</v>
      </c>
    </row>
    <row r="34" spans="1:17" s="434" customFormat="1" ht="15" customHeight="1">
      <c r="A34" s="415" t="s">
        <v>517</v>
      </c>
      <c r="B34" s="416">
        <v>3.208837414</v>
      </c>
      <c r="C34" s="417">
        <v>1.78102011899955</v>
      </c>
      <c r="D34" s="418">
        <v>17.446797547252501</v>
      </c>
      <c r="E34" s="419">
        <v>7.1624083057429901</v>
      </c>
      <c r="F34" s="417">
        <v>0</v>
      </c>
      <c r="G34" s="417">
        <v>0.111909945890348</v>
      </c>
      <c r="H34" s="418">
        <v>0.975906282758365</v>
      </c>
      <c r="I34" s="418">
        <v>13.2269482066419</v>
      </c>
      <c r="J34" s="419">
        <v>43.589957763974297</v>
      </c>
      <c r="K34" s="417">
        <v>0.54537479694563595</v>
      </c>
      <c r="L34" s="417">
        <v>2.1198979200000001</v>
      </c>
      <c r="M34" s="417">
        <v>1.0881399199999999</v>
      </c>
      <c r="N34" s="417">
        <v>0.48210695599999998</v>
      </c>
      <c r="O34" s="417">
        <v>4.87023866915625</v>
      </c>
      <c r="P34" s="418">
        <v>7.8360996098474596</v>
      </c>
      <c r="Q34" s="420">
        <v>104.445643457209</v>
      </c>
    </row>
    <row r="35" spans="1:17" s="434" customFormat="1" ht="15" customHeight="1">
      <c r="A35" s="421" t="s">
        <v>671</v>
      </c>
      <c r="B35" s="416">
        <v>0.17599999999999999</v>
      </c>
      <c r="C35" s="417">
        <v>0</v>
      </c>
      <c r="D35" s="418">
        <v>22.287155963302801</v>
      </c>
      <c r="E35" s="419">
        <v>1.16697331686255</v>
      </c>
      <c r="F35" s="417">
        <v>57.464370524354003</v>
      </c>
      <c r="G35" s="417">
        <v>0</v>
      </c>
      <c r="H35" s="418">
        <v>1.030605351725</v>
      </c>
      <c r="I35" s="418">
        <v>2.9267223886179998</v>
      </c>
      <c r="J35" s="419">
        <v>2.9502589030820299</v>
      </c>
      <c r="K35" s="417">
        <v>3.0595791018511202E-3</v>
      </c>
      <c r="L35" s="417">
        <v>2.9663353770000001</v>
      </c>
      <c r="M35" s="417">
        <v>1.30955051</v>
      </c>
      <c r="N35" s="417">
        <v>1.069812046</v>
      </c>
      <c r="O35" s="417">
        <v>3.8981161499999999</v>
      </c>
      <c r="P35" s="418">
        <v>9.5347713738271498</v>
      </c>
      <c r="Q35" s="420">
        <v>106.783731483873</v>
      </c>
    </row>
    <row r="36" spans="1:17" s="434" customFormat="1" ht="15" customHeight="1">
      <c r="A36" s="421" t="s">
        <v>312</v>
      </c>
      <c r="B36" s="416">
        <v>1.53335E-2</v>
      </c>
      <c r="C36" s="417">
        <v>8.9742999999999995E-4</v>
      </c>
      <c r="D36" s="418">
        <v>0.53997378768020998</v>
      </c>
      <c r="E36" s="419">
        <v>0.107289995131976</v>
      </c>
      <c r="F36" s="417">
        <v>6.6955513422175299</v>
      </c>
      <c r="G36" s="417">
        <v>0.287944002949999</v>
      </c>
      <c r="H36" s="418">
        <v>0</v>
      </c>
      <c r="I36" s="418">
        <v>5.9994053488671997E-2</v>
      </c>
      <c r="J36" s="419">
        <v>0.44811785495341599</v>
      </c>
      <c r="K36" s="417">
        <v>7.5055300009585903E-4</v>
      </c>
      <c r="L36" s="417">
        <v>0.395954157660799</v>
      </c>
      <c r="M36" s="417">
        <v>5.4073000000000003E-2</v>
      </c>
      <c r="N36" s="417">
        <v>1.66448E-4</v>
      </c>
      <c r="O36" s="417">
        <v>7.0376619980135604E-3</v>
      </c>
      <c r="P36" s="418">
        <v>1.31572893783795</v>
      </c>
      <c r="Q36" s="420">
        <v>9.9288127249186608</v>
      </c>
    </row>
    <row r="37" spans="1:17" s="434" customFormat="1" ht="15" customHeight="1">
      <c r="A37" s="421" t="s">
        <v>315</v>
      </c>
      <c r="B37" s="416">
        <v>0</v>
      </c>
      <c r="C37" s="417">
        <v>0</v>
      </c>
      <c r="D37" s="418">
        <v>5.5045871559632996E-3</v>
      </c>
      <c r="E37" s="419">
        <v>2.8329807831617699E-3</v>
      </c>
      <c r="F37" s="417">
        <v>1.5698099999999999E-4</v>
      </c>
      <c r="G37" s="417">
        <v>4.0000000000000002E-4</v>
      </c>
      <c r="H37" s="418">
        <v>1.8928339999999999E-3</v>
      </c>
      <c r="I37" s="418">
        <v>0.46596247022790299</v>
      </c>
      <c r="J37" s="419">
        <v>1.4248094616228699E-2</v>
      </c>
      <c r="K37" s="417">
        <v>0</v>
      </c>
      <c r="L37" s="417">
        <v>0.25006482299999999</v>
      </c>
      <c r="M37" s="417">
        <v>3.9697342299999998</v>
      </c>
      <c r="N37" s="417">
        <v>6.5038950999999998E-2</v>
      </c>
      <c r="O37" s="417">
        <v>5.3439120999999998</v>
      </c>
      <c r="P37" s="418">
        <v>3.5582286568901398</v>
      </c>
      <c r="Q37" s="420">
        <v>13.6779767086734</v>
      </c>
    </row>
    <row r="38" spans="1:17" s="434" customFormat="1" ht="15" customHeight="1">
      <c r="A38" s="421" t="s">
        <v>317</v>
      </c>
      <c r="B38" s="416">
        <v>0</v>
      </c>
      <c r="C38" s="417">
        <v>0</v>
      </c>
      <c r="D38" s="418">
        <v>0.355832241153342</v>
      </c>
      <c r="E38" s="419">
        <v>3.7660274988770302E-2</v>
      </c>
      <c r="F38" s="417">
        <v>1.6906386440000001</v>
      </c>
      <c r="G38" s="417">
        <v>0</v>
      </c>
      <c r="H38" s="418">
        <v>1.10000000859145E-8</v>
      </c>
      <c r="I38" s="418">
        <v>4.0743563125870796</v>
      </c>
      <c r="J38" s="419">
        <v>2.10765553495929</v>
      </c>
      <c r="K38" s="417">
        <v>0.02</v>
      </c>
      <c r="L38" s="417">
        <v>1.4135630020000001</v>
      </c>
      <c r="M38" s="417">
        <v>2.4351957799999999</v>
      </c>
      <c r="N38" s="417">
        <v>1.7510161559999999</v>
      </c>
      <c r="O38" s="417">
        <v>1.11948392</v>
      </c>
      <c r="P38" s="418">
        <v>7.9563643572120304</v>
      </c>
      <c r="Q38" s="420">
        <v>22.961766233900502</v>
      </c>
    </row>
    <row r="39" spans="1:17" s="434" customFormat="1" ht="15" customHeight="1">
      <c r="A39" s="421" t="s">
        <v>320</v>
      </c>
      <c r="B39" s="416">
        <v>5.8384999999999998E-5</v>
      </c>
      <c r="C39" s="417">
        <v>0</v>
      </c>
      <c r="D39" s="418">
        <v>1.1381389252948899</v>
      </c>
      <c r="E39" s="419">
        <v>0.23468439104310701</v>
      </c>
      <c r="F39" s="417">
        <v>12.424599650271</v>
      </c>
      <c r="G39" s="417">
        <v>1E-8</v>
      </c>
      <c r="H39" s="418">
        <v>1.33685000244975E-4</v>
      </c>
      <c r="I39" s="418">
        <v>5.6457534891801702</v>
      </c>
      <c r="J39" s="419">
        <v>9.1791443582516603</v>
      </c>
      <c r="K39" s="417">
        <v>8.8369859191989698E-5</v>
      </c>
      <c r="L39" s="417">
        <v>3.3453275109999998</v>
      </c>
      <c r="M39" s="417">
        <v>6.7602183</v>
      </c>
      <c r="N39" s="417">
        <v>1.131394907</v>
      </c>
      <c r="O39" s="417">
        <v>2.7259194600000001</v>
      </c>
      <c r="P39" s="418">
        <v>7.0826762898409896</v>
      </c>
      <c r="Q39" s="420">
        <v>49.668137731741297</v>
      </c>
    </row>
    <row r="40" spans="1:17" s="434" customFormat="1" ht="15" customHeight="1">
      <c r="A40" s="421" t="s">
        <v>687</v>
      </c>
      <c r="B40" s="416">
        <v>2.7596220000000001E-2</v>
      </c>
      <c r="C40" s="417">
        <v>0</v>
      </c>
      <c r="D40" s="418">
        <v>0.667234600262123</v>
      </c>
      <c r="E40" s="419">
        <v>0.69305082214158198</v>
      </c>
      <c r="F40" s="417">
        <v>4.1133219023116601</v>
      </c>
      <c r="G40" s="417">
        <v>2.7475166700000001E-3</v>
      </c>
      <c r="H40" s="418">
        <v>1.48241321255136E-2</v>
      </c>
      <c r="I40" s="418">
        <v>5.5276784101868399</v>
      </c>
      <c r="J40" s="419">
        <v>11.124088225258699</v>
      </c>
      <c r="K40" s="417">
        <v>0.378949671423436</v>
      </c>
      <c r="L40" s="417">
        <v>5.2735563399999998</v>
      </c>
      <c r="M40" s="417">
        <v>7.5804953299999998</v>
      </c>
      <c r="N40" s="417">
        <v>3.5332643730000002</v>
      </c>
      <c r="O40" s="417">
        <v>5.0987044600000004</v>
      </c>
      <c r="P40" s="418">
        <v>23.354480405386301</v>
      </c>
      <c r="Q40" s="420">
        <v>67.389992408766204</v>
      </c>
    </row>
    <row r="41" spans="1:17" s="434" customFormat="1" ht="15" customHeight="1">
      <c r="A41" s="415" t="s">
        <v>322</v>
      </c>
      <c r="B41" s="416">
        <v>5.5328339999999997E-2</v>
      </c>
      <c r="C41" s="417">
        <v>5.4048200000000001E-4</v>
      </c>
      <c r="D41" s="418">
        <v>1.1184796854521599</v>
      </c>
      <c r="E41" s="419">
        <v>0.54805765641024295</v>
      </c>
      <c r="F41" s="417">
        <v>5.8607988992542097</v>
      </c>
      <c r="G41" s="417">
        <v>3.2294229780000003E-2</v>
      </c>
      <c r="H41" s="418">
        <v>0.138193772522506</v>
      </c>
      <c r="I41" s="418">
        <v>10.275227139428701</v>
      </c>
      <c r="J41" s="419">
        <v>5.0135360253709296</v>
      </c>
      <c r="K41" s="417">
        <v>9.9974261735683006E-3</v>
      </c>
      <c r="L41" s="417">
        <v>7.1553711340000001</v>
      </c>
      <c r="M41" s="417">
        <v>6.8857703600000004</v>
      </c>
      <c r="N41" s="417">
        <v>5.1948227170000099</v>
      </c>
      <c r="O41" s="417">
        <v>2.7062226874999999</v>
      </c>
      <c r="P41" s="418">
        <v>13.3902139659354</v>
      </c>
      <c r="Q41" s="420">
        <v>58.384854520827702</v>
      </c>
    </row>
    <row r="42" spans="1:17" s="434" customFormat="1" ht="15" customHeight="1">
      <c r="A42" s="415" t="s">
        <v>688</v>
      </c>
      <c r="B42" s="416">
        <v>1.43E-7</v>
      </c>
      <c r="C42" s="417">
        <v>3.4199999999999999E-3</v>
      </c>
      <c r="D42" s="418">
        <v>1.7250327653997399</v>
      </c>
      <c r="E42" s="419">
        <v>0.81966187579024696</v>
      </c>
      <c r="F42" s="417">
        <v>12.5811603960474</v>
      </c>
      <c r="G42" s="417">
        <v>3.3645269016432998E-4</v>
      </c>
      <c r="H42" s="418">
        <v>5.5674700000000001E-4</v>
      </c>
      <c r="I42" s="418">
        <v>0.79687766911951097</v>
      </c>
      <c r="J42" s="419">
        <v>0.454648265134112</v>
      </c>
      <c r="K42" s="417">
        <v>2.0000000000000002E-5</v>
      </c>
      <c r="L42" s="417">
        <v>2.3349362770000002</v>
      </c>
      <c r="M42" s="417">
        <v>0.27864329999999998</v>
      </c>
      <c r="N42" s="417">
        <v>0.81518124599999997</v>
      </c>
      <c r="O42" s="417">
        <v>1.7891702599999999</v>
      </c>
      <c r="P42" s="418">
        <v>3.7855085036247398</v>
      </c>
      <c r="Q42" s="420">
        <v>25.3851539008059</v>
      </c>
    </row>
    <row r="43" spans="1:17" s="434" customFormat="1" ht="15" customHeight="1">
      <c r="A43" s="415" t="s">
        <v>689</v>
      </c>
      <c r="B43" s="416">
        <v>5.4818375000192E-5</v>
      </c>
      <c r="C43" s="417">
        <v>1.1122999915824E-5</v>
      </c>
      <c r="D43" s="418">
        <v>0.82329141462126498</v>
      </c>
      <c r="E43" s="419">
        <v>0.85843787773355595</v>
      </c>
      <c r="F43" s="417">
        <v>1.95001144809965</v>
      </c>
      <c r="G43" s="417">
        <v>1.27695570033257E-2</v>
      </c>
      <c r="H43" s="418">
        <v>4.39670000232291E-5</v>
      </c>
      <c r="I43" s="418">
        <v>3.4318190029528199E-3</v>
      </c>
      <c r="J43" s="419">
        <v>0.64168905395966602</v>
      </c>
      <c r="K43" s="417">
        <v>1.3424200039117301E-4</v>
      </c>
      <c r="L43" s="417">
        <v>1.3770227139995099</v>
      </c>
      <c r="M43" s="417">
        <v>5.1955109999999999E-2</v>
      </c>
      <c r="N43" s="417">
        <v>4.048421E-2</v>
      </c>
      <c r="O43" s="417">
        <v>0.62809924999997302</v>
      </c>
      <c r="P43" s="418">
        <v>1.5389036771153699</v>
      </c>
      <c r="Q43" s="420">
        <v>7.9263402819106004</v>
      </c>
    </row>
    <row r="44" spans="1:17" s="434" customFormat="1" ht="15" customHeight="1">
      <c r="A44" s="415" t="s">
        <v>690</v>
      </c>
      <c r="B44" s="416">
        <v>5.1661999999890903E-5</v>
      </c>
      <c r="C44" s="417">
        <v>5.8371048150824504E-4</v>
      </c>
      <c r="D44" s="418">
        <v>2.10214902305501E-2</v>
      </c>
      <c r="E44" s="419">
        <v>0.15355792564267701</v>
      </c>
      <c r="F44" s="417">
        <v>0.247624920512754</v>
      </c>
      <c r="G44" s="417">
        <v>5.8923599622496701E-4</v>
      </c>
      <c r="H44" s="418">
        <v>1.096306E-3</v>
      </c>
      <c r="I44" s="418">
        <v>1.4190490333116299</v>
      </c>
      <c r="J44" s="419">
        <v>0.49524437983627601</v>
      </c>
      <c r="K44" s="417">
        <v>3.5441463021786898E-3</v>
      </c>
      <c r="L44" s="417">
        <v>2.4854597951195798E-2</v>
      </c>
      <c r="M44" s="417">
        <v>3.4835749999999999E-2</v>
      </c>
      <c r="N44" s="417">
        <v>5.11166889679704E-3</v>
      </c>
      <c r="O44" s="417">
        <v>7.249361E-2</v>
      </c>
      <c r="P44" s="418">
        <v>0.18932523631899201</v>
      </c>
      <c r="Q44" s="420">
        <v>2.6689836734807799</v>
      </c>
    </row>
    <row r="45" spans="1:17" s="434" customFormat="1" ht="15" customHeight="1">
      <c r="A45" s="415" t="s">
        <v>686</v>
      </c>
      <c r="B45" s="416">
        <v>1.7897977420062701E-5</v>
      </c>
      <c r="C45" s="417">
        <v>9.99999974737875E-9</v>
      </c>
      <c r="D45" s="418">
        <v>0</v>
      </c>
      <c r="E45" s="419">
        <v>6.06480838198254E-2</v>
      </c>
      <c r="F45" s="417">
        <v>1.1795086725150501</v>
      </c>
      <c r="G45" s="417">
        <v>4.5E-10</v>
      </c>
      <c r="H45" s="418">
        <v>7.8777865600127493E-6</v>
      </c>
      <c r="I45" s="418">
        <v>3.4134211418842397E-4</v>
      </c>
      <c r="J45" s="419">
        <v>3.9309465465598202E-3</v>
      </c>
      <c r="K45" s="417">
        <v>0</v>
      </c>
      <c r="L45" s="417">
        <v>1.1384049439999999</v>
      </c>
      <c r="M45" s="417">
        <v>1.404361E-2</v>
      </c>
      <c r="N45" s="417">
        <v>1.491362869</v>
      </c>
      <c r="O45" s="417">
        <v>1.3776822</v>
      </c>
      <c r="P45" s="418">
        <v>0.591360449273727</v>
      </c>
      <c r="Q45" s="420">
        <v>5.8573089034833297</v>
      </c>
    </row>
    <row r="46" spans="1:17" s="434" customFormat="1" ht="15" customHeight="1">
      <c r="A46" s="415" t="s">
        <v>336</v>
      </c>
      <c r="B46" s="416">
        <v>0.17557757399999999</v>
      </c>
      <c r="C46" s="417">
        <v>0.86512066200000004</v>
      </c>
      <c r="D46" s="418">
        <v>0.15006553079947599</v>
      </c>
      <c r="E46" s="419">
        <v>4.65722578371882</v>
      </c>
      <c r="F46" s="417">
        <v>3.4478226172700199</v>
      </c>
      <c r="G46" s="417">
        <v>5.2083000000000003E-5</v>
      </c>
      <c r="H46" s="418">
        <v>6.9756176000000003E-2</v>
      </c>
      <c r="I46" s="418">
        <v>1.575691712</v>
      </c>
      <c r="J46" s="419">
        <v>3.9302902569999998</v>
      </c>
      <c r="K46" s="417">
        <v>4.0734555753449202</v>
      </c>
      <c r="L46" s="417">
        <v>0</v>
      </c>
      <c r="M46" s="417">
        <v>0.71338977999999997</v>
      </c>
      <c r="N46" s="417">
        <v>0.83574465799999997</v>
      </c>
      <c r="O46" s="417">
        <v>12.648082834</v>
      </c>
      <c r="P46" s="418">
        <v>32.083789265190703</v>
      </c>
      <c r="Q46" s="420">
        <v>65.226064508323901</v>
      </c>
    </row>
    <row r="47" spans="1:17" s="434" customFormat="1" ht="15" customHeight="1">
      <c r="A47" s="415" t="s">
        <v>338</v>
      </c>
      <c r="B47" s="416">
        <v>0.16489417000000001</v>
      </c>
      <c r="C47" s="417">
        <v>0</v>
      </c>
      <c r="D47" s="418">
        <v>3.79646133682831</v>
      </c>
      <c r="E47" s="419">
        <v>2.7984884313223199</v>
      </c>
      <c r="F47" s="417">
        <v>6.1203170014100001</v>
      </c>
      <c r="G47" s="417">
        <v>5.44576E-3</v>
      </c>
      <c r="H47" s="418">
        <v>6.0658299999999995E-4</v>
      </c>
      <c r="I47" s="418">
        <v>11.907146276000001</v>
      </c>
      <c r="J47" s="419">
        <v>10.718603737</v>
      </c>
      <c r="K47" s="417">
        <v>1.25563510727223</v>
      </c>
      <c r="L47" s="417">
        <v>0.73482123300000002</v>
      </c>
      <c r="M47" s="417">
        <v>0</v>
      </c>
      <c r="N47" s="417">
        <v>1.3484031009999999</v>
      </c>
      <c r="O47" s="417">
        <v>5.9385782799999998</v>
      </c>
      <c r="P47" s="418">
        <v>11.0899419594184</v>
      </c>
      <c r="Q47" s="420">
        <v>55.879342976251202</v>
      </c>
    </row>
    <row r="48" spans="1:17" s="434" customFormat="1" ht="15" customHeight="1">
      <c r="A48" s="415" t="s">
        <v>340</v>
      </c>
      <c r="B48" s="416">
        <v>1.5201200000000001E-4</v>
      </c>
      <c r="C48" s="417">
        <v>0.12892843300000001</v>
      </c>
      <c r="D48" s="418">
        <v>1.06094364351245</v>
      </c>
      <c r="E48" s="419">
        <v>0.216658394161234</v>
      </c>
      <c r="F48" s="417">
        <v>0.27073521524999999</v>
      </c>
      <c r="G48" s="417">
        <v>1.2237911000000001E-2</v>
      </c>
      <c r="H48" s="418">
        <v>2.098E-3</v>
      </c>
      <c r="I48" s="418">
        <v>1.9010536000000001E-2</v>
      </c>
      <c r="J48" s="419">
        <v>9.9198563241040094E-2</v>
      </c>
      <c r="K48" s="417">
        <v>4.1360752518060302</v>
      </c>
      <c r="L48" s="417">
        <v>1.811769336</v>
      </c>
      <c r="M48" s="417">
        <v>0.14974406000000001</v>
      </c>
      <c r="N48" s="417">
        <v>0</v>
      </c>
      <c r="O48" s="417">
        <v>1.8093625099999999</v>
      </c>
      <c r="P48" s="418">
        <v>4.4502256620900003</v>
      </c>
      <c r="Q48" s="420">
        <v>14.167139528060799</v>
      </c>
    </row>
    <row r="49" spans="1:17" s="398" customFormat="1" ht="15" customHeight="1">
      <c r="A49" s="415" t="s">
        <v>345</v>
      </c>
      <c r="B49" s="416">
        <v>0.1157970653</v>
      </c>
      <c r="C49" s="417">
        <v>3.5247025500000001E-2</v>
      </c>
      <c r="D49" s="418">
        <v>1.19672346002621</v>
      </c>
      <c r="E49" s="419">
        <v>0.89949856550016605</v>
      </c>
      <c r="F49" s="417">
        <v>0.92535925736023095</v>
      </c>
      <c r="G49" s="417">
        <v>9.022E-5</v>
      </c>
      <c r="H49" s="418">
        <v>1.61520020061035E-3</v>
      </c>
      <c r="I49" s="418">
        <v>2.21702617544</v>
      </c>
      <c r="J49" s="419">
        <v>3.3981473888807399</v>
      </c>
      <c r="K49" s="417">
        <v>8.0914628702920108</v>
      </c>
      <c r="L49" s="417">
        <v>8.5769456159999997</v>
      </c>
      <c r="M49" s="417">
        <v>1.5952080799999999</v>
      </c>
      <c r="N49" s="417">
        <v>0.37481019399999999</v>
      </c>
      <c r="O49" s="417">
        <v>0</v>
      </c>
      <c r="P49" s="418">
        <v>44.0322596808914</v>
      </c>
      <c r="Q49" s="420">
        <v>71.460190799391398</v>
      </c>
    </row>
    <row r="50" spans="1:17" s="398" customFormat="1" ht="13.4" customHeight="1">
      <c r="A50" s="415" t="s">
        <v>351</v>
      </c>
      <c r="B50" s="416">
        <v>0.208945245999996</v>
      </c>
      <c r="C50" s="417">
        <v>8.1246645162403097E-2</v>
      </c>
      <c r="D50" s="418">
        <v>6.9911036625080998</v>
      </c>
      <c r="E50" s="419">
        <v>1.1066161937735399</v>
      </c>
      <c r="F50" s="417">
        <v>4.1325414637139</v>
      </c>
      <c r="G50" s="417">
        <v>0.221059552385268</v>
      </c>
      <c r="H50" s="418">
        <v>0.16654606010784101</v>
      </c>
      <c r="I50" s="418">
        <v>1.5879409783662499</v>
      </c>
      <c r="J50" s="419">
        <v>5.3683123585766204</v>
      </c>
      <c r="K50" s="417">
        <v>12.2998553841967</v>
      </c>
      <c r="L50" s="417">
        <v>31.990446587521799</v>
      </c>
      <c r="M50" s="417">
        <v>2.7926488699999998</v>
      </c>
      <c r="N50" s="417">
        <v>7.7810809340000304</v>
      </c>
      <c r="O50" s="417">
        <v>36.811750267608097</v>
      </c>
      <c r="P50" s="418">
        <v>0</v>
      </c>
      <c r="Q50" s="420">
        <v>111.54009420392001</v>
      </c>
    </row>
    <row r="51" spans="1:17" s="385" customFormat="1" ht="15.75" customHeight="1">
      <c r="A51" s="423" t="s">
        <v>691</v>
      </c>
      <c r="B51" s="424">
        <v>28.704073148606501</v>
      </c>
      <c r="C51" s="424">
        <v>54.415898611271203</v>
      </c>
      <c r="D51" s="424">
        <v>95.001712621201605</v>
      </c>
      <c r="E51" s="424">
        <v>94.455359418704802</v>
      </c>
      <c r="F51" s="424">
        <v>147.71418418577599</v>
      </c>
      <c r="G51" s="424">
        <v>0.74664709158018605</v>
      </c>
      <c r="H51" s="424">
        <v>2.4075202617557299</v>
      </c>
      <c r="I51" s="424">
        <v>64.235604134046099</v>
      </c>
      <c r="J51" s="424">
        <v>108.873156113525</v>
      </c>
      <c r="K51" s="424">
        <v>32.281029437974198</v>
      </c>
      <c r="L51" s="424">
        <v>81.8609422581319</v>
      </c>
      <c r="M51" s="424">
        <v>45.391991268637</v>
      </c>
      <c r="N51" s="424">
        <v>40.093261625036803</v>
      </c>
      <c r="O51" s="424">
        <v>97.1172002145655</v>
      </c>
      <c r="P51" s="424">
        <v>201.928539241246</v>
      </c>
      <c r="Q51" s="424">
        <v>1095.2271196320601</v>
      </c>
    </row>
    <row r="52" spans="1:17" s="385" customFormat="1">
      <c r="A52" s="386"/>
      <c r="B52" s="386"/>
      <c r="C52" s="386"/>
      <c r="D52" s="386"/>
      <c r="E52" s="386"/>
      <c r="F52" s="386"/>
      <c r="G52" s="386"/>
      <c r="H52" s="386"/>
      <c r="I52" s="386"/>
      <c r="J52" s="386"/>
      <c r="K52" s="386"/>
      <c r="L52" s="386"/>
      <c r="M52" s="386"/>
      <c r="N52" s="387"/>
      <c r="O52" s="388"/>
      <c r="P52" s="386"/>
      <c r="Q52" s="386"/>
    </row>
    <row r="53" spans="1:17" s="385" customFormat="1">
      <c r="A53" s="365" t="s">
        <v>357</v>
      </c>
      <c r="B53" s="386"/>
      <c r="C53" s="386"/>
      <c r="D53" s="386"/>
      <c r="E53" s="386"/>
      <c r="F53" s="386"/>
      <c r="G53" s="386"/>
      <c r="H53" s="386"/>
      <c r="I53" s="386"/>
      <c r="J53" s="386"/>
      <c r="K53" s="386"/>
      <c r="L53" s="386"/>
      <c r="M53" s="386"/>
      <c r="N53" s="387"/>
      <c r="O53" s="388"/>
      <c r="P53" s="386"/>
      <c r="Q53" s="386"/>
    </row>
    <row r="54" spans="1:17" s="385" customFormat="1" ht="14.5" customHeight="1">
      <c r="A54" s="440" t="s">
        <v>693</v>
      </c>
      <c r="B54" s="441"/>
      <c r="C54" s="441"/>
      <c r="D54" s="441"/>
      <c r="E54" s="441"/>
      <c r="F54" s="441"/>
      <c r="G54" s="441"/>
      <c r="H54" s="441"/>
      <c r="I54" s="441"/>
      <c r="J54" s="441"/>
      <c r="K54" s="441"/>
      <c r="L54" s="441"/>
      <c r="M54" s="441"/>
      <c r="N54" s="442"/>
      <c r="O54" s="442"/>
      <c r="P54" s="441"/>
    </row>
    <row r="55" spans="1:17">
      <c r="A55" s="387" t="s">
        <v>694</v>
      </c>
      <c r="B55" s="385"/>
      <c r="C55" s="385"/>
      <c r="D55" s="385"/>
      <c r="E55" s="385"/>
      <c r="F55" s="385"/>
      <c r="G55" s="385"/>
      <c r="H55" s="385"/>
      <c r="I55" s="385"/>
      <c r="J55" s="385"/>
      <c r="K55" s="385"/>
      <c r="L55" s="385"/>
      <c r="M55" s="385"/>
      <c r="O55" s="387"/>
      <c r="P55" s="385"/>
      <c r="Q55" s="385"/>
    </row>
    <row r="56" spans="1:17">
      <c r="A56" s="443" t="s">
        <v>695</v>
      </c>
    </row>
    <row r="58" spans="1:17" s="386" customFormat="1"/>
    <row r="59" spans="1:17" s="386" customFormat="1"/>
    <row r="60" spans="1:17" s="386" customFormat="1"/>
    <row r="61" spans="1:17" s="386" customFormat="1"/>
  </sheetData>
  <hyperlinks>
    <hyperlink ref="J1" location="Contents!A1" display="Contents" xr:uid="{00000000-0004-0000-1D00-000000000000}"/>
  </hyperlinks>
  <printOptions gridLines="1"/>
  <pageMargins left="0.70833333333333304" right="0.70833333333333304" top="0.74791666666666701" bottom="0.74791666666666701" header="0.51180555555555496" footer="0.51180555555555496"/>
  <pageSetup paperSize="9" firstPageNumber="0" fitToHeight="0" orientation="landscape"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MJ56"/>
  <sheetViews>
    <sheetView showGridLines="0" showRowColHeaders="0" zoomScaleNormal="100" workbookViewId="0">
      <pane xSplit="1" ySplit="4" topLeftCell="B50" activePane="bottomRight" state="frozen"/>
      <selection pane="topRight" activeCell="B1" sqref="B1"/>
      <selection pane="bottomLeft" activeCell="A50" sqref="A50"/>
      <selection pane="bottomRight" activeCell="A57" sqref="A57"/>
    </sheetView>
  </sheetViews>
  <sheetFormatPr defaultColWidth="9.6640625" defaultRowHeight="10.5"/>
  <cols>
    <col min="1" max="1" width="25.77734375" style="365" customWidth="1"/>
    <col min="2" max="2" width="8.77734375" style="366" customWidth="1"/>
    <col min="3" max="3" width="10.77734375" style="365" customWidth="1"/>
    <col min="4" max="4" width="10.21875" style="367" customWidth="1"/>
    <col min="5" max="1024" width="9.6640625" style="365"/>
  </cols>
  <sheetData>
    <row r="1" spans="1:11" s="365" customFormat="1" ht="13">
      <c r="A1" s="368" t="s">
        <v>696</v>
      </c>
      <c r="C1" s="444"/>
      <c r="H1" s="366"/>
      <c r="I1" s="366"/>
      <c r="K1" s="27" t="s">
        <v>88</v>
      </c>
    </row>
    <row r="2" spans="1:11" s="365" customFormat="1" ht="14.5" customHeight="1">
      <c r="C2" s="366">
        <v>2019</v>
      </c>
      <c r="G2" s="366">
        <v>2020</v>
      </c>
      <c r="H2" s="366"/>
      <c r="I2" s="366"/>
    </row>
    <row r="3" spans="1:11" ht="13.4" customHeight="1">
      <c r="B3" s="445" t="s">
        <v>697</v>
      </c>
      <c r="C3" s="445" t="s">
        <v>698</v>
      </c>
      <c r="D3" s="445" t="s">
        <v>697</v>
      </c>
      <c r="E3" s="445" t="s">
        <v>698</v>
      </c>
      <c r="F3" s="445" t="s">
        <v>697</v>
      </c>
      <c r="G3" s="445" t="s">
        <v>698</v>
      </c>
      <c r="H3" s="445" t="s">
        <v>697</v>
      </c>
      <c r="I3" s="445" t="s">
        <v>698</v>
      </c>
    </row>
    <row r="4" spans="1:11" s="366" customFormat="1" ht="15" customHeight="1">
      <c r="A4" s="365" t="s">
        <v>477</v>
      </c>
      <c r="B4" s="445" t="s">
        <v>666</v>
      </c>
      <c r="C4" s="445" t="s">
        <v>666</v>
      </c>
      <c r="D4" s="445" t="s">
        <v>669</v>
      </c>
      <c r="E4" s="445" t="s">
        <v>669</v>
      </c>
      <c r="F4" s="445" t="s">
        <v>666</v>
      </c>
      <c r="G4" s="445" t="s">
        <v>666</v>
      </c>
      <c r="H4" s="445" t="s">
        <v>669</v>
      </c>
      <c r="I4" s="445" t="s">
        <v>669</v>
      </c>
    </row>
    <row r="5" spans="1:11" ht="18" customHeight="1">
      <c r="A5" s="365" t="s">
        <v>255</v>
      </c>
      <c r="B5" s="446">
        <v>34.810053249133802</v>
      </c>
      <c r="C5" s="446">
        <v>32.835264266705401</v>
      </c>
      <c r="D5" s="446">
        <v>197.71516446573801</v>
      </c>
      <c r="E5" s="447">
        <v>34.376709055740001</v>
      </c>
      <c r="F5" s="446">
        <v>27.883452477545401</v>
      </c>
      <c r="G5" s="446">
        <v>28.704073148606501</v>
      </c>
      <c r="H5" s="446">
        <v>189.29470391241799</v>
      </c>
      <c r="I5" s="446">
        <v>30.5030746175796</v>
      </c>
    </row>
    <row r="6" spans="1:11" ht="18" customHeight="1">
      <c r="A6" s="365" t="s">
        <v>256</v>
      </c>
      <c r="B6" s="446">
        <v>4.0000001899897997E-9</v>
      </c>
      <c r="C6" s="446">
        <v>60.334084496489197</v>
      </c>
      <c r="D6" s="446">
        <v>58.198476314815402</v>
      </c>
      <c r="E6" s="447">
        <v>4.9615776731439203</v>
      </c>
      <c r="F6" s="446">
        <v>4.0000001899897997E-9</v>
      </c>
      <c r="G6" s="446">
        <v>54.415898611271302</v>
      </c>
      <c r="H6" s="446">
        <v>56.803564539913701</v>
      </c>
      <c r="I6" s="446">
        <v>5.47742456222411</v>
      </c>
    </row>
    <row r="7" spans="1:11" ht="18" customHeight="1">
      <c r="A7" s="365" t="s">
        <v>92</v>
      </c>
      <c r="B7" s="446">
        <v>338.70551760511199</v>
      </c>
      <c r="C7" s="446">
        <v>111.938253668497</v>
      </c>
      <c r="D7" s="446">
        <v>142.51974230072599</v>
      </c>
      <c r="E7" s="447">
        <v>250.32166273324501</v>
      </c>
      <c r="F7" s="446">
        <v>293.73558726489802</v>
      </c>
      <c r="G7" s="446">
        <v>95.001712621201605</v>
      </c>
      <c r="H7" s="446">
        <v>155.294083297936</v>
      </c>
      <c r="I7" s="446">
        <v>240.15797533723301</v>
      </c>
    </row>
    <row r="8" spans="1:11" ht="18" customHeight="1">
      <c r="A8" s="365" t="s">
        <v>514</v>
      </c>
      <c r="B8" s="446">
        <v>21.098432489562502</v>
      </c>
      <c r="C8" s="446">
        <v>109.383181441213</v>
      </c>
      <c r="D8" s="446">
        <v>146.836616066066</v>
      </c>
      <c r="E8" s="447">
        <v>24.587747644026901</v>
      </c>
      <c r="F8" s="446">
        <v>17.8188323433574</v>
      </c>
      <c r="G8" s="446">
        <v>94.455359418704703</v>
      </c>
      <c r="H8" s="446">
        <v>145.713792711</v>
      </c>
      <c r="I8" s="446">
        <v>25.737111069483401</v>
      </c>
    </row>
    <row r="9" spans="1:11" ht="18" customHeight="1">
      <c r="A9" s="365" t="s">
        <v>667</v>
      </c>
      <c r="B9" s="446">
        <v>556.04543934982905</v>
      </c>
      <c r="C9" s="446">
        <v>176.95158490103501</v>
      </c>
      <c r="D9" s="446">
        <v>28.1036612716028</v>
      </c>
      <c r="E9" s="447">
        <v>123.585724055387</v>
      </c>
      <c r="F9" s="446">
        <v>475.945477097121</v>
      </c>
      <c r="G9" s="446">
        <v>147.71418418577599</v>
      </c>
      <c r="H9" s="446">
        <v>28.177335054264201</v>
      </c>
      <c r="I9" s="446">
        <v>104.445643457209</v>
      </c>
    </row>
    <row r="10" spans="1:11" ht="17.149999999999999" customHeight="1">
      <c r="A10" s="365" t="s">
        <v>671</v>
      </c>
      <c r="B10" s="446">
        <v>1.2969580999539199E-2</v>
      </c>
      <c r="C10" s="446">
        <v>0.59839808337011702</v>
      </c>
      <c r="D10" s="446">
        <v>288.95499864099003</v>
      </c>
      <c r="E10" s="447">
        <v>123.274843362688</v>
      </c>
      <c r="F10" s="446">
        <v>1.47877981495392E-2</v>
      </c>
      <c r="G10" s="446">
        <v>0.74664709158018605</v>
      </c>
      <c r="H10" s="446">
        <v>259.977305746524</v>
      </c>
      <c r="I10" s="446">
        <v>106.783731483873</v>
      </c>
    </row>
    <row r="11" spans="1:11" ht="18.75" customHeight="1">
      <c r="A11" s="365" t="s">
        <v>312</v>
      </c>
      <c r="B11" s="446">
        <v>18.5300486540349</v>
      </c>
      <c r="C11" s="446">
        <v>1.7220861400615499</v>
      </c>
      <c r="D11" s="446">
        <v>93.859246832849394</v>
      </c>
      <c r="E11" s="447">
        <v>11.969901135914</v>
      </c>
      <c r="F11" s="446">
        <v>15.187536551098001</v>
      </c>
      <c r="G11" s="446">
        <v>2.4075202617557299</v>
      </c>
      <c r="H11" s="446">
        <v>93.178394278760905</v>
      </c>
      <c r="I11" s="446">
        <v>9.9288127249186697</v>
      </c>
    </row>
    <row r="12" spans="1:11" ht="18.75" customHeight="1">
      <c r="A12" s="365" t="s">
        <v>315</v>
      </c>
      <c r="B12" s="446">
        <v>1.7986500181078901E-4</v>
      </c>
      <c r="C12" s="446">
        <v>7.1779570071632799</v>
      </c>
      <c r="D12" s="446">
        <v>204.41452784337</v>
      </c>
      <c r="E12" s="447">
        <v>13.410459003678101</v>
      </c>
      <c r="F12" s="446">
        <v>4.7145500890910597E-3</v>
      </c>
      <c r="G12" s="446">
        <v>3.2499884056437498</v>
      </c>
      <c r="H12" s="446">
        <v>178.89553013676999</v>
      </c>
      <c r="I12" s="446">
        <v>13.6779767086734</v>
      </c>
    </row>
    <row r="13" spans="1:11" ht="18.75" customHeight="1">
      <c r="A13" s="365" t="s">
        <v>317</v>
      </c>
      <c r="B13" s="446">
        <v>4.9999998736893799E-9</v>
      </c>
      <c r="C13" s="446">
        <v>0.74359362124606299</v>
      </c>
      <c r="D13" s="446">
        <v>99.860852804364299</v>
      </c>
      <c r="E13" s="447">
        <v>24.059209819247901</v>
      </c>
      <c r="F13" s="446">
        <v>4.9999998736893799E-9</v>
      </c>
      <c r="G13" s="446">
        <v>0.765241894961737</v>
      </c>
      <c r="H13" s="446">
        <v>96.540759334047905</v>
      </c>
      <c r="I13" s="446">
        <v>22.961766233900502</v>
      </c>
    </row>
    <row r="14" spans="1:11" ht="18.75" customHeight="1">
      <c r="A14" s="365" t="s">
        <v>320</v>
      </c>
      <c r="B14" s="446">
        <v>6.00086044547119E-2</v>
      </c>
      <c r="C14" s="446">
        <v>9.9675919431614108</v>
      </c>
      <c r="D14" s="446">
        <v>366.04978970847799</v>
      </c>
      <c r="E14" s="447">
        <v>53.727660583032502</v>
      </c>
      <c r="F14" s="446">
        <v>9.9969137453705004E-2</v>
      </c>
      <c r="G14" s="446">
        <v>13.595134484276899</v>
      </c>
      <c r="H14" s="446">
        <v>349.086378510862</v>
      </c>
      <c r="I14" s="446">
        <v>49.668137731741297</v>
      </c>
    </row>
    <row r="15" spans="1:11" ht="18.75" customHeight="1">
      <c r="A15" s="365" t="s">
        <v>321</v>
      </c>
      <c r="B15" s="446">
        <v>8.8180793380071005</v>
      </c>
      <c r="C15" s="446">
        <v>33.277020751350697</v>
      </c>
      <c r="D15" s="446">
        <v>135.38230213765999</v>
      </c>
      <c r="E15" s="447">
        <v>77.390786493282704</v>
      </c>
      <c r="F15" s="446">
        <v>11.6496315001891</v>
      </c>
      <c r="G15" s="446">
        <v>30.187224785279898</v>
      </c>
      <c r="H15" s="446">
        <v>142.66711748347501</v>
      </c>
      <c r="I15" s="446">
        <v>67.389992408766304</v>
      </c>
    </row>
    <row r="16" spans="1:11" ht="18" customHeight="1">
      <c r="A16" s="365" t="s">
        <v>322</v>
      </c>
      <c r="B16" s="446">
        <v>25.996527885333101</v>
      </c>
      <c r="C16" s="446">
        <v>18.794241739759901</v>
      </c>
      <c r="D16" s="446">
        <v>120.54033947495699</v>
      </c>
      <c r="E16" s="447">
        <v>60.735348584298599</v>
      </c>
      <c r="F16" s="446">
        <v>22.2888641503773</v>
      </c>
      <c r="G16" s="446">
        <v>16.438014563883801</v>
      </c>
      <c r="H16" s="446">
        <v>107.65294448082</v>
      </c>
      <c r="I16" s="446">
        <v>58.384854520827602</v>
      </c>
    </row>
    <row r="17" spans="1:9" ht="18" customHeight="1">
      <c r="A17" s="365" t="s">
        <v>688</v>
      </c>
      <c r="B17" s="446">
        <v>5.7768951517537204</v>
      </c>
      <c r="C17" s="446">
        <v>32.010071350423999</v>
      </c>
      <c r="D17" s="446">
        <v>97.763261768034397</v>
      </c>
      <c r="E17" s="447">
        <v>28.097850972141998</v>
      </c>
      <c r="F17" s="446">
        <v>8.6566803907697807</v>
      </c>
      <c r="G17" s="446">
        <v>32.128174861066199</v>
      </c>
      <c r="H17" s="446">
        <v>50.977549218584898</v>
      </c>
      <c r="I17" s="446">
        <v>25.3851539008059</v>
      </c>
    </row>
    <row r="18" spans="1:9" s="99" customFormat="1" ht="18" customHeight="1">
      <c r="A18" s="365" t="s">
        <v>689</v>
      </c>
      <c r="B18" s="446">
        <v>0.43960387259182998</v>
      </c>
      <c r="C18" s="446">
        <v>36.076425355279497</v>
      </c>
      <c r="D18" s="446">
        <v>226.823136663957</v>
      </c>
      <c r="E18" s="447">
        <v>8.3630137416636092</v>
      </c>
      <c r="F18" s="446">
        <v>0.531908462546414</v>
      </c>
      <c r="G18" s="446">
        <v>38.137399338845498</v>
      </c>
      <c r="H18" s="446">
        <v>203.67479308597601</v>
      </c>
      <c r="I18" s="446">
        <v>7.9263402819106101</v>
      </c>
    </row>
    <row r="19" spans="1:9" s="99" customFormat="1" ht="18" customHeight="1">
      <c r="A19" s="365" t="s">
        <v>690</v>
      </c>
      <c r="B19" s="446">
        <v>19.555352152342198</v>
      </c>
      <c r="C19" s="446">
        <v>41.603064714190801</v>
      </c>
      <c r="D19" s="446">
        <v>5.4906834028999203</v>
      </c>
      <c r="E19" s="447">
        <v>2.5562088254738402</v>
      </c>
      <c r="F19" s="446">
        <v>16.304103942566499</v>
      </c>
      <c r="G19" s="446">
        <v>38.607581913613501</v>
      </c>
      <c r="H19" s="446">
        <v>3.84330680960483</v>
      </c>
      <c r="I19" s="446">
        <v>2.6689836734807799</v>
      </c>
    </row>
    <row r="20" spans="1:9" s="99" customFormat="1" ht="18" customHeight="1">
      <c r="A20" s="365" t="s">
        <v>686</v>
      </c>
      <c r="B20" s="446">
        <v>22.8536791073948</v>
      </c>
      <c r="C20" s="446">
        <v>32.168702528952103</v>
      </c>
      <c r="D20" s="446">
        <v>11.660531969901401</v>
      </c>
      <c r="E20" s="447">
        <v>5.5922417010244496</v>
      </c>
      <c r="F20" s="446">
        <v>18.683935872665799</v>
      </c>
      <c r="G20" s="446">
        <v>32.281029437974198</v>
      </c>
      <c r="H20" s="446">
        <v>9.3522937454632</v>
      </c>
      <c r="I20" s="446">
        <v>5.8573089034833297</v>
      </c>
    </row>
    <row r="21" spans="1:9" s="99" customFormat="1" ht="18" customHeight="1">
      <c r="A21" s="365" t="s">
        <v>336</v>
      </c>
      <c r="B21" s="446">
        <v>507.261965045539</v>
      </c>
      <c r="C21" s="446">
        <v>78.407435151997007</v>
      </c>
      <c r="D21" s="446">
        <v>0.43844907412909501</v>
      </c>
      <c r="E21" s="447">
        <v>72.537142428674002</v>
      </c>
      <c r="F21" s="446">
        <v>557.15202418761896</v>
      </c>
      <c r="G21" s="446">
        <v>81.8609422581319</v>
      </c>
      <c r="H21" s="446">
        <v>1.08402015984065</v>
      </c>
      <c r="I21" s="446">
        <v>65.226064508323901</v>
      </c>
    </row>
    <row r="22" spans="1:9" s="99" customFormat="1" ht="18" customHeight="1">
      <c r="A22" s="365" t="s">
        <v>338</v>
      </c>
      <c r="B22" s="446">
        <v>221.82945867435399</v>
      </c>
      <c r="C22" s="446">
        <v>44.945628465834901</v>
      </c>
      <c r="D22" s="446">
        <v>5.26559876132617E-2</v>
      </c>
      <c r="E22" s="447">
        <v>66.190233648624698</v>
      </c>
      <c r="F22" s="446">
        <v>203.92358410433599</v>
      </c>
      <c r="G22" s="446">
        <v>45.3919912686369</v>
      </c>
      <c r="H22" s="446">
        <v>6.9783533759222E-2</v>
      </c>
      <c r="I22" s="446">
        <v>55.879342976251202</v>
      </c>
    </row>
    <row r="23" spans="1:9" ht="17.5" customHeight="1">
      <c r="A23" s="365" t="s">
        <v>340</v>
      </c>
      <c r="B23" s="446">
        <v>146.87412578587001</v>
      </c>
      <c r="C23" s="446">
        <v>39.708756692140398</v>
      </c>
      <c r="D23" s="446">
        <v>3.1015852185600199E-3</v>
      </c>
      <c r="E23" s="447">
        <v>18.696198910537099</v>
      </c>
      <c r="F23" s="446">
        <v>123.541573130754</v>
      </c>
      <c r="G23" s="446">
        <v>40.093261625036902</v>
      </c>
      <c r="H23" s="446">
        <v>2.9469519731494601E-3</v>
      </c>
      <c r="I23" s="446">
        <v>14.167139528060799</v>
      </c>
    </row>
    <row r="24" spans="1:9" ht="17.5" customHeight="1">
      <c r="A24" s="365" t="s">
        <v>345</v>
      </c>
      <c r="B24" s="446">
        <v>49.629607475769703</v>
      </c>
      <c r="C24" s="446">
        <v>112.40139954799901</v>
      </c>
      <c r="D24" s="446">
        <v>1.9418868157575799</v>
      </c>
      <c r="E24" s="447">
        <v>76.915419741027094</v>
      </c>
      <c r="F24" s="446">
        <v>46.133622950654299</v>
      </c>
      <c r="G24" s="446">
        <v>97.1172002145655</v>
      </c>
      <c r="H24" s="446">
        <v>1.6614119184926901</v>
      </c>
      <c r="I24" s="446">
        <v>71.460190799391398</v>
      </c>
    </row>
    <row r="25" spans="1:9" ht="16.399999999999999" customHeight="1">
      <c r="A25" s="365" t="s">
        <v>351</v>
      </c>
      <c r="B25" s="446">
        <v>287.26537786385302</v>
      </c>
      <c r="C25" s="446">
        <v>210.43776646223799</v>
      </c>
      <c r="D25" s="446">
        <v>38.9538966308087</v>
      </c>
      <c r="E25" s="447">
        <v>110.132568216256</v>
      </c>
      <c r="F25" s="446">
        <v>269.00471714568602</v>
      </c>
      <c r="G25" s="446">
        <v>201.928539241246</v>
      </c>
      <c r="H25" s="446">
        <v>34.612988156388901</v>
      </c>
      <c r="I25" s="446">
        <v>111.540094203921</v>
      </c>
    </row>
    <row r="26" spans="1:9" ht="16.399999999999999" customHeight="1">
      <c r="A26" s="374" t="s">
        <v>353</v>
      </c>
      <c r="B26" s="448">
        <v>2265.5633217599402</v>
      </c>
      <c r="C26" s="448">
        <v>1191.48250832911</v>
      </c>
      <c r="D26" s="448">
        <v>2265.5633217599402</v>
      </c>
      <c r="E26" s="448">
        <v>1191.48250832911</v>
      </c>
      <c r="F26" s="448">
        <v>2108.5610030668799</v>
      </c>
      <c r="G26" s="448">
        <v>1095.2271196320601</v>
      </c>
      <c r="H26" s="448">
        <v>2108.5610030668799</v>
      </c>
      <c r="I26" s="448">
        <v>1095.2271196320601</v>
      </c>
    </row>
    <row r="27" spans="1:9" s="366" customFormat="1" ht="18" customHeight="1">
      <c r="B27" s="449"/>
      <c r="C27" s="449"/>
      <c r="D27" s="449"/>
      <c r="E27" s="450"/>
      <c r="F27" s="449"/>
      <c r="G27" s="449"/>
      <c r="H27" s="449"/>
      <c r="I27" s="449"/>
    </row>
    <row r="28" spans="1:9" s="366" customFormat="1" ht="16.399999999999999" customHeight="1">
      <c r="A28" s="365" t="s">
        <v>472</v>
      </c>
      <c r="B28" s="451"/>
      <c r="C28" s="451"/>
      <c r="D28" s="451"/>
      <c r="E28" s="452"/>
      <c r="F28" s="451"/>
      <c r="G28" s="451"/>
      <c r="H28" s="451"/>
      <c r="I28" s="451"/>
    </row>
    <row r="29" spans="1:9" s="366" customFormat="1" ht="15" customHeight="1">
      <c r="A29" s="365" t="s">
        <v>255</v>
      </c>
      <c r="B29" s="453">
        <v>699.06216524972899</v>
      </c>
      <c r="C29" s="453">
        <v>686.39196261633595</v>
      </c>
      <c r="D29" s="453">
        <v>3970.5538507777001</v>
      </c>
      <c r="E29" s="454">
        <v>718.61449341176899</v>
      </c>
      <c r="F29" s="453">
        <v>558.43089251477602</v>
      </c>
      <c r="G29" s="453">
        <v>598.39365607614002</v>
      </c>
      <c r="H29" s="453">
        <v>3791.0660646940601</v>
      </c>
      <c r="I29" s="453">
        <v>635.89742986921397</v>
      </c>
    </row>
    <row r="30" spans="1:9" s="366" customFormat="1" ht="15" customHeight="1">
      <c r="A30" s="365" t="s">
        <v>256</v>
      </c>
      <c r="B30" s="453">
        <v>8.0328770938699399E-8</v>
      </c>
      <c r="C30" s="453">
        <v>1261.2303142690801</v>
      </c>
      <c r="D30" s="453">
        <v>1168.75296270575</v>
      </c>
      <c r="E30" s="454">
        <v>103.71736341394001</v>
      </c>
      <c r="F30" s="453">
        <v>8.0109293422473402E-8</v>
      </c>
      <c r="G30" s="453">
        <v>1134.40794099453</v>
      </c>
      <c r="H30" s="453">
        <v>1137.6233007583801</v>
      </c>
      <c r="I30" s="453">
        <v>114.18783991740401</v>
      </c>
    </row>
    <row r="31" spans="1:9" s="366" customFormat="1" ht="17.149999999999999" customHeight="1">
      <c r="A31" s="365" t="s">
        <v>92</v>
      </c>
      <c r="B31" s="453">
        <v>6801.9491617684198</v>
      </c>
      <c r="C31" s="453">
        <v>2339.9695218921502</v>
      </c>
      <c r="D31" s="453">
        <v>2862.1087974365</v>
      </c>
      <c r="E31" s="454">
        <v>5232.7514702867402</v>
      </c>
      <c r="F31" s="453">
        <v>5882.7373077915399</v>
      </c>
      <c r="G31" s="453">
        <v>1980.50018387915</v>
      </c>
      <c r="H31" s="453">
        <v>3110.1246736991002</v>
      </c>
      <c r="I31" s="453">
        <v>5006.5719995166301</v>
      </c>
    </row>
    <row r="32" spans="1:9" s="366" customFormat="1" ht="15" customHeight="1">
      <c r="A32" s="365" t="s">
        <v>514</v>
      </c>
      <c r="B32" s="453">
        <v>423.70276753011899</v>
      </c>
      <c r="C32" s="453">
        <v>2286.55801204508</v>
      </c>
      <c r="D32" s="453">
        <v>2948.8010842856502</v>
      </c>
      <c r="E32" s="454">
        <v>513.98497129842599</v>
      </c>
      <c r="F32" s="453">
        <v>356.86350020986401</v>
      </c>
      <c r="G32" s="453">
        <v>1969.11036165223</v>
      </c>
      <c r="H32" s="453">
        <v>2918.2571053869801</v>
      </c>
      <c r="I32" s="453">
        <v>536.54141382556804</v>
      </c>
    </row>
    <row r="33" spans="1:9" ht="18" customHeight="1">
      <c r="A33" s="365" t="s">
        <v>667</v>
      </c>
      <c r="B33" s="453">
        <v>11166.6111518747</v>
      </c>
      <c r="C33" s="453">
        <v>3699.0153227257501</v>
      </c>
      <c r="D33" s="453">
        <v>564.38311539958499</v>
      </c>
      <c r="E33" s="454">
        <v>2583.4495192948102</v>
      </c>
      <c r="F33" s="453">
        <v>9531.9135167264794</v>
      </c>
      <c r="G33" s="453">
        <v>3079.3967905395398</v>
      </c>
      <c r="H33" s="453">
        <v>564.31657362774899</v>
      </c>
      <c r="I33" s="453">
        <v>2177.3777584112099</v>
      </c>
    </row>
    <row r="34" spans="1:9" ht="15.75" customHeight="1">
      <c r="A34" s="365" t="s">
        <v>671</v>
      </c>
      <c r="B34" s="453">
        <v>0.26045761294964997</v>
      </c>
      <c r="C34" s="453">
        <v>12.5089791126411</v>
      </c>
      <c r="D34" s="453">
        <v>5802.8496987355002</v>
      </c>
      <c r="E34" s="454">
        <v>2576.9508352255102</v>
      </c>
      <c r="F34" s="453">
        <v>0.29616000119159003</v>
      </c>
      <c r="G34" s="453">
        <v>15.5653478381334</v>
      </c>
      <c r="H34" s="453">
        <v>5206.6493200055202</v>
      </c>
      <c r="I34" s="453">
        <v>2226.1198667266499</v>
      </c>
    </row>
    <row r="35" spans="1:9" ht="17.5" customHeight="1">
      <c r="A35" s="365" t="s">
        <v>312</v>
      </c>
      <c r="B35" s="453">
        <v>372.12399077829099</v>
      </c>
      <c r="C35" s="453">
        <v>35.998677393615502</v>
      </c>
      <c r="D35" s="453">
        <v>1884.89939530078</v>
      </c>
      <c r="E35" s="454">
        <v>250.22012511513299</v>
      </c>
      <c r="F35" s="453">
        <v>304.16569103701801</v>
      </c>
      <c r="G35" s="453">
        <v>50.189561740973197</v>
      </c>
      <c r="H35" s="453">
        <v>1866.1137433424001</v>
      </c>
      <c r="I35" s="453">
        <v>206.985904620572</v>
      </c>
    </row>
    <row r="36" spans="1:9" ht="17.5" customHeight="1">
      <c r="A36" s="365" t="s">
        <v>315</v>
      </c>
      <c r="B36" s="453">
        <v>3.61208346102215E-3</v>
      </c>
      <c r="C36" s="453">
        <v>150.04879990316701</v>
      </c>
      <c r="D36" s="453">
        <v>4105.09175093671</v>
      </c>
      <c r="E36" s="454">
        <v>280.33370465222998</v>
      </c>
      <c r="F36" s="453">
        <v>9.4419814625785498E-2</v>
      </c>
      <c r="G36" s="453">
        <v>67.752490532955804</v>
      </c>
      <c r="H36" s="453">
        <v>3582.79845875006</v>
      </c>
      <c r="I36" s="453">
        <v>285.14470570267201</v>
      </c>
    </row>
    <row r="37" spans="1:9" ht="17.5" customHeight="1">
      <c r="A37" s="365" t="s">
        <v>317</v>
      </c>
      <c r="B37" s="453">
        <v>1.0041095636751499E-7</v>
      </c>
      <c r="C37" s="453">
        <v>15.5441625482396</v>
      </c>
      <c r="D37" s="453">
        <v>2005.4247974136699</v>
      </c>
      <c r="E37" s="454">
        <v>502.936358687292</v>
      </c>
      <c r="F37" s="453">
        <v>1.00136609492194E-7</v>
      </c>
      <c r="G37" s="453">
        <v>15.9529936026176</v>
      </c>
      <c r="H37" s="453">
        <v>1933.4529123458201</v>
      </c>
      <c r="I37" s="453">
        <v>478.683815203991</v>
      </c>
    </row>
    <row r="38" spans="1:9" ht="17.5" customHeight="1">
      <c r="A38" s="365" t="s">
        <v>320</v>
      </c>
      <c r="B38" s="453">
        <v>1.2051043031590101</v>
      </c>
      <c r="C38" s="453">
        <v>208.36363431868901</v>
      </c>
      <c r="D38" s="453">
        <v>7351.08207825518</v>
      </c>
      <c r="E38" s="454">
        <v>1123.12890479052</v>
      </c>
      <c r="F38" s="453">
        <v>2.00211414627229</v>
      </c>
      <c r="G38" s="453">
        <v>283.41769430336802</v>
      </c>
      <c r="H38" s="453">
        <v>6991.2654494115304</v>
      </c>
      <c r="I38" s="453">
        <v>1035.4313958830201</v>
      </c>
    </row>
    <row r="39" spans="1:9" ht="16.399999999999999" customHeight="1">
      <c r="A39" s="365" t="s">
        <v>321</v>
      </c>
      <c r="B39" s="453">
        <v>177.08636040436201</v>
      </c>
      <c r="C39" s="453">
        <v>695.62648858302896</v>
      </c>
      <c r="D39" s="453">
        <v>2718.7733552576701</v>
      </c>
      <c r="E39" s="454">
        <v>1617.7854820376599</v>
      </c>
      <c r="F39" s="453">
        <v>233.310925946411</v>
      </c>
      <c r="G39" s="453">
        <v>629.31291014121803</v>
      </c>
      <c r="H39" s="453">
        <v>2857.24035834391</v>
      </c>
      <c r="I39" s="453">
        <v>1404.8788034942299</v>
      </c>
    </row>
    <row r="40" spans="1:9" ht="16.399999999999999" customHeight="1">
      <c r="A40" s="365" t="s">
        <v>322</v>
      </c>
      <c r="B40" s="453">
        <v>522.06725862874396</v>
      </c>
      <c r="C40" s="453">
        <v>392.87688897087099</v>
      </c>
      <c r="D40" s="453">
        <v>2420.7142146614701</v>
      </c>
      <c r="E40" s="454">
        <v>1269.61838273479</v>
      </c>
      <c r="F40" s="453">
        <v>446.38626836684602</v>
      </c>
      <c r="G40" s="453">
        <v>342.68319978806898</v>
      </c>
      <c r="H40" s="453">
        <v>2156.0002268972999</v>
      </c>
      <c r="I40" s="453">
        <v>1217.1487431527701</v>
      </c>
    </row>
    <row r="41" spans="1:9" ht="17.149999999999999" customHeight="1">
      <c r="A41" s="365" t="s">
        <v>688</v>
      </c>
      <c r="B41" s="453">
        <v>116.012716335219</v>
      </c>
      <c r="C41" s="453">
        <v>669.14203946228804</v>
      </c>
      <c r="D41" s="453">
        <v>1963.3005719443599</v>
      </c>
      <c r="E41" s="454">
        <v>587.36055593820095</v>
      </c>
      <c r="F41" s="453">
        <v>173.37012913754799</v>
      </c>
      <c r="G41" s="453">
        <v>669.77588576485005</v>
      </c>
      <c r="H41" s="453">
        <v>1020.94381358532</v>
      </c>
      <c r="I41" s="453">
        <v>529.20416465341395</v>
      </c>
    </row>
    <row r="42" spans="1:9" ht="17.149999999999999" customHeight="1">
      <c r="A42" s="365" t="s">
        <v>689</v>
      </c>
      <c r="B42" s="453">
        <v>8.8282092769811307</v>
      </c>
      <c r="C42" s="453">
        <v>754.14554920762305</v>
      </c>
      <c r="D42" s="453">
        <v>4555.1057308131703</v>
      </c>
      <c r="E42" s="454">
        <v>174.821355750393</v>
      </c>
      <c r="F42" s="453">
        <v>10.6527022690307</v>
      </c>
      <c r="G42" s="453">
        <v>795.05015561582104</v>
      </c>
      <c r="H42" s="453">
        <v>4079.0607467765199</v>
      </c>
      <c r="I42" s="453">
        <v>165.24037254365501</v>
      </c>
    </row>
    <row r="43" spans="1:9" ht="18.75" customHeight="1">
      <c r="A43" s="365" t="s">
        <v>690</v>
      </c>
      <c r="B43" s="453">
        <v>392.71433226484402</v>
      </c>
      <c r="C43" s="453">
        <v>869.67502402541197</v>
      </c>
      <c r="D43" s="453">
        <v>110.264957104812</v>
      </c>
      <c r="E43" s="454">
        <v>53.435269420179097</v>
      </c>
      <c r="F43" s="453">
        <v>326.52754617216601</v>
      </c>
      <c r="G43" s="453">
        <v>804.85204918270699</v>
      </c>
      <c r="H43" s="453">
        <v>76.971144574872795</v>
      </c>
      <c r="I43" s="453">
        <v>55.640288056443502</v>
      </c>
    </row>
    <row r="44" spans="1:9" ht="18" customHeight="1">
      <c r="A44" s="365" t="s">
        <v>686</v>
      </c>
      <c r="B44" s="453">
        <v>458.95196673206499</v>
      </c>
      <c r="C44" s="453">
        <v>672.45808300247995</v>
      </c>
      <c r="D44" s="453">
        <v>234.169039285965</v>
      </c>
      <c r="E44" s="454">
        <v>116.900833366621</v>
      </c>
      <c r="F44" s="453">
        <v>374.189207504482</v>
      </c>
      <c r="G44" s="453">
        <v>672.96244429438104</v>
      </c>
      <c r="H44" s="453">
        <v>187.301402060779</v>
      </c>
      <c r="I44" s="453">
        <v>122.107286703765</v>
      </c>
    </row>
    <row r="45" spans="1:9" ht="16.399999999999999" customHeight="1">
      <c r="A45" s="365" t="s">
        <v>336</v>
      </c>
      <c r="B45" s="453">
        <v>10186.9320651611</v>
      </c>
      <c r="C45" s="453">
        <v>1639.03761701298</v>
      </c>
      <c r="D45" s="453">
        <v>8.8050183927842998</v>
      </c>
      <c r="E45" s="454">
        <v>1516.3243746048799</v>
      </c>
      <c r="F45" s="453">
        <v>11158.263216653701</v>
      </c>
      <c r="G45" s="453">
        <v>1706.5546159277201</v>
      </c>
      <c r="H45" s="453">
        <v>21.710021233967101</v>
      </c>
      <c r="I45" s="453">
        <v>1359.76741037845</v>
      </c>
    </row>
    <row r="46" spans="1:9" ht="15" customHeight="1">
      <c r="A46" s="365" t="s">
        <v>338</v>
      </c>
      <c r="B46" s="453">
        <v>4454.8217317342896</v>
      </c>
      <c r="C46" s="453">
        <v>939.54834299813695</v>
      </c>
      <c r="D46" s="453">
        <v>1.0574476416581</v>
      </c>
      <c r="E46" s="454">
        <v>1383.64789791509</v>
      </c>
      <c r="F46" s="453">
        <v>4084.0433647125201</v>
      </c>
      <c r="G46" s="453">
        <v>946.28659393360704</v>
      </c>
      <c r="H46" s="453">
        <v>1.3975773291122899</v>
      </c>
      <c r="I46" s="453">
        <v>1164.9163576743099</v>
      </c>
    </row>
    <row r="47" spans="1:9" ht="16.399999999999999" customHeight="1">
      <c r="A47" s="365" t="s">
        <v>340</v>
      </c>
      <c r="B47" s="453">
        <v>2949.5543616724099</v>
      </c>
      <c r="C47" s="453">
        <v>830.07620153707296</v>
      </c>
      <c r="D47" s="453">
        <v>6.22866291836848E-2</v>
      </c>
      <c r="E47" s="454">
        <v>390.82739092437902</v>
      </c>
      <c r="F47" s="453">
        <v>2474.2069154328501</v>
      </c>
      <c r="G47" s="453">
        <v>835.82400600828203</v>
      </c>
      <c r="H47" s="453">
        <v>5.90195572764632E-2</v>
      </c>
      <c r="I47" s="453">
        <v>295.34228032542001</v>
      </c>
    </row>
    <row r="48" spans="1:9" ht="17.5" customHeight="1">
      <c r="A48" s="365" t="s">
        <v>345</v>
      </c>
      <c r="B48" s="453">
        <v>996.67129533532204</v>
      </c>
      <c r="C48" s="453">
        <v>2349.6511741129598</v>
      </c>
      <c r="D48" s="453">
        <v>38.9973434506933</v>
      </c>
      <c r="E48" s="454">
        <v>1607.84836335353</v>
      </c>
      <c r="F48" s="453">
        <v>923.93294051446901</v>
      </c>
      <c r="G48" s="453">
        <v>2024.60174217796</v>
      </c>
      <c r="H48" s="453">
        <v>33.2736321381187</v>
      </c>
      <c r="I48" s="453">
        <v>1489.7302071020699</v>
      </c>
    </row>
    <row r="49" spans="1:9" ht="19.399999999999999" customHeight="1">
      <c r="A49" s="365" t="s">
        <v>351</v>
      </c>
      <c r="B49" s="453">
        <v>5768.9184102521704</v>
      </c>
      <c r="C49" s="453">
        <v>4399.0141317996604</v>
      </c>
      <c r="D49" s="453">
        <v>782.27962275021298</v>
      </c>
      <c r="E49" s="454">
        <v>2302.2232753151602</v>
      </c>
      <c r="F49" s="453">
        <v>5387.4441985734302</v>
      </c>
      <c r="G49" s="453">
        <v>4209.6031541276097</v>
      </c>
      <c r="H49" s="453">
        <v>693.20547318669605</v>
      </c>
      <c r="I49" s="453">
        <v>2325.2757343604198</v>
      </c>
    </row>
    <row r="50" spans="1:9" ht="15" customHeight="1">
      <c r="A50" s="374" t="s">
        <v>353</v>
      </c>
      <c r="B50" s="455">
        <v>45497.477119178999</v>
      </c>
      <c r="C50" s="455">
        <v>24906.880927537299</v>
      </c>
      <c r="D50" s="455">
        <v>45497.477119178999</v>
      </c>
      <c r="E50" s="455">
        <v>24906.8809275372</v>
      </c>
      <c r="F50" s="455">
        <v>42228.831017705503</v>
      </c>
      <c r="G50" s="455">
        <v>22832.193778121899</v>
      </c>
      <c r="H50" s="455">
        <v>42228.831017705503</v>
      </c>
      <c r="I50" s="455">
        <v>22832.193778121899</v>
      </c>
    </row>
    <row r="51" spans="1:9" ht="16.399999999999999" customHeight="1"/>
    <row r="52" spans="1:9" ht="14.5" customHeight="1">
      <c r="A52" s="365" t="s">
        <v>357</v>
      </c>
    </row>
    <row r="53" spans="1:9" ht="14.5" customHeight="1">
      <c r="A53" s="123" t="s">
        <v>699</v>
      </c>
    </row>
    <row r="54" spans="1:9" ht="14.5" customHeight="1">
      <c r="A54" s="123" t="s">
        <v>700</v>
      </c>
    </row>
    <row r="55" spans="1:9" ht="14.5" customHeight="1">
      <c r="A55" s="387" t="s">
        <v>701</v>
      </c>
    </row>
    <row r="56" spans="1:9" ht="14.5" customHeight="1">
      <c r="A56" s="385" t="s">
        <v>695</v>
      </c>
    </row>
  </sheetData>
  <hyperlinks>
    <hyperlink ref="K1" location="Contents!A1" display="Contents" xr:uid="{00000000-0004-0000-1E00-000000000000}"/>
  </hyperlinks>
  <printOptions gridLines="1"/>
  <pageMargins left="0.70833333333333304" right="0.70833333333333304" top="0.74791666666666701" bottom="0.74791666666666701" header="0.51180555555555496" footer="0.51180555555555496"/>
  <pageSetup paperSize="9" scale="85"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J92"/>
  <sheetViews>
    <sheetView showGridLines="0" showRowColHeaders="0" zoomScaleNormal="100" workbookViewId="0">
      <pane xSplit="1" ySplit="5" topLeftCell="B78" activePane="bottomRight" state="frozen"/>
      <selection pane="topRight" activeCell="B1" sqref="B1"/>
      <selection pane="bottomLeft" activeCell="A78" sqref="A78"/>
      <selection pane="bottomRight" activeCell="A84" sqref="A84"/>
    </sheetView>
  </sheetViews>
  <sheetFormatPr defaultColWidth="9.21875" defaultRowHeight="10"/>
  <cols>
    <col min="1" max="1" width="36.6640625" style="124" customWidth="1"/>
    <col min="2" max="3" width="16.33203125" style="124" customWidth="1"/>
    <col min="4" max="4" width="16.44140625" style="124" customWidth="1"/>
    <col min="5" max="8" width="16.33203125" style="124" customWidth="1"/>
    <col min="9" max="1024" width="9.21875" style="124"/>
  </cols>
  <sheetData>
    <row r="1" spans="1:10" ht="13">
      <c r="A1" s="456" t="s">
        <v>702</v>
      </c>
      <c r="J1" s="27" t="s">
        <v>88</v>
      </c>
    </row>
    <row r="2" spans="1:10" ht="13">
      <c r="A2" s="456" t="s">
        <v>419</v>
      </c>
      <c r="B2" s="129" t="s">
        <v>420</v>
      </c>
      <c r="C2" s="129" t="s">
        <v>421</v>
      </c>
      <c r="D2" s="129" t="s">
        <v>422</v>
      </c>
      <c r="E2" s="128"/>
      <c r="F2" s="129" t="s">
        <v>423</v>
      </c>
    </row>
    <row r="3" spans="1:10">
      <c r="A3" s="457"/>
      <c r="B3" s="128" t="s">
        <v>703</v>
      </c>
      <c r="C3" s="128" t="s">
        <v>703</v>
      </c>
      <c r="D3" s="128" t="s">
        <v>703</v>
      </c>
      <c r="E3" s="128" t="s">
        <v>703</v>
      </c>
      <c r="F3" s="128" t="s">
        <v>703</v>
      </c>
    </row>
    <row r="4" spans="1:10">
      <c r="B4" s="128" t="s">
        <v>704</v>
      </c>
      <c r="C4" s="128" t="s">
        <v>704</v>
      </c>
      <c r="D4" s="128" t="s">
        <v>704</v>
      </c>
      <c r="E4" s="128" t="s">
        <v>704</v>
      </c>
      <c r="F4" s="128" t="s">
        <v>704</v>
      </c>
      <c r="G4" s="128" t="s">
        <v>252</v>
      </c>
      <c r="H4" s="128" t="s">
        <v>426</v>
      </c>
    </row>
    <row r="5" spans="1:10">
      <c r="B5" s="128" t="s">
        <v>705</v>
      </c>
      <c r="C5" s="128" t="s">
        <v>705</v>
      </c>
      <c r="D5" s="128" t="s">
        <v>705</v>
      </c>
      <c r="E5" s="128" t="s">
        <v>705</v>
      </c>
      <c r="F5" s="128" t="s">
        <v>706</v>
      </c>
      <c r="G5" s="128" t="s">
        <v>427</v>
      </c>
      <c r="H5" s="128" t="s">
        <v>428</v>
      </c>
    </row>
    <row r="6" spans="1:10" ht="10.5">
      <c r="B6" s="128"/>
      <c r="C6" s="128"/>
      <c r="D6" s="458"/>
      <c r="E6" s="129"/>
      <c r="F6" s="129"/>
      <c r="G6" s="459"/>
      <c r="H6" s="128"/>
    </row>
    <row r="7" spans="1:10" ht="10.5">
      <c r="A7" s="124" t="s">
        <v>255</v>
      </c>
      <c r="B7" s="130">
        <v>1.640925</v>
      </c>
      <c r="C7" s="130">
        <v>1.88307100250938</v>
      </c>
      <c r="D7" s="460">
        <v>1.994067770175</v>
      </c>
      <c r="E7" s="131">
        <v>2.35395769365</v>
      </c>
      <c r="F7" s="131">
        <v>83.1292218848114</v>
      </c>
      <c r="G7" s="459">
        <v>1.25161099562649E-2</v>
      </c>
      <c r="H7" s="130">
        <v>14.249581127153499</v>
      </c>
    </row>
    <row r="8" spans="1:10" ht="10.5">
      <c r="A8" s="124" t="s">
        <v>256</v>
      </c>
      <c r="B8" s="130">
        <v>0.81412499999999999</v>
      </c>
      <c r="C8" s="130">
        <v>0.35025842339730001</v>
      </c>
      <c r="D8" s="460">
        <v>0.17806994488799999</v>
      </c>
      <c r="E8" s="131">
        <v>0.17806994488799999</v>
      </c>
      <c r="F8" s="131">
        <v>6.2884800349396803</v>
      </c>
      <c r="G8" s="459">
        <v>9.4680674004314299E-4</v>
      </c>
      <c r="H8" s="130">
        <v>5.92149820136515</v>
      </c>
    </row>
    <row r="9" spans="1:10" ht="10.5">
      <c r="A9" s="124" t="s">
        <v>92</v>
      </c>
      <c r="B9" s="130">
        <v>4.8106463607896304</v>
      </c>
      <c r="C9" s="130">
        <v>8.2594145629218705</v>
      </c>
      <c r="D9" s="460">
        <v>12.6187044223444</v>
      </c>
      <c r="E9" s="131">
        <v>12.6187044223444</v>
      </c>
      <c r="F9" s="131">
        <v>445.625289975957</v>
      </c>
      <c r="G9" s="459">
        <v>6.7094278066983301E-2</v>
      </c>
      <c r="H9" s="130">
        <v>13.7966491470247</v>
      </c>
    </row>
    <row r="10" spans="1:10" s="125" customFormat="1" ht="10.5">
      <c r="A10" s="133" t="s">
        <v>257</v>
      </c>
      <c r="B10" s="134">
        <v>7.2656963607896303</v>
      </c>
      <c r="C10" s="134">
        <v>10.492743988828501</v>
      </c>
      <c r="D10" s="461">
        <v>14.790842137407401</v>
      </c>
      <c r="E10" s="134">
        <v>15.150732060882399</v>
      </c>
      <c r="F10" s="134">
        <v>535.04299189570804</v>
      </c>
      <c r="G10" s="462">
        <v>8.0557194763291304E-2</v>
      </c>
      <c r="H10" s="134">
        <v>13.650690487536901</v>
      </c>
    </row>
    <row r="11" spans="1:10" ht="10.5">
      <c r="B11" s="130"/>
      <c r="C11" s="130"/>
      <c r="D11" s="460"/>
      <c r="E11" s="131"/>
      <c r="F11" s="131"/>
      <c r="G11" s="459"/>
      <c r="H11" s="130"/>
    </row>
    <row r="12" spans="1:10" ht="10.5">
      <c r="A12" s="124" t="s">
        <v>258</v>
      </c>
      <c r="B12" s="130">
        <v>0.75854999999999995</v>
      </c>
      <c r="C12" s="130">
        <v>0.348847327669979</v>
      </c>
      <c r="D12" s="460">
        <v>0.38556774602499999</v>
      </c>
      <c r="E12" s="131">
        <v>0.38556774602499999</v>
      </c>
      <c r="F12" s="131">
        <v>13.6161948863404</v>
      </c>
      <c r="G12" s="459">
        <v>2.05008285316942E-3</v>
      </c>
      <c r="H12" s="130">
        <v>10.0692588767325</v>
      </c>
    </row>
    <row r="13" spans="1:10" ht="10.5">
      <c r="A13" s="124" t="s">
        <v>398</v>
      </c>
      <c r="B13" s="130">
        <v>0.188353628302459</v>
      </c>
      <c r="C13" s="130">
        <v>0.27164827200000002</v>
      </c>
      <c r="D13" s="460">
        <v>0.21286767234750001</v>
      </c>
      <c r="E13" s="131">
        <v>0.21286767234750001</v>
      </c>
      <c r="F13" s="131">
        <v>7.5173500417674504</v>
      </c>
      <c r="G13" s="459">
        <v>1.13182798502394E-3</v>
      </c>
      <c r="H13" s="130">
        <v>14.7725746688384</v>
      </c>
    </row>
    <row r="14" spans="1:10" ht="10.5">
      <c r="A14" s="124" t="s">
        <v>259</v>
      </c>
      <c r="B14" s="130">
        <v>0.215475</v>
      </c>
      <c r="C14" s="130">
        <v>0.4361158814985</v>
      </c>
      <c r="D14" s="460">
        <v>0.37527866300250001</v>
      </c>
      <c r="E14" s="131">
        <v>0.348528317633922</v>
      </c>
      <c r="F14" s="131">
        <v>12.3081599673125</v>
      </c>
      <c r="G14" s="459">
        <v>1.8531423730110499E-3</v>
      </c>
      <c r="H14" s="130">
        <v>14.565600490846199</v>
      </c>
    </row>
    <row r="15" spans="1:10" ht="10.5">
      <c r="A15" s="124" t="s">
        <v>261</v>
      </c>
      <c r="B15" s="130">
        <v>0.125775</v>
      </c>
      <c r="C15" s="130">
        <v>0.14731310271562501</v>
      </c>
      <c r="D15" s="460">
        <v>8.6207464179374999E-2</v>
      </c>
      <c r="E15" s="131">
        <v>8.6207464179374999E-2</v>
      </c>
      <c r="F15" s="131">
        <v>3.0443875169150401</v>
      </c>
      <c r="G15" s="459">
        <v>4.5836936816259099E-4</v>
      </c>
      <c r="H15" s="130">
        <v>6.5021538821569198</v>
      </c>
    </row>
    <row r="16" spans="1:10" ht="10.5">
      <c r="A16" s="124" t="s">
        <v>263</v>
      </c>
      <c r="B16" s="130">
        <v>0.24082500000000001</v>
      </c>
      <c r="C16" s="130">
        <v>0.33965141277374999</v>
      </c>
      <c r="D16" s="460">
        <v>0.27559718805536199</v>
      </c>
      <c r="E16" s="131">
        <v>0.26144213080364598</v>
      </c>
      <c r="F16" s="131">
        <v>9.2327406564026298</v>
      </c>
      <c r="G16" s="459">
        <v>1.3901007928756499E-3</v>
      </c>
      <c r="H16" s="130">
        <v>21.6251224921245</v>
      </c>
    </row>
    <row r="17" spans="1:8" ht="10.5">
      <c r="A17" s="124" t="s">
        <v>264</v>
      </c>
      <c r="B17" s="130">
        <v>0.54307499999999997</v>
      </c>
      <c r="C17" s="130">
        <v>0.37066331897249999</v>
      </c>
      <c r="D17" s="460">
        <v>0.28956350661187502</v>
      </c>
      <c r="E17" s="131">
        <v>0.28986642611475</v>
      </c>
      <c r="F17" s="131">
        <v>10.236535056875599</v>
      </c>
      <c r="G17" s="459">
        <v>1.54123418261448E-3</v>
      </c>
      <c r="H17" s="130">
        <v>9.8375641407878405</v>
      </c>
    </row>
    <row r="18" spans="1:8" ht="10.5">
      <c r="A18" s="124" t="s">
        <v>265</v>
      </c>
      <c r="B18" s="130">
        <v>4.6091839800000001</v>
      </c>
      <c r="C18" s="130">
        <v>6.1321996260359999</v>
      </c>
      <c r="D18" s="460">
        <v>6.2601734064165298</v>
      </c>
      <c r="E18" s="131">
        <v>6.2601734064165298</v>
      </c>
      <c r="F18" s="131">
        <v>221.075912087641</v>
      </c>
      <c r="G18" s="459">
        <v>3.3285652886353198E-2</v>
      </c>
      <c r="H18" s="130">
        <v>333.85009554853502</v>
      </c>
    </row>
    <row r="19" spans="1:8" ht="10.5">
      <c r="A19" s="124" t="s">
        <v>389</v>
      </c>
      <c r="B19" s="130">
        <v>0.11835</v>
      </c>
      <c r="C19" s="130">
        <v>6.0732940200000002E-2</v>
      </c>
      <c r="D19" s="460">
        <v>5.3304823966686503E-2</v>
      </c>
      <c r="E19" s="131">
        <v>5.28235739666865E-2</v>
      </c>
      <c r="F19" s="131">
        <v>1.8654466955251601</v>
      </c>
      <c r="G19" s="459">
        <v>2.8086556603520698E-4</v>
      </c>
      <c r="H19" s="130">
        <v>19.721682644194399</v>
      </c>
    </row>
    <row r="20" spans="1:8" s="125" customFormat="1" ht="10.5">
      <c r="A20" s="133" t="s">
        <v>268</v>
      </c>
      <c r="B20" s="134">
        <v>6.7995876083024598</v>
      </c>
      <c r="C20" s="134">
        <v>8.1071718818663605</v>
      </c>
      <c r="D20" s="461">
        <v>7.9385604706048198</v>
      </c>
      <c r="E20" s="134">
        <v>7.89747673748741</v>
      </c>
      <c r="F20" s="134">
        <v>278.89672690878001</v>
      </c>
      <c r="G20" s="462">
        <v>4.1991276007245497E-2</v>
      </c>
      <c r="H20" s="134">
        <v>51.660509913007303</v>
      </c>
    </row>
    <row r="21" spans="1:8" ht="10.5">
      <c r="B21" s="130"/>
      <c r="C21" s="130"/>
      <c r="D21" s="460"/>
      <c r="E21" s="131"/>
      <c r="F21" s="131"/>
      <c r="G21" s="459"/>
      <c r="H21" s="130"/>
    </row>
    <row r="22" spans="1:8" ht="10.5">
      <c r="A22" s="124" t="s">
        <v>276</v>
      </c>
      <c r="B22" s="130">
        <v>0.1404</v>
      </c>
      <c r="C22" s="130">
        <v>5.4031451110000003E-2</v>
      </c>
      <c r="D22" s="460">
        <v>2.9640900853888898E-2</v>
      </c>
      <c r="E22" s="131">
        <v>2.80279568533266E-2</v>
      </c>
      <c r="F22" s="131">
        <v>0.98979784153441797</v>
      </c>
      <c r="G22" s="459">
        <v>1.4902603847639199E-4</v>
      </c>
      <c r="H22" s="130">
        <v>20.314633272359199</v>
      </c>
    </row>
    <row r="23" spans="1:8" ht="10.5">
      <c r="A23" s="124" t="s">
        <v>280</v>
      </c>
      <c r="B23" s="130">
        <v>0.232052887584</v>
      </c>
      <c r="C23" s="130">
        <v>7.6668681599999997E-2</v>
      </c>
      <c r="D23" s="460">
        <v>2.18048544E-2</v>
      </c>
      <c r="E23" s="131">
        <v>1.965953808E-2</v>
      </c>
      <c r="F23" s="131">
        <v>0.69426995549403103</v>
      </c>
      <c r="G23" s="459">
        <v>1.0453074027729001E-4</v>
      </c>
      <c r="H23" s="130">
        <v>4.37145650048876</v>
      </c>
    </row>
    <row r="24" spans="1:8" ht="10.5">
      <c r="A24" s="124" t="s">
        <v>285</v>
      </c>
      <c r="B24" s="130">
        <v>0.194025</v>
      </c>
      <c r="C24" s="130">
        <v>6.2881192500000002E-2</v>
      </c>
      <c r="D24" s="460">
        <v>4.3600687499999999E-2</v>
      </c>
      <c r="E24" s="131">
        <v>4.239768E-2</v>
      </c>
      <c r="F24" s="131">
        <v>1.49725976708453</v>
      </c>
      <c r="G24" s="459">
        <v>2.2543057005740399E-4</v>
      </c>
      <c r="H24" s="130">
        <v>10.939379688198899</v>
      </c>
    </row>
    <row r="25" spans="1:8" ht="10.5">
      <c r="A25" s="124" t="s">
        <v>289</v>
      </c>
      <c r="B25" s="130">
        <v>1.57065476</v>
      </c>
      <c r="C25" s="130">
        <v>1.15257952</v>
      </c>
      <c r="D25" s="460">
        <v>0.12993035999999999</v>
      </c>
      <c r="E25" s="131">
        <v>0.12993035999999999</v>
      </c>
      <c r="F25" s="131">
        <v>4.5884468336665698</v>
      </c>
      <c r="G25" s="459">
        <v>6.9084617654937099E-4</v>
      </c>
      <c r="H25" s="130">
        <v>6.5055534909596702</v>
      </c>
    </row>
    <row r="26" spans="1:8" ht="10.5">
      <c r="A26" s="124" t="s">
        <v>291</v>
      </c>
      <c r="B26" s="130">
        <v>1.2495575000000001</v>
      </c>
      <c r="C26" s="130">
        <v>2.0266850000000001</v>
      </c>
      <c r="D26" s="460">
        <v>1.5326780499999999</v>
      </c>
      <c r="E26" s="131">
        <v>1.4291801500000001</v>
      </c>
      <c r="F26" s="131">
        <v>50.471014888334203</v>
      </c>
      <c r="G26" s="459">
        <v>7.5990218316008403E-3</v>
      </c>
      <c r="H26" s="130">
        <v>12.823019691747801</v>
      </c>
    </row>
    <row r="27" spans="1:8" ht="10.5">
      <c r="A27" s="124" t="s">
        <v>292</v>
      </c>
      <c r="B27" s="130">
        <v>8.7762499999999993E-2</v>
      </c>
      <c r="C27" s="130">
        <v>8.05036305542986E-2</v>
      </c>
      <c r="D27" s="460">
        <v>7.2260085814479597E-2</v>
      </c>
      <c r="E27" s="131">
        <v>7.2260085814479597E-2</v>
      </c>
      <c r="F27" s="131">
        <v>2.5518405548628098</v>
      </c>
      <c r="G27" s="459">
        <v>3.8421046476022001E-4</v>
      </c>
      <c r="H27" s="130">
        <v>18.397506939364</v>
      </c>
    </row>
    <row r="28" spans="1:8" ht="10.5">
      <c r="A28" s="124" t="s">
        <v>294</v>
      </c>
      <c r="B28" s="130">
        <v>0.19694999999999999</v>
      </c>
      <c r="C28" s="130">
        <v>0.10725</v>
      </c>
      <c r="D28" s="460">
        <v>7.886775E-2</v>
      </c>
      <c r="E28" s="131">
        <v>7.886775E-2</v>
      </c>
      <c r="F28" s="131">
        <v>2.7851879865945599</v>
      </c>
      <c r="G28" s="459">
        <v>4.1934374337569501E-4</v>
      </c>
      <c r="H28" s="130">
        <v>9.0590725028653303</v>
      </c>
    </row>
    <row r="29" spans="1:8" ht="10.5">
      <c r="A29" s="124" t="s">
        <v>301</v>
      </c>
      <c r="B29" s="130">
        <v>0.78503030474228197</v>
      </c>
      <c r="C29" s="130">
        <v>0.73019788040806299</v>
      </c>
      <c r="D29" s="460">
        <v>1.0912109671474799</v>
      </c>
      <c r="E29" s="131">
        <v>1.0912109671474799</v>
      </c>
      <c r="F29" s="131">
        <v>38.535747203887503</v>
      </c>
      <c r="G29" s="459">
        <v>5.8020229025962699E-3</v>
      </c>
      <c r="H29" s="130">
        <v>57.509053654338402</v>
      </c>
    </row>
    <row r="30" spans="1:8" ht="10.5">
      <c r="A30" s="124" t="s">
        <v>302</v>
      </c>
      <c r="B30" s="130">
        <v>0.731325</v>
      </c>
      <c r="C30" s="130">
        <v>0.25132705</v>
      </c>
      <c r="D30" s="460">
        <v>0.18697934276987799</v>
      </c>
      <c r="E30" s="131">
        <v>0.18697934276987799</v>
      </c>
      <c r="F30" s="131">
        <v>6.6031124157087104</v>
      </c>
      <c r="G30" s="459">
        <v>9.9417845102779895E-4</v>
      </c>
      <c r="H30" s="130">
        <v>4.7366473105698299</v>
      </c>
    </row>
    <row r="31" spans="1:8" ht="10.5">
      <c r="A31" s="124" t="s">
        <v>303</v>
      </c>
      <c r="B31" s="130">
        <v>0.18259025632933201</v>
      </c>
      <c r="C31" s="130">
        <v>0.12675255332264801</v>
      </c>
      <c r="D31" s="460">
        <v>8.9987327803305595E-2</v>
      </c>
      <c r="E31" s="131">
        <v>9.0268283490100604E-2</v>
      </c>
      <c r="F31" s="131">
        <v>3.1877939810269802</v>
      </c>
      <c r="G31" s="459">
        <v>4.7996094610074699E-4</v>
      </c>
      <c r="H31" s="130">
        <v>14.3124227116315</v>
      </c>
    </row>
    <row r="32" spans="1:8" ht="10.5">
      <c r="A32" s="133" t="s">
        <v>304</v>
      </c>
      <c r="B32" s="134">
        <v>5.3703482086556198</v>
      </c>
      <c r="C32" s="134">
        <v>4.6688769594950097</v>
      </c>
      <c r="D32" s="461">
        <v>3.2769603262890299</v>
      </c>
      <c r="E32" s="134">
        <v>3.1687821141552601</v>
      </c>
      <c r="F32" s="134">
        <v>111.904471428194</v>
      </c>
      <c r="G32" s="462">
        <v>1.6848571864821998E-2</v>
      </c>
      <c r="H32" s="134">
        <v>14.4978309906869</v>
      </c>
    </row>
    <row r="33" spans="1:8" ht="10.5">
      <c r="B33" s="130"/>
      <c r="C33" s="130"/>
      <c r="D33" s="460"/>
      <c r="E33" s="131"/>
      <c r="F33" s="131"/>
      <c r="G33" s="459"/>
      <c r="H33" s="130"/>
    </row>
    <row r="34" spans="1:8" ht="10.5">
      <c r="A34" s="124" t="s">
        <v>305</v>
      </c>
      <c r="B34" s="130">
        <v>0.99019970902395704</v>
      </c>
      <c r="C34" s="130">
        <v>1.02092305010325</v>
      </c>
      <c r="D34" s="460">
        <v>2.5036527991692799</v>
      </c>
      <c r="E34" s="131">
        <v>2.5036527991692799</v>
      </c>
      <c r="F34" s="131">
        <v>88.415654039200405</v>
      </c>
      <c r="G34" s="459">
        <v>1.33120462662709E-2</v>
      </c>
      <c r="H34" s="130">
        <v>96.877291382500104</v>
      </c>
    </row>
    <row r="35" spans="1:8" ht="10.5">
      <c r="A35" s="124" t="s">
        <v>307</v>
      </c>
      <c r="B35" s="130">
        <v>1.71323220674073</v>
      </c>
      <c r="C35" s="130">
        <v>1.71323220674073</v>
      </c>
      <c r="D35" s="460">
        <v>2.2571154469758801</v>
      </c>
      <c r="E35" s="131">
        <v>2.2571154469758801</v>
      </c>
      <c r="F35" s="131">
        <v>79.7092706115521</v>
      </c>
      <c r="G35" s="459">
        <v>1.20011949214472E-2</v>
      </c>
      <c r="H35" s="130">
        <v>71.220688300145198</v>
      </c>
    </row>
    <row r="36" spans="1:8" ht="10.5">
      <c r="A36" s="124" t="s">
        <v>308</v>
      </c>
      <c r="B36" s="130">
        <v>33.155713207404098</v>
      </c>
      <c r="C36" s="130">
        <v>34.116418192654898</v>
      </c>
      <c r="D36" s="460">
        <v>37.556741012640103</v>
      </c>
      <c r="E36" s="131">
        <v>37.391524354530098</v>
      </c>
      <c r="F36" s="131">
        <v>1320.46906920376</v>
      </c>
      <c r="G36" s="459">
        <v>0.19881259188137199</v>
      </c>
      <c r="H36" s="130">
        <v>58.562450529108297</v>
      </c>
    </row>
    <row r="37" spans="1:8" ht="10.5">
      <c r="A37" s="124" t="s">
        <v>309</v>
      </c>
      <c r="B37" s="130">
        <v>1.81545</v>
      </c>
      <c r="C37" s="130">
        <v>13.60125</v>
      </c>
      <c r="D37" s="460">
        <v>13.60125</v>
      </c>
      <c r="E37" s="131">
        <v>13.60125</v>
      </c>
      <c r="F37" s="131">
        <v>480.32355560630702</v>
      </c>
      <c r="G37" s="459">
        <v>7.2318521697254806E-2</v>
      </c>
      <c r="H37" s="130">
        <v>230.68055700318899</v>
      </c>
    </row>
    <row r="38" spans="1:8" ht="10.5">
      <c r="A38" s="124" t="s">
        <v>311</v>
      </c>
      <c r="B38" s="130">
        <v>0.91357500000000003</v>
      </c>
      <c r="C38" s="130">
        <v>0.87360000000000004</v>
      </c>
      <c r="D38" s="460">
        <v>0.84532499999999999</v>
      </c>
      <c r="E38" s="131">
        <v>0.84532499999999999</v>
      </c>
      <c r="F38" s="131">
        <v>29.852367219402701</v>
      </c>
      <c r="G38" s="459">
        <v>4.4946350044100299E-3</v>
      </c>
      <c r="H38" s="130">
        <v>17.957649794710299</v>
      </c>
    </row>
    <row r="39" spans="1:8" ht="10.5">
      <c r="A39" s="124" t="s">
        <v>312</v>
      </c>
      <c r="B39" s="130">
        <v>9.0326539100906902E-3</v>
      </c>
      <c r="C39" s="130">
        <v>5.1145462884586998E-3</v>
      </c>
      <c r="D39" s="460">
        <v>2.9824806396924301E-3</v>
      </c>
      <c r="E39" s="131">
        <v>2.8606568678094398E-3</v>
      </c>
      <c r="F39" s="131">
        <v>0.101023132294152</v>
      </c>
      <c r="G39" s="459">
        <v>1.52102546282936E-5</v>
      </c>
      <c r="H39" s="130">
        <v>9.0598388877369391</v>
      </c>
    </row>
    <row r="40" spans="1:8" s="125" customFormat="1" ht="10.5">
      <c r="A40" s="133" t="s">
        <v>313</v>
      </c>
      <c r="B40" s="134">
        <v>38.597202777078898</v>
      </c>
      <c r="C40" s="134">
        <v>51.330537995787303</v>
      </c>
      <c r="D40" s="461">
        <v>56.767066739424997</v>
      </c>
      <c r="E40" s="134">
        <v>56.601728257543002</v>
      </c>
      <c r="F40" s="134">
        <v>1998.87093981252</v>
      </c>
      <c r="G40" s="462">
        <v>0.30095420002538298</v>
      </c>
      <c r="H40" s="134">
        <v>70.542687520980493</v>
      </c>
    </row>
    <row r="41" spans="1:8" ht="10.5">
      <c r="B41" s="130"/>
      <c r="C41" s="130"/>
      <c r="D41" s="460"/>
      <c r="E41" s="131"/>
      <c r="F41" s="131"/>
      <c r="G41" s="459"/>
      <c r="H41" s="130"/>
    </row>
    <row r="42" spans="1:8" ht="10.5">
      <c r="A42" s="124" t="s">
        <v>399</v>
      </c>
      <c r="B42" s="130">
        <v>0.268950294983333</v>
      </c>
      <c r="C42" s="130">
        <v>0.20799858999000001</v>
      </c>
      <c r="D42" s="460">
        <v>7.7313495555E-2</v>
      </c>
      <c r="E42" s="131">
        <v>6.4831428075000003E-2</v>
      </c>
      <c r="F42" s="131">
        <v>2.2895000127207799</v>
      </c>
      <c r="G42" s="459">
        <v>3.4471192264724901E-4</v>
      </c>
      <c r="H42" s="130">
        <v>3.9442809340807701</v>
      </c>
    </row>
    <row r="43" spans="1:8" ht="10.5">
      <c r="A43" s="124" t="s">
        <v>314</v>
      </c>
      <c r="B43" s="130">
        <v>25.35</v>
      </c>
      <c r="C43" s="130">
        <v>32.262749999999997</v>
      </c>
      <c r="D43" s="460">
        <v>32.10137858865</v>
      </c>
      <c r="E43" s="131">
        <v>32.10137858865</v>
      </c>
      <c r="F43" s="131">
        <v>1133.6493560198201</v>
      </c>
      <c r="G43" s="459">
        <v>0.17068462413197899</v>
      </c>
      <c r="H43" s="130">
        <v>128.00295388527601</v>
      </c>
    </row>
    <row r="44" spans="1:8" ht="10.5">
      <c r="A44" s="124" t="s">
        <v>315</v>
      </c>
      <c r="B44" s="130">
        <v>2.9535499999999999</v>
      </c>
      <c r="C44" s="130">
        <v>3.0001000000000002</v>
      </c>
      <c r="D44" s="460">
        <v>3.5285259099999999</v>
      </c>
      <c r="E44" s="131">
        <v>3.5285259099999999</v>
      </c>
      <c r="F44" s="131">
        <v>124.608702225176</v>
      </c>
      <c r="G44" s="459">
        <v>1.8761347492448201E-2</v>
      </c>
      <c r="H44" s="130">
        <v>336.29087522715798</v>
      </c>
    </row>
    <row r="45" spans="1:8" ht="10.5">
      <c r="A45" s="124" t="s">
        <v>316</v>
      </c>
      <c r="B45" s="130">
        <v>4.3874999999999997E-2</v>
      </c>
      <c r="C45" s="130">
        <v>0.19694999999999999</v>
      </c>
      <c r="D45" s="460">
        <v>0.56670502196365702</v>
      </c>
      <c r="E45" s="131">
        <v>0.58855774267410399</v>
      </c>
      <c r="F45" s="131">
        <v>20.784718142880099</v>
      </c>
      <c r="G45" s="459">
        <v>3.1293907459729398E-3</v>
      </c>
      <c r="H45" s="130">
        <v>39.707317483950199</v>
      </c>
    </row>
    <row r="46" spans="1:8" ht="10.5">
      <c r="A46" s="124" t="s">
        <v>317</v>
      </c>
      <c r="B46" s="130">
        <v>1.47915</v>
      </c>
      <c r="C46" s="130">
        <v>1.6948000000000001</v>
      </c>
      <c r="D46" s="460">
        <v>1.6948000000000001</v>
      </c>
      <c r="E46" s="131">
        <v>1.6948000000000001</v>
      </c>
      <c r="F46" s="131">
        <v>59.851290288875603</v>
      </c>
      <c r="G46" s="459">
        <v>9.0113357649118601E-3</v>
      </c>
      <c r="H46" s="130">
        <v>113.209539793483</v>
      </c>
    </row>
    <row r="47" spans="1:8" ht="10.5">
      <c r="A47" s="124" t="s">
        <v>318</v>
      </c>
      <c r="B47" s="130">
        <v>0.80960750000000004</v>
      </c>
      <c r="C47" s="130">
        <v>0.49026587999999999</v>
      </c>
      <c r="D47" s="460">
        <v>0.66634749999999998</v>
      </c>
      <c r="E47" s="131">
        <v>0.66634749999999998</v>
      </c>
      <c r="F47" s="131">
        <v>23.5318371818306</v>
      </c>
      <c r="G47" s="459">
        <v>3.5430027487665799E-3</v>
      </c>
      <c r="H47" s="130">
        <v>18.043330447840699</v>
      </c>
    </row>
    <row r="48" spans="1:8" ht="10.5">
      <c r="A48" s="124" t="s">
        <v>319</v>
      </c>
      <c r="B48" s="130">
        <v>14.948505000000001</v>
      </c>
      <c r="C48" s="130">
        <v>25.923722639127799</v>
      </c>
      <c r="D48" s="460">
        <v>24.665471469</v>
      </c>
      <c r="E48" s="131">
        <v>24.665471469</v>
      </c>
      <c r="F48" s="131">
        <v>871.05280446253096</v>
      </c>
      <c r="G48" s="459">
        <v>0.131147536704633</v>
      </c>
      <c r="H48" s="130">
        <v>143.974174618056</v>
      </c>
    </row>
    <row r="49" spans="1:8" ht="10.5">
      <c r="A49" s="124" t="s">
        <v>320</v>
      </c>
      <c r="B49" s="130">
        <v>5.9859499999999999</v>
      </c>
      <c r="C49" s="130">
        <v>7.5053810925000004</v>
      </c>
      <c r="D49" s="460">
        <v>5.9845458350853198</v>
      </c>
      <c r="E49" s="131">
        <v>6.01912001537442</v>
      </c>
      <c r="F49" s="131">
        <v>212.563192898133</v>
      </c>
      <c r="G49" s="459">
        <v>3.2003960035308199E-2</v>
      </c>
      <c r="H49" s="130">
        <v>53.694173971143996</v>
      </c>
    </row>
    <row r="50" spans="1:8" ht="10.5">
      <c r="A50" s="124" t="s">
        <v>400</v>
      </c>
      <c r="B50" s="130">
        <v>0.23497499999999999</v>
      </c>
      <c r="C50" s="130">
        <v>0.26861249999999998</v>
      </c>
      <c r="D50" s="460">
        <v>0.26861249999999998</v>
      </c>
      <c r="E50" s="131">
        <v>0.26861249999999998</v>
      </c>
      <c r="F50" s="131">
        <v>9.4859598257733104</v>
      </c>
      <c r="G50" s="459">
        <v>1.42822600197804E-3</v>
      </c>
      <c r="H50" s="130">
        <v>89.569016444777404</v>
      </c>
    </row>
    <row r="51" spans="1:8" ht="10.5">
      <c r="A51" s="124" t="s">
        <v>321</v>
      </c>
      <c r="B51" s="130">
        <v>5.84415</v>
      </c>
      <c r="C51" s="130">
        <v>5.9387249999999998</v>
      </c>
      <c r="D51" s="460">
        <v>5.9387249999999998</v>
      </c>
      <c r="E51" s="131">
        <v>5.9387249999999998</v>
      </c>
      <c r="F51" s="131">
        <v>209.724070050037</v>
      </c>
      <c r="G51" s="459">
        <v>3.1576495746091698E-2</v>
      </c>
      <c r="H51" s="130">
        <v>107.135353027402</v>
      </c>
    </row>
    <row r="52" spans="1:8" ht="10.5">
      <c r="A52" s="124" t="s">
        <v>401</v>
      </c>
      <c r="B52" s="130">
        <v>0.32468367952572702</v>
      </c>
      <c r="C52" s="130">
        <v>0.31589237963334799</v>
      </c>
      <c r="D52" s="460">
        <v>0.26593279213334797</v>
      </c>
      <c r="E52" s="131">
        <v>0.26583103001075797</v>
      </c>
      <c r="F52" s="131">
        <v>9.3877331513834701</v>
      </c>
      <c r="G52" s="459">
        <v>1.4134367879155699E-3</v>
      </c>
      <c r="H52" s="130">
        <v>2618.80944307441</v>
      </c>
    </row>
    <row r="53" spans="1:8" ht="10.5">
      <c r="A53" s="124" t="s">
        <v>322</v>
      </c>
      <c r="B53" s="130">
        <v>6.8250000000000003E-3</v>
      </c>
      <c r="C53" s="130">
        <v>4.6950000000000004E-3</v>
      </c>
      <c r="D53" s="460">
        <v>4.7196401816250004E-3</v>
      </c>
      <c r="E53" s="131">
        <v>4.7196401816250004E-3</v>
      </c>
      <c r="F53" s="131">
        <v>0.16667250092605601</v>
      </c>
      <c r="G53" s="459">
        <v>2.5094561226216901E-5</v>
      </c>
      <c r="H53" s="130">
        <v>24.721280995191702</v>
      </c>
    </row>
    <row r="54" spans="1:8" s="125" customFormat="1" ht="10.5">
      <c r="A54" s="133" t="s">
        <v>323</v>
      </c>
      <c r="B54" s="134">
        <v>58.250221474509097</v>
      </c>
      <c r="C54" s="134">
        <v>77.809893081251104</v>
      </c>
      <c r="D54" s="461">
        <v>75.763077752569004</v>
      </c>
      <c r="E54" s="134">
        <v>75.806920823965896</v>
      </c>
      <c r="F54" s="134">
        <v>2677.0958367600902</v>
      </c>
      <c r="G54" s="462">
        <v>0.40306916264387899</v>
      </c>
      <c r="H54" s="134">
        <v>110.41221344412</v>
      </c>
    </row>
    <row r="55" spans="1:8" ht="10.5">
      <c r="B55" s="130"/>
      <c r="C55" s="130"/>
      <c r="D55" s="460"/>
      <c r="E55" s="131"/>
      <c r="F55" s="131"/>
      <c r="G55" s="459"/>
      <c r="H55" s="130"/>
    </row>
    <row r="56" spans="1:8" ht="10.5">
      <c r="A56" s="124" t="s">
        <v>324</v>
      </c>
      <c r="B56" s="130">
        <v>4.3533875000000002</v>
      </c>
      <c r="C56" s="130">
        <v>4.3350999999999997</v>
      </c>
      <c r="D56" s="460">
        <v>4.3350999999999997</v>
      </c>
      <c r="E56" s="131">
        <v>2.2791999999999999</v>
      </c>
      <c r="F56" s="131">
        <v>80.489179151761405</v>
      </c>
      <c r="G56" s="459">
        <v>1.2118619586610299E-2</v>
      </c>
      <c r="H56" s="130">
        <v>27.980621529008602</v>
      </c>
    </row>
    <row r="57" spans="1:8" ht="10.5">
      <c r="A57" s="124" t="s">
        <v>325</v>
      </c>
      <c r="B57" s="130">
        <v>1.3792625000000001</v>
      </c>
      <c r="C57" s="130">
        <v>2.1271249999999999</v>
      </c>
      <c r="D57" s="460">
        <v>2.1377125000000001</v>
      </c>
      <c r="E57" s="131">
        <v>2.1377125000000001</v>
      </c>
      <c r="F57" s="131">
        <v>75.492595817593795</v>
      </c>
      <c r="G57" s="459">
        <v>1.1366323522745501E-2</v>
      </c>
      <c r="H57" s="130">
        <v>36.563699650190799</v>
      </c>
    </row>
    <row r="58" spans="1:8" ht="10.5">
      <c r="A58" s="124" t="s">
        <v>402</v>
      </c>
      <c r="B58" s="130">
        <v>1.2483</v>
      </c>
      <c r="C58" s="130">
        <v>1.42025</v>
      </c>
      <c r="D58" s="460">
        <v>1.42965448881337</v>
      </c>
      <c r="E58" s="131">
        <v>1.42965448881337</v>
      </c>
      <c r="F58" s="131">
        <v>50.487766003518303</v>
      </c>
      <c r="G58" s="459">
        <v>7.6015439146275001E-3</v>
      </c>
      <c r="H58" s="130">
        <v>107.444386041461</v>
      </c>
    </row>
    <row r="59" spans="1:8" ht="10.5">
      <c r="A59" s="124" t="s">
        <v>403</v>
      </c>
      <c r="B59" s="130">
        <v>3.9007000000000001</v>
      </c>
      <c r="C59" s="130">
        <v>4.91869158878505</v>
      </c>
      <c r="D59" s="460">
        <v>5.4729794500000004</v>
      </c>
      <c r="E59" s="131">
        <v>5.4729794500000004</v>
      </c>
      <c r="F59" s="131">
        <v>193.276423062899</v>
      </c>
      <c r="G59" s="459">
        <v>2.91001035275033E-2</v>
      </c>
      <c r="H59" s="130">
        <v>110.71926577757399</v>
      </c>
    </row>
    <row r="60" spans="1:8" ht="10.5">
      <c r="A60" s="124" t="s">
        <v>390</v>
      </c>
      <c r="B60" s="130">
        <v>1.0434360304999999</v>
      </c>
      <c r="C60" s="130">
        <v>1.2086778747857201</v>
      </c>
      <c r="D60" s="460">
        <v>1.57105581062984</v>
      </c>
      <c r="E60" s="131">
        <v>1.56901124907954</v>
      </c>
      <c r="F60" s="131">
        <v>55.409102982753502</v>
      </c>
      <c r="G60" s="459">
        <v>8.34251072951348E-3</v>
      </c>
      <c r="H60" s="130">
        <v>54.783410456287697</v>
      </c>
    </row>
    <row r="61" spans="1:8" s="125" customFormat="1" ht="10.5">
      <c r="A61" s="133" t="s">
        <v>333</v>
      </c>
      <c r="B61" s="134">
        <v>11.925086030499999</v>
      </c>
      <c r="C61" s="134">
        <v>14.009844463570801</v>
      </c>
      <c r="D61" s="461">
        <v>14.946502249443199</v>
      </c>
      <c r="E61" s="134">
        <v>12.8885576878929</v>
      </c>
      <c r="F61" s="134">
        <v>455.15506701852598</v>
      </c>
      <c r="G61" s="462">
        <v>6.8529101281000093E-2</v>
      </c>
      <c r="H61" s="134">
        <v>55.722447216901401</v>
      </c>
    </row>
    <row r="62" spans="1:8" ht="10.5">
      <c r="B62" s="130"/>
      <c r="C62" s="130"/>
      <c r="D62" s="460"/>
      <c r="E62" s="131"/>
      <c r="F62" s="131"/>
      <c r="G62" s="459"/>
      <c r="H62" s="130"/>
    </row>
    <row r="63" spans="1:8" ht="10.5">
      <c r="A63" s="124" t="s">
        <v>334</v>
      </c>
      <c r="B63" s="130">
        <v>1.71834</v>
      </c>
      <c r="C63" s="130">
        <v>2.8596648600000001</v>
      </c>
      <c r="D63" s="460">
        <v>2.3895955044697201</v>
      </c>
      <c r="E63" s="131">
        <v>2.3895955044697201</v>
      </c>
      <c r="F63" s="131">
        <v>84.387759152117894</v>
      </c>
      <c r="G63" s="459">
        <v>1.2705597966191E-2</v>
      </c>
      <c r="H63" s="130">
        <v>16.767206836824599</v>
      </c>
    </row>
    <row r="64" spans="1:8" ht="10.5">
      <c r="A64" s="124" t="s">
        <v>335</v>
      </c>
      <c r="B64" s="130">
        <v>0.29835</v>
      </c>
      <c r="C64" s="130">
        <v>0.34515000000000001</v>
      </c>
      <c r="D64" s="460">
        <v>0.11022726758793699</v>
      </c>
      <c r="E64" s="131">
        <v>0.11022726758793699</v>
      </c>
      <c r="F64" s="131">
        <v>3.8926387716280502</v>
      </c>
      <c r="G64" s="459">
        <v>5.8608385572556695E-4</v>
      </c>
      <c r="H64" s="130">
        <v>4.4601418200724501</v>
      </c>
    </row>
    <row r="65" spans="1:8" ht="10.5">
      <c r="A65" s="124" t="s">
        <v>404</v>
      </c>
      <c r="B65" s="130">
        <v>0.35685</v>
      </c>
      <c r="C65" s="130">
        <v>0.29370661125000003</v>
      </c>
      <c r="D65" s="460">
        <v>0.2223</v>
      </c>
      <c r="E65" s="131">
        <v>0.2223</v>
      </c>
      <c r="F65" s="131">
        <v>7.8504495109847996</v>
      </c>
      <c r="G65" s="459">
        <v>1.1819801395680401E-3</v>
      </c>
      <c r="H65" s="130">
        <v>17.585926562341701</v>
      </c>
    </row>
    <row r="66" spans="1:8" ht="10.5">
      <c r="A66" s="124" t="s">
        <v>336</v>
      </c>
      <c r="B66" s="130">
        <v>1.3776524090462099</v>
      </c>
      <c r="C66" s="130">
        <v>2.7470937315634201</v>
      </c>
      <c r="D66" s="460">
        <v>8.3985496558505393</v>
      </c>
      <c r="E66" s="131">
        <v>8.3985496558505393</v>
      </c>
      <c r="F66" s="131">
        <v>296.59194799259302</v>
      </c>
      <c r="G66" s="459">
        <v>4.4655505597801598E-2</v>
      </c>
      <c r="H66" s="463">
        <v>43.288311688311701</v>
      </c>
    </row>
    <row r="67" spans="1:8" ht="10.5">
      <c r="A67" s="124" t="s">
        <v>338</v>
      </c>
      <c r="B67" s="130">
        <v>0.73131712500000001</v>
      </c>
      <c r="C67" s="130">
        <v>1.1054986250000001</v>
      </c>
      <c r="D67" s="460">
        <v>1.3288660897833999</v>
      </c>
      <c r="E67" s="131">
        <v>1.3204431160448999</v>
      </c>
      <c r="F67" s="131">
        <v>46.631003214745697</v>
      </c>
      <c r="G67" s="459">
        <v>7.0208616221071E-3</v>
      </c>
      <c r="H67" s="130">
        <v>55.572903949150998</v>
      </c>
    </row>
    <row r="68" spans="1:8" ht="10.5">
      <c r="A68" s="124" t="s">
        <v>339</v>
      </c>
      <c r="B68" s="130">
        <v>2.7222300000000001</v>
      </c>
      <c r="C68" s="130">
        <v>3.0095332239524999</v>
      </c>
      <c r="D68" s="460">
        <v>1.4295484004993599</v>
      </c>
      <c r="E68" s="131">
        <v>1.2522716318175</v>
      </c>
      <c r="F68" s="131">
        <v>44.223550245712303</v>
      </c>
      <c r="G68" s="459">
        <v>6.6583904550280701E-3</v>
      </c>
      <c r="H68" s="130">
        <v>19.829338808240799</v>
      </c>
    </row>
    <row r="69" spans="1:8" ht="10.5">
      <c r="A69" s="124" t="s">
        <v>341</v>
      </c>
      <c r="B69" s="130">
        <v>1.06355699365781</v>
      </c>
      <c r="C69" s="130">
        <v>1.0272670498726699</v>
      </c>
      <c r="D69" s="460">
        <v>0.90823063050878805</v>
      </c>
      <c r="E69" s="131">
        <v>0.90823063050878805</v>
      </c>
      <c r="F69" s="131">
        <v>32.073858340706899</v>
      </c>
      <c r="G69" s="459">
        <v>4.8291073657613301E-3</v>
      </c>
      <c r="H69" s="130">
        <v>12.408458255635299</v>
      </c>
    </row>
    <row r="70" spans="1:8" ht="10.5">
      <c r="A70" s="124" t="s">
        <v>405</v>
      </c>
      <c r="B70" s="130">
        <v>0.27982499999999999</v>
      </c>
      <c r="C70" s="130">
        <v>0.21723189422347899</v>
      </c>
      <c r="D70" s="460">
        <v>0.446934415883325</v>
      </c>
      <c r="E70" s="131">
        <v>0.43221186916584697</v>
      </c>
      <c r="F70" s="131">
        <v>15.263416360480701</v>
      </c>
      <c r="G70" s="459">
        <v>2.2980919722879402E-3</v>
      </c>
      <c r="H70" s="130">
        <v>24.447362000222899</v>
      </c>
    </row>
    <row r="71" spans="1:8" ht="10.5">
      <c r="A71" s="124" t="s">
        <v>343</v>
      </c>
      <c r="B71" s="130">
        <v>0.50078379027706899</v>
      </c>
      <c r="C71" s="130">
        <v>0.55108455397739098</v>
      </c>
      <c r="D71" s="460">
        <v>0.394643061391792</v>
      </c>
      <c r="E71" s="131">
        <v>0.38478632986502997</v>
      </c>
      <c r="F71" s="131">
        <v>13.588599438248099</v>
      </c>
      <c r="G71" s="459">
        <v>2.0459280246412099E-3</v>
      </c>
      <c r="H71" s="130">
        <v>12.570229974876</v>
      </c>
    </row>
    <row r="72" spans="1:8" ht="10.5">
      <c r="A72" s="124" t="s">
        <v>707</v>
      </c>
      <c r="B72" s="130">
        <v>2.9154279841143802E-3</v>
      </c>
      <c r="C72" s="130">
        <v>0.14944030598645699</v>
      </c>
      <c r="D72" s="460">
        <v>0.176019444884606</v>
      </c>
      <c r="E72" s="131">
        <v>0.16314447989030201</v>
      </c>
      <c r="F72" s="131">
        <v>5.7613922733904204</v>
      </c>
      <c r="G72" s="459">
        <v>8.6744730144171602E-4</v>
      </c>
      <c r="H72" s="130">
        <v>13.692884609370701</v>
      </c>
    </row>
    <row r="73" spans="1:8" ht="10.5">
      <c r="A73" s="124" t="s">
        <v>349</v>
      </c>
      <c r="B73" s="130">
        <v>0.35099999999999998</v>
      </c>
      <c r="C73" s="130">
        <v>0.31006919225778301</v>
      </c>
      <c r="D73" s="460">
        <v>0.14308403709987799</v>
      </c>
      <c r="E73" s="131">
        <v>0.14308403709987799</v>
      </c>
      <c r="F73" s="131">
        <v>5.0529645032859802</v>
      </c>
      <c r="G73" s="459">
        <v>7.6078493090990702E-4</v>
      </c>
      <c r="H73" s="130">
        <v>4.3748015773275197</v>
      </c>
    </row>
    <row r="74" spans="1:8" ht="10.5">
      <c r="A74" s="124" t="s">
        <v>350</v>
      </c>
      <c r="B74" s="130">
        <v>0.16575000000000001</v>
      </c>
      <c r="C74" s="130">
        <v>0.64592863865957795</v>
      </c>
      <c r="D74" s="460">
        <v>0.64592863865957795</v>
      </c>
      <c r="E74" s="131">
        <v>0.64592863865957795</v>
      </c>
      <c r="F74" s="131">
        <v>22.810751981539202</v>
      </c>
      <c r="G74" s="459">
        <v>3.4344346490051201E-3</v>
      </c>
      <c r="H74" s="130">
        <v>74.137308357652799</v>
      </c>
    </row>
    <row r="75" spans="1:8" ht="10.5">
      <c r="A75" s="124" t="s">
        <v>351</v>
      </c>
      <c r="B75" s="130">
        <v>0.24648</v>
      </c>
      <c r="C75" s="130">
        <v>0.26009202716697799</v>
      </c>
      <c r="D75" s="460">
        <v>0.190939779047997</v>
      </c>
      <c r="E75" s="131">
        <v>0.18925524456781401</v>
      </c>
      <c r="F75" s="131">
        <v>6.6834851199671803</v>
      </c>
      <c r="G75" s="459">
        <v>1.0062795339102399E-3</v>
      </c>
      <c r="H75" s="130">
        <v>11.496929406261801</v>
      </c>
    </row>
    <row r="76" spans="1:8" s="125" customFormat="1" ht="10.5">
      <c r="A76" s="133" t="s">
        <v>352</v>
      </c>
      <c r="B76" s="134">
        <v>9.8150507459652108</v>
      </c>
      <c r="C76" s="134">
        <v>13.5217607139103</v>
      </c>
      <c r="D76" s="461">
        <v>16.784866925666901</v>
      </c>
      <c r="E76" s="134">
        <v>16.560028405527799</v>
      </c>
      <c r="F76" s="134">
        <v>584.81181690539995</v>
      </c>
      <c r="G76" s="462">
        <v>8.80504934143789E-2</v>
      </c>
      <c r="H76" s="464">
        <v>25.395796344989598</v>
      </c>
    </row>
    <row r="77" spans="1:8" ht="10.5">
      <c r="B77" s="130"/>
      <c r="C77" s="130"/>
      <c r="D77" s="460"/>
      <c r="E77" s="131"/>
      <c r="F77" s="131"/>
      <c r="G77" s="459"/>
      <c r="H77" s="130"/>
    </row>
    <row r="78" spans="1:8" s="179" customFormat="1" ht="10.5">
      <c r="A78" s="465" t="s">
        <v>353</v>
      </c>
      <c r="B78" s="466">
        <v>138.02319320580099</v>
      </c>
      <c r="C78" s="466">
        <v>179.94082908470901</v>
      </c>
      <c r="D78" s="467">
        <v>190.26787660140499</v>
      </c>
      <c r="E78" s="466">
        <v>188.074226087455</v>
      </c>
      <c r="F78" s="466">
        <v>6641.7778507292196</v>
      </c>
      <c r="G78" s="468">
        <v>1</v>
      </c>
      <c r="H78" s="466">
        <v>48.804016923151202</v>
      </c>
    </row>
    <row r="79" spans="1:8" ht="10.5">
      <c r="A79" s="124" t="s">
        <v>354</v>
      </c>
      <c r="B79" s="130">
        <v>13.6021364617592</v>
      </c>
      <c r="C79" s="130">
        <v>17.581645472262998</v>
      </c>
      <c r="D79" s="460">
        <v>20.006327159899701</v>
      </c>
      <c r="E79" s="131">
        <v>20.279693883704699</v>
      </c>
      <c r="F79" s="131">
        <v>716.17054850315196</v>
      </c>
      <c r="G79" s="459">
        <v>0.10782813948294299</v>
      </c>
      <c r="H79" s="130">
        <v>13.716851694952201</v>
      </c>
    </row>
    <row r="80" spans="1:8" ht="10.5">
      <c r="A80" s="124" t="s">
        <v>355</v>
      </c>
      <c r="B80" s="130">
        <v>124.421056744042</v>
      </c>
      <c r="C80" s="130">
        <v>162.359183612446</v>
      </c>
      <c r="D80" s="460">
        <v>170.26154944150599</v>
      </c>
      <c r="E80" s="131">
        <v>167.79453220375001</v>
      </c>
      <c r="F80" s="131">
        <v>5925.6073022260598</v>
      </c>
      <c r="G80" s="459">
        <v>0.89217186051705699</v>
      </c>
      <c r="H80" s="463">
        <v>70.644030113712404</v>
      </c>
    </row>
    <row r="81" spans="1:8" ht="10.5">
      <c r="A81" s="141" t="s">
        <v>708</v>
      </c>
      <c r="B81" s="142">
        <v>2.5475176009695799</v>
      </c>
      <c r="C81" s="142">
        <v>1.6360521731432001</v>
      </c>
      <c r="D81" s="469">
        <v>0.44649596998867402</v>
      </c>
      <c r="E81" s="134">
        <v>0.44181565785490701</v>
      </c>
      <c r="F81" s="134">
        <v>15.6025709183647</v>
      </c>
      <c r="G81" s="470">
        <v>2.3491557936783001E-3</v>
      </c>
      <c r="H81" s="142">
        <v>9.2419445526619501</v>
      </c>
    </row>
    <row r="82" spans="1:8" ht="10.5">
      <c r="E82" s="131"/>
    </row>
    <row r="83" spans="1:8" ht="10.5">
      <c r="A83" s="471" t="s">
        <v>709</v>
      </c>
      <c r="E83" s="131"/>
    </row>
    <row r="84" spans="1:8" ht="10.5">
      <c r="A84" s="124" t="s">
        <v>395</v>
      </c>
      <c r="D84" s="472"/>
      <c r="E84" s="473"/>
      <c r="F84" s="473"/>
    </row>
    <row r="85" spans="1:8">
      <c r="A85" s="474" t="s">
        <v>361</v>
      </c>
      <c r="B85" s="474"/>
    </row>
    <row r="86" spans="1:8" ht="10.5">
      <c r="A86" s="125" t="s">
        <v>710</v>
      </c>
    </row>
    <row r="87" spans="1:8">
      <c r="A87" s="124" t="s">
        <v>711</v>
      </c>
    </row>
    <row r="88" spans="1:8">
      <c r="A88" s="124" t="s">
        <v>453</v>
      </c>
    </row>
    <row r="89" spans="1:8">
      <c r="A89" s="124" t="s">
        <v>454</v>
      </c>
    </row>
    <row r="90" spans="1:8" ht="10.5">
      <c r="A90" s="125" t="s">
        <v>712</v>
      </c>
    </row>
    <row r="91" spans="1:8">
      <c r="A91" s="124" t="s">
        <v>456</v>
      </c>
    </row>
    <row r="92" spans="1:8" ht="12">
      <c r="A92" s="475" t="s">
        <v>713</v>
      </c>
    </row>
  </sheetData>
  <hyperlinks>
    <hyperlink ref="J1" location="Contents!A1" display="Contents" xr:uid="{00000000-0004-0000-1F00-000000000000}"/>
  </hyperlinks>
  <printOptions gridLines="1"/>
  <pageMargins left="0.74791666666666701" right="0.74791666666666701" top="0.98402777777777795" bottom="0.98402777777777795" header="0.51180555555555496" footer="0.51180555555555496"/>
  <pageSetup paperSize="8"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MJ94"/>
  <sheetViews>
    <sheetView showGridLines="0" showRowColHeaders="0" zoomScaleNormal="100" workbookViewId="0">
      <pane xSplit="1" ySplit="3" topLeftCell="AC76" activePane="bottomRight" state="frozen"/>
      <selection pane="topRight" activeCell="AC1" sqref="AC1"/>
      <selection pane="bottomLeft" activeCell="A76" sqref="A76"/>
      <selection pane="bottomRight" activeCell="A92" sqref="A92"/>
    </sheetView>
  </sheetViews>
  <sheetFormatPr defaultColWidth="9.21875" defaultRowHeight="10.5"/>
  <cols>
    <col min="1" max="1" width="33.21875" style="124" customWidth="1"/>
    <col min="2" max="41" width="8.44140625" style="124" customWidth="1"/>
    <col min="42" max="42" width="8.44140625" style="125" customWidth="1"/>
    <col min="43" max="44" width="11.6640625" style="124" customWidth="1"/>
    <col min="45" max="1024" width="9.21875" style="124"/>
  </cols>
  <sheetData>
    <row r="1" spans="1:47" ht="13">
      <c r="A1" s="456" t="s">
        <v>714</v>
      </c>
      <c r="L1" s="27" t="s">
        <v>88</v>
      </c>
      <c r="AS1" s="127"/>
      <c r="AU1" s="27" t="s">
        <v>88</v>
      </c>
    </row>
    <row r="2" spans="1:47">
      <c r="AQ2" s="11" t="s">
        <v>251</v>
      </c>
      <c r="AR2" s="11"/>
      <c r="AS2" s="127" t="s">
        <v>252</v>
      </c>
    </row>
    <row r="3" spans="1:47">
      <c r="A3" s="124" t="s">
        <v>715</v>
      </c>
      <c r="B3" s="124">
        <v>1980</v>
      </c>
      <c r="C3" s="124">
        <v>1981</v>
      </c>
      <c r="D3" s="124">
        <v>1982</v>
      </c>
      <c r="E3" s="124">
        <v>1983</v>
      </c>
      <c r="F3" s="124">
        <v>1984</v>
      </c>
      <c r="G3" s="124">
        <v>1985</v>
      </c>
      <c r="H3" s="124">
        <v>1986</v>
      </c>
      <c r="I3" s="124">
        <v>1987</v>
      </c>
      <c r="J3" s="124">
        <v>1988</v>
      </c>
      <c r="K3" s="124">
        <v>1989</v>
      </c>
      <c r="L3" s="124">
        <v>1990</v>
      </c>
      <c r="M3" s="124">
        <v>1991</v>
      </c>
      <c r="N3" s="124">
        <v>1992</v>
      </c>
      <c r="O3" s="124">
        <v>1993</v>
      </c>
      <c r="P3" s="124">
        <v>1994</v>
      </c>
      <c r="Q3" s="124">
        <v>1995</v>
      </c>
      <c r="R3" s="124">
        <v>1996</v>
      </c>
      <c r="S3" s="124">
        <v>1997</v>
      </c>
      <c r="T3" s="124">
        <v>1998</v>
      </c>
      <c r="U3" s="124">
        <v>1999</v>
      </c>
      <c r="V3" s="124">
        <v>2000</v>
      </c>
      <c r="W3" s="124">
        <v>2001</v>
      </c>
      <c r="X3" s="124">
        <v>2002</v>
      </c>
      <c r="Y3" s="124">
        <v>2003</v>
      </c>
      <c r="Z3" s="124">
        <v>2004</v>
      </c>
      <c r="AA3" s="124">
        <v>2005</v>
      </c>
      <c r="AB3" s="124">
        <v>2006</v>
      </c>
      <c r="AC3" s="124">
        <v>2007</v>
      </c>
      <c r="AD3" s="124">
        <v>2008</v>
      </c>
      <c r="AE3" s="124">
        <v>2009</v>
      </c>
      <c r="AF3" s="124">
        <v>2010</v>
      </c>
      <c r="AG3" s="124">
        <v>2011</v>
      </c>
      <c r="AH3" s="124">
        <v>2012</v>
      </c>
      <c r="AI3" s="124">
        <v>2013</v>
      </c>
      <c r="AJ3" s="124">
        <v>2014</v>
      </c>
      <c r="AK3" s="124">
        <v>2015</v>
      </c>
      <c r="AL3" s="124">
        <v>2016</v>
      </c>
      <c r="AM3" s="124">
        <v>2017</v>
      </c>
      <c r="AN3" s="124">
        <v>2018</v>
      </c>
      <c r="AO3" s="124">
        <v>2019</v>
      </c>
      <c r="AP3" s="125">
        <v>2020</v>
      </c>
      <c r="AQ3" s="127">
        <v>2020</v>
      </c>
      <c r="AR3" s="127" t="s">
        <v>254</v>
      </c>
      <c r="AS3" s="127">
        <v>2020</v>
      </c>
    </row>
    <row r="4" spans="1:47">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9"/>
      <c r="AQ4" s="128"/>
      <c r="AR4" s="128"/>
      <c r="AS4" s="128"/>
    </row>
    <row r="5" spans="1:47">
      <c r="A5" s="124" t="s">
        <v>255</v>
      </c>
      <c r="B5" s="130">
        <v>2.4297</v>
      </c>
      <c r="C5" s="130">
        <v>2.4989249999999998</v>
      </c>
      <c r="D5" s="130">
        <v>2.5262250000000002</v>
      </c>
      <c r="E5" s="130">
        <v>2.5476749999999999</v>
      </c>
      <c r="F5" s="130">
        <v>2.738775</v>
      </c>
      <c r="G5" s="130">
        <v>2.7143999999999999</v>
      </c>
      <c r="H5" s="130">
        <v>2.6773500000000001</v>
      </c>
      <c r="I5" s="130">
        <v>2.6256750000000002</v>
      </c>
      <c r="J5" s="130">
        <v>2.604225</v>
      </c>
      <c r="K5" s="130">
        <v>2.6637</v>
      </c>
      <c r="L5" s="130">
        <v>2.6568749999999999</v>
      </c>
      <c r="M5" s="130">
        <v>2.6432250000000002</v>
      </c>
      <c r="N5" s="130">
        <v>2.6052</v>
      </c>
      <c r="O5" s="130">
        <v>2.1762000000000001</v>
      </c>
      <c r="P5" s="130">
        <v>1.8505499999999999</v>
      </c>
      <c r="Q5" s="130">
        <v>1.8807750000000001</v>
      </c>
      <c r="R5" s="130">
        <v>1.8934500000000001</v>
      </c>
      <c r="S5" s="130">
        <v>1.7637750000000001</v>
      </c>
      <c r="T5" s="130">
        <v>1.7042999999999999</v>
      </c>
      <c r="U5" s="130">
        <v>1.6760250000000001</v>
      </c>
      <c r="V5" s="130">
        <v>1.640925</v>
      </c>
      <c r="W5" s="130">
        <v>1.6516500000000001</v>
      </c>
      <c r="X5" s="130">
        <v>1.6224000000000001</v>
      </c>
      <c r="Y5" s="130">
        <v>1.5629249999999999</v>
      </c>
      <c r="Z5" s="130">
        <v>1.56</v>
      </c>
      <c r="AA5" s="130">
        <v>1.5550134</v>
      </c>
      <c r="AB5" s="130">
        <v>1.5618256800000001</v>
      </c>
      <c r="AC5" s="130">
        <v>1.55621736</v>
      </c>
      <c r="AD5" s="130">
        <v>1.6709078850000001</v>
      </c>
      <c r="AE5" s="130">
        <v>1.645396125</v>
      </c>
      <c r="AF5" s="130">
        <v>1.88307100250938</v>
      </c>
      <c r="AG5" s="130">
        <v>1.8292933950000001</v>
      </c>
      <c r="AH5" s="130">
        <v>1.9044800886525901</v>
      </c>
      <c r="AI5" s="130">
        <v>1.9313871075</v>
      </c>
      <c r="AJ5" s="130">
        <v>1.8928543021823401</v>
      </c>
      <c r="AK5" s="130">
        <v>2.0681445660600901</v>
      </c>
      <c r="AL5" s="130">
        <v>1.9956281842500001</v>
      </c>
      <c r="AM5" s="130">
        <v>1.9840517849999999</v>
      </c>
      <c r="AN5" s="130">
        <v>1.9125066525000001</v>
      </c>
      <c r="AO5" s="130">
        <v>1.994067770175</v>
      </c>
      <c r="AP5" s="131">
        <v>2.35395769365</v>
      </c>
      <c r="AQ5" s="132">
        <v>0.18048028700820701</v>
      </c>
      <c r="AR5" s="132">
        <v>1.9405434239469201E-2</v>
      </c>
      <c r="AS5" s="132">
        <v>1.25161099562649E-2</v>
      </c>
    </row>
    <row r="6" spans="1:47">
      <c r="A6" s="124" t="s">
        <v>256</v>
      </c>
      <c r="B6" s="130">
        <v>1.781325</v>
      </c>
      <c r="C6" s="130">
        <v>2.0806499999999999</v>
      </c>
      <c r="D6" s="130">
        <v>2.0806499999999999</v>
      </c>
      <c r="E6" s="130">
        <v>2.1264750000000001</v>
      </c>
      <c r="F6" s="130">
        <v>2.1177000000000001</v>
      </c>
      <c r="G6" s="130">
        <v>2.112825</v>
      </c>
      <c r="H6" s="130">
        <v>2.0923500000000002</v>
      </c>
      <c r="I6" s="130">
        <v>2.0660249999999998</v>
      </c>
      <c r="J6" s="130">
        <v>2.0260500000000001</v>
      </c>
      <c r="K6" s="130">
        <v>2.0085000000000002</v>
      </c>
      <c r="L6" s="130">
        <v>1.974375</v>
      </c>
      <c r="M6" s="130">
        <v>1.9587749999999999</v>
      </c>
      <c r="N6" s="130">
        <v>1.9334249999999999</v>
      </c>
      <c r="O6" s="130">
        <v>1.923675</v>
      </c>
      <c r="P6" s="130">
        <v>1.8885749999999999</v>
      </c>
      <c r="Q6" s="130">
        <v>1.8681000000000001</v>
      </c>
      <c r="R6" s="130">
        <v>1.76475</v>
      </c>
      <c r="S6" s="130">
        <v>1.752075</v>
      </c>
      <c r="T6" s="130">
        <v>0.82972500000000005</v>
      </c>
      <c r="U6" s="130">
        <v>0.83947499999999997</v>
      </c>
      <c r="V6" s="130">
        <v>0.81412499999999999</v>
      </c>
      <c r="W6" s="130">
        <v>0.77707499999999996</v>
      </c>
      <c r="X6" s="130">
        <v>0.41339999999999999</v>
      </c>
      <c r="Y6" s="130">
        <v>0.41047499999999998</v>
      </c>
      <c r="Z6" s="130">
        <v>0.40852500000000003</v>
      </c>
      <c r="AA6" s="130">
        <v>0.40392</v>
      </c>
      <c r="AB6" s="130">
        <v>0.38408277600000001</v>
      </c>
      <c r="AC6" s="130">
        <v>0.36367500000000003</v>
      </c>
      <c r="AD6" s="130">
        <v>0.35002499999999998</v>
      </c>
      <c r="AE6" s="130">
        <v>0.33545383619715002</v>
      </c>
      <c r="AF6" s="130">
        <v>0.35025842339730001</v>
      </c>
      <c r="AG6" s="130">
        <v>0.35696688338025001</v>
      </c>
      <c r="AH6" s="130">
        <v>0.35639499627764998</v>
      </c>
      <c r="AI6" s="130">
        <v>0.34404615957689999</v>
      </c>
      <c r="AJ6" s="130">
        <v>0.3209127656031</v>
      </c>
      <c r="AK6" s="130">
        <v>0.24136439097869999</v>
      </c>
      <c r="AL6" s="130">
        <v>0.19579283833229999</v>
      </c>
      <c r="AM6" s="130">
        <v>0.18483447223395</v>
      </c>
      <c r="AN6" s="130">
        <v>0.17851007368755001</v>
      </c>
      <c r="AO6" s="130">
        <v>0.17806994488799999</v>
      </c>
      <c r="AP6" s="131">
        <v>0.17806994488799999</v>
      </c>
      <c r="AQ6" s="132">
        <v>0</v>
      </c>
      <c r="AR6" s="132">
        <v>-6.1367070685780997E-2</v>
      </c>
      <c r="AS6" s="132">
        <v>9.4680674004314299E-4</v>
      </c>
    </row>
    <row r="7" spans="1:47">
      <c r="A7" s="124" t="s">
        <v>92</v>
      </c>
      <c r="B7" s="130">
        <v>5.3961327721863697</v>
      </c>
      <c r="C7" s="130">
        <v>5.4695829291037503</v>
      </c>
      <c r="D7" s="130">
        <v>5.4636722114190004</v>
      </c>
      <c r="E7" s="130">
        <v>5.4293737808171301</v>
      </c>
      <c r="F7" s="130">
        <v>5.3538901201091296</v>
      </c>
      <c r="G7" s="130">
        <v>5.2428879265248698</v>
      </c>
      <c r="H7" s="130">
        <v>5.1945447630757497</v>
      </c>
      <c r="I7" s="130">
        <v>5.0759237086226303</v>
      </c>
      <c r="J7" s="130">
        <v>4.5556992122129998</v>
      </c>
      <c r="K7" s="130">
        <v>4.5310802596544999</v>
      </c>
      <c r="L7" s="130">
        <v>4.5915431056957496</v>
      </c>
      <c r="M7" s="130">
        <v>4.5296161369252497</v>
      </c>
      <c r="N7" s="130">
        <v>4.4741150401331202</v>
      </c>
      <c r="O7" s="130">
        <v>4.4036202420581301</v>
      </c>
      <c r="P7" s="130">
        <v>4.4421754739283701</v>
      </c>
      <c r="Q7" s="130">
        <v>4.47766689342075</v>
      </c>
      <c r="R7" s="130">
        <v>4.5136734672067496</v>
      </c>
      <c r="S7" s="130">
        <v>4.5339813917291201</v>
      </c>
      <c r="T7" s="130">
        <v>4.4477066042388698</v>
      </c>
      <c r="U7" s="130">
        <v>4.5389431409782501</v>
      </c>
      <c r="V7" s="130">
        <v>4.8106463607896304</v>
      </c>
      <c r="W7" s="130">
        <v>4.9742214057074996</v>
      </c>
      <c r="X7" s="130">
        <v>5.0687386618957504</v>
      </c>
      <c r="Y7" s="130">
        <v>5.1256225412654999</v>
      </c>
      <c r="Z7" s="130">
        <v>5.2196788699278702</v>
      </c>
      <c r="AA7" s="130">
        <v>5.5415689632918701</v>
      </c>
      <c r="AB7" s="130">
        <v>5.7232286352543698</v>
      </c>
      <c r="AC7" s="130">
        <v>6.4455562950682497</v>
      </c>
      <c r="AD7" s="130">
        <v>6.6334520453219996</v>
      </c>
      <c r="AE7" s="130">
        <v>7.3886411263923701</v>
      </c>
      <c r="AF7" s="130">
        <v>8.2594145629218705</v>
      </c>
      <c r="AG7" s="130">
        <v>9.0576868109696207</v>
      </c>
      <c r="AH7" s="130">
        <v>8.3518983153195006</v>
      </c>
      <c r="AI7" s="130">
        <v>9.1714816830930008</v>
      </c>
      <c r="AJ7" s="130">
        <v>9.9968130882480004</v>
      </c>
      <c r="AK7" s="130">
        <v>8.3436016198537502</v>
      </c>
      <c r="AL7" s="130">
        <v>8.7368541395767494</v>
      </c>
      <c r="AM7" s="130">
        <v>11.888134293832501</v>
      </c>
      <c r="AN7" s="130">
        <v>12.8740040449114</v>
      </c>
      <c r="AO7" s="130">
        <v>12.6187044223444</v>
      </c>
      <c r="AP7" s="131">
        <v>12.6187044223444</v>
      </c>
      <c r="AQ7" s="132">
        <v>0</v>
      </c>
      <c r="AR7" s="132">
        <v>5.4981926305827503E-2</v>
      </c>
      <c r="AS7" s="132">
        <v>6.7094278066983301E-2</v>
      </c>
    </row>
    <row r="8" spans="1:47" s="125" customFormat="1">
      <c r="A8" s="133" t="s">
        <v>257</v>
      </c>
      <c r="B8" s="134">
        <v>9.6071577721863708</v>
      </c>
      <c r="C8" s="134">
        <v>10.049157929103799</v>
      </c>
      <c r="D8" s="134">
        <v>10.070547211419001</v>
      </c>
      <c r="E8" s="134">
        <v>10.103523780817101</v>
      </c>
      <c r="F8" s="134">
        <v>10.210365120109101</v>
      </c>
      <c r="G8" s="134">
        <v>10.070112926524899</v>
      </c>
      <c r="H8" s="134">
        <v>9.9642447630757491</v>
      </c>
      <c r="I8" s="134">
        <v>9.7676237086226294</v>
      </c>
      <c r="J8" s="134">
        <v>9.1859742122130008</v>
      </c>
      <c r="K8" s="134">
        <v>9.2032802596545</v>
      </c>
      <c r="L8" s="134">
        <v>9.2227931056957502</v>
      </c>
      <c r="M8" s="134">
        <v>9.1316161369252509</v>
      </c>
      <c r="N8" s="134">
        <v>9.0127400401331208</v>
      </c>
      <c r="O8" s="134">
        <v>8.5034952420581291</v>
      </c>
      <c r="P8" s="134">
        <v>8.1813004739283706</v>
      </c>
      <c r="Q8" s="134">
        <v>8.2265418934207499</v>
      </c>
      <c r="R8" s="134">
        <v>8.1718734672067495</v>
      </c>
      <c r="S8" s="134">
        <v>8.0498313917291302</v>
      </c>
      <c r="T8" s="134">
        <v>6.9817316042388704</v>
      </c>
      <c r="U8" s="134">
        <v>7.0544431409782504</v>
      </c>
      <c r="V8" s="134">
        <v>7.2656963607896303</v>
      </c>
      <c r="W8" s="134">
        <v>7.4029464057074996</v>
      </c>
      <c r="X8" s="134">
        <v>7.1045386618957496</v>
      </c>
      <c r="Y8" s="134">
        <v>7.0990225412654997</v>
      </c>
      <c r="Z8" s="134">
        <v>7.1882038699278796</v>
      </c>
      <c r="AA8" s="134">
        <v>7.5005023632918801</v>
      </c>
      <c r="AB8" s="134">
        <v>7.6691370912543704</v>
      </c>
      <c r="AC8" s="134">
        <v>8.3654486550682492</v>
      </c>
      <c r="AD8" s="134">
        <v>8.6543849303219993</v>
      </c>
      <c r="AE8" s="134">
        <v>9.3694910875895303</v>
      </c>
      <c r="AF8" s="134">
        <v>10.492743988828501</v>
      </c>
      <c r="AG8" s="134">
        <v>11.2439470893499</v>
      </c>
      <c r="AH8" s="134">
        <v>10.612773400249701</v>
      </c>
      <c r="AI8" s="134">
        <v>11.4469149501699</v>
      </c>
      <c r="AJ8" s="134">
        <v>12.2105801560334</v>
      </c>
      <c r="AK8" s="134">
        <v>10.6531105768925</v>
      </c>
      <c r="AL8" s="134">
        <v>10.9282751621591</v>
      </c>
      <c r="AM8" s="134">
        <v>14.057020551066501</v>
      </c>
      <c r="AN8" s="134">
        <v>14.965020771098899</v>
      </c>
      <c r="AO8" s="134">
        <v>14.790842137407401</v>
      </c>
      <c r="AP8" s="134">
        <v>15.150732060882399</v>
      </c>
      <c r="AQ8" s="135">
        <v>2.4331942706954199E-2</v>
      </c>
      <c r="AR8" s="135">
        <v>4.6713173236319301E-2</v>
      </c>
      <c r="AS8" s="135">
        <v>8.0557194763291304E-2</v>
      </c>
    </row>
    <row r="9" spans="1:47">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1"/>
      <c r="AQ9" s="132"/>
      <c r="AR9" s="132"/>
      <c r="AS9" s="132"/>
    </row>
    <row r="10" spans="1:47">
      <c r="A10" s="124" t="s">
        <v>258</v>
      </c>
      <c r="B10" s="130">
        <v>0.62497499999999995</v>
      </c>
      <c r="C10" s="130">
        <v>0.63180000000000003</v>
      </c>
      <c r="D10" s="130">
        <v>0.67469999999999997</v>
      </c>
      <c r="E10" s="130">
        <v>0.66202499999999997</v>
      </c>
      <c r="F10" s="130">
        <v>0.65129999999999999</v>
      </c>
      <c r="G10" s="130">
        <v>0.66397499999999998</v>
      </c>
      <c r="H10" s="130">
        <v>0.65422499999999995</v>
      </c>
      <c r="I10" s="130">
        <v>0.67567500000000003</v>
      </c>
      <c r="J10" s="130">
        <v>0.75367499999999998</v>
      </c>
      <c r="K10" s="130">
        <v>0.65422499999999995</v>
      </c>
      <c r="L10" s="130">
        <v>0.64349999999999996</v>
      </c>
      <c r="M10" s="130">
        <v>0.62692499999999995</v>
      </c>
      <c r="N10" s="130">
        <v>0.52747500000000003</v>
      </c>
      <c r="O10" s="130">
        <v>0.50407500000000005</v>
      </c>
      <c r="P10" s="130">
        <v>0.52162500000000001</v>
      </c>
      <c r="Q10" s="130">
        <v>0.60352499999999998</v>
      </c>
      <c r="R10" s="130">
        <v>0.62595000000000001</v>
      </c>
      <c r="S10" s="130">
        <v>0.66690000000000005</v>
      </c>
      <c r="T10" s="130">
        <v>0.669825</v>
      </c>
      <c r="U10" s="130">
        <v>0.71077500000000005</v>
      </c>
      <c r="V10" s="130">
        <v>0.75854999999999995</v>
      </c>
      <c r="W10" s="130">
        <v>0.74490000000000001</v>
      </c>
      <c r="X10" s="130">
        <v>0.64739999999999998</v>
      </c>
      <c r="Y10" s="130">
        <v>0.59670000000000001</v>
      </c>
      <c r="Z10" s="130">
        <v>0.52844999999999998</v>
      </c>
      <c r="AA10" s="130">
        <v>0.42802499999999999</v>
      </c>
      <c r="AB10" s="130">
        <v>0.43485000000000001</v>
      </c>
      <c r="AC10" s="130">
        <v>0.42981971499999999</v>
      </c>
      <c r="AD10" s="130">
        <v>0.38756945250000002</v>
      </c>
      <c r="AE10" s="130">
        <v>0.36826532750000002</v>
      </c>
      <c r="AF10" s="130">
        <v>0.348847327669979</v>
      </c>
      <c r="AG10" s="130">
        <v>0.323366191386251</v>
      </c>
      <c r="AH10" s="130">
        <v>0.30683125169677999</v>
      </c>
      <c r="AI10" s="130">
        <v>0.319232555313192</v>
      </c>
      <c r="AJ10" s="130">
        <v>0.32308145318623599</v>
      </c>
      <c r="AK10" s="130">
        <v>0.34084580669999998</v>
      </c>
      <c r="AL10" s="130">
        <v>0.32741024267500002</v>
      </c>
      <c r="AM10" s="130">
        <v>0.34568443182500003</v>
      </c>
      <c r="AN10" s="130">
        <v>0.36048807967500002</v>
      </c>
      <c r="AO10" s="130">
        <v>0.38556774602499999</v>
      </c>
      <c r="AP10" s="131">
        <v>0.38556774602499999</v>
      </c>
      <c r="AQ10" s="132">
        <v>0</v>
      </c>
      <c r="AR10" s="132">
        <v>4.6018798779403599E-3</v>
      </c>
      <c r="AS10" s="132">
        <v>2.05008285316942E-3</v>
      </c>
    </row>
    <row r="11" spans="1:47">
      <c r="A11" s="124" t="s">
        <v>398</v>
      </c>
      <c r="B11" s="130">
        <v>0.1201425</v>
      </c>
      <c r="C11" s="130">
        <v>0.15575099411010701</v>
      </c>
      <c r="D11" s="130">
        <v>0.13394200294494599</v>
      </c>
      <c r="E11" s="130">
        <v>0.12834499999999999</v>
      </c>
      <c r="F11" s="130">
        <v>0.12931000000000001</v>
      </c>
      <c r="G11" s="130">
        <v>0.13124</v>
      </c>
      <c r="H11" s="130">
        <v>0.13606499999999999</v>
      </c>
      <c r="I11" s="130">
        <v>0.11222950294494601</v>
      </c>
      <c r="J11" s="130">
        <v>0.113773501472473</v>
      </c>
      <c r="K11" s="130">
        <v>0.1133875</v>
      </c>
      <c r="L11" s="130">
        <v>0.10943100147247301</v>
      </c>
      <c r="M11" s="130">
        <v>0.114062997055054</v>
      </c>
      <c r="N11" s="130">
        <v>0.10663250000000001</v>
      </c>
      <c r="O11" s="130">
        <v>0.104123501472473</v>
      </c>
      <c r="P11" s="130">
        <v>0.10576399852752701</v>
      </c>
      <c r="Q11" s="130">
        <v>0.105764</v>
      </c>
      <c r="R11" s="130">
        <v>0.10383788895</v>
      </c>
      <c r="S11" s="130">
        <v>0.11476819304999999</v>
      </c>
      <c r="T11" s="130">
        <v>0.14482652932500001</v>
      </c>
      <c r="U11" s="130">
        <v>0.14482652932500001</v>
      </c>
      <c r="V11" s="130">
        <v>0.188353628302459</v>
      </c>
      <c r="W11" s="130">
        <v>0.216844093087705</v>
      </c>
      <c r="X11" s="130">
        <v>0.227132316482377</v>
      </c>
      <c r="Y11" s="130">
        <v>0.218426896686885</v>
      </c>
      <c r="Z11" s="130">
        <v>0.21130428049057401</v>
      </c>
      <c r="AA11" s="130">
        <v>0.20750847277741999</v>
      </c>
      <c r="AB11" s="130">
        <v>0.203469958688798</v>
      </c>
      <c r="AC11" s="130">
        <v>0.199274680587991</v>
      </c>
      <c r="AD11" s="130">
        <v>0.27164827200000002</v>
      </c>
      <c r="AE11" s="130">
        <v>0.27164827200000002</v>
      </c>
      <c r="AF11" s="130">
        <v>0.27164827200000002</v>
      </c>
      <c r="AG11" s="130">
        <v>0.27164827200000002</v>
      </c>
      <c r="AH11" s="130">
        <v>0.3060485148</v>
      </c>
      <c r="AI11" s="130">
        <v>0.28692048262499997</v>
      </c>
      <c r="AJ11" s="130">
        <v>0.27052502647499999</v>
      </c>
      <c r="AK11" s="130">
        <v>0.27052502647499999</v>
      </c>
      <c r="AL11" s="130">
        <v>0.29241815999999998</v>
      </c>
      <c r="AM11" s="130">
        <v>0.24702487266000001</v>
      </c>
      <c r="AN11" s="130">
        <v>0.22994627250374999</v>
      </c>
      <c r="AO11" s="130">
        <v>0.21286767234750001</v>
      </c>
      <c r="AP11" s="131">
        <v>0.21286767234750001</v>
      </c>
      <c r="AQ11" s="132">
        <v>0</v>
      </c>
      <c r="AR11" s="132">
        <v>-2.4088857836122E-2</v>
      </c>
      <c r="AS11" s="132">
        <v>1.13182798502394E-3</v>
      </c>
    </row>
    <row r="12" spans="1:47">
      <c r="A12" s="124" t="s">
        <v>259</v>
      </c>
      <c r="B12" s="130">
        <v>5.1674999999999999E-2</v>
      </c>
      <c r="C12" s="130">
        <v>5.8500000000000003E-2</v>
      </c>
      <c r="D12" s="130">
        <v>7.0199999999999999E-2</v>
      </c>
      <c r="E12" s="130">
        <v>7.9949999999999993E-2</v>
      </c>
      <c r="F12" s="130">
        <v>8.1900000000000001E-2</v>
      </c>
      <c r="G12" s="130">
        <v>9.0675000000000006E-2</v>
      </c>
      <c r="H12" s="130">
        <v>9.3600000000000003E-2</v>
      </c>
      <c r="I12" s="130">
        <v>0.10237499999999999</v>
      </c>
      <c r="J12" s="130">
        <v>0.10627499999999999</v>
      </c>
      <c r="K12" s="130">
        <v>0.11310000000000001</v>
      </c>
      <c r="L12" s="130">
        <v>0.112125</v>
      </c>
      <c r="M12" s="130">
        <v>0.12089999999999999</v>
      </c>
      <c r="N12" s="130">
        <v>0.12967500000000001</v>
      </c>
      <c r="O12" s="130">
        <v>0.133575</v>
      </c>
      <c r="P12" s="130">
        <v>0.14235</v>
      </c>
      <c r="Q12" s="130">
        <v>0.15015000000000001</v>
      </c>
      <c r="R12" s="130">
        <v>0.15404999999999999</v>
      </c>
      <c r="S12" s="130">
        <v>0.2223</v>
      </c>
      <c r="T12" s="130">
        <v>0.22034999999999999</v>
      </c>
      <c r="U12" s="130">
        <v>0.22522500000000001</v>
      </c>
      <c r="V12" s="130">
        <v>0.215475</v>
      </c>
      <c r="W12" s="130">
        <v>0.22665493008000001</v>
      </c>
      <c r="X12" s="130">
        <v>0.25212783472650002</v>
      </c>
      <c r="Y12" s="130">
        <v>0.25294541732999998</v>
      </c>
      <c r="Z12" s="130">
        <v>0.33619244095799999</v>
      </c>
      <c r="AA12" s="130">
        <v>0.31589309180250003</v>
      </c>
      <c r="AB12" s="130">
        <v>0.3586878190485</v>
      </c>
      <c r="AC12" s="130">
        <v>0.376304507505</v>
      </c>
      <c r="AD12" s="130">
        <v>0.375526834892145</v>
      </c>
      <c r="AE12" s="130">
        <v>0.37847447277264001</v>
      </c>
      <c r="AF12" s="130">
        <v>0.4361158814985</v>
      </c>
      <c r="AG12" s="130">
        <v>0.47364457156735101</v>
      </c>
      <c r="AH12" s="130">
        <v>0.47342200661228701</v>
      </c>
      <c r="AI12" s="130">
        <v>0.47236553627861999</v>
      </c>
      <c r="AJ12" s="130">
        <v>0.48569822314028399</v>
      </c>
      <c r="AK12" s="130">
        <v>0.44328616069194499</v>
      </c>
      <c r="AL12" s="130">
        <v>0.389105670308596</v>
      </c>
      <c r="AM12" s="130">
        <v>0.38088408763806503</v>
      </c>
      <c r="AN12" s="130">
        <v>0.38034679260862803</v>
      </c>
      <c r="AO12" s="130">
        <v>0.37527866300250001</v>
      </c>
      <c r="AP12" s="131">
        <v>0.348528317633922</v>
      </c>
      <c r="AQ12" s="132">
        <v>-7.1281285097735E-2</v>
      </c>
      <c r="AR12" s="132">
        <v>-8.4761818046708004E-4</v>
      </c>
      <c r="AS12" s="132">
        <v>1.8531423730110499E-3</v>
      </c>
    </row>
    <row r="13" spans="1:47">
      <c r="A13" s="124" t="s">
        <v>261</v>
      </c>
      <c r="B13" s="130">
        <v>0.11895</v>
      </c>
      <c r="C13" s="130">
        <v>0.11895</v>
      </c>
      <c r="D13" s="130">
        <v>0.11700000000000001</v>
      </c>
      <c r="E13" s="130">
        <v>0.110175</v>
      </c>
      <c r="F13" s="130">
        <v>0.10627499999999999</v>
      </c>
      <c r="G13" s="130">
        <v>0.104325</v>
      </c>
      <c r="H13" s="130">
        <v>0.110175</v>
      </c>
      <c r="I13" s="130">
        <v>9.4575000000000006E-2</v>
      </c>
      <c r="J13" s="130">
        <v>0.123825</v>
      </c>
      <c r="K13" s="130">
        <v>0.10627499999999999</v>
      </c>
      <c r="L13" s="130">
        <v>9.8474999999999993E-2</v>
      </c>
      <c r="M13" s="130">
        <v>9.6525E-2</v>
      </c>
      <c r="N13" s="130">
        <v>0.18037500000000001</v>
      </c>
      <c r="O13" s="130">
        <v>0.20572499999999999</v>
      </c>
      <c r="P13" s="130">
        <v>0.20865</v>
      </c>
      <c r="Q13" s="130">
        <v>0.21157500000000001</v>
      </c>
      <c r="R13" s="130">
        <v>0.21157500000000001</v>
      </c>
      <c r="S13" s="130">
        <v>0.19109999999999999</v>
      </c>
      <c r="T13" s="130">
        <v>0.19109999999999999</v>
      </c>
      <c r="U13" s="130">
        <v>0.18329999999999999</v>
      </c>
      <c r="V13" s="130">
        <v>0.125775</v>
      </c>
      <c r="W13" s="130">
        <v>0.12479999999999999</v>
      </c>
      <c r="X13" s="130">
        <v>0.11700000000000001</v>
      </c>
      <c r="Y13" s="130">
        <v>0.11115</v>
      </c>
      <c r="Z13" s="130">
        <v>0.116025</v>
      </c>
      <c r="AA13" s="130">
        <v>0.110175</v>
      </c>
      <c r="AB13" s="130">
        <v>0.119925</v>
      </c>
      <c r="AC13" s="130">
        <v>0.120270856293064</v>
      </c>
      <c r="AD13" s="130">
        <v>0.11948578025999999</v>
      </c>
      <c r="AE13" s="130">
        <v>0.129106784008125</v>
      </c>
      <c r="AF13" s="130">
        <v>0.14731310271562501</v>
      </c>
      <c r="AG13" s="130">
        <v>0.14889389086687499</v>
      </c>
      <c r="AH13" s="130">
        <v>0.15608920245187499</v>
      </c>
      <c r="AI13" s="130">
        <v>0.15012036443249999</v>
      </c>
      <c r="AJ13" s="130">
        <v>0.129706393306875</v>
      </c>
      <c r="AK13" s="130">
        <v>0.11885891599312499</v>
      </c>
      <c r="AL13" s="130">
        <v>0.109665108495984</v>
      </c>
      <c r="AM13" s="130">
        <v>0.10618535581499999</v>
      </c>
      <c r="AN13" s="130">
        <v>0.10307828944875</v>
      </c>
      <c r="AO13" s="130">
        <v>8.6207464179374999E-2</v>
      </c>
      <c r="AP13" s="131">
        <v>8.6207464179374999E-2</v>
      </c>
      <c r="AQ13" s="132">
        <v>0</v>
      </c>
      <c r="AR13" s="132">
        <v>-3.9583570610505499E-2</v>
      </c>
      <c r="AS13" s="132">
        <v>4.5836936816259099E-4</v>
      </c>
    </row>
    <row r="14" spans="1:47">
      <c r="A14" s="124" t="s">
        <v>263</v>
      </c>
      <c r="B14" s="130">
        <v>3.1199999999999999E-2</v>
      </c>
      <c r="C14" s="130">
        <v>3.1199999999999999E-2</v>
      </c>
      <c r="D14" s="130">
        <v>2.6325000000000001E-2</v>
      </c>
      <c r="E14" s="130">
        <v>2.5350000000000001E-2</v>
      </c>
      <c r="F14" s="130">
        <v>2.4375000000000001E-2</v>
      </c>
      <c r="G14" s="130">
        <v>2.6325000000000001E-2</v>
      </c>
      <c r="H14" s="130">
        <v>5.3624999999999999E-2</v>
      </c>
      <c r="I14" s="130">
        <v>0.33150000000000002</v>
      </c>
      <c r="J14" s="130">
        <v>0.33150000000000002</v>
      </c>
      <c r="K14" s="130">
        <v>0.33150000000000002</v>
      </c>
      <c r="L14" s="130">
        <v>0.33052500000000001</v>
      </c>
      <c r="M14" s="130">
        <v>0.33442499999999997</v>
      </c>
      <c r="N14" s="130">
        <v>0.31785000000000002</v>
      </c>
      <c r="O14" s="130">
        <v>0.32369999999999999</v>
      </c>
      <c r="P14" s="130">
        <v>0.33150000000000002</v>
      </c>
      <c r="Q14" s="130">
        <v>0.19597500000000001</v>
      </c>
      <c r="R14" s="130">
        <v>0.19597500000000001</v>
      </c>
      <c r="S14" s="130">
        <v>0.19305</v>
      </c>
      <c r="T14" s="130">
        <v>0.24082500000000001</v>
      </c>
      <c r="U14" s="130">
        <v>0.24082500000000001</v>
      </c>
      <c r="V14" s="130">
        <v>0.24082500000000001</v>
      </c>
      <c r="W14" s="130">
        <v>0.24082500000000001</v>
      </c>
      <c r="X14" s="130">
        <v>0.24082500000000001</v>
      </c>
      <c r="Y14" s="130">
        <v>0.24082500000000001</v>
      </c>
      <c r="Z14" s="130">
        <v>0.31687500000000002</v>
      </c>
      <c r="AA14" s="130">
        <v>0.32147500000000001</v>
      </c>
      <c r="AB14" s="130">
        <v>0.31914580236000001</v>
      </c>
      <c r="AC14" s="130">
        <v>0.32215372323750002</v>
      </c>
      <c r="AD14" s="130">
        <v>0.32711412743625001</v>
      </c>
      <c r="AE14" s="130">
        <v>0.32711412743625001</v>
      </c>
      <c r="AF14" s="130">
        <v>0.33965141277374999</v>
      </c>
      <c r="AG14" s="130">
        <v>0.34613809518749999</v>
      </c>
      <c r="AH14" s="130">
        <v>0.41907238989000001</v>
      </c>
      <c r="AI14" s="130">
        <v>0.41010550537687501</v>
      </c>
      <c r="AJ14" s="130">
        <v>0.39863116379625002</v>
      </c>
      <c r="AK14" s="130">
        <v>0.38374995119999999</v>
      </c>
      <c r="AL14" s="130">
        <v>0.43853243713125001</v>
      </c>
      <c r="AM14" s="130">
        <v>0.35090771460937498</v>
      </c>
      <c r="AN14" s="130">
        <v>0.28901168199749999</v>
      </c>
      <c r="AO14" s="130">
        <v>0.27559718805536199</v>
      </c>
      <c r="AP14" s="131">
        <v>0.26144213080364598</v>
      </c>
      <c r="AQ14" s="132">
        <v>-5.1361399409028098E-2</v>
      </c>
      <c r="AR14" s="132">
        <v>-1.69908776319245E-2</v>
      </c>
      <c r="AS14" s="132">
        <v>1.3901007928756499E-3</v>
      </c>
    </row>
    <row r="15" spans="1:47">
      <c r="A15" s="124" t="s">
        <v>264</v>
      </c>
      <c r="B15" s="130">
        <v>0.28957500000000003</v>
      </c>
      <c r="C15" s="130">
        <v>0.33150000000000002</v>
      </c>
      <c r="D15" s="130">
        <v>0.32565</v>
      </c>
      <c r="E15" s="130">
        <v>0.30907499999999999</v>
      </c>
      <c r="F15" s="130">
        <v>0.30322500000000002</v>
      </c>
      <c r="G15" s="130">
        <v>0.30907499999999999</v>
      </c>
      <c r="H15" s="130">
        <v>0.30127500000000002</v>
      </c>
      <c r="I15" s="130">
        <v>0.29542499999999999</v>
      </c>
      <c r="J15" s="130">
        <v>0.28665000000000002</v>
      </c>
      <c r="K15" s="130">
        <v>0.27884999999999999</v>
      </c>
      <c r="L15" s="130">
        <v>0.2457</v>
      </c>
      <c r="M15" s="130">
        <v>0.23205000000000001</v>
      </c>
      <c r="N15" s="130">
        <v>0.22717499999999999</v>
      </c>
      <c r="O15" s="130">
        <v>0.22425</v>
      </c>
      <c r="P15" s="130">
        <v>0.27884999999999999</v>
      </c>
      <c r="Q15" s="130">
        <v>0.34027499999999999</v>
      </c>
      <c r="R15" s="130">
        <v>0.4446</v>
      </c>
      <c r="S15" s="130">
        <v>0.50407500000000005</v>
      </c>
      <c r="T15" s="130">
        <v>0.54600000000000004</v>
      </c>
      <c r="U15" s="130">
        <v>0.58987500000000004</v>
      </c>
      <c r="V15" s="130">
        <v>0.54307499999999997</v>
      </c>
      <c r="W15" s="130">
        <v>0.56159999999999999</v>
      </c>
      <c r="X15" s="130">
        <v>0.57427499999999998</v>
      </c>
      <c r="Y15" s="130">
        <v>0.51870000000000005</v>
      </c>
      <c r="Z15" s="130">
        <v>0.51870000000000005</v>
      </c>
      <c r="AA15" s="130">
        <v>0.51675000000000004</v>
      </c>
      <c r="AB15" s="130">
        <v>0.46800000000000003</v>
      </c>
      <c r="AC15" s="130">
        <v>0.468065708215125</v>
      </c>
      <c r="AD15" s="130">
        <v>0.42326115992625002</v>
      </c>
      <c r="AE15" s="130">
        <v>0.39698977758600001</v>
      </c>
      <c r="AF15" s="130">
        <v>0.37066331897249999</v>
      </c>
      <c r="AG15" s="130">
        <v>0.365073077237625</v>
      </c>
      <c r="AH15" s="130">
        <v>0.36091481860725</v>
      </c>
      <c r="AI15" s="130">
        <v>0.33706679228999997</v>
      </c>
      <c r="AJ15" s="130">
        <v>0.31677118559737499</v>
      </c>
      <c r="AK15" s="130">
        <v>0.31677118559737499</v>
      </c>
      <c r="AL15" s="130">
        <v>0.291904248225</v>
      </c>
      <c r="AM15" s="130">
        <v>0.30952865566499999</v>
      </c>
      <c r="AN15" s="130">
        <v>0.27317831531999998</v>
      </c>
      <c r="AO15" s="130">
        <v>0.28956350661187502</v>
      </c>
      <c r="AP15" s="131">
        <v>0.28986642611475</v>
      </c>
      <c r="AQ15" s="132">
        <v>1.0461245839279399E-3</v>
      </c>
      <c r="AR15" s="132">
        <v>-3.1060969577101999E-2</v>
      </c>
      <c r="AS15" s="132">
        <v>1.54123418261448E-3</v>
      </c>
    </row>
    <row r="16" spans="1:47">
      <c r="A16" s="124" t="s">
        <v>265</v>
      </c>
      <c r="B16" s="130">
        <v>1.4012751000000001</v>
      </c>
      <c r="C16" s="130">
        <v>1.515261</v>
      </c>
      <c r="D16" s="130">
        <v>1.6330541999999999</v>
      </c>
      <c r="E16" s="130">
        <v>1.7341863</v>
      </c>
      <c r="F16" s="130">
        <v>1.849593</v>
      </c>
      <c r="G16" s="130">
        <v>1.9256279999999999</v>
      </c>
      <c r="H16" s="130">
        <v>2.9104199999999998</v>
      </c>
      <c r="I16" s="130">
        <v>3.1501800000000002</v>
      </c>
      <c r="J16" s="130">
        <v>3.1701600000000001</v>
      </c>
      <c r="K16" s="130">
        <v>3.3218969999999999</v>
      </c>
      <c r="L16" s="130">
        <v>3.80619</v>
      </c>
      <c r="M16" s="130">
        <v>3.9757980000000002</v>
      </c>
      <c r="N16" s="130">
        <v>4.0992300000000004</v>
      </c>
      <c r="O16" s="130">
        <v>4.0992300000000004</v>
      </c>
      <c r="P16" s="130">
        <v>4.4012054999999997</v>
      </c>
      <c r="Q16" s="130">
        <v>4.5118169999999997</v>
      </c>
      <c r="R16" s="130">
        <v>4.4971649999999999</v>
      </c>
      <c r="S16" s="130">
        <v>4.5740879999999997</v>
      </c>
      <c r="T16" s="130">
        <v>4.6036850400000002</v>
      </c>
      <c r="U16" s="130">
        <v>4.6091839800000001</v>
      </c>
      <c r="V16" s="130">
        <v>4.6091839800000001</v>
      </c>
      <c r="W16" s="130">
        <v>4.6398000000000001</v>
      </c>
      <c r="X16" s="130">
        <v>4.6409099999999999</v>
      </c>
      <c r="Y16" s="130">
        <v>4.68309</v>
      </c>
      <c r="Z16" s="130">
        <v>4.7612430144765003</v>
      </c>
      <c r="AA16" s="130">
        <v>4.7859169017239998</v>
      </c>
      <c r="AB16" s="130">
        <v>5.2254892751715003</v>
      </c>
      <c r="AC16" s="130">
        <v>5.37230676222</v>
      </c>
      <c r="AD16" s="130">
        <v>5.5313826136335003</v>
      </c>
      <c r="AE16" s="130">
        <v>5.6224088269695001</v>
      </c>
      <c r="AF16" s="130">
        <v>6.1321996260359999</v>
      </c>
      <c r="AG16" s="130">
        <v>6.1365372011190003</v>
      </c>
      <c r="AH16" s="130">
        <v>6.1733437259175004</v>
      </c>
      <c r="AI16" s="130">
        <v>6.1948430111114998</v>
      </c>
      <c r="AJ16" s="130">
        <v>6.235044159888</v>
      </c>
      <c r="AK16" s="130">
        <v>6.3287420680214996</v>
      </c>
      <c r="AL16" s="130">
        <v>6.3711434360429999</v>
      </c>
      <c r="AM16" s="130">
        <v>6.3364114036755002</v>
      </c>
      <c r="AN16" s="130">
        <v>6.2965712165819996</v>
      </c>
      <c r="AO16" s="130">
        <v>6.2601734064165298</v>
      </c>
      <c r="AP16" s="131">
        <v>6.2601734064165298</v>
      </c>
      <c r="AQ16" s="132">
        <v>0</v>
      </c>
      <c r="AR16" s="132">
        <v>1.0802701987317399E-2</v>
      </c>
      <c r="AS16" s="132">
        <v>3.3285652886353198E-2</v>
      </c>
    </row>
    <row r="17" spans="1:45">
      <c r="A17" s="124" t="s">
        <v>389</v>
      </c>
      <c r="B17" s="130">
        <v>0.15863956310954999</v>
      </c>
      <c r="C17" s="130">
        <v>0.15278956310955</v>
      </c>
      <c r="D17" s="130">
        <v>0.14883407766555001</v>
      </c>
      <c r="E17" s="130">
        <v>0.15760907766554999</v>
      </c>
      <c r="F17" s="130">
        <v>0.15247645631369999</v>
      </c>
      <c r="G17" s="130">
        <v>0.1476014563137</v>
      </c>
      <c r="H17" s="130">
        <v>0.14636883495270001</v>
      </c>
      <c r="I17" s="130">
        <v>0.1453938349527</v>
      </c>
      <c r="J17" s="130">
        <v>0.1441612135917</v>
      </c>
      <c r="K17" s="130">
        <v>0.16047859223069999</v>
      </c>
      <c r="L17" s="130">
        <v>0.15729597086970001</v>
      </c>
      <c r="M17" s="130">
        <v>0.15508834951785</v>
      </c>
      <c r="N17" s="130">
        <v>0.15580572815685001</v>
      </c>
      <c r="O17" s="130">
        <v>0.15359810679585001</v>
      </c>
      <c r="P17" s="130">
        <v>0.15139048543485001</v>
      </c>
      <c r="Q17" s="130">
        <v>0.14625786407385</v>
      </c>
      <c r="R17" s="130">
        <v>0.141125242722</v>
      </c>
      <c r="S17" s="130">
        <v>0.14061000000000001</v>
      </c>
      <c r="T17" s="130">
        <v>0.13742737863900001</v>
      </c>
      <c r="U17" s="130">
        <v>0.13671</v>
      </c>
      <c r="V17" s="130">
        <v>0.11835</v>
      </c>
      <c r="W17" s="130">
        <v>0.11737499999999999</v>
      </c>
      <c r="X17" s="130">
        <v>0.1164</v>
      </c>
      <c r="Y17" s="130">
        <v>6.966E-2</v>
      </c>
      <c r="Z17" s="130">
        <v>6.4384499999999997E-2</v>
      </c>
      <c r="AA17" s="130">
        <v>6.4384499999999997E-2</v>
      </c>
      <c r="AB17" s="130">
        <v>6.2915399999999996E-2</v>
      </c>
      <c r="AC17" s="130">
        <v>6.55974E-2</v>
      </c>
      <c r="AD17" s="130">
        <v>6.5190750000000006E-2</v>
      </c>
      <c r="AE17" s="130">
        <v>6.4732200000000004E-2</v>
      </c>
      <c r="AF17" s="130">
        <v>6.0732940200000002E-2</v>
      </c>
      <c r="AG17" s="130">
        <v>5.9444400000000001E-2</v>
      </c>
      <c r="AH17" s="130">
        <v>5.8546899999999999E-2</v>
      </c>
      <c r="AI17" s="130">
        <v>5.7165000000000001E-2</v>
      </c>
      <c r="AJ17" s="130">
        <v>6.0739349999999998E-2</v>
      </c>
      <c r="AK17" s="130">
        <v>5.9764350000000001E-2</v>
      </c>
      <c r="AL17" s="130">
        <v>5.8789349999999997E-2</v>
      </c>
      <c r="AM17" s="130">
        <v>5.3599912019941298E-2</v>
      </c>
      <c r="AN17" s="130">
        <v>5.3304823966686503E-2</v>
      </c>
      <c r="AO17" s="130">
        <v>5.3304823966686503E-2</v>
      </c>
      <c r="AP17" s="131">
        <v>5.28235739666865E-2</v>
      </c>
      <c r="AQ17" s="132">
        <v>-9.0282635639272798E-3</v>
      </c>
      <c r="AR17" s="132">
        <v>-1.92357777831084E-2</v>
      </c>
      <c r="AS17" s="132">
        <v>2.8086556603520698E-4</v>
      </c>
    </row>
    <row r="18" spans="1:45" s="125" customFormat="1">
      <c r="A18" s="133" t="s">
        <v>268</v>
      </c>
      <c r="B18" s="134">
        <v>2.7964321631095501</v>
      </c>
      <c r="C18" s="134">
        <v>2.99575155721966</v>
      </c>
      <c r="D18" s="134">
        <v>3.1297052806105001</v>
      </c>
      <c r="E18" s="134">
        <v>3.2067153776655499</v>
      </c>
      <c r="F18" s="134">
        <v>3.2984544563137002</v>
      </c>
      <c r="G18" s="134">
        <v>3.3988444563137001</v>
      </c>
      <c r="H18" s="134">
        <v>4.4057538349526997</v>
      </c>
      <c r="I18" s="134">
        <v>4.9073533378976499</v>
      </c>
      <c r="J18" s="134">
        <v>5.0300197150641797</v>
      </c>
      <c r="K18" s="134">
        <v>5.0797130922307003</v>
      </c>
      <c r="L18" s="134">
        <v>5.5032419723421704</v>
      </c>
      <c r="M18" s="134">
        <v>5.6557743465729002</v>
      </c>
      <c r="N18" s="134">
        <v>5.7442182281568499</v>
      </c>
      <c r="O18" s="134">
        <v>5.7482766082683199</v>
      </c>
      <c r="P18" s="134">
        <v>6.1413349839623796</v>
      </c>
      <c r="Q18" s="134">
        <v>6.2653388640738497</v>
      </c>
      <c r="R18" s="134">
        <v>6.3742781316719999</v>
      </c>
      <c r="S18" s="134">
        <v>6.6068911930500001</v>
      </c>
      <c r="T18" s="134">
        <v>6.7540389479640002</v>
      </c>
      <c r="U18" s="134">
        <v>6.8407205093250001</v>
      </c>
      <c r="V18" s="134">
        <v>6.7995876083024598</v>
      </c>
      <c r="W18" s="134">
        <v>6.8727990231677101</v>
      </c>
      <c r="X18" s="134">
        <v>6.8160701512088799</v>
      </c>
      <c r="Y18" s="134">
        <v>6.6914973140168899</v>
      </c>
      <c r="Z18" s="134">
        <v>6.8531742359250698</v>
      </c>
      <c r="AA18" s="134">
        <v>6.7501279663039204</v>
      </c>
      <c r="AB18" s="134">
        <v>7.1924832552688001</v>
      </c>
      <c r="AC18" s="134">
        <v>7.3537933530586796</v>
      </c>
      <c r="AD18" s="134">
        <v>7.5011789906481496</v>
      </c>
      <c r="AE18" s="134">
        <v>7.5587397882725096</v>
      </c>
      <c r="AF18" s="134">
        <v>8.1071718818663605</v>
      </c>
      <c r="AG18" s="134">
        <v>8.1247456993646008</v>
      </c>
      <c r="AH18" s="134">
        <v>8.2542688099756898</v>
      </c>
      <c r="AI18" s="134">
        <v>8.2278192474276892</v>
      </c>
      <c r="AJ18" s="134">
        <v>8.2201969553900192</v>
      </c>
      <c r="AK18" s="134">
        <v>8.2625434646789504</v>
      </c>
      <c r="AL18" s="134">
        <v>8.2789686528788309</v>
      </c>
      <c r="AM18" s="134">
        <v>8.1302264339078807</v>
      </c>
      <c r="AN18" s="134">
        <v>7.9859254721023101</v>
      </c>
      <c r="AO18" s="134">
        <v>7.9385604706048198</v>
      </c>
      <c r="AP18" s="134">
        <v>7.8974767374874002</v>
      </c>
      <c r="AQ18" s="135">
        <v>-5.1752119631192101E-3</v>
      </c>
      <c r="AR18" s="135">
        <v>4.9147857591405096E-3</v>
      </c>
      <c r="AS18" s="135">
        <v>4.1991276007245497E-2</v>
      </c>
    </row>
    <row r="19" spans="1:45">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31"/>
      <c r="AQ19" s="132"/>
      <c r="AR19" s="132"/>
      <c r="AS19" s="132"/>
    </row>
    <row r="20" spans="1:45">
      <c r="A20" s="124" t="s">
        <v>276</v>
      </c>
      <c r="B20" s="130">
        <v>8.5485000000000005E-2</v>
      </c>
      <c r="C20" s="130">
        <v>8.5485000000000005E-2</v>
      </c>
      <c r="D20" s="130">
        <v>8.5485000000000005E-2</v>
      </c>
      <c r="E20" s="130">
        <v>0.10216500000000001</v>
      </c>
      <c r="F20" s="130">
        <v>0.1073775</v>
      </c>
      <c r="G20" s="130">
        <v>9.4867499999999993E-2</v>
      </c>
      <c r="H20" s="130">
        <v>7.40175E-2</v>
      </c>
      <c r="I20" s="130">
        <v>7.2974999999999998E-2</v>
      </c>
      <c r="J20" s="130">
        <v>8.23575E-2</v>
      </c>
      <c r="K20" s="130">
        <v>0.11259</v>
      </c>
      <c r="L20" s="130">
        <v>0.10320749999999999</v>
      </c>
      <c r="M20" s="130">
        <v>0.1052925</v>
      </c>
      <c r="N20" s="130">
        <v>0.1344825</v>
      </c>
      <c r="O20" s="130">
        <v>0.131355</v>
      </c>
      <c r="P20" s="130">
        <v>0.12927</v>
      </c>
      <c r="Q20" s="130">
        <v>0.12509999999999999</v>
      </c>
      <c r="R20" s="130">
        <v>0.11884500000000001</v>
      </c>
      <c r="S20" s="130">
        <v>0.1157175</v>
      </c>
      <c r="T20" s="130">
        <v>0.10842</v>
      </c>
      <c r="U20" s="130">
        <v>0.13844999999999999</v>
      </c>
      <c r="V20" s="130">
        <v>0.1404</v>
      </c>
      <c r="W20" s="130">
        <v>0.13747500000000001</v>
      </c>
      <c r="X20" s="130">
        <v>0.125775</v>
      </c>
      <c r="Y20" s="130">
        <v>0.1326</v>
      </c>
      <c r="Z20" s="130">
        <v>0.12870000000000001</v>
      </c>
      <c r="AA20" s="130">
        <v>0.11895</v>
      </c>
      <c r="AB20" s="130">
        <v>0.11700000000000001</v>
      </c>
      <c r="AC20" s="130">
        <v>7.1931778681666697E-2</v>
      </c>
      <c r="AD20" s="130">
        <v>5.7177615565277798E-2</v>
      </c>
      <c r="AE20" s="130">
        <v>6.650024752E-2</v>
      </c>
      <c r="AF20" s="130">
        <v>5.4031451110000003E-2</v>
      </c>
      <c r="AG20" s="130">
        <v>4.4736467913055598E-2</v>
      </c>
      <c r="AH20" s="130">
        <v>3.9572576652222198E-2</v>
      </c>
      <c r="AI20" s="130">
        <v>3.7985591056111101E-2</v>
      </c>
      <c r="AJ20" s="130">
        <v>3.6433679868055603E-2</v>
      </c>
      <c r="AK20" s="130">
        <v>1.7744148442222201E-2</v>
      </c>
      <c r="AL20" s="130">
        <v>1.35680276405556E-2</v>
      </c>
      <c r="AM20" s="130">
        <v>2.8196103524999998E-2</v>
      </c>
      <c r="AN20" s="130">
        <v>2.9189525135555599E-2</v>
      </c>
      <c r="AO20" s="130">
        <v>2.9640900853888898E-2</v>
      </c>
      <c r="AP20" s="131">
        <v>2.80279568533266E-2</v>
      </c>
      <c r="AQ20" s="132">
        <v>-5.4416159903948498E-2</v>
      </c>
      <c r="AR20" s="132">
        <v>-7.7626507212732301E-2</v>
      </c>
      <c r="AS20" s="132">
        <v>1.4902603847639199E-4</v>
      </c>
    </row>
    <row r="21" spans="1:45">
      <c r="A21" s="124" t="s">
        <v>280</v>
      </c>
      <c r="B21" s="130">
        <v>0.25837500000000002</v>
      </c>
      <c r="C21" s="130">
        <v>0.24179999999999999</v>
      </c>
      <c r="D21" s="130">
        <v>0.23497499999999999</v>
      </c>
      <c r="E21" s="130">
        <v>0.312</v>
      </c>
      <c r="F21" s="130">
        <v>0.29835</v>
      </c>
      <c r="G21" s="130">
        <v>0.28860000000000002</v>
      </c>
      <c r="H21" s="130">
        <v>0.37245</v>
      </c>
      <c r="I21" s="130">
        <v>0.36659999999999998</v>
      </c>
      <c r="J21" s="130">
        <v>0.35392499999999999</v>
      </c>
      <c r="K21" s="130">
        <v>0.342225</v>
      </c>
      <c r="L21" s="130">
        <v>0.21157500000000001</v>
      </c>
      <c r="M21" s="130">
        <v>0.19012499999999999</v>
      </c>
      <c r="N21" s="130">
        <v>0.19305</v>
      </c>
      <c r="O21" s="130">
        <v>0.19305</v>
      </c>
      <c r="P21" s="130">
        <v>0.21645</v>
      </c>
      <c r="Q21" s="130">
        <v>0.21116682644400001</v>
      </c>
      <c r="R21" s="130">
        <v>0.21542668610400001</v>
      </c>
      <c r="S21" s="130">
        <v>0.20129661291600001</v>
      </c>
      <c r="T21" s="130">
        <v>0.200602902024</v>
      </c>
      <c r="U21" s="130">
        <v>0.237416178384</v>
      </c>
      <c r="V21" s="130">
        <v>0.232052887584</v>
      </c>
      <c r="W21" s="130">
        <v>0.22376352599999999</v>
      </c>
      <c r="X21" s="130">
        <v>0.21136641119999999</v>
      </c>
      <c r="Y21" s="130">
        <v>0.19070455319999999</v>
      </c>
      <c r="Z21" s="130">
        <v>0.1769006736</v>
      </c>
      <c r="AA21" s="130">
        <v>0.1643277132</v>
      </c>
      <c r="AB21" s="130">
        <v>0.14322624119999999</v>
      </c>
      <c r="AC21" s="130">
        <v>0.13038951239999999</v>
      </c>
      <c r="AD21" s="130">
        <v>0.1109585736</v>
      </c>
      <c r="AE21" s="130">
        <v>8.6428112400000007E-2</v>
      </c>
      <c r="AF21" s="130">
        <v>7.6668681599999997E-2</v>
      </c>
      <c r="AG21" s="130">
        <v>6.9898626000000005E-2</v>
      </c>
      <c r="AH21" s="130">
        <v>6.2425188E-2</v>
      </c>
      <c r="AI21" s="130">
        <v>5.4951750000000001E-2</v>
      </c>
      <c r="AJ21" s="130">
        <v>4.5016473600000002E-2</v>
      </c>
      <c r="AK21" s="130">
        <v>4.0796179199999998E-2</v>
      </c>
      <c r="AL21" s="130">
        <v>3.7015498799999998E-2</v>
      </c>
      <c r="AM21" s="130">
        <v>3.2619358799999998E-2</v>
      </c>
      <c r="AN21" s="130">
        <v>2.6640608400000002E-2</v>
      </c>
      <c r="AO21" s="130">
        <v>2.18048544E-2</v>
      </c>
      <c r="AP21" s="131">
        <v>1.965953808E-2</v>
      </c>
      <c r="AQ21" s="132">
        <v>-9.8387096774193702E-2</v>
      </c>
      <c r="AR21" s="132">
        <v>-0.128655656369974</v>
      </c>
      <c r="AS21" s="132">
        <v>1.0453074027729001E-4</v>
      </c>
    </row>
    <row r="22" spans="1:45">
      <c r="A22" s="124" t="s">
        <v>285</v>
      </c>
      <c r="B22" s="130">
        <v>0.15351600000000001</v>
      </c>
      <c r="C22" s="130">
        <v>0.171746025</v>
      </c>
      <c r="D22" s="130">
        <v>0.17270550000000001</v>
      </c>
      <c r="E22" s="130">
        <v>0.2264361</v>
      </c>
      <c r="F22" s="130">
        <v>0.23986874999999999</v>
      </c>
      <c r="G22" s="130">
        <v>0.2494635</v>
      </c>
      <c r="H22" s="130">
        <v>0.254260875</v>
      </c>
      <c r="I22" s="130">
        <v>0.2878425</v>
      </c>
      <c r="J22" s="130">
        <v>0.31374832499999999</v>
      </c>
      <c r="K22" s="130">
        <v>0.31566727500000002</v>
      </c>
      <c r="L22" s="130">
        <v>0.30895095</v>
      </c>
      <c r="M22" s="130">
        <v>0.35308679999999998</v>
      </c>
      <c r="N22" s="130">
        <v>0.28880197499999999</v>
      </c>
      <c r="O22" s="130">
        <v>0.28016669999999999</v>
      </c>
      <c r="P22" s="130">
        <v>0.28592355000000003</v>
      </c>
      <c r="Q22" s="130">
        <v>0.28496407499999998</v>
      </c>
      <c r="R22" s="130">
        <v>0.26673405</v>
      </c>
      <c r="S22" s="130">
        <v>0.26289615</v>
      </c>
      <c r="T22" s="130">
        <v>0.254260875</v>
      </c>
      <c r="U22" s="130">
        <v>0.20280000000000001</v>
      </c>
      <c r="V22" s="130">
        <v>0.194025</v>
      </c>
      <c r="W22" s="130">
        <v>0.178425</v>
      </c>
      <c r="X22" s="130">
        <v>0.16769999999999999</v>
      </c>
      <c r="Y22" s="130">
        <v>0.13162499999999999</v>
      </c>
      <c r="Z22" s="130">
        <v>0.119582247675</v>
      </c>
      <c r="AA22" s="130">
        <v>0.111910285575</v>
      </c>
      <c r="AB22" s="130">
        <v>9.0331692825000004E-2</v>
      </c>
      <c r="AC22" s="130">
        <v>8.0404964474999993E-2</v>
      </c>
      <c r="AD22" s="130">
        <v>6.6530220000000001E-2</v>
      </c>
      <c r="AE22" s="130">
        <v>6.0554234999999998E-2</v>
      </c>
      <c r="AF22" s="130">
        <v>6.2881192500000002E-2</v>
      </c>
      <c r="AG22" s="130">
        <v>5.9379802500000002E-2</v>
      </c>
      <c r="AH22" s="130">
        <v>5.6602312500000002E-2</v>
      </c>
      <c r="AI22" s="130">
        <v>5.3533357500000003E-2</v>
      </c>
      <c r="AJ22" s="130">
        <v>5.1161632499999998E-2</v>
      </c>
      <c r="AK22" s="130">
        <v>4.6788705E-2</v>
      </c>
      <c r="AL22" s="130">
        <v>3.6303584999999999E-2</v>
      </c>
      <c r="AM22" s="130">
        <v>4.2561509999999997E-2</v>
      </c>
      <c r="AN22" s="130">
        <v>4.6176247500000003E-2</v>
      </c>
      <c r="AO22" s="130">
        <v>4.3600687499999999E-2</v>
      </c>
      <c r="AP22" s="131">
        <v>4.239768E-2</v>
      </c>
      <c r="AQ22" s="132">
        <v>-2.75914800655379E-2</v>
      </c>
      <c r="AR22" s="132">
        <v>-3.2313056141428098E-2</v>
      </c>
      <c r="AS22" s="132">
        <v>2.2543057005740399E-4</v>
      </c>
    </row>
    <row r="23" spans="1:45">
      <c r="A23" s="124" t="s">
        <v>289</v>
      </c>
      <c r="B23" s="130">
        <v>1.9896138800000001</v>
      </c>
      <c r="C23" s="130">
        <v>1.9215551200000001</v>
      </c>
      <c r="D23" s="130">
        <v>1.8711739599999999</v>
      </c>
      <c r="E23" s="130">
        <v>1.8384704000000001</v>
      </c>
      <c r="F23" s="130">
        <v>1.7986958</v>
      </c>
      <c r="G23" s="130">
        <v>1.7624567200000001</v>
      </c>
      <c r="H23" s="130">
        <v>1.7279853999999999</v>
      </c>
      <c r="I23" s="130">
        <v>1.6882108</v>
      </c>
      <c r="J23" s="130">
        <v>1.6590427599999999</v>
      </c>
      <c r="K23" s="130">
        <v>1.6484361999999999</v>
      </c>
      <c r="L23" s="130">
        <v>1.8676384399999999</v>
      </c>
      <c r="M23" s="130">
        <v>1.84377368</v>
      </c>
      <c r="N23" s="130">
        <v>1.8216766799999999</v>
      </c>
      <c r="O23" s="130">
        <v>1.7765987999999999</v>
      </c>
      <c r="P23" s="130">
        <v>1.7651083599999999</v>
      </c>
      <c r="Q23" s="130">
        <v>1.72533376</v>
      </c>
      <c r="R23" s="130">
        <v>1.7058884000000001</v>
      </c>
      <c r="S23" s="130">
        <v>1.7209143600000001</v>
      </c>
      <c r="T23" s="130">
        <v>1.67318484</v>
      </c>
      <c r="U23" s="130">
        <v>1.6228036800000001</v>
      </c>
      <c r="V23" s="130">
        <v>1.57065476</v>
      </c>
      <c r="W23" s="130">
        <v>1.5361834400000001</v>
      </c>
      <c r="X23" s="130">
        <v>1.4928733199999999</v>
      </c>
      <c r="Y23" s="130">
        <v>1.4274662</v>
      </c>
      <c r="Z23" s="130">
        <v>1.38945936</v>
      </c>
      <c r="AA23" s="130">
        <v>1.3346587999999999</v>
      </c>
      <c r="AB23" s="130">
        <v>1.2719033200000001</v>
      </c>
      <c r="AC23" s="130">
        <v>1.2285931999999999</v>
      </c>
      <c r="AD23" s="130">
        <v>1.1888186000000001</v>
      </c>
      <c r="AE23" s="130">
        <v>1.2285931999999999</v>
      </c>
      <c r="AF23" s="130">
        <v>1.15257952</v>
      </c>
      <c r="AG23" s="130">
        <v>1.0871724</v>
      </c>
      <c r="AH23" s="130">
        <v>0.84410540000000001</v>
      </c>
      <c r="AI23" s="130">
        <v>0.79284036000000002</v>
      </c>
      <c r="AJ23" s="130">
        <v>0.70622012000000001</v>
      </c>
      <c r="AK23" s="130">
        <v>0.72920099999999999</v>
      </c>
      <c r="AL23" s="130">
        <v>0.65407119999999996</v>
      </c>
      <c r="AM23" s="130">
        <v>0.61429659999999997</v>
      </c>
      <c r="AN23" s="130">
        <v>0.17324048</v>
      </c>
      <c r="AO23" s="130">
        <v>0.12993035999999999</v>
      </c>
      <c r="AP23" s="131">
        <v>0.12993035999999999</v>
      </c>
      <c r="AQ23" s="132">
        <v>0</v>
      </c>
      <c r="AR23" s="132">
        <v>-0.20121435150658201</v>
      </c>
      <c r="AS23" s="132">
        <v>6.9084617654937099E-4</v>
      </c>
    </row>
    <row r="24" spans="1:45">
      <c r="A24" s="124" t="s">
        <v>291</v>
      </c>
      <c r="B24" s="130">
        <v>0.38508999999999999</v>
      </c>
      <c r="C24" s="130">
        <v>0.36920999999999998</v>
      </c>
      <c r="D24" s="130">
        <v>0.34241250000000001</v>
      </c>
      <c r="E24" s="130">
        <v>0.40394750000000001</v>
      </c>
      <c r="F24" s="130">
        <v>0.37714999999999999</v>
      </c>
      <c r="G24" s="130">
        <v>0.5413095</v>
      </c>
      <c r="H24" s="130">
        <v>0.44940400000000003</v>
      </c>
      <c r="I24" s="130">
        <v>1.2375482499999999</v>
      </c>
      <c r="J24" s="130">
        <v>1.7190099999999999</v>
      </c>
      <c r="K24" s="130">
        <v>1.717025</v>
      </c>
      <c r="L24" s="130">
        <v>1.6674992500000001</v>
      </c>
      <c r="M24" s="130">
        <v>1.2641472499999999</v>
      </c>
      <c r="N24" s="130">
        <v>1.370444</v>
      </c>
      <c r="O24" s="130">
        <v>1.3446389999999999</v>
      </c>
      <c r="P24" s="130">
        <v>1.3357064999999999</v>
      </c>
      <c r="Q24" s="130">
        <v>1.3420585</v>
      </c>
      <c r="R24" s="130">
        <v>1.4689000000000001</v>
      </c>
      <c r="S24" s="130">
        <v>1.1642025</v>
      </c>
      <c r="T24" s="130">
        <v>1.1632100000000001</v>
      </c>
      <c r="U24" s="130">
        <v>1.2376475</v>
      </c>
      <c r="V24" s="130">
        <v>1.2495575000000001</v>
      </c>
      <c r="W24" s="130">
        <v>2.1725824999999999</v>
      </c>
      <c r="X24" s="130">
        <v>2.1011224999999998</v>
      </c>
      <c r="Y24" s="130">
        <v>2.4425425000000001</v>
      </c>
      <c r="Z24" s="130">
        <v>2.3681049999999999</v>
      </c>
      <c r="AA24" s="130">
        <v>2.3403149999999999</v>
      </c>
      <c r="AB24" s="130">
        <v>2.284735</v>
      </c>
      <c r="AC24" s="130">
        <v>2.2956525000000001</v>
      </c>
      <c r="AD24" s="130">
        <v>2.1983874999999999</v>
      </c>
      <c r="AE24" s="130">
        <v>2.0306549999999999</v>
      </c>
      <c r="AF24" s="130">
        <v>2.0266850000000001</v>
      </c>
      <c r="AG24" s="130">
        <v>2.0544750000000001</v>
      </c>
      <c r="AH24" s="130">
        <v>2.074325</v>
      </c>
      <c r="AI24" s="130">
        <v>2.0336325</v>
      </c>
      <c r="AJ24" s="130">
        <v>1.9075850000000001</v>
      </c>
      <c r="AK24" s="130">
        <v>1.84297325</v>
      </c>
      <c r="AL24" s="130">
        <v>1.7501745</v>
      </c>
      <c r="AM24" s="130">
        <v>1.71617145</v>
      </c>
      <c r="AN24" s="130">
        <v>1.609308975</v>
      </c>
      <c r="AO24" s="130">
        <v>1.5326780499999999</v>
      </c>
      <c r="AP24" s="131">
        <v>1.4291801500000001</v>
      </c>
      <c r="AQ24" s="132">
        <v>-6.7527488894357099E-2</v>
      </c>
      <c r="AR24" s="132">
        <v>-2.7742103047978001E-2</v>
      </c>
      <c r="AS24" s="132">
        <v>7.5990218316008403E-3</v>
      </c>
    </row>
    <row r="25" spans="1:45">
      <c r="A25" s="124" t="s">
        <v>292</v>
      </c>
      <c r="B25" s="130">
        <v>7.6700000000000004E-2</v>
      </c>
      <c r="C25" s="130">
        <v>7.3749999999999996E-2</v>
      </c>
      <c r="D25" s="130">
        <v>7.1537500000000004E-2</v>
      </c>
      <c r="E25" s="130">
        <v>6.9324999999999998E-2</v>
      </c>
      <c r="F25" s="130">
        <v>6.7112500000000005E-2</v>
      </c>
      <c r="G25" s="130">
        <v>7.0800000000000002E-2</v>
      </c>
      <c r="H25" s="130">
        <v>0.1216875</v>
      </c>
      <c r="I25" s="130">
        <v>0.1202125</v>
      </c>
      <c r="J25" s="130">
        <v>0.12611249999999999</v>
      </c>
      <c r="K25" s="130">
        <v>0.12095</v>
      </c>
      <c r="L25" s="130">
        <v>0.11726250000000001</v>
      </c>
      <c r="M25" s="130">
        <v>0.11283749999999999</v>
      </c>
      <c r="N25" s="130">
        <v>0.116525</v>
      </c>
      <c r="O25" s="130">
        <v>0.1143125</v>
      </c>
      <c r="P25" s="130">
        <v>0.1143125</v>
      </c>
      <c r="Q25" s="130">
        <v>0.11283749999999999</v>
      </c>
      <c r="R25" s="130">
        <v>0.1098875</v>
      </c>
      <c r="S25" s="130">
        <v>0.1143125</v>
      </c>
      <c r="T25" s="130">
        <v>0.1039875</v>
      </c>
      <c r="U25" s="130">
        <v>0.10767500000000001</v>
      </c>
      <c r="V25" s="130">
        <v>8.7762499999999993E-2</v>
      </c>
      <c r="W25" s="130">
        <v>8.4812499999999999E-2</v>
      </c>
      <c r="X25" s="130">
        <v>8.5550000000000001E-2</v>
      </c>
      <c r="Y25" s="130">
        <v>8.1125000000000003E-2</v>
      </c>
      <c r="Z25" s="130">
        <v>8.0387500000000001E-2</v>
      </c>
      <c r="AA25" s="130">
        <v>7.8174999999999994E-2</v>
      </c>
      <c r="AB25" s="130">
        <v>8.3337499999999995E-2</v>
      </c>
      <c r="AC25" s="130">
        <v>7.7041063716063396E-2</v>
      </c>
      <c r="AD25" s="130">
        <v>7.7663166323529403E-2</v>
      </c>
      <c r="AE25" s="130">
        <v>8.1450488116515798E-2</v>
      </c>
      <c r="AF25" s="130">
        <v>8.05036305542986E-2</v>
      </c>
      <c r="AG25" s="130">
        <v>7.8808500486425306E-2</v>
      </c>
      <c r="AH25" s="130">
        <v>7.5903617466063306E-2</v>
      </c>
      <c r="AI25" s="130">
        <v>7.2474841809954699E-2</v>
      </c>
      <c r="AJ25" s="130">
        <v>6.9704935972850698E-2</v>
      </c>
      <c r="AK25" s="130">
        <v>6.6877866877827999E-2</v>
      </c>
      <c r="AL25" s="130">
        <v>6.5391685243212705E-2</v>
      </c>
      <c r="AM25" s="130">
        <v>6.3697844966063302E-2</v>
      </c>
      <c r="AN25" s="130">
        <v>7.2251532149321299E-2</v>
      </c>
      <c r="AO25" s="130">
        <v>7.2260085814479597E-2</v>
      </c>
      <c r="AP25" s="131">
        <v>7.2260085814479597E-2</v>
      </c>
      <c r="AQ25" s="132">
        <v>0</v>
      </c>
      <c r="AR25" s="132">
        <v>-1.19009581360064E-2</v>
      </c>
      <c r="AS25" s="132">
        <v>3.8421046476022001E-4</v>
      </c>
    </row>
    <row r="26" spans="1:45">
      <c r="A26" s="124" t="s">
        <v>294</v>
      </c>
      <c r="B26" s="130">
        <v>0.29249999999999998</v>
      </c>
      <c r="C26" s="130">
        <v>0.27300000000000002</v>
      </c>
      <c r="D26" s="130">
        <v>0.24862500000000001</v>
      </c>
      <c r="E26" s="130">
        <v>0.22425</v>
      </c>
      <c r="F26" s="130">
        <v>0.20474999999999999</v>
      </c>
      <c r="G26" s="130">
        <v>0.26324999999999998</v>
      </c>
      <c r="H26" s="130">
        <v>0.229125</v>
      </c>
      <c r="I26" s="130">
        <v>0.19305</v>
      </c>
      <c r="J26" s="130">
        <v>0.16087499999999999</v>
      </c>
      <c r="K26" s="130">
        <v>0.12967500000000001</v>
      </c>
      <c r="L26" s="130">
        <v>0.37927499999999997</v>
      </c>
      <c r="M26" s="130">
        <v>0.35489999999999999</v>
      </c>
      <c r="N26" s="130">
        <v>0.33247500000000002</v>
      </c>
      <c r="O26" s="130">
        <v>0.312</v>
      </c>
      <c r="P26" s="130">
        <v>0.29249999999999998</v>
      </c>
      <c r="Q26" s="130">
        <v>0.27300000000000002</v>
      </c>
      <c r="R26" s="130">
        <v>0.25545000000000001</v>
      </c>
      <c r="S26" s="130">
        <v>0.23985000000000001</v>
      </c>
      <c r="T26" s="130">
        <v>0.22522500000000001</v>
      </c>
      <c r="U26" s="130">
        <v>0.21060000000000001</v>
      </c>
      <c r="V26" s="130">
        <v>0.19694999999999999</v>
      </c>
      <c r="W26" s="130">
        <v>0.18427499999999999</v>
      </c>
      <c r="X26" s="130">
        <v>0.17355000000000001</v>
      </c>
      <c r="Y26" s="130">
        <v>0.16087499999999999</v>
      </c>
      <c r="Z26" s="130">
        <v>0.1482</v>
      </c>
      <c r="AA26" s="130">
        <v>0.13942499999999999</v>
      </c>
      <c r="AB26" s="130">
        <v>0.12675</v>
      </c>
      <c r="AC26" s="130">
        <v>0.11700000000000001</v>
      </c>
      <c r="AD26" s="130">
        <v>0.110175</v>
      </c>
      <c r="AE26" s="130">
        <v>0.10920000000000001</v>
      </c>
      <c r="AF26" s="130">
        <v>0.10725</v>
      </c>
      <c r="AG26" s="130">
        <v>0.1087125</v>
      </c>
      <c r="AH26" s="130">
        <v>0.1161225</v>
      </c>
      <c r="AI26" s="130">
        <v>0.110175</v>
      </c>
      <c r="AJ26" s="130">
        <v>0.10627499999999999</v>
      </c>
      <c r="AK26" s="130">
        <v>0.100425</v>
      </c>
      <c r="AL26" s="130">
        <v>9.6924750000000004E-2</v>
      </c>
      <c r="AM26" s="130">
        <v>8.9592749999999999E-2</v>
      </c>
      <c r="AN26" s="130">
        <v>8.4824999999999998E-2</v>
      </c>
      <c r="AO26" s="130">
        <v>7.886775E-2</v>
      </c>
      <c r="AP26" s="131">
        <v>7.886775E-2</v>
      </c>
      <c r="AQ26" s="132">
        <v>0</v>
      </c>
      <c r="AR26" s="132">
        <v>-3.2017108978693802E-2</v>
      </c>
      <c r="AS26" s="132">
        <v>4.1934374337569501E-4</v>
      </c>
    </row>
    <row r="27" spans="1:45">
      <c r="A27" s="124" t="s">
        <v>301</v>
      </c>
      <c r="B27" s="130" t="s">
        <v>273</v>
      </c>
      <c r="C27" s="130" t="s">
        <v>273</v>
      </c>
      <c r="D27" s="130" t="s">
        <v>273</v>
      </c>
      <c r="E27" s="130" t="s">
        <v>273</v>
      </c>
      <c r="F27" s="130" t="s">
        <v>273</v>
      </c>
      <c r="G27" s="130" t="s">
        <v>273</v>
      </c>
      <c r="H27" s="130" t="s">
        <v>273</v>
      </c>
      <c r="I27" s="130" t="s">
        <v>273</v>
      </c>
      <c r="J27" s="130" t="s">
        <v>273</v>
      </c>
      <c r="K27" s="130" t="s">
        <v>273</v>
      </c>
      <c r="L27" s="130" t="s">
        <v>273</v>
      </c>
      <c r="M27" s="130" t="s">
        <v>273</v>
      </c>
      <c r="N27" s="130" t="s">
        <v>273</v>
      </c>
      <c r="O27" s="130" t="s">
        <v>273</v>
      </c>
      <c r="P27" s="130" t="s">
        <v>273</v>
      </c>
      <c r="Q27" s="130" t="s">
        <v>273</v>
      </c>
      <c r="R27" s="130" t="s">
        <v>273</v>
      </c>
      <c r="S27" s="130">
        <v>0.74259619267074395</v>
      </c>
      <c r="T27" s="130">
        <v>0.79563877453432197</v>
      </c>
      <c r="U27" s="130">
        <v>0.78856643028584295</v>
      </c>
      <c r="V27" s="130">
        <v>0.78503030474228197</v>
      </c>
      <c r="W27" s="130">
        <v>0.78503030474228197</v>
      </c>
      <c r="X27" s="130">
        <v>0.78503030474228197</v>
      </c>
      <c r="Y27" s="130">
        <v>0.78149408603736503</v>
      </c>
      <c r="Z27" s="130">
        <v>0.78503030474228197</v>
      </c>
      <c r="AA27" s="130">
        <v>0.77795791391312996</v>
      </c>
      <c r="AB27" s="130">
        <v>0.77652928453750003</v>
      </c>
      <c r="AC27" s="130">
        <v>0.77652928453750003</v>
      </c>
      <c r="AD27" s="130">
        <v>0.76145107268493395</v>
      </c>
      <c r="AE27" s="130">
        <v>0.74637281425167801</v>
      </c>
      <c r="AF27" s="130">
        <v>0.73019788040806299</v>
      </c>
      <c r="AG27" s="130">
        <v>0.72908307448377596</v>
      </c>
      <c r="AH27" s="130">
        <v>1.16501650892546</v>
      </c>
      <c r="AI27" s="130">
        <v>1.1372402297616999</v>
      </c>
      <c r="AJ27" s="130">
        <v>1.1382322397318401</v>
      </c>
      <c r="AK27" s="130">
        <v>1.06958514979856</v>
      </c>
      <c r="AL27" s="130">
        <v>1.05014175438393</v>
      </c>
      <c r="AM27" s="130">
        <v>1.0316903689394401</v>
      </c>
      <c r="AN27" s="130">
        <v>1.0912109671474799</v>
      </c>
      <c r="AO27" s="130">
        <v>1.0912109671474799</v>
      </c>
      <c r="AP27" s="131">
        <v>1.0912109671474799</v>
      </c>
      <c r="AQ27" s="132">
        <v>0</v>
      </c>
      <c r="AR27" s="132">
        <v>3.8712339692537297E-2</v>
      </c>
      <c r="AS27" s="132">
        <v>5.8020229025962699E-3</v>
      </c>
    </row>
    <row r="28" spans="1:45">
      <c r="A28" s="124" t="s">
        <v>302</v>
      </c>
      <c r="B28" s="130">
        <v>0.72052499999999997</v>
      </c>
      <c r="C28" s="130">
        <v>0.64739999999999998</v>
      </c>
      <c r="D28" s="130">
        <v>0.61717500000000003</v>
      </c>
      <c r="E28" s="130">
        <v>0.69420000000000004</v>
      </c>
      <c r="F28" s="130">
        <v>0.70687500000000003</v>
      </c>
      <c r="G28" s="130">
        <v>0.63180000000000003</v>
      </c>
      <c r="H28" s="130">
        <v>0.61814999999999998</v>
      </c>
      <c r="I28" s="130">
        <v>0.62790000000000001</v>
      </c>
      <c r="J28" s="130">
        <v>0.57525000000000004</v>
      </c>
      <c r="K28" s="130">
        <v>0.54600000000000004</v>
      </c>
      <c r="L28" s="130">
        <v>0.53137500000000004</v>
      </c>
      <c r="M28" s="130">
        <v>0.52649999999999997</v>
      </c>
      <c r="N28" s="130">
        <v>0.59475</v>
      </c>
      <c r="O28" s="130">
        <v>0.61424999999999996</v>
      </c>
      <c r="P28" s="130">
        <v>0.64349999999999996</v>
      </c>
      <c r="Q28" s="130">
        <v>0.6825</v>
      </c>
      <c r="R28" s="130">
        <v>0.74099999999999999</v>
      </c>
      <c r="S28" s="130">
        <v>0.74587499999999995</v>
      </c>
      <c r="T28" s="130">
        <v>0.73612500000000003</v>
      </c>
      <c r="U28" s="130">
        <v>0.75619999999999998</v>
      </c>
      <c r="V28" s="130">
        <v>0.731325</v>
      </c>
      <c r="W28" s="130">
        <v>0.651725</v>
      </c>
      <c r="X28" s="130">
        <v>0.62685000000000002</v>
      </c>
      <c r="Y28" s="130">
        <v>0.58704999999999996</v>
      </c>
      <c r="Z28" s="130">
        <v>0.52834499999999995</v>
      </c>
      <c r="AA28" s="130">
        <v>0.47859499999999999</v>
      </c>
      <c r="AB28" s="130">
        <v>0.40994000000000003</v>
      </c>
      <c r="AC28" s="130">
        <v>0.34128500000000001</v>
      </c>
      <c r="AD28" s="130">
        <v>0.29054000000000002</v>
      </c>
      <c r="AE28" s="130">
        <v>0.25472</v>
      </c>
      <c r="AF28" s="130">
        <v>0.25132705</v>
      </c>
      <c r="AG28" s="130">
        <v>0.24479985000000001</v>
      </c>
      <c r="AH28" s="130">
        <v>0.24278</v>
      </c>
      <c r="AI28" s="130">
        <v>0.23979500000000001</v>
      </c>
      <c r="AJ28" s="130">
        <v>0.20497000000000001</v>
      </c>
      <c r="AK28" s="130">
        <v>0.20596500000000001</v>
      </c>
      <c r="AL28" s="130">
        <v>0.18395764378378399</v>
      </c>
      <c r="AM28" s="130">
        <v>0.18697934276987799</v>
      </c>
      <c r="AN28" s="130">
        <v>0.18697934276987799</v>
      </c>
      <c r="AO28" s="130">
        <v>0.18697934276987799</v>
      </c>
      <c r="AP28" s="131">
        <v>0.18697934276987799</v>
      </c>
      <c r="AQ28" s="132">
        <v>0</v>
      </c>
      <c r="AR28" s="132">
        <v>-3.04436428181518E-2</v>
      </c>
      <c r="AS28" s="132">
        <v>9.9417845102779895E-4</v>
      </c>
    </row>
    <row r="29" spans="1:45">
      <c r="A29" s="124" t="s">
        <v>303</v>
      </c>
      <c r="B29" s="130">
        <v>0.31785000000000002</v>
      </c>
      <c r="C29" s="130">
        <v>0.33150000000000002</v>
      </c>
      <c r="D29" s="130">
        <v>0.34027499999999999</v>
      </c>
      <c r="E29" s="130">
        <v>0.36075000000000002</v>
      </c>
      <c r="F29" s="130">
        <v>0.36367500000000003</v>
      </c>
      <c r="G29" s="130">
        <v>0.35685</v>
      </c>
      <c r="H29" s="130">
        <v>0.35002499999999998</v>
      </c>
      <c r="I29" s="130">
        <v>0.34320000000000001</v>
      </c>
      <c r="J29" s="130">
        <v>0.33832499999999999</v>
      </c>
      <c r="K29" s="130">
        <v>0.34125</v>
      </c>
      <c r="L29" s="130">
        <v>0.32742871499999998</v>
      </c>
      <c r="M29" s="130">
        <v>0.3145125225</v>
      </c>
      <c r="N29" s="130">
        <v>0.31440180750000002</v>
      </c>
      <c r="O29" s="130">
        <v>0.30634903499999999</v>
      </c>
      <c r="P29" s="130">
        <v>0.25655598750000003</v>
      </c>
      <c r="Q29" s="130">
        <v>0.259060185</v>
      </c>
      <c r="R29" s="130">
        <v>0.21322490999999999</v>
      </c>
      <c r="S29" s="130">
        <v>0.20033560794374999</v>
      </c>
      <c r="T29" s="130">
        <v>0.17203226544375</v>
      </c>
      <c r="U29" s="130">
        <v>0.20480939294375</v>
      </c>
      <c r="V29" s="130">
        <v>0.18259025632933201</v>
      </c>
      <c r="W29" s="130">
        <v>0.18293828529967199</v>
      </c>
      <c r="X29" s="130">
        <v>0.170067332284842</v>
      </c>
      <c r="Y29" s="130">
        <v>0.13326799324035199</v>
      </c>
      <c r="Z29" s="130">
        <v>0.133010135740352</v>
      </c>
      <c r="AA29" s="130">
        <v>0.13878887681534699</v>
      </c>
      <c r="AB29" s="130">
        <v>0.13576706931534699</v>
      </c>
      <c r="AC29" s="130">
        <v>0.150403445059929</v>
      </c>
      <c r="AD29" s="130">
        <v>0.137866675931683</v>
      </c>
      <c r="AE29" s="130">
        <v>0.129907050433759</v>
      </c>
      <c r="AF29" s="130">
        <v>0.12675255332264801</v>
      </c>
      <c r="AG29" s="130">
        <v>0.12504320085449799</v>
      </c>
      <c r="AH29" s="130">
        <v>0.123705305477685</v>
      </c>
      <c r="AI29" s="130">
        <v>0.118303260104806</v>
      </c>
      <c r="AJ29" s="130">
        <v>0.112516017318556</v>
      </c>
      <c r="AK29" s="130">
        <v>0.106946927366458</v>
      </c>
      <c r="AL29" s="130">
        <v>0.10128526538570801</v>
      </c>
      <c r="AM29" s="130">
        <v>9.7189537064277798E-2</v>
      </c>
      <c r="AN29" s="130">
        <v>9.35665915207778E-2</v>
      </c>
      <c r="AO29" s="130">
        <v>8.9987327803305595E-2</v>
      </c>
      <c r="AP29" s="131">
        <v>9.0268283490100604E-2</v>
      </c>
      <c r="AQ29" s="132">
        <v>3.1221694615613002E-3</v>
      </c>
      <c r="AR29" s="132">
        <v>-3.6049210569196202E-2</v>
      </c>
      <c r="AS29" s="132">
        <v>4.7996094610074699E-4</v>
      </c>
    </row>
    <row r="30" spans="1:45">
      <c r="A30" s="133" t="s">
        <v>304</v>
      </c>
      <c r="B30" s="134">
        <v>4.2796548799999998</v>
      </c>
      <c r="C30" s="134">
        <v>4.1154461449999999</v>
      </c>
      <c r="D30" s="134">
        <v>3.9843644600000001</v>
      </c>
      <c r="E30" s="134">
        <v>4.2315440000000004</v>
      </c>
      <c r="F30" s="134">
        <v>4.1638545499999999</v>
      </c>
      <c r="G30" s="134">
        <v>4.2593972200000003</v>
      </c>
      <c r="H30" s="134">
        <v>4.1971052750000002</v>
      </c>
      <c r="I30" s="134">
        <v>4.9375390499999998</v>
      </c>
      <c r="J30" s="134">
        <v>5.3286460849999999</v>
      </c>
      <c r="K30" s="134">
        <v>5.2738184749999997</v>
      </c>
      <c r="L30" s="134">
        <v>5.5142123549999997</v>
      </c>
      <c r="M30" s="134">
        <v>5.0651752524999996</v>
      </c>
      <c r="N30" s="134">
        <v>5.1666069625000004</v>
      </c>
      <c r="O30" s="134">
        <v>5.0727210349999998</v>
      </c>
      <c r="P30" s="134">
        <v>5.0393268974999996</v>
      </c>
      <c r="Q30" s="134">
        <v>5.0160208464440004</v>
      </c>
      <c r="R30" s="134">
        <v>5.095356546104</v>
      </c>
      <c r="S30" s="134">
        <v>5.5079964235304901</v>
      </c>
      <c r="T30" s="134">
        <v>5.4326871570020696</v>
      </c>
      <c r="U30" s="134">
        <v>5.5069681816135896</v>
      </c>
      <c r="V30" s="134">
        <v>5.37034820865561</v>
      </c>
      <c r="W30" s="134">
        <v>6.1372105560419499</v>
      </c>
      <c r="X30" s="134">
        <v>5.9398848682271197</v>
      </c>
      <c r="Y30" s="134">
        <v>6.0687503324777197</v>
      </c>
      <c r="Z30" s="134">
        <v>5.8577202217576296</v>
      </c>
      <c r="AA30" s="134">
        <v>5.6831035895034798</v>
      </c>
      <c r="AB30" s="134">
        <v>5.4395201078778497</v>
      </c>
      <c r="AC30" s="134">
        <v>5.26923074887016</v>
      </c>
      <c r="AD30" s="134">
        <v>4.9995684241054201</v>
      </c>
      <c r="AE30" s="134">
        <v>4.7943811477219498</v>
      </c>
      <c r="AF30" s="134">
        <v>4.6688769594950097</v>
      </c>
      <c r="AG30" s="134">
        <v>4.6021094222377599</v>
      </c>
      <c r="AH30" s="134">
        <v>4.8005584090214297</v>
      </c>
      <c r="AI30" s="134">
        <v>4.6509318902325703</v>
      </c>
      <c r="AJ30" s="134">
        <v>4.3781150989912998</v>
      </c>
      <c r="AK30" s="134">
        <v>4.2273032266850699</v>
      </c>
      <c r="AL30" s="134">
        <v>3.9888339102371901</v>
      </c>
      <c r="AM30" s="134">
        <v>3.9029948660646498</v>
      </c>
      <c r="AN30" s="134">
        <v>3.4133892696230101</v>
      </c>
      <c r="AO30" s="134">
        <v>3.2769603262890299</v>
      </c>
      <c r="AP30" s="134">
        <v>3.1687821141552601</v>
      </c>
      <c r="AQ30" s="135">
        <v>-3.3011755212878101E-2</v>
      </c>
      <c r="AR30" s="135">
        <v>-3.7337925117889498E-2</v>
      </c>
      <c r="AS30" s="135">
        <v>1.6848571864821998E-2</v>
      </c>
    </row>
    <row r="31" spans="1:45">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1"/>
      <c r="AQ31" s="132"/>
      <c r="AR31" s="132"/>
      <c r="AS31" s="132"/>
    </row>
    <row r="32" spans="1:45">
      <c r="A32" s="124" t="s">
        <v>305</v>
      </c>
      <c r="B32" s="130" t="s">
        <v>273</v>
      </c>
      <c r="C32" s="130" t="s">
        <v>273</v>
      </c>
      <c r="D32" s="130" t="s">
        <v>273</v>
      </c>
      <c r="E32" s="130" t="s">
        <v>273</v>
      </c>
      <c r="F32" s="130" t="s">
        <v>273</v>
      </c>
      <c r="G32" s="130" t="s">
        <v>273</v>
      </c>
      <c r="H32" s="130" t="s">
        <v>273</v>
      </c>
      <c r="I32" s="130" t="s">
        <v>273</v>
      </c>
      <c r="J32" s="130" t="s">
        <v>273</v>
      </c>
      <c r="K32" s="130" t="s">
        <v>273</v>
      </c>
      <c r="L32" s="130" t="s">
        <v>273</v>
      </c>
      <c r="M32" s="130" t="s">
        <v>273</v>
      </c>
      <c r="N32" s="130" t="s">
        <v>273</v>
      </c>
      <c r="O32" s="130" t="s">
        <v>273</v>
      </c>
      <c r="P32" s="130" t="s">
        <v>273</v>
      </c>
      <c r="Q32" s="130" t="s">
        <v>273</v>
      </c>
      <c r="R32" s="130" t="s">
        <v>273</v>
      </c>
      <c r="S32" s="130">
        <v>0.65568902358189496</v>
      </c>
      <c r="T32" s="130">
        <v>0.65568902358189496</v>
      </c>
      <c r="U32" s="130">
        <v>0.99019970902395704</v>
      </c>
      <c r="V32" s="130">
        <v>0.99019970902395704</v>
      </c>
      <c r="W32" s="130">
        <v>0.99019970902395704</v>
      </c>
      <c r="X32" s="130">
        <v>0.99019970902395704</v>
      </c>
      <c r="Y32" s="130">
        <v>0.99019970902395704</v>
      </c>
      <c r="Z32" s="130">
        <v>0.99019970902395704</v>
      </c>
      <c r="AA32" s="130">
        <v>0.99019970902395704</v>
      </c>
      <c r="AB32" s="130">
        <v>0.99019970902395704</v>
      </c>
      <c r="AC32" s="130">
        <v>0.99796594324061905</v>
      </c>
      <c r="AD32" s="130">
        <v>1.05543636434884</v>
      </c>
      <c r="AE32" s="130">
        <v>1.01738167273473</v>
      </c>
      <c r="AF32" s="130">
        <v>1.02092305010325</v>
      </c>
      <c r="AG32" s="130">
        <v>1.02092305010325</v>
      </c>
      <c r="AH32" s="130">
        <v>1.02092305010325</v>
      </c>
      <c r="AI32" s="130">
        <v>9.4580849999999998E-4</v>
      </c>
      <c r="AJ32" s="130">
        <v>1.33921843760697</v>
      </c>
      <c r="AK32" s="130">
        <v>1.31874479129429</v>
      </c>
      <c r="AL32" s="130">
        <v>1.31874479129429</v>
      </c>
      <c r="AM32" s="130">
        <v>1.31874479129429</v>
      </c>
      <c r="AN32" s="130">
        <v>2.0948931584885799</v>
      </c>
      <c r="AO32" s="130">
        <v>2.5036527991692799</v>
      </c>
      <c r="AP32" s="131">
        <v>2.5036527991692799</v>
      </c>
      <c r="AQ32" s="132">
        <v>0</v>
      </c>
      <c r="AR32" s="132">
        <v>9.4231012173773998E-2</v>
      </c>
      <c r="AS32" s="132">
        <v>1.33120462662709E-2</v>
      </c>
    </row>
    <row r="33" spans="1:45">
      <c r="A33" s="124" t="s">
        <v>307</v>
      </c>
      <c r="B33" s="130" t="s">
        <v>273</v>
      </c>
      <c r="C33" s="130" t="s">
        <v>273</v>
      </c>
      <c r="D33" s="130" t="s">
        <v>273</v>
      </c>
      <c r="E33" s="130" t="s">
        <v>273</v>
      </c>
      <c r="F33" s="130" t="s">
        <v>273</v>
      </c>
      <c r="G33" s="130" t="s">
        <v>273</v>
      </c>
      <c r="H33" s="130" t="s">
        <v>273</v>
      </c>
      <c r="I33" s="130" t="s">
        <v>273</v>
      </c>
      <c r="J33" s="130" t="s">
        <v>273</v>
      </c>
      <c r="K33" s="130" t="s">
        <v>273</v>
      </c>
      <c r="L33" s="130" t="s">
        <v>273</v>
      </c>
      <c r="M33" s="130" t="s">
        <v>273</v>
      </c>
      <c r="N33" s="130" t="s">
        <v>273</v>
      </c>
      <c r="O33" s="130" t="s">
        <v>273</v>
      </c>
      <c r="P33" s="130" t="s">
        <v>273</v>
      </c>
      <c r="Q33" s="130" t="s">
        <v>273</v>
      </c>
      <c r="R33" s="130" t="s">
        <v>273</v>
      </c>
      <c r="S33" s="130">
        <v>1.71323220674073</v>
      </c>
      <c r="T33" s="130">
        <v>1.71323220674073</v>
      </c>
      <c r="U33" s="130">
        <v>1.71323220674073</v>
      </c>
      <c r="V33" s="130">
        <v>1.71323220674073</v>
      </c>
      <c r="W33" s="130">
        <v>1.71323220674073</v>
      </c>
      <c r="X33" s="130">
        <v>1.71323220674073</v>
      </c>
      <c r="Y33" s="130">
        <v>1.71323220674073</v>
      </c>
      <c r="Z33" s="130">
        <v>1.71323220674073</v>
      </c>
      <c r="AA33" s="130">
        <v>1.71323220674073</v>
      </c>
      <c r="AB33" s="130">
        <v>1.71323220674073</v>
      </c>
      <c r="AC33" s="130">
        <v>1.71323220674073</v>
      </c>
      <c r="AD33" s="130">
        <v>1.71323220674073</v>
      </c>
      <c r="AE33" s="130">
        <v>1.71323220674073</v>
      </c>
      <c r="AF33" s="130">
        <v>1.71323220674073</v>
      </c>
      <c r="AG33" s="130">
        <v>1.71323220674073</v>
      </c>
      <c r="AH33" s="130">
        <v>1.71323220674073</v>
      </c>
      <c r="AI33" s="130">
        <v>1.71323220674073</v>
      </c>
      <c r="AJ33" s="130">
        <v>1.71323220674073</v>
      </c>
      <c r="AK33" s="130">
        <v>1.71323220674073</v>
      </c>
      <c r="AL33" s="130">
        <v>2.2571154469758801</v>
      </c>
      <c r="AM33" s="130">
        <v>2.2571154469758801</v>
      </c>
      <c r="AN33" s="130">
        <v>2.2571154469758801</v>
      </c>
      <c r="AO33" s="130">
        <v>2.2571154469758801</v>
      </c>
      <c r="AP33" s="131">
        <v>2.2571154469758801</v>
      </c>
      <c r="AQ33" s="132">
        <v>0</v>
      </c>
      <c r="AR33" s="132">
        <v>2.7954173919989601E-2</v>
      </c>
      <c r="AS33" s="132">
        <v>1.20011949214472E-2</v>
      </c>
    </row>
    <row r="34" spans="1:45">
      <c r="A34" s="124" t="s">
        <v>308</v>
      </c>
      <c r="B34" s="130" t="s">
        <v>273</v>
      </c>
      <c r="C34" s="130" t="s">
        <v>273</v>
      </c>
      <c r="D34" s="130" t="s">
        <v>273</v>
      </c>
      <c r="E34" s="130" t="s">
        <v>273</v>
      </c>
      <c r="F34" s="130" t="s">
        <v>273</v>
      </c>
      <c r="G34" s="130" t="s">
        <v>273</v>
      </c>
      <c r="H34" s="130" t="s">
        <v>273</v>
      </c>
      <c r="I34" s="130" t="s">
        <v>273</v>
      </c>
      <c r="J34" s="130" t="s">
        <v>273</v>
      </c>
      <c r="K34" s="130" t="s">
        <v>273</v>
      </c>
      <c r="L34" s="130" t="s">
        <v>273</v>
      </c>
      <c r="M34" s="130">
        <v>33.910552838672601</v>
      </c>
      <c r="N34" s="130">
        <v>34.7298969475221</v>
      </c>
      <c r="O34" s="130">
        <v>34.734014254601803</v>
      </c>
      <c r="P34" s="130">
        <v>34.509415153407097</v>
      </c>
      <c r="Q34" s="130">
        <v>33.704687484690297</v>
      </c>
      <c r="R34" s="130">
        <v>33.425328199336299</v>
      </c>
      <c r="S34" s="130">
        <v>33.567443915368699</v>
      </c>
      <c r="T34" s="130">
        <v>33.364048945634202</v>
      </c>
      <c r="U34" s="130">
        <v>32.949847853421801</v>
      </c>
      <c r="V34" s="130">
        <v>33.155713207404098</v>
      </c>
      <c r="W34" s="130">
        <v>33.361578561386402</v>
      </c>
      <c r="X34" s="130">
        <v>33.910552838672601</v>
      </c>
      <c r="Y34" s="130">
        <v>33.773309269351003</v>
      </c>
      <c r="Z34" s="130">
        <v>33.636065700029498</v>
      </c>
      <c r="AA34" s="130">
        <v>33.773309269351003</v>
      </c>
      <c r="AB34" s="130">
        <v>33.773309269351003</v>
      </c>
      <c r="AC34" s="130">
        <v>33.910552838672601</v>
      </c>
      <c r="AD34" s="130">
        <v>33.9791746233333</v>
      </c>
      <c r="AE34" s="130">
        <v>34.047796407994099</v>
      </c>
      <c r="AF34" s="130">
        <v>34.116418192654898</v>
      </c>
      <c r="AG34" s="130">
        <v>34.4595271159587</v>
      </c>
      <c r="AH34" s="130">
        <v>34.640071031401199</v>
      </c>
      <c r="AI34" s="130">
        <v>34.943996915663703</v>
      </c>
      <c r="AJ34" s="130">
        <v>35.049058926632902</v>
      </c>
      <c r="AK34" s="130">
        <v>34.957399828550301</v>
      </c>
      <c r="AL34" s="130">
        <v>34.833252471950402</v>
      </c>
      <c r="AM34" s="130">
        <v>37.888234645802598</v>
      </c>
      <c r="AN34" s="130">
        <v>37.640988013333299</v>
      </c>
      <c r="AO34" s="130">
        <v>37.556741012640103</v>
      </c>
      <c r="AP34" s="131">
        <v>37.391524354530098</v>
      </c>
      <c r="AQ34" s="132">
        <v>-4.3991212670571002E-3</v>
      </c>
      <c r="AR34" s="132">
        <v>9.8570204216719103E-3</v>
      </c>
      <c r="AS34" s="132">
        <v>0.19881259188137199</v>
      </c>
    </row>
    <row r="35" spans="1:45">
      <c r="A35" s="124" t="s">
        <v>309</v>
      </c>
      <c r="B35" s="130" t="s">
        <v>273</v>
      </c>
      <c r="C35" s="130" t="s">
        <v>273</v>
      </c>
      <c r="D35" s="130" t="s">
        <v>273</v>
      </c>
      <c r="E35" s="130" t="s">
        <v>273</v>
      </c>
      <c r="F35" s="130" t="s">
        <v>273</v>
      </c>
      <c r="G35" s="130" t="s">
        <v>273</v>
      </c>
      <c r="H35" s="130" t="s">
        <v>273</v>
      </c>
      <c r="I35" s="130" t="s">
        <v>273</v>
      </c>
      <c r="J35" s="130" t="s">
        <v>273</v>
      </c>
      <c r="K35" s="130" t="s">
        <v>273</v>
      </c>
      <c r="L35" s="130" t="s">
        <v>273</v>
      </c>
      <c r="M35" s="130" t="s">
        <v>273</v>
      </c>
      <c r="N35" s="130" t="s">
        <v>273</v>
      </c>
      <c r="O35" s="130" t="s">
        <v>273</v>
      </c>
      <c r="P35" s="130" t="s">
        <v>273</v>
      </c>
      <c r="Q35" s="130" t="s">
        <v>273</v>
      </c>
      <c r="R35" s="130" t="s">
        <v>273</v>
      </c>
      <c r="S35" s="130">
        <v>1.757925</v>
      </c>
      <c r="T35" s="130">
        <v>1.81545</v>
      </c>
      <c r="U35" s="130">
        <v>1.81545</v>
      </c>
      <c r="V35" s="130">
        <v>1.81545</v>
      </c>
      <c r="W35" s="130">
        <v>1.81545</v>
      </c>
      <c r="X35" s="130">
        <v>1.81545</v>
      </c>
      <c r="Y35" s="130">
        <v>1.81545</v>
      </c>
      <c r="Z35" s="130">
        <v>1.81545</v>
      </c>
      <c r="AA35" s="130">
        <v>1.81545</v>
      </c>
      <c r="AB35" s="130">
        <v>1.81545</v>
      </c>
      <c r="AC35" s="130">
        <v>5.7125250000000003</v>
      </c>
      <c r="AD35" s="130">
        <v>5.7125250000000003</v>
      </c>
      <c r="AE35" s="130">
        <v>7.9101749999999997</v>
      </c>
      <c r="AF35" s="130">
        <v>13.60125</v>
      </c>
      <c r="AG35" s="130">
        <v>13.60125</v>
      </c>
      <c r="AH35" s="130">
        <v>13.60125</v>
      </c>
      <c r="AI35" s="130">
        <v>13.60125</v>
      </c>
      <c r="AJ35" s="130">
        <v>13.60125</v>
      </c>
      <c r="AK35" s="130">
        <v>13.60125</v>
      </c>
      <c r="AL35" s="130">
        <v>13.60125</v>
      </c>
      <c r="AM35" s="130">
        <v>13.60125</v>
      </c>
      <c r="AN35" s="130">
        <v>13.60125</v>
      </c>
      <c r="AO35" s="130">
        <v>13.60125</v>
      </c>
      <c r="AP35" s="131">
        <v>13.60125</v>
      </c>
      <c r="AQ35" s="132">
        <v>0</v>
      </c>
      <c r="AR35" s="132">
        <v>5.5696965365080703E-2</v>
      </c>
      <c r="AS35" s="132">
        <v>7.2318521697254806E-2</v>
      </c>
    </row>
    <row r="36" spans="1:45">
      <c r="A36" s="124" t="s">
        <v>310</v>
      </c>
      <c r="B36" s="130">
        <v>20.469295466937101</v>
      </c>
      <c r="C36" s="130">
        <v>21.748627023445898</v>
      </c>
      <c r="D36" s="130">
        <v>22.388291453528399</v>
      </c>
      <c r="E36" s="130">
        <v>23.0279572317828</v>
      </c>
      <c r="F36" s="130">
        <v>23.987456573250299</v>
      </c>
      <c r="G36" s="130">
        <v>25.586620344800401</v>
      </c>
      <c r="H36" s="130">
        <v>26.226284774882799</v>
      </c>
      <c r="I36" s="130">
        <v>26.674050415209301</v>
      </c>
      <c r="J36" s="130">
        <v>27.185784116350298</v>
      </c>
      <c r="K36" s="130">
        <v>33.262604291165403</v>
      </c>
      <c r="L36" s="130">
        <v>34.880957941691001</v>
      </c>
      <c r="M36" s="130">
        <v>2.41504032978726</v>
      </c>
      <c r="N36" s="130">
        <v>2.3909378388396698</v>
      </c>
      <c r="O36" s="130">
        <v>3.4104241375283602</v>
      </c>
      <c r="P36" s="130">
        <v>3.8513290731541798</v>
      </c>
      <c r="Q36" s="130">
        <v>4.1299692203682001</v>
      </c>
      <c r="R36" s="130">
        <v>3.9393443604916598</v>
      </c>
      <c r="S36" s="130" t="s">
        <v>273</v>
      </c>
      <c r="T36" s="130" t="s">
        <v>273</v>
      </c>
      <c r="U36" s="130" t="s">
        <v>273</v>
      </c>
      <c r="V36" s="130" t="s">
        <v>273</v>
      </c>
      <c r="W36" s="130" t="s">
        <v>273</v>
      </c>
      <c r="X36" s="130" t="s">
        <v>273</v>
      </c>
      <c r="Y36" s="130" t="s">
        <v>273</v>
      </c>
      <c r="Z36" s="130" t="s">
        <v>273</v>
      </c>
      <c r="AA36" s="130" t="s">
        <v>273</v>
      </c>
      <c r="AB36" s="130" t="s">
        <v>273</v>
      </c>
      <c r="AC36" s="130" t="s">
        <v>273</v>
      </c>
      <c r="AD36" s="130" t="s">
        <v>273</v>
      </c>
      <c r="AE36" s="130" t="s">
        <v>273</v>
      </c>
      <c r="AF36" s="130" t="s">
        <v>273</v>
      </c>
      <c r="AG36" s="130" t="s">
        <v>273</v>
      </c>
      <c r="AH36" s="130" t="s">
        <v>273</v>
      </c>
      <c r="AI36" s="130" t="s">
        <v>273</v>
      </c>
      <c r="AJ36" s="130" t="s">
        <v>273</v>
      </c>
      <c r="AK36" s="130" t="s">
        <v>273</v>
      </c>
      <c r="AL36" s="130" t="s">
        <v>273</v>
      </c>
      <c r="AM36" s="130" t="s">
        <v>273</v>
      </c>
      <c r="AN36" s="130" t="s">
        <v>273</v>
      </c>
      <c r="AO36" s="130" t="s">
        <v>273</v>
      </c>
      <c r="AP36" s="131" t="s">
        <v>273</v>
      </c>
      <c r="AQ36" s="132" t="s">
        <v>273</v>
      </c>
      <c r="AR36" s="132" t="s">
        <v>273</v>
      </c>
      <c r="AS36" s="132" t="s">
        <v>273</v>
      </c>
    </row>
    <row r="37" spans="1:45">
      <c r="A37" s="124" t="s">
        <v>311</v>
      </c>
      <c r="B37" s="130" t="s">
        <v>273</v>
      </c>
      <c r="C37" s="130" t="s">
        <v>273</v>
      </c>
      <c r="D37" s="130" t="s">
        <v>273</v>
      </c>
      <c r="E37" s="130" t="s">
        <v>273</v>
      </c>
      <c r="F37" s="130" t="s">
        <v>273</v>
      </c>
      <c r="G37" s="130" t="s">
        <v>273</v>
      </c>
      <c r="H37" s="130" t="s">
        <v>273</v>
      </c>
      <c r="I37" s="130" t="s">
        <v>273</v>
      </c>
      <c r="J37" s="130" t="s">
        <v>273</v>
      </c>
      <c r="K37" s="130" t="s">
        <v>273</v>
      </c>
      <c r="L37" s="130" t="s">
        <v>273</v>
      </c>
      <c r="M37" s="130" t="s">
        <v>273</v>
      </c>
      <c r="N37" s="130" t="s">
        <v>273</v>
      </c>
      <c r="O37" s="130" t="s">
        <v>273</v>
      </c>
      <c r="P37" s="130" t="s">
        <v>273</v>
      </c>
      <c r="Q37" s="130" t="s">
        <v>273</v>
      </c>
      <c r="R37" s="130" t="s">
        <v>273</v>
      </c>
      <c r="S37" s="130">
        <v>0.86385000000000001</v>
      </c>
      <c r="T37" s="130">
        <v>0.86385000000000001</v>
      </c>
      <c r="U37" s="130">
        <v>0.91357500000000003</v>
      </c>
      <c r="V37" s="130">
        <v>0.91357500000000003</v>
      </c>
      <c r="W37" s="130">
        <v>0.91357500000000003</v>
      </c>
      <c r="X37" s="130">
        <v>0.91844999999999999</v>
      </c>
      <c r="Y37" s="130">
        <v>0.91844999999999999</v>
      </c>
      <c r="Z37" s="130">
        <v>0.91357500000000003</v>
      </c>
      <c r="AA37" s="130">
        <v>0.92430000000000001</v>
      </c>
      <c r="AB37" s="130">
        <v>0.92430000000000001</v>
      </c>
      <c r="AC37" s="130">
        <v>0.91844999999999999</v>
      </c>
      <c r="AD37" s="130">
        <v>0.88529999999999998</v>
      </c>
      <c r="AE37" s="130">
        <v>0.87360000000000004</v>
      </c>
      <c r="AF37" s="130">
        <v>0.87360000000000004</v>
      </c>
      <c r="AG37" s="130">
        <v>0.87360000000000004</v>
      </c>
      <c r="AH37" s="130">
        <v>0.84532499999999999</v>
      </c>
      <c r="AI37" s="130">
        <v>0.84532499999999999</v>
      </c>
      <c r="AJ37" s="130">
        <v>0.84532499999999999</v>
      </c>
      <c r="AK37" s="130">
        <v>0.84532499999999999</v>
      </c>
      <c r="AL37" s="130">
        <v>0.84532499999999999</v>
      </c>
      <c r="AM37" s="130">
        <v>0.84532499999999999</v>
      </c>
      <c r="AN37" s="130">
        <v>0.84532499999999999</v>
      </c>
      <c r="AO37" s="130">
        <v>0.84532499999999999</v>
      </c>
      <c r="AP37" s="131">
        <v>0.84532499999999999</v>
      </c>
      <c r="AQ37" s="132">
        <v>0</v>
      </c>
      <c r="AR37" s="132">
        <v>-3.2847370280333398E-3</v>
      </c>
      <c r="AS37" s="132">
        <v>4.4946350044100299E-3</v>
      </c>
    </row>
    <row r="38" spans="1:45">
      <c r="A38" s="124" t="s">
        <v>312</v>
      </c>
      <c r="B38" s="130" t="s">
        <v>273</v>
      </c>
      <c r="C38" s="130" t="s">
        <v>273</v>
      </c>
      <c r="D38" s="130" t="s">
        <v>273</v>
      </c>
      <c r="E38" s="130" t="s">
        <v>273</v>
      </c>
      <c r="F38" s="130" t="s">
        <v>273</v>
      </c>
      <c r="G38" s="130" t="s">
        <v>273</v>
      </c>
      <c r="H38" s="130" t="s">
        <v>273</v>
      </c>
      <c r="I38" s="130" t="s">
        <v>273</v>
      </c>
      <c r="J38" s="130" t="s">
        <v>273</v>
      </c>
      <c r="K38" s="130" t="s">
        <v>273</v>
      </c>
      <c r="L38" s="130" t="s">
        <v>273</v>
      </c>
      <c r="M38" s="130" t="s">
        <v>273</v>
      </c>
      <c r="N38" s="130" t="s">
        <v>273</v>
      </c>
      <c r="O38" s="130" t="s">
        <v>273</v>
      </c>
      <c r="P38" s="130" t="s">
        <v>273</v>
      </c>
      <c r="Q38" s="130" t="s">
        <v>273</v>
      </c>
      <c r="R38" s="130" t="s">
        <v>273</v>
      </c>
      <c r="S38" s="130">
        <v>9.8042408539630206E-3</v>
      </c>
      <c r="T38" s="130">
        <v>9.5502063449841301E-3</v>
      </c>
      <c r="U38" s="130">
        <v>9.2921363394368704E-3</v>
      </c>
      <c r="V38" s="130">
        <v>9.0326539100906902E-3</v>
      </c>
      <c r="W38" s="130">
        <v>7.7467570350704803E-3</v>
      </c>
      <c r="X38" s="130">
        <v>7.4324985914404496E-3</v>
      </c>
      <c r="Y38" s="130">
        <v>7.1449160915783103E-3</v>
      </c>
      <c r="Z38" s="130">
        <v>6.82979586765945E-3</v>
      </c>
      <c r="AA38" s="130">
        <v>6.5308122829843404E-3</v>
      </c>
      <c r="AB38" s="130">
        <v>6.2294271743072597E-3</v>
      </c>
      <c r="AC38" s="130">
        <v>5.9367913248312603E-3</v>
      </c>
      <c r="AD38" s="130">
        <v>5.66749759454898E-3</v>
      </c>
      <c r="AE38" s="130">
        <v>5.3836569080474104E-3</v>
      </c>
      <c r="AF38" s="130">
        <v>5.1145462884586998E-3</v>
      </c>
      <c r="AG38" s="130">
        <v>4.8366070112519201E-3</v>
      </c>
      <c r="AH38" s="130">
        <v>4.5841050261051603E-3</v>
      </c>
      <c r="AI38" s="130">
        <v>3.8268864019908502E-3</v>
      </c>
      <c r="AJ38" s="130">
        <v>3.56617153262999E-3</v>
      </c>
      <c r="AK38" s="130">
        <v>3.2985462789623401E-3</v>
      </c>
      <c r="AL38" s="130">
        <v>3.2545442333625301E-3</v>
      </c>
      <c r="AM38" s="130">
        <v>3.1828717967351998E-3</v>
      </c>
      <c r="AN38" s="130">
        <v>3.0890577002529E-3</v>
      </c>
      <c r="AO38" s="130">
        <v>2.9824806396924301E-3</v>
      </c>
      <c r="AP38" s="131">
        <v>2.8606568678094398E-3</v>
      </c>
      <c r="AQ38" s="132">
        <v>-4.0846458569317602E-2</v>
      </c>
      <c r="AR38" s="132">
        <v>-5.7350968194348803E-2</v>
      </c>
      <c r="AS38" s="132">
        <v>1.52102546282936E-5</v>
      </c>
    </row>
    <row r="39" spans="1:45" s="125" customFormat="1">
      <c r="A39" s="133" t="s">
        <v>313</v>
      </c>
      <c r="B39" s="134">
        <v>20.469295466937101</v>
      </c>
      <c r="C39" s="134">
        <v>21.748627023445898</v>
      </c>
      <c r="D39" s="134">
        <v>22.388291453528399</v>
      </c>
      <c r="E39" s="134">
        <v>23.0279572317828</v>
      </c>
      <c r="F39" s="134">
        <v>23.987456573250299</v>
      </c>
      <c r="G39" s="134">
        <v>25.586620344800401</v>
      </c>
      <c r="H39" s="134">
        <v>26.226284774882799</v>
      </c>
      <c r="I39" s="134">
        <v>26.674050415209301</v>
      </c>
      <c r="J39" s="134">
        <v>27.185784116350298</v>
      </c>
      <c r="K39" s="134">
        <v>33.262604291165403</v>
      </c>
      <c r="L39" s="134">
        <v>34.880957941691001</v>
      </c>
      <c r="M39" s="134">
        <v>36.325593168459797</v>
      </c>
      <c r="N39" s="134">
        <v>37.120834786361797</v>
      </c>
      <c r="O39" s="134">
        <v>38.144438392130098</v>
      </c>
      <c r="P39" s="134">
        <v>38.360744226561202</v>
      </c>
      <c r="Q39" s="134">
        <v>37.834656705058499</v>
      </c>
      <c r="R39" s="134">
        <v>37.364672559827902</v>
      </c>
      <c r="S39" s="134">
        <v>38.5679443865453</v>
      </c>
      <c r="T39" s="134">
        <v>38.421820382301803</v>
      </c>
      <c r="U39" s="134">
        <v>38.391596905526001</v>
      </c>
      <c r="V39" s="134">
        <v>38.597202777078898</v>
      </c>
      <c r="W39" s="134">
        <v>38.801782234186199</v>
      </c>
      <c r="X39" s="134">
        <v>39.355317253028701</v>
      </c>
      <c r="Y39" s="134">
        <v>39.217786101207302</v>
      </c>
      <c r="Z39" s="134">
        <v>39.075352411661797</v>
      </c>
      <c r="AA39" s="134">
        <v>39.223021997398703</v>
      </c>
      <c r="AB39" s="134">
        <v>39.222720612289997</v>
      </c>
      <c r="AC39" s="134">
        <v>43.2586627799787</v>
      </c>
      <c r="AD39" s="134">
        <v>43.3513356920175</v>
      </c>
      <c r="AE39" s="134">
        <v>45.567568944377598</v>
      </c>
      <c r="AF39" s="134">
        <v>51.330537995787303</v>
      </c>
      <c r="AG39" s="134">
        <v>51.673368979813901</v>
      </c>
      <c r="AH39" s="134">
        <v>51.825385393271297</v>
      </c>
      <c r="AI39" s="134">
        <v>51.1085768173064</v>
      </c>
      <c r="AJ39" s="134">
        <v>52.551650742513203</v>
      </c>
      <c r="AK39" s="134">
        <v>52.439250372864301</v>
      </c>
      <c r="AL39" s="134">
        <v>52.8589422544539</v>
      </c>
      <c r="AM39" s="134">
        <v>55.913852755869499</v>
      </c>
      <c r="AN39" s="134">
        <v>56.4426606764981</v>
      </c>
      <c r="AO39" s="134">
        <v>56.767066739424997</v>
      </c>
      <c r="AP39" s="134">
        <v>56.601728257543002</v>
      </c>
      <c r="AQ39" s="135">
        <v>-2.9125775097891301E-3</v>
      </c>
      <c r="AR39" s="135">
        <v>2.2219260166516298E-2</v>
      </c>
      <c r="AS39" s="135">
        <v>0.30095420002538298</v>
      </c>
    </row>
    <row r="40" spans="1:45">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1"/>
      <c r="AQ40" s="132"/>
      <c r="AR40" s="132"/>
      <c r="AS40" s="132"/>
    </row>
    <row r="41" spans="1:45">
      <c r="A41" s="124" t="s">
        <v>399</v>
      </c>
      <c r="B41" s="130">
        <v>0.56968562482833396</v>
      </c>
      <c r="C41" s="130">
        <v>0.55012560337500005</v>
      </c>
      <c r="D41" s="130">
        <v>0.54279059532999996</v>
      </c>
      <c r="E41" s="130">
        <v>0.53301058460333295</v>
      </c>
      <c r="F41" s="130">
        <v>0.52323057387666705</v>
      </c>
      <c r="G41" s="130">
        <v>0.51100556046833401</v>
      </c>
      <c r="H41" s="130">
        <v>0.49878054706000002</v>
      </c>
      <c r="I41" s="130">
        <v>0.48411053097000001</v>
      </c>
      <c r="J41" s="130">
        <v>0.46455050951666699</v>
      </c>
      <c r="K41" s="130">
        <v>0.447435490745</v>
      </c>
      <c r="L41" s="130">
        <v>0.43276547465499998</v>
      </c>
      <c r="M41" s="130">
        <v>0.42298546392833303</v>
      </c>
      <c r="N41" s="130">
        <v>0.40831544783833301</v>
      </c>
      <c r="O41" s="130">
        <v>0.38875542638499999</v>
      </c>
      <c r="P41" s="130">
        <v>0.37408541029499998</v>
      </c>
      <c r="Q41" s="130">
        <v>0.35941539420500002</v>
      </c>
      <c r="R41" s="130">
        <v>0.34719038079666698</v>
      </c>
      <c r="S41" s="130">
        <v>0.34719038079666698</v>
      </c>
      <c r="T41" s="130">
        <v>0.34719038079666698</v>
      </c>
      <c r="U41" s="130">
        <v>0.28851031643666702</v>
      </c>
      <c r="V41" s="130">
        <v>0.268950294983333</v>
      </c>
      <c r="W41" s="130">
        <v>0.268950294983333</v>
      </c>
      <c r="X41" s="130">
        <v>0.268950294983333</v>
      </c>
      <c r="Y41" s="130">
        <v>0.22494024671333299</v>
      </c>
      <c r="Z41" s="130">
        <v>0.22005024135000001</v>
      </c>
      <c r="AA41" s="130">
        <v>0.22005024135000001</v>
      </c>
      <c r="AB41" s="130">
        <v>0.22005024135000001</v>
      </c>
      <c r="AC41" s="130">
        <v>0.207825227941667</v>
      </c>
      <c r="AD41" s="130">
        <v>0.22005024135000001</v>
      </c>
      <c r="AE41" s="130">
        <v>0.22005024135000001</v>
      </c>
      <c r="AF41" s="130">
        <v>0.20799858999000001</v>
      </c>
      <c r="AG41" s="130">
        <v>0.20799858999000001</v>
      </c>
      <c r="AH41" s="130">
        <v>0.18935619179249999</v>
      </c>
      <c r="AI41" s="130">
        <v>0.180988913915857</v>
      </c>
      <c r="AJ41" s="130">
        <v>0.17220084450189699</v>
      </c>
      <c r="AK41" s="130">
        <v>0.16346132795762799</v>
      </c>
      <c r="AL41" s="130">
        <v>0.17378992380262501</v>
      </c>
      <c r="AM41" s="130">
        <v>0.18246953387250001</v>
      </c>
      <c r="AN41" s="130">
        <v>0.182926851</v>
      </c>
      <c r="AO41" s="130">
        <v>7.7313495555E-2</v>
      </c>
      <c r="AP41" s="131">
        <v>6.4831428075000003E-2</v>
      </c>
      <c r="AQ41" s="132">
        <v>-0.16144745998608201</v>
      </c>
      <c r="AR41" s="132">
        <v>-9.9314137369329397E-2</v>
      </c>
      <c r="AS41" s="132">
        <v>3.4471192264724901E-4</v>
      </c>
    </row>
    <row r="42" spans="1:45">
      <c r="A42" s="124" t="s">
        <v>314</v>
      </c>
      <c r="B42" s="130">
        <v>13.3183945</v>
      </c>
      <c r="C42" s="130">
        <v>13.3032825</v>
      </c>
      <c r="D42" s="130">
        <v>13.2881705</v>
      </c>
      <c r="E42" s="130">
        <v>13.2655025</v>
      </c>
      <c r="F42" s="130">
        <v>13.238111999999999</v>
      </c>
      <c r="G42" s="130">
        <v>13.209777000000001</v>
      </c>
      <c r="H42" s="130">
        <v>13.1804975</v>
      </c>
      <c r="I42" s="130">
        <v>13.149329</v>
      </c>
      <c r="J42" s="130">
        <v>13.411899999999999</v>
      </c>
      <c r="K42" s="130">
        <v>16.0565</v>
      </c>
      <c r="L42" s="130">
        <v>16.059333500000001</v>
      </c>
      <c r="M42" s="130">
        <v>18.7011</v>
      </c>
      <c r="N42" s="130">
        <v>19.55115</v>
      </c>
      <c r="O42" s="130">
        <v>19.55115</v>
      </c>
      <c r="P42" s="130">
        <v>19.611598000000001</v>
      </c>
      <c r="Q42" s="130">
        <v>18.276074999999999</v>
      </c>
      <c r="R42" s="130">
        <v>21.723500000000001</v>
      </c>
      <c r="S42" s="130">
        <v>21.723500000000001</v>
      </c>
      <c r="T42" s="130">
        <v>22.762450000000001</v>
      </c>
      <c r="U42" s="130">
        <v>24.375</v>
      </c>
      <c r="V42" s="130">
        <v>25.35</v>
      </c>
      <c r="W42" s="130">
        <v>25.447500000000002</v>
      </c>
      <c r="X42" s="130">
        <v>26.022749999999998</v>
      </c>
      <c r="Y42" s="130">
        <v>26.880749999999999</v>
      </c>
      <c r="Z42" s="130">
        <v>26.8125</v>
      </c>
      <c r="AA42" s="130">
        <v>26.049309999999998</v>
      </c>
      <c r="AB42" s="130">
        <v>25.359825000000001</v>
      </c>
      <c r="AC42" s="130">
        <v>26.568784999999998</v>
      </c>
      <c r="AD42" s="130">
        <v>27.966645</v>
      </c>
      <c r="AE42" s="130">
        <v>27.966645</v>
      </c>
      <c r="AF42" s="130">
        <v>32.262749999999997</v>
      </c>
      <c r="AG42" s="130">
        <v>32.779499999999999</v>
      </c>
      <c r="AH42" s="130">
        <v>31.90521</v>
      </c>
      <c r="AI42" s="130">
        <v>32.131889999999999</v>
      </c>
      <c r="AJ42" s="130">
        <v>32.131889999999999</v>
      </c>
      <c r="AK42" s="130">
        <v>31.640750000000001</v>
      </c>
      <c r="AL42" s="130">
        <v>31.849719680500002</v>
      </c>
      <c r="AM42" s="130">
        <v>31.933544999999999</v>
      </c>
      <c r="AN42" s="130">
        <v>32.017368241600003</v>
      </c>
      <c r="AO42" s="130">
        <v>32.10137858865</v>
      </c>
      <c r="AP42" s="131">
        <v>32.10137858865</v>
      </c>
      <c r="AQ42" s="132">
        <v>0</v>
      </c>
      <c r="AR42" s="132">
        <v>1.3884144356687901E-2</v>
      </c>
      <c r="AS42" s="132">
        <v>0.17068462413197899</v>
      </c>
    </row>
    <row r="43" spans="1:45">
      <c r="A43" s="124" t="s">
        <v>315</v>
      </c>
      <c r="B43" s="130">
        <v>0.73853000000000002</v>
      </c>
      <c r="C43" s="130">
        <v>0.73449249999999999</v>
      </c>
      <c r="D43" s="130">
        <v>0.77484850000000005</v>
      </c>
      <c r="E43" s="130">
        <v>0.78013999999999994</v>
      </c>
      <c r="F43" s="130">
        <v>0.77710000000000001</v>
      </c>
      <c r="G43" s="130">
        <v>0.78013999999999994</v>
      </c>
      <c r="H43" s="130">
        <v>0.78013049999999995</v>
      </c>
      <c r="I43" s="130">
        <v>0.95</v>
      </c>
      <c r="J43" s="130">
        <v>2.5554999999999999</v>
      </c>
      <c r="K43" s="130">
        <v>2.9592499999999999</v>
      </c>
      <c r="L43" s="130">
        <v>2.9516499999999999</v>
      </c>
      <c r="M43" s="130">
        <v>2.9449999999999998</v>
      </c>
      <c r="N43" s="130">
        <v>2.9449999999999998</v>
      </c>
      <c r="O43" s="130">
        <v>2.9449999999999998</v>
      </c>
      <c r="P43" s="130">
        <v>2.9592499999999999</v>
      </c>
      <c r="Q43" s="130">
        <v>3.1920000000000002</v>
      </c>
      <c r="R43" s="130">
        <v>3.1920000000000002</v>
      </c>
      <c r="S43" s="130">
        <v>3.0286</v>
      </c>
      <c r="T43" s="130">
        <v>3.0286</v>
      </c>
      <c r="U43" s="130">
        <v>3.1207500000000001</v>
      </c>
      <c r="V43" s="130">
        <v>2.9535499999999999</v>
      </c>
      <c r="W43" s="130">
        <v>2.9535499999999999</v>
      </c>
      <c r="X43" s="130">
        <v>3.0305</v>
      </c>
      <c r="Y43" s="130">
        <v>3.0114999999999998</v>
      </c>
      <c r="Z43" s="130">
        <v>3.0114999999999998</v>
      </c>
      <c r="AA43" s="130">
        <v>3.0114999999999998</v>
      </c>
      <c r="AB43" s="130">
        <v>3.0114999999999998</v>
      </c>
      <c r="AC43" s="130">
        <v>3.0114999999999998</v>
      </c>
      <c r="AD43" s="130">
        <v>3.0114999999999998</v>
      </c>
      <c r="AE43" s="130">
        <v>3.0114999999999998</v>
      </c>
      <c r="AF43" s="130">
        <v>3.0001000000000002</v>
      </c>
      <c r="AG43" s="130">
        <v>3.0001000000000002</v>
      </c>
      <c r="AH43" s="130">
        <v>3.0001000000000002</v>
      </c>
      <c r="AI43" s="130">
        <v>3.0001000000000002</v>
      </c>
      <c r="AJ43" s="130">
        <v>3.0001000000000002</v>
      </c>
      <c r="AK43" s="130">
        <v>3.0001000000000002</v>
      </c>
      <c r="AL43" s="130">
        <v>3.628905</v>
      </c>
      <c r="AM43" s="130">
        <v>3.5569139999999999</v>
      </c>
      <c r="AN43" s="130">
        <v>3.5428825000000002</v>
      </c>
      <c r="AO43" s="130">
        <v>3.5285259099999999</v>
      </c>
      <c r="AP43" s="131">
        <v>3.5285259099999999</v>
      </c>
      <c r="AQ43" s="132">
        <v>0</v>
      </c>
      <c r="AR43" s="132">
        <v>1.59703748300997E-2</v>
      </c>
      <c r="AS43" s="132">
        <v>1.8761347492448201E-2</v>
      </c>
    </row>
    <row r="44" spans="1:45">
      <c r="A44" s="124" t="s">
        <v>316</v>
      </c>
      <c r="B44" s="130">
        <v>2.9250000000000001E-3</v>
      </c>
      <c r="C44" s="130">
        <v>1.9499999999999999E-3</v>
      </c>
      <c r="D44" s="130">
        <v>9.7499999999999996E-4</v>
      </c>
      <c r="E44" s="130">
        <v>9.7499999999999996E-4</v>
      </c>
      <c r="F44" s="130">
        <v>9.7499999999999996E-4</v>
      </c>
      <c r="G44" s="130">
        <v>9.7499999999999996E-4</v>
      </c>
      <c r="H44" s="130">
        <v>9.7499999999999996E-4</v>
      </c>
      <c r="I44" s="130">
        <v>9.7499999999999996E-4</v>
      </c>
      <c r="J44" s="130">
        <v>9.7499999999999996E-4</v>
      </c>
      <c r="K44" s="130">
        <v>9.7499999999999996E-4</v>
      </c>
      <c r="L44" s="130">
        <v>9.7499999999999996E-4</v>
      </c>
      <c r="M44" s="130">
        <v>9.7499999999999996E-4</v>
      </c>
      <c r="N44" s="130">
        <v>9.7499999999999996E-4</v>
      </c>
      <c r="O44" s="130">
        <v>9.7499999999999996E-4</v>
      </c>
      <c r="P44" s="130">
        <v>9.7499999999999996E-4</v>
      </c>
      <c r="Q44" s="130">
        <v>9.7499999999999996E-4</v>
      </c>
      <c r="R44" s="130">
        <v>9.7499999999999996E-4</v>
      </c>
      <c r="S44" s="130">
        <v>9.7499999999999996E-4</v>
      </c>
      <c r="T44" s="130">
        <v>9.7499999999999996E-4</v>
      </c>
      <c r="U44" s="130">
        <v>1.9499999999999999E-3</v>
      </c>
      <c r="V44" s="130">
        <v>4.3874999999999997E-2</v>
      </c>
      <c r="W44" s="130">
        <v>4.3874999999999997E-2</v>
      </c>
      <c r="X44" s="130">
        <v>4.3874999999999997E-2</v>
      </c>
      <c r="Y44" s="130">
        <v>4.5824999999999998E-2</v>
      </c>
      <c r="Z44" s="130">
        <v>4.5824999999999998E-2</v>
      </c>
      <c r="AA44" s="130">
        <v>4.3874999999999997E-2</v>
      </c>
      <c r="AB44" s="130">
        <v>4.3874999999999997E-2</v>
      </c>
      <c r="AC44" s="130">
        <v>4.2900000000000001E-2</v>
      </c>
      <c r="AD44" s="130">
        <v>4.2900000000000001E-2</v>
      </c>
      <c r="AE44" s="130">
        <v>8.7749999999999995E-2</v>
      </c>
      <c r="AF44" s="130">
        <v>0.19694999999999999</v>
      </c>
      <c r="AG44" s="130">
        <v>0.19694999999999999</v>
      </c>
      <c r="AH44" s="130">
        <v>0.19694999999999999</v>
      </c>
      <c r="AI44" s="130">
        <v>0.187193269499598</v>
      </c>
      <c r="AJ44" s="130">
        <v>0.182436038366692</v>
      </c>
      <c r="AK44" s="130">
        <v>0.17397872640000001</v>
      </c>
      <c r="AL44" s="130">
        <v>0.16594893902769201</v>
      </c>
      <c r="AM44" s="130">
        <v>0.45569043337846199</v>
      </c>
      <c r="AN44" s="130">
        <v>0.41236303901538501</v>
      </c>
      <c r="AO44" s="130">
        <v>0.56670502196365702</v>
      </c>
      <c r="AP44" s="131">
        <v>0.58855774267410399</v>
      </c>
      <c r="AQ44" s="132">
        <v>3.8561014749307197E-2</v>
      </c>
      <c r="AR44" s="132">
        <v>0.20506644470420801</v>
      </c>
      <c r="AS44" s="132">
        <v>3.1293907459729398E-3</v>
      </c>
    </row>
    <row r="45" spans="1:45">
      <c r="A45" s="124" t="s">
        <v>317</v>
      </c>
      <c r="B45" s="130">
        <v>1.0013000000000001</v>
      </c>
      <c r="C45" s="130">
        <v>0.99370000000000003</v>
      </c>
      <c r="D45" s="130">
        <v>0.98799999999999999</v>
      </c>
      <c r="E45" s="130">
        <v>0.98419999999999996</v>
      </c>
      <c r="F45" s="130">
        <v>0.98590999999999995</v>
      </c>
      <c r="G45" s="130">
        <v>0.98467499999999997</v>
      </c>
      <c r="H45" s="130">
        <v>1.1086499999999999</v>
      </c>
      <c r="I45" s="130">
        <v>1.1447499999999999</v>
      </c>
      <c r="J45" s="130">
        <v>1.3090999999999999</v>
      </c>
      <c r="K45" s="130">
        <v>1.33</v>
      </c>
      <c r="L45" s="130">
        <v>1.4420999999999999</v>
      </c>
      <c r="M45" s="130">
        <v>1.4354499999999999</v>
      </c>
      <c r="N45" s="130">
        <v>1.42025</v>
      </c>
      <c r="O45" s="130">
        <v>1.4174</v>
      </c>
      <c r="P45" s="130">
        <v>1.42431900510204</v>
      </c>
      <c r="Q45" s="130">
        <v>1.4193</v>
      </c>
      <c r="R45" s="130">
        <v>1.41455</v>
      </c>
      <c r="S45" s="130">
        <v>1.4155</v>
      </c>
      <c r="T45" s="130">
        <v>1.4078999999999999</v>
      </c>
      <c r="U45" s="130">
        <v>1.4078999999999999</v>
      </c>
      <c r="V45" s="130">
        <v>1.47915</v>
      </c>
      <c r="W45" s="130">
        <v>1.47915</v>
      </c>
      <c r="X45" s="130">
        <v>1.47915</v>
      </c>
      <c r="Y45" s="130">
        <v>1.4934000000000001</v>
      </c>
      <c r="Z45" s="130">
        <v>1.4934000000000001</v>
      </c>
      <c r="AA45" s="130">
        <v>1.5327</v>
      </c>
      <c r="AB45" s="130">
        <v>1.7355</v>
      </c>
      <c r="AC45" s="130">
        <v>1.6948000000000001</v>
      </c>
      <c r="AD45" s="130">
        <v>1.6948000000000001</v>
      </c>
      <c r="AE45" s="130">
        <v>1.6948000000000001</v>
      </c>
      <c r="AF45" s="130">
        <v>1.6948000000000001</v>
      </c>
      <c r="AG45" s="130">
        <v>1.6948000000000001</v>
      </c>
      <c r="AH45" s="130">
        <v>1.6948000000000001</v>
      </c>
      <c r="AI45" s="130">
        <v>1.6948000000000001</v>
      </c>
      <c r="AJ45" s="130">
        <v>1.6948000000000001</v>
      </c>
      <c r="AK45" s="130">
        <v>1.6948000000000001</v>
      </c>
      <c r="AL45" s="130">
        <v>1.6948000000000001</v>
      </c>
      <c r="AM45" s="130">
        <v>1.6948000000000001</v>
      </c>
      <c r="AN45" s="130">
        <v>1.6948000000000001</v>
      </c>
      <c r="AO45" s="130">
        <v>1.6948000000000001</v>
      </c>
      <c r="AP45" s="131">
        <v>1.6948000000000001</v>
      </c>
      <c r="AQ45" s="132">
        <v>0</v>
      </c>
      <c r="AR45" s="132">
        <v>0</v>
      </c>
      <c r="AS45" s="132">
        <v>9.0113357649118601E-3</v>
      </c>
    </row>
    <row r="46" spans="1:45">
      <c r="A46" s="124" t="s">
        <v>318</v>
      </c>
      <c r="B46" s="130">
        <v>7.8975000000000004E-2</v>
      </c>
      <c r="C46" s="130">
        <v>7.6050000000000006E-2</v>
      </c>
      <c r="D46" s="130">
        <v>8.0924999999999997E-2</v>
      </c>
      <c r="E46" s="130">
        <v>0.16087499999999999</v>
      </c>
      <c r="F46" s="130">
        <v>0.20962500000000001</v>
      </c>
      <c r="G46" s="130">
        <v>0.21254999999999999</v>
      </c>
      <c r="H46" s="130">
        <v>0.223275</v>
      </c>
      <c r="I46" s="130">
        <v>0.26519999999999999</v>
      </c>
      <c r="J46" s="130">
        <v>0.27592499999999998</v>
      </c>
      <c r="K46" s="130">
        <v>0.27202500000000002</v>
      </c>
      <c r="L46" s="130">
        <v>0.27300000000000002</v>
      </c>
      <c r="M46" s="130">
        <v>9.0675000000000006E-2</v>
      </c>
      <c r="N46" s="130">
        <v>0.14624999999999999</v>
      </c>
      <c r="O46" s="130">
        <v>0.19500000000000001</v>
      </c>
      <c r="P46" s="130">
        <v>0.24959999999999999</v>
      </c>
      <c r="Q46" s="130">
        <v>0.44167499999999998</v>
      </c>
      <c r="R46" s="130">
        <v>0.60157499999999997</v>
      </c>
      <c r="S46" s="130">
        <v>0.52844999999999998</v>
      </c>
      <c r="T46" s="130">
        <v>0.55379999999999996</v>
      </c>
      <c r="U46" s="130">
        <v>0.78227500000000005</v>
      </c>
      <c r="V46" s="130">
        <v>0.80960750000000004</v>
      </c>
      <c r="W46" s="130">
        <v>0.89160499999999998</v>
      </c>
      <c r="X46" s="130">
        <v>0.89160499999999998</v>
      </c>
      <c r="Y46" s="130">
        <v>0.93307499999999999</v>
      </c>
      <c r="Z46" s="130">
        <v>0.9377875</v>
      </c>
      <c r="AA46" s="130">
        <v>0.9377875</v>
      </c>
      <c r="AB46" s="130">
        <v>0.92364999999999997</v>
      </c>
      <c r="AC46" s="130">
        <v>0.92364999999999997</v>
      </c>
      <c r="AD46" s="130">
        <v>0.92625000000000002</v>
      </c>
      <c r="AE46" s="130">
        <v>0.49880587250000002</v>
      </c>
      <c r="AF46" s="130">
        <v>0.49026587999999999</v>
      </c>
      <c r="AG46" s="130">
        <v>0.48519428749999999</v>
      </c>
      <c r="AH46" s="130">
        <v>0.47559140664749999</v>
      </c>
      <c r="AI46" s="130">
        <v>0.66481380132375001</v>
      </c>
      <c r="AJ46" s="130">
        <v>0.66446249999999996</v>
      </c>
      <c r="AK46" s="130">
        <v>0.66446249999999996</v>
      </c>
      <c r="AL46" s="130">
        <v>0.66446249999999996</v>
      </c>
      <c r="AM46" s="130">
        <v>0.66446249999999996</v>
      </c>
      <c r="AN46" s="130">
        <v>0.66634749999999998</v>
      </c>
      <c r="AO46" s="130">
        <v>0.66634749999999998</v>
      </c>
      <c r="AP46" s="131">
        <v>0.66634749999999998</v>
      </c>
      <c r="AQ46" s="132">
        <v>0</v>
      </c>
      <c r="AR46" s="132">
        <v>2.9382833547465299E-2</v>
      </c>
      <c r="AS46" s="132">
        <v>3.5430027487665799E-3</v>
      </c>
    </row>
    <row r="47" spans="1:45">
      <c r="A47" s="124" t="s">
        <v>319</v>
      </c>
      <c r="B47" s="130">
        <v>2.8980000000000001</v>
      </c>
      <c r="C47" s="130">
        <v>2.9290500000000002</v>
      </c>
      <c r="D47" s="130">
        <v>3.2550750000000002</v>
      </c>
      <c r="E47" s="130">
        <v>3.5190000000000001</v>
      </c>
      <c r="F47" s="130">
        <v>4.4298000000000002</v>
      </c>
      <c r="G47" s="130">
        <v>4.5953999999999997</v>
      </c>
      <c r="H47" s="130">
        <v>4.5953999999999997</v>
      </c>
      <c r="I47" s="130">
        <v>4.5953999999999997</v>
      </c>
      <c r="J47" s="130">
        <v>4.7827349999999997</v>
      </c>
      <c r="K47" s="130">
        <v>4.7816999999999998</v>
      </c>
      <c r="L47" s="130">
        <v>4.7765250000000004</v>
      </c>
      <c r="M47" s="130">
        <v>6.6529800000000003</v>
      </c>
      <c r="N47" s="130">
        <v>6.9479550000000003</v>
      </c>
      <c r="O47" s="130">
        <v>7.31745</v>
      </c>
      <c r="P47" s="130">
        <v>7.31745</v>
      </c>
      <c r="Q47" s="130">
        <v>8.7974999999999994</v>
      </c>
      <c r="R47" s="130">
        <v>8.7974999999999994</v>
      </c>
      <c r="S47" s="130">
        <v>8.7974999999999994</v>
      </c>
      <c r="T47" s="130">
        <v>11.281499999999999</v>
      </c>
      <c r="U47" s="130">
        <v>11.547495</v>
      </c>
      <c r="V47" s="130">
        <v>14.948505000000001</v>
      </c>
      <c r="W47" s="130">
        <v>26.685404999999999</v>
      </c>
      <c r="X47" s="130">
        <v>26.685404999999999</v>
      </c>
      <c r="Y47" s="130">
        <v>26.230004999999998</v>
      </c>
      <c r="Z47" s="130">
        <v>26.248635</v>
      </c>
      <c r="AA47" s="130">
        <v>24.995100000000001</v>
      </c>
      <c r="AB47" s="130">
        <v>26.436758124451501</v>
      </c>
      <c r="AC47" s="130">
        <v>26.3561905980788</v>
      </c>
      <c r="AD47" s="130">
        <v>26.2528508025203</v>
      </c>
      <c r="AE47" s="130">
        <v>26.207833807064301</v>
      </c>
      <c r="AF47" s="130">
        <v>25.923722639127799</v>
      </c>
      <c r="AG47" s="130">
        <v>25.923722639127799</v>
      </c>
      <c r="AH47" s="130">
        <v>25.758748246275001</v>
      </c>
      <c r="AI47" s="130">
        <v>25.541869492124999</v>
      </c>
      <c r="AJ47" s="130">
        <v>25.38653741145</v>
      </c>
      <c r="AK47" s="130">
        <v>25.1495327102804</v>
      </c>
      <c r="AL47" s="130">
        <v>24.915038232795201</v>
      </c>
      <c r="AM47" s="130">
        <v>24.696135000000002</v>
      </c>
      <c r="AN47" s="130">
        <v>24.680966143500001</v>
      </c>
      <c r="AO47" s="130">
        <v>24.665471469</v>
      </c>
      <c r="AP47" s="131">
        <v>24.665471469</v>
      </c>
      <c r="AQ47" s="132">
        <v>0</v>
      </c>
      <c r="AR47" s="132">
        <v>-6.0470442791619198E-3</v>
      </c>
      <c r="AS47" s="132">
        <v>0.131147536704633</v>
      </c>
    </row>
    <row r="48" spans="1:45">
      <c r="A48" s="124" t="s">
        <v>320</v>
      </c>
      <c r="B48" s="130">
        <v>3.0240684999999998</v>
      </c>
      <c r="C48" s="130">
        <v>3.178776</v>
      </c>
      <c r="D48" s="130">
        <v>3.2605615000000001</v>
      </c>
      <c r="E48" s="130">
        <v>3.3667715</v>
      </c>
      <c r="F48" s="130">
        <v>3.4276095</v>
      </c>
      <c r="G48" s="130">
        <v>3.50265</v>
      </c>
      <c r="H48" s="130">
        <v>3.81995</v>
      </c>
      <c r="I48" s="130">
        <v>3.9800249999999999</v>
      </c>
      <c r="J48" s="130">
        <v>4.7690000000000001</v>
      </c>
      <c r="K48" s="130">
        <v>4.9574800000000003</v>
      </c>
      <c r="L48" s="130">
        <v>4.9615650000000002</v>
      </c>
      <c r="M48" s="130">
        <v>4.9595700000000003</v>
      </c>
      <c r="N48" s="130">
        <v>4.9863600000000003</v>
      </c>
      <c r="O48" s="130">
        <v>4.9863600000000003</v>
      </c>
      <c r="P48" s="130">
        <v>4.9969999999999999</v>
      </c>
      <c r="Q48" s="130">
        <v>5.2672749999999997</v>
      </c>
      <c r="R48" s="130">
        <v>5.4086350000000003</v>
      </c>
      <c r="S48" s="130">
        <v>5.5879000000000003</v>
      </c>
      <c r="T48" s="130">
        <v>5.7645999999999997</v>
      </c>
      <c r="U48" s="130">
        <v>5.8387000000000002</v>
      </c>
      <c r="V48" s="130">
        <v>5.9859499999999999</v>
      </c>
      <c r="W48" s="130">
        <v>6.1327819999999997</v>
      </c>
      <c r="X48" s="130">
        <v>6.3136999999999999</v>
      </c>
      <c r="Y48" s="130">
        <v>6.4162999999999997</v>
      </c>
      <c r="Z48" s="130">
        <v>6.4191500000000001</v>
      </c>
      <c r="AA48" s="130">
        <v>6.4809000000000001</v>
      </c>
      <c r="AB48" s="130">
        <v>6.7193500000000004</v>
      </c>
      <c r="AC48" s="130">
        <v>6.939222488655</v>
      </c>
      <c r="AD48" s="130">
        <v>7.0749649725000001</v>
      </c>
      <c r="AE48" s="130">
        <v>7.4031572639999998</v>
      </c>
      <c r="AF48" s="130">
        <v>7.5053810925000004</v>
      </c>
      <c r="AG48" s="130">
        <v>7.6022247194999997</v>
      </c>
      <c r="AH48" s="130">
        <v>7.6614069359999997</v>
      </c>
      <c r="AI48" s="130">
        <v>7.7582505629999998</v>
      </c>
      <c r="AJ48" s="130">
        <v>7.9088962049999996</v>
      </c>
      <c r="AK48" s="130">
        <v>8.0057398319999997</v>
      </c>
      <c r="AL48" s="130">
        <v>8.0353309402500006</v>
      </c>
      <c r="AM48" s="130">
        <v>5.6510426800842604</v>
      </c>
      <c r="AN48" s="130">
        <v>5.8927559759107302</v>
      </c>
      <c r="AO48" s="130">
        <v>5.9845458350853198</v>
      </c>
      <c r="AP48" s="131">
        <v>6.01912001537442</v>
      </c>
      <c r="AQ48" s="132">
        <v>5.7772437945751197E-3</v>
      </c>
      <c r="AR48" s="132">
        <v>-2.1047945324526501E-2</v>
      </c>
      <c r="AS48" s="132">
        <v>3.2003960035308199E-2</v>
      </c>
    </row>
    <row r="49" spans="1:45">
      <c r="A49" s="124" t="s">
        <v>400</v>
      </c>
      <c r="B49" s="130">
        <v>8.7749999999999995E-2</v>
      </c>
      <c r="C49" s="130">
        <v>8.7749999999999995E-2</v>
      </c>
      <c r="D49" s="130">
        <v>0.100425</v>
      </c>
      <c r="E49" s="130">
        <v>0.1014</v>
      </c>
      <c r="F49" s="130">
        <v>0.1014</v>
      </c>
      <c r="G49" s="130">
        <v>0.12089999999999999</v>
      </c>
      <c r="H49" s="130">
        <v>0.13844999999999999</v>
      </c>
      <c r="I49" s="130">
        <v>0.121875</v>
      </c>
      <c r="J49" s="130">
        <v>0.110175</v>
      </c>
      <c r="K49" s="130">
        <v>0.15307499999999999</v>
      </c>
      <c r="L49" s="130">
        <v>0.17745</v>
      </c>
      <c r="M49" s="130">
        <v>0.19500000000000001</v>
      </c>
      <c r="N49" s="130">
        <v>0.19500000000000001</v>
      </c>
      <c r="O49" s="130">
        <v>0.22132499999999999</v>
      </c>
      <c r="P49" s="130">
        <v>0.229125</v>
      </c>
      <c r="Q49" s="130">
        <v>0.229125</v>
      </c>
      <c r="R49" s="130">
        <v>0.229125</v>
      </c>
      <c r="S49" s="130">
        <v>0.23205000000000001</v>
      </c>
      <c r="T49" s="130">
        <v>0.23205000000000001</v>
      </c>
      <c r="U49" s="130">
        <v>0.23497499999999999</v>
      </c>
      <c r="V49" s="130">
        <v>0.23497499999999999</v>
      </c>
      <c r="W49" s="130">
        <v>0.23497499999999999</v>
      </c>
      <c r="X49" s="130">
        <v>0.24374999999999999</v>
      </c>
      <c r="Y49" s="130">
        <v>0.28275</v>
      </c>
      <c r="Z49" s="130">
        <v>0.28275</v>
      </c>
      <c r="AA49" s="130">
        <v>0.27787499999999998</v>
      </c>
      <c r="AB49" s="130">
        <v>0.27300000000000002</v>
      </c>
      <c r="AC49" s="130">
        <v>0.268125</v>
      </c>
      <c r="AD49" s="130">
        <v>0.26324999999999998</v>
      </c>
      <c r="AE49" s="130">
        <v>0.26861249999999998</v>
      </c>
      <c r="AF49" s="130">
        <v>0.26861249999999998</v>
      </c>
      <c r="AG49" s="130">
        <v>0.27787499999999998</v>
      </c>
      <c r="AH49" s="130">
        <v>0.26861249999999998</v>
      </c>
      <c r="AI49" s="130">
        <v>0.27787499999999998</v>
      </c>
      <c r="AJ49" s="130">
        <v>0.26861249999999998</v>
      </c>
      <c r="AK49" s="130">
        <v>0.26861249999999998</v>
      </c>
      <c r="AL49" s="130">
        <v>0.26861249999999998</v>
      </c>
      <c r="AM49" s="130">
        <v>0.26861249999999998</v>
      </c>
      <c r="AN49" s="130">
        <v>0.26861249999999998</v>
      </c>
      <c r="AO49" s="130">
        <v>0.26861249999999998</v>
      </c>
      <c r="AP49" s="131">
        <v>0.26861249999999998</v>
      </c>
      <c r="AQ49" s="132">
        <v>0</v>
      </c>
      <c r="AR49" s="132">
        <v>0</v>
      </c>
      <c r="AS49" s="132">
        <v>1.42822600197804E-3</v>
      </c>
    </row>
    <row r="50" spans="1:45">
      <c r="A50" s="124" t="s">
        <v>321</v>
      </c>
      <c r="B50" s="130">
        <v>2.3107500000000001</v>
      </c>
      <c r="C50" s="130">
        <v>2.4657749999999998</v>
      </c>
      <c r="D50" s="130">
        <v>2.8986749999999999</v>
      </c>
      <c r="E50" s="130">
        <v>2.9727749999999999</v>
      </c>
      <c r="F50" s="130">
        <v>3.0303</v>
      </c>
      <c r="G50" s="130">
        <v>3.0693000000000001</v>
      </c>
      <c r="H50" s="130">
        <v>5.2788449999999996</v>
      </c>
      <c r="I50" s="130">
        <v>5.5419</v>
      </c>
      <c r="J50" s="130">
        <v>5.5214249999999998</v>
      </c>
      <c r="K50" s="130">
        <v>5.50875</v>
      </c>
      <c r="L50" s="130">
        <v>5.4824250000000001</v>
      </c>
      <c r="M50" s="130">
        <v>5.6481750000000002</v>
      </c>
      <c r="N50" s="130">
        <v>5.6501250000000001</v>
      </c>
      <c r="O50" s="130">
        <v>5.6501250000000001</v>
      </c>
      <c r="P50" s="130">
        <v>6.6075749999999998</v>
      </c>
      <c r="Q50" s="130">
        <v>5.7125250000000003</v>
      </c>
      <c r="R50" s="130">
        <v>5.6394000000000002</v>
      </c>
      <c r="S50" s="130">
        <v>5.9114250000000004</v>
      </c>
      <c r="T50" s="130">
        <v>5.8460999999999999</v>
      </c>
      <c r="U50" s="130">
        <v>5.8451250000000003</v>
      </c>
      <c r="V50" s="130">
        <v>5.84415</v>
      </c>
      <c r="W50" s="130">
        <v>5.9065500000000002</v>
      </c>
      <c r="X50" s="130">
        <v>5.9026500000000004</v>
      </c>
      <c r="Y50" s="130">
        <v>5.8958250000000003</v>
      </c>
      <c r="Z50" s="130">
        <v>5.901675</v>
      </c>
      <c r="AA50" s="130">
        <v>5.9085000000000001</v>
      </c>
      <c r="AB50" s="130">
        <v>5.8899749999999997</v>
      </c>
      <c r="AC50" s="130">
        <v>5.9231249999999998</v>
      </c>
      <c r="AD50" s="130">
        <v>5.9377500000000003</v>
      </c>
      <c r="AE50" s="130">
        <v>5.9387249999999998</v>
      </c>
      <c r="AF50" s="130">
        <v>5.9387249999999998</v>
      </c>
      <c r="AG50" s="130">
        <v>5.9387249999999998</v>
      </c>
      <c r="AH50" s="130">
        <v>5.9387249999999998</v>
      </c>
      <c r="AI50" s="130">
        <v>5.9387249999999998</v>
      </c>
      <c r="AJ50" s="130">
        <v>5.9387249999999998</v>
      </c>
      <c r="AK50" s="130">
        <v>5.9387249999999998</v>
      </c>
      <c r="AL50" s="130">
        <v>5.9387249999999998</v>
      </c>
      <c r="AM50" s="130">
        <v>5.9387249999999998</v>
      </c>
      <c r="AN50" s="130">
        <v>5.9387249999999998</v>
      </c>
      <c r="AO50" s="130">
        <v>5.9387249999999998</v>
      </c>
      <c r="AP50" s="131">
        <v>5.9387249999999998</v>
      </c>
      <c r="AQ50" s="132">
        <v>0</v>
      </c>
      <c r="AR50" s="132">
        <v>0</v>
      </c>
      <c r="AS50" s="132">
        <v>3.1576495746091698E-2</v>
      </c>
    </row>
    <row r="51" spans="1:45">
      <c r="A51" s="124" t="s">
        <v>401</v>
      </c>
      <c r="B51" s="130">
        <v>0</v>
      </c>
      <c r="C51" s="130">
        <v>0</v>
      </c>
      <c r="D51" s="130">
        <v>0</v>
      </c>
      <c r="E51" s="130">
        <v>0</v>
      </c>
      <c r="F51" s="130">
        <v>0</v>
      </c>
      <c r="G51" s="130">
        <v>0</v>
      </c>
      <c r="H51" s="130">
        <v>1.6574999999999999E-2</v>
      </c>
      <c r="I51" s="130">
        <v>0.110175</v>
      </c>
      <c r="J51" s="130">
        <v>0.15210000000000001</v>
      </c>
      <c r="K51" s="130">
        <v>0.19305</v>
      </c>
      <c r="L51" s="130">
        <v>0.238875</v>
      </c>
      <c r="M51" s="130">
        <v>0.32468367952572702</v>
      </c>
      <c r="N51" s="130">
        <v>0.32468367952572702</v>
      </c>
      <c r="O51" s="130">
        <v>0.32468367952572702</v>
      </c>
      <c r="P51" s="130">
        <v>0.32468367952572702</v>
      </c>
      <c r="Q51" s="130">
        <v>0.32468367952572702</v>
      </c>
      <c r="R51" s="130">
        <v>0.32468367952572702</v>
      </c>
      <c r="S51" s="130">
        <v>0.32468367952572702</v>
      </c>
      <c r="T51" s="130">
        <v>0.32468367952572702</v>
      </c>
      <c r="U51" s="130">
        <v>0.32468367952572702</v>
      </c>
      <c r="V51" s="130">
        <v>0.32468367952572702</v>
      </c>
      <c r="W51" s="130">
        <v>0.32468367952572702</v>
      </c>
      <c r="X51" s="130">
        <v>0.32468367952572702</v>
      </c>
      <c r="Y51" s="130">
        <v>0.32468367952572702</v>
      </c>
      <c r="Z51" s="130">
        <v>0.32468367952572702</v>
      </c>
      <c r="AA51" s="130">
        <v>0.32468367952572702</v>
      </c>
      <c r="AB51" s="130">
        <v>0.32468367952572702</v>
      </c>
      <c r="AC51" s="130">
        <v>0.32468367952572702</v>
      </c>
      <c r="AD51" s="130">
        <v>0.32468367952572702</v>
      </c>
      <c r="AE51" s="130">
        <v>0.32371187963334802</v>
      </c>
      <c r="AF51" s="130">
        <v>0.31589237963334799</v>
      </c>
      <c r="AG51" s="130">
        <v>0.30411300463334801</v>
      </c>
      <c r="AH51" s="130">
        <v>0.29460178588334901</v>
      </c>
      <c r="AI51" s="130">
        <v>0.28165700463334797</v>
      </c>
      <c r="AJ51" s="130">
        <v>0.269527744602099</v>
      </c>
      <c r="AK51" s="130">
        <v>0.26693753522709801</v>
      </c>
      <c r="AL51" s="130">
        <v>0.266435157414598</v>
      </c>
      <c r="AM51" s="130">
        <v>0.26613373824584802</v>
      </c>
      <c r="AN51" s="130">
        <v>0.26603326518959802</v>
      </c>
      <c r="AO51" s="130">
        <v>0.26593279213334797</v>
      </c>
      <c r="AP51" s="131">
        <v>0.26583103001075797</v>
      </c>
      <c r="AQ51" s="132">
        <v>-3.8266105422202201E-4</v>
      </c>
      <c r="AR51" s="132">
        <v>-1.94690069457608E-2</v>
      </c>
      <c r="AS51" s="132">
        <v>1.4134367879155699E-3</v>
      </c>
    </row>
    <row r="52" spans="1:45">
      <c r="A52" s="124" t="s">
        <v>322</v>
      </c>
      <c r="B52" s="130">
        <v>0</v>
      </c>
      <c r="C52" s="130">
        <v>0</v>
      </c>
      <c r="D52" s="130">
        <v>0</v>
      </c>
      <c r="E52" s="130">
        <v>0</v>
      </c>
      <c r="F52" s="130">
        <v>0</v>
      </c>
      <c r="G52" s="130">
        <v>0</v>
      </c>
      <c r="H52" s="130">
        <v>0</v>
      </c>
      <c r="I52" s="130">
        <v>2.7300000000000001E-2</v>
      </c>
      <c r="J52" s="130">
        <v>2.7300000000000001E-2</v>
      </c>
      <c r="K52" s="130">
        <v>1.0725E-2</v>
      </c>
      <c r="L52" s="130">
        <v>1.4625000000000001E-2</v>
      </c>
      <c r="M52" s="130">
        <v>4.875E-3</v>
      </c>
      <c r="N52" s="130">
        <v>4.875E-3</v>
      </c>
      <c r="O52" s="130">
        <v>4.875E-3</v>
      </c>
      <c r="P52" s="130">
        <v>4.875E-3</v>
      </c>
      <c r="Q52" s="130">
        <v>4.875E-3</v>
      </c>
      <c r="R52" s="130">
        <v>4.875E-3</v>
      </c>
      <c r="S52" s="130">
        <v>4.875E-3</v>
      </c>
      <c r="T52" s="130">
        <v>4.875E-3</v>
      </c>
      <c r="U52" s="130">
        <v>6.8250000000000003E-3</v>
      </c>
      <c r="V52" s="130">
        <v>6.8250000000000003E-3</v>
      </c>
      <c r="W52" s="130">
        <v>6.8250000000000003E-3</v>
      </c>
      <c r="X52" s="130">
        <v>6.8250000000000003E-3</v>
      </c>
      <c r="Y52" s="130">
        <v>5.8500000000000002E-3</v>
      </c>
      <c r="Z52" s="130">
        <v>5.8500000000000002E-3</v>
      </c>
      <c r="AA52" s="130">
        <v>5.8500000000000002E-3</v>
      </c>
      <c r="AB52" s="130">
        <v>4.875E-3</v>
      </c>
      <c r="AC52" s="130">
        <v>4.875E-3</v>
      </c>
      <c r="AD52" s="130">
        <v>4.875E-3</v>
      </c>
      <c r="AE52" s="130">
        <v>4.6950000000000004E-3</v>
      </c>
      <c r="AF52" s="130">
        <v>4.6950000000000004E-3</v>
      </c>
      <c r="AG52" s="130">
        <v>5.8500000000000002E-3</v>
      </c>
      <c r="AH52" s="130">
        <v>4.6950000000000004E-3</v>
      </c>
      <c r="AI52" s="130">
        <v>5.8500000000000002E-3</v>
      </c>
      <c r="AJ52" s="130">
        <v>4.7196401816250004E-3</v>
      </c>
      <c r="AK52" s="130">
        <v>4.7196401816250004E-3</v>
      </c>
      <c r="AL52" s="130">
        <v>4.7196401816250004E-3</v>
      </c>
      <c r="AM52" s="130">
        <v>4.7196401816250004E-3</v>
      </c>
      <c r="AN52" s="130">
        <v>4.7196401816250004E-3</v>
      </c>
      <c r="AO52" s="130">
        <v>4.7196401816250004E-3</v>
      </c>
      <c r="AP52" s="131">
        <v>4.7196401816250004E-3</v>
      </c>
      <c r="AQ52" s="132">
        <v>0</v>
      </c>
      <c r="AR52" s="132">
        <v>5.2358215379100204E-4</v>
      </c>
      <c r="AS52" s="132">
        <v>2.5094561226216901E-5</v>
      </c>
    </row>
    <row r="53" spans="1:45" s="125" customFormat="1">
      <c r="A53" s="133" t="s">
        <v>323</v>
      </c>
      <c r="B53" s="134">
        <v>24.030378624828298</v>
      </c>
      <c r="C53" s="134">
        <v>24.320951603375001</v>
      </c>
      <c r="D53" s="134">
        <v>25.19044609533</v>
      </c>
      <c r="E53" s="134">
        <v>25.684649584603299</v>
      </c>
      <c r="F53" s="134">
        <v>26.724062073876699</v>
      </c>
      <c r="G53" s="134">
        <v>26.987372560468302</v>
      </c>
      <c r="H53" s="134">
        <v>29.641528547059998</v>
      </c>
      <c r="I53" s="134">
        <v>30.371039530969998</v>
      </c>
      <c r="J53" s="134">
        <v>33.380685509516702</v>
      </c>
      <c r="K53" s="134">
        <v>36.670965490744997</v>
      </c>
      <c r="L53" s="134">
        <v>36.811288974655</v>
      </c>
      <c r="M53" s="134">
        <v>41.381469143454098</v>
      </c>
      <c r="N53" s="134">
        <v>42.580939127364097</v>
      </c>
      <c r="O53" s="134">
        <v>43.0030991059107</v>
      </c>
      <c r="P53" s="134">
        <v>44.100536094922802</v>
      </c>
      <c r="Q53" s="134">
        <v>44.025424073730697</v>
      </c>
      <c r="R53" s="134">
        <v>47.684009060322403</v>
      </c>
      <c r="S53" s="134">
        <v>47.902649060322403</v>
      </c>
      <c r="T53" s="134">
        <v>51.5547240603224</v>
      </c>
      <c r="U53" s="134">
        <v>53.774188995962398</v>
      </c>
      <c r="V53" s="134">
        <v>58.250221474509097</v>
      </c>
      <c r="W53" s="134">
        <v>70.375850974509106</v>
      </c>
      <c r="X53" s="134">
        <v>71.213843974509103</v>
      </c>
      <c r="Y53" s="134">
        <v>71.744903926239104</v>
      </c>
      <c r="Z53" s="134">
        <v>71.703806420875694</v>
      </c>
      <c r="AA53" s="134">
        <v>69.7881314208757</v>
      </c>
      <c r="AB53" s="134">
        <v>70.943042045327203</v>
      </c>
      <c r="AC53" s="134">
        <v>72.265681994201103</v>
      </c>
      <c r="AD53" s="134">
        <v>73.720519695896002</v>
      </c>
      <c r="AE53" s="134">
        <v>73.626286564547598</v>
      </c>
      <c r="AF53" s="134">
        <v>77.809893081251104</v>
      </c>
      <c r="AG53" s="134">
        <v>78.417053240751102</v>
      </c>
      <c r="AH53" s="134">
        <v>77.3887970665984</v>
      </c>
      <c r="AI53" s="134">
        <v>77.664013044497594</v>
      </c>
      <c r="AJ53" s="134">
        <v>77.622907884102304</v>
      </c>
      <c r="AK53" s="134">
        <v>76.9718197720467</v>
      </c>
      <c r="AL53" s="134">
        <v>77.6064875139718</v>
      </c>
      <c r="AM53" s="134">
        <v>75.313250025762699</v>
      </c>
      <c r="AN53" s="134">
        <v>75.568500656397305</v>
      </c>
      <c r="AO53" s="134">
        <v>75.763077752569004</v>
      </c>
      <c r="AP53" s="134">
        <v>75.806920823965896</v>
      </c>
      <c r="AQ53" s="135">
        <v>5.7868651455961196E-4</v>
      </c>
      <c r="AR53" s="135">
        <v>2.86499193807566E-3</v>
      </c>
      <c r="AS53" s="135">
        <v>0.40306916264387899</v>
      </c>
    </row>
    <row r="54" spans="1:45">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0"/>
      <c r="AL54" s="130"/>
      <c r="AM54" s="130"/>
      <c r="AN54" s="130"/>
      <c r="AO54" s="130"/>
      <c r="AP54" s="131"/>
      <c r="AQ54" s="132"/>
      <c r="AR54" s="132"/>
      <c r="AS54" s="132"/>
    </row>
    <row r="55" spans="1:45">
      <c r="A55" s="124" t="s">
        <v>324</v>
      </c>
      <c r="B55" s="130">
        <v>3.5814625000000002</v>
      </c>
      <c r="C55" s="130">
        <v>3.5400749999999999</v>
      </c>
      <c r="D55" s="130">
        <v>3.4775125</v>
      </c>
      <c r="E55" s="130">
        <v>3.3985875000000001</v>
      </c>
      <c r="F55" s="130">
        <v>3.3129249999999999</v>
      </c>
      <c r="G55" s="130">
        <v>3.2234124999999998</v>
      </c>
      <c r="H55" s="130">
        <v>3.1367875000000001</v>
      </c>
      <c r="I55" s="130">
        <v>3.0443875</v>
      </c>
      <c r="J55" s="130">
        <v>3.1127250000000002</v>
      </c>
      <c r="K55" s="130">
        <v>3.1281249999999998</v>
      </c>
      <c r="L55" s="130">
        <v>3.17625</v>
      </c>
      <c r="M55" s="130">
        <v>3.4900250000000002</v>
      </c>
      <c r="N55" s="130">
        <v>3.5131250000000001</v>
      </c>
      <c r="O55" s="130">
        <v>3.5612499999999998</v>
      </c>
      <c r="P55" s="130">
        <v>2.8518875000000001</v>
      </c>
      <c r="Q55" s="130">
        <v>3.551625</v>
      </c>
      <c r="R55" s="130">
        <v>3.5612499999999998</v>
      </c>
      <c r="S55" s="130">
        <v>3.9241125000000001</v>
      </c>
      <c r="T55" s="130">
        <v>3.9241125000000001</v>
      </c>
      <c r="U55" s="130">
        <v>4.3505000000000003</v>
      </c>
      <c r="V55" s="130">
        <v>4.3533875000000002</v>
      </c>
      <c r="W55" s="130">
        <v>4.3533875000000002</v>
      </c>
      <c r="X55" s="130">
        <v>4.3533875000000002</v>
      </c>
      <c r="Y55" s="130">
        <v>4.3745624999999997</v>
      </c>
      <c r="Z55" s="130">
        <v>4.3745624999999997</v>
      </c>
      <c r="AA55" s="130">
        <v>4.3352925000000004</v>
      </c>
      <c r="AB55" s="130">
        <v>4.3352925000000004</v>
      </c>
      <c r="AC55" s="130">
        <v>4.3350999999999997</v>
      </c>
      <c r="AD55" s="130">
        <v>4.3350999999999997</v>
      </c>
      <c r="AE55" s="130">
        <v>4.3350999999999997</v>
      </c>
      <c r="AF55" s="130">
        <v>4.3350999999999997</v>
      </c>
      <c r="AG55" s="130">
        <v>4.3350999999999997</v>
      </c>
      <c r="AH55" s="130">
        <v>4.3350117001537498</v>
      </c>
      <c r="AI55" s="130">
        <v>4.3350117001537498</v>
      </c>
      <c r="AJ55" s="130">
        <v>4.3350999999999997</v>
      </c>
      <c r="AK55" s="130">
        <v>4.3350999999999997</v>
      </c>
      <c r="AL55" s="130">
        <v>4.3350999999999997</v>
      </c>
      <c r="AM55" s="130">
        <v>4.3350999999999997</v>
      </c>
      <c r="AN55" s="130">
        <v>4.3350999999999997</v>
      </c>
      <c r="AO55" s="130">
        <v>4.3350999999999997</v>
      </c>
      <c r="AP55" s="131">
        <v>2.2791999999999999</v>
      </c>
      <c r="AQ55" s="132">
        <v>-0.47424511545293102</v>
      </c>
      <c r="AR55" s="132">
        <v>0</v>
      </c>
      <c r="AS55" s="132">
        <v>1.2118619586610299E-2</v>
      </c>
    </row>
    <row r="56" spans="1:45">
      <c r="A56" s="124" t="s">
        <v>325</v>
      </c>
      <c r="B56" s="130">
        <v>8.0850000000000005E-2</v>
      </c>
      <c r="C56" s="130">
        <v>7.98875E-2</v>
      </c>
      <c r="D56" s="130">
        <v>0.19538749999999999</v>
      </c>
      <c r="E56" s="130">
        <v>0.1925</v>
      </c>
      <c r="F56" s="130">
        <v>0.22618750000000001</v>
      </c>
      <c r="G56" s="130">
        <v>0.2454375</v>
      </c>
      <c r="H56" s="130">
        <v>0.27912500000000001</v>
      </c>
      <c r="I56" s="130">
        <v>0.29548750000000001</v>
      </c>
      <c r="J56" s="130">
        <v>0.31666250000000001</v>
      </c>
      <c r="K56" s="130">
        <v>0.33783750000000001</v>
      </c>
      <c r="L56" s="130">
        <v>0.36478749999999999</v>
      </c>
      <c r="M56" s="130">
        <v>0.38114999999999999</v>
      </c>
      <c r="N56" s="130">
        <v>0.41965000000000002</v>
      </c>
      <c r="O56" s="130">
        <v>0.57268750000000002</v>
      </c>
      <c r="P56" s="130">
        <v>0.60733749999999997</v>
      </c>
      <c r="Q56" s="130">
        <v>0.62081249999999999</v>
      </c>
      <c r="R56" s="130">
        <v>0.81716250000000001</v>
      </c>
      <c r="S56" s="130">
        <v>0.89223750000000002</v>
      </c>
      <c r="T56" s="130">
        <v>0.98175000000000001</v>
      </c>
      <c r="U56" s="130">
        <v>1.1771374999999999</v>
      </c>
      <c r="V56" s="130">
        <v>1.3792625000000001</v>
      </c>
      <c r="W56" s="130">
        <v>1.4986124999999999</v>
      </c>
      <c r="X56" s="130">
        <v>1.5948625000000001</v>
      </c>
      <c r="Y56" s="130">
        <v>1.66012</v>
      </c>
      <c r="Z56" s="130">
        <v>1.7998749999999999</v>
      </c>
      <c r="AA56" s="130">
        <v>1.8239375</v>
      </c>
      <c r="AB56" s="130">
        <v>1.9105624999999999</v>
      </c>
      <c r="AC56" s="130">
        <v>1.992375</v>
      </c>
      <c r="AD56" s="130">
        <v>2.069375</v>
      </c>
      <c r="AE56" s="130">
        <v>2.1078749999999999</v>
      </c>
      <c r="AF56" s="130">
        <v>2.1271249999999999</v>
      </c>
      <c r="AG56" s="130">
        <v>2.1078749999999999</v>
      </c>
      <c r="AH56" s="130">
        <v>2.1030625000000001</v>
      </c>
      <c r="AI56" s="130">
        <v>2.1030625000000001</v>
      </c>
      <c r="AJ56" s="130">
        <v>2.104025</v>
      </c>
      <c r="AK56" s="130">
        <v>2.0077750000000001</v>
      </c>
      <c r="AL56" s="130">
        <v>2.1377125000000001</v>
      </c>
      <c r="AM56" s="130">
        <v>2.1377125000000001</v>
      </c>
      <c r="AN56" s="130">
        <v>2.1377125000000001</v>
      </c>
      <c r="AO56" s="130">
        <v>2.1377125000000001</v>
      </c>
      <c r="AP56" s="131">
        <v>2.1377125000000001</v>
      </c>
      <c r="AQ56" s="132">
        <v>0</v>
      </c>
      <c r="AR56" s="132">
        <v>1.4065884272265201E-3</v>
      </c>
      <c r="AS56" s="132">
        <v>1.1366323522745501E-2</v>
      </c>
    </row>
    <row r="57" spans="1:45">
      <c r="A57" s="124" t="s">
        <v>402</v>
      </c>
      <c r="B57" s="130">
        <v>0.65075000000000005</v>
      </c>
      <c r="C57" s="130">
        <v>0.63175000000000003</v>
      </c>
      <c r="D57" s="130">
        <v>0.62034999999999996</v>
      </c>
      <c r="E57" s="130">
        <v>0.60799999999999998</v>
      </c>
      <c r="F57" s="130">
        <v>0.59660000000000002</v>
      </c>
      <c r="G57" s="130">
        <v>0.59470000000000001</v>
      </c>
      <c r="H57" s="130">
        <v>0.69159999999999999</v>
      </c>
      <c r="I57" s="130">
        <v>0.69064999999999999</v>
      </c>
      <c r="J57" s="130">
        <v>0.78564999999999996</v>
      </c>
      <c r="K57" s="130">
        <v>1.1571</v>
      </c>
      <c r="L57" s="130">
        <v>1.1476</v>
      </c>
      <c r="M57" s="130">
        <v>1.2435499999999999</v>
      </c>
      <c r="N57" s="130">
        <v>1.2340500000000001</v>
      </c>
      <c r="O57" s="130">
        <v>1.22455</v>
      </c>
      <c r="P57" s="130">
        <v>1.2444999999999999</v>
      </c>
      <c r="Q57" s="130">
        <v>1.24735</v>
      </c>
      <c r="R57" s="130">
        <v>1.2454499999999999</v>
      </c>
      <c r="S57" s="130">
        <v>1.2483</v>
      </c>
      <c r="T57" s="130">
        <v>1.24925</v>
      </c>
      <c r="U57" s="130">
        <v>1.24925</v>
      </c>
      <c r="V57" s="130">
        <v>1.2483</v>
      </c>
      <c r="W57" s="130">
        <v>1.2483</v>
      </c>
      <c r="X57" s="130">
        <v>1.4278500000000001</v>
      </c>
      <c r="Y57" s="130">
        <v>1.41645</v>
      </c>
      <c r="Z57" s="130">
        <v>1.41645</v>
      </c>
      <c r="AA57" s="130">
        <v>1.41645</v>
      </c>
      <c r="AB57" s="130">
        <v>1.349</v>
      </c>
      <c r="AC57" s="130">
        <v>1.4630000000000001</v>
      </c>
      <c r="AD57" s="130">
        <v>1.4630000000000001</v>
      </c>
      <c r="AE57" s="130">
        <v>1.4715499999999999</v>
      </c>
      <c r="AF57" s="130">
        <v>1.42025</v>
      </c>
      <c r="AG57" s="130">
        <v>1.4696499999999999</v>
      </c>
      <c r="AH57" s="130">
        <v>1.4715499999999999</v>
      </c>
      <c r="AI57" s="130">
        <v>1.4307000000000001</v>
      </c>
      <c r="AJ57" s="130">
        <v>1.4296549999999999</v>
      </c>
      <c r="AK57" s="130">
        <v>1.42965448881337</v>
      </c>
      <c r="AL57" s="130">
        <v>1.42965448881337</v>
      </c>
      <c r="AM57" s="130">
        <v>1.42965448881337</v>
      </c>
      <c r="AN57" s="130">
        <v>1.42965448881337</v>
      </c>
      <c r="AO57" s="130">
        <v>1.42965448881337</v>
      </c>
      <c r="AP57" s="131">
        <v>1.42965448881337</v>
      </c>
      <c r="AQ57" s="132">
        <v>0</v>
      </c>
      <c r="AR57" s="132">
        <v>-2.8841795578279398E-3</v>
      </c>
      <c r="AS57" s="132">
        <v>7.6015439146275001E-3</v>
      </c>
    </row>
    <row r="58" spans="1:45">
      <c r="A58" s="124" t="s">
        <v>403</v>
      </c>
      <c r="B58" s="130">
        <v>1.103083</v>
      </c>
      <c r="C58" s="130">
        <v>1.089631</v>
      </c>
      <c r="D58" s="130">
        <v>1.3157595</v>
      </c>
      <c r="E58" s="130">
        <v>1.3015000000000001</v>
      </c>
      <c r="F58" s="130">
        <v>1.28725</v>
      </c>
      <c r="G58" s="130">
        <v>1.2729999999999999</v>
      </c>
      <c r="H58" s="130">
        <v>2.2799999999999998</v>
      </c>
      <c r="I58" s="130">
        <v>2.2866499999999998</v>
      </c>
      <c r="J58" s="130">
        <v>2.3521999999999998</v>
      </c>
      <c r="K58" s="130">
        <v>2.6903999999999999</v>
      </c>
      <c r="L58" s="130">
        <v>2.698</v>
      </c>
      <c r="M58" s="130">
        <v>3.23</v>
      </c>
      <c r="N58" s="130">
        <v>3.5303900000000001</v>
      </c>
      <c r="O58" s="130">
        <v>3.49885</v>
      </c>
      <c r="P58" s="130">
        <v>3.2774999999999999</v>
      </c>
      <c r="Q58" s="130">
        <v>3.3003</v>
      </c>
      <c r="R58" s="130">
        <v>3.30125</v>
      </c>
      <c r="S58" s="130">
        <v>3.3088500000000001</v>
      </c>
      <c r="T58" s="130">
        <v>3.3363999999999998</v>
      </c>
      <c r="U58" s="130">
        <v>3.3363999999999998</v>
      </c>
      <c r="V58" s="130">
        <v>3.9007000000000001</v>
      </c>
      <c r="W58" s="130">
        <v>4.401065</v>
      </c>
      <c r="X58" s="130">
        <v>4.7474350000000003</v>
      </c>
      <c r="Y58" s="130">
        <v>4.9286250000000003</v>
      </c>
      <c r="Z58" s="130">
        <v>4.9674550000000002</v>
      </c>
      <c r="AA58" s="130">
        <v>4.8942100000000002</v>
      </c>
      <c r="AB58" s="130">
        <v>4.94665</v>
      </c>
      <c r="AC58" s="130">
        <v>5.0274000000000001</v>
      </c>
      <c r="AD58" s="130">
        <v>5.0274000000000001</v>
      </c>
      <c r="AE58" s="130">
        <v>5.0274000000000001</v>
      </c>
      <c r="AF58" s="130">
        <v>4.91869158878505</v>
      </c>
      <c r="AG58" s="130">
        <v>4.9168082696120097</v>
      </c>
      <c r="AH58" s="130">
        <v>4.8624610591900304</v>
      </c>
      <c r="AI58" s="130">
        <v>4.85169923534409</v>
      </c>
      <c r="AJ58" s="130">
        <v>5.0577881619937699</v>
      </c>
      <c r="AK58" s="130">
        <v>5.0200639660152904</v>
      </c>
      <c r="AL58" s="130">
        <v>5.2014440818266001</v>
      </c>
      <c r="AM58" s="130">
        <v>5.3455265000000001</v>
      </c>
      <c r="AN58" s="130">
        <v>5.3912474919362499</v>
      </c>
      <c r="AO58" s="130">
        <v>5.4729794500000004</v>
      </c>
      <c r="AP58" s="131">
        <v>5.4729794500000004</v>
      </c>
      <c r="AQ58" s="132">
        <v>0</v>
      </c>
      <c r="AR58" s="132">
        <v>8.5281800390701896E-3</v>
      </c>
      <c r="AS58" s="132">
        <v>2.91001035275033E-2</v>
      </c>
    </row>
    <row r="59" spans="1:45">
      <c r="A59" s="124" t="s">
        <v>390</v>
      </c>
      <c r="B59" s="130">
        <v>0.32955000000000001</v>
      </c>
      <c r="C59" s="130">
        <v>0.33150000000000002</v>
      </c>
      <c r="D59" s="130">
        <v>0.42120000000000002</v>
      </c>
      <c r="E59" s="130">
        <v>0.53234999999999999</v>
      </c>
      <c r="F59" s="130">
        <v>0.54112499999999997</v>
      </c>
      <c r="G59" s="130">
        <v>0.57720000000000005</v>
      </c>
      <c r="H59" s="130">
        <v>0.7056</v>
      </c>
      <c r="I59" s="130">
        <v>0.75743749999999999</v>
      </c>
      <c r="J59" s="130">
        <v>0.78473749999999998</v>
      </c>
      <c r="K59" s="130">
        <v>0.7905875</v>
      </c>
      <c r="L59" s="130">
        <v>0.79253750000000001</v>
      </c>
      <c r="M59" s="130">
        <v>0.73598750000000002</v>
      </c>
      <c r="N59" s="130">
        <v>0.75248749999999998</v>
      </c>
      <c r="O59" s="130">
        <v>0.70861249999999998</v>
      </c>
      <c r="P59" s="130">
        <v>0.73786249999999998</v>
      </c>
      <c r="Q59" s="130">
        <v>0.76613750000000003</v>
      </c>
      <c r="R59" s="130">
        <v>0.79137875000000002</v>
      </c>
      <c r="S59" s="130">
        <v>0.77870375000000003</v>
      </c>
      <c r="T59" s="130">
        <v>0.80307874999999995</v>
      </c>
      <c r="U59" s="130">
        <v>0.82901875000000003</v>
      </c>
      <c r="V59" s="130">
        <v>1.0434360304999999</v>
      </c>
      <c r="W59" s="130">
        <v>1.0454140139999999</v>
      </c>
      <c r="X59" s="130">
        <v>1.0288063974999999</v>
      </c>
      <c r="Y59" s="130">
        <v>0.98662807656171603</v>
      </c>
      <c r="Z59" s="130">
        <v>1.0234150880617201</v>
      </c>
      <c r="AA59" s="130">
        <v>1.10846508002307</v>
      </c>
      <c r="AB59" s="130">
        <v>1.1080283322857101</v>
      </c>
      <c r="AC59" s="130">
        <v>1.10577006546217</v>
      </c>
      <c r="AD59" s="130">
        <v>1.1328825268609499</v>
      </c>
      <c r="AE59" s="130">
        <v>1.2064357327144399</v>
      </c>
      <c r="AF59" s="130">
        <v>1.2086778747857201</v>
      </c>
      <c r="AG59" s="130">
        <v>1.2654176037115701</v>
      </c>
      <c r="AH59" s="130">
        <v>1.26050537661234</v>
      </c>
      <c r="AI59" s="130">
        <v>1.24691271053303</v>
      </c>
      <c r="AJ59" s="130">
        <v>1.21060961937695</v>
      </c>
      <c r="AK59" s="130">
        <v>1.1927120680161001</v>
      </c>
      <c r="AL59" s="130">
        <v>1.3150926327746</v>
      </c>
      <c r="AM59" s="130">
        <v>1.2882507611637199</v>
      </c>
      <c r="AN59" s="130">
        <v>1.30273857543868</v>
      </c>
      <c r="AO59" s="130">
        <v>1.57105581062984</v>
      </c>
      <c r="AP59" s="131">
        <v>1.56901124907954</v>
      </c>
      <c r="AQ59" s="132">
        <v>-1.3013933282741701E-3</v>
      </c>
      <c r="AR59" s="132">
        <v>2.6759529158589802E-2</v>
      </c>
      <c r="AS59" s="132">
        <v>8.34251072951348E-3</v>
      </c>
    </row>
    <row r="60" spans="1:45" s="125" customFormat="1">
      <c r="A60" s="133" t="s">
        <v>333</v>
      </c>
      <c r="B60" s="134">
        <v>5.7456955000000001</v>
      </c>
      <c r="C60" s="134">
        <v>5.6728434999999999</v>
      </c>
      <c r="D60" s="134">
        <v>6.0302094999999998</v>
      </c>
      <c r="E60" s="134">
        <v>6.0329375000000001</v>
      </c>
      <c r="F60" s="134">
        <v>5.9640874999999998</v>
      </c>
      <c r="G60" s="134">
        <v>5.9137500000000003</v>
      </c>
      <c r="H60" s="134">
        <v>7.0931125000000002</v>
      </c>
      <c r="I60" s="134">
        <v>7.0746124999999997</v>
      </c>
      <c r="J60" s="134">
        <v>7.3519750000000004</v>
      </c>
      <c r="K60" s="134">
        <v>8.1040500000000009</v>
      </c>
      <c r="L60" s="134">
        <v>8.1791750000000008</v>
      </c>
      <c r="M60" s="134">
        <v>9.0807125000000006</v>
      </c>
      <c r="N60" s="134">
        <v>9.4497025000000008</v>
      </c>
      <c r="O60" s="134">
        <v>9.5659500000000008</v>
      </c>
      <c r="P60" s="134">
        <v>8.7190875000000005</v>
      </c>
      <c r="Q60" s="134">
        <v>9.4862249999999992</v>
      </c>
      <c r="R60" s="134">
        <v>9.7164912500000007</v>
      </c>
      <c r="S60" s="134">
        <v>10.15220375</v>
      </c>
      <c r="T60" s="134">
        <v>10.29459125</v>
      </c>
      <c r="U60" s="134">
        <v>10.94230625</v>
      </c>
      <c r="V60" s="134">
        <v>11.925086030499999</v>
      </c>
      <c r="W60" s="134">
        <v>12.546779014</v>
      </c>
      <c r="X60" s="134">
        <v>13.152341397500001</v>
      </c>
      <c r="Y60" s="134">
        <v>13.366385576561701</v>
      </c>
      <c r="Z60" s="134">
        <v>13.5817575880617</v>
      </c>
      <c r="AA60" s="134">
        <v>13.578355080023099</v>
      </c>
      <c r="AB60" s="134">
        <v>13.649533332285699</v>
      </c>
      <c r="AC60" s="134">
        <v>13.9236450654622</v>
      </c>
      <c r="AD60" s="134">
        <v>14.027757526861</v>
      </c>
      <c r="AE60" s="134">
        <v>14.1483607327144</v>
      </c>
      <c r="AF60" s="134">
        <v>14.009844463570801</v>
      </c>
      <c r="AG60" s="134">
        <v>14.094850873323599</v>
      </c>
      <c r="AH60" s="134">
        <v>14.032590635956099</v>
      </c>
      <c r="AI60" s="134">
        <v>13.967386146030901</v>
      </c>
      <c r="AJ60" s="134">
        <v>14.137177781370699</v>
      </c>
      <c r="AK60" s="134">
        <v>13.985305522844801</v>
      </c>
      <c r="AL60" s="134">
        <v>14.419003703414599</v>
      </c>
      <c r="AM60" s="134">
        <v>14.5362442499771</v>
      </c>
      <c r="AN60" s="134">
        <v>14.596453056188301</v>
      </c>
      <c r="AO60" s="134">
        <v>14.946502249443199</v>
      </c>
      <c r="AP60" s="134">
        <v>12.8885576878929</v>
      </c>
      <c r="AQ60" s="135">
        <v>-0.13768736840266199</v>
      </c>
      <c r="AR60" s="135">
        <v>5.5029399665744699E-3</v>
      </c>
      <c r="AS60" s="135">
        <v>6.8529101281000093E-2</v>
      </c>
    </row>
    <row r="61" spans="1:45">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1"/>
      <c r="AQ61" s="132"/>
      <c r="AR61" s="132"/>
      <c r="AS61" s="132"/>
    </row>
    <row r="62" spans="1:45">
      <c r="A62" s="124" t="s">
        <v>334</v>
      </c>
      <c r="B62" s="130">
        <v>0.14133599999999999</v>
      </c>
      <c r="C62" s="130">
        <v>0.35638199999999998</v>
      </c>
      <c r="D62" s="130">
        <v>0.49997999999999998</v>
      </c>
      <c r="E62" s="130">
        <v>0.49062</v>
      </c>
      <c r="F62" s="130">
        <v>0.53742000000000001</v>
      </c>
      <c r="G62" s="130">
        <v>0.55301999999999996</v>
      </c>
      <c r="H62" s="130">
        <v>0.70355999999999996</v>
      </c>
      <c r="I62" s="130">
        <v>0.83382000000000001</v>
      </c>
      <c r="J62" s="130">
        <v>0.80574000000000001</v>
      </c>
      <c r="K62" s="130">
        <v>0.74490000000000001</v>
      </c>
      <c r="L62" s="130">
        <v>0.72306000000000004</v>
      </c>
      <c r="M62" s="130">
        <v>0.74099999999999999</v>
      </c>
      <c r="N62" s="130">
        <v>0.78468000000000004</v>
      </c>
      <c r="O62" s="130">
        <v>0.77376</v>
      </c>
      <c r="P62" s="130">
        <v>1.00776</v>
      </c>
      <c r="Q62" s="130">
        <v>0.98592000000000002</v>
      </c>
      <c r="R62" s="130">
        <v>1.0608</v>
      </c>
      <c r="S62" s="130">
        <v>1.1653199999999999</v>
      </c>
      <c r="T62" s="130">
        <v>1.55142</v>
      </c>
      <c r="U62" s="130">
        <v>1.55142</v>
      </c>
      <c r="V62" s="130">
        <v>1.71834</v>
      </c>
      <c r="W62" s="130">
        <v>2.08026</v>
      </c>
      <c r="X62" s="130">
        <v>1.97184</v>
      </c>
      <c r="Y62" s="130">
        <v>1.8576643799999999</v>
      </c>
      <c r="Z62" s="130">
        <v>1.8116443799999999</v>
      </c>
      <c r="AA62" s="130">
        <v>1.83582438</v>
      </c>
      <c r="AB62" s="130">
        <v>1.85198364</v>
      </c>
      <c r="AC62" s="130">
        <v>1.7882837700000001</v>
      </c>
      <c r="AD62" s="130">
        <v>2.7432639000000001</v>
      </c>
      <c r="AE62" s="130">
        <v>2.7534429</v>
      </c>
      <c r="AF62" s="130">
        <v>2.8596648600000001</v>
      </c>
      <c r="AG62" s="130">
        <v>2.8148239471824898</v>
      </c>
      <c r="AH62" s="130">
        <v>2.8194356299139902</v>
      </c>
      <c r="AI62" s="130">
        <v>2.8203782687931702</v>
      </c>
      <c r="AJ62" s="130">
        <v>2.38610911682242</v>
      </c>
      <c r="AK62" s="130">
        <v>2.3895955044697201</v>
      </c>
      <c r="AL62" s="130">
        <v>2.3895955044697201</v>
      </c>
      <c r="AM62" s="130">
        <v>2.3895955044697201</v>
      </c>
      <c r="AN62" s="130">
        <v>2.3895955044697201</v>
      </c>
      <c r="AO62" s="130">
        <v>2.3895955044697201</v>
      </c>
      <c r="AP62" s="131">
        <v>2.3895955044697201</v>
      </c>
      <c r="AQ62" s="132">
        <v>0</v>
      </c>
      <c r="AR62" s="132">
        <v>-1.4072837254869699E-2</v>
      </c>
      <c r="AS62" s="132">
        <v>1.2705597966191E-2</v>
      </c>
    </row>
    <row r="63" spans="1:45">
      <c r="A63" s="124" t="s">
        <v>335</v>
      </c>
      <c r="B63" s="130">
        <v>0.27884999999999999</v>
      </c>
      <c r="C63" s="130">
        <v>0.30907499999999999</v>
      </c>
      <c r="D63" s="130">
        <v>0.33052500000000001</v>
      </c>
      <c r="E63" s="130">
        <v>0.30322500000000002</v>
      </c>
      <c r="F63" s="130">
        <v>0.34417500000000001</v>
      </c>
      <c r="G63" s="130">
        <v>0.34417500000000001</v>
      </c>
      <c r="H63" s="130">
        <v>0.34515000000000001</v>
      </c>
      <c r="I63" s="130">
        <v>0.34515000000000001</v>
      </c>
      <c r="J63" s="130">
        <v>0.34125</v>
      </c>
      <c r="K63" s="130">
        <v>0.70687500000000003</v>
      </c>
      <c r="L63" s="130">
        <v>0.70687500000000003</v>
      </c>
      <c r="M63" s="130">
        <v>0.70199999999999996</v>
      </c>
      <c r="N63" s="130">
        <v>0.29542499999999999</v>
      </c>
      <c r="O63" s="130">
        <v>0.28957500000000003</v>
      </c>
      <c r="P63" s="130">
        <v>0.29347499999999999</v>
      </c>
      <c r="Q63" s="130">
        <v>0.26519999999999999</v>
      </c>
      <c r="R63" s="130">
        <v>0.29249999999999998</v>
      </c>
      <c r="S63" s="130">
        <v>0.28957500000000003</v>
      </c>
      <c r="T63" s="130">
        <v>0.28957500000000003</v>
      </c>
      <c r="U63" s="130">
        <v>0.31492500000000001</v>
      </c>
      <c r="V63" s="130">
        <v>0.29835</v>
      </c>
      <c r="W63" s="130">
        <v>0.33150000000000002</v>
      </c>
      <c r="X63" s="130">
        <v>0.33150000000000002</v>
      </c>
      <c r="Y63" s="130">
        <v>0.42217500000000002</v>
      </c>
      <c r="Z63" s="130">
        <v>0.41144999999999998</v>
      </c>
      <c r="AA63" s="130">
        <v>0.39682499999999998</v>
      </c>
      <c r="AB63" s="130">
        <v>0.37342500000000001</v>
      </c>
      <c r="AC63" s="130">
        <v>0.36464999999999997</v>
      </c>
      <c r="AD63" s="130">
        <v>0.33539999999999998</v>
      </c>
      <c r="AE63" s="130">
        <v>0.35489999999999999</v>
      </c>
      <c r="AF63" s="130">
        <v>0.34515000000000001</v>
      </c>
      <c r="AG63" s="130">
        <v>0.34027499999999999</v>
      </c>
      <c r="AH63" s="130">
        <v>0.26537590108981901</v>
      </c>
      <c r="AI63" s="130">
        <v>0.243715287722156</v>
      </c>
      <c r="AJ63" s="130">
        <v>0.22344740322568099</v>
      </c>
      <c r="AK63" s="130">
        <v>0.19767565046604399</v>
      </c>
      <c r="AL63" s="130">
        <v>0.17789072400474401</v>
      </c>
      <c r="AM63" s="130">
        <v>0.16236247846520599</v>
      </c>
      <c r="AN63" s="130">
        <v>0.120421443315731</v>
      </c>
      <c r="AO63" s="130">
        <v>0.11022726758793699</v>
      </c>
      <c r="AP63" s="131">
        <v>0.11022726758793699</v>
      </c>
      <c r="AQ63" s="132">
        <v>0</v>
      </c>
      <c r="AR63" s="132">
        <v>-0.110351800291353</v>
      </c>
      <c r="AS63" s="132">
        <v>5.8608385572556695E-4</v>
      </c>
    </row>
    <row r="64" spans="1:45">
      <c r="A64" s="124" t="s">
        <v>404</v>
      </c>
      <c r="B64" s="130">
        <v>0.201825</v>
      </c>
      <c r="C64" s="130">
        <v>0.20669999999999999</v>
      </c>
      <c r="D64" s="130">
        <v>0.215475</v>
      </c>
      <c r="E64" s="130">
        <v>0.21254999999999999</v>
      </c>
      <c r="F64" s="130">
        <v>0.23205000000000001</v>
      </c>
      <c r="G64" s="130">
        <v>0.23205000000000001</v>
      </c>
      <c r="H64" s="130">
        <v>0.33150000000000002</v>
      </c>
      <c r="I64" s="130">
        <v>0.32272499999999998</v>
      </c>
      <c r="J64" s="130">
        <v>0.31395000000000001</v>
      </c>
      <c r="K64" s="130">
        <v>0.30907499999999999</v>
      </c>
      <c r="L64" s="130">
        <v>0.32272499999999998</v>
      </c>
      <c r="M64" s="130">
        <v>0.3861</v>
      </c>
      <c r="N64" s="130">
        <v>0.39</v>
      </c>
      <c r="O64" s="130">
        <v>0.39</v>
      </c>
      <c r="P64" s="130">
        <v>0.39</v>
      </c>
      <c r="Q64" s="130">
        <v>0.39</v>
      </c>
      <c r="R64" s="130">
        <v>0.39</v>
      </c>
      <c r="S64" s="130">
        <v>0.38122499999999998</v>
      </c>
      <c r="T64" s="130">
        <v>0.37245</v>
      </c>
      <c r="U64" s="130">
        <v>0.36464999999999997</v>
      </c>
      <c r="V64" s="130">
        <v>0.35685</v>
      </c>
      <c r="W64" s="130">
        <v>0.34710000000000002</v>
      </c>
      <c r="X64" s="130">
        <v>0.34125</v>
      </c>
      <c r="Y64" s="130">
        <v>0.33637499999999998</v>
      </c>
      <c r="Z64" s="130">
        <v>0.33637499999999998</v>
      </c>
      <c r="AA64" s="130">
        <v>0.32467499999999999</v>
      </c>
      <c r="AB64" s="130">
        <v>0.312975</v>
      </c>
      <c r="AC64" s="130">
        <v>0.312975</v>
      </c>
      <c r="AD64" s="130">
        <v>0.312975</v>
      </c>
      <c r="AE64" s="130">
        <v>0.30127500000000002</v>
      </c>
      <c r="AF64" s="130">
        <v>0.29370661125000003</v>
      </c>
      <c r="AG64" s="130">
        <v>0.28079999999999999</v>
      </c>
      <c r="AH64" s="130">
        <v>0.26910000000000001</v>
      </c>
      <c r="AI64" s="130">
        <v>0.26324999999999998</v>
      </c>
      <c r="AJ64" s="130">
        <v>0.25642500000000001</v>
      </c>
      <c r="AK64" s="130">
        <v>0.25155</v>
      </c>
      <c r="AL64" s="130">
        <v>0.2457</v>
      </c>
      <c r="AM64" s="130">
        <v>0.23400000000000001</v>
      </c>
      <c r="AN64" s="130">
        <v>0.2223</v>
      </c>
      <c r="AO64" s="130">
        <v>0.2223</v>
      </c>
      <c r="AP64" s="131">
        <v>0.2223</v>
      </c>
      <c r="AQ64" s="132">
        <v>0</v>
      </c>
      <c r="AR64" s="132">
        <v>-2.99421448650324E-2</v>
      </c>
      <c r="AS64" s="132">
        <v>1.1819801395680401E-3</v>
      </c>
    </row>
    <row r="65" spans="1:45">
      <c r="A65" s="124" t="s">
        <v>336</v>
      </c>
      <c r="B65" s="130">
        <v>0.70832841691248805</v>
      </c>
      <c r="C65" s="130">
        <v>0.70490167158308803</v>
      </c>
      <c r="D65" s="130">
        <v>0.86585791543756097</v>
      </c>
      <c r="E65" s="130">
        <v>0.87996804326450395</v>
      </c>
      <c r="F65" s="130">
        <v>0.89679941002949903</v>
      </c>
      <c r="G65" s="130">
        <v>0.878859390363815</v>
      </c>
      <c r="H65" s="130">
        <v>0.871804326450344</v>
      </c>
      <c r="I65" s="130">
        <v>0.90103244837758101</v>
      </c>
      <c r="J65" s="130">
        <v>0.92935349065880002</v>
      </c>
      <c r="K65" s="130">
        <v>1.03084562438545</v>
      </c>
      <c r="L65" s="130">
        <v>1.00685840707965</v>
      </c>
      <c r="M65" s="130">
        <v>1.0096804326450299</v>
      </c>
      <c r="N65" s="130">
        <v>1.40990412979351</v>
      </c>
      <c r="O65" s="130">
        <v>1.6838421828908601</v>
      </c>
      <c r="P65" s="130">
        <v>1.6828343166174999</v>
      </c>
      <c r="Q65" s="130">
        <v>1.6828343166174999</v>
      </c>
      <c r="R65" s="130">
        <v>1.17960668633235</v>
      </c>
      <c r="S65" s="130">
        <v>1.16942723697148</v>
      </c>
      <c r="T65" s="130">
        <v>1.3776524090462099</v>
      </c>
      <c r="U65" s="130">
        <v>1.3776524090462099</v>
      </c>
      <c r="V65" s="130">
        <v>1.3776524090462099</v>
      </c>
      <c r="W65" s="130">
        <v>1.3784587020649</v>
      </c>
      <c r="X65" s="130">
        <v>1.2779655653883999</v>
      </c>
      <c r="Y65" s="130">
        <v>1.3466254473943</v>
      </c>
      <c r="Z65" s="130">
        <v>1.4595488003933099</v>
      </c>
      <c r="AA65" s="130">
        <v>1.54664215339233</v>
      </c>
      <c r="AB65" s="130">
        <v>1.6967485152409101</v>
      </c>
      <c r="AC65" s="130">
        <v>2.2728392330383498</v>
      </c>
      <c r="AD65" s="130">
        <v>2.71060090953786</v>
      </c>
      <c r="AE65" s="130">
        <v>2.8682120452310702</v>
      </c>
      <c r="AF65" s="130">
        <v>2.7470937315634201</v>
      </c>
      <c r="AG65" s="130">
        <v>2.92899746804326</v>
      </c>
      <c r="AH65" s="130">
        <v>3.1398622418878999</v>
      </c>
      <c r="AI65" s="130">
        <v>3.3745167366695998</v>
      </c>
      <c r="AJ65" s="130">
        <v>3.5764380339351902</v>
      </c>
      <c r="AK65" s="130">
        <v>4.6794021632251699</v>
      </c>
      <c r="AL65" s="130">
        <v>5.4793113569321497</v>
      </c>
      <c r="AM65" s="130">
        <v>6.07029793510325</v>
      </c>
      <c r="AN65" s="130">
        <v>6.3639276794493602</v>
      </c>
      <c r="AO65" s="130">
        <v>8.3985496558505393</v>
      </c>
      <c r="AP65" s="131">
        <v>8.3985496558505393</v>
      </c>
      <c r="AQ65" s="132">
        <v>0</v>
      </c>
      <c r="AR65" s="132">
        <v>0.11342073263279499</v>
      </c>
      <c r="AS65" s="132">
        <v>4.4655505597801598E-2</v>
      </c>
    </row>
    <row r="66" spans="1:45">
      <c r="A66" s="124" t="s">
        <v>338</v>
      </c>
      <c r="B66" s="130">
        <v>0.33442499999999997</v>
      </c>
      <c r="C66" s="130">
        <v>0.400725</v>
      </c>
      <c r="D66" s="130">
        <v>0.40949999999999998</v>
      </c>
      <c r="E66" s="130">
        <v>0.45045000000000002</v>
      </c>
      <c r="F66" s="130">
        <v>0.46605000000000002</v>
      </c>
      <c r="G66" s="130">
        <v>0.46800000000000003</v>
      </c>
      <c r="H66" s="130">
        <v>0.52747500000000003</v>
      </c>
      <c r="I66" s="130">
        <v>0.53820000000000001</v>
      </c>
      <c r="J66" s="130">
        <v>0.58499999999999996</v>
      </c>
      <c r="K66" s="130">
        <v>0.66884999999999994</v>
      </c>
      <c r="L66" s="130">
        <v>0.6825</v>
      </c>
      <c r="M66" s="130">
        <v>0.71174999999999999</v>
      </c>
      <c r="N66" s="130">
        <v>0.71662499999999996</v>
      </c>
      <c r="O66" s="130">
        <v>0.70004999999999995</v>
      </c>
      <c r="P66" s="130">
        <v>0.68445</v>
      </c>
      <c r="Q66" s="130">
        <v>0.65075587499999998</v>
      </c>
      <c r="R66" s="130">
        <v>0.61726087500000004</v>
      </c>
      <c r="S66" s="130">
        <v>0.66630025000000004</v>
      </c>
      <c r="T66" s="130">
        <v>0.64945649999999999</v>
      </c>
      <c r="U66" s="130">
        <v>0.62366149999999998</v>
      </c>
      <c r="V66" s="130">
        <v>0.73131712500000001</v>
      </c>
      <c r="W66" s="130">
        <v>0.73433937500000002</v>
      </c>
      <c r="X66" s="130">
        <v>0.72255837499999997</v>
      </c>
      <c r="Y66" s="130">
        <v>0.82197500000000001</v>
      </c>
      <c r="Z66" s="130">
        <v>0.8883875</v>
      </c>
      <c r="AA66" s="130">
        <v>1.073475</v>
      </c>
      <c r="AB66" s="130">
        <v>1.048125</v>
      </c>
      <c r="AC66" s="130">
        <v>1.0154375</v>
      </c>
      <c r="AD66" s="130">
        <v>1.0491250000000001</v>
      </c>
      <c r="AE66" s="130">
        <v>1.0734377500000001</v>
      </c>
      <c r="AF66" s="130">
        <v>1.1054986250000001</v>
      </c>
      <c r="AG66" s="130">
        <v>1.2301327500000001</v>
      </c>
      <c r="AH66" s="130">
        <v>1.280356</v>
      </c>
      <c r="AI66" s="130">
        <v>1.3039565</v>
      </c>
      <c r="AJ66" s="130">
        <v>1.3736309124999999</v>
      </c>
      <c r="AK66" s="130">
        <v>1.2049441249999999</v>
      </c>
      <c r="AL66" s="130">
        <v>1.1813724999999999</v>
      </c>
      <c r="AM66" s="130">
        <v>1.2413314375</v>
      </c>
      <c r="AN66" s="130">
        <v>1.2893361249999999</v>
      </c>
      <c r="AO66" s="130">
        <v>1.3288660897833999</v>
      </c>
      <c r="AP66" s="131">
        <v>1.3204431160448999</v>
      </c>
      <c r="AQ66" s="132">
        <v>-6.3384669104380497E-3</v>
      </c>
      <c r="AR66" s="132">
        <v>2.15754214572428E-2</v>
      </c>
      <c r="AS66" s="132">
        <v>7.0208616221071E-3</v>
      </c>
    </row>
    <row r="67" spans="1:45">
      <c r="A67" s="124" t="s">
        <v>339</v>
      </c>
      <c r="B67" s="130">
        <v>0.83433000000000002</v>
      </c>
      <c r="C67" s="130">
        <v>0.87662505000000002</v>
      </c>
      <c r="D67" s="130">
        <v>0.97440000000000004</v>
      </c>
      <c r="E67" s="130">
        <v>1.2071395</v>
      </c>
      <c r="F67" s="130">
        <v>1.7245052999999999</v>
      </c>
      <c r="G67" s="130">
        <v>2.011933</v>
      </c>
      <c r="H67" s="130">
        <v>2.298975</v>
      </c>
      <c r="I67" s="130">
        <v>2.4025050000000001</v>
      </c>
      <c r="J67" s="130">
        <v>2.5990090000000001</v>
      </c>
      <c r="K67" s="130">
        <v>2.5909905000000002</v>
      </c>
      <c r="L67" s="130">
        <v>2.9065539999999999</v>
      </c>
      <c r="M67" s="130">
        <v>1.8675999999999999</v>
      </c>
      <c r="N67" s="130">
        <v>1.8472999999999999</v>
      </c>
      <c r="O67" s="130">
        <v>1.8472999999999999</v>
      </c>
      <c r="P67" s="130">
        <v>1.8472999999999999</v>
      </c>
      <c r="Q67" s="130">
        <v>1.97925</v>
      </c>
      <c r="R67" s="130">
        <v>2.0807500000000001</v>
      </c>
      <c r="S67" s="130">
        <v>2.1842800000000002</v>
      </c>
      <c r="T67" s="130">
        <v>2.2137150000000001</v>
      </c>
      <c r="U67" s="130">
        <v>2.6593</v>
      </c>
      <c r="V67" s="130">
        <v>2.7222300000000001</v>
      </c>
      <c r="W67" s="130">
        <v>2.642045</v>
      </c>
      <c r="X67" s="130">
        <v>2.5953550000000001</v>
      </c>
      <c r="Y67" s="130">
        <v>2.5953550000000001</v>
      </c>
      <c r="Z67" s="130">
        <v>2.8105349999999998</v>
      </c>
      <c r="AA67" s="130">
        <v>2.5151699999999999</v>
      </c>
      <c r="AB67" s="130">
        <v>2.6714799999999999</v>
      </c>
      <c r="AC67" s="130">
        <v>3.0468973075274999</v>
      </c>
      <c r="AD67" s="130">
        <v>3.2325680612925001</v>
      </c>
      <c r="AE67" s="130">
        <v>3.1155897381000002</v>
      </c>
      <c r="AF67" s="130">
        <v>3.0095332239524999</v>
      </c>
      <c r="AG67" s="130">
        <v>3.0095332239524999</v>
      </c>
      <c r="AH67" s="130">
        <v>2.9704446442124999</v>
      </c>
      <c r="AI67" s="130">
        <v>2.918422343235</v>
      </c>
      <c r="AJ67" s="130">
        <v>2.8816330917149999</v>
      </c>
      <c r="AK67" s="130">
        <v>2.8163896534725001</v>
      </c>
      <c r="AL67" s="130">
        <v>2.909225030355</v>
      </c>
      <c r="AM67" s="130">
        <v>2.8847946680174998</v>
      </c>
      <c r="AN67" s="130">
        <v>2.7609183601649998</v>
      </c>
      <c r="AO67" s="130">
        <v>1.4295484004993599</v>
      </c>
      <c r="AP67" s="131">
        <v>1.2522716318175</v>
      </c>
      <c r="AQ67" s="132">
        <v>-0.124008930806356</v>
      </c>
      <c r="AR67" s="132">
        <v>-7.4948610299005194E-2</v>
      </c>
      <c r="AS67" s="132">
        <v>6.6583904550280701E-3</v>
      </c>
    </row>
    <row r="68" spans="1:45">
      <c r="A68" s="124" t="s">
        <v>341</v>
      </c>
      <c r="B68" s="130">
        <v>0.55781952867361895</v>
      </c>
      <c r="C68" s="130">
        <v>0.62047270430000601</v>
      </c>
      <c r="D68" s="130">
        <v>0.64470891215548098</v>
      </c>
      <c r="E68" s="130">
        <v>0.62653175626387503</v>
      </c>
      <c r="F68" s="130">
        <v>0.67423067597943798</v>
      </c>
      <c r="G68" s="130">
        <v>0.68273913192869995</v>
      </c>
      <c r="H68" s="130">
        <v>0.67203910399250599</v>
      </c>
      <c r="I68" s="130">
        <v>0.664948724034787</v>
      </c>
      <c r="J68" s="130">
        <v>0.65966316806630598</v>
      </c>
      <c r="K68" s="130">
        <v>0.73391878362350604</v>
      </c>
      <c r="L68" s="130">
        <v>0.76124897546053105</v>
      </c>
      <c r="M68" s="130">
        <v>0.87405047478787501</v>
      </c>
      <c r="N68" s="130">
        <v>0.99007487409600003</v>
      </c>
      <c r="O68" s="130">
        <v>1.04035211379619</v>
      </c>
      <c r="P68" s="130">
        <v>1.09191851348869</v>
      </c>
      <c r="Q68" s="130">
        <v>1.0339063138346301</v>
      </c>
      <c r="R68" s="130">
        <v>1.0287496738653801</v>
      </c>
      <c r="S68" s="130">
        <v>1.1215691933118701</v>
      </c>
      <c r="T68" s="130">
        <v>1.10609927340412</v>
      </c>
      <c r="U68" s="130">
        <v>1.06355699365781</v>
      </c>
      <c r="V68" s="130">
        <v>1.06355699365781</v>
      </c>
      <c r="W68" s="130">
        <v>1.1254366732888099</v>
      </c>
      <c r="X68" s="130">
        <v>1.14735239315812</v>
      </c>
      <c r="Y68" s="130">
        <v>1.12182702531034</v>
      </c>
      <c r="Z68" s="130">
        <v>1.0982353974510199</v>
      </c>
      <c r="AA68" s="130">
        <v>1.1338162132388401</v>
      </c>
      <c r="AB68" s="130">
        <v>1.14639841476381</v>
      </c>
      <c r="AC68" s="130">
        <v>1.1345897092342301</v>
      </c>
      <c r="AD68" s="130">
        <v>1.1340482620374599</v>
      </c>
      <c r="AE68" s="130">
        <v>1.07801342515917</v>
      </c>
      <c r="AF68" s="130">
        <v>1.0272670498726699</v>
      </c>
      <c r="AG68" s="130">
        <v>1.0511749166489801</v>
      </c>
      <c r="AH68" s="130">
        <v>1.01832088036927</v>
      </c>
      <c r="AI68" s="130">
        <v>1.0180123917657</v>
      </c>
      <c r="AJ68" s="130">
        <v>1.11055897283531</v>
      </c>
      <c r="AK68" s="130">
        <v>1.00223868460528</v>
      </c>
      <c r="AL68" s="130">
        <v>0.94668120365539798</v>
      </c>
      <c r="AM68" s="130">
        <v>0.90823063050878805</v>
      </c>
      <c r="AN68" s="130">
        <v>0.90823063050878805</v>
      </c>
      <c r="AO68" s="130">
        <v>0.90823063050878805</v>
      </c>
      <c r="AP68" s="131">
        <v>0.90823063050878805</v>
      </c>
      <c r="AQ68" s="132">
        <v>0</v>
      </c>
      <c r="AR68" s="132">
        <v>-1.69916712121739E-2</v>
      </c>
      <c r="AS68" s="132">
        <v>4.8291073657613301E-3</v>
      </c>
    </row>
    <row r="69" spans="1:45">
      <c r="A69" s="124" t="s">
        <v>405</v>
      </c>
      <c r="B69" s="130">
        <v>9.0675000000000006E-2</v>
      </c>
      <c r="C69" s="130">
        <v>0.14235</v>
      </c>
      <c r="D69" s="130">
        <v>0.14235</v>
      </c>
      <c r="E69" s="130">
        <v>0.238875</v>
      </c>
      <c r="F69" s="130">
        <v>0.2535</v>
      </c>
      <c r="G69" s="130">
        <v>0.26129999999999998</v>
      </c>
      <c r="H69" s="130">
        <v>0.26129999999999998</v>
      </c>
      <c r="I69" s="130">
        <v>0.26129999999999998</v>
      </c>
      <c r="J69" s="130">
        <v>0.26032499999999997</v>
      </c>
      <c r="K69" s="130">
        <v>0.25935000000000002</v>
      </c>
      <c r="L69" s="130">
        <v>0.25837500000000002</v>
      </c>
      <c r="M69" s="130">
        <v>0.27105000000000001</v>
      </c>
      <c r="N69" s="130">
        <v>0.27105000000000001</v>
      </c>
      <c r="O69" s="130">
        <v>0.26129999999999998</v>
      </c>
      <c r="P69" s="130">
        <v>0.26129999999999998</v>
      </c>
      <c r="Q69" s="130">
        <v>0.26129999999999998</v>
      </c>
      <c r="R69" s="130">
        <v>0.27495000000000003</v>
      </c>
      <c r="S69" s="130">
        <v>0.27592499999999998</v>
      </c>
      <c r="T69" s="130">
        <v>0.27787499999999998</v>
      </c>
      <c r="U69" s="130">
        <v>0.27982499999999999</v>
      </c>
      <c r="V69" s="130">
        <v>0.27982499999999999</v>
      </c>
      <c r="W69" s="130">
        <v>0.33637499999999998</v>
      </c>
      <c r="X69" s="130">
        <v>0.43387500000000001</v>
      </c>
      <c r="Y69" s="130">
        <v>0.39487499999999998</v>
      </c>
      <c r="Z69" s="130">
        <v>0.47287499999999999</v>
      </c>
      <c r="AA69" s="130">
        <v>0.52858499999999997</v>
      </c>
      <c r="AB69" s="130">
        <v>0.52858499999999997</v>
      </c>
      <c r="AC69" s="130">
        <v>0.48575998748249999</v>
      </c>
      <c r="AD69" s="130">
        <v>0.33925299469425002</v>
      </c>
      <c r="AE69" s="130">
        <v>0.32690033521875</v>
      </c>
      <c r="AF69" s="130">
        <v>0.21723189422347899</v>
      </c>
      <c r="AG69" s="130">
        <v>0.21723189422347899</v>
      </c>
      <c r="AH69" s="130">
        <v>0.27821305125000001</v>
      </c>
      <c r="AI69" s="130">
        <v>0.51831091447875</v>
      </c>
      <c r="AJ69" s="130">
        <v>0.51914555363250003</v>
      </c>
      <c r="AK69" s="130">
        <v>0.50559676760265204</v>
      </c>
      <c r="AL69" s="130">
        <v>0.48980886309076899</v>
      </c>
      <c r="AM69" s="130">
        <v>0.47488455779076599</v>
      </c>
      <c r="AN69" s="130">
        <v>0.46052314396758198</v>
      </c>
      <c r="AO69" s="130">
        <v>0.446934415883325</v>
      </c>
      <c r="AP69" s="131">
        <v>0.43221186916584697</v>
      </c>
      <c r="AQ69" s="132">
        <v>-3.2941179274326E-2</v>
      </c>
      <c r="AR69" s="132">
        <v>3.1769874538634099E-2</v>
      </c>
      <c r="AS69" s="132">
        <v>2.2980919722879402E-3</v>
      </c>
    </row>
    <row r="70" spans="1:45">
      <c r="A70" s="124" t="s">
        <v>343</v>
      </c>
      <c r="B70" s="130">
        <v>0.29129189634375002</v>
      </c>
      <c r="C70" s="130">
        <v>0.31637000662499998</v>
      </c>
      <c r="D70" s="130">
        <v>0.35765243431874999</v>
      </c>
      <c r="E70" s="130">
        <v>0.30479549418750002</v>
      </c>
      <c r="F70" s="130">
        <v>0.30402386002499998</v>
      </c>
      <c r="G70" s="130">
        <v>0.2970791525625</v>
      </c>
      <c r="H70" s="130">
        <v>0.36073897096875002</v>
      </c>
      <c r="I70" s="130">
        <v>0.43211513099999999</v>
      </c>
      <c r="J70" s="130">
        <v>0.34187251569562499</v>
      </c>
      <c r="K70" s="130">
        <v>0.34723537312500002</v>
      </c>
      <c r="L70" s="130">
        <v>0.37518782066156298</v>
      </c>
      <c r="M70" s="130">
        <v>0.43597330181249999</v>
      </c>
      <c r="N70" s="130">
        <v>0.47574174024768501</v>
      </c>
      <c r="O70" s="130">
        <v>0.44968490145961398</v>
      </c>
      <c r="P70" s="130">
        <v>0.45040317733799601</v>
      </c>
      <c r="Q70" s="130">
        <v>0.40810225330036398</v>
      </c>
      <c r="R70" s="130">
        <v>0.39342732458511398</v>
      </c>
      <c r="S70" s="130">
        <v>0.36427637432093601</v>
      </c>
      <c r="T70" s="130">
        <v>0.40411672440922303</v>
      </c>
      <c r="U70" s="130">
        <v>0.40145204897144998</v>
      </c>
      <c r="V70" s="130">
        <v>0.50078379027706899</v>
      </c>
      <c r="W70" s="130">
        <v>0.51623795826588703</v>
      </c>
      <c r="X70" s="130">
        <v>0.54821406351916802</v>
      </c>
      <c r="Y70" s="130">
        <v>0.54336494769133803</v>
      </c>
      <c r="Z70" s="130">
        <v>0.58058684339663802</v>
      </c>
      <c r="AA70" s="130">
        <v>0.67682779858200703</v>
      </c>
      <c r="AB70" s="130">
        <v>0.67671124128668902</v>
      </c>
      <c r="AC70" s="130">
        <v>0.66898403859849598</v>
      </c>
      <c r="AD70" s="130">
        <v>0.60911869244264405</v>
      </c>
      <c r="AE70" s="130">
        <v>0.58144879765183199</v>
      </c>
      <c r="AF70" s="130">
        <v>0.55108455397739098</v>
      </c>
      <c r="AG70" s="130">
        <v>0.54619721875130001</v>
      </c>
      <c r="AH70" s="130">
        <v>0.53946989249463495</v>
      </c>
      <c r="AI70" s="130">
        <v>0.48517603253250602</v>
      </c>
      <c r="AJ70" s="130">
        <v>0.45483861365311801</v>
      </c>
      <c r="AK70" s="130">
        <v>0.37964705140697402</v>
      </c>
      <c r="AL70" s="130">
        <v>0.36496273129741602</v>
      </c>
      <c r="AM70" s="130">
        <v>0.37984313353718302</v>
      </c>
      <c r="AN70" s="130">
        <v>0.36582705942827898</v>
      </c>
      <c r="AO70" s="130">
        <v>0.394643061391792</v>
      </c>
      <c r="AP70" s="131">
        <v>0.38478632986502997</v>
      </c>
      <c r="AQ70" s="132">
        <v>-2.49763203538917E-2</v>
      </c>
      <c r="AR70" s="132">
        <v>-3.8012786665457897E-2</v>
      </c>
      <c r="AS70" s="132">
        <v>2.0459280246412099E-3</v>
      </c>
    </row>
    <row r="71" spans="1:45">
      <c r="A71" s="124" t="s">
        <v>707</v>
      </c>
      <c r="B71" s="130">
        <v>0</v>
      </c>
      <c r="C71" s="130">
        <v>0</v>
      </c>
      <c r="D71" s="130">
        <v>0</v>
      </c>
      <c r="E71" s="130">
        <v>0</v>
      </c>
      <c r="F71" s="130">
        <v>0</v>
      </c>
      <c r="G71" s="130">
        <v>1.0898796641036701E-4</v>
      </c>
      <c r="H71" s="130">
        <v>2.99716891768649E-4</v>
      </c>
      <c r="I71" s="130">
        <v>5.8581031152579201E-4</v>
      </c>
      <c r="J71" s="130">
        <v>8.7190373128286699E-4</v>
      </c>
      <c r="K71" s="130">
        <v>1.53945492562937E-3</v>
      </c>
      <c r="L71" s="130">
        <v>1.6416311433461201E-3</v>
      </c>
      <c r="M71" s="130">
        <v>2.7519461169700199E-3</v>
      </c>
      <c r="N71" s="130">
        <v>2.9699218721605399E-3</v>
      </c>
      <c r="O71" s="130">
        <v>3.7328375228422601E-3</v>
      </c>
      <c r="P71" s="130">
        <v>2.9154279841143802E-3</v>
      </c>
      <c r="Q71" s="130">
        <v>2.9154279841143802E-3</v>
      </c>
      <c r="R71" s="130">
        <v>2.9154279841143802E-3</v>
      </c>
      <c r="S71" s="130">
        <v>2.9154279841143802E-3</v>
      </c>
      <c r="T71" s="130">
        <v>2.9154279841143802E-3</v>
      </c>
      <c r="U71" s="130">
        <v>2.9154279841143802E-3</v>
      </c>
      <c r="V71" s="130">
        <v>2.9154279841143802E-3</v>
      </c>
      <c r="W71" s="130">
        <v>2.9162815893749999E-3</v>
      </c>
      <c r="X71" s="130">
        <v>2.7609282710624999E-3</v>
      </c>
      <c r="Y71" s="130">
        <v>2.6246534304375001E-3</v>
      </c>
      <c r="Z71" s="130">
        <v>2.4802020993749999E-3</v>
      </c>
      <c r="AA71" s="130">
        <v>2.3330252714999999E-3</v>
      </c>
      <c r="AB71" s="130">
        <v>2.1940249340624998E-3</v>
      </c>
      <c r="AC71" s="130">
        <v>2.0632010870625002E-3</v>
      </c>
      <c r="AD71" s="130">
        <v>1.9214752528125001E-3</v>
      </c>
      <c r="AE71" s="130">
        <v>0.14959293380795699</v>
      </c>
      <c r="AF71" s="130">
        <v>0.14944030598645699</v>
      </c>
      <c r="AG71" s="130">
        <v>0.14929040366176899</v>
      </c>
      <c r="AH71" s="130">
        <v>0.14914595233070699</v>
      </c>
      <c r="AI71" s="130">
        <v>0.14899605000601901</v>
      </c>
      <c r="AJ71" s="130">
        <v>0.14561045816395499</v>
      </c>
      <c r="AK71" s="130">
        <v>0.13596024056721701</v>
      </c>
      <c r="AL71" s="130">
        <v>0.20248354713897401</v>
      </c>
      <c r="AM71" s="130">
        <v>0.19208546841872001</v>
      </c>
      <c r="AN71" s="130">
        <v>0.18224749304613599</v>
      </c>
      <c r="AO71" s="130">
        <v>0.176019444884606</v>
      </c>
      <c r="AP71" s="131">
        <v>0.16314447989030201</v>
      </c>
      <c r="AQ71" s="132">
        <v>-7.3145128952908797E-2</v>
      </c>
      <c r="AR71" s="132">
        <v>1.6400702950087699E-2</v>
      </c>
      <c r="AS71" s="132">
        <v>8.6744730144171602E-4</v>
      </c>
    </row>
    <row r="72" spans="1:45">
      <c r="A72" s="124" t="s">
        <v>349</v>
      </c>
      <c r="B72" s="130">
        <v>0.28470000000000001</v>
      </c>
      <c r="C72" s="130">
        <v>0.39195000000000002</v>
      </c>
      <c r="D72" s="130">
        <v>0.34125</v>
      </c>
      <c r="E72" s="130">
        <v>0.1638</v>
      </c>
      <c r="F72" s="130">
        <v>0.20474999999999999</v>
      </c>
      <c r="G72" s="130">
        <v>0.21254999999999999</v>
      </c>
      <c r="H72" s="130">
        <v>0.19889999999999999</v>
      </c>
      <c r="I72" s="130">
        <v>0.1794</v>
      </c>
      <c r="J72" s="130">
        <v>0.19012499999999999</v>
      </c>
      <c r="K72" s="130">
        <v>0.223275</v>
      </c>
      <c r="L72" s="130">
        <v>0.21840000000000001</v>
      </c>
      <c r="M72" s="130">
        <v>0.23985000000000001</v>
      </c>
      <c r="N72" s="130">
        <v>0.22522500000000001</v>
      </c>
      <c r="O72" s="130">
        <v>0.17647499999999999</v>
      </c>
      <c r="P72" s="130">
        <v>0.170625</v>
      </c>
      <c r="Q72" s="130">
        <v>0.1716</v>
      </c>
      <c r="R72" s="130">
        <v>0.19109999999999999</v>
      </c>
      <c r="S72" s="130">
        <v>0.199875</v>
      </c>
      <c r="T72" s="130">
        <v>0.40949999999999998</v>
      </c>
      <c r="U72" s="130">
        <v>0.33637499999999998</v>
      </c>
      <c r="V72" s="130">
        <v>0.35099999999999998</v>
      </c>
      <c r="W72" s="130">
        <v>0.36854999999999999</v>
      </c>
      <c r="X72" s="130">
        <v>0.429975</v>
      </c>
      <c r="Y72" s="130">
        <v>0.40755000000000002</v>
      </c>
      <c r="Z72" s="130">
        <v>0.34515000000000001</v>
      </c>
      <c r="AA72" s="130">
        <v>0.2964</v>
      </c>
      <c r="AB72" s="130">
        <v>0.32272499999999998</v>
      </c>
      <c r="AC72" s="130">
        <v>0.32823959860937302</v>
      </c>
      <c r="AD72" s="130">
        <v>0.35168528422432799</v>
      </c>
      <c r="AE72" s="130">
        <v>0.323257390416195</v>
      </c>
      <c r="AF72" s="130">
        <v>0.31006919225778301</v>
      </c>
      <c r="AG72" s="130">
        <v>0.29485880371508</v>
      </c>
      <c r="AH72" s="130">
        <v>0.26490459577341402</v>
      </c>
      <c r="AI72" s="130">
        <v>0.24661256492769601</v>
      </c>
      <c r="AJ72" s="130">
        <v>0.22718019454788099</v>
      </c>
      <c r="AK72" s="130">
        <v>0.21406379880166401</v>
      </c>
      <c r="AL72" s="130">
        <v>0.200169006293031</v>
      </c>
      <c r="AM72" s="130">
        <v>0.18786207284267101</v>
      </c>
      <c r="AN72" s="130">
        <v>0.17754040282175701</v>
      </c>
      <c r="AO72" s="130">
        <v>0.14308403709987799</v>
      </c>
      <c r="AP72" s="131">
        <v>0.14308403709987799</v>
      </c>
      <c r="AQ72" s="132">
        <v>0</v>
      </c>
      <c r="AR72" s="132">
        <v>-7.8268834099182893E-2</v>
      </c>
      <c r="AS72" s="132">
        <v>7.6078493090990702E-4</v>
      </c>
    </row>
    <row r="73" spans="1:45">
      <c r="A73" s="124" t="s">
        <v>350</v>
      </c>
      <c r="B73" s="130">
        <v>0</v>
      </c>
      <c r="C73" s="130">
        <v>0</v>
      </c>
      <c r="D73" s="130">
        <v>0</v>
      </c>
      <c r="E73" s="130">
        <v>0</v>
      </c>
      <c r="F73" s="130">
        <v>0</v>
      </c>
      <c r="G73" s="130">
        <v>0</v>
      </c>
      <c r="H73" s="130">
        <v>0</v>
      </c>
      <c r="I73" s="130">
        <v>0</v>
      </c>
      <c r="J73" s="130">
        <v>0</v>
      </c>
      <c r="K73" s="130">
        <v>0</v>
      </c>
      <c r="L73" s="130">
        <v>1.4625000000000001E-2</v>
      </c>
      <c r="M73" s="130">
        <v>1.4625000000000001E-2</v>
      </c>
      <c r="N73" s="130">
        <v>0.10335</v>
      </c>
      <c r="O73" s="130">
        <v>0.10335</v>
      </c>
      <c r="P73" s="130">
        <v>0.13064999999999999</v>
      </c>
      <c r="Q73" s="130">
        <v>0.14332500000000001</v>
      </c>
      <c r="R73" s="130">
        <v>0.16672500000000001</v>
      </c>
      <c r="S73" s="130">
        <v>0.16575000000000001</v>
      </c>
      <c r="T73" s="130">
        <v>0.16575000000000001</v>
      </c>
      <c r="U73" s="130">
        <v>0.16575000000000001</v>
      </c>
      <c r="V73" s="130">
        <v>0.16575000000000001</v>
      </c>
      <c r="W73" s="130">
        <v>0.18817500000000001</v>
      </c>
      <c r="X73" s="130">
        <v>0.22425</v>
      </c>
      <c r="Y73" s="130">
        <v>0.2145</v>
      </c>
      <c r="Z73" s="130">
        <v>0.2145</v>
      </c>
      <c r="AA73" s="130">
        <v>0.2145</v>
      </c>
      <c r="AB73" s="130">
        <v>0.2145</v>
      </c>
      <c r="AC73" s="130">
        <v>0.49974478885767298</v>
      </c>
      <c r="AD73" s="130">
        <v>0.58303558700061897</v>
      </c>
      <c r="AE73" s="130">
        <v>0.71392112693953302</v>
      </c>
      <c r="AF73" s="130">
        <v>0.64592863865957795</v>
      </c>
      <c r="AG73" s="130">
        <v>0.64592863865957795</v>
      </c>
      <c r="AH73" s="130">
        <v>0.64592863865957795</v>
      </c>
      <c r="AI73" s="130">
        <v>0.64592863865957795</v>
      </c>
      <c r="AJ73" s="130">
        <v>0.64592863865957795</v>
      </c>
      <c r="AK73" s="130">
        <v>0.64592863865957795</v>
      </c>
      <c r="AL73" s="130">
        <v>0.64592863865957795</v>
      </c>
      <c r="AM73" s="130">
        <v>0.64592863865957795</v>
      </c>
      <c r="AN73" s="130">
        <v>0.64592863865957795</v>
      </c>
      <c r="AO73" s="130">
        <v>0.64592863865957795</v>
      </c>
      <c r="AP73" s="131">
        <v>0.64592863865957795</v>
      </c>
      <c r="AQ73" s="132">
        <v>0</v>
      </c>
      <c r="AR73" s="132">
        <v>-9.9584290293984693E-3</v>
      </c>
      <c r="AS73" s="132">
        <v>3.4344346490051201E-3</v>
      </c>
    </row>
    <row r="74" spans="1:45">
      <c r="A74" s="124" t="s">
        <v>351</v>
      </c>
      <c r="B74" s="130">
        <v>0.236925</v>
      </c>
      <c r="C74" s="130">
        <v>0.23985000000000001</v>
      </c>
      <c r="D74" s="130">
        <v>0.2301</v>
      </c>
      <c r="E74" s="130">
        <v>0.229125</v>
      </c>
      <c r="F74" s="130">
        <v>0.22620000000000001</v>
      </c>
      <c r="G74" s="130">
        <v>0.24765000000000001</v>
      </c>
      <c r="H74" s="130">
        <v>0.22814999999999999</v>
      </c>
      <c r="I74" s="130">
        <v>0.2223</v>
      </c>
      <c r="J74" s="130">
        <v>0.26227499999999998</v>
      </c>
      <c r="K74" s="130">
        <v>0.252525</v>
      </c>
      <c r="L74" s="130">
        <v>0.27329249999999999</v>
      </c>
      <c r="M74" s="130">
        <v>0.25340249999999997</v>
      </c>
      <c r="N74" s="130">
        <v>0.2588625</v>
      </c>
      <c r="O74" s="130">
        <v>0.26246999999999998</v>
      </c>
      <c r="P74" s="130">
        <v>0.26802749999999997</v>
      </c>
      <c r="Q74" s="130">
        <v>0.2588625</v>
      </c>
      <c r="R74" s="130">
        <v>0.253695</v>
      </c>
      <c r="S74" s="130">
        <v>0.26500499999999999</v>
      </c>
      <c r="T74" s="130">
        <v>0.26178750000000001</v>
      </c>
      <c r="U74" s="130">
        <v>0.24872250000000001</v>
      </c>
      <c r="V74" s="130">
        <v>0.24648</v>
      </c>
      <c r="W74" s="130">
        <v>0.29288999999999998</v>
      </c>
      <c r="X74" s="130">
        <v>0.2906475</v>
      </c>
      <c r="Y74" s="130">
        <v>0.32757024962164299</v>
      </c>
      <c r="Z74" s="130">
        <v>0.32803333460599399</v>
      </c>
      <c r="AA74" s="130">
        <v>0.32442366633173197</v>
      </c>
      <c r="AB74" s="130">
        <v>0.32276916868778699</v>
      </c>
      <c r="AC74" s="130">
        <v>0.315287965160718</v>
      </c>
      <c r="AD74" s="130">
        <v>0.30383586319415501</v>
      </c>
      <c r="AE74" s="130">
        <v>0.271241241419726</v>
      </c>
      <c r="AF74" s="130">
        <v>0.26009202716697799</v>
      </c>
      <c r="AG74" s="130">
        <v>0.25416346744053597</v>
      </c>
      <c r="AH74" s="130">
        <v>0.240274098387319</v>
      </c>
      <c r="AI74" s="130">
        <v>0.24589478848764901</v>
      </c>
      <c r="AJ74" s="130">
        <v>0.24079806311577601</v>
      </c>
      <c r="AK74" s="130">
        <v>0.23106441444841699</v>
      </c>
      <c r="AL74" s="130">
        <v>0.22241421618711599</v>
      </c>
      <c r="AM74" s="130">
        <v>0.20356237437965699</v>
      </c>
      <c r="AN74" s="130">
        <v>0.195114022969756</v>
      </c>
      <c r="AO74" s="130">
        <v>0.190939779047997</v>
      </c>
      <c r="AP74" s="131">
        <v>0.18925524456781401</v>
      </c>
      <c r="AQ74" s="132">
        <v>-8.8223338718749194E-3</v>
      </c>
      <c r="AR74" s="132">
        <v>-3.4496018087489498E-2</v>
      </c>
      <c r="AS74" s="132">
        <v>1.0062795339102399E-3</v>
      </c>
    </row>
    <row r="75" spans="1:45" s="125" customFormat="1">
      <c r="A75" s="133" t="s">
        <v>352</v>
      </c>
      <c r="B75" s="134">
        <v>3.96050584192986</v>
      </c>
      <c r="C75" s="134">
        <v>4.5654014325080903</v>
      </c>
      <c r="D75" s="134">
        <v>5.0117992619117899</v>
      </c>
      <c r="E75" s="134">
        <v>5.1070797937158803</v>
      </c>
      <c r="F75" s="134">
        <v>5.8637042460339401</v>
      </c>
      <c r="G75" s="134">
        <v>6.1894646628214298</v>
      </c>
      <c r="H75" s="134">
        <v>6.7998921183033696</v>
      </c>
      <c r="I75" s="134">
        <v>7.1040821137238996</v>
      </c>
      <c r="J75" s="134">
        <v>7.2894350781520103</v>
      </c>
      <c r="K75" s="134">
        <v>7.8693797360595799</v>
      </c>
      <c r="L75" s="134">
        <v>8.2513433343450906</v>
      </c>
      <c r="M75" s="134">
        <v>7.5098336553623799</v>
      </c>
      <c r="N75" s="134">
        <v>7.7712081660093597</v>
      </c>
      <c r="O75" s="134">
        <v>7.9818920356694996</v>
      </c>
      <c r="P75" s="134">
        <v>8.2816589354283003</v>
      </c>
      <c r="Q75" s="134">
        <v>8.2339716867366093</v>
      </c>
      <c r="R75" s="134">
        <v>7.9324799877669498</v>
      </c>
      <c r="S75" s="134">
        <v>8.2514434825884102</v>
      </c>
      <c r="T75" s="134">
        <v>9.0823128348436803</v>
      </c>
      <c r="U75" s="134">
        <v>9.3902058796595895</v>
      </c>
      <c r="V75" s="134">
        <v>9.8150507459652108</v>
      </c>
      <c r="W75" s="134">
        <v>10.344283990209</v>
      </c>
      <c r="X75" s="134">
        <v>10.3175438253368</v>
      </c>
      <c r="Y75" s="134">
        <v>10.3924817034481</v>
      </c>
      <c r="Z75" s="134">
        <v>10.759801457946301</v>
      </c>
      <c r="AA75" s="134">
        <v>10.8694972368164</v>
      </c>
      <c r="AB75" s="134">
        <v>11.168620004913301</v>
      </c>
      <c r="AC75" s="134">
        <v>12.235752099595899</v>
      </c>
      <c r="AD75" s="134">
        <v>13.7068310296766</v>
      </c>
      <c r="AE75" s="134">
        <v>13.911232683944201</v>
      </c>
      <c r="AF75" s="134">
        <v>13.5217607139103</v>
      </c>
      <c r="AG75" s="134">
        <v>13.763407732278999</v>
      </c>
      <c r="AH75" s="134">
        <v>13.8808315263691</v>
      </c>
      <c r="AI75" s="134">
        <v>14.2331705172778</v>
      </c>
      <c r="AJ75" s="134">
        <v>14.041744052806401</v>
      </c>
      <c r="AK75" s="134">
        <v>14.654056692725201</v>
      </c>
      <c r="AL75" s="134">
        <v>15.4555433220839</v>
      </c>
      <c r="AM75" s="134">
        <v>15.974778899693</v>
      </c>
      <c r="AN75" s="134">
        <v>16.081910503801701</v>
      </c>
      <c r="AO75" s="134">
        <v>16.784866925666901</v>
      </c>
      <c r="AP75" s="134">
        <v>16.560028405527799</v>
      </c>
      <c r="AQ75" s="135">
        <v>-1.3395311451368699E-2</v>
      </c>
      <c r="AR75" s="135">
        <v>1.8955525622385502E-2</v>
      </c>
      <c r="AS75" s="135">
        <v>8.80504934143789E-2</v>
      </c>
    </row>
    <row r="76" spans="1:45">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c r="Z76" s="130"/>
      <c r="AA76" s="130"/>
      <c r="AB76" s="130"/>
      <c r="AC76" s="130"/>
      <c r="AD76" s="130"/>
      <c r="AE76" s="130"/>
      <c r="AF76" s="130"/>
      <c r="AG76" s="130"/>
      <c r="AH76" s="130"/>
      <c r="AI76" s="130"/>
      <c r="AJ76" s="130"/>
      <c r="AK76" s="130"/>
      <c r="AL76" s="130"/>
      <c r="AM76" s="130"/>
      <c r="AN76" s="130"/>
      <c r="AO76" s="130"/>
      <c r="AP76" s="131"/>
      <c r="AQ76" s="132"/>
      <c r="AR76" s="132"/>
      <c r="AS76" s="132"/>
    </row>
    <row r="77" spans="1:45" s="179" customFormat="1">
      <c r="A77" s="465" t="s">
        <v>353</v>
      </c>
      <c r="B77" s="466">
        <v>70.889120248991205</v>
      </c>
      <c r="C77" s="466">
        <v>73.468179190652407</v>
      </c>
      <c r="D77" s="466">
        <v>75.805363262799702</v>
      </c>
      <c r="E77" s="466">
        <v>77.3944072685847</v>
      </c>
      <c r="F77" s="466">
        <v>80.211984519583694</v>
      </c>
      <c r="G77" s="466">
        <v>82.405562170928704</v>
      </c>
      <c r="H77" s="466">
        <v>88.3279218132746</v>
      </c>
      <c r="I77" s="466">
        <v>90.836300656423504</v>
      </c>
      <c r="J77" s="466">
        <v>94.752519716296206</v>
      </c>
      <c r="K77" s="466">
        <v>105.463811344855</v>
      </c>
      <c r="L77" s="466">
        <v>108.363012683729</v>
      </c>
      <c r="M77" s="466">
        <v>114.15017420327401</v>
      </c>
      <c r="N77" s="466">
        <v>116.84624981052499</v>
      </c>
      <c r="O77" s="466">
        <v>118.019872419037</v>
      </c>
      <c r="P77" s="466">
        <v>118.823989112303</v>
      </c>
      <c r="Q77" s="466">
        <v>119.088179069464</v>
      </c>
      <c r="R77" s="466">
        <v>122.3391610029</v>
      </c>
      <c r="S77" s="466">
        <v>125.038959687766</v>
      </c>
      <c r="T77" s="466">
        <v>128.521906236673</v>
      </c>
      <c r="U77" s="466">
        <v>131.900429863065</v>
      </c>
      <c r="V77" s="466">
        <v>138.02319320580099</v>
      </c>
      <c r="W77" s="466">
        <v>152.48165219782101</v>
      </c>
      <c r="X77" s="466">
        <v>153.899540131706</v>
      </c>
      <c r="Y77" s="466">
        <v>154.580827495216</v>
      </c>
      <c r="Z77" s="466">
        <v>155.01981620615601</v>
      </c>
      <c r="AA77" s="466">
        <v>153.39273965421299</v>
      </c>
      <c r="AB77" s="466">
        <v>155.285056449217</v>
      </c>
      <c r="AC77" s="466">
        <v>162.67221469623499</v>
      </c>
      <c r="AD77" s="466">
        <v>165.96157628952699</v>
      </c>
      <c r="AE77" s="466">
        <v>168.97606094916799</v>
      </c>
      <c r="AF77" s="466">
        <v>179.94082908470901</v>
      </c>
      <c r="AG77" s="466">
        <v>181.91948303711999</v>
      </c>
      <c r="AH77" s="466">
        <v>180.79520524144201</v>
      </c>
      <c r="AI77" s="466">
        <v>181.29881261294301</v>
      </c>
      <c r="AJ77" s="466">
        <v>183.16237267120701</v>
      </c>
      <c r="AK77" s="466">
        <v>181.193389628738</v>
      </c>
      <c r="AL77" s="466">
        <v>183.53605451919901</v>
      </c>
      <c r="AM77" s="466">
        <v>187.82836778234099</v>
      </c>
      <c r="AN77" s="466">
        <v>189.05386040571</v>
      </c>
      <c r="AO77" s="466">
        <v>190.26787660140499</v>
      </c>
      <c r="AP77" s="466">
        <v>188.074226087455</v>
      </c>
      <c r="AQ77" s="476">
        <v>-1.15292741640571E-2</v>
      </c>
      <c r="AR77" s="476">
        <v>1.19382894853295E-2</v>
      </c>
      <c r="AS77" s="476">
        <v>1</v>
      </c>
    </row>
    <row r="78" spans="1:45">
      <c r="A78" s="124" t="s">
        <v>716</v>
      </c>
      <c r="B78" s="130">
        <v>14.069098652186399</v>
      </c>
      <c r="C78" s="130">
        <v>14.5619360741038</v>
      </c>
      <c r="D78" s="130">
        <v>14.602666671419</v>
      </c>
      <c r="E78" s="130">
        <v>14.8910127808171</v>
      </c>
      <c r="F78" s="130">
        <v>14.988664670109101</v>
      </c>
      <c r="G78" s="130">
        <v>14.906905146524901</v>
      </c>
      <c r="H78" s="130">
        <v>14.9156100380757</v>
      </c>
      <c r="I78" s="130">
        <v>15.6013827586226</v>
      </c>
      <c r="J78" s="130">
        <v>15.449060297213</v>
      </c>
      <c r="K78" s="130">
        <v>15.3487487346545</v>
      </c>
      <c r="L78" s="130">
        <v>15.3274654606958</v>
      </c>
      <c r="M78" s="130">
        <v>14.7934913894253</v>
      </c>
      <c r="N78" s="130">
        <v>14.9133270026331</v>
      </c>
      <c r="O78" s="130">
        <v>14.3402262770581</v>
      </c>
      <c r="P78" s="130">
        <v>14.229362371428399</v>
      </c>
      <c r="Q78" s="130">
        <v>14.2353077398647</v>
      </c>
      <c r="R78" s="130">
        <v>14.3777550133108</v>
      </c>
      <c r="S78" s="130">
        <v>14.0396588196451</v>
      </c>
      <c r="T78" s="130">
        <v>13.240032183762899</v>
      </c>
      <c r="U78" s="130">
        <v>13.3560720893623</v>
      </c>
      <c r="V78" s="130">
        <v>13.6021364617592</v>
      </c>
      <c r="W78" s="130">
        <v>14.9256938540634</v>
      </c>
      <c r="X78" s="130">
        <v>14.3293404224368</v>
      </c>
      <c r="Y78" s="130">
        <v>14.3361028647621</v>
      </c>
      <c r="Z78" s="130">
        <v>14.180590363999499</v>
      </c>
      <c r="AA78" s="130">
        <v>14.3468921159385</v>
      </c>
      <c r="AB78" s="130">
        <v>14.313316366361001</v>
      </c>
      <c r="AC78" s="130">
        <v>14.7742791379646</v>
      </c>
      <c r="AD78" s="130">
        <v>15.7716283660871</v>
      </c>
      <c r="AE78" s="130">
        <v>16.338628569515699</v>
      </c>
      <c r="AF78" s="130">
        <v>17.581645472262998</v>
      </c>
      <c r="AG78" s="130">
        <v>18.2281972454395</v>
      </c>
      <c r="AH78" s="130">
        <v>17.361057813536299</v>
      </c>
      <c r="AI78" s="130">
        <v>18.076693526230201</v>
      </c>
      <c r="AJ78" s="130">
        <v>18.109859195741802</v>
      </c>
      <c r="AK78" s="130">
        <v>16.460905108677601</v>
      </c>
      <c r="AL78" s="130">
        <v>16.502459841104098</v>
      </c>
      <c r="AM78" s="130">
        <v>19.853971489400301</v>
      </c>
      <c r="AN78" s="130">
        <v>20.1735447768447</v>
      </c>
      <c r="AO78" s="130">
        <v>20.006327159899701</v>
      </c>
      <c r="AP78" s="131">
        <v>20.279693883704699</v>
      </c>
      <c r="AQ78" s="132">
        <v>1.36640134703441E-2</v>
      </c>
      <c r="AR78" s="132">
        <v>2.0458098498101498E-2</v>
      </c>
      <c r="AS78" s="132">
        <v>0.10782813948294299</v>
      </c>
    </row>
    <row r="79" spans="1:45">
      <c r="A79" s="124" t="s">
        <v>355</v>
      </c>
      <c r="B79" s="130">
        <v>56.820021596804899</v>
      </c>
      <c r="C79" s="130">
        <v>58.906243116548602</v>
      </c>
      <c r="D79" s="130">
        <v>61.2026965913807</v>
      </c>
      <c r="E79" s="130">
        <v>62.503394487767501</v>
      </c>
      <c r="F79" s="130">
        <v>65.223319849474606</v>
      </c>
      <c r="G79" s="130">
        <v>67.498657024403798</v>
      </c>
      <c r="H79" s="130">
        <v>73.412311775198802</v>
      </c>
      <c r="I79" s="130">
        <v>75.234917897800898</v>
      </c>
      <c r="J79" s="130">
        <v>79.303459419083197</v>
      </c>
      <c r="K79" s="130">
        <v>90.115062610200596</v>
      </c>
      <c r="L79" s="130">
        <v>93.035547223033205</v>
      </c>
      <c r="M79" s="130">
        <v>99.356682813849204</v>
      </c>
      <c r="N79" s="130">
        <v>101.932922807892</v>
      </c>
      <c r="O79" s="130">
        <v>103.67964614197901</v>
      </c>
      <c r="P79" s="130">
        <v>104.594626740875</v>
      </c>
      <c r="Q79" s="130">
        <v>104.85287132960001</v>
      </c>
      <c r="R79" s="130">
        <v>107.961405989589</v>
      </c>
      <c r="S79" s="130">
        <v>110.999300868121</v>
      </c>
      <c r="T79" s="130">
        <v>115.28187405291</v>
      </c>
      <c r="U79" s="130">
        <v>118.544357773703</v>
      </c>
      <c r="V79" s="130">
        <v>124.421056744042</v>
      </c>
      <c r="W79" s="130">
        <v>137.55595834375799</v>
      </c>
      <c r="X79" s="130">
        <v>139.57019970926899</v>
      </c>
      <c r="Y79" s="130">
        <v>140.24472463045399</v>
      </c>
      <c r="Z79" s="130">
        <v>140.83922584215699</v>
      </c>
      <c r="AA79" s="130">
        <v>139.04584753827501</v>
      </c>
      <c r="AB79" s="130">
        <v>140.971740082856</v>
      </c>
      <c r="AC79" s="130">
        <v>147.89793555827001</v>
      </c>
      <c r="AD79" s="130">
        <v>150.18994792344</v>
      </c>
      <c r="AE79" s="130">
        <v>152.63743237965201</v>
      </c>
      <c r="AF79" s="130">
        <v>162.359183612446</v>
      </c>
      <c r="AG79" s="130">
        <v>163.69128579168</v>
      </c>
      <c r="AH79" s="130">
        <v>163.434147427905</v>
      </c>
      <c r="AI79" s="130">
        <v>163.22211908671301</v>
      </c>
      <c r="AJ79" s="130">
        <v>165.05251347546599</v>
      </c>
      <c r="AK79" s="130">
        <v>164.73248452006001</v>
      </c>
      <c r="AL79" s="130">
        <v>167.033594678095</v>
      </c>
      <c r="AM79" s="130">
        <v>167.97439629294101</v>
      </c>
      <c r="AN79" s="130">
        <v>168.88031562886499</v>
      </c>
      <c r="AO79" s="130">
        <v>170.26154944150599</v>
      </c>
      <c r="AP79" s="131">
        <v>167.79453220375001</v>
      </c>
      <c r="AQ79" s="132">
        <v>-1.4489573517027E-2</v>
      </c>
      <c r="AR79" s="132">
        <v>1.09869576107153E-2</v>
      </c>
      <c r="AS79" s="132">
        <v>0.89217186051705599</v>
      </c>
    </row>
    <row r="80" spans="1:45">
      <c r="A80" s="141" t="s">
        <v>708</v>
      </c>
      <c r="B80" s="142">
        <v>3.0950648799999998</v>
      </c>
      <c r="C80" s="142">
        <v>3.0081611449999999</v>
      </c>
      <c r="D80" s="142">
        <v>2.92532696</v>
      </c>
      <c r="E80" s="142">
        <v>3.0124965000000001</v>
      </c>
      <c r="F80" s="142">
        <v>2.96087955</v>
      </c>
      <c r="G80" s="142">
        <v>2.9683127200000001</v>
      </c>
      <c r="H80" s="142">
        <v>3.0125512749999999</v>
      </c>
      <c r="I80" s="142">
        <v>2.9502158000000001</v>
      </c>
      <c r="J80" s="142">
        <v>2.9154360850000001</v>
      </c>
      <c r="K80" s="142">
        <v>2.8918434749999999</v>
      </c>
      <c r="L80" s="142">
        <v>3.1993131049999999</v>
      </c>
      <c r="M80" s="142">
        <v>3.1624030025000001</v>
      </c>
      <c r="N80" s="142">
        <v>3.0834379625000001</v>
      </c>
      <c r="O80" s="142">
        <v>2.9978070350000001</v>
      </c>
      <c r="P80" s="142">
        <v>2.9421453975</v>
      </c>
      <c r="Q80" s="142">
        <v>2.8705623464440002</v>
      </c>
      <c r="R80" s="142">
        <v>2.8006315461039999</v>
      </c>
      <c r="S80" s="142">
        <v>2.7740299279160001</v>
      </c>
      <c r="T80" s="142">
        <v>2.6739705795240001</v>
      </c>
      <c r="U80" s="142">
        <v>2.6617864483839999</v>
      </c>
      <c r="V80" s="142">
        <v>2.5475176009695799</v>
      </c>
      <c r="W80" s="142">
        <v>2.4709549483559199</v>
      </c>
      <c r="X80" s="142">
        <v>2.36996426054109</v>
      </c>
      <c r="Y80" s="142">
        <v>2.2328234434966001</v>
      </c>
      <c r="Z80" s="142">
        <v>2.1487671140716</v>
      </c>
      <c r="AA80" s="142">
        <v>2.0580803726466002</v>
      </c>
      <c r="AB80" s="142">
        <v>1.9403555203966001</v>
      </c>
      <c r="AC80" s="142">
        <v>1.8269261613889101</v>
      </c>
      <c r="AD80" s="142">
        <v>1.7224970484767399</v>
      </c>
      <c r="AE80" s="142">
        <v>1.7372080305265201</v>
      </c>
      <c r="AF80" s="142">
        <v>1.6360521731432001</v>
      </c>
      <c r="AG80" s="142">
        <v>1.54930119481023</v>
      </c>
      <c r="AH80" s="142">
        <v>1.29397686378384</v>
      </c>
      <c r="AI80" s="142">
        <v>1.21581885752712</v>
      </c>
      <c r="AJ80" s="142">
        <v>1.1042475563157099</v>
      </c>
      <c r="AK80" s="142">
        <v>1.0867504549968801</v>
      </c>
      <c r="AL80" s="142">
        <v>0.98407035583810198</v>
      </c>
      <c r="AM80" s="142">
        <v>0.94682299231409095</v>
      </c>
      <c r="AN80" s="142">
        <v>0.50512290650315494</v>
      </c>
      <c r="AO80" s="142">
        <v>0.44649596998867402</v>
      </c>
      <c r="AP80" s="134">
        <v>0.44181565785490701</v>
      </c>
      <c r="AQ80" s="143">
        <v>-1.04823166352118E-2</v>
      </c>
      <c r="AR80" s="143">
        <v>-0.12703552316748701</v>
      </c>
      <c r="AS80" s="143">
        <v>2.3491557936783001E-3</v>
      </c>
    </row>
    <row r="82" spans="1:1">
      <c r="A82" s="477" t="s">
        <v>717</v>
      </c>
    </row>
    <row r="83" spans="1:1">
      <c r="A83" s="136" t="s">
        <v>395</v>
      </c>
    </row>
    <row r="84" spans="1:1">
      <c r="A84" s="478" t="s">
        <v>409</v>
      </c>
    </row>
    <row r="85" spans="1:1">
      <c r="A85" s="479" t="s">
        <v>362</v>
      </c>
    </row>
    <row r="86" spans="1:1">
      <c r="A86" s="479" t="s">
        <v>363</v>
      </c>
    </row>
    <row r="87" spans="1:1">
      <c r="A87" s="477" t="s">
        <v>718</v>
      </c>
    </row>
    <row r="88" spans="1:1">
      <c r="A88" s="124" t="s">
        <v>719</v>
      </c>
    </row>
    <row r="89" spans="1:1">
      <c r="A89" s="124" t="s">
        <v>453</v>
      </c>
    </row>
    <row r="90" spans="1:1">
      <c r="A90" s="124" t="s">
        <v>454</v>
      </c>
    </row>
    <row r="91" spans="1:1">
      <c r="A91" s="471" t="s">
        <v>720</v>
      </c>
    </row>
    <row r="92" spans="1:1">
      <c r="A92" s="124" t="s">
        <v>721</v>
      </c>
    </row>
    <row r="93" spans="1:1" ht="12">
      <c r="A93" s="475" t="s">
        <v>722</v>
      </c>
    </row>
    <row r="94" spans="1:1">
      <c r="A94" s="125" t="s">
        <v>723</v>
      </c>
    </row>
  </sheetData>
  <mergeCells count="1">
    <mergeCell ref="AQ2:AR2"/>
  </mergeCells>
  <conditionalFormatting sqref="AQ5:AS80">
    <cfRule type="cellIs" dxfId="311" priority="2" operator="lessThanOrEqual">
      <formula>0</formula>
    </cfRule>
    <cfRule type="cellIs" dxfId="310" priority="3" operator="greaterThan">
      <formula>0</formula>
    </cfRule>
  </conditionalFormatting>
  <hyperlinks>
    <hyperlink ref="L1" location="Contents!A1" display="Contents" xr:uid="{00000000-0004-0000-2000-000000000000}"/>
    <hyperlink ref="AU1" location="Contents!A1" display="Contents" xr:uid="{00000000-0004-0000-2000-000001000000}"/>
  </hyperlinks>
  <pageMargins left="0.75" right="0.75" top="1" bottom="1"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J89"/>
  <sheetViews>
    <sheetView showGridLines="0" showRowColHeaders="0" zoomScaleNormal="100" workbookViewId="0">
      <pane xSplit="1" ySplit="3" topLeftCell="AM67" activePane="bottomRight" state="frozen"/>
      <selection pane="topRight" activeCell="AM1" sqref="AM1"/>
      <selection pane="bottomLeft" activeCell="A67" sqref="A67"/>
      <selection pane="bottomRight" activeCell="BE1" sqref="BE1"/>
    </sheetView>
  </sheetViews>
  <sheetFormatPr defaultColWidth="9.21875" defaultRowHeight="10.5"/>
  <cols>
    <col min="1" max="1" width="30.6640625" style="124" customWidth="1"/>
    <col min="2" max="51" width="8.44140625" style="124" customWidth="1"/>
    <col min="52" max="52" width="8.44140625" style="125" customWidth="1"/>
    <col min="53" max="54" width="11.6640625" style="124" customWidth="1"/>
    <col min="55" max="1024" width="9.21875" style="124"/>
  </cols>
  <sheetData>
    <row r="1" spans="1:57" ht="13">
      <c r="A1" s="456" t="s">
        <v>724</v>
      </c>
      <c r="L1" s="27" t="s">
        <v>88</v>
      </c>
      <c r="BC1" s="127"/>
      <c r="BE1" s="27" t="s">
        <v>88</v>
      </c>
    </row>
    <row r="2" spans="1:57">
      <c r="BA2" s="11" t="s">
        <v>251</v>
      </c>
      <c r="BB2" s="11"/>
      <c r="BC2" s="127" t="s">
        <v>252</v>
      </c>
    </row>
    <row r="3" spans="1:57">
      <c r="A3" s="124" t="s">
        <v>397</v>
      </c>
      <c r="B3" s="124">
        <v>1970</v>
      </c>
      <c r="C3" s="124">
        <v>1971</v>
      </c>
      <c r="D3" s="124">
        <v>1972</v>
      </c>
      <c r="E3" s="124">
        <v>1973</v>
      </c>
      <c r="F3" s="124">
        <v>1974</v>
      </c>
      <c r="G3" s="124">
        <v>1975</v>
      </c>
      <c r="H3" s="124">
        <v>1976</v>
      </c>
      <c r="I3" s="124">
        <v>1977</v>
      </c>
      <c r="J3" s="124">
        <v>1978</v>
      </c>
      <c r="K3" s="124">
        <v>1979</v>
      </c>
      <c r="L3" s="124">
        <v>1980</v>
      </c>
      <c r="M3" s="124">
        <v>1981</v>
      </c>
      <c r="N3" s="124">
        <v>1982</v>
      </c>
      <c r="O3" s="124">
        <v>1983</v>
      </c>
      <c r="P3" s="124">
        <v>1984</v>
      </c>
      <c r="Q3" s="124">
        <v>1985</v>
      </c>
      <c r="R3" s="124">
        <v>1986</v>
      </c>
      <c r="S3" s="124">
        <v>1987</v>
      </c>
      <c r="T3" s="124">
        <v>1988</v>
      </c>
      <c r="U3" s="124">
        <v>1989</v>
      </c>
      <c r="V3" s="124">
        <v>1990</v>
      </c>
      <c r="W3" s="124">
        <v>1991</v>
      </c>
      <c r="X3" s="124">
        <v>1992</v>
      </c>
      <c r="Y3" s="124">
        <v>1993</v>
      </c>
      <c r="Z3" s="124">
        <v>1994</v>
      </c>
      <c r="AA3" s="124">
        <v>1995</v>
      </c>
      <c r="AB3" s="124">
        <v>1996</v>
      </c>
      <c r="AC3" s="124">
        <v>1997</v>
      </c>
      <c r="AD3" s="124">
        <v>1998</v>
      </c>
      <c r="AE3" s="124">
        <v>1999</v>
      </c>
      <c r="AF3" s="124">
        <v>2000</v>
      </c>
      <c r="AG3" s="124">
        <v>2001</v>
      </c>
      <c r="AH3" s="124">
        <v>2002</v>
      </c>
      <c r="AI3" s="124">
        <v>2003</v>
      </c>
      <c r="AJ3" s="124">
        <v>2004</v>
      </c>
      <c r="AK3" s="124">
        <v>2005</v>
      </c>
      <c r="AL3" s="124">
        <v>2006</v>
      </c>
      <c r="AM3" s="124">
        <v>2007</v>
      </c>
      <c r="AN3" s="124">
        <v>2008</v>
      </c>
      <c r="AO3" s="124">
        <v>2009</v>
      </c>
      <c r="AP3" s="124">
        <v>2010</v>
      </c>
      <c r="AQ3" s="124">
        <v>2011</v>
      </c>
      <c r="AR3" s="124">
        <v>2012</v>
      </c>
      <c r="AS3" s="124">
        <v>2013</v>
      </c>
      <c r="AT3" s="124">
        <v>2014</v>
      </c>
      <c r="AU3" s="124">
        <v>2015</v>
      </c>
      <c r="AV3" s="124">
        <v>2016</v>
      </c>
      <c r="AW3" s="124">
        <v>2017</v>
      </c>
      <c r="AX3" s="124">
        <v>2018</v>
      </c>
      <c r="AY3" s="124">
        <v>2019</v>
      </c>
      <c r="AZ3" s="125">
        <v>2020</v>
      </c>
      <c r="BA3" s="127">
        <v>2020</v>
      </c>
      <c r="BB3" s="127" t="s">
        <v>254</v>
      </c>
      <c r="BC3" s="127">
        <v>2020</v>
      </c>
    </row>
    <row r="4" spans="1:57">
      <c r="AU4" s="125"/>
      <c r="AV4" s="125"/>
      <c r="AW4" s="125"/>
      <c r="AX4" s="125"/>
    </row>
    <row r="5" spans="1:57">
      <c r="A5" s="124" t="s">
        <v>255</v>
      </c>
      <c r="B5" s="130">
        <v>54.016275</v>
      </c>
      <c r="C5" s="130">
        <v>59.055</v>
      </c>
      <c r="D5" s="130">
        <v>66.674999999999997</v>
      </c>
      <c r="E5" s="130">
        <v>71.4375</v>
      </c>
      <c r="F5" s="130">
        <v>69.955410000000001</v>
      </c>
      <c r="G5" s="130">
        <v>71.456549999999993</v>
      </c>
      <c r="H5" s="130">
        <v>72.0852</v>
      </c>
      <c r="I5" s="130">
        <v>75.723749999999995</v>
      </c>
      <c r="J5" s="130">
        <v>73.075800000000001</v>
      </c>
      <c r="K5" s="130">
        <v>77.057249999999996</v>
      </c>
      <c r="L5" s="130">
        <v>71.227950000000007</v>
      </c>
      <c r="M5" s="130">
        <v>68.827650000000006</v>
      </c>
      <c r="N5" s="130">
        <v>72.247124999999997</v>
      </c>
      <c r="O5" s="130">
        <v>67.951350000000005</v>
      </c>
      <c r="P5" s="130">
        <v>74.475975000000005</v>
      </c>
      <c r="Q5" s="130">
        <v>80.513682000000003</v>
      </c>
      <c r="R5" s="130">
        <v>75.515152499999999</v>
      </c>
      <c r="S5" s="130">
        <v>81.856516499999998</v>
      </c>
      <c r="T5" s="130">
        <v>94.526861999999994</v>
      </c>
      <c r="U5" s="130">
        <v>100.42693275000001</v>
      </c>
      <c r="V5" s="130">
        <v>103.44778650000001</v>
      </c>
      <c r="W5" s="130">
        <v>108.87856050000001</v>
      </c>
      <c r="X5" s="130">
        <v>119.964708</v>
      </c>
      <c r="Y5" s="130">
        <v>132.06402975</v>
      </c>
      <c r="Z5" s="130">
        <v>142.94710425</v>
      </c>
      <c r="AA5" s="130">
        <v>152.74125000000001</v>
      </c>
      <c r="AB5" s="130">
        <v>153.91807499999999</v>
      </c>
      <c r="AC5" s="130">
        <v>159.73089999999999</v>
      </c>
      <c r="AD5" s="130">
        <v>165.60409999999999</v>
      </c>
      <c r="AE5" s="130">
        <v>170.5402</v>
      </c>
      <c r="AF5" s="130">
        <v>176.304675</v>
      </c>
      <c r="AG5" s="130">
        <v>179.41922500000001</v>
      </c>
      <c r="AH5" s="130">
        <v>180.72257500000001</v>
      </c>
      <c r="AI5" s="130">
        <v>176.047</v>
      </c>
      <c r="AJ5" s="130">
        <v>176.73519999999999</v>
      </c>
      <c r="AK5" s="130">
        <v>179.15244999999999</v>
      </c>
      <c r="AL5" s="130">
        <v>179.3974</v>
      </c>
      <c r="AM5" s="130">
        <v>174.679125</v>
      </c>
      <c r="AN5" s="130">
        <v>166.49160000000001</v>
      </c>
      <c r="AO5" s="130">
        <v>155.050825</v>
      </c>
      <c r="AP5" s="130">
        <v>149.59107499999999</v>
      </c>
      <c r="AQ5" s="130">
        <v>151.071325</v>
      </c>
      <c r="AR5" s="130">
        <v>150.30520000000001</v>
      </c>
      <c r="AS5" s="130">
        <v>151.92035000000001</v>
      </c>
      <c r="AT5" s="130">
        <v>158.99160000000001</v>
      </c>
      <c r="AU5" s="130">
        <v>160.755675</v>
      </c>
      <c r="AV5" s="130">
        <v>171.98332500000001</v>
      </c>
      <c r="AW5" s="130">
        <v>173.90197499999999</v>
      </c>
      <c r="AX5" s="130">
        <v>176.776275</v>
      </c>
      <c r="AY5" s="130">
        <v>168.98585</v>
      </c>
      <c r="AZ5" s="131">
        <v>165.19486942422299</v>
      </c>
      <c r="BA5" s="132">
        <v>-2.5104662183422801E-2</v>
      </c>
      <c r="BB5" s="132">
        <v>8.6433415428936993E-3</v>
      </c>
      <c r="BC5" s="132">
        <v>4.2866975293300601E-2</v>
      </c>
    </row>
    <row r="6" spans="1:57">
      <c r="A6" s="124" t="s">
        <v>256</v>
      </c>
      <c r="B6" s="130">
        <v>11.0303072473538</v>
      </c>
      <c r="C6" s="130">
        <v>10.9181730736509</v>
      </c>
      <c r="D6" s="130">
        <v>11.3480226712808</v>
      </c>
      <c r="E6" s="130">
        <v>12.3305940108412</v>
      </c>
      <c r="F6" s="130">
        <v>12.9262030365984</v>
      </c>
      <c r="G6" s="130">
        <v>13.1390341150402</v>
      </c>
      <c r="H6" s="130">
        <v>12.885492711776999</v>
      </c>
      <c r="I6" s="130">
        <v>13.6652762701524</v>
      </c>
      <c r="J6" s="130">
        <v>17.1058645457124</v>
      </c>
      <c r="K6" s="130">
        <v>20.7654654450096</v>
      </c>
      <c r="L6" s="130">
        <v>25.115241594518402</v>
      </c>
      <c r="M6" s="130">
        <v>27.057907289428801</v>
      </c>
      <c r="N6" s="130">
        <v>28.852311119462101</v>
      </c>
      <c r="O6" s="130">
        <v>29.096166300927798</v>
      </c>
      <c r="P6" s="130">
        <v>28.619361489328899</v>
      </c>
      <c r="Q6" s="130">
        <v>27.763767532751</v>
      </c>
      <c r="R6" s="130">
        <v>24.6616091138958</v>
      </c>
      <c r="S6" s="130">
        <v>25.067101352772401</v>
      </c>
      <c r="T6" s="130">
        <v>25.393228626170501</v>
      </c>
      <c r="U6" s="130">
        <v>24.3764792325393</v>
      </c>
      <c r="V6" s="130">
        <v>26.3861396841274</v>
      </c>
      <c r="W6" s="130">
        <v>26.759096716018899</v>
      </c>
      <c r="X6" s="130">
        <v>25.937532164058499</v>
      </c>
      <c r="Y6" s="130">
        <v>27.778210000000001</v>
      </c>
      <c r="Z6" s="130">
        <v>29.223009722222201</v>
      </c>
      <c r="AA6" s="130">
        <v>29.1862512222222</v>
      </c>
      <c r="AB6" s="130">
        <v>30.8050270277778</v>
      </c>
      <c r="AC6" s="130">
        <v>31.106472249999999</v>
      </c>
      <c r="AD6" s="130">
        <v>32.934113138888897</v>
      </c>
      <c r="AE6" s="130">
        <v>34.235268361111103</v>
      </c>
      <c r="AF6" s="130">
        <v>33.378669194444399</v>
      </c>
      <c r="AG6" s="130">
        <v>33.1407042777778</v>
      </c>
      <c r="AH6" s="130">
        <v>33.727730555555603</v>
      </c>
      <c r="AI6" s="130">
        <v>34.840408083333301</v>
      </c>
      <c r="AJ6" s="130">
        <v>37.027044916666704</v>
      </c>
      <c r="AK6" s="130">
        <v>44.311891138888903</v>
      </c>
      <c r="AL6" s="130">
        <v>48.452200249999997</v>
      </c>
      <c r="AM6" s="130">
        <v>46.858574305555599</v>
      </c>
      <c r="AN6" s="130">
        <v>47.230578388888901</v>
      </c>
      <c r="AO6" s="130">
        <v>52.583051111111097</v>
      </c>
      <c r="AP6" s="130">
        <v>51.177817805555598</v>
      </c>
      <c r="AQ6" s="130">
        <v>52.098990833333303</v>
      </c>
      <c r="AR6" s="130">
        <v>50.850186999999998</v>
      </c>
      <c r="AS6" s="130">
        <v>52.488039194444497</v>
      </c>
      <c r="AT6" s="130">
        <v>51.299803249999997</v>
      </c>
      <c r="AU6" s="130">
        <v>47.946947527777802</v>
      </c>
      <c r="AV6" s="130">
        <v>43.6514240277778</v>
      </c>
      <c r="AW6" s="130">
        <v>38.268443722222202</v>
      </c>
      <c r="AX6" s="130">
        <v>35.191027777777798</v>
      </c>
      <c r="AY6" s="130">
        <v>31.294888888888899</v>
      </c>
      <c r="AZ6" s="131">
        <v>30.071772182071701</v>
      </c>
      <c r="BA6" s="132">
        <v>-4.1709047871185199E-2</v>
      </c>
      <c r="BB6" s="132">
        <v>-5.0570409306156798E-2</v>
      </c>
      <c r="BC6" s="132">
        <v>7.8034258548565104E-3</v>
      </c>
    </row>
    <row r="7" spans="1:57">
      <c r="A7" s="124" t="s">
        <v>92</v>
      </c>
      <c r="B7" s="130">
        <v>571.46229836083899</v>
      </c>
      <c r="C7" s="130">
        <v>587.66059724250999</v>
      </c>
      <c r="D7" s="130">
        <v>585.75500811430004</v>
      </c>
      <c r="E7" s="130">
        <v>585.22231041431303</v>
      </c>
      <c r="F7" s="130">
        <v>559.447190429221</v>
      </c>
      <c r="G7" s="130">
        <v>518.04147074035598</v>
      </c>
      <c r="H7" s="130">
        <v>513.82061429636497</v>
      </c>
      <c r="I7" s="130">
        <v>516.06266073597499</v>
      </c>
      <c r="J7" s="130">
        <v>513.94985863831096</v>
      </c>
      <c r="K7" s="130">
        <v>529.54168503949904</v>
      </c>
      <c r="L7" s="130">
        <v>525.09074729044801</v>
      </c>
      <c r="M7" s="130">
        <v>519.592719360464</v>
      </c>
      <c r="N7" s="130">
        <v>483.18986351355198</v>
      </c>
      <c r="O7" s="130">
        <v>437.673804481258</v>
      </c>
      <c r="P7" s="130">
        <v>474.98437763097098</v>
      </c>
      <c r="Q7" s="130">
        <v>447.88123246779003</v>
      </c>
      <c r="R7" s="130">
        <v>436.28672255181903</v>
      </c>
      <c r="S7" s="130">
        <v>451.98115313467503</v>
      </c>
      <c r="T7" s="130">
        <v>464.18756906876899</v>
      </c>
      <c r="U7" s="130">
        <v>470.74679855171502</v>
      </c>
      <c r="V7" s="130">
        <v>483.37792721928201</v>
      </c>
      <c r="W7" s="130">
        <v>480.808365066622</v>
      </c>
      <c r="X7" s="130">
        <v>484.66891993694401</v>
      </c>
      <c r="Y7" s="130">
        <v>490.17992505391601</v>
      </c>
      <c r="Z7" s="130">
        <v>510.33085880544598</v>
      </c>
      <c r="AA7" s="130">
        <v>503.32085670946799</v>
      </c>
      <c r="AB7" s="130">
        <v>510.23207920124503</v>
      </c>
      <c r="AC7" s="130">
        <v>511.53990005975601</v>
      </c>
      <c r="AD7" s="130">
        <v>517.32804197281496</v>
      </c>
      <c r="AE7" s="130">
        <v>510.13804734837998</v>
      </c>
      <c r="AF7" s="130">
        <v>518.60028107269704</v>
      </c>
      <c r="AG7" s="130">
        <v>531.89498711876797</v>
      </c>
      <c r="AH7" s="130">
        <v>511.22876408881802</v>
      </c>
      <c r="AI7" s="130">
        <v>517.85580728669197</v>
      </c>
      <c r="AJ7" s="130">
        <v>503.11008292651098</v>
      </c>
      <c r="AK7" s="130">
        <v>489.44080567636303</v>
      </c>
      <c r="AL7" s="130">
        <v>501.72405605292403</v>
      </c>
      <c r="AM7" s="130">
        <v>521.888890165313</v>
      </c>
      <c r="AN7" s="130">
        <v>546.06747325782396</v>
      </c>
      <c r="AO7" s="130">
        <v>557.58251109169601</v>
      </c>
      <c r="AP7" s="130">
        <v>575.15744684986601</v>
      </c>
      <c r="AQ7" s="130">
        <v>617.35854676962504</v>
      </c>
      <c r="AR7" s="130">
        <v>649.12482779021605</v>
      </c>
      <c r="AS7" s="130">
        <v>655.69273510754897</v>
      </c>
      <c r="AT7" s="130">
        <v>704.72648223446004</v>
      </c>
      <c r="AU7" s="130">
        <v>740.30320297237301</v>
      </c>
      <c r="AV7" s="130">
        <v>727.35611145334303</v>
      </c>
      <c r="AW7" s="130">
        <v>746.17071146194496</v>
      </c>
      <c r="AX7" s="130">
        <v>840.93617103742599</v>
      </c>
      <c r="AY7" s="130">
        <v>929.98752724430506</v>
      </c>
      <c r="AZ7" s="131">
        <v>914.62095526765097</v>
      </c>
      <c r="BA7" s="132">
        <v>-1.9210511767020801E-2</v>
      </c>
      <c r="BB7" s="132">
        <v>5.2487140044885597E-2</v>
      </c>
      <c r="BC7" s="132">
        <v>0.23733808458366201</v>
      </c>
    </row>
    <row r="8" spans="1:57" s="125" customFormat="1">
      <c r="A8" s="133" t="s">
        <v>257</v>
      </c>
      <c r="B8" s="134">
        <v>636.50888060819295</v>
      </c>
      <c r="C8" s="134">
        <v>657.63377031616096</v>
      </c>
      <c r="D8" s="134">
        <v>663.778030785581</v>
      </c>
      <c r="E8" s="134">
        <v>668.990404425154</v>
      </c>
      <c r="F8" s="134">
        <v>642.32880346581896</v>
      </c>
      <c r="G8" s="134">
        <v>602.63705485539697</v>
      </c>
      <c r="H8" s="134">
        <v>598.79130700814198</v>
      </c>
      <c r="I8" s="134">
        <v>605.45168700612703</v>
      </c>
      <c r="J8" s="134">
        <v>604.13152318402297</v>
      </c>
      <c r="K8" s="134">
        <v>627.36440048450902</v>
      </c>
      <c r="L8" s="134">
        <v>621.43393888496598</v>
      </c>
      <c r="M8" s="134">
        <v>615.478276649892</v>
      </c>
      <c r="N8" s="134">
        <v>584.28929963301505</v>
      </c>
      <c r="O8" s="134">
        <v>534.72132078218601</v>
      </c>
      <c r="P8" s="134">
        <v>578.07971412029997</v>
      </c>
      <c r="Q8" s="134">
        <v>556.15868200054103</v>
      </c>
      <c r="R8" s="134">
        <v>536.46348416571402</v>
      </c>
      <c r="S8" s="134">
        <v>558.90477098744702</v>
      </c>
      <c r="T8" s="134">
        <v>584.10765969494003</v>
      </c>
      <c r="U8" s="134">
        <v>595.55021053425503</v>
      </c>
      <c r="V8" s="134">
        <v>613.21185340340901</v>
      </c>
      <c r="W8" s="134">
        <v>616.44602228264102</v>
      </c>
      <c r="X8" s="134">
        <v>630.57116010100299</v>
      </c>
      <c r="Y8" s="134">
        <v>650.02216480391598</v>
      </c>
      <c r="Z8" s="134">
        <v>682.50097277766804</v>
      </c>
      <c r="AA8" s="134">
        <v>685.24835793169098</v>
      </c>
      <c r="AB8" s="134">
        <v>694.95518122902195</v>
      </c>
      <c r="AC8" s="134">
        <v>702.37727230975599</v>
      </c>
      <c r="AD8" s="134">
        <v>715.86625511170405</v>
      </c>
      <c r="AE8" s="134">
        <v>714.91351570949098</v>
      </c>
      <c r="AF8" s="134">
        <v>728.28362526714102</v>
      </c>
      <c r="AG8" s="134">
        <v>744.45491639654597</v>
      </c>
      <c r="AH8" s="134">
        <v>725.67906964437395</v>
      </c>
      <c r="AI8" s="134">
        <v>728.74321537002504</v>
      </c>
      <c r="AJ8" s="134">
        <v>716.87232784317803</v>
      </c>
      <c r="AK8" s="134">
        <v>712.90514681525201</v>
      </c>
      <c r="AL8" s="134">
        <v>729.57365630292395</v>
      </c>
      <c r="AM8" s="134">
        <v>743.42658947086795</v>
      </c>
      <c r="AN8" s="134">
        <v>759.78965164671297</v>
      </c>
      <c r="AO8" s="134">
        <v>765.21638720280805</v>
      </c>
      <c r="AP8" s="134">
        <v>775.926339655422</v>
      </c>
      <c r="AQ8" s="134">
        <v>820.52886260295804</v>
      </c>
      <c r="AR8" s="134">
        <v>850.28021479021595</v>
      </c>
      <c r="AS8" s="134">
        <v>860.10112430199399</v>
      </c>
      <c r="AT8" s="134">
        <v>915.01788548445995</v>
      </c>
      <c r="AU8" s="134">
        <v>949.00582550015099</v>
      </c>
      <c r="AV8" s="134">
        <v>942.99086048112099</v>
      </c>
      <c r="AW8" s="134">
        <v>958.34113018416701</v>
      </c>
      <c r="AX8" s="134">
        <v>1052.9034738152</v>
      </c>
      <c r="AY8" s="134">
        <v>1130.2682661331901</v>
      </c>
      <c r="AZ8" s="134">
        <v>1109.8875968739501</v>
      </c>
      <c r="BA8" s="135">
        <v>-2.0714683171834399E-2</v>
      </c>
      <c r="BB8" s="135">
        <v>3.9775852443029197E-2</v>
      </c>
      <c r="BC8" s="135">
        <v>0.28800848573181898</v>
      </c>
    </row>
    <row r="9" spans="1:57">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1"/>
      <c r="BA9" s="132"/>
      <c r="BB9" s="132"/>
      <c r="BC9" s="132"/>
    </row>
    <row r="10" spans="1:57">
      <c r="A10" s="124" t="s">
        <v>258</v>
      </c>
      <c r="B10" s="130">
        <v>5.8544499999999999</v>
      </c>
      <c r="C10" s="130">
        <v>6.3265987499999996</v>
      </c>
      <c r="D10" s="130">
        <v>6.0139399999999998</v>
      </c>
      <c r="E10" s="130">
        <v>6.5488150000000003</v>
      </c>
      <c r="F10" s="130">
        <v>7.0486800000000001</v>
      </c>
      <c r="G10" s="130">
        <v>7.4804700000000004</v>
      </c>
      <c r="H10" s="130">
        <v>7.1323150000000002</v>
      </c>
      <c r="I10" s="130">
        <v>7.3618249999999996</v>
      </c>
      <c r="J10" s="130">
        <v>7.5952250000000001</v>
      </c>
      <c r="K10" s="130">
        <v>7.0311750000000002</v>
      </c>
      <c r="L10" s="130">
        <v>8.1646237500000005</v>
      </c>
      <c r="M10" s="130">
        <v>8.4952737500000008</v>
      </c>
      <c r="N10" s="130">
        <v>9.5207750000000004</v>
      </c>
      <c r="O10" s="130">
        <v>12.778650000000001</v>
      </c>
      <c r="P10" s="130">
        <v>13.109299999999999</v>
      </c>
      <c r="Q10" s="130">
        <v>13.508025</v>
      </c>
      <c r="R10" s="130">
        <v>15.083475</v>
      </c>
      <c r="S10" s="130">
        <v>14.733375000000001</v>
      </c>
      <c r="T10" s="130">
        <v>17.466100000000001</v>
      </c>
      <c r="U10" s="130">
        <v>18.467775</v>
      </c>
      <c r="V10" s="130">
        <v>17.349399999999999</v>
      </c>
      <c r="W10" s="130">
        <v>19.381924999999999</v>
      </c>
      <c r="X10" s="130">
        <v>19.537524999999999</v>
      </c>
      <c r="Y10" s="130">
        <v>20.9282</v>
      </c>
      <c r="Z10" s="130">
        <v>21.657575000000001</v>
      </c>
      <c r="AA10" s="130">
        <v>24.322225</v>
      </c>
      <c r="AB10" s="130">
        <v>28.134425</v>
      </c>
      <c r="AC10" s="130">
        <v>26.627050000000001</v>
      </c>
      <c r="AD10" s="130">
        <v>28.776274999999998</v>
      </c>
      <c r="AE10" s="130">
        <v>33.619325000000003</v>
      </c>
      <c r="AF10" s="130">
        <v>36.381225000000001</v>
      </c>
      <c r="AG10" s="130">
        <v>36.118650000000002</v>
      </c>
      <c r="AH10" s="130">
        <v>35.116974999999996</v>
      </c>
      <c r="AI10" s="130">
        <v>39.9114</v>
      </c>
      <c r="AJ10" s="130">
        <v>43.645800000000001</v>
      </c>
      <c r="AK10" s="130">
        <v>44.375174999999999</v>
      </c>
      <c r="AL10" s="130">
        <v>44.832250000000002</v>
      </c>
      <c r="AM10" s="130">
        <v>43.597175</v>
      </c>
      <c r="AN10" s="130">
        <v>42.848350000000003</v>
      </c>
      <c r="AO10" s="130">
        <v>40.301191196825101</v>
      </c>
      <c r="AP10" s="130">
        <v>38.996995759325003</v>
      </c>
      <c r="AQ10" s="130">
        <v>37.717845104600002</v>
      </c>
      <c r="AR10" s="130">
        <v>36.691203296875003</v>
      </c>
      <c r="AS10" s="130">
        <v>34.555853567050001</v>
      </c>
      <c r="AT10" s="130">
        <v>34.485879546849901</v>
      </c>
      <c r="AU10" s="130">
        <v>35.491144248574997</v>
      </c>
      <c r="AV10" s="130">
        <v>37.282356414799999</v>
      </c>
      <c r="AW10" s="130">
        <v>37.149888280349998</v>
      </c>
      <c r="AX10" s="130">
        <v>39.425389847675</v>
      </c>
      <c r="AY10" s="130">
        <v>41.6158165703999</v>
      </c>
      <c r="AZ10" s="131">
        <v>38.291571479600002</v>
      </c>
      <c r="BA10" s="132">
        <v>-8.2393357943568404E-2</v>
      </c>
      <c r="BB10" s="132">
        <v>3.2150847614693702E-3</v>
      </c>
      <c r="BC10" s="132">
        <v>9.9364093708165305E-3</v>
      </c>
    </row>
    <row r="11" spans="1:57">
      <c r="A11" s="124" t="s">
        <v>398</v>
      </c>
      <c r="B11" s="130">
        <v>4.1868000000000002E-2</v>
      </c>
      <c r="C11" s="130">
        <v>4.1868000000000002E-2</v>
      </c>
      <c r="D11" s="130">
        <v>1.1164799999999999</v>
      </c>
      <c r="E11" s="130">
        <v>1.7212400000000001</v>
      </c>
      <c r="F11" s="130">
        <v>1.8014870000000001</v>
      </c>
      <c r="G11" s="130">
        <v>1.775901</v>
      </c>
      <c r="H11" s="130">
        <v>1.830562</v>
      </c>
      <c r="I11" s="130">
        <v>1.931743</v>
      </c>
      <c r="J11" s="130">
        <v>1.9038310000000001</v>
      </c>
      <c r="K11" s="130">
        <v>2.0817700000000001</v>
      </c>
      <c r="L11" s="130">
        <v>2.5527850000000001</v>
      </c>
      <c r="M11" s="130">
        <v>2.7225830000000002</v>
      </c>
      <c r="N11" s="130">
        <v>2.8237640000000002</v>
      </c>
      <c r="O11" s="130">
        <v>2.7109529999999999</v>
      </c>
      <c r="P11" s="130">
        <v>2.6074459999999999</v>
      </c>
      <c r="Q11" s="130">
        <v>2.5841859999999999</v>
      </c>
      <c r="R11" s="130">
        <v>2.631869</v>
      </c>
      <c r="S11" s="130">
        <v>2.752821</v>
      </c>
      <c r="T11" s="130">
        <v>2.9098259999999998</v>
      </c>
      <c r="U11" s="130">
        <v>3.0691570000000001</v>
      </c>
      <c r="V11" s="130">
        <v>3.1366109999999998</v>
      </c>
      <c r="W11" s="130">
        <v>3.1180029999999999</v>
      </c>
      <c r="X11" s="130">
        <v>2.8311233735079999</v>
      </c>
      <c r="Y11" s="130">
        <v>2.8246837848474802</v>
      </c>
      <c r="Z11" s="130">
        <v>3.0458205055042402</v>
      </c>
      <c r="AA11" s="130">
        <v>3.04336692549139</v>
      </c>
      <c r="AB11" s="130">
        <v>3.0733115866037499</v>
      </c>
      <c r="AC11" s="130">
        <v>2.5904449086660599</v>
      </c>
      <c r="AD11" s="130">
        <v>2.7055002954562899</v>
      </c>
      <c r="AE11" s="130">
        <v>2.1784060547811701</v>
      </c>
      <c r="AF11" s="130">
        <v>3.1224025881504698</v>
      </c>
      <c r="AG11" s="130">
        <v>4.5470953143208099</v>
      </c>
      <c r="AH11" s="130">
        <v>5.8258458003751397</v>
      </c>
      <c r="AI11" s="130">
        <v>6.6953886545640797</v>
      </c>
      <c r="AJ11" s="130">
        <v>9.4198803533941202</v>
      </c>
      <c r="AK11" s="130">
        <v>11.621581345530799</v>
      </c>
      <c r="AL11" s="130">
        <v>12.445292888113199</v>
      </c>
      <c r="AM11" s="130">
        <v>13.330192546305099</v>
      </c>
      <c r="AN11" s="130">
        <v>13.792018935365499</v>
      </c>
      <c r="AO11" s="130">
        <v>11.8815843147639</v>
      </c>
      <c r="AP11" s="130">
        <v>13.7145023117187</v>
      </c>
      <c r="AQ11" s="130">
        <v>15.0340012447154</v>
      </c>
      <c r="AR11" s="130">
        <v>17.139783626480199</v>
      </c>
      <c r="AS11" s="130">
        <v>19.575464173333501</v>
      </c>
      <c r="AT11" s="130">
        <v>20.2768246243966</v>
      </c>
      <c r="AU11" s="130">
        <v>19.5605956806663</v>
      </c>
      <c r="AV11" s="130">
        <v>18.774545448223499</v>
      </c>
      <c r="AW11" s="130">
        <v>18.2357748201375</v>
      </c>
      <c r="AX11" s="130">
        <v>17.036033961680701</v>
      </c>
      <c r="AY11" s="130">
        <v>14.9503437221931</v>
      </c>
      <c r="AZ11" s="131">
        <v>14.4096528275824</v>
      </c>
      <c r="BA11" s="132">
        <v>-3.8799210341265301E-2</v>
      </c>
      <c r="BB11" s="132">
        <v>2.3240408329502599E-2</v>
      </c>
      <c r="BC11" s="132">
        <v>3.7392095402113E-3</v>
      </c>
    </row>
    <row r="12" spans="1:57">
      <c r="A12" s="124" t="s">
        <v>259</v>
      </c>
      <c r="B12" s="130">
        <v>8.11012389380531E-2</v>
      </c>
      <c r="C12" s="130">
        <v>0.12874821681415899</v>
      </c>
      <c r="D12" s="130">
        <v>0.17538142920354</v>
      </c>
      <c r="E12" s="130">
        <v>0.20072556637168101</v>
      </c>
      <c r="F12" s="130">
        <v>0.38624465044247802</v>
      </c>
      <c r="G12" s="130">
        <v>0.42071267699115</v>
      </c>
      <c r="H12" s="130">
        <v>0.484579902654867</v>
      </c>
      <c r="I12" s="130">
        <v>0.60319046460176995</v>
      </c>
      <c r="J12" s="130">
        <v>0.79377837610619495</v>
      </c>
      <c r="K12" s="130">
        <v>0.86981078761061903</v>
      </c>
      <c r="L12" s="130">
        <v>1.0168067831858401</v>
      </c>
      <c r="M12" s="130">
        <v>0.91238893805309695</v>
      </c>
      <c r="N12" s="130">
        <v>1.3037024159292001</v>
      </c>
      <c r="O12" s="130">
        <v>1.76293818141593</v>
      </c>
      <c r="P12" s="130">
        <v>2.0518613451327399</v>
      </c>
      <c r="Q12" s="130">
        <v>2.5739505707964598</v>
      </c>
      <c r="R12" s="130">
        <v>2.9977045442477901</v>
      </c>
      <c r="S12" s="130">
        <v>3.3484674026548702</v>
      </c>
      <c r="T12" s="130">
        <v>3.36975647787611</v>
      </c>
      <c r="U12" s="130">
        <v>3.4549127787610598</v>
      </c>
      <c r="V12" s="130">
        <v>3.1455135797433602</v>
      </c>
      <c r="W12" s="130">
        <v>3.2700607523805298</v>
      </c>
      <c r="X12" s="130">
        <v>3.7043994512787601</v>
      </c>
      <c r="Y12" s="130">
        <v>4.33946270278319</v>
      </c>
      <c r="Z12" s="130">
        <v>4.7391701588893804</v>
      </c>
      <c r="AA12" s="130">
        <v>5.2304946433274297</v>
      </c>
      <c r="AB12" s="130">
        <v>5.7157547826238897</v>
      </c>
      <c r="AC12" s="130">
        <v>6.22166329735398</v>
      </c>
      <c r="AD12" s="130">
        <v>6.5173249602610603</v>
      </c>
      <c r="AE12" s="130">
        <v>7.6525233320486699</v>
      </c>
      <c r="AF12" s="130">
        <v>7.7097131115347901</v>
      </c>
      <c r="AG12" s="130">
        <v>7.8737980485156696</v>
      </c>
      <c r="AH12" s="130">
        <v>9.51257574090533</v>
      </c>
      <c r="AI12" s="130">
        <v>10.3341113150989</v>
      </c>
      <c r="AJ12" s="130">
        <v>11.3657777815503</v>
      </c>
      <c r="AK12" s="130">
        <v>11.2414407093524</v>
      </c>
      <c r="AL12" s="130">
        <v>11.4784715976136</v>
      </c>
      <c r="AM12" s="130">
        <v>11.557735082607101</v>
      </c>
      <c r="AN12" s="130">
        <v>14.376069721669399</v>
      </c>
      <c r="AO12" s="130">
        <v>12.276942431914801</v>
      </c>
      <c r="AP12" s="130">
        <v>15.0205533514279</v>
      </c>
      <c r="AQ12" s="130">
        <v>17.226965221479499</v>
      </c>
      <c r="AR12" s="130">
        <v>19.832849577823101</v>
      </c>
      <c r="AS12" s="130">
        <v>21.949594434327299</v>
      </c>
      <c r="AT12" s="130">
        <v>23.3476760793274</v>
      </c>
      <c r="AU12" s="130">
        <v>23.8044950278938</v>
      </c>
      <c r="AV12" s="130">
        <v>24.1235777148407</v>
      </c>
      <c r="AW12" s="130">
        <v>27.181421869057498</v>
      </c>
      <c r="AX12" s="130">
        <v>25.1623567443248</v>
      </c>
      <c r="AY12" s="130">
        <v>25.746527047725699</v>
      </c>
      <c r="AZ12" s="131">
        <v>23.928180499867199</v>
      </c>
      <c r="BA12" s="132">
        <v>-7.3164201397569406E-2</v>
      </c>
      <c r="BB12" s="132">
        <v>7.6868922026191097E-2</v>
      </c>
      <c r="BC12" s="132">
        <v>6.2092044739437803E-3</v>
      </c>
    </row>
    <row r="13" spans="1:57">
      <c r="A13" s="124" t="s">
        <v>261</v>
      </c>
      <c r="B13" s="130">
        <v>1.249325</v>
      </c>
      <c r="C13" s="130">
        <v>1.3004500000000001</v>
      </c>
      <c r="D13" s="130">
        <v>1.5885499999999999</v>
      </c>
      <c r="E13" s="130">
        <v>1.6459999999999999</v>
      </c>
      <c r="F13" s="130">
        <v>1.71255</v>
      </c>
      <c r="G13" s="130">
        <v>1.4915750000000001</v>
      </c>
      <c r="H13" s="130">
        <v>1.5147999999999999</v>
      </c>
      <c r="I13" s="130">
        <v>1.7174750000000001</v>
      </c>
      <c r="J13" s="130">
        <v>2.2808250000000001</v>
      </c>
      <c r="K13" s="130">
        <v>2.6055999999999999</v>
      </c>
      <c r="L13" s="130">
        <v>2.784475</v>
      </c>
      <c r="M13" s="130">
        <v>3.0518999999999998</v>
      </c>
      <c r="N13" s="130">
        <v>3.2536</v>
      </c>
      <c r="O13" s="130">
        <v>3.5745499999999999</v>
      </c>
      <c r="P13" s="130">
        <v>3.6340750000000002</v>
      </c>
      <c r="Q13" s="130">
        <v>3.70675</v>
      </c>
      <c r="R13" s="130">
        <v>3.6126499999999999</v>
      </c>
      <c r="S13" s="130">
        <v>3.8069250000000001</v>
      </c>
      <c r="T13" s="130">
        <v>3.6710750000000001</v>
      </c>
      <c r="U13" s="130">
        <v>3.7102499999999998</v>
      </c>
      <c r="V13" s="130">
        <v>3.9245999999999999</v>
      </c>
      <c r="W13" s="130">
        <v>3.8861500000000002</v>
      </c>
      <c r="X13" s="130">
        <v>3.9809000000000001</v>
      </c>
      <c r="Y13" s="130">
        <v>3.8973749999999998</v>
      </c>
      <c r="Z13" s="130">
        <v>4.0204500000000003</v>
      </c>
      <c r="AA13" s="130">
        <v>4.2149000000000001</v>
      </c>
      <c r="AB13" s="130">
        <v>4.5468500000000001</v>
      </c>
      <c r="AC13" s="130">
        <v>5.6740000000000004</v>
      </c>
      <c r="AD13" s="130">
        <v>6.4895500000000004</v>
      </c>
      <c r="AE13" s="130">
        <v>5.6928999999999998</v>
      </c>
      <c r="AF13" s="130">
        <v>5.7358073550783404</v>
      </c>
      <c r="AG13" s="130">
        <v>5.93899311811996</v>
      </c>
      <c r="AH13" s="130">
        <v>5.9986814911663897</v>
      </c>
      <c r="AI13" s="130">
        <v>5.7499799368062599</v>
      </c>
      <c r="AJ13" s="130">
        <v>6.1348200406490001</v>
      </c>
      <c r="AK13" s="130">
        <v>6.4463442890146299</v>
      </c>
      <c r="AL13" s="130">
        <v>6.7646822785955996</v>
      </c>
      <c r="AM13" s="130">
        <v>7.2578842332665596</v>
      </c>
      <c r="AN13" s="130">
        <v>8.7188644538950406</v>
      </c>
      <c r="AO13" s="130">
        <v>10.1118197076953</v>
      </c>
      <c r="AP13" s="130">
        <v>10.843387770101801</v>
      </c>
      <c r="AQ13" s="130">
        <v>10.545846457194701</v>
      </c>
      <c r="AR13" s="130">
        <v>11.525647677994399</v>
      </c>
      <c r="AS13" s="130">
        <v>13.223475922257601</v>
      </c>
      <c r="AT13" s="130">
        <v>12.332834187900801</v>
      </c>
      <c r="AU13" s="130">
        <v>11.610315828737599</v>
      </c>
      <c r="AV13" s="130">
        <v>12.020202398275799</v>
      </c>
      <c r="AW13" s="130">
        <v>12.2879462596549</v>
      </c>
      <c r="AX13" s="130">
        <v>12.8565181817974</v>
      </c>
      <c r="AY13" s="130">
        <v>13.193889407944001</v>
      </c>
      <c r="AZ13" s="131">
        <v>13.258293442722699</v>
      </c>
      <c r="BA13" s="132">
        <v>2.1357757697935101E-3</v>
      </c>
      <c r="BB13" s="132">
        <v>2.6961948465197502E-2</v>
      </c>
      <c r="BC13" s="132">
        <v>3.44043939997318E-3</v>
      </c>
    </row>
    <row r="14" spans="1:57">
      <c r="A14" s="124" t="s">
        <v>263</v>
      </c>
      <c r="B14" s="130">
        <v>0.39751249999999999</v>
      </c>
      <c r="C14" s="130">
        <v>0.4745125</v>
      </c>
      <c r="D14" s="130">
        <v>0.45622499999999999</v>
      </c>
      <c r="E14" s="130">
        <v>0.4466</v>
      </c>
      <c r="F14" s="130">
        <v>0.46007500000000001</v>
      </c>
      <c r="G14" s="130">
        <v>0.56787500000000002</v>
      </c>
      <c r="H14" s="130">
        <v>0.61599999999999999</v>
      </c>
      <c r="I14" s="130">
        <v>0.61166874999999998</v>
      </c>
      <c r="J14" s="130">
        <v>0.6391</v>
      </c>
      <c r="K14" s="130">
        <v>0.59097500000000003</v>
      </c>
      <c r="L14" s="130">
        <v>0.63524999999999998</v>
      </c>
      <c r="M14" s="130">
        <v>0.72957499999999997</v>
      </c>
      <c r="N14" s="130">
        <v>0.76566875000000001</v>
      </c>
      <c r="O14" s="130">
        <v>0.50434999999999997</v>
      </c>
      <c r="P14" s="130">
        <v>0.68145</v>
      </c>
      <c r="Q14" s="130">
        <v>0.53129999999999999</v>
      </c>
      <c r="R14" s="130">
        <v>0.56354375000000001</v>
      </c>
      <c r="S14" s="130">
        <v>0.56017499999999998</v>
      </c>
      <c r="T14" s="130">
        <v>0.52841249999999995</v>
      </c>
      <c r="U14" s="130">
        <v>0.44804375000000002</v>
      </c>
      <c r="V14" s="130">
        <v>0.42879374999999997</v>
      </c>
      <c r="W14" s="130">
        <v>0.40232499999999999</v>
      </c>
      <c r="X14" s="130">
        <v>0.36286249999999998</v>
      </c>
      <c r="Y14" s="130">
        <v>0.38211250000000002</v>
      </c>
      <c r="Z14" s="130">
        <v>0.39847500000000002</v>
      </c>
      <c r="AA14" s="130">
        <v>0.38596249999999999</v>
      </c>
      <c r="AB14" s="130">
        <v>0.39173750000000002</v>
      </c>
      <c r="AC14" s="130">
        <v>0.23196249999999999</v>
      </c>
      <c r="AD14" s="130">
        <v>0.39366250000000003</v>
      </c>
      <c r="AE14" s="130">
        <v>0.39558749999999998</v>
      </c>
      <c r="AF14" s="130">
        <v>0.33254375000000003</v>
      </c>
      <c r="AG14" s="130">
        <v>0.35612500000000002</v>
      </c>
      <c r="AH14" s="130">
        <v>0.425425</v>
      </c>
      <c r="AI14" s="130">
        <v>0.50338749999999999</v>
      </c>
      <c r="AJ14" s="130">
        <v>0.82774999999999999</v>
      </c>
      <c r="AK14" s="130">
        <v>1.45997012089308</v>
      </c>
      <c r="AL14" s="130">
        <v>1.70864426001669</v>
      </c>
      <c r="AM14" s="130">
        <v>2.57519931977397</v>
      </c>
      <c r="AN14" s="130">
        <v>3.4979434916146901</v>
      </c>
      <c r="AO14" s="130">
        <v>3.5857998813656198</v>
      </c>
      <c r="AP14" s="130">
        <v>7.3149459048362804</v>
      </c>
      <c r="AQ14" s="130">
        <v>11.480540723124999</v>
      </c>
      <c r="AR14" s="130">
        <v>11.9580747470935</v>
      </c>
      <c r="AS14" s="130">
        <v>12.399125543279499</v>
      </c>
      <c r="AT14" s="130">
        <v>13.127230024552899</v>
      </c>
      <c r="AU14" s="130">
        <v>12.6567166078238</v>
      </c>
      <c r="AV14" s="130">
        <v>14.018435321378</v>
      </c>
      <c r="AW14" s="130">
        <v>13.010746924131199</v>
      </c>
      <c r="AX14" s="130">
        <v>12.811485579619699</v>
      </c>
      <c r="AY14" s="130">
        <v>13.495792144765201</v>
      </c>
      <c r="AZ14" s="131">
        <v>12.0897410360962</v>
      </c>
      <c r="BA14" s="132">
        <v>-0.106631991109968</v>
      </c>
      <c r="BB14" s="132">
        <v>0.141724270377455</v>
      </c>
      <c r="BC14" s="132">
        <v>3.1372077843765402E-3</v>
      </c>
    </row>
    <row r="15" spans="1:57">
      <c r="A15" s="124" t="s">
        <v>264</v>
      </c>
      <c r="B15" s="130">
        <v>1.7767575</v>
      </c>
      <c r="C15" s="130">
        <v>1.8634999999999999</v>
      </c>
      <c r="D15" s="130">
        <v>1.926075</v>
      </c>
      <c r="E15" s="130">
        <v>1.8498000000000001</v>
      </c>
      <c r="F15" s="130">
        <v>1.689975</v>
      </c>
      <c r="G15" s="130">
        <v>1.5359750000000001</v>
      </c>
      <c r="H15" s="130">
        <v>1.7288250000000001</v>
      </c>
      <c r="I15" s="130">
        <v>2.0321500000000001</v>
      </c>
      <c r="J15" s="130">
        <v>2.4260250000000001</v>
      </c>
      <c r="K15" s="130">
        <v>2.5076499999999999</v>
      </c>
      <c r="L15" s="130">
        <v>2.83325</v>
      </c>
      <c r="M15" s="130">
        <v>3.1209500000000001</v>
      </c>
      <c r="N15" s="130">
        <v>3.7931249999999999</v>
      </c>
      <c r="O15" s="130">
        <v>3.9297249999999999</v>
      </c>
      <c r="P15" s="130">
        <v>4.1176000000000004</v>
      </c>
      <c r="Q15" s="130">
        <v>4.2152000000000003</v>
      </c>
      <c r="R15" s="130">
        <v>4.3134499999999996</v>
      </c>
      <c r="S15" s="130">
        <v>4.56935</v>
      </c>
      <c r="T15" s="130">
        <v>5.2594250000000002</v>
      </c>
      <c r="U15" s="130">
        <v>5.2694749999999999</v>
      </c>
      <c r="V15" s="130">
        <v>5.4633750000000001</v>
      </c>
      <c r="W15" s="130">
        <v>5.5351654616249997</v>
      </c>
      <c r="X15" s="130">
        <v>5.3488011220153098</v>
      </c>
      <c r="Y15" s="130">
        <v>6.0033137842500004</v>
      </c>
      <c r="Z15" s="130">
        <v>6.8757219525300002</v>
      </c>
      <c r="AA15" s="130">
        <v>7.3813221409649996</v>
      </c>
      <c r="AB15" s="130">
        <v>8.3344046573947708</v>
      </c>
      <c r="AC15" s="130">
        <v>9.0443364426804393</v>
      </c>
      <c r="AD15" s="130">
        <v>9.0443364426804393</v>
      </c>
      <c r="AE15" s="130">
        <v>11.407534029316301</v>
      </c>
      <c r="AF15" s="130">
        <v>13.830671124130101</v>
      </c>
      <c r="AG15" s="130">
        <v>14.7148656148856</v>
      </c>
      <c r="AH15" s="130">
        <v>17.262418634064399</v>
      </c>
      <c r="AI15" s="130">
        <v>25.185415922443099</v>
      </c>
      <c r="AJ15" s="130">
        <v>28.5786651173756</v>
      </c>
      <c r="AK15" s="130">
        <v>30.010345302372802</v>
      </c>
      <c r="AL15" s="130">
        <v>35.560271205228702</v>
      </c>
      <c r="AM15" s="130">
        <v>37.703344073659501</v>
      </c>
      <c r="AN15" s="130">
        <v>37.399515812275901</v>
      </c>
      <c r="AO15" s="130">
        <v>38.558210448909399</v>
      </c>
      <c r="AP15" s="130">
        <v>40.2930304418745</v>
      </c>
      <c r="AQ15" s="130">
        <v>38.685216335023902</v>
      </c>
      <c r="AR15" s="130">
        <v>38.532407214891798</v>
      </c>
      <c r="AS15" s="130">
        <v>38.747259756840002</v>
      </c>
      <c r="AT15" s="130">
        <v>38.067205472885597</v>
      </c>
      <c r="AU15" s="130">
        <v>35.955856537846898</v>
      </c>
      <c r="AV15" s="130">
        <v>31.2816984559391</v>
      </c>
      <c r="AW15" s="130">
        <v>31.8729275877816</v>
      </c>
      <c r="AX15" s="130">
        <v>33.961113154528299</v>
      </c>
      <c r="AY15" s="130">
        <v>34.560890496463003</v>
      </c>
      <c r="AZ15" s="131">
        <v>29.4652641615749</v>
      </c>
      <c r="BA15" s="132">
        <v>-0.14976849400485401</v>
      </c>
      <c r="BB15" s="132">
        <v>-1.08849602737775E-2</v>
      </c>
      <c r="BC15" s="132">
        <v>7.6460410376376501E-3</v>
      </c>
    </row>
    <row r="16" spans="1:57">
      <c r="A16" s="124" t="s">
        <v>265</v>
      </c>
      <c r="B16" s="130">
        <v>8.5580999999999996</v>
      </c>
      <c r="C16" s="130">
        <v>8.29392</v>
      </c>
      <c r="D16" s="130">
        <v>8.2439699999999991</v>
      </c>
      <c r="E16" s="130">
        <v>10.155390000000001</v>
      </c>
      <c r="F16" s="130">
        <v>10.73259</v>
      </c>
      <c r="G16" s="130">
        <v>10.43844</v>
      </c>
      <c r="H16" s="130">
        <v>12.940379999999999</v>
      </c>
      <c r="I16" s="130">
        <v>14.125305000000001</v>
      </c>
      <c r="J16" s="130">
        <v>14.25351</v>
      </c>
      <c r="K16" s="130">
        <v>15.96402</v>
      </c>
      <c r="L16" s="130">
        <v>16.434104999999999</v>
      </c>
      <c r="M16" s="130">
        <v>16.522905000000002</v>
      </c>
      <c r="N16" s="130">
        <v>17.630130000000001</v>
      </c>
      <c r="O16" s="130">
        <v>17.360399999999998</v>
      </c>
      <c r="P16" s="130">
        <v>19.202999999999999</v>
      </c>
      <c r="Q16" s="130">
        <v>19.231304999999999</v>
      </c>
      <c r="R16" s="130">
        <v>21.172139999999999</v>
      </c>
      <c r="S16" s="130">
        <v>20.63157</v>
      </c>
      <c r="T16" s="130">
        <v>21.121079999999999</v>
      </c>
      <c r="U16" s="130">
        <v>21.687180000000001</v>
      </c>
      <c r="V16" s="130">
        <v>24.381705</v>
      </c>
      <c r="W16" s="130">
        <v>24.311219999999999</v>
      </c>
      <c r="X16" s="130">
        <v>23.995979999999999</v>
      </c>
      <c r="Y16" s="130">
        <v>25.895189999999999</v>
      </c>
      <c r="Z16" s="130">
        <v>27.389804999999999</v>
      </c>
      <c r="AA16" s="130">
        <v>30.526109999999999</v>
      </c>
      <c r="AB16" s="130">
        <v>33.00141</v>
      </c>
      <c r="AC16" s="130">
        <v>34.221299999999999</v>
      </c>
      <c r="AD16" s="130">
        <v>35.892404999999997</v>
      </c>
      <c r="AE16" s="130">
        <v>30.4251</v>
      </c>
      <c r="AF16" s="130">
        <v>30.995640000000002</v>
      </c>
      <c r="AG16" s="130">
        <v>32.848230000000001</v>
      </c>
      <c r="AH16" s="130">
        <v>31.541205000000001</v>
      </c>
      <c r="AI16" s="130">
        <v>27.998640000000002</v>
      </c>
      <c r="AJ16" s="130">
        <v>31.52955</v>
      </c>
      <c r="AK16" s="130">
        <v>30.435089999999999</v>
      </c>
      <c r="AL16" s="130">
        <v>34.94502</v>
      </c>
      <c r="AM16" s="130">
        <v>37.247160000000001</v>
      </c>
      <c r="AN16" s="130">
        <v>33.423209999999997</v>
      </c>
      <c r="AO16" s="130">
        <v>31.795950000000001</v>
      </c>
      <c r="AP16" s="130">
        <v>30.451740000000001</v>
      </c>
      <c r="AQ16" s="130">
        <v>30.2364</v>
      </c>
      <c r="AR16" s="130">
        <v>31.904730000000001</v>
      </c>
      <c r="AS16" s="130">
        <v>30.590489999999999</v>
      </c>
      <c r="AT16" s="130">
        <v>31.788180000000001</v>
      </c>
      <c r="AU16" s="130">
        <v>36.065010000000001</v>
      </c>
      <c r="AV16" s="130">
        <v>37.238733946121101</v>
      </c>
      <c r="AW16" s="130">
        <v>38.605387742569498</v>
      </c>
      <c r="AX16" s="130">
        <v>31.619099517289602</v>
      </c>
      <c r="AY16" s="130">
        <v>25.576218649678399</v>
      </c>
      <c r="AZ16" s="131">
        <v>18.751450096579099</v>
      </c>
      <c r="BA16" s="132">
        <v>-0.26884357369203898</v>
      </c>
      <c r="BB16" s="132">
        <v>-2.1532391824322102E-2</v>
      </c>
      <c r="BC16" s="132">
        <v>4.8658771958552602E-3</v>
      </c>
    </row>
    <row r="17" spans="1:55">
      <c r="A17" s="124" t="s">
        <v>389</v>
      </c>
      <c r="B17" s="130">
        <v>0.74056699999999998</v>
      </c>
      <c r="C17" s="130">
        <v>0.77980899999999997</v>
      </c>
      <c r="D17" s="130">
        <v>0.74904599999999999</v>
      </c>
      <c r="E17" s="130">
        <v>0.57744700000000004</v>
      </c>
      <c r="F17" s="130">
        <v>0.66013299999999997</v>
      </c>
      <c r="G17" s="130">
        <v>0.75802499999999995</v>
      </c>
      <c r="H17" s="130">
        <v>1.1787049999999999</v>
      </c>
      <c r="I17" s="130">
        <v>1.273433</v>
      </c>
      <c r="J17" s="130">
        <v>1.45147</v>
      </c>
      <c r="K17" s="130">
        <v>0.93017000000000005</v>
      </c>
      <c r="L17" s="130">
        <v>0.83286499999999997</v>
      </c>
      <c r="M17" s="130">
        <v>0.84288399999999997</v>
      </c>
      <c r="N17" s="130">
        <v>0.89007899999999995</v>
      </c>
      <c r="O17" s="130">
        <v>0.974827</v>
      </c>
      <c r="P17" s="130">
        <v>1.031973</v>
      </c>
      <c r="Q17" s="130">
        <v>1.0657099999999999</v>
      </c>
      <c r="R17" s="130">
        <v>0.98866399999999999</v>
      </c>
      <c r="S17" s="130">
        <v>0.97412200000000004</v>
      </c>
      <c r="T17" s="130">
        <v>1.3037620000000001</v>
      </c>
      <c r="U17" s="130">
        <v>1.85351</v>
      </c>
      <c r="V17" s="130">
        <v>2.3948390000000002</v>
      </c>
      <c r="W17" s="130">
        <v>2.5391971999999998</v>
      </c>
      <c r="X17" s="130">
        <v>2.7728830000000002</v>
      </c>
      <c r="Y17" s="130">
        <v>2.2893996793742</v>
      </c>
      <c r="Z17" s="130">
        <v>2.9918269999999998</v>
      </c>
      <c r="AA17" s="130">
        <v>2.8622483000000001</v>
      </c>
      <c r="AB17" s="130">
        <v>2.9174083</v>
      </c>
      <c r="AC17" s="130">
        <v>2.7932986</v>
      </c>
      <c r="AD17" s="130">
        <v>2.6490121000000002</v>
      </c>
      <c r="AE17" s="130">
        <v>3.2672599999999998</v>
      </c>
      <c r="AF17" s="130">
        <v>3.6114554999999999</v>
      </c>
      <c r="AG17" s="130">
        <v>3.7952175397499999</v>
      </c>
      <c r="AH17" s="130">
        <v>3.5343456556657098</v>
      </c>
      <c r="AI17" s="130">
        <v>3.2552506140749702</v>
      </c>
      <c r="AJ17" s="130">
        <v>3.5293406239776002</v>
      </c>
      <c r="AK17" s="130">
        <v>3.7889279394248501</v>
      </c>
      <c r="AL17" s="130">
        <v>4.0718628542603996</v>
      </c>
      <c r="AM17" s="130">
        <v>3.9842072690057102</v>
      </c>
      <c r="AN17" s="130">
        <v>3.8303267361971698</v>
      </c>
      <c r="AO17" s="130">
        <v>3.8005779715223098</v>
      </c>
      <c r="AP17" s="130">
        <v>3.7879407508235299</v>
      </c>
      <c r="AQ17" s="130">
        <v>3.1553342020777002</v>
      </c>
      <c r="AR17" s="130">
        <v>2.9859205924705998</v>
      </c>
      <c r="AS17" s="130">
        <v>2.7326058130336399</v>
      </c>
      <c r="AT17" s="130">
        <v>2.6236266889355102</v>
      </c>
      <c r="AU17" s="130">
        <v>2.8956680022749501</v>
      </c>
      <c r="AV17" s="130">
        <v>3.1277519686929498</v>
      </c>
      <c r="AW17" s="130">
        <v>3.0928195927381301</v>
      </c>
      <c r="AX17" s="130">
        <v>3.00953603447461</v>
      </c>
      <c r="AY17" s="130">
        <v>3.1916181309485401</v>
      </c>
      <c r="AZ17" s="131">
        <v>2.67845167776475</v>
      </c>
      <c r="BA17" s="132">
        <v>-0.16307860333280799</v>
      </c>
      <c r="BB17" s="132">
        <v>-1.7310925355008201E-2</v>
      </c>
      <c r="BC17" s="132">
        <v>6.9504048337112E-4</v>
      </c>
    </row>
    <row r="18" spans="1:55" s="125" customFormat="1">
      <c r="A18" s="133" t="s">
        <v>268</v>
      </c>
      <c r="B18" s="134">
        <v>18.699681238938101</v>
      </c>
      <c r="C18" s="134">
        <v>19.209406466814201</v>
      </c>
      <c r="D18" s="134">
        <v>20.269667429203501</v>
      </c>
      <c r="E18" s="134">
        <v>23.1460175663717</v>
      </c>
      <c r="F18" s="134">
        <v>24.491734650442499</v>
      </c>
      <c r="G18" s="134">
        <v>24.468973676991201</v>
      </c>
      <c r="H18" s="134">
        <v>27.426166902654899</v>
      </c>
      <c r="I18" s="134">
        <v>29.656790214601799</v>
      </c>
      <c r="J18" s="134">
        <v>31.343764376106201</v>
      </c>
      <c r="K18" s="134">
        <v>32.581170787610603</v>
      </c>
      <c r="L18" s="134">
        <v>35.254160533185903</v>
      </c>
      <c r="M18" s="134">
        <v>36.398459688053102</v>
      </c>
      <c r="N18" s="134">
        <v>39.980844165929199</v>
      </c>
      <c r="O18" s="134">
        <v>43.596393181415898</v>
      </c>
      <c r="P18" s="134">
        <v>46.4367053451328</v>
      </c>
      <c r="Q18" s="134">
        <v>47.416426570796503</v>
      </c>
      <c r="R18" s="134">
        <v>51.363496294247803</v>
      </c>
      <c r="S18" s="134">
        <v>51.376805402654902</v>
      </c>
      <c r="T18" s="134">
        <v>55.629436977876097</v>
      </c>
      <c r="U18" s="134">
        <v>57.960303528761102</v>
      </c>
      <c r="V18" s="134">
        <v>60.224837329743401</v>
      </c>
      <c r="W18" s="134">
        <v>62.444046414005498</v>
      </c>
      <c r="X18" s="134">
        <v>62.534474446802101</v>
      </c>
      <c r="Y18" s="134">
        <v>66.559737451254904</v>
      </c>
      <c r="Z18" s="134">
        <v>71.118844616923596</v>
      </c>
      <c r="AA18" s="134">
        <v>77.9666295097838</v>
      </c>
      <c r="AB18" s="134">
        <v>86.1153018266224</v>
      </c>
      <c r="AC18" s="134">
        <v>87.4040557487005</v>
      </c>
      <c r="AD18" s="134">
        <v>92.468066298397801</v>
      </c>
      <c r="AE18" s="134">
        <v>94.6386359161462</v>
      </c>
      <c r="AF18" s="134">
        <v>101.719458428894</v>
      </c>
      <c r="AG18" s="134">
        <v>106.19297463559199</v>
      </c>
      <c r="AH18" s="134">
        <v>109.217472322177</v>
      </c>
      <c r="AI18" s="134">
        <v>119.633573942987</v>
      </c>
      <c r="AJ18" s="134">
        <v>135.031583916947</v>
      </c>
      <c r="AK18" s="134">
        <v>139.37887470658899</v>
      </c>
      <c r="AL18" s="134">
        <v>151.806495083828</v>
      </c>
      <c r="AM18" s="134">
        <v>157.25289752461799</v>
      </c>
      <c r="AN18" s="134">
        <v>157.88629915101799</v>
      </c>
      <c r="AO18" s="134">
        <v>152.312075952996</v>
      </c>
      <c r="AP18" s="134">
        <v>160.42309629010799</v>
      </c>
      <c r="AQ18" s="134">
        <v>164.08214928821599</v>
      </c>
      <c r="AR18" s="134">
        <v>170.57061673362799</v>
      </c>
      <c r="AS18" s="134">
        <v>173.77386921012101</v>
      </c>
      <c r="AT18" s="134">
        <v>176.049456624849</v>
      </c>
      <c r="AU18" s="134">
        <v>178.03980193381801</v>
      </c>
      <c r="AV18" s="134">
        <v>177.86730166827101</v>
      </c>
      <c r="AW18" s="134">
        <v>181.43691307642001</v>
      </c>
      <c r="AX18" s="134">
        <v>175.88153302139</v>
      </c>
      <c r="AY18" s="134">
        <v>172.331096170118</v>
      </c>
      <c r="AZ18" s="134">
        <v>152.87260522178701</v>
      </c>
      <c r="BA18" s="135">
        <v>-0.11533713940071599</v>
      </c>
      <c r="BB18" s="135">
        <v>1.2425164521126599E-2</v>
      </c>
      <c r="BC18" s="135">
        <v>3.9669429286185401E-2</v>
      </c>
    </row>
    <row r="19" spans="1:55">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30"/>
      <c r="AQ19" s="130"/>
      <c r="AR19" s="130"/>
      <c r="AS19" s="130"/>
      <c r="AT19" s="130"/>
      <c r="AU19" s="130"/>
      <c r="AV19" s="130"/>
      <c r="AW19" s="130"/>
      <c r="AX19" s="130"/>
      <c r="AY19" s="130"/>
      <c r="AZ19" s="131"/>
      <c r="BA19" s="132"/>
      <c r="BB19" s="132"/>
      <c r="BC19" s="132"/>
    </row>
    <row r="20" spans="1:55">
      <c r="A20" s="124" t="s">
        <v>276</v>
      </c>
      <c r="B20" s="130">
        <v>0</v>
      </c>
      <c r="C20" s="130">
        <v>0</v>
      </c>
      <c r="D20" s="130">
        <v>0</v>
      </c>
      <c r="E20" s="130">
        <v>0</v>
      </c>
      <c r="F20" s="130">
        <v>0</v>
      </c>
      <c r="G20" s="130">
        <v>0</v>
      </c>
      <c r="H20" s="130">
        <v>0</v>
      </c>
      <c r="I20" s="130">
        <v>0</v>
      </c>
      <c r="J20" s="130">
        <v>0</v>
      </c>
      <c r="K20" s="130">
        <v>0</v>
      </c>
      <c r="L20" s="130">
        <v>0</v>
      </c>
      <c r="M20" s="130">
        <v>0</v>
      </c>
      <c r="N20" s="130">
        <v>0</v>
      </c>
      <c r="O20" s="130">
        <v>0</v>
      </c>
      <c r="P20" s="130">
        <v>0.24185999999999999</v>
      </c>
      <c r="Q20" s="130">
        <v>1.1696850000000001</v>
      </c>
      <c r="R20" s="130">
        <v>1.9838775</v>
      </c>
      <c r="S20" s="130">
        <v>2.5285837500000001</v>
      </c>
      <c r="T20" s="130">
        <v>2.4973087500000002</v>
      </c>
      <c r="U20" s="130">
        <v>3.2025600000000001</v>
      </c>
      <c r="V20" s="130">
        <v>3.2703224999999998</v>
      </c>
      <c r="W20" s="130">
        <v>4.1088233686500004</v>
      </c>
      <c r="X20" s="130">
        <v>4.2798995649974998</v>
      </c>
      <c r="Y20" s="130">
        <v>4.6952901232649999</v>
      </c>
      <c r="Z20" s="130">
        <v>5.0873660144999997</v>
      </c>
      <c r="AA20" s="130">
        <v>5.5085050845675001</v>
      </c>
      <c r="AB20" s="130">
        <v>6.69352222902</v>
      </c>
      <c r="AC20" s="130">
        <v>8.1939124942500001</v>
      </c>
      <c r="AD20" s="130">
        <v>7.8866997934649996</v>
      </c>
      <c r="AE20" s="130">
        <v>8.0850024118724999</v>
      </c>
      <c r="AF20" s="130">
        <v>8.4994863193574997</v>
      </c>
      <c r="AG20" s="130">
        <v>8.7383500534274994</v>
      </c>
      <c r="AH20" s="130">
        <v>8.8423095894429196</v>
      </c>
      <c r="AI20" s="130">
        <v>8.37655377284735</v>
      </c>
      <c r="AJ20" s="130">
        <v>9.8758308244443906</v>
      </c>
      <c r="AK20" s="130">
        <v>10.913009387605999</v>
      </c>
      <c r="AL20" s="130">
        <v>10.842959023924999</v>
      </c>
      <c r="AM20" s="130">
        <v>9.6151705694191705</v>
      </c>
      <c r="AN20" s="130">
        <v>10.4901156214867</v>
      </c>
      <c r="AO20" s="130">
        <v>8.7567519289677804</v>
      </c>
      <c r="AP20" s="130">
        <v>8.5359387672344393</v>
      </c>
      <c r="AQ20" s="130">
        <v>6.8571229416716299</v>
      </c>
      <c r="AR20" s="130">
        <v>5.9911949534845901</v>
      </c>
      <c r="AS20" s="130">
        <v>4.9735854058051503</v>
      </c>
      <c r="AT20" s="130">
        <v>4.8006543280554697</v>
      </c>
      <c r="AU20" s="130">
        <v>4.7935452619276999</v>
      </c>
      <c r="AV20" s="130">
        <v>4.7001026494835596</v>
      </c>
      <c r="AW20" s="130">
        <v>5.0500286276931998</v>
      </c>
      <c r="AX20" s="130">
        <v>4.2927613802576099</v>
      </c>
      <c r="AY20" s="130">
        <v>3.20255677918278</v>
      </c>
      <c r="AZ20" s="131">
        <v>1.3796929768583299</v>
      </c>
      <c r="BA20" s="132">
        <v>-0.57036723506048104</v>
      </c>
      <c r="BB20" s="132">
        <v>-9.5694069146583405E-2</v>
      </c>
      <c r="BC20" s="132">
        <v>3.5802119616345699E-4</v>
      </c>
    </row>
    <row r="21" spans="1:55">
      <c r="A21" s="124" t="s">
        <v>280</v>
      </c>
      <c r="B21" s="130">
        <v>12.012975000000001</v>
      </c>
      <c r="C21" s="130">
        <v>14.799725</v>
      </c>
      <c r="D21" s="130">
        <v>17.718575000000001</v>
      </c>
      <c r="E21" s="130">
        <v>19.83745</v>
      </c>
      <c r="F21" s="130">
        <v>20.6037</v>
      </c>
      <c r="G21" s="130">
        <v>19.1252</v>
      </c>
      <c r="H21" s="130">
        <v>19.720974999999999</v>
      </c>
      <c r="I21" s="130">
        <v>19.6066</v>
      </c>
      <c r="J21" s="130">
        <v>20.271249999999998</v>
      </c>
      <c r="K21" s="130">
        <v>20.300474999999999</v>
      </c>
      <c r="L21" s="130">
        <v>18.481549999999999</v>
      </c>
      <c r="M21" s="130">
        <v>18.932575</v>
      </c>
      <c r="N21" s="130">
        <v>16.620249999999999</v>
      </c>
      <c r="O21" s="130">
        <v>18.371300000000002</v>
      </c>
      <c r="P21" s="130">
        <v>18.05255</v>
      </c>
      <c r="Q21" s="130">
        <v>17.107700000000001</v>
      </c>
      <c r="R21" s="130">
        <v>14.01515</v>
      </c>
      <c r="S21" s="130">
        <v>15.730549999999999</v>
      </c>
      <c r="T21" s="130">
        <v>14.638425</v>
      </c>
      <c r="U21" s="130">
        <v>15.32025</v>
      </c>
      <c r="V21" s="130">
        <v>15.024625</v>
      </c>
      <c r="W21" s="130">
        <v>15.39528228</v>
      </c>
      <c r="X21" s="130">
        <v>15.615968508</v>
      </c>
      <c r="Y21" s="130">
        <v>15.540354900000001</v>
      </c>
      <c r="Z21" s="130">
        <v>16.292094840000001</v>
      </c>
      <c r="AA21" s="130">
        <v>16.811718588000002</v>
      </c>
      <c r="AB21" s="130">
        <v>18.206174195999999</v>
      </c>
      <c r="AC21" s="130">
        <v>17.896685940000001</v>
      </c>
      <c r="AD21" s="130">
        <v>17.486965691999998</v>
      </c>
      <c r="AE21" s="130">
        <v>18.678319632000001</v>
      </c>
      <c r="AF21" s="130">
        <v>17.665448976</v>
      </c>
      <c r="AG21" s="130">
        <v>17.833381524</v>
      </c>
      <c r="AH21" s="130">
        <v>17.78678244</v>
      </c>
      <c r="AI21" s="130">
        <v>18.515662452000001</v>
      </c>
      <c r="AJ21" s="130">
        <v>17.133516036</v>
      </c>
      <c r="AK21" s="130">
        <v>16.542674819999998</v>
      </c>
      <c r="AL21" s="130">
        <v>16.342210836</v>
      </c>
      <c r="AM21" s="130">
        <v>14.969735928</v>
      </c>
      <c r="AN21" s="130">
        <v>13.635067824</v>
      </c>
      <c r="AO21" s="130">
        <v>12.746168316</v>
      </c>
      <c r="AP21" s="130">
        <v>11.123992656</v>
      </c>
      <c r="AQ21" s="130">
        <v>10.465450883999999</v>
      </c>
      <c r="AR21" s="130">
        <v>9.4613725080000002</v>
      </c>
      <c r="AS21" s="130">
        <v>8.6041252079999992</v>
      </c>
      <c r="AT21" s="130">
        <v>8.0827430039999992</v>
      </c>
      <c r="AU21" s="130">
        <v>7.524433224</v>
      </c>
      <c r="AV21" s="130">
        <v>6.9230412719999999</v>
      </c>
      <c r="AW21" s="130">
        <v>6.3761614560000002</v>
      </c>
      <c r="AX21" s="130">
        <v>5.541774084</v>
      </c>
      <c r="AY21" s="130">
        <v>5.3307593640000004</v>
      </c>
      <c r="AZ21" s="131">
        <v>4.4972512199999999</v>
      </c>
      <c r="BA21" s="132">
        <v>-0.15866327063105101</v>
      </c>
      <c r="BB21" s="132">
        <v>-8.3482117751669693E-2</v>
      </c>
      <c r="BC21" s="132">
        <v>1.16700692707613E-3</v>
      </c>
    </row>
    <row r="22" spans="1:55">
      <c r="A22" s="124" t="s">
        <v>285</v>
      </c>
      <c r="B22" s="130">
        <v>12.58155</v>
      </c>
      <c r="C22" s="130">
        <v>12.8202</v>
      </c>
      <c r="D22" s="130">
        <v>13.587325</v>
      </c>
      <c r="E22" s="130">
        <v>14.67525</v>
      </c>
      <c r="F22" s="130">
        <v>14.64845</v>
      </c>
      <c r="G22" s="130">
        <v>13.961824999999999</v>
      </c>
      <c r="H22" s="130">
        <v>15.002875</v>
      </c>
      <c r="I22" s="130">
        <v>13.161199999999999</v>
      </c>
      <c r="J22" s="130">
        <v>13.1455</v>
      </c>
      <c r="K22" s="130">
        <v>12.825850000000001</v>
      </c>
      <c r="L22" s="130">
        <v>11.935625</v>
      </c>
      <c r="M22" s="130">
        <v>13.375875000000001</v>
      </c>
      <c r="N22" s="130">
        <v>13.734075000000001</v>
      </c>
      <c r="O22" s="130">
        <v>12.31495</v>
      </c>
      <c r="P22" s="130">
        <v>13.033925</v>
      </c>
      <c r="Q22" s="130">
        <v>13.419225000000001</v>
      </c>
      <c r="R22" s="130">
        <v>15.037625</v>
      </c>
      <c r="S22" s="130">
        <v>15.411825</v>
      </c>
      <c r="T22" s="130">
        <v>15.664075</v>
      </c>
      <c r="U22" s="130">
        <v>16.011275000000001</v>
      </c>
      <c r="V22" s="130">
        <v>16.316600000000001</v>
      </c>
      <c r="W22" s="130">
        <v>16.411075</v>
      </c>
      <c r="X22" s="130">
        <v>17.135075000000001</v>
      </c>
      <c r="Y22" s="130">
        <v>18.237749999999998</v>
      </c>
      <c r="Z22" s="130">
        <v>19.242625</v>
      </c>
      <c r="AA22" s="130">
        <v>19.011199999999999</v>
      </c>
      <c r="AB22" s="130">
        <v>19.030875000000002</v>
      </c>
      <c r="AC22" s="130">
        <v>18.485885</v>
      </c>
      <c r="AD22" s="130">
        <v>18.238166</v>
      </c>
      <c r="AE22" s="130">
        <v>16.768134</v>
      </c>
      <c r="AF22" s="130">
        <v>15.958686</v>
      </c>
      <c r="AG22" s="130">
        <v>14.624725</v>
      </c>
      <c r="AH22" s="130">
        <v>14.030431999999999</v>
      </c>
      <c r="AI22" s="130">
        <v>13.322165</v>
      </c>
      <c r="AJ22" s="130">
        <v>12.435959</v>
      </c>
      <c r="AK22" s="130">
        <v>11.582317</v>
      </c>
      <c r="AL22" s="130">
        <v>10.534454</v>
      </c>
      <c r="AM22" s="130">
        <v>9.3126746893139298</v>
      </c>
      <c r="AN22" s="130">
        <v>8.8151779500000007</v>
      </c>
      <c r="AO22" s="130">
        <v>7.63239486277</v>
      </c>
      <c r="AP22" s="130">
        <v>8.0065650474075003</v>
      </c>
      <c r="AQ22" s="130">
        <v>8.0478272261600008</v>
      </c>
      <c r="AR22" s="130">
        <v>8.1958040966615897</v>
      </c>
      <c r="AS22" s="130">
        <v>7.3674950280119003</v>
      </c>
      <c r="AT22" s="130">
        <v>6.8095562467888398</v>
      </c>
      <c r="AU22" s="130">
        <v>6.4496878462386</v>
      </c>
      <c r="AV22" s="130">
        <v>5.5097632390679401</v>
      </c>
      <c r="AW22" s="130">
        <v>5.2730585504900702</v>
      </c>
      <c r="AX22" s="130">
        <v>5.1891969219243199</v>
      </c>
      <c r="AY22" s="130">
        <v>4.6212474381868196</v>
      </c>
      <c r="AZ22" s="131">
        <v>3.8756932484697999</v>
      </c>
      <c r="BA22" s="132">
        <v>-0.16362324797505001</v>
      </c>
      <c r="BB22" s="132">
        <v>-4.8935789099831997E-2</v>
      </c>
      <c r="BC22" s="132">
        <v>1.00571674717039E-3</v>
      </c>
    </row>
    <row r="23" spans="1:55">
      <c r="A23" s="124" t="s">
        <v>289</v>
      </c>
      <c r="B23" s="130">
        <v>27.9166666666667</v>
      </c>
      <c r="C23" s="130">
        <v>38.5833333333333</v>
      </c>
      <c r="D23" s="130">
        <v>51.4444444444444</v>
      </c>
      <c r="E23" s="130">
        <v>62.5555555555556</v>
      </c>
      <c r="F23" s="130">
        <v>74.1666666666667</v>
      </c>
      <c r="G23" s="130">
        <v>80.3333333333334</v>
      </c>
      <c r="H23" s="130">
        <v>85.8333333333333</v>
      </c>
      <c r="I23" s="130">
        <v>86.1111111111111</v>
      </c>
      <c r="J23" s="130">
        <v>78.8333333333333</v>
      </c>
      <c r="K23" s="130">
        <v>82.6666666666667</v>
      </c>
      <c r="L23" s="130">
        <v>79.9444444444444</v>
      </c>
      <c r="M23" s="130">
        <v>74.2222222222222</v>
      </c>
      <c r="N23" s="130">
        <v>63.4722222222222</v>
      </c>
      <c r="O23" s="130">
        <v>67.5833333333333</v>
      </c>
      <c r="P23" s="130">
        <v>68.4166666666667</v>
      </c>
      <c r="Q23" s="130">
        <v>71.6388888888889</v>
      </c>
      <c r="R23" s="130">
        <v>65.5</v>
      </c>
      <c r="S23" s="130">
        <v>65.6111111111111</v>
      </c>
      <c r="T23" s="130">
        <v>57.9166666666667</v>
      </c>
      <c r="U23" s="130">
        <v>63.3055555555556</v>
      </c>
      <c r="V23" s="130">
        <v>63.4166666666667</v>
      </c>
      <c r="W23" s="130">
        <v>71.7</v>
      </c>
      <c r="X23" s="130">
        <v>72.005555555555603</v>
      </c>
      <c r="Y23" s="130">
        <v>73.400000000000006</v>
      </c>
      <c r="Z23" s="130">
        <v>69.627777777777794</v>
      </c>
      <c r="AA23" s="130">
        <v>70.783333333333303</v>
      </c>
      <c r="AB23" s="130">
        <v>80.108333333333306</v>
      </c>
      <c r="AC23" s="130">
        <v>70.95</v>
      </c>
      <c r="AD23" s="130">
        <v>67.677777777777806</v>
      </c>
      <c r="AE23" s="130">
        <v>62.933333333333302</v>
      </c>
      <c r="AF23" s="130">
        <v>61.3611111111111</v>
      </c>
      <c r="AG23" s="130">
        <v>64.647222222222197</v>
      </c>
      <c r="AH23" s="130">
        <v>63.519444444444403</v>
      </c>
      <c r="AI23" s="130">
        <v>60.716666666666697</v>
      </c>
      <c r="AJ23" s="130">
        <v>71.616666666666703</v>
      </c>
      <c r="AK23" s="130">
        <v>65.3333333333333</v>
      </c>
      <c r="AL23" s="130">
        <v>64.502777777777794</v>
      </c>
      <c r="AM23" s="130">
        <v>62.002777777777801</v>
      </c>
      <c r="AN23" s="130">
        <v>70.908333333333303</v>
      </c>
      <c r="AO23" s="130">
        <v>65.5</v>
      </c>
      <c r="AP23" s="130">
        <v>75.266666666666694</v>
      </c>
      <c r="AQ23" s="130">
        <v>69.497222222222206</v>
      </c>
      <c r="AR23" s="130">
        <v>68.4027777777778</v>
      </c>
      <c r="AS23" s="130">
        <v>72.405555555555594</v>
      </c>
      <c r="AT23" s="130">
        <v>60.386111111111099</v>
      </c>
      <c r="AU23" s="130">
        <v>45.872222222222199</v>
      </c>
      <c r="AV23" s="130">
        <v>44.286111111111097</v>
      </c>
      <c r="AW23" s="130">
        <v>37.9305555555556</v>
      </c>
      <c r="AX23" s="130">
        <v>32.325000000000003</v>
      </c>
      <c r="AY23" s="130">
        <v>27.844444444444399</v>
      </c>
      <c r="AZ23" s="131">
        <v>19.9722222222222</v>
      </c>
      <c r="BA23" s="132">
        <v>-0.28468124588419502</v>
      </c>
      <c r="BB23" s="132">
        <v>-8.1985109359160202E-2</v>
      </c>
      <c r="BC23" s="132">
        <v>5.1826594829268201E-3</v>
      </c>
    </row>
    <row r="24" spans="1:55">
      <c r="A24" s="124" t="s">
        <v>291</v>
      </c>
      <c r="B24" s="130">
        <v>0</v>
      </c>
      <c r="C24" s="130">
        <v>0</v>
      </c>
      <c r="D24" s="130">
        <v>0</v>
      </c>
      <c r="E24" s="130">
        <v>0</v>
      </c>
      <c r="F24" s="130">
        <v>0</v>
      </c>
      <c r="G24" s="130">
        <v>0</v>
      </c>
      <c r="H24" s="130">
        <v>0</v>
      </c>
      <c r="I24" s="130">
        <v>2.6349882500000001</v>
      </c>
      <c r="J24" s="130">
        <v>14.0942394125</v>
      </c>
      <c r="K24" s="130">
        <v>20.5147020625</v>
      </c>
      <c r="L24" s="130">
        <v>24.900154622500001</v>
      </c>
      <c r="M24" s="130">
        <v>24.763988585</v>
      </c>
      <c r="N24" s="130">
        <v>23.7803367225</v>
      </c>
      <c r="O24" s="130">
        <v>23.435477710000001</v>
      </c>
      <c r="P24" s="130">
        <v>25.7678755375</v>
      </c>
      <c r="Q24" s="130">
        <v>25.989261594999999</v>
      </c>
      <c r="R24" s="130">
        <v>25.8940302275</v>
      </c>
      <c r="S24" s="130">
        <v>27.939754355000002</v>
      </c>
      <c r="T24" s="130">
        <v>28.117098224999999</v>
      </c>
      <c r="U24" s="130">
        <v>28.522198017499999</v>
      </c>
      <c r="V24" s="130">
        <v>25.2883551175</v>
      </c>
      <c r="W24" s="130">
        <v>24.839309409999998</v>
      </c>
      <c r="X24" s="130">
        <v>25.639906557500002</v>
      </c>
      <c r="Y24" s="130">
        <v>24.617819140000002</v>
      </c>
      <c r="Z24" s="130">
        <v>26.640295940000001</v>
      </c>
      <c r="AA24" s="130">
        <v>27.604997999999998</v>
      </c>
      <c r="AB24" s="130">
        <v>37.117458427499997</v>
      </c>
      <c r="AC24" s="130">
        <v>42.622637577500001</v>
      </c>
      <c r="AD24" s="130">
        <v>43.86310477</v>
      </c>
      <c r="AE24" s="130">
        <v>48.107261059999999</v>
      </c>
      <c r="AF24" s="130">
        <v>49.422477397500003</v>
      </c>
      <c r="AG24" s="130">
        <v>53.631215332499998</v>
      </c>
      <c r="AH24" s="130">
        <v>65.101939795000007</v>
      </c>
      <c r="AI24" s="130">
        <v>72.412740450000001</v>
      </c>
      <c r="AJ24" s="130">
        <v>78.585029467499993</v>
      </c>
      <c r="AK24" s="130">
        <v>85.198778515000001</v>
      </c>
      <c r="AL24" s="130">
        <v>88.003283780000004</v>
      </c>
      <c r="AM24" s="130">
        <v>89.632402062500006</v>
      </c>
      <c r="AN24" s="130">
        <v>99.328819387500005</v>
      </c>
      <c r="AO24" s="130">
        <v>103.4642254675</v>
      </c>
      <c r="AP24" s="130">
        <v>106.19538399</v>
      </c>
      <c r="AQ24" s="130">
        <v>100.50689009</v>
      </c>
      <c r="AR24" s="130">
        <v>113.862523905</v>
      </c>
      <c r="AS24" s="130">
        <v>107.930399045</v>
      </c>
      <c r="AT24" s="130">
        <v>107.4911393875</v>
      </c>
      <c r="AU24" s="130">
        <v>116.13087769249999</v>
      </c>
      <c r="AV24" s="130">
        <v>115.89093089249999</v>
      </c>
      <c r="AW24" s="130">
        <v>123.72922247</v>
      </c>
      <c r="AX24" s="130">
        <v>121.28686656000001</v>
      </c>
      <c r="AY24" s="130">
        <v>114.25978691749999</v>
      </c>
      <c r="AZ24" s="131">
        <v>111.454258385</v>
      </c>
      <c r="BA24" s="132">
        <v>-2.72190982326843E-2</v>
      </c>
      <c r="BB24" s="132">
        <v>9.9742932590174398E-3</v>
      </c>
      <c r="BC24" s="132">
        <v>2.8921642404363599E-2</v>
      </c>
    </row>
    <row r="25" spans="1:55">
      <c r="A25" s="124" t="s">
        <v>292</v>
      </c>
      <c r="B25" s="130">
        <v>5.1193249999999999</v>
      </c>
      <c r="C25" s="130">
        <v>5.2790249999999999</v>
      </c>
      <c r="D25" s="130">
        <v>5.5840750000000003</v>
      </c>
      <c r="E25" s="130">
        <v>5.6647749999999997</v>
      </c>
      <c r="F25" s="130">
        <v>5.4835250000000002</v>
      </c>
      <c r="G25" s="130">
        <v>5.6437749999999998</v>
      </c>
      <c r="H25" s="130">
        <v>6.1432500000000001</v>
      </c>
      <c r="I25" s="130">
        <v>6.4661</v>
      </c>
      <c r="J25" s="130">
        <v>6.9335250000000004</v>
      </c>
      <c r="K25" s="130">
        <v>6.2207999999999997</v>
      </c>
      <c r="L25" s="130">
        <v>5.283525</v>
      </c>
      <c r="M25" s="130">
        <v>4.6959</v>
      </c>
      <c r="N25" s="130">
        <v>4.3277999999999999</v>
      </c>
      <c r="O25" s="130">
        <v>4.2311249999999996</v>
      </c>
      <c r="P25" s="130">
        <v>4.6474500000000001</v>
      </c>
      <c r="Q25" s="130">
        <v>4.8061999999999996</v>
      </c>
      <c r="R25" s="130">
        <v>4.3634250000000003</v>
      </c>
      <c r="S25" s="130">
        <v>4.3837000000000002</v>
      </c>
      <c r="T25" s="130">
        <v>4.3505000000000003</v>
      </c>
      <c r="U25" s="130">
        <v>4.0283749999999996</v>
      </c>
      <c r="V25" s="130">
        <v>2.7655249999999998</v>
      </c>
      <c r="W25" s="130">
        <v>3.0914999999999999</v>
      </c>
      <c r="X25" s="130">
        <v>2.9770500000000002</v>
      </c>
      <c r="Y25" s="130">
        <v>3.8041</v>
      </c>
      <c r="Z25" s="130">
        <v>3.6045250000000002</v>
      </c>
      <c r="AA25" s="130">
        <v>3.6858</v>
      </c>
      <c r="AB25" s="130">
        <v>3.6520250000000001</v>
      </c>
      <c r="AC25" s="130">
        <v>3.7263999999999999</v>
      </c>
      <c r="AD25" s="130">
        <v>3.7781250000000002</v>
      </c>
      <c r="AE25" s="130">
        <v>3.60785</v>
      </c>
      <c r="AF25" s="130">
        <v>3.85345</v>
      </c>
      <c r="AG25" s="130">
        <v>4.0612250000000003</v>
      </c>
      <c r="AH25" s="130">
        <v>4.150925</v>
      </c>
      <c r="AI25" s="130">
        <v>4.1999250000000004</v>
      </c>
      <c r="AJ25" s="130">
        <v>4.5654500000000002</v>
      </c>
      <c r="AK25" s="130">
        <v>4.5175000000000001</v>
      </c>
      <c r="AL25" s="130">
        <v>4.5128500000000003</v>
      </c>
      <c r="AM25" s="130">
        <v>4.5318611100000004</v>
      </c>
      <c r="AN25" s="130">
        <v>4.2913055555555601</v>
      </c>
      <c r="AO25" s="130">
        <v>4.2797222222222198</v>
      </c>
      <c r="AP25" s="130">
        <v>4.29491666666667</v>
      </c>
      <c r="AQ25" s="130">
        <v>4.4773611111111098</v>
      </c>
      <c r="AR25" s="130">
        <v>4.5435833333333298</v>
      </c>
      <c r="AS25" s="130">
        <v>4.4463055555555604</v>
      </c>
      <c r="AT25" s="130">
        <v>4.33372222222222</v>
      </c>
      <c r="AU25" s="130">
        <v>4.2832499999999998</v>
      </c>
      <c r="AV25" s="130">
        <v>4.1318055555555597</v>
      </c>
      <c r="AW25" s="130">
        <v>4.04</v>
      </c>
      <c r="AX25" s="130">
        <v>3.9813055555555601</v>
      </c>
      <c r="AY25" s="130">
        <v>3.9851944444444398</v>
      </c>
      <c r="AZ25" s="131">
        <v>3.9277107519317802</v>
      </c>
      <c r="BA25" s="132">
        <v>-1.7117142866053099E-2</v>
      </c>
      <c r="BB25" s="132">
        <v>-7.1048405316811499E-3</v>
      </c>
      <c r="BC25" s="132">
        <v>1.01921494504721E-3</v>
      </c>
    </row>
    <row r="26" spans="1:55">
      <c r="A26" s="124" t="s">
        <v>294</v>
      </c>
      <c r="B26" s="130">
        <v>21.74285605</v>
      </c>
      <c r="C26" s="130">
        <v>23.236145674999999</v>
      </c>
      <c r="D26" s="130">
        <v>23.76869795</v>
      </c>
      <c r="E26" s="130">
        <v>25.163677400000001</v>
      </c>
      <c r="F26" s="130">
        <v>25.971591350000001</v>
      </c>
      <c r="G26" s="130">
        <v>28.212224675000002</v>
      </c>
      <c r="H26" s="130">
        <v>30.7734144</v>
      </c>
      <c r="I26" s="130">
        <v>32.589590049999998</v>
      </c>
      <c r="J26" s="130">
        <v>32.812302199999998</v>
      </c>
      <c r="K26" s="130">
        <v>31.352559175</v>
      </c>
      <c r="L26" s="130">
        <v>32.373400850000003</v>
      </c>
      <c r="M26" s="130">
        <v>34.074958950000003</v>
      </c>
      <c r="N26" s="130">
        <v>34.452358199999999</v>
      </c>
      <c r="O26" s="130">
        <v>34.188644650000001</v>
      </c>
      <c r="P26" s="130">
        <v>33.944499950000001</v>
      </c>
      <c r="Q26" s="130">
        <v>32.445153300000001</v>
      </c>
      <c r="R26" s="130">
        <v>32.834200674999998</v>
      </c>
      <c r="S26" s="130">
        <v>31.205792800000001</v>
      </c>
      <c r="T26" s="130">
        <v>30.559088899999999</v>
      </c>
      <c r="U26" s="130">
        <v>27.394526299999999</v>
      </c>
      <c r="V26" s="130">
        <v>26.645275000000002</v>
      </c>
      <c r="W26" s="130">
        <v>23.32685</v>
      </c>
      <c r="X26" s="130">
        <v>20.482324999999999</v>
      </c>
      <c r="Y26" s="130">
        <v>19.492025000000002</v>
      </c>
      <c r="Z26" s="130">
        <v>17.239850000000001</v>
      </c>
      <c r="AA26" s="130">
        <v>16.8003</v>
      </c>
      <c r="AB26" s="130">
        <v>16.007549999999998</v>
      </c>
      <c r="AC26" s="130">
        <v>13.84895</v>
      </c>
      <c r="AD26" s="130">
        <v>12.966900000000001</v>
      </c>
      <c r="AE26" s="130">
        <v>13.0167</v>
      </c>
      <c r="AF26" s="130">
        <v>12.755925</v>
      </c>
      <c r="AG26" s="130">
        <v>12.5374</v>
      </c>
      <c r="AH26" s="130">
        <v>12.326599999999999</v>
      </c>
      <c r="AI26" s="130">
        <v>12.128375</v>
      </c>
      <c r="AJ26" s="130">
        <v>12.068975</v>
      </c>
      <c r="AK26" s="130">
        <v>11.282624999999999</v>
      </c>
      <c r="AL26" s="130">
        <v>11.116400000000001</v>
      </c>
      <c r="AM26" s="130">
        <v>10.737674999999999</v>
      </c>
      <c r="AN26" s="130">
        <v>10.458349999999999</v>
      </c>
      <c r="AO26" s="130">
        <v>10.3954</v>
      </c>
      <c r="AP26" s="130">
        <v>10.02345</v>
      </c>
      <c r="AQ26" s="130">
        <v>10.079499999999999</v>
      </c>
      <c r="AR26" s="130">
        <v>10.097975</v>
      </c>
      <c r="AS26" s="130">
        <v>10.001899999999999</v>
      </c>
      <c r="AT26" s="130">
        <v>10.1943</v>
      </c>
      <c r="AU26" s="130">
        <v>10.217224999999999</v>
      </c>
      <c r="AV26" s="130">
        <v>9.0527750000000005</v>
      </c>
      <c r="AW26" s="130">
        <v>10.011401027777801</v>
      </c>
      <c r="AX26" s="130">
        <v>9.9576495555555606</v>
      </c>
      <c r="AY26" s="130">
        <v>9.6225866388888903</v>
      </c>
      <c r="AZ26" s="131">
        <v>8.7059409200063893</v>
      </c>
      <c r="BA26" s="132">
        <v>-9.7731771923670704E-2</v>
      </c>
      <c r="BB26" s="132">
        <v>-7.6952677171435698E-3</v>
      </c>
      <c r="BC26" s="132">
        <v>2.2591340495234798E-3</v>
      </c>
    </row>
    <row r="27" spans="1:55">
      <c r="A27" s="124" t="s">
        <v>301</v>
      </c>
      <c r="B27" s="130" t="s">
        <v>273</v>
      </c>
      <c r="C27" s="130" t="s">
        <v>273</v>
      </c>
      <c r="D27" s="130" t="s">
        <v>273</v>
      </c>
      <c r="E27" s="130" t="s">
        <v>273</v>
      </c>
      <c r="F27" s="130" t="s">
        <v>273</v>
      </c>
      <c r="G27" s="130" t="s">
        <v>273</v>
      </c>
      <c r="H27" s="130" t="s">
        <v>273</v>
      </c>
      <c r="I27" s="130" t="s">
        <v>273</v>
      </c>
      <c r="J27" s="130" t="s">
        <v>273</v>
      </c>
      <c r="K27" s="130" t="s">
        <v>273</v>
      </c>
      <c r="L27" s="130" t="s">
        <v>273</v>
      </c>
      <c r="M27" s="130" t="s">
        <v>273</v>
      </c>
      <c r="N27" s="130" t="s">
        <v>273</v>
      </c>
      <c r="O27" s="130" t="s">
        <v>273</v>
      </c>
      <c r="P27" s="130" t="s">
        <v>273</v>
      </c>
      <c r="Q27" s="130">
        <v>40.582104228121899</v>
      </c>
      <c r="R27" s="130">
        <v>37.572517207472998</v>
      </c>
      <c r="S27" s="130">
        <v>33.692232055063897</v>
      </c>
      <c r="T27" s="130">
        <v>30.663716814159301</v>
      </c>
      <c r="U27" s="130">
        <v>29.149459193706999</v>
      </c>
      <c r="V27" s="130">
        <v>26.594149459193702</v>
      </c>
      <c r="W27" s="130">
        <v>23.0924287118977</v>
      </c>
      <c r="X27" s="130">
        <v>19.874631268436602</v>
      </c>
      <c r="Y27" s="130">
        <v>18.171091445427699</v>
      </c>
      <c r="Z27" s="130">
        <v>17.224680432644998</v>
      </c>
      <c r="AA27" s="130">
        <v>16.068166175024601</v>
      </c>
      <c r="AB27" s="130">
        <v>16.244198623402202</v>
      </c>
      <c r="AC27" s="130">
        <v>16.4855334316617</v>
      </c>
      <c r="AD27" s="130">
        <v>15.863741396263499</v>
      </c>
      <c r="AE27" s="130">
        <v>15.990087266470001</v>
      </c>
      <c r="AF27" s="130">
        <v>15.788028515240899</v>
      </c>
      <c r="AG27" s="130">
        <v>16.156182399213399</v>
      </c>
      <c r="AH27" s="130">
        <v>17.678957718780701</v>
      </c>
      <c r="AI27" s="130">
        <v>18.296964110127799</v>
      </c>
      <c r="AJ27" s="130">
        <v>19.366408554572299</v>
      </c>
      <c r="AK27" s="130">
        <v>19.6739921337266</v>
      </c>
      <c r="AL27" s="130">
        <v>19.963593903638099</v>
      </c>
      <c r="AM27" s="130">
        <v>19.973058013766</v>
      </c>
      <c r="AN27" s="130">
        <v>20.294837758112099</v>
      </c>
      <c r="AO27" s="130">
        <v>20.337426253687301</v>
      </c>
      <c r="AP27" s="130">
        <v>19.427925270403101</v>
      </c>
      <c r="AQ27" s="130">
        <v>19.5443338249754</v>
      </c>
      <c r="AR27" s="130">
        <v>19.3929080629302</v>
      </c>
      <c r="AS27" s="130">
        <v>20.158554572271399</v>
      </c>
      <c r="AT27" s="130">
        <v>20.219124877089499</v>
      </c>
      <c r="AU27" s="130">
        <v>18.833579154375599</v>
      </c>
      <c r="AV27" s="130">
        <v>19.0228613569322</v>
      </c>
      <c r="AW27" s="130">
        <v>19.4014257620452</v>
      </c>
      <c r="AX27" s="130">
        <v>19.685349065880001</v>
      </c>
      <c r="AY27" s="130">
        <v>19.4014257620452</v>
      </c>
      <c r="AZ27" s="131">
        <v>18.974594395280199</v>
      </c>
      <c r="BA27" s="132">
        <v>-2.46721311475409E-2</v>
      </c>
      <c r="BB27" s="132">
        <v>-4.7005467036950197E-3</v>
      </c>
      <c r="BC27" s="132">
        <v>4.9237816645146199E-3</v>
      </c>
    </row>
    <row r="28" spans="1:55">
      <c r="A28" s="124" t="s">
        <v>302</v>
      </c>
      <c r="B28" s="130">
        <v>10.949645</v>
      </c>
      <c r="C28" s="130">
        <v>18.196297999999999</v>
      </c>
      <c r="D28" s="130">
        <v>26.255887999999999</v>
      </c>
      <c r="E28" s="130">
        <v>28.507456000000001</v>
      </c>
      <c r="F28" s="130">
        <v>34.380606</v>
      </c>
      <c r="G28" s="130">
        <v>35.800629000000001</v>
      </c>
      <c r="H28" s="130">
        <v>37.912636999999997</v>
      </c>
      <c r="I28" s="130">
        <v>39.612943000000001</v>
      </c>
      <c r="J28" s="130">
        <v>37.933571000000001</v>
      </c>
      <c r="K28" s="130">
        <v>38.304568000000003</v>
      </c>
      <c r="L28" s="130">
        <v>36.414693</v>
      </c>
      <c r="M28" s="130">
        <v>36.333283000000002</v>
      </c>
      <c r="N28" s="130">
        <v>36.928739</v>
      </c>
      <c r="O28" s="130">
        <v>38.077782999999997</v>
      </c>
      <c r="P28" s="130">
        <v>37.224141000000003</v>
      </c>
      <c r="Q28" s="130">
        <v>41.531892999999997</v>
      </c>
      <c r="R28" s="130">
        <v>43.664834999999997</v>
      </c>
      <c r="S28" s="130">
        <v>45.714041000000002</v>
      </c>
      <c r="T28" s="130">
        <v>44.023038999999997</v>
      </c>
      <c r="U28" s="130">
        <v>43.111246999999999</v>
      </c>
      <c r="V28" s="130">
        <v>47.603915999999998</v>
      </c>
      <c r="W28" s="130">
        <v>53.002561999999998</v>
      </c>
      <c r="X28" s="130">
        <v>53.899234999999997</v>
      </c>
      <c r="Y28" s="130">
        <v>63.369543999999998</v>
      </c>
      <c r="Z28" s="130">
        <v>67.654036000000005</v>
      </c>
      <c r="AA28" s="130">
        <v>74.045339999999996</v>
      </c>
      <c r="AB28" s="130">
        <v>88.060770000000005</v>
      </c>
      <c r="AC28" s="130">
        <v>89.85087</v>
      </c>
      <c r="AD28" s="130">
        <v>94.397310000000004</v>
      </c>
      <c r="AE28" s="130">
        <v>103.7367</v>
      </c>
      <c r="AF28" s="130">
        <v>113.45904</v>
      </c>
      <c r="AG28" s="130">
        <v>110.81367</v>
      </c>
      <c r="AH28" s="130">
        <v>108.48645</v>
      </c>
      <c r="AI28" s="130">
        <v>107.806106654564</v>
      </c>
      <c r="AJ28" s="130">
        <v>100.913141074636</v>
      </c>
      <c r="AK28" s="130">
        <v>92.339023979381295</v>
      </c>
      <c r="AL28" s="130">
        <v>83.748419999999996</v>
      </c>
      <c r="AM28" s="130">
        <v>75.492836389277301</v>
      </c>
      <c r="AN28" s="130">
        <v>72.770564959893505</v>
      </c>
      <c r="AO28" s="130">
        <v>61.205748118099997</v>
      </c>
      <c r="AP28" s="130">
        <v>57.900932606947201</v>
      </c>
      <c r="AQ28" s="130">
        <v>46.082528392771003</v>
      </c>
      <c r="AR28" s="130">
        <v>39.192384971012999</v>
      </c>
      <c r="AS28" s="130">
        <v>36.980379751873897</v>
      </c>
      <c r="AT28" s="130">
        <v>37.431513475534899</v>
      </c>
      <c r="AU28" s="130">
        <v>40.661183115108301</v>
      </c>
      <c r="AV28" s="130">
        <v>41.738189092449304</v>
      </c>
      <c r="AW28" s="130">
        <v>41.884648208437497</v>
      </c>
      <c r="AX28" s="130">
        <v>40.715365102171901</v>
      </c>
      <c r="AY28" s="130">
        <v>39.5352276518461</v>
      </c>
      <c r="AZ28" s="131">
        <v>39.475040151846102</v>
      </c>
      <c r="BA28" s="132">
        <v>-4.2504574007040698E-3</v>
      </c>
      <c r="BB28" s="132">
        <v>-4.2763603250688502E-2</v>
      </c>
      <c r="BC28" s="132">
        <v>1.0243511658620001E-2</v>
      </c>
    </row>
    <row r="29" spans="1:55">
      <c r="A29" s="124" t="s">
        <v>303</v>
      </c>
      <c r="B29" s="130">
        <v>14.607863084</v>
      </c>
      <c r="C29" s="130">
        <v>15.268534639</v>
      </c>
      <c r="D29" s="130">
        <v>16.0236959</v>
      </c>
      <c r="E29" s="130">
        <v>17.278402494000002</v>
      </c>
      <c r="F29" s="130">
        <v>17.660129668</v>
      </c>
      <c r="G29" s="130">
        <v>17.555446193000002</v>
      </c>
      <c r="H29" s="130">
        <v>18.068042906999999</v>
      </c>
      <c r="I29" s="130">
        <v>19.499021170999999</v>
      </c>
      <c r="J29" s="130">
        <v>20.673523254999999</v>
      </c>
      <c r="K29" s="130">
        <v>19.998530041999999</v>
      </c>
      <c r="L29" s="130">
        <v>19.221167069</v>
      </c>
      <c r="M29" s="130">
        <v>18.377957133999999</v>
      </c>
      <c r="N29" s="130">
        <v>18.922705648000001</v>
      </c>
      <c r="O29" s="130">
        <v>18.686331393</v>
      </c>
      <c r="P29" s="130">
        <v>18.829091524999999</v>
      </c>
      <c r="Q29" s="130">
        <v>19.043295860091401</v>
      </c>
      <c r="R29" s="130">
        <v>17.489875788480798</v>
      </c>
      <c r="S29" s="130">
        <v>17.726871439480799</v>
      </c>
      <c r="T29" s="130">
        <v>17.083640412350999</v>
      </c>
      <c r="U29" s="130">
        <v>17.576736406221201</v>
      </c>
      <c r="V29" s="130">
        <v>16.2707304363324</v>
      </c>
      <c r="W29" s="130">
        <v>16.418097522123901</v>
      </c>
      <c r="X29" s="130">
        <v>15.9724334550148</v>
      </c>
      <c r="Y29" s="130">
        <v>16.524133586774798</v>
      </c>
      <c r="Z29" s="130">
        <v>15.3981253259587</v>
      </c>
      <c r="AA29" s="130">
        <v>15.946629339970499</v>
      </c>
      <c r="AB29" s="130">
        <v>14.818468478859399</v>
      </c>
      <c r="AC29" s="130">
        <v>13.4668516111111</v>
      </c>
      <c r="AD29" s="130">
        <v>12.338776027777801</v>
      </c>
      <c r="AE29" s="130">
        <v>11.6263856111111</v>
      </c>
      <c r="AF29" s="130">
        <v>11.161369662452801</v>
      </c>
      <c r="AG29" s="130">
        <v>10.8504903894626</v>
      </c>
      <c r="AH29" s="130">
        <v>10.8140171954061</v>
      </c>
      <c r="AI29" s="130">
        <v>10.3752765287646</v>
      </c>
      <c r="AJ29" s="130">
        <v>10.848750817035899</v>
      </c>
      <c r="AK29" s="130">
        <v>10.1971405782717</v>
      </c>
      <c r="AL29" s="130">
        <v>10.8047533605782</v>
      </c>
      <c r="AM29" s="130">
        <v>10.001007823595501</v>
      </c>
      <c r="AN29" s="130">
        <v>9.4451600672989393</v>
      </c>
      <c r="AO29" s="130">
        <v>9.2513181513860694</v>
      </c>
      <c r="AP29" s="130">
        <v>9.3486214097499705</v>
      </c>
      <c r="AQ29" s="130">
        <v>9.2497266221665893</v>
      </c>
      <c r="AR29" s="130">
        <v>8.3708891469267108</v>
      </c>
      <c r="AS29" s="130">
        <v>7.1568505095859303</v>
      </c>
      <c r="AT29" s="130">
        <v>6.3319491030414197</v>
      </c>
      <c r="AU29" s="130">
        <v>6.0767328746898901</v>
      </c>
      <c r="AV29" s="130">
        <v>8.6784652421903097</v>
      </c>
      <c r="AW29" s="130">
        <v>8.9847756290495209</v>
      </c>
      <c r="AX29" s="130">
        <v>8.4466117986374396</v>
      </c>
      <c r="AY29" s="130">
        <v>7.40217118458167</v>
      </c>
      <c r="AZ29" s="131">
        <v>6.3069883631050496</v>
      </c>
      <c r="BA29" s="132">
        <v>-0.150282262106568</v>
      </c>
      <c r="BB29" s="132">
        <v>-2.2052477510021599E-2</v>
      </c>
      <c r="BC29" s="132">
        <v>1.6366217381852499E-3</v>
      </c>
    </row>
    <row r="30" spans="1:55">
      <c r="A30" s="133" t="s">
        <v>304</v>
      </c>
      <c r="B30" s="134">
        <v>104.930880800667</v>
      </c>
      <c r="C30" s="134">
        <v>128.18326164733301</v>
      </c>
      <c r="D30" s="134">
        <v>154.38270129444399</v>
      </c>
      <c r="E30" s="134">
        <v>173.68256644955599</v>
      </c>
      <c r="F30" s="134">
        <v>192.91466868466699</v>
      </c>
      <c r="G30" s="134">
        <v>200.63243320133299</v>
      </c>
      <c r="H30" s="134">
        <v>213.454527640333</v>
      </c>
      <c r="I30" s="134">
        <v>219.68155358211101</v>
      </c>
      <c r="J30" s="134">
        <v>224.69724420083301</v>
      </c>
      <c r="K30" s="134">
        <v>232.18415094616699</v>
      </c>
      <c r="L30" s="134">
        <v>228.554559985944</v>
      </c>
      <c r="M30" s="134">
        <v>224.77675989122201</v>
      </c>
      <c r="N30" s="134">
        <v>212.238486792722</v>
      </c>
      <c r="O30" s="134">
        <v>216.888945086333</v>
      </c>
      <c r="P30" s="134">
        <v>220.158059679167</v>
      </c>
      <c r="Q30" s="134">
        <v>267.73340687210202</v>
      </c>
      <c r="R30" s="134">
        <v>258.35553639845398</v>
      </c>
      <c r="S30" s="134">
        <v>259.94446151065603</v>
      </c>
      <c r="T30" s="134">
        <v>245.51355876817701</v>
      </c>
      <c r="U30" s="134">
        <v>247.62218247298401</v>
      </c>
      <c r="V30" s="134">
        <v>243.196165179693</v>
      </c>
      <c r="W30" s="134">
        <v>251.38592829267199</v>
      </c>
      <c r="X30" s="134">
        <v>247.882079909504</v>
      </c>
      <c r="Y30" s="134">
        <v>257.85210819546802</v>
      </c>
      <c r="Z30" s="134">
        <v>258.011376330882</v>
      </c>
      <c r="AA30" s="134">
        <v>266.26599052089603</v>
      </c>
      <c r="AB30" s="134">
        <v>299.939375288115</v>
      </c>
      <c r="AC30" s="134">
        <v>295.52772605452299</v>
      </c>
      <c r="AD30" s="134">
        <v>294.49756645728399</v>
      </c>
      <c r="AE30" s="134">
        <v>302.54977331478699</v>
      </c>
      <c r="AF30" s="134">
        <v>309.92502298166198</v>
      </c>
      <c r="AG30" s="134">
        <v>313.893861920826</v>
      </c>
      <c r="AH30" s="134">
        <v>322.73785818307402</v>
      </c>
      <c r="AI30" s="134">
        <v>326.15043563496999</v>
      </c>
      <c r="AJ30" s="134">
        <v>337.40972744085502</v>
      </c>
      <c r="AK30" s="134">
        <v>327.58039474731902</v>
      </c>
      <c r="AL30" s="134">
        <v>320.37170268191898</v>
      </c>
      <c r="AM30" s="134">
        <v>306.26919936364999</v>
      </c>
      <c r="AN30" s="134">
        <v>320.43773245718</v>
      </c>
      <c r="AO30" s="134">
        <v>303.569155320633</v>
      </c>
      <c r="AP30" s="134">
        <v>310.12439308107599</v>
      </c>
      <c r="AQ30" s="134">
        <v>284.80796331507798</v>
      </c>
      <c r="AR30" s="134">
        <v>287.51141375512702</v>
      </c>
      <c r="AS30" s="134">
        <v>280.02515063165902</v>
      </c>
      <c r="AT30" s="134">
        <v>266.08081375534402</v>
      </c>
      <c r="AU30" s="134">
        <v>260.84273639106198</v>
      </c>
      <c r="AV30" s="134">
        <v>259.93404541129001</v>
      </c>
      <c r="AW30" s="134">
        <v>262.681277287049</v>
      </c>
      <c r="AX30" s="134">
        <v>251.421880023982</v>
      </c>
      <c r="AY30" s="134">
        <v>235.20540062512001</v>
      </c>
      <c r="AZ30" s="134">
        <v>218.56939263472</v>
      </c>
      <c r="BA30" s="135">
        <v>-7.3268692289719897E-2</v>
      </c>
      <c r="BB30" s="135">
        <v>-2.5192269221088599E-2</v>
      </c>
      <c r="BC30" s="135">
        <v>5.6717310813591E-2</v>
      </c>
    </row>
    <row r="31" spans="1:55">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1"/>
      <c r="BA31" s="132"/>
      <c r="BB31" s="132"/>
      <c r="BC31" s="132"/>
    </row>
    <row r="32" spans="1:55">
      <c r="A32" s="124" t="s">
        <v>305</v>
      </c>
      <c r="B32" s="130" t="s">
        <v>273</v>
      </c>
      <c r="C32" s="130" t="s">
        <v>273</v>
      </c>
      <c r="D32" s="130" t="s">
        <v>273</v>
      </c>
      <c r="E32" s="130" t="s">
        <v>273</v>
      </c>
      <c r="F32" s="130" t="s">
        <v>273</v>
      </c>
      <c r="G32" s="130" t="s">
        <v>273</v>
      </c>
      <c r="H32" s="130" t="s">
        <v>273</v>
      </c>
      <c r="I32" s="130" t="s">
        <v>273</v>
      </c>
      <c r="J32" s="130" t="s">
        <v>273</v>
      </c>
      <c r="K32" s="130" t="s">
        <v>273</v>
      </c>
      <c r="L32" s="130" t="s">
        <v>273</v>
      </c>
      <c r="M32" s="130" t="s">
        <v>273</v>
      </c>
      <c r="N32" s="130" t="s">
        <v>273</v>
      </c>
      <c r="O32" s="130" t="s">
        <v>273</v>
      </c>
      <c r="P32" s="130" t="s">
        <v>273</v>
      </c>
      <c r="Q32" s="130">
        <v>13.717212389380499</v>
      </c>
      <c r="R32" s="130">
        <v>13.258997050147499</v>
      </c>
      <c r="S32" s="130">
        <v>12.1865781710914</v>
      </c>
      <c r="T32" s="130">
        <v>11.601622418879099</v>
      </c>
      <c r="U32" s="130">
        <v>10.8216814159292</v>
      </c>
      <c r="V32" s="130">
        <v>9.6517699115044202</v>
      </c>
      <c r="W32" s="130">
        <v>8.3843657817109101</v>
      </c>
      <c r="X32" s="130">
        <v>7.70191740412979</v>
      </c>
      <c r="Y32" s="130">
        <v>6.6294985250737399</v>
      </c>
      <c r="Z32" s="130">
        <v>6.2395280235988198</v>
      </c>
      <c r="AA32" s="130">
        <v>6.4345132743362798</v>
      </c>
      <c r="AB32" s="130">
        <v>5.7296415929203501</v>
      </c>
      <c r="AC32" s="130">
        <v>5.4566622418878996</v>
      </c>
      <c r="AD32" s="130">
        <v>5.0920398230088502</v>
      </c>
      <c r="AE32" s="130">
        <v>5.4566622418878996</v>
      </c>
      <c r="AF32" s="130">
        <v>5.1446858407079601</v>
      </c>
      <c r="AG32" s="130">
        <v>5.0432935103244798</v>
      </c>
      <c r="AH32" s="130">
        <v>4.6776961651917404</v>
      </c>
      <c r="AI32" s="130">
        <v>4.6630722713864303</v>
      </c>
      <c r="AJ32" s="130">
        <v>4.5431563421828898</v>
      </c>
      <c r="AK32" s="130">
        <v>5.58837477876106</v>
      </c>
      <c r="AL32" s="130">
        <v>6.5938162241887897</v>
      </c>
      <c r="AM32" s="130">
        <v>10.5604986725664</v>
      </c>
      <c r="AN32" s="130">
        <v>15.9268827433628</v>
      </c>
      <c r="AO32" s="130">
        <v>15.913428761061899</v>
      </c>
      <c r="AP32" s="130">
        <v>16.254652949852499</v>
      </c>
      <c r="AQ32" s="130">
        <v>15.9511584070796</v>
      </c>
      <c r="AR32" s="130">
        <v>16.809775958702101</v>
      </c>
      <c r="AS32" s="130">
        <v>17.446402802359898</v>
      </c>
      <c r="AT32" s="130">
        <v>18.3840775</v>
      </c>
      <c r="AU32" s="130">
        <v>18.784052500000001</v>
      </c>
      <c r="AV32" s="130">
        <v>18.277539999999998</v>
      </c>
      <c r="AW32" s="130">
        <v>17.758627499999999</v>
      </c>
      <c r="AX32" s="130">
        <v>19.046615849999998</v>
      </c>
      <c r="AY32" s="130">
        <v>24.31822305</v>
      </c>
      <c r="AZ32" s="131">
        <v>25.84354665</v>
      </c>
      <c r="BA32" s="132">
        <v>5.9819864873033E-2</v>
      </c>
      <c r="BB32" s="132">
        <v>4.3318257408187802E-2</v>
      </c>
      <c r="BC32" s="132">
        <v>6.7062293132837698E-3</v>
      </c>
    </row>
    <row r="33" spans="1:55">
      <c r="A33" s="124" t="s">
        <v>307</v>
      </c>
      <c r="B33" s="130" t="s">
        <v>273</v>
      </c>
      <c r="C33" s="130" t="s">
        <v>273</v>
      </c>
      <c r="D33" s="130" t="s">
        <v>273</v>
      </c>
      <c r="E33" s="130" t="s">
        <v>273</v>
      </c>
      <c r="F33" s="130" t="s">
        <v>273</v>
      </c>
      <c r="G33" s="130" t="s">
        <v>273</v>
      </c>
      <c r="H33" s="130" t="s">
        <v>273</v>
      </c>
      <c r="I33" s="130" t="s">
        <v>273</v>
      </c>
      <c r="J33" s="130" t="s">
        <v>273</v>
      </c>
      <c r="K33" s="130" t="s">
        <v>273</v>
      </c>
      <c r="L33" s="130" t="s">
        <v>273</v>
      </c>
      <c r="M33" s="130" t="s">
        <v>273</v>
      </c>
      <c r="N33" s="130" t="s">
        <v>273</v>
      </c>
      <c r="O33" s="130" t="s">
        <v>273</v>
      </c>
      <c r="P33" s="130" t="s">
        <v>273</v>
      </c>
      <c r="Q33" s="130">
        <v>3.86787757573624</v>
      </c>
      <c r="R33" s="130">
        <v>4.1287608139823799</v>
      </c>
      <c r="S33" s="130">
        <v>4.4740057515526797</v>
      </c>
      <c r="T33" s="130">
        <v>5.0574484283911998</v>
      </c>
      <c r="U33" s="130">
        <v>4.7568655669336897</v>
      </c>
      <c r="V33" s="130">
        <v>5.0429155306084601</v>
      </c>
      <c r="W33" s="130">
        <v>5.58991962471368</v>
      </c>
      <c r="X33" s="130">
        <v>5.7511993440098701</v>
      </c>
      <c r="Y33" s="130">
        <v>4.73942608959441</v>
      </c>
      <c r="Z33" s="130">
        <v>3.1815703394697001</v>
      </c>
      <c r="AA33" s="130">
        <v>4.1938398391753102</v>
      </c>
      <c r="AB33" s="130">
        <v>4.6250061041245001</v>
      </c>
      <c r="AC33" s="130">
        <v>5.7522627267744602</v>
      </c>
      <c r="AD33" s="130">
        <v>5.6343690242735498</v>
      </c>
      <c r="AE33" s="130">
        <v>7.0508657588920602</v>
      </c>
      <c r="AF33" s="130">
        <v>8.1823050204160808</v>
      </c>
      <c r="AG33" s="130">
        <v>8.2304408135598699</v>
      </c>
      <c r="AH33" s="130">
        <v>10.002249175920101</v>
      </c>
      <c r="AI33" s="130">
        <v>11.7659049370852</v>
      </c>
      <c r="AJ33" s="130">
        <v>15.6686614675</v>
      </c>
      <c r="AK33" s="130">
        <v>19.2262679765706</v>
      </c>
      <c r="AL33" s="130">
        <v>20.119894299976501</v>
      </c>
      <c r="AM33" s="130">
        <v>22.9153395644502</v>
      </c>
      <c r="AN33" s="130">
        <v>25.509775367033999</v>
      </c>
      <c r="AO33" s="130">
        <v>26.485610342304401</v>
      </c>
      <c r="AP33" s="130">
        <v>27.768784319797899</v>
      </c>
      <c r="AQ33" s="130">
        <v>29.3259359960038</v>
      </c>
      <c r="AR33" s="130">
        <v>29.678291199801901</v>
      </c>
      <c r="AS33" s="130">
        <v>31.127712866191899</v>
      </c>
      <c r="AT33" s="130">
        <v>31.710754373687699</v>
      </c>
      <c r="AU33" s="130">
        <v>31.893013745135601</v>
      </c>
      <c r="AV33" s="130">
        <v>32.095624801741998</v>
      </c>
      <c r="AW33" s="130">
        <v>34.457652080557999</v>
      </c>
      <c r="AX33" s="130">
        <v>34.128646694385999</v>
      </c>
      <c r="AY33" s="130">
        <v>34.041996658345703</v>
      </c>
      <c r="AZ33" s="131">
        <v>31.6918510737178</v>
      </c>
      <c r="BA33" s="132">
        <v>-7.15802708670598E-2</v>
      </c>
      <c r="BB33" s="132">
        <v>2.54169781998459E-2</v>
      </c>
      <c r="BC33" s="132">
        <v>8.2238256049422705E-3</v>
      </c>
    </row>
    <row r="34" spans="1:55">
      <c r="A34" s="124" t="s">
        <v>308</v>
      </c>
      <c r="B34" s="130" t="s">
        <v>273</v>
      </c>
      <c r="C34" s="130" t="s">
        <v>273</v>
      </c>
      <c r="D34" s="130" t="s">
        <v>273</v>
      </c>
      <c r="E34" s="130" t="s">
        <v>273</v>
      </c>
      <c r="F34" s="130" t="s">
        <v>273</v>
      </c>
      <c r="G34" s="130" t="s">
        <v>273</v>
      </c>
      <c r="H34" s="130" t="s">
        <v>273</v>
      </c>
      <c r="I34" s="130" t="s">
        <v>273</v>
      </c>
      <c r="J34" s="130" t="s">
        <v>273</v>
      </c>
      <c r="K34" s="130" t="s">
        <v>273</v>
      </c>
      <c r="L34" s="130" t="s">
        <v>273</v>
      </c>
      <c r="M34" s="130" t="s">
        <v>273</v>
      </c>
      <c r="N34" s="130" t="s">
        <v>273</v>
      </c>
      <c r="O34" s="130" t="s">
        <v>273</v>
      </c>
      <c r="P34" s="130" t="s">
        <v>273</v>
      </c>
      <c r="Q34" s="130">
        <v>424.88122418879101</v>
      </c>
      <c r="R34" s="130">
        <v>462.567109144543</v>
      </c>
      <c r="S34" s="130">
        <v>500.54727138643102</v>
      </c>
      <c r="T34" s="130">
        <v>542.38982300884902</v>
      </c>
      <c r="U34" s="130">
        <v>566.299852507374</v>
      </c>
      <c r="V34" s="130">
        <v>599.58997050147502</v>
      </c>
      <c r="W34" s="130">
        <v>591.31342182890899</v>
      </c>
      <c r="X34" s="130">
        <v>592.23303834808303</v>
      </c>
      <c r="Y34" s="130">
        <v>568.59889380531001</v>
      </c>
      <c r="Z34" s="130">
        <v>558.48311209439498</v>
      </c>
      <c r="AA34" s="130">
        <v>541.19432153392302</v>
      </c>
      <c r="AB34" s="130">
        <v>552.32168141592899</v>
      </c>
      <c r="AC34" s="130">
        <v>523.53768436578196</v>
      </c>
      <c r="AD34" s="130">
        <v>541.28628318584094</v>
      </c>
      <c r="AE34" s="130">
        <v>544.41297935103205</v>
      </c>
      <c r="AF34" s="130">
        <v>537.05604719764005</v>
      </c>
      <c r="AG34" s="130">
        <v>534.75700589970495</v>
      </c>
      <c r="AH34" s="130">
        <v>547.53967551622395</v>
      </c>
      <c r="AI34" s="130">
        <v>570.62205014749304</v>
      </c>
      <c r="AJ34" s="130">
        <v>582.57706489675502</v>
      </c>
      <c r="AK34" s="130">
        <v>589.47418879056102</v>
      </c>
      <c r="AL34" s="130">
        <v>604.78120575221203</v>
      </c>
      <c r="AM34" s="130">
        <v>601.61312684365805</v>
      </c>
      <c r="AN34" s="130">
        <v>611.45302359881998</v>
      </c>
      <c r="AO34" s="130">
        <v>536.18976843657799</v>
      </c>
      <c r="AP34" s="130">
        <v>598.38674424778799</v>
      </c>
      <c r="AQ34" s="130">
        <v>616.827722345133</v>
      </c>
      <c r="AR34" s="130">
        <v>601.85498598820095</v>
      </c>
      <c r="AS34" s="130">
        <v>614.49621858407102</v>
      </c>
      <c r="AT34" s="130">
        <v>591.15515582595901</v>
      </c>
      <c r="AU34" s="130">
        <v>584.43956423303803</v>
      </c>
      <c r="AV34" s="130">
        <v>589.27536769911501</v>
      </c>
      <c r="AW34" s="130">
        <v>635.56086261061898</v>
      </c>
      <c r="AX34" s="130">
        <v>669.11297935103198</v>
      </c>
      <c r="AY34" s="130">
        <v>679.04483775811195</v>
      </c>
      <c r="AZ34" s="131">
        <v>638.48974926253698</v>
      </c>
      <c r="BA34" s="132">
        <v>-6.2292787832501799E-2</v>
      </c>
      <c r="BB34" s="132">
        <v>2.3901060799849098E-2</v>
      </c>
      <c r="BC34" s="132">
        <v>0.16568386416636199</v>
      </c>
    </row>
    <row r="35" spans="1:55">
      <c r="A35" s="124" t="s">
        <v>309</v>
      </c>
      <c r="B35" s="130" t="s">
        <v>273</v>
      </c>
      <c r="C35" s="130" t="s">
        <v>273</v>
      </c>
      <c r="D35" s="130" t="s">
        <v>273</v>
      </c>
      <c r="E35" s="130" t="s">
        <v>273</v>
      </c>
      <c r="F35" s="130" t="s">
        <v>273</v>
      </c>
      <c r="G35" s="130" t="s">
        <v>273</v>
      </c>
      <c r="H35" s="130" t="s">
        <v>273</v>
      </c>
      <c r="I35" s="130" t="s">
        <v>273</v>
      </c>
      <c r="J35" s="130" t="s">
        <v>273</v>
      </c>
      <c r="K35" s="130" t="s">
        <v>273</v>
      </c>
      <c r="L35" s="130" t="s">
        <v>273</v>
      </c>
      <c r="M35" s="130" t="s">
        <v>273</v>
      </c>
      <c r="N35" s="130" t="s">
        <v>273</v>
      </c>
      <c r="O35" s="130" t="s">
        <v>273</v>
      </c>
      <c r="P35" s="130" t="s">
        <v>273</v>
      </c>
      <c r="Q35" s="130">
        <v>78.731932153392293</v>
      </c>
      <c r="R35" s="130">
        <v>80.1610127826942</v>
      </c>
      <c r="S35" s="130">
        <v>83.378810226155395</v>
      </c>
      <c r="T35" s="130">
        <v>83.568092428711907</v>
      </c>
      <c r="U35" s="130">
        <v>85.082350049164205</v>
      </c>
      <c r="V35" s="130">
        <v>79.242625000000004</v>
      </c>
      <c r="W35" s="130">
        <v>76.143375000000006</v>
      </c>
      <c r="X35" s="130">
        <v>50.300249999999998</v>
      </c>
      <c r="Y35" s="130">
        <v>58.885750000000002</v>
      </c>
      <c r="Z35" s="130">
        <v>32.330374999999997</v>
      </c>
      <c r="AA35" s="130">
        <v>29.16375</v>
      </c>
      <c r="AB35" s="130">
        <v>31.762499999999999</v>
      </c>
      <c r="AC35" s="130">
        <v>15.621375</v>
      </c>
      <c r="AD35" s="130">
        <v>12.012</v>
      </c>
      <c r="AE35" s="130">
        <v>20.587875</v>
      </c>
      <c r="AF35" s="130">
        <v>42.436624999999999</v>
      </c>
      <c r="AG35" s="130">
        <v>46.325125</v>
      </c>
      <c r="AH35" s="130">
        <v>48.307875000000003</v>
      </c>
      <c r="AI35" s="130">
        <v>53.418750000000003</v>
      </c>
      <c r="AJ35" s="130">
        <v>52.64875</v>
      </c>
      <c r="AK35" s="130">
        <v>56.883749999999999</v>
      </c>
      <c r="AL35" s="130">
        <v>56.594999999999999</v>
      </c>
      <c r="AM35" s="130">
        <v>61.6</v>
      </c>
      <c r="AN35" s="130">
        <v>61.6</v>
      </c>
      <c r="AO35" s="130">
        <v>33.321750000000002</v>
      </c>
      <c r="AP35" s="130">
        <v>40.1278269419862</v>
      </c>
      <c r="AQ35" s="130">
        <v>56.311455260570298</v>
      </c>
      <c r="AR35" s="130">
        <v>58.961406096361799</v>
      </c>
      <c r="AS35" s="130">
        <v>58.961406096361799</v>
      </c>
      <c r="AT35" s="130">
        <v>63.5041789577188</v>
      </c>
      <c r="AU35" s="130">
        <v>65.870206489675496</v>
      </c>
      <c r="AV35" s="130">
        <v>63.220255653884003</v>
      </c>
      <c r="AW35" s="130">
        <v>58.677482792527002</v>
      </c>
      <c r="AX35" s="130">
        <v>61.5167158308751</v>
      </c>
      <c r="AY35" s="130">
        <v>63.163184066045403</v>
      </c>
      <c r="AZ35" s="131">
        <v>58.961406096361898</v>
      </c>
      <c r="BA35" s="132">
        <v>-6.9073064826653097E-2</v>
      </c>
      <c r="BB35" s="132">
        <v>6.6040296249283897E-2</v>
      </c>
      <c r="BC35" s="132">
        <v>1.5300094653063E-2</v>
      </c>
    </row>
    <row r="36" spans="1:55">
      <c r="A36" s="124" t="s">
        <v>310</v>
      </c>
      <c r="B36" s="130">
        <v>187.501386431187</v>
      </c>
      <c r="C36" s="130">
        <v>201.193738048368</v>
      </c>
      <c r="D36" s="130">
        <v>209.71889644024799</v>
      </c>
      <c r="E36" s="130">
        <v>223.83276977791601</v>
      </c>
      <c r="F36" s="130">
        <v>246.850697435992</v>
      </c>
      <c r="G36" s="130">
        <v>274.00616863359397</v>
      </c>
      <c r="H36" s="130">
        <v>304.01946246684201</v>
      </c>
      <c r="I36" s="130">
        <v>327.747819990908</v>
      </c>
      <c r="J36" s="130">
        <v>352.55697805637601</v>
      </c>
      <c r="K36" s="130">
        <v>385.14486953452399</v>
      </c>
      <c r="L36" s="130">
        <v>412.23877023846399</v>
      </c>
      <c r="M36" s="130">
        <v>440.75068886019602</v>
      </c>
      <c r="N36" s="130">
        <v>474.28297853492398</v>
      </c>
      <c r="O36" s="130">
        <v>507.43637228112402</v>
      </c>
      <c r="P36" s="130">
        <v>556.40867104336803</v>
      </c>
      <c r="Q36" s="130" t="s">
        <v>273</v>
      </c>
      <c r="R36" s="130" t="s">
        <v>273</v>
      </c>
      <c r="S36" s="130" t="s">
        <v>273</v>
      </c>
      <c r="T36" s="130" t="s">
        <v>273</v>
      </c>
      <c r="U36" s="130" t="s">
        <v>273</v>
      </c>
      <c r="V36" s="130" t="s">
        <v>273</v>
      </c>
      <c r="W36" s="130" t="s">
        <v>273</v>
      </c>
      <c r="X36" s="130" t="s">
        <v>273</v>
      </c>
      <c r="Y36" s="130" t="s">
        <v>273</v>
      </c>
      <c r="Z36" s="130" t="s">
        <v>273</v>
      </c>
      <c r="AA36" s="130" t="s">
        <v>273</v>
      </c>
      <c r="AB36" s="130" t="s">
        <v>273</v>
      </c>
      <c r="AC36" s="130" t="s">
        <v>273</v>
      </c>
      <c r="AD36" s="130" t="s">
        <v>273</v>
      </c>
      <c r="AE36" s="130" t="s">
        <v>273</v>
      </c>
      <c r="AF36" s="130" t="s">
        <v>273</v>
      </c>
      <c r="AG36" s="130" t="s">
        <v>273</v>
      </c>
      <c r="AH36" s="130" t="s">
        <v>273</v>
      </c>
      <c r="AI36" s="130" t="s">
        <v>273</v>
      </c>
      <c r="AJ36" s="130" t="s">
        <v>273</v>
      </c>
      <c r="AK36" s="130" t="s">
        <v>273</v>
      </c>
      <c r="AL36" s="130" t="s">
        <v>273</v>
      </c>
      <c r="AM36" s="130" t="s">
        <v>273</v>
      </c>
      <c r="AN36" s="130" t="s">
        <v>273</v>
      </c>
      <c r="AO36" s="130" t="s">
        <v>273</v>
      </c>
      <c r="AP36" s="130" t="s">
        <v>273</v>
      </c>
      <c r="AQ36" s="130" t="s">
        <v>273</v>
      </c>
      <c r="AR36" s="130" t="s">
        <v>273</v>
      </c>
      <c r="AS36" s="130" t="s">
        <v>273</v>
      </c>
      <c r="AT36" s="130" t="s">
        <v>273</v>
      </c>
      <c r="AU36" s="130" t="s">
        <v>273</v>
      </c>
      <c r="AV36" s="130" t="s">
        <v>273</v>
      </c>
      <c r="AW36" s="130" t="s">
        <v>273</v>
      </c>
      <c r="AX36" s="130" t="s">
        <v>273</v>
      </c>
      <c r="AY36" s="130" t="s">
        <v>273</v>
      </c>
      <c r="AZ36" s="131" t="s">
        <v>273</v>
      </c>
      <c r="BA36" s="132" t="s">
        <v>273</v>
      </c>
      <c r="BB36" s="132" t="s">
        <v>273</v>
      </c>
      <c r="BC36" s="132" t="s">
        <v>273</v>
      </c>
    </row>
    <row r="37" spans="1:55">
      <c r="A37" s="124" t="s">
        <v>311</v>
      </c>
      <c r="B37" s="130" t="s">
        <v>273</v>
      </c>
      <c r="C37" s="130" t="s">
        <v>273</v>
      </c>
      <c r="D37" s="130" t="s">
        <v>273</v>
      </c>
      <c r="E37" s="130" t="s">
        <v>273</v>
      </c>
      <c r="F37" s="130" t="s">
        <v>273</v>
      </c>
      <c r="G37" s="130" t="s">
        <v>273</v>
      </c>
      <c r="H37" s="130" t="s">
        <v>273</v>
      </c>
      <c r="I37" s="130" t="s">
        <v>273</v>
      </c>
      <c r="J37" s="130" t="s">
        <v>273</v>
      </c>
      <c r="K37" s="130" t="s">
        <v>273</v>
      </c>
      <c r="L37" s="130" t="s">
        <v>273</v>
      </c>
      <c r="M37" s="130" t="s">
        <v>273</v>
      </c>
      <c r="N37" s="130" t="s">
        <v>273</v>
      </c>
      <c r="O37" s="130" t="s">
        <v>273</v>
      </c>
      <c r="P37" s="130" t="s">
        <v>273</v>
      </c>
      <c r="Q37" s="130">
        <v>32.736356932153399</v>
      </c>
      <c r="R37" s="130">
        <v>36.531465093412002</v>
      </c>
      <c r="S37" s="130">
        <v>37.667158308751198</v>
      </c>
      <c r="T37" s="130">
        <v>37.761799410029496</v>
      </c>
      <c r="U37" s="130">
        <v>38.897492625368699</v>
      </c>
      <c r="V37" s="130">
        <v>36.805999999999997</v>
      </c>
      <c r="W37" s="130">
        <v>37.816625000000002</v>
      </c>
      <c r="X37" s="130">
        <v>38.461500000000001</v>
      </c>
      <c r="Y37" s="130">
        <v>40.636749999999999</v>
      </c>
      <c r="Z37" s="130">
        <v>42.619500000000002</v>
      </c>
      <c r="AA37" s="130">
        <v>43.341374999999999</v>
      </c>
      <c r="AB37" s="130">
        <v>44.236499999999999</v>
      </c>
      <c r="AC37" s="130">
        <v>45.362625000000001</v>
      </c>
      <c r="AD37" s="130">
        <v>49.472499999999997</v>
      </c>
      <c r="AE37" s="130">
        <v>50.184750000000001</v>
      </c>
      <c r="AF37" s="130">
        <v>50.925874999999998</v>
      </c>
      <c r="AG37" s="130">
        <v>51.464874999999999</v>
      </c>
      <c r="AH37" s="130">
        <v>52.735374999999998</v>
      </c>
      <c r="AI37" s="130">
        <v>53.091500000000003</v>
      </c>
      <c r="AJ37" s="130">
        <v>53.803750000000001</v>
      </c>
      <c r="AK37" s="130">
        <v>54.621875000000003</v>
      </c>
      <c r="AL37" s="130">
        <v>56.594999999999999</v>
      </c>
      <c r="AM37" s="130">
        <v>58.905000000000001</v>
      </c>
      <c r="AN37" s="130">
        <v>61.022500000000001</v>
      </c>
      <c r="AO37" s="130">
        <v>58.423749999999998</v>
      </c>
      <c r="AP37" s="130">
        <v>57.143625</v>
      </c>
      <c r="AQ37" s="130">
        <v>56.643124999999998</v>
      </c>
      <c r="AR37" s="130">
        <v>56.527625</v>
      </c>
      <c r="AS37" s="130">
        <v>55.902000000000001</v>
      </c>
      <c r="AT37" s="130">
        <v>56.296624999999999</v>
      </c>
      <c r="AU37" s="130">
        <v>53.611249999999998</v>
      </c>
      <c r="AV37" s="130">
        <v>53.124037610619503</v>
      </c>
      <c r="AW37" s="130">
        <v>53.395657571288098</v>
      </c>
      <c r="AX37" s="130">
        <v>57.15991273353</v>
      </c>
      <c r="AY37" s="130">
        <v>57.293356686332402</v>
      </c>
      <c r="AZ37" s="131">
        <v>47.0732534414946</v>
      </c>
      <c r="BA37" s="132">
        <v>-0.18062685256959299</v>
      </c>
      <c r="BB37" s="132">
        <v>-1.9518733530700101E-3</v>
      </c>
      <c r="BC37" s="132">
        <v>1.22151977194271E-2</v>
      </c>
    </row>
    <row r="38" spans="1:55">
      <c r="A38" s="124" t="s">
        <v>312</v>
      </c>
      <c r="B38" s="130" t="s">
        <v>273</v>
      </c>
      <c r="C38" s="130" t="s">
        <v>273</v>
      </c>
      <c r="D38" s="130" t="s">
        <v>273</v>
      </c>
      <c r="E38" s="130" t="s">
        <v>273</v>
      </c>
      <c r="F38" s="130" t="s">
        <v>273</v>
      </c>
      <c r="G38" s="130" t="s">
        <v>273</v>
      </c>
      <c r="H38" s="130" t="s">
        <v>273</v>
      </c>
      <c r="I38" s="130" t="s">
        <v>273</v>
      </c>
      <c r="J38" s="130" t="s">
        <v>273</v>
      </c>
      <c r="K38" s="130" t="s">
        <v>273</v>
      </c>
      <c r="L38" s="130" t="s">
        <v>273</v>
      </c>
      <c r="M38" s="130" t="s">
        <v>273</v>
      </c>
      <c r="N38" s="130" t="s">
        <v>273</v>
      </c>
      <c r="O38" s="130" t="s">
        <v>273</v>
      </c>
      <c r="P38" s="130" t="s">
        <v>273</v>
      </c>
      <c r="Q38" s="130">
        <v>0.71961651917404101</v>
      </c>
      <c r="R38" s="130">
        <v>0.80014749262536899</v>
      </c>
      <c r="S38" s="130">
        <v>0.80014749262536899</v>
      </c>
      <c r="T38" s="130">
        <v>0.70550639134709903</v>
      </c>
      <c r="U38" s="130">
        <v>0.70550639134709903</v>
      </c>
      <c r="V38" s="130">
        <v>0.60274596853490603</v>
      </c>
      <c r="W38" s="130">
        <v>0.56792443461160302</v>
      </c>
      <c r="X38" s="130">
        <v>0.55174006882989202</v>
      </c>
      <c r="Y38" s="130">
        <v>0.47205602261553598</v>
      </c>
      <c r="Z38" s="130">
        <v>0.46208023598820103</v>
      </c>
      <c r="AA38" s="130">
        <v>0.42617064896755102</v>
      </c>
      <c r="AB38" s="130">
        <v>0.40332745821042298</v>
      </c>
      <c r="AC38" s="130">
        <v>0.38867927728613599</v>
      </c>
      <c r="AD38" s="130">
        <v>0.38360240904621401</v>
      </c>
      <c r="AE38" s="130">
        <v>0.39996029990167198</v>
      </c>
      <c r="AF38" s="130">
        <v>0.412533874139626</v>
      </c>
      <c r="AG38" s="130">
        <v>0.421810791543756</v>
      </c>
      <c r="AH38" s="130">
        <v>0.38855474434611598</v>
      </c>
      <c r="AI38" s="130">
        <v>0.396896411012783</v>
      </c>
      <c r="AJ38" s="130">
        <v>0.390415191740413</v>
      </c>
      <c r="AK38" s="130">
        <v>0.35750245821042298</v>
      </c>
      <c r="AL38" s="130">
        <v>0.33122664700098298</v>
      </c>
      <c r="AM38" s="130">
        <v>0.30044247787610601</v>
      </c>
      <c r="AN38" s="130">
        <v>0.30416789577187803</v>
      </c>
      <c r="AO38" s="130">
        <v>0.30789331366764999</v>
      </c>
      <c r="AP38" s="130">
        <v>0.32923058013765999</v>
      </c>
      <c r="AQ38" s="130">
        <v>0.34112094395280201</v>
      </c>
      <c r="AR38" s="130">
        <v>0.33028115127931501</v>
      </c>
      <c r="AS38" s="130">
        <v>0.33960771878072799</v>
      </c>
      <c r="AT38" s="130">
        <v>0.33130474434611601</v>
      </c>
      <c r="AU38" s="130">
        <v>0.33558138520157299</v>
      </c>
      <c r="AV38" s="130">
        <v>0.31937801253687298</v>
      </c>
      <c r="AW38" s="130">
        <v>0.30038593289085502</v>
      </c>
      <c r="AX38" s="130">
        <v>0.31039475663716798</v>
      </c>
      <c r="AY38" s="130">
        <v>0.31657839724680398</v>
      </c>
      <c r="AZ38" s="131">
        <v>0.31575140609636199</v>
      </c>
      <c r="BA38" s="132">
        <v>-5.3373822249509501E-3</v>
      </c>
      <c r="BB38" s="132">
        <v>2.7856299529420698E-3</v>
      </c>
      <c r="BC38" s="132">
        <v>8.1935400119471905E-5</v>
      </c>
    </row>
    <row r="39" spans="1:55" s="125" customFormat="1">
      <c r="A39" s="133" t="s">
        <v>313</v>
      </c>
      <c r="B39" s="134">
        <v>187.501386431187</v>
      </c>
      <c r="C39" s="134">
        <v>201.193738048368</v>
      </c>
      <c r="D39" s="134">
        <v>209.71889644024799</v>
      </c>
      <c r="E39" s="134">
        <v>223.83276977791601</v>
      </c>
      <c r="F39" s="134">
        <v>246.850697435992</v>
      </c>
      <c r="G39" s="134">
        <v>274.00616863359397</v>
      </c>
      <c r="H39" s="134">
        <v>304.01946246684201</v>
      </c>
      <c r="I39" s="134">
        <v>327.747819990908</v>
      </c>
      <c r="J39" s="134">
        <v>352.55697805637601</v>
      </c>
      <c r="K39" s="134">
        <v>385.14486953452399</v>
      </c>
      <c r="L39" s="134">
        <v>412.23877023846399</v>
      </c>
      <c r="M39" s="134">
        <v>440.75068886019602</v>
      </c>
      <c r="N39" s="134">
        <v>474.28297853492398</v>
      </c>
      <c r="O39" s="134">
        <v>507.43637228112402</v>
      </c>
      <c r="P39" s="134">
        <v>556.40867104336803</v>
      </c>
      <c r="Q39" s="134">
        <v>554.65421975862705</v>
      </c>
      <c r="R39" s="134">
        <v>597.44749237740405</v>
      </c>
      <c r="S39" s="134">
        <v>639.05397133660699</v>
      </c>
      <c r="T39" s="134">
        <v>681.08429208620805</v>
      </c>
      <c r="U39" s="134">
        <v>706.56374855611705</v>
      </c>
      <c r="V39" s="134">
        <v>730.936026912123</v>
      </c>
      <c r="W39" s="134">
        <v>719.81563166994499</v>
      </c>
      <c r="X39" s="134">
        <v>694.99964516505202</v>
      </c>
      <c r="Y39" s="134">
        <v>679.96237444259305</v>
      </c>
      <c r="Z39" s="134">
        <v>643.31616569345204</v>
      </c>
      <c r="AA39" s="134">
        <v>624.75397029640203</v>
      </c>
      <c r="AB39" s="134">
        <v>639.07865657118498</v>
      </c>
      <c r="AC39" s="134">
        <v>596.11928861172998</v>
      </c>
      <c r="AD39" s="134">
        <v>613.88079444216896</v>
      </c>
      <c r="AE39" s="134">
        <v>628.09309265171396</v>
      </c>
      <c r="AF39" s="134">
        <v>644.15807193290402</v>
      </c>
      <c r="AG39" s="134">
        <v>646.24255101513302</v>
      </c>
      <c r="AH39" s="134">
        <v>663.65142560168204</v>
      </c>
      <c r="AI39" s="134">
        <v>693.95817376697698</v>
      </c>
      <c r="AJ39" s="134">
        <v>709.631797898179</v>
      </c>
      <c r="AK39" s="134">
        <v>726.15195900410299</v>
      </c>
      <c r="AL39" s="134">
        <v>745.01614292337899</v>
      </c>
      <c r="AM39" s="134">
        <v>755.89440755855003</v>
      </c>
      <c r="AN39" s="134">
        <v>775.816349604989</v>
      </c>
      <c r="AO39" s="134">
        <v>670.64220085361205</v>
      </c>
      <c r="AP39" s="134">
        <v>740.01086403956197</v>
      </c>
      <c r="AQ39" s="134">
        <v>775.40051795273905</v>
      </c>
      <c r="AR39" s="134">
        <v>764.16236539434601</v>
      </c>
      <c r="AS39" s="134">
        <v>778.27334806776503</v>
      </c>
      <c r="AT39" s="134">
        <v>761.38209640171101</v>
      </c>
      <c r="AU39" s="134">
        <v>754.93366835305096</v>
      </c>
      <c r="AV39" s="134">
        <v>756.31220377789703</v>
      </c>
      <c r="AW39" s="134">
        <v>800.15066848788297</v>
      </c>
      <c r="AX39" s="134">
        <v>841.27526521646098</v>
      </c>
      <c r="AY39" s="134">
        <v>858.17817661608296</v>
      </c>
      <c r="AZ39" s="134">
        <v>802.37555793020704</v>
      </c>
      <c r="BA39" s="135">
        <v>-6.7579091628409596E-2</v>
      </c>
      <c r="BB39" s="135">
        <v>2.49641107692056E-2</v>
      </c>
      <c r="BC39" s="135">
        <v>0.20821114685719699</v>
      </c>
    </row>
    <row r="40" spans="1:55">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1"/>
      <c r="BA40" s="132"/>
      <c r="BB40" s="132"/>
      <c r="BC40" s="132"/>
    </row>
    <row r="41" spans="1:55">
      <c r="A41" s="124" t="s">
        <v>399</v>
      </c>
      <c r="B41" s="130">
        <v>0.65011699999999994</v>
      </c>
      <c r="C41" s="130">
        <v>0.94784500000000005</v>
      </c>
      <c r="D41" s="130">
        <v>1.182771</v>
      </c>
      <c r="E41" s="130">
        <v>1.677046</v>
      </c>
      <c r="F41" s="130">
        <v>2.0678139999999998</v>
      </c>
      <c r="G41" s="130">
        <v>2.1759729999999999</v>
      </c>
      <c r="H41" s="130">
        <v>2.280643</v>
      </c>
      <c r="I41" s="130">
        <v>2.4737010000000001</v>
      </c>
      <c r="J41" s="130">
        <v>2.7179310000000001</v>
      </c>
      <c r="K41" s="130">
        <v>3.0133329999999998</v>
      </c>
      <c r="L41" s="130">
        <v>2.445789</v>
      </c>
      <c r="M41" s="130">
        <v>2.2678500000000001</v>
      </c>
      <c r="N41" s="130">
        <v>3.5808770000000001</v>
      </c>
      <c r="O41" s="130">
        <v>3.7530009999999998</v>
      </c>
      <c r="P41" s="130">
        <v>3.8669750000000001</v>
      </c>
      <c r="Q41" s="130">
        <v>4.7206169999999998</v>
      </c>
      <c r="R41" s="130">
        <v>5.4044610000000004</v>
      </c>
      <c r="S41" s="130">
        <v>5.2509449999999998</v>
      </c>
      <c r="T41" s="130">
        <v>5.5777479999999997</v>
      </c>
      <c r="U41" s="130">
        <v>5.8022070000000001</v>
      </c>
      <c r="V41" s="130">
        <v>6.0766749999999998</v>
      </c>
      <c r="W41" s="130">
        <v>5.7929029999999999</v>
      </c>
      <c r="X41" s="130">
        <v>6.7686599999999997</v>
      </c>
      <c r="Y41" s="130">
        <v>7.2501420000000003</v>
      </c>
      <c r="Z41" s="130">
        <v>7.4222659999999996</v>
      </c>
      <c r="AA41" s="130">
        <v>7.5455439999999996</v>
      </c>
      <c r="AB41" s="130">
        <v>7.770003</v>
      </c>
      <c r="AC41" s="130">
        <v>8.3421990000000008</v>
      </c>
      <c r="AD41" s="130">
        <v>8.7713459999999994</v>
      </c>
      <c r="AE41" s="130">
        <v>9.0760520000000007</v>
      </c>
      <c r="AF41" s="130">
        <v>9.1749069999999993</v>
      </c>
      <c r="AG41" s="130">
        <v>9.5540450000000003</v>
      </c>
      <c r="AH41" s="130">
        <v>9.8994560000000007</v>
      </c>
      <c r="AI41" s="130">
        <v>10.077394999999999</v>
      </c>
      <c r="AJ41" s="130">
        <v>9.2698888888888895</v>
      </c>
      <c r="AK41" s="130">
        <v>10.174285193640401</v>
      </c>
      <c r="AL41" s="130">
        <v>10.7632071610218</v>
      </c>
      <c r="AM41" s="130">
        <v>11.198626330396699</v>
      </c>
      <c r="AN41" s="130">
        <v>12.017578274890401</v>
      </c>
      <c r="AO41" s="130">
        <v>12.133504400570599</v>
      </c>
      <c r="AP41" s="130">
        <v>12.4286560676289</v>
      </c>
      <c r="AQ41" s="130">
        <v>12.6240792436429</v>
      </c>
      <c r="AR41" s="130">
        <v>13.0518544917366</v>
      </c>
      <c r="AS41" s="130">
        <v>13.957829850442501</v>
      </c>
      <c r="AT41" s="130">
        <v>14.6965247911406</v>
      </c>
      <c r="AU41" s="130">
        <v>14.584345495083401</v>
      </c>
      <c r="AV41" s="130">
        <v>14.4413710155124</v>
      </c>
      <c r="AW41" s="130">
        <v>14.4663230450948</v>
      </c>
      <c r="AX41" s="130">
        <v>14.647456135451201</v>
      </c>
      <c r="AY41" s="130">
        <v>16.26596319495</v>
      </c>
      <c r="AZ41" s="131">
        <v>16.4368180559403</v>
      </c>
      <c r="BA41" s="132">
        <v>7.7428874349576597E-3</v>
      </c>
      <c r="BB41" s="132">
        <v>2.97441972597574E-2</v>
      </c>
      <c r="BC41" s="132">
        <v>4.2652455004220102E-3</v>
      </c>
    </row>
    <row r="42" spans="1:55">
      <c r="A42" s="124" t="s">
        <v>314</v>
      </c>
      <c r="B42" s="130">
        <v>3.49545383970151</v>
      </c>
      <c r="C42" s="130">
        <v>8.4543997233267199</v>
      </c>
      <c r="D42" s="130">
        <v>11.400434421227899</v>
      </c>
      <c r="E42" s="130">
        <v>12.598126809473801</v>
      </c>
      <c r="F42" s="130">
        <v>13.0720092400692</v>
      </c>
      <c r="G42" s="130">
        <v>13.6178526523684</v>
      </c>
      <c r="H42" s="130">
        <v>13.8737637595331</v>
      </c>
      <c r="I42" s="130">
        <v>14.088401174188199</v>
      </c>
      <c r="J42" s="130">
        <v>8.8254159741977904</v>
      </c>
      <c r="K42" s="130">
        <v>8.5005649053518102</v>
      </c>
      <c r="L42" s="130">
        <v>4.5354040718812998</v>
      </c>
      <c r="M42" s="130">
        <v>4.9280405613869398</v>
      </c>
      <c r="N42" s="130">
        <v>6.7491024810374096</v>
      </c>
      <c r="O42" s="130">
        <v>7.7133109962951103</v>
      </c>
      <c r="P42" s="130">
        <v>8.9788715496880496</v>
      </c>
      <c r="Q42" s="130">
        <v>9.6864380766090203</v>
      </c>
      <c r="R42" s="130">
        <v>9.3054747085991192</v>
      </c>
      <c r="S42" s="130">
        <v>11.3917669478195</v>
      </c>
      <c r="T42" s="130">
        <v>12.367467661554199</v>
      </c>
      <c r="U42" s="130">
        <v>15.616835249999999</v>
      </c>
      <c r="V42" s="130">
        <v>24.718037249999998</v>
      </c>
      <c r="W42" s="130">
        <v>29.199689750000001</v>
      </c>
      <c r="X42" s="130">
        <v>30.904417800000001</v>
      </c>
      <c r="Y42" s="130">
        <v>16.513165749999999</v>
      </c>
      <c r="Z42" s="130">
        <v>26.231456824999999</v>
      </c>
      <c r="AA42" s="130">
        <v>31.867996699999999</v>
      </c>
      <c r="AB42" s="130">
        <v>37.479384539999998</v>
      </c>
      <c r="AC42" s="130">
        <v>39.379935775</v>
      </c>
      <c r="AD42" s="130">
        <v>44.471782500000003</v>
      </c>
      <c r="AE42" s="130">
        <v>52.980027399999997</v>
      </c>
      <c r="AF42" s="130">
        <v>56.336610389999997</v>
      </c>
      <c r="AG42" s="130">
        <v>62.605238</v>
      </c>
      <c r="AH42" s="130">
        <v>74.447142874999997</v>
      </c>
      <c r="AI42" s="130">
        <v>78.087623675000003</v>
      </c>
      <c r="AJ42" s="130">
        <v>91.040128319999994</v>
      </c>
      <c r="AK42" s="130">
        <v>96.612527200000002</v>
      </c>
      <c r="AL42" s="130">
        <v>105.27727575</v>
      </c>
      <c r="AM42" s="130">
        <v>118.01442495000001</v>
      </c>
      <c r="AN42" s="130">
        <v>123.5674238</v>
      </c>
      <c r="AO42" s="130">
        <v>135.73560620000001</v>
      </c>
      <c r="AP42" s="130">
        <v>143.91015924999999</v>
      </c>
      <c r="AQ42" s="130">
        <v>150.9862588</v>
      </c>
      <c r="AR42" s="130">
        <v>156.93575874999999</v>
      </c>
      <c r="AS42" s="130">
        <v>157.52805470000001</v>
      </c>
      <c r="AT42" s="130">
        <v>175.45060334999999</v>
      </c>
      <c r="AU42" s="130">
        <v>183.54789629999999</v>
      </c>
      <c r="AV42" s="130">
        <v>199.34191974999999</v>
      </c>
      <c r="AW42" s="130">
        <v>213.803836429841</v>
      </c>
      <c r="AX42" s="130">
        <v>232.01458681599101</v>
      </c>
      <c r="AY42" s="130">
        <v>241.42150950233301</v>
      </c>
      <c r="AZ42" s="131">
        <v>250.78623277257401</v>
      </c>
      <c r="BA42" s="132">
        <v>3.5951705388095598E-2</v>
      </c>
      <c r="BB42" s="132">
        <v>5.92737678336328E-2</v>
      </c>
      <c r="BC42" s="132">
        <v>6.5077367606100001E-2</v>
      </c>
    </row>
    <row r="43" spans="1:55">
      <c r="A43" s="124" t="s">
        <v>315</v>
      </c>
      <c r="B43" s="130">
        <v>0.74099999999999999</v>
      </c>
      <c r="C43" s="130">
        <v>0.87875000000000003</v>
      </c>
      <c r="D43" s="130">
        <v>0.88824999999999998</v>
      </c>
      <c r="E43" s="130">
        <v>0.86450000000000005</v>
      </c>
      <c r="F43" s="130">
        <v>0.79420000000000002</v>
      </c>
      <c r="G43" s="130">
        <v>1.2302500000000001</v>
      </c>
      <c r="H43" s="130">
        <v>1.71475</v>
      </c>
      <c r="I43" s="130">
        <v>1.1191</v>
      </c>
      <c r="J43" s="130">
        <v>1.15995</v>
      </c>
      <c r="K43" s="130">
        <v>1.6634500000000001</v>
      </c>
      <c r="L43" s="130">
        <v>1.21695</v>
      </c>
      <c r="M43" s="130">
        <v>0.58899999999999997</v>
      </c>
      <c r="N43" s="130">
        <v>0.64600000000000002</v>
      </c>
      <c r="O43" s="130">
        <v>0.44650000000000001</v>
      </c>
      <c r="P43" s="130">
        <v>0.5605</v>
      </c>
      <c r="Q43" s="130">
        <v>0.8075</v>
      </c>
      <c r="R43" s="130">
        <v>1.4724999999999999</v>
      </c>
      <c r="S43" s="130">
        <v>3.5625</v>
      </c>
      <c r="T43" s="130">
        <v>5.32</v>
      </c>
      <c r="U43" s="130">
        <v>6.1275000000000004</v>
      </c>
      <c r="V43" s="130">
        <v>3.7810000000000001</v>
      </c>
      <c r="W43" s="130">
        <v>1.653</v>
      </c>
      <c r="X43" s="130">
        <v>2.1564999999999999</v>
      </c>
      <c r="Y43" s="130">
        <v>2.4224999999999999</v>
      </c>
      <c r="Z43" s="130">
        <v>3.0114999999999998</v>
      </c>
      <c r="AA43" s="130">
        <v>3.0114999999999998</v>
      </c>
      <c r="AB43" s="130">
        <v>3.0779999999999998</v>
      </c>
      <c r="AC43" s="130">
        <v>2.8975</v>
      </c>
      <c r="AD43" s="130">
        <v>2.8025000000000002</v>
      </c>
      <c r="AE43" s="130">
        <v>3.0209999999999999</v>
      </c>
      <c r="AF43" s="130">
        <v>2.9925000000000002</v>
      </c>
      <c r="AG43" s="130">
        <v>2.6219999999999999</v>
      </c>
      <c r="AH43" s="130">
        <v>2.242</v>
      </c>
      <c r="AI43" s="130">
        <v>1.482</v>
      </c>
      <c r="AJ43" s="130">
        <v>0.95</v>
      </c>
      <c r="AK43" s="130">
        <v>1.3774999999999999</v>
      </c>
      <c r="AL43" s="130">
        <v>1.3774999999999999</v>
      </c>
      <c r="AM43" s="130">
        <v>4.5429570000000004</v>
      </c>
      <c r="AN43" s="130">
        <v>6.4576250000000002</v>
      </c>
      <c r="AO43" s="130">
        <v>6.8527300000000002</v>
      </c>
      <c r="AP43" s="130">
        <v>7.1352599999999997</v>
      </c>
      <c r="AQ43" s="130">
        <v>6.30192</v>
      </c>
      <c r="AR43" s="130">
        <v>6.3413449999999996</v>
      </c>
      <c r="AS43" s="130">
        <v>7.0726550000000001</v>
      </c>
      <c r="AT43" s="130">
        <v>7.5308343000000004</v>
      </c>
      <c r="AU43" s="130">
        <v>7.3010967500000001</v>
      </c>
      <c r="AV43" s="130">
        <v>9.8955780999999998</v>
      </c>
      <c r="AW43" s="130">
        <v>10.1177983941805</v>
      </c>
      <c r="AX43" s="130">
        <v>10.5737355564453</v>
      </c>
      <c r="AY43" s="130">
        <v>10.9668538415934</v>
      </c>
      <c r="AZ43" s="131">
        <v>10.4924818659339</v>
      </c>
      <c r="BA43" s="132">
        <v>-4.5869122189982001E-2</v>
      </c>
      <c r="BB43" s="132">
        <v>4.8146150076489001E-2</v>
      </c>
      <c r="BC43" s="132">
        <v>2.72272960098626E-3</v>
      </c>
    </row>
    <row r="44" spans="1:55">
      <c r="A44" s="124" t="s">
        <v>317</v>
      </c>
      <c r="B44" s="130">
        <v>1.9351499999999999</v>
      </c>
      <c r="C44" s="130">
        <v>1.9987999999999999</v>
      </c>
      <c r="D44" s="130">
        <v>2.3626499999999999</v>
      </c>
      <c r="E44" s="130">
        <v>2.6467000000000001</v>
      </c>
      <c r="F44" s="130">
        <v>2.7844500000000001</v>
      </c>
      <c r="G44" s="130">
        <v>3.0514000000000001</v>
      </c>
      <c r="H44" s="130">
        <v>3.6707999999999998</v>
      </c>
      <c r="I44" s="130">
        <v>4.0023499999999999</v>
      </c>
      <c r="J44" s="130">
        <v>4.4849500000000004</v>
      </c>
      <c r="K44" s="130">
        <v>5.9384499999999996</v>
      </c>
      <c r="L44" s="130">
        <v>3.8674499999999998</v>
      </c>
      <c r="M44" s="130">
        <v>4.4497999999999998</v>
      </c>
      <c r="N44" s="130">
        <v>3.49125</v>
      </c>
      <c r="O44" s="130">
        <v>3.83325</v>
      </c>
      <c r="P44" s="130">
        <v>4.1571999999999996</v>
      </c>
      <c r="Q44" s="130">
        <v>3.99</v>
      </c>
      <c r="R44" s="130">
        <v>5.4435000000000002</v>
      </c>
      <c r="S44" s="130">
        <v>4.5410000000000004</v>
      </c>
      <c r="T44" s="130">
        <v>6.4980000000000002</v>
      </c>
      <c r="U44" s="130">
        <v>7.7519999999999998</v>
      </c>
      <c r="V44" s="130">
        <v>3.9805000000000001</v>
      </c>
      <c r="W44" s="130">
        <v>0.47499999999999998</v>
      </c>
      <c r="X44" s="130">
        <v>2.4889999999999999</v>
      </c>
      <c r="Y44" s="130">
        <v>5.149</v>
      </c>
      <c r="Z44" s="130">
        <v>5.6715</v>
      </c>
      <c r="AA44" s="130">
        <v>8.8140999999999998</v>
      </c>
      <c r="AB44" s="130">
        <v>8.8369</v>
      </c>
      <c r="AC44" s="130">
        <v>8.8064999999999998</v>
      </c>
      <c r="AD44" s="130">
        <v>9.0164500000000007</v>
      </c>
      <c r="AE44" s="130">
        <v>8.2536000000000005</v>
      </c>
      <c r="AF44" s="130">
        <v>9.1199999999999992</v>
      </c>
      <c r="AG44" s="130">
        <v>9.0250000000000004</v>
      </c>
      <c r="AH44" s="130">
        <v>8.2744999999999997</v>
      </c>
      <c r="AI44" s="130">
        <v>9.5</v>
      </c>
      <c r="AJ44" s="130">
        <v>10.355</v>
      </c>
      <c r="AK44" s="130">
        <v>11.685</v>
      </c>
      <c r="AL44" s="130">
        <v>11.7895</v>
      </c>
      <c r="AM44" s="130">
        <v>10.696999999999999</v>
      </c>
      <c r="AN44" s="130">
        <v>12.065</v>
      </c>
      <c r="AO44" s="130">
        <v>10.91455</v>
      </c>
      <c r="AP44" s="130">
        <v>11.14635</v>
      </c>
      <c r="AQ44" s="130">
        <v>12.856350000000001</v>
      </c>
      <c r="AR44" s="130">
        <v>14.73925</v>
      </c>
      <c r="AS44" s="130">
        <v>15.4956386009629</v>
      </c>
      <c r="AT44" s="130">
        <v>14.2773372656471</v>
      </c>
      <c r="AU44" s="130">
        <v>16.063549999999999</v>
      </c>
      <c r="AV44" s="130">
        <v>16.426449999999999</v>
      </c>
      <c r="AW44" s="130">
        <v>16.246640245322599</v>
      </c>
      <c r="AX44" s="130">
        <v>16.8508912758859</v>
      </c>
      <c r="AY44" s="130">
        <v>17.924573715804001</v>
      </c>
      <c r="AZ44" s="131">
        <v>14.9704698304724</v>
      </c>
      <c r="BA44" s="132">
        <v>-0.167089430178474</v>
      </c>
      <c r="BB44" s="132">
        <v>5.0858642043221602E-2</v>
      </c>
      <c r="BC44" s="132">
        <v>3.8847378407616501E-3</v>
      </c>
    </row>
    <row r="45" spans="1:55">
      <c r="A45" s="124" t="s">
        <v>318</v>
      </c>
      <c r="B45" s="130">
        <v>0</v>
      </c>
      <c r="C45" s="130">
        <v>0</v>
      </c>
      <c r="D45" s="130">
        <v>0</v>
      </c>
      <c r="E45" s="130">
        <v>0</v>
      </c>
      <c r="F45" s="130">
        <v>0</v>
      </c>
      <c r="G45" s="130">
        <v>0</v>
      </c>
      <c r="H45" s="130">
        <v>0</v>
      </c>
      <c r="I45" s="130">
        <v>0</v>
      </c>
      <c r="J45" s="130">
        <v>0.30254249999999999</v>
      </c>
      <c r="K45" s="130">
        <v>0.50895000000000001</v>
      </c>
      <c r="L45" s="130">
        <v>0.64608374999999996</v>
      </c>
      <c r="M45" s="130">
        <v>0.76153999999999999</v>
      </c>
      <c r="N45" s="130">
        <v>0.83316999999999997</v>
      </c>
      <c r="O45" s="130">
        <v>1.0348649999999999</v>
      </c>
      <c r="P45" s="130">
        <v>1.3006500000000001</v>
      </c>
      <c r="Q45" s="130">
        <v>1.6559725000000001</v>
      </c>
      <c r="R45" s="130">
        <v>1.9358949999999999</v>
      </c>
      <c r="S45" s="130">
        <v>2.1686925000000001</v>
      </c>
      <c r="T45" s="130">
        <v>2.1823587500000001</v>
      </c>
      <c r="U45" s="130">
        <v>2.2648275</v>
      </c>
      <c r="V45" s="130">
        <v>2.4476724999999999</v>
      </c>
      <c r="W45" s="130">
        <v>2.4816025000000002</v>
      </c>
      <c r="X45" s="130">
        <v>2.7125149999999998</v>
      </c>
      <c r="Y45" s="130">
        <v>2.6031849999999999</v>
      </c>
      <c r="Z45" s="130">
        <v>2.7257099999999999</v>
      </c>
      <c r="AA45" s="130">
        <v>3.8180675000000002</v>
      </c>
      <c r="AB45" s="130">
        <v>4.1281499999999998</v>
      </c>
      <c r="AC45" s="130">
        <v>4.6955349999999996</v>
      </c>
      <c r="AD45" s="130">
        <v>4.8755525000000004</v>
      </c>
      <c r="AE45" s="130">
        <v>5.1385100000000001</v>
      </c>
      <c r="AF45" s="130">
        <v>10.3211078601511</v>
      </c>
      <c r="AG45" s="130">
        <v>15.4246409814315</v>
      </c>
      <c r="AH45" s="130">
        <v>16.644097914795001</v>
      </c>
      <c r="AI45" s="130">
        <v>18.335489912341899</v>
      </c>
      <c r="AJ45" s="130">
        <v>18.657536944476899</v>
      </c>
      <c r="AK45" s="130">
        <v>20.849398832530099</v>
      </c>
      <c r="AL45" s="130">
        <v>24.291458277352501</v>
      </c>
      <c r="AM45" s="130">
        <v>24.606517567783101</v>
      </c>
      <c r="AN45" s="130">
        <v>24.136315644255401</v>
      </c>
      <c r="AO45" s="130">
        <v>23.913970415892301</v>
      </c>
      <c r="AP45" s="130">
        <v>25.697760982790602</v>
      </c>
      <c r="AQ45" s="130">
        <v>27.127878269831101</v>
      </c>
      <c r="AR45" s="130">
        <v>28.321993010719702</v>
      </c>
      <c r="AS45" s="130">
        <v>30.785902117716901</v>
      </c>
      <c r="AT45" s="130">
        <v>29.349079754575701</v>
      </c>
      <c r="AU45" s="130">
        <v>30.747117882916498</v>
      </c>
      <c r="AV45" s="130">
        <v>31.477502982051298</v>
      </c>
      <c r="AW45" s="130">
        <v>32.323413951955096</v>
      </c>
      <c r="AX45" s="130">
        <v>36.332647983492301</v>
      </c>
      <c r="AY45" s="130">
        <v>36.690194636722403</v>
      </c>
      <c r="AZ45" s="131">
        <v>36.9304049452657</v>
      </c>
      <c r="BA45" s="132">
        <v>3.79686082809161E-3</v>
      </c>
      <c r="BB45" s="132">
        <v>4.3734004343796998E-2</v>
      </c>
      <c r="BC45" s="132">
        <v>9.5831956638730408E-3</v>
      </c>
    </row>
    <row r="46" spans="1:55">
      <c r="A46" s="124" t="s">
        <v>319</v>
      </c>
      <c r="B46" s="130">
        <v>1.0401750000000001</v>
      </c>
      <c r="C46" s="130">
        <v>1.0401750000000001</v>
      </c>
      <c r="D46" s="130">
        <v>1.141605</v>
      </c>
      <c r="E46" s="130">
        <v>1.6353</v>
      </c>
      <c r="F46" s="130">
        <v>1.3434299999999999</v>
      </c>
      <c r="G46" s="130">
        <v>2.073105</v>
      </c>
      <c r="H46" s="130">
        <v>1.13229</v>
      </c>
      <c r="I46" s="130">
        <v>1.6052850000000001</v>
      </c>
      <c r="J46" s="130">
        <v>1.5307649999999999</v>
      </c>
      <c r="K46" s="130">
        <v>4.5146699999999997</v>
      </c>
      <c r="L46" s="130">
        <v>4.9069349999999998</v>
      </c>
      <c r="M46" s="130">
        <v>4.4743050000000002</v>
      </c>
      <c r="N46" s="130">
        <v>5.2319250000000004</v>
      </c>
      <c r="O46" s="130">
        <v>5.4182249999999996</v>
      </c>
      <c r="P46" s="130">
        <v>6.1375500000000001</v>
      </c>
      <c r="Q46" s="130">
        <v>5.6510999999999996</v>
      </c>
      <c r="R46" s="130">
        <v>6.0030000000000001</v>
      </c>
      <c r="S46" s="130">
        <v>5.8063500000000001</v>
      </c>
      <c r="T46" s="130">
        <v>6.0651000000000002</v>
      </c>
      <c r="U46" s="130">
        <v>6.4169999999999998</v>
      </c>
      <c r="V46" s="130">
        <v>6.5205000000000002</v>
      </c>
      <c r="W46" s="130">
        <v>7.8970500000000001</v>
      </c>
      <c r="X46" s="130">
        <v>8.2257725347713002</v>
      </c>
      <c r="Y46" s="130">
        <v>8.5718157422783499</v>
      </c>
      <c r="Z46" s="130">
        <v>8.9403337381317804</v>
      </c>
      <c r="AA46" s="130">
        <v>9.3088517339852004</v>
      </c>
      <c r="AB46" s="130">
        <v>9.7039103832888305</v>
      </c>
      <c r="AC46" s="130">
        <v>13.4111541707834</v>
      </c>
      <c r="AD46" s="130">
        <v>16.229365917119601</v>
      </c>
      <c r="AE46" s="130">
        <v>21.364838030731399</v>
      </c>
      <c r="AF46" s="130">
        <v>25.7715</v>
      </c>
      <c r="AG46" s="130">
        <v>27.945</v>
      </c>
      <c r="AH46" s="130">
        <v>30.532499999999999</v>
      </c>
      <c r="AI46" s="130">
        <v>32.499000000000002</v>
      </c>
      <c r="AJ46" s="130">
        <v>40.540950000000002</v>
      </c>
      <c r="AK46" s="130">
        <v>47.402999999999999</v>
      </c>
      <c r="AL46" s="130">
        <v>52.474499999999999</v>
      </c>
      <c r="AM46" s="130">
        <v>65.412000000000006</v>
      </c>
      <c r="AN46" s="130">
        <v>79.675335000000004</v>
      </c>
      <c r="AO46" s="130">
        <v>92.4255</v>
      </c>
      <c r="AP46" s="130">
        <v>123.11125974162699</v>
      </c>
      <c r="AQ46" s="130">
        <v>150.35589899999999</v>
      </c>
      <c r="AR46" s="130">
        <v>162.54632978999999</v>
      </c>
      <c r="AS46" s="130">
        <v>167.889213590807</v>
      </c>
      <c r="AT46" s="130">
        <v>169.42522782026001</v>
      </c>
      <c r="AU46" s="130">
        <v>175.763618938787</v>
      </c>
      <c r="AV46" s="130">
        <v>174.54914461388901</v>
      </c>
      <c r="AW46" s="130">
        <v>170.46752083884499</v>
      </c>
      <c r="AX46" s="130">
        <v>169.06612989695199</v>
      </c>
      <c r="AY46" s="130">
        <v>172.104089937059</v>
      </c>
      <c r="AZ46" s="131">
        <v>171.31872111393699</v>
      </c>
      <c r="BA46" s="132">
        <v>-7.28310850166136E-3</v>
      </c>
      <c r="BB46" s="132">
        <v>6.4142866915317898E-2</v>
      </c>
      <c r="BC46" s="132">
        <v>4.4456074276808803E-2</v>
      </c>
    </row>
    <row r="47" spans="1:55">
      <c r="A47" s="124" t="s">
        <v>320</v>
      </c>
      <c r="B47" s="130">
        <v>1.5361499999999999</v>
      </c>
      <c r="C47" s="130">
        <v>1.28155</v>
      </c>
      <c r="D47" s="130">
        <v>1.45255</v>
      </c>
      <c r="E47" s="130">
        <v>1.71</v>
      </c>
      <c r="F47" s="130">
        <v>2.1640999999999999</v>
      </c>
      <c r="G47" s="130">
        <v>2.5745</v>
      </c>
      <c r="H47" s="130">
        <v>2.7792249999999998</v>
      </c>
      <c r="I47" s="130">
        <v>3.9111500000000001</v>
      </c>
      <c r="J47" s="130">
        <v>5.3931500000000003</v>
      </c>
      <c r="K47" s="130">
        <v>6.6215000000000002</v>
      </c>
      <c r="L47" s="130">
        <v>9.2378</v>
      </c>
      <c r="M47" s="130">
        <v>10.771100000000001</v>
      </c>
      <c r="N47" s="130">
        <v>11.41615</v>
      </c>
      <c r="O47" s="130">
        <v>11.1473</v>
      </c>
      <c r="P47" s="130">
        <v>17.29</v>
      </c>
      <c r="Q47" s="130">
        <v>17.86</v>
      </c>
      <c r="R47" s="130">
        <v>23.94</v>
      </c>
      <c r="S47" s="130">
        <v>25.46</v>
      </c>
      <c r="T47" s="130">
        <v>27.645</v>
      </c>
      <c r="U47" s="130">
        <v>28.31</v>
      </c>
      <c r="V47" s="130">
        <v>31.844000000000001</v>
      </c>
      <c r="W47" s="130">
        <v>33.411499999999997</v>
      </c>
      <c r="X47" s="130">
        <v>36.337499999999999</v>
      </c>
      <c r="Y47" s="130">
        <v>38.037999999999997</v>
      </c>
      <c r="Z47" s="130">
        <v>40.631500000000003</v>
      </c>
      <c r="AA47" s="130">
        <v>40.783499999999997</v>
      </c>
      <c r="AB47" s="130">
        <v>42.189500000000002</v>
      </c>
      <c r="AC47" s="130">
        <v>43.073</v>
      </c>
      <c r="AD47" s="130">
        <v>44.478999999999999</v>
      </c>
      <c r="AE47" s="130">
        <v>43.89</v>
      </c>
      <c r="AF47" s="130">
        <v>47.319499999999998</v>
      </c>
      <c r="AG47" s="130">
        <v>51.005499999999998</v>
      </c>
      <c r="AH47" s="130">
        <v>53.865000000000002</v>
      </c>
      <c r="AI47" s="130">
        <v>57.057000000000002</v>
      </c>
      <c r="AJ47" s="130">
        <v>62.396000000000001</v>
      </c>
      <c r="AK47" s="130">
        <v>67.677999999999997</v>
      </c>
      <c r="AL47" s="130">
        <v>69.787949999999995</v>
      </c>
      <c r="AM47" s="130">
        <v>70.698999999999998</v>
      </c>
      <c r="AN47" s="130">
        <v>76.418000000000006</v>
      </c>
      <c r="AO47" s="130">
        <v>74.527500000000003</v>
      </c>
      <c r="AP47" s="130">
        <v>83.277000000000001</v>
      </c>
      <c r="AQ47" s="130">
        <v>87.647000000000006</v>
      </c>
      <c r="AR47" s="130">
        <v>94.363500000000002</v>
      </c>
      <c r="AS47" s="130">
        <v>95.028499999999994</v>
      </c>
      <c r="AT47" s="130">
        <v>97.260999999999996</v>
      </c>
      <c r="AU47" s="130">
        <v>99.227500000000006</v>
      </c>
      <c r="AV47" s="130">
        <v>105.31699999999999</v>
      </c>
      <c r="AW47" s="130">
        <v>109.250209</v>
      </c>
      <c r="AX47" s="130">
        <v>112.1</v>
      </c>
      <c r="AY47" s="130">
        <v>111.15</v>
      </c>
      <c r="AZ47" s="131">
        <v>112.10005798039001</v>
      </c>
      <c r="BA47" s="132">
        <v>5.7919358431721699E-3</v>
      </c>
      <c r="BB47" s="132">
        <v>4.0780846693654602E-2</v>
      </c>
      <c r="BC47" s="132">
        <v>2.90892231252209E-2</v>
      </c>
    </row>
    <row r="48" spans="1:55">
      <c r="A48" s="124" t="s">
        <v>400</v>
      </c>
      <c r="B48" s="130">
        <v>0</v>
      </c>
      <c r="C48" s="130">
        <v>0</v>
      </c>
      <c r="D48" s="130">
        <v>0</v>
      </c>
      <c r="E48" s="130">
        <v>0</v>
      </c>
      <c r="F48" s="130">
        <v>0</v>
      </c>
      <c r="G48" s="130">
        <v>0</v>
      </c>
      <c r="H48" s="130">
        <v>3.1399999999999997E-2</v>
      </c>
      <c r="I48" s="130">
        <v>3.4950000000000002E-2</v>
      </c>
      <c r="J48" s="130">
        <v>3.3700000000000001E-2</v>
      </c>
      <c r="K48" s="130">
        <v>3.4750000000000003E-2</v>
      </c>
      <c r="L48" s="130">
        <v>4.6774999999999997E-2</v>
      </c>
      <c r="M48" s="130">
        <v>4.7199999999999999E-2</v>
      </c>
      <c r="N48" s="130">
        <v>4.9250000000000002E-2</v>
      </c>
      <c r="O48" s="130">
        <v>7.4749999999999997E-2</v>
      </c>
      <c r="P48" s="130">
        <v>0.12625</v>
      </c>
      <c r="Q48" s="130">
        <v>0.15</v>
      </c>
      <c r="R48" s="130">
        <v>0.37927499999999997</v>
      </c>
      <c r="S48" s="130">
        <v>0.37342500000000001</v>
      </c>
      <c r="T48" s="130">
        <v>0.88334999999999997</v>
      </c>
      <c r="U48" s="130">
        <v>1.4459249999999999</v>
      </c>
      <c r="V48" s="130">
        <v>1.5921749999999999</v>
      </c>
      <c r="W48" s="130">
        <v>1.8583499999999999</v>
      </c>
      <c r="X48" s="130">
        <v>1.9221999999999999</v>
      </c>
      <c r="Y48" s="130">
        <v>1.9025000000000001</v>
      </c>
      <c r="Z48" s="130">
        <v>2.0623</v>
      </c>
      <c r="AA48" s="130">
        <v>2.6005500000000001</v>
      </c>
      <c r="AB48" s="130">
        <v>2.77095</v>
      </c>
      <c r="AC48" s="130">
        <v>4.2977999999999996</v>
      </c>
      <c r="AD48" s="130">
        <v>5.4193749999999996</v>
      </c>
      <c r="AE48" s="130">
        <v>5.3722500000000002</v>
      </c>
      <c r="AF48" s="130">
        <v>5.3722500000000002</v>
      </c>
      <c r="AG48" s="130">
        <v>5.5042</v>
      </c>
      <c r="AH48" s="130">
        <v>6.0885499999999997</v>
      </c>
      <c r="AI48" s="130">
        <v>6.4561250000000001</v>
      </c>
      <c r="AJ48" s="130">
        <v>5.9377500000000003</v>
      </c>
      <c r="AK48" s="130">
        <v>5.74925</v>
      </c>
      <c r="AL48" s="130">
        <v>5.890625</v>
      </c>
      <c r="AM48" s="130">
        <v>5.6550000000000002</v>
      </c>
      <c r="AN48" s="130">
        <v>5.5607499999999996</v>
      </c>
      <c r="AO48" s="130">
        <v>6.135675</v>
      </c>
      <c r="AP48" s="130">
        <v>8.4259500000000003</v>
      </c>
      <c r="AQ48" s="130">
        <v>7.4174749999999996</v>
      </c>
      <c r="AR48" s="130">
        <v>6.0791250000000003</v>
      </c>
      <c r="AS48" s="130">
        <v>4.9952500000000004</v>
      </c>
      <c r="AT48" s="130">
        <v>4.6182499999999997</v>
      </c>
      <c r="AU48" s="130">
        <v>4.0527499999999996</v>
      </c>
      <c r="AV48" s="130">
        <v>3.5343749999999998</v>
      </c>
      <c r="AW48" s="130">
        <v>3.48725</v>
      </c>
      <c r="AX48" s="130">
        <v>3.4683999999999999</v>
      </c>
      <c r="AY48" s="130">
        <v>3.3270249999999999</v>
      </c>
      <c r="AZ48" s="131">
        <v>2.99894439686752</v>
      </c>
      <c r="BA48" s="132">
        <v>-0.101073613899021</v>
      </c>
      <c r="BB48" s="132">
        <v>-5.93688177055329E-2</v>
      </c>
      <c r="BC48" s="132">
        <v>7.78206222835947E-4</v>
      </c>
    </row>
    <row r="49" spans="1:55">
      <c r="A49" s="124" t="s">
        <v>321</v>
      </c>
      <c r="B49" s="130">
        <v>0.81217499999999998</v>
      </c>
      <c r="C49" s="130">
        <v>1.4342250000000001</v>
      </c>
      <c r="D49" s="130">
        <v>1.4556750000000001</v>
      </c>
      <c r="E49" s="130">
        <v>1.6921124999999999</v>
      </c>
      <c r="F49" s="130">
        <v>1.69455</v>
      </c>
      <c r="G49" s="130">
        <v>1.6185</v>
      </c>
      <c r="H49" s="130">
        <v>1.8915</v>
      </c>
      <c r="I49" s="130">
        <v>3.8025000000000002</v>
      </c>
      <c r="J49" s="130">
        <v>5.5672499999999996</v>
      </c>
      <c r="K49" s="130">
        <v>5.9572500000000002</v>
      </c>
      <c r="L49" s="130">
        <v>7.3319999999999999</v>
      </c>
      <c r="M49" s="130">
        <v>8.6385000000000005</v>
      </c>
      <c r="N49" s="130">
        <v>9.2624999999999993</v>
      </c>
      <c r="O49" s="130">
        <v>8.1509999999999998</v>
      </c>
      <c r="P49" s="130">
        <v>10.725</v>
      </c>
      <c r="Q49" s="130">
        <v>12.89925</v>
      </c>
      <c r="R49" s="130">
        <v>14.839499999999999</v>
      </c>
      <c r="S49" s="130">
        <v>16.467749999999999</v>
      </c>
      <c r="T49" s="130">
        <v>16.925999999999998</v>
      </c>
      <c r="U49" s="130">
        <v>19.8705</v>
      </c>
      <c r="V49" s="130">
        <v>19.607250000000001</v>
      </c>
      <c r="W49" s="130">
        <v>23.214749999999999</v>
      </c>
      <c r="X49" s="130">
        <v>21.615749999999998</v>
      </c>
      <c r="Y49" s="130">
        <v>22.41525</v>
      </c>
      <c r="Z49" s="130">
        <v>25.174499999999998</v>
      </c>
      <c r="AA49" s="130">
        <v>30.536999999999999</v>
      </c>
      <c r="AB49" s="130">
        <v>32.954999999999998</v>
      </c>
      <c r="AC49" s="130">
        <v>35.402250000000002</v>
      </c>
      <c r="AD49" s="130">
        <v>36.143250000000002</v>
      </c>
      <c r="AE49" s="130">
        <v>37.527749999999997</v>
      </c>
      <c r="AF49" s="130">
        <v>37.420499999999997</v>
      </c>
      <c r="AG49" s="130">
        <v>38.375999999999998</v>
      </c>
      <c r="AH49" s="130">
        <v>42.305250000000001</v>
      </c>
      <c r="AI49" s="130">
        <v>43.670250000000003</v>
      </c>
      <c r="AJ49" s="130">
        <v>45.132750000000001</v>
      </c>
      <c r="AK49" s="130">
        <v>46.59525</v>
      </c>
      <c r="AL49" s="130">
        <v>47.570250000000001</v>
      </c>
      <c r="AM49" s="130">
        <v>49.03275</v>
      </c>
      <c r="AN49" s="130">
        <v>48.984000000000002</v>
      </c>
      <c r="AO49" s="130">
        <v>47.619</v>
      </c>
      <c r="AP49" s="130">
        <v>49.999949999999998</v>
      </c>
      <c r="AQ49" s="130">
        <v>51.000300000000003</v>
      </c>
      <c r="AR49" s="130">
        <v>52.942500000000003</v>
      </c>
      <c r="AS49" s="130">
        <v>53.234999999999999</v>
      </c>
      <c r="AT49" s="130">
        <v>52.888478799502302</v>
      </c>
      <c r="AU49" s="130">
        <v>58.598735216990903</v>
      </c>
      <c r="AV49" s="130">
        <v>59.520822122731602</v>
      </c>
      <c r="AW49" s="130">
        <v>59.495193092001202</v>
      </c>
      <c r="AX49" s="130">
        <v>58.0338589073584</v>
      </c>
      <c r="AY49" s="130">
        <v>58.026946951356997</v>
      </c>
      <c r="AZ49" s="131">
        <v>55.431982367958803</v>
      </c>
      <c r="BA49" s="132">
        <v>-4.7330046322066298E-2</v>
      </c>
      <c r="BB49" s="132">
        <v>1.9964238513165301E-2</v>
      </c>
      <c r="BC49" s="132">
        <v>1.4384232554606999E-2</v>
      </c>
    </row>
    <row r="50" spans="1:55">
      <c r="A50" s="124" t="s">
        <v>401</v>
      </c>
      <c r="B50" s="130">
        <v>0</v>
      </c>
      <c r="C50" s="130">
        <v>0</v>
      </c>
      <c r="D50" s="130">
        <v>0</v>
      </c>
      <c r="E50" s="130">
        <v>0</v>
      </c>
      <c r="F50" s="130">
        <v>0</v>
      </c>
      <c r="G50" s="130">
        <v>0</v>
      </c>
      <c r="H50" s="130">
        <v>0</v>
      </c>
      <c r="I50" s="130">
        <v>0</v>
      </c>
      <c r="J50" s="130">
        <v>0</v>
      </c>
      <c r="K50" s="130">
        <v>0</v>
      </c>
      <c r="L50" s="130">
        <v>0</v>
      </c>
      <c r="M50" s="130">
        <v>0</v>
      </c>
      <c r="N50" s="130">
        <v>0</v>
      </c>
      <c r="O50" s="130">
        <v>0</v>
      </c>
      <c r="P50" s="130">
        <v>0</v>
      </c>
      <c r="Q50" s="130">
        <v>0</v>
      </c>
      <c r="R50" s="130">
        <v>0</v>
      </c>
      <c r="S50" s="130">
        <v>0</v>
      </c>
      <c r="T50" s="130">
        <v>0</v>
      </c>
      <c r="U50" s="130">
        <v>0</v>
      </c>
      <c r="V50" s="130">
        <v>0</v>
      </c>
      <c r="W50" s="130">
        <v>0</v>
      </c>
      <c r="X50" s="130">
        <v>0</v>
      </c>
      <c r="Y50" s="130">
        <v>0</v>
      </c>
      <c r="Z50" s="130">
        <v>0</v>
      </c>
      <c r="AA50" s="130">
        <v>0</v>
      </c>
      <c r="AB50" s="130">
        <v>0</v>
      </c>
      <c r="AC50" s="130">
        <v>0</v>
      </c>
      <c r="AD50" s="130">
        <v>0</v>
      </c>
      <c r="AE50" s="130">
        <v>0</v>
      </c>
      <c r="AF50" s="130">
        <v>0</v>
      </c>
      <c r="AG50" s="130">
        <v>0</v>
      </c>
      <c r="AH50" s="130">
        <v>0</v>
      </c>
      <c r="AI50" s="130">
        <v>0</v>
      </c>
      <c r="AJ50" s="130">
        <v>0</v>
      </c>
      <c r="AK50" s="130">
        <v>0</v>
      </c>
      <c r="AL50" s="130">
        <v>0</v>
      </c>
      <c r="AM50" s="130">
        <v>0</v>
      </c>
      <c r="AN50" s="130">
        <v>0</v>
      </c>
      <c r="AO50" s="130">
        <v>0.78190000000000004</v>
      </c>
      <c r="AP50" s="130">
        <v>6.2553000000000001</v>
      </c>
      <c r="AQ50" s="130">
        <v>9.4230250000000009</v>
      </c>
      <c r="AR50" s="130">
        <v>7.6169000000000002</v>
      </c>
      <c r="AS50" s="130">
        <v>10.352975000000001</v>
      </c>
      <c r="AT50" s="130">
        <v>9.7616750000000003</v>
      </c>
      <c r="AU50" s="130">
        <v>2.8563499999999999</v>
      </c>
      <c r="AV50" s="130">
        <v>0.50112500000000004</v>
      </c>
      <c r="AW50" s="130">
        <v>0.30066749999999998</v>
      </c>
      <c r="AX50" s="130">
        <v>0.10022250000000001</v>
      </c>
      <c r="AY50" s="130">
        <v>0.10022250000000001</v>
      </c>
      <c r="AZ50" s="131">
        <v>0.101508351710646</v>
      </c>
      <c r="BA50" s="132">
        <v>1.0062675421117301E-2</v>
      </c>
      <c r="BB50" s="132">
        <v>-0.185705686701094</v>
      </c>
      <c r="BC50" s="132">
        <v>2.6340745448150499E-5</v>
      </c>
    </row>
    <row r="51" spans="1:55">
      <c r="A51" s="124" t="s">
        <v>322</v>
      </c>
      <c r="B51" s="130">
        <v>0.12920638852800001</v>
      </c>
      <c r="C51" s="130">
        <v>0.120942399024</v>
      </c>
      <c r="D51" s="130">
        <v>0.119556006048</v>
      </c>
      <c r="E51" s="130">
        <v>5.1894591984000003E-2</v>
      </c>
      <c r="F51" s="130">
        <v>6.3420682608000004E-2</v>
      </c>
      <c r="G51" s="130">
        <v>5.7956663232000001E-2</v>
      </c>
      <c r="H51" s="130">
        <v>5.5836297504000001E-2</v>
      </c>
      <c r="I51" s="130">
        <v>5.5482903216000003E-2</v>
      </c>
      <c r="J51" s="130">
        <v>5.4585825407999999E-2</v>
      </c>
      <c r="K51" s="130">
        <v>3.8873371679999998E-2</v>
      </c>
      <c r="L51" s="130">
        <v>1.848523968E-3</v>
      </c>
      <c r="M51" s="130">
        <v>1.9572606720000001E-3</v>
      </c>
      <c r="N51" s="130">
        <v>4.3576234127999998E-2</v>
      </c>
      <c r="O51" s="130">
        <v>6.1735263695999999E-2</v>
      </c>
      <c r="P51" s="130">
        <v>5.3906221008000001E-2</v>
      </c>
      <c r="Q51" s="130">
        <v>5.0725672415999998E-2</v>
      </c>
      <c r="R51" s="130">
        <v>3.8030662223999999E-2</v>
      </c>
      <c r="S51" s="130">
        <v>4.3331576544000001E-2</v>
      </c>
      <c r="T51" s="130">
        <v>3.9770449488000001E-2</v>
      </c>
      <c r="U51" s="130">
        <v>0.1184927083305</v>
      </c>
      <c r="V51" s="130">
        <v>0.15345665569950001</v>
      </c>
      <c r="W51" s="130">
        <v>0.14815574137949999</v>
      </c>
      <c r="X51" s="130">
        <v>0.155428924302</v>
      </c>
      <c r="Y51" s="130">
        <v>0.17528951338650001</v>
      </c>
      <c r="Z51" s="130">
        <v>0.24226650918600001</v>
      </c>
      <c r="AA51" s="130">
        <v>0.24569171536199999</v>
      </c>
      <c r="AB51" s="130">
        <v>0.2300735567445</v>
      </c>
      <c r="AC51" s="130">
        <v>0.25516738287750002</v>
      </c>
      <c r="AD51" s="130">
        <v>0.25288447843049999</v>
      </c>
      <c r="AE51" s="130">
        <v>0.24952694952599999</v>
      </c>
      <c r="AF51" s="130">
        <v>0.23741498327550001</v>
      </c>
      <c r="AG51" s="130">
        <v>0.22898675604150001</v>
      </c>
      <c r="AH51" s="130">
        <v>0.20801161574099999</v>
      </c>
      <c r="AI51" s="130">
        <v>0.23325884840887501</v>
      </c>
      <c r="AJ51" s="130">
        <v>1.37489612252363</v>
      </c>
      <c r="AK51" s="130">
        <v>1.77842780038088</v>
      </c>
      <c r="AL51" s="130">
        <v>2.4167207479158801</v>
      </c>
      <c r="AM51" s="130">
        <v>2.8191152918692501</v>
      </c>
      <c r="AN51" s="130">
        <v>3.4595514709886301</v>
      </c>
      <c r="AO51" s="130">
        <v>2.73616484158575</v>
      </c>
      <c r="AP51" s="130">
        <v>3.2548697370149999</v>
      </c>
      <c r="AQ51" s="130">
        <v>4.2314329427351201</v>
      </c>
      <c r="AR51" s="130">
        <v>2.5212386120227301</v>
      </c>
      <c r="AS51" s="130">
        <v>6.2513076936465</v>
      </c>
      <c r="AT51" s="130">
        <v>7.3311031864721299</v>
      </c>
      <c r="AU51" s="130">
        <v>8.0663552454384</v>
      </c>
      <c r="AV51" s="130">
        <v>9.0474505999999995</v>
      </c>
      <c r="AW51" s="130">
        <v>9.5329800999999996</v>
      </c>
      <c r="AX51" s="130">
        <v>10.132197700000001</v>
      </c>
      <c r="AY51" s="130">
        <v>10.2343924392424</v>
      </c>
      <c r="AZ51" s="131">
        <v>15.0133140623636</v>
      </c>
      <c r="BA51" s="132">
        <v>0.46293921866601601</v>
      </c>
      <c r="BB51" s="132">
        <v>0.141016647356945</v>
      </c>
      <c r="BC51" s="132">
        <v>3.8958556353780702E-3</v>
      </c>
    </row>
    <row r="52" spans="1:55" s="125" customFormat="1">
      <c r="A52" s="133" t="s">
        <v>323</v>
      </c>
      <c r="B52" s="134">
        <v>10.3394272282295</v>
      </c>
      <c r="C52" s="134">
        <v>16.1566871223507</v>
      </c>
      <c r="D52" s="134">
        <v>20.0034914272759</v>
      </c>
      <c r="E52" s="134">
        <v>22.875679901457801</v>
      </c>
      <c r="F52" s="134">
        <v>23.983973922677201</v>
      </c>
      <c r="G52" s="134">
        <v>26.399537315600401</v>
      </c>
      <c r="H52" s="134">
        <v>27.430208057037099</v>
      </c>
      <c r="I52" s="134">
        <v>31.092920077404202</v>
      </c>
      <c r="J52" s="134">
        <v>30.0702402996058</v>
      </c>
      <c r="K52" s="134">
        <v>36.791791277031798</v>
      </c>
      <c r="L52" s="134">
        <v>34.2370353458493</v>
      </c>
      <c r="M52" s="134">
        <v>36.929292822058898</v>
      </c>
      <c r="N52" s="134">
        <v>41.303800715165401</v>
      </c>
      <c r="O52" s="134">
        <v>41.6339372599911</v>
      </c>
      <c r="P52" s="134">
        <v>53.196902770696099</v>
      </c>
      <c r="Q52" s="134">
        <v>57.471603249025002</v>
      </c>
      <c r="R52" s="134">
        <v>68.761636370823098</v>
      </c>
      <c r="S52" s="134">
        <v>75.065761024363496</v>
      </c>
      <c r="T52" s="134">
        <v>83.5047948610422</v>
      </c>
      <c r="U52" s="134">
        <v>93.725287458330499</v>
      </c>
      <c r="V52" s="134">
        <v>100.72126640570001</v>
      </c>
      <c r="W52" s="134">
        <v>106.132000991379</v>
      </c>
      <c r="X52" s="134">
        <v>113.28774425907299</v>
      </c>
      <c r="Y52" s="134">
        <v>105.040848005665</v>
      </c>
      <c r="Z52" s="134">
        <v>122.113333072318</v>
      </c>
      <c r="AA52" s="134">
        <v>138.53280164934699</v>
      </c>
      <c r="AB52" s="134">
        <v>149.14187148003299</v>
      </c>
      <c r="AC52" s="134">
        <v>160.56104132866099</v>
      </c>
      <c r="AD52" s="134">
        <v>172.46150639555</v>
      </c>
      <c r="AE52" s="134">
        <v>186.87355438025699</v>
      </c>
      <c r="AF52" s="134">
        <v>204.066290233427</v>
      </c>
      <c r="AG52" s="134">
        <v>222.290610737473</v>
      </c>
      <c r="AH52" s="134">
        <v>244.50650840553601</v>
      </c>
      <c r="AI52" s="134">
        <v>257.39814243575103</v>
      </c>
      <c r="AJ52" s="134">
        <v>285.65490027588902</v>
      </c>
      <c r="AK52" s="134">
        <v>309.90263902655101</v>
      </c>
      <c r="AL52" s="134">
        <v>331.63898693629</v>
      </c>
      <c r="AM52" s="134">
        <v>362.677391140049</v>
      </c>
      <c r="AN52" s="134">
        <v>392.34157919013398</v>
      </c>
      <c r="AO52" s="134">
        <v>413.77610085804901</v>
      </c>
      <c r="AP52" s="134">
        <v>474.64251577906202</v>
      </c>
      <c r="AQ52" s="134">
        <v>519.97161825620901</v>
      </c>
      <c r="AR52" s="134">
        <v>545.45979465447897</v>
      </c>
      <c r="AS52" s="134">
        <v>562.59232655357596</v>
      </c>
      <c r="AT52" s="134">
        <v>582.59011426759798</v>
      </c>
      <c r="AU52" s="134">
        <v>600.80931582921596</v>
      </c>
      <c r="AV52" s="134">
        <v>624.05273918418402</v>
      </c>
      <c r="AW52" s="134">
        <v>639.49183259723998</v>
      </c>
      <c r="AX52" s="134">
        <v>663.32012677157604</v>
      </c>
      <c r="AY52" s="134">
        <v>678.21177171906095</v>
      </c>
      <c r="AZ52" s="134">
        <v>686.58093574341501</v>
      </c>
      <c r="BA52" s="135">
        <v>9.5740889484634602E-3</v>
      </c>
      <c r="BB52" s="135">
        <v>5.0654662366002197E-2</v>
      </c>
      <c r="BC52" s="135">
        <v>0.17816320877244199</v>
      </c>
    </row>
    <row r="53" spans="1:55">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c r="AG53" s="130"/>
      <c r="AH53" s="130"/>
      <c r="AI53" s="130"/>
      <c r="AJ53" s="130"/>
      <c r="AK53" s="130"/>
      <c r="AL53" s="130"/>
      <c r="AM53" s="130"/>
      <c r="AN53" s="130"/>
      <c r="AO53" s="130"/>
      <c r="AP53" s="130"/>
      <c r="AQ53" s="130"/>
      <c r="AR53" s="130"/>
      <c r="AS53" s="130"/>
      <c r="AT53" s="130"/>
      <c r="AU53" s="130"/>
      <c r="AV53" s="130"/>
      <c r="AW53" s="130"/>
      <c r="AX53" s="130"/>
      <c r="AY53" s="130"/>
      <c r="AZ53" s="131"/>
      <c r="BA53" s="132"/>
      <c r="BB53" s="132"/>
      <c r="BC53" s="132"/>
    </row>
    <row r="54" spans="1:55">
      <c r="A54" s="124" t="s">
        <v>324</v>
      </c>
      <c r="B54" s="130">
        <v>2.4380125000000001</v>
      </c>
      <c r="C54" s="130">
        <v>2.5698750000000001</v>
      </c>
      <c r="D54" s="130">
        <v>3.2561374999999999</v>
      </c>
      <c r="E54" s="130">
        <v>4.321625</v>
      </c>
      <c r="F54" s="130">
        <v>4.9963375000000001</v>
      </c>
      <c r="G54" s="130">
        <v>6.1523000000000003</v>
      </c>
      <c r="H54" s="130">
        <v>7.7490874999999999</v>
      </c>
      <c r="I54" s="130">
        <v>7.4165437499999998</v>
      </c>
      <c r="J54" s="130">
        <v>11.501875</v>
      </c>
      <c r="K54" s="130">
        <v>18.853449999999999</v>
      </c>
      <c r="L54" s="130">
        <v>15.409750000000001</v>
      </c>
      <c r="M54" s="130">
        <v>17.864843</v>
      </c>
      <c r="N54" s="130">
        <v>23.310009000000001</v>
      </c>
      <c r="O54" s="130">
        <v>33.379263000000002</v>
      </c>
      <c r="P54" s="130">
        <v>33.975881999999999</v>
      </c>
      <c r="Q54" s="130">
        <v>37.338115000000002</v>
      </c>
      <c r="R54" s="130">
        <v>38.189430999999999</v>
      </c>
      <c r="S54" s="130">
        <v>43.10078</v>
      </c>
      <c r="T54" s="130">
        <v>45.058109000000002</v>
      </c>
      <c r="U54" s="130">
        <v>48.583162000000002</v>
      </c>
      <c r="V54" s="130">
        <v>51.656970999999999</v>
      </c>
      <c r="W54" s="130">
        <v>55.703048000000003</v>
      </c>
      <c r="X54" s="130">
        <v>58.001136000000002</v>
      </c>
      <c r="Y54" s="130">
        <v>58.746619000000003</v>
      </c>
      <c r="Z54" s="130">
        <v>54.010883</v>
      </c>
      <c r="AA54" s="130">
        <v>61.491298999999998</v>
      </c>
      <c r="AB54" s="130">
        <v>65.251277999999999</v>
      </c>
      <c r="AC54" s="130">
        <v>74.858821000000006</v>
      </c>
      <c r="AD54" s="130">
        <v>80.162101000000007</v>
      </c>
      <c r="AE54" s="130">
        <v>90.106914000000003</v>
      </c>
      <c r="AF54" s="130">
        <v>91.888630000000006</v>
      </c>
      <c r="AG54" s="130">
        <v>86.472538999999998</v>
      </c>
      <c r="AH54" s="130">
        <v>88.941587999999996</v>
      </c>
      <c r="AI54" s="130">
        <v>93.857589000000004</v>
      </c>
      <c r="AJ54" s="130">
        <v>92.054939000000005</v>
      </c>
      <c r="AK54" s="130">
        <v>84.911749999999998</v>
      </c>
      <c r="AL54" s="130">
        <v>81.299487499999998</v>
      </c>
      <c r="AM54" s="130">
        <v>81.645987500000004</v>
      </c>
      <c r="AN54" s="130">
        <v>82.600787499999996</v>
      </c>
      <c r="AO54" s="130">
        <v>76.566874999999996</v>
      </c>
      <c r="AP54" s="130">
        <v>77.396550000000005</v>
      </c>
      <c r="AQ54" s="130">
        <v>79.598749999999995</v>
      </c>
      <c r="AR54" s="130">
        <v>78.443749999999994</v>
      </c>
      <c r="AS54" s="130">
        <v>79.338875000000002</v>
      </c>
      <c r="AT54" s="130">
        <v>80.172399999999996</v>
      </c>
      <c r="AU54" s="130">
        <v>81.411137499999995</v>
      </c>
      <c r="AV54" s="130">
        <v>91.392262500000001</v>
      </c>
      <c r="AW54" s="130">
        <v>92.976537500000006</v>
      </c>
      <c r="AX54" s="130">
        <v>93.84375</v>
      </c>
      <c r="AY54" s="130">
        <v>86.952250000000006</v>
      </c>
      <c r="AZ54" s="131">
        <v>81.456374999999994</v>
      </c>
      <c r="BA54" s="132">
        <v>-6.5765214835031394E-2</v>
      </c>
      <c r="BB54" s="132">
        <v>1.2800693906476399E-2</v>
      </c>
      <c r="BC54" s="132">
        <v>2.1137390203323201E-2</v>
      </c>
    </row>
    <row r="55" spans="1:55">
      <c r="A55" s="124" t="s">
        <v>325</v>
      </c>
      <c r="B55" s="130">
        <v>8.1812499999999996E-2</v>
      </c>
      <c r="C55" s="130">
        <v>8.1812499999999996E-2</v>
      </c>
      <c r="D55" s="130">
        <v>6.8337499999999995E-2</v>
      </c>
      <c r="E55" s="130">
        <v>5.4862500000000002E-2</v>
      </c>
      <c r="F55" s="130">
        <v>5.7750000000000003E-2</v>
      </c>
      <c r="G55" s="130">
        <v>4.8125000000000001E-2</v>
      </c>
      <c r="H55" s="130">
        <v>0.36575000000000002</v>
      </c>
      <c r="I55" s="130">
        <v>0.44274999999999998</v>
      </c>
      <c r="J55" s="130">
        <v>0.71225000000000005</v>
      </c>
      <c r="K55" s="130">
        <v>1.0780000000000001</v>
      </c>
      <c r="L55" s="130">
        <v>2.0982500000000002</v>
      </c>
      <c r="M55" s="130">
        <v>2.3485</v>
      </c>
      <c r="N55" s="130">
        <v>2.5698750000000001</v>
      </c>
      <c r="O55" s="130">
        <v>3.0126249999999999</v>
      </c>
      <c r="P55" s="130">
        <v>3.8692500000000001</v>
      </c>
      <c r="Q55" s="130">
        <v>4.7451249999999998</v>
      </c>
      <c r="R55" s="130">
        <v>5.4669999999999996</v>
      </c>
      <c r="S55" s="130">
        <v>6.0445000000000002</v>
      </c>
      <c r="T55" s="130">
        <v>6.6604999999999999</v>
      </c>
      <c r="U55" s="130">
        <v>7.4497499999999999</v>
      </c>
      <c r="V55" s="130">
        <v>7.7673750000000004</v>
      </c>
      <c r="W55" s="130">
        <v>8.7394999999999996</v>
      </c>
      <c r="X55" s="130">
        <v>9.4517500000000005</v>
      </c>
      <c r="Y55" s="130">
        <v>10.866625000000001</v>
      </c>
      <c r="Z55" s="130">
        <v>11.64625</v>
      </c>
      <c r="AA55" s="130">
        <v>12.03125</v>
      </c>
      <c r="AB55" s="130">
        <v>12.80125</v>
      </c>
      <c r="AC55" s="130">
        <v>13.09</v>
      </c>
      <c r="AD55" s="130">
        <v>13.475</v>
      </c>
      <c r="AE55" s="130">
        <v>16.170000000000002</v>
      </c>
      <c r="AF55" s="130">
        <v>20.212499999999999</v>
      </c>
      <c r="AG55" s="130">
        <v>24.254999999999999</v>
      </c>
      <c r="AH55" s="130">
        <v>26.276250000000001</v>
      </c>
      <c r="AI55" s="130">
        <v>28.971250000000001</v>
      </c>
      <c r="AJ55" s="130">
        <v>31.762499999999999</v>
      </c>
      <c r="AK55" s="130">
        <v>40.90625</v>
      </c>
      <c r="AL55" s="130">
        <v>52.64875</v>
      </c>
      <c r="AM55" s="130">
        <v>53.601624999999999</v>
      </c>
      <c r="AN55" s="130">
        <v>56.758625000000002</v>
      </c>
      <c r="AO55" s="130">
        <v>60.339125000000003</v>
      </c>
      <c r="AP55" s="130">
        <v>59.020499999999998</v>
      </c>
      <c r="AQ55" s="130">
        <v>59.143280831250003</v>
      </c>
      <c r="AR55" s="130">
        <v>58.598181468749999</v>
      </c>
      <c r="AS55" s="130">
        <v>53.964836887499999</v>
      </c>
      <c r="AT55" s="130">
        <v>46.961048750000003</v>
      </c>
      <c r="AU55" s="130">
        <v>42.590625000000003</v>
      </c>
      <c r="AV55" s="130">
        <v>40.251750000000001</v>
      </c>
      <c r="AW55" s="130">
        <v>48.8126486785889</v>
      </c>
      <c r="AX55" s="130">
        <v>58.558326580810501</v>
      </c>
      <c r="AY55" s="130">
        <v>64.9386967075</v>
      </c>
      <c r="AZ55" s="131">
        <v>58.465432121249997</v>
      </c>
      <c r="BA55" s="132">
        <v>-0.10214258277994601</v>
      </c>
      <c r="BB55" s="132">
        <v>7.37334671795686E-3</v>
      </c>
      <c r="BC55" s="132">
        <v>1.51713926890653E-2</v>
      </c>
    </row>
    <row r="56" spans="1:55">
      <c r="A56" s="124" t="s">
        <v>402</v>
      </c>
      <c r="B56" s="130">
        <v>0.27929999999999999</v>
      </c>
      <c r="C56" s="130">
        <v>0.67259999999999998</v>
      </c>
      <c r="D56" s="130">
        <v>2.6903999999999999</v>
      </c>
      <c r="E56" s="130">
        <v>4.3044500000000001</v>
      </c>
      <c r="F56" s="130">
        <v>3.8712499999999999</v>
      </c>
      <c r="G56" s="130">
        <v>4.4032499999999999</v>
      </c>
      <c r="H56" s="130">
        <v>4.5400499999999999</v>
      </c>
      <c r="I56" s="130">
        <v>4.7984499999999999</v>
      </c>
      <c r="J56" s="130">
        <v>4.8649500000000003</v>
      </c>
      <c r="K56" s="130">
        <v>6.4457500000000003</v>
      </c>
      <c r="L56" s="130">
        <v>4.9115000000000002</v>
      </c>
      <c r="M56" s="130">
        <v>2.9925000000000002</v>
      </c>
      <c r="N56" s="130">
        <v>3.1825000000000001</v>
      </c>
      <c r="O56" s="130">
        <v>3.5245000000000002</v>
      </c>
      <c r="P56" s="130">
        <v>4.37</v>
      </c>
      <c r="Q56" s="130">
        <v>4.9400000000000004</v>
      </c>
      <c r="R56" s="130">
        <v>5.32</v>
      </c>
      <c r="S56" s="130">
        <v>4.75</v>
      </c>
      <c r="T56" s="130">
        <v>5.2249999999999996</v>
      </c>
      <c r="U56" s="130">
        <v>6.46</v>
      </c>
      <c r="V56" s="130">
        <v>5.89</v>
      </c>
      <c r="W56" s="130">
        <v>6.2130000000000001</v>
      </c>
      <c r="X56" s="130">
        <v>6.4314999999999998</v>
      </c>
      <c r="Y56" s="130">
        <v>6.0419999999999998</v>
      </c>
      <c r="Z56" s="130">
        <v>6.0705</v>
      </c>
      <c r="AA56" s="130">
        <v>6.0229999999999997</v>
      </c>
      <c r="AB56" s="130">
        <v>6.0990000000000002</v>
      </c>
      <c r="AC56" s="130">
        <v>6.2415000000000003</v>
      </c>
      <c r="AD56" s="130">
        <v>6.0419999999999998</v>
      </c>
      <c r="AE56" s="130">
        <v>4.9400000000000004</v>
      </c>
      <c r="AF56" s="130">
        <v>5.5860000000000003</v>
      </c>
      <c r="AG56" s="130">
        <v>5.8710000000000004</v>
      </c>
      <c r="AH56" s="130">
        <v>5.6050000000000004</v>
      </c>
      <c r="AI56" s="130">
        <v>5.2249999999999996</v>
      </c>
      <c r="AJ56" s="130">
        <v>7.657</v>
      </c>
      <c r="AK56" s="130">
        <v>10.734999999999999</v>
      </c>
      <c r="AL56" s="130">
        <v>12.53525</v>
      </c>
      <c r="AM56" s="130">
        <v>14.516</v>
      </c>
      <c r="AN56" s="130">
        <v>15.105</v>
      </c>
      <c r="AO56" s="130">
        <v>15.105</v>
      </c>
      <c r="AP56" s="130">
        <v>15.9733</v>
      </c>
      <c r="AQ56" s="130">
        <v>7.46225</v>
      </c>
      <c r="AR56" s="130">
        <v>11.59</v>
      </c>
      <c r="AS56" s="130">
        <v>12.16</v>
      </c>
      <c r="AT56" s="130">
        <v>15.697175</v>
      </c>
      <c r="AU56" s="130">
        <v>14.718349999999999</v>
      </c>
      <c r="AV56" s="130">
        <v>14.79195</v>
      </c>
      <c r="AW56" s="130">
        <v>13.5938</v>
      </c>
      <c r="AX56" s="130">
        <v>13.185974999999999</v>
      </c>
      <c r="AY56" s="130">
        <v>14.504339680921801</v>
      </c>
      <c r="AZ56" s="131">
        <v>13.305995236099999</v>
      </c>
      <c r="BA56" s="132">
        <v>-8.5126220856960005E-2</v>
      </c>
      <c r="BB56" s="132">
        <v>-4.0495704707692601E-3</v>
      </c>
      <c r="BC56" s="132">
        <v>3.4528176996460398E-3</v>
      </c>
    </row>
    <row r="57" spans="1:55">
      <c r="A57" s="124" t="s">
        <v>403</v>
      </c>
      <c r="B57" s="130">
        <v>0.10545</v>
      </c>
      <c r="C57" s="130">
        <v>0.19522500000000001</v>
      </c>
      <c r="D57" s="130">
        <v>0.26172499999999999</v>
      </c>
      <c r="E57" s="130">
        <v>0.40089999999999998</v>
      </c>
      <c r="F57" s="130">
        <v>0.37430000000000002</v>
      </c>
      <c r="G57" s="130">
        <v>0.33534999999999998</v>
      </c>
      <c r="H57" s="130">
        <v>0.62272499999999997</v>
      </c>
      <c r="I57" s="130">
        <v>0.81984999999999997</v>
      </c>
      <c r="J57" s="130">
        <v>0.99322500000000002</v>
      </c>
      <c r="K57" s="130">
        <v>1.3090999999999999</v>
      </c>
      <c r="L57" s="130">
        <v>1.582225</v>
      </c>
      <c r="M57" s="130">
        <v>2.3303500000000001</v>
      </c>
      <c r="N57" s="130">
        <v>2.4277250000000001</v>
      </c>
      <c r="O57" s="130">
        <v>2.7521499999999999</v>
      </c>
      <c r="P57" s="130">
        <v>2.6476500000000001</v>
      </c>
      <c r="Q57" s="130">
        <v>2.508</v>
      </c>
      <c r="R57" s="130">
        <v>2.9250500000000001</v>
      </c>
      <c r="S57" s="130">
        <v>2.89655</v>
      </c>
      <c r="T57" s="130">
        <v>3.4822250000000001</v>
      </c>
      <c r="U57" s="130">
        <v>4.0317999999999996</v>
      </c>
      <c r="V57" s="130">
        <v>3.8389500000000001</v>
      </c>
      <c r="W57" s="130">
        <v>3.7448999999999999</v>
      </c>
      <c r="X57" s="130">
        <v>4.0536500000000002</v>
      </c>
      <c r="Y57" s="130">
        <v>4.6189</v>
      </c>
      <c r="Z57" s="130">
        <v>4.2189500000000004</v>
      </c>
      <c r="AA57" s="130">
        <v>4.5913500000000003</v>
      </c>
      <c r="AB57" s="130">
        <v>5.1651499999999997</v>
      </c>
      <c r="AC57" s="130">
        <v>4.9745974341546297</v>
      </c>
      <c r="AD57" s="130">
        <v>6.01768903993203</v>
      </c>
      <c r="AE57" s="130">
        <v>4.3377164924950398</v>
      </c>
      <c r="AF57" s="130">
        <v>11.204464037099999</v>
      </c>
      <c r="AG57" s="130">
        <v>15.261342395921799</v>
      </c>
      <c r="AH57" s="130">
        <v>17.140391438685899</v>
      </c>
      <c r="AI57" s="130">
        <v>21.393889122561699</v>
      </c>
      <c r="AJ57" s="130">
        <v>22.894196909213299</v>
      </c>
      <c r="AK57" s="130">
        <v>22.983986688531701</v>
      </c>
      <c r="AL57" s="130">
        <v>26.891508243132598</v>
      </c>
      <c r="AM57" s="130">
        <v>33.6342278031346</v>
      </c>
      <c r="AN57" s="130">
        <v>32.779218743525099</v>
      </c>
      <c r="AO57" s="130">
        <v>23.191938766679801</v>
      </c>
      <c r="AP57" s="130">
        <v>30.906667396424702</v>
      </c>
      <c r="AQ57" s="130">
        <v>36.425815563039201</v>
      </c>
      <c r="AR57" s="130">
        <v>39.160302544998103</v>
      </c>
      <c r="AS57" s="130">
        <v>33.099570843993298</v>
      </c>
      <c r="AT57" s="130">
        <v>39.982533318790999</v>
      </c>
      <c r="AU57" s="130">
        <v>47.565285421200002</v>
      </c>
      <c r="AV57" s="130">
        <v>42.637020847199999</v>
      </c>
      <c r="AW57" s="130">
        <v>47.205618950925</v>
      </c>
      <c r="AX57" s="130">
        <v>48.269553797550003</v>
      </c>
      <c r="AY57" s="130">
        <v>49.279148609025</v>
      </c>
      <c r="AZ57" s="131">
        <v>49.431139301400002</v>
      </c>
      <c r="BA57" s="132">
        <v>3.4361256634607402E-4</v>
      </c>
      <c r="BB57" s="132">
        <v>7.8282641890209198E-2</v>
      </c>
      <c r="BC57" s="132">
        <v>1.2827053494689799E-2</v>
      </c>
    </row>
    <row r="58" spans="1:55">
      <c r="A58" s="124" t="s">
        <v>390</v>
      </c>
      <c r="B58" s="130">
        <v>0.11264125</v>
      </c>
      <c r="C58" s="130">
        <v>0.18277769899999999</v>
      </c>
      <c r="D58" s="130">
        <v>0.23688462234999999</v>
      </c>
      <c r="E58" s="130">
        <v>0.75037776199999995</v>
      </c>
      <c r="F58" s="130">
        <v>0.96086216234999999</v>
      </c>
      <c r="G58" s="130">
        <v>0.59408986500000005</v>
      </c>
      <c r="H58" s="130">
        <v>0.45060092899999998</v>
      </c>
      <c r="I58" s="130">
        <v>0.52009118200000004</v>
      </c>
      <c r="J58" s="130">
        <v>0.59672766200000005</v>
      </c>
      <c r="K58" s="130">
        <v>0.64669451200000005</v>
      </c>
      <c r="L58" s="130">
        <v>0.828613881</v>
      </c>
      <c r="M58" s="130">
        <v>0.93861095699999997</v>
      </c>
      <c r="N58" s="130">
        <v>1.0211802889999999</v>
      </c>
      <c r="O58" s="130">
        <v>1.0271448999999999</v>
      </c>
      <c r="P58" s="130">
        <v>1.002287382</v>
      </c>
      <c r="Q58" s="130">
        <v>1.036580966</v>
      </c>
      <c r="R58" s="130">
        <v>1.1128321839999999</v>
      </c>
      <c r="S58" s="130">
        <v>1.105989251</v>
      </c>
      <c r="T58" s="130">
        <v>1.3273939530000001</v>
      </c>
      <c r="U58" s="130">
        <v>1.216084792</v>
      </c>
      <c r="V58" s="130">
        <v>3.0057633030000002</v>
      </c>
      <c r="W58" s="130">
        <v>2.9447250129999998</v>
      </c>
      <c r="X58" s="130">
        <v>2.8902439260000001</v>
      </c>
      <c r="Y58" s="130">
        <v>3.0665281719999999</v>
      </c>
      <c r="Z58" s="130">
        <v>3.0180387550000001</v>
      </c>
      <c r="AA58" s="130">
        <v>3.1336232389999998</v>
      </c>
      <c r="AB58" s="130">
        <v>4.0158223700000004</v>
      </c>
      <c r="AC58" s="130">
        <v>4.9961839440000002</v>
      </c>
      <c r="AD58" s="130">
        <v>5.2348453527187502</v>
      </c>
      <c r="AE58" s="130">
        <v>6.1179440371874998</v>
      </c>
      <c r="AF58" s="130">
        <v>6.2096489225624998</v>
      </c>
      <c r="AG58" s="130">
        <v>6.9814331227124997</v>
      </c>
      <c r="AH58" s="130">
        <v>6.9791701165375004</v>
      </c>
      <c r="AI58" s="130">
        <v>6.1804743162312503</v>
      </c>
      <c r="AJ58" s="130">
        <v>9.2566346110497708</v>
      </c>
      <c r="AK58" s="130">
        <v>10.5695067845707</v>
      </c>
      <c r="AL58" s="130">
        <v>10.8306943853314</v>
      </c>
      <c r="AM58" s="130">
        <v>12.337069744968</v>
      </c>
      <c r="AN58" s="130">
        <v>15.669184996943301</v>
      </c>
      <c r="AO58" s="130">
        <v>16.154591319450301</v>
      </c>
      <c r="AP58" s="130">
        <v>18.232818729102998</v>
      </c>
      <c r="AQ58" s="130">
        <v>17.983370509644001</v>
      </c>
      <c r="AR58" s="130">
        <v>18.935703905753901</v>
      </c>
      <c r="AS58" s="130">
        <v>20.538384327550698</v>
      </c>
      <c r="AT58" s="130">
        <v>20.691740335966902</v>
      </c>
      <c r="AU58" s="130">
        <v>21.707028230747898</v>
      </c>
      <c r="AV58" s="130">
        <v>22.804943548577398</v>
      </c>
      <c r="AW58" s="130">
        <v>26.904377987546901</v>
      </c>
      <c r="AX58" s="130">
        <v>27.5802634431843</v>
      </c>
      <c r="AY58" s="130">
        <v>28.1022349348559</v>
      </c>
      <c r="AZ58" s="131">
        <v>28.640262371607299</v>
      </c>
      <c r="BA58" s="132">
        <v>1.6360810975878201E-2</v>
      </c>
      <c r="BB58" s="132">
        <v>5.6925773497403999E-2</v>
      </c>
      <c r="BC58" s="132">
        <v>7.4319585333157403E-3</v>
      </c>
    </row>
    <row r="59" spans="1:55" s="125" customFormat="1">
      <c r="A59" s="133" t="s">
        <v>333</v>
      </c>
      <c r="B59" s="134">
        <v>3.0172162500000002</v>
      </c>
      <c r="C59" s="134">
        <v>3.7022901990000001</v>
      </c>
      <c r="D59" s="134">
        <v>6.51348462235</v>
      </c>
      <c r="E59" s="134">
        <v>9.8322152620000001</v>
      </c>
      <c r="F59" s="134">
        <v>10.26049966235</v>
      </c>
      <c r="G59" s="134">
        <v>11.533114865</v>
      </c>
      <c r="H59" s="134">
        <v>13.728213429</v>
      </c>
      <c r="I59" s="134">
        <v>13.997684932</v>
      </c>
      <c r="J59" s="134">
        <v>18.669027662000001</v>
      </c>
      <c r="K59" s="134">
        <v>28.332994511999999</v>
      </c>
      <c r="L59" s="134">
        <v>24.830338880999999</v>
      </c>
      <c r="M59" s="134">
        <v>26.474803956999999</v>
      </c>
      <c r="N59" s="134">
        <v>32.511289288999997</v>
      </c>
      <c r="O59" s="134">
        <v>43.695682900000001</v>
      </c>
      <c r="P59" s="134">
        <v>45.865069382000001</v>
      </c>
      <c r="Q59" s="134">
        <v>50.567820965999999</v>
      </c>
      <c r="R59" s="134">
        <v>53.014313184000002</v>
      </c>
      <c r="S59" s="134">
        <v>57.897819251000001</v>
      </c>
      <c r="T59" s="134">
        <v>61.753227953</v>
      </c>
      <c r="U59" s="134">
        <v>67.740796791999998</v>
      </c>
      <c r="V59" s="134">
        <v>72.159059303000006</v>
      </c>
      <c r="W59" s="134">
        <v>77.345173012999993</v>
      </c>
      <c r="X59" s="134">
        <v>80.828279925999993</v>
      </c>
      <c r="Y59" s="134">
        <v>83.340672171999998</v>
      </c>
      <c r="Z59" s="134">
        <v>78.964621754999996</v>
      </c>
      <c r="AA59" s="134">
        <v>87.270522239000002</v>
      </c>
      <c r="AB59" s="134">
        <v>93.332500370000005</v>
      </c>
      <c r="AC59" s="134">
        <v>104.16110237815499</v>
      </c>
      <c r="AD59" s="134">
        <v>110.931635392651</v>
      </c>
      <c r="AE59" s="134">
        <v>121.672574529683</v>
      </c>
      <c r="AF59" s="134">
        <v>135.10124295966301</v>
      </c>
      <c r="AG59" s="134">
        <v>138.84131451863399</v>
      </c>
      <c r="AH59" s="134">
        <v>144.94239955522301</v>
      </c>
      <c r="AI59" s="134">
        <v>155.62820243879301</v>
      </c>
      <c r="AJ59" s="134">
        <v>163.625270520263</v>
      </c>
      <c r="AK59" s="134">
        <v>170.10649347310201</v>
      </c>
      <c r="AL59" s="134">
        <v>184.205690128464</v>
      </c>
      <c r="AM59" s="134">
        <v>195.73491004810299</v>
      </c>
      <c r="AN59" s="134">
        <v>202.912816240468</v>
      </c>
      <c r="AO59" s="134">
        <v>191.35753008613</v>
      </c>
      <c r="AP59" s="134">
        <v>201.52983612552799</v>
      </c>
      <c r="AQ59" s="134">
        <v>200.61346690393299</v>
      </c>
      <c r="AR59" s="134">
        <v>206.72793791950201</v>
      </c>
      <c r="AS59" s="134">
        <v>199.10166705904399</v>
      </c>
      <c r="AT59" s="134">
        <v>203.504897404758</v>
      </c>
      <c r="AU59" s="134">
        <v>207.992426151948</v>
      </c>
      <c r="AV59" s="134">
        <v>211.87792689577699</v>
      </c>
      <c r="AW59" s="134">
        <v>229.49298311706099</v>
      </c>
      <c r="AX59" s="134">
        <v>241.43786882154501</v>
      </c>
      <c r="AY59" s="134">
        <v>243.77666993230301</v>
      </c>
      <c r="AZ59" s="134">
        <v>231.299204030357</v>
      </c>
      <c r="BA59" s="135">
        <v>-5.3776396830427599E-2</v>
      </c>
      <c r="BB59" s="135">
        <v>2.4506358938676299E-2</v>
      </c>
      <c r="BC59" s="135">
        <v>6.0020612620040097E-2</v>
      </c>
    </row>
    <row r="60" spans="1:55">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c r="AA60" s="130"/>
      <c r="AB60" s="130"/>
      <c r="AC60" s="130"/>
      <c r="AD60" s="130"/>
      <c r="AE60" s="130"/>
      <c r="AF60" s="130"/>
      <c r="AG60" s="130"/>
      <c r="AH60" s="130"/>
      <c r="AI60" s="130"/>
      <c r="AJ60" s="130"/>
      <c r="AK60" s="130"/>
      <c r="AL60" s="130"/>
      <c r="AM60" s="130"/>
      <c r="AN60" s="130"/>
      <c r="AO60" s="130"/>
      <c r="AP60" s="130"/>
      <c r="AQ60" s="130"/>
      <c r="AR60" s="130"/>
      <c r="AS60" s="130"/>
      <c r="AT60" s="130"/>
      <c r="AU60" s="130"/>
      <c r="AV60" s="130"/>
      <c r="AW60" s="130"/>
      <c r="AX60" s="130"/>
      <c r="AY60" s="130"/>
      <c r="AZ60" s="131"/>
      <c r="BA60" s="132"/>
      <c r="BB60" s="132"/>
      <c r="BC60" s="132"/>
    </row>
    <row r="61" spans="1:55">
      <c r="A61" s="124" t="s">
        <v>334</v>
      </c>
      <c r="B61" s="130">
        <v>1.730397462</v>
      </c>
      <c r="C61" s="130">
        <v>2.5826679361</v>
      </c>
      <c r="D61" s="130">
        <v>3.7074262864</v>
      </c>
      <c r="E61" s="130">
        <v>4.7068799929000003</v>
      </c>
      <c r="F61" s="130">
        <v>5.3701990200000003</v>
      </c>
      <c r="G61" s="130">
        <v>5.7669970587000003</v>
      </c>
      <c r="H61" s="130">
        <v>6.8077217391499998</v>
      </c>
      <c r="I61" s="130">
        <v>7.7768437659999998</v>
      </c>
      <c r="J61" s="130">
        <v>8.3725380647000005</v>
      </c>
      <c r="K61" s="130">
        <v>9.6375182783</v>
      </c>
      <c r="L61" s="130">
        <v>11.066587906400001</v>
      </c>
      <c r="M61" s="130">
        <v>11.9944389593</v>
      </c>
      <c r="N61" s="130">
        <v>11.6980835319</v>
      </c>
      <c r="O61" s="130">
        <v>12.7074820514</v>
      </c>
      <c r="P61" s="130">
        <v>12.531726376769701</v>
      </c>
      <c r="Q61" s="130">
        <v>13.395262335036101</v>
      </c>
      <c r="R61" s="130">
        <v>14.632928125250301</v>
      </c>
      <c r="S61" s="130">
        <v>14.939459085311899</v>
      </c>
      <c r="T61" s="130">
        <v>15.299338994712</v>
      </c>
      <c r="U61" s="130">
        <v>17.707563971497699</v>
      </c>
      <c r="V61" s="130">
        <v>20.611147045182499</v>
      </c>
      <c r="W61" s="130">
        <v>21.5764999879055</v>
      </c>
      <c r="X61" s="130">
        <v>23.333595294885299</v>
      </c>
      <c r="Y61" s="130">
        <v>24.383902797142099</v>
      </c>
      <c r="Z61" s="130">
        <v>27.991216640033699</v>
      </c>
      <c r="AA61" s="130">
        <v>29.5959683511478</v>
      </c>
      <c r="AB61" s="130">
        <v>29.633702949595001</v>
      </c>
      <c r="AC61" s="130">
        <v>29.637647062430801</v>
      </c>
      <c r="AD61" s="130">
        <v>30.2737079081475</v>
      </c>
      <c r="AE61" s="130">
        <v>30.7125330923894</v>
      </c>
      <c r="AF61" s="130">
        <v>31.192330419555098</v>
      </c>
      <c r="AG61" s="130">
        <v>32.641317838155402</v>
      </c>
      <c r="AH61" s="130">
        <v>33.001159696357398</v>
      </c>
      <c r="AI61" s="130">
        <v>33.7452258524713</v>
      </c>
      <c r="AJ61" s="130">
        <v>35.930312609859698</v>
      </c>
      <c r="AK61" s="130">
        <v>38.235279696105501</v>
      </c>
      <c r="AL61" s="130">
        <v>40.6822271905042</v>
      </c>
      <c r="AM61" s="130">
        <v>42.751184794255799</v>
      </c>
      <c r="AN61" s="130">
        <v>41.682903435165997</v>
      </c>
      <c r="AO61" s="130">
        <v>46.697592822896397</v>
      </c>
      <c r="AP61" s="130">
        <v>52.625509443522802</v>
      </c>
      <c r="AQ61" s="130">
        <v>54.163281500209202</v>
      </c>
      <c r="AR61" s="130">
        <v>57.962008315468999</v>
      </c>
      <c r="AS61" s="130">
        <v>60.250019348363097</v>
      </c>
      <c r="AT61" s="130">
        <v>64.927607956318994</v>
      </c>
      <c r="AU61" s="130">
        <v>74.0985192037883</v>
      </c>
      <c r="AV61" s="130">
        <v>93.9979285994892</v>
      </c>
      <c r="AW61" s="130">
        <v>110.124627245442</v>
      </c>
      <c r="AX61" s="130">
        <v>126.01577538431</v>
      </c>
      <c r="AY61" s="130">
        <v>143.14901882862901</v>
      </c>
      <c r="AZ61" s="131">
        <v>142.516015203058</v>
      </c>
      <c r="BA61" s="132">
        <v>-7.1421491646753701E-3</v>
      </c>
      <c r="BB61" s="132">
        <v>0.11853451074185101</v>
      </c>
      <c r="BC61" s="132">
        <v>3.6981962720164997E-2</v>
      </c>
    </row>
    <row r="62" spans="1:55">
      <c r="A62" s="124" t="s">
        <v>335</v>
      </c>
      <c r="B62" s="130">
        <v>0</v>
      </c>
      <c r="C62" s="130">
        <v>0</v>
      </c>
      <c r="D62" s="130">
        <v>0.439614</v>
      </c>
      <c r="E62" s="130">
        <v>0.60824900000000004</v>
      </c>
      <c r="F62" s="130">
        <v>0.66872500000000001</v>
      </c>
      <c r="G62" s="130">
        <v>0.67221399999999998</v>
      </c>
      <c r="H62" s="130">
        <v>0.88504300000000002</v>
      </c>
      <c r="I62" s="130">
        <v>0.98738700000000001</v>
      </c>
      <c r="J62" s="130">
        <v>1.089731</v>
      </c>
      <c r="K62" s="130">
        <v>1.253714</v>
      </c>
      <c r="L62" s="130">
        <v>1.4118820000000001</v>
      </c>
      <c r="M62" s="130">
        <v>1.36138565784375</v>
      </c>
      <c r="N62" s="130">
        <v>1.76748468290625</v>
      </c>
      <c r="O62" s="130">
        <v>1.9667184999</v>
      </c>
      <c r="P62" s="130">
        <v>2.27006629513125</v>
      </c>
      <c r="Q62" s="130">
        <v>2.5780474349437501</v>
      </c>
      <c r="R62" s="130">
        <v>2.9070149002124999</v>
      </c>
      <c r="S62" s="130">
        <v>3.4155926054250001</v>
      </c>
      <c r="T62" s="130">
        <v>4.0201077984375004</v>
      </c>
      <c r="U62" s="130">
        <v>4.2498671797312504</v>
      </c>
      <c r="V62" s="130">
        <v>4.5742013004187498</v>
      </c>
      <c r="W62" s="130">
        <v>4.7107486907249996</v>
      </c>
      <c r="X62" s="130">
        <v>5.1370163921999996</v>
      </c>
      <c r="Y62" s="130">
        <v>5.7502531750125003</v>
      </c>
      <c r="Z62" s="130">
        <v>6.0985716676499999</v>
      </c>
      <c r="AA62" s="130">
        <v>6.7423340147625002</v>
      </c>
      <c r="AB62" s="130">
        <v>7.2364665868687501</v>
      </c>
      <c r="AC62" s="130">
        <v>7.1132741309437497</v>
      </c>
      <c r="AD62" s="130">
        <v>7.6864461106124997</v>
      </c>
      <c r="AE62" s="130">
        <v>8.3803575990749994</v>
      </c>
      <c r="AF62" s="130">
        <v>9.0581886563437504</v>
      </c>
      <c r="AG62" s="130">
        <v>10.143208937400001</v>
      </c>
      <c r="AH62" s="130">
        <v>10.671137669981301</v>
      </c>
      <c r="AI62" s="130">
        <v>11.478429825843801</v>
      </c>
      <c r="AJ62" s="130">
        <v>12.340231917956199</v>
      </c>
      <c r="AK62" s="130">
        <v>13.26335768835</v>
      </c>
      <c r="AL62" s="130">
        <v>14.363368201875</v>
      </c>
      <c r="AM62" s="130">
        <v>15.3363705639375</v>
      </c>
      <c r="AN62" s="130">
        <v>16.376420147587499</v>
      </c>
      <c r="AO62" s="130">
        <v>18.7467383116843</v>
      </c>
      <c r="AP62" s="130">
        <v>19.253727132543801</v>
      </c>
      <c r="AQ62" s="130">
        <v>19.582149498450001</v>
      </c>
      <c r="AR62" s="130">
        <v>21.336279246975</v>
      </c>
      <c r="AS62" s="130">
        <v>21.952786625962499</v>
      </c>
      <c r="AT62" s="130">
        <v>23.022271575187499</v>
      </c>
      <c r="AU62" s="130">
        <v>25.854062763375001</v>
      </c>
      <c r="AV62" s="130">
        <v>26.450946565312499</v>
      </c>
      <c r="AW62" s="130">
        <v>26.592672399562499</v>
      </c>
      <c r="AX62" s="130">
        <v>26.581770412312501</v>
      </c>
      <c r="AY62" s="130">
        <v>25.2844339295625</v>
      </c>
      <c r="AZ62" s="131">
        <v>24.7138481318845</v>
      </c>
      <c r="BA62" s="132">
        <v>-2.5237265531802899E-2</v>
      </c>
      <c r="BB62" s="132">
        <v>3.0368923854902499E-2</v>
      </c>
      <c r="BC62" s="132">
        <v>6.4130800246059603E-3</v>
      </c>
    </row>
    <row r="63" spans="1:55">
      <c r="A63" s="124" t="s">
        <v>404</v>
      </c>
      <c r="B63" s="130">
        <v>0.21352499999999999</v>
      </c>
      <c r="C63" s="130">
        <v>0.21157500000000001</v>
      </c>
      <c r="D63" s="130">
        <v>0.43436249999999998</v>
      </c>
      <c r="E63" s="130">
        <v>1.8968624999999999</v>
      </c>
      <c r="F63" s="130">
        <v>4.1174249999999999</v>
      </c>
      <c r="G63" s="130">
        <v>5.3995499999999996</v>
      </c>
      <c r="H63" s="130">
        <v>7.1214000000000004</v>
      </c>
      <c r="I63" s="130">
        <v>8.1724499999999995</v>
      </c>
      <c r="J63" s="130">
        <v>8.0101125</v>
      </c>
      <c r="K63" s="130">
        <v>8.3918250000000008</v>
      </c>
      <c r="L63" s="130">
        <v>8.4230250000000009</v>
      </c>
      <c r="M63" s="130">
        <v>8.1548999999999996</v>
      </c>
      <c r="N63" s="130">
        <v>8.1451499999999992</v>
      </c>
      <c r="O63" s="130">
        <v>8.4951749999999997</v>
      </c>
      <c r="P63" s="130">
        <v>8.5965749999999996</v>
      </c>
      <c r="Q63" s="130">
        <v>8.3806124999999998</v>
      </c>
      <c r="R63" s="130">
        <v>8.4025499999999997</v>
      </c>
      <c r="S63" s="130">
        <v>8.3830500000000008</v>
      </c>
      <c r="T63" s="130">
        <v>8.7096750000000007</v>
      </c>
      <c r="U63" s="130">
        <v>8.5351499999999998</v>
      </c>
      <c r="V63" s="130">
        <v>8.7023624999999996</v>
      </c>
      <c r="W63" s="130">
        <v>8.8335000000000008</v>
      </c>
      <c r="X63" s="130">
        <v>9.5082000000000004</v>
      </c>
      <c r="Y63" s="130">
        <v>10.0673625</v>
      </c>
      <c r="Z63" s="130">
        <v>10.131225000000001</v>
      </c>
      <c r="AA63" s="130">
        <v>11.466975</v>
      </c>
      <c r="AB63" s="130">
        <v>11.367525000000001</v>
      </c>
      <c r="AC63" s="130">
        <v>11.376300000000001</v>
      </c>
      <c r="AD63" s="130">
        <v>10.501725</v>
      </c>
      <c r="AE63" s="130">
        <v>10.9473</v>
      </c>
      <c r="AF63" s="130">
        <v>11.015549999999999</v>
      </c>
      <c r="AG63" s="130">
        <v>11.112075000000001</v>
      </c>
      <c r="AH63" s="130">
        <v>11.172525</v>
      </c>
      <c r="AI63" s="130">
        <v>12.04515</v>
      </c>
      <c r="AJ63" s="130">
        <v>11.926822206000001</v>
      </c>
      <c r="AK63" s="130">
        <v>11.709442485</v>
      </c>
      <c r="AL63" s="130">
        <v>12.256126585515901</v>
      </c>
      <c r="AM63" s="130">
        <v>11.9476285361705</v>
      </c>
      <c r="AN63" s="130">
        <v>11.84999735205</v>
      </c>
      <c r="AO63" s="130">
        <v>11.12860927425</v>
      </c>
      <c r="AP63" s="130">
        <v>11.975347700306299</v>
      </c>
      <c r="AQ63" s="130">
        <v>12.478790999999999</v>
      </c>
      <c r="AR63" s="130">
        <v>12.251276417250001</v>
      </c>
      <c r="AS63" s="130">
        <v>11.90131371</v>
      </c>
      <c r="AT63" s="130">
        <v>12.6881464198174</v>
      </c>
      <c r="AU63" s="130">
        <v>13.291452095025701</v>
      </c>
      <c r="AV63" s="130">
        <v>12.9428446777801</v>
      </c>
      <c r="AW63" s="130">
        <v>12.854908143834599</v>
      </c>
      <c r="AX63" s="130">
        <v>12.565272110698</v>
      </c>
      <c r="AY63" s="130">
        <v>12.980136056971199</v>
      </c>
      <c r="AZ63" s="131">
        <v>12.6407897367222</v>
      </c>
      <c r="BA63" s="132">
        <v>-2.88043203464305E-2</v>
      </c>
      <c r="BB63" s="132">
        <v>1.5509136322213299E-2</v>
      </c>
      <c r="BC63" s="132">
        <v>3.28020127513973E-3</v>
      </c>
    </row>
    <row r="64" spans="1:55">
      <c r="A64" s="124" t="s">
        <v>336</v>
      </c>
      <c r="B64" s="130">
        <v>2.89257620452311</v>
      </c>
      <c r="C64" s="130">
        <v>3.7694198623402202</v>
      </c>
      <c r="D64" s="130">
        <v>4.8780727630285101</v>
      </c>
      <c r="E64" s="130">
        <v>6.0270403146509297</v>
      </c>
      <c r="F64" s="130">
        <v>7.5892330383480804</v>
      </c>
      <c r="G64" s="130">
        <v>8.9196165191740402</v>
      </c>
      <c r="H64" s="130">
        <v>10.1794493608653</v>
      </c>
      <c r="I64" s="130">
        <v>12.2153392330383</v>
      </c>
      <c r="J64" s="130">
        <v>13.838003933136701</v>
      </c>
      <c r="K64" s="130">
        <v>14.624139626351999</v>
      </c>
      <c r="L64" s="130">
        <v>14.3822517207473</v>
      </c>
      <c r="M64" s="130">
        <v>12.8402163225172</v>
      </c>
      <c r="N64" s="130">
        <v>12.0238446411013</v>
      </c>
      <c r="O64" s="130">
        <v>12.306047197640099</v>
      </c>
      <c r="P64" s="130">
        <v>12.5277777777778</v>
      </c>
      <c r="Q64" s="130">
        <v>13.031710914454299</v>
      </c>
      <c r="R64" s="130">
        <v>13.868239921337301</v>
      </c>
      <c r="S64" s="130">
        <v>13.9992625368732</v>
      </c>
      <c r="T64" s="130">
        <v>14.3721730580138</v>
      </c>
      <c r="U64" s="130">
        <v>15.167379547689301</v>
      </c>
      <c r="V64" s="130">
        <v>15.4183382497542</v>
      </c>
      <c r="W64" s="130">
        <v>15.611848574238</v>
      </c>
      <c r="X64" s="130">
        <v>15.9142084562439</v>
      </c>
      <c r="Y64" s="130">
        <v>16.896878072762998</v>
      </c>
      <c r="Z64" s="130">
        <v>17.697123893805301</v>
      </c>
      <c r="AA64" s="130">
        <v>18.091199606686299</v>
      </c>
      <c r="AB64" s="130">
        <v>20.272222222222201</v>
      </c>
      <c r="AC64" s="130">
        <v>22.8815880039331</v>
      </c>
      <c r="AD64" s="130">
        <v>23.462118977384499</v>
      </c>
      <c r="AE64" s="130">
        <v>25.396214355948899</v>
      </c>
      <c r="AF64" s="130">
        <v>27.413962635201599</v>
      </c>
      <c r="AG64" s="130">
        <v>30.5675762045231</v>
      </c>
      <c r="AH64" s="130">
        <v>32.917920353982304</v>
      </c>
      <c r="AI64" s="130">
        <v>35.290437561455299</v>
      </c>
      <c r="AJ64" s="130">
        <v>41.7861356932153</v>
      </c>
      <c r="AK64" s="130">
        <v>49.707964601769902</v>
      </c>
      <c r="AL64" s="130">
        <v>59.013593903638103</v>
      </c>
      <c r="AM64" s="130">
        <v>69.784660766961593</v>
      </c>
      <c r="AN64" s="130">
        <v>80.931661750245794</v>
      </c>
      <c r="AO64" s="130">
        <v>85.939749262536907</v>
      </c>
      <c r="AP64" s="130">
        <v>96.544518190757103</v>
      </c>
      <c r="AQ64" s="130">
        <v>106.165609636185</v>
      </c>
      <c r="AR64" s="130">
        <v>111.478072763029</v>
      </c>
      <c r="AS64" s="130">
        <v>121.810717797443</v>
      </c>
      <c r="AT64" s="130">
        <v>131.18085054080601</v>
      </c>
      <c r="AU64" s="130">
        <v>135.66887905604699</v>
      </c>
      <c r="AV64" s="130">
        <v>137.941617502458</v>
      </c>
      <c r="AW64" s="130">
        <v>149.19948377581099</v>
      </c>
      <c r="AX64" s="130">
        <v>161.41885447394299</v>
      </c>
      <c r="AY64" s="130">
        <v>177.55983284169099</v>
      </c>
      <c r="AZ64" s="131">
        <v>194.01425762045201</v>
      </c>
      <c r="BA64" s="132">
        <v>8.9684310487625707E-2</v>
      </c>
      <c r="BB64" s="132">
        <v>7.5263897800838406E-2</v>
      </c>
      <c r="BC64" s="132">
        <v>5.0345415792582997E-2</v>
      </c>
    </row>
    <row r="65" spans="1:55">
      <c r="A65" s="124" t="s">
        <v>338</v>
      </c>
      <c r="B65" s="130">
        <v>0.63284662027125005</v>
      </c>
      <c r="C65" s="130">
        <v>0.67062187500000003</v>
      </c>
      <c r="D65" s="130">
        <v>0.73559062500000005</v>
      </c>
      <c r="E65" s="130">
        <v>0.73366562499999999</v>
      </c>
      <c r="F65" s="130">
        <v>0.83039687500000003</v>
      </c>
      <c r="G65" s="130">
        <v>1.06308125</v>
      </c>
      <c r="H65" s="130">
        <v>1.2914343749999999</v>
      </c>
      <c r="I65" s="130">
        <v>1.3792625000000001</v>
      </c>
      <c r="J65" s="130">
        <v>1.54048125</v>
      </c>
      <c r="K65" s="130">
        <v>1.91585625</v>
      </c>
      <c r="L65" s="130">
        <v>1.1331031250000001</v>
      </c>
      <c r="M65" s="130">
        <v>1.9781781249999999</v>
      </c>
      <c r="N65" s="130">
        <v>2.59345625</v>
      </c>
      <c r="O65" s="130">
        <v>3.0857749999999999</v>
      </c>
      <c r="P65" s="130">
        <v>3.534059375</v>
      </c>
      <c r="Q65" s="130">
        <v>4.322828125</v>
      </c>
      <c r="R65" s="130">
        <v>6.0400243749999998</v>
      </c>
      <c r="S65" s="130">
        <v>6.9577007499999999</v>
      </c>
      <c r="T65" s="130">
        <v>8.1504884999999998</v>
      </c>
      <c r="U65" s="130">
        <v>9.6904596250000008</v>
      </c>
      <c r="V65" s="130">
        <v>11.592734999999999</v>
      </c>
      <c r="W65" s="130">
        <v>12.910801749999999</v>
      </c>
      <c r="X65" s="130">
        <v>14.434689499999999</v>
      </c>
      <c r="Y65" s="130">
        <v>14.667085125</v>
      </c>
      <c r="Z65" s="130">
        <v>15.856918</v>
      </c>
      <c r="AA65" s="130">
        <v>18.077829000000001</v>
      </c>
      <c r="AB65" s="130">
        <v>19.731721624999999</v>
      </c>
      <c r="AC65" s="130">
        <v>21.452633124999998</v>
      </c>
      <c r="AD65" s="130">
        <v>23.542875124999998</v>
      </c>
      <c r="AE65" s="130">
        <v>24.123368500000002</v>
      </c>
      <c r="AF65" s="130">
        <v>25.362693125</v>
      </c>
      <c r="AG65" s="130">
        <v>25.4277485</v>
      </c>
      <c r="AH65" s="130">
        <v>26.554412500000002</v>
      </c>
      <c r="AI65" s="130">
        <v>28.4268985</v>
      </c>
      <c r="AJ65" s="130">
        <v>28.137763499999998</v>
      </c>
      <c r="AK65" s="130">
        <v>28.512137500000001</v>
      </c>
      <c r="AL65" s="130">
        <v>28.186812499999998</v>
      </c>
      <c r="AM65" s="130">
        <v>28.964512500000001</v>
      </c>
      <c r="AN65" s="130">
        <v>29.391862499999998</v>
      </c>
      <c r="AO65" s="130">
        <v>36.149938779781799</v>
      </c>
      <c r="AP65" s="130">
        <v>47.429187712752999</v>
      </c>
      <c r="AQ65" s="130">
        <v>42.933394347425299</v>
      </c>
      <c r="AR65" s="130">
        <v>37.267822803870502</v>
      </c>
      <c r="AS65" s="130">
        <v>31.063128105365301</v>
      </c>
      <c r="AT65" s="130">
        <v>29.3552182159405</v>
      </c>
      <c r="AU65" s="130">
        <v>28.142781077740899</v>
      </c>
      <c r="AV65" s="130">
        <v>26.5823158980002</v>
      </c>
      <c r="AW65" s="130">
        <v>27.6933243426978</v>
      </c>
      <c r="AX65" s="130">
        <v>27.492930242020702</v>
      </c>
      <c r="AY65" s="130">
        <v>26.906005141529601</v>
      </c>
      <c r="AZ65" s="131">
        <v>23.7605563541021</v>
      </c>
      <c r="BA65" s="132">
        <v>-0.119317911500447</v>
      </c>
      <c r="BB65" s="132">
        <v>-2.9100750299771199E-2</v>
      </c>
      <c r="BC65" s="132">
        <v>6.1657071175178699E-3</v>
      </c>
    </row>
    <row r="66" spans="1:55">
      <c r="A66" s="124" t="s">
        <v>339</v>
      </c>
      <c r="B66" s="130">
        <v>1.2788999999999999</v>
      </c>
      <c r="C66" s="130">
        <v>1.5225</v>
      </c>
      <c r="D66" s="130">
        <v>1.1276649999999999</v>
      </c>
      <c r="E66" s="130">
        <v>1.74783</v>
      </c>
      <c r="F66" s="130">
        <v>1.80467</v>
      </c>
      <c r="G66" s="130">
        <v>2.3649499999999999</v>
      </c>
      <c r="H66" s="130">
        <v>2.3852500000000001</v>
      </c>
      <c r="I66" s="130">
        <v>5.7449000000000003</v>
      </c>
      <c r="J66" s="130">
        <v>11.043200000000001</v>
      </c>
      <c r="K66" s="130">
        <v>16.0167</v>
      </c>
      <c r="L66" s="130">
        <v>18.787649999999999</v>
      </c>
      <c r="M66" s="130">
        <v>19.051549999999999</v>
      </c>
      <c r="N66" s="130">
        <v>19.366199999999999</v>
      </c>
      <c r="O66" s="130">
        <v>22.096550000000001</v>
      </c>
      <c r="P66" s="130">
        <v>29.79025</v>
      </c>
      <c r="Q66" s="130">
        <v>32.784500000000001</v>
      </c>
      <c r="R66" s="130">
        <v>34.114150000000002</v>
      </c>
      <c r="S66" s="130">
        <v>36.448650000000001</v>
      </c>
      <c r="T66" s="130">
        <v>39.808300000000003</v>
      </c>
      <c r="U66" s="130">
        <v>41.878900000000002</v>
      </c>
      <c r="V66" s="130">
        <v>44.539827083976</v>
      </c>
      <c r="W66" s="130">
        <v>48.909211758839298</v>
      </c>
      <c r="X66" s="130">
        <v>51.831083094404299</v>
      </c>
      <c r="Y66" s="130">
        <v>53.847565201741503</v>
      </c>
      <c r="Z66" s="130">
        <v>61.353291051890302</v>
      </c>
      <c r="AA66" s="130">
        <v>61.630429484629303</v>
      </c>
      <c r="AB66" s="130">
        <v>64.938779552678199</v>
      </c>
      <c r="AC66" s="130">
        <v>66.668977304382096</v>
      </c>
      <c r="AD66" s="130">
        <v>65.556514198103102</v>
      </c>
      <c r="AE66" s="130">
        <v>71.088834360552994</v>
      </c>
      <c r="AF66" s="130">
        <v>70.684424834294305</v>
      </c>
      <c r="AG66" s="130">
        <v>68.626497335791498</v>
      </c>
      <c r="AH66" s="130">
        <v>75.590242782883493</v>
      </c>
      <c r="AI66" s="130">
        <v>79.156845751336505</v>
      </c>
      <c r="AJ66" s="130">
        <v>75.694689767276998</v>
      </c>
      <c r="AK66" s="130">
        <v>76.269780496701799</v>
      </c>
      <c r="AL66" s="130">
        <v>75.397099212403504</v>
      </c>
      <c r="AM66" s="130">
        <v>72.579128770779803</v>
      </c>
      <c r="AN66" s="130">
        <v>74.829941165337701</v>
      </c>
      <c r="AO66" s="130">
        <v>78.044057117664806</v>
      </c>
      <c r="AP66" s="130">
        <v>87.000515366619794</v>
      </c>
      <c r="AQ66" s="130">
        <v>82.679042943540793</v>
      </c>
      <c r="AR66" s="130">
        <v>78.299569966112301</v>
      </c>
      <c r="AS66" s="130">
        <v>77.623653694240502</v>
      </c>
      <c r="AT66" s="130">
        <v>76.399577574720794</v>
      </c>
      <c r="AU66" s="130">
        <v>76.162200677608496</v>
      </c>
      <c r="AV66" s="130">
        <v>75.079964367659997</v>
      </c>
      <c r="AW66" s="130">
        <v>72.704988249221998</v>
      </c>
      <c r="AX66" s="130">
        <v>72.801675000873004</v>
      </c>
      <c r="AY66" s="130">
        <v>67.583435830391295</v>
      </c>
      <c r="AZ66" s="131">
        <v>63.152465340754297</v>
      </c>
      <c r="BA66" s="132">
        <v>-6.8116072416032097E-2</v>
      </c>
      <c r="BB66" s="132">
        <v>-1.42880017929872E-2</v>
      </c>
      <c r="BC66" s="132">
        <v>1.6387646788963602E-2</v>
      </c>
    </row>
    <row r="67" spans="1:55">
      <c r="A67" s="124" t="s">
        <v>341</v>
      </c>
      <c r="B67" s="130">
        <v>0</v>
      </c>
      <c r="C67" s="130">
        <v>8.2874915048938499E-2</v>
      </c>
      <c r="D67" s="130">
        <v>0.116050939801751</v>
      </c>
      <c r="E67" s="130">
        <v>0.116050939801751</v>
      </c>
      <c r="F67" s="130">
        <v>0.24192625470124801</v>
      </c>
      <c r="G67" s="130">
        <v>0.29162630833367897</v>
      </c>
      <c r="H67" s="130">
        <v>0.34717678024515802</v>
      </c>
      <c r="I67" s="130">
        <v>0.31767573488059597</v>
      </c>
      <c r="J67" s="130">
        <v>2.3655594531537201</v>
      </c>
      <c r="K67" s="130">
        <v>2.9354115989210201</v>
      </c>
      <c r="L67" s="130">
        <v>2.610935</v>
      </c>
      <c r="M67" s="130">
        <v>2.199233</v>
      </c>
      <c r="N67" s="130">
        <v>2.7667769999999998</v>
      </c>
      <c r="O67" s="130">
        <v>6.6721310000000003</v>
      </c>
      <c r="P67" s="130">
        <v>10.135545</v>
      </c>
      <c r="Q67" s="130">
        <v>11.198527</v>
      </c>
      <c r="R67" s="130">
        <v>15.06085</v>
      </c>
      <c r="S67" s="130">
        <v>16.284326</v>
      </c>
      <c r="T67" s="130">
        <v>16.811164999999999</v>
      </c>
      <c r="U67" s="130">
        <v>18.195135000000001</v>
      </c>
      <c r="V67" s="130">
        <v>18.011381</v>
      </c>
      <c r="W67" s="130">
        <v>21.38757</v>
      </c>
      <c r="X67" s="130">
        <v>22.390076000000001</v>
      </c>
      <c r="Y67" s="130">
        <v>24.124109000000001</v>
      </c>
      <c r="Z67" s="130">
        <v>25.552273</v>
      </c>
      <c r="AA67" s="130">
        <v>28.288812</v>
      </c>
      <c r="AB67" s="130">
        <v>36.146039999999999</v>
      </c>
      <c r="AC67" s="130">
        <v>41.308596999999999</v>
      </c>
      <c r="AD67" s="130">
        <v>41.226024000000002</v>
      </c>
      <c r="AE67" s="130">
        <v>42.227367000000001</v>
      </c>
      <c r="AF67" s="130">
        <v>49.682197000000002</v>
      </c>
      <c r="AG67" s="130">
        <v>49.023938999999999</v>
      </c>
      <c r="AH67" s="130">
        <v>50.588174000000002</v>
      </c>
      <c r="AI67" s="130">
        <v>52.722279</v>
      </c>
      <c r="AJ67" s="130">
        <v>60.142218999999997</v>
      </c>
      <c r="AK67" s="130">
        <v>67.699979634095698</v>
      </c>
      <c r="AL67" s="130">
        <v>67.465890862062906</v>
      </c>
      <c r="AM67" s="130">
        <v>67.628698332369297</v>
      </c>
      <c r="AN67" s="130">
        <v>69.205074896748897</v>
      </c>
      <c r="AO67" s="130">
        <v>66.165689891566601</v>
      </c>
      <c r="AP67" s="130">
        <v>65.082058663979097</v>
      </c>
      <c r="AQ67" s="130">
        <v>66.951167109572594</v>
      </c>
      <c r="AR67" s="130">
        <v>69.250720891855494</v>
      </c>
      <c r="AS67" s="130">
        <v>72.588600589840098</v>
      </c>
      <c r="AT67" s="130">
        <v>72.1741078421406</v>
      </c>
      <c r="AU67" s="130">
        <v>76.846009642566599</v>
      </c>
      <c r="AV67" s="130">
        <v>76.6954810612594</v>
      </c>
      <c r="AW67" s="130">
        <v>78.465631282628095</v>
      </c>
      <c r="AX67" s="130">
        <v>77.227987368024102</v>
      </c>
      <c r="AY67" s="130">
        <v>79.264733519341604</v>
      </c>
      <c r="AZ67" s="131">
        <v>73.1944784595877</v>
      </c>
      <c r="BA67" s="132">
        <v>-7.9105040730981693E-2</v>
      </c>
      <c r="BB67" s="132">
        <v>1.8227250810360699E-2</v>
      </c>
      <c r="BC67" s="132">
        <v>1.8993482731450299E-2</v>
      </c>
    </row>
    <row r="68" spans="1:55">
      <c r="A68" s="124" t="s">
        <v>405</v>
      </c>
      <c r="B68" s="130">
        <v>7.3687500000000003E-3</v>
      </c>
      <c r="C68" s="130">
        <v>1.424625E-2</v>
      </c>
      <c r="D68" s="130">
        <v>1.5228749999999999E-2</v>
      </c>
      <c r="E68" s="130">
        <v>1.8421875000000001E-2</v>
      </c>
      <c r="F68" s="130">
        <v>0.16481437500000001</v>
      </c>
      <c r="G68" s="130">
        <v>0.17685000000000001</v>
      </c>
      <c r="H68" s="130">
        <v>0.24562500000000001</v>
      </c>
      <c r="I68" s="130">
        <v>0.22597500000000001</v>
      </c>
      <c r="J68" s="130">
        <v>0.26527499999999998</v>
      </c>
      <c r="K68" s="130">
        <v>0.26527499999999998</v>
      </c>
      <c r="L68" s="130">
        <v>0.34387499999999999</v>
      </c>
      <c r="M68" s="130">
        <v>0.41265000000000002</v>
      </c>
      <c r="N68" s="130">
        <v>0.44212499999999999</v>
      </c>
      <c r="O68" s="130">
        <v>0.58950000000000002</v>
      </c>
      <c r="P68" s="130">
        <v>0.62880000000000003</v>
      </c>
      <c r="Q68" s="130">
        <v>0.90390000000000004</v>
      </c>
      <c r="R68" s="130">
        <v>1.051275</v>
      </c>
      <c r="S68" s="130">
        <v>1.1691750000000001</v>
      </c>
      <c r="T68" s="130">
        <v>1.0218</v>
      </c>
      <c r="U68" s="130">
        <v>1.0709249999999999</v>
      </c>
      <c r="V68" s="130">
        <v>0.83512500000000001</v>
      </c>
      <c r="W68" s="130">
        <v>0.84494999999999998</v>
      </c>
      <c r="X68" s="130">
        <v>0.85477499999999995</v>
      </c>
      <c r="Y68" s="130">
        <v>1.0807500000000001</v>
      </c>
      <c r="Z68" s="130">
        <v>1.4049750000000001</v>
      </c>
      <c r="AA68" s="130">
        <v>1.6113</v>
      </c>
      <c r="AB68" s="130">
        <v>1.5720000000000001</v>
      </c>
      <c r="AC68" s="130">
        <v>1.4835750000000001</v>
      </c>
      <c r="AD68" s="130">
        <v>1.7292000000000001</v>
      </c>
      <c r="AE68" s="130">
        <v>1.6899</v>
      </c>
      <c r="AF68" s="130">
        <v>3.3405</v>
      </c>
      <c r="AG68" s="130">
        <v>6.8775000000000004</v>
      </c>
      <c r="AH68" s="130">
        <v>8.2530000000000001</v>
      </c>
      <c r="AI68" s="130">
        <v>9.4320000000000004</v>
      </c>
      <c r="AJ68" s="130">
        <v>10.0215</v>
      </c>
      <c r="AK68" s="130">
        <v>11.986499999999999</v>
      </c>
      <c r="AL68" s="130">
        <v>12.3795</v>
      </c>
      <c r="AM68" s="130">
        <v>13.2834</v>
      </c>
      <c r="AN68" s="130">
        <v>12.183</v>
      </c>
      <c r="AO68" s="130">
        <v>11.352372271035801</v>
      </c>
      <c r="AP68" s="130">
        <v>12.207877403629499</v>
      </c>
      <c r="AQ68" s="130">
        <v>12.5500238140568</v>
      </c>
      <c r="AR68" s="130">
        <v>12.511101808186901</v>
      </c>
      <c r="AS68" s="130">
        <v>12.860941922333399</v>
      </c>
      <c r="AT68" s="130">
        <v>16.543191812325599</v>
      </c>
      <c r="AU68" s="130">
        <v>19.216683745082101</v>
      </c>
      <c r="AV68" s="130">
        <v>18.280075891279299</v>
      </c>
      <c r="AW68" s="130">
        <v>17.7988916738508</v>
      </c>
      <c r="AX68" s="130">
        <v>16.971708351661199</v>
      </c>
      <c r="AY68" s="130">
        <v>18.481904992882601</v>
      </c>
      <c r="AZ68" s="131">
        <v>17.679284544561799</v>
      </c>
      <c r="BA68" s="132">
        <v>-4.6040952206018101E-2</v>
      </c>
      <c r="BB68" s="132">
        <v>4.9943697410514701E-2</v>
      </c>
      <c r="BC68" s="132">
        <v>4.5876573311049301E-3</v>
      </c>
    </row>
    <row r="69" spans="1:55">
      <c r="A69" s="124" t="s">
        <v>343</v>
      </c>
      <c r="B69" s="130">
        <v>2.9103924999999999</v>
      </c>
      <c r="C69" s="130">
        <v>2.9020424999999999</v>
      </c>
      <c r="D69" s="130">
        <v>2.6895349999999998</v>
      </c>
      <c r="E69" s="130">
        <v>3.063615</v>
      </c>
      <c r="F69" s="130">
        <v>3.389265</v>
      </c>
      <c r="G69" s="130">
        <v>3.8075999999999999</v>
      </c>
      <c r="H69" s="130">
        <v>3.8827500000000001</v>
      </c>
      <c r="I69" s="130">
        <v>4.2417999999999996</v>
      </c>
      <c r="J69" s="130">
        <v>4.3586999999999998</v>
      </c>
      <c r="K69" s="130">
        <v>4.9097999999999997</v>
      </c>
      <c r="L69" s="130">
        <v>5.9953000000000003</v>
      </c>
      <c r="M69" s="130">
        <v>6.5380500000000001</v>
      </c>
      <c r="N69" s="130">
        <v>7.1308999999999996</v>
      </c>
      <c r="O69" s="130">
        <v>7.0307000000000004</v>
      </c>
      <c r="P69" s="130">
        <v>7.2144000000000004</v>
      </c>
      <c r="Q69" s="130">
        <v>7.3647</v>
      </c>
      <c r="R69" s="130">
        <v>7.8990999999999998</v>
      </c>
      <c r="S69" s="130">
        <v>8.4585500000000007</v>
      </c>
      <c r="T69" s="130">
        <v>8.9679000000000002</v>
      </c>
      <c r="U69" s="130">
        <v>9.5607500000000005</v>
      </c>
      <c r="V69" s="130">
        <v>10.21205</v>
      </c>
      <c r="W69" s="130">
        <v>11.03035</v>
      </c>
      <c r="X69" s="130">
        <v>10.8216</v>
      </c>
      <c r="Y69" s="130">
        <v>12.4582</v>
      </c>
      <c r="Z69" s="130">
        <v>12.70035</v>
      </c>
      <c r="AA69" s="130">
        <v>13.026</v>
      </c>
      <c r="AB69" s="130">
        <v>14.15325</v>
      </c>
      <c r="AC69" s="130">
        <v>14.111499999999999</v>
      </c>
      <c r="AD69" s="130">
        <v>14.863</v>
      </c>
      <c r="AE69" s="130">
        <v>16.950500000000002</v>
      </c>
      <c r="AF69" s="130">
        <v>17.952500000000001</v>
      </c>
      <c r="AG69" s="130">
        <v>18.954499999999999</v>
      </c>
      <c r="AH69" s="130">
        <v>20.54935</v>
      </c>
      <c r="AI69" s="130">
        <v>25.5503802583778</v>
      </c>
      <c r="AJ69" s="130">
        <v>30.6765948387836</v>
      </c>
      <c r="AK69" s="130">
        <v>32.610188641514199</v>
      </c>
      <c r="AL69" s="130">
        <v>33.319478444874697</v>
      </c>
      <c r="AM69" s="130">
        <v>33.800255303886402</v>
      </c>
      <c r="AN69" s="130">
        <v>34.607610960285001</v>
      </c>
      <c r="AO69" s="130">
        <v>34.701669058750497</v>
      </c>
      <c r="AP69" s="130">
        <v>35.348395330552499</v>
      </c>
      <c r="AQ69" s="130">
        <v>35.339646839745001</v>
      </c>
      <c r="AR69" s="130">
        <v>36.597230571038303</v>
      </c>
      <c r="AS69" s="130">
        <v>35.585728645200902</v>
      </c>
      <c r="AT69" s="130">
        <v>34.986689451007798</v>
      </c>
      <c r="AU69" s="130">
        <v>35.047566178960302</v>
      </c>
      <c r="AV69" s="130">
        <v>34.678688664964803</v>
      </c>
      <c r="AW69" s="130">
        <v>34.651497646198003</v>
      </c>
      <c r="AX69" s="130">
        <v>34.200103894014703</v>
      </c>
      <c r="AY69" s="130">
        <v>32.686229577830197</v>
      </c>
      <c r="AZ69" s="131">
        <v>30.610922046302999</v>
      </c>
      <c r="BA69" s="132">
        <v>-6.6050564976303794E-2</v>
      </c>
      <c r="BB69" s="132">
        <v>-5.9655261735221997E-3</v>
      </c>
      <c r="BC69" s="132">
        <v>7.9433316763263002E-3</v>
      </c>
    </row>
    <row r="70" spans="1:55">
      <c r="A70" s="124" t="s">
        <v>349</v>
      </c>
      <c r="B70" s="130">
        <v>0</v>
      </c>
      <c r="C70" s="130">
        <v>0</v>
      </c>
      <c r="D70" s="130">
        <v>0</v>
      </c>
      <c r="E70" s="130">
        <v>0</v>
      </c>
      <c r="F70" s="130">
        <v>0</v>
      </c>
      <c r="G70" s="130">
        <v>0</v>
      </c>
      <c r="H70" s="130">
        <v>0</v>
      </c>
      <c r="I70" s="130">
        <v>0</v>
      </c>
      <c r="J70" s="130">
        <v>0</v>
      </c>
      <c r="K70" s="130">
        <v>0</v>
      </c>
      <c r="L70" s="130">
        <v>0</v>
      </c>
      <c r="M70" s="130">
        <v>0.27255609527385399</v>
      </c>
      <c r="N70" s="130">
        <v>1.3891568726861001</v>
      </c>
      <c r="O70" s="130">
        <v>1.6353365716431301</v>
      </c>
      <c r="P70" s="130">
        <v>2.4412820146572098</v>
      </c>
      <c r="Q70" s="130">
        <v>3.20912821854699</v>
      </c>
      <c r="R70" s="130">
        <v>3.7439829216381599</v>
      </c>
      <c r="S70" s="130">
        <v>5.2308789962316</v>
      </c>
      <c r="T70" s="130">
        <v>6.19985987559068</v>
      </c>
      <c r="U70" s="130">
        <v>6.1936174617957001</v>
      </c>
      <c r="V70" s="130">
        <v>6.7498663530105096</v>
      </c>
      <c r="W70" s="130">
        <v>8.3651275563458292</v>
      </c>
      <c r="X70" s="130">
        <v>8.9243657724765502</v>
      </c>
      <c r="Y70" s="130">
        <v>10.0445713240521</v>
      </c>
      <c r="Z70" s="130">
        <v>11.103583636172599</v>
      </c>
      <c r="AA70" s="130">
        <v>11.756106373943799</v>
      </c>
      <c r="AB70" s="130">
        <v>13.590350280922801</v>
      </c>
      <c r="AC70" s="130">
        <v>16.730255112691701</v>
      </c>
      <c r="AD70" s="130">
        <v>18.163665716975999</v>
      </c>
      <c r="AE70" s="130">
        <v>19.8965949549914</v>
      </c>
      <c r="AF70" s="130">
        <v>20.895029476904199</v>
      </c>
      <c r="AG70" s="130">
        <v>20.324478717464299</v>
      </c>
      <c r="AH70" s="130">
        <v>21.244428806781102</v>
      </c>
      <c r="AI70" s="130">
        <v>22.217864366406999</v>
      </c>
      <c r="AJ70" s="130">
        <v>23.147573722361098</v>
      </c>
      <c r="AK70" s="130">
        <v>24.517739589699001</v>
      </c>
      <c r="AL70" s="130">
        <v>25.170262327470301</v>
      </c>
      <c r="AM70" s="130">
        <v>26.903191565485599</v>
      </c>
      <c r="AN70" s="130">
        <v>29.797942447043098</v>
      </c>
      <c r="AO70" s="130">
        <v>29.389731080156501</v>
      </c>
      <c r="AP70" s="130">
        <v>33.7151010640547</v>
      </c>
      <c r="AQ70" s="130">
        <v>33.803886944767903</v>
      </c>
      <c r="AR70" s="130">
        <v>38.449857629831101</v>
      </c>
      <c r="AS70" s="130">
        <v>38.934748111521401</v>
      </c>
      <c r="AT70" s="130">
        <v>39.091995394230203</v>
      </c>
      <c r="AU70" s="130">
        <v>37.477269045598</v>
      </c>
      <c r="AV70" s="130">
        <v>37.273707741667501</v>
      </c>
      <c r="AW70" s="130">
        <v>35.9465148853511</v>
      </c>
      <c r="AX70" s="130">
        <v>34.728115871709399</v>
      </c>
      <c r="AY70" s="130">
        <v>35.772687106846398</v>
      </c>
      <c r="AZ70" s="131">
        <v>32.706406123974602</v>
      </c>
      <c r="BA70" s="132">
        <v>-8.82137463929549E-2</v>
      </c>
      <c r="BB70" s="132">
        <v>1.98483443078563E-2</v>
      </c>
      <c r="BC70" s="132">
        <v>8.4870959257738795E-3</v>
      </c>
    </row>
    <row r="71" spans="1:55">
      <c r="A71" s="124" t="s">
        <v>350</v>
      </c>
      <c r="B71" s="130">
        <v>0</v>
      </c>
      <c r="C71" s="130">
        <v>0</v>
      </c>
      <c r="D71" s="130">
        <v>0</v>
      </c>
      <c r="E71" s="130">
        <v>0</v>
      </c>
      <c r="F71" s="130">
        <v>0</v>
      </c>
      <c r="G71" s="130">
        <v>0</v>
      </c>
      <c r="H71" s="130">
        <v>0</v>
      </c>
      <c r="I71" s="130">
        <v>0</v>
      </c>
      <c r="J71" s="130">
        <v>0</v>
      </c>
      <c r="K71" s="130">
        <v>0</v>
      </c>
      <c r="L71" s="130">
        <v>0</v>
      </c>
      <c r="M71" s="130">
        <v>9.6500000000000006E-3</v>
      </c>
      <c r="N71" s="130">
        <v>1.8335000000000001E-2</v>
      </c>
      <c r="O71" s="130">
        <v>6.32075E-2</v>
      </c>
      <c r="P71" s="130">
        <v>5.5004999999999998E-2</v>
      </c>
      <c r="Q71" s="130">
        <v>3.4257500000000003E-2</v>
      </c>
      <c r="R71" s="130">
        <v>3.5705000000000001E-2</v>
      </c>
      <c r="S71" s="130">
        <v>3.5705000000000001E-2</v>
      </c>
      <c r="T71" s="130">
        <v>2.7019999999999999E-2</v>
      </c>
      <c r="U71" s="130">
        <v>3.1844999999999998E-2</v>
      </c>
      <c r="V71" s="130">
        <v>3.8600000000000002E-2</v>
      </c>
      <c r="W71" s="130">
        <v>6.948E-2</v>
      </c>
      <c r="X71" s="130">
        <v>0.20265</v>
      </c>
      <c r="Y71" s="130">
        <v>0.24124999999999999</v>
      </c>
      <c r="Z71" s="130">
        <v>0.24124999999999999</v>
      </c>
      <c r="AA71" s="130">
        <v>0.14040749999999999</v>
      </c>
      <c r="AB71" s="130">
        <v>0.27695500000000001</v>
      </c>
      <c r="AC71" s="130">
        <v>0.51241499999999995</v>
      </c>
      <c r="AD71" s="130">
        <v>0.86850000000000005</v>
      </c>
      <c r="AE71" s="130">
        <v>1.2544999999999999</v>
      </c>
      <c r="AF71" s="130">
        <v>1.544</v>
      </c>
      <c r="AG71" s="130">
        <v>1.93</v>
      </c>
      <c r="AH71" s="130">
        <v>2.3159999999999998</v>
      </c>
      <c r="AI71" s="130">
        <v>2.2899449999999999</v>
      </c>
      <c r="AJ71" s="130">
        <v>4.0144000000000002</v>
      </c>
      <c r="AK71" s="130">
        <v>6.2145999999999999</v>
      </c>
      <c r="AL71" s="130">
        <v>6.7549999999999999</v>
      </c>
      <c r="AM71" s="130">
        <v>6.8322000000000003</v>
      </c>
      <c r="AN71" s="130">
        <v>7.2365349999999999</v>
      </c>
      <c r="AO71" s="130">
        <v>7.7296500000000004</v>
      </c>
      <c r="AP71" s="130">
        <v>9.0729299999999995</v>
      </c>
      <c r="AQ71" s="130">
        <v>8.1831999999999994</v>
      </c>
      <c r="AR71" s="130">
        <v>9.0275750000000006</v>
      </c>
      <c r="AS71" s="130">
        <v>9.4097150000000003</v>
      </c>
      <c r="AT71" s="130">
        <v>9.8526500000000006</v>
      </c>
      <c r="AU71" s="130">
        <v>10.286899999999999</v>
      </c>
      <c r="AV71" s="130">
        <v>10.23865</v>
      </c>
      <c r="AW71" s="130">
        <v>9.5206900000000001</v>
      </c>
      <c r="AX71" s="130">
        <v>9.6596499999999992</v>
      </c>
      <c r="AY71" s="130">
        <v>9.8526500000000006</v>
      </c>
      <c r="AZ71" s="131">
        <v>8.7125990000000009</v>
      </c>
      <c r="BA71" s="132">
        <v>-0.11812618080420501</v>
      </c>
      <c r="BB71" s="132">
        <v>2.4564543906987701E-2</v>
      </c>
      <c r="BC71" s="132">
        <v>2.2608617772161199E-3</v>
      </c>
    </row>
    <row r="72" spans="1:55">
      <c r="A72" s="124" t="s">
        <v>351</v>
      </c>
      <c r="B72" s="130">
        <v>5.4356451640485597</v>
      </c>
      <c r="C72" s="130">
        <v>6.1048359829561898</v>
      </c>
      <c r="D72" s="130">
        <v>6.6231931581493502</v>
      </c>
      <c r="E72" s="130">
        <v>6.8531798021977002</v>
      </c>
      <c r="F72" s="130">
        <v>7.1742074405532197</v>
      </c>
      <c r="G72" s="130">
        <v>7.0512632049547399</v>
      </c>
      <c r="H72" s="130">
        <v>7.81714221715555</v>
      </c>
      <c r="I72" s="130">
        <v>8.8122650731868308</v>
      </c>
      <c r="J72" s="130">
        <v>8.4648455245774308</v>
      </c>
      <c r="K72" s="130">
        <v>7.5490727474575596</v>
      </c>
      <c r="L72" s="130">
        <v>7.7469466559944502</v>
      </c>
      <c r="M72" s="130">
        <v>7.4245528576748399</v>
      </c>
      <c r="N72" s="130">
        <v>7.7258471167704998</v>
      </c>
      <c r="O72" s="130">
        <v>8.1023576136873903</v>
      </c>
      <c r="P72" s="130">
        <v>8.9029375871911594</v>
      </c>
      <c r="Q72" s="130">
        <v>9.7313341033820304</v>
      </c>
      <c r="R72" s="130">
        <v>10.2368836054259</v>
      </c>
      <c r="S72" s="130">
        <v>10.2020878399382</v>
      </c>
      <c r="T72" s="130">
        <v>10.711646873810301</v>
      </c>
      <c r="U72" s="130">
        <v>6.1013085905426303</v>
      </c>
      <c r="V72" s="130">
        <v>7.9662620180985702</v>
      </c>
      <c r="W72" s="130">
        <v>8.1365585919336603</v>
      </c>
      <c r="X72" s="130">
        <v>8.3661627719582192</v>
      </c>
      <c r="Y72" s="130">
        <v>8.2793579532766408</v>
      </c>
      <c r="Z72" s="130">
        <v>8.0857437164590102</v>
      </c>
      <c r="AA72" s="130">
        <v>7.8742530441527601</v>
      </c>
      <c r="AB72" s="130">
        <v>8.5052800672305704</v>
      </c>
      <c r="AC72" s="130">
        <v>8.8612401402954895</v>
      </c>
      <c r="AD72" s="130">
        <v>8.2456007568312408</v>
      </c>
      <c r="AE72" s="130">
        <v>8.8576637458220304</v>
      </c>
      <c r="AF72" s="130">
        <v>9.3133614754327407</v>
      </c>
      <c r="AG72" s="130">
        <v>9.8648089405895103</v>
      </c>
      <c r="AH72" s="130">
        <v>11.228923169583499</v>
      </c>
      <c r="AI72" s="130">
        <v>10.905883939165401</v>
      </c>
      <c r="AJ72" s="130">
        <v>10.559221583849199</v>
      </c>
      <c r="AK72" s="130">
        <v>11.2973009021166</v>
      </c>
      <c r="AL72" s="130">
        <v>14.5336003013854</v>
      </c>
      <c r="AM72" s="130">
        <v>17.244787620292101</v>
      </c>
      <c r="AN72" s="130">
        <v>18.179529061679101</v>
      </c>
      <c r="AO72" s="130">
        <v>18.489151400951499</v>
      </c>
      <c r="AP72" s="130">
        <v>17.856746604523298</v>
      </c>
      <c r="AQ72" s="130">
        <v>17.7259596062047</v>
      </c>
      <c r="AR72" s="130">
        <v>17.6850290157088</v>
      </c>
      <c r="AS72" s="130">
        <v>18.2046170189017</v>
      </c>
      <c r="AT72" s="130">
        <v>23.045952571823701</v>
      </c>
      <c r="AU72" s="130">
        <v>27.941172978241099</v>
      </c>
      <c r="AV72" s="130">
        <v>28.872783481527399</v>
      </c>
      <c r="AW72" s="130">
        <v>29.0662635464784</v>
      </c>
      <c r="AX72" s="130">
        <v>26.9524942341748</v>
      </c>
      <c r="AY72" s="130">
        <v>28.7194252166978</v>
      </c>
      <c r="AZ72" s="131">
        <v>28.375917381346198</v>
      </c>
      <c r="BA72" s="132">
        <v>-1.4660379206251401E-2</v>
      </c>
      <c r="BB72" s="132">
        <v>4.5023066241424797E-2</v>
      </c>
      <c r="BC72" s="132">
        <v>7.3633627578783799E-3</v>
      </c>
    </row>
    <row r="73" spans="1:55" s="125" customFormat="1">
      <c r="A73" s="133" t="s">
        <v>352</v>
      </c>
      <c r="B73" s="134">
        <v>15.101651700842901</v>
      </c>
      <c r="C73" s="134">
        <v>17.860784321445301</v>
      </c>
      <c r="D73" s="134">
        <v>20.7667390223796</v>
      </c>
      <c r="E73" s="134">
        <v>25.771795049550398</v>
      </c>
      <c r="F73" s="134">
        <v>31.350862003602501</v>
      </c>
      <c r="G73" s="134">
        <v>35.513748341162398</v>
      </c>
      <c r="H73" s="134">
        <v>40.962992472415998</v>
      </c>
      <c r="I73" s="134">
        <v>49.873898307105797</v>
      </c>
      <c r="J73" s="134">
        <v>59.348446725567797</v>
      </c>
      <c r="K73" s="134">
        <v>67.499312501030602</v>
      </c>
      <c r="L73" s="134">
        <v>71.901556408141701</v>
      </c>
      <c r="M73" s="134">
        <v>72.2373610176097</v>
      </c>
      <c r="N73" s="134">
        <v>75.067360095364094</v>
      </c>
      <c r="O73" s="134">
        <v>84.750980434270602</v>
      </c>
      <c r="P73" s="134">
        <v>98.628424426527104</v>
      </c>
      <c r="Q73" s="134">
        <v>106.934808131363</v>
      </c>
      <c r="R73" s="134">
        <v>117.992703848864</v>
      </c>
      <c r="S73" s="134">
        <v>125.52443781378</v>
      </c>
      <c r="T73" s="134">
        <v>134.09947510056401</v>
      </c>
      <c r="U73" s="134">
        <v>138.382901376257</v>
      </c>
      <c r="V73" s="134">
        <v>149.25189555044099</v>
      </c>
      <c r="W73" s="134">
        <v>162.38664690998701</v>
      </c>
      <c r="X73" s="134">
        <v>171.71842228216801</v>
      </c>
      <c r="Y73" s="134">
        <v>181.84128514898799</v>
      </c>
      <c r="Z73" s="134">
        <v>198.21652160601101</v>
      </c>
      <c r="AA73" s="134">
        <v>208.301614375322</v>
      </c>
      <c r="AB73" s="134">
        <v>227.424293284518</v>
      </c>
      <c r="AC73" s="134">
        <v>242.13800187967701</v>
      </c>
      <c r="AD73" s="134">
        <v>246.11937779305501</v>
      </c>
      <c r="AE73" s="134">
        <v>261.52513360877998</v>
      </c>
      <c r="AF73" s="134">
        <v>277.45473762273201</v>
      </c>
      <c r="AG73" s="134">
        <v>285.49365047392399</v>
      </c>
      <c r="AH73" s="134">
        <v>304.08727397956898</v>
      </c>
      <c r="AI73" s="134">
        <v>323.26134005505702</v>
      </c>
      <c r="AJ73" s="134">
        <v>344.37746483930198</v>
      </c>
      <c r="AK73" s="134">
        <v>372.02427123535301</v>
      </c>
      <c r="AL73" s="134">
        <v>389.52295952972997</v>
      </c>
      <c r="AM73" s="134">
        <v>407.05601875413902</v>
      </c>
      <c r="AN73" s="134">
        <v>426.27247871614298</v>
      </c>
      <c r="AO73" s="134">
        <v>444.53494927127502</v>
      </c>
      <c r="AP73" s="134">
        <v>488.11191461324199</v>
      </c>
      <c r="AQ73" s="134">
        <v>492.55615324015702</v>
      </c>
      <c r="AR73" s="134">
        <v>502.11654442932598</v>
      </c>
      <c r="AS73" s="134">
        <v>512.18597056917201</v>
      </c>
      <c r="AT73" s="134">
        <v>533.26825935431896</v>
      </c>
      <c r="AU73" s="134">
        <v>560.03349646403399</v>
      </c>
      <c r="AV73" s="134">
        <v>579.035004451399</v>
      </c>
      <c r="AW73" s="134">
        <v>604.61949319107703</v>
      </c>
      <c r="AX73" s="134">
        <v>626.61633734374198</v>
      </c>
      <c r="AY73" s="134">
        <v>658.24049304237303</v>
      </c>
      <c r="AZ73" s="134">
        <v>652.07753994274697</v>
      </c>
      <c r="BA73" s="135">
        <v>-1.20694272175524E-2</v>
      </c>
      <c r="BB73" s="135">
        <v>4.0034793373026997E-2</v>
      </c>
      <c r="BC73" s="135">
        <v>0.169209805918725</v>
      </c>
    </row>
    <row r="74" spans="1:55">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c r="Z74" s="130"/>
      <c r="AA74" s="130"/>
      <c r="AB74" s="130"/>
      <c r="AC74" s="130"/>
      <c r="AD74" s="130"/>
      <c r="AE74" s="130"/>
      <c r="AF74" s="130"/>
      <c r="AG74" s="130"/>
      <c r="AH74" s="130"/>
      <c r="AI74" s="130"/>
      <c r="AJ74" s="130"/>
      <c r="AK74" s="130"/>
      <c r="AL74" s="130"/>
      <c r="AM74" s="130"/>
      <c r="AN74" s="130"/>
      <c r="AO74" s="130"/>
      <c r="AP74" s="130"/>
      <c r="AQ74" s="130"/>
      <c r="AR74" s="130"/>
      <c r="AS74" s="130"/>
      <c r="AT74" s="130"/>
      <c r="AU74" s="130"/>
      <c r="AV74" s="130"/>
      <c r="AW74" s="130"/>
      <c r="AX74" s="130"/>
      <c r="AY74" s="130"/>
      <c r="AZ74" s="131"/>
      <c r="BA74" s="132"/>
      <c r="BB74" s="132"/>
      <c r="BC74" s="132"/>
    </row>
    <row r="75" spans="1:55" s="179" customFormat="1">
      <c r="A75" s="465" t="s">
        <v>353</v>
      </c>
      <c r="B75" s="466">
        <v>976.09912425805703</v>
      </c>
      <c r="C75" s="466">
        <v>1043.93993812147</v>
      </c>
      <c r="D75" s="466">
        <v>1095.4330110214801</v>
      </c>
      <c r="E75" s="466">
        <v>1148.1314484320101</v>
      </c>
      <c r="F75" s="466">
        <v>1172.1812398255499</v>
      </c>
      <c r="G75" s="466">
        <v>1175.1910308890799</v>
      </c>
      <c r="H75" s="466">
        <v>1225.8128779764199</v>
      </c>
      <c r="I75" s="466">
        <v>1277.5023541102601</v>
      </c>
      <c r="J75" s="466">
        <v>1320.81722450451</v>
      </c>
      <c r="K75" s="466">
        <v>1409.8986900428699</v>
      </c>
      <c r="L75" s="466">
        <v>1428.4503602775501</v>
      </c>
      <c r="M75" s="466">
        <v>1453.04564288603</v>
      </c>
      <c r="N75" s="466">
        <v>1459.6740592261201</v>
      </c>
      <c r="O75" s="466">
        <v>1472.72363192532</v>
      </c>
      <c r="P75" s="466">
        <v>1598.7735467671901</v>
      </c>
      <c r="Q75" s="466">
        <v>1640.93696754845</v>
      </c>
      <c r="R75" s="466">
        <v>1683.3986626395099</v>
      </c>
      <c r="S75" s="466">
        <v>1767.76802732651</v>
      </c>
      <c r="T75" s="466">
        <v>1845.6924454418099</v>
      </c>
      <c r="U75" s="466">
        <v>1907.5454307186999</v>
      </c>
      <c r="V75" s="466">
        <v>1969.7011040841101</v>
      </c>
      <c r="W75" s="466">
        <v>1995.9554495736299</v>
      </c>
      <c r="X75" s="466">
        <v>2001.8218060895999</v>
      </c>
      <c r="Y75" s="466">
        <v>2024.61919021988</v>
      </c>
      <c r="Z75" s="466">
        <v>2054.24183585225</v>
      </c>
      <c r="AA75" s="466">
        <v>2088.3398865224399</v>
      </c>
      <c r="AB75" s="466">
        <v>2189.9871800494898</v>
      </c>
      <c r="AC75" s="466">
        <v>2188.2884883112001</v>
      </c>
      <c r="AD75" s="466">
        <v>2246.2252018908098</v>
      </c>
      <c r="AE75" s="466">
        <v>2310.26628011086</v>
      </c>
      <c r="AF75" s="466">
        <v>2400.70844942642</v>
      </c>
      <c r="AG75" s="466">
        <v>2457.4098796981302</v>
      </c>
      <c r="AH75" s="466">
        <v>2514.82200769164</v>
      </c>
      <c r="AI75" s="466">
        <v>2604.7730836445598</v>
      </c>
      <c r="AJ75" s="466">
        <v>2692.6030727346101</v>
      </c>
      <c r="AK75" s="466">
        <v>2758.04977900827</v>
      </c>
      <c r="AL75" s="466">
        <v>2852.1356335865298</v>
      </c>
      <c r="AM75" s="466">
        <v>2928.3114138599799</v>
      </c>
      <c r="AN75" s="466">
        <v>3035.45690700664</v>
      </c>
      <c r="AO75" s="466">
        <v>2941.4083995454998</v>
      </c>
      <c r="AP75" s="466">
        <v>3150.7689595840002</v>
      </c>
      <c r="AQ75" s="466">
        <v>3257.9607315592898</v>
      </c>
      <c r="AR75" s="466">
        <v>3326.8288876766201</v>
      </c>
      <c r="AS75" s="466">
        <v>3366.0534563933302</v>
      </c>
      <c r="AT75" s="466">
        <v>3437.8935232930398</v>
      </c>
      <c r="AU75" s="466">
        <v>3511.6572706232801</v>
      </c>
      <c r="AV75" s="466">
        <v>3552.0700818699402</v>
      </c>
      <c r="AW75" s="466">
        <v>3676.2142979409</v>
      </c>
      <c r="AX75" s="466">
        <v>3852.8564850139001</v>
      </c>
      <c r="AY75" s="466">
        <v>3976.2118742382499</v>
      </c>
      <c r="AZ75" s="466">
        <v>3853.6628323771802</v>
      </c>
      <c r="BA75" s="476">
        <v>-3.3468582533308998E-2</v>
      </c>
      <c r="BB75" s="476">
        <v>3.0603039494889302E-2</v>
      </c>
      <c r="BC75" s="476">
        <v>1</v>
      </c>
    </row>
    <row r="76" spans="1:55">
      <c r="A76" s="124" t="s">
        <v>354</v>
      </c>
      <c r="B76" s="130">
        <v>724.60371325972301</v>
      </c>
      <c r="C76" s="130">
        <v>768.40678528662397</v>
      </c>
      <c r="D76" s="130">
        <v>801.51275600360998</v>
      </c>
      <c r="E76" s="130">
        <v>825.51833525014104</v>
      </c>
      <c r="F76" s="130">
        <v>818.00706153664703</v>
      </c>
      <c r="G76" s="130">
        <v>783.98982658666603</v>
      </c>
      <c r="H76" s="130">
        <v>792.292097282285</v>
      </c>
      <c r="I76" s="130">
        <v>805.43852691064103</v>
      </c>
      <c r="J76" s="130">
        <v>809.94175738954198</v>
      </c>
      <c r="K76" s="130">
        <v>842.44108829311301</v>
      </c>
      <c r="L76" s="130">
        <v>832.92516940727296</v>
      </c>
      <c r="M76" s="130">
        <v>822.91089053876101</v>
      </c>
      <c r="N76" s="130">
        <v>779.53057051042504</v>
      </c>
      <c r="O76" s="130">
        <v>736.57863372766303</v>
      </c>
      <c r="P76" s="130">
        <v>784.07424151127498</v>
      </c>
      <c r="Q76" s="130">
        <v>771.753305286054</v>
      </c>
      <c r="R76" s="130">
        <v>746.95663086321497</v>
      </c>
      <c r="S76" s="130">
        <v>776.48286576366195</v>
      </c>
      <c r="T76" s="130">
        <v>791.61569569056201</v>
      </c>
      <c r="U76" s="130">
        <v>811.03208008540901</v>
      </c>
      <c r="V76" s="130">
        <v>833.53602984310498</v>
      </c>
      <c r="W76" s="130">
        <v>853.44841425957497</v>
      </c>
      <c r="X76" s="130">
        <v>872.47265916932895</v>
      </c>
      <c r="Y76" s="130">
        <v>904.60350852210195</v>
      </c>
      <c r="Z76" s="130">
        <v>945.102602884622</v>
      </c>
      <c r="AA76" s="130">
        <v>958.89283390168396</v>
      </c>
      <c r="AB76" s="130">
        <v>1004.33532761956</v>
      </c>
      <c r="AC76" s="130">
        <v>1010.78068545237</v>
      </c>
      <c r="AD76" s="130">
        <v>1025.41075020892</v>
      </c>
      <c r="AE76" s="130">
        <v>1032.9661852704601</v>
      </c>
      <c r="AF76" s="130">
        <v>1055.24611476738</v>
      </c>
      <c r="AG76" s="130">
        <v>1077.3668402068499</v>
      </c>
      <c r="AH76" s="130">
        <v>1066.28872907915</v>
      </c>
      <c r="AI76" s="130">
        <v>1071.25428830789</v>
      </c>
      <c r="AJ76" s="130">
        <v>1072.9038533508001</v>
      </c>
      <c r="AK76" s="130">
        <v>1062.82153849</v>
      </c>
      <c r="AL76" s="130">
        <v>1074.8101971712699</v>
      </c>
      <c r="AM76" s="130">
        <v>1078.6079674617099</v>
      </c>
      <c r="AN76" s="130">
        <v>1110.22065001845</v>
      </c>
      <c r="AO76" s="130">
        <v>1104.83409712499</v>
      </c>
      <c r="AP76" s="130">
        <v>1130.89047568874</v>
      </c>
      <c r="AQ76" s="130">
        <v>1151.0023985662301</v>
      </c>
      <c r="AR76" s="130">
        <v>1187.02510477844</v>
      </c>
      <c r="AS76" s="130">
        <v>1196.42741324952</v>
      </c>
      <c r="AT76" s="130">
        <v>1242.1096496580401</v>
      </c>
      <c r="AU76" s="130">
        <v>1281.0374023787699</v>
      </c>
      <c r="AV76" s="130">
        <v>1296.7083940806899</v>
      </c>
      <c r="AW76" s="130">
        <v>1331.1319238531601</v>
      </c>
      <c r="AX76" s="130">
        <v>1430.86226888542</v>
      </c>
      <c r="AY76" s="130">
        <v>1510.7696691865001</v>
      </c>
      <c r="AZ76" s="131">
        <v>1478.4510567514301</v>
      </c>
      <c r="BA76" s="132">
        <v>-2.4065942637218E-2</v>
      </c>
      <c r="BB76" s="132">
        <v>3.1787159537935802E-2</v>
      </c>
      <c r="BC76" s="132">
        <v>0.38364826427729398</v>
      </c>
    </row>
    <row r="77" spans="1:55">
      <c r="A77" s="124" t="s">
        <v>355</v>
      </c>
      <c r="B77" s="130">
        <v>251.49541099833399</v>
      </c>
      <c r="C77" s="130">
        <v>275.53315283484801</v>
      </c>
      <c r="D77" s="130">
        <v>293.92025501787202</v>
      </c>
      <c r="E77" s="130">
        <v>322.61311318186398</v>
      </c>
      <c r="F77" s="130">
        <v>354.17417828890302</v>
      </c>
      <c r="G77" s="130">
        <v>391.20120430241099</v>
      </c>
      <c r="H77" s="130">
        <v>433.52078069414</v>
      </c>
      <c r="I77" s="130">
        <v>472.06382719961698</v>
      </c>
      <c r="J77" s="130">
        <v>510.875467114971</v>
      </c>
      <c r="K77" s="130">
        <v>567.45760174975896</v>
      </c>
      <c r="L77" s="130">
        <v>595.52519087027895</v>
      </c>
      <c r="M77" s="130">
        <v>630.13475234727105</v>
      </c>
      <c r="N77" s="130">
        <v>680.14348871569496</v>
      </c>
      <c r="O77" s="130">
        <v>736.14499819765899</v>
      </c>
      <c r="P77" s="130">
        <v>814.69930525591496</v>
      </c>
      <c r="Q77" s="130">
        <v>869.18366226240096</v>
      </c>
      <c r="R77" s="130">
        <v>936.44203177629299</v>
      </c>
      <c r="S77" s="130">
        <v>991.28516156284604</v>
      </c>
      <c r="T77" s="130">
        <v>1054.07674975125</v>
      </c>
      <c r="U77" s="130">
        <v>1096.5133506333</v>
      </c>
      <c r="V77" s="130">
        <v>1136.165074241</v>
      </c>
      <c r="W77" s="130">
        <v>1142.50703531406</v>
      </c>
      <c r="X77" s="130">
        <v>1129.34914692027</v>
      </c>
      <c r="Y77" s="130">
        <v>1120.0156816977801</v>
      </c>
      <c r="Z77" s="130">
        <v>1109.1392329676301</v>
      </c>
      <c r="AA77" s="130">
        <v>1129.4470526207599</v>
      </c>
      <c r="AB77" s="130">
        <v>1185.6518524299399</v>
      </c>
      <c r="AC77" s="130">
        <v>1177.50780285883</v>
      </c>
      <c r="AD77" s="130">
        <v>1220.81445168189</v>
      </c>
      <c r="AE77" s="130">
        <v>1277.3000948404001</v>
      </c>
      <c r="AF77" s="130">
        <v>1345.4623346590499</v>
      </c>
      <c r="AG77" s="130">
        <v>1380.0430394912801</v>
      </c>
      <c r="AH77" s="130">
        <v>1448.53327861248</v>
      </c>
      <c r="AI77" s="130">
        <v>1533.5187953366701</v>
      </c>
      <c r="AJ77" s="130">
        <v>1619.69921938382</v>
      </c>
      <c r="AK77" s="130">
        <v>1695.22824051827</v>
      </c>
      <c r="AL77" s="130">
        <v>1777.3254364152599</v>
      </c>
      <c r="AM77" s="130">
        <v>1849.70344639827</v>
      </c>
      <c r="AN77" s="130">
        <v>1925.2362569882</v>
      </c>
      <c r="AO77" s="130">
        <v>1836.5743024205101</v>
      </c>
      <c r="AP77" s="130">
        <v>2019.8784838952599</v>
      </c>
      <c r="AQ77" s="130">
        <v>2106.9583329930601</v>
      </c>
      <c r="AR77" s="130">
        <v>2139.8037828981901</v>
      </c>
      <c r="AS77" s="130">
        <v>2169.62604314381</v>
      </c>
      <c r="AT77" s="130">
        <v>2195.783873635</v>
      </c>
      <c r="AU77" s="130">
        <v>2230.6198682445101</v>
      </c>
      <c r="AV77" s="130">
        <v>2255.36168778925</v>
      </c>
      <c r="AW77" s="130">
        <v>2345.0823740877399</v>
      </c>
      <c r="AX77" s="130">
        <v>2421.9942161284798</v>
      </c>
      <c r="AY77" s="130">
        <v>2465.4422050517501</v>
      </c>
      <c r="AZ77" s="131">
        <v>2375.2117756257499</v>
      </c>
      <c r="BA77" s="132">
        <v>-3.9230316933812001E-2</v>
      </c>
      <c r="BB77" s="132">
        <v>2.9884761637208698E-2</v>
      </c>
      <c r="BC77" s="132">
        <v>0.61635173572270596</v>
      </c>
    </row>
    <row r="78" spans="1:55">
      <c r="A78" s="141" t="s">
        <v>356</v>
      </c>
      <c r="B78" s="142">
        <v>92.9841383006667</v>
      </c>
      <c r="C78" s="142">
        <v>108.80287114733299</v>
      </c>
      <c r="D78" s="142">
        <v>126.674489544444</v>
      </c>
      <c r="E78" s="142">
        <v>143.52010544955601</v>
      </c>
      <c r="F78" s="142">
        <v>156.74130018466701</v>
      </c>
      <c r="G78" s="142">
        <v>163.05304795133301</v>
      </c>
      <c r="H78" s="142">
        <v>173.467685640333</v>
      </c>
      <c r="I78" s="142">
        <v>175.20059483211099</v>
      </c>
      <c r="J78" s="142">
        <v>170.394988788333</v>
      </c>
      <c r="K78" s="142">
        <v>171.15575588366701</v>
      </c>
      <c r="L78" s="142">
        <v>164.960656113444</v>
      </c>
      <c r="M78" s="142">
        <v>161.51256330622201</v>
      </c>
      <c r="N78" s="142">
        <v>149.29110607022201</v>
      </c>
      <c r="O78" s="142">
        <v>153.171229376333</v>
      </c>
      <c r="P78" s="142">
        <v>155.10483814166699</v>
      </c>
      <c r="Q78" s="142">
        <v>156.833764877889</v>
      </c>
      <c r="R78" s="142">
        <v>148.04048108000001</v>
      </c>
      <c r="S78" s="142">
        <v>149.14461121711099</v>
      </c>
      <c r="T78" s="142">
        <v>139.288559249667</v>
      </c>
      <c r="U78" s="142">
        <v>143.544345186556</v>
      </c>
      <c r="V78" s="142">
        <v>142.602175277778</v>
      </c>
      <c r="W78" s="142">
        <v>149.361427315317</v>
      </c>
      <c r="X78" s="142">
        <v>147.33147529522</v>
      </c>
      <c r="Y78" s="142">
        <v>150.47973480104301</v>
      </c>
      <c r="Z78" s="142">
        <v>145.44899729894399</v>
      </c>
      <c r="AA78" s="142">
        <v>147.47289533923399</v>
      </c>
      <c r="AB78" s="142">
        <v>157.64994598057601</v>
      </c>
      <c r="AC78" s="142">
        <v>145.64752754536099</v>
      </c>
      <c r="AD78" s="142">
        <v>139.113799041021</v>
      </c>
      <c r="AE78" s="142">
        <v>133.34481748831701</v>
      </c>
      <c r="AF78" s="142">
        <v>129.846202931753</v>
      </c>
      <c r="AG78" s="142">
        <v>132.45517315371399</v>
      </c>
      <c r="AH78" s="142">
        <v>130.69660873418999</v>
      </c>
      <c r="AI78" s="142">
        <v>126.71528139963</v>
      </c>
      <c r="AJ78" s="142">
        <v>137.558321314648</v>
      </c>
      <c r="AK78" s="142">
        <v>129.211007877323</v>
      </c>
      <c r="AL78" s="142">
        <v>127.501544913473</v>
      </c>
      <c r="AM78" s="142">
        <v>120.06733823144</v>
      </c>
      <c r="AN78" s="142">
        <v>126.85030523810499</v>
      </c>
      <c r="AO78" s="142">
        <v>117.64107504347</v>
      </c>
      <c r="AP78" s="142">
        <v>125.56502182558999</v>
      </c>
      <c r="AQ78" s="142">
        <v>117.453378442339</v>
      </c>
      <c r="AR78" s="142">
        <v>113.94166173409</v>
      </c>
      <c r="AS78" s="142">
        <v>113.925184560744</v>
      </c>
      <c r="AT78" s="142">
        <v>99.922361351492398</v>
      </c>
      <c r="AU78" s="142">
        <v>84.275314670967305</v>
      </c>
      <c r="AV78" s="142">
        <v>82.347691102741805</v>
      </c>
      <c r="AW78" s="142">
        <v>76.770327332677297</v>
      </c>
      <c r="AX78" s="142">
        <v>68.812665905778303</v>
      </c>
      <c r="AY78" s="142">
        <v>61.065911065424999</v>
      </c>
      <c r="AZ78" s="134">
        <v>47.805486749825903</v>
      </c>
      <c r="BA78" s="143">
        <v>-0.219288309401756</v>
      </c>
      <c r="BB78" s="143">
        <v>-6.3465057687415199E-2</v>
      </c>
      <c r="BC78" s="143">
        <v>1.24052074167414E-2</v>
      </c>
    </row>
    <row r="80" spans="1:55">
      <c r="A80" s="124" t="s">
        <v>725</v>
      </c>
    </row>
    <row r="81" spans="1:55">
      <c r="A81" s="124" t="s">
        <v>726</v>
      </c>
      <c r="BC81" s="128"/>
    </row>
    <row r="82" spans="1:55">
      <c r="A82" s="124" t="s">
        <v>395</v>
      </c>
      <c r="BC82" s="128"/>
    </row>
    <row r="83" spans="1:55">
      <c r="A83" s="474" t="s">
        <v>361</v>
      </c>
    </row>
    <row r="84" spans="1:55">
      <c r="A84" s="124" t="s">
        <v>362</v>
      </c>
    </row>
    <row r="85" spans="1:55">
      <c r="A85" s="124" t="s">
        <v>363</v>
      </c>
    </row>
    <row r="86" spans="1:55">
      <c r="A86" s="124" t="s">
        <v>376</v>
      </c>
    </row>
    <row r="87" spans="1:55">
      <c r="A87" s="125" t="s">
        <v>727</v>
      </c>
    </row>
    <row r="88" spans="1:55">
      <c r="A88" s="124" t="s">
        <v>728</v>
      </c>
    </row>
    <row r="89" spans="1:55">
      <c r="A89" s="125" t="s">
        <v>729</v>
      </c>
    </row>
  </sheetData>
  <mergeCells count="1">
    <mergeCell ref="BA2:BB2"/>
  </mergeCells>
  <conditionalFormatting sqref="BA5:BC26 BA28:BC78">
    <cfRule type="cellIs" dxfId="309" priority="2" operator="lessThanOrEqual">
      <formula>0</formula>
    </cfRule>
    <cfRule type="cellIs" dxfId="308" priority="3" operator="greaterThan">
      <formula>0</formula>
    </cfRule>
  </conditionalFormatting>
  <conditionalFormatting sqref="BA27:BC27">
    <cfRule type="cellIs" dxfId="307" priority="4" operator="lessThanOrEqual">
      <formula>0</formula>
    </cfRule>
    <cfRule type="cellIs" dxfId="306" priority="5" operator="greaterThan">
      <formula>0</formula>
    </cfRule>
  </conditionalFormatting>
  <hyperlinks>
    <hyperlink ref="L1" location="Contents!A1" display="Contents" xr:uid="{00000000-0004-0000-2100-000000000000}"/>
    <hyperlink ref="BE1" location="Contents!A1" display="Contents" xr:uid="{00000000-0004-0000-2100-000001000000}"/>
  </hyperlinks>
  <pageMargins left="0.75" right="0.75" top="1" bottom="1" header="0.51180555555555496" footer="0.51180555555555496"/>
  <pageSetup paperSize="9" firstPageNumber="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MJ88"/>
  <sheetViews>
    <sheetView showGridLines="0" showRowColHeaders="0" zoomScaleNormal="100" workbookViewId="0">
      <pane xSplit="1" ySplit="3" topLeftCell="AM70" activePane="bottomRight" state="frozen"/>
      <selection pane="topRight" activeCell="AM1" sqref="AM1"/>
      <selection pane="bottomLeft" activeCell="A70" sqref="A70"/>
      <selection pane="bottomRight" activeCell="BE1" sqref="BE1"/>
    </sheetView>
  </sheetViews>
  <sheetFormatPr defaultColWidth="9.21875" defaultRowHeight="10.5"/>
  <cols>
    <col min="1" max="1" width="30.6640625" style="124" customWidth="1"/>
    <col min="2" max="51" width="8.44140625" style="124" customWidth="1"/>
    <col min="52" max="52" width="8.44140625" style="125" customWidth="1"/>
    <col min="53" max="54" width="11.77734375" style="124" customWidth="1"/>
    <col min="55" max="1024" width="9.21875" style="124"/>
  </cols>
  <sheetData>
    <row r="1" spans="1:57" ht="13">
      <c r="A1" s="456" t="s">
        <v>724</v>
      </c>
      <c r="L1" s="27" t="s">
        <v>88</v>
      </c>
      <c r="BC1" s="127"/>
      <c r="BE1" s="27" t="s">
        <v>88</v>
      </c>
    </row>
    <row r="2" spans="1:57">
      <c r="BA2" s="11" t="s">
        <v>251</v>
      </c>
      <c r="BB2" s="11"/>
      <c r="BC2" s="127" t="s">
        <v>252</v>
      </c>
    </row>
    <row r="3" spans="1:57">
      <c r="A3" s="124" t="s">
        <v>730</v>
      </c>
      <c r="B3" s="124">
        <v>1970</v>
      </c>
      <c r="C3" s="124">
        <v>1971</v>
      </c>
      <c r="D3" s="124">
        <v>1972</v>
      </c>
      <c r="E3" s="124">
        <v>1973</v>
      </c>
      <c r="F3" s="124">
        <v>1974</v>
      </c>
      <c r="G3" s="124">
        <v>1975</v>
      </c>
      <c r="H3" s="124">
        <v>1976</v>
      </c>
      <c r="I3" s="124">
        <v>1977</v>
      </c>
      <c r="J3" s="124">
        <v>1978</v>
      </c>
      <c r="K3" s="124">
        <v>1979</v>
      </c>
      <c r="L3" s="124">
        <v>1980</v>
      </c>
      <c r="M3" s="124">
        <v>1981</v>
      </c>
      <c r="N3" s="124">
        <v>1982</v>
      </c>
      <c r="O3" s="124">
        <v>1983</v>
      </c>
      <c r="P3" s="124">
        <v>1984</v>
      </c>
      <c r="Q3" s="124">
        <v>1985</v>
      </c>
      <c r="R3" s="124">
        <v>1986</v>
      </c>
      <c r="S3" s="124">
        <v>1987</v>
      </c>
      <c r="T3" s="124">
        <v>1988</v>
      </c>
      <c r="U3" s="124">
        <v>1989</v>
      </c>
      <c r="V3" s="124">
        <v>1990</v>
      </c>
      <c r="W3" s="124">
        <v>1991</v>
      </c>
      <c r="X3" s="124">
        <v>1992</v>
      </c>
      <c r="Y3" s="124">
        <v>1993</v>
      </c>
      <c r="Z3" s="124">
        <v>1994</v>
      </c>
      <c r="AA3" s="124">
        <v>1995</v>
      </c>
      <c r="AB3" s="124">
        <v>1996</v>
      </c>
      <c r="AC3" s="124">
        <v>1997</v>
      </c>
      <c r="AD3" s="124">
        <v>1998</v>
      </c>
      <c r="AE3" s="124">
        <v>1999</v>
      </c>
      <c r="AF3" s="124">
        <v>2000</v>
      </c>
      <c r="AG3" s="124">
        <v>2001</v>
      </c>
      <c r="AH3" s="124">
        <v>2002</v>
      </c>
      <c r="AI3" s="124">
        <v>2003</v>
      </c>
      <c r="AJ3" s="124">
        <v>2004</v>
      </c>
      <c r="AK3" s="124">
        <v>2005</v>
      </c>
      <c r="AL3" s="124">
        <v>2006</v>
      </c>
      <c r="AM3" s="124">
        <v>2007</v>
      </c>
      <c r="AN3" s="124">
        <v>2008</v>
      </c>
      <c r="AO3" s="124">
        <v>2009</v>
      </c>
      <c r="AP3" s="124">
        <v>2010</v>
      </c>
      <c r="AQ3" s="124">
        <v>2011</v>
      </c>
      <c r="AR3" s="124">
        <v>2012</v>
      </c>
      <c r="AS3" s="124">
        <v>2013</v>
      </c>
      <c r="AT3" s="124">
        <v>2014</v>
      </c>
      <c r="AU3" s="124">
        <v>2015</v>
      </c>
      <c r="AV3" s="124">
        <v>2016</v>
      </c>
      <c r="AW3" s="124">
        <v>2017</v>
      </c>
      <c r="AX3" s="124">
        <v>2018</v>
      </c>
      <c r="AY3" s="124">
        <v>2019</v>
      </c>
      <c r="AZ3" s="125">
        <v>2020</v>
      </c>
      <c r="BA3" s="127">
        <v>2020</v>
      </c>
      <c r="BB3" s="127" t="s">
        <v>254</v>
      </c>
      <c r="BC3" s="127">
        <v>2020</v>
      </c>
    </row>
    <row r="4" spans="1:57">
      <c r="B4" s="480"/>
      <c r="C4" s="480"/>
      <c r="D4" s="480"/>
      <c r="E4" s="480"/>
      <c r="F4" s="480"/>
      <c r="G4" s="480"/>
      <c r="H4" s="480"/>
      <c r="I4" s="480"/>
      <c r="J4" s="480"/>
      <c r="K4" s="480"/>
      <c r="L4" s="480"/>
      <c r="M4" s="480"/>
      <c r="N4" s="480"/>
      <c r="O4" s="480"/>
      <c r="P4" s="480"/>
      <c r="Q4" s="480"/>
      <c r="R4" s="480"/>
      <c r="S4" s="480"/>
      <c r="T4" s="480"/>
      <c r="U4" s="480"/>
      <c r="V4" s="480"/>
      <c r="W4" s="480"/>
      <c r="X4" s="480"/>
      <c r="Y4" s="480"/>
      <c r="Z4" s="480"/>
      <c r="AA4" s="480"/>
      <c r="AB4" s="480"/>
      <c r="AC4" s="480"/>
      <c r="AD4" s="480"/>
      <c r="AE4" s="480"/>
      <c r="AF4" s="480"/>
      <c r="AG4" s="480"/>
      <c r="AH4" s="480"/>
      <c r="AI4" s="480"/>
      <c r="AJ4" s="480"/>
      <c r="AK4" s="480"/>
      <c r="AL4" s="480"/>
      <c r="AM4" s="480"/>
      <c r="AN4" s="480"/>
      <c r="AO4" s="480"/>
      <c r="AP4" s="480"/>
      <c r="AQ4" s="480"/>
      <c r="AR4" s="480"/>
      <c r="AS4" s="480"/>
      <c r="AT4" s="481"/>
      <c r="AU4" s="481"/>
      <c r="AV4" s="481"/>
      <c r="AW4" s="481"/>
      <c r="AX4" s="481"/>
      <c r="AY4" s="480"/>
      <c r="AZ4" s="481"/>
    </row>
    <row r="5" spans="1:57">
      <c r="A5" s="124" t="s">
        <v>255</v>
      </c>
      <c r="B5" s="482">
        <v>5.2262096424978104</v>
      </c>
      <c r="C5" s="482">
        <v>5.7137188826461696</v>
      </c>
      <c r="D5" s="482">
        <v>6.4333473229159797</v>
      </c>
      <c r="E5" s="482">
        <v>6.9117567128784296</v>
      </c>
      <c r="F5" s="482">
        <v>6.7683608002752402</v>
      </c>
      <c r="G5" s="482">
        <v>6.9135998480018603</v>
      </c>
      <c r="H5" s="482">
        <v>6.9553675056897397</v>
      </c>
      <c r="I5" s="482">
        <v>7.3264621156511298</v>
      </c>
      <c r="J5" s="482">
        <v>7.0702663334937697</v>
      </c>
      <c r="K5" s="482">
        <v>7.4554815742915297</v>
      </c>
      <c r="L5" s="482">
        <v>6.8726530401093902</v>
      </c>
      <c r="M5" s="482">
        <v>6.65924720096793</v>
      </c>
      <c r="N5" s="482">
        <v>6.9900899556243798</v>
      </c>
      <c r="O5" s="482">
        <v>6.5744629852899603</v>
      </c>
      <c r="P5" s="482">
        <v>7.1860489596971604</v>
      </c>
      <c r="Q5" s="482">
        <v>7.7899000110874397</v>
      </c>
      <c r="R5" s="482">
        <v>7.3062797860495303</v>
      </c>
      <c r="S5" s="482">
        <v>7.9198226059383199</v>
      </c>
      <c r="T5" s="482">
        <v>9.1207219286291501</v>
      </c>
      <c r="U5" s="482">
        <v>9.7165568026401097</v>
      </c>
      <c r="V5" s="482">
        <v>10.008831954838699</v>
      </c>
      <c r="W5" s="482">
        <v>10.5342729158273</v>
      </c>
      <c r="X5" s="482">
        <v>11.5751725992681</v>
      </c>
      <c r="Y5" s="482">
        <v>12.777525027532301</v>
      </c>
      <c r="Z5" s="482">
        <v>13.830489692199</v>
      </c>
      <c r="AA5" s="482">
        <v>14.778097778070901</v>
      </c>
      <c r="AB5" s="482">
        <v>14.8512701274785</v>
      </c>
      <c r="AC5" s="482">
        <v>15.454363889121399</v>
      </c>
      <c r="AD5" s="482">
        <v>16.022610671638699</v>
      </c>
      <c r="AE5" s="482">
        <v>16.500190686482998</v>
      </c>
      <c r="AF5" s="482">
        <v>17.011311719967299</v>
      </c>
      <c r="AG5" s="482">
        <v>17.3592585520657</v>
      </c>
      <c r="AH5" s="482">
        <v>17.4853609228336</v>
      </c>
      <c r="AI5" s="482">
        <v>17.0329873530304</v>
      </c>
      <c r="AJ5" s="482">
        <v>17.052852280240302</v>
      </c>
      <c r="AK5" s="482">
        <v>17.333447403900099</v>
      </c>
      <c r="AL5" s="482">
        <v>17.357146928755</v>
      </c>
      <c r="AM5" s="482">
        <v>16.900642027205301</v>
      </c>
      <c r="AN5" s="482">
        <v>16.0644662789351</v>
      </c>
      <c r="AO5" s="482">
        <v>15.001554933068601</v>
      </c>
      <c r="AP5" s="482">
        <v>14.4733104716423</v>
      </c>
      <c r="AQ5" s="482">
        <v>14.616528359645701</v>
      </c>
      <c r="AR5" s="482">
        <v>14.502670506791899</v>
      </c>
      <c r="AS5" s="482">
        <v>14.6986736508884</v>
      </c>
      <c r="AT5" s="482">
        <v>15.3828347659322</v>
      </c>
      <c r="AU5" s="482">
        <v>15.553513432224699</v>
      </c>
      <c r="AV5" s="482">
        <v>16.594352658041799</v>
      </c>
      <c r="AW5" s="482">
        <v>16.825450821894201</v>
      </c>
      <c r="AX5" s="482">
        <v>17.103546532407901</v>
      </c>
      <c r="AY5" s="482">
        <v>16.349803438235799</v>
      </c>
      <c r="AZ5" s="483">
        <v>15.9393471461535</v>
      </c>
      <c r="BA5" s="132">
        <v>-2.5104662183422902E-2</v>
      </c>
      <c r="BB5" s="132">
        <v>8.6433415428936993E-3</v>
      </c>
      <c r="BC5" s="132">
        <v>4.2866975293300601E-2</v>
      </c>
    </row>
    <row r="6" spans="1:57">
      <c r="A6" s="124" t="s">
        <v>256</v>
      </c>
      <c r="B6" s="482">
        <v>1.067209801043</v>
      </c>
      <c r="C6" s="482">
        <v>1.05636053941103</v>
      </c>
      <c r="D6" s="482">
        <v>1.0949497003775699</v>
      </c>
      <c r="E6" s="482">
        <v>1.1930157960204399</v>
      </c>
      <c r="F6" s="482">
        <v>1.25064245823606</v>
      </c>
      <c r="G6" s="482">
        <v>1.2712343971355</v>
      </c>
      <c r="H6" s="482">
        <v>1.2432973384591499</v>
      </c>
      <c r="I6" s="482">
        <v>1.32214964120474</v>
      </c>
      <c r="J6" s="482">
        <v>1.65503515805307</v>
      </c>
      <c r="K6" s="482">
        <v>2.0091106937615399</v>
      </c>
      <c r="L6" s="482">
        <v>2.4233231687511601</v>
      </c>
      <c r="M6" s="482">
        <v>2.6179201727965302</v>
      </c>
      <c r="N6" s="482">
        <v>2.79153322921433</v>
      </c>
      <c r="O6" s="482">
        <v>2.81512682763905</v>
      </c>
      <c r="P6" s="482">
        <v>2.76142921066275</v>
      </c>
      <c r="Q6" s="482">
        <v>2.6862139159305398</v>
      </c>
      <c r="R6" s="482">
        <v>2.3860723337652199</v>
      </c>
      <c r="S6" s="482">
        <v>2.4253047215737999</v>
      </c>
      <c r="T6" s="482">
        <v>2.4501456228326601</v>
      </c>
      <c r="U6" s="482">
        <v>2.3584853049427101</v>
      </c>
      <c r="V6" s="482">
        <v>2.55292497761981</v>
      </c>
      <c r="W6" s="482">
        <v>2.5890095028172402</v>
      </c>
      <c r="X6" s="482">
        <v>2.50266446360245</v>
      </c>
      <c r="Y6" s="482">
        <v>2.6876112607418601</v>
      </c>
      <c r="Z6" s="482">
        <v>2.8273992457474102</v>
      </c>
      <c r="AA6" s="482">
        <v>2.8238427689791901</v>
      </c>
      <c r="AB6" s="482">
        <v>2.9723200324185801</v>
      </c>
      <c r="AC6" s="482">
        <v>3.00962895381143</v>
      </c>
      <c r="AD6" s="482">
        <v>3.1864577787634301</v>
      </c>
      <c r="AE6" s="482">
        <v>3.31234779929455</v>
      </c>
      <c r="AF6" s="482">
        <v>3.2206460008185598</v>
      </c>
      <c r="AG6" s="482">
        <v>3.2064459879117999</v>
      </c>
      <c r="AH6" s="482">
        <v>3.26324224780425</v>
      </c>
      <c r="AI6" s="482">
        <v>3.3708965802191102</v>
      </c>
      <c r="AJ6" s="482">
        <v>3.5726710204743499</v>
      </c>
      <c r="AK6" s="482">
        <v>4.2872862437732699</v>
      </c>
      <c r="AL6" s="482">
        <v>4.6878715007057501</v>
      </c>
      <c r="AM6" s="482">
        <v>4.5336842066468801</v>
      </c>
      <c r="AN6" s="482">
        <v>4.5571910766843899</v>
      </c>
      <c r="AO6" s="482">
        <v>5.08754164830588</v>
      </c>
      <c r="AP6" s="482">
        <v>4.9515818130256202</v>
      </c>
      <c r="AQ6" s="482">
        <v>5.0407076063199696</v>
      </c>
      <c r="AR6" s="482">
        <v>4.9064404110420297</v>
      </c>
      <c r="AS6" s="482">
        <v>5.0783490078464002</v>
      </c>
      <c r="AT6" s="482">
        <v>4.9633842097291998</v>
      </c>
      <c r="AU6" s="482">
        <v>4.6389870367404704</v>
      </c>
      <c r="AV6" s="482">
        <v>4.21184509802137</v>
      </c>
      <c r="AW6" s="482">
        <v>3.7025675980889501</v>
      </c>
      <c r="AX6" s="482">
        <v>3.4048199121770302</v>
      </c>
      <c r="AY6" s="482">
        <v>3.0278587346500401</v>
      </c>
      <c r="AZ6" s="483">
        <v>2.9015696297393299</v>
      </c>
      <c r="BA6" s="132">
        <v>-4.1709047871185297E-2</v>
      </c>
      <c r="BB6" s="132">
        <v>-5.0570409306156798E-2</v>
      </c>
      <c r="BC6" s="132">
        <v>7.8034258548565199E-3</v>
      </c>
    </row>
    <row r="7" spans="1:57">
      <c r="A7" s="124" t="s">
        <v>92</v>
      </c>
      <c r="B7" s="482">
        <v>55.290405975187603</v>
      </c>
      <c r="C7" s="482">
        <v>56.857631886405102</v>
      </c>
      <c r="D7" s="482">
        <v>56.518416398001698</v>
      </c>
      <c r="E7" s="482">
        <v>56.621721540260303</v>
      </c>
      <c r="F7" s="482">
        <v>54.127914246021199</v>
      </c>
      <c r="G7" s="482">
        <v>50.121807355227602</v>
      </c>
      <c r="H7" s="482">
        <v>49.5775999016508</v>
      </c>
      <c r="I7" s="482">
        <v>49.930352540441298</v>
      </c>
      <c r="J7" s="482">
        <v>49.725933655660697</v>
      </c>
      <c r="K7" s="482">
        <v>51.234481838260201</v>
      </c>
      <c r="L7" s="482">
        <v>50.665034171262903</v>
      </c>
      <c r="M7" s="482">
        <v>50.271894537217001</v>
      </c>
      <c r="N7" s="482">
        <v>46.7498272298808</v>
      </c>
      <c r="O7" s="482">
        <v>42.346034732099803</v>
      </c>
      <c r="P7" s="482">
        <v>45.830363318472003</v>
      </c>
      <c r="Q7" s="482">
        <v>43.333628907527697</v>
      </c>
      <c r="R7" s="482">
        <v>42.211831087835698</v>
      </c>
      <c r="S7" s="482">
        <v>43.730306481513502</v>
      </c>
      <c r="T7" s="482">
        <v>44.788599247085799</v>
      </c>
      <c r="U7" s="482">
        <v>45.545929588183299</v>
      </c>
      <c r="V7" s="482">
        <v>46.768022863553902</v>
      </c>
      <c r="W7" s="482">
        <v>46.519411301589898</v>
      </c>
      <c r="X7" s="482">
        <v>46.764806877794101</v>
      </c>
      <c r="Y7" s="482">
        <v>47.426133158490202</v>
      </c>
      <c r="Z7" s="482">
        <v>49.375786374628902</v>
      </c>
      <c r="AA7" s="482">
        <v>48.697551147414003</v>
      </c>
      <c r="AB7" s="482">
        <v>49.2313487933286</v>
      </c>
      <c r="AC7" s="482">
        <v>49.492764138487203</v>
      </c>
      <c r="AD7" s="482">
        <v>50.052781338454601</v>
      </c>
      <c r="AE7" s="482">
        <v>49.357131384144999</v>
      </c>
      <c r="AF7" s="482">
        <v>50.038781100900003</v>
      </c>
      <c r="AG7" s="482">
        <v>51.462169697491298</v>
      </c>
      <c r="AH7" s="482">
        <v>49.462660955484601</v>
      </c>
      <c r="AI7" s="482">
        <v>50.103843951942103</v>
      </c>
      <c r="AJ7" s="482">
        <v>48.544160556839998</v>
      </c>
      <c r="AK7" s="482">
        <v>47.354621510974297</v>
      </c>
      <c r="AL7" s="482">
        <v>48.543056692023001</v>
      </c>
      <c r="AM7" s="482">
        <v>50.4940548028245</v>
      </c>
      <c r="AN7" s="482">
        <v>52.689039628267203</v>
      </c>
      <c r="AO7" s="482">
        <v>53.947501858570703</v>
      </c>
      <c r="AP7" s="482">
        <v>55.647920829068497</v>
      </c>
      <c r="AQ7" s="482">
        <v>59.730982745586303</v>
      </c>
      <c r="AR7" s="482">
        <v>62.632852989913502</v>
      </c>
      <c r="AS7" s="482">
        <v>63.439911299600602</v>
      </c>
      <c r="AT7" s="482">
        <v>68.184048914466899</v>
      </c>
      <c r="AU7" s="482">
        <v>71.626185584737698</v>
      </c>
      <c r="AV7" s="482">
        <v>70.181244730782794</v>
      </c>
      <c r="AW7" s="482">
        <v>72.193881699392804</v>
      </c>
      <c r="AX7" s="482">
        <v>81.362676819180507</v>
      </c>
      <c r="AY7" s="482">
        <v>89.978618153267306</v>
      </c>
      <c r="AZ7" s="483">
        <v>88.250082850453694</v>
      </c>
      <c r="BA7" s="132">
        <v>-1.9210511767020801E-2</v>
      </c>
      <c r="BB7" s="132">
        <v>5.2487140044885597E-2</v>
      </c>
      <c r="BC7" s="132">
        <v>0.23733808458366201</v>
      </c>
    </row>
    <row r="8" spans="1:57" s="125" customFormat="1">
      <c r="A8" s="133" t="s">
        <v>257</v>
      </c>
      <c r="B8" s="484">
        <v>61.583825418728402</v>
      </c>
      <c r="C8" s="484">
        <v>63.627711308462302</v>
      </c>
      <c r="D8" s="484">
        <v>64.046713421295294</v>
      </c>
      <c r="E8" s="484">
        <v>64.7264940491592</v>
      </c>
      <c r="F8" s="484">
        <v>62.146917504532503</v>
      </c>
      <c r="G8" s="484">
        <v>58.306641600364898</v>
      </c>
      <c r="H8" s="484">
        <v>57.776264745799701</v>
      </c>
      <c r="I8" s="484">
        <v>58.578964297297198</v>
      </c>
      <c r="J8" s="484">
        <v>58.451235147207498</v>
      </c>
      <c r="K8" s="484">
        <v>60.699074106313297</v>
      </c>
      <c r="L8" s="484">
        <v>59.961010380123497</v>
      </c>
      <c r="M8" s="484">
        <v>59.5490619109815</v>
      </c>
      <c r="N8" s="484">
        <v>56.531450414719501</v>
      </c>
      <c r="O8" s="484">
        <v>51.735624545028799</v>
      </c>
      <c r="P8" s="484">
        <v>55.777841488831903</v>
      </c>
      <c r="Q8" s="484">
        <v>53.809742834545702</v>
      </c>
      <c r="R8" s="484">
        <v>51.904183207650398</v>
      </c>
      <c r="S8" s="484">
        <v>54.075433809025597</v>
      </c>
      <c r="T8" s="484">
        <v>56.359466798547601</v>
      </c>
      <c r="U8" s="484">
        <v>57.620971695766102</v>
      </c>
      <c r="V8" s="484">
        <v>59.329779796012403</v>
      </c>
      <c r="W8" s="484">
        <v>59.642693720234497</v>
      </c>
      <c r="X8" s="484">
        <v>60.842643940664601</v>
      </c>
      <c r="Y8" s="484">
        <v>62.891269446764397</v>
      </c>
      <c r="Z8" s="484">
        <v>66.033675312575397</v>
      </c>
      <c r="AA8" s="484">
        <v>66.299491694464095</v>
      </c>
      <c r="AB8" s="484">
        <v>67.054938953225701</v>
      </c>
      <c r="AC8" s="484">
        <v>67.95675698142</v>
      </c>
      <c r="AD8" s="484">
        <v>69.261849788856793</v>
      </c>
      <c r="AE8" s="484">
        <v>69.169669869922501</v>
      </c>
      <c r="AF8" s="484">
        <v>70.270738821685896</v>
      </c>
      <c r="AG8" s="484">
        <v>72.027874237468794</v>
      </c>
      <c r="AH8" s="484">
        <v>70.211264126122401</v>
      </c>
      <c r="AI8" s="484">
        <v>70.507727885191599</v>
      </c>
      <c r="AJ8" s="484">
        <v>69.169683857554702</v>
      </c>
      <c r="AK8" s="484">
        <v>68.975355158647702</v>
      </c>
      <c r="AL8" s="484">
        <v>70.588075121483698</v>
      </c>
      <c r="AM8" s="484">
        <v>71.928381036676697</v>
      </c>
      <c r="AN8" s="484">
        <v>73.3106969838867</v>
      </c>
      <c r="AO8" s="484">
        <v>74.036598439945195</v>
      </c>
      <c r="AP8" s="484">
        <v>75.072813113736402</v>
      </c>
      <c r="AQ8" s="484">
        <v>79.388218711552</v>
      </c>
      <c r="AR8" s="484">
        <v>82.041963907747402</v>
      </c>
      <c r="AS8" s="484">
        <v>83.216933958335403</v>
      </c>
      <c r="AT8" s="484">
        <v>88.5302678901283</v>
      </c>
      <c r="AU8" s="484">
        <v>91.818686053702905</v>
      </c>
      <c r="AV8" s="484">
        <v>90.987442486846106</v>
      </c>
      <c r="AW8" s="484">
        <v>92.721900119375903</v>
      </c>
      <c r="AX8" s="484">
        <v>101.871043263765</v>
      </c>
      <c r="AY8" s="484">
        <v>109.356280326153</v>
      </c>
      <c r="AZ8" s="484">
        <v>107.090999626347</v>
      </c>
      <c r="BA8" s="135">
        <v>-2.07146831718346E-2</v>
      </c>
      <c r="BB8" s="135">
        <v>3.9775852443029197E-2</v>
      </c>
      <c r="BC8" s="135">
        <v>0.28800848573181997</v>
      </c>
    </row>
    <row r="9" spans="1:57">
      <c r="B9" s="482"/>
      <c r="C9" s="482"/>
      <c r="D9" s="482"/>
      <c r="E9" s="482"/>
      <c r="F9" s="482"/>
      <c r="G9" s="482"/>
      <c r="H9" s="482"/>
      <c r="I9" s="482"/>
      <c r="J9" s="482"/>
      <c r="K9" s="482"/>
      <c r="L9" s="482"/>
      <c r="M9" s="482"/>
      <c r="N9" s="482"/>
      <c r="O9" s="482"/>
      <c r="P9" s="482"/>
      <c r="Q9" s="482"/>
      <c r="R9" s="482"/>
      <c r="S9" s="482"/>
      <c r="T9" s="482"/>
      <c r="U9" s="482"/>
      <c r="V9" s="482"/>
      <c r="W9" s="482"/>
      <c r="X9" s="482"/>
      <c r="Y9" s="482"/>
      <c r="Z9" s="482"/>
      <c r="AA9" s="482"/>
      <c r="AB9" s="482"/>
      <c r="AC9" s="482"/>
      <c r="AD9" s="482"/>
      <c r="AE9" s="482"/>
      <c r="AF9" s="482"/>
      <c r="AG9" s="482"/>
      <c r="AH9" s="482"/>
      <c r="AI9" s="482"/>
      <c r="AJ9" s="482"/>
      <c r="AK9" s="482"/>
      <c r="AL9" s="482"/>
      <c r="AM9" s="482"/>
      <c r="AN9" s="482"/>
      <c r="AO9" s="482"/>
      <c r="AP9" s="482"/>
      <c r="AQ9" s="482"/>
      <c r="AR9" s="482"/>
      <c r="AS9" s="482"/>
      <c r="AT9" s="482"/>
      <c r="AU9" s="482"/>
      <c r="AV9" s="482"/>
      <c r="AW9" s="482"/>
      <c r="AX9" s="482"/>
      <c r="AY9" s="482"/>
      <c r="AZ9" s="483"/>
      <c r="BA9" s="132"/>
      <c r="BB9" s="132"/>
      <c r="BC9" s="132"/>
    </row>
    <row r="10" spans="1:57">
      <c r="A10" s="124" t="s">
        <v>258</v>
      </c>
      <c r="B10" s="482">
        <v>0.56643267314381296</v>
      </c>
      <c r="C10" s="482">
        <v>0.61211424503938106</v>
      </c>
      <c r="D10" s="482">
        <v>0.580273937745442</v>
      </c>
      <c r="E10" s="482">
        <v>0.63361422274924095</v>
      </c>
      <c r="F10" s="482">
        <v>0.68197741112065702</v>
      </c>
      <c r="G10" s="482">
        <v>0.72375417306016698</v>
      </c>
      <c r="H10" s="482">
        <v>0.68818387118775404</v>
      </c>
      <c r="I10" s="482">
        <v>0.71227497270741902</v>
      </c>
      <c r="J10" s="482">
        <v>0.73485700618823502</v>
      </c>
      <c r="K10" s="482">
        <v>0.680283758609595</v>
      </c>
      <c r="L10" s="482">
        <v>0.78778943149124503</v>
      </c>
      <c r="M10" s="482">
        <v>0.82193897279863404</v>
      </c>
      <c r="N10" s="482">
        <v>0.92115878240497095</v>
      </c>
      <c r="O10" s="482">
        <v>1.2363663330746999</v>
      </c>
      <c r="P10" s="482">
        <v>1.26489208939336</v>
      </c>
      <c r="Q10" s="482">
        <v>1.3069351877022499</v>
      </c>
      <c r="R10" s="482">
        <v>1.4593639136977601</v>
      </c>
      <c r="S10" s="482">
        <v>1.42549086347654</v>
      </c>
      <c r="T10" s="482">
        <v>1.6852716561947201</v>
      </c>
      <c r="U10" s="482">
        <v>1.7868033991696</v>
      </c>
      <c r="V10" s="482">
        <v>1.6785978220740201</v>
      </c>
      <c r="W10" s="482">
        <v>1.8752496969694701</v>
      </c>
      <c r="X10" s="482">
        <v>1.88513961987483</v>
      </c>
      <c r="Y10" s="482">
        <v>2.0248556687798702</v>
      </c>
      <c r="Z10" s="482">
        <v>2.0954245234074298</v>
      </c>
      <c r="AA10" s="482">
        <v>2.3532360723134098</v>
      </c>
      <c r="AB10" s="482">
        <v>2.7146385865096399</v>
      </c>
      <c r="AC10" s="482">
        <v>2.5762336529364802</v>
      </c>
      <c r="AD10" s="482">
        <v>2.7841765445723299</v>
      </c>
      <c r="AE10" s="482">
        <v>3.25275373929927</v>
      </c>
      <c r="AF10" s="482">
        <v>3.5103570522407801</v>
      </c>
      <c r="AG10" s="482">
        <v>3.49456968115634</v>
      </c>
      <c r="AH10" s="482">
        <v>3.3976551208011698</v>
      </c>
      <c r="AI10" s="482">
        <v>3.8615277252196099</v>
      </c>
      <c r="AJ10" s="482">
        <v>4.2113024459921498</v>
      </c>
      <c r="AK10" s="482">
        <v>4.2934091155402303</v>
      </c>
      <c r="AL10" s="482">
        <v>4.3376322644401597</v>
      </c>
      <c r="AM10" s="482">
        <v>4.2181356706041697</v>
      </c>
      <c r="AN10" s="482">
        <v>4.1343579717115402</v>
      </c>
      <c r="AO10" s="482">
        <v>3.89924099795839</v>
      </c>
      <c r="AP10" s="482">
        <v>3.7730568289988602</v>
      </c>
      <c r="AQ10" s="482">
        <v>3.64929580538272</v>
      </c>
      <c r="AR10" s="482">
        <v>3.5402662842822199</v>
      </c>
      <c r="AS10" s="482">
        <v>3.3433652194058001</v>
      </c>
      <c r="AT10" s="482">
        <v>3.33659505802214</v>
      </c>
      <c r="AU10" s="482">
        <v>3.4338569309931701</v>
      </c>
      <c r="AV10" s="482">
        <v>3.5973055543030101</v>
      </c>
      <c r="AW10" s="482">
        <v>3.5943445627911399</v>
      </c>
      <c r="AX10" s="482">
        <v>3.8145050279967299</v>
      </c>
      <c r="AY10" s="482">
        <v>4.0264342893071401</v>
      </c>
      <c r="AZ10" s="483">
        <v>3.6946828476719999</v>
      </c>
      <c r="BA10" s="132">
        <v>-8.2393357943568404E-2</v>
      </c>
      <c r="BB10" s="132">
        <v>3.2150847614693702E-3</v>
      </c>
      <c r="BC10" s="132">
        <v>9.9364093708165391E-3</v>
      </c>
    </row>
    <row r="11" spans="1:57">
      <c r="A11" s="124" t="s">
        <v>398</v>
      </c>
      <c r="B11" s="482">
        <v>4.0508336665587997E-3</v>
      </c>
      <c r="C11" s="482">
        <v>4.0508336665587997E-3</v>
      </c>
      <c r="D11" s="482">
        <v>0.107727088400289</v>
      </c>
      <c r="E11" s="482">
        <v>0.16653427295852799</v>
      </c>
      <c r="F11" s="482">
        <v>0.174298370819433</v>
      </c>
      <c r="G11" s="482">
        <v>0.17182286135653599</v>
      </c>
      <c r="H11" s="482">
        <v>0.17662753868964001</v>
      </c>
      <c r="I11" s="482">
        <v>0.186900964448727</v>
      </c>
      <c r="J11" s="482">
        <v>0.184200408671021</v>
      </c>
      <c r="K11" s="482">
        <v>0.201416451753896</v>
      </c>
      <c r="L11" s="482">
        <v>0.24631349899857599</v>
      </c>
      <c r="M11" s="482">
        <v>0.26341671148372597</v>
      </c>
      <c r="N11" s="482">
        <v>0.27320622617791002</v>
      </c>
      <c r="O11" s="482">
        <v>0.26229147990968199</v>
      </c>
      <c r="P11" s="482">
        <v>0.25158763770150699</v>
      </c>
      <c r="Q11" s="482">
        <v>0.25002645575260102</v>
      </c>
      <c r="R11" s="482">
        <v>0.25463990520618202</v>
      </c>
      <c r="S11" s="482">
        <v>0.266342313576241</v>
      </c>
      <c r="T11" s="482">
        <v>0.28076372414325201</v>
      </c>
      <c r="U11" s="482">
        <v>0.29694861239024001</v>
      </c>
      <c r="V11" s="482">
        <v>0.303474955519696</v>
      </c>
      <c r="W11" s="482">
        <v>0.30167458500122601</v>
      </c>
      <c r="X11" s="482">
        <v>0.27316985340536198</v>
      </c>
      <c r="Y11" s="482">
        <v>0.27329521766129</v>
      </c>
      <c r="Z11" s="482">
        <v>0.29469074820845698</v>
      </c>
      <c r="AA11" s="482">
        <v>0.29445335820846602</v>
      </c>
      <c r="AB11" s="482">
        <v>0.29653814575423898</v>
      </c>
      <c r="AC11" s="482">
        <v>0.2506320208128</v>
      </c>
      <c r="AD11" s="482">
        <v>0.26176391711376501</v>
      </c>
      <c r="AE11" s="482">
        <v>0.21076623163616801</v>
      </c>
      <c r="AF11" s="482">
        <v>0.30127484561745499</v>
      </c>
      <c r="AG11" s="482">
        <v>0.43994283902509101</v>
      </c>
      <c r="AH11" s="482">
        <v>0.56366514532195899</v>
      </c>
      <c r="AI11" s="482">
        <v>0.64779559025040601</v>
      </c>
      <c r="AJ11" s="482">
        <v>0.90890681745327195</v>
      </c>
      <c r="AK11" s="482">
        <v>1.12441704817827</v>
      </c>
      <c r="AL11" s="482">
        <v>1.2041131991342799</v>
      </c>
      <c r="AM11" s="482">
        <v>1.2897294532407499</v>
      </c>
      <c r="AN11" s="482">
        <v>1.3307663756346499</v>
      </c>
      <c r="AO11" s="482">
        <v>1.14957298543763</v>
      </c>
      <c r="AP11" s="482">
        <v>1.32691238378734</v>
      </c>
      <c r="AQ11" s="482">
        <v>1.45457720419366</v>
      </c>
      <c r="AR11" s="482">
        <v>1.6537859933824599</v>
      </c>
      <c r="AS11" s="482">
        <v>1.89397509582151</v>
      </c>
      <c r="AT11" s="482">
        <v>1.9618334728053399</v>
      </c>
      <c r="AU11" s="482">
        <v>1.89253653198594</v>
      </c>
      <c r="AV11" s="482">
        <v>1.81152113533248</v>
      </c>
      <c r="AW11" s="482">
        <v>1.7643568017865201</v>
      </c>
      <c r="AX11" s="482">
        <v>1.64827887447729</v>
      </c>
      <c r="AY11" s="482">
        <v>1.4464831297526899</v>
      </c>
      <c r="AZ11" s="483">
        <v>1.39036072654633</v>
      </c>
      <c r="BA11" s="132">
        <v>-3.8799210341265301E-2</v>
      </c>
      <c r="BB11" s="132">
        <v>2.3240408329502599E-2</v>
      </c>
      <c r="BC11" s="132">
        <v>3.7392095402113E-3</v>
      </c>
    </row>
    <row r="12" spans="1:57">
      <c r="A12" s="124" t="s">
        <v>259</v>
      </c>
      <c r="B12" s="482">
        <v>7.8467476136881292E-3</v>
      </c>
      <c r="C12" s="482">
        <v>1.2456711836729899E-2</v>
      </c>
      <c r="D12" s="482">
        <v>1.6922229442156302E-2</v>
      </c>
      <c r="E12" s="482">
        <v>1.9420700343878099E-2</v>
      </c>
      <c r="F12" s="482">
        <v>3.7370135510189702E-2</v>
      </c>
      <c r="G12" s="482">
        <v>4.0705003246007197E-2</v>
      </c>
      <c r="H12" s="482">
        <v>4.6756217765032998E-2</v>
      </c>
      <c r="I12" s="482">
        <v>5.8360185376805401E-2</v>
      </c>
      <c r="J12" s="482">
        <v>7.6800042268972496E-2</v>
      </c>
      <c r="K12" s="482">
        <v>8.4156368156805106E-2</v>
      </c>
      <c r="L12" s="482">
        <v>9.8109804222443794E-2</v>
      </c>
      <c r="M12" s="482">
        <v>8.8275910653991402E-2</v>
      </c>
      <c r="N12" s="482">
        <v>0.12613646789003699</v>
      </c>
      <c r="O12" s="482">
        <v>0.17056867625254599</v>
      </c>
      <c r="P12" s="482">
        <v>0.19798030283771301</v>
      </c>
      <c r="Q12" s="482">
        <v>0.249036152389427</v>
      </c>
      <c r="R12" s="482">
        <v>0.29003540867094701</v>
      </c>
      <c r="S12" s="482">
        <v>0.323972592100148</v>
      </c>
      <c r="T12" s="482">
        <v>0.32514156454177801</v>
      </c>
      <c r="U12" s="482">
        <v>0.33427144834311401</v>
      </c>
      <c r="V12" s="482">
        <v>0.30433630236558401</v>
      </c>
      <c r="W12" s="482">
        <v>0.31638655267592503</v>
      </c>
      <c r="X12" s="482">
        <v>0.35743064556273901</v>
      </c>
      <c r="Y12" s="482">
        <v>0.41985386479436199</v>
      </c>
      <c r="Z12" s="482">
        <v>0.45852656040842399</v>
      </c>
      <c r="AA12" s="482">
        <v>0.50606343254863395</v>
      </c>
      <c r="AB12" s="482">
        <v>0.55150259811380098</v>
      </c>
      <c r="AC12" s="482">
        <v>0.60196147766587105</v>
      </c>
      <c r="AD12" s="482">
        <v>0.63056748268198803</v>
      </c>
      <c r="AE12" s="482">
        <v>0.74040076305506397</v>
      </c>
      <c r="AF12" s="482">
        <v>0.74389594610487597</v>
      </c>
      <c r="AG12" s="482">
        <v>0.761809645041851</v>
      </c>
      <c r="AH12" s="482">
        <v>0.92036548359008796</v>
      </c>
      <c r="AI12" s="482">
        <v>0.999851104164726</v>
      </c>
      <c r="AJ12" s="482">
        <v>1.09666285809965</v>
      </c>
      <c r="AK12" s="482">
        <v>1.0876374913076701</v>
      </c>
      <c r="AL12" s="482">
        <v>1.11057082230467</v>
      </c>
      <c r="AM12" s="482">
        <v>1.11823976262999</v>
      </c>
      <c r="AN12" s="482">
        <v>1.38712035482497</v>
      </c>
      <c r="AO12" s="482">
        <v>1.1878248716347699</v>
      </c>
      <c r="AP12" s="482">
        <v>1.4532760868994601</v>
      </c>
      <c r="AQ12" s="482">
        <v>1.66675195117529</v>
      </c>
      <c r="AR12" s="482">
        <v>1.9136349416915399</v>
      </c>
      <c r="AS12" s="482">
        <v>2.1236781337031698</v>
      </c>
      <c r="AT12" s="482">
        <v>2.25894602794614</v>
      </c>
      <c r="AU12" s="482">
        <v>2.3031444032297599</v>
      </c>
      <c r="AV12" s="482">
        <v>2.3276393567442999</v>
      </c>
      <c r="AW12" s="482">
        <v>2.6298705171518999</v>
      </c>
      <c r="AX12" s="482">
        <v>2.4345209188371499</v>
      </c>
      <c r="AY12" s="482">
        <v>2.4910408560689201</v>
      </c>
      <c r="AZ12" s="483">
        <v>2.3087858411859199</v>
      </c>
      <c r="BA12" s="132">
        <v>-7.3164201397569503E-2</v>
      </c>
      <c r="BB12" s="132">
        <v>7.6868922026191097E-2</v>
      </c>
      <c r="BC12" s="132">
        <v>6.2092044739437803E-3</v>
      </c>
    </row>
    <row r="13" spans="1:57">
      <c r="A13" s="124" t="s">
        <v>261</v>
      </c>
      <c r="B13" s="482">
        <v>0.120875316959816</v>
      </c>
      <c r="C13" s="482">
        <v>0.12582178851811401</v>
      </c>
      <c r="D13" s="482">
        <v>0.153276248816171</v>
      </c>
      <c r="E13" s="482">
        <v>0.15925461486471201</v>
      </c>
      <c r="F13" s="482">
        <v>0.165693493734243</v>
      </c>
      <c r="G13" s="482">
        <v>0.14431361006490501</v>
      </c>
      <c r="H13" s="482">
        <v>0.146160247840317</v>
      </c>
      <c r="I13" s="482">
        <v>0.16616999979633801</v>
      </c>
      <c r="J13" s="482">
        <v>0.22067552062503501</v>
      </c>
      <c r="K13" s="482">
        <v>0.25209831378584102</v>
      </c>
      <c r="L13" s="482">
        <v>0.26866883819987197</v>
      </c>
      <c r="M13" s="482">
        <v>0.29527895449915897</v>
      </c>
      <c r="N13" s="482">
        <v>0.31479393373258102</v>
      </c>
      <c r="O13" s="482">
        <v>0.34584664858120101</v>
      </c>
      <c r="P13" s="482">
        <v>0.35064516944170798</v>
      </c>
      <c r="Q13" s="482">
        <v>0.35863732907033602</v>
      </c>
      <c r="R13" s="482">
        <v>0.34953291882807003</v>
      </c>
      <c r="S13" s="482">
        <v>0.36832951074960202</v>
      </c>
      <c r="T13" s="482">
        <v>0.35421523094823798</v>
      </c>
      <c r="U13" s="482">
        <v>0.35897596282004801</v>
      </c>
      <c r="V13" s="482">
        <v>0.37971486117742997</v>
      </c>
      <c r="W13" s="482">
        <v>0.37599472755558999</v>
      </c>
      <c r="X13" s="482">
        <v>0.38410967165798598</v>
      </c>
      <c r="Y13" s="482">
        <v>0.37708077436716803</v>
      </c>
      <c r="Z13" s="482">
        <v>0.38898858829455202</v>
      </c>
      <c r="AA13" s="482">
        <v>0.40780211190357002</v>
      </c>
      <c r="AB13" s="482">
        <v>0.43871713948557201</v>
      </c>
      <c r="AC13" s="482">
        <v>0.54897368453364404</v>
      </c>
      <c r="AD13" s="482">
        <v>0.62788018584161298</v>
      </c>
      <c r="AE13" s="482">
        <v>0.55080230678208997</v>
      </c>
      <c r="AF13" s="482">
        <v>0.55343743370911203</v>
      </c>
      <c r="AG13" s="482">
        <v>0.57461243117276495</v>
      </c>
      <c r="AH13" s="482">
        <v>0.58038743048103403</v>
      </c>
      <c r="AI13" s="482">
        <v>0.55632493336324595</v>
      </c>
      <c r="AJ13" s="482">
        <v>0.59193742909757197</v>
      </c>
      <c r="AK13" s="482">
        <v>0.62369992529305096</v>
      </c>
      <c r="AL13" s="482">
        <v>0.65449992160381898</v>
      </c>
      <c r="AM13" s="482">
        <v>0.70221844368258501</v>
      </c>
      <c r="AN13" s="482">
        <v>0.84126709101361796</v>
      </c>
      <c r="AO13" s="482">
        <v>0.978343835437678</v>
      </c>
      <c r="AP13" s="482">
        <v>1.0491248743355299</v>
      </c>
      <c r="AQ13" s="482">
        <v>1.0203370084829499</v>
      </c>
      <c r="AR13" s="482">
        <v>1.1120884084604099</v>
      </c>
      <c r="AS13" s="482">
        <v>1.2794043530813699</v>
      </c>
      <c r="AT13" s="482">
        <v>1.1932325387512199</v>
      </c>
      <c r="AU13" s="482">
        <v>1.1233270812656599</v>
      </c>
      <c r="AV13" s="482">
        <v>1.1598070779131</v>
      </c>
      <c r="AW13" s="482">
        <v>1.1888895194772999</v>
      </c>
      <c r="AX13" s="482">
        <v>1.2439002743276499</v>
      </c>
      <c r="AY13" s="482">
        <v>1.27654178385767</v>
      </c>
      <c r="AZ13" s="483">
        <v>1.27926819086876</v>
      </c>
      <c r="BA13" s="132">
        <v>2.1357757697935101E-3</v>
      </c>
      <c r="BB13" s="132">
        <v>2.6961948465197502E-2</v>
      </c>
      <c r="BC13" s="132">
        <v>3.44043939997318E-3</v>
      </c>
    </row>
    <row r="14" spans="1:57">
      <c r="A14" s="124" t="s">
        <v>263</v>
      </c>
      <c r="B14" s="482">
        <v>3.8460328123577699E-2</v>
      </c>
      <c r="C14" s="482">
        <v>4.5910270617248998E-2</v>
      </c>
      <c r="D14" s="482">
        <v>4.4020305697748001E-2</v>
      </c>
      <c r="E14" s="482">
        <v>4.3209666463293203E-2</v>
      </c>
      <c r="F14" s="482">
        <v>4.4513406399685602E-2</v>
      </c>
      <c r="G14" s="482">
        <v>5.4943325890825401E-2</v>
      </c>
      <c r="H14" s="482">
        <v>5.9436699676284198E-2</v>
      </c>
      <c r="I14" s="482">
        <v>5.9180480684100902E-2</v>
      </c>
      <c r="J14" s="482">
        <v>6.1834522697471202E-2</v>
      </c>
      <c r="K14" s="482">
        <v>5.71783086389267E-2</v>
      </c>
      <c r="L14" s="482">
        <v>6.1294096541167999E-2</v>
      </c>
      <c r="M14" s="482">
        <v>7.05882051275349E-2</v>
      </c>
      <c r="N14" s="482">
        <v>7.4080365671443299E-2</v>
      </c>
      <c r="O14" s="482">
        <v>4.8797123333546598E-2</v>
      </c>
      <c r="P14" s="482">
        <v>6.5751849016889394E-2</v>
      </c>
      <c r="Q14" s="482">
        <v>5.1404603206331501E-2</v>
      </c>
      <c r="R14" s="482">
        <v>5.4524266625556303E-2</v>
      </c>
      <c r="S14" s="482">
        <v>5.4198331641458201E-2</v>
      </c>
      <c r="T14" s="482">
        <v>5.09855439410625E-2</v>
      </c>
      <c r="U14" s="482">
        <v>4.33493528850495E-2</v>
      </c>
      <c r="V14" s="482">
        <v>4.1486867261631699E-2</v>
      </c>
      <c r="W14" s="482">
        <v>3.8925949529432201E-2</v>
      </c>
      <c r="X14" s="482">
        <v>3.5011930903061102E-2</v>
      </c>
      <c r="Y14" s="482">
        <v>3.6970339624843501E-2</v>
      </c>
      <c r="Z14" s="482">
        <v>3.8553452404748598E-2</v>
      </c>
      <c r="AA14" s="482">
        <v>3.7342836749527097E-2</v>
      </c>
      <c r="AB14" s="482">
        <v>3.7798026200386997E-2</v>
      </c>
      <c r="AC14" s="482">
        <v>2.2442951762184599E-2</v>
      </c>
      <c r="AD14" s="482">
        <v>3.80878309988942E-2</v>
      </c>
      <c r="AE14" s="482">
        <v>3.8274079561235998E-2</v>
      </c>
      <c r="AF14" s="482">
        <v>3.2086530840869001E-2</v>
      </c>
      <c r="AG14" s="482">
        <v>3.44559840332294E-2</v>
      </c>
      <c r="AH14" s="482">
        <v>4.1160932277533598E-2</v>
      </c>
      <c r="AI14" s="482">
        <v>4.8703999052375699E-2</v>
      </c>
      <c r="AJ14" s="482">
        <v>7.9868065190006804E-2</v>
      </c>
      <c r="AK14" s="482">
        <v>0.14125575900171</v>
      </c>
      <c r="AL14" s="482">
        <v>0.16531560362682801</v>
      </c>
      <c r="AM14" s="482">
        <v>0.24915697197477099</v>
      </c>
      <c r="AN14" s="482">
        <v>0.337510092200836</v>
      </c>
      <c r="AO14" s="482">
        <v>0.34693510272710398</v>
      </c>
      <c r="AP14" s="482">
        <v>0.70773930305644395</v>
      </c>
      <c r="AQ14" s="482">
        <v>1.1107710153705499</v>
      </c>
      <c r="AR14" s="482">
        <v>1.1538124958596601</v>
      </c>
      <c r="AS14" s="482">
        <v>1.19964639310704</v>
      </c>
      <c r="AT14" s="482">
        <v>1.2700923218716</v>
      </c>
      <c r="AU14" s="482">
        <v>1.2245689725581901</v>
      </c>
      <c r="AV14" s="482">
        <v>1.3526128735846701</v>
      </c>
      <c r="AW14" s="482">
        <v>1.2588222907076301</v>
      </c>
      <c r="AX14" s="482">
        <v>1.2395432574891501</v>
      </c>
      <c r="AY14" s="482">
        <v>1.30575162837715</v>
      </c>
      <c r="AZ14" s="483">
        <v>1.16651673234821</v>
      </c>
      <c r="BA14" s="132">
        <v>-0.106631991109968</v>
      </c>
      <c r="BB14" s="132">
        <v>0.141724270377455</v>
      </c>
      <c r="BC14" s="132">
        <v>3.1372077843765402E-3</v>
      </c>
    </row>
    <row r="15" spans="1:57">
      <c r="A15" s="124" t="s">
        <v>264</v>
      </c>
      <c r="B15" s="482">
        <v>0.17190572987271499</v>
      </c>
      <c r="C15" s="482">
        <v>0.180298283596836</v>
      </c>
      <c r="D15" s="482">
        <v>0.185843411248375</v>
      </c>
      <c r="E15" s="482">
        <v>0.17897277434796199</v>
      </c>
      <c r="F15" s="482">
        <v>0.16350930604859801</v>
      </c>
      <c r="G15" s="482">
        <v>0.14860942106125499</v>
      </c>
      <c r="H15" s="482">
        <v>0.16681112389261701</v>
      </c>
      <c r="I15" s="482">
        <v>0.19661559270797399</v>
      </c>
      <c r="J15" s="482">
        <v>0.23472398361310101</v>
      </c>
      <c r="K15" s="482">
        <v>0.24262140641889199</v>
      </c>
      <c r="L15" s="482">
        <v>0.27337504765881798</v>
      </c>
      <c r="M15" s="482">
        <v>0.30195971461848398</v>
      </c>
      <c r="N15" s="482">
        <v>0.36699432625073602</v>
      </c>
      <c r="O15" s="482">
        <v>0.38021071773950899</v>
      </c>
      <c r="P15" s="482">
        <v>0.39729960160238298</v>
      </c>
      <c r="Q15" s="482">
        <v>0.40783113765354501</v>
      </c>
      <c r="R15" s="482">
        <v>0.41733707077047</v>
      </c>
      <c r="S15" s="482">
        <v>0.44209603549943699</v>
      </c>
      <c r="T15" s="482">
        <v>0.50747218213464396</v>
      </c>
      <c r="U15" s="482">
        <v>0.50983487950439299</v>
      </c>
      <c r="V15" s="482">
        <v>0.52859518923845505</v>
      </c>
      <c r="W15" s="482">
        <v>0.53554109587092802</v>
      </c>
      <c r="X15" s="482">
        <v>0.51609591869707105</v>
      </c>
      <c r="Y15" s="482">
        <v>0.58083561641722503</v>
      </c>
      <c r="Z15" s="482">
        <v>0.665243287647031</v>
      </c>
      <c r="AA15" s="482">
        <v>0.71416136983703205</v>
      </c>
      <c r="AB15" s="482">
        <v>0.80417127695161805</v>
      </c>
      <c r="AC15" s="482">
        <v>0.87506216092706901</v>
      </c>
      <c r="AD15" s="482">
        <v>0.87506216092706901</v>
      </c>
      <c r="AE15" s="482">
        <v>1.1037074352338201</v>
      </c>
      <c r="AF15" s="482">
        <v>1.3344958537765901</v>
      </c>
      <c r="AG15" s="482">
        <v>1.4237000341947801</v>
      </c>
      <c r="AH15" s="482">
        <v>1.6701821574734901</v>
      </c>
      <c r="AI15" s="482">
        <v>2.4367519519661398</v>
      </c>
      <c r="AJ15" s="482">
        <v>2.7575024930690799</v>
      </c>
      <c r="AK15" s="482">
        <v>2.9035759314012202</v>
      </c>
      <c r="AL15" s="482">
        <v>3.4405451368611302</v>
      </c>
      <c r="AM15" s="482">
        <v>3.6478927943878401</v>
      </c>
      <c r="AN15" s="482">
        <v>3.6086100476829301</v>
      </c>
      <c r="AO15" s="482">
        <v>3.7306032532889399</v>
      </c>
      <c r="AP15" s="482">
        <v>3.8984514245157098</v>
      </c>
      <c r="AQ15" s="482">
        <v>3.74289139027479</v>
      </c>
      <c r="AR15" s="482">
        <v>3.7179206419412401</v>
      </c>
      <c r="AS15" s="482">
        <v>3.7488942464389599</v>
      </c>
      <c r="AT15" s="482">
        <v>3.6830972943865601</v>
      </c>
      <c r="AU15" s="482">
        <v>3.47881900672275</v>
      </c>
      <c r="AV15" s="482">
        <v>3.0183131761197002</v>
      </c>
      <c r="AW15" s="482">
        <v>3.08378542381715</v>
      </c>
      <c r="AX15" s="482">
        <v>3.2858225976921802</v>
      </c>
      <c r="AY15" s="482">
        <v>3.3438525549184099</v>
      </c>
      <c r="AZ15" s="483">
        <v>2.8430487935939999</v>
      </c>
      <c r="BA15" s="132">
        <v>-0.14976849400485401</v>
      </c>
      <c r="BB15" s="132">
        <v>-1.08849602737775E-2</v>
      </c>
      <c r="BC15" s="132">
        <v>7.6460410376376596E-3</v>
      </c>
    </row>
    <row r="16" spans="1:57">
      <c r="A16" s="124" t="s">
        <v>265</v>
      </c>
      <c r="B16" s="482">
        <v>0.828017569546595</v>
      </c>
      <c r="C16" s="482">
        <v>0.80245749411830802</v>
      </c>
      <c r="D16" s="482">
        <v>0.79544540426996202</v>
      </c>
      <c r="E16" s="482">
        <v>0.98255937014031103</v>
      </c>
      <c r="F16" s="482">
        <v>1.0384049130928701</v>
      </c>
      <c r="G16" s="482">
        <v>1.0099451652420499</v>
      </c>
      <c r="H16" s="482">
        <v>1.2485933112938199</v>
      </c>
      <c r="I16" s="482">
        <v>1.36665857085152</v>
      </c>
      <c r="J16" s="482">
        <v>1.3790627251034799</v>
      </c>
      <c r="K16" s="482">
        <v>1.5445588437378901</v>
      </c>
      <c r="L16" s="482">
        <v>1.58569636904792</v>
      </c>
      <c r="M16" s="482">
        <v>1.59863236465445</v>
      </c>
      <c r="N16" s="482">
        <v>1.70575915137595</v>
      </c>
      <c r="O16" s="482">
        <v>1.67966209957312</v>
      </c>
      <c r="P16" s="482">
        <v>1.8528619218891</v>
      </c>
      <c r="Q16" s="482">
        <v>1.8606768354318499</v>
      </c>
      <c r="R16" s="482">
        <v>2.0484574736098198</v>
      </c>
      <c r="S16" s="482">
        <v>1.9961559747292601</v>
      </c>
      <c r="T16" s="482">
        <v>2.0379339103876202</v>
      </c>
      <c r="U16" s="482">
        <v>2.0982888811674898</v>
      </c>
      <c r="V16" s="482">
        <v>2.3589909110085201</v>
      </c>
      <c r="W16" s="482">
        <v>2.3521713110518201</v>
      </c>
      <c r="X16" s="482">
        <v>2.3153276894450001</v>
      </c>
      <c r="Y16" s="482">
        <v>2.5054243683466302</v>
      </c>
      <c r="Z16" s="482">
        <v>2.6500321060112801</v>
      </c>
      <c r="AA16" s="482">
        <v>2.9534774552660101</v>
      </c>
      <c r="AB16" s="482">
        <v>3.1842449595193498</v>
      </c>
      <c r="AC16" s="482">
        <v>3.3109963254372898</v>
      </c>
      <c r="AD16" s="482">
        <v>3.4726799118124401</v>
      </c>
      <c r="AE16" s="482">
        <v>2.9437044852493099</v>
      </c>
      <c r="AF16" s="482">
        <v>2.99071192525036</v>
      </c>
      <c r="AG16" s="482">
        <v>3.1781483703751499</v>
      </c>
      <c r="AH16" s="482">
        <v>3.0516904341700699</v>
      </c>
      <c r="AI16" s="482">
        <v>2.70893841429874</v>
      </c>
      <c r="AJ16" s="482">
        <v>3.0422279127895901</v>
      </c>
      <c r="AK16" s="482">
        <v>2.9446710427234901</v>
      </c>
      <c r="AL16" s="482">
        <v>3.38101804467781</v>
      </c>
      <c r="AM16" s="482">
        <v>3.6037558448385898</v>
      </c>
      <c r="AN16" s="482">
        <v>3.22494366069379</v>
      </c>
      <c r="AO16" s="482">
        <v>3.0763376497616401</v>
      </c>
      <c r="AP16" s="482">
        <v>2.94628197184712</v>
      </c>
      <c r="AQ16" s="482">
        <v>2.9254472885148202</v>
      </c>
      <c r="AR16" s="482">
        <v>3.0784283364657998</v>
      </c>
      <c r="AS16" s="482">
        <v>2.9597063812107098</v>
      </c>
      <c r="AT16" s="482">
        <v>3.0755858828372702</v>
      </c>
      <c r="AU16" s="482">
        <v>3.4893798770607498</v>
      </c>
      <c r="AV16" s="482">
        <v>3.5930965030530002</v>
      </c>
      <c r="AW16" s="482">
        <v>3.7351677743899101</v>
      </c>
      <c r="AX16" s="482">
        <v>3.0592269234477301</v>
      </c>
      <c r="AY16" s="482">
        <v>2.47456309280085</v>
      </c>
      <c r="AZ16" s="483">
        <v>1.80929270760585</v>
      </c>
      <c r="BA16" s="132">
        <v>-0.26884357369203898</v>
      </c>
      <c r="BB16" s="132">
        <v>-2.1532391824322102E-2</v>
      </c>
      <c r="BC16" s="132">
        <v>4.8658771958552602E-3</v>
      </c>
    </row>
    <row r="17" spans="1:55">
      <c r="A17" s="124" t="s">
        <v>389</v>
      </c>
      <c r="B17" s="482">
        <v>7.1651708606631503E-2</v>
      </c>
      <c r="C17" s="482">
        <v>7.5448470208406102E-2</v>
      </c>
      <c r="D17" s="482">
        <v>7.2274061924873303E-2</v>
      </c>
      <c r="E17" s="482">
        <v>5.5869440820038599E-2</v>
      </c>
      <c r="F17" s="482">
        <v>6.3869518028242506E-2</v>
      </c>
      <c r="G17" s="482">
        <v>7.3340813750196604E-2</v>
      </c>
      <c r="H17" s="482">
        <v>0.11373106346093299</v>
      </c>
      <c r="I17" s="482">
        <v>0.12320782622783399</v>
      </c>
      <c r="J17" s="482">
        <v>0.14043335105570101</v>
      </c>
      <c r="K17" s="482">
        <v>8.9996272848547706E-2</v>
      </c>
      <c r="L17" s="482">
        <v>8.0361602071247401E-2</v>
      </c>
      <c r="M17" s="482">
        <v>8.1551134140721904E-2</v>
      </c>
      <c r="N17" s="482">
        <v>8.6117368374342806E-2</v>
      </c>
      <c r="O17" s="482">
        <v>9.4316949237377296E-2</v>
      </c>
      <c r="P17" s="482">
        <v>9.9573164407522702E-2</v>
      </c>
      <c r="Q17" s="482">
        <v>0.103110106687407</v>
      </c>
      <c r="R17" s="482">
        <v>9.5655713578740004E-2</v>
      </c>
      <c r="S17" s="482">
        <v>9.4248738724935194E-2</v>
      </c>
      <c r="T17" s="482">
        <v>0.125797581888558</v>
      </c>
      <c r="U17" s="482">
        <v>0.17933172612265699</v>
      </c>
      <c r="V17" s="482">
        <v>0.23170666015066399</v>
      </c>
      <c r="W17" s="482">
        <v>0.245673676884299</v>
      </c>
      <c r="X17" s="482">
        <v>0.26755034757869101</v>
      </c>
      <c r="Y17" s="482">
        <v>0.22150514229048199</v>
      </c>
      <c r="Z17" s="482">
        <v>0.28946674157159602</v>
      </c>
      <c r="AA17" s="482">
        <v>0.27692967841049698</v>
      </c>
      <c r="AB17" s="482">
        <v>0.28149532623408902</v>
      </c>
      <c r="AC17" s="482">
        <v>0.27025862256691402</v>
      </c>
      <c r="AD17" s="482">
        <v>0.25629854298752303</v>
      </c>
      <c r="AE17" s="482">
        <v>0.31611557288145797</v>
      </c>
      <c r="AF17" s="482">
        <v>0.34846265575935798</v>
      </c>
      <c r="AG17" s="482">
        <v>0.36719678470272599</v>
      </c>
      <c r="AH17" s="482">
        <v>0.341956777759302</v>
      </c>
      <c r="AI17" s="482">
        <v>0.31495363477073302</v>
      </c>
      <c r="AJ17" s="482">
        <v>0.34053954338095099</v>
      </c>
      <c r="AK17" s="482">
        <v>0.36658825014778401</v>
      </c>
      <c r="AL17" s="482">
        <v>0.39396291047215598</v>
      </c>
      <c r="AM17" s="482">
        <v>0.385482013467006</v>
      </c>
      <c r="AN17" s="482">
        <v>0.36958113617109201</v>
      </c>
      <c r="AO17" s="482">
        <v>0.36771541987733602</v>
      </c>
      <c r="AP17" s="482">
        <v>0.36649273718271602</v>
      </c>
      <c r="AQ17" s="482">
        <v>0.30528647212718002</v>
      </c>
      <c r="AR17" s="482">
        <v>0.28810595050634302</v>
      </c>
      <c r="AS17" s="482">
        <v>0.26438644370094</v>
      </c>
      <c r="AT17" s="482">
        <v>0.253842441005592</v>
      </c>
      <c r="AU17" s="482">
        <v>0.28016311815210698</v>
      </c>
      <c r="AV17" s="482">
        <v>0.30179099744335902</v>
      </c>
      <c r="AW17" s="482">
        <v>0.29923802739219202</v>
      </c>
      <c r="AX17" s="482">
        <v>0.29118013492814498</v>
      </c>
      <c r="AY17" s="482">
        <v>0.30879703295227401</v>
      </c>
      <c r="AZ17" s="483">
        <v>0.25843884410510198</v>
      </c>
      <c r="BA17" s="132">
        <v>-0.16307860333280799</v>
      </c>
      <c r="BB17" s="132">
        <v>-1.7310925355008201E-2</v>
      </c>
      <c r="BC17" s="132">
        <v>6.9504048337112E-4</v>
      </c>
    </row>
    <row r="18" spans="1:55" s="125" customFormat="1">
      <c r="A18" s="133" t="s">
        <v>268</v>
      </c>
      <c r="B18" s="484">
        <v>1.80924090753339</v>
      </c>
      <c r="C18" s="484">
        <v>1.8585580976015801</v>
      </c>
      <c r="D18" s="484">
        <v>1.9557826875450199</v>
      </c>
      <c r="E18" s="484">
        <v>2.23943506268796</v>
      </c>
      <c r="F18" s="484">
        <v>2.36963655475392</v>
      </c>
      <c r="G18" s="484">
        <v>2.3674343736719399</v>
      </c>
      <c r="H18" s="484">
        <v>2.6463000738064002</v>
      </c>
      <c r="I18" s="484">
        <v>2.86936859280071</v>
      </c>
      <c r="J18" s="484">
        <v>3.0325875602230199</v>
      </c>
      <c r="K18" s="484">
        <v>3.1523097239503901</v>
      </c>
      <c r="L18" s="484">
        <v>3.4016086882312901</v>
      </c>
      <c r="M18" s="484">
        <v>3.5216419679766999</v>
      </c>
      <c r="N18" s="484">
        <v>3.8682466218779701</v>
      </c>
      <c r="O18" s="484">
        <v>4.2180600277016804</v>
      </c>
      <c r="P18" s="484">
        <v>4.4805917362901901</v>
      </c>
      <c r="Q18" s="484">
        <v>4.5876578078937502</v>
      </c>
      <c r="R18" s="484">
        <v>4.9695466709875502</v>
      </c>
      <c r="S18" s="484">
        <v>4.9708343604976202</v>
      </c>
      <c r="T18" s="484">
        <v>5.3675813941798696</v>
      </c>
      <c r="U18" s="484">
        <v>5.6078042624025901</v>
      </c>
      <c r="V18" s="484">
        <v>5.82690356879601</v>
      </c>
      <c r="W18" s="484">
        <v>6.0416175955386802</v>
      </c>
      <c r="X18" s="484">
        <v>6.0338356771247401</v>
      </c>
      <c r="Y18" s="484">
        <v>6.4398209922818701</v>
      </c>
      <c r="Z18" s="484">
        <v>6.8809260079535202</v>
      </c>
      <c r="AA18" s="484">
        <v>7.54346631523714</v>
      </c>
      <c r="AB18" s="484">
        <v>8.3091060587687</v>
      </c>
      <c r="AC18" s="484">
        <v>8.4565608966422499</v>
      </c>
      <c r="AD18" s="484">
        <v>8.9465165769356201</v>
      </c>
      <c r="AE18" s="484">
        <v>9.1565246136984104</v>
      </c>
      <c r="AF18" s="484">
        <v>9.8147222432993999</v>
      </c>
      <c r="AG18" s="484">
        <v>10.274435769701901</v>
      </c>
      <c r="AH18" s="484">
        <v>10.567063481874699</v>
      </c>
      <c r="AI18" s="484">
        <v>11.574847353086</v>
      </c>
      <c r="AJ18" s="484">
        <v>13.028947565072301</v>
      </c>
      <c r="AK18" s="484">
        <v>13.485254563593401</v>
      </c>
      <c r="AL18" s="484">
        <v>14.6876579031209</v>
      </c>
      <c r="AM18" s="484">
        <v>15.2146109548257</v>
      </c>
      <c r="AN18" s="484">
        <v>15.2341567299334</v>
      </c>
      <c r="AO18" s="484">
        <v>14.736574116123499</v>
      </c>
      <c r="AP18" s="484">
        <v>15.521335610623201</v>
      </c>
      <c r="AQ18" s="484">
        <v>15.8753581355219</v>
      </c>
      <c r="AR18" s="484">
        <v>16.458043052589701</v>
      </c>
      <c r="AS18" s="484">
        <v>16.813056266469498</v>
      </c>
      <c r="AT18" s="484">
        <v>17.0332250376259</v>
      </c>
      <c r="AU18" s="484">
        <v>17.225795921968299</v>
      </c>
      <c r="AV18" s="484">
        <v>17.162086674493601</v>
      </c>
      <c r="AW18" s="484">
        <v>17.554474917513701</v>
      </c>
      <c r="AX18" s="484">
        <v>17.016978009195999</v>
      </c>
      <c r="AY18" s="484">
        <v>16.673464368035098</v>
      </c>
      <c r="AZ18" s="484">
        <v>14.750394683926199</v>
      </c>
      <c r="BA18" s="135">
        <v>-0.11533713940071701</v>
      </c>
      <c r="BB18" s="135">
        <v>1.2425164521126599E-2</v>
      </c>
      <c r="BC18" s="135">
        <v>3.9669429286185401E-2</v>
      </c>
    </row>
    <row r="19" spans="1:55">
      <c r="B19" s="482"/>
      <c r="C19" s="482"/>
      <c r="D19" s="482"/>
      <c r="E19" s="482"/>
      <c r="F19" s="482"/>
      <c r="G19" s="482"/>
      <c r="H19" s="482"/>
      <c r="I19" s="482"/>
      <c r="J19" s="482"/>
      <c r="K19" s="482"/>
      <c r="L19" s="482"/>
      <c r="M19" s="482"/>
      <c r="N19" s="482"/>
      <c r="O19" s="482"/>
      <c r="P19" s="482"/>
      <c r="Q19" s="482"/>
      <c r="R19" s="482"/>
      <c r="S19" s="482"/>
      <c r="T19" s="482"/>
      <c r="U19" s="482"/>
      <c r="V19" s="482"/>
      <c r="W19" s="482"/>
      <c r="X19" s="482"/>
      <c r="Y19" s="482"/>
      <c r="Z19" s="482"/>
      <c r="AA19" s="482"/>
      <c r="AB19" s="482"/>
      <c r="AC19" s="482"/>
      <c r="AD19" s="482"/>
      <c r="AE19" s="482"/>
      <c r="AF19" s="482"/>
      <c r="AG19" s="482"/>
      <c r="AH19" s="482"/>
      <c r="AI19" s="482"/>
      <c r="AJ19" s="482"/>
      <c r="AK19" s="482"/>
      <c r="AL19" s="482"/>
      <c r="AM19" s="482"/>
      <c r="AN19" s="482"/>
      <c r="AO19" s="482"/>
      <c r="AP19" s="482"/>
      <c r="AQ19" s="482"/>
      <c r="AR19" s="482"/>
      <c r="AS19" s="482"/>
      <c r="AT19" s="482"/>
      <c r="AU19" s="482"/>
      <c r="AV19" s="482"/>
      <c r="AW19" s="482"/>
      <c r="AX19" s="482"/>
      <c r="AY19" s="482"/>
      <c r="AZ19" s="483"/>
      <c r="BA19" s="132"/>
      <c r="BB19" s="132"/>
      <c r="BC19" s="132"/>
    </row>
    <row r="20" spans="1:55">
      <c r="A20" s="124" t="s">
        <v>276</v>
      </c>
      <c r="B20" s="482">
        <v>0</v>
      </c>
      <c r="C20" s="482">
        <v>0</v>
      </c>
      <c r="D20" s="482">
        <v>0</v>
      </c>
      <c r="E20" s="482">
        <v>0</v>
      </c>
      <c r="F20" s="482">
        <v>0</v>
      </c>
      <c r="G20" s="482">
        <v>0</v>
      </c>
      <c r="H20" s="482">
        <v>0</v>
      </c>
      <c r="I20" s="482">
        <v>0</v>
      </c>
      <c r="J20" s="482">
        <v>0</v>
      </c>
      <c r="K20" s="482">
        <v>0</v>
      </c>
      <c r="L20" s="482">
        <v>0</v>
      </c>
      <c r="M20" s="482">
        <v>0</v>
      </c>
      <c r="N20" s="482">
        <v>0</v>
      </c>
      <c r="O20" s="482">
        <v>0</v>
      </c>
      <c r="P20" s="482">
        <v>2.3336623674847502E-2</v>
      </c>
      <c r="Q20" s="482">
        <v>0.113169947866362</v>
      </c>
      <c r="R20" s="482">
        <v>0.191945107655692</v>
      </c>
      <c r="S20" s="482">
        <v>0.24464679906404599</v>
      </c>
      <c r="T20" s="482">
        <v>0.24096069833231601</v>
      </c>
      <c r="U20" s="482">
        <v>0.309855686136776</v>
      </c>
      <c r="V20" s="482">
        <v>0.31641187741245602</v>
      </c>
      <c r="W20" s="482">
        <v>0.39753893263759799</v>
      </c>
      <c r="X20" s="482">
        <v>0.41295958618411599</v>
      </c>
      <c r="Y20" s="482">
        <v>0.45428105726528301</v>
      </c>
      <c r="Z20" s="482">
        <v>0.49221537989977199</v>
      </c>
      <c r="AA20" s="482">
        <v>0.532961637741863</v>
      </c>
      <c r="AB20" s="482">
        <v>0.64584556899804202</v>
      </c>
      <c r="AC20" s="482">
        <v>0.79278151792645102</v>
      </c>
      <c r="AD20" s="482">
        <v>0.76305792111900095</v>
      </c>
      <c r="AE20" s="482">
        <v>0.78224419519017296</v>
      </c>
      <c r="AF20" s="482">
        <v>0.820099700919379</v>
      </c>
      <c r="AG20" s="482">
        <v>0.84545721282602404</v>
      </c>
      <c r="AH20" s="482">
        <v>0.85551555782581101</v>
      </c>
      <c r="AI20" s="482">
        <v>0.81045251821892905</v>
      </c>
      <c r="AJ20" s="482">
        <v>0.95290063436086203</v>
      </c>
      <c r="AK20" s="482">
        <v>1.0558609398773899</v>
      </c>
      <c r="AL20" s="482">
        <v>1.0490833920711</v>
      </c>
      <c r="AM20" s="482">
        <v>0.93029178972743998</v>
      </c>
      <c r="AN20" s="482">
        <v>1.0121718372788999</v>
      </c>
      <c r="AO20" s="482">
        <v>0.84723764028772197</v>
      </c>
      <c r="AP20" s="482">
        <v>0.825873414875267</v>
      </c>
      <c r="AQ20" s="482">
        <v>0.66344378685048599</v>
      </c>
      <c r="AR20" s="482">
        <v>0.57807931031222903</v>
      </c>
      <c r="AS20" s="482">
        <v>0.48120682156637501</v>
      </c>
      <c r="AT20" s="482">
        <v>0.464475307480612</v>
      </c>
      <c r="AU20" s="482">
        <v>0.46378748756067001</v>
      </c>
      <c r="AV20" s="482">
        <v>0.45350420393678798</v>
      </c>
      <c r="AW20" s="482">
        <v>0.488602894385815</v>
      </c>
      <c r="AX20" s="482">
        <v>0.41533539509054501</v>
      </c>
      <c r="AY20" s="482">
        <v>0.309855374514658</v>
      </c>
      <c r="AZ20" s="483">
        <v>0.133124021284103</v>
      </c>
      <c r="BA20" s="132">
        <v>-0.57036723506048104</v>
      </c>
      <c r="BB20" s="132">
        <v>-9.5694069146583405E-2</v>
      </c>
      <c r="BC20" s="132">
        <v>3.5802119616345699E-4</v>
      </c>
    </row>
    <row r="21" spans="1:55">
      <c r="A21" s="124" t="s">
        <v>280</v>
      </c>
      <c r="B21" s="482">
        <v>1.1622853627001299</v>
      </c>
      <c r="C21" s="482">
        <v>1.43191039184608</v>
      </c>
      <c r="D21" s="482">
        <v>1.7096325015693501</v>
      </c>
      <c r="E21" s="482">
        <v>1.9193228794945301</v>
      </c>
      <c r="F21" s="482">
        <v>1.9934594825565399</v>
      </c>
      <c r="G21" s="482">
        <v>1.85041091142807</v>
      </c>
      <c r="H21" s="482">
        <v>1.9028403707768</v>
      </c>
      <c r="I21" s="482">
        <v>1.8969875648885</v>
      </c>
      <c r="J21" s="482">
        <v>1.96129411395887</v>
      </c>
      <c r="K21" s="482">
        <v>1.9641217057689699</v>
      </c>
      <c r="L21" s="482">
        <v>1.7832505469191999</v>
      </c>
      <c r="M21" s="482">
        <v>1.8317739611313999</v>
      </c>
      <c r="N21" s="482">
        <v>1.6080507367589501</v>
      </c>
      <c r="O21" s="482">
        <v>1.77746920174003</v>
      </c>
      <c r="P21" s="482">
        <v>1.74185713107322</v>
      </c>
      <c r="Q21" s="482">
        <v>1.6552127428438901</v>
      </c>
      <c r="R21" s="482">
        <v>1.35600079922307</v>
      </c>
      <c r="S21" s="482">
        <v>1.5219700375820799</v>
      </c>
      <c r="T21" s="482">
        <v>1.4124345299656</v>
      </c>
      <c r="U21" s="482">
        <v>1.4822724868657999</v>
      </c>
      <c r="V21" s="482">
        <v>1.4536700290775999</v>
      </c>
      <c r="W21" s="482">
        <v>1.48953204753033</v>
      </c>
      <c r="X21" s="482">
        <v>1.5067558934485501</v>
      </c>
      <c r="Y21" s="482">
        <v>1.5035681861849599</v>
      </c>
      <c r="Z21" s="482">
        <v>1.5763009046680201</v>
      </c>
      <c r="AA21" s="482">
        <v>1.62657580130368</v>
      </c>
      <c r="AB21" s="482">
        <v>1.75668004536001</v>
      </c>
      <c r="AC21" s="482">
        <v>1.73154910493889</v>
      </c>
      <c r="AD21" s="482">
        <v>1.6919076466779499</v>
      </c>
      <c r="AE21" s="482">
        <v>1.80717411865988</v>
      </c>
      <c r="AF21" s="482">
        <v>1.7045064698591501</v>
      </c>
      <c r="AG21" s="482">
        <v>1.72542424443505</v>
      </c>
      <c r="AH21" s="482">
        <v>1.7209156665641701</v>
      </c>
      <c r="AI21" s="482">
        <v>1.7914366298652999</v>
      </c>
      <c r="AJ21" s="482">
        <v>1.6531812451794301</v>
      </c>
      <c r="AK21" s="482">
        <v>1.6005451441623799</v>
      </c>
      <c r="AL21" s="482">
        <v>1.5811497525668901</v>
      </c>
      <c r="AM21" s="482">
        <v>1.44835937414343</v>
      </c>
      <c r="AN21" s="482">
        <v>1.3156224534429399</v>
      </c>
      <c r="AO21" s="482">
        <v>1.2332236489461601</v>
      </c>
      <c r="AP21" s="482">
        <v>1.0762740985353401</v>
      </c>
      <c r="AQ21" s="482">
        <v>1.0125585357940401</v>
      </c>
      <c r="AR21" s="482">
        <v>0.91291031864196004</v>
      </c>
      <c r="AS21" s="482">
        <v>0.83247062347983203</v>
      </c>
      <c r="AT21" s="482">
        <v>0.78202559183017495</v>
      </c>
      <c r="AU21" s="482">
        <v>0.72800772488661303</v>
      </c>
      <c r="AV21" s="482">
        <v>0.66799143657529902</v>
      </c>
      <c r="AW21" s="482">
        <v>0.61690956074757197</v>
      </c>
      <c r="AX21" s="482">
        <v>0.53618049660672196</v>
      </c>
      <c r="AY21" s="482">
        <v>0.51576429492726505</v>
      </c>
      <c r="AZ21" s="483">
        <v>0.43393144501938702</v>
      </c>
      <c r="BA21" s="132">
        <v>-0.15866327063105201</v>
      </c>
      <c r="BB21" s="132">
        <v>-8.3482117751669693E-2</v>
      </c>
      <c r="BC21" s="132">
        <v>1.16700692707613E-3</v>
      </c>
    </row>
    <row r="22" spans="1:55">
      <c r="A22" s="124" t="s">
        <v>285</v>
      </c>
      <c r="B22" s="482">
        <v>1.2172964153409001</v>
      </c>
      <c r="C22" s="482">
        <v>1.24038639944629</v>
      </c>
      <c r="D22" s="482">
        <v>1.3110158367355</v>
      </c>
      <c r="E22" s="482">
        <v>1.4198671244188199</v>
      </c>
      <c r="F22" s="482">
        <v>1.4172741574210199</v>
      </c>
      <c r="G22" s="482">
        <v>1.35084147216495</v>
      </c>
      <c r="H22" s="482">
        <v>1.4475996358049199</v>
      </c>
      <c r="I22" s="482">
        <v>1.27337900191826</v>
      </c>
      <c r="J22" s="482">
        <v>1.27185998766955</v>
      </c>
      <c r="K22" s="482">
        <v>1.2409330510708201</v>
      </c>
      <c r="L22" s="482">
        <v>1.1516463613210199</v>
      </c>
      <c r="M22" s="482">
        <v>1.2941493448381101</v>
      </c>
      <c r="N22" s="482">
        <v>1.32880609030867</v>
      </c>
      <c r="O22" s="482">
        <v>1.1915021988628101</v>
      </c>
      <c r="P22" s="482">
        <v>1.2576192951756699</v>
      </c>
      <c r="Q22" s="482">
        <v>1.2983435657095499</v>
      </c>
      <c r="R22" s="482">
        <v>1.4549278115765301</v>
      </c>
      <c r="S22" s="482">
        <v>1.4911325970457701</v>
      </c>
      <c r="T22" s="482">
        <v>1.5113975998081</v>
      </c>
      <c r="U22" s="482">
        <v>1.54913088312151</v>
      </c>
      <c r="V22" s="482">
        <v>1.5786718401589099</v>
      </c>
      <c r="W22" s="482">
        <v>1.5878125325886401</v>
      </c>
      <c r="X22" s="482">
        <v>1.6533316667298801</v>
      </c>
      <c r="Y22" s="482">
        <v>1.76454790537601</v>
      </c>
      <c r="Z22" s="482">
        <v>1.86177207373091</v>
      </c>
      <c r="AA22" s="482">
        <v>1.83938112643744</v>
      </c>
      <c r="AB22" s="482">
        <v>1.8362538992725701</v>
      </c>
      <c r="AC22" s="482">
        <v>1.78855558694311</v>
      </c>
      <c r="AD22" s="482">
        <v>1.7645881544159701</v>
      </c>
      <c r="AE22" s="482">
        <v>1.6223588834567999</v>
      </c>
      <c r="AF22" s="482">
        <v>1.5398240698216199</v>
      </c>
      <c r="AG22" s="482">
        <v>1.41497870436047</v>
      </c>
      <c r="AH22" s="482">
        <v>1.35747937092681</v>
      </c>
      <c r="AI22" s="482">
        <v>1.2889527680675299</v>
      </c>
      <c r="AJ22" s="482">
        <v>1.1999226627752999</v>
      </c>
      <c r="AK22" s="482">
        <v>1.12061812459053</v>
      </c>
      <c r="AL22" s="482">
        <v>1.01923475976915</v>
      </c>
      <c r="AM22" s="482">
        <v>0.90102455711242102</v>
      </c>
      <c r="AN22" s="482">
        <v>0.85056020195966298</v>
      </c>
      <c r="AO22" s="482">
        <v>0.738453283332834</v>
      </c>
      <c r="AP22" s="482">
        <v>0.77465518409122103</v>
      </c>
      <c r="AQ22" s="482">
        <v>0.77864740303757995</v>
      </c>
      <c r="AR22" s="482">
        <v>0.79079796542034697</v>
      </c>
      <c r="AS22" s="482">
        <v>0.71282356209217401</v>
      </c>
      <c r="AT22" s="482">
        <v>0.65884159020774702</v>
      </c>
      <c r="AU22" s="482">
        <v>0.62402342281308798</v>
      </c>
      <c r="AV22" s="482">
        <v>0.53162685540245402</v>
      </c>
      <c r="AW22" s="482">
        <v>0.51018159697288801</v>
      </c>
      <c r="AX22" s="482">
        <v>0.50206777476197395</v>
      </c>
      <c r="AY22" s="482">
        <v>0.447117242383342</v>
      </c>
      <c r="AZ22" s="483">
        <v>0.37395846695893098</v>
      </c>
      <c r="BA22" s="132">
        <v>-0.16362324797505001</v>
      </c>
      <c r="BB22" s="132">
        <v>-4.8935789099831997E-2</v>
      </c>
      <c r="BC22" s="132">
        <v>1.00571674717039E-3</v>
      </c>
    </row>
    <row r="23" spans="1:55">
      <c r="A23" s="124" t="s">
        <v>289</v>
      </c>
      <c r="B23" s="482">
        <v>2.70100728937215</v>
      </c>
      <c r="C23" s="482">
        <v>3.7330339551620999</v>
      </c>
      <c r="D23" s="482">
        <v>4.9637792117820299</v>
      </c>
      <c r="E23" s="482">
        <v>6.0524063837473401</v>
      </c>
      <c r="F23" s="482">
        <v>7.1758104105707803</v>
      </c>
      <c r="G23" s="482">
        <v>7.7724508267305996</v>
      </c>
      <c r="H23" s="482">
        <v>8.2818994408242297</v>
      </c>
      <c r="I23" s="482">
        <v>8.33146527070015</v>
      </c>
      <c r="J23" s="482">
        <v>7.6273220768538801</v>
      </c>
      <c r="K23" s="482">
        <v>7.9982066598721504</v>
      </c>
      <c r="L23" s="482">
        <v>7.71369145329842</v>
      </c>
      <c r="M23" s="482">
        <v>7.1811855494551002</v>
      </c>
      <c r="N23" s="482">
        <v>6.1410961753386601</v>
      </c>
      <c r="O23" s="482">
        <v>6.53885645277854</v>
      </c>
      <c r="P23" s="482">
        <v>6.6013975154531002</v>
      </c>
      <c r="Q23" s="482">
        <v>6.9312415913340901</v>
      </c>
      <c r="R23" s="482">
        <v>6.3372887446164397</v>
      </c>
      <c r="S23" s="482">
        <v>6.3480390223850804</v>
      </c>
      <c r="T23" s="482">
        <v>5.5882719527891602</v>
      </c>
      <c r="U23" s="482">
        <v>6.1249707586856896</v>
      </c>
      <c r="V23" s="482">
        <v>6.1357210364543402</v>
      </c>
      <c r="W23" s="482">
        <v>6.9371542441068499</v>
      </c>
      <c r="X23" s="482">
        <v>6.94768276068109</v>
      </c>
      <c r="Y23" s="482">
        <v>7.10163349396713</v>
      </c>
      <c r="Z23" s="482">
        <v>6.7366615637216096</v>
      </c>
      <c r="AA23" s="482">
        <v>6.8484644525155298</v>
      </c>
      <c r="AB23" s="482">
        <v>7.7295047888003197</v>
      </c>
      <c r="AC23" s="482">
        <v>6.8645898691684897</v>
      </c>
      <c r="AD23" s="482">
        <v>6.5479941888818898</v>
      </c>
      <c r="AE23" s="482">
        <v>6.0889573281607303</v>
      </c>
      <c r="AF23" s="482">
        <v>5.9206200209646296</v>
      </c>
      <c r="AG23" s="482">
        <v>6.2547803627420899</v>
      </c>
      <c r="AH23" s="482">
        <v>6.1456650433903404</v>
      </c>
      <c r="AI23" s="482">
        <v>5.8744892866762601</v>
      </c>
      <c r="AJ23" s="482">
        <v>6.9101595916935299</v>
      </c>
      <c r="AK23" s="482">
        <v>6.32116332796347</v>
      </c>
      <c r="AL23" s="482">
        <v>6.2408050016428502</v>
      </c>
      <c r="AM23" s="482">
        <v>5.9989237518483298</v>
      </c>
      <c r="AN23" s="482">
        <v>6.8418138196090599</v>
      </c>
      <c r="AO23" s="482">
        <v>6.3372887446164397</v>
      </c>
      <c r="AP23" s="482">
        <v>7.2822381604803699</v>
      </c>
      <c r="AQ23" s="482">
        <v>6.7240299873434601</v>
      </c>
      <c r="AR23" s="482">
        <v>6.6000574022749703</v>
      </c>
      <c r="AS23" s="482">
        <v>7.0054185079377502</v>
      </c>
      <c r="AT23" s="482">
        <v>5.8425072103145403</v>
      </c>
      <c r="AU23" s="482">
        <v>4.4382521767852401</v>
      </c>
      <c r="AV23" s="482">
        <v>4.2730848797754302</v>
      </c>
      <c r="AW23" s="482">
        <v>3.6698760732713098</v>
      </c>
      <c r="AX23" s="482">
        <v>3.1275245598431498</v>
      </c>
      <c r="AY23" s="482">
        <v>2.6940196088225301</v>
      </c>
      <c r="AZ23" s="483">
        <v>1.92708275014648</v>
      </c>
      <c r="BA23" s="132">
        <v>-0.28468124588419502</v>
      </c>
      <c r="BB23" s="132">
        <v>-8.1985109359160202E-2</v>
      </c>
      <c r="BC23" s="132">
        <v>5.1826594829268201E-3</v>
      </c>
    </row>
    <row r="24" spans="1:55">
      <c r="A24" s="124" t="s">
        <v>291</v>
      </c>
      <c r="B24" s="482">
        <v>0</v>
      </c>
      <c r="C24" s="482">
        <v>0</v>
      </c>
      <c r="D24" s="482">
        <v>0</v>
      </c>
      <c r="E24" s="482">
        <v>0</v>
      </c>
      <c r="F24" s="482">
        <v>0</v>
      </c>
      <c r="G24" s="482">
        <v>0</v>
      </c>
      <c r="H24" s="482">
        <v>0</v>
      </c>
      <c r="I24" s="482">
        <v>0.25494170044155101</v>
      </c>
      <c r="J24" s="482">
        <v>1.3636528975994799</v>
      </c>
      <c r="K24" s="482">
        <v>1.98484870961589</v>
      </c>
      <c r="L24" s="482">
        <v>2.4025698249846901</v>
      </c>
      <c r="M24" s="482">
        <v>2.3959778035348198</v>
      </c>
      <c r="N24" s="482">
        <v>2.3008070267891298</v>
      </c>
      <c r="O24" s="482">
        <v>2.2674410552105702</v>
      </c>
      <c r="P24" s="482">
        <v>2.4862946097698999</v>
      </c>
      <c r="Q24" s="482">
        <v>2.5145260303341299</v>
      </c>
      <c r="R24" s="482">
        <v>2.50531215745792</v>
      </c>
      <c r="S24" s="482">
        <v>2.7032410809357201</v>
      </c>
      <c r="T24" s="482">
        <v>2.71296675806478</v>
      </c>
      <c r="U24" s="482">
        <v>2.7595939613438798</v>
      </c>
      <c r="V24" s="482">
        <v>2.4467115764274201</v>
      </c>
      <c r="W24" s="482">
        <v>2.40326528164944</v>
      </c>
      <c r="X24" s="482">
        <v>2.4739471197826601</v>
      </c>
      <c r="Y24" s="482">
        <v>2.3818355443194701</v>
      </c>
      <c r="Z24" s="482">
        <v>2.5775152307452398</v>
      </c>
      <c r="AA24" s="482">
        <v>2.6708525667260998</v>
      </c>
      <c r="AB24" s="482">
        <v>3.5813948527634398</v>
      </c>
      <c r="AC24" s="482">
        <v>4.1238467387138398</v>
      </c>
      <c r="AD24" s="482">
        <v>4.2438650406542404</v>
      </c>
      <c r="AE24" s="482">
        <v>4.65449777175363</v>
      </c>
      <c r="AF24" s="482">
        <v>4.7686833544369298</v>
      </c>
      <c r="AG24" s="482">
        <v>5.1889541570496602</v>
      </c>
      <c r="AH24" s="482">
        <v>6.2987754246648899</v>
      </c>
      <c r="AI24" s="482">
        <v>7.0061136644369002</v>
      </c>
      <c r="AJ24" s="482">
        <v>7.5825240186878897</v>
      </c>
      <c r="AK24" s="482">
        <v>8.2431948112699001</v>
      </c>
      <c r="AL24" s="482">
        <v>8.5145377066913106</v>
      </c>
      <c r="AM24" s="482">
        <v>8.67215897318499</v>
      </c>
      <c r="AN24" s="482">
        <v>9.5840539076862203</v>
      </c>
      <c r="AO24" s="482">
        <v>10.010422466040399</v>
      </c>
      <c r="AP24" s="482">
        <v>10.2746688807641</v>
      </c>
      <c r="AQ24" s="482">
        <v>9.7242928751718907</v>
      </c>
      <c r="AR24" s="482">
        <v>10.986384152151301</v>
      </c>
      <c r="AS24" s="482">
        <v>10.4425359247304</v>
      </c>
      <c r="AT24" s="482">
        <v>10.400036454754201</v>
      </c>
      <c r="AU24" s="482">
        <v>11.2359527343986</v>
      </c>
      <c r="AV24" s="482">
        <v>11.1821013874392</v>
      </c>
      <c r="AW24" s="482">
        <v>11.9711115868592</v>
      </c>
      <c r="AX24" s="482">
        <v>11.734807546877599</v>
      </c>
      <c r="AY24" s="482">
        <v>11.054920024344201</v>
      </c>
      <c r="AZ24" s="483">
        <v>10.7540150702471</v>
      </c>
      <c r="BA24" s="132">
        <v>-2.72190982326844E-2</v>
      </c>
      <c r="BB24" s="132">
        <v>9.9742932590174398E-3</v>
      </c>
      <c r="BC24" s="132">
        <v>2.89216424043637E-2</v>
      </c>
    </row>
    <row r="25" spans="1:55">
      <c r="A25" s="124" t="s">
        <v>292</v>
      </c>
      <c r="B25" s="482">
        <v>0.49530749164173399</v>
      </c>
      <c r="C25" s="482">
        <v>0.51075886587860797</v>
      </c>
      <c r="D25" s="482">
        <v>0.538797059650725</v>
      </c>
      <c r="E25" s="482">
        <v>0.548081142721902</v>
      </c>
      <c r="F25" s="482">
        <v>0.53054475211179897</v>
      </c>
      <c r="G25" s="482">
        <v>0.54604934022362805</v>
      </c>
      <c r="H25" s="482">
        <v>0.59275082027002102</v>
      </c>
      <c r="I25" s="482">
        <v>0.62561133971853999</v>
      </c>
      <c r="J25" s="482">
        <v>0.67083587699262104</v>
      </c>
      <c r="K25" s="482">
        <v>0.60187795148870105</v>
      </c>
      <c r="L25" s="482">
        <v>0.50979754652133003</v>
      </c>
      <c r="M25" s="482">
        <v>0.45434006436403601</v>
      </c>
      <c r="N25" s="482">
        <v>0.41872546914428999</v>
      </c>
      <c r="O25" s="482">
        <v>0.40937192121473598</v>
      </c>
      <c r="P25" s="482">
        <v>0.44842384725738099</v>
      </c>
      <c r="Q25" s="482">
        <v>0.46501186510497</v>
      </c>
      <c r="R25" s="482">
        <v>0.422172276953862</v>
      </c>
      <c r="S25" s="482">
        <v>0.424133933889696</v>
      </c>
      <c r="T25" s="482">
        <v>0.41977169146375698</v>
      </c>
      <c r="U25" s="482">
        <v>0.38975535185640098</v>
      </c>
      <c r="V25" s="482">
        <v>0.26757145733519699</v>
      </c>
      <c r="W25" s="482">
        <v>0.29911035349590398</v>
      </c>
      <c r="X25" s="482">
        <v>0.28725004345987298</v>
      </c>
      <c r="Y25" s="482">
        <v>0.368056184937334</v>
      </c>
      <c r="Z25" s="482">
        <v>0.34874680476623798</v>
      </c>
      <c r="AA25" s="482">
        <v>0.35661036419705799</v>
      </c>
      <c r="AB25" s="482">
        <v>0.35237713171311902</v>
      </c>
      <c r="AC25" s="482">
        <v>0.36053851569372097</v>
      </c>
      <c r="AD25" s="482">
        <v>0.36554303875196897</v>
      </c>
      <c r="AE25" s="482">
        <v>0.34906850682846402</v>
      </c>
      <c r="AF25" s="482">
        <v>0.37181225709022298</v>
      </c>
      <c r="AG25" s="482">
        <v>0.39293367147870101</v>
      </c>
      <c r="AH25" s="482">
        <v>0.40161237072132799</v>
      </c>
      <c r="AI25" s="482">
        <v>0.40635324321730099</v>
      </c>
      <c r="AJ25" s="482">
        <v>0.44051181905372</v>
      </c>
      <c r="AK25" s="482">
        <v>0.43707941837869901</v>
      </c>
      <c r="AL25" s="482">
        <v>0.436629519254081</v>
      </c>
      <c r="AM25" s="482">
        <v>0.43846889167279302</v>
      </c>
      <c r="AN25" s="482">
        <v>0.41406012909857998</v>
      </c>
      <c r="AO25" s="482">
        <v>0.41407382395379799</v>
      </c>
      <c r="AP25" s="482">
        <v>0.41554392443866001</v>
      </c>
      <c r="AQ25" s="482">
        <v>0.43319588053477598</v>
      </c>
      <c r="AR25" s="482">
        <v>0.43840194486607698</v>
      </c>
      <c r="AS25" s="482">
        <v>0.43019117789843903</v>
      </c>
      <c r="AT25" s="482">
        <v>0.41929845894935902</v>
      </c>
      <c r="AU25" s="482">
        <v>0.41441514527295198</v>
      </c>
      <c r="AV25" s="482">
        <v>0.398670269360971</v>
      </c>
      <c r="AW25" s="482">
        <v>0.39088009966794501</v>
      </c>
      <c r="AX25" s="482">
        <v>0.385201265436658</v>
      </c>
      <c r="AY25" s="482">
        <v>0.38557752515856097</v>
      </c>
      <c r="AZ25" s="483">
        <v>0.37897753957448299</v>
      </c>
      <c r="BA25" s="132">
        <v>-1.7117142866052999E-2</v>
      </c>
      <c r="BB25" s="132">
        <v>-7.1048405316811499E-3</v>
      </c>
      <c r="BC25" s="132">
        <v>1.01921494504721E-3</v>
      </c>
    </row>
    <row r="26" spans="1:55">
      <c r="A26" s="124" t="s">
        <v>294</v>
      </c>
      <c r="B26" s="482">
        <v>2.1036756781905401</v>
      </c>
      <c r="C26" s="482">
        <v>2.2481551825106201</v>
      </c>
      <c r="D26" s="482">
        <v>2.2933976651793202</v>
      </c>
      <c r="E26" s="482">
        <v>2.43464869557525</v>
      </c>
      <c r="F26" s="482">
        <v>2.5128163899562201</v>
      </c>
      <c r="G26" s="482">
        <v>2.72960326554912</v>
      </c>
      <c r="H26" s="482">
        <v>2.9692697884847998</v>
      </c>
      <c r="I26" s="482">
        <v>3.1531243086340299</v>
      </c>
      <c r="J26" s="482">
        <v>3.1746722659086002</v>
      </c>
      <c r="K26" s="482">
        <v>3.0334384790022701</v>
      </c>
      <c r="L26" s="482">
        <v>3.1236495191906002</v>
      </c>
      <c r="M26" s="482">
        <v>3.2968374630091901</v>
      </c>
      <c r="N26" s="482">
        <v>3.3333517839138</v>
      </c>
      <c r="O26" s="482">
        <v>3.3078368386890999</v>
      </c>
      <c r="P26" s="482">
        <v>3.2752419629704401</v>
      </c>
      <c r="Q26" s="482">
        <v>3.13914969199153</v>
      </c>
      <c r="R26" s="482">
        <v>3.1767909981092401</v>
      </c>
      <c r="S26" s="482">
        <v>3.01923846531714</v>
      </c>
      <c r="T26" s="482">
        <v>2.9485899177437802</v>
      </c>
      <c r="U26" s="482">
        <v>2.6504889035891499</v>
      </c>
      <c r="V26" s="482">
        <v>2.5779969672474801</v>
      </c>
      <c r="W26" s="482">
        <v>2.2569310527077202</v>
      </c>
      <c r="X26" s="482">
        <v>1.97630162288482</v>
      </c>
      <c r="Y26" s="482">
        <v>1.88590214721042</v>
      </c>
      <c r="Z26" s="482">
        <v>1.6679985857080299</v>
      </c>
      <c r="AA26" s="482">
        <v>1.6254710243691499</v>
      </c>
      <c r="AB26" s="482">
        <v>1.54453886672582</v>
      </c>
      <c r="AC26" s="482">
        <v>1.3399205337367299</v>
      </c>
      <c r="AD26" s="482">
        <v>1.2545799911842299</v>
      </c>
      <c r="AE26" s="482">
        <v>1.2593982656801299</v>
      </c>
      <c r="AF26" s="482">
        <v>1.23079558980228</v>
      </c>
      <c r="AG26" s="482">
        <v>1.2130247924695301</v>
      </c>
      <c r="AH26" s="482">
        <v>1.19262936548686</v>
      </c>
      <c r="AI26" s="482">
        <v>1.17345060119065</v>
      </c>
      <c r="AJ26" s="482">
        <v>1.16451305596685</v>
      </c>
      <c r="AK26" s="482">
        <v>1.09162217438516</v>
      </c>
      <c r="AL26" s="482">
        <v>1.07553949008632</v>
      </c>
      <c r="AM26" s="482">
        <v>1.0388968995549499</v>
      </c>
      <c r="AN26" s="482">
        <v>1.0091068312653699</v>
      </c>
      <c r="AO26" s="482">
        <v>1.00578093764558</v>
      </c>
      <c r="AP26" s="482">
        <v>0.96979384530115498</v>
      </c>
      <c r="AQ26" s="482">
        <v>0.97521682292154799</v>
      </c>
      <c r="AR26" s="482">
        <v>0.97433491463250899</v>
      </c>
      <c r="AS26" s="482">
        <v>0.96770882892792598</v>
      </c>
      <c r="AT26" s="482">
        <v>0.986324009912112</v>
      </c>
      <c r="AU26" s="482">
        <v>0.98854206097272801</v>
      </c>
      <c r="AV26" s="482">
        <v>0.87348550148047599</v>
      </c>
      <c r="AW26" s="482">
        <v>0.96862807711721499</v>
      </c>
      <c r="AX26" s="482">
        <v>0.96342748780545195</v>
      </c>
      <c r="AY26" s="482">
        <v>0.9310093129882</v>
      </c>
      <c r="AZ26" s="483">
        <v>0.84002012315242403</v>
      </c>
      <c r="BA26" s="132">
        <v>-9.7731771923670496E-2</v>
      </c>
      <c r="BB26" s="132">
        <v>-7.6952677171435698E-3</v>
      </c>
      <c r="BC26" s="132">
        <v>2.2591340495234798E-3</v>
      </c>
    </row>
    <row r="27" spans="1:55">
      <c r="A27" s="124" t="s">
        <v>301</v>
      </c>
      <c r="B27" s="482" t="s">
        <v>273</v>
      </c>
      <c r="C27" s="482" t="s">
        <v>273</v>
      </c>
      <c r="D27" s="482" t="s">
        <v>273</v>
      </c>
      <c r="E27" s="482" t="s">
        <v>273</v>
      </c>
      <c r="F27" s="482" t="s">
        <v>273</v>
      </c>
      <c r="G27" s="482" t="s">
        <v>273</v>
      </c>
      <c r="H27" s="482" t="s">
        <v>273</v>
      </c>
      <c r="I27" s="482" t="s">
        <v>273</v>
      </c>
      <c r="J27" s="482" t="s">
        <v>273</v>
      </c>
      <c r="K27" s="482" t="s">
        <v>273</v>
      </c>
      <c r="L27" s="482" t="s">
        <v>273</v>
      </c>
      <c r="M27" s="482" t="s">
        <v>273</v>
      </c>
      <c r="N27" s="482" t="s">
        <v>273</v>
      </c>
      <c r="O27" s="482" t="s">
        <v>273</v>
      </c>
      <c r="P27" s="482" t="s">
        <v>273</v>
      </c>
      <c r="Q27" s="482">
        <v>3.9264200359958501</v>
      </c>
      <c r="R27" s="482">
        <v>3.6352349680278802</v>
      </c>
      <c r="S27" s="482">
        <v>3.2598076791383499</v>
      </c>
      <c r="T27" s="482">
        <v>2.9586852714964502</v>
      </c>
      <c r="U27" s="482">
        <v>2.8202830482432901</v>
      </c>
      <c r="V27" s="482">
        <v>2.5730504433648198</v>
      </c>
      <c r="W27" s="482">
        <v>2.2342502070498802</v>
      </c>
      <c r="X27" s="482">
        <v>1.91766637967362</v>
      </c>
      <c r="Y27" s="482">
        <v>1.75809852358023</v>
      </c>
      <c r="Z27" s="482">
        <v>1.66653089214376</v>
      </c>
      <c r="AA27" s="482">
        <v>1.5546352465283899</v>
      </c>
      <c r="AB27" s="482">
        <v>1.56737265431991</v>
      </c>
      <c r="AC27" s="482">
        <v>1.5950165719918801</v>
      </c>
      <c r="AD27" s="482">
        <v>1.5348566381381199</v>
      </c>
      <c r="AE27" s="482">
        <v>1.54708091693489</v>
      </c>
      <c r="AF27" s="482">
        <v>1.52335764503407</v>
      </c>
      <c r="AG27" s="482">
        <v>1.56315103625199</v>
      </c>
      <c r="AH27" s="482">
        <v>1.7104833552332701</v>
      </c>
      <c r="AI27" s="482">
        <v>1.7702770185612799</v>
      </c>
      <c r="AJ27" s="482">
        <v>1.86862891082197</v>
      </c>
      <c r="AK27" s="482">
        <v>1.90350792230135</v>
      </c>
      <c r="AL27" s="482">
        <v>1.93152761752091</v>
      </c>
      <c r="AM27" s="482">
        <v>1.93244329383527</v>
      </c>
      <c r="AN27" s="482">
        <v>1.95821132598672</v>
      </c>
      <c r="AO27" s="482">
        <v>1.9676968319383099</v>
      </c>
      <c r="AP27" s="482">
        <v>1.8797003381278601</v>
      </c>
      <c r="AQ27" s="482">
        <v>1.89096315679455</v>
      </c>
      <c r="AR27" s="482">
        <v>1.8711857993282</v>
      </c>
      <c r="AS27" s="482">
        <v>1.9503905495968199</v>
      </c>
      <c r="AT27" s="482">
        <v>1.95625087800875</v>
      </c>
      <c r="AU27" s="482">
        <v>1.82219586558576</v>
      </c>
      <c r="AV27" s="482">
        <v>1.83548067768761</v>
      </c>
      <c r="AW27" s="482">
        <v>1.8771364444476399</v>
      </c>
      <c r="AX27" s="482">
        <v>1.9046067338785799</v>
      </c>
      <c r="AY27" s="482">
        <v>1.8771364444476399</v>
      </c>
      <c r="AZ27" s="483">
        <v>1.8308234879084</v>
      </c>
      <c r="BA27" s="132">
        <v>-2.46721311475409E-2</v>
      </c>
      <c r="BB27" s="132">
        <v>-4.7005467036950197E-3</v>
      </c>
      <c r="BC27" s="132">
        <v>4.9237816645146199E-3</v>
      </c>
    </row>
    <row r="28" spans="1:55">
      <c r="A28" s="124" t="s">
        <v>302</v>
      </c>
      <c r="B28" s="482">
        <v>1.05940552696253</v>
      </c>
      <c r="C28" s="482">
        <v>1.7605373207494099</v>
      </c>
      <c r="D28" s="482">
        <v>2.5333820288801201</v>
      </c>
      <c r="E28" s="482">
        <v>2.7581676342969201</v>
      </c>
      <c r="F28" s="482">
        <v>3.3264095791892001</v>
      </c>
      <c r="G28" s="482">
        <v>3.46380035437998</v>
      </c>
      <c r="H28" s="482">
        <v>3.6581201612093799</v>
      </c>
      <c r="I28" s="482">
        <v>3.8326512643516399</v>
      </c>
      <c r="J28" s="482">
        <v>3.6701678250596701</v>
      </c>
      <c r="K28" s="482">
        <v>3.70606271227168</v>
      </c>
      <c r="L28" s="482">
        <v>3.5135863176056601</v>
      </c>
      <c r="M28" s="482">
        <v>3.5153359604711998</v>
      </c>
      <c r="N28" s="482">
        <v>3.5729478170622602</v>
      </c>
      <c r="O28" s="482">
        <v>3.6841206965778199</v>
      </c>
      <c r="P28" s="482">
        <v>3.59168845669587</v>
      </c>
      <c r="Q28" s="482">
        <v>4.0183144740689203</v>
      </c>
      <c r="R28" s="482">
        <v>4.2246819447486104</v>
      </c>
      <c r="S28" s="482">
        <v>4.4229477480951802</v>
      </c>
      <c r="T28" s="482">
        <v>4.2477015387667896</v>
      </c>
      <c r="U28" s="482">
        <v>4.1711209218241097</v>
      </c>
      <c r="V28" s="482">
        <v>4.6057978788773504</v>
      </c>
      <c r="W28" s="482">
        <v>5.12813037554863</v>
      </c>
      <c r="X28" s="482">
        <v>5.2006374082410103</v>
      </c>
      <c r="Y28" s="482">
        <v>6.13116180065155</v>
      </c>
      <c r="Z28" s="482">
        <v>6.5456971125293997</v>
      </c>
      <c r="AA28" s="482">
        <v>7.1640717522640802</v>
      </c>
      <c r="AB28" s="482">
        <v>8.4968206814161302</v>
      </c>
      <c r="AC28" s="482">
        <v>8.6932962922900003</v>
      </c>
      <c r="AD28" s="482">
        <v>9.1331757280163206</v>
      </c>
      <c r="AE28" s="482">
        <v>10.0367850582237</v>
      </c>
      <c r="AF28" s="482">
        <v>10.9474527370771</v>
      </c>
      <c r="AG28" s="482">
        <v>10.721499597567</v>
      </c>
      <c r="AH28" s="482">
        <v>10.4963352447083</v>
      </c>
      <c r="AI28" s="482">
        <v>10.4305103252349</v>
      </c>
      <c r="AJ28" s="482">
        <v>9.7369221744214602</v>
      </c>
      <c r="AK28" s="482">
        <v>8.9340314099755904</v>
      </c>
      <c r="AL28" s="482">
        <v>8.1028689991665708</v>
      </c>
      <c r="AM28" s="482">
        <v>7.3041206465486601</v>
      </c>
      <c r="AN28" s="482">
        <v>7.0214971019394801</v>
      </c>
      <c r="AO28" s="482">
        <v>5.9218091397658599</v>
      </c>
      <c r="AP28" s="482">
        <v>5.6020599772946804</v>
      </c>
      <c r="AQ28" s="482">
        <v>4.4585998245339704</v>
      </c>
      <c r="AR28" s="482">
        <v>3.78160067389515</v>
      </c>
      <c r="AS28" s="482">
        <v>3.57794418890369</v>
      </c>
      <c r="AT28" s="482">
        <v>3.6215925044651298</v>
      </c>
      <c r="AU28" s="482">
        <v>3.9340711160024999</v>
      </c>
      <c r="AV28" s="482">
        <v>4.0272406008439399</v>
      </c>
      <c r="AW28" s="482">
        <v>4.0524444223442799</v>
      </c>
      <c r="AX28" s="482">
        <v>3.93931335870142</v>
      </c>
      <c r="AY28" s="482">
        <v>3.8251321101357698</v>
      </c>
      <c r="AZ28" s="483">
        <v>3.80887354904957</v>
      </c>
      <c r="BA28" s="132">
        <v>-4.2504574007041799E-3</v>
      </c>
      <c r="BB28" s="132">
        <v>-4.2763603250688502E-2</v>
      </c>
      <c r="BC28" s="132">
        <v>1.0243511658620001E-2</v>
      </c>
    </row>
    <row r="29" spans="1:55">
      <c r="A29" s="124" t="s">
        <v>303</v>
      </c>
      <c r="B29" s="482">
        <v>1.4133472718340601</v>
      </c>
      <c r="C29" s="482">
        <v>1.4772688964048999</v>
      </c>
      <c r="D29" s="482">
        <v>1.5460967547279301</v>
      </c>
      <c r="E29" s="482">
        <v>1.6717286358805901</v>
      </c>
      <c r="F29" s="482">
        <v>1.7086616942516499</v>
      </c>
      <c r="G29" s="482">
        <v>1.6985333063453201</v>
      </c>
      <c r="H29" s="482">
        <v>1.7433520129895701</v>
      </c>
      <c r="I29" s="482">
        <v>1.8865790442445201</v>
      </c>
      <c r="J29" s="482">
        <v>2.0002150570301902</v>
      </c>
      <c r="K29" s="482">
        <v>1.9349077762448901</v>
      </c>
      <c r="L29" s="482">
        <v>1.8546148287464901</v>
      </c>
      <c r="M29" s="482">
        <v>1.77811329609682</v>
      </c>
      <c r="N29" s="482">
        <v>1.8308190766528301</v>
      </c>
      <c r="O29" s="482">
        <v>1.80794927656537</v>
      </c>
      <c r="P29" s="482">
        <v>1.81678418530632</v>
      </c>
      <c r="Q29" s="482">
        <v>1.8424864811382999</v>
      </c>
      <c r="R29" s="482">
        <v>1.6921892057874699</v>
      </c>
      <c r="S29" s="482">
        <v>1.71511912749137</v>
      </c>
      <c r="T29" s="482">
        <v>1.6483688385820401</v>
      </c>
      <c r="U29" s="482">
        <v>1.7005931876982601</v>
      </c>
      <c r="V29" s="482">
        <v>1.5742338452039299</v>
      </c>
      <c r="W29" s="482">
        <v>1.58849197915986</v>
      </c>
      <c r="X29" s="482">
        <v>1.5411505363070499</v>
      </c>
      <c r="Y29" s="482">
        <v>1.5987512334962799</v>
      </c>
      <c r="Z29" s="482">
        <v>1.4898071193342199</v>
      </c>
      <c r="AA29" s="482">
        <v>1.54287625390481</v>
      </c>
      <c r="AB29" s="482">
        <v>1.4298065919487799</v>
      </c>
      <c r="AC29" s="482">
        <v>1.3029515593971599</v>
      </c>
      <c r="AD29" s="482">
        <v>1.19380742661342</v>
      </c>
      <c r="AE29" s="482">
        <v>1.12488187288343</v>
      </c>
      <c r="AF29" s="482">
        <v>1.0769398970831101</v>
      </c>
      <c r="AG29" s="482">
        <v>1.0498120705146601</v>
      </c>
      <c r="AH29" s="482">
        <v>1.04628319780971</v>
      </c>
      <c r="AI29" s="482">
        <v>1.00383394149654</v>
      </c>
      <c r="AJ29" s="482">
        <v>1.0467758834009799</v>
      </c>
      <c r="AK29" s="482">
        <v>0.98659884296111</v>
      </c>
      <c r="AL29" s="482">
        <v>1.04538689863128</v>
      </c>
      <c r="AM29" s="482">
        <v>0.96762250863041899</v>
      </c>
      <c r="AN29" s="482">
        <v>0.91134601025077799</v>
      </c>
      <c r="AO29" s="482">
        <v>0.89508815868159897</v>
      </c>
      <c r="AP29" s="482">
        <v>0.90450249217845402</v>
      </c>
      <c r="AQ29" s="482">
        <v>0.89493417425092203</v>
      </c>
      <c r="AR29" s="482">
        <v>0.80769159780738597</v>
      </c>
      <c r="AS29" s="482">
        <v>0.69244317834047897</v>
      </c>
      <c r="AT29" s="482">
        <v>0.61263190507158105</v>
      </c>
      <c r="AU29" s="482">
        <v>0.58793909695897695</v>
      </c>
      <c r="AV29" s="482">
        <v>0.83736904586223404</v>
      </c>
      <c r="AW29" s="482">
        <v>0.86929950331114003</v>
      </c>
      <c r="AX29" s="482">
        <v>0.81723080735342701</v>
      </c>
      <c r="AY29" s="482">
        <v>0.71617856692784099</v>
      </c>
      <c r="AZ29" s="483">
        <v>0.60854963181768496</v>
      </c>
      <c r="BA29" s="132">
        <v>-0.150282262106568</v>
      </c>
      <c r="BB29" s="132">
        <v>-2.2052477510021599E-2</v>
      </c>
      <c r="BC29" s="132">
        <v>1.6366217381852499E-3</v>
      </c>
    </row>
    <row r="30" spans="1:55">
      <c r="A30" s="133" t="s">
        <v>304</v>
      </c>
      <c r="B30" s="484">
        <v>10.152325036042001</v>
      </c>
      <c r="C30" s="484">
        <v>12.402051011997999</v>
      </c>
      <c r="D30" s="484">
        <v>14.896101058525</v>
      </c>
      <c r="E30" s="484">
        <v>16.804222496135299</v>
      </c>
      <c r="F30" s="484">
        <v>18.664976466057201</v>
      </c>
      <c r="G30" s="484">
        <v>19.411689476821699</v>
      </c>
      <c r="H30" s="484">
        <v>20.595832230359701</v>
      </c>
      <c r="I30" s="484">
        <v>21.254739494897201</v>
      </c>
      <c r="J30" s="484">
        <v>21.740020101072901</v>
      </c>
      <c r="K30" s="484">
        <v>22.464397045335399</v>
      </c>
      <c r="L30" s="484">
        <v>22.0528063985874</v>
      </c>
      <c r="M30" s="484">
        <v>21.7477134429007</v>
      </c>
      <c r="N30" s="484">
        <v>20.5346041759686</v>
      </c>
      <c r="O30" s="484">
        <v>20.984547641639001</v>
      </c>
      <c r="P30" s="484">
        <v>21.242643627376701</v>
      </c>
      <c r="Q30" s="484">
        <v>25.903876426387601</v>
      </c>
      <c r="R30" s="484">
        <v>24.996544014156701</v>
      </c>
      <c r="S30" s="484">
        <v>25.1502764909444</v>
      </c>
      <c r="T30" s="484">
        <v>23.689148797012798</v>
      </c>
      <c r="U30" s="484">
        <v>23.958065189364898</v>
      </c>
      <c r="V30" s="484">
        <v>23.529836951559499</v>
      </c>
      <c r="W30" s="484">
        <v>24.322217006474901</v>
      </c>
      <c r="X30" s="484">
        <v>23.917683017392701</v>
      </c>
      <c r="Y30" s="484">
        <v>24.9478360769887</v>
      </c>
      <c r="Z30" s="484">
        <v>24.9632456672472</v>
      </c>
      <c r="AA30" s="484">
        <v>25.7619002259881</v>
      </c>
      <c r="AB30" s="484">
        <v>28.940595081318101</v>
      </c>
      <c r="AC30" s="484">
        <v>28.593046290800299</v>
      </c>
      <c r="AD30" s="484">
        <v>28.493375774453099</v>
      </c>
      <c r="AE30" s="484">
        <v>29.272446917771799</v>
      </c>
      <c r="AF30" s="484">
        <v>29.9040917420885</v>
      </c>
      <c r="AG30" s="484">
        <v>30.3700158496952</v>
      </c>
      <c r="AH30" s="484">
        <v>31.225694597331501</v>
      </c>
      <c r="AI30" s="484">
        <v>31.555869996965601</v>
      </c>
      <c r="AJ30" s="484">
        <v>32.556039996362003</v>
      </c>
      <c r="AK30" s="484">
        <v>31.6942221158656</v>
      </c>
      <c r="AL30" s="484">
        <v>30.996763137400499</v>
      </c>
      <c r="AM30" s="484">
        <v>29.632310686258698</v>
      </c>
      <c r="AN30" s="484">
        <v>30.918443618517699</v>
      </c>
      <c r="AO30" s="484">
        <v>29.3710746752087</v>
      </c>
      <c r="AP30" s="484">
        <v>30.005310316087101</v>
      </c>
      <c r="AQ30" s="484">
        <v>27.555882447233198</v>
      </c>
      <c r="AR30" s="484">
        <v>27.741444079330101</v>
      </c>
      <c r="AS30" s="484">
        <v>27.0931333634738</v>
      </c>
      <c r="AT30" s="484">
        <v>25.743983910994199</v>
      </c>
      <c r="AU30" s="484">
        <v>25.2371868312371</v>
      </c>
      <c r="AV30" s="484">
        <v>25.080554858364401</v>
      </c>
      <c r="AW30" s="484">
        <v>25.415070259124999</v>
      </c>
      <c r="AX30" s="484">
        <v>24.325695426355502</v>
      </c>
      <c r="AY30" s="484">
        <v>22.756710504649998</v>
      </c>
      <c r="AZ30" s="484">
        <v>21.089356085158599</v>
      </c>
      <c r="BA30" s="135">
        <v>-7.3268692289719703E-2</v>
      </c>
      <c r="BB30" s="135">
        <v>-2.5192269221088599E-2</v>
      </c>
      <c r="BC30" s="135">
        <v>5.6717310813591E-2</v>
      </c>
    </row>
    <row r="31" spans="1:55">
      <c r="B31" s="482"/>
      <c r="C31" s="482"/>
      <c r="D31" s="482"/>
      <c r="E31" s="482"/>
      <c r="F31" s="482"/>
      <c r="G31" s="482"/>
      <c r="H31" s="482"/>
      <c r="I31" s="482"/>
      <c r="J31" s="482"/>
      <c r="K31" s="482"/>
      <c r="L31" s="482"/>
      <c r="M31" s="482"/>
      <c r="N31" s="482"/>
      <c r="O31" s="482"/>
      <c r="P31" s="482"/>
      <c r="Q31" s="482"/>
      <c r="R31" s="482"/>
      <c r="S31" s="482"/>
      <c r="T31" s="482"/>
      <c r="U31" s="482"/>
      <c r="V31" s="482"/>
      <c r="W31" s="482"/>
      <c r="X31" s="482"/>
      <c r="Y31" s="482"/>
      <c r="Z31" s="482"/>
      <c r="AA31" s="482"/>
      <c r="AB31" s="482"/>
      <c r="AC31" s="482"/>
      <c r="AD31" s="482"/>
      <c r="AE31" s="482"/>
      <c r="AF31" s="482"/>
      <c r="AG31" s="482"/>
      <c r="AH31" s="482"/>
      <c r="AI31" s="482"/>
      <c r="AJ31" s="482"/>
      <c r="AK31" s="482"/>
      <c r="AL31" s="482"/>
      <c r="AM31" s="482"/>
      <c r="AN31" s="482"/>
      <c r="AO31" s="482"/>
      <c r="AP31" s="482"/>
      <c r="AQ31" s="482"/>
      <c r="AR31" s="482"/>
      <c r="AS31" s="482"/>
      <c r="AT31" s="482"/>
      <c r="AU31" s="482"/>
      <c r="AV31" s="482"/>
      <c r="AW31" s="482"/>
      <c r="AX31" s="482"/>
      <c r="AY31" s="482"/>
      <c r="AZ31" s="483"/>
      <c r="BA31" s="132"/>
      <c r="BB31" s="132"/>
      <c r="BC31" s="132"/>
    </row>
    <row r="32" spans="1:55">
      <c r="A32" s="124" t="s">
        <v>305</v>
      </c>
      <c r="B32" s="482" t="s">
        <v>273</v>
      </c>
      <c r="C32" s="482" t="s">
        <v>273</v>
      </c>
      <c r="D32" s="482" t="s">
        <v>273</v>
      </c>
      <c r="E32" s="482" t="s">
        <v>273</v>
      </c>
      <c r="F32" s="482" t="s">
        <v>273</v>
      </c>
      <c r="G32" s="482" t="s">
        <v>273</v>
      </c>
      <c r="H32" s="482" t="s">
        <v>273</v>
      </c>
      <c r="I32" s="482" t="s">
        <v>273</v>
      </c>
      <c r="J32" s="482" t="s">
        <v>273</v>
      </c>
      <c r="K32" s="482" t="s">
        <v>273</v>
      </c>
      <c r="L32" s="482" t="s">
        <v>273</v>
      </c>
      <c r="M32" s="482" t="s">
        <v>273</v>
      </c>
      <c r="N32" s="482" t="s">
        <v>273</v>
      </c>
      <c r="O32" s="482" t="s">
        <v>273</v>
      </c>
      <c r="P32" s="482" t="s">
        <v>273</v>
      </c>
      <c r="Q32" s="482">
        <v>1.3271745905761001</v>
      </c>
      <c r="R32" s="482">
        <v>1.2828411110046101</v>
      </c>
      <c r="S32" s="482">
        <v>1.17908190349689</v>
      </c>
      <c r="T32" s="482">
        <v>1.11941907056584</v>
      </c>
      <c r="U32" s="482">
        <v>1.04702473030524</v>
      </c>
      <c r="V32" s="482">
        <v>0.93383286756953499</v>
      </c>
      <c r="W32" s="482">
        <v>0.81120834960585897</v>
      </c>
      <c r="X32" s="482">
        <v>0.74314375272858502</v>
      </c>
      <c r="Y32" s="482">
        <v>0.64142055550230703</v>
      </c>
      <c r="Z32" s="482">
        <v>0.60368993459040698</v>
      </c>
      <c r="AA32" s="482">
        <v>0.62255524504635695</v>
      </c>
      <c r="AB32" s="482">
        <v>0.55284251073239199</v>
      </c>
      <c r="AC32" s="482">
        <v>0.52794571310976701</v>
      </c>
      <c r="AD32" s="482">
        <v>0.49266758255713999</v>
      </c>
      <c r="AE32" s="482">
        <v>0.52794571310976701</v>
      </c>
      <c r="AF32" s="482">
        <v>0.49640121305680301</v>
      </c>
      <c r="AG32" s="482">
        <v>0.487951254943152</v>
      </c>
      <c r="AH32" s="482">
        <v>0.45257879783824601</v>
      </c>
      <c r="AI32" s="482">
        <v>0.45116389955404901</v>
      </c>
      <c r="AJ32" s="482">
        <v>0.43836074528040597</v>
      </c>
      <c r="AK32" s="482">
        <v>0.54068923032276095</v>
      </c>
      <c r="AL32" s="482">
        <v>0.63796820368886797</v>
      </c>
      <c r="AM32" s="482">
        <v>1.02175464694949</v>
      </c>
      <c r="AN32" s="482">
        <v>1.53675543246209</v>
      </c>
      <c r="AO32" s="482">
        <v>1.53966401489669</v>
      </c>
      <c r="AP32" s="482">
        <v>1.5726783081946101</v>
      </c>
      <c r="AQ32" s="482">
        <v>1.5433144524699201</v>
      </c>
      <c r="AR32" s="482">
        <v>1.62194416442045</v>
      </c>
      <c r="AS32" s="482">
        <v>1.68798308570137</v>
      </c>
      <c r="AT32" s="482">
        <v>1.7787054568077301</v>
      </c>
      <c r="AU32" s="482">
        <v>1.8174040379623599</v>
      </c>
      <c r="AV32" s="482">
        <v>1.76356599967739</v>
      </c>
      <c r="AW32" s="482">
        <v>1.71819160573414</v>
      </c>
      <c r="AX32" s="482">
        <v>1.8428076984616499</v>
      </c>
      <c r="AY32" s="482">
        <v>2.3528488736463702</v>
      </c>
      <c r="AZ32" s="483">
        <v>2.4935959753345598</v>
      </c>
      <c r="BA32" s="132">
        <v>5.9819864873033E-2</v>
      </c>
      <c r="BB32" s="132">
        <v>4.3318257408187802E-2</v>
      </c>
      <c r="BC32" s="132">
        <v>6.7062293132837698E-3</v>
      </c>
    </row>
    <row r="33" spans="1:55">
      <c r="A33" s="124" t="s">
        <v>307</v>
      </c>
      <c r="B33" s="482" t="s">
        <v>273</v>
      </c>
      <c r="C33" s="482" t="s">
        <v>273</v>
      </c>
      <c r="D33" s="482" t="s">
        <v>273</v>
      </c>
      <c r="E33" s="482" t="s">
        <v>273</v>
      </c>
      <c r="F33" s="482" t="s">
        <v>273</v>
      </c>
      <c r="G33" s="482" t="s">
        <v>273</v>
      </c>
      <c r="H33" s="482" t="s">
        <v>273</v>
      </c>
      <c r="I33" s="482" t="s">
        <v>273</v>
      </c>
      <c r="J33" s="482" t="s">
        <v>273</v>
      </c>
      <c r="K33" s="482" t="s">
        <v>273</v>
      </c>
      <c r="L33" s="482" t="s">
        <v>273</v>
      </c>
      <c r="M33" s="482" t="s">
        <v>273</v>
      </c>
      <c r="N33" s="482" t="s">
        <v>273</v>
      </c>
      <c r="O33" s="482" t="s">
        <v>273</v>
      </c>
      <c r="P33" s="482" t="s">
        <v>273</v>
      </c>
      <c r="Q33" s="482">
        <v>0.37422682482851299</v>
      </c>
      <c r="R33" s="482">
        <v>0.39946793031548</v>
      </c>
      <c r="S33" s="482">
        <v>0.43287124110937403</v>
      </c>
      <c r="T33" s="482">
        <v>0.48798383663406297</v>
      </c>
      <c r="U33" s="482">
        <v>0.46023863537377602</v>
      </c>
      <c r="V33" s="482">
        <v>0.48791468446070901</v>
      </c>
      <c r="W33" s="482">
        <v>0.54083869803066498</v>
      </c>
      <c r="X33" s="482">
        <v>0.55492257822785196</v>
      </c>
      <c r="Y33" s="482">
        <v>0.45855132234394103</v>
      </c>
      <c r="Z33" s="482">
        <v>0.30782488400804298</v>
      </c>
      <c r="AA33" s="482">
        <v>0.40576448869511</v>
      </c>
      <c r="AB33" s="482">
        <v>0.44625827729193002</v>
      </c>
      <c r="AC33" s="482">
        <v>0.556545798999457</v>
      </c>
      <c r="AD33" s="482">
        <v>0.54513928855792804</v>
      </c>
      <c r="AE33" s="482">
        <v>0.68218888875768102</v>
      </c>
      <c r="AF33" s="482">
        <v>0.78949546454256903</v>
      </c>
      <c r="AG33" s="482">
        <v>0.79631572413747698</v>
      </c>
      <c r="AH33" s="482">
        <v>0.96774261257111005</v>
      </c>
      <c r="AI33" s="482">
        <v>1.13838071645827</v>
      </c>
      <c r="AJ33" s="482">
        <v>1.51184013956682</v>
      </c>
      <c r="AK33" s="482">
        <v>1.86018949082291</v>
      </c>
      <c r="AL33" s="482">
        <v>1.9466500716047901</v>
      </c>
      <c r="AM33" s="482">
        <v>2.21711638932601</v>
      </c>
      <c r="AN33" s="482">
        <v>2.4613910021101799</v>
      </c>
      <c r="AO33" s="482">
        <v>2.5625490124669099</v>
      </c>
      <c r="AP33" s="482">
        <v>2.6866993026188801</v>
      </c>
      <c r="AQ33" s="482">
        <v>2.837357620043</v>
      </c>
      <c r="AR33" s="482">
        <v>2.8636033781622299</v>
      </c>
      <c r="AS33" s="482">
        <v>3.0116840365277899</v>
      </c>
      <c r="AT33" s="482">
        <v>3.0680947599338602</v>
      </c>
      <c r="AU33" s="482">
        <v>3.0857288097548898</v>
      </c>
      <c r="AV33" s="482">
        <v>3.0968474225062299</v>
      </c>
      <c r="AW33" s="482">
        <v>3.3338639800920502</v>
      </c>
      <c r="AX33" s="482">
        <v>3.3020318864934901</v>
      </c>
      <c r="AY33" s="482">
        <v>3.2936482788886199</v>
      </c>
      <c r="AZ33" s="483">
        <v>3.05788804294495</v>
      </c>
      <c r="BA33" s="132">
        <v>-7.1580270867059703E-2</v>
      </c>
      <c r="BB33" s="132">
        <v>2.54169781998459E-2</v>
      </c>
      <c r="BC33" s="132">
        <v>8.2238256049422791E-3</v>
      </c>
    </row>
    <row r="34" spans="1:55">
      <c r="A34" s="124" t="s">
        <v>308</v>
      </c>
      <c r="B34" s="482" t="s">
        <v>273</v>
      </c>
      <c r="C34" s="482" t="s">
        <v>273</v>
      </c>
      <c r="D34" s="482" t="s">
        <v>273</v>
      </c>
      <c r="E34" s="482" t="s">
        <v>273</v>
      </c>
      <c r="F34" s="482" t="s">
        <v>273</v>
      </c>
      <c r="G34" s="482" t="s">
        <v>273</v>
      </c>
      <c r="H34" s="482" t="s">
        <v>273</v>
      </c>
      <c r="I34" s="482" t="s">
        <v>273</v>
      </c>
      <c r="J34" s="482" t="s">
        <v>273</v>
      </c>
      <c r="K34" s="482" t="s">
        <v>273</v>
      </c>
      <c r="L34" s="482" t="s">
        <v>273</v>
      </c>
      <c r="M34" s="482" t="s">
        <v>273</v>
      </c>
      <c r="N34" s="482" t="s">
        <v>273</v>
      </c>
      <c r="O34" s="482" t="s">
        <v>273</v>
      </c>
      <c r="P34" s="482" t="s">
        <v>273</v>
      </c>
      <c r="Q34" s="482">
        <v>41.108320608404199</v>
      </c>
      <c r="R34" s="482">
        <v>44.754524189488102</v>
      </c>
      <c r="S34" s="482">
        <v>48.429199833674801</v>
      </c>
      <c r="T34" s="482">
        <v>52.3341899637174</v>
      </c>
      <c r="U34" s="482">
        <v>54.790926433174597</v>
      </c>
      <c r="V34" s="482">
        <v>58.011828571662598</v>
      </c>
      <c r="W34" s="482">
        <v>57.211051796900399</v>
      </c>
      <c r="X34" s="482">
        <v>57.143469543292603</v>
      </c>
      <c r="Y34" s="482">
        <v>55.013364426164102</v>
      </c>
      <c r="Z34" s="482">
        <v>54.034637257010303</v>
      </c>
      <c r="AA34" s="482">
        <v>52.361903549729199</v>
      </c>
      <c r="AB34" s="482">
        <v>53.292496595809901</v>
      </c>
      <c r="AC34" s="482">
        <v>50.653579763569802</v>
      </c>
      <c r="AD34" s="482">
        <v>52.370801069448802</v>
      </c>
      <c r="AE34" s="482">
        <v>52.673316739914497</v>
      </c>
      <c r="AF34" s="482">
        <v>51.819543809445499</v>
      </c>
      <c r="AG34" s="482">
        <v>51.739077169358602</v>
      </c>
      <c r="AH34" s="482">
        <v>52.9758324103802</v>
      </c>
      <c r="AI34" s="482">
        <v>55.209109859994797</v>
      </c>
      <c r="AJ34" s="482">
        <v>56.211782539869397</v>
      </c>
      <c r="AK34" s="482">
        <v>57.033101402508798</v>
      </c>
      <c r="AL34" s="482">
        <v>58.514093559832901</v>
      </c>
      <c r="AM34" s="482">
        <v>58.207574005493299</v>
      </c>
      <c r="AN34" s="482">
        <v>58.997970340582697</v>
      </c>
      <c r="AO34" s="482">
        <v>51.877700526589599</v>
      </c>
      <c r="AP34" s="482">
        <v>57.895413423651597</v>
      </c>
      <c r="AQ34" s="482">
        <v>59.679624155499297</v>
      </c>
      <c r="AR34" s="482">
        <v>58.071873459179997</v>
      </c>
      <c r="AS34" s="482">
        <v>59.4540453380488</v>
      </c>
      <c r="AT34" s="482">
        <v>57.195739165463003</v>
      </c>
      <c r="AU34" s="482">
        <v>56.545988890420901</v>
      </c>
      <c r="AV34" s="482">
        <v>56.858089377539301</v>
      </c>
      <c r="AW34" s="482">
        <v>61.492102307496097</v>
      </c>
      <c r="AX34" s="482">
        <v>64.738353479665193</v>
      </c>
      <c r="AY34" s="482">
        <v>65.6992856093798</v>
      </c>
      <c r="AZ34" s="483">
        <v>61.606693950167802</v>
      </c>
      <c r="BA34" s="132">
        <v>-6.2292787832501598E-2</v>
      </c>
      <c r="BB34" s="132">
        <v>2.3901060799849098E-2</v>
      </c>
      <c r="BC34" s="132">
        <v>0.16568386416636199</v>
      </c>
    </row>
    <row r="35" spans="1:55">
      <c r="A35" s="124" t="s">
        <v>309</v>
      </c>
      <c r="B35" s="482" t="s">
        <v>273</v>
      </c>
      <c r="C35" s="482" t="s">
        <v>273</v>
      </c>
      <c r="D35" s="482" t="s">
        <v>273</v>
      </c>
      <c r="E35" s="482" t="s">
        <v>273</v>
      </c>
      <c r="F35" s="482" t="s">
        <v>273</v>
      </c>
      <c r="G35" s="482" t="s">
        <v>273</v>
      </c>
      <c r="H35" s="482" t="s">
        <v>273</v>
      </c>
      <c r="I35" s="482" t="s">
        <v>273</v>
      </c>
      <c r="J35" s="482" t="s">
        <v>273</v>
      </c>
      <c r="K35" s="482" t="s">
        <v>273</v>
      </c>
      <c r="L35" s="482" t="s">
        <v>273</v>
      </c>
      <c r="M35" s="482" t="s">
        <v>273</v>
      </c>
      <c r="N35" s="482" t="s">
        <v>273</v>
      </c>
      <c r="O35" s="482" t="s">
        <v>273</v>
      </c>
      <c r="P35" s="482" t="s">
        <v>273</v>
      </c>
      <c r="Q35" s="482">
        <v>7.6175112591999703</v>
      </c>
      <c r="R35" s="482">
        <v>7.7557783826690398</v>
      </c>
      <c r="S35" s="482">
        <v>8.0671083295530401</v>
      </c>
      <c r="T35" s="482">
        <v>8.06333053929432</v>
      </c>
      <c r="U35" s="482">
        <v>8.2319300661386894</v>
      </c>
      <c r="V35" s="482">
        <v>7.6669220687994102</v>
      </c>
      <c r="W35" s="482">
        <v>7.3670618834291401</v>
      </c>
      <c r="X35" s="482">
        <v>4.85337800794158</v>
      </c>
      <c r="Y35" s="482">
        <v>5.6973435220350801</v>
      </c>
      <c r="Z35" s="482">
        <v>3.1280446045302099</v>
      </c>
      <c r="AA35" s="482">
        <v>2.8216657194779802</v>
      </c>
      <c r="AB35" s="482">
        <v>3.0647048270583999</v>
      </c>
      <c r="AC35" s="482">
        <v>1.51140708340355</v>
      </c>
      <c r="AD35" s="482">
        <v>1.16219102901271</v>
      </c>
      <c r="AE35" s="482">
        <v>1.99192837424535</v>
      </c>
      <c r="AF35" s="482">
        <v>4.0946313886365102</v>
      </c>
      <c r="AG35" s="482">
        <v>4.4820716527549598</v>
      </c>
      <c r="AH35" s="482">
        <v>4.6739076719669903</v>
      </c>
      <c r="AI35" s="482">
        <v>5.1683976049844196</v>
      </c>
      <c r="AJ35" s="482">
        <v>5.0799804254574097</v>
      </c>
      <c r="AK35" s="482">
        <v>5.5036450171996201</v>
      </c>
      <c r="AL35" s="482">
        <v>5.4757077328483597</v>
      </c>
      <c r="AM35" s="482">
        <v>5.9599539949369902</v>
      </c>
      <c r="AN35" s="482">
        <v>5.9436699676284199</v>
      </c>
      <c r="AO35" s="482">
        <v>3.2239626141362301</v>
      </c>
      <c r="AP35" s="482">
        <v>3.88246757290635</v>
      </c>
      <c r="AQ35" s="482">
        <v>5.4482740704699903</v>
      </c>
      <c r="AR35" s="482">
        <v>5.6890769263650798</v>
      </c>
      <c r="AS35" s="482">
        <v>5.7046634384921102</v>
      </c>
      <c r="AT35" s="482">
        <v>6.1441880693871704</v>
      </c>
      <c r="AU35" s="482">
        <v>6.3731071479783399</v>
      </c>
      <c r="AV35" s="482">
        <v>6.1000054362951399</v>
      </c>
      <c r="AW35" s="482">
        <v>5.6771931490611696</v>
      </c>
      <c r="AX35" s="482">
        <v>5.9518960433705796</v>
      </c>
      <c r="AY35" s="482">
        <v>6.11119596115857</v>
      </c>
      <c r="AZ35" s="483">
        <v>5.6890769263650798</v>
      </c>
      <c r="BA35" s="132">
        <v>-6.9073064826653E-2</v>
      </c>
      <c r="BB35" s="132">
        <v>6.6040296249283897E-2</v>
      </c>
      <c r="BC35" s="132">
        <v>1.5300094653063E-2</v>
      </c>
    </row>
    <row r="36" spans="1:55">
      <c r="A36" s="124" t="s">
        <v>310</v>
      </c>
      <c r="B36" s="482">
        <v>18.141227875272399</v>
      </c>
      <c r="C36" s="482">
        <v>19.465997123988299</v>
      </c>
      <c r="D36" s="482">
        <v>20.235388091170101</v>
      </c>
      <c r="E36" s="482">
        <v>21.656380039540601</v>
      </c>
      <c r="F36" s="482">
        <v>23.883422083386701</v>
      </c>
      <c r="G36" s="482">
        <v>26.510781808200701</v>
      </c>
      <c r="H36" s="482">
        <v>29.334275140238699</v>
      </c>
      <c r="I36" s="482">
        <v>31.710420926732102</v>
      </c>
      <c r="J36" s="482">
        <v>34.110768990422201</v>
      </c>
      <c r="K36" s="482">
        <v>37.263728957983297</v>
      </c>
      <c r="L36" s="482">
        <v>39.7761558142602</v>
      </c>
      <c r="M36" s="482">
        <v>42.643730987719998</v>
      </c>
      <c r="N36" s="482">
        <v>45.8880638417181</v>
      </c>
      <c r="O36" s="482">
        <v>49.095737567422397</v>
      </c>
      <c r="P36" s="482">
        <v>53.686842659229001</v>
      </c>
      <c r="Q36" s="482" t="s">
        <v>273</v>
      </c>
      <c r="R36" s="482" t="s">
        <v>273</v>
      </c>
      <c r="S36" s="482" t="s">
        <v>273</v>
      </c>
      <c r="T36" s="482" t="s">
        <v>273</v>
      </c>
      <c r="U36" s="482" t="s">
        <v>273</v>
      </c>
      <c r="V36" s="482" t="s">
        <v>273</v>
      </c>
      <c r="W36" s="482" t="s">
        <v>273</v>
      </c>
      <c r="X36" s="482" t="s">
        <v>273</v>
      </c>
      <c r="Y36" s="482" t="s">
        <v>273</v>
      </c>
      <c r="Z36" s="482" t="s">
        <v>273</v>
      </c>
      <c r="AA36" s="482" t="s">
        <v>273</v>
      </c>
      <c r="AB36" s="482" t="s">
        <v>273</v>
      </c>
      <c r="AC36" s="482" t="s">
        <v>273</v>
      </c>
      <c r="AD36" s="482" t="s">
        <v>273</v>
      </c>
      <c r="AE36" s="482" t="s">
        <v>273</v>
      </c>
      <c r="AF36" s="482" t="s">
        <v>273</v>
      </c>
      <c r="AG36" s="482" t="s">
        <v>273</v>
      </c>
      <c r="AH36" s="482" t="s">
        <v>273</v>
      </c>
      <c r="AI36" s="482" t="s">
        <v>273</v>
      </c>
      <c r="AJ36" s="482" t="s">
        <v>273</v>
      </c>
      <c r="AK36" s="482" t="s">
        <v>273</v>
      </c>
      <c r="AL36" s="482" t="s">
        <v>273</v>
      </c>
      <c r="AM36" s="482" t="s">
        <v>273</v>
      </c>
      <c r="AN36" s="482" t="s">
        <v>273</v>
      </c>
      <c r="AO36" s="482" t="s">
        <v>273</v>
      </c>
      <c r="AP36" s="482" t="s">
        <v>273</v>
      </c>
      <c r="AQ36" s="482" t="s">
        <v>273</v>
      </c>
      <c r="AR36" s="482" t="s">
        <v>273</v>
      </c>
      <c r="AS36" s="482" t="s">
        <v>273</v>
      </c>
      <c r="AT36" s="482" t="s">
        <v>273</v>
      </c>
      <c r="AU36" s="482" t="s">
        <v>273</v>
      </c>
      <c r="AV36" s="482" t="s">
        <v>273</v>
      </c>
      <c r="AW36" s="482" t="s">
        <v>273</v>
      </c>
      <c r="AX36" s="482" t="s">
        <v>273</v>
      </c>
      <c r="AY36" s="482" t="s">
        <v>273</v>
      </c>
      <c r="AZ36" s="483" t="s">
        <v>273</v>
      </c>
      <c r="BA36" s="132" t="s">
        <v>273</v>
      </c>
      <c r="BB36" s="132" t="s">
        <v>273</v>
      </c>
      <c r="BC36" s="132" t="s">
        <v>273</v>
      </c>
    </row>
    <row r="37" spans="1:55">
      <c r="A37" s="124" t="s">
        <v>311</v>
      </c>
      <c r="B37" s="482" t="s">
        <v>273</v>
      </c>
      <c r="C37" s="482" t="s">
        <v>273</v>
      </c>
      <c r="D37" s="482" t="s">
        <v>273</v>
      </c>
      <c r="E37" s="482" t="s">
        <v>273</v>
      </c>
      <c r="F37" s="482" t="s">
        <v>273</v>
      </c>
      <c r="G37" s="482" t="s">
        <v>273</v>
      </c>
      <c r="H37" s="482" t="s">
        <v>273</v>
      </c>
      <c r="I37" s="482" t="s">
        <v>273</v>
      </c>
      <c r="J37" s="482" t="s">
        <v>273</v>
      </c>
      <c r="K37" s="482" t="s">
        <v>273</v>
      </c>
      <c r="L37" s="482" t="s">
        <v>273</v>
      </c>
      <c r="M37" s="482" t="s">
        <v>273</v>
      </c>
      <c r="N37" s="482" t="s">
        <v>273</v>
      </c>
      <c r="O37" s="482" t="s">
        <v>273</v>
      </c>
      <c r="P37" s="482" t="s">
        <v>273</v>
      </c>
      <c r="Q37" s="482">
        <v>3.1673243713875099</v>
      </c>
      <c r="R37" s="482">
        <v>3.53451057344776</v>
      </c>
      <c r="S37" s="482">
        <v>3.6443917311715199</v>
      </c>
      <c r="T37" s="482">
        <v>3.6435661213798798</v>
      </c>
      <c r="U37" s="482">
        <v>3.7634296520389299</v>
      </c>
      <c r="V37" s="482">
        <v>3.5610725119748499</v>
      </c>
      <c r="W37" s="482">
        <v>3.65885300720428</v>
      </c>
      <c r="X37" s="482">
        <v>3.7110789360379899</v>
      </c>
      <c r="Y37" s="482">
        <v>3.9317071510349901</v>
      </c>
      <c r="Z37" s="482">
        <v>4.1235431702470304</v>
      </c>
      <c r="AA37" s="482">
        <v>4.1933863811252001</v>
      </c>
      <c r="AB37" s="482">
        <v>4.2682979955031604</v>
      </c>
      <c r="AC37" s="482">
        <v>4.3889473715840701</v>
      </c>
      <c r="AD37" s="482">
        <v>4.7865880521837703</v>
      </c>
      <c r="AE37" s="482">
        <v>4.8555000202502301</v>
      </c>
      <c r="AF37" s="482">
        <v>4.91374340605031</v>
      </c>
      <c r="AG37" s="482">
        <v>4.9793553142075098</v>
      </c>
      <c r="AH37" s="482">
        <v>5.1022793653530902</v>
      </c>
      <c r="AI37" s="482">
        <v>5.1367353493863197</v>
      </c>
      <c r="AJ37" s="482">
        <v>5.1914242373504402</v>
      </c>
      <c r="AK37" s="482">
        <v>5.2848029564480301</v>
      </c>
      <c r="AL37" s="482">
        <v>5.4757077328483597</v>
      </c>
      <c r="AM37" s="482">
        <v>5.6992060076584901</v>
      </c>
      <c r="AN37" s="482">
        <v>5.8879480616819002</v>
      </c>
      <c r="AO37" s="482">
        <v>5.6526438670730501</v>
      </c>
      <c r="AP37" s="482">
        <v>5.5287885731157704</v>
      </c>
      <c r="AQ37" s="482">
        <v>5.4803639469069001</v>
      </c>
      <c r="AR37" s="482">
        <v>5.4542458937315104</v>
      </c>
      <c r="AS37" s="482">
        <v>5.4086582504053196</v>
      </c>
      <c r="AT37" s="482">
        <v>5.4468392056853796</v>
      </c>
      <c r="AU37" s="482">
        <v>5.1870224612186</v>
      </c>
      <c r="AV37" s="482">
        <v>5.1258400471656103</v>
      </c>
      <c r="AW37" s="482">
        <v>5.1661633547773702</v>
      </c>
      <c r="AX37" s="482">
        <v>5.5303644520527904</v>
      </c>
      <c r="AY37" s="482">
        <v>5.5432754880853299</v>
      </c>
      <c r="AZ37" s="483">
        <v>4.5420110837463001</v>
      </c>
      <c r="BA37" s="132">
        <v>-0.18062685256959199</v>
      </c>
      <c r="BB37" s="132">
        <v>-1.9518733530700101E-3</v>
      </c>
      <c r="BC37" s="132">
        <v>1.22151977194271E-2</v>
      </c>
    </row>
    <row r="38" spans="1:55">
      <c r="A38" s="124" t="s">
        <v>312</v>
      </c>
      <c r="B38" s="482" t="s">
        <v>273</v>
      </c>
      <c r="C38" s="482" t="s">
        <v>273</v>
      </c>
      <c r="D38" s="482" t="s">
        <v>273</v>
      </c>
      <c r="E38" s="482" t="s">
        <v>273</v>
      </c>
      <c r="F38" s="482" t="s">
        <v>273</v>
      </c>
      <c r="G38" s="482" t="s">
        <v>273</v>
      </c>
      <c r="H38" s="482" t="s">
        <v>273</v>
      </c>
      <c r="I38" s="482" t="s">
        <v>273</v>
      </c>
      <c r="J38" s="482" t="s">
        <v>273</v>
      </c>
      <c r="K38" s="482" t="s">
        <v>273</v>
      </c>
      <c r="L38" s="482" t="s">
        <v>273</v>
      </c>
      <c r="M38" s="482" t="s">
        <v>273</v>
      </c>
      <c r="N38" s="482" t="s">
        <v>273</v>
      </c>
      <c r="O38" s="482" t="s">
        <v>273</v>
      </c>
      <c r="P38" s="482" t="s">
        <v>273</v>
      </c>
      <c r="Q38" s="482">
        <v>6.9624697212239905E-2</v>
      </c>
      <c r="R38" s="482">
        <v>7.7416270214470395E-2</v>
      </c>
      <c r="S38" s="482">
        <v>7.7416270214470395E-2</v>
      </c>
      <c r="T38" s="482">
        <v>6.8073005685384005E-2</v>
      </c>
      <c r="U38" s="482">
        <v>6.82595070708234E-2</v>
      </c>
      <c r="V38" s="482">
        <v>5.83171792711328E-2</v>
      </c>
      <c r="W38" s="482">
        <v>5.4948108813080397E-2</v>
      </c>
      <c r="X38" s="482">
        <v>5.3236377874049702E-2</v>
      </c>
      <c r="Y38" s="482">
        <v>4.56726002893105E-2</v>
      </c>
      <c r="Z38" s="482">
        <v>4.4707417994469201E-2</v>
      </c>
      <c r="AA38" s="482">
        <v>4.1233075679205297E-2</v>
      </c>
      <c r="AB38" s="482">
        <v>3.8916319813071303E-2</v>
      </c>
      <c r="AC38" s="482">
        <v>3.76056917436806E-2</v>
      </c>
      <c r="AD38" s="482">
        <v>3.7114492049714898E-2</v>
      </c>
      <c r="AE38" s="482">
        <v>3.8697158883363003E-2</v>
      </c>
      <c r="AF38" s="482">
        <v>3.9804629843394397E-2</v>
      </c>
      <c r="AG38" s="482">
        <v>4.0811248574167902E-2</v>
      </c>
      <c r="AH38" s="482">
        <v>3.75936428704116E-2</v>
      </c>
      <c r="AI38" s="482">
        <v>3.8400719973892598E-2</v>
      </c>
      <c r="AJ38" s="482">
        <v>3.7670439124243199E-2</v>
      </c>
      <c r="AK38" s="482">
        <v>3.4589256558620197E-2</v>
      </c>
      <c r="AL38" s="482">
        <v>3.2047006136738498E-2</v>
      </c>
      <c r="AM38" s="482">
        <v>2.90685608160141E-2</v>
      </c>
      <c r="AN38" s="482">
        <v>2.93485971950656E-2</v>
      </c>
      <c r="AO38" s="482">
        <v>2.9789447805322999E-2</v>
      </c>
      <c r="AP38" s="482">
        <v>3.1853881677708903E-2</v>
      </c>
      <c r="AQ38" s="482">
        <v>3.3004304101756199E-2</v>
      </c>
      <c r="AR38" s="482">
        <v>3.1868216878776001E-2</v>
      </c>
      <c r="AS38" s="482">
        <v>3.2857895783419397E-2</v>
      </c>
      <c r="AT38" s="482">
        <v>3.2054562250117102E-2</v>
      </c>
      <c r="AU38" s="482">
        <v>3.2468337944133202E-2</v>
      </c>
      <c r="AV38" s="482">
        <v>3.08161932051342E-2</v>
      </c>
      <c r="AW38" s="482">
        <v>2.9063089947333198E-2</v>
      </c>
      <c r="AX38" s="482">
        <v>3.0031468666025699E-2</v>
      </c>
      <c r="AY38" s="482">
        <v>3.0629751353601301E-2</v>
      </c>
      <c r="AZ38" s="483">
        <v>3.0466268663171901E-2</v>
      </c>
      <c r="BA38" s="132">
        <v>-5.33738222495084E-3</v>
      </c>
      <c r="BB38" s="132">
        <v>2.7856299529420698E-3</v>
      </c>
      <c r="BC38" s="132">
        <v>8.1935400119472E-5</v>
      </c>
    </row>
    <row r="39" spans="1:55" s="125" customFormat="1">
      <c r="A39" s="133" t="s">
        <v>313</v>
      </c>
      <c r="B39" s="484">
        <v>18.141227875272399</v>
      </c>
      <c r="C39" s="484">
        <v>19.465997123988299</v>
      </c>
      <c r="D39" s="484">
        <v>20.235388091170101</v>
      </c>
      <c r="E39" s="484">
        <v>21.656380039540601</v>
      </c>
      <c r="F39" s="484">
        <v>23.883422083386701</v>
      </c>
      <c r="G39" s="484">
        <v>26.510781808200701</v>
      </c>
      <c r="H39" s="484">
        <v>29.334275140238699</v>
      </c>
      <c r="I39" s="484">
        <v>31.710420926732102</v>
      </c>
      <c r="J39" s="484">
        <v>34.110768990422201</v>
      </c>
      <c r="K39" s="484">
        <v>37.263728957983297</v>
      </c>
      <c r="L39" s="484">
        <v>39.7761558142602</v>
      </c>
      <c r="M39" s="484">
        <v>42.643730987719998</v>
      </c>
      <c r="N39" s="484">
        <v>45.8880638417181</v>
      </c>
      <c r="O39" s="484">
        <v>49.095737567422397</v>
      </c>
      <c r="P39" s="484">
        <v>53.686842659229001</v>
      </c>
      <c r="Q39" s="484">
        <v>53.664182351608602</v>
      </c>
      <c r="R39" s="484">
        <v>57.8045384571395</v>
      </c>
      <c r="S39" s="484">
        <v>61.8300693092201</v>
      </c>
      <c r="T39" s="484">
        <v>65.7165625372769</v>
      </c>
      <c r="U39" s="484">
        <v>68.361809024102001</v>
      </c>
      <c r="V39" s="484">
        <v>70.719887883738195</v>
      </c>
      <c r="W39" s="484">
        <v>69.643961843983405</v>
      </c>
      <c r="X39" s="484">
        <v>67.059229196102706</v>
      </c>
      <c r="Y39" s="484">
        <v>65.788059577369694</v>
      </c>
      <c r="Z39" s="484">
        <v>62.242447268380403</v>
      </c>
      <c r="AA39" s="484">
        <v>60.446508459752998</v>
      </c>
      <c r="AB39" s="484">
        <v>61.663516526208802</v>
      </c>
      <c r="AC39" s="484">
        <v>57.676031422410297</v>
      </c>
      <c r="AD39" s="484">
        <v>59.394501513809999</v>
      </c>
      <c r="AE39" s="484">
        <v>60.769576895160903</v>
      </c>
      <c r="AF39" s="484">
        <v>62.153619911575099</v>
      </c>
      <c r="AG39" s="484">
        <v>62.5255823639759</v>
      </c>
      <c r="AH39" s="484">
        <v>64.209934500980097</v>
      </c>
      <c r="AI39" s="484">
        <v>67.142188150351799</v>
      </c>
      <c r="AJ39" s="484">
        <v>68.471058526648704</v>
      </c>
      <c r="AK39" s="484">
        <v>70.257017353860704</v>
      </c>
      <c r="AL39" s="484">
        <v>72.082174306959999</v>
      </c>
      <c r="AM39" s="484">
        <v>73.134673605180296</v>
      </c>
      <c r="AN39" s="484">
        <v>74.857083401660404</v>
      </c>
      <c r="AO39" s="484">
        <v>64.886309482967803</v>
      </c>
      <c r="AP39" s="484">
        <v>71.597901062164894</v>
      </c>
      <c r="AQ39" s="484">
        <v>75.021938549490898</v>
      </c>
      <c r="AR39" s="484">
        <v>73.732612038737997</v>
      </c>
      <c r="AS39" s="484">
        <v>75.299892044958796</v>
      </c>
      <c r="AT39" s="484">
        <v>73.665621219527196</v>
      </c>
      <c r="AU39" s="484">
        <v>73.041719685279205</v>
      </c>
      <c r="AV39" s="484">
        <v>72.975164476388798</v>
      </c>
      <c r="AW39" s="484">
        <v>77.4165774871081</v>
      </c>
      <c r="AX39" s="484">
        <v>81.3954850287097</v>
      </c>
      <c r="AY39" s="484">
        <v>83.030883962512306</v>
      </c>
      <c r="AZ39" s="484">
        <v>77.419732247221901</v>
      </c>
      <c r="BA39" s="135">
        <v>-6.7579091628409194E-2</v>
      </c>
      <c r="BB39" s="135">
        <v>2.49641107692056E-2</v>
      </c>
      <c r="BC39" s="135">
        <v>0.20821114685719699</v>
      </c>
    </row>
    <row r="40" spans="1:55">
      <c r="B40" s="482"/>
      <c r="C40" s="482"/>
      <c r="D40" s="482"/>
      <c r="E40" s="482"/>
      <c r="F40" s="482"/>
      <c r="G40" s="482"/>
      <c r="H40" s="482"/>
      <c r="I40" s="482"/>
      <c r="J40" s="482"/>
      <c r="K40" s="482"/>
      <c r="L40" s="482"/>
      <c r="M40" s="482"/>
      <c r="N40" s="482"/>
      <c r="O40" s="482"/>
      <c r="P40" s="482"/>
      <c r="Q40" s="482"/>
      <c r="R40" s="482"/>
      <c r="S40" s="482"/>
      <c r="T40" s="482"/>
      <c r="U40" s="482"/>
      <c r="V40" s="482"/>
      <c r="W40" s="482"/>
      <c r="X40" s="482"/>
      <c r="Y40" s="482"/>
      <c r="Z40" s="482"/>
      <c r="AA40" s="482"/>
      <c r="AB40" s="482"/>
      <c r="AC40" s="482"/>
      <c r="AD40" s="482"/>
      <c r="AE40" s="482"/>
      <c r="AF40" s="482"/>
      <c r="AG40" s="482"/>
      <c r="AH40" s="482"/>
      <c r="AI40" s="482"/>
      <c r="AJ40" s="482"/>
      <c r="AK40" s="482"/>
      <c r="AL40" s="482"/>
      <c r="AM40" s="482"/>
      <c r="AN40" s="482"/>
      <c r="AO40" s="482"/>
      <c r="AP40" s="482"/>
      <c r="AQ40" s="482"/>
      <c r="AR40" s="482"/>
      <c r="AS40" s="482"/>
      <c r="AT40" s="482"/>
      <c r="AU40" s="482"/>
      <c r="AV40" s="482"/>
      <c r="AW40" s="482"/>
      <c r="AX40" s="482"/>
      <c r="AY40" s="482"/>
      <c r="AZ40" s="483"/>
      <c r="BA40" s="132"/>
      <c r="BB40" s="132"/>
      <c r="BC40" s="132"/>
    </row>
    <row r="41" spans="1:55">
      <c r="A41" s="124" t="s">
        <v>399</v>
      </c>
      <c r="B41" s="482">
        <v>6.2900444989065704E-2</v>
      </c>
      <c r="C41" s="482">
        <v>9.1706373284594994E-2</v>
      </c>
      <c r="D41" s="482">
        <v>0.11412338427405599</v>
      </c>
      <c r="E41" s="482">
        <v>0.16225839297716099</v>
      </c>
      <c r="F41" s="482">
        <v>0.200066173865043</v>
      </c>
      <c r="G41" s="482">
        <v>0.21053082750365301</v>
      </c>
      <c r="H41" s="482">
        <v>0.22005502120100601</v>
      </c>
      <c r="I41" s="482">
        <v>0.23933675579918201</v>
      </c>
      <c r="J41" s="482">
        <v>0.26296661885410799</v>
      </c>
      <c r="K41" s="482">
        <v>0.291547500834829</v>
      </c>
      <c r="L41" s="482">
        <v>0.23598965302688199</v>
      </c>
      <c r="M41" s="482">
        <v>0.21942015693860101</v>
      </c>
      <c r="N41" s="482">
        <v>0.34645880164818099</v>
      </c>
      <c r="O41" s="482">
        <v>0.363112228944034</v>
      </c>
      <c r="P41" s="482">
        <v>0.37311725930308298</v>
      </c>
      <c r="Q41" s="482">
        <v>0.45673149590450401</v>
      </c>
      <c r="R41" s="482">
        <v>0.52289511245829801</v>
      </c>
      <c r="S41" s="482">
        <v>0.50804205568091598</v>
      </c>
      <c r="T41" s="482">
        <v>0.53818657913310797</v>
      </c>
      <c r="U41" s="482">
        <v>0.56137803229060701</v>
      </c>
      <c r="V41" s="482">
        <v>0.58793349743804701</v>
      </c>
      <c r="W41" s="482">
        <v>0.56047784703137105</v>
      </c>
      <c r="X41" s="482">
        <v>0.65309547342674901</v>
      </c>
      <c r="Y41" s="482">
        <v>0.70146936325909803</v>
      </c>
      <c r="Z41" s="482">
        <v>0.71812279055495098</v>
      </c>
      <c r="AA41" s="482">
        <v>0.73005024523981898</v>
      </c>
      <c r="AB41" s="482">
        <v>0.74971320583575796</v>
      </c>
      <c r="AC41" s="482">
        <v>0.80712860806183995</v>
      </c>
      <c r="AD41" s="482">
        <v>0.84864965314406804</v>
      </c>
      <c r="AE41" s="482">
        <v>0.87813072038402296</v>
      </c>
      <c r="AF41" s="482">
        <v>0.885269792072788</v>
      </c>
      <c r="AG41" s="482">
        <v>0.924377738077236</v>
      </c>
      <c r="AH41" s="482">
        <v>0.95779711582634597</v>
      </c>
      <c r="AI41" s="482">
        <v>0.97501315890922102</v>
      </c>
      <c r="AJ41" s="482">
        <v>0.89443441870359097</v>
      </c>
      <c r="AK41" s="482">
        <v>0.98438752736144797</v>
      </c>
      <c r="AL41" s="482">
        <v>1.0413671999621099</v>
      </c>
      <c r="AM41" s="482">
        <v>1.0834950931112699</v>
      </c>
      <c r="AN41" s="482">
        <v>1.1595538811053601</v>
      </c>
      <c r="AO41" s="482">
        <v>1.1739468835189399</v>
      </c>
      <c r="AP41" s="482">
        <v>1.2025035451617301</v>
      </c>
      <c r="AQ41" s="482">
        <v>1.2214112259829599</v>
      </c>
      <c r="AR41" s="482">
        <v>1.2593492786427101</v>
      </c>
      <c r="AS41" s="482">
        <v>1.3504549314577201</v>
      </c>
      <c r="AT41" s="482">
        <v>1.4219255136469</v>
      </c>
      <c r="AU41" s="482">
        <v>1.4110718863143401</v>
      </c>
      <c r="AV41" s="482">
        <v>1.3934211557837699</v>
      </c>
      <c r="AW41" s="482">
        <v>1.3996529192315199</v>
      </c>
      <c r="AX41" s="482">
        <v>1.41717799854134</v>
      </c>
      <c r="AY41" s="482">
        <v>1.5737726026824701</v>
      </c>
      <c r="AZ41" s="483">
        <v>1.58595814679326</v>
      </c>
      <c r="BA41" s="132">
        <v>7.7428874349576597E-3</v>
      </c>
      <c r="BB41" s="132">
        <v>2.97441972597574E-2</v>
      </c>
      <c r="BC41" s="132">
        <v>4.2652455004220102E-3</v>
      </c>
    </row>
    <row r="42" spans="1:55">
      <c r="A42" s="124" t="s">
        <v>314</v>
      </c>
      <c r="B42" s="482">
        <v>0.33819389733842298</v>
      </c>
      <c r="C42" s="482">
        <v>0.81798430853628701</v>
      </c>
      <c r="D42" s="482">
        <v>1.10000681310665</v>
      </c>
      <c r="E42" s="482">
        <v>1.21890026309816</v>
      </c>
      <c r="F42" s="482">
        <v>1.2647495729253899</v>
      </c>
      <c r="G42" s="482">
        <v>1.3175612876289999</v>
      </c>
      <c r="H42" s="482">
        <v>1.3386537823946201</v>
      </c>
      <c r="I42" s="482">
        <v>1.3630880334477</v>
      </c>
      <c r="J42" s="482">
        <v>0.85388105831819605</v>
      </c>
      <c r="K42" s="482">
        <v>0.82245090530637499</v>
      </c>
      <c r="L42" s="482">
        <v>0.43761274306981301</v>
      </c>
      <c r="M42" s="482">
        <v>0.47680024401054599</v>
      </c>
      <c r="N42" s="482">
        <v>0.65299253724185102</v>
      </c>
      <c r="O42" s="482">
        <v>0.74628212153507201</v>
      </c>
      <c r="P42" s="482">
        <v>0.86635469436808599</v>
      </c>
      <c r="Q42" s="482">
        <v>0.93718709921096799</v>
      </c>
      <c r="R42" s="482">
        <v>0.90032794097890301</v>
      </c>
      <c r="S42" s="482">
        <v>1.1021819306826</v>
      </c>
      <c r="T42" s="482">
        <v>1.1933140603181001</v>
      </c>
      <c r="U42" s="482">
        <v>1.5109678512420499</v>
      </c>
      <c r="V42" s="482">
        <v>2.3915318969990098</v>
      </c>
      <c r="W42" s="482">
        <v>2.8251429801369001</v>
      </c>
      <c r="X42" s="482">
        <v>2.9819100640406</v>
      </c>
      <c r="Y42" s="482">
        <v>1.59769006786963</v>
      </c>
      <c r="Z42" s="482">
        <v>2.5379590243047998</v>
      </c>
      <c r="AA42" s="482">
        <v>3.0833083480974599</v>
      </c>
      <c r="AB42" s="482">
        <v>3.6163164333700402</v>
      </c>
      <c r="AC42" s="482">
        <v>3.81010723283398</v>
      </c>
      <c r="AD42" s="482">
        <v>4.3027561326760404</v>
      </c>
      <c r="AE42" s="482">
        <v>5.1259500966639804</v>
      </c>
      <c r="AF42" s="482">
        <v>5.4358152476140598</v>
      </c>
      <c r="AG42" s="482">
        <v>6.0572132844493698</v>
      </c>
      <c r="AH42" s="482">
        <v>7.2029471848944997</v>
      </c>
      <c r="AI42" s="482">
        <v>7.55517280319728</v>
      </c>
      <c r="AJ42" s="482">
        <v>8.7842934503996908</v>
      </c>
      <c r="AK42" s="482">
        <v>9.3475035299772404</v>
      </c>
      <c r="AL42" s="482">
        <v>10.1858396133489</v>
      </c>
      <c r="AM42" s="482">
        <v>11.4181906402751</v>
      </c>
      <c r="AN42" s="482">
        <v>11.9227919775531</v>
      </c>
      <c r="AO42" s="482">
        <v>13.132759227709199</v>
      </c>
      <c r="AP42" s="482">
        <v>13.923667671007401</v>
      </c>
      <c r="AQ42" s="482">
        <v>14.608297992137199</v>
      </c>
      <c r="AR42" s="482">
        <v>15.142440846255701</v>
      </c>
      <c r="AS42" s="482">
        <v>15.241233099414201</v>
      </c>
      <c r="AT42" s="482">
        <v>16.975284486200302</v>
      </c>
      <c r="AU42" s="482">
        <v>17.7587178216796</v>
      </c>
      <c r="AV42" s="482">
        <v>19.234132819926401</v>
      </c>
      <c r="AW42" s="482">
        <v>20.686055666605299</v>
      </c>
      <c r="AX42" s="482">
        <v>22.447991291844499</v>
      </c>
      <c r="AY42" s="482">
        <v>23.3581345782816</v>
      </c>
      <c r="AZ42" s="483">
        <v>24.197899351055501</v>
      </c>
      <c r="BA42" s="132">
        <v>3.5951705388095598E-2</v>
      </c>
      <c r="BB42" s="132">
        <v>5.92737678336328E-2</v>
      </c>
      <c r="BC42" s="132">
        <v>6.5077367606100001E-2</v>
      </c>
    </row>
    <row r="43" spans="1:55">
      <c r="A43" s="124" t="s">
        <v>315</v>
      </c>
      <c r="B43" s="482">
        <v>7.1693602439095894E-2</v>
      </c>
      <c r="C43" s="482">
        <v>8.5021259302774002E-2</v>
      </c>
      <c r="D43" s="482">
        <v>8.5705598193927604E-2</v>
      </c>
      <c r="E43" s="482">
        <v>8.3642536178945195E-2</v>
      </c>
      <c r="F43" s="482">
        <v>7.6840835434723295E-2</v>
      </c>
      <c r="G43" s="482">
        <v>0.119029763023884</v>
      </c>
      <c r="H43" s="482">
        <v>0.16545305319790299</v>
      </c>
      <c r="I43" s="482">
        <v>0.10827572265801901</v>
      </c>
      <c r="J43" s="482">
        <v>0.11222806227966201</v>
      </c>
      <c r="K43" s="482">
        <v>0.16094294598827799</v>
      </c>
      <c r="L43" s="482">
        <v>0.11742125271275</v>
      </c>
      <c r="M43" s="482">
        <v>5.6987222451588999E-2</v>
      </c>
      <c r="N43" s="482">
        <v>6.2502114946904094E-2</v>
      </c>
      <c r="O43" s="482">
        <v>4.3199991213301397E-2</v>
      </c>
      <c r="P43" s="482">
        <v>5.4081607416489097E-2</v>
      </c>
      <c r="Q43" s="482">
        <v>7.8127643683630094E-2</v>
      </c>
      <c r="R43" s="482">
        <v>0.14246805612897301</v>
      </c>
      <c r="S43" s="482">
        <v>0.34468078095719201</v>
      </c>
      <c r="T43" s="482">
        <v>0.51331695174972702</v>
      </c>
      <c r="U43" s="482">
        <v>0.59285094324637</v>
      </c>
      <c r="V43" s="482">
        <v>0.36582120218923297</v>
      </c>
      <c r="W43" s="482">
        <v>0.159931882364137</v>
      </c>
      <c r="X43" s="482">
        <v>0.20807669294140699</v>
      </c>
      <c r="Y43" s="482">
        <v>0.23438293105089</v>
      </c>
      <c r="Z43" s="482">
        <v>0.29137015350247902</v>
      </c>
      <c r="AA43" s="482">
        <v>0.29137015350247902</v>
      </c>
      <c r="AB43" s="482">
        <v>0.29699052208377102</v>
      </c>
      <c r="AC43" s="482">
        <v>0.28034036851184901</v>
      </c>
      <c r="AD43" s="482">
        <v>0.27114888101965801</v>
      </c>
      <c r="AE43" s="482">
        <v>0.29228930225169902</v>
      </c>
      <c r="AF43" s="482">
        <v>0.28874078535922099</v>
      </c>
      <c r="AG43" s="482">
        <v>0.25368505478449299</v>
      </c>
      <c r="AH43" s="482">
        <v>0.21691910481572599</v>
      </c>
      <c r="AI43" s="482">
        <v>0.14338720487819201</v>
      </c>
      <c r="AJ43" s="482">
        <v>9.1663741383879796E-2</v>
      </c>
      <c r="AK43" s="482">
        <v>0.133276568636781</v>
      </c>
      <c r="AL43" s="482">
        <v>0.133276568636781</v>
      </c>
      <c r="AM43" s="482">
        <v>0.43954244676910598</v>
      </c>
      <c r="AN43" s="482">
        <v>0.62308428205692301</v>
      </c>
      <c r="AO43" s="482">
        <v>0.66301875876176197</v>
      </c>
      <c r="AP43" s="482">
        <v>0.69035424256354105</v>
      </c>
      <c r="AQ43" s="482">
        <v>0.60972651428203395</v>
      </c>
      <c r="AR43" s="482">
        <v>0.61186464011153596</v>
      </c>
      <c r="AS43" s="482">
        <v>0.68429705230618598</v>
      </c>
      <c r="AT43" s="482">
        <v>0.728627044991777</v>
      </c>
      <c r="AU43" s="482">
        <v>0.70639936270428505</v>
      </c>
      <c r="AV43" s="482">
        <v>0.954806012423562</v>
      </c>
      <c r="AW43" s="482">
        <v>0.97892228830134598</v>
      </c>
      <c r="AX43" s="482">
        <v>1.0230353485559001</v>
      </c>
      <c r="AY43" s="482">
        <v>1.06107052540738</v>
      </c>
      <c r="AZ43" s="483">
        <v>1.0124001518252801</v>
      </c>
      <c r="BA43" s="132">
        <v>-4.5869122189982098E-2</v>
      </c>
      <c r="BB43" s="132">
        <v>4.8146150076489001E-2</v>
      </c>
      <c r="BC43" s="132">
        <v>2.72272960098627E-3</v>
      </c>
    </row>
    <row r="44" spans="1:55">
      <c r="A44" s="124" t="s">
        <v>317</v>
      </c>
      <c r="B44" s="482">
        <v>0.18723060021594701</v>
      </c>
      <c r="C44" s="482">
        <v>0.193388896835715</v>
      </c>
      <c r="D44" s="482">
        <v>0.22796772482170899</v>
      </c>
      <c r="E44" s="482">
        <v>0.25607484153246302</v>
      </c>
      <c r="F44" s="482">
        <v>0.269402498396141</v>
      </c>
      <c r="G44" s="482">
        <v>0.29523057824920002</v>
      </c>
      <c r="H44" s="482">
        <v>0.35418869670731201</v>
      </c>
      <c r="I44" s="482">
        <v>0.38723736804603998</v>
      </c>
      <c r="J44" s="482">
        <v>0.43393012450637403</v>
      </c>
      <c r="K44" s="482">
        <v>0.57455988313690798</v>
      </c>
      <c r="L44" s="482">
        <v>0.373163091173775</v>
      </c>
      <c r="M44" s="482">
        <v>0.43052927413426301</v>
      </c>
      <c r="N44" s="482">
        <v>0.33778716533804798</v>
      </c>
      <c r="O44" s="482">
        <v>0.37087652030993801</v>
      </c>
      <c r="P44" s="482">
        <v>0.40112053229585798</v>
      </c>
      <c r="Q44" s="482">
        <v>0.38604247467205499</v>
      </c>
      <c r="R44" s="482">
        <v>0.52667223330258905</v>
      </c>
      <c r="S44" s="482">
        <v>0.43935310212676698</v>
      </c>
      <c r="T44" s="482">
        <v>0.62697999106573798</v>
      </c>
      <c r="U44" s="482">
        <v>0.75002537936284897</v>
      </c>
      <c r="V44" s="482">
        <v>0.38512332592283599</v>
      </c>
      <c r="W44" s="482">
        <v>4.59574374609589E-2</v>
      </c>
      <c r="X44" s="482">
        <v>0.24015900242576499</v>
      </c>
      <c r="Y44" s="482">
        <v>0.49817862207679497</v>
      </c>
      <c r="Z44" s="482">
        <v>0.54873180328384896</v>
      </c>
      <c r="AA44" s="482">
        <v>0.85278620952555295</v>
      </c>
      <c r="AB44" s="482">
        <v>0.85265612235285004</v>
      </c>
      <c r="AC44" s="482">
        <v>0.852050890526178</v>
      </c>
      <c r="AD44" s="482">
        <v>0.87236407788392201</v>
      </c>
      <c r="AE44" s="482">
        <v>0.79855643332162196</v>
      </c>
      <c r="AF44" s="482">
        <v>0.87997191728524604</v>
      </c>
      <c r="AG44" s="482">
        <v>0.87319131175821896</v>
      </c>
      <c r="AH44" s="482">
        <v>0.80057856056990395</v>
      </c>
      <c r="AI44" s="482">
        <v>0.919148749219178</v>
      </c>
      <c r="AJ44" s="482">
        <v>0.99913478108428999</v>
      </c>
      <c r="AK44" s="482">
        <v>1.13055296153959</v>
      </c>
      <c r="AL44" s="482">
        <v>1.140663597781</v>
      </c>
      <c r="AM44" s="482">
        <v>1.0349614916207901</v>
      </c>
      <c r="AN44" s="482">
        <v>1.16412951557527</v>
      </c>
      <c r="AO44" s="482">
        <v>1.0560099979779101</v>
      </c>
      <c r="AP44" s="482">
        <v>1.0784372274588601</v>
      </c>
      <c r="AQ44" s="482">
        <v>1.24388400231831</v>
      </c>
      <c r="AR44" s="482">
        <v>1.4221629475708999</v>
      </c>
      <c r="AS44" s="482">
        <v>1.4992417724660501</v>
      </c>
      <c r="AT44" s="482">
        <v>1.38136807262104</v>
      </c>
      <c r="AU44" s="482">
        <v>1.5541886200547099</v>
      </c>
      <c r="AV44" s="482">
        <v>1.58495775226867</v>
      </c>
      <c r="AW44" s="482">
        <v>1.5719030590002301</v>
      </c>
      <c r="AX44" s="482">
        <v>1.63036585678515</v>
      </c>
      <c r="AY44" s="482">
        <v>1.7342473169650801</v>
      </c>
      <c r="AZ44" s="483">
        <v>1.4444729209848399</v>
      </c>
      <c r="BA44" s="132">
        <v>-0.167089430178474</v>
      </c>
      <c r="BB44" s="132">
        <v>5.0858642043221602E-2</v>
      </c>
      <c r="BC44" s="132">
        <v>3.88473784076166E-3</v>
      </c>
    </row>
    <row r="45" spans="1:55">
      <c r="A45" s="124" t="s">
        <v>318</v>
      </c>
      <c r="B45" s="482">
        <v>0</v>
      </c>
      <c r="C45" s="482">
        <v>0</v>
      </c>
      <c r="D45" s="482">
        <v>0</v>
      </c>
      <c r="E45" s="482">
        <v>0</v>
      </c>
      <c r="F45" s="482">
        <v>0</v>
      </c>
      <c r="G45" s="482">
        <v>0</v>
      </c>
      <c r="H45" s="482">
        <v>0</v>
      </c>
      <c r="I45" s="482">
        <v>0</v>
      </c>
      <c r="J45" s="482">
        <v>2.92717432063835E-2</v>
      </c>
      <c r="K45" s="482">
        <v>4.9242184833168501E-2</v>
      </c>
      <c r="L45" s="482">
        <v>6.2339425023502398E-2</v>
      </c>
      <c r="M45" s="482">
        <v>7.3680898787407703E-2</v>
      </c>
      <c r="N45" s="482">
        <v>8.0611280356520307E-2</v>
      </c>
      <c r="O45" s="482">
        <v>0.100125775827443</v>
      </c>
      <c r="P45" s="482">
        <v>0.12549731076941401</v>
      </c>
      <c r="Q45" s="482">
        <v>0.16021947917014301</v>
      </c>
      <c r="R45" s="482">
        <v>0.187302680828385</v>
      </c>
      <c r="S45" s="482">
        <v>0.209826420928001</v>
      </c>
      <c r="T45" s="482">
        <v>0.210571755859839</v>
      </c>
      <c r="U45" s="482">
        <v>0.21912772250759999</v>
      </c>
      <c r="V45" s="482">
        <v>0.236818433355071</v>
      </c>
      <c r="W45" s="482">
        <v>0.240101245677283</v>
      </c>
      <c r="X45" s="482">
        <v>0.261725551010415</v>
      </c>
      <c r="Y45" s="482">
        <v>0.25186465649854001</v>
      </c>
      <c r="Z45" s="482">
        <v>0.26371925655096901</v>
      </c>
      <c r="AA45" s="482">
        <v>0.36940757547993602</v>
      </c>
      <c r="AB45" s="482">
        <v>0.39831755157248799</v>
      </c>
      <c r="AC45" s="482">
        <v>0.45430474970156598</v>
      </c>
      <c r="AD45" s="482">
        <v>0.47172189285552002</v>
      </c>
      <c r="AE45" s="482">
        <v>0.49716368835265701</v>
      </c>
      <c r="AF45" s="482">
        <v>0.99586459125054305</v>
      </c>
      <c r="AG45" s="482">
        <v>1.49237257528817</v>
      </c>
      <c r="AH45" s="482">
        <v>1.6103580821332</v>
      </c>
      <c r="AI45" s="482">
        <v>1.77400448623683</v>
      </c>
      <c r="AJ45" s="482">
        <v>1.8002312014091699</v>
      </c>
      <c r="AK45" s="482">
        <v>2.0172314588307199</v>
      </c>
      <c r="AL45" s="482">
        <v>2.3502593149829898</v>
      </c>
      <c r="AM45" s="482">
        <v>2.3807420889544799</v>
      </c>
      <c r="AN45" s="482">
        <v>2.3288684159733899</v>
      </c>
      <c r="AO45" s="482">
        <v>2.3137364206980902</v>
      </c>
      <c r="AP45" s="482">
        <v>2.4863226173753001</v>
      </c>
      <c r="AQ45" s="482">
        <v>2.62469004007214</v>
      </c>
      <c r="AR45" s="482">
        <v>2.7327366766428001</v>
      </c>
      <c r="AS45" s="482">
        <v>2.9786129921140598</v>
      </c>
      <c r="AT45" s="482">
        <v>2.8395968365423299</v>
      </c>
      <c r="AU45" s="482">
        <v>2.9748605204397198</v>
      </c>
      <c r="AV45" s="482">
        <v>3.0372059923758399</v>
      </c>
      <c r="AW45" s="482">
        <v>3.1273711057298201</v>
      </c>
      <c r="AX45" s="482">
        <v>3.5152745210365901</v>
      </c>
      <c r="AY45" s="482">
        <v>3.5498680535738498</v>
      </c>
      <c r="AZ45" s="483">
        <v>3.56334640853136</v>
      </c>
      <c r="BA45" s="132">
        <v>3.7968608280918299E-3</v>
      </c>
      <c r="BB45" s="132">
        <v>4.3734004343796998E-2</v>
      </c>
      <c r="BC45" s="132">
        <v>9.5831956638730495E-3</v>
      </c>
    </row>
    <row r="46" spans="1:55">
      <c r="A46" s="124" t="s">
        <v>319</v>
      </c>
      <c r="B46" s="482">
        <v>0.100639531602006</v>
      </c>
      <c r="C46" s="482">
        <v>0.100639531602006</v>
      </c>
      <c r="D46" s="482">
        <v>0.11015135313952</v>
      </c>
      <c r="E46" s="482">
        <v>0.15821936311559201</v>
      </c>
      <c r="F46" s="482">
        <v>0.12998021096458101</v>
      </c>
      <c r="G46" s="482">
        <v>0.20057809134210799</v>
      </c>
      <c r="H46" s="482">
        <v>0.109252566033214</v>
      </c>
      <c r="I46" s="482">
        <v>0.15531533683055901</v>
      </c>
      <c r="J46" s="482">
        <v>0.148105340536684</v>
      </c>
      <c r="K46" s="482">
        <v>0.43680560880393099</v>
      </c>
      <c r="L46" s="482">
        <v>0.47346107455527198</v>
      </c>
      <c r="M46" s="482">
        <v>0.43290019414474901</v>
      </c>
      <c r="N46" s="482">
        <v>0.50620182313247897</v>
      </c>
      <c r="O46" s="482">
        <v>0.52422681386716696</v>
      </c>
      <c r="P46" s="482">
        <v>0.59220083782171695</v>
      </c>
      <c r="Q46" s="482">
        <v>0.54675805228552599</v>
      </c>
      <c r="R46" s="482">
        <v>0.58080525700660302</v>
      </c>
      <c r="S46" s="482">
        <v>0.56177887789776604</v>
      </c>
      <c r="T46" s="482">
        <v>0.58521027143933602</v>
      </c>
      <c r="U46" s="482">
        <v>0.62086079197257604</v>
      </c>
      <c r="V46" s="482">
        <v>0.63087467571406897</v>
      </c>
      <c r="W46" s="482">
        <v>0.76405932947592803</v>
      </c>
      <c r="X46" s="482">
        <v>0.793689564536734</v>
      </c>
      <c r="Y46" s="482">
        <v>0.82934460190025305</v>
      </c>
      <c r="Z46" s="482">
        <v>0.86499963926377299</v>
      </c>
      <c r="AA46" s="482">
        <v>0.90065467662729204</v>
      </c>
      <c r="AB46" s="482">
        <v>0.93631234924856099</v>
      </c>
      <c r="AC46" s="482">
        <v>1.2975626928064401</v>
      </c>
      <c r="AD46" s="482">
        <v>1.5702317245621999</v>
      </c>
      <c r="AE46" s="482">
        <v>2.0671014898123201</v>
      </c>
      <c r="AF46" s="482">
        <v>2.48664432744701</v>
      </c>
      <c r="AG46" s="482">
        <v>2.7037486102031498</v>
      </c>
      <c r="AH46" s="482">
        <v>2.9540957037404798</v>
      </c>
      <c r="AI46" s="482">
        <v>3.14435949482885</v>
      </c>
      <c r="AJ46" s="482">
        <v>3.91172121711242</v>
      </c>
      <c r="AK46" s="482">
        <v>4.5863587536038599</v>
      </c>
      <c r="AL46" s="482">
        <v>5.0770390569370303</v>
      </c>
      <c r="AM46" s="482">
        <v>6.32877452462367</v>
      </c>
      <c r="AN46" s="482">
        <v>7.6877255811726197</v>
      </c>
      <c r="AO46" s="482">
        <v>8.9423981811533793</v>
      </c>
      <c r="AP46" s="482">
        <v>11.911322148033101</v>
      </c>
      <c r="AQ46" s="482">
        <v>14.547309105639499</v>
      </c>
      <c r="AR46" s="482">
        <v>15.6837944597573</v>
      </c>
      <c r="AS46" s="482">
        <v>16.243701124145499</v>
      </c>
      <c r="AT46" s="482">
        <v>16.3923143407543</v>
      </c>
      <c r="AU46" s="482">
        <v>17.0055695269286</v>
      </c>
      <c r="AV46" s="482">
        <v>16.841923842805201</v>
      </c>
      <c r="AW46" s="482">
        <v>16.493158795949299</v>
      </c>
      <c r="AX46" s="482">
        <v>16.357570718959</v>
      </c>
      <c r="AY46" s="482">
        <v>16.651500947489801</v>
      </c>
      <c r="AZ46" s="483">
        <v>16.530226259373698</v>
      </c>
      <c r="BA46" s="132">
        <v>-7.28310850166136E-3</v>
      </c>
      <c r="BB46" s="132">
        <v>6.4142866915317898E-2</v>
      </c>
      <c r="BC46" s="132">
        <v>4.44560742768089E-2</v>
      </c>
    </row>
    <row r="47" spans="1:55">
      <c r="A47" s="124" t="s">
        <v>320</v>
      </c>
      <c r="B47" s="482">
        <v>0.148626352748741</v>
      </c>
      <c r="C47" s="482">
        <v>0.123993166269667</v>
      </c>
      <c r="D47" s="482">
        <v>0.140153860575952</v>
      </c>
      <c r="E47" s="482">
        <v>0.165446774859452</v>
      </c>
      <c r="F47" s="482">
        <v>0.20938208507212899</v>
      </c>
      <c r="G47" s="482">
        <v>0.24908931103839699</v>
      </c>
      <c r="H47" s="482">
        <v>0.26816227541853999</v>
      </c>
      <c r="I47" s="482">
        <v>0.378413540053536</v>
      </c>
      <c r="J47" s="482">
        <v>0.52180074493172701</v>
      </c>
      <c r="K47" s="482">
        <v>0.64064667820576704</v>
      </c>
      <c r="L47" s="482">
        <v>0.89133822121684703</v>
      </c>
      <c r="M47" s="482">
        <v>1.0421308518646999</v>
      </c>
      <c r="N47" s="482">
        <v>1.1045410519366901</v>
      </c>
      <c r="O47" s="482">
        <v>1.0785291423337799</v>
      </c>
      <c r="P47" s="482">
        <v>1.66828009318661</v>
      </c>
      <c r="Q47" s="482">
        <v>1.7279996485320599</v>
      </c>
      <c r="R47" s="482">
        <v>2.3162548480323299</v>
      </c>
      <c r="S47" s="482">
        <v>2.4633186479073998</v>
      </c>
      <c r="T47" s="482">
        <v>2.6674148742709001</v>
      </c>
      <c r="U47" s="482">
        <v>2.7390632726731501</v>
      </c>
      <c r="V47" s="482">
        <v>3.0809866073826901</v>
      </c>
      <c r="W47" s="482">
        <v>3.2326461510038502</v>
      </c>
      <c r="X47" s="482">
        <v>3.5061381079334</v>
      </c>
      <c r="Y47" s="482">
        <v>3.68027159187359</v>
      </c>
      <c r="Z47" s="482">
        <v>3.9311992004104201</v>
      </c>
      <c r="AA47" s="482">
        <v>3.9459055803979299</v>
      </c>
      <c r="AB47" s="482">
        <v>4.0707867548580996</v>
      </c>
      <c r="AC47" s="482">
        <v>4.1674204289597503</v>
      </c>
      <c r="AD47" s="482">
        <v>4.3034544438441902</v>
      </c>
      <c r="AE47" s="482">
        <v>4.2464672213926002</v>
      </c>
      <c r="AF47" s="482">
        <v>4.5657709583310497</v>
      </c>
      <c r="AG47" s="482">
        <v>4.9349096345577701</v>
      </c>
      <c r="AH47" s="482">
        <v>5.2115734080727396</v>
      </c>
      <c r="AI47" s="482">
        <v>5.5204073878103799</v>
      </c>
      <c r="AJ47" s="482">
        <v>6.0204745340932302</v>
      </c>
      <c r="AK47" s="482">
        <v>6.5480156894374302</v>
      </c>
      <c r="AL47" s="482">
        <v>6.7521586266389999</v>
      </c>
      <c r="AM47" s="482">
        <v>6.8403049916891199</v>
      </c>
      <c r="AN47" s="482">
        <v>7.3734313569192897</v>
      </c>
      <c r="AO47" s="482">
        <v>7.2107219376244496</v>
      </c>
      <c r="AP47" s="482">
        <v>8.0572579356553202</v>
      </c>
      <c r="AQ47" s="482">
        <v>8.4800663602961404</v>
      </c>
      <c r="AR47" s="482">
        <v>9.1049594316607791</v>
      </c>
      <c r="AS47" s="482">
        <v>9.1942449384394394</v>
      </c>
      <c r="AT47" s="482">
        <v>9.4102448945059507</v>
      </c>
      <c r="AU47" s="482">
        <v>9.6005086855943205</v>
      </c>
      <c r="AV47" s="482">
        <v>10.161842369816901</v>
      </c>
      <c r="AW47" s="482">
        <v>10.570230837293</v>
      </c>
      <c r="AX47" s="482">
        <v>10.845955240786299</v>
      </c>
      <c r="AY47" s="482">
        <v>10.7540403658644</v>
      </c>
      <c r="AZ47" s="483">
        <v>10.8163270777184</v>
      </c>
      <c r="BA47" s="132">
        <v>5.7919358431723902E-3</v>
      </c>
      <c r="BB47" s="132">
        <v>4.0780846693654602E-2</v>
      </c>
      <c r="BC47" s="132">
        <v>2.90892231252209E-2</v>
      </c>
    </row>
    <row r="48" spans="1:55">
      <c r="A48" s="124" t="s">
        <v>400</v>
      </c>
      <c r="B48" s="482">
        <v>0</v>
      </c>
      <c r="C48" s="482">
        <v>0</v>
      </c>
      <c r="D48" s="482">
        <v>0</v>
      </c>
      <c r="E48" s="482">
        <v>0</v>
      </c>
      <c r="F48" s="482">
        <v>0</v>
      </c>
      <c r="G48" s="482">
        <v>0</v>
      </c>
      <c r="H48" s="482">
        <v>3.02972787310929E-3</v>
      </c>
      <c r="I48" s="482">
        <v>3.3814998721273999E-3</v>
      </c>
      <c r="J48" s="482">
        <v>3.2605592472301401E-3</v>
      </c>
      <c r="K48" s="482">
        <v>3.3621493721438401E-3</v>
      </c>
      <c r="L48" s="482">
        <v>4.5132331612957703E-3</v>
      </c>
      <c r="M48" s="482">
        <v>4.5667179961205503E-3</v>
      </c>
      <c r="N48" s="482">
        <v>4.7650606209520604E-3</v>
      </c>
      <c r="O48" s="482">
        <v>7.2322493688561701E-3</v>
      </c>
      <c r="P48" s="482">
        <v>1.2181628789173501E-2</v>
      </c>
      <c r="Q48" s="482">
        <v>1.45128749876712E-2</v>
      </c>
      <c r="R48" s="482">
        <v>3.66958044063267E-2</v>
      </c>
      <c r="S48" s="482">
        <v>3.6129802281807497E-2</v>
      </c>
      <c r="T48" s="482">
        <v>8.5232806264684394E-2</v>
      </c>
      <c r="U48" s="482">
        <v>0.13989685844365701</v>
      </c>
      <c r="V48" s="482">
        <v>0.154046911556636</v>
      </c>
      <c r="W48" s="482">
        <v>0.179800008222259</v>
      </c>
      <c r="X48" s="482">
        <v>0.18546951967167799</v>
      </c>
      <c r="Y48" s="482">
        <v>0.18407163109363001</v>
      </c>
      <c r="Z48" s="482">
        <v>0.199532680580496</v>
      </c>
      <c r="AA48" s="482">
        <v>0.25160971366125601</v>
      </c>
      <c r="AB48" s="482">
        <v>0.26736383598701202</v>
      </c>
      <c r="AC48" s="482">
        <v>0.41582289414675599</v>
      </c>
      <c r="AD48" s="482">
        <v>0.52433807924207199</v>
      </c>
      <c r="AE48" s="482">
        <v>0.51977861768344502</v>
      </c>
      <c r="AF48" s="482">
        <v>0.51835845752583998</v>
      </c>
      <c r="AG48" s="482">
        <v>0.53254511004759997</v>
      </c>
      <c r="AH48" s="482">
        <v>0.589082433374571</v>
      </c>
      <c r="AI48" s="482">
        <v>0.62464623353186</v>
      </c>
      <c r="AJ48" s="482">
        <v>0.57292250568645497</v>
      </c>
      <c r="AK48" s="482">
        <v>0.55625431015245896</v>
      </c>
      <c r="AL48" s="482">
        <v>0.56993269482833897</v>
      </c>
      <c r="AM48" s="482">
        <v>0.54713538703520603</v>
      </c>
      <c r="AN48" s="482">
        <v>0.53654647357937901</v>
      </c>
      <c r="AO48" s="482">
        <v>0.59364189493319797</v>
      </c>
      <c r="AP48" s="482">
        <v>0.81523172668245603</v>
      </c>
      <c r="AQ48" s="482">
        <v>0.71765924932784497</v>
      </c>
      <c r="AR48" s="482">
        <v>0.58656351772660897</v>
      </c>
      <c r="AS48" s="482">
        <v>0.48330292521443202</v>
      </c>
      <c r="AT48" s="482">
        <v>0.44682723274541802</v>
      </c>
      <c r="AU48" s="482">
        <v>0.392113694041897</v>
      </c>
      <c r="AV48" s="482">
        <v>0.34102530100384199</v>
      </c>
      <c r="AW48" s="482">
        <v>0.33740015533837697</v>
      </c>
      <c r="AX48" s="482">
        <v>0.33557637071492602</v>
      </c>
      <c r="AY48" s="482">
        <v>0.32189798603904601</v>
      </c>
      <c r="AZ48" s="483">
        <v>0.28936259328326303</v>
      </c>
      <c r="BA48" s="132">
        <v>-0.101073613899021</v>
      </c>
      <c r="BB48" s="132">
        <v>-5.93688177055329E-2</v>
      </c>
      <c r="BC48" s="132">
        <v>7.78206222835947E-4</v>
      </c>
    </row>
    <row r="49" spans="1:55">
      <c r="A49" s="124" t="s">
        <v>321</v>
      </c>
      <c r="B49" s="482">
        <v>7.8579961620745903E-2</v>
      </c>
      <c r="C49" s="482">
        <v>0.13876485419461901</v>
      </c>
      <c r="D49" s="482">
        <v>0.140455386041031</v>
      </c>
      <c r="E49" s="482">
        <v>0.163716114517172</v>
      </c>
      <c r="F49" s="482">
        <v>0.163951948735722</v>
      </c>
      <c r="G49" s="482">
        <v>0.15659392111697301</v>
      </c>
      <c r="H49" s="482">
        <v>0.18250733350274601</v>
      </c>
      <c r="I49" s="482">
        <v>0.36790138093746599</v>
      </c>
      <c r="J49" s="482">
        <v>0.53864535516741796</v>
      </c>
      <c r="K49" s="482">
        <v>0.57637883013536295</v>
      </c>
      <c r="L49" s="482">
        <v>0.70745110718590198</v>
      </c>
      <c r="M49" s="482">
        <v>0.83579647053998596</v>
      </c>
      <c r="N49" s="482">
        <v>0.89617003048869903</v>
      </c>
      <c r="O49" s="482">
        <v>0.788629626830055</v>
      </c>
      <c r="P49" s="482">
        <v>1.03483539614959</v>
      </c>
      <c r="Q49" s="482">
        <v>1.2480346845647901</v>
      </c>
      <c r="R49" s="482">
        <v>1.4357587225303201</v>
      </c>
      <c r="S49" s="482">
        <v>1.5932959805214899</v>
      </c>
      <c r="T49" s="482">
        <v>1.63315840701426</v>
      </c>
      <c r="U49" s="482">
        <v>1.9225205496168101</v>
      </c>
      <c r="V49" s="482">
        <v>1.8970504540134501</v>
      </c>
      <c r="W49" s="482">
        <v>2.2460850974669402</v>
      </c>
      <c r="X49" s="482">
        <v>2.0856637029669498</v>
      </c>
      <c r="Y49" s="482">
        <v>2.1687314737826502</v>
      </c>
      <c r="Z49" s="482">
        <v>2.43569580918086</v>
      </c>
      <c r="AA49" s="482">
        <v>2.9545310899901098</v>
      </c>
      <c r="AB49" s="482">
        <v>3.1797669445323802</v>
      </c>
      <c r="AC49" s="482">
        <v>3.4252561902152299</v>
      </c>
      <c r="AD49" s="482">
        <v>3.4969497926543198</v>
      </c>
      <c r="AE49" s="482">
        <v>3.6309036287905299</v>
      </c>
      <c r="AF49" s="482">
        <v>3.6106347731110202</v>
      </c>
      <c r="AG49" s="482">
        <v>3.7129739368458101</v>
      </c>
      <c r="AH49" s="482">
        <v>4.0931386971478601</v>
      </c>
      <c r="AI49" s="482">
        <v>4.2252058595356603</v>
      </c>
      <c r="AJ49" s="482">
        <v>4.3547754988876903</v>
      </c>
      <c r="AK49" s="482">
        <v>4.5082069217952503</v>
      </c>
      <c r="AL49" s="482">
        <v>4.6025406092151204</v>
      </c>
      <c r="AM49" s="482">
        <v>4.7440411403449101</v>
      </c>
      <c r="AN49" s="482">
        <v>4.7263754820504902</v>
      </c>
      <c r="AO49" s="482">
        <v>4.6072572935861098</v>
      </c>
      <c r="AP49" s="482">
        <v>4.8376201582654197</v>
      </c>
      <c r="AQ49" s="482">
        <v>4.9344065215581896</v>
      </c>
      <c r="AR49" s="482">
        <v>5.1083238191748004</v>
      </c>
      <c r="AS49" s="482">
        <v>5.1506193331245198</v>
      </c>
      <c r="AT49" s="482">
        <v>5.1170925407018499</v>
      </c>
      <c r="AU49" s="482">
        <v>5.6695741242655799</v>
      </c>
      <c r="AV49" s="482">
        <v>5.74305394317261</v>
      </c>
      <c r="AW49" s="482">
        <v>5.7563086647438304</v>
      </c>
      <c r="AX49" s="482">
        <v>5.6149209291642901</v>
      </c>
      <c r="AY49" s="482">
        <v>5.6142521801418299</v>
      </c>
      <c r="AZ49" s="483">
        <v>5.3485293643919496</v>
      </c>
      <c r="BA49" s="132">
        <v>-4.7330046322066298E-2</v>
      </c>
      <c r="BB49" s="132">
        <v>1.9964238513165301E-2</v>
      </c>
      <c r="BC49" s="132">
        <v>1.4384232554606999E-2</v>
      </c>
    </row>
    <row r="50" spans="1:55">
      <c r="A50" s="124" t="s">
        <v>401</v>
      </c>
      <c r="B50" s="482">
        <v>0</v>
      </c>
      <c r="C50" s="482">
        <v>0</v>
      </c>
      <c r="D50" s="482">
        <v>0</v>
      </c>
      <c r="E50" s="482">
        <v>0</v>
      </c>
      <c r="F50" s="482">
        <v>0</v>
      </c>
      <c r="G50" s="482">
        <v>0</v>
      </c>
      <c r="H50" s="482">
        <v>0</v>
      </c>
      <c r="I50" s="482">
        <v>0</v>
      </c>
      <c r="J50" s="482">
        <v>0</v>
      </c>
      <c r="K50" s="482">
        <v>0</v>
      </c>
      <c r="L50" s="482">
        <v>0</v>
      </c>
      <c r="M50" s="482">
        <v>0</v>
      </c>
      <c r="N50" s="482">
        <v>0</v>
      </c>
      <c r="O50" s="482">
        <v>0</v>
      </c>
      <c r="P50" s="482">
        <v>0</v>
      </c>
      <c r="Q50" s="482">
        <v>0</v>
      </c>
      <c r="R50" s="482">
        <v>0</v>
      </c>
      <c r="S50" s="482">
        <v>0</v>
      </c>
      <c r="T50" s="482">
        <v>0</v>
      </c>
      <c r="U50" s="482">
        <v>0</v>
      </c>
      <c r="V50" s="482">
        <v>0</v>
      </c>
      <c r="W50" s="482">
        <v>0</v>
      </c>
      <c r="X50" s="482">
        <v>0</v>
      </c>
      <c r="Y50" s="482">
        <v>0</v>
      </c>
      <c r="Z50" s="482">
        <v>0</v>
      </c>
      <c r="AA50" s="482">
        <v>0</v>
      </c>
      <c r="AB50" s="482">
        <v>0</v>
      </c>
      <c r="AC50" s="482">
        <v>0</v>
      </c>
      <c r="AD50" s="482">
        <v>0</v>
      </c>
      <c r="AE50" s="482">
        <v>0</v>
      </c>
      <c r="AF50" s="482">
        <v>0</v>
      </c>
      <c r="AG50" s="482">
        <v>0</v>
      </c>
      <c r="AH50" s="482">
        <v>0</v>
      </c>
      <c r="AI50" s="482">
        <v>0</v>
      </c>
      <c r="AJ50" s="482">
        <v>0</v>
      </c>
      <c r="AK50" s="482">
        <v>0</v>
      </c>
      <c r="AL50" s="482">
        <v>0</v>
      </c>
      <c r="AM50" s="482">
        <v>0</v>
      </c>
      <c r="AN50" s="482">
        <v>0</v>
      </c>
      <c r="AO50" s="482">
        <v>7.5650779685734207E-2</v>
      </c>
      <c r="AP50" s="482">
        <v>0.60521591273586595</v>
      </c>
      <c r="AQ50" s="482">
        <v>0.91170122553800503</v>
      </c>
      <c r="AR50" s="482">
        <v>0.73494058078618296</v>
      </c>
      <c r="AS50" s="482">
        <v>1.0016762128365699</v>
      </c>
      <c r="AT50" s="482">
        <v>0.94446645963517095</v>
      </c>
      <c r="AU50" s="482">
        <v>0.27635900314023198</v>
      </c>
      <c r="AV50" s="482">
        <v>4.8352623579996597E-2</v>
      </c>
      <c r="AW50" s="482">
        <v>2.9090332269037601E-2</v>
      </c>
      <c r="AX50" s="482">
        <v>9.6967774230125401E-3</v>
      </c>
      <c r="AY50" s="482">
        <v>9.6967774230125401E-3</v>
      </c>
      <c r="AZ50" s="483">
        <v>9.7943529468511297E-3</v>
      </c>
      <c r="BA50" s="132">
        <v>1.0062675421117301E-2</v>
      </c>
      <c r="BB50" s="132">
        <v>-0.185705686701094</v>
      </c>
      <c r="BC50" s="132">
        <v>2.6340745448150499E-5</v>
      </c>
    </row>
    <row r="51" spans="1:55">
      <c r="A51" s="124" t="s">
        <v>322</v>
      </c>
      <c r="B51" s="482">
        <v>1.25010410954356E-2</v>
      </c>
      <c r="C51" s="482">
        <v>1.1701479451629099E-2</v>
      </c>
      <c r="D51" s="482">
        <v>1.15357377044984E-2</v>
      </c>
      <c r="E51" s="482">
        <v>5.0209315066666498E-3</v>
      </c>
      <c r="F51" s="482">
        <v>6.1361095888178598E-3</v>
      </c>
      <c r="G51" s="482">
        <v>5.6074520545905202E-3</v>
      </c>
      <c r="H51" s="482">
        <v>5.3875409834105601E-3</v>
      </c>
      <c r="I51" s="482">
        <v>5.3681095888457996E-3</v>
      </c>
      <c r="J51" s="482">
        <v>5.2813150683010202E-3</v>
      </c>
      <c r="K51" s="482">
        <v>3.7610958902741299E-3</v>
      </c>
      <c r="L51" s="482">
        <v>1.7836065573121601E-4</v>
      </c>
      <c r="M51" s="482">
        <v>1.89369863006809E-4</v>
      </c>
      <c r="N51" s="482">
        <v>4.2161095888877103E-3</v>
      </c>
      <c r="O51" s="482">
        <v>5.9730410956731102E-3</v>
      </c>
      <c r="P51" s="482">
        <v>5.2013114752206104E-3</v>
      </c>
      <c r="Q51" s="482">
        <v>4.9078356162598098E-3</v>
      </c>
      <c r="R51" s="482">
        <v>3.6795616437017499E-3</v>
      </c>
      <c r="S51" s="482">
        <v>4.1924383560118603E-3</v>
      </c>
      <c r="T51" s="482">
        <v>3.8373770490407202E-3</v>
      </c>
      <c r="U51" s="482">
        <v>1.1464465753007601E-2</v>
      </c>
      <c r="V51" s="482">
        <v>1.4847315067953001E-2</v>
      </c>
      <c r="W51" s="482">
        <v>1.43344383556429E-2</v>
      </c>
      <c r="X51" s="482">
        <v>1.49970491797823E-2</v>
      </c>
      <c r="Y51" s="482">
        <v>1.6959698629520001E-2</v>
      </c>
      <c r="Z51" s="482">
        <v>2.34398904101061E-2</v>
      </c>
      <c r="AA51" s="482">
        <v>2.37712876703681E-2</v>
      </c>
      <c r="AB51" s="482">
        <v>2.2199371583891798E-2</v>
      </c>
      <c r="AC51" s="482">
        <v>2.4688082190882699E-2</v>
      </c>
      <c r="AD51" s="482">
        <v>2.4467205478561901E-2</v>
      </c>
      <c r="AE51" s="482">
        <v>2.41423561635053E-2</v>
      </c>
      <c r="AF51" s="482">
        <v>2.2907732239603799E-2</v>
      </c>
      <c r="AG51" s="482">
        <v>2.2155041095084399E-2</v>
      </c>
      <c r="AH51" s="482">
        <v>2.0125643834884299E-2</v>
      </c>
      <c r="AI51" s="482">
        <v>2.2568376711507701E-2</v>
      </c>
      <c r="AJ51" s="482">
        <v>0.13266118168916299</v>
      </c>
      <c r="AK51" s="482">
        <v>0.17206733561017901</v>
      </c>
      <c r="AL51" s="482">
        <v>0.23382377396409601</v>
      </c>
      <c r="AM51" s="482">
        <v>0.27275645204487198</v>
      </c>
      <c r="AN51" s="482">
        <v>0.33380571720097102</v>
      </c>
      <c r="AO51" s="482">
        <v>0.26473078861063498</v>
      </c>
      <c r="AP51" s="482">
        <v>0.31491678396301998</v>
      </c>
      <c r="AQ51" s="482">
        <v>0.40940171544419102</v>
      </c>
      <c r="AR51" s="482">
        <v>0.24326964642053001</v>
      </c>
      <c r="AS51" s="482">
        <v>0.60482964711572695</v>
      </c>
      <c r="AT51" s="482">
        <v>0.70930256044658802</v>
      </c>
      <c r="AU51" s="482">
        <v>0.78044003522129102</v>
      </c>
      <c r="AV51" s="482">
        <v>0.87297175998087195</v>
      </c>
      <c r="AW51" s="482">
        <v>0.92233965634171799</v>
      </c>
      <c r="AX51" s="482">
        <v>0.98031545713646695</v>
      </c>
      <c r="AY51" s="482">
        <v>0.99020305363661998</v>
      </c>
      <c r="AZ51" s="483">
        <v>1.4486068816078601</v>
      </c>
      <c r="BA51" s="132">
        <v>0.46293921866601601</v>
      </c>
      <c r="BB51" s="132">
        <v>0.141016647356945</v>
      </c>
      <c r="BC51" s="132">
        <v>3.8958556353780702E-3</v>
      </c>
    </row>
    <row r="52" spans="1:55" s="125" customFormat="1">
      <c r="A52" s="133" t="s">
        <v>323</v>
      </c>
      <c r="B52" s="484">
        <v>1.0003654320494599</v>
      </c>
      <c r="C52" s="484">
        <v>1.5631998694772899</v>
      </c>
      <c r="D52" s="484">
        <v>1.9300998578573501</v>
      </c>
      <c r="E52" s="484">
        <v>2.21327921778561</v>
      </c>
      <c r="F52" s="484">
        <v>2.3205094349825401</v>
      </c>
      <c r="G52" s="484">
        <v>2.5542212319578002</v>
      </c>
      <c r="H52" s="484">
        <v>2.6466899973118601</v>
      </c>
      <c r="I52" s="484">
        <v>3.0083177472334701</v>
      </c>
      <c r="J52" s="484">
        <v>2.9093709221160799</v>
      </c>
      <c r="K52" s="484">
        <v>3.5596977825070399</v>
      </c>
      <c r="L52" s="484">
        <v>3.3034681617817698</v>
      </c>
      <c r="M52" s="484">
        <v>3.5730014007309698</v>
      </c>
      <c r="N52" s="484">
        <v>3.9962459752992099</v>
      </c>
      <c r="O52" s="484">
        <v>4.0281875113253198</v>
      </c>
      <c r="P52" s="484">
        <v>5.1328706715752404</v>
      </c>
      <c r="Q52" s="484">
        <v>5.5605212886275996</v>
      </c>
      <c r="R52" s="484">
        <v>6.6528602173164204</v>
      </c>
      <c r="S52" s="484">
        <v>7.2628000373399404</v>
      </c>
      <c r="T52" s="484">
        <v>8.0572230741647406</v>
      </c>
      <c r="U52" s="484">
        <v>9.0681558671086702</v>
      </c>
      <c r="V52" s="484">
        <v>9.7450343196389806</v>
      </c>
      <c r="W52" s="484">
        <v>10.2685364171953</v>
      </c>
      <c r="X52" s="484">
        <v>10.930924728133499</v>
      </c>
      <c r="Y52" s="484">
        <v>10.1629646380346</v>
      </c>
      <c r="Z52" s="484">
        <v>11.8147702480427</v>
      </c>
      <c r="AA52" s="484">
        <v>13.4033948801922</v>
      </c>
      <c r="AB52" s="484">
        <v>14.3904230914249</v>
      </c>
      <c r="AC52" s="484">
        <v>15.534682137954499</v>
      </c>
      <c r="AD52" s="484">
        <v>16.686081883360501</v>
      </c>
      <c r="AE52" s="484">
        <v>18.0804835548164</v>
      </c>
      <c r="AF52" s="484">
        <v>19.6899785822364</v>
      </c>
      <c r="AG52" s="484">
        <v>21.507172297106901</v>
      </c>
      <c r="AH52" s="484">
        <v>23.656615934410201</v>
      </c>
      <c r="AI52" s="484">
        <v>24.903913754859001</v>
      </c>
      <c r="AJ52" s="484">
        <v>27.562312530449599</v>
      </c>
      <c r="AK52" s="484">
        <v>29.983855056945</v>
      </c>
      <c r="AL52" s="484">
        <v>32.086901056295403</v>
      </c>
      <c r="AM52" s="484">
        <v>35.089944256468499</v>
      </c>
      <c r="AN52" s="484">
        <v>37.8563126831868</v>
      </c>
      <c r="AO52" s="484">
        <v>40.0338721642594</v>
      </c>
      <c r="AP52" s="484">
        <v>45.922849968902</v>
      </c>
      <c r="AQ52" s="484">
        <v>50.308553952596498</v>
      </c>
      <c r="AR52" s="484">
        <v>52.630405844749802</v>
      </c>
      <c r="AS52" s="484">
        <v>54.432214028634398</v>
      </c>
      <c r="AT52" s="484">
        <v>56.367049982791599</v>
      </c>
      <c r="AU52" s="484">
        <v>58.1298032803846</v>
      </c>
      <c r="AV52" s="484">
        <v>60.213693573137697</v>
      </c>
      <c r="AW52" s="484">
        <v>61.872433480803501</v>
      </c>
      <c r="AX52" s="484">
        <v>64.177880510947404</v>
      </c>
      <c r="AY52" s="484">
        <v>65.618684387504999</v>
      </c>
      <c r="AZ52" s="484">
        <v>66.246923508512197</v>
      </c>
      <c r="BA52" s="135">
        <v>9.5740889484639009E-3</v>
      </c>
      <c r="BB52" s="135">
        <v>5.0654662366002197E-2</v>
      </c>
      <c r="BC52" s="135">
        <v>0.17816320877244199</v>
      </c>
    </row>
    <row r="53" spans="1:55">
      <c r="B53" s="482"/>
      <c r="C53" s="482"/>
      <c r="D53" s="482"/>
      <c r="E53" s="482"/>
      <c r="F53" s="482"/>
      <c r="G53" s="482"/>
      <c r="H53" s="482"/>
      <c r="I53" s="482"/>
      <c r="J53" s="482"/>
      <c r="K53" s="482"/>
      <c r="L53" s="482"/>
      <c r="M53" s="482"/>
      <c r="N53" s="482"/>
      <c r="O53" s="482"/>
      <c r="P53" s="482"/>
      <c r="Q53" s="482"/>
      <c r="R53" s="482"/>
      <c r="S53" s="482"/>
      <c r="T53" s="482"/>
      <c r="U53" s="482"/>
      <c r="V53" s="482"/>
      <c r="W53" s="482"/>
      <c r="X53" s="482"/>
      <c r="Y53" s="482"/>
      <c r="Z53" s="482"/>
      <c r="AA53" s="482"/>
      <c r="AB53" s="482"/>
      <c r="AC53" s="482"/>
      <c r="AD53" s="482"/>
      <c r="AE53" s="482"/>
      <c r="AF53" s="482"/>
      <c r="AG53" s="482"/>
      <c r="AH53" s="482"/>
      <c r="AI53" s="482"/>
      <c r="AJ53" s="482"/>
      <c r="AK53" s="482"/>
      <c r="AL53" s="482"/>
      <c r="AM53" s="482"/>
      <c r="AN53" s="482"/>
      <c r="AO53" s="482"/>
      <c r="AP53" s="482"/>
      <c r="AQ53" s="482"/>
      <c r="AR53" s="482"/>
      <c r="AS53" s="482"/>
      <c r="AT53" s="482"/>
      <c r="AU53" s="482"/>
      <c r="AV53" s="482"/>
      <c r="AW53" s="482"/>
      <c r="AX53" s="482"/>
      <c r="AY53" s="482"/>
      <c r="AZ53" s="483"/>
      <c r="BA53" s="132"/>
      <c r="BB53" s="132"/>
      <c r="BC53" s="132"/>
    </row>
    <row r="54" spans="1:55">
      <c r="A54" s="124" t="s">
        <v>324</v>
      </c>
      <c r="B54" s="482">
        <v>0.23588380420586499</v>
      </c>
      <c r="C54" s="482">
        <v>0.24864183072627699</v>
      </c>
      <c r="D54" s="482">
        <v>0.31417867969510799</v>
      </c>
      <c r="E54" s="482">
        <v>0.41812802245729802</v>
      </c>
      <c r="F54" s="482">
        <v>0.48340814355809197</v>
      </c>
      <c r="G54" s="482">
        <v>0.59525040524433204</v>
      </c>
      <c r="H54" s="482">
        <v>0.74769510795900596</v>
      </c>
      <c r="I54" s="482">
        <v>0.71756914856229603</v>
      </c>
      <c r="J54" s="482">
        <v>1.11283515999214</v>
      </c>
      <c r="K54" s="482">
        <v>1.8241184195754001</v>
      </c>
      <c r="L54" s="482">
        <v>1.4868582513581501</v>
      </c>
      <c r="M54" s="482">
        <v>1.72846822088916</v>
      </c>
      <c r="N54" s="482">
        <v>2.25530164385661</v>
      </c>
      <c r="O54" s="482">
        <v>3.229527140664</v>
      </c>
      <c r="P54" s="482">
        <v>3.27826995888128</v>
      </c>
      <c r="Q54" s="482">
        <v>3.6125559684686102</v>
      </c>
      <c r="R54" s="482">
        <v>3.69492291968864</v>
      </c>
      <c r="S54" s="482">
        <v>4.1701082134074703</v>
      </c>
      <c r="T54" s="482">
        <v>4.3475735269712299</v>
      </c>
      <c r="U54" s="482">
        <v>4.7005423774118702</v>
      </c>
      <c r="V54" s="482">
        <v>4.9979410824317201</v>
      </c>
      <c r="W54" s="482">
        <v>5.3894091470416701</v>
      </c>
      <c r="X54" s="482">
        <v>5.5964222423949899</v>
      </c>
      <c r="Y54" s="482">
        <v>5.6838822499690096</v>
      </c>
      <c r="Z54" s="482">
        <v>5.2256879530182498</v>
      </c>
      <c r="AA54" s="482">
        <v>5.9494369014434199</v>
      </c>
      <c r="AB54" s="482">
        <v>6.2959750226943703</v>
      </c>
      <c r="AC54" s="482">
        <v>7.2427780726497204</v>
      </c>
      <c r="AD54" s="482">
        <v>7.7558836704138399</v>
      </c>
      <c r="AE54" s="482">
        <v>8.7180691893789497</v>
      </c>
      <c r="AF54" s="482">
        <v>8.8661638067779194</v>
      </c>
      <c r="AG54" s="482">
        <v>8.3664343224901696</v>
      </c>
      <c r="AH54" s="482">
        <v>8.6053209856597306</v>
      </c>
      <c r="AI54" s="482">
        <v>9.0809563720081794</v>
      </c>
      <c r="AJ54" s="482">
        <v>8.8822106543208701</v>
      </c>
      <c r="AK54" s="482">
        <v>8.2154240848959503</v>
      </c>
      <c r="AL54" s="482">
        <v>7.8659286576616001</v>
      </c>
      <c r="AM54" s="482">
        <v>7.8994533988831197</v>
      </c>
      <c r="AN54" s="482">
        <v>7.9699970773734901</v>
      </c>
      <c r="AO54" s="482">
        <v>7.4080365671443298</v>
      </c>
      <c r="AP54" s="482">
        <v>7.4883096975136398</v>
      </c>
      <c r="AQ54" s="482">
        <v>7.7013780528326397</v>
      </c>
      <c r="AR54" s="482">
        <v>7.56889222440181</v>
      </c>
      <c r="AS54" s="482">
        <v>7.6762344969164999</v>
      </c>
      <c r="AT54" s="482">
        <v>7.7568801244104897</v>
      </c>
      <c r="AU54" s="482">
        <v>7.8767310742774201</v>
      </c>
      <c r="AV54" s="482">
        <v>8.81827022556595</v>
      </c>
      <c r="AW54" s="482">
        <v>8.9957124368268406</v>
      </c>
      <c r="AX54" s="482">
        <v>9.0796174141618202</v>
      </c>
      <c r="AY54" s="482">
        <v>8.4128475609782392</v>
      </c>
      <c r="AZ54" s="483">
        <v>7.85957483375614</v>
      </c>
      <c r="BA54" s="132">
        <v>-6.5765214835031505E-2</v>
      </c>
      <c r="BB54" s="132">
        <v>1.2800693906476399E-2</v>
      </c>
      <c r="BC54" s="132">
        <v>2.1137390203323201E-2</v>
      </c>
    </row>
    <row r="55" spans="1:55">
      <c r="A55" s="124" t="s">
        <v>325</v>
      </c>
      <c r="B55" s="482">
        <v>7.9155638995256905E-3</v>
      </c>
      <c r="C55" s="482">
        <v>7.9155638995256905E-3</v>
      </c>
      <c r="D55" s="482">
        <v>6.5937588703377696E-3</v>
      </c>
      <c r="E55" s="482">
        <v>5.3080840267407496E-3</v>
      </c>
      <c r="F55" s="482">
        <v>5.5874568702534303E-3</v>
      </c>
      <c r="G55" s="482">
        <v>4.6562140585445196E-3</v>
      </c>
      <c r="H55" s="482">
        <v>3.5290540432793699E-2</v>
      </c>
      <c r="I55" s="482">
        <v>4.28371693386096E-2</v>
      </c>
      <c r="J55" s="482">
        <v>6.8911968066458898E-2</v>
      </c>
      <c r="K55" s="482">
        <v>0.104299194911397</v>
      </c>
      <c r="L55" s="482">
        <v>0.20245625827234301</v>
      </c>
      <c r="M55" s="482">
        <v>0.227223246056973</v>
      </c>
      <c r="N55" s="482">
        <v>0.24864183072627699</v>
      </c>
      <c r="O55" s="482">
        <v>0.29147900006488697</v>
      </c>
      <c r="P55" s="482">
        <v>0.37333676984165998</v>
      </c>
      <c r="Q55" s="482">
        <v>0.45910270617248999</v>
      </c>
      <c r="R55" s="482">
        <v>0.52894591705065797</v>
      </c>
      <c r="S55" s="482">
        <v>0.58482048575319201</v>
      </c>
      <c r="T55" s="482">
        <v>0.642659315249823</v>
      </c>
      <c r="U55" s="482">
        <v>0.72078193626269205</v>
      </c>
      <c r="V55" s="482">
        <v>0.75151294904908605</v>
      </c>
      <c r="W55" s="482">
        <v>0.84556847303168503</v>
      </c>
      <c r="X55" s="482">
        <v>0.91198186065798503</v>
      </c>
      <c r="Y55" s="482">
        <v>1.05137313441935</v>
      </c>
      <c r="Z55" s="482">
        <v>1.12680380216777</v>
      </c>
      <c r="AA55" s="482">
        <v>1.1640535146361299</v>
      </c>
      <c r="AB55" s="482">
        <v>1.23516891514778</v>
      </c>
      <c r="AC55" s="482">
        <v>1.26649022392411</v>
      </c>
      <c r="AD55" s="482">
        <v>1.30373993639247</v>
      </c>
      <c r="AE55" s="482">
        <v>1.5644879236709599</v>
      </c>
      <c r="AF55" s="482">
        <v>1.95026670812807</v>
      </c>
      <c r="AG55" s="482">
        <v>2.3467318855064399</v>
      </c>
      <c r="AH55" s="482">
        <v>2.5422928759653098</v>
      </c>
      <c r="AI55" s="482">
        <v>2.8030408632438002</v>
      </c>
      <c r="AJ55" s="482">
        <v>3.0647048270583999</v>
      </c>
      <c r="AK55" s="482">
        <v>3.9577819497628401</v>
      </c>
      <c r="AL55" s="482">
        <v>5.0938981800477103</v>
      </c>
      <c r="AM55" s="482">
        <v>5.1860912184068901</v>
      </c>
      <c r="AN55" s="482">
        <v>5.47653465611012</v>
      </c>
      <c r="AO55" s="482">
        <v>5.8379611866031196</v>
      </c>
      <c r="AP55" s="482">
        <v>5.7103809213990004</v>
      </c>
      <c r="AQ55" s="482">
        <v>5.7222602737644301</v>
      </c>
      <c r="AR55" s="482">
        <v>5.6540300544391098</v>
      </c>
      <c r="AS55" s="482">
        <v>5.2212328765223797</v>
      </c>
      <c r="AT55" s="482">
        <v>4.5435988653245598</v>
      </c>
      <c r="AU55" s="482">
        <v>4.1207494418118999</v>
      </c>
      <c r="AV55" s="482">
        <v>3.8838168444721899</v>
      </c>
      <c r="AW55" s="482">
        <v>4.72274578726317</v>
      </c>
      <c r="AX55" s="482">
        <v>5.6656644876968603</v>
      </c>
      <c r="AY55" s="482">
        <v>6.2829812478549698</v>
      </c>
      <c r="AZ55" s="483">
        <v>5.64122131564109</v>
      </c>
      <c r="BA55" s="132">
        <v>-0.10214258277994601</v>
      </c>
      <c r="BB55" s="132">
        <v>7.3733467179570899E-3</v>
      </c>
      <c r="BC55" s="132">
        <v>1.5171392689065401E-2</v>
      </c>
    </row>
    <row r="56" spans="1:55">
      <c r="A56" s="124" t="s">
        <v>402</v>
      </c>
      <c r="B56" s="482">
        <v>2.7022973227043799E-2</v>
      </c>
      <c r="C56" s="482">
        <v>6.5075731444717802E-2</v>
      </c>
      <c r="D56" s="482">
        <v>0.25959171559914801</v>
      </c>
      <c r="E56" s="482">
        <v>0.41646629827121001</v>
      </c>
      <c r="F56" s="482">
        <v>0.37455311530681501</v>
      </c>
      <c r="G56" s="482">
        <v>0.426025445263089</v>
      </c>
      <c r="H56" s="482">
        <v>0.43806102007356201</v>
      </c>
      <c r="I56" s="482">
        <v>0.464262033230607</v>
      </c>
      <c r="J56" s="482">
        <v>0.470696074475141</v>
      </c>
      <c r="K56" s="482">
        <v>0.62364242634521205</v>
      </c>
      <c r="L56" s="482">
        <v>0.47390154295465903</v>
      </c>
      <c r="M56" s="482">
        <v>0.28953185600404102</v>
      </c>
      <c r="N56" s="482">
        <v>0.30791483098842498</v>
      </c>
      <c r="O56" s="482">
        <v>0.34100418596031501</v>
      </c>
      <c r="P56" s="482">
        <v>0.42165321036584702</v>
      </c>
      <c r="Q56" s="482">
        <v>0.47795734959397301</v>
      </c>
      <c r="R56" s="482">
        <v>0.51472329956273999</v>
      </c>
      <c r="S56" s="482">
        <v>0.459574374609589</v>
      </c>
      <c r="T56" s="482">
        <v>0.50415057761133897</v>
      </c>
      <c r="U56" s="482">
        <v>0.62502114946904097</v>
      </c>
      <c r="V56" s="482">
        <v>0.56987222451589103</v>
      </c>
      <c r="W56" s="482">
        <v>0.60112328198934295</v>
      </c>
      <c r="X56" s="482">
        <v>0.62056352916886603</v>
      </c>
      <c r="Y56" s="482">
        <v>0.58457860450339705</v>
      </c>
      <c r="Z56" s="482">
        <v>0.58733605075105499</v>
      </c>
      <c r="AA56" s="482">
        <v>0.58274030700495905</v>
      </c>
      <c r="AB56" s="482">
        <v>0.58848121968450795</v>
      </c>
      <c r="AC56" s="482">
        <v>0.60388072823700001</v>
      </c>
      <c r="AD56" s="482">
        <v>0.58457860450339705</v>
      </c>
      <c r="AE56" s="482">
        <v>0.47795734959397301</v>
      </c>
      <c r="AF56" s="482">
        <v>0.53898279933721305</v>
      </c>
      <c r="AG56" s="482">
        <v>0.56803392701745203</v>
      </c>
      <c r="AH56" s="482">
        <v>0.54229776203931501</v>
      </c>
      <c r="AI56" s="482">
        <v>0.50553181207054798</v>
      </c>
      <c r="AJ56" s="482">
        <v>0.73880975555407102</v>
      </c>
      <c r="AK56" s="482">
        <v>1.0386380866176701</v>
      </c>
      <c r="AL56" s="482">
        <v>1.21281677459471</v>
      </c>
      <c r="AM56" s="482">
        <v>1.4044592888069001</v>
      </c>
      <c r="AN56" s="482">
        <v>1.45745348800369</v>
      </c>
      <c r="AO56" s="482">
        <v>1.46144651125849</v>
      </c>
      <c r="AP56" s="482">
        <v>1.5454567069371301</v>
      </c>
      <c r="AQ56" s="482">
        <v>0.72199134251166397</v>
      </c>
      <c r="AR56" s="482">
        <v>1.1182976448833299</v>
      </c>
      <c r="AS56" s="482">
        <v>1.1765103990005501</v>
      </c>
      <c r="AT56" s="482">
        <v>1.5187409228973201</v>
      </c>
      <c r="AU56" s="482">
        <v>1.4240371571652699</v>
      </c>
      <c r="AV56" s="482">
        <v>1.4272478730139799</v>
      </c>
      <c r="AW56" s="482">
        <v>1.3152341333827</v>
      </c>
      <c r="AX56" s="482">
        <v>1.2757760451037199</v>
      </c>
      <c r="AY56" s="482">
        <v>1.40333112378625</v>
      </c>
      <c r="AZ56" s="483">
        <v>1.28387084860738</v>
      </c>
      <c r="BA56" s="132">
        <v>-8.5126220856959894E-2</v>
      </c>
      <c r="BB56" s="132">
        <v>-4.0495704707692601E-3</v>
      </c>
      <c r="BC56" s="132">
        <v>3.4528176996460398E-3</v>
      </c>
    </row>
    <row r="57" spans="1:55">
      <c r="A57" s="124" t="s">
        <v>403</v>
      </c>
      <c r="B57" s="482">
        <v>1.0202551116332901E-2</v>
      </c>
      <c r="C57" s="482">
        <v>1.88885067964541E-2</v>
      </c>
      <c r="D57" s="482">
        <v>2.5253360751258901E-2</v>
      </c>
      <c r="E57" s="482">
        <v>3.8788077217049299E-2</v>
      </c>
      <c r="F57" s="482">
        <v>3.6214460719235599E-2</v>
      </c>
      <c r="G57" s="482">
        <v>3.2445950847436997E-2</v>
      </c>
      <c r="H57" s="482">
        <v>6.0085582477133199E-2</v>
      </c>
      <c r="I57" s="482">
        <v>7.9322537057615106E-2</v>
      </c>
      <c r="J57" s="482">
        <v>9.6097001730865106E-2</v>
      </c>
      <c r="K57" s="482">
        <v>0.12665869764240301</v>
      </c>
      <c r="L57" s="482">
        <v>0.15266596127485199</v>
      </c>
      <c r="M57" s="482">
        <v>0.22546718818346401</v>
      </c>
      <c r="N57" s="482">
        <v>0.234888462862961</v>
      </c>
      <c r="O57" s="482">
        <v>0.26627739264879602</v>
      </c>
      <c r="P57" s="482">
        <v>0.25546684723687302</v>
      </c>
      <c r="Q57" s="482">
        <v>0.24265526979386301</v>
      </c>
      <c r="R57" s="482">
        <v>0.28300589988458502</v>
      </c>
      <c r="S57" s="482">
        <v>0.28024845363692702</v>
      </c>
      <c r="T57" s="482">
        <v>0.335993444042611</v>
      </c>
      <c r="U57" s="482">
        <v>0.39008672916861897</v>
      </c>
      <c r="V57" s="482">
        <v>0.37142800955946997</v>
      </c>
      <c r="W57" s="482">
        <v>0.36232843694220002</v>
      </c>
      <c r="X57" s="482">
        <v>0.39112918448501499</v>
      </c>
      <c r="Y57" s="482">
        <v>0.44689012187036398</v>
      </c>
      <c r="Z57" s="482">
        <v>0.408193959528237</v>
      </c>
      <c r="AA57" s="482">
        <v>0.44422459049762902</v>
      </c>
      <c r="AB57" s="482">
        <v>0.498375761904155</v>
      </c>
      <c r="AC57" s="482">
        <v>0.48130473783917499</v>
      </c>
      <c r="AD57" s="482">
        <v>0.58222645834141895</v>
      </c>
      <c r="AE57" s="482">
        <v>0.41968491458360202</v>
      </c>
      <c r="AF57" s="482">
        <v>1.08109799351759</v>
      </c>
      <c r="AG57" s="482">
        <v>1.47657302890707</v>
      </c>
      <c r="AH57" s="482">
        <v>1.65837572126266</v>
      </c>
      <c r="AI57" s="482">
        <v>2.06991225557225</v>
      </c>
      <c r="AJ57" s="482">
        <v>2.2090186786081598</v>
      </c>
      <c r="AK57" s="482">
        <v>2.22375817019307</v>
      </c>
      <c r="AL57" s="482">
        <v>2.6018206490834301</v>
      </c>
      <c r="AM57" s="482">
        <v>3.2541956227583202</v>
      </c>
      <c r="AN57" s="482">
        <v>3.1628061364969602</v>
      </c>
      <c r="AO57" s="482">
        <v>2.2438780536170002</v>
      </c>
      <c r="AP57" s="482">
        <v>2.9902973347323099</v>
      </c>
      <c r="AQ57" s="482">
        <v>3.52428871726904</v>
      </c>
      <c r="AR57" s="482">
        <v>3.7785050999991499</v>
      </c>
      <c r="AS57" s="482">
        <v>3.2024662253629401</v>
      </c>
      <c r="AT57" s="482">
        <v>3.8684100516400899</v>
      </c>
      <c r="AU57" s="482">
        <v>4.6020602738051801</v>
      </c>
      <c r="AV57" s="482">
        <v>4.1139672129650897</v>
      </c>
      <c r="AW57" s="482">
        <v>4.5672616436694602</v>
      </c>
      <c r="AX57" s="482">
        <v>4.67019999983009</v>
      </c>
      <c r="AY57" s="482">
        <v>4.7678808217443498</v>
      </c>
      <c r="AZ57" s="483">
        <v>4.7695191255095404</v>
      </c>
      <c r="BA57" s="132">
        <v>3.4361256634607402E-4</v>
      </c>
      <c r="BB57" s="132">
        <v>7.8282641890209198E-2</v>
      </c>
      <c r="BC57" s="132">
        <v>1.2827053494689799E-2</v>
      </c>
    </row>
    <row r="58" spans="1:55">
      <c r="A58" s="124" t="s">
        <v>390</v>
      </c>
      <c r="B58" s="482">
        <v>1.08983225313668E-2</v>
      </c>
      <c r="C58" s="482">
        <v>1.76841993074747E-2</v>
      </c>
      <c r="D58" s="482">
        <v>2.2856558695693099E-2</v>
      </c>
      <c r="E58" s="482">
        <v>7.2600924356230098E-2</v>
      </c>
      <c r="F58" s="482">
        <v>9.2965816283793398E-2</v>
      </c>
      <c r="G58" s="482">
        <v>5.7479679614583203E-2</v>
      </c>
      <c r="H58" s="482">
        <v>4.34776494980968E-2</v>
      </c>
      <c r="I58" s="482">
        <v>5.0320122043707803E-2</v>
      </c>
      <c r="J58" s="482">
        <v>5.7734893068608899E-2</v>
      </c>
      <c r="K58" s="482">
        <v>6.2569310719126997E-2</v>
      </c>
      <c r="L58" s="482">
        <v>7.9951419468502094E-2</v>
      </c>
      <c r="M58" s="482">
        <v>9.0812956539996395E-2</v>
      </c>
      <c r="N58" s="482">
        <v>9.8801745827539894E-2</v>
      </c>
      <c r="O58" s="482">
        <v>9.9378836852827099E-2</v>
      </c>
      <c r="P58" s="482">
        <v>9.6708854079972595E-2</v>
      </c>
      <c r="Q58" s="482">
        <v>0.10029179982771699</v>
      </c>
      <c r="R58" s="482">
        <v>0.107669295790994</v>
      </c>
      <c r="S58" s="482">
        <v>0.10700722491647401</v>
      </c>
      <c r="T58" s="482">
        <v>0.12807778528665001</v>
      </c>
      <c r="U58" s="482">
        <v>0.117659243738028</v>
      </c>
      <c r="V58" s="482">
        <v>0.29081511372645902</v>
      </c>
      <c r="W58" s="482">
        <v>0.28490950657824998</v>
      </c>
      <c r="X58" s="482">
        <v>0.27887428607283499</v>
      </c>
      <c r="Y58" s="482">
        <v>0.29669426670938698</v>
      </c>
      <c r="Z58" s="482">
        <v>0.29200279439507998</v>
      </c>
      <c r="AA58" s="482">
        <v>0.303185882173789</v>
      </c>
      <c r="AB58" s="482">
        <v>0.38747926649187298</v>
      </c>
      <c r="AC58" s="482">
        <v>0.483393286631215</v>
      </c>
      <c r="AD58" s="482">
        <v>0.50648437455866002</v>
      </c>
      <c r="AE58" s="482">
        <v>0.59192637995513897</v>
      </c>
      <c r="AF58" s="482">
        <v>0.59915752939206002</v>
      </c>
      <c r="AG58" s="482">
        <v>0.67547110763142504</v>
      </c>
      <c r="AH58" s="482">
        <v>0.675252156126664</v>
      </c>
      <c r="AI58" s="482">
        <v>0.59797634077317996</v>
      </c>
      <c r="AJ58" s="482">
        <v>0.89315553797088099</v>
      </c>
      <c r="AK58" s="482">
        <v>1.0226262043054499</v>
      </c>
      <c r="AL58" s="482">
        <v>1.0478967576265801</v>
      </c>
      <c r="AM58" s="482">
        <v>1.1936423394860101</v>
      </c>
      <c r="AN58" s="482">
        <v>1.5118906539536601</v>
      </c>
      <c r="AO58" s="482">
        <v>1.56299709530734</v>
      </c>
      <c r="AP58" s="482">
        <v>1.7640707925889501</v>
      </c>
      <c r="AQ58" s="482">
        <v>1.7399360537562401</v>
      </c>
      <c r="AR58" s="482">
        <v>1.82707101656711</v>
      </c>
      <c r="AS58" s="482">
        <v>1.9871400279632601</v>
      </c>
      <c r="AT58" s="482">
        <v>2.0019776051549498</v>
      </c>
      <c r="AU58" s="482">
        <v>2.1002092471112901</v>
      </c>
      <c r="AV58" s="482">
        <v>2.2004067870639701</v>
      </c>
      <c r="AW58" s="482">
        <v>2.6030658290288202</v>
      </c>
      <c r="AX58" s="482">
        <v>2.6684594365198202</v>
      </c>
      <c r="AY58" s="482">
        <v>2.7189614832248701</v>
      </c>
      <c r="AZ58" s="483">
        <v>2.76344589810261</v>
      </c>
      <c r="BA58" s="132">
        <v>1.6360810975878201E-2</v>
      </c>
      <c r="BB58" s="132">
        <v>5.69257734974042E-2</v>
      </c>
      <c r="BC58" s="132">
        <v>7.4319585333157499E-3</v>
      </c>
    </row>
    <row r="59" spans="1:55" s="125" customFormat="1">
      <c r="A59" s="133" t="s">
        <v>333</v>
      </c>
      <c r="B59" s="484">
        <v>0.29192321498013502</v>
      </c>
      <c r="C59" s="484">
        <v>0.35820583217445001</v>
      </c>
      <c r="D59" s="484">
        <v>0.62847407361154595</v>
      </c>
      <c r="E59" s="484">
        <v>0.95129140632852804</v>
      </c>
      <c r="F59" s="484">
        <v>0.99272899273819004</v>
      </c>
      <c r="G59" s="484">
        <v>1.1158576950279899</v>
      </c>
      <c r="H59" s="484">
        <v>1.32460990044059</v>
      </c>
      <c r="I59" s="484">
        <v>1.35431101023284</v>
      </c>
      <c r="J59" s="484">
        <v>1.80627509733321</v>
      </c>
      <c r="K59" s="484">
        <v>2.7412880491935399</v>
      </c>
      <c r="L59" s="484">
        <v>2.3958334333284999</v>
      </c>
      <c r="M59" s="484">
        <v>2.5615034676736301</v>
      </c>
      <c r="N59" s="484">
        <v>3.1455485142618098</v>
      </c>
      <c r="O59" s="484">
        <v>4.2276665561908304</v>
      </c>
      <c r="P59" s="484">
        <v>4.4254356404056301</v>
      </c>
      <c r="Q59" s="484">
        <v>4.8925630938566602</v>
      </c>
      <c r="R59" s="484">
        <v>5.1292673319776201</v>
      </c>
      <c r="S59" s="484">
        <v>5.6017587523236498</v>
      </c>
      <c r="T59" s="484">
        <v>5.9584546491616504</v>
      </c>
      <c r="U59" s="484">
        <v>6.55409143605024</v>
      </c>
      <c r="V59" s="484">
        <v>6.9815693792826297</v>
      </c>
      <c r="W59" s="484">
        <v>7.48333884558315</v>
      </c>
      <c r="X59" s="484">
        <v>7.7989711027796904</v>
      </c>
      <c r="Y59" s="484">
        <v>8.0634183774715105</v>
      </c>
      <c r="Z59" s="484">
        <v>7.6400245598604002</v>
      </c>
      <c r="AA59" s="484">
        <v>8.4436411957559301</v>
      </c>
      <c r="AB59" s="484">
        <v>9.0054801859226803</v>
      </c>
      <c r="AC59" s="484">
        <v>10.0778470492812</v>
      </c>
      <c r="AD59" s="484">
        <v>10.7329130442098</v>
      </c>
      <c r="AE59" s="484">
        <v>11.7721257571826</v>
      </c>
      <c r="AF59" s="484">
        <v>13.035668837152899</v>
      </c>
      <c r="AG59" s="484">
        <v>13.433244271552599</v>
      </c>
      <c r="AH59" s="484">
        <v>14.023539501053699</v>
      </c>
      <c r="AI59" s="484">
        <v>15.057417643668</v>
      </c>
      <c r="AJ59" s="484">
        <v>15.7878994535124</v>
      </c>
      <c r="AK59" s="484">
        <v>16.458228495775</v>
      </c>
      <c r="AL59" s="484">
        <v>17.822361019014</v>
      </c>
      <c r="AM59" s="484">
        <v>18.937841868341199</v>
      </c>
      <c r="AN59" s="484">
        <v>19.5786820119379</v>
      </c>
      <c r="AO59" s="484">
        <v>18.514319413930298</v>
      </c>
      <c r="AP59" s="484">
        <v>19.498515453170999</v>
      </c>
      <c r="AQ59" s="484">
        <v>19.409854440134001</v>
      </c>
      <c r="AR59" s="484">
        <v>19.946796040290501</v>
      </c>
      <c r="AS59" s="484">
        <v>19.263584025765599</v>
      </c>
      <c r="AT59" s="484">
        <v>19.689607569427402</v>
      </c>
      <c r="AU59" s="484">
        <v>20.123787194171101</v>
      </c>
      <c r="AV59" s="484">
        <v>20.443708943081202</v>
      </c>
      <c r="AW59" s="484">
        <v>22.204019830170999</v>
      </c>
      <c r="AX59" s="484">
        <v>23.359717383312301</v>
      </c>
      <c r="AY59" s="484">
        <v>23.586002237588701</v>
      </c>
      <c r="AZ59" s="484">
        <v>22.317632021616799</v>
      </c>
      <c r="BA59" s="135">
        <v>-5.3776396830427599E-2</v>
      </c>
      <c r="BB59" s="135">
        <v>2.4506358938676299E-2</v>
      </c>
      <c r="BC59" s="135">
        <v>6.0020612620040097E-2</v>
      </c>
    </row>
    <row r="60" spans="1:55">
      <c r="B60" s="482"/>
      <c r="C60" s="482"/>
      <c r="D60" s="482"/>
      <c r="E60" s="482"/>
      <c r="F60" s="482"/>
      <c r="G60" s="482"/>
      <c r="H60" s="482"/>
      <c r="I60" s="482"/>
      <c r="J60" s="482"/>
      <c r="K60" s="482"/>
      <c r="L60" s="482"/>
      <c r="M60" s="482"/>
      <c r="N60" s="482"/>
      <c r="O60" s="482"/>
      <c r="P60" s="482"/>
      <c r="Q60" s="482"/>
      <c r="R60" s="482"/>
      <c r="S60" s="482"/>
      <c r="T60" s="482"/>
      <c r="U60" s="482"/>
      <c r="V60" s="482"/>
      <c r="W60" s="482"/>
      <c r="X60" s="482"/>
      <c r="Y60" s="482"/>
      <c r="Z60" s="482"/>
      <c r="AA60" s="482"/>
      <c r="AB60" s="482"/>
      <c r="AC60" s="482"/>
      <c r="AD60" s="482"/>
      <c r="AE60" s="482"/>
      <c r="AF60" s="482"/>
      <c r="AG60" s="482"/>
      <c r="AH60" s="482"/>
      <c r="AI60" s="482"/>
      <c r="AJ60" s="482"/>
      <c r="AK60" s="482"/>
      <c r="AL60" s="482"/>
      <c r="AM60" s="482"/>
      <c r="AN60" s="482"/>
      <c r="AO60" s="482"/>
      <c r="AP60" s="482"/>
      <c r="AQ60" s="482"/>
      <c r="AR60" s="482"/>
      <c r="AS60" s="482"/>
      <c r="AT60" s="482"/>
      <c r="AU60" s="482"/>
      <c r="AV60" s="482"/>
      <c r="AW60" s="482"/>
      <c r="AX60" s="482"/>
      <c r="AY60" s="482"/>
      <c r="AZ60" s="483"/>
      <c r="BA60" s="132"/>
      <c r="BB60" s="132"/>
      <c r="BC60" s="132"/>
    </row>
    <row r="61" spans="1:55">
      <c r="A61" s="124" t="s">
        <v>334</v>
      </c>
      <c r="B61" s="482">
        <v>0.167420280299931</v>
      </c>
      <c r="C61" s="482">
        <v>0.24987957927524099</v>
      </c>
      <c r="D61" s="482">
        <v>0.35772269928038702</v>
      </c>
      <c r="E61" s="482">
        <v>0.45540240612619098</v>
      </c>
      <c r="F61" s="482">
        <v>0.51958018024116404</v>
      </c>
      <c r="G61" s="482">
        <v>0.55797138244787203</v>
      </c>
      <c r="H61" s="482">
        <v>0.65686446832722301</v>
      </c>
      <c r="I61" s="482">
        <v>0.75242907583072205</v>
      </c>
      <c r="J61" s="482">
        <v>0.81006398841673299</v>
      </c>
      <c r="K61" s="482">
        <v>0.93245398642909605</v>
      </c>
      <c r="L61" s="482">
        <v>1.06779458089918</v>
      </c>
      <c r="M61" s="482">
        <v>1.1604919544238299</v>
      </c>
      <c r="N61" s="482">
        <v>1.1318188259586699</v>
      </c>
      <c r="O61" s="482">
        <v>1.22948065613363</v>
      </c>
      <c r="P61" s="482">
        <v>1.20916307967765</v>
      </c>
      <c r="Q61" s="482">
        <v>1.2960251179696001</v>
      </c>
      <c r="R61" s="482">
        <v>1.4157723772355699</v>
      </c>
      <c r="S61" s="482">
        <v>1.4454300139237399</v>
      </c>
      <c r="T61" s="482">
        <v>1.47620489784799</v>
      </c>
      <c r="U61" s="482">
        <v>1.71325108169692</v>
      </c>
      <c r="V61" s="482">
        <v>1.9941800027949499</v>
      </c>
      <c r="W61" s="482">
        <v>2.0875803133064199</v>
      </c>
      <c r="X61" s="482">
        <v>2.2514154154383998</v>
      </c>
      <c r="Y61" s="482">
        <v>2.35920355337633</v>
      </c>
      <c r="Z61" s="482">
        <v>2.7082201856642101</v>
      </c>
      <c r="AA61" s="482">
        <v>2.86348392546188</v>
      </c>
      <c r="AB61" s="482">
        <v>2.8593011404404098</v>
      </c>
      <c r="AC61" s="482">
        <v>2.8675164449718702</v>
      </c>
      <c r="AD61" s="482">
        <v>2.9290569218947899</v>
      </c>
      <c r="AE61" s="482">
        <v>2.97151435549709</v>
      </c>
      <c r="AF61" s="482">
        <v>3.0096902197248698</v>
      </c>
      <c r="AG61" s="482">
        <v>3.1581291014532802</v>
      </c>
      <c r="AH61" s="482">
        <v>3.1929447008094001</v>
      </c>
      <c r="AI61" s="482">
        <v>3.2649349615176502</v>
      </c>
      <c r="AJ61" s="482">
        <v>3.46684935043382</v>
      </c>
      <c r="AK61" s="482">
        <v>3.6993588956548198</v>
      </c>
      <c r="AL61" s="482">
        <v>3.9361071829055101</v>
      </c>
      <c r="AM61" s="482">
        <v>4.1362840032924302</v>
      </c>
      <c r="AN61" s="482">
        <v>4.0219061901160904</v>
      </c>
      <c r="AO61" s="482">
        <v>4.5181088457591301</v>
      </c>
      <c r="AP61" s="482">
        <v>5.0916495981090497</v>
      </c>
      <c r="AQ61" s="482">
        <v>5.24043288889722</v>
      </c>
      <c r="AR61" s="482">
        <v>5.5926468845467703</v>
      </c>
      <c r="AS61" s="482">
        <v>5.8293399920504498</v>
      </c>
      <c r="AT61" s="482">
        <v>6.28190838345723</v>
      </c>
      <c r="AU61" s="482">
        <v>7.1692169731742403</v>
      </c>
      <c r="AV61" s="482">
        <v>9.0696861239620805</v>
      </c>
      <c r="AW61" s="482">
        <v>10.6548329885133</v>
      </c>
      <c r="AX61" s="482">
        <v>12.192341297513</v>
      </c>
      <c r="AY61" s="482">
        <v>13.850025432451201</v>
      </c>
      <c r="AZ61" s="483">
        <v>13.7511064848781</v>
      </c>
      <c r="BA61" s="132">
        <v>-7.1421491646753701E-3</v>
      </c>
      <c r="BB61" s="132">
        <v>0.11853451074185101</v>
      </c>
      <c r="BC61" s="132">
        <v>3.6981962720164997E-2</v>
      </c>
    </row>
    <row r="62" spans="1:55">
      <c r="A62" s="124" t="s">
        <v>335</v>
      </c>
      <c r="B62" s="482">
        <v>0</v>
      </c>
      <c r="C62" s="482">
        <v>0</v>
      </c>
      <c r="D62" s="482">
        <v>4.2417541057613597E-2</v>
      </c>
      <c r="E62" s="482">
        <v>5.8849611322506899E-2</v>
      </c>
      <c r="F62" s="482">
        <v>6.47008155075363E-2</v>
      </c>
      <c r="G62" s="482">
        <v>6.5038384979749495E-2</v>
      </c>
      <c r="H62" s="482">
        <v>8.5396160700645402E-2</v>
      </c>
      <c r="I62" s="482">
        <v>9.5532160636344898E-2</v>
      </c>
      <c r="J62" s="482">
        <v>0.10543419848793301</v>
      </c>
      <c r="K62" s="482">
        <v>0.121299963681955</v>
      </c>
      <c r="L62" s="482">
        <v>0.136229880539532</v>
      </c>
      <c r="M62" s="482">
        <v>0.13171746574863299</v>
      </c>
      <c r="N62" s="482">
        <v>0.17100856163761399</v>
      </c>
      <c r="O62" s="482">
        <v>0.19028493149992701</v>
      </c>
      <c r="P62" s="482">
        <v>0.219034494527551</v>
      </c>
      <c r="Q62" s="482">
        <v>0.249432534237501</v>
      </c>
      <c r="R62" s="482">
        <v>0.28126095889387698</v>
      </c>
      <c r="S62" s="482">
        <v>0.33046712327564898</v>
      </c>
      <c r="T62" s="482">
        <v>0.38789275954872998</v>
      </c>
      <c r="U62" s="482">
        <v>0.41118527395764398</v>
      </c>
      <c r="V62" s="482">
        <v>0.44256541094280299</v>
      </c>
      <c r="W62" s="482">
        <v>0.45577671231218603</v>
      </c>
      <c r="X62" s="482">
        <v>0.49566120216776</v>
      </c>
      <c r="Y62" s="482">
        <v>0.556351369842774</v>
      </c>
      <c r="Z62" s="482">
        <v>0.590052054773054</v>
      </c>
      <c r="AA62" s="482">
        <v>0.65233767120914399</v>
      </c>
      <c r="AB62" s="482">
        <v>0.69823326500191996</v>
      </c>
      <c r="AC62" s="482">
        <v>0.68822705476948298</v>
      </c>
      <c r="AD62" s="482">
        <v>0.743682876685273</v>
      </c>
      <c r="AE62" s="482">
        <v>0.81082054791570801</v>
      </c>
      <c r="AF62" s="482">
        <v>0.87400785515946</v>
      </c>
      <c r="AG62" s="482">
        <v>0.98138082188210596</v>
      </c>
      <c r="AH62" s="482">
        <v>1.03245924653778</v>
      </c>
      <c r="AI62" s="482">
        <v>1.11056678078152</v>
      </c>
      <c r="AJ62" s="482">
        <v>1.19068613383646</v>
      </c>
      <c r="AK62" s="482">
        <v>1.2832630136519401</v>
      </c>
      <c r="AL62" s="482">
        <v>1.38969178077136</v>
      </c>
      <c r="AM62" s="482">
        <v>1.48383219172684</v>
      </c>
      <c r="AN62" s="482">
        <v>1.58013046442339</v>
      </c>
      <c r="AO62" s="482">
        <v>1.8137937969604101</v>
      </c>
      <c r="AP62" s="482">
        <v>1.8628462328089399</v>
      </c>
      <c r="AQ62" s="482">
        <v>1.89462191773929</v>
      </c>
      <c r="AR62" s="482">
        <v>2.0586980873568002</v>
      </c>
      <c r="AS62" s="482">
        <v>2.1239869862241001</v>
      </c>
      <c r="AT62" s="482">
        <v>2.22746232868609</v>
      </c>
      <c r="AU62" s="482">
        <v>2.5014452053884502</v>
      </c>
      <c r="AV62" s="482">
        <v>2.5522028687596099</v>
      </c>
      <c r="AW62" s="482">
        <v>2.5729075341529701</v>
      </c>
      <c r="AX62" s="482">
        <v>2.57185273963246</v>
      </c>
      <c r="AY62" s="482">
        <v>2.4463321916918201</v>
      </c>
      <c r="AZ62" s="483">
        <v>2.3845934565910998</v>
      </c>
      <c r="BA62" s="132">
        <v>-2.5237265531802899E-2</v>
      </c>
      <c r="BB62" s="132">
        <v>3.0368923854902499E-2</v>
      </c>
      <c r="BC62" s="132">
        <v>6.4130800246059699E-3</v>
      </c>
    </row>
    <row r="63" spans="1:55">
      <c r="A63" s="124" t="s">
        <v>404</v>
      </c>
      <c r="B63" s="482">
        <v>2.065907754495E-2</v>
      </c>
      <c r="C63" s="482">
        <v>2.0470410170110299E-2</v>
      </c>
      <c r="D63" s="482">
        <v>4.1910833544058397E-2</v>
      </c>
      <c r="E63" s="482">
        <v>0.183526188875343</v>
      </c>
      <c r="F63" s="482">
        <v>0.39837116197408201</v>
      </c>
      <c r="G63" s="482">
        <v>0.52241996093120102</v>
      </c>
      <c r="H63" s="482">
        <v>0.68713070304332802</v>
      </c>
      <c r="I63" s="482">
        <v>0.79070496795329204</v>
      </c>
      <c r="J63" s="482">
        <v>0.77499840899788497</v>
      </c>
      <c r="K63" s="482">
        <v>0.811930047622761</v>
      </c>
      <c r="L63" s="482">
        <v>0.81272208975784599</v>
      </c>
      <c r="M63" s="482">
        <v>0.78900696157973405</v>
      </c>
      <c r="N63" s="482">
        <v>0.78806362470553604</v>
      </c>
      <c r="O63" s="482">
        <v>0.82192941848926604</v>
      </c>
      <c r="P63" s="482">
        <v>0.82946760798644903</v>
      </c>
      <c r="Q63" s="482">
        <v>0.81084521021743206</v>
      </c>
      <c r="R63" s="482">
        <v>0.81296771818437996</v>
      </c>
      <c r="S63" s="482">
        <v>0.81108104443598195</v>
      </c>
      <c r="T63" s="482">
        <v>0.84038041761857196</v>
      </c>
      <c r="U63" s="482">
        <v>0.82579709967348103</v>
      </c>
      <c r="V63" s="482">
        <v>0.84197532706598699</v>
      </c>
      <c r="W63" s="482">
        <v>0.85466320802395901</v>
      </c>
      <c r="X63" s="482">
        <v>0.91742861665916398</v>
      </c>
      <c r="Y63" s="482">
        <v>0.97404248945379601</v>
      </c>
      <c r="Z63" s="482">
        <v>0.98022134597979704</v>
      </c>
      <c r="AA63" s="482">
        <v>1.1094584977450099</v>
      </c>
      <c r="AB63" s="482">
        <v>1.0968314439734601</v>
      </c>
      <c r="AC63" s="482">
        <v>1.10068546481496</v>
      </c>
      <c r="AD63" s="482">
        <v>1.01606814719934</v>
      </c>
      <c r="AE63" s="482">
        <v>1.0591786423502201</v>
      </c>
      <c r="AF63" s="482">
        <v>1.0628700277907299</v>
      </c>
      <c r="AG63" s="482">
        <v>1.07512103552418</v>
      </c>
      <c r="AH63" s="482">
        <v>1.08096972414421</v>
      </c>
      <c r="AI63" s="482">
        <v>1.1653983743849901</v>
      </c>
      <c r="AJ63" s="482">
        <v>1.1507969960234701</v>
      </c>
      <c r="AK63" s="482">
        <v>1.13291783306754</v>
      </c>
      <c r="AL63" s="482">
        <v>1.1858108864577701</v>
      </c>
      <c r="AM63" s="482">
        <v>1.15596292896384</v>
      </c>
      <c r="AN63" s="482">
        <v>1.14338430808208</v>
      </c>
      <c r="AO63" s="482">
        <v>1.07672076789219</v>
      </c>
      <c r="AP63" s="482">
        <v>1.1586448273896099</v>
      </c>
      <c r="AQ63" s="482">
        <v>1.2073542252018501</v>
      </c>
      <c r="AR63" s="482">
        <v>1.1821029822455</v>
      </c>
      <c r="AS63" s="482">
        <v>1.15148185374858</v>
      </c>
      <c r="AT63" s="482">
        <v>1.22760988544052</v>
      </c>
      <c r="AU63" s="482">
        <v>1.28598121773153</v>
      </c>
      <c r="AV63" s="482">
        <v>1.24883112349028</v>
      </c>
      <c r="AW63" s="482">
        <v>1.2437444991297899</v>
      </c>
      <c r="AX63" s="482">
        <v>1.2157214888575401</v>
      </c>
      <c r="AY63" s="482">
        <v>1.2558606127852401</v>
      </c>
      <c r="AZ63" s="483">
        <v>1.21968640138411</v>
      </c>
      <c r="BA63" s="132">
        <v>-2.88043203464305E-2</v>
      </c>
      <c r="BB63" s="132">
        <v>1.5509136322213299E-2</v>
      </c>
      <c r="BC63" s="132">
        <v>3.28020127513973E-3</v>
      </c>
    </row>
    <row r="64" spans="1:55">
      <c r="A64" s="124" t="s">
        <v>336</v>
      </c>
      <c r="B64" s="482">
        <v>0.27986397899037602</v>
      </c>
      <c r="C64" s="482">
        <v>0.36470079492125601</v>
      </c>
      <c r="D64" s="482">
        <v>0.470676210738941</v>
      </c>
      <c r="E64" s="482">
        <v>0.58313121754789099</v>
      </c>
      <c r="F64" s="482">
        <v>0.73427726891900003</v>
      </c>
      <c r="G64" s="482">
        <v>0.86299519653826695</v>
      </c>
      <c r="H64" s="482">
        <v>0.98219622488911196</v>
      </c>
      <c r="I64" s="482">
        <v>1.18186460814054</v>
      </c>
      <c r="J64" s="482">
        <v>1.3388614744034399</v>
      </c>
      <c r="K64" s="482">
        <v>1.4149220679966401</v>
      </c>
      <c r="L64" s="482">
        <v>1.38771684447204</v>
      </c>
      <c r="M64" s="482">
        <v>1.2423230286889899</v>
      </c>
      <c r="N64" s="482">
        <v>1.16333702764989</v>
      </c>
      <c r="O64" s="482">
        <v>1.1906408304782199</v>
      </c>
      <c r="P64" s="482">
        <v>1.2087820866704599</v>
      </c>
      <c r="Q64" s="482">
        <v>1.2608506091796401</v>
      </c>
      <c r="R64" s="482">
        <v>1.3417868818493299</v>
      </c>
      <c r="S64" s="482">
        <v>1.3544636474481999</v>
      </c>
      <c r="T64" s="482">
        <v>1.3867443729622499</v>
      </c>
      <c r="U64" s="482">
        <v>1.46748188844117</v>
      </c>
      <c r="V64" s="482">
        <v>1.4917627702420799</v>
      </c>
      <c r="W64" s="482">
        <v>1.5104853778957901</v>
      </c>
      <c r="X64" s="482">
        <v>1.5355325139603</v>
      </c>
      <c r="Y64" s="482">
        <v>1.6348151943462199</v>
      </c>
      <c r="Z64" s="482">
        <v>1.7122409780808401</v>
      </c>
      <c r="AA64" s="482">
        <v>1.75036878845897</v>
      </c>
      <c r="AB64" s="482">
        <v>1.95602919479402</v>
      </c>
      <c r="AC64" s="482">
        <v>2.2138508414698599</v>
      </c>
      <c r="AD64" s="482">
        <v>2.2700186644309999</v>
      </c>
      <c r="AE64" s="482">
        <v>2.4571472273865802</v>
      </c>
      <c r="AF64" s="482">
        <v>2.6451225066320601</v>
      </c>
      <c r="AG64" s="482">
        <v>2.9574894142157202</v>
      </c>
      <c r="AH64" s="482">
        <v>3.1848910863430899</v>
      </c>
      <c r="AI64" s="482">
        <v>3.4144380572641202</v>
      </c>
      <c r="AJ64" s="482">
        <v>4.0318668795943102</v>
      </c>
      <c r="AK64" s="482">
        <v>4.8093698410471601</v>
      </c>
      <c r="AL64" s="482">
        <v>5.7097127393113203</v>
      </c>
      <c r="AM64" s="482">
        <v>6.7518403851197304</v>
      </c>
      <c r="AN64" s="482">
        <v>7.8089462236233302</v>
      </c>
      <c r="AO64" s="482">
        <v>8.3148855834600592</v>
      </c>
      <c r="AP64" s="482">
        <v>9.3409234883160597</v>
      </c>
      <c r="AQ64" s="482">
        <v>10.271788137599</v>
      </c>
      <c r="AR64" s="482">
        <v>10.7563128754985</v>
      </c>
      <c r="AS64" s="482">
        <v>11.7854914636853</v>
      </c>
      <c r="AT64" s="482">
        <v>12.692075231167401</v>
      </c>
      <c r="AU64" s="482">
        <v>13.1263032097193</v>
      </c>
      <c r="AV64" s="482">
        <v>13.309731318757301</v>
      </c>
      <c r="AW64" s="482">
        <v>14.4354230417562</v>
      </c>
      <c r="AX64" s="482">
        <v>15.617677704222899</v>
      </c>
      <c r="AY64" s="482">
        <v>17.179357712421801</v>
      </c>
      <c r="AZ64" s="483">
        <v>18.7200765634806</v>
      </c>
      <c r="BA64" s="132">
        <v>8.9684310487625707E-2</v>
      </c>
      <c r="BB64" s="132">
        <v>7.5263897800838406E-2</v>
      </c>
      <c r="BC64" s="132">
        <v>5.0345415792582997E-2</v>
      </c>
    </row>
    <row r="65" spans="1:55">
      <c r="A65" s="124" t="s">
        <v>338</v>
      </c>
      <c r="B65" s="482">
        <v>6.1229492575779303E-2</v>
      </c>
      <c r="C65" s="482">
        <v>6.4884342905817904E-2</v>
      </c>
      <c r="D65" s="482">
        <v>7.0975777699375298E-2</v>
      </c>
      <c r="E65" s="482">
        <v>7.0983983322511199E-2</v>
      </c>
      <c r="F65" s="482">
        <v>8.0342973580185703E-2</v>
      </c>
      <c r="G65" s="482">
        <v>0.102855768553248</v>
      </c>
      <c r="H65" s="482">
        <v>0.124608112172897</v>
      </c>
      <c r="I65" s="482">
        <v>0.13344709491788601</v>
      </c>
      <c r="J65" s="482">
        <v>0.14904541201401</v>
      </c>
      <c r="K65" s="482">
        <v>0.18536388167065701</v>
      </c>
      <c r="L65" s="482">
        <v>0.109331022959227</v>
      </c>
      <c r="M65" s="482">
        <v>0.19139367887647299</v>
      </c>
      <c r="N65" s="482">
        <v>0.25092337561496397</v>
      </c>
      <c r="O65" s="482">
        <v>0.298556445433875</v>
      </c>
      <c r="P65" s="482">
        <v>0.34099484693186899</v>
      </c>
      <c r="Q65" s="482">
        <v>0.41824442780876198</v>
      </c>
      <c r="R65" s="482">
        <v>0.58438745784574697</v>
      </c>
      <c r="S65" s="482">
        <v>0.67317494124250898</v>
      </c>
      <c r="T65" s="482">
        <v>0.78642554738556503</v>
      </c>
      <c r="U65" s="482">
        <v>0.93757619407133597</v>
      </c>
      <c r="V65" s="482">
        <v>1.1216260921346699</v>
      </c>
      <c r="W65" s="482">
        <v>1.2491523452557101</v>
      </c>
      <c r="X65" s="482">
        <v>1.3927764687206401</v>
      </c>
      <c r="Y65" s="482">
        <v>1.4190771523510499</v>
      </c>
      <c r="Z65" s="482">
        <v>1.53419645749169</v>
      </c>
      <c r="AA65" s="482">
        <v>1.7490751488366501</v>
      </c>
      <c r="AB65" s="482">
        <v>1.9038772927291701</v>
      </c>
      <c r="AC65" s="482">
        <v>2.07559588466333</v>
      </c>
      <c r="AD65" s="482">
        <v>2.2778320235965301</v>
      </c>
      <c r="AE65" s="482">
        <v>2.33399620881351</v>
      </c>
      <c r="AF65" s="482">
        <v>2.4471993088512698</v>
      </c>
      <c r="AG65" s="482">
        <v>2.4601982346562998</v>
      </c>
      <c r="AH65" s="482">
        <v>2.5692057932236998</v>
      </c>
      <c r="AI65" s="482">
        <v>2.7503734947847902</v>
      </c>
      <c r="AJ65" s="482">
        <v>2.7149607121944999</v>
      </c>
      <c r="AK65" s="482">
        <v>2.7586205811252902</v>
      </c>
      <c r="AL65" s="482">
        <v>2.7271445740895301</v>
      </c>
      <c r="AM65" s="482">
        <v>2.8023889932756099</v>
      </c>
      <c r="AN65" s="482">
        <v>2.8359664031479501</v>
      </c>
      <c r="AO65" s="482">
        <v>3.4975969488196101</v>
      </c>
      <c r="AP65" s="482">
        <v>4.5888924802798501</v>
      </c>
      <c r="AQ65" s="482">
        <v>4.1539132330705</v>
      </c>
      <c r="AR65" s="482">
        <v>3.5959032330886802</v>
      </c>
      <c r="AS65" s="482">
        <v>3.0054352994612201</v>
      </c>
      <c r="AT65" s="482">
        <v>2.8401907480250199</v>
      </c>
      <c r="AU65" s="482">
        <v>2.7228844239110201</v>
      </c>
      <c r="AV65" s="482">
        <v>2.5648784524830299</v>
      </c>
      <c r="AW65" s="482">
        <v>2.6793983611907</v>
      </c>
      <c r="AX65" s="482">
        <v>2.6600097309814199</v>
      </c>
      <c r="AY65" s="482">
        <v>2.6032232602443899</v>
      </c>
      <c r="AZ65" s="483">
        <v>2.2926120976626501</v>
      </c>
      <c r="BA65" s="132">
        <v>-0.119317911500447</v>
      </c>
      <c r="BB65" s="132">
        <v>-2.9100750299771199E-2</v>
      </c>
      <c r="BC65" s="132">
        <v>6.1657071175178803E-3</v>
      </c>
    </row>
    <row r="66" spans="1:55">
      <c r="A66" s="124" t="s">
        <v>339</v>
      </c>
      <c r="B66" s="482">
        <v>0.123736772144885</v>
      </c>
      <c r="C66" s="482">
        <v>0.147305681124863</v>
      </c>
      <c r="D66" s="482">
        <v>0.108806308344898</v>
      </c>
      <c r="E66" s="482">
        <v>0.169106921931343</v>
      </c>
      <c r="F66" s="482">
        <v>0.174606334026671</v>
      </c>
      <c r="G66" s="482">
        <v>0.228814824680621</v>
      </c>
      <c r="H66" s="482">
        <v>0.23014835698515701</v>
      </c>
      <c r="I66" s="482">
        <v>0.55583343677781705</v>
      </c>
      <c r="J66" s="482">
        <v>1.0684572070923399</v>
      </c>
      <c r="K66" s="482">
        <v>1.5496557654335601</v>
      </c>
      <c r="L66" s="482">
        <v>1.81278556927458</v>
      </c>
      <c r="M66" s="482">
        <v>1.84328508980912</v>
      </c>
      <c r="N66" s="482">
        <v>1.87372826390826</v>
      </c>
      <c r="O66" s="482">
        <v>2.1378964520588499</v>
      </c>
      <c r="P66" s="482">
        <v>2.8744060755380301</v>
      </c>
      <c r="Q66" s="482">
        <v>3.1719823335553801</v>
      </c>
      <c r="R66" s="482">
        <v>3.3006292950710998</v>
      </c>
      <c r="S66" s="482">
        <v>3.5264980061292199</v>
      </c>
      <c r="T66" s="482">
        <v>3.8410291748756902</v>
      </c>
      <c r="U66" s="482">
        <v>4.0518882688079003</v>
      </c>
      <c r="V66" s="482">
        <v>4.30933961628158</v>
      </c>
      <c r="W66" s="482">
        <v>4.7320885066771599</v>
      </c>
      <c r="X66" s="482">
        <v>5.0010852593808997</v>
      </c>
      <c r="Y66" s="482">
        <v>5.2098865477556702</v>
      </c>
      <c r="Z66" s="482">
        <v>5.9360842874552802</v>
      </c>
      <c r="AA66" s="482">
        <v>5.9628981236460801</v>
      </c>
      <c r="AB66" s="482">
        <v>6.2658226260015599</v>
      </c>
      <c r="AC66" s="482">
        <v>6.4503902211625901</v>
      </c>
      <c r="AD66" s="482">
        <v>6.34275663456377</v>
      </c>
      <c r="AE66" s="482">
        <v>6.8780224406264896</v>
      </c>
      <c r="AF66" s="482">
        <v>6.8202093030305697</v>
      </c>
      <c r="AG66" s="482">
        <v>6.63978517784063</v>
      </c>
      <c r="AH66" s="482">
        <v>7.3135449586380403</v>
      </c>
      <c r="AI66" s="482">
        <v>7.65862271205014</v>
      </c>
      <c r="AJ66" s="482">
        <v>7.3036404915375703</v>
      </c>
      <c r="AK66" s="482">
        <v>7.3792919312383898</v>
      </c>
      <c r="AL66" s="482">
        <v>7.29485783535105</v>
      </c>
      <c r="AM66" s="482">
        <v>7.0222121504294597</v>
      </c>
      <c r="AN66" s="482">
        <v>7.2202024997373302</v>
      </c>
      <c r="AO66" s="482">
        <v>7.55095762986228</v>
      </c>
      <c r="AP66" s="482">
        <v>8.4175173558581502</v>
      </c>
      <c r="AQ66" s="482">
        <v>7.9994040955993899</v>
      </c>
      <c r="AR66" s="482">
        <v>7.5549805598344397</v>
      </c>
      <c r="AS66" s="482">
        <v>7.5102825476719799</v>
      </c>
      <c r="AT66" s="482">
        <v>7.3918501230187497</v>
      </c>
      <c r="AU66" s="482">
        <v>7.36888331480041</v>
      </c>
      <c r="AV66" s="482">
        <v>7.2443267756927296</v>
      </c>
      <c r="AW66" s="482">
        <v>7.0343893696070996</v>
      </c>
      <c r="AX66" s="482">
        <v>7.0437440545382701</v>
      </c>
      <c r="AY66" s="482">
        <v>6.5388663696251301</v>
      </c>
      <c r="AZ66" s="483">
        <v>6.0934644744729898</v>
      </c>
      <c r="BA66" s="132">
        <v>-6.8116072416032097E-2</v>
      </c>
      <c r="BB66" s="132">
        <v>-1.42880017929872E-2</v>
      </c>
      <c r="BC66" s="132">
        <v>1.6387646788963602E-2</v>
      </c>
    </row>
    <row r="67" spans="1:55">
      <c r="A67" s="124" t="s">
        <v>341</v>
      </c>
      <c r="B67" s="482">
        <v>0</v>
      </c>
      <c r="C67" s="482">
        <v>8.0183552114607808E-3</v>
      </c>
      <c r="D67" s="482">
        <v>1.11975403508883E-2</v>
      </c>
      <c r="E67" s="482">
        <v>1.12282185436305E-2</v>
      </c>
      <c r="F67" s="482">
        <v>2.3406969938098099E-2</v>
      </c>
      <c r="G67" s="482">
        <v>2.8215574373085001E-2</v>
      </c>
      <c r="H67" s="482">
        <v>3.3498444840926497E-2</v>
      </c>
      <c r="I67" s="482">
        <v>3.0735921512924501E-2</v>
      </c>
      <c r="J67" s="482">
        <v>0.22887379079682599</v>
      </c>
      <c r="K67" s="482">
        <v>0.28400841048334002</v>
      </c>
      <c r="L67" s="482">
        <v>0.25192428485275797</v>
      </c>
      <c r="M67" s="482">
        <v>0.21278129065174101</v>
      </c>
      <c r="N67" s="482">
        <v>0.267692591465094</v>
      </c>
      <c r="O67" s="482">
        <v>0.64554535402910596</v>
      </c>
      <c r="P67" s="482">
        <v>0.97795997438386995</v>
      </c>
      <c r="Q67" s="482">
        <v>1.0834854826470699</v>
      </c>
      <c r="R67" s="482">
        <v>1.4571748883871201</v>
      </c>
      <c r="S67" s="482">
        <v>1.57554924997656</v>
      </c>
      <c r="T67" s="482">
        <v>1.6220781904439301</v>
      </c>
      <c r="U67" s="482">
        <v>1.76042479759201</v>
      </c>
      <c r="V67" s="482">
        <v>1.7426461387221099</v>
      </c>
      <c r="W67" s="482">
        <v>2.0693008646671198</v>
      </c>
      <c r="X67" s="482">
        <v>2.1603769852941199</v>
      </c>
      <c r="Y67" s="482">
        <v>2.3340678540397</v>
      </c>
      <c r="Z67" s="482">
        <v>2.47224629133231</v>
      </c>
      <c r="AA67" s="482">
        <v>2.7370132807048901</v>
      </c>
      <c r="AB67" s="482">
        <v>3.4876644869593401</v>
      </c>
      <c r="AC67" s="482">
        <v>3.99671002784727</v>
      </c>
      <c r="AD67" s="482">
        <v>3.9887208836715602</v>
      </c>
      <c r="AE67" s="482">
        <v>4.0856033221967598</v>
      </c>
      <c r="AF67" s="482">
        <v>4.7937432180957602</v>
      </c>
      <c r="AG67" s="482">
        <v>4.7431886540681401</v>
      </c>
      <c r="AH67" s="482">
        <v>4.8945323007770698</v>
      </c>
      <c r="AI67" s="482">
        <v>5.1010122946141596</v>
      </c>
      <c r="AJ67" s="482">
        <v>5.8030113775459604</v>
      </c>
      <c r="AK67" s="482">
        <v>6.5501422739834601</v>
      </c>
      <c r="AL67" s="482">
        <v>6.52749360008659</v>
      </c>
      <c r="AM67" s="482">
        <v>6.5432456298440398</v>
      </c>
      <c r="AN67" s="482">
        <v>6.6774695660922401</v>
      </c>
      <c r="AO67" s="482">
        <v>6.4016959057955196</v>
      </c>
      <c r="AP67" s="482">
        <v>6.2968518755374303</v>
      </c>
      <c r="AQ67" s="482">
        <v>6.4776927902660901</v>
      </c>
      <c r="AR67" s="482">
        <v>6.6818738636613499</v>
      </c>
      <c r="AS67" s="482">
        <v>7.02312857260232</v>
      </c>
      <c r="AT67" s="482">
        <v>6.9830253630645904</v>
      </c>
      <c r="AU67" s="482">
        <v>7.4350435416263103</v>
      </c>
      <c r="AV67" s="482">
        <v>7.4002049908542498</v>
      </c>
      <c r="AW67" s="482">
        <v>7.5917459842232402</v>
      </c>
      <c r="AX67" s="482">
        <v>7.4720008414772501</v>
      </c>
      <c r="AY67" s="482">
        <v>7.6690611233151902</v>
      </c>
      <c r="AZ67" s="483">
        <v>7.0623997307869599</v>
      </c>
      <c r="BA67" s="132">
        <v>-7.9105040730981693E-2</v>
      </c>
      <c r="BB67" s="132">
        <v>1.8227250810360699E-2</v>
      </c>
      <c r="BC67" s="132">
        <v>1.8993482731450299E-2</v>
      </c>
    </row>
    <row r="68" spans="1:55">
      <c r="A68" s="124" t="s">
        <v>405</v>
      </c>
      <c r="B68" s="482">
        <v>7.1294498376934905E-4</v>
      </c>
      <c r="C68" s="482">
        <v>1.3783603019540799E-3</v>
      </c>
      <c r="D68" s="482">
        <v>1.4693938964208E-3</v>
      </c>
      <c r="E68" s="482">
        <v>1.78236245942337E-3</v>
      </c>
      <c r="F68" s="482">
        <v>1.5946202803641101E-2</v>
      </c>
      <c r="G68" s="482">
        <v>1.7110679610464401E-2</v>
      </c>
      <c r="H68" s="482">
        <v>2.3699901555174201E-2</v>
      </c>
      <c r="I68" s="482">
        <v>2.1863646168926699E-2</v>
      </c>
      <c r="J68" s="482">
        <v>2.56660194156966E-2</v>
      </c>
      <c r="K68" s="482">
        <v>2.56660194156966E-2</v>
      </c>
      <c r="L68" s="482">
        <v>3.3179862177243898E-2</v>
      </c>
      <c r="M68" s="482">
        <v>3.9924919091083602E-2</v>
      </c>
      <c r="N68" s="482">
        <v>4.2776699026160998E-2</v>
      </c>
      <c r="O68" s="482">
        <v>5.7035598701548E-2</v>
      </c>
      <c r="P68" s="482">
        <v>6.0671747981245902E-2</v>
      </c>
      <c r="Q68" s="482">
        <v>8.7454584675706895E-2</v>
      </c>
      <c r="R68" s="482">
        <v>0.10171348435109399</v>
      </c>
      <c r="S68" s="482">
        <v>0.113120604091403</v>
      </c>
      <c r="T68" s="482">
        <v>9.8591590469524606E-2</v>
      </c>
      <c r="U68" s="482">
        <v>0.103614670974479</v>
      </c>
      <c r="V68" s="482">
        <v>8.0800431493859598E-2</v>
      </c>
      <c r="W68" s="482">
        <v>8.1751024805552103E-2</v>
      </c>
      <c r="X68" s="482">
        <v>8.2475657412006201E-2</v>
      </c>
      <c r="Y68" s="482">
        <v>0.10456526428617099</v>
      </c>
      <c r="Z68" s="482">
        <v>0.13593484357202301</v>
      </c>
      <c r="AA68" s="482">
        <v>0.155897303117564</v>
      </c>
      <c r="AB68" s="482">
        <v>0.15167936995311501</v>
      </c>
      <c r="AC68" s="482">
        <v>0.14353959006556199</v>
      </c>
      <c r="AD68" s="482">
        <v>0.167304422857874</v>
      </c>
      <c r="AE68" s="482">
        <v>0.16350204961110401</v>
      </c>
      <c r="AF68" s="482">
        <v>0.322318661150369</v>
      </c>
      <c r="AG68" s="482">
        <v>0.66541531818472599</v>
      </c>
      <c r="AH68" s="482">
        <v>0.79849838182167099</v>
      </c>
      <c r="AI68" s="482">
        <v>0.912569579224767</v>
      </c>
      <c r="AJ68" s="482">
        <v>0.966955983451107</v>
      </c>
      <c r="AK68" s="482">
        <v>1.15972384026481</v>
      </c>
      <c r="AL68" s="482">
        <v>1.19774757273251</v>
      </c>
      <c r="AM68" s="482">
        <v>1.28520215740821</v>
      </c>
      <c r="AN68" s="482">
        <v>1.17551511713664</v>
      </c>
      <c r="AO68" s="482">
        <v>1.09837039722032</v>
      </c>
      <c r="AP68" s="482">
        <v>1.18114265749128</v>
      </c>
      <c r="AQ68" s="482">
        <v>1.21424617803802</v>
      </c>
      <c r="AR68" s="482">
        <v>1.20717305323477</v>
      </c>
      <c r="AS68" s="482">
        <v>1.2443282822835</v>
      </c>
      <c r="AT68" s="482">
        <v>1.60059516446232</v>
      </c>
      <c r="AU68" s="482">
        <v>1.85926219246661</v>
      </c>
      <c r="AV68" s="482">
        <v>1.76381068313255</v>
      </c>
      <c r="AW68" s="482">
        <v>1.7220872652113199</v>
      </c>
      <c r="AX68" s="482">
        <v>1.6420552108991699</v>
      </c>
      <c r="AY68" s="482">
        <v>1.7881705113048101</v>
      </c>
      <c r="AZ68" s="483">
        <v>1.7058414382576099</v>
      </c>
      <c r="BA68" s="132">
        <v>-4.6040952206018101E-2</v>
      </c>
      <c r="BB68" s="132">
        <v>4.9943697410514701E-2</v>
      </c>
      <c r="BC68" s="132">
        <v>4.5876573311049301E-3</v>
      </c>
    </row>
    <row r="69" spans="1:55">
      <c r="A69" s="124" t="s">
        <v>343</v>
      </c>
      <c r="B69" s="482">
        <v>0.28158775011704001</v>
      </c>
      <c r="C69" s="482">
        <v>0.28077986674272598</v>
      </c>
      <c r="D69" s="482">
        <v>0.259508253350414</v>
      </c>
      <c r="E69" s="482">
        <v>0.29641241003569602</v>
      </c>
      <c r="F69" s="482">
        <v>0.32791986163393</v>
      </c>
      <c r="G69" s="482">
        <v>0.36839481868704699</v>
      </c>
      <c r="H69" s="482">
        <v>0.37463935985079899</v>
      </c>
      <c r="I69" s="482">
        <v>0.41040475415135902</v>
      </c>
      <c r="J69" s="482">
        <v>0.42171512139175099</v>
      </c>
      <c r="K69" s="482">
        <v>0.47503542409645499</v>
      </c>
      <c r="L69" s="482">
        <v>0.57847539865134201</v>
      </c>
      <c r="M69" s="482">
        <v>0.63257268208762596</v>
      </c>
      <c r="N69" s="482">
        <v>0.68993240166389902</v>
      </c>
      <c r="O69" s="482">
        <v>0.68023780117213395</v>
      </c>
      <c r="P69" s="482">
        <v>0.69610410088406605</v>
      </c>
      <c r="Q69" s="482">
        <v>0.71255313614468196</v>
      </c>
      <c r="R69" s="482">
        <v>0.76425767210075901</v>
      </c>
      <c r="S69" s="482">
        <v>0.81838585817977705</v>
      </c>
      <c r="T69" s="482">
        <v>0.86529606984894303</v>
      </c>
      <c r="U69" s="482">
        <v>0.92502646358918506</v>
      </c>
      <c r="V69" s="482">
        <v>0.98804136678565302</v>
      </c>
      <c r="W69" s="482">
        <v>1.0672139374684</v>
      </c>
      <c r="X69" s="482">
        <v>1.0441561513261</v>
      </c>
      <c r="Y69" s="482">
        <v>1.2053619944760401</v>
      </c>
      <c r="Z69" s="482">
        <v>1.2287906123311401</v>
      </c>
      <c r="AA69" s="482">
        <v>1.2602980639293699</v>
      </c>
      <c r="AB69" s="482">
        <v>1.36562089235936</v>
      </c>
      <c r="AC69" s="482">
        <v>1.3653229025901501</v>
      </c>
      <c r="AD69" s="482">
        <v>1.43803240627838</v>
      </c>
      <c r="AE69" s="482">
        <v>1.64000324985681</v>
      </c>
      <c r="AF69" s="482">
        <v>1.73220349178327</v>
      </c>
      <c r="AG69" s="482">
        <v>1.8338952596921001</v>
      </c>
      <c r="AH69" s="482">
        <v>1.98820098418601</v>
      </c>
      <c r="AI69" s="482">
        <v>2.4720631638486701</v>
      </c>
      <c r="AJ69" s="482">
        <v>2.9599278482529701</v>
      </c>
      <c r="AK69" s="482">
        <v>3.1551172738578201</v>
      </c>
      <c r="AL69" s="482">
        <v>3.2237428354991602</v>
      </c>
      <c r="AM69" s="482">
        <v>3.2702591985111602</v>
      </c>
      <c r="AN69" s="482">
        <v>3.3392243168184099</v>
      </c>
      <c r="AO69" s="482">
        <v>3.35747323275457</v>
      </c>
      <c r="AP69" s="482">
        <v>3.4200456163139301</v>
      </c>
      <c r="AQ69" s="482">
        <v>3.4191991779577999</v>
      </c>
      <c r="AR69" s="482">
        <v>3.5311990299261802</v>
      </c>
      <c r="AS69" s="482">
        <v>3.44300820781995</v>
      </c>
      <c r="AT69" s="482">
        <v>3.38504966823302</v>
      </c>
      <c r="AU69" s="482">
        <v>3.3909396438492401</v>
      </c>
      <c r="AV69" s="482">
        <v>3.3460824729656999</v>
      </c>
      <c r="AW69" s="482">
        <v>3.3526190231656998</v>
      </c>
      <c r="AX69" s="482">
        <v>3.3089455491946902</v>
      </c>
      <c r="AY69" s="482">
        <v>3.1624744245424798</v>
      </c>
      <c r="AZ69" s="483">
        <v>2.9535912020783401</v>
      </c>
      <c r="BA69" s="132">
        <v>-6.6050564976303697E-2</v>
      </c>
      <c r="BB69" s="132">
        <v>-5.9655261735221997E-3</v>
      </c>
      <c r="BC69" s="132">
        <v>7.9433316763263106E-3</v>
      </c>
    </row>
    <row r="70" spans="1:55">
      <c r="A70" s="124" t="s">
        <v>349</v>
      </c>
      <c r="B70" s="482">
        <v>0</v>
      </c>
      <c r="C70" s="482">
        <v>0</v>
      </c>
      <c r="D70" s="482">
        <v>0</v>
      </c>
      <c r="E70" s="482">
        <v>0</v>
      </c>
      <c r="F70" s="482">
        <v>0</v>
      </c>
      <c r="G70" s="482">
        <v>0</v>
      </c>
      <c r="H70" s="482">
        <v>0</v>
      </c>
      <c r="I70" s="482">
        <v>0</v>
      </c>
      <c r="J70" s="482">
        <v>0</v>
      </c>
      <c r="K70" s="482">
        <v>0</v>
      </c>
      <c r="L70" s="482">
        <v>0</v>
      </c>
      <c r="M70" s="482">
        <v>2.6370483585581701E-2</v>
      </c>
      <c r="N70" s="482">
        <v>0.134404400210384</v>
      </c>
      <c r="O70" s="482">
        <v>0.15822290151349</v>
      </c>
      <c r="P70" s="482">
        <v>0.23555478235437399</v>
      </c>
      <c r="Q70" s="482">
        <v>0.31049117770120399</v>
      </c>
      <c r="R70" s="482">
        <v>0.36223970731807098</v>
      </c>
      <c r="S70" s="482">
        <v>0.50610061965296305</v>
      </c>
      <c r="T70" s="482">
        <v>0.59821300237098696</v>
      </c>
      <c r="U70" s="482">
        <v>0.59924797296332399</v>
      </c>
      <c r="V70" s="482">
        <v>0.653066443764866</v>
      </c>
      <c r="W70" s="482">
        <v>0.80934700320780495</v>
      </c>
      <c r="X70" s="482">
        <v>0.86109553282467299</v>
      </c>
      <c r="Y70" s="482">
        <v>0.971837386204769</v>
      </c>
      <c r="Z70" s="482">
        <v>1.0742994748461701</v>
      </c>
      <c r="AA70" s="482">
        <v>1.1374326809787401</v>
      </c>
      <c r="AB70" s="482">
        <v>1.31130774049142</v>
      </c>
      <c r="AC70" s="482">
        <v>1.6186940064156099</v>
      </c>
      <c r="AD70" s="482">
        <v>1.7573800657888199</v>
      </c>
      <c r="AE70" s="482">
        <v>1.92504530174747</v>
      </c>
      <c r="AF70" s="482">
        <v>2.0161227138731501</v>
      </c>
      <c r="AG70" s="482">
        <v>1.9664441254409599</v>
      </c>
      <c r="AH70" s="482">
        <v>2.0554515963819702</v>
      </c>
      <c r="AI70" s="482">
        <v>2.1496339202846699</v>
      </c>
      <c r="AJ70" s="482">
        <v>2.233466538264</v>
      </c>
      <c r="AK70" s="482">
        <v>2.3721525976372</v>
      </c>
      <c r="AL70" s="482">
        <v>2.43528580376978</v>
      </c>
      <c r="AM70" s="482">
        <v>2.6029510397284299</v>
      </c>
      <c r="AN70" s="482">
        <v>2.8751483055131501</v>
      </c>
      <c r="AO70" s="482">
        <v>2.8435299539172401</v>
      </c>
      <c r="AP70" s="482">
        <v>3.2620203129288501</v>
      </c>
      <c r="AQ70" s="482">
        <v>3.27061056884525</v>
      </c>
      <c r="AR70" s="482">
        <v>3.7099555852924602</v>
      </c>
      <c r="AS70" s="482">
        <v>3.7670342134598598</v>
      </c>
      <c r="AT70" s="482">
        <v>3.7822482811672198</v>
      </c>
      <c r="AU70" s="482">
        <v>3.6260194702539001</v>
      </c>
      <c r="AV70" s="482">
        <v>3.5964710598426701</v>
      </c>
      <c r="AW70" s="482">
        <v>3.4779151784904201</v>
      </c>
      <c r="AX70" s="482">
        <v>3.3600320280232001</v>
      </c>
      <c r="AY70" s="482">
        <v>3.4610969063649399</v>
      </c>
      <c r="AZ70" s="483">
        <v>3.1557805816254199</v>
      </c>
      <c r="BA70" s="132">
        <v>-8.8213746392954998E-2</v>
      </c>
      <c r="BB70" s="132">
        <v>1.98483443078563E-2</v>
      </c>
      <c r="BC70" s="132">
        <v>8.4870959257738899E-3</v>
      </c>
    </row>
    <row r="71" spans="1:55">
      <c r="A71" s="124" t="s">
        <v>350</v>
      </c>
      <c r="B71" s="482">
        <v>0</v>
      </c>
      <c r="C71" s="482">
        <v>0</v>
      </c>
      <c r="D71" s="482">
        <v>0</v>
      </c>
      <c r="E71" s="482">
        <v>0</v>
      </c>
      <c r="F71" s="482">
        <v>0</v>
      </c>
      <c r="G71" s="482">
        <v>0</v>
      </c>
      <c r="H71" s="482">
        <v>0</v>
      </c>
      <c r="I71" s="482">
        <v>0</v>
      </c>
      <c r="J71" s="482">
        <v>0</v>
      </c>
      <c r="K71" s="482">
        <v>0</v>
      </c>
      <c r="L71" s="482">
        <v>0</v>
      </c>
      <c r="M71" s="482">
        <v>9.3366162420684899E-4</v>
      </c>
      <c r="N71" s="482">
        <v>1.7739570859930101E-3</v>
      </c>
      <c r="O71" s="482">
        <v>6.1154836385548597E-3</v>
      </c>
      <c r="P71" s="482">
        <v>5.30733062612664E-3</v>
      </c>
      <c r="Q71" s="482">
        <v>3.3144987659343198E-3</v>
      </c>
      <c r="R71" s="482">
        <v>3.4545480095653398E-3</v>
      </c>
      <c r="S71" s="482">
        <v>3.4545480095653398E-3</v>
      </c>
      <c r="T71" s="482">
        <v>2.6071097812551901E-3</v>
      </c>
      <c r="U71" s="482">
        <v>3.0810833598825999E-3</v>
      </c>
      <c r="V71" s="482">
        <v>3.7346464968273999E-3</v>
      </c>
      <c r="W71" s="482">
        <v>6.7223636942893199E-3</v>
      </c>
      <c r="X71" s="482">
        <v>1.9553323359413899E-2</v>
      </c>
      <c r="Y71" s="482">
        <v>2.3341540605171199E-2</v>
      </c>
      <c r="Z71" s="482">
        <v>2.3341540605171199E-2</v>
      </c>
      <c r="AA71" s="482">
        <v>1.3584776632209699E-2</v>
      </c>
      <c r="AB71" s="482">
        <v>2.6722875257865701E-2</v>
      </c>
      <c r="AC71" s="482">
        <v>4.9577432245383697E-2</v>
      </c>
      <c r="AD71" s="482">
        <v>8.4029546178616493E-2</v>
      </c>
      <c r="AE71" s="482">
        <v>0.12137601114689001</v>
      </c>
      <c r="AF71" s="482">
        <v>0.148977701786011</v>
      </c>
      <c r="AG71" s="482">
        <v>0.18673232484137001</v>
      </c>
      <c r="AH71" s="482">
        <v>0.22407878980964399</v>
      </c>
      <c r="AI71" s="482">
        <v>0.221557903424285</v>
      </c>
      <c r="AJ71" s="482">
        <v>0.38734202464362799</v>
      </c>
      <c r="AK71" s="482">
        <v>0.60127808598921095</v>
      </c>
      <c r="AL71" s="482">
        <v>0.65356313694479395</v>
      </c>
      <c r="AM71" s="482">
        <v>0.66103242993844902</v>
      </c>
      <c r="AN71" s="482">
        <v>0.69823986605831001</v>
      </c>
      <c r="AO71" s="482">
        <v>0.74786296098968597</v>
      </c>
      <c r="AP71" s="482">
        <v>0.87782865907927998</v>
      </c>
      <c r="AQ71" s="482">
        <v>0.79174505732740796</v>
      </c>
      <c r="AR71" s="482">
        <v>0.87105400013008305</v>
      </c>
      <c r="AS71" s="482">
        <v>0.91041344976409899</v>
      </c>
      <c r="AT71" s="482">
        <v>0.95326851831519299</v>
      </c>
      <c r="AU71" s="482">
        <v>0.995283291404501</v>
      </c>
      <c r="AV71" s="482">
        <v>0.98790838496848499</v>
      </c>
      <c r="AW71" s="482">
        <v>0.92115055844247795</v>
      </c>
      <c r="AX71" s="482">
        <v>0.934595285831056</v>
      </c>
      <c r="AY71" s="482">
        <v>0.95326851831519299</v>
      </c>
      <c r="AZ71" s="483">
        <v>0.840662548965736</v>
      </c>
      <c r="BA71" s="132">
        <v>-0.11812618080420501</v>
      </c>
      <c r="BB71" s="132">
        <v>2.4564543906987701E-2</v>
      </c>
      <c r="BC71" s="132">
        <v>2.2608617772161299E-3</v>
      </c>
    </row>
    <row r="72" spans="1:55">
      <c r="A72" s="124" t="s">
        <v>351</v>
      </c>
      <c r="B72" s="482">
        <v>0.52591225828784305</v>
      </c>
      <c r="C72" s="482">
        <v>0.59065814293920205</v>
      </c>
      <c r="D72" s="482">
        <v>0.63905964714114105</v>
      </c>
      <c r="E72" s="482">
        <v>0.66306227824885799</v>
      </c>
      <c r="F72" s="482">
        <v>0.69412250480246396</v>
      </c>
      <c r="G72" s="482">
        <v>0.68222734265782703</v>
      </c>
      <c r="H72" s="482">
        <v>0.75426158163616297</v>
      </c>
      <c r="I72" s="482">
        <v>0.85260867576921295</v>
      </c>
      <c r="J72" s="482">
        <v>0.81899496592093701</v>
      </c>
      <c r="K72" s="482">
        <v>0.73039166037791503</v>
      </c>
      <c r="L72" s="482">
        <v>0.74748854188398695</v>
      </c>
      <c r="M72" s="482">
        <v>0.71834404975194799</v>
      </c>
      <c r="N72" s="482">
        <v>0.74749502253033595</v>
      </c>
      <c r="O72" s="482">
        <v>0.78392335435234195</v>
      </c>
      <c r="P72" s="482">
        <v>0.85902796689380301</v>
      </c>
      <c r="Q72" s="482">
        <v>0.94153090203763401</v>
      </c>
      <c r="R72" s="482">
        <v>0.99044408019258301</v>
      </c>
      <c r="S72" s="482">
        <v>0.98707750289509799</v>
      </c>
      <c r="T72" s="482">
        <v>1.0335469777225199</v>
      </c>
      <c r="U72" s="482">
        <v>0.59031685890499896</v>
      </c>
      <c r="V72" s="482">
        <v>0.77075576525131995</v>
      </c>
      <c r="W72" s="482">
        <v>0.78723238449730304</v>
      </c>
      <c r="X72" s="482">
        <v>0.80723555863602303</v>
      </c>
      <c r="Y72" s="482">
        <v>0.80104857969390297</v>
      </c>
      <c r="Z72" s="482">
        <v>0.78231591826211899</v>
      </c>
      <c r="AA72" s="482">
        <v>0.76185366700719104</v>
      </c>
      <c r="AB72" s="482">
        <v>0.82065872892641101</v>
      </c>
      <c r="AC72" s="482">
        <v>0.85734713594561895</v>
      </c>
      <c r="AD72" s="482">
        <v>0.79778248654759398</v>
      </c>
      <c r="AE72" s="482">
        <v>0.85700111083961905</v>
      </c>
      <c r="AF72" s="482">
        <v>0.89862900810384805</v>
      </c>
      <c r="AG72" s="482">
        <v>0.95444492621358101</v>
      </c>
      <c r="AH72" s="482">
        <v>1.08642638804221</v>
      </c>
      <c r="AI72" s="482">
        <v>1.05517153492772</v>
      </c>
      <c r="AJ72" s="482">
        <v>1.01883974366004</v>
      </c>
      <c r="AK72" s="482">
        <v>1.0930421046034899</v>
      </c>
      <c r="AL72" s="482">
        <v>1.40616216196525</v>
      </c>
      <c r="AM72" s="482">
        <v>1.66847631281493</v>
      </c>
      <c r="AN72" s="482">
        <v>1.75410910567419</v>
      </c>
      <c r="AO72" s="482">
        <v>1.78887161940091</v>
      </c>
      <c r="AP72" s="482">
        <v>1.7276848743864699</v>
      </c>
      <c r="AQ72" s="482">
        <v>1.71503090534239</v>
      </c>
      <c r="AR72" s="482">
        <v>1.70639571164457</v>
      </c>
      <c r="AS72" s="482">
        <v>1.76134220662501</v>
      </c>
      <c r="AT72" s="482">
        <v>2.2297535243111901</v>
      </c>
      <c r="AU72" s="482">
        <v>2.70337833628074</v>
      </c>
      <c r="AV72" s="482">
        <v>2.7858814295615701</v>
      </c>
      <c r="AW72" s="482">
        <v>2.8122336613916401</v>
      </c>
      <c r="AX72" s="482">
        <v>2.6077211961767199</v>
      </c>
      <c r="AY72" s="482">
        <v>2.77867618591806</v>
      </c>
      <c r="AZ72" s="483">
        <v>2.7379397393411198</v>
      </c>
      <c r="BA72" s="132">
        <v>-1.46603792062515E-2</v>
      </c>
      <c r="BB72" s="132">
        <v>4.5023066241424797E-2</v>
      </c>
      <c r="BC72" s="132">
        <v>7.3633627578783799E-3</v>
      </c>
    </row>
    <row r="73" spans="1:55" s="125" customFormat="1">
      <c r="A73" s="133" t="s">
        <v>352</v>
      </c>
      <c r="B73" s="484">
        <v>1.4611225549445701</v>
      </c>
      <c r="C73" s="484">
        <v>1.7280755335926301</v>
      </c>
      <c r="D73" s="484">
        <v>2.0037442054041401</v>
      </c>
      <c r="E73" s="484">
        <v>2.4934855984133901</v>
      </c>
      <c r="F73" s="484">
        <v>3.0332742734267701</v>
      </c>
      <c r="G73" s="484">
        <v>3.4360439334593802</v>
      </c>
      <c r="H73" s="484">
        <v>3.9524433140014201</v>
      </c>
      <c r="I73" s="484">
        <v>4.8254243418590299</v>
      </c>
      <c r="J73" s="484">
        <v>5.7421105869375504</v>
      </c>
      <c r="K73" s="484">
        <v>6.5307272272080699</v>
      </c>
      <c r="L73" s="484">
        <v>6.9376480754677399</v>
      </c>
      <c r="M73" s="484">
        <v>6.9891452659189603</v>
      </c>
      <c r="N73" s="484">
        <v>7.2629547514567996</v>
      </c>
      <c r="O73" s="484">
        <v>8.1998692275009404</v>
      </c>
      <c r="P73" s="484">
        <v>9.5164740944554893</v>
      </c>
      <c r="Q73" s="484">
        <v>10.346210014940601</v>
      </c>
      <c r="R73" s="484">
        <v>11.416089069439201</v>
      </c>
      <c r="S73" s="484">
        <v>12.1448031592607</v>
      </c>
      <c r="T73" s="484">
        <v>12.9390101108759</v>
      </c>
      <c r="U73" s="484">
        <v>13.3888916540323</v>
      </c>
      <c r="V73" s="484">
        <v>14.4404940119767</v>
      </c>
      <c r="W73" s="484">
        <v>15.711314041811701</v>
      </c>
      <c r="X73" s="484">
        <v>16.568792685179499</v>
      </c>
      <c r="Y73" s="484">
        <v>17.5935989264316</v>
      </c>
      <c r="Z73" s="484">
        <v>19.1779439903938</v>
      </c>
      <c r="AA73" s="484">
        <v>20.153701927727699</v>
      </c>
      <c r="AB73" s="484">
        <v>21.943749056888102</v>
      </c>
      <c r="AC73" s="484">
        <v>23.427457006961699</v>
      </c>
      <c r="AD73" s="484">
        <v>23.812665079693598</v>
      </c>
      <c r="AE73" s="484">
        <v>25.303210467988201</v>
      </c>
      <c r="AF73" s="484">
        <v>26.771094015981401</v>
      </c>
      <c r="AG73" s="484">
        <v>27.622224394013099</v>
      </c>
      <c r="AH73" s="484">
        <v>29.421203950714801</v>
      </c>
      <c r="AI73" s="484">
        <v>31.276342777107502</v>
      </c>
      <c r="AJ73" s="484">
        <v>33.228344079437797</v>
      </c>
      <c r="AK73" s="484">
        <v>35.9942782721211</v>
      </c>
      <c r="AL73" s="484">
        <v>37.687320109884602</v>
      </c>
      <c r="AM73" s="484">
        <v>39.383687421053097</v>
      </c>
      <c r="AN73" s="484">
        <v>41.130242366423097</v>
      </c>
      <c r="AO73" s="484">
        <v>43.0098676428319</v>
      </c>
      <c r="AP73" s="484">
        <v>47.226047978498897</v>
      </c>
      <c r="AQ73" s="484">
        <v>47.656039175884203</v>
      </c>
      <c r="AR73" s="484">
        <v>48.4482958664601</v>
      </c>
      <c r="AS73" s="484">
        <v>49.5552730753964</v>
      </c>
      <c r="AT73" s="484">
        <v>51.595037219348498</v>
      </c>
      <c r="AU73" s="484">
        <v>54.184640820606297</v>
      </c>
      <c r="AV73" s="484">
        <v>55.870015684470197</v>
      </c>
      <c r="AW73" s="484">
        <v>58.4984474652749</v>
      </c>
      <c r="AX73" s="484">
        <v>60.626697127347697</v>
      </c>
      <c r="AY73" s="484">
        <v>63.686413248980301</v>
      </c>
      <c r="AZ73" s="484">
        <v>62.917754719524702</v>
      </c>
      <c r="BA73" s="135">
        <v>-1.20694272175521E-2</v>
      </c>
      <c r="BB73" s="135">
        <v>4.0034793373026997E-2</v>
      </c>
      <c r="BC73" s="135">
        <v>0.169209805918725</v>
      </c>
    </row>
    <row r="74" spans="1:55">
      <c r="B74" s="482"/>
      <c r="C74" s="482"/>
      <c r="D74" s="482"/>
      <c r="E74" s="482"/>
      <c r="F74" s="482"/>
      <c r="G74" s="482"/>
      <c r="H74" s="482"/>
      <c r="I74" s="482"/>
      <c r="J74" s="482"/>
      <c r="K74" s="482"/>
      <c r="L74" s="482"/>
      <c r="M74" s="482"/>
      <c r="N74" s="482"/>
      <c r="O74" s="482"/>
      <c r="P74" s="482"/>
      <c r="Q74" s="482"/>
      <c r="R74" s="482"/>
      <c r="S74" s="482"/>
      <c r="T74" s="482"/>
      <c r="U74" s="482"/>
      <c r="V74" s="482"/>
      <c r="W74" s="482"/>
      <c r="X74" s="482"/>
      <c r="Y74" s="482"/>
      <c r="Z74" s="482"/>
      <c r="AA74" s="482"/>
      <c r="AB74" s="482"/>
      <c r="AC74" s="482"/>
      <c r="AD74" s="482"/>
      <c r="AE74" s="482"/>
      <c r="AF74" s="482"/>
      <c r="AG74" s="482"/>
      <c r="AH74" s="482"/>
      <c r="AI74" s="482"/>
      <c r="AJ74" s="482"/>
      <c r="AK74" s="482"/>
      <c r="AL74" s="482"/>
      <c r="AM74" s="482"/>
      <c r="AN74" s="482"/>
      <c r="AO74" s="482"/>
      <c r="AP74" s="482"/>
      <c r="AQ74" s="482"/>
      <c r="AR74" s="482"/>
      <c r="AS74" s="482"/>
      <c r="AT74" s="482"/>
      <c r="AU74" s="482"/>
      <c r="AV74" s="482"/>
      <c r="AW74" s="482"/>
      <c r="AX74" s="482"/>
      <c r="AY74" s="482"/>
      <c r="AZ74" s="483"/>
      <c r="BA74" s="132"/>
      <c r="BB74" s="132"/>
      <c r="BC74" s="132"/>
    </row>
    <row r="75" spans="1:55" s="179" customFormat="1">
      <c r="A75" s="465" t="s">
        <v>353</v>
      </c>
      <c r="B75" s="485">
        <v>94.440030439550398</v>
      </c>
      <c r="C75" s="485">
        <v>101.003798777295</v>
      </c>
      <c r="D75" s="485">
        <v>105.69630339540799</v>
      </c>
      <c r="E75" s="485">
        <v>111.084587870051</v>
      </c>
      <c r="F75" s="485">
        <v>113.411465309878</v>
      </c>
      <c r="G75" s="485">
        <v>113.70267011950401</v>
      </c>
      <c r="H75" s="485">
        <v>118.276415401958</v>
      </c>
      <c r="I75" s="485">
        <v>123.60154641105299</v>
      </c>
      <c r="J75" s="485">
        <v>127.792368405313</v>
      </c>
      <c r="K75" s="485">
        <v>136.411222892491</v>
      </c>
      <c r="L75" s="485">
        <v>137.82853095178001</v>
      </c>
      <c r="M75" s="485">
        <v>140.58579844390201</v>
      </c>
      <c r="N75" s="485">
        <v>141.22711429530199</v>
      </c>
      <c r="O75" s="485">
        <v>142.489693076809</v>
      </c>
      <c r="P75" s="485">
        <v>154.262699918164</v>
      </c>
      <c r="Q75" s="485">
        <v>158.76475381786</v>
      </c>
      <c r="R75" s="485">
        <v>162.873028968667</v>
      </c>
      <c r="S75" s="485">
        <v>171.035975918612</v>
      </c>
      <c r="T75" s="485">
        <v>178.08744736122</v>
      </c>
      <c r="U75" s="485">
        <v>184.55978912882699</v>
      </c>
      <c r="V75" s="485">
        <v>190.57350591100399</v>
      </c>
      <c r="W75" s="485">
        <v>193.11367947082101</v>
      </c>
      <c r="X75" s="485">
        <v>193.15208034737699</v>
      </c>
      <c r="Y75" s="485">
        <v>195.88696803534199</v>
      </c>
      <c r="Z75" s="485">
        <v>198.753033054453</v>
      </c>
      <c r="AA75" s="485">
        <v>202.05210469911799</v>
      </c>
      <c r="AB75" s="485">
        <v>211.30780895375699</v>
      </c>
      <c r="AC75" s="485">
        <v>211.72238178546999</v>
      </c>
      <c r="AD75" s="485">
        <v>217.327903661319</v>
      </c>
      <c r="AE75" s="485">
        <v>223.52403807654099</v>
      </c>
      <c r="AF75" s="485">
        <v>231.63991415401901</v>
      </c>
      <c r="AG75" s="485">
        <v>237.760549183514</v>
      </c>
      <c r="AH75" s="485">
        <v>243.315316092487</v>
      </c>
      <c r="AI75" s="485">
        <v>252.01830756122899</v>
      </c>
      <c r="AJ75" s="485">
        <v>259.80428600903701</v>
      </c>
      <c r="AK75" s="485">
        <v>266.84821101680899</v>
      </c>
      <c r="AL75" s="485">
        <v>275.95125265415902</v>
      </c>
      <c r="AM75" s="485">
        <v>283.32144982880402</v>
      </c>
      <c r="AN75" s="485">
        <v>292.88561779554601</v>
      </c>
      <c r="AO75" s="485">
        <v>284.588615935267</v>
      </c>
      <c r="AP75" s="485">
        <v>304.84477350318298</v>
      </c>
      <c r="AQ75" s="485">
        <v>315.21584541241299</v>
      </c>
      <c r="AR75" s="485">
        <v>320.99956082990599</v>
      </c>
      <c r="AS75" s="485">
        <v>325.67408676303398</v>
      </c>
      <c r="AT75" s="485">
        <v>332.62479282984299</v>
      </c>
      <c r="AU75" s="485">
        <v>339.76161978735001</v>
      </c>
      <c r="AV75" s="485">
        <v>342.73266669678202</v>
      </c>
      <c r="AW75" s="485">
        <v>355.682923559372</v>
      </c>
      <c r="AX75" s="485">
        <v>372.77349674963398</v>
      </c>
      <c r="AY75" s="485">
        <v>384.70843903542499</v>
      </c>
      <c r="AZ75" s="485">
        <v>371.832792892307</v>
      </c>
      <c r="BA75" s="476">
        <v>-3.3468582533310101E-2</v>
      </c>
      <c r="BB75" s="476">
        <v>3.0603039494889499E-2</v>
      </c>
      <c r="BC75" s="476">
        <v>1</v>
      </c>
    </row>
    <row r="76" spans="1:55">
      <c r="A76" s="124" t="s">
        <v>354</v>
      </c>
      <c r="B76" s="482">
        <v>70.107220707604895</v>
      </c>
      <c r="C76" s="482">
        <v>74.345277430287396</v>
      </c>
      <c r="D76" s="482">
        <v>77.336482086521698</v>
      </c>
      <c r="E76" s="482">
        <v>79.870962663438505</v>
      </c>
      <c r="F76" s="482">
        <v>79.144228154090996</v>
      </c>
      <c r="G76" s="482">
        <v>75.852975632389004</v>
      </c>
      <c r="H76" s="482">
        <v>76.446797795552698</v>
      </c>
      <c r="I76" s="482">
        <v>77.928191008721399</v>
      </c>
      <c r="J76" s="482">
        <v>78.363889815261103</v>
      </c>
      <c r="K76" s="482">
        <v>81.5082813258377</v>
      </c>
      <c r="L76" s="482">
        <v>80.367407705971104</v>
      </c>
      <c r="M76" s="482">
        <v>79.618685869215</v>
      </c>
      <c r="N76" s="482">
        <v>75.421531459238906</v>
      </c>
      <c r="O76" s="482">
        <v>71.265824199194995</v>
      </c>
      <c r="P76" s="482">
        <v>75.653872104896095</v>
      </c>
      <c r="Q76" s="482">
        <v>74.669061606257202</v>
      </c>
      <c r="R76" s="482">
        <v>72.269921366199497</v>
      </c>
      <c r="S76" s="482">
        <v>75.126658405978304</v>
      </c>
      <c r="T76" s="482">
        <v>76.381533058105006</v>
      </c>
      <c r="U76" s="482">
        <v>78.469381261803306</v>
      </c>
      <c r="V76" s="482">
        <v>80.646694658885195</v>
      </c>
      <c r="W76" s="482">
        <v>82.573267630502997</v>
      </c>
      <c r="X76" s="482">
        <v>84.183271783792904</v>
      </c>
      <c r="Y76" s="482">
        <v>87.522650883933693</v>
      </c>
      <c r="Z76" s="482">
        <v>91.441039507914695</v>
      </c>
      <c r="AA76" s="482">
        <v>92.775278833259506</v>
      </c>
      <c r="AB76" s="482">
        <v>96.906456561697993</v>
      </c>
      <c r="AC76" s="482">
        <v>97.795558186152704</v>
      </c>
      <c r="AD76" s="482">
        <v>99.211053525308301</v>
      </c>
      <c r="AE76" s="482">
        <v>99.942060755479005</v>
      </c>
      <c r="AF76" s="482">
        <v>101.81874416882199</v>
      </c>
      <c r="AG76" s="482">
        <v>104.23793511856201</v>
      </c>
      <c r="AH76" s="482">
        <v>103.16610017259001</v>
      </c>
      <c r="AI76" s="482">
        <v>103.646530441461</v>
      </c>
      <c r="AJ76" s="482">
        <v>103.52250667717399</v>
      </c>
      <c r="AK76" s="482">
        <v>102.830640815398</v>
      </c>
      <c r="AL76" s="482">
        <v>103.990573513473</v>
      </c>
      <c r="AM76" s="482">
        <v>104.358017283186</v>
      </c>
      <c r="AN76" s="482">
        <v>107.12313530772001</v>
      </c>
      <c r="AO76" s="482">
        <v>106.895460891277</v>
      </c>
      <c r="AP76" s="482">
        <v>109.416480656125</v>
      </c>
      <c r="AQ76" s="482">
        <v>111.362359472676</v>
      </c>
      <c r="AR76" s="482">
        <v>114.533854969035</v>
      </c>
      <c r="AS76" s="482">
        <v>115.757343202087</v>
      </c>
      <c r="AT76" s="482">
        <v>120.177213776448</v>
      </c>
      <c r="AU76" s="482">
        <v>123.943571168361</v>
      </c>
      <c r="AV76" s="482">
        <v>125.116992510861</v>
      </c>
      <c r="AW76" s="482">
        <v>128.790341353195</v>
      </c>
      <c r="AX76" s="482">
        <v>138.439501552731</v>
      </c>
      <c r="AY76" s="482">
        <v>146.17074229379401</v>
      </c>
      <c r="AZ76" s="483">
        <v>142.653005594512</v>
      </c>
      <c r="BA76" s="132">
        <v>-2.4065942637218299E-2</v>
      </c>
      <c r="BB76" s="132">
        <v>3.1787159537935802E-2</v>
      </c>
      <c r="BC76" s="132">
        <v>0.38364826427729398</v>
      </c>
    </row>
    <row r="77" spans="1:55">
      <c r="A77" s="124" t="s">
        <v>355</v>
      </c>
      <c r="B77" s="482">
        <v>24.3328097319454</v>
      </c>
      <c r="C77" s="482">
        <v>26.658521347007099</v>
      </c>
      <c r="D77" s="482">
        <v>28.359821308886598</v>
      </c>
      <c r="E77" s="482">
        <v>31.2136252066122</v>
      </c>
      <c r="F77" s="482">
        <v>34.267237155786901</v>
      </c>
      <c r="G77" s="482">
        <v>37.849694487115499</v>
      </c>
      <c r="H77" s="482">
        <v>41.829617606405598</v>
      </c>
      <c r="I77" s="482">
        <v>45.673355402331197</v>
      </c>
      <c r="J77" s="482">
        <v>49.428478590051398</v>
      </c>
      <c r="K77" s="482">
        <v>54.902941566653297</v>
      </c>
      <c r="L77" s="482">
        <v>57.461123245809297</v>
      </c>
      <c r="M77" s="482">
        <v>60.967112574687498</v>
      </c>
      <c r="N77" s="482">
        <v>65.805582836062996</v>
      </c>
      <c r="O77" s="482">
        <v>71.223868877613896</v>
      </c>
      <c r="P77" s="482">
        <v>78.608827813268107</v>
      </c>
      <c r="Q77" s="482">
        <v>84.095692211603193</v>
      </c>
      <c r="R77" s="482">
        <v>90.603107602467901</v>
      </c>
      <c r="S77" s="482">
        <v>95.909317512633706</v>
      </c>
      <c r="T77" s="482">
        <v>101.705914303114</v>
      </c>
      <c r="U77" s="482">
        <v>106.090407867024</v>
      </c>
      <c r="V77" s="482">
        <v>109.92681125211899</v>
      </c>
      <c r="W77" s="482">
        <v>110.540411840318</v>
      </c>
      <c r="X77" s="482">
        <v>108.96880856358401</v>
      </c>
      <c r="Y77" s="482">
        <v>108.364317151409</v>
      </c>
      <c r="Z77" s="482">
        <v>107.311993546539</v>
      </c>
      <c r="AA77" s="482">
        <v>109.276825865859</v>
      </c>
      <c r="AB77" s="482">
        <v>114.401352392059</v>
      </c>
      <c r="AC77" s="482">
        <v>113.926823599318</v>
      </c>
      <c r="AD77" s="482">
        <v>118.116850136011</v>
      </c>
      <c r="AE77" s="482">
        <v>123.581977321062</v>
      </c>
      <c r="AF77" s="482">
        <v>129.821169985198</v>
      </c>
      <c r="AG77" s="482">
        <v>133.52261406495199</v>
      </c>
      <c r="AH77" s="482">
        <v>140.14921591989699</v>
      </c>
      <c r="AI77" s="482">
        <v>148.37177711976901</v>
      </c>
      <c r="AJ77" s="482">
        <v>156.28177933186299</v>
      </c>
      <c r="AK77" s="482">
        <v>164.01757020141</v>
      </c>
      <c r="AL77" s="482">
        <v>171.96067914068601</v>
      </c>
      <c r="AM77" s="482">
        <v>178.96343254561799</v>
      </c>
      <c r="AN77" s="482">
        <v>185.76248248782599</v>
      </c>
      <c r="AO77" s="482">
        <v>177.69315504398901</v>
      </c>
      <c r="AP77" s="482">
        <v>195.428292847059</v>
      </c>
      <c r="AQ77" s="482">
        <v>203.853485939736</v>
      </c>
      <c r="AR77" s="482">
        <v>206.46570586087</v>
      </c>
      <c r="AS77" s="482">
        <v>209.916743560946</v>
      </c>
      <c r="AT77" s="482">
        <v>212.447579053395</v>
      </c>
      <c r="AU77" s="482">
        <v>215.818048618988</v>
      </c>
      <c r="AV77" s="482">
        <v>217.61567418592</v>
      </c>
      <c r="AW77" s="482">
        <v>226.892582206177</v>
      </c>
      <c r="AX77" s="482">
        <v>234.333995196903</v>
      </c>
      <c r="AY77" s="482">
        <v>238.53769674162999</v>
      </c>
      <c r="AZ77" s="483">
        <v>229.179787297795</v>
      </c>
      <c r="BA77" s="132">
        <v>-3.9230316933811502E-2</v>
      </c>
      <c r="BB77" s="132">
        <v>2.9884761637208899E-2</v>
      </c>
      <c r="BC77" s="132">
        <v>0.61635173572270596</v>
      </c>
    </row>
    <row r="78" spans="1:55">
      <c r="A78" s="141" t="s">
        <v>356</v>
      </c>
      <c r="B78" s="486">
        <v>8.99644783329272</v>
      </c>
      <c r="C78" s="486">
        <v>10.526949781739701</v>
      </c>
      <c r="D78" s="486">
        <v>12.2225869995126</v>
      </c>
      <c r="E78" s="486">
        <v>13.885928990711999</v>
      </c>
      <c r="F78" s="486">
        <v>15.1651126332341</v>
      </c>
      <c r="G78" s="486">
        <v>15.7757900085098</v>
      </c>
      <c r="H78" s="486">
        <v>16.737575868416499</v>
      </c>
      <c r="I78" s="486">
        <v>16.951095537093799</v>
      </c>
      <c r="J78" s="486">
        <v>16.486141138738201</v>
      </c>
      <c r="K78" s="486">
        <v>16.559747257066899</v>
      </c>
      <c r="L78" s="486">
        <v>15.916748337366201</v>
      </c>
      <c r="M78" s="486">
        <v>15.626744268010301</v>
      </c>
      <c r="N78" s="486">
        <v>14.4442877277887</v>
      </c>
      <c r="O78" s="486">
        <v>14.8196993576443</v>
      </c>
      <c r="P78" s="486">
        <v>14.9657787061119</v>
      </c>
      <c r="Q78" s="486">
        <v>15.1740588234575</v>
      </c>
      <c r="R78" s="486">
        <v>14.323286633525001</v>
      </c>
      <c r="S78" s="486">
        <v>14.4301139845251</v>
      </c>
      <c r="T78" s="486">
        <v>13.4396952345207</v>
      </c>
      <c r="U78" s="486">
        <v>13.8882742458641</v>
      </c>
      <c r="V78" s="486">
        <v>13.797116951842501</v>
      </c>
      <c r="W78" s="486">
        <v>14.4510914840489</v>
      </c>
      <c r="X78" s="486">
        <v>14.215741314912099</v>
      </c>
      <c r="Y78" s="486">
        <v>14.559290528969701</v>
      </c>
      <c r="Z78" s="486">
        <v>14.0725540992114</v>
      </c>
      <c r="AA78" s="486">
        <v>14.268371294188199</v>
      </c>
      <c r="AB78" s="486">
        <v>15.2113514500485</v>
      </c>
      <c r="AC78" s="486">
        <v>14.091762396861499</v>
      </c>
      <c r="AD78" s="486">
        <v>13.4596078302823</v>
      </c>
      <c r="AE78" s="486">
        <v>12.9014444430785</v>
      </c>
      <c r="AF78" s="486">
        <v>12.5286197528579</v>
      </c>
      <c r="AG78" s="486">
        <v>12.815369129667999</v>
      </c>
      <c r="AH78" s="486">
        <v>12.6452236258126</v>
      </c>
      <c r="AI78" s="486">
        <v>12.260020253202701</v>
      </c>
      <c r="AJ78" s="486">
        <v>13.272747779143801</v>
      </c>
      <c r="AK78" s="486">
        <v>12.5014880290306</v>
      </c>
      <c r="AL78" s="486">
        <v>12.336093213761201</v>
      </c>
      <c r="AM78" s="486">
        <v>11.616815132368799</v>
      </c>
      <c r="AN78" s="486">
        <v>12.2395511303283</v>
      </c>
      <c r="AO78" s="486">
        <v>11.3820681034742</v>
      </c>
      <c r="AP78" s="486">
        <v>12.14872976386</v>
      </c>
      <c r="AQ78" s="486">
        <v>11.3639079880887</v>
      </c>
      <c r="AR78" s="486">
        <v>10.994020014782199</v>
      </c>
      <c r="AS78" s="486">
        <v>11.022546409849699</v>
      </c>
      <c r="AT78" s="486">
        <v>9.6677382584474696</v>
      </c>
      <c r="AU78" s="486">
        <v>8.1538473757760297</v>
      </c>
      <c r="AV78" s="486">
        <v>7.9455762745277303</v>
      </c>
      <c r="AW78" s="486">
        <v>7.4277210889449696</v>
      </c>
      <c r="AX78" s="486">
        <v>6.6577974523929804</v>
      </c>
      <c r="AY78" s="486">
        <v>5.90827955533842</v>
      </c>
      <c r="AZ78" s="484">
        <v>4.6126629201752998</v>
      </c>
      <c r="BA78" s="143">
        <v>-0.219288309401756</v>
      </c>
      <c r="BB78" s="143">
        <v>-6.3465057687415199E-2</v>
      </c>
      <c r="BC78" s="143">
        <v>1.24052074167414E-2</v>
      </c>
    </row>
    <row r="80" spans="1:55">
      <c r="A80" s="124" t="s">
        <v>731</v>
      </c>
    </row>
    <row r="81" spans="1:55">
      <c r="A81" s="124" t="s">
        <v>726</v>
      </c>
      <c r="BC81" s="128"/>
    </row>
    <row r="82" spans="1:55">
      <c r="A82" s="124" t="s">
        <v>395</v>
      </c>
    </row>
    <row r="83" spans="1:55">
      <c r="A83" s="474" t="s">
        <v>732</v>
      </c>
    </row>
    <row r="84" spans="1:55">
      <c r="A84" s="124" t="s">
        <v>362</v>
      </c>
    </row>
    <row r="85" spans="1:55">
      <c r="A85" s="124" t="s">
        <v>363</v>
      </c>
    </row>
    <row r="86" spans="1:55">
      <c r="A86" s="124" t="s">
        <v>376</v>
      </c>
    </row>
    <row r="87" spans="1:55">
      <c r="A87" s="125" t="s">
        <v>733</v>
      </c>
    </row>
    <row r="88" spans="1:55">
      <c r="A88" s="125" t="s">
        <v>734</v>
      </c>
    </row>
  </sheetData>
  <mergeCells count="1">
    <mergeCell ref="BA2:BB2"/>
  </mergeCells>
  <conditionalFormatting sqref="BA5:BC26 BA28:BC78">
    <cfRule type="cellIs" dxfId="305" priority="2" operator="lessThanOrEqual">
      <formula>0</formula>
    </cfRule>
    <cfRule type="cellIs" dxfId="304" priority="3" operator="greaterThan">
      <formula>0</formula>
    </cfRule>
  </conditionalFormatting>
  <conditionalFormatting sqref="BA27:BC27">
    <cfRule type="cellIs" dxfId="303" priority="4" operator="lessThanOrEqual">
      <formula>0</formula>
    </cfRule>
    <cfRule type="cellIs" dxfId="302" priority="5" operator="greaterThan">
      <formula>0</formula>
    </cfRule>
  </conditionalFormatting>
  <hyperlinks>
    <hyperlink ref="L1" location="Contents!A1" display="Contents" xr:uid="{00000000-0004-0000-2200-000000000000}"/>
    <hyperlink ref="BE1" location="Contents!A1" display="Contents" xr:uid="{00000000-0004-0000-2200-000001000000}"/>
  </hyperlinks>
  <pageMargins left="0.75" right="0.75" top="1" bottom="1" header="0.51180555555555496" footer="0.51180555555555496"/>
  <pageSetup paperSize="9" firstPageNumber="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MJ87"/>
  <sheetViews>
    <sheetView showGridLines="0" showRowColHeaders="0" zoomScaleNormal="100" workbookViewId="0">
      <pane xSplit="1" ySplit="3" topLeftCell="AM64" activePane="bottomRight" state="frozen"/>
      <selection pane="topRight" activeCell="AM1" sqref="AM1"/>
      <selection pane="bottomLeft" activeCell="A64" sqref="A64"/>
      <selection pane="bottomRight" activeCell="BE1" sqref="BE1"/>
    </sheetView>
  </sheetViews>
  <sheetFormatPr defaultColWidth="9.21875" defaultRowHeight="10.5"/>
  <cols>
    <col min="1" max="1" width="30.6640625" style="124" customWidth="1"/>
    <col min="2" max="51" width="8.44140625" style="124" customWidth="1"/>
    <col min="52" max="52" width="8.44140625" style="125" customWidth="1"/>
    <col min="53" max="54" width="11.77734375" style="124" customWidth="1"/>
    <col min="55" max="1024" width="9.21875" style="124"/>
  </cols>
  <sheetData>
    <row r="1" spans="1:57" ht="13">
      <c r="A1" s="456" t="s">
        <v>724</v>
      </c>
      <c r="L1" s="27" t="s">
        <v>88</v>
      </c>
      <c r="BC1" s="127"/>
      <c r="BE1" s="27" t="s">
        <v>88</v>
      </c>
    </row>
    <row r="2" spans="1:57">
      <c r="BA2" s="11" t="s">
        <v>251</v>
      </c>
      <c r="BB2" s="11"/>
      <c r="BC2" s="127" t="s">
        <v>252</v>
      </c>
    </row>
    <row r="3" spans="1:57">
      <c r="A3" s="124" t="s">
        <v>253</v>
      </c>
      <c r="B3" s="124">
        <v>1970</v>
      </c>
      <c r="C3" s="124">
        <v>1971</v>
      </c>
      <c r="D3" s="124">
        <v>1972</v>
      </c>
      <c r="E3" s="124">
        <v>1973</v>
      </c>
      <c r="F3" s="124">
        <v>1974</v>
      </c>
      <c r="G3" s="124">
        <v>1975</v>
      </c>
      <c r="H3" s="124">
        <v>1976</v>
      </c>
      <c r="I3" s="124">
        <v>1977</v>
      </c>
      <c r="J3" s="124">
        <v>1978</v>
      </c>
      <c r="K3" s="124">
        <v>1979</v>
      </c>
      <c r="L3" s="124">
        <v>1980</v>
      </c>
      <c r="M3" s="124">
        <v>1981</v>
      </c>
      <c r="N3" s="124">
        <v>1982</v>
      </c>
      <c r="O3" s="124">
        <v>1983</v>
      </c>
      <c r="P3" s="124">
        <v>1984</v>
      </c>
      <c r="Q3" s="124">
        <v>1985</v>
      </c>
      <c r="R3" s="124">
        <v>1986</v>
      </c>
      <c r="S3" s="124">
        <v>1987</v>
      </c>
      <c r="T3" s="124">
        <v>1988</v>
      </c>
      <c r="U3" s="124">
        <v>1989</v>
      </c>
      <c r="V3" s="124">
        <v>1990</v>
      </c>
      <c r="W3" s="124">
        <v>1991</v>
      </c>
      <c r="X3" s="124">
        <v>1992</v>
      </c>
      <c r="Y3" s="124">
        <v>1993</v>
      </c>
      <c r="Z3" s="124">
        <v>1994</v>
      </c>
      <c r="AA3" s="124">
        <v>1995</v>
      </c>
      <c r="AB3" s="124">
        <v>1996</v>
      </c>
      <c r="AC3" s="124">
        <v>1997</v>
      </c>
      <c r="AD3" s="124">
        <v>1998</v>
      </c>
      <c r="AE3" s="124">
        <v>1999</v>
      </c>
      <c r="AF3" s="124">
        <v>2000</v>
      </c>
      <c r="AG3" s="124">
        <v>2001</v>
      </c>
      <c r="AH3" s="124">
        <v>2002</v>
      </c>
      <c r="AI3" s="124">
        <v>2003</v>
      </c>
      <c r="AJ3" s="124">
        <v>2004</v>
      </c>
      <c r="AK3" s="124">
        <v>2005</v>
      </c>
      <c r="AL3" s="124">
        <v>2006</v>
      </c>
      <c r="AM3" s="124">
        <v>2007</v>
      </c>
      <c r="AN3" s="124">
        <v>2008</v>
      </c>
      <c r="AO3" s="124">
        <v>2009</v>
      </c>
      <c r="AP3" s="124">
        <v>2010</v>
      </c>
      <c r="AQ3" s="124">
        <v>2011</v>
      </c>
      <c r="AR3" s="124">
        <v>2012</v>
      </c>
      <c r="AS3" s="124">
        <v>2013</v>
      </c>
      <c r="AT3" s="124">
        <v>2014</v>
      </c>
      <c r="AU3" s="124">
        <v>2015</v>
      </c>
      <c r="AV3" s="124">
        <v>2016</v>
      </c>
      <c r="AW3" s="124">
        <v>2017</v>
      </c>
      <c r="AX3" s="124">
        <v>2018</v>
      </c>
      <c r="AY3" s="124">
        <v>2019</v>
      </c>
      <c r="AZ3" s="125">
        <v>2020</v>
      </c>
      <c r="BA3" s="127">
        <v>2020</v>
      </c>
      <c r="BB3" s="127" t="s">
        <v>254</v>
      </c>
      <c r="BC3" s="127">
        <v>2020</v>
      </c>
    </row>
    <row r="4" spans="1:57">
      <c r="AT4" s="125"/>
      <c r="AU4" s="125"/>
      <c r="AV4" s="125"/>
      <c r="AW4" s="125"/>
      <c r="AX4" s="125"/>
    </row>
    <row r="5" spans="1:57">
      <c r="A5" s="124" t="s">
        <v>255</v>
      </c>
      <c r="B5" s="174">
        <v>1.9445859000000001</v>
      </c>
      <c r="C5" s="174">
        <v>2.1259800000000002</v>
      </c>
      <c r="D5" s="174">
        <v>2.4003000000000001</v>
      </c>
      <c r="E5" s="174">
        <v>2.5717500000000002</v>
      </c>
      <c r="F5" s="174">
        <v>2.5183947600000001</v>
      </c>
      <c r="G5" s="174">
        <v>2.5724358000000001</v>
      </c>
      <c r="H5" s="174">
        <v>2.5950671999999999</v>
      </c>
      <c r="I5" s="174">
        <v>2.7260550000000001</v>
      </c>
      <c r="J5" s="174">
        <v>2.6307288</v>
      </c>
      <c r="K5" s="174">
        <v>2.7740610000000001</v>
      </c>
      <c r="L5" s="174">
        <v>2.5642062000000001</v>
      </c>
      <c r="M5" s="174">
        <v>2.4777954000000002</v>
      </c>
      <c r="N5" s="174">
        <v>2.6008965000000002</v>
      </c>
      <c r="O5" s="174">
        <v>2.4462486000000001</v>
      </c>
      <c r="P5" s="174">
        <v>2.6811351000000001</v>
      </c>
      <c r="Q5" s="174">
        <v>2.898492552</v>
      </c>
      <c r="R5" s="174">
        <v>2.7185454899999999</v>
      </c>
      <c r="S5" s="174">
        <v>2.9468345939999998</v>
      </c>
      <c r="T5" s="174">
        <v>3.4029670319999998</v>
      </c>
      <c r="U5" s="174">
        <v>3.6153695790000002</v>
      </c>
      <c r="V5" s="174">
        <v>3.7241203139999999</v>
      </c>
      <c r="W5" s="174">
        <v>3.919628178</v>
      </c>
      <c r="X5" s="174">
        <v>4.3187294879999998</v>
      </c>
      <c r="Y5" s="174">
        <v>4.7543050710000001</v>
      </c>
      <c r="Z5" s="174">
        <v>5.146095753</v>
      </c>
      <c r="AA5" s="174">
        <v>5.498685</v>
      </c>
      <c r="AB5" s="174">
        <v>5.5410507000000004</v>
      </c>
      <c r="AC5" s="174">
        <v>5.7503124000000003</v>
      </c>
      <c r="AD5" s="174">
        <v>5.9617475999999998</v>
      </c>
      <c r="AE5" s="174">
        <v>6.1394472000000002</v>
      </c>
      <c r="AF5" s="174">
        <v>6.3469683000000003</v>
      </c>
      <c r="AG5" s="174">
        <v>6.4590921000000003</v>
      </c>
      <c r="AH5" s="174">
        <v>6.5060127000000003</v>
      </c>
      <c r="AI5" s="174">
        <v>6.3376919999999997</v>
      </c>
      <c r="AJ5" s="174">
        <v>6.3624672000000002</v>
      </c>
      <c r="AK5" s="174">
        <v>6.4494882000000002</v>
      </c>
      <c r="AL5" s="174">
        <v>6.4583063999999997</v>
      </c>
      <c r="AM5" s="174">
        <v>6.2884485000000003</v>
      </c>
      <c r="AN5" s="174">
        <v>5.9936976</v>
      </c>
      <c r="AO5" s="174">
        <v>5.5818297000000001</v>
      </c>
      <c r="AP5" s="174">
        <v>5.3852786999999998</v>
      </c>
      <c r="AQ5" s="174">
        <v>5.4385677000000001</v>
      </c>
      <c r="AR5" s="174">
        <v>5.4109872000000001</v>
      </c>
      <c r="AS5" s="174">
        <v>5.4691326</v>
      </c>
      <c r="AT5" s="174">
        <v>5.7236976000000004</v>
      </c>
      <c r="AU5" s="174">
        <v>5.7872043</v>
      </c>
      <c r="AV5" s="174">
        <v>6.1913996999999998</v>
      </c>
      <c r="AW5" s="174">
        <v>6.2604711000000002</v>
      </c>
      <c r="AX5" s="174">
        <v>6.3639459</v>
      </c>
      <c r="AY5" s="174">
        <v>6.0834906000000002</v>
      </c>
      <c r="AZ5" s="175">
        <v>5.9470152992720404</v>
      </c>
      <c r="BA5" s="132">
        <v>-2.5104662183422801E-2</v>
      </c>
      <c r="BB5" s="132">
        <v>8.6433415428936993E-3</v>
      </c>
      <c r="BC5" s="132">
        <v>4.2866975293300601E-2</v>
      </c>
    </row>
    <row r="6" spans="1:57">
      <c r="A6" s="124" t="s">
        <v>256</v>
      </c>
      <c r="B6" s="174">
        <v>0.397091060904737</v>
      </c>
      <c r="C6" s="174">
        <v>0.39305423065143302</v>
      </c>
      <c r="D6" s="174">
        <v>0.40852881616610898</v>
      </c>
      <c r="E6" s="174">
        <v>0.44390138439028398</v>
      </c>
      <c r="F6" s="174">
        <v>0.46534330931754098</v>
      </c>
      <c r="G6" s="174">
        <v>0.47300522814144602</v>
      </c>
      <c r="H6" s="174">
        <v>0.46387773762397</v>
      </c>
      <c r="I6" s="174">
        <v>0.491949945725485</v>
      </c>
      <c r="J6" s="174">
        <v>0.61581112364564505</v>
      </c>
      <c r="K6" s="174">
        <v>0.74755675602034499</v>
      </c>
      <c r="L6" s="174">
        <v>0.90414869740266401</v>
      </c>
      <c r="M6" s="174">
        <v>0.97408466241943803</v>
      </c>
      <c r="N6" s="174">
        <v>1.0386832003006301</v>
      </c>
      <c r="O6" s="174">
        <v>1.0474619868334001</v>
      </c>
      <c r="P6" s="174">
        <v>1.03029701361584</v>
      </c>
      <c r="Q6" s="174">
        <v>0.99949563117903495</v>
      </c>
      <c r="R6" s="174">
        <v>0.88781792810024796</v>
      </c>
      <c r="S6" s="174">
        <v>0.90241564869980595</v>
      </c>
      <c r="T6" s="174">
        <v>0.91415623054213901</v>
      </c>
      <c r="U6" s="174">
        <v>0.87755325237141502</v>
      </c>
      <c r="V6" s="174">
        <v>0.94990102862858605</v>
      </c>
      <c r="W6" s="174">
        <v>0.96332748177668004</v>
      </c>
      <c r="X6" s="174">
        <v>0.93375115790610697</v>
      </c>
      <c r="Y6" s="174">
        <v>1.00001556</v>
      </c>
      <c r="Z6" s="174">
        <v>1.0520283500000001</v>
      </c>
      <c r="AA6" s="174">
        <v>1.0507050440000001</v>
      </c>
      <c r="AB6" s="174">
        <v>1.108980973</v>
      </c>
      <c r="AC6" s="174">
        <v>1.1198330009999999</v>
      </c>
      <c r="AD6" s="174">
        <v>1.1856280729999999</v>
      </c>
      <c r="AE6" s="174">
        <v>1.2324696610000001</v>
      </c>
      <c r="AF6" s="174">
        <v>1.201632091</v>
      </c>
      <c r="AG6" s="174">
        <v>1.193065354</v>
      </c>
      <c r="AH6" s="174">
        <v>1.2141983000000001</v>
      </c>
      <c r="AI6" s="174">
        <v>1.2542546910000001</v>
      </c>
      <c r="AJ6" s="174">
        <v>1.3329736169999999</v>
      </c>
      <c r="AK6" s="174">
        <v>1.5952280809999999</v>
      </c>
      <c r="AL6" s="174">
        <v>1.7442792090000001</v>
      </c>
      <c r="AM6" s="174">
        <v>1.686908675</v>
      </c>
      <c r="AN6" s="174">
        <v>1.700300822</v>
      </c>
      <c r="AO6" s="174">
        <v>1.89298984</v>
      </c>
      <c r="AP6" s="174">
        <v>1.842401441</v>
      </c>
      <c r="AQ6" s="174">
        <v>1.87556367</v>
      </c>
      <c r="AR6" s="174">
        <v>1.8306067319999999</v>
      </c>
      <c r="AS6" s="174">
        <v>1.8895694110000001</v>
      </c>
      <c r="AT6" s="174">
        <v>1.8467929169999999</v>
      </c>
      <c r="AU6" s="174">
        <v>1.726090111</v>
      </c>
      <c r="AV6" s="174">
        <v>1.5714512650000001</v>
      </c>
      <c r="AW6" s="174">
        <v>1.3776639740000001</v>
      </c>
      <c r="AX6" s="174">
        <v>1.266877</v>
      </c>
      <c r="AY6" s="174">
        <v>1.1266160000000001</v>
      </c>
      <c r="AZ6" s="175">
        <v>1.0825837985545801</v>
      </c>
      <c r="BA6" s="132">
        <v>-4.1709047871185199E-2</v>
      </c>
      <c r="BB6" s="132">
        <v>-5.0570409306156798E-2</v>
      </c>
      <c r="BC6" s="132">
        <v>7.8034258548565199E-3</v>
      </c>
    </row>
    <row r="7" spans="1:57">
      <c r="A7" s="124" t="s">
        <v>92</v>
      </c>
      <c r="B7" s="174">
        <v>20.572642740990201</v>
      </c>
      <c r="C7" s="174">
        <v>21.155781500730399</v>
      </c>
      <c r="D7" s="174">
        <v>21.087180292114802</v>
      </c>
      <c r="E7" s="174">
        <v>21.068003174915301</v>
      </c>
      <c r="F7" s="174">
        <v>20.1400988554519</v>
      </c>
      <c r="G7" s="174">
        <v>18.649492946652799</v>
      </c>
      <c r="H7" s="174">
        <v>18.497542114669098</v>
      </c>
      <c r="I7" s="174">
        <v>18.578255786495099</v>
      </c>
      <c r="J7" s="174">
        <v>18.502194910979199</v>
      </c>
      <c r="K7" s="174">
        <v>19.063500661422001</v>
      </c>
      <c r="L7" s="174">
        <v>18.9032669024561</v>
      </c>
      <c r="M7" s="174">
        <v>18.705337896976701</v>
      </c>
      <c r="N7" s="174">
        <v>17.394835086487902</v>
      </c>
      <c r="O7" s="174">
        <v>15.756256961325301</v>
      </c>
      <c r="P7" s="174">
        <v>17.099437594714999</v>
      </c>
      <c r="Q7" s="174">
        <v>16.123724368840399</v>
      </c>
      <c r="R7" s="174">
        <v>15.706322011865501</v>
      </c>
      <c r="S7" s="174">
        <v>16.271321512848299</v>
      </c>
      <c r="T7" s="174">
        <v>16.710752486475702</v>
      </c>
      <c r="U7" s="174">
        <v>16.946884747861699</v>
      </c>
      <c r="V7" s="174">
        <v>17.4016053798942</v>
      </c>
      <c r="W7" s="174">
        <v>17.309101142398401</v>
      </c>
      <c r="X7" s="174">
        <v>17.448081117729998</v>
      </c>
      <c r="Y7" s="174">
        <v>17.646477301941001</v>
      </c>
      <c r="Z7" s="174">
        <v>18.3719109169961</v>
      </c>
      <c r="AA7" s="174">
        <v>18.119550841540899</v>
      </c>
      <c r="AB7" s="174">
        <v>18.368354851244799</v>
      </c>
      <c r="AC7" s="174">
        <v>18.415436402151201</v>
      </c>
      <c r="AD7" s="174">
        <v>18.6238095110213</v>
      </c>
      <c r="AE7" s="174">
        <v>18.3649697045417</v>
      </c>
      <c r="AF7" s="174">
        <v>18.669610118617101</v>
      </c>
      <c r="AG7" s="174">
        <v>19.1482195362757</v>
      </c>
      <c r="AH7" s="174">
        <v>18.404235507197502</v>
      </c>
      <c r="AI7" s="174">
        <v>18.6428090623209</v>
      </c>
      <c r="AJ7" s="174">
        <v>18.111962985354399</v>
      </c>
      <c r="AK7" s="174">
        <v>17.619869004349098</v>
      </c>
      <c r="AL7" s="174">
        <v>18.062066017905298</v>
      </c>
      <c r="AM7" s="174">
        <v>18.7880000459513</v>
      </c>
      <c r="AN7" s="174">
        <v>19.658429037281699</v>
      </c>
      <c r="AO7" s="174">
        <v>20.072970399301099</v>
      </c>
      <c r="AP7" s="174">
        <v>20.7056680865952</v>
      </c>
      <c r="AQ7" s="174">
        <v>22.224907683706501</v>
      </c>
      <c r="AR7" s="174">
        <v>23.368493800447801</v>
      </c>
      <c r="AS7" s="174">
        <v>23.6049384638718</v>
      </c>
      <c r="AT7" s="174">
        <v>25.3701533604406</v>
      </c>
      <c r="AU7" s="174">
        <v>26.650915307005398</v>
      </c>
      <c r="AV7" s="174">
        <v>26.184820012320401</v>
      </c>
      <c r="AW7" s="174">
        <v>26.862145612629998</v>
      </c>
      <c r="AX7" s="174">
        <v>30.273702157347302</v>
      </c>
      <c r="AY7" s="174">
        <v>33.479550980794997</v>
      </c>
      <c r="AZ7" s="175">
        <v>32.926354389635399</v>
      </c>
      <c r="BA7" s="132">
        <v>-1.92105117670207E-2</v>
      </c>
      <c r="BB7" s="132">
        <v>5.2487140044885597E-2</v>
      </c>
      <c r="BC7" s="132">
        <v>0.23733808458366201</v>
      </c>
    </row>
    <row r="8" spans="1:57" s="125" customFormat="1">
      <c r="A8" s="133" t="s">
        <v>257</v>
      </c>
      <c r="B8" s="176">
        <v>22.9143197018949</v>
      </c>
      <c r="C8" s="176">
        <v>23.674815731381798</v>
      </c>
      <c r="D8" s="176">
        <v>23.8960091082809</v>
      </c>
      <c r="E8" s="176">
        <v>24.083654559305501</v>
      </c>
      <c r="F8" s="176">
        <v>23.123836924769499</v>
      </c>
      <c r="G8" s="176">
        <v>21.694933974794299</v>
      </c>
      <c r="H8" s="176">
        <v>21.5564870522931</v>
      </c>
      <c r="I8" s="176">
        <v>21.796260732220599</v>
      </c>
      <c r="J8" s="176">
        <v>21.748734834624798</v>
      </c>
      <c r="K8" s="176">
        <v>22.585118417442299</v>
      </c>
      <c r="L8" s="176">
        <v>22.371621799858801</v>
      </c>
      <c r="M8" s="176">
        <v>22.1572179593961</v>
      </c>
      <c r="N8" s="176">
        <v>21.034414786788499</v>
      </c>
      <c r="O8" s="176">
        <v>19.2499675481587</v>
      </c>
      <c r="P8" s="176">
        <v>20.810869708330799</v>
      </c>
      <c r="Q8" s="176">
        <v>20.021712552019501</v>
      </c>
      <c r="R8" s="176">
        <v>19.3126854299657</v>
      </c>
      <c r="S8" s="176">
        <v>20.120571755548099</v>
      </c>
      <c r="T8" s="176">
        <v>21.027875749017799</v>
      </c>
      <c r="U8" s="176">
        <v>21.4398075792332</v>
      </c>
      <c r="V8" s="176">
        <v>22.075626722522699</v>
      </c>
      <c r="W8" s="176">
        <v>22.192056802175099</v>
      </c>
      <c r="X8" s="176">
        <v>22.700561763636099</v>
      </c>
      <c r="Y8" s="176">
        <v>23.400797932941</v>
      </c>
      <c r="Z8" s="176">
        <v>24.570035019996102</v>
      </c>
      <c r="AA8" s="176">
        <v>24.668940885540898</v>
      </c>
      <c r="AB8" s="176">
        <v>25.0183865242448</v>
      </c>
      <c r="AC8" s="176">
        <v>25.285581803151199</v>
      </c>
      <c r="AD8" s="176">
        <v>25.771185184021299</v>
      </c>
      <c r="AE8" s="176">
        <v>25.736886565541699</v>
      </c>
      <c r="AF8" s="176">
        <v>26.218210509617101</v>
      </c>
      <c r="AG8" s="176">
        <v>26.800376990275701</v>
      </c>
      <c r="AH8" s="176">
        <v>26.124446507197501</v>
      </c>
      <c r="AI8" s="176">
        <v>26.234755753320901</v>
      </c>
      <c r="AJ8" s="176">
        <v>25.807403802354401</v>
      </c>
      <c r="AK8" s="176">
        <v>25.664585285349101</v>
      </c>
      <c r="AL8" s="176">
        <v>26.264651626905302</v>
      </c>
      <c r="AM8" s="176">
        <v>26.763357220951299</v>
      </c>
      <c r="AN8" s="176">
        <v>27.352427459281699</v>
      </c>
      <c r="AO8" s="176">
        <v>27.547789939301101</v>
      </c>
      <c r="AP8" s="176">
        <v>27.9333482275952</v>
      </c>
      <c r="AQ8" s="176">
        <v>29.5390390537065</v>
      </c>
      <c r="AR8" s="176">
        <v>30.610087732447798</v>
      </c>
      <c r="AS8" s="176">
        <v>30.963640474871799</v>
      </c>
      <c r="AT8" s="176">
        <v>32.9406438774406</v>
      </c>
      <c r="AU8" s="176">
        <v>34.164209718005402</v>
      </c>
      <c r="AV8" s="176">
        <v>33.947670977320399</v>
      </c>
      <c r="AW8" s="176">
        <v>34.500280686629999</v>
      </c>
      <c r="AX8" s="176">
        <v>37.9045250573473</v>
      </c>
      <c r="AY8" s="176">
        <v>40.689657580795</v>
      </c>
      <c r="AZ8" s="176">
        <v>39.955953487462097</v>
      </c>
      <c r="BA8" s="135">
        <v>-2.0714683171834399E-2</v>
      </c>
      <c r="BB8" s="135">
        <v>3.9775852443029197E-2</v>
      </c>
      <c r="BC8" s="135">
        <v>0.28800848573181898</v>
      </c>
    </row>
    <row r="9" spans="1:57">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5"/>
      <c r="BA9" s="132"/>
      <c r="BB9" s="132"/>
      <c r="BC9" s="132"/>
    </row>
    <row r="10" spans="1:57">
      <c r="A10" s="124" t="s">
        <v>258</v>
      </c>
      <c r="B10" s="174">
        <v>0.21076020000000001</v>
      </c>
      <c r="C10" s="174">
        <v>0.227757555</v>
      </c>
      <c r="D10" s="174">
        <v>0.21650184</v>
      </c>
      <c r="E10" s="174">
        <v>0.23575734000000001</v>
      </c>
      <c r="F10" s="174">
        <v>0.25375248</v>
      </c>
      <c r="G10" s="174">
        <v>0.26929692</v>
      </c>
      <c r="H10" s="174">
        <v>0.25676334000000001</v>
      </c>
      <c r="I10" s="174">
        <v>0.26502569999999998</v>
      </c>
      <c r="J10" s="174">
        <v>0.27342810000000001</v>
      </c>
      <c r="K10" s="174">
        <v>0.25312230000000002</v>
      </c>
      <c r="L10" s="174">
        <v>0.29392645499999998</v>
      </c>
      <c r="M10" s="174">
        <v>0.30582985499999998</v>
      </c>
      <c r="N10" s="174">
        <v>0.34274789999999999</v>
      </c>
      <c r="O10" s="174">
        <v>0.46003139999999998</v>
      </c>
      <c r="P10" s="174">
        <v>0.47193479999999999</v>
      </c>
      <c r="Q10" s="174">
        <v>0.48628890000000002</v>
      </c>
      <c r="R10" s="174">
        <v>0.54300510000000002</v>
      </c>
      <c r="S10" s="174">
        <v>0.53040149999999997</v>
      </c>
      <c r="T10" s="174">
        <v>0.62877959999999999</v>
      </c>
      <c r="U10" s="174">
        <v>0.66483990000000004</v>
      </c>
      <c r="V10" s="174">
        <v>0.62457839999999998</v>
      </c>
      <c r="W10" s="174">
        <v>0.69774930000000002</v>
      </c>
      <c r="X10" s="174">
        <v>0.7033509</v>
      </c>
      <c r="Y10" s="174">
        <v>0.75341519999999995</v>
      </c>
      <c r="Z10" s="174">
        <v>0.7796727</v>
      </c>
      <c r="AA10" s="174">
        <v>0.87560009999999999</v>
      </c>
      <c r="AB10" s="174">
        <v>1.0128393</v>
      </c>
      <c r="AC10" s="174">
        <v>0.95857380000000003</v>
      </c>
      <c r="AD10" s="174">
        <v>1.0359459</v>
      </c>
      <c r="AE10" s="174">
        <v>1.2102957000000001</v>
      </c>
      <c r="AF10" s="174">
        <v>1.3097240999999999</v>
      </c>
      <c r="AG10" s="174">
        <v>1.3002714</v>
      </c>
      <c r="AH10" s="174">
        <v>1.2642111</v>
      </c>
      <c r="AI10" s="174">
        <v>1.4368103999999999</v>
      </c>
      <c r="AJ10" s="174">
        <v>1.5712488</v>
      </c>
      <c r="AK10" s="174">
        <v>1.5975063</v>
      </c>
      <c r="AL10" s="174">
        <v>1.613961</v>
      </c>
      <c r="AM10" s="174">
        <v>1.5694983</v>
      </c>
      <c r="AN10" s="174">
        <v>1.5425405999999999</v>
      </c>
      <c r="AO10" s="174">
        <v>1.4508428830857001</v>
      </c>
      <c r="AP10" s="174">
        <v>1.4038918473357</v>
      </c>
      <c r="AQ10" s="174">
        <v>1.3578424237655999</v>
      </c>
      <c r="AR10" s="174">
        <v>1.3208833186875</v>
      </c>
      <c r="AS10" s="174">
        <v>1.2440107284138</v>
      </c>
      <c r="AT10" s="174">
        <v>1.2414916636866</v>
      </c>
      <c r="AU10" s="174">
        <v>1.2776811929487</v>
      </c>
      <c r="AV10" s="174">
        <v>1.3421648309328</v>
      </c>
      <c r="AW10" s="174">
        <v>1.3373959780925999</v>
      </c>
      <c r="AX10" s="174">
        <v>1.4193140345163</v>
      </c>
      <c r="AY10" s="174">
        <v>1.4981693965344001</v>
      </c>
      <c r="AZ10" s="175">
        <v>1.3784965732656</v>
      </c>
      <c r="BA10" s="132">
        <v>-8.2393357943568404E-2</v>
      </c>
      <c r="BB10" s="132">
        <v>3.2150847614693702E-3</v>
      </c>
      <c r="BC10" s="132">
        <v>9.9364093708165305E-3</v>
      </c>
    </row>
    <row r="11" spans="1:57">
      <c r="A11" s="124" t="s">
        <v>398</v>
      </c>
      <c r="B11" s="174">
        <v>1.5072480000000001E-3</v>
      </c>
      <c r="C11" s="174">
        <v>1.5072480000000001E-3</v>
      </c>
      <c r="D11" s="174">
        <v>4.0193279999999998E-2</v>
      </c>
      <c r="E11" s="174">
        <v>6.1964640000000001E-2</v>
      </c>
      <c r="F11" s="174">
        <v>6.4853532000000005E-2</v>
      </c>
      <c r="G11" s="174">
        <v>6.3932435999999995E-2</v>
      </c>
      <c r="H11" s="174">
        <v>6.5900232000000003E-2</v>
      </c>
      <c r="I11" s="174">
        <v>6.9542748000000001E-2</v>
      </c>
      <c r="J11" s="174">
        <v>6.8537916000000004E-2</v>
      </c>
      <c r="K11" s="174">
        <v>7.4943720000000005E-2</v>
      </c>
      <c r="L11" s="174">
        <v>9.1900259999999998E-2</v>
      </c>
      <c r="M11" s="174">
        <v>9.8012987999999995E-2</v>
      </c>
      <c r="N11" s="174">
        <v>0.10165550399999999</v>
      </c>
      <c r="O11" s="174">
        <v>9.7594308000000005E-2</v>
      </c>
      <c r="P11" s="174">
        <v>9.3868056000000005E-2</v>
      </c>
      <c r="Q11" s="174">
        <v>9.3030695999999996E-2</v>
      </c>
      <c r="R11" s="174">
        <v>9.4747284000000001E-2</v>
      </c>
      <c r="S11" s="174">
        <v>9.9101555999999993E-2</v>
      </c>
      <c r="T11" s="174">
        <v>0.104753736</v>
      </c>
      <c r="U11" s="174">
        <v>0.11048965199999999</v>
      </c>
      <c r="V11" s="174">
        <v>0.11291799600000001</v>
      </c>
      <c r="W11" s="174">
        <v>0.112248108</v>
      </c>
      <c r="X11" s="174">
        <v>0.10192044144628799</v>
      </c>
      <c r="Y11" s="174">
        <v>0.10168861625450901</v>
      </c>
      <c r="Z11" s="174">
        <v>0.109649538198152</v>
      </c>
      <c r="AA11" s="174">
        <v>0.10956120931769001</v>
      </c>
      <c r="AB11" s="174">
        <v>0.110639217117735</v>
      </c>
      <c r="AC11" s="174">
        <v>9.3256016711978196E-2</v>
      </c>
      <c r="AD11" s="174">
        <v>9.7398010636426294E-2</v>
      </c>
      <c r="AE11" s="174">
        <v>7.8422617972121994E-2</v>
      </c>
      <c r="AF11" s="174">
        <v>0.112406493173417</v>
      </c>
      <c r="AG11" s="174">
        <v>0.16369543131554901</v>
      </c>
      <c r="AH11" s="174">
        <v>0.209730448813505</v>
      </c>
      <c r="AI11" s="174">
        <v>0.24103399156430699</v>
      </c>
      <c r="AJ11" s="174">
        <v>0.339115692722188</v>
      </c>
      <c r="AK11" s="174">
        <v>0.41837692843910901</v>
      </c>
      <c r="AL11" s="174">
        <v>0.44803054397207698</v>
      </c>
      <c r="AM11" s="174">
        <v>0.47988693166698299</v>
      </c>
      <c r="AN11" s="174">
        <v>0.49651268167315699</v>
      </c>
      <c r="AO11" s="174">
        <v>0.42773703533150198</v>
      </c>
      <c r="AP11" s="174">
        <v>0.493722083221873</v>
      </c>
      <c r="AQ11" s="174">
        <v>0.54122404480975495</v>
      </c>
      <c r="AR11" s="174">
        <v>0.61703221055328605</v>
      </c>
      <c r="AS11" s="174">
        <v>0.70471671024000604</v>
      </c>
      <c r="AT11" s="174">
        <v>0.72996568647827598</v>
      </c>
      <c r="AU11" s="174">
        <v>0.70418144450398601</v>
      </c>
      <c r="AV11" s="174">
        <v>0.67588363613604596</v>
      </c>
      <c r="AW11" s="174">
        <v>0.65648789352495096</v>
      </c>
      <c r="AX11" s="174">
        <v>0.61329722262050401</v>
      </c>
      <c r="AY11" s="174">
        <v>0.53821237399895105</v>
      </c>
      <c r="AZ11" s="175">
        <v>0.51874750179296802</v>
      </c>
      <c r="BA11" s="132">
        <v>-3.8799210341265301E-2</v>
      </c>
      <c r="BB11" s="132">
        <v>2.3240408329502599E-2</v>
      </c>
      <c r="BC11" s="132">
        <v>3.7392095402113E-3</v>
      </c>
    </row>
    <row r="12" spans="1:57">
      <c r="A12" s="124" t="s">
        <v>259</v>
      </c>
      <c r="B12" s="174">
        <v>2.9196446017699098E-3</v>
      </c>
      <c r="C12" s="174">
        <v>4.6349358053097301E-3</v>
      </c>
      <c r="D12" s="174">
        <v>6.3137314513274298E-3</v>
      </c>
      <c r="E12" s="174">
        <v>7.2261203893805304E-3</v>
      </c>
      <c r="F12" s="174">
        <v>1.3904807415929201E-2</v>
      </c>
      <c r="G12" s="174">
        <v>1.51456563716814E-2</v>
      </c>
      <c r="H12" s="174">
        <v>1.74448764955752E-2</v>
      </c>
      <c r="I12" s="174">
        <v>2.17148567256637E-2</v>
      </c>
      <c r="J12" s="174">
        <v>2.8576021539822999E-2</v>
      </c>
      <c r="K12" s="174">
        <v>3.1313188353982301E-2</v>
      </c>
      <c r="L12" s="174">
        <v>3.6605044194690302E-2</v>
      </c>
      <c r="M12" s="174">
        <v>3.2846001769911502E-2</v>
      </c>
      <c r="N12" s="174">
        <v>4.6933286973451303E-2</v>
      </c>
      <c r="O12" s="174">
        <v>6.3465774530973407E-2</v>
      </c>
      <c r="P12" s="174">
        <v>7.3867008424778793E-2</v>
      </c>
      <c r="Q12" s="174">
        <v>9.2662220548672597E-2</v>
      </c>
      <c r="R12" s="174">
        <v>0.10791736359291999</v>
      </c>
      <c r="S12" s="174">
        <v>0.12054482649557501</v>
      </c>
      <c r="T12" s="174">
        <v>0.12131123320353999</v>
      </c>
      <c r="U12" s="174">
        <v>0.124376860035398</v>
      </c>
      <c r="V12" s="174">
        <v>0.113238488870761</v>
      </c>
      <c r="W12" s="174">
        <v>0.117722187085699</v>
      </c>
      <c r="X12" s="174">
        <v>0.133358380246035</v>
      </c>
      <c r="Y12" s="174">
        <v>0.15622065730019499</v>
      </c>
      <c r="Z12" s="174">
        <v>0.17061012572001799</v>
      </c>
      <c r="AA12" s="174">
        <v>0.188297807159788</v>
      </c>
      <c r="AB12" s="174">
        <v>0.20576717217446</v>
      </c>
      <c r="AC12" s="174">
        <v>0.22397987870474301</v>
      </c>
      <c r="AD12" s="174">
        <v>0.23462369856939799</v>
      </c>
      <c r="AE12" s="174">
        <v>0.27549083995375201</v>
      </c>
      <c r="AF12" s="174">
        <v>0.27754967201525299</v>
      </c>
      <c r="AG12" s="174">
        <v>0.283456729746564</v>
      </c>
      <c r="AH12" s="174">
        <v>0.34245272667259202</v>
      </c>
      <c r="AI12" s="174">
        <v>0.37202800734356001</v>
      </c>
      <c r="AJ12" s="174">
        <v>0.40916800013581001</v>
      </c>
      <c r="AK12" s="174">
        <v>0.40469186553668801</v>
      </c>
      <c r="AL12" s="174">
        <v>0.41322497751408899</v>
      </c>
      <c r="AM12" s="174">
        <v>0.41607846297385498</v>
      </c>
      <c r="AN12" s="174">
        <v>0.51753850998009698</v>
      </c>
      <c r="AO12" s="174">
        <v>0.441969927548931</v>
      </c>
      <c r="AP12" s="174">
        <v>0.54073992065140297</v>
      </c>
      <c r="AQ12" s="174">
        <v>0.62017074797326399</v>
      </c>
      <c r="AR12" s="174">
        <v>0.71398258480163102</v>
      </c>
      <c r="AS12" s="174">
        <v>0.79018539963578205</v>
      </c>
      <c r="AT12" s="174">
        <v>0.84051633885578703</v>
      </c>
      <c r="AU12" s="174">
        <v>0.85696182100417695</v>
      </c>
      <c r="AV12" s="174">
        <v>0.86844879773426498</v>
      </c>
      <c r="AW12" s="174">
        <v>0.97853118728607102</v>
      </c>
      <c r="AX12" s="174">
        <v>0.90584484279569299</v>
      </c>
      <c r="AY12" s="174">
        <v>0.926874973718124</v>
      </c>
      <c r="AZ12" s="175">
        <v>0.86141449799522096</v>
      </c>
      <c r="BA12" s="132">
        <v>-7.3164201397569295E-2</v>
      </c>
      <c r="BB12" s="132">
        <v>7.6868922026191097E-2</v>
      </c>
      <c r="BC12" s="132">
        <v>6.2092044739437803E-3</v>
      </c>
    </row>
    <row r="13" spans="1:57">
      <c r="A13" s="124" t="s">
        <v>261</v>
      </c>
      <c r="B13" s="174">
        <v>4.49757E-2</v>
      </c>
      <c r="C13" s="174">
        <v>4.6816200000000002E-2</v>
      </c>
      <c r="D13" s="174">
        <v>5.7187799999999997E-2</v>
      </c>
      <c r="E13" s="174">
        <v>5.9256000000000003E-2</v>
      </c>
      <c r="F13" s="174">
        <v>6.16518E-2</v>
      </c>
      <c r="G13" s="174">
        <v>5.36967E-2</v>
      </c>
      <c r="H13" s="174">
        <v>5.4532799999999999E-2</v>
      </c>
      <c r="I13" s="174">
        <v>6.1829099999999998E-2</v>
      </c>
      <c r="J13" s="174">
        <v>8.2109699999999994E-2</v>
      </c>
      <c r="K13" s="174">
        <v>9.3801599999999999E-2</v>
      </c>
      <c r="L13" s="174">
        <v>0.1002411</v>
      </c>
      <c r="M13" s="174">
        <v>0.1098684</v>
      </c>
      <c r="N13" s="174">
        <v>0.1171296</v>
      </c>
      <c r="O13" s="174">
        <v>0.12868379999999999</v>
      </c>
      <c r="P13" s="174">
        <v>0.13082669999999999</v>
      </c>
      <c r="Q13" s="174">
        <v>0.13344300000000001</v>
      </c>
      <c r="R13" s="174">
        <v>0.13005539999999999</v>
      </c>
      <c r="S13" s="174">
        <v>0.13704930000000001</v>
      </c>
      <c r="T13" s="174">
        <v>0.13215869999999999</v>
      </c>
      <c r="U13" s="174">
        <v>0.13356899999999999</v>
      </c>
      <c r="V13" s="174">
        <v>0.14128560000000001</v>
      </c>
      <c r="W13" s="174">
        <v>0.13990140000000001</v>
      </c>
      <c r="X13" s="174">
        <v>0.14331240000000001</v>
      </c>
      <c r="Y13" s="174">
        <v>0.1403055</v>
      </c>
      <c r="Z13" s="174">
        <v>0.14473620000000001</v>
      </c>
      <c r="AA13" s="174">
        <v>0.15173639999999999</v>
      </c>
      <c r="AB13" s="174">
        <v>0.16368659999999999</v>
      </c>
      <c r="AC13" s="174">
        <v>0.204264</v>
      </c>
      <c r="AD13" s="174">
        <v>0.23362379999999999</v>
      </c>
      <c r="AE13" s="174">
        <v>0.2049444</v>
      </c>
      <c r="AF13" s="174">
        <v>0.20648906478282</v>
      </c>
      <c r="AG13" s="174">
        <v>0.21380375225231801</v>
      </c>
      <c r="AH13" s="174">
        <v>0.21595253368198999</v>
      </c>
      <c r="AI13" s="174">
        <v>0.20699927772502499</v>
      </c>
      <c r="AJ13" s="174">
        <v>0.22085352146336401</v>
      </c>
      <c r="AK13" s="174">
        <v>0.23206839440452701</v>
      </c>
      <c r="AL13" s="174">
        <v>0.24352856202944101</v>
      </c>
      <c r="AM13" s="174">
        <v>0.26128383239759601</v>
      </c>
      <c r="AN13" s="174">
        <v>0.31387912034022097</v>
      </c>
      <c r="AO13" s="174">
        <v>0.36402550947703</v>
      </c>
      <c r="AP13" s="174">
        <v>0.390361959723664</v>
      </c>
      <c r="AQ13" s="174">
        <v>0.37965047245900901</v>
      </c>
      <c r="AR13" s="174">
        <v>0.414923316407797</v>
      </c>
      <c r="AS13" s="174">
        <v>0.47604513320127301</v>
      </c>
      <c r="AT13" s="174">
        <v>0.44398203076442899</v>
      </c>
      <c r="AU13" s="174">
        <v>0.41797136983455402</v>
      </c>
      <c r="AV13" s="174">
        <v>0.43272728633793101</v>
      </c>
      <c r="AW13" s="174">
        <v>0.442366065347578</v>
      </c>
      <c r="AX13" s="174">
        <v>0.46283465454470701</v>
      </c>
      <c r="AY13" s="174">
        <v>0.474980018685982</v>
      </c>
      <c r="AZ13" s="175">
        <v>0.47729856393801701</v>
      </c>
      <c r="BA13" s="132">
        <v>2.1357757697935101E-3</v>
      </c>
      <c r="BB13" s="132">
        <v>2.6961948465197502E-2</v>
      </c>
      <c r="BC13" s="132">
        <v>3.44043939997318E-3</v>
      </c>
    </row>
    <row r="14" spans="1:57">
      <c r="A14" s="124" t="s">
        <v>263</v>
      </c>
      <c r="B14" s="174">
        <v>1.4310450000000001E-2</v>
      </c>
      <c r="C14" s="174">
        <v>1.7082449999999999E-2</v>
      </c>
      <c r="D14" s="174">
        <v>1.6424100000000001E-2</v>
      </c>
      <c r="E14" s="174">
        <v>1.6077600000000001E-2</v>
      </c>
      <c r="F14" s="174">
        <v>1.65627E-2</v>
      </c>
      <c r="G14" s="174">
        <v>2.04435E-2</v>
      </c>
      <c r="H14" s="174">
        <v>2.2176000000000001E-2</v>
      </c>
      <c r="I14" s="174">
        <v>2.2020075E-2</v>
      </c>
      <c r="J14" s="174">
        <v>2.30076E-2</v>
      </c>
      <c r="K14" s="174">
        <v>2.1275100000000002E-2</v>
      </c>
      <c r="L14" s="174">
        <v>2.2869E-2</v>
      </c>
      <c r="M14" s="174">
        <v>2.6264699999999998E-2</v>
      </c>
      <c r="N14" s="174">
        <v>2.7564075E-2</v>
      </c>
      <c r="O14" s="174">
        <v>1.8156599999999998E-2</v>
      </c>
      <c r="P14" s="174">
        <v>2.4532200000000001E-2</v>
      </c>
      <c r="Q14" s="174">
        <v>1.9126799999999999E-2</v>
      </c>
      <c r="R14" s="174">
        <v>2.0287574999999999E-2</v>
      </c>
      <c r="S14" s="174">
        <v>2.0166300000000002E-2</v>
      </c>
      <c r="T14" s="174">
        <v>1.9022850000000001E-2</v>
      </c>
      <c r="U14" s="174">
        <v>1.6129575E-2</v>
      </c>
      <c r="V14" s="174">
        <v>1.5436574999999999E-2</v>
      </c>
      <c r="W14" s="174">
        <v>1.44837E-2</v>
      </c>
      <c r="X14" s="174">
        <v>1.306305E-2</v>
      </c>
      <c r="Y14" s="174">
        <v>1.3756050000000001E-2</v>
      </c>
      <c r="Z14" s="174">
        <v>1.43451E-2</v>
      </c>
      <c r="AA14" s="174">
        <v>1.389465E-2</v>
      </c>
      <c r="AB14" s="174">
        <v>1.410255E-2</v>
      </c>
      <c r="AC14" s="174">
        <v>8.3506499999999994E-3</v>
      </c>
      <c r="AD14" s="174">
        <v>1.417185E-2</v>
      </c>
      <c r="AE14" s="174">
        <v>1.4241149999999999E-2</v>
      </c>
      <c r="AF14" s="174">
        <v>1.1971575E-2</v>
      </c>
      <c r="AG14" s="174">
        <v>1.28205E-2</v>
      </c>
      <c r="AH14" s="174">
        <v>1.53153E-2</v>
      </c>
      <c r="AI14" s="174">
        <v>1.8121950000000001E-2</v>
      </c>
      <c r="AJ14" s="174">
        <v>2.9798999999999999E-2</v>
      </c>
      <c r="AK14" s="174">
        <v>5.2558924352150899E-2</v>
      </c>
      <c r="AL14" s="174">
        <v>6.1511193360600798E-2</v>
      </c>
      <c r="AM14" s="174">
        <v>9.2707175511863096E-2</v>
      </c>
      <c r="AN14" s="174">
        <v>0.125925965698129</v>
      </c>
      <c r="AO14" s="174">
        <v>0.12908879572916299</v>
      </c>
      <c r="AP14" s="174">
        <v>0.26333805257410597</v>
      </c>
      <c r="AQ14" s="174">
        <v>0.41329946603250101</v>
      </c>
      <c r="AR14" s="174">
        <v>0.43049069089536501</v>
      </c>
      <c r="AS14" s="174">
        <v>0.44636851955806101</v>
      </c>
      <c r="AT14" s="174">
        <v>0.47258028088390303</v>
      </c>
      <c r="AU14" s="174">
        <v>0.45564179788165499</v>
      </c>
      <c r="AV14" s="174">
        <v>0.50466367156960801</v>
      </c>
      <c r="AW14" s="174">
        <v>0.46838688926872402</v>
      </c>
      <c r="AX14" s="174">
        <v>0.46121348086630698</v>
      </c>
      <c r="AY14" s="174">
        <v>0.48584851721154798</v>
      </c>
      <c r="AZ14" s="175">
        <v>0.43523067729946502</v>
      </c>
      <c r="BA14" s="132">
        <v>-0.106631991109968</v>
      </c>
      <c r="BB14" s="132">
        <v>0.141724270377455</v>
      </c>
      <c r="BC14" s="132">
        <v>3.1372077843765402E-3</v>
      </c>
    </row>
    <row r="15" spans="1:57">
      <c r="A15" s="124" t="s">
        <v>264</v>
      </c>
      <c r="B15" s="174">
        <v>6.3963270000000003E-2</v>
      </c>
      <c r="C15" s="174">
        <v>6.7086000000000007E-2</v>
      </c>
      <c r="D15" s="174">
        <v>6.9338700000000003E-2</v>
      </c>
      <c r="E15" s="174">
        <v>6.6592799999999994E-2</v>
      </c>
      <c r="F15" s="174">
        <v>6.08391E-2</v>
      </c>
      <c r="G15" s="174">
        <v>5.52951E-2</v>
      </c>
      <c r="H15" s="174">
        <v>6.22377E-2</v>
      </c>
      <c r="I15" s="174">
        <v>7.3157399999999997E-2</v>
      </c>
      <c r="J15" s="174">
        <v>8.7336899999999995E-2</v>
      </c>
      <c r="K15" s="174">
        <v>9.0275400000000006E-2</v>
      </c>
      <c r="L15" s="174">
        <v>0.101997</v>
      </c>
      <c r="M15" s="174">
        <v>0.1123542</v>
      </c>
      <c r="N15" s="174">
        <v>0.13655249999999999</v>
      </c>
      <c r="O15" s="174">
        <v>0.14147009999999999</v>
      </c>
      <c r="P15" s="174">
        <v>0.14823359999999999</v>
      </c>
      <c r="Q15" s="174">
        <v>0.1517472</v>
      </c>
      <c r="R15" s="174">
        <v>0.15528420000000001</v>
      </c>
      <c r="S15" s="174">
        <v>0.16449659999999999</v>
      </c>
      <c r="T15" s="174">
        <v>0.18933929999999999</v>
      </c>
      <c r="U15" s="174">
        <v>0.18970110000000001</v>
      </c>
      <c r="V15" s="174">
        <v>0.19668150000000001</v>
      </c>
      <c r="W15" s="174">
        <v>0.1992659566185</v>
      </c>
      <c r="X15" s="174">
        <v>0.192556840392551</v>
      </c>
      <c r="Y15" s="174">
        <v>0.216119296233</v>
      </c>
      <c r="Z15" s="174">
        <v>0.24752599029107999</v>
      </c>
      <c r="AA15" s="174">
        <v>0.26572759707473997</v>
      </c>
      <c r="AB15" s="174">
        <v>0.30003856766621201</v>
      </c>
      <c r="AC15" s="174">
        <v>0.32559611193649601</v>
      </c>
      <c r="AD15" s="174">
        <v>0.32559611193649601</v>
      </c>
      <c r="AE15" s="174">
        <v>0.410671225055387</v>
      </c>
      <c r="AF15" s="174">
        <v>0.49790416046868502</v>
      </c>
      <c r="AG15" s="174">
        <v>0.52973516213588301</v>
      </c>
      <c r="AH15" s="174">
        <v>0.621447070826318</v>
      </c>
      <c r="AI15" s="174">
        <v>0.90667497320795198</v>
      </c>
      <c r="AJ15" s="174">
        <v>1.02883194422552</v>
      </c>
      <c r="AK15" s="174">
        <v>1.0803724308854199</v>
      </c>
      <c r="AL15" s="174">
        <v>1.2801697633882401</v>
      </c>
      <c r="AM15" s="174">
        <v>1.35732038665174</v>
      </c>
      <c r="AN15" s="174">
        <v>1.34638256924193</v>
      </c>
      <c r="AO15" s="174">
        <v>1.3880955761607401</v>
      </c>
      <c r="AP15" s="174">
        <v>1.45054909590748</v>
      </c>
      <c r="AQ15" s="174">
        <v>1.39266778806086</v>
      </c>
      <c r="AR15" s="174">
        <v>1.3871666597361001</v>
      </c>
      <c r="AS15" s="174">
        <v>1.39490135124624</v>
      </c>
      <c r="AT15" s="174">
        <v>1.37041939702388</v>
      </c>
      <c r="AU15" s="174">
        <v>1.2944108353624899</v>
      </c>
      <c r="AV15" s="174">
        <v>1.1261411444138101</v>
      </c>
      <c r="AW15" s="174">
        <v>1.1474253931601399</v>
      </c>
      <c r="AX15" s="174">
        <v>1.22260007356302</v>
      </c>
      <c r="AY15" s="174">
        <v>1.24419205787267</v>
      </c>
      <c r="AZ15" s="175">
        <v>1.0607495098166999</v>
      </c>
      <c r="BA15" s="132">
        <v>-0.14976849400485401</v>
      </c>
      <c r="BB15" s="132">
        <v>-1.08849602737775E-2</v>
      </c>
      <c r="BC15" s="132">
        <v>7.6460410376376501E-3</v>
      </c>
    </row>
    <row r="16" spans="1:57">
      <c r="A16" s="124" t="s">
        <v>265</v>
      </c>
      <c r="B16" s="174">
        <v>0.30809160000000002</v>
      </c>
      <c r="C16" s="174">
        <v>0.29858111999999998</v>
      </c>
      <c r="D16" s="174">
        <v>0.29678292000000001</v>
      </c>
      <c r="E16" s="174">
        <v>0.36559404000000001</v>
      </c>
      <c r="F16" s="174">
        <v>0.38637324000000001</v>
      </c>
      <c r="G16" s="174">
        <v>0.37578383999999998</v>
      </c>
      <c r="H16" s="174">
        <v>0.46585367999999999</v>
      </c>
      <c r="I16" s="174">
        <v>0.50851097999999995</v>
      </c>
      <c r="J16" s="174">
        <v>0.51312636</v>
      </c>
      <c r="K16" s="174">
        <v>0.57470471999999995</v>
      </c>
      <c r="L16" s="174">
        <v>0.59162778000000005</v>
      </c>
      <c r="M16" s="174">
        <v>0.59482458000000005</v>
      </c>
      <c r="N16" s="174">
        <v>0.63468468</v>
      </c>
      <c r="O16" s="174">
        <v>0.62497440000000004</v>
      </c>
      <c r="P16" s="174">
        <v>0.69130800000000003</v>
      </c>
      <c r="Q16" s="174">
        <v>0.69232698000000004</v>
      </c>
      <c r="R16" s="174">
        <v>0.76219703999999999</v>
      </c>
      <c r="S16" s="174">
        <v>0.74273652000000001</v>
      </c>
      <c r="T16" s="174">
        <v>0.76035887999999996</v>
      </c>
      <c r="U16" s="174">
        <v>0.78073848000000001</v>
      </c>
      <c r="V16" s="174">
        <v>0.87774138000000002</v>
      </c>
      <c r="W16" s="174">
        <v>0.87520392000000002</v>
      </c>
      <c r="X16" s="174">
        <v>0.86385528</v>
      </c>
      <c r="Y16" s="174">
        <v>0.93222684</v>
      </c>
      <c r="Z16" s="174">
        <v>0.98603297999999995</v>
      </c>
      <c r="AA16" s="174">
        <v>1.09893996</v>
      </c>
      <c r="AB16" s="174">
        <v>1.1880507600000001</v>
      </c>
      <c r="AC16" s="174">
        <v>1.2319667999999999</v>
      </c>
      <c r="AD16" s="174">
        <v>1.2921265799999999</v>
      </c>
      <c r="AE16" s="174">
        <v>1.0953036</v>
      </c>
      <c r="AF16" s="174">
        <v>1.1158430399999999</v>
      </c>
      <c r="AG16" s="174">
        <v>1.1825362800000001</v>
      </c>
      <c r="AH16" s="174">
        <v>1.1354833799999999</v>
      </c>
      <c r="AI16" s="174">
        <v>1.00795104</v>
      </c>
      <c r="AJ16" s="174">
        <v>1.1350638</v>
      </c>
      <c r="AK16" s="174">
        <v>1.0956632399999999</v>
      </c>
      <c r="AL16" s="174">
        <v>1.25802072</v>
      </c>
      <c r="AM16" s="174">
        <v>1.34089776</v>
      </c>
      <c r="AN16" s="174">
        <v>1.20323556</v>
      </c>
      <c r="AO16" s="174">
        <v>1.1446542</v>
      </c>
      <c r="AP16" s="174">
        <v>1.09626264</v>
      </c>
      <c r="AQ16" s="174">
        <v>1.0885104000000001</v>
      </c>
      <c r="AR16" s="174">
        <v>1.1485702799999999</v>
      </c>
      <c r="AS16" s="174">
        <v>1.10125764</v>
      </c>
      <c r="AT16" s="174">
        <v>1.14437448</v>
      </c>
      <c r="AU16" s="174">
        <v>1.2983403600000001</v>
      </c>
      <c r="AV16" s="174">
        <v>1.3405944220603601</v>
      </c>
      <c r="AW16" s="174">
        <v>1.3897939587324999</v>
      </c>
      <c r="AX16" s="174">
        <v>1.1382875826224299</v>
      </c>
      <c r="AY16" s="174">
        <v>0.92074387138842195</v>
      </c>
      <c r="AZ16" s="175">
        <v>0.67505220347684802</v>
      </c>
      <c r="BA16" s="132">
        <v>-0.26884357369203898</v>
      </c>
      <c r="BB16" s="132">
        <v>-2.1532391824322102E-2</v>
      </c>
      <c r="BC16" s="132">
        <v>4.8658771958552602E-3</v>
      </c>
    </row>
    <row r="17" spans="1:55">
      <c r="A17" s="124" t="s">
        <v>389</v>
      </c>
      <c r="B17" s="174">
        <v>2.6660412000000001E-2</v>
      </c>
      <c r="C17" s="174">
        <v>2.8073124000000001E-2</v>
      </c>
      <c r="D17" s="174">
        <v>2.6965656000000001E-2</v>
      </c>
      <c r="E17" s="174">
        <v>2.0788092000000001E-2</v>
      </c>
      <c r="F17" s="174">
        <v>2.3764787999999998E-2</v>
      </c>
      <c r="G17" s="174">
        <v>2.7288900000000001E-2</v>
      </c>
      <c r="H17" s="174">
        <v>4.243338E-2</v>
      </c>
      <c r="I17" s="174">
        <v>4.5843587999999998E-2</v>
      </c>
      <c r="J17" s="174">
        <v>5.2252920000000001E-2</v>
      </c>
      <c r="K17" s="174">
        <v>3.3486120000000001E-2</v>
      </c>
      <c r="L17" s="174">
        <v>2.9983139999999998E-2</v>
      </c>
      <c r="M17" s="174">
        <v>3.0343823999999998E-2</v>
      </c>
      <c r="N17" s="174">
        <v>3.2042844000000001E-2</v>
      </c>
      <c r="O17" s="174">
        <v>3.5093772000000002E-2</v>
      </c>
      <c r="P17" s="174">
        <v>3.7151028000000003E-2</v>
      </c>
      <c r="Q17" s="174">
        <v>3.836556E-2</v>
      </c>
      <c r="R17" s="174">
        <v>3.5591904000000001E-2</v>
      </c>
      <c r="S17" s="174">
        <v>3.5068391999999997E-2</v>
      </c>
      <c r="T17" s="174">
        <v>4.6935431999999999E-2</v>
      </c>
      <c r="U17" s="174">
        <v>6.6726359999999998E-2</v>
      </c>
      <c r="V17" s="174">
        <v>8.6214204000000003E-2</v>
      </c>
      <c r="W17" s="174">
        <v>9.1411099199999998E-2</v>
      </c>
      <c r="X17" s="174">
        <v>9.9823787999999997E-2</v>
      </c>
      <c r="Y17" s="174">
        <v>8.2418388457471195E-2</v>
      </c>
      <c r="Z17" s="174">
        <v>0.10770577200000001</v>
      </c>
      <c r="AA17" s="174">
        <v>0.1030409388</v>
      </c>
      <c r="AB17" s="174">
        <v>0.1050266988</v>
      </c>
      <c r="AC17" s="174">
        <v>0.1005587496</v>
      </c>
      <c r="AD17" s="174">
        <v>9.5364435600000005E-2</v>
      </c>
      <c r="AE17" s="174">
        <v>0.11762135999999999</v>
      </c>
      <c r="AF17" s="174">
        <v>0.130012398</v>
      </c>
      <c r="AG17" s="174">
        <v>0.13662783143099999</v>
      </c>
      <c r="AH17" s="174">
        <v>0.12723644360396499</v>
      </c>
      <c r="AI17" s="174">
        <v>0.117189022106699</v>
      </c>
      <c r="AJ17" s="174">
        <v>0.12705626246319399</v>
      </c>
      <c r="AK17" s="174">
        <v>0.136401405819295</v>
      </c>
      <c r="AL17" s="174">
        <v>0.14658706275337399</v>
      </c>
      <c r="AM17" s="174">
        <v>0.14343146168420601</v>
      </c>
      <c r="AN17" s="174">
        <v>0.13789176250309801</v>
      </c>
      <c r="AO17" s="174">
        <v>0.13682080697480301</v>
      </c>
      <c r="AP17" s="174">
        <v>0.13636586702964701</v>
      </c>
      <c r="AQ17" s="174">
        <v>0.113592031274797</v>
      </c>
      <c r="AR17" s="174">
        <v>0.107493141328942</v>
      </c>
      <c r="AS17" s="174">
        <v>9.8373809269211202E-2</v>
      </c>
      <c r="AT17" s="174">
        <v>9.4450560801678393E-2</v>
      </c>
      <c r="AU17" s="174">
        <v>0.10424404808189799</v>
      </c>
      <c r="AV17" s="174">
        <v>0.112599070872946</v>
      </c>
      <c r="AW17" s="174">
        <v>0.111341505338573</v>
      </c>
      <c r="AX17" s="174">
        <v>0.108343297241086</v>
      </c>
      <c r="AY17" s="174">
        <v>0.114898252714148</v>
      </c>
      <c r="AZ17" s="175">
        <v>9.64242603995311E-2</v>
      </c>
      <c r="BA17" s="132">
        <v>-0.16307860333280799</v>
      </c>
      <c r="BB17" s="132">
        <v>-1.7310925355008201E-2</v>
      </c>
      <c r="BC17" s="132">
        <v>6.9504048337112E-4</v>
      </c>
    </row>
    <row r="18" spans="1:55" s="125" customFormat="1">
      <c r="A18" s="133" t="s">
        <v>268</v>
      </c>
      <c r="B18" s="176">
        <v>0.67318852460177003</v>
      </c>
      <c r="C18" s="176">
        <v>0.69153863280531003</v>
      </c>
      <c r="D18" s="176">
        <v>0.72970802745132701</v>
      </c>
      <c r="E18" s="176">
        <v>0.83325663238938097</v>
      </c>
      <c r="F18" s="176">
        <v>0.88170244741592996</v>
      </c>
      <c r="G18" s="176">
        <v>0.88088305237168096</v>
      </c>
      <c r="H18" s="176">
        <v>0.98734200849557596</v>
      </c>
      <c r="I18" s="176">
        <v>1.0676444477256599</v>
      </c>
      <c r="J18" s="176">
        <v>1.12837551753982</v>
      </c>
      <c r="K18" s="176">
        <v>1.17292214835398</v>
      </c>
      <c r="L18" s="176">
        <v>1.26914977919469</v>
      </c>
      <c r="M18" s="176">
        <v>1.3103445487699099</v>
      </c>
      <c r="N18" s="176">
        <v>1.4393103899734501</v>
      </c>
      <c r="O18" s="176">
        <v>1.5694701545309699</v>
      </c>
      <c r="P18" s="176">
        <v>1.67172139242478</v>
      </c>
      <c r="Q18" s="176">
        <v>1.7069913565486701</v>
      </c>
      <c r="R18" s="176">
        <v>1.84908586659292</v>
      </c>
      <c r="S18" s="176">
        <v>1.8495649944955801</v>
      </c>
      <c r="T18" s="176">
        <v>2.0026597312035399</v>
      </c>
      <c r="U18" s="176">
        <v>2.0865709270354</v>
      </c>
      <c r="V18" s="176">
        <v>2.1680941438707602</v>
      </c>
      <c r="W18" s="176">
        <v>2.2479856709042001</v>
      </c>
      <c r="X18" s="176">
        <v>2.2512410800848701</v>
      </c>
      <c r="Y18" s="176">
        <v>2.3961505482451799</v>
      </c>
      <c r="Z18" s="176">
        <v>2.5602784062092501</v>
      </c>
      <c r="AA18" s="176">
        <v>2.8067986623522199</v>
      </c>
      <c r="AB18" s="176">
        <v>3.10015086575841</v>
      </c>
      <c r="AC18" s="176">
        <v>3.1465460069532201</v>
      </c>
      <c r="AD18" s="176">
        <v>3.32885038674232</v>
      </c>
      <c r="AE18" s="176">
        <v>3.40699089298126</v>
      </c>
      <c r="AF18" s="176">
        <v>3.6619005034401799</v>
      </c>
      <c r="AG18" s="176">
        <v>3.82294708688132</v>
      </c>
      <c r="AH18" s="176">
        <v>3.9318290035983701</v>
      </c>
      <c r="AI18" s="176">
        <v>4.3068086619475503</v>
      </c>
      <c r="AJ18" s="176">
        <v>4.8611370210100802</v>
      </c>
      <c r="AK18" s="176">
        <v>5.0176394894371903</v>
      </c>
      <c r="AL18" s="176">
        <v>5.4650338230178201</v>
      </c>
      <c r="AM18" s="176">
        <v>5.6611043108862402</v>
      </c>
      <c r="AN18" s="176">
        <v>5.6839067694366401</v>
      </c>
      <c r="AO18" s="176">
        <v>5.48323473430787</v>
      </c>
      <c r="AP18" s="176">
        <v>5.7752314664438797</v>
      </c>
      <c r="AQ18" s="176">
        <v>5.9069573743757902</v>
      </c>
      <c r="AR18" s="176">
        <v>6.1405422024106198</v>
      </c>
      <c r="AS18" s="176">
        <v>6.25585929156437</v>
      </c>
      <c r="AT18" s="176">
        <v>6.3377804384945602</v>
      </c>
      <c r="AU18" s="176">
        <v>6.4094328696174596</v>
      </c>
      <c r="AV18" s="176">
        <v>6.4032228600577703</v>
      </c>
      <c r="AW18" s="176">
        <v>6.5317288707511301</v>
      </c>
      <c r="AX18" s="176">
        <v>6.3317351887700397</v>
      </c>
      <c r="AY18" s="176">
        <v>6.2039194621242402</v>
      </c>
      <c r="AZ18" s="176">
        <v>5.5034137879843401</v>
      </c>
      <c r="BA18" s="135">
        <v>-0.11533713940071701</v>
      </c>
      <c r="BB18" s="135">
        <v>1.2425164521126599E-2</v>
      </c>
      <c r="BC18" s="135">
        <v>3.9669429286185401E-2</v>
      </c>
    </row>
    <row r="19" spans="1:55">
      <c r="B19" s="174"/>
      <c r="C19" s="174"/>
      <c r="D19" s="174"/>
      <c r="E19" s="174"/>
      <c r="F19" s="174"/>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174"/>
      <c r="AL19" s="174"/>
      <c r="AM19" s="174"/>
      <c r="AN19" s="174"/>
      <c r="AO19" s="174"/>
      <c r="AP19" s="174"/>
      <c r="AQ19" s="174"/>
      <c r="AR19" s="174"/>
      <c r="AS19" s="174"/>
      <c r="AT19" s="174"/>
      <c r="AU19" s="174"/>
      <c r="AV19" s="174"/>
      <c r="AW19" s="174"/>
      <c r="AX19" s="174"/>
      <c r="AY19" s="174"/>
      <c r="AZ19" s="175"/>
      <c r="BA19" s="132"/>
      <c r="BB19" s="132"/>
      <c r="BC19" s="132"/>
    </row>
    <row r="20" spans="1:55">
      <c r="A20" s="124" t="s">
        <v>276</v>
      </c>
      <c r="B20" s="174">
        <v>0</v>
      </c>
      <c r="C20" s="174">
        <v>0</v>
      </c>
      <c r="D20" s="174">
        <v>0</v>
      </c>
      <c r="E20" s="174">
        <v>0</v>
      </c>
      <c r="F20" s="174">
        <v>0</v>
      </c>
      <c r="G20" s="174">
        <v>0</v>
      </c>
      <c r="H20" s="174">
        <v>0</v>
      </c>
      <c r="I20" s="174">
        <v>0</v>
      </c>
      <c r="J20" s="174">
        <v>0</v>
      </c>
      <c r="K20" s="174">
        <v>0</v>
      </c>
      <c r="L20" s="174">
        <v>0</v>
      </c>
      <c r="M20" s="174">
        <v>0</v>
      </c>
      <c r="N20" s="174">
        <v>0</v>
      </c>
      <c r="O20" s="174">
        <v>0</v>
      </c>
      <c r="P20" s="174">
        <v>8.7069599999999997E-3</v>
      </c>
      <c r="Q20" s="174">
        <v>4.2108659999999999E-2</v>
      </c>
      <c r="R20" s="174">
        <v>7.1419590000000005E-2</v>
      </c>
      <c r="S20" s="174">
        <v>9.1029015000000005E-2</v>
      </c>
      <c r="T20" s="174">
        <v>8.9903115000000006E-2</v>
      </c>
      <c r="U20" s="174">
        <v>0.11529216</v>
      </c>
      <c r="V20" s="174">
        <v>0.11773161</v>
      </c>
      <c r="W20" s="174">
        <v>0.1479176412714</v>
      </c>
      <c r="X20" s="174">
        <v>0.15407638433991</v>
      </c>
      <c r="Y20" s="174">
        <v>0.16903044443754001</v>
      </c>
      <c r="Z20" s="174">
        <v>0.18314517652199999</v>
      </c>
      <c r="AA20" s="174">
        <v>0.19830618304443001</v>
      </c>
      <c r="AB20" s="174">
        <v>0.24096680024472</v>
      </c>
      <c r="AC20" s="174">
        <v>0.29498084979299999</v>
      </c>
      <c r="AD20" s="174">
        <v>0.28392119256474002</v>
      </c>
      <c r="AE20" s="174">
        <v>0.29106008682741003</v>
      </c>
      <c r="AF20" s="174">
        <v>0.30598150749686998</v>
      </c>
      <c r="AG20" s="174">
        <v>0.31458060192338999</v>
      </c>
      <c r="AH20" s="174">
        <v>0.31832314521994498</v>
      </c>
      <c r="AI20" s="174">
        <v>0.30155593582250401</v>
      </c>
      <c r="AJ20" s="174">
        <v>0.35552990967999798</v>
      </c>
      <c r="AK20" s="174">
        <v>0.39286833795381498</v>
      </c>
      <c r="AL20" s="174">
        <v>0.3903465248613</v>
      </c>
      <c r="AM20" s="174">
        <v>0.34614614049908998</v>
      </c>
      <c r="AN20" s="174">
        <v>0.37764416237352</v>
      </c>
      <c r="AO20" s="174">
        <v>0.31524306944283997</v>
      </c>
      <c r="AP20" s="174">
        <v>0.30729379562044001</v>
      </c>
      <c r="AQ20" s="174">
        <v>0.24685642590017901</v>
      </c>
      <c r="AR20" s="174">
        <v>0.21568301832544501</v>
      </c>
      <c r="AS20" s="174">
        <v>0.179049074608985</v>
      </c>
      <c r="AT20" s="174">
        <v>0.172823555809997</v>
      </c>
      <c r="AU20" s="174">
        <v>0.17256762942939699</v>
      </c>
      <c r="AV20" s="174">
        <v>0.169203695381408</v>
      </c>
      <c r="AW20" s="174">
        <v>0.18180103059695499</v>
      </c>
      <c r="AX20" s="174">
        <v>0.15453940968927399</v>
      </c>
      <c r="AY20" s="174">
        <v>0.11529204405057999</v>
      </c>
      <c r="AZ20" s="175">
        <v>4.9668947166899999E-2</v>
      </c>
      <c r="BA20" s="132">
        <v>-0.57036723506048104</v>
      </c>
      <c r="BB20" s="132">
        <v>-9.5694069146583405E-2</v>
      </c>
      <c r="BC20" s="132">
        <v>3.5802119616345699E-4</v>
      </c>
    </row>
    <row r="21" spans="1:55">
      <c r="A21" s="124" t="s">
        <v>280</v>
      </c>
      <c r="B21" s="174">
        <v>0.43246709999999999</v>
      </c>
      <c r="C21" s="174">
        <v>0.53279010000000004</v>
      </c>
      <c r="D21" s="174">
        <v>0.63786869999999996</v>
      </c>
      <c r="E21" s="174">
        <v>0.71414820000000001</v>
      </c>
      <c r="F21" s="174">
        <v>0.74173319999999998</v>
      </c>
      <c r="G21" s="174">
        <v>0.68850719999999999</v>
      </c>
      <c r="H21" s="174">
        <v>0.70995509999999995</v>
      </c>
      <c r="I21" s="174">
        <v>0.70583759999999995</v>
      </c>
      <c r="J21" s="174">
        <v>0.729765</v>
      </c>
      <c r="K21" s="174">
        <v>0.7308171</v>
      </c>
      <c r="L21" s="174">
        <v>0.66533580000000003</v>
      </c>
      <c r="M21" s="174">
        <v>0.68157270000000003</v>
      </c>
      <c r="N21" s="174">
        <v>0.598329</v>
      </c>
      <c r="O21" s="174">
        <v>0.66136680000000003</v>
      </c>
      <c r="P21" s="174">
        <v>0.64989180000000002</v>
      </c>
      <c r="Q21" s="174">
        <v>0.61587720000000001</v>
      </c>
      <c r="R21" s="174">
        <v>0.50454540000000003</v>
      </c>
      <c r="S21" s="174">
        <v>0.56629980000000002</v>
      </c>
      <c r="T21" s="174">
        <v>0.52698330000000004</v>
      </c>
      <c r="U21" s="174">
        <v>0.55152900000000005</v>
      </c>
      <c r="V21" s="174">
        <v>0.54088650000000005</v>
      </c>
      <c r="W21" s="174">
        <v>0.55423016207999998</v>
      </c>
      <c r="X21" s="174">
        <v>0.56217486628799995</v>
      </c>
      <c r="Y21" s="174">
        <v>0.55945277640000002</v>
      </c>
      <c r="Z21" s="174">
        <v>0.58651541423999998</v>
      </c>
      <c r="AA21" s="174">
        <v>0.60522186916800003</v>
      </c>
      <c r="AB21" s="174">
        <v>0.65542227105600004</v>
      </c>
      <c r="AC21" s="174">
        <v>0.64428069383999997</v>
      </c>
      <c r="AD21" s="174">
        <v>0.629530764912</v>
      </c>
      <c r="AE21" s="174">
        <v>0.67241950675200002</v>
      </c>
      <c r="AF21" s="174">
        <v>0.63595616313600001</v>
      </c>
      <c r="AG21" s="174">
        <v>0.64200173486400003</v>
      </c>
      <c r="AH21" s="174">
        <v>0.64032416784000001</v>
      </c>
      <c r="AI21" s="174">
        <v>0.66656384827199999</v>
      </c>
      <c r="AJ21" s="174">
        <v>0.61680657729599997</v>
      </c>
      <c r="AK21" s="174">
        <v>0.59553629352000004</v>
      </c>
      <c r="AL21" s="174">
        <v>0.58831959009599999</v>
      </c>
      <c r="AM21" s="174">
        <v>0.53891049340800001</v>
      </c>
      <c r="AN21" s="174">
        <v>0.490862441664</v>
      </c>
      <c r="AO21" s="174">
        <v>0.458862059376</v>
      </c>
      <c r="AP21" s="174">
        <v>0.40046373561600002</v>
      </c>
      <c r="AQ21" s="174">
        <v>0.37675623182399998</v>
      </c>
      <c r="AR21" s="174">
        <v>0.34060941028800001</v>
      </c>
      <c r="AS21" s="174">
        <v>0.30974850748799998</v>
      </c>
      <c r="AT21" s="174">
        <v>0.29097874814399999</v>
      </c>
      <c r="AU21" s="174">
        <v>0.27087959606400003</v>
      </c>
      <c r="AV21" s="174">
        <v>0.24922948579199999</v>
      </c>
      <c r="AW21" s="174">
        <v>0.229541812416</v>
      </c>
      <c r="AX21" s="174">
        <v>0.199503867024</v>
      </c>
      <c r="AY21" s="174">
        <v>0.19190733710399999</v>
      </c>
      <c r="AZ21" s="175">
        <v>0.16190104391999999</v>
      </c>
      <c r="BA21" s="132">
        <v>-0.15866327063105101</v>
      </c>
      <c r="BB21" s="132">
        <v>-8.3482117751669693E-2</v>
      </c>
      <c r="BC21" s="132">
        <v>1.16700692707613E-3</v>
      </c>
    </row>
    <row r="22" spans="1:55">
      <c r="A22" s="124" t="s">
        <v>285</v>
      </c>
      <c r="B22" s="174">
        <v>0.4529358</v>
      </c>
      <c r="C22" s="174">
        <v>0.46152720000000003</v>
      </c>
      <c r="D22" s="174">
        <v>0.48914370000000001</v>
      </c>
      <c r="E22" s="174">
        <v>0.52830900000000003</v>
      </c>
      <c r="F22" s="174">
        <v>0.52734420000000004</v>
      </c>
      <c r="G22" s="174">
        <v>0.50262569999999995</v>
      </c>
      <c r="H22" s="174">
        <v>0.54010349999999996</v>
      </c>
      <c r="I22" s="174">
        <v>0.47380319999999998</v>
      </c>
      <c r="J22" s="174">
        <v>0.47323799999999999</v>
      </c>
      <c r="K22" s="174">
        <v>0.46173059999999999</v>
      </c>
      <c r="L22" s="174">
        <v>0.42968250000000002</v>
      </c>
      <c r="M22" s="174">
        <v>0.4815315</v>
      </c>
      <c r="N22" s="174">
        <v>0.4944267</v>
      </c>
      <c r="O22" s="174">
        <v>0.44333820000000002</v>
      </c>
      <c r="P22" s="174">
        <v>0.46922130000000001</v>
      </c>
      <c r="Q22" s="174">
        <v>0.48309210000000002</v>
      </c>
      <c r="R22" s="174">
        <v>0.54135449999999996</v>
      </c>
      <c r="S22" s="174">
        <v>0.55482569999999998</v>
      </c>
      <c r="T22" s="174">
        <v>0.56390669999999998</v>
      </c>
      <c r="U22" s="174">
        <v>0.57640590000000003</v>
      </c>
      <c r="V22" s="174">
        <v>0.58739759999999996</v>
      </c>
      <c r="W22" s="174">
        <v>0.59079870000000001</v>
      </c>
      <c r="X22" s="174">
        <v>0.61686269999999999</v>
      </c>
      <c r="Y22" s="174">
        <v>0.656559</v>
      </c>
      <c r="Z22" s="174">
        <v>0.69273450000000003</v>
      </c>
      <c r="AA22" s="174">
        <v>0.68440319999999999</v>
      </c>
      <c r="AB22" s="174">
        <v>0.68511149999999998</v>
      </c>
      <c r="AC22" s="174">
        <v>0.66549186000000005</v>
      </c>
      <c r="AD22" s="174">
        <v>0.656573976</v>
      </c>
      <c r="AE22" s="174">
        <v>0.60365282399999998</v>
      </c>
      <c r="AF22" s="174">
        <v>0.57451269599999999</v>
      </c>
      <c r="AG22" s="174">
        <v>0.52649009999999996</v>
      </c>
      <c r="AH22" s="174">
        <v>0.505095552</v>
      </c>
      <c r="AI22" s="174">
        <v>0.47959794</v>
      </c>
      <c r="AJ22" s="174">
        <v>0.44769452399999998</v>
      </c>
      <c r="AK22" s="174">
        <v>0.41696341199999998</v>
      </c>
      <c r="AL22" s="174">
        <v>0.37924034400000001</v>
      </c>
      <c r="AM22" s="174">
        <v>0.33525628881530201</v>
      </c>
      <c r="AN22" s="174">
        <v>0.31734640619999999</v>
      </c>
      <c r="AO22" s="174">
        <v>0.27476621505971999</v>
      </c>
      <c r="AP22" s="174">
        <v>0.28823634170667001</v>
      </c>
      <c r="AQ22" s="174">
        <v>0.28972178014175998</v>
      </c>
      <c r="AR22" s="174">
        <v>0.29504894747981703</v>
      </c>
      <c r="AS22" s="174">
        <v>0.26522982100842801</v>
      </c>
      <c r="AT22" s="174">
        <v>0.24514402488439799</v>
      </c>
      <c r="AU22" s="174">
        <v>0.232188762464589</v>
      </c>
      <c r="AV22" s="174">
        <v>0.198351476606446</v>
      </c>
      <c r="AW22" s="174">
        <v>0.18983010781764201</v>
      </c>
      <c r="AX22" s="174">
        <v>0.186811089189276</v>
      </c>
      <c r="AY22" s="174">
        <v>0.16636490777472501</v>
      </c>
      <c r="AZ22" s="175">
        <v>0.13952495694491299</v>
      </c>
      <c r="BA22" s="132">
        <v>-0.16362324797505001</v>
      </c>
      <c r="BB22" s="132">
        <v>-4.8935789099831997E-2</v>
      </c>
      <c r="BC22" s="132">
        <v>1.00571674717039E-3</v>
      </c>
    </row>
    <row r="23" spans="1:55">
      <c r="A23" s="124" t="s">
        <v>289</v>
      </c>
      <c r="B23" s="174">
        <v>1.0049999999999999</v>
      </c>
      <c r="C23" s="174">
        <v>1.389</v>
      </c>
      <c r="D23" s="174">
        <v>1.8520000000000001</v>
      </c>
      <c r="E23" s="174">
        <v>2.2519999999999998</v>
      </c>
      <c r="F23" s="174">
        <v>2.67</v>
      </c>
      <c r="G23" s="174">
        <v>2.8919999999999999</v>
      </c>
      <c r="H23" s="174">
        <v>3.09</v>
      </c>
      <c r="I23" s="174">
        <v>3.1</v>
      </c>
      <c r="J23" s="174">
        <v>2.8380000000000001</v>
      </c>
      <c r="K23" s="174">
        <v>2.976</v>
      </c>
      <c r="L23" s="174">
        <v>2.8780000000000001</v>
      </c>
      <c r="M23" s="174">
        <v>2.6720000000000002</v>
      </c>
      <c r="N23" s="174">
        <v>2.2850000000000001</v>
      </c>
      <c r="O23" s="174">
        <v>2.4329999999999998</v>
      </c>
      <c r="P23" s="174">
        <v>2.4630000000000001</v>
      </c>
      <c r="Q23" s="174">
        <v>2.5790000000000002</v>
      </c>
      <c r="R23" s="174">
        <v>2.3580000000000001</v>
      </c>
      <c r="S23" s="174">
        <v>2.3620000000000001</v>
      </c>
      <c r="T23" s="174">
        <v>2.085</v>
      </c>
      <c r="U23" s="174">
        <v>2.2789999999999999</v>
      </c>
      <c r="V23" s="174">
        <v>2.2829999999999999</v>
      </c>
      <c r="W23" s="174">
        <v>2.5811999999999999</v>
      </c>
      <c r="X23" s="174">
        <v>2.5922000000000001</v>
      </c>
      <c r="Y23" s="174">
        <v>2.6423999999999999</v>
      </c>
      <c r="Z23" s="174">
        <v>2.5066000000000002</v>
      </c>
      <c r="AA23" s="174">
        <v>2.5482</v>
      </c>
      <c r="AB23" s="174">
        <v>2.8839000000000001</v>
      </c>
      <c r="AC23" s="174">
        <v>2.5541999999999998</v>
      </c>
      <c r="AD23" s="174">
        <v>2.4363999999999999</v>
      </c>
      <c r="AE23" s="174">
        <v>2.2656000000000001</v>
      </c>
      <c r="AF23" s="174">
        <v>2.2090000000000001</v>
      </c>
      <c r="AG23" s="174">
        <v>2.3273000000000001</v>
      </c>
      <c r="AH23" s="174">
        <v>2.2867000000000002</v>
      </c>
      <c r="AI23" s="174">
        <v>2.1858</v>
      </c>
      <c r="AJ23" s="174">
        <v>2.5781999999999998</v>
      </c>
      <c r="AK23" s="174">
        <v>2.3519999999999999</v>
      </c>
      <c r="AL23" s="174">
        <v>2.3220999999999998</v>
      </c>
      <c r="AM23" s="174">
        <v>2.2321</v>
      </c>
      <c r="AN23" s="174">
        <v>2.5527000000000002</v>
      </c>
      <c r="AO23" s="174">
        <v>2.3580000000000001</v>
      </c>
      <c r="AP23" s="174">
        <v>2.7096</v>
      </c>
      <c r="AQ23" s="174">
        <v>2.5019</v>
      </c>
      <c r="AR23" s="174">
        <v>2.4624999999999999</v>
      </c>
      <c r="AS23" s="174">
        <v>2.6065999999999998</v>
      </c>
      <c r="AT23" s="174">
        <v>2.1739000000000002</v>
      </c>
      <c r="AU23" s="174">
        <v>1.6514</v>
      </c>
      <c r="AV23" s="174">
        <v>1.5943000000000001</v>
      </c>
      <c r="AW23" s="174">
        <v>1.3654999999999999</v>
      </c>
      <c r="AX23" s="174">
        <v>1.1637</v>
      </c>
      <c r="AY23" s="174">
        <v>1.0024</v>
      </c>
      <c r="AZ23" s="175">
        <v>0.71899999999999997</v>
      </c>
      <c r="BA23" s="132">
        <v>-0.28468124588419502</v>
      </c>
      <c r="BB23" s="132">
        <v>-8.1985109359160202E-2</v>
      </c>
      <c r="BC23" s="132">
        <v>5.1826594829268201E-3</v>
      </c>
    </row>
    <row r="24" spans="1:55">
      <c r="A24" s="124" t="s">
        <v>291</v>
      </c>
      <c r="B24" s="174">
        <v>0</v>
      </c>
      <c r="C24" s="174">
        <v>0</v>
      </c>
      <c r="D24" s="174">
        <v>0</v>
      </c>
      <c r="E24" s="174">
        <v>0</v>
      </c>
      <c r="F24" s="174">
        <v>0</v>
      </c>
      <c r="G24" s="174">
        <v>0</v>
      </c>
      <c r="H24" s="174">
        <v>0</v>
      </c>
      <c r="I24" s="174">
        <v>9.4859577E-2</v>
      </c>
      <c r="J24" s="174">
        <v>0.50739261884999998</v>
      </c>
      <c r="K24" s="174">
        <v>0.73852927425000003</v>
      </c>
      <c r="L24" s="174">
        <v>0.89640556641000002</v>
      </c>
      <c r="M24" s="174">
        <v>0.89150358906000005</v>
      </c>
      <c r="N24" s="174">
        <v>0.85609212200999996</v>
      </c>
      <c r="O24" s="174">
        <v>0.84367719756000004</v>
      </c>
      <c r="P24" s="174">
        <v>0.92764351935</v>
      </c>
      <c r="Q24" s="174">
        <v>0.93561341742000004</v>
      </c>
      <c r="R24" s="174">
        <v>0.93218508819000001</v>
      </c>
      <c r="S24" s="174">
        <v>1.00583115678</v>
      </c>
      <c r="T24" s="174">
        <v>1.0122155361</v>
      </c>
      <c r="U24" s="174">
        <v>1.02679912863</v>
      </c>
      <c r="V24" s="174">
        <v>0.91038078423000002</v>
      </c>
      <c r="W24" s="174">
        <v>0.89421513876000003</v>
      </c>
      <c r="X24" s="174">
        <v>0.92303663606999997</v>
      </c>
      <c r="Y24" s="174">
        <v>0.88624148904</v>
      </c>
      <c r="Z24" s="174">
        <v>0.95905065383999999</v>
      </c>
      <c r="AA24" s="174">
        <v>0.99377992800000003</v>
      </c>
      <c r="AB24" s="174">
        <v>1.3362285033900001</v>
      </c>
      <c r="AC24" s="174">
        <v>1.53441495279</v>
      </c>
      <c r="AD24" s="174">
        <v>1.57907177172</v>
      </c>
      <c r="AE24" s="174">
        <v>1.73186139816</v>
      </c>
      <c r="AF24" s="174">
        <v>1.7792091863099999</v>
      </c>
      <c r="AG24" s="174">
        <v>1.93072375197</v>
      </c>
      <c r="AH24" s="174">
        <v>2.3436698326199998</v>
      </c>
      <c r="AI24" s="174">
        <v>2.6068586562</v>
      </c>
      <c r="AJ24" s="174">
        <v>2.82906106083</v>
      </c>
      <c r="AK24" s="174">
        <v>3.0671560265400002</v>
      </c>
      <c r="AL24" s="174">
        <v>3.1681182160799999</v>
      </c>
      <c r="AM24" s="174">
        <v>3.2267664742500002</v>
      </c>
      <c r="AN24" s="174">
        <v>3.5758374979499998</v>
      </c>
      <c r="AO24" s="174">
        <v>3.7247121168300001</v>
      </c>
      <c r="AP24" s="174">
        <v>3.8230338236399999</v>
      </c>
      <c r="AQ24" s="174">
        <v>3.6182480432399999</v>
      </c>
      <c r="AR24" s="174">
        <v>4.0990508605800002</v>
      </c>
      <c r="AS24" s="174">
        <v>3.8854943656200001</v>
      </c>
      <c r="AT24" s="174">
        <v>3.8696810179500001</v>
      </c>
      <c r="AU24" s="174">
        <v>4.1807115969300002</v>
      </c>
      <c r="AV24" s="174">
        <v>4.1720735121299999</v>
      </c>
      <c r="AW24" s="174">
        <v>4.4542520089200002</v>
      </c>
      <c r="AX24" s="174">
        <v>4.3663271961600003</v>
      </c>
      <c r="AY24" s="174">
        <v>4.1133523290299996</v>
      </c>
      <c r="AZ24" s="175">
        <v>4.0123533018600002</v>
      </c>
      <c r="BA24" s="132">
        <v>-2.72190982326843E-2</v>
      </c>
      <c r="BB24" s="132">
        <v>9.9742932590174398E-3</v>
      </c>
      <c r="BC24" s="132">
        <v>2.89216424043637E-2</v>
      </c>
    </row>
    <row r="25" spans="1:55">
      <c r="A25" s="124" t="s">
        <v>292</v>
      </c>
      <c r="B25" s="174">
        <v>0.18429570000000001</v>
      </c>
      <c r="C25" s="174">
        <v>0.19004489999999999</v>
      </c>
      <c r="D25" s="174">
        <v>0.2010267</v>
      </c>
      <c r="E25" s="174">
        <v>0.2039319</v>
      </c>
      <c r="F25" s="174">
        <v>0.1974069</v>
      </c>
      <c r="G25" s="174">
        <v>0.20317589999999999</v>
      </c>
      <c r="H25" s="174">
        <v>0.22115699999999999</v>
      </c>
      <c r="I25" s="174">
        <v>0.2327796</v>
      </c>
      <c r="J25" s="174">
        <v>0.24960689999999999</v>
      </c>
      <c r="K25" s="174">
        <v>0.2239488</v>
      </c>
      <c r="L25" s="174">
        <v>0.19020690000000001</v>
      </c>
      <c r="M25" s="174">
        <v>0.16905239999999999</v>
      </c>
      <c r="N25" s="174">
        <v>0.15580079999999999</v>
      </c>
      <c r="O25" s="174">
        <v>0.1523205</v>
      </c>
      <c r="P25" s="174">
        <v>0.16730819999999999</v>
      </c>
      <c r="Q25" s="174">
        <v>0.17302319999999999</v>
      </c>
      <c r="R25" s="174">
        <v>0.15708330000000001</v>
      </c>
      <c r="S25" s="174">
        <v>0.15781319999999999</v>
      </c>
      <c r="T25" s="174">
        <v>0.15661800000000001</v>
      </c>
      <c r="U25" s="174">
        <v>0.1450215</v>
      </c>
      <c r="V25" s="174">
        <v>9.9558900000000006E-2</v>
      </c>
      <c r="W25" s="174">
        <v>0.111294</v>
      </c>
      <c r="X25" s="174">
        <v>0.1071738</v>
      </c>
      <c r="Y25" s="174">
        <v>0.1369476</v>
      </c>
      <c r="Z25" s="174">
        <v>0.12976289999999999</v>
      </c>
      <c r="AA25" s="174">
        <v>0.1326888</v>
      </c>
      <c r="AB25" s="174">
        <v>0.1314729</v>
      </c>
      <c r="AC25" s="174">
        <v>0.1341504</v>
      </c>
      <c r="AD25" s="174">
        <v>0.13601250000000001</v>
      </c>
      <c r="AE25" s="174">
        <v>0.12988259999999999</v>
      </c>
      <c r="AF25" s="174">
        <v>0.13872419999999999</v>
      </c>
      <c r="AG25" s="174">
        <v>0.1462041</v>
      </c>
      <c r="AH25" s="174">
        <v>0.14943329999999999</v>
      </c>
      <c r="AI25" s="174">
        <v>0.15119730000000001</v>
      </c>
      <c r="AJ25" s="174">
        <v>0.16435620000000001</v>
      </c>
      <c r="AK25" s="174">
        <v>0.16263</v>
      </c>
      <c r="AL25" s="174">
        <v>0.16246260000000001</v>
      </c>
      <c r="AM25" s="174">
        <v>0.16314699996000001</v>
      </c>
      <c r="AN25" s="174">
        <v>0.15448700000000001</v>
      </c>
      <c r="AO25" s="174">
        <v>0.15407000000000001</v>
      </c>
      <c r="AP25" s="174">
        <v>0.154617</v>
      </c>
      <c r="AQ25" s="174">
        <v>0.16118499999999999</v>
      </c>
      <c r="AR25" s="174">
        <v>0.16356899999999999</v>
      </c>
      <c r="AS25" s="174">
        <v>0.16006699999999999</v>
      </c>
      <c r="AT25" s="174">
        <v>0.15601400000000001</v>
      </c>
      <c r="AU25" s="174">
        <v>0.154197</v>
      </c>
      <c r="AV25" s="174">
        <v>0.14874499999999999</v>
      </c>
      <c r="AW25" s="174">
        <v>0.14544000000000001</v>
      </c>
      <c r="AX25" s="174">
        <v>0.14332700000000001</v>
      </c>
      <c r="AY25" s="174">
        <v>0.14346700000000001</v>
      </c>
      <c r="AZ25" s="175">
        <v>0.141397587069544</v>
      </c>
      <c r="BA25" s="132">
        <v>-1.7117142866052999E-2</v>
      </c>
      <c r="BB25" s="132">
        <v>-7.1048405316811499E-3</v>
      </c>
      <c r="BC25" s="132">
        <v>1.01921494504721E-3</v>
      </c>
    </row>
    <row r="26" spans="1:55">
      <c r="A26" s="124" t="s">
        <v>294</v>
      </c>
      <c r="B26" s="174">
        <v>0.78274281779999999</v>
      </c>
      <c r="C26" s="174">
        <v>0.83650124429999995</v>
      </c>
      <c r="D26" s="174">
        <v>0.85567312620000002</v>
      </c>
      <c r="E26" s="174">
        <v>0.90589238640000003</v>
      </c>
      <c r="F26" s="174">
        <v>0.93497728859999996</v>
      </c>
      <c r="G26" s="174">
        <v>1.0156400883000001</v>
      </c>
      <c r="H26" s="174">
        <v>1.1078429184</v>
      </c>
      <c r="I26" s="174">
        <v>1.1732252418</v>
      </c>
      <c r="J26" s="174">
        <v>1.1812428792</v>
      </c>
      <c r="K26" s="174">
        <v>1.1286921302999999</v>
      </c>
      <c r="L26" s="174">
        <v>1.1654424306</v>
      </c>
      <c r="M26" s="174">
        <v>1.2266985222</v>
      </c>
      <c r="N26" s="174">
        <v>1.2402848952000001</v>
      </c>
      <c r="O26" s="174">
        <v>1.2307912074</v>
      </c>
      <c r="P26" s="174">
        <v>1.2220019982000001</v>
      </c>
      <c r="Q26" s="174">
        <v>1.1680255187999999</v>
      </c>
      <c r="R26" s="174">
        <v>1.1820312243</v>
      </c>
      <c r="S26" s="174">
        <v>1.1234085408000001</v>
      </c>
      <c r="T26" s="174">
        <v>1.1001272004</v>
      </c>
      <c r="U26" s="174">
        <v>0.98620294679999998</v>
      </c>
      <c r="V26" s="174">
        <v>0.95922989999999997</v>
      </c>
      <c r="W26" s="174">
        <v>0.83976660000000003</v>
      </c>
      <c r="X26" s="174">
        <v>0.73736369999999996</v>
      </c>
      <c r="Y26" s="174">
        <v>0.70171289999999997</v>
      </c>
      <c r="Z26" s="174">
        <v>0.62063460000000004</v>
      </c>
      <c r="AA26" s="174">
        <v>0.60481079999999998</v>
      </c>
      <c r="AB26" s="174">
        <v>0.5762718</v>
      </c>
      <c r="AC26" s="174">
        <v>0.49856220000000001</v>
      </c>
      <c r="AD26" s="174">
        <v>0.46680840000000001</v>
      </c>
      <c r="AE26" s="174">
        <v>0.4686012</v>
      </c>
      <c r="AF26" s="174">
        <v>0.45921329999999999</v>
      </c>
      <c r="AG26" s="174">
        <v>0.45134639999999998</v>
      </c>
      <c r="AH26" s="174">
        <v>0.44375759999999997</v>
      </c>
      <c r="AI26" s="174">
        <v>0.4366215</v>
      </c>
      <c r="AJ26" s="174">
        <v>0.43448310000000001</v>
      </c>
      <c r="AK26" s="174">
        <v>0.40617449999999999</v>
      </c>
      <c r="AL26" s="174">
        <v>0.4001904</v>
      </c>
      <c r="AM26" s="174">
        <v>0.38655630000000002</v>
      </c>
      <c r="AN26" s="174">
        <v>0.37650060000000002</v>
      </c>
      <c r="AO26" s="174">
        <v>0.37423440000000002</v>
      </c>
      <c r="AP26" s="174">
        <v>0.3608442</v>
      </c>
      <c r="AQ26" s="174">
        <v>0.36286200000000002</v>
      </c>
      <c r="AR26" s="174">
        <v>0.36352709999999999</v>
      </c>
      <c r="AS26" s="174">
        <v>0.36006840000000001</v>
      </c>
      <c r="AT26" s="174">
        <v>0.36699480000000001</v>
      </c>
      <c r="AU26" s="174">
        <v>0.36782009999999998</v>
      </c>
      <c r="AV26" s="174">
        <v>0.32589990000000002</v>
      </c>
      <c r="AW26" s="174">
        <v>0.36041043699999997</v>
      </c>
      <c r="AX26" s="174">
        <v>0.35847538400000001</v>
      </c>
      <c r="AY26" s="174">
        <v>0.34641311899999999</v>
      </c>
      <c r="AZ26" s="175">
        <v>0.31341387312023</v>
      </c>
      <c r="BA26" s="132">
        <v>-9.7731771923670496E-2</v>
      </c>
      <c r="BB26" s="132">
        <v>-7.6952677171436799E-3</v>
      </c>
      <c r="BC26" s="132">
        <v>2.2591340495234798E-3</v>
      </c>
    </row>
    <row r="27" spans="1:55">
      <c r="A27" s="124" t="s">
        <v>301</v>
      </c>
      <c r="B27" s="174" t="s">
        <v>273</v>
      </c>
      <c r="C27" s="174" t="s">
        <v>273</v>
      </c>
      <c r="D27" s="174" t="s">
        <v>273</v>
      </c>
      <c r="E27" s="174" t="s">
        <v>273</v>
      </c>
      <c r="F27" s="174" t="s">
        <v>273</v>
      </c>
      <c r="G27" s="174" t="s">
        <v>273</v>
      </c>
      <c r="H27" s="174" t="s">
        <v>273</v>
      </c>
      <c r="I27" s="174" t="s">
        <v>273</v>
      </c>
      <c r="J27" s="174" t="s">
        <v>273</v>
      </c>
      <c r="K27" s="174" t="s">
        <v>273</v>
      </c>
      <c r="L27" s="174" t="s">
        <v>273</v>
      </c>
      <c r="M27" s="174" t="s">
        <v>273</v>
      </c>
      <c r="N27" s="174" t="s">
        <v>273</v>
      </c>
      <c r="O27" s="174" t="s">
        <v>273</v>
      </c>
      <c r="P27" s="174" t="s">
        <v>273</v>
      </c>
      <c r="Q27" s="174">
        <v>1.4609557522123899</v>
      </c>
      <c r="R27" s="174">
        <v>1.3526106194690299</v>
      </c>
      <c r="S27" s="174">
        <v>1.2129203539822999</v>
      </c>
      <c r="T27" s="174">
        <v>1.10389380530973</v>
      </c>
      <c r="U27" s="174">
        <v>1.0493805309734501</v>
      </c>
      <c r="V27" s="174">
        <v>0.957389380530974</v>
      </c>
      <c r="W27" s="174">
        <v>0.83132743362831896</v>
      </c>
      <c r="X27" s="174">
        <v>0.71548672566371696</v>
      </c>
      <c r="Y27" s="174">
        <v>0.65415929203539802</v>
      </c>
      <c r="Z27" s="174">
        <v>0.62008849557522105</v>
      </c>
      <c r="AA27" s="174">
        <v>0.57845398230088496</v>
      </c>
      <c r="AB27" s="174">
        <v>0.58479115044247798</v>
      </c>
      <c r="AC27" s="174">
        <v>0.59347920353982297</v>
      </c>
      <c r="AD27" s="174">
        <v>0.57109469026548698</v>
      </c>
      <c r="AE27" s="174">
        <v>0.57564314159291996</v>
      </c>
      <c r="AF27" s="174">
        <v>0.56836902654867205</v>
      </c>
      <c r="AG27" s="174">
        <v>0.58162256637168097</v>
      </c>
      <c r="AH27" s="174">
        <v>0.63644247787610597</v>
      </c>
      <c r="AI27" s="174">
        <v>0.65869070796460205</v>
      </c>
      <c r="AJ27" s="174">
        <v>0.69719070796460203</v>
      </c>
      <c r="AK27" s="174">
        <v>0.70826371681415901</v>
      </c>
      <c r="AL27" s="174">
        <v>0.71868938053097398</v>
      </c>
      <c r="AM27" s="174">
        <v>0.71903008849557504</v>
      </c>
      <c r="AN27" s="174">
        <v>0.73061415929203499</v>
      </c>
      <c r="AO27" s="174">
        <v>0.73214734513274304</v>
      </c>
      <c r="AP27" s="174">
        <v>0.69940530973451298</v>
      </c>
      <c r="AQ27" s="174">
        <v>0.70359601769911495</v>
      </c>
      <c r="AR27" s="174">
        <v>0.69814469026548698</v>
      </c>
      <c r="AS27" s="174">
        <v>0.72570796460177001</v>
      </c>
      <c r="AT27" s="174">
        <v>0.72788849557522095</v>
      </c>
      <c r="AU27" s="174">
        <v>0.67800884955752205</v>
      </c>
      <c r="AV27" s="174">
        <v>0.68482300884955805</v>
      </c>
      <c r="AW27" s="174">
        <v>0.69845132743362803</v>
      </c>
      <c r="AX27" s="174">
        <v>0.70867256637168197</v>
      </c>
      <c r="AY27" s="174">
        <v>0.69845132743362803</v>
      </c>
      <c r="AZ27" s="175">
        <v>0.68308539823008796</v>
      </c>
      <c r="BA27" s="132">
        <v>-2.4672131147541E-2</v>
      </c>
      <c r="BB27" s="132">
        <v>-4.7005467036950197E-3</v>
      </c>
      <c r="BC27" s="132">
        <v>4.9237816645146199E-3</v>
      </c>
    </row>
    <row r="28" spans="1:55">
      <c r="A28" s="124" t="s">
        <v>302</v>
      </c>
      <c r="B28" s="174">
        <v>0.39418722</v>
      </c>
      <c r="C28" s="174">
        <v>0.65506672799999999</v>
      </c>
      <c r="D28" s="174">
        <v>0.94521196799999996</v>
      </c>
      <c r="E28" s="174">
        <v>1.026268416</v>
      </c>
      <c r="F28" s="174">
        <v>1.237701816</v>
      </c>
      <c r="G28" s="174">
        <v>1.2888226439999999</v>
      </c>
      <c r="H28" s="174">
        <v>1.3648549320000001</v>
      </c>
      <c r="I28" s="174">
        <v>1.426065948</v>
      </c>
      <c r="J28" s="174">
        <v>1.365608556</v>
      </c>
      <c r="K28" s="174">
        <v>1.3789644480000001</v>
      </c>
      <c r="L28" s="174">
        <v>1.3109289479999999</v>
      </c>
      <c r="M28" s="174">
        <v>1.307998188</v>
      </c>
      <c r="N28" s="174">
        <v>1.329434604</v>
      </c>
      <c r="O28" s="174">
        <v>1.370800188</v>
      </c>
      <c r="P28" s="174">
        <v>1.340069076</v>
      </c>
      <c r="Q28" s="174">
        <v>1.495148148</v>
      </c>
      <c r="R28" s="174">
        <v>1.57193406</v>
      </c>
      <c r="S28" s="174">
        <v>1.6457054760000001</v>
      </c>
      <c r="T28" s="174">
        <v>1.5848294039999999</v>
      </c>
      <c r="U28" s="174">
        <v>1.552004892</v>
      </c>
      <c r="V28" s="174">
        <v>1.713740976</v>
      </c>
      <c r="W28" s="174">
        <v>1.908092232</v>
      </c>
      <c r="X28" s="174">
        <v>1.9403724600000001</v>
      </c>
      <c r="Y28" s="174">
        <v>2.2813035840000002</v>
      </c>
      <c r="Z28" s="174">
        <v>2.4355452959999999</v>
      </c>
      <c r="AA28" s="174">
        <v>2.6656322399999999</v>
      </c>
      <c r="AB28" s="174">
        <v>3.1701877199999999</v>
      </c>
      <c r="AC28" s="174">
        <v>3.2346313200000001</v>
      </c>
      <c r="AD28" s="174">
        <v>3.3983031600000002</v>
      </c>
      <c r="AE28" s="174">
        <v>3.7345212000000001</v>
      </c>
      <c r="AF28" s="174">
        <v>4.0845254400000002</v>
      </c>
      <c r="AG28" s="174">
        <v>3.98929212</v>
      </c>
      <c r="AH28" s="174">
        <v>3.9055122</v>
      </c>
      <c r="AI28" s="174">
        <v>3.8810198395642899</v>
      </c>
      <c r="AJ28" s="174">
        <v>3.6328730786868899</v>
      </c>
      <c r="AK28" s="174">
        <v>3.3242048632577301</v>
      </c>
      <c r="AL28" s="174">
        <v>3.0149431199999999</v>
      </c>
      <c r="AM28" s="174">
        <v>2.71774211001398</v>
      </c>
      <c r="AN28" s="174">
        <v>2.6197403385561699</v>
      </c>
      <c r="AO28" s="174">
        <v>2.2034069322516001</v>
      </c>
      <c r="AP28" s="174">
        <v>2.0844335738501001</v>
      </c>
      <c r="AQ28" s="174">
        <v>1.65897102213976</v>
      </c>
      <c r="AR28" s="174">
        <v>1.4109258589564699</v>
      </c>
      <c r="AS28" s="174">
        <v>1.3312936710674601</v>
      </c>
      <c r="AT28" s="174">
        <v>1.3475344851192601</v>
      </c>
      <c r="AU28" s="174">
        <v>1.4638025921439</v>
      </c>
      <c r="AV28" s="174">
        <v>1.5025748073281799</v>
      </c>
      <c r="AW28" s="174">
        <v>1.5078473355037501</v>
      </c>
      <c r="AX28" s="174">
        <v>1.4657531436781901</v>
      </c>
      <c r="AY28" s="174">
        <v>1.4232681954664601</v>
      </c>
      <c r="AZ28" s="175">
        <v>1.4211014454664599</v>
      </c>
      <c r="BA28" s="132">
        <v>-4.2504574007040698E-3</v>
      </c>
      <c r="BB28" s="132">
        <v>-4.2763603250688398E-2</v>
      </c>
      <c r="BC28" s="132">
        <v>1.0243511658620001E-2</v>
      </c>
    </row>
    <row r="29" spans="1:55">
      <c r="A29" s="124" t="s">
        <v>303</v>
      </c>
      <c r="B29" s="174">
        <v>0.525883071024</v>
      </c>
      <c r="C29" s="174">
        <v>0.54966724700400005</v>
      </c>
      <c r="D29" s="174">
        <v>0.57685305239999995</v>
      </c>
      <c r="E29" s="174">
        <v>0.62202248978399999</v>
      </c>
      <c r="F29" s="174">
        <v>0.63576466804800003</v>
      </c>
      <c r="G29" s="174">
        <v>0.63199606294800004</v>
      </c>
      <c r="H29" s="174">
        <v>0.650449544652</v>
      </c>
      <c r="I29" s="174">
        <v>0.70196476215600001</v>
      </c>
      <c r="J29" s="174">
        <v>0.74424683717999995</v>
      </c>
      <c r="K29" s="174">
        <v>0.71994708151200004</v>
      </c>
      <c r="L29" s="174">
        <v>0.69196201448399997</v>
      </c>
      <c r="M29" s="174">
        <v>0.66160645682399999</v>
      </c>
      <c r="N29" s="174">
        <v>0.68121740332799996</v>
      </c>
      <c r="O29" s="174">
        <v>0.67270793014800001</v>
      </c>
      <c r="P29" s="174">
        <v>0.67784729489999995</v>
      </c>
      <c r="Q29" s="174">
        <v>0.68555865096329205</v>
      </c>
      <c r="R29" s="174">
        <v>0.62963552838531001</v>
      </c>
      <c r="S29" s="174">
        <v>0.63816737182131</v>
      </c>
      <c r="T29" s="174">
        <v>0.61501105484463703</v>
      </c>
      <c r="U29" s="174">
        <v>0.63276251062396505</v>
      </c>
      <c r="V29" s="174">
        <v>0.58574629570796499</v>
      </c>
      <c r="W29" s="174">
        <v>0.59105151079646001</v>
      </c>
      <c r="X29" s="174">
        <v>0.575007604380531</v>
      </c>
      <c r="Y29" s="174">
        <v>0.59486880912389395</v>
      </c>
      <c r="Z29" s="174">
        <v>0.55433251173451303</v>
      </c>
      <c r="AA29" s="174">
        <v>0.57407865623893795</v>
      </c>
      <c r="AB29" s="174">
        <v>0.53346486523893799</v>
      </c>
      <c r="AC29" s="174">
        <v>0.484806658</v>
      </c>
      <c r="AD29" s="174">
        <v>0.44419593699999999</v>
      </c>
      <c r="AE29" s="174">
        <v>0.41854988199999998</v>
      </c>
      <c r="AF29" s="174">
        <v>0.40180930784829899</v>
      </c>
      <c r="AG29" s="174">
        <v>0.39061765402065302</v>
      </c>
      <c r="AH29" s="174">
        <v>0.38930461903462099</v>
      </c>
      <c r="AI29" s="174">
        <v>0.37350995503552598</v>
      </c>
      <c r="AJ29" s="174">
        <v>0.39055502941329201</v>
      </c>
      <c r="AK29" s="174">
        <v>0.36709706081777999</v>
      </c>
      <c r="AL29" s="174">
        <v>0.38897112098081399</v>
      </c>
      <c r="AM29" s="174">
        <v>0.36003628164943702</v>
      </c>
      <c r="AN29" s="174">
        <v>0.340025762422762</v>
      </c>
      <c r="AO29" s="174">
        <v>0.333047453449899</v>
      </c>
      <c r="AP29" s="174">
        <v>0.33655037075099897</v>
      </c>
      <c r="AQ29" s="174">
        <v>0.332990158397997</v>
      </c>
      <c r="AR29" s="174">
        <v>0.30135200928936201</v>
      </c>
      <c r="AS29" s="174">
        <v>0.257646618345094</v>
      </c>
      <c r="AT29" s="174">
        <v>0.227950167709491</v>
      </c>
      <c r="AU29" s="174">
        <v>0.218762383488836</v>
      </c>
      <c r="AV29" s="174">
        <v>0.31242474871885101</v>
      </c>
      <c r="AW29" s="174">
        <v>0.32345192264578299</v>
      </c>
      <c r="AX29" s="174">
        <v>0.30407802475094797</v>
      </c>
      <c r="AY29" s="174">
        <v>0.26647816264494001</v>
      </c>
      <c r="AZ29" s="175">
        <v>0.227051581071782</v>
      </c>
      <c r="BA29" s="132">
        <v>-0.150282262106568</v>
      </c>
      <c r="BB29" s="132">
        <v>-2.2052477510021599E-2</v>
      </c>
      <c r="BC29" s="132">
        <v>1.6366217381852499E-3</v>
      </c>
    </row>
    <row r="30" spans="1:55">
      <c r="A30" s="133" t="s">
        <v>304</v>
      </c>
      <c r="B30" s="176">
        <v>3.777511708824</v>
      </c>
      <c r="C30" s="176">
        <v>4.6145974193040002</v>
      </c>
      <c r="D30" s="176">
        <v>5.5577772465999997</v>
      </c>
      <c r="E30" s="176">
        <v>6.2525723921839997</v>
      </c>
      <c r="F30" s="176">
        <v>6.9449280726479996</v>
      </c>
      <c r="G30" s="176">
        <v>7.2227675952480004</v>
      </c>
      <c r="H30" s="176">
        <v>7.684362995052</v>
      </c>
      <c r="I30" s="176">
        <v>7.9085359289559998</v>
      </c>
      <c r="J30" s="176">
        <v>8.0891007912300008</v>
      </c>
      <c r="K30" s="176">
        <v>8.3586294340619993</v>
      </c>
      <c r="L30" s="176">
        <v>8.2279641594940003</v>
      </c>
      <c r="M30" s="176">
        <v>8.0919633560839994</v>
      </c>
      <c r="N30" s="176">
        <v>7.6405855245380003</v>
      </c>
      <c r="O30" s="176">
        <v>7.8080020231080001</v>
      </c>
      <c r="P30" s="176">
        <v>7.9256901484500002</v>
      </c>
      <c r="Q30" s="176">
        <v>9.6384026473956794</v>
      </c>
      <c r="R30" s="176">
        <v>9.30079931034434</v>
      </c>
      <c r="S30" s="176">
        <v>9.3580006143836094</v>
      </c>
      <c r="T30" s="176">
        <v>8.8384881156543695</v>
      </c>
      <c r="U30" s="176">
        <v>8.9143985690274192</v>
      </c>
      <c r="V30" s="176">
        <v>8.7550619464689401</v>
      </c>
      <c r="W30" s="176">
        <v>9.0498934185361808</v>
      </c>
      <c r="X30" s="176">
        <v>8.9237548767421604</v>
      </c>
      <c r="Y30" s="176">
        <v>9.2826758950368298</v>
      </c>
      <c r="Z30" s="176">
        <v>9.2884095479117406</v>
      </c>
      <c r="AA30" s="176">
        <v>9.5855756587522603</v>
      </c>
      <c r="AB30" s="176">
        <v>10.7978175103721</v>
      </c>
      <c r="AC30" s="176">
        <v>10.638998137962799</v>
      </c>
      <c r="AD30" s="176">
        <v>10.6019123924622</v>
      </c>
      <c r="AE30" s="176">
        <v>10.891791839332299</v>
      </c>
      <c r="AF30" s="176">
        <v>11.1573008273398</v>
      </c>
      <c r="AG30" s="176">
        <v>11.3001790291497</v>
      </c>
      <c r="AH30" s="176">
        <v>11.618562894590699</v>
      </c>
      <c r="AI30" s="176">
        <v>11.7414156828589</v>
      </c>
      <c r="AJ30" s="176">
        <v>12.146750187870801</v>
      </c>
      <c r="AK30" s="176">
        <v>11.7928942109035</v>
      </c>
      <c r="AL30" s="176">
        <v>11.5333812965491</v>
      </c>
      <c r="AM30" s="176">
        <v>11.025691177091399</v>
      </c>
      <c r="AN30" s="176">
        <v>11.535758368458501</v>
      </c>
      <c r="AO30" s="176">
        <v>10.9284895915428</v>
      </c>
      <c r="AP30" s="176">
        <v>11.164478150918701</v>
      </c>
      <c r="AQ30" s="176">
        <v>10.2530866793428</v>
      </c>
      <c r="AR30" s="176">
        <v>10.3504108951846</v>
      </c>
      <c r="AS30" s="176">
        <v>10.080905422739701</v>
      </c>
      <c r="AT30" s="176">
        <v>9.5789092951923607</v>
      </c>
      <c r="AU30" s="176">
        <v>9.3903385100782408</v>
      </c>
      <c r="AV30" s="176">
        <v>9.3576256348064408</v>
      </c>
      <c r="AW30" s="176">
        <v>9.4565259823337602</v>
      </c>
      <c r="AX30" s="176">
        <v>9.0511876808633698</v>
      </c>
      <c r="AY30" s="176">
        <v>8.4673944225043307</v>
      </c>
      <c r="AZ30" s="176">
        <v>7.8684981348499203</v>
      </c>
      <c r="BA30" s="135">
        <v>-7.3268692289719994E-2</v>
      </c>
      <c r="BB30" s="135">
        <v>-2.5192269221088599E-2</v>
      </c>
      <c r="BC30" s="135">
        <v>5.6717310813591E-2</v>
      </c>
    </row>
    <row r="31" spans="1:55">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c r="AQ31" s="174"/>
      <c r="AR31" s="174"/>
      <c r="AS31" s="174"/>
      <c r="AT31" s="174"/>
      <c r="AU31" s="174"/>
      <c r="AV31" s="174"/>
      <c r="AW31" s="174"/>
      <c r="AX31" s="174"/>
      <c r="AY31" s="174"/>
      <c r="AZ31" s="175"/>
      <c r="BA31" s="132"/>
      <c r="BB31" s="132"/>
      <c r="BC31" s="132"/>
    </row>
    <row r="32" spans="1:55">
      <c r="A32" s="124" t="s">
        <v>305</v>
      </c>
      <c r="B32" s="174" t="s">
        <v>273</v>
      </c>
      <c r="C32" s="174" t="s">
        <v>273</v>
      </c>
      <c r="D32" s="174" t="s">
        <v>273</v>
      </c>
      <c r="E32" s="174" t="s">
        <v>273</v>
      </c>
      <c r="F32" s="174" t="s">
        <v>273</v>
      </c>
      <c r="G32" s="174" t="s">
        <v>273</v>
      </c>
      <c r="H32" s="174" t="s">
        <v>273</v>
      </c>
      <c r="I32" s="174" t="s">
        <v>273</v>
      </c>
      <c r="J32" s="174" t="s">
        <v>273</v>
      </c>
      <c r="K32" s="174" t="s">
        <v>273</v>
      </c>
      <c r="L32" s="174" t="s">
        <v>273</v>
      </c>
      <c r="M32" s="174" t="s">
        <v>273</v>
      </c>
      <c r="N32" s="174" t="s">
        <v>273</v>
      </c>
      <c r="O32" s="174" t="s">
        <v>273</v>
      </c>
      <c r="P32" s="174" t="s">
        <v>273</v>
      </c>
      <c r="Q32" s="174">
        <v>0.49381964601769901</v>
      </c>
      <c r="R32" s="174">
        <v>0.47732389380530998</v>
      </c>
      <c r="S32" s="174">
        <v>0.43871681415929198</v>
      </c>
      <c r="T32" s="174">
        <v>0.41765840707964602</v>
      </c>
      <c r="U32" s="174">
        <v>0.38958053097345102</v>
      </c>
      <c r="V32" s="174">
        <v>0.347463716814159</v>
      </c>
      <c r="W32" s="174">
        <v>0.301837168141593</v>
      </c>
      <c r="X32" s="174">
        <v>0.27726902654867203</v>
      </c>
      <c r="Y32" s="174">
        <v>0.23866194690265499</v>
      </c>
      <c r="Z32" s="174">
        <v>0.22462300884955699</v>
      </c>
      <c r="AA32" s="174">
        <v>0.23164247787610601</v>
      </c>
      <c r="AB32" s="174">
        <v>0.20626709734513299</v>
      </c>
      <c r="AC32" s="174">
        <v>0.196439840707965</v>
      </c>
      <c r="AD32" s="174">
        <v>0.18331343362831901</v>
      </c>
      <c r="AE32" s="174">
        <v>0.196439840707965</v>
      </c>
      <c r="AF32" s="174">
        <v>0.185208690265487</v>
      </c>
      <c r="AG32" s="174">
        <v>0.181558566371681</v>
      </c>
      <c r="AH32" s="174">
        <v>0.16839706194690299</v>
      </c>
      <c r="AI32" s="174">
        <v>0.167870601769911</v>
      </c>
      <c r="AJ32" s="174">
        <v>0.163553628318584</v>
      </c>
      <c r="AK32" s="174">
        <v>0.20118149203539801</v>
      </c>
      <c r="AL32" s="174">
        <v>0.237377384070796</v>
      </c>
      <c r="AM32" s="174">
        <v>0.38017795221238898</v>
      </c>
      <c r="AN32" s="174">
        <v>0.57336777876106204</v>
      </c>
      <c r="AO32" s="174">
        <v>0.57288343539822995</v>
      </c>
      <c r="AP32" s="174">
        <v>0.58516750619469005</v>
      </c>
      <c r="AQ32" s="174">
        <v>0.57424170265486696</v>
      </c>
      <c r="AR32" s="174">
        <v>0.60515193451327398</v>
      </c>
      <c r="AS32" s="174">
        <v>0.62807050088495597</v>
      </c>
      <c r="AT32" s="174">
        <v>0.66182679</v>
      </c>
      <c r="AU32" s="174">
        <v>0.67622589</v>
      </c>
      <c r="AV32" s="174">
        <v>0.65799143999999998</v>
      </c>
      <c r="AW32" s="174">
        <v>0.63931059000000001</v>
      </c>
      <c r="AX32" s="174">
        <v>0.68567817060000003</v>
      </c>
      <c r="AY32" s="174">
        <v>0.87545602980000004</v>
      </c>
      <c r="AZ32" s="175">
        <v>0.93036767939999998</v>
      </c>
      <c r="BA32" s="132">
        <v>5.9819864873033E-2</v>
      </c>
      <c r="BB32" s="132">
        <v>4.3318257408187802E-2</v>
      </c>
      <c r="BC32" s="132">
        <v>6.7062293132837698E-3</v>
      </c>
    </row>
    <row r="33" spans="1:55">
      <c r="A33" s="124" t="s">
        <v>307</v>
      </c>
      <c r="B33" s="174" t="s">
        <v>273</v>
      </c>
      <c r="C33" s="174" t="s">
        <v>273</v>
      </c>
      <c r="D33" s="174" t="s">
        <v>273</v>
      </c>
      <c r="E33" s="174" t="s">
        <v>273</v>
      </c>
      <c r="F33" s="174" t="s">
        <v>273</v>
      </c>
      <c r="G33" s="174" t="s">
        <v>273</v>
      </c>
      <c r="H33" s="174" t="s">
        <v>273</v>
      </c>
      <c r="I33" s="174" t="s">
        <v>273</v>
      </c>
      <c r="J33" s="174" t="s">
        <v>273</v>
      </c>
      <c r="K33" s="174" t="s">
        <v>273</v>
      </c>
      <c r="L33" s="174" t="s">
        <v>273</v>
      </c>
      <c r="M33" s="174" t="s">
        <v>273</v>
      </c>
      <c r="N33" s="174" t="s">
        <v>273</v>
      </c>
      <c r="O33" s="174" t="s">
        <v>273</v>
      </c>
      <c r="P33" s="174" t="s">
        <v>273</v>
      </c>
      <c r="Q33" s="174">
        <v>0.13924359272650499</v>
      </c>
      <c r="R33" s="174">
        <v>0.14863538930336601</v>
      </c>
      <c r="S33" s="174">
        <v>0.161064207055896</v>
      </c>
      <c r="T33" s="174">
        <v>0.182068143422083</v>
      </c>
      <c r="U33" s="174">
        <v>0.17124716040961299</v>
      </c>
      <c r="V33" s="174">
        <v>0.18154495910190499</v>
      </c>
      <c r="W33" s="174">
        <v>0.20123710648969301</v>
      </c>
      <c r="X33" s="174">
        <v>0.20704317638435499</v>
      </c>
      <c r="Y33" s="174">
        <v>0.17061933922539901</v>
      </c>
      <c r="Z33" s="174">
        <v>0.114536532220909</v>
      </c>
      <c r="AA33" s="174">
        <v>0.15097823421031101</v>
      </c>
      <c r="AB33" s="174">
        <v>0.166500219748482</v>
      </c>
      <c r="AC33" s="174">
        <v>0.20708145816387999</v>
      </c>
      <c r="AD33" s="174">
        <v>0.202837284873848</v>
      </c>
      <c r="AE33" s="174">
        <v>0.25383116732011402</v>
      </c>
      <c r="AF33" s="174">
        <v>0.294562980734979</v>
      </c>
      <c r="AG33" s="174">
        <v>0.29629586928815499</v>
      </c>
      <c r="AH33" s="174">
        <v>0.36008097033312497</v>
      </c>
      <c r="AI33" s="174">
        <v>0.42357257773506701</v>
      </c>
      <c r="AJ33" s="174">
        <v>0.56407181282999996</v>
      </c>
      <c r="AK33" s="174">
        <v>0.69214564715654303</v>
      </c>
      <c r="AL33" s="174">
        <v>0.72431619479915499</v>
      </c>
      <c r="AM33" s="174">
        <v>0.82495222432020698</v>
      </c>
      <c r="AN33" s="174">
        <v>0.91835191321322496</v>
      </c>
      <c r="AO33" s="174">
        <v>0.95348197232295795</v>
      </c>
      <c r="AP33" s="174">
        <v>0.999676235512725</v>
      </c>
      <c r="AQ33" s="174">
        <v>1.0557336958561401</v>
      </c>
      <c r="AR33" s="174">
        <v>1.06841848319287</v>
      </c>
      <c r="AS33" s="174">
        <v>1.12059766318291</v>
      </c>
      <c r="AT33" s="174">
        <v>1.1415871574527601</v>
      </c>
      <c r="AU33" s="174">
        <v>1.1481484948248799</v>
      </c>
      <c r="AV33" s="174">
        <v>1.1554424928627101</v>
      </c>
      <c r="AW33" s="174">
        <v>1.2404754749000899</v>
      </c>
      <c r="AX33" s="174">
        <v>1.2286312809979001</v>
      </c>
      <c r="AY33" s="174">
        <v>1.2255118797004501</v>
      </c>
      <c r="AZ33" s="175">
        <v>1.14090663865384</v>
      </c>
      <c r="BA33" s="132">
        <v>-7.15802708670598E-2</v>
      </c>
      <c r="BB33" s="132">
        <v>2.54169781998459E-2</v>
      </c>
      <c r="BC33" s="132">
        <v>8.2238256049422705E-3</v>
      </c>
    </row>
    <row r="34" spans="1:55">
      <c r="A34" s="124" t="s">
        <v>308</v>
      </c>
      <c r="B34" s="174" t="s">
        <v>273</v>
      </c>
      <c r="C34" s="174" t="s">
        <v>273</v>
      </c>
      <c r="D34" s="174" t="s">
        <v>273</v>
      </c>
      <c r="E34" s="174" t="s">
        <v>273</v>
      </c>
      <c r="F34" s="174" t="s">
        <v>273</v>
      </c>
      <c r="G34" s="174" t="s">
        <v>273</v>
      </c>
      <c r="H34" s="174" t="s">
        <v>273</v>
      </c>
      <c r="I34" s="174" t="s">
        <v>273</v>
      </c>
      <c r="J34" s="174" t="s">
        <v>273</v>
      </c>
      <c r="K34" s="174" t="s">
        <v>273</v>
      </c>
      <c r="L34" s="174" t="s">
        <v>273</v>
      </c>
      <c r="M34" s="174" t="s">
        <v>273</v>
      </c>
      <c r="N34" s="174" t="s">
        <v>273</v>
      </c>
      <c r="O34" s="174" t="s">
        <v>273</v>
      </c>
      <c r="P34" s="174" t="s">
        <v>273</v>
      </c>
      <c r="Q34" s="174">
        <v>15.295724070796499</v>
      </c>
      <c r="R34" s="174">
        <v>16.652415929203499</v>
      </c>
      <c r="S34" s="174">
        <v>18.019701769911499</v>
      </c>
      <c r="T34" s="174">
        <v>19.526033628318601</v>
      </c>
      <c r="U34" s="174">
        <v>20.3867946902655</v>
      </c>
      <c r="V34" s="174">
        <v>21.585238938053099</v>
      </c>
      <c r="W34" s="174">
        <v>21.2872831858407</v>
      </c>
      <c r="X34" s="174">
        <v>21.320389380531001</v>
      </c>
      <c r="Y34" s="174">
        <v>20.469560176991099</v>
      </c>
      <c r="Z34" s="174">
        <v>20.1053920353982</v>
      </c>
      <c r="AA34" s="174">
        <v>19.482995575221199</v>
      </c>
      <c r="AB34" s="174">
        <v>19.8835805309735</v>
      </c>
      <c r="AC34" s="174">
        <v>18.847356637168101</v>
      </c>
      <c r="AD34" s="174">
        <v>19.4863061946903</v>
      </c>
      <c r="AE34" s="174">
        <v>19.598867256637199</v>
      </c>
      <c r="AF34" s="174">
        <v>19.334017699115002</v>
      </c>
      <c r="AG34" s="174">
        <v>19.251252212389399</v>
      </c>
      <c r="AH34" s="174">
        <v>19.711428318584101</v>
      </c>
      <c r="AI34" s="174">
        <v>20.5423938053097</v>
      </c>
      <c r="AJ34" s="174">
        <v>20.972774336283202</v>
      </c>
      <c r="AK34" s="174">
        <v>21.2210707964602</v>
      </c>
      <c r="AL34" s="174">
        <v>21.772123407079601</v>
      </c>
      <c r="AM34" s="174">
        <v>21.6580725663717</v>
      </c>
      <c r="AN34" s="174">
        <v>22.012308849557499</v>
      </c>
      <c r="AO34" s="174">
        <v>19.302831663716798</v>
      </c>
      <c r="AP34" s="174">
        <v>21.541922792920399</v>
      </c>
      <c r="AQ34" s="174">
        <v>22.2057980044248</v>
      </c>
      <c r="AR34" s="174">
        <v>21.666779495575199</v>
      </c>
      <c r="AS34" s="174">
        <v>22.121863869026601</v>
      </c>
      <c r="AT34" s="174">
        <v>21.281585609734499</v>
      </c>
      <c r="AU34" s="174">
        <v>21.039824312389399</v>
      </c>
      <c r="AV34" s="174">
        <v>21.2139132371681</v>
      </c>
      <c r="AW34" s="174">
        <v>22.880191053982301</v>
      </c>
      <c r="AX34" s="174">
        <v>24.088067256637199</v>
      </c>
      <c r="AY34" s="174">
        <v>24.445614159291999</v>
      </c>
      <c r="AZ34" s="175">
        <v>22.9856309734513</v>
      </c>
      <c r="BA34" s="132">
        <v>-6.2292787832501702E-2</v>
      </c>
      <c r="BB34" s="132">
        <v>2.3901060799849098E-2</v>
      </c>
      <c r="BC34" s="132">
        <v>0.16568386416636199</v>
      </c>
    </row>
    <row r="35" spans="1:55">
      <c r="A35" s="124" t="s">
        <v>309</v>
      </c>
      <c r="B35" s="174" t="s">
        <v>273</v>
      </c>
      <c r="C35" s="174" t="s">
        <v>273</v>
      </c>
      <c r="D35" s="174" t="s">
        <v>273</v>
      </c>
      <c r="E35" s="174" t="s">
        <v>273</v>
      </c>
      <c r="F35" s="174" t="s">
        <v>273</v>
      </c>
      <c r="G35" s="174" t="s">
        <v>273</v>
      </c>
      <c r="H35" s="174" t="s">
        <v>273</v>
      </c>
      <c r="I35" s="174" t="s">
        <v>273</v>
      </c>
      <c r="J35" s="174" t="s">
        <v>273</v>
      </c>
      <c r="K35" s="174" t="s">
        <v>273</v>
      </c>
      <c r="L35" s="174" t="s">
        <v>273</v>
      </c>
      <c r="M35" s="174" t="s">
        <v>273</v>
      </c>
      <c r="N35" s="174" t="s">
        <v>273</v>
      </c>
      <c r="O35" s="174" t="s">
        <v>273</v>
      </c>
      <c r="P35" s="174" t="s">
        <v>273</v>
      </c>
      <c r="Q35" s="174">
        <v>2.83434955752212</v>
      </c>
      <c r="R35" s="174">
        <v>2.8857964601769899</v>
      </c>
      <c r="S35" s="174">
        <v>3.0016371681415901</v>
      </c>
      <c r="T35" s="174">
        <v>3.00845132743363</v>
      </c>
      <c r="U35" s="174">
        <v>3.0629646017699099</v>
      </c>
      <c r="V35" s="174">
        <v>2.8527345</v>
      </c>
      <c r="W35" s="174">
        <v>2.7411615</v>
      </c>
      <c r="X35" s="174">
        <v>1.8108089999999999</v>
      </c>
      <c r="Y35" s="174">
        <v>2.1198869999999999</v>
      </c>
      <c r="Z35" s="174">
        <v>1.1638934999999999</v>
      </c>
      <c r="AA35" s="174">
        <v>1.049895</v>
      </c>
      <c r="AB35" s="174">
        <v>1.1434500000000001</v>
      </c>
      <c r="AC35" s="174">
        <v>0.56236949999999997</v>
      </c>
      <c r="AD35" s="174">
        <v>0.43243199999999998</v>
      </c>
      <c r="AE35" s="174">
        <v>0.74116349999999998</v>
      </c>
      <c r="AF35" s="174">
        <v>1.5277185</v>
      </c>
      <c r="AG35" s="174">
        <v>1.6677044999999999</v>
      </c>
      <c r="AH35" s="174">
        <v>1.7390835</v>
      </c>
      <c r="AI35" s="174">
        <v>1.9230750000000001</v>
      </c>
      <c r="AJ35" s="174">
        <v>1.8953549999999999</v>
      </c>
      <c r="AK35" s="174">
        <v>2.0478149999999999</v>
      </c>
      <c r="AL35" s="174">
        <v>2.03742</v>
      </c>
      <c r="AM35" s="174">
        <v>2.2176</v>
      </c>
      <c r="AN35" s="174">
        <v>2.2176</v>
      </c>
      <c r="AO35" s="174">
        <v>1.1995830000000001</v>
      </c>
      <c r="AP35" s="174">
        <v>1.4446017699114999</v>
      </c>
      <c r="AQ35" s="174">
        <v>2.0272123893805301</v>
      </c>
      <c r="AR35" s="174">
        <v>2.1226106194690302</v>
      </c>
      <c r="AS35" s="174">
        <v>2.1226106194690302</v>
      </c>
      <c r="AT35" s="174">
        <v>2.2861504424778798</v>
      </c>
      <c r="AU35" s="174">
        <v>2.3713274336283199</v>
      </c>
      <c r="AV35" s="174">
        <v>2.2759292035398202</v>
      </c>
      <c r="AW35" s="174">
        <v>2.1123893805309701</v>
      </c>
      <c r="AX35" s="174">
        <v>2.2146017699114999</v>
      </c>
      <c r="AY35" s="174">
        <v>2.2738746263776402</v>
      </c>
      <c r="AZ35" s="175">
        <v>2.1226106194690302</v>
      </c>
      <c r="BA35" s="132">
        <v>-6.9073064826653097E-2</v>
      </c>
      <c r="BB35" s="132">
        <v>6.6040296249283897E-2</v>
      </c>
      <c r="BC35" s="132">
        <v>1.5300094653063E-2</v>
      </c>
    </row>
    <row r="36" spans="1:55">
      <c r="A36" s="124" t="s">
        <v>310</v>
      </c>
      <c r="B36" s="174">
        <v>6.7500499115227504</v>
      </c>
      <c r="C36" s="174">
        <v>7.24297456974125</v>
      </c>
      <c r="D36" s="174">
        <v>7.54988027184893</v>
      </c>
      <c r="E36" s="174">
        <v>8.0579797120049808</v>
      </c>
      <c r="F36" s="174">
        <v>8.8866251076957106</v>
      </c>
      <c r="G36" s="174">
        <v>9.8642220708093795</v>
      </c>
      <c r="H36" s="174">
        <v>10.9447006488063</v>
      </c>
      <c r="I36" s="174">
        <v>11.7989215196727</v>
      </c>
      <c r="J36" s="174">
        <v>12.692051210029501</v>
      </c>
      <c r="K36" s="174">
        <v>13.8652153032429</v>
      </c>
      <c r="L36" s="174">
        <v>14.840595728584701</v>
      </c>
      <c r="M36" s="174">
        <v>15.867024798967099</v>
      </c>
      <c r="N36" s="174">
        <v>17.074187227257301</v>
      </c>
      <c r="O36" s="174">
        <v>18.267709402120499</v>
      </c>
      <c r="P36" s="174">
        <v>20.030712157561201</v>
      </c>
      <c r="Q36" s="174" t="s">
        <v>273</v>
      </c>
      <c r="R36" s="174" t="s">
        <v>273</v>
      </c>
      <c r="S36" s="174" t="s">
        <v>273</v>
      </c>
      <c r="T36" s="174" t="s">
        <v>273</v>
      </c>
      <c r="U36" s="174" t="s">
        <v>273</v>
      </c>
      <c r="V36" s="174" t="s">
        <v>273</v>
      </c>
      <c r="W36" s="174" t="s">
        <v>273</v>
      </c>
      <c r="X36" s="174" t="s">
        <v>273</v>
      </c>
      <c r="Y36" s="174" t="s">
        <v>273</v>
      </c>
      <c r="Z36" s="174" t="s">
        <v>273</v>
      </c>
      <c r="AA36" s="174" t="s">
        <v>273</v>
      </c>
      <c r="AB36" s="174" t="s">
        <v>273</v>
      </c>
      <c r="AC36" s="174" t="s">
        <v>273</v>
      </c>
      <c r="AD36" s="174" t="s">
        <v>273</v>
      </c>
      <c r="AE36" s="174" t="s">
        <v>273</v>
      </c>
      <c r="AF36" s="174" t="s">
        <v>273</v>
      </c>
      <c r="AG36" s="174" t="s">
        <v>273</v>
      </c>
      <c r="AH36" s="174" t="s">
        <v>273</v>
      </c>
      <c r="AI36" s="174" t="s">
        <v>273</v>
      </c>
      <c r="AJ36" s="174" t="s">
        <v>273</v>
      </c>
      <c r="AK36" s="174" t="s">
        <v>273</v>
      </c>
      <c r="AL36" s="174" t="s">
        <v>273</v>
      </c>
      <c r="AM36" s="174" t="s">
        <v>273</v>
      </c>
      <c r="AN36" s="174" t="s">
        <v>273</v>
      </c>
      <c r="AO36" s="174" t="s">
        <v>273</v>
      </c>
      <c r="AP36" s="174" t="s">
        <v>273</v>
      </c>
      <c r="AQ36" s="174" t="s">
        <v>273</v>
      </c>
      <c r="AR36" s="174" t="s">
        <v>273</v>
      </c>
      <c r="AS36" s="174" t="s">
        <v>273</v>
      </c>
      <c r="AT36" s="174" t="s">
        <v>273</v>
      </c>
      <c r="AU36" s="174" t="s">
        <v>273</v>
      </c>
      <c r="AV36" s="174" t="s">
        <v>273</v>
      </c>
      <c r="AW36" s="174" t="s">
        <v>273</v>
      </c>
      <c r="AX36" s="174" t="s">
        <v>273</v>
      </c>
      <c r="AY36" s="174" t="s">
        <v>273</v>
      </c>
      <c r="AZ36" s="175" t="s">
        <v>273</v>
      </c>
      <c r="BA36" s="132" t="s">
        <v>273</v>
      </c>
      <c r="BB36" s="132" t="s">
        <v>273</v>
      </c>
      <c r="BC36" s="132" t="s">
        <v>273</v>
      </c>
    </row>
    <row r="37" spans="1:55">
      <c r="A37" s="124" t="s">
        <v>311</v>
      </c>
      <c r="B37" s="174" t="s">
        <v>273</v>
      </c>
      <c r="C37" s="174" t="s">
        <v>273</v>
      </c>
      <c r="D37" s="174" t="s">
        <v>273</v>
      </c>
      <c r="E37" s="174" t="s">
        <v>273</v>
      </c>
      <c r="F37" s="174" t="s">
        <v>273</v>
      </c>
      <c r="G37" s="174" t="s">
        <v>273</v>
      </c>
      <c r="H37" s="174" t="s">
        <v>273</v>
      </c>
      <c r="I37" s="174" t="s">
        <v>273</v>
      </c>
      <c r="J37" s="174" t="s">
        <v>273</v>
      </c>
      <c r="K37" s="174" t="s">
        <v>273</v>
      </c>
      <c r="L37" s="174" t="s">
        <v>273</v>
      </c>
      <c r="M37" s="174" t="s">
        <v>273</v>
      </c>
      <c r="N37" s="174" t="s">
        <v>273</v>
      </c>
      <c r="O37" s="174" t="s">
        <v>273</v>
      </c>
      <c r="P37" s="174" t="s">
        <v>273</v>
      </c>
      <c r="Q37" s="174">
        <v>1.17850884955752</v>
      </c>
      <c r="R37" s="174">
        <v>1.3151327433628299</v>
      </c>
      <c r="S37" s="174">
        <v>1.3560176991150401</v>
      </c>
      <c r="T37" s="174">
        <v>1.35942477876106</v>
      </c>
      <c r="U37" s="174">
        <v>1.40030973451327</v>
      </c>
      <c r="V37" s="174">
        <v>1.325016</v>
      </c>
      <c r="W37" s="174">
        <v>1.3613985</v>
      </c>
      <c r="X37" s="174">
        <v>1.384614</v>
      </c>
      <c r="Y37" s="174">
        <v>1.462923</v>
      </c>
      <c r="Z37" s="174">
        <v>1.5343020000000001</v>
      </c>
      <c r="AA37" s="174">
        <v>1.5602895000000001</v>
      </c>
      <c r="AB37" s="174">
        <v>1.592514</v>
      </c>
      <c r="AC37" s="174">
        <v>1.6330545000000001</v>
      </c>
      <c r="AD37" s="174">
        <v>1.78101</v>
      </c>
      <c r="AE37" s="174">
        <v>1.806651</v>
      </c>
      <c r="AF37" s="174">
        <v>1.8333314999999999</v>
      </c>
      <c r="AG37" s="174">
        <v>1.8527355000000001</v>
      </c>
      <c r="AH37" s="174">
        <v>1.8984734999999999</v>
      </c>
      <c r="AI37" s="174">
        <v>1.911294</v>
      </c>
      <c r="AJ37" s="174">
        <v>1.9369350000000001</v>
      </c>
      <c r="AK37" s="174">
        <v>1.9663875</v>
      </c>
      <c r="AL37" s="174">
        <v>2.03742</v>
      </c>
      <c r="AM37" s="174">
        <v>2.1205799999999999</v>
      </c>
      <c r="AN37" s="174">
        <v>2.1968100000000002</v>
      </c>
      <c r="AO37" s="174">
        <v>2.1032549999999999</v>
      </c>
      <c r="AP37" s="174">
        <v>2.0571704999999998</v>
      </c>
      <c r="AQ37" s="174">
        <v>2.0391525000000001</v>
      </c>
      <c r="AR37" s="174">
        <v>2.0349944999999998</v>
      </c>
      <c r="AS37" s="174">
        <v>2.0124719999999998</v>
      </c>
      <c r="AT37" s="174">
        <v>2.0266785</v>
      </c>
      <c r="AU37" s="174">
        <v>1.930005</v>
      </c>
      <c r="AV37" s="174">
        <v>1.9124653539823</v>
      </c>
      <c r="AW37" s="174">
        <v>1.9222436725663701</v>
      </c>
      <c r="AX37" s="174">
        <v>2.05775685840708</v>
      </c>
      <c r="AY37" s="174">
        <v>2.0625608407079601</v>
      </c>
      <c r="AZ37" s="175">
        <v>1.6946371238938001</v>
      </c>
      <c r="BA37" s="132">
        <v>-0.18062685256959199</v>
      </c>
      <c r="BB37" s="132">
        <v>-1.9518733530700101E-3</v>
      </c>
      <c r="BC37" s="132">
        <v>1.22151977194271E-2</v>
      </c>
    </row>
    <row r="38" spans="1:55">
      <c r="A38" s="124" t="s">
        <v>312</v>
      </c>
      <c r="B38" s="174" t="s">
        <v>273</v>
      </c>
      <c r="C38" s="174" t="s">
        <v>273</v>
      </c>
      <c r="D38" s="174" t="s">
        <v>273</v>
      </c>
      <c r="E38" s="174" t="s">
        <v>273</v>
      </c>
      <c r="F38" s="174" t="s">
        <v>273</v>
      </c>
      <c r="G38" s="174" t="s">
        <v>273</v>
      </c>
      <c r="H38" s="174" t="s">
        <v>273</v>
      </c>
      <c r="I38" s="174" t="s">
        <v>273</v>
      </c>
      <c r="J38" s="174" t="s">
        <v>273</v>
      </c>
      <c r="K38" s="174" t="s">
        <v>273</v>
      </c>
      <c r="L38" s="174" t="s">
        <v>273</v>
      </c>
      <c r="M38" s="174" t="s">
        <v>273</v>
      </c>
      <c r="N38" s="174" t="s">
        <v>273</v>
      </c>
      <c r="O38" s="174" t="s">
        <v>273</v>
      </c>
      <c r="P38" s="174" t="s">
        <v>273</v>
      </c>
      <c r="Q38" s="174">
        <v>2.5906194690265501E-2</v>
      </c>
      <c r="R38" s="174">
        <v>2.8805309734513299E-2</v>
      </c>
      <c r="S38" s="174">
        <v>2.8805309734513299E-2</v>
      </c>
      <c r="T38" s="174">
        <v>2.5398230088495601E-2</v>
      </c>
      <c r="U38" s="174">
        <v>2.5398230088495601E-2</v>
      </c>
      <c r="V38" s="174">
        <v>2.16988548672566E-2</v>
      </c>
      <c r="W38" s="174">
        <v>2.0445279646017701E-2</v>
      </c>
      <c r="X38" s="174">
        <v>1.98626424778761E-2</v>
      </c>
      <c r="Y38" s="174">
        <v>1.69940168141593E-2</v>
      </c>
      <c r="Z38" s="174">
        <v>1.6634888495575199E-2</v>
      </c>
      <c r="AA38" s="174">
        <v>1.5342143362831901E-2</v>
      </c>
      <c r="AB38" s="174">
        <v>1.4519788495575199E-2</v>
      </c>
      <c r="AC38" s="174">
        <v>1.3992453982300901E-2</v>
      </c>
      <c r="AD38" s="174">
        <v>1.3809686725663701E-2</v>
      </c>
      <c r="AE38" s="174">
        <v>1.4398570796460199E-2</v>
      </c>
      <c r="AF38" s="174">
        <v>1.4851219469026501E-2</v>
      </c>
      <c r="AG38" s="174">
        <v>1.5185188495575199E-2</v>
      </c>
      <c r="AH38" s="174">
        <v>1.39879707964602E-2</v>
      </c>
      <c r="AI38" s="174">
        <v>1.42882707964602E-2</v>
      </c>
      <c r="AJ38" s="174">
        <v>1.4054946902654899E-2</v>
      </c>
      <c r="AK38" s="174">
        <v>1.2870088495575201E-2</v>
      </c>
      <c r="AL38" s="174">
        <v>1.1924159292035399E-2</v>
      </c>
      <c r="AM38" s="174">
        <v>1.08159292035398E-2</v>
      </c>
      <c r="AN38" s="174">
        <v>1.09500442477876E-2</v>
      </c>
      <c r="AO38" s="174">
        <v>1.1084159292035401E-2</v>
      </c>
      <c r="AP38" s="174">
        <v>1.18523008849557E-2</v>
      </c>
      <c r="AQ38" s="174">
        <v>1.2280353982300899E-2</v>
      </c>
      <c r="AR38" s="174">
        <v>1.1890121446055399E-2</v>
      </c>
      <c r="AS38" s="174">
        <v>1.2225877876106199E-2</v>
      </c>
      <c r="AT38" s="174">
        <v>1.19269707964602E-2</v>
      </c>
      <c r="AU38" s="174">
        <v>1.2080929867256601E-2</v>
      </c>
      <c r="AV38" s="174">
        <v>1.14976084513274E-2</v>
      </c>
      <c r="AW38" s="174">
        <v>1.08138935840708E-2</v>
      </c>
      <c r="AX38" s="174">
        <v>1.11742112389381E-2</v>
      </c>
      <c r="AY38" s="174">
        <v>1.1396822300885E-2</v>
      </c>
      <c r="AZ38" s="175">
        <v>1.1367050619469E-2</v>
      </c>
      <c r="BA38" s="132">
        <v>-5.3373822249510603E-3</v>
      </c>
      <c r="BB38" s="132">
        <v>2.7856299529420698E-3</v>
      </c>
      <c r="BC38" s="132">
        <v>8.1935400119471905E-5</v>
      </c>
    </row>
    <row r="39" spans="1:55" s="125" customFormat="1">
      <c r="A39" s="133" t="s">
        <v>313</v>
      </c>
      <c r="B39" s="176">
        <v>6.7500499115227504</v>
      </c>
      <c r="C39" s="176">
        <v>7.24297456974125</v>
      </c>
      <c r="D39" s="176">
        <v>7.54988027184893</v>
      </c>
      <c r="E39" s="176">
        <v>8.0579797120049808</v>
      </c>
      <c r="F39" s="176">
        <v>8.8866251076957106</v>
      </c>
      <c r="G39" s="176">
        <v>9.8642220708093795</v>
      </c>
      <c r="H39" s="176">
        <v>10.9447006488063</v>
      </c>
      <c r="I39" s="176">
        <v>11.7989215196727</v>
      </c>
      <c r="J39" s="176">
        <v>12.692051210029501</v>
      </c>
      <c r="K39" s="176">
        <v>13.8652153032429</v>
      </c>
      <c r="L39" s="176">
        <v>14.840595728584701</v>
      </c>
      <c r="M39" s="176">
        <v>15.867024798967099</v>
      </c>
      <c r="N39" s="176">
        <v>17.074187227257301</v>
      </c>
      <c r="O39" s="176">
        <v>18.267709402120499</v>
      </c>
      <c r="P39" s="176">
        <v>20.030712157561201</v>
      </c>
      <c r="Q39" s="176">
        <v>19.967551911310601</v>
      </c>
      <c r="R39" s="176">
        <v>21.5081097255865</v>
      </c>
      <c r="S39" s="176">
        <v>23.0059429681178</v>
      </c>
      <c r="T39" s="176">
        <v>24.519034515103499</v>
      </c>
      <c r="U39" s="176">
        <v>25.436294948020201</v>
      </c>
      <c r="V39" s="176">
        <v>26.3136969688364</v>
      </c>
      <c r="W39" s="176">
        <v>25.913362740118</v>
      </c>
      <c r="X39" s="176">
        <v>25.0199872259419</v>
      </c>
      <c r="Y39" s="176">
        <v>24.478645479933402</v>
      </c>
      <c r="Z39" s="176">
        <v>23.1593819649643</v>
      </c>
      <c r="AA39" s="176">
        <v>22.491142930670499</v>
      </c>
      <c r="AB39" s="176">
        <v>23.006831636562602</v>
      </c>
      <c r="AC39" s="176">
        <v>21.460294390022302</v>
      </c>
      <c r="AD39" s="176">
        <v>22.099708599918099</v>
      </c>
      <c r="AE39" s="176">
        <v>22.611351335461698</v>
      </c>
      <c r="AF39" s="176">
        <v>23.189690589584501</v>
      </c>
      <c r="AG39" s="176">
        <v>23.264731836544801</v>
      </c>
      <c r="AH39" s="176">
        <v>23.8914513216606</v>
      </c>
      <c r="AI39" s="176">
        <v>24.982494255611201</v>
      </c>
      <c r="AJ39" s="176">
        <v>25.546744724334399</v>
      </c>
      <c r="AK39" s="176">
        <v>26.141470524147699</v>
      </c>
      <c r="AL39" s="176">
        <v>26.820581145241601</v>
      </c>
      <c r="AM39" s="176">
        <v>27.2121986721078</v>
      </c>
      <c r="AN39" s="176">
        <v>27.929388585779598</v>
      </c>
      <c r="AO39" s="176">
        <v>24.143119230730001</v>
      </c>
      <c r="AP39" s="176">
        <v>26.6403911054242</v>
      </c>
      <c r="AQ39" s="176">
        <v>27.9144186462986</v>
      </c>
      <c r="AR39" s="176">
        <v>27.509845154196402</v>
      </c>
      <c r="AS39" s="176">
        <v>28.0178405304395</v>
      </c>
      <c r="AT39" s="176">
        <v>27.409755470461601</v>
      </c>
      <c r="AU39" s="176">
        <v>27.177612060709802</v>
      </c>
      <c r="AV39" s="176">
        <v>27.227239336004299</v>
      </c>
      <c r="AW39" s="176">
        <v>28.805424065563798</v>
      </c>
      <c r="AX39" s="176">
        <v>30.285909547792599</v>
      </c>
      <c r="AY39" s="176">
        <v>30.894414358178999</v>
      </c>
      <c r="AZ39" s="176">
        <v>28.885520085487499</v>
      </c>
      <c r="BA39" s="135">
        <v>-6.7579091628409499E-2</v>
      </c>
      <c r="BB39" s="135">
        <v>2.49641107692056E-2</v>
      </c>
      <c r="BC39" s="135">
        <v>0.20821114685719699</v>
      </c>
    </row>
    <row r="40" spans="1:55">
      <c r="B40" s="174"/>
      <c r="C40" s="174"/>
      <c r="D40" s="174"/>
      <c r="E40" s="174"/>
      <c r="F40" s="174"/>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174"/>
      <c r="AL40" s="174"/>
      <c r="AM40" s="174"/>
      <c r="AN40" s="174"/>
      <c r="AO40" s="174"/>
      <c r="AP40" s="174"/>
      <c r="AQ40" s="174"/>
      <c r="AR40" s="174"/>
      <c r="AS40" s="174"/>
      <c r="AT40" s="174"/>
      <c r="AU40" s="174"/>
      <c r="AV40" s="174"/>
      <c r="AW40" s="174"/>
      <c r="AX40" s="174"/>
      <c r="AY40" s="174"/>
      <c r="AZ40" s="175"/>
      <c r="BA40" s="132"/>
      <c r="BB40" s="132"/>
      <c r="BC40" s="132"/>
    </row>
    <row r="41" spans="1:55">
      <c r="A41" s="124" t="s">
        <v>399</v>
      </c>
      <c r="B41" s="174">
        <v>2.3404212000000001E-2</v>
      </c>
      <c r="C41" s="174">
        <v>3.4122420000000001E-2</v>
      </c>
      <c r="D41" s="174">
        <v>4.2579756000000003E-2</v>
      </c>
      <c r="E41" s="174">
        <v>6.0373655999999998E-2</v>
      </c>
      <c r="F41" s="174">
        <v>7.4441304E-2</v>
      </c>
      <c r="G41" s="174">
        <v>7.8335028000000001E-2</v>
      </c>
      <c r="H41" s="174">
        <v>8.2103148000000001E-2</v>
      </c>
      <c r="I41" s="174">
        <v>8.9053235999999994E-2</v>
      </c>
      <c r="J41" s="174">
        <v>9.7845515999999993E-2</v>
      </c>
      <c r="K41" s="174">
        <v>0.108479988</v>
      </c>
      <c r="L41" s="174">
        <v>8.8048403999999997E-2</v>
      </c>
      <c r="M41" s="174">
        <v>8.1642599999999996E-2</v>
      </c>
      <c r="N41" s="174">
        <v>0.128911572</v>
      </c>
      <c r="O41" s="174">
        <v>0.13510803599999999</v>
      </c>
      <c r="P41" s="174">
        <v>0.1392111</v>
      </c>
      <c r="Q41" s="174">
        <v>0.16994221200000001</v>
      </c>
      <c r="R41" s="174">
        <v>0.194560596</v>
      </c>
      <c r="S41" s="174">
        <v>0.18903402</v>
      </c>
      <c r="T41" s="174">
        <v>0.20079892799999999</v>
      </c>
      <c r="U41" s="174">
        <v>0.20887945199999999</v>
      </c>
      <c r="V41" s="174">
        <v>0.21876029999999999</v>
      </c>
      <c r="W41" s="174">
        <v>0.20854450799999999</v>
      </c>
      <c r="X41" s="174">
        <v>0.24367175999999999</v>
      </c>
      <c r="Y41" s="174">
        <v>0.26100511199999998</v>
      </c>
      <c r="Z41" s="174">
        <v>0.267201576</v>
      </c>
      <c r="AA41" s="174">
        <v>0.27163958399999999</v>
      </c>
      <c r="AB41" s="174">
        <v>0.27972010800000002</v>
      </c>
      <c r="AC41" s="174">
        <v>0.30031916400000003</v>
      </c>
      <c r="AD41" s="174">
        <v>0.31576845599999998</v>
      </c>
      <c r="AE41" s="174">
        <v>0.32673787199999998</v>
      </c>
      <c r="AF41" s="174">
        <v>0.33029665200000002</v>
      </c>
      <c r="AG41" s="174">
        <v>0.34394562000000001</v>
      </c>
      <c r="AH41" s="174">
        <v>0.35638041599999998</v>
      </c>
      <c r="AI41" s="174">
        <v>0.36278621999999999</v>
      </c>
      <c r="AJ41" s="174">
        <v>0.33371600000000001</v>
      </c>
      <c r="AK41" s="174">
        <v>0.36627426697105397</v>
      </c>
      <c r="AL41" s="174">
        <v>0.38747545779678499</v>
      </c>
      <c r="AM41" s="174">
        <v>0.40315054789427901</v>
      </c>
      <c r="AN41" s="174">
        <v>0.43263281789605501</v>
      </c>
      <c r="AO41" s="174">
        <v>0.43680615842054199</v>
      </c>
      <c r="AP41" s="174">
        <v>0.44743161843464102</v>
      </c>
      <c r="AQ41" s="174">
        <v>0.45446685277114401</v>
      </c>
      <c r="AR41" s="174">
        <v>0.46986676170251801</v>
      </c>
      <c r="AS41" s="174">
        <v>0.50248187461592997</v>
      </c>
      <c r="AT41" s="174">
        <v>0.52907489248106299</v>
      </c>
      <c r="AU41" s="174">
        <v>0.52503643782300102</v>
      </c>
      <c r="AV41" s="174">
        <v>0.51988935655844604</v>
      </c>
      <c r="AW41" s="174">
        <v>0.52078762962341396</v>
      </c>
      <c r="AX41" s="174">
        <v>0.52730842087624297</v>
      </c>
      <c r="AY41" s="174">
        <v>0.58557467501820004</v>
      </c>
      <c r="AZ41" s="175">
        <v>0.59172545001385102</v>
      </c>
      <c r="BA41" s="132">
        <v>7.7428874349576597E-3</v>
      </c>
      <c r="BB41" s="132">
        <v>2.97441972597574E-2</v>
      </c>
      <c r="BC41" s="132">
        <v>4.2652455004220102E-3</v>
      </c>
    </row>
    <row r="42" spans="1:55">
      <c r="A42" s="124" t="s">
        <v>314</v>
      </c>
      <c r="B42" s="174">
        <v>0.125836338229254</v>
      </c>
      <c r="C42" s="174">
        <v>0.30435839003976201</v>
      </c>
      <c r="D42" s="174">
        <v>0.41041563916420598</v>
      </c>
      <c r="E42" s="174">
        <v>0.453532565141058</v>
      </c>
      <c r="F42" s="174">
        <v>0.47059233264249301</v>
      </c>
      <c r="G42" s="174">
        <v>0.490242695485262</v>
      </c>
      <c r="H42" s="174">
        <v>0.499455495343191</v>
      </c>
      <c r="I42" s="174">
        <v>0.50718244227077702</v>
      </c>
      <c r="J42" s="174">
        <v>0.31771497507112001</v>
      </c>
      <c r="K42" s="174">
        <v>0.30602033659266498</v>
      </c>
      <c r="L42" s="174">
        <v>0.163274546587727</v>
      </c>
      <c r="M42" s="174">
        <v>0.17740946020993001</v>
      </c>
      <c r="N42" s="174">
        <v>0.242967689317347</v>
      </c>
      <c r="O42" s="174">
        <v>0.27767919586662398</v>
      </c>
      <c r="P42" s="174">
        <v>0.32323937578876999</v>
      </c>
      <c r="Q42" s="174">
        <v>0.34871177075792498</v>
      </c>
      <c r="R42" s="174">
        <v>0.33499708950956802</v>
      </c>
      <c r="S42" s="174">
        <v>0.41010361012150198</v>
      </c>
      <c r="T42" s="174">
        <v>0.44522883581595002</v>
      </c>
      <c r="U42" s="174">
        <v>0.56220606900000003</v>
      </c>
      <c r="V42" s="174">
        <v>0.88984934100000002</v>
      </c>
      <c r="W42" s="174">
        <v>1.0511888309999999</v>
      </c>
      <c r="X42" s="174">
        <v>1.1125590407999999</v>
      </c>
      <c r="Y42" s="174">
        <v>0.59447396699999999</v>
      </c>
      <c r="Z42" s="174">
        <v>0.94433244569999997</v>
      </c>
      <c r="AA42" s="174">
        <v>1.1472478812</v>
      </c>
      <c r="AB42" s="174">
        <v>1.34925784344</v>
      </c>
      <c r="AC42" s="174">
        <v>1.4176776878999999</v>
      </c>
      <c r="AD42" s="174">
        <v>1.60098417</v>
      </c>
      <c r="AE42" s="174">
        <v>1.9072809864</v>
      </c>
      <c r="AF42" s="174">
        <v>2.0281179740400002</v>
      </c>
      <c r="AG42" s="174">
        <v>2.253788568</v>
      </c>
      <c r="AH42" s="174">
        <v>2.6800971434999998</v>
      </c>
      <c r="AI42" s="174">
        <v>2.8111544522999998</v>
      </c>
      <c r="AJ42" s="174">
        <v>3.2774446195200002</v>
      </c>
      <c r="AK42" s="174">
        <v>3.4780509791999998</v>
      </c>
      <c r="AL42" s="174">
        <v>3.7899819269999999</v>
      </c>
      <c r="AM42" s="174">
        <v>4.2485192981999997</v>
      </c>
      <c r="AN42" s="174">
        <v>4.4484272567999996</v>
      </c>
      <c r="AO42" s="174">
        <v>4.8864818231999996</v>
      </c>
      <c r="AP42" s="174">
        <v>5.1807657330000003</v>
      </c>
      <c r="AQ42" s="174">
        <v>5.4355053167999996</v>
      </c>
      <c r="AR42" s="174">
        <v>5.6496873150000004</v>
      </c>
      <c r="AS42" s="174">
        <v>5.6710099692</v>
      </c>
      <c r="AT42" s="174">
        <v>6.3162217205999998</v>
      </c>
      <c r="AU42" s="174">
        <v>6.6077242668</v>
      </c>
      <c r="AV42" s="174">
        <v>7.1763091110000001</v>
      </c>
      <c r="AW42" s="174">
        <v>7.6969381114742799</v>
      </c>
      <c r="AX42" s="174">
        <v>8.3525251253756903</v>
      </c>
      <c r="AY42" s="174">
        <v>8.6911743420840004</v>
      </c>
      <c r="AZ42" s="175">
        <v>9.0283043798126705</v>
      </c>
      <c r="BA42" s="132">
        <v>3.5951705388095598E-2</v>
      </c>
      <c r="BB42" s="132">
        <v>5.92737678336328E-2</v>
      </c>
      <c r="BC42" s="132">
        <v>6.5077367606100001E-2</v>
      </c>
    </row>
    <row r="43" spans="1:55">
      <c r="A43" s="124" t="s">
        <v>315</v>
      </c>
      <c r="B43" s="174">
        <v>2.6675999999999998E-2</v>
      </c>
      <c r="C43" s="174">
        <v>3.1635000000000003E-2</v>
      </c>
      <c r="D43" s="174">
        <v>3.1976999999999998E-2</v>
      </c>
      <c r="E43" s="174">
        <v>3.1122E-2</v>
      </c>
      <c r="F43" s="174">
        <v>2.8591200000000001E-2</v>
      </c>
      <c r="G43" s="174">
        <v>4.4289000000000002E-2</v>
      </c>
      <c r="H43" s="174">
        <v>6.1731000000000001E-2</v>
      </c>
      <c r="I43" s="174">
        <v>4.02876E-2</v>
      </c>
      <c r="J43" s="174">
        <v>4.1758200000000002E-2</v>
      </c>
      <c r="K43" s="174">
        <v>5.9884199999999999E-2</v>
      </c>
      <c r="L43" s="174">
        <v>4.3810200000000001E-2</v>
      </c>
      <c r="M43" s="174">
        <v>2.1204000000000001E-2</v>
      </c>
      <c r="N43" s="174">
        <v>2.3255999999999999E-2</v>
      </c>
      <c r="O43" s="174">
        <v>1.6074000000000001E-2</v>
      </c>
      <c r="P43" s="174">
        <v>2.0178000000000001E-2</v>
      </c>
      <c r="Q43" s="174">
        <v>2.9069999999999999E-2</v>
      </c>
      <c r="R43" s="174">
        <v>5.3010000000000002E-2</v>
      </c>
      <c r="S43" s="174">
        <v>0.12825</v>
      </c>
      <c r="T43" s="174">
        <v>0.19152</v>
      </c>
      <c r="U43" s="174">
        <v>0.22059000000000001</v>
      </c>
      <c r="V43" s="174">
        <v>0.13611599999999999</v>
      </c>
      <c r="W43" s="174">
        <v>5.9507999999999998E-2</v>
      </c>
      <c r="X43" s="174">
        <v>7.7633999999999995E-2</v>
      </c>
      <c r="Y43" s="174">
        <v>8.7209999999999996E-2</v>
      </c>
      <c r="Z43" s="174">
        <v>0.108414</v>
      </c>
      <c r="AA43" s="174">
        <v>0.108414</v>
      </c>
      <c r="AB43" s="174">
        <v>0.110808</v>
      </c>
      <c r="AC43" s="174">
        <v>0.10431</v>
      </c>
      <c r="AD43" s="174">
        <v>0.10088999999999999</v>
      </c>
      <c r="AE43" s="174">
        <v>0.10875600000000001</v>
      </c>
      <c r="AF43" s="174">
        <v>0.10773000000000001</v>
      </c>
      <c r="AG43" s="174">
        <v>9.4392000000000004E-2</v>
      </c>
      <c r="AH43" s="174">
        <v>8.0712000000000006E-2</v>
      </c>
      <c r="AI43" s="174">
        <v>5.3351999999999997E-2</v>
      </c>
      <c r="AJ43" s="174">
        <v>3.4200000000000001E-2</v>
      </c>
      <c r="AK43" s="174">
        <v>4.9590000000000002E-2</v>
      </c>
      <c r="AL43" s="174">
        <v>4.9590000000000002E-2</v>
      </c>
      <c r="AM43" s="174">
        <v>0.16354645200000001</v>
      </c>
      <c r="AN43" s="174">
        <v>0.2324745</v>
      </c>
      <c r="AO43" s="174">
        <v>0.24669827999999999</v>
      </c>
      <c r="AP43" s="174">
        <v>0.25686935999999999</v>
      </c>
      <c r="AQ43" s="174">
        <v>0.22686912000000001</v>
      </c>
      <c r="AR43" s="174">
        <v>0.22828841999999999</v>
      </c>
      <c r="AS43" s="174">
        <v>0.25461558000000001</v>
      </c>
      <c r="AT43" s="174">
        <v>0.27111003480000001</v>
      </c>
      <c r="AU43" s="174">
        <v>0.26283948299999998</v>
      </c>
      <c r="AV43" s="174">
        <v>0.35624081159999998</v>
      </c>
      <c r="AW43" s="174">
        <v>0.36424074219049701</v>
      </c>
      <c r="AX43" s="174">
        <v>0.38065448003203001</v>
      </c>
      <c r="AY43" s="174">
        <v>0.39480673829736201</v>
      </c>
      <c r="AZ43" s="175">
        <v>0.377729347173621</v>
      </c>
      <c r="BA43" s="132">
        <v>-4.5869122189982098E-2</v>
      </c>
      <c r="BB43" s="132">
        <v>4.8146150076489001E-2</v>
      </c>
      <c r="BC43" s="132">
        <v>2.72272960098626E-3</v>
      </c>
    </row>
    <row r="44" spans="1:55">
      <c r="A44" s="124" t="s">
        <v>317</v>
      </c>
      <c r="B44" s="174">
        <v>6.9665400000000002E-2</v>
      </c>
      <c r="C44" s="174">
        <v>7.1956800000000001E-2</v>
      </c>
      <c r="D44" s="174">
        <v>8.5055400000000003E-2</v>
      </c>
      <c r="E44" s="174">
        <v>9.5281199999999996E-2</v>
      </c>
      <c r="F44" s="174">
        <v>0.1002402</v>
      </c>
      <c r="G44" s="174">
        <v>0.1098504</v>
      </c>
      <c r="H44" s="174">
        <v>0.13214880000000001</v>
      </c>
      <c r="I44" s="174">
        <v>0.14408460000000001</v>
      </c>
      <c r="J44" s="174">
        <v>0.1614582</v>
      </c>
      <c r="K44" s="174">
        <v>0.21378420000000001</v>
      </c>
      <c r="L44" s="174">
        <v>0.1392282</v>
      </c>
      <c r="M44" s="174">
        <v>0.1601928</v>
      </c>
      <c r="N44" s="174">
        <v>0.12568499999999999</v>
      </c>
      <c r="O44" s="174">
        <v>0.13799700000000001</v>
      </c>
      <c r="P44" s="174">
        <v>0.14965919999999999</v>
      </c>
      <c r="Q44" s="174">
        <v>0.14363999999999999</v>
      </c>
      <c r="R44" s="174">
        <v>0.195966</v>
      </c>
      <c r="S44" s="174">
        <v>0.16347600000000001</v>
      </c>
      <c r="T44" s="174">
        <v>0.233928</v>
      </c>
      <c r="U44" s="174">
        <v>0.27907199999999999</v>
      </c>
      <c r="V44" s="174">
        <v>0.14329800000000001</v>
      </c>
      <c r="W44" s="174">
        <v>1.7100000000000001E-2</v>
      </c>
      <c r="X44" s="174">
        <v>8.9604000000000003E-2</v>
      </c>
      <c r="Y44" s="174">
        <v>0.185364</v>
      </c>
      <c r="Z44" s="174">
        <v>0.20417399999999999</v>
      </c>
      <c r="AA44" s="174">
        <v>0.31730760000000002</v>
      </c>
      <c r="AB44" s="174">
        <v>0.31812839999999998</v>
      </c>
      <c r="AC44" s="174">
        <v>0.31703399999999998</v>
      </c>
      <c r="AD44" s="174">
        <v>0.3245922</v>
      </c>
      <c r="AE44" s="174">
        <v>0.29712959999999999</v>
      </c>
      <c r="AF44" s="174">
        <v>0.32832</v>
      </c>
      <c r="AG44" s="174">
        <v>0.32490000000000002</v>
      </c>
      <c r="AH44" s="174">
        <v>0.29788199999999998</v>
      </c>
      <c r="AI44" s="174">
        <v>0.34200000000000003</v>
      </c>
      <c r="AJ44" s="174">
        <v>0.37278</v>
      </c>
      <c r="AK44" s="174">
        <v>0.42065999999999998</v>
      </c>
      <c r="AL44" s="174">
        <v>0.42442200000000002</v>
      </c>
      <c r="AM44" s="174">
        <v>0.38509199999999999</v>
      </c>
      <c r="AN44" s="174">
        <v>0.43434</v>
      </c>
      <c r="AO44" s="174">
        <v>0.39292379999999999</v>
      </c>
      <c r="AP44" s="174">
        <v>0.40126859999999998</v>
      </c>
      <c r="AQ44" s="174">
        <v>0.46282859999999998</v>
      </c>
      <c r="AR44" s="174">
        <v>0.530613</v>
      </c>
      <c r="AS44" s="174">
        <v>0.55784298963466505</v>
      </c>
      <c r="AT44" s="174">
        <v>0.51398414156329497</v>
      </c>
      <c r="AU44" s="174">
        <v>0.57828780000000002</v>
      </c>
      <c r="AV44" s="174">
        <v>0.59135219999999999</v>
      </c>
      <c r="AW44" s="174">
        <v>0.58487904883161301</v>
      </c>
      <c r="AX44" s="174">
        <v>0.606632085931892</v>
      </c>
      <c r="AY44" s="174">
        <v>0.64528465376894595</v>
      </c>
      <c r="AZ44" s="175">
        <v>0.53893691389700504</v>
      </c>
      <c r="BA44" s="132">
        <v>-0.167089430178474</v>
      </c>
      <c r="BB44" s="132">
        <v>5.0858642043221602E-2</v>
      </c>
      <c r="BC44" s="132">
        <v>3.8847378407616501E-3</v>
      </c>
    </row>
    <row r="45" spans="1:55">
      <c r="A45" s="124" t="s">
        <v>318</v>
      </c>
      <c r="B45" s="174">
        <v>0</v>
      </c>
      <c r="C45" s="174">
        <v>0</v>
      </c>
      <c r="D45" s="174">
        <v>0</v>
      </c>
      <c r="E45" s="174">
        <v>0</v>
      </c>
      <c r="F45" s="174">
        <v>0</v>
      </c>
      <c r="G45" s="174">
        <v>0</v>
      </c>
      <c r="H45" s="174">
        <v>0</v>
      </c>
      <c r="I45" s="174">
        <v>0</v>
      </c>
      <c r="J45" s="174">
        <v>1.089153E-2</v>
      </c>
      <c r="K45" s="174">
        <v>1.83222E-2</v>
      </c>
      <c r="L45" s="174">
        <v>2.3259015000000001E-2</v>
      </c>
      <c r="M45" s="174">
        <v>2.7415439999999999E-2</v>
      </c>
      <c r="N45" s="174">
        <v>2.9994119999999999E-2</v>
      </c>
      <c r="O45" s="174">
        <v>3.7255139999999999E-2</v>
      </c>
      <c r="P45" s="174">
        <v>4.6823400000000001E-2</v>
      </c>
      <c r="Q45" s="174">
        <v>5.9615010000000003E-2</v>
      </c>
      <c r="R45" s="174">
        <v>6.9692219999999999E-2</v>
      </c>
      <c r="S45" s="174">
        <v>7.8072929999999999E-2</v>
      </c>
      <c r="T45" s="174">
        <v>7.8564914999999999E-2</v>
      </c>
      <c r="U45" s="174">
        <v>8.1533789999999995E-2</v>
      </c>
      <c r="V45" s="174">
        <v>8.811621E-2</v>
      </c>
      <c r="W45" s="174">
        <v>8.9337689999999997E-2</v>
      </c>
      <c r="X45" s="174">
        <v>9.7650539999999994E-2</v>
      </c>
      <c r="Y45" s="174">
        <v>9.3714660000000005E-2</v>
      </c>
      <c r="Z45" s="174">
        <v>9.8125560000000001E-2</v>
      </c>
      <c r="AA45" s="174">
        <v>0.13745043000000001</v>
      </c>
      <c r="AB45" s="174">
        <v>0.14861340000000001</v>
      </c>
      <c r="AC45" s="174">
        <v>0.16903926</v>
      </c>
      <c r="AD45" s="174">
        <v>0.17551989000000001</v>
      </c>
      <c r="AE45" s="174">
        <v>0.18498635999999999</v>
      </c>
      <c r="AF45" s="174">
        <v>0.37155988296543802</v>
      </c>
      <c r="AG45" s="174">
        <v>0.55528707533153399</v>
      </c>
      <c r="AH45" s="174">
        <v>0.59918752493261995</v>
      </c>
      <c r="AI45" s="174">
        <v>0.66007763684430798</v>
      </c>
      <c r="AJ45" s="174">
        <v>0.67167133000116697</v>
      </c>
      <c r="AK45" s="174">
        <v>0.75057835797108496</v>
      </c>
      <c r="AL45" s="174">
        <v>0.87449249798468998</v>
      </c>
      <c r="AM45" s="174">
        <v>0.885834632440193</v>
      </c>
      <c r="AN45" s="174">
        <v>0.86890736319319595</v>
      </c>
      <c r="AO45" s="174">
        <v>0.860902934972123</v>
      </c>
      <c r="AP45" s="174">
        <v>0.92511939538046095</v>
      </c>
      <c r="AQ45" s="174">
        <v>0.97660361771391802</v>
      </c>
      <c r="AR45" s="174">
        <v>1.01959174838591</v>
      </c>
      <c r="AS45" s="174">
        <v>1.1082924762378099</v>
      </c>
      <c r="AT45" s="174">
        <v>1.05656687116473</v>
      </c>
      <c r="AU45" s="174">
        <v>1.1068962437849901</v>
      </c>
      <c r="AV45" s="174">
        <v>1.13319010735385</v>
      </c>
      <c r="AW45" s="174">
        <v>1.16364290227038</v>
      </c>
      <c r="AX45" s="174">
        <v>1.30797532740572</v>
      </c>
      <c r="AY45" s="174">
        <v>1.32084700692201</v>
      </c>
      <c r="AZ45" s="175">
        <v>1.3294945780295699</v>
      </c>
      <c r="BA45" s="132">
        <v>3.7968608280918299E-3</v>
      </c>
      <c r="BB45" s="132">
        <v>4.3734004343796998E-2</v>
      </c>
      <c r="BC45" s="132">
        <v>9.5831956638730408E-3</v>
      </c>
    </row>
    <row r="46" spans="1:55">
      <c r="A46" s="124" t="s">
        <v>319</v>
      </c>
      <c r="B46" s="174">
        <v>3.7446300000000002E-2</v>
      </c>
      <c r="C46" s="174">
        <v>3.7446300000000002E-2</v>
      </c>
      <c r="D46" s="174">
        <v>4.109778E-2</v>
      </c>
      <c r="E46" s="174">
        <v>5.8870800000000001E-2</v>
      </c>
      <c r="F46" s="174">
        <v>4.836348E-2</v>
      </c>
      <c r="G46" s="174">
        <v>7.4631779999999995E-2</v>
      </c>
      <c r="H46" s="174">
        <v>4.0762439999999997E-2</v>
      </c>
      <c r="I46" s="174">
        <v>5.7790260000000003E-2</v>
      </c>
      <c r="J46" s="174">
        <v>5.5107540000000003E-2</v>
      </c>
      <c r="K46" s="174">
        <v>0.16252812</v>
      </c>
      <c r="L46" s="174">
        <v>0.17664965999999999</v>
      </c>
      <c r="M46" s="174">
        <v>0.16107498000000001</v>
      </c>
      <c r="N46" s="174">
        <v>0.1883493</v>
      </c>
      <c r="O46" s="174">
        <v>0.19505610000000001</v>
      </c>
      <c r="P46" s="174">
        <v>0.2209518</v>
      </c>
      <c r="Q46" s="174">
        <v>0.2034396</v>
      </c>
      <c r="R46" s="174">
        <v>0.21610799999999999</v>
      </c>
      <c r="S46" s="174">
        <v>0.20902860000000001</v>
      </c>
      <c r="T46" s="174">
        <v>0.2183436</v>
      </c>
      <c r="U46" s="174">
        <v>0.231012</v>
      </c>
      <c r="V46" s="174">
        <v>0.234738</v>
      </c>
      <c r="W46" s="174">
        <v>0.28429379999999999</v>
      </c>
      <c r="X46" s="174">
        <v>0.29612781125176701</v>
      </c>
      <c r="Y46" s="174">
        <v>0.30858536672202103</v>
      </c>
      <c r="Z46" s="174">
        <v>0.32185201457274398</v>
      </c>
      <c r="AA46" s="174">
        <v>0.335118662423467</v>
      </c>
      <c r="AB46" s="174">
        <v>0.34934077379839801</v>
      </c>
      <c r="AC46" s="174">
        <v>0.48280155014820297</v>
      </c>
      <c r="AD46" s="174">
        <v>0.58425717301630697</v>
      </c>
      <c r="AE46" s="174">
        <v>0.76913416910633003</v>
      </c>
      <c r="AF46" s="174">
        <v>0.92777399999999999</v>
      </c>
      <c r="AG46" s="174">
        <v>1.0060199999999999</v>
      </c>
      <c r="AH46" s="174">
        <v>1.09917</v>
      </c>
      <c r="AI46" s="174">
        <v>1.169964</v>
      </c>
      <c r="AJ46" s="174">
        <v>1.4594742000000001</v>
      </c>
      <c r="AK46" s="174">
        <v>1.7065079999999999</v>
      </c>
      <c r="AL46" s="174">
        <v>1.8890819999999999</v>
      </c>
      <c r="AM46" s="174">
        <v>2.354832</v>
      </c>
      <c r="AN46" s="174">
        <v>2.8683120600000001</v>
      </c>
      <c r="AO46" s="174">
        <v>3.327318</v>
      </c>
      <c r="AP46" s="174">
        <v>4.4320053506985904</v>
      </c>
      <c r="AQ46" s="174">
        <v>5.4128123639999997</v>
      </c>
      <c r="AR46" s="174">
        <v>5.8516678724400002</v>
      </c>
      <c r="AS46" s="174">
        <v>6.0440116892690599</v>
      </c>
      <c r="AT46" s="174">
        <v>6.0993082015293503</v>
      </c>
      <c r="AU46" s="174">
        <v>6.3274902817963197</v>
      </c>
      <c r="AV46" s="174">
        <v>6.2837692060999997</v>
      </c>
      <c r="AW46" s="174">
        <v>6.1368307501984098</v>
      </c>
      <c r="AX46" s="174">
        <v>6.0863806762902604</v>
      </c>
      <c r="AY46" s="174">
        <v>6.1957472377341203</v>
      </c>
      <c r="AZ46" s="175">
        <v>6.1674739601017503</v>
      </c>
      <c r="BA46" s="132">
        <v>-7.28310850166136E-3</v>
      </c>
      <c r="BB46" s="132">
        <v>6.4142866915317703E-2</v>
      </c>
      <c r="BC46" s="132">
        <v>4.4456074276808803E-2</v>
      </c>
    </row>
    <row r="47" spans="1:55">
      <c r="A47" s="124" t="s">
        <v>320</v>
      </c>
      <c r="B47" s="174">
        <v>5.5301400000000001E-2</v>
      </c>
      <c r="C47" s="174">
        <v>4.6135799999999998E-2</v>
      </c>
      <c r="D47" s="174">
        <v>5.2291799999999999E-2</v>
      </c>
      <c r="E47" s="174">
        <v>6.1559999999999997E-2</v>
      </c>
      <c r="F47" s="174">
        <v>7.7907599999999994E-2</v>
      </c>
      <c r="G47" s="174">
        <v>9.2682E-2</v>
      </c>
      <c r="H47" s="174">
        <v>0.1000521</v>
      </c>
      <c r="I47" s="174">
        <v>0.14080139999999999</v>
      </c>
      <c r="J47" s="174">
        <v>0.1941534</v>
      </c>
      <c r="K47" s="174">
        <v>0.238374</v>
      </c>
      <c r="L47" s="174">
        <v>0.33256079999999999</v>
      </c>
      <c r="M47" s="174">
        <v>0.38775959999999998</v>
      </c>
      <c r="N47" s="174">
        <v>0.4109814</v>
      </c>
      <c r="O47" s="174">
        <v>0.40130280000000002</v>
      </c>
      <c r="P47" s="174">
        <v>0.62243999999999999</v>
      </c>
      <c r="Q47" s="174">
        <v>0.64295999999999998</v>
      </c>
      <c r="R47" s="174">
        <v>0.86184000000000005</v>
      </c>
      <c r="S47" s="174">
        <v>0.91656000000000004</v>
      </c>
      <c r="T47" s="174">
        <v>0.99521999999999999</v>
      </c>
      <c r="U47" s="174">
        <v>1.0191600000000001</v>
      </c>
      <c r="V47" s="174">
        <v>1.1463840000000001</v>
      </c>
      <c r="W47" s="174">
        <v>1.202814</v>
      </c>
      <c r="X47" s="174">
        <v>1.3081499999999999</v>
      </c>
      <c r="Y47" s="174">
        <v>1.3693679999999999</v>
      </c>
      <c r="Z47" s="174">
        <v>1.462734</v>
      </c>
      <c r="AA47" s="174">
        <v>1.4682059999999999</v>
      </c>
      <c r="AB47" s="174">
        <v>1.5188219999999999</v>
      </c>
      <c r="AC47" s="174">
        <v>1.5506279999999999</v>
      </c>
      <c r="AD47" s="174">
        <v>1.6012439999999999</v>
      </c>
      <c r="AE47" s="174">
        <v>1.5800399999999999</v>
      </c>
      <c r="AF47" s="174">
        <v>1.7035020000000001</v>
      </c>
      <c r="AG47" s="174">
        <v>1.836198</v>
      </c>
      <c r="AH47" s="174">
        <v>1.9391400000000001</v>
      </c>
      <c r="AI47" s="174">
        <v>2.054052</v>
      </c>
      <c r="AJ47" s="174">
        <v>2.2462559999999998</v>
      </c>
      <c r="AK47" s="174">
        <v>2.4364080000000001</v>
      </c>
      <c r="AL47" s="174">
        <v>2.5123662000000002</v>
      </c>
      <c r="AM47" s="174">
        <v>2.5451640000000002</v>
      </c>
      <c r="AN47" s="174">
        <v>2.7510479999999999</v>
      </c>
      <c r="AO47" s="174">
        <v>2.6829900000000002</v>
      </c>
      <c r="AP47" s="174">
        <v>2.9979719999999999</v>
      </c>
      <c r="AQ47" s="174">
        <v>3.1552920000000002</v>
      </c>
      <c r="AR47" s="174">
        <v>3.3970859999999998</v>
      </c>
      <c r="AS47" s="174">
        <v>3.4210259999999999</v>
      </c>
      <c r="AT47" s="174">
        <v>3.5013960000000002</v>
      </c>
      <c r="AU47" s="174">
        <v>3.57219</v>
      </c>
      <c r="AV47" s="174">
        <v>3.7914119999999998</v>
      </c>
      <c r="AW47" s="174">
        <v>3.9330075240000002</v>
      </c>
      <c r="AX47" s="174">
        <v>4.0355999999999996</v>
      </c>
      <c r="AY47" s="174">
        <v>4.0014000000000003</v>
      </c>
      <c r="AZ47" s="175">
        <v>4.0356020872940599</v>
      </c>
      <c r="BA47" s="132">
        <v>5.7919358431723902E-3</v>
      </c>
      <c r="BB47" s="132">
        <v>4.0780846693654602E-2</v>
      </c>
      <c r="BC47" s="132">
        <v>2.90892231252209E-2</v>
      </c>
    </row>
    <row r="48" spans="1:55">
      <c r="A48" s="124" t="s">
        <v>400</v>
      </c>
      <c r="B48" s="174">
        <v>0</v>
      </c>
      <c r="C48" s="174">
        <v>0</v>
      </c>
      <c r="D48" s="174">
        <v>0</v>
      </c>
      <c r="E48" s="174">
        <v>0</v>
      </c>
      <c r="F48" s="174">
        <v>0</v>
      </c>
      <c r="G48" s="174">
        <v>0</v>
      </c>
      <c r="H48" s="174">
        <v>1.1303999999999999E-3</v>
      </c>
      <c r="I48" s="174">
        <v>1.2581999999999999E-3</v>
      </c>
      <c r="J48" s="174">
        <v>1.2132E-3</v>
      </c>
      <c r="K48" s="174">
        <v>1.2509999999999999E-3</v>
      </c>
      <c r="L48" s="174">
        <v>1.6838999999999999E-3</v>
      </c>
      <c r="M48" s="174">
        <v>1.6992000000000001E-3</v>
      </c>
      <c r="N48" s="174">
        <v>1.7730000000000001E-3</v>
      </c>
      <c r="O48" s="174">
        <v>2.6909999999999998E-3</v>
      </c>
      <c r="P48" s="174">
        <v>4.5450000000000004E-3</v>
      </c>
      <c r="Q48" s="174">
        <v>5.4000000000000003E-3</v>
      </c>
      <c r="R48" s="174">
        <v>1.36539E-2</v>
      </c>
      <c r="S48" s="174">
        <v>1.34433E-2</v>
      </c>
      <c r="T48" s="174">
        <v>3.1800599999999998E-2</v>
      </c>
      <c r="U48" s="174">
        <v>5.2053299999999997E-2</v>
      </c>
      <c r="V48" s="174">
        <v>5.7318300000000003E-2</v>
      </c>
      <c r="W48" s="174">
        <v>6.6900600000000005E-2</v>
      </c>
      <c r="X48" s="174">
        <v>6.9199200000000002E-2</v>
      </c>
      <c r="Y48" s="174">
        <v>6.8489999999999995E-2</v>
      </c>
      <c r="Z48" s="174">
        <v>7.4242799999999998E-2</v>
      </c>
      <c r="AA48" s="174">
        <v>9.3619800000000003E-2</v>
      </c>
      <c r="AB48" s="174">
        <v>9.9754200000000001E-2</v>
      </c>
      <c r="AC48" s="174">
        <v>0.15472079999999999</v>
      </c>
      <c r="AD48" s="174">
        <v>0.19509750000000001</v>
      </c>
      <c r="AE48" s="174">
        <v>0.19340099999999999</v>
      </c>
      <c r="AF48" s="174">
        <v>0.19340099999999999</v>
      </c>
      <c r="AG48" s="174">
        <v>0.1981512</v>
      </c>
      <c r="AH48" s="174">
        <v>0.21918779999999999</v>
      </c>
      <c r="AI48" s="174">
        <v>0.2324205</v>
      </c>
      <c r="AJ48" s="174">
        <v>0.213759</v>
      </c>
      <c r="AK48" s="174">
        <v>0.20697299999999999</v>
      </c>
      <c r="AL48" s="174">
        <v>0.21206249999999999</v>
      </c>
      <c r="AM48" s="174">
        <v>0.20358000000000001</v>
      </c>
      <c r="AN48" s="174">
        <v>0.200187</v>
      </c>
      <c r="AO48" s="174">
        <v>0.22088430000000001</v>
      </c>
      <c r="AP48" s="174">
        <v>0.3033342</v>
      </c>
      <c r="AQ48" s="174">
        <v>0.26702910000000002</v>
      </c>
      <c r="AR48" s="174">
        <v>0.2188485</v>
      </c>
      <c r="AS48" s="174">
        <v>0.17982899999999999</v>
      </c>
      <c r="AT48" s="174">
        <v>0.16625699999999999</v>
      </c>
      <c r="AU48" s="174">
        <v>0.145899</v>
      </c>
      <c r="AV48" s="174">
        <v>0.1272375</v>
      </c>
      <c r="AW48" s="174">
        <v>0.12554100000000001</v>
      </c>
      <c r="AX48" s="174">
        <v>0.1248624</v>
      </c>
      <c r="AY48" s="174">
        <v>0.1197729</v>
      </c>
      <c r="AZ48" s="175">
        <v>0.10796199828723101</v>
      </c>
      <c r="BA48" s="132">
        <v>-0.101073613899021</v>
      </c>
      <c r="BB48" s="132">
        <v>-5.93688177055329E-2</v>
      </c>
      <c r="BC48" s="132">
        <v>7.78206222835947E-4</v>
      </c>
    </row>
    <row r="49" spans="1:55">
      <c r="A49" s="124" t="s">
        <v>321</v>
      </c>
      <c r="B49" s="174">
        <v>2.9238299999999998E-2</v>
      </c>
      <c r="C49" s="174">
        <v>5.16321E-2</v>
      </c>
      <c r="D49" s="174">
        <v>5.2404300000000001E-2</v>
      </c>
      <c r="E49" s="174">
        <v>6.0916049999999999E-2</v>
      </c>
      <c r="F49" s="174">
        <v>6.1003799999999997E-2</v>
      </c>
      <c r="G49" s="174">
        <v>5.8265999999999998E-2</v>
      </c>
      <c r="H49" s="174">
        <v>6.8094000000000002E-2</v>
      </c>
      <c r="I49" s="174">
        <v>0.13689000000000001</v>
      </c>
      <c r="J49" s="174">
        <v>0.20042099999999999</v>
      </c>
      <c r="K49" s="174">
        <v>0.21446100000000001</v>
      </c>
      <c r="L49" s="174">
        <v>0.26395200000000002</v>
      </c>
      <c r="M49" s="174">
        <v>0.31098599999999998</v>
      </c>
      <c r="N49" s="174">
        <v>0.33345000000000002</v>
      </c>
      <c r="O49" s="174">
        <v>0.29343599999999997</v>
      </c>
      <c r="P49" s="174">
        <v>0.3861</v>
      </c>
      <c r="Q49" s="174">
        <v>0.46437299999999998</v>
      </c>
      <c r="R49" s="174">
        <v>0.53422199999999997</v>
      </c>
      <c r="S49" s="174">
        <v>0.592839</v>
      </c>
      <c r="T49" s="174">
        <v>0.60933599999999999</v>
      </c>
      <c r="U49" s="174">
        <v>0.71533800000000003</v>
      </c>
      <c r="V49" s="174">
        <v>0.70586099999999996</v>
      </c>
      <c r="W49" s="174">
        <v>0.835731</v>
      </c>
      <c r="X49" s="174">
        <v>0.77816700000000005</v>
      </c>
      <c r="Y49" s="174">
        <v>0.80694900000000003</v>
      </c>
      <c r="Z49" s="174">
        <v>0.90628200000000003</v>
      </c>
      <c r="AA49" s="174">
        <v>1.099332</v>
      </c>
      <c r="AB49" s="174">
        <v>1.18638</v>
      </c>
      <c r="AC49" s="174">
        <v>1.274481</v>
      </c>
      <c r="AD49" s="174">
        <v>1.3011569999999999</v>
      </c>
      <c r="AE49" s="174">
        <v>1.3509990000000001</v>
      </c>
      <c r="AF49" s="174">
        <v>1.3471379999999999</v>
      </c>
      <c r="AG49" s="174">
        <v>1.3815360000000001</v>
      </c>
      <c r="AH49" s="174">
        <v>1.5229889999999999</v>
      </c>
      <c r="AI49" s="174">
        <v>1.5721290000000001</v>
      </c>
      <c r="AJ49" s="174">
        <v>1.624779</v>
      </c>
      <c r="AK49" s="174">
        <v>1.6774290000000001</v>
      </c>
      <c r="AL49" s="174">
        <v>1.712529</v>
      </c>
      <c r="AM49" s="174">
        <v>1.7651790000000001</v>
      </c>
      <c r="AN49" s="174">
        <v>1.7634240000000001</v>
      </c>
      <c r="AO49" s="174">
        <v>1.7142839999999999</v>
      </c>
      <c r="AP49" s="174">
        <v>1.7999982000000001</v>
      </c>
      <c r="AQ49" s="174">
        <v>1.8360107999999999</v>
      </c>
      <c r="AR49" s="174">
        <v>1.9059299999999999</v>
      </c>
      <c r="AS49" s="174">
        <v>1.9164600000000001</v>
      </c>
      <c r="AT49" s="174">
        <v>1.90398523678208</v>
      </c>
      <c r="AU49" s="174">
        <v>2.10955446781167</v>
      </c>
      <c r="AV49" s="174">
        <v>2.1427495964183398</v>
      </c>
      <c r="AW49" s="174">
        <v>2.1418269513120398</v>
      </c>
      <c r="AX49" s="174">
        <v>2.0892189206649001</v>
      </c>
      <c r="AY49" s="174">
        <v>2.0889700902488499</v>
      </c>
      <c r="AZ49" s="175">
        <v>1.99555136524652</v>
      </c>
      <c r="BA49" s="132">
        <v>-4.7330046322066298E-2</v>
      </c>
      <c r="BB49" s="132">
        <v>1.9964238513165301E-2</v>
      </c>
      <c r="BC49" s="132">
        <v>1.4384232554606999E-2</v>
      </c>
    </row>
    <row r="50" spans="1:55">
      <c r="A50" s="124" t="s">
        <v>401</v>
      </c>
      <c r="B50" s="174">
        <v>0</v>
      </c>
      <c r="C50" s="174">
        <v>0</v>
      </c>
      <c r="D50" s="174">
        <v>0</v>
      </c>
      <c r="E50" s="174">
        <v>0</v>
      </c>
      <c r="F50" s="174">
        <v>0</v>
      </c>
      <c r="G50" s="174">
        <v>0</v>
      </c>
      <c r="H50" s="174">
        <v>0</v>
      </c>
      <c r="I50" s="174">
        <v>0</v>
      </c>
      <c r="J50" s="174">
        <v>0</v>
      </c>
      <c r="K50" s="174">
        <v>0</v>
      </c>
      <c r="L50" s="174">
        <v>0</v>
      </c>
      <c r="M50" s="174">
        <v>0</v>
      </c>
      <c r="N50" s="174">
        <v>0</v>
      </c>
      <c r="O50" s="174">
        <v>0</v>
      </c>
      <c r="P50" s="174">
        <v>0</v>
      </c>
      <c r="Q50" s="174">
        <v>0</v>
      </c>
      <c r="R50" s="174">
        <v>0</v>
      </c>
      <c r="S50" s="174">
        <v>0</v>
      </c>
      <c r="T50" s="174">
        <v>0</v>
      </c>
      <c r="U50" s="174">
        <v>0</v>
      </c>
      <c r="V50" s="174">
        <v>0</v>
      </c>
      <c r="W50" s="174">
        <v>0</v>
      </c>
      <c r="X50" s="174">
        <v>0</v>
      </c>
      <c r="Y50" s="174">
        <v>0</v>
      </c>
      <c r="Z50" s="174">
        <v>0</v>
      </c>
      <c r="AA50" s="174">
        <v>0</v>
      </c>
      <c r="AB50" s="174">
        <v>0</v>
      </c>
      <c r="AC50" s="174">
        <v>0</v>
      </c>
      <c r="AD50" s="174">
        <v>0</v>
      </c>
      <c r="AE50" s="174">
        <v>0</v>
      </c>
      <c r="AF50" s="174">
        <v>0</v>
      </c>
      <c r="AG50" s="174">
        <v>0</v>
      </c>
      <c r="AH50" s="174">
        <v>0</v>
      </c>
      <c r="AI50" s="174">
        <v>0</v>
      </c>
      <c r="AJ50" s="174">
        <v>0</v>
      </c>
      <c r="AK50" s="174">
        <v>0</v>
      </c>
      <c r="AL50" s="174">
        <v>0</v>
      </c>
      <c r="AM50" s="174">
        <v>0</v>
      </c>
      <c r="AN50" s="174">
        <v>0</v>
      </c>
      <c r="AO50" s="174">
        <v>2.8148400000000001E-2</v>
      </c>
      <c r="AP50" s="174">
        <v>0.2251908</v>
      </c>
      <c r="AQ50" s="174">
        <v>0.3392289</v>
      </c>
      <c r="AR50" s="174">
        <v>0.27420840000000002</v>
      </c>
      <c r="AS50" s="174">
        <v>0.37270710000000001</v>
      </c>
      <c r="AT50" s="174">
        <v>0.35142030000000002</v>
      </c>
      <c r="AU50" s="174">
        <v>0.10282860000000001</v>
      </c>
      <c r="AV50" s="174">
        <v>1.8040500000000001E-2</v>
      </c>
      <c r="AW50" s="174">
        <v>1.082403E-2</v>
      </c>
      <c r="AX50" s="174">
        <v>3.60801E-3</v>
      </c>
      <c r="AY50" s="174">
        <v>3.60801E-3</v>
      </c>
      <c r="AZ50" s="175">
        <v>3.65430066158326E-3</v>
      </c>
      <c r="BA50" s="132">
        <v>1.0062675421117301E-2</v>
      </c>
      <c r="BB50" s="132">
        <v>-0.185705686701094</v>
      </c>
      <c r="BC50" s="132">
        <v>2.6340745448150499E-5</v>
      </c>
    </row>
    <row r="51" spans="1:55">
      <c r="A51" s="124" t="s">
        <v>322</v>
      </c>
      <c r="B51" s="174">
        <v>4.651429987008E-3</v>
      </c>
      <c r="C51" s="174">
        <v>4.3539263648640003E-3</v>
      </c>
      <c r="D51" s="174">
        <v>4.3040162177279996E-3</v>
      </c>
      <c r="E51" s="174">
        <v>1.868205311424E-3</v>
      </c>
      <c r="F51" s="174">
        <v>2.283144573888E-3</v>
      </c>
      <c r="G51" s="174">
        <v>2.0864398763519999E-3</v>
      </c>
      <c r="H51" s="174">
        <v>2.0101067101439998E-3</v>
      </c>
      <c r="I51" s="174">
        <v>1.9973845157760001E-3</v>
      </c>
      <c r="J51" s="174">
        <v>1.9650897146879999E-3</v>
      </c>
      <c r="K51" s="174">
        <v>1.3994413804799999E-3</v>
      </c>
      <c r="L51" s="174">
        <v>6.6546862847999995E-5</v>
      </c>
      <c r="M51" s="174">
        <v>7.0461384192000006E-5</v>
      </c>
      <c r="N51" s="174">
        <v>1.568744428608E-3</v>
      </c>
      <c r="O51" s="174">
        <v>2.222469493056E-3</v>
      </c>
      <c r="P51" s="174">
        <v>1.940623956288E-3</v>
      </c>
      <c r="Q51" s="174">
        <v>1.8261242069760001E-3</v>
      </c>
      <c r="R51" s="174">
        <v>1.3691038400639999E-3</v>
      </c>
      <c r="S51" s="174">
        <v>1.5599367555839999E-3</v>
      </c>
      <c r="T51" s="174">
        <v>1.4317361815680001E-3</v>
      </c>
      <c r="U51" s="174">
        <v>4.2657374998980001E-3</v>
      </c>
      <c r="V51" s="174">
        <v>5.5244396051819999E-3</v>
      </c>
      <c r="W51" s="174">
        <v>5.3336066896619997E-3</v>
      </c>
      <c r="X51" s="174">
        <v>5.5954412748719998E-3</v>
      </c>
      <c r="Y51" s="174">
        <v>6.3104224819139996E-3</v>
      </c>
      <c r="Z51" s="174">
        <v>8.7215943306959993E-3</v>
      </c>
      <c r="AA51" s="174">
        <v>8.8449017530320001E-3</v>
      </c>
      <c r="AB51" s="174">
        <v>8.2826480428019999E-3</v>
      </c>
      <c r="AC51" s="174">
        <v>9.1860257835900006E-3</v>
      </c>
      <c r="AD51" s="174">
        <v>9.1038412234979993E-3</v>
      </c>
      <c r="AE51" s="174">
        <v>8.9829701829359995E-3</v>
      </c>
      <c r="AF51" s="174">
        <v>8.5469393979180006E-3</v>
      </c>
      <c r="AG51" s="174">
        <v>8.2435232174939994E-3</v>
      </c>
      <c r="AH51" s="174">
        <v>7.4884181666760004E-3</v>
      </c>
      <c r="AI51" s="174">
        <v>8.3973185427195004E-3</v>
      </c>
      <c r="AJ51" s="174">
        <v>4.94962604108505E-2</v>
      </c>
      <c r="AK51" s="174">
        <v>6.4023400813711495E-2</v>
      </c>
      <c r="AL51" s="174">
        <v>8.7001946924971499E-2</v>
      </c>
      <c r="AM51" s="174">
        <v>0.101488150507293</v>
      </c>
      <c r="AN51" s="174">
        <v>0.12454385295559101</v>
      </c>
      <c r="AO51" s="174">
        <v>9.8501934297086993E-2</v>
      </c>
      <c r="AP51" s="174">
        <v>0.11717531053254</v>
      </c>
      <c r="AQ51" s="174">
        <v>0.15233158593846499</v>
      </c>
      <c r="AR51" s="174">
        <v>9.0764590032818199E-2</v>
      </c>
      <c r="AS51" s="174">
        <v>0.22504707697127399</v>
      </c>
      <c r="AT51" s="174">
        <v>0.26391971471299602</v>
      </c>
      <c r="AU51" s="174">
        <v>0.29038878883578201</v>
      </c>
      <c r="AV51" s="174">
        <v>0.32570822160000001</v>
      </c>
      <c r="AW51" s="174">
        <v>0.3431872836</v>
      </c>
      <c r="AX51" s="174">
        <v>0.36475911719999998</v>
      </c>
      <c r="AY51" s="174">
        <v>0.368438127812727</v>
      </c>
      <c r="AZ51" s="175">
        <v>0.540479306245091</v>
      </c>
      <c r="BA51" s="132">
        <v>0.46293921866601601</v>
      </c>
      <c r="BB51" s="132">
        <v>0.141016647356945</v>
      </c>
      <c r="BC51" s="132">
        <v>3.8958556353780702E-3</v>
      </c>
    </row>
    <row r="52" spans="1:55" s="125" customFormat="1">
      <c r="A52" s="133" t="s">
        <v>323</v>
      </c>
      <c r="B52" s="176">
        <v>0.372219380216262</v>
      </c>
      <c r="C52" s="176">
        <v>0.58164073640462599</v>
      </c>
      <c r="D52" s="176">
        <v>0.72012569138193405</v>
      </c>
      <c r="E52" s="176">
        <v>0.82352447645248195</v>
      </c>
      <c r="F52" s="176">
        <v>0.86342306121638102</v>
      </c>
      <c r="G52" s="176">
        <v>0.95038334336161401</v>
      </c>
      <c r="H52" s="176">
        <v>0.98748749005333503</v>
      </c>
      <c r="I52" s="176">
        <v>1.1193451227865501</v>
      </c>
      <c r="J52" s="176">
        <v>1.0825286507858101</v>
      </c>
      <c r="K52" s="176">
        <v>1.3245044859731501</v>
      </c>
      <c r="L52" s="176">
        <v>1.23253327245058</v>
      </c>
      <c r="M52" s="176">
        <v>1.3294545415941199</v>
      </c>
      <c r="N52" s="176">
        <v>1.4869368257459501</v>
      </c>
      <c r="O52" s="176">
        <v>1.49882174135968</v>
      </c>
      <c r="P52" s="176">
        <v>1.9150884997450599</v>
      </c>
      <c r="Q52" s="176">
        <v>2.0689777169649002</v>
      </c>
      <c r="R52" s="176">
        <v>2.4754189093496302</v>
      </c>
      <c r="S52" s="176">
        <v>2.70236739687709</v>
      </c>
      <c r="T52" s="176">
        <v>3.0061726149975199</v>
      </c>
      <c r="U52" s="176">
        <v>3.3741103484999</v>
      </c>
      <c r="V52" s="176">
        <v>3.6259655906051802</v>
      </c>
      <c r="W52" s="176">
        <v>3.8207520356896598</v>
      </c>
      <c r="X52" s="176">
        <v>4.0783587933266396</v>
      </c>
      <c r="Y52" s="176">
        <v>3.78147052820393</v>
      </c>
      <c r="Z52" s="176">
        <v>4.3960799906034396</v>
      </c>
      <c r="AA52" s="176">
        <v>4.9871808593765001</v>
      </c>
      <c r="AB52" s="176">
        <v>5.3691073732812002</v>
      </c>
      <c r="AC52" s="176">
        <v>5.7801974878317903</v>
      </c>
      <c r="AD52" s="176">
        <v>6.2086142302398102</v>
      </c>
      <c r="AE52" s="176">
        <v>6.7274479576892698</v>
      </c>
      <c r="AF52" s="176">
        <v>7.3463864484033596</v>
      </c>
      <c r="AG52" s="176">
        <v>8.0024619865490294</v>
      </c>
      <c r="AH52" s="176">
        <v>8.8022343025993006</v>
      </c>
      <c r="AI52" s="176">
        <v>9.2663331276870302</v>
      </c>
      <c r="AJ52" s="176">
        <v>10.283576409932</v>
      </c>
      <c r="AK52" s="176">
        <v>11.1564950049559</v>
      </c>
      <c r="AL52" s="176">
        <v>11.939003529706399</v>
      </c>
      <c r="AM52" s="176">
        <v>13.056386081041801</v>
      </c>
      <c r="AN52" s="176">
        <v>14.1242968508448</v>
      </c>
      <c r="AO52" s="176">
        <v>14.895939630889799</v>
      </c>
      <c r="AP52" s="176">
        <v>17.087130568046199</v>
      </c>
      <c r="AQ52" s="176">
        <v>18.718978257223501</v>
      </c>
      <c r="AR52" s="176">
        <v>19.6365526075612</v>
      </c>
      <c r="AS52" s="176">
        <v>20.253323755928701</v>
      </c>
      <c r="AT52" s="176">
        <v>20.973244113633498</v>
      </c>
      <c r="AU52" s="176">
        <v>21.629135369851799</v>
      </c>
      <c r="AV52" s="176">
        <v>22.4658986106306</v>
      </c>
      <c r="AW52" s="176">
        <v>23.021705973500602</v>
      </c>
      <c r="AX52" s="176">
        <v>23.879524563776702</v>
      </c>
      <c r="AY52" s="176">
        <v>24.4156237818862</v>
      </c>
      <c r="AZ52" s="176">
        <v>24.716913686762901</v>
      </c>
      <c r="BA52" s="135">
        <v>9.5740889484634602E-3</v>
      </c>
      <c r="BB52" s="135">
        <v>5.0654662366002197E-2</v>
      </c>
      <c r="BC52" s="135">
        <v>0.17816320877244199</v>
      </c>
    </row>
    <row r="53" spans="1:55">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174"/>
      <c r="AL53" s="174"/>
      <c r="AM53" s="174"/>
      <c r="AN53" s="174"/>
      <c r="AO53" s="174"/>
      <c r="AP53" s="174"/>
      <c r="AQ53" s="174"/>
      <c r="AR53" s="174"/>
      <c r="AS53" s="174"/>
      <c r="AT53" s="174"/>
      <c r="AU53" s="174"/>
      <c r="AV53" s="174"/>
      <c r="AW53" s="174"/>
      <c r="AX53" s="174"/>
      <c r="AY53" s="174"/>
      <c r="AZ53" s="175"/>
      <c r="BA53" s="132"/>
      <c r="BB53" s="132"/>
      <c r="BC53" s="132"/>
    </row>
    <row r="54" spans="1:55">
      <c r="A54" s="124" t="s">
        <v>324</v>
      </c>
      <c r="B54" s="174">
        <v>8.7768449999999998E-2</v>
      </c>
      <c r="C54" s="174">
        <v>9.2515500000000001E-2</v>
      </c>
      <c r="D54" s="174">
        <v>0.11722095</v>
      </c>
      <c r="E54" s="174">
        <v>0.15557850000000001</v>
      </c>
      <c r="F54" s="174">
        <v>0.17986815</v>
      </c>
      <c r="G54" s="174">
        <v>0.22148280000000001</v>
      </c>
      <c r="H54" s="174">
        <v>0.27896715</v>
      </c>
      <c r="I54" s="174">
        <v>0.26699557499999998</v>
      </c>
      <c r="J54" s="174">
        <v>0.41406749999999998</v>
      </c>
      <c r="K54" s="174">
        <v>0.6787242</v>
      </c>
      <c r="L54" s="174">
        <v>0.55475099999999999</v>
      </c>
      <c r="M54" s="174">
        <v>0.64313434800000002</v>
      </c>
      <c r="N54" s="174">
        <v>0.83916032399999996</v>
      </c>
      <c r="O54" s="174">
        <v>1.2016534679999999</v>
      </c>
      <c r="P54" s="174">
        <v>1.223131752</v>
      </c>
      <c r="Q54" s="174">
        <v>1.34417214</v>
      </c>
      <c r="R54" s="174">
        <v>1.3748195160000001</v>
      </c>
      <c r="S54" s="174">
        <v>1.55162808</v>
      </c>
      <c r="T54" s="174">
        <v>1.622091924</v>
      </c>
      <c r="U54" s="174">
        <v>1.748993832</v>
      </c>
      <c r="V54" s="174">
        <v>1.8596509560000001</v>
      </c>
      <c r="W54" s="174">
        <v>2.0053097279999998</v>
      </c>
      <c r="X54" s="174">
        <v>2.0880408959999999</v>
      </c>
      <c r="Y54" s="174">
        <v>2.114878284</v>
      </c>
      <c r="Z54" s="174">
        <v>1.9443917879999999</v>
      </c>
      <c r="AA54" s="174">
        <v>2.2136867640000002</v>
      </c>
      <c r="AB54" s="174">
        <v>2.3490460080000002</v>
      </c>
      <c r="AC54" s="174">
        <v>2.694917556</v>
      </c>
      <c r="AD54" s="174">
        <v>2.8858356359999999</v>
      </c>
      <c r="AE54" s="174">
        <v>3.243848904</v>
      </c>
      <c r="AF54" s="174">
        <v>3.3079906800000001</v>
      </c>
      <c r="AG54" s="174">
        <v>3.1130114039999999</v>
      </c>
      <c r="AH54" s="174">
        <v>3.2018971679999999</v>
      </c>
      <c r="AI54" s="174">
        <v>3.378873204</v>
      </c>
      <c r="AJ54" s="174">
        <v>3.3139778039999999</v>
      </c>
      <c r="AK54" s="174">
        <v>3.0568230000000001</v>
      </c>
      <c r="AL54" s="174">
        <v>2.9267815499999998</v>
      </c>
      <c r="AM54" s="174">
        <v>2.9392555499999999</v>
      </c>
      <c r="AN54" s="174">
        <v>2.9736283499999998</v>
      </c>
      <c r="AO54" s="174">
        <v>2.7564074999999999</v>
      </c>
      <c r="AP54" s="174">
        <v>2.7862757999999999</v>
      </c>
      <c r="AQ54" s="174">
        <v>2.8655550000000001</v>
      </c>
      <c r="AR54" s="174">
        <v>2.8239749999999999</v>
      </c>
      <c r="AS54" s="174">
        <v>2.8561994999999998</v>
      </c>
      <c r="AT54" s="174">
        <v>2.8862063999999998</v>
      </c>
      <c r="AU54" s="174">
        <v>2.9308009500000001</v>
      </c>
      <c r="AV54" s="174">
        <v>3.29012145</v>
      </c>
      <c r="AW54" s="174">
        <v>3.34715535</v>
      </c>
      <c r="AX54" s="174">
        <v>3.3783750000000001</v>
      </c>
      <c r="AY54" s="174">
        <v>3.1302810000000001</v>
      </c>
      <c r="AZ54" s="175">
        <v>2.9324295</v>
      </c>
      <c r="BA54" s="132">
        <v>-6.5765214835031505E-2</v>
      </c>
      <c r="BB54" s="132">
        <v>1.2800693906476399E-2</v>
      </c>
      <c r="BC54" s="132">
        <v>2.1137390203323201E-2</v>
      </c>
    </row>
    <row r="55" spans="1:55">
      <c r="A55" s="124" t="s">
        <v>325</v>
      </c>
      <c r="B55" s="174">
        <v>2.94525E-3</v>
      </c>
      <c r="C55" s="174">
        <v>2.94525E-3</v>
      </c>
      <c r="D55" s="174">
        <v>2.4601499999999999E-3</v>
      </c>
      <c r="E55" s="174">
        <v>1.9750499999999999E-3</v>
      </c>
      <c r="F55" s="174">
        <v>2.0790000000000001E-3</v>
      </c>
      <c r="G55" s="174">
        <v>1.7325000000000001E-3</v>
      </c>
      <c r="H55" s="174">
        <v>1.3167E-2</v>
      </c>
      <c r="I55" s="174">
        <v>1.5938999999999998E-2</v>
      </c>
      <c r="J55" s="174">
        <v>2.5641000000000001E-2</v>
      </c>
      <c r="K55" s="174">
        <v>3.8808000000000002E-2</v>
      </c>
      <c r="L55" s="174">
        <v>7.5537000000000007E-2</v>
      </c>
      <c r="M55" s="174">
        <v>8.4545999999999996E-2</v>
      </c>
      <c r="N55" s="174">
        <v>9.2515500000000001E-2</v>
      </c>
      <c r="O55" s="174">
        <v>0.1084545</v>
      </c>
      <c r="P55" s="174">
        <v>0.139293</v>
      </c>
      <c r="Q55" s="174">
        <v>0.17082449999999999</v>
      </c>
      <c r="R55" s="174">
        <v>0.19681199999999999</v>
      </c>
      <c r="S55" s="174">
        <v>0.21760199999999999</v>
      </c>
      <c r="T55" s="174">
        <v>0.23977799999999999</v>
      </c>
      <c r="U55" s="174">
        <v>0.26819100000000001</v>
      </c>
      <c r="V55" s="174">
        <v>0.27962550000000003</v>
      </c>
      <c r="W55" s="174">
        <v>0.31462200000000001</v>
      </c>
      <c r="X55" s="174">
        <v>0.34026299999999998</v>
      </c>
      <c r="Y55" s="174">
        <v>0.3911985</v>
      </c>
      <c r="Z55" s="174">
        <v>0.419265</v>
      </c>
      <c r="AA55" s="174">
        <v>0.43312499999999998</v>
      </c>
      <c r="AB55" s="174">
        <v>0.460845</v>
      </c>
      <c r="AC55" s="174">
        <v>0.47123999999999999</v>
      </c>
      <c r="AD55" s="174">
        <v>0.48509999999999998</v>
      </c>
      <c r="AE55" s="174">
        <v>0.58211999999999997</v>
      </c>
      <c r="AF55" s="174">
        <v>0.72765000000000002</v>
      </c>
      <c r="AG55" s="174">
        <v>0.87317999999999996</v>
      </c>
      <c r="AH55" s="174">
        <v>0.94594500000000004</v>
      </c>
      <c r="AI55" s="174">
        <v>1.0429649999999999</v>
      </c>
      <c r="AJ55" s="174">
        <v>1.1434500000000001</v>
      </c>
      <c r="AK55" s="174">
        <v>1.4726250000000001</v>
      </c>
      <c r="AL55" s="174">
        <v>1.8953549999999999</v>
      </c>
      <c r="AM55" s="174">
        <v>1.9296584999999999</v>
      </c>
      <c r="AN55" s="174">
        <v>2.0433105</v>
      </c>
      <c r="AO55" s="174">
        <v>2.1722085</v>
      </c>
      <c r="AP55" s="174">
        <v>2.1247379999999998</v>
      </c>
      <c r="AQ55" s="174">
        <v>2.1291581099250001</v>
      </c>
      <c r="AR55" s="174">
        <v>2.1095345328750001</v>
      </c>
      <c r="AS55" s="174">
        <v>1.9427341279499999</v>
      </c>
      <c r="AT55" s="174">
        <v>1.690597755</v>
      </c>
      <c r="AU55" s="174">
        <v>1.5332625</v>
      </c>
      <c r="AV55" s="174">
        <v>1.449063</v>
      </c>
      <c r="AW55" s="174">
        <v>1.7572553524292001</v>
      </c>
      <c r="AX55" s="174">
        <v>2.1080997569091799</v>
      </c>
      <c r="AY55" s="174">
        <v>2.3377930814700001</v>
      </c>
      <c r="AZ55" s="175">
        <v>2.1047555563649998</v>
      </c>
      <c r="BA55" s="132">
        <v>-0.10214258277994601</v>
      </c>
      <c r="BB55" s="132">
        <v>7.3733467179570899E-3</v>
      </c>
      <c r="BC55" s="132">
        <v>1.51713926890653E-2</v>
      </c>
    </row>
    <row r="56" spans="1:55">
      <c r="A56" s="124" t="s">
        <v>402</v>
      </c>
      <c r="B56" s="174">
        <v>1.0054799999999999E-2</v>
      </c>
      <c r="C56" s="174">
        <v>2.4213599999999998E-2</v>
      </c>
      <c r="D56" s="174">
        <v>9.6854399999999993E-2</v>
      </c>
      <c r="E56" s="174">
        <v>0.15496019999999999</v>
      </c>
      <c r="F56" s="174">
        <v>0.13936499999999999</v>
      </c>
      <c r="G56" s="174">
        <v>0.15851699999999999</v>
      </c>
      <c r="H56" s="174">
        <v>0.1634418</v>
      </c>
      <c r="I56" s="174">
        <v>0.17274419999999999</v>
      </c>
      <c r="J56" s="174">
        <v>0.17513819999999999</v>
      </c>
      <c r="K56" s="174">
        <v>0.232047</v>
      </c>
      <c r="L56" s="174">
        <v>0.176814</v>
      </c>
      <c r="M56" s="174">
        <v>0.10773000000000001</v>
      </c>
      <c r="N56" s="174">
        <v>0.11457000000000001</v>
      </c>
      <c r="O56" s="174">
        <v>0.12688199999999999</v>
      </c>
      <c r="P56" s="174">
        <v>0.15731999999999999</v>
      </c>
      <c r="Q56" s="174">
        <v>0.17784</v>
      </c>
      <c r="R56" s="174">
        <v>0.19152</v>
      </c>
      <c r="S56" s="174">
        <v>0.17100000000000001</v>
      </c>
      <c r="T56" s="174">
        <v>0.18809999999999999</v>
      </c>
      <c r="U56" s="174">
        <v>0.23255999999999999</v>
      </c>
      <c r="V56" s="174">
        <v>0.21204000000000001</v>
      </c>
      <c r="W56" s="174">
        <v>0.22366800000000001</v>
      </c>
      <c r="X56" s="174">
        <v>0.23153399999999999</v>
      </c>
      <c r="Y56" s="174">
        <v>0.21751200000000001</v>
      </c>
      <c r="Z56" s="174">
        <v>0.21853800000000001</v>
      </c>
      <c r="AA56" s="174">
        <v>0.21682799999999999</v>
      </c>
      <c r="AB56" s="174">
        <v>0.21956400000000001</v>
      </c>
      <c r="AC56" s="174">
        <v>0.224694</v>
      </c>
      <c r="AD56" s="174">
        <v>0.21751200000000001</v>
      </c>
      <c r="AE56" s="174">
        <v>0.17784</v>
      </c>
      <c r="AF56" s="174">
        <v>0.201096</v>
      </c>
      <c r="AG56" s="174">
        <v>0.21135599999999999</v>
      </c>
      <c r="AH56" s="174">
        <v>0.20177999999999999</v>
      </c>
      <c r="AI56" s="174">
        <v>0.18809999999999999</v>
      </c>
      <c r="AJ56" s="174">
        <v>0.27565200000000001</v>
      </c>
      <c r="AK56" s="174">
        <v>0.38646000000000003</v>
      </c>
      <c r="AL56" s="174">
        <v>0.45126899999999998</v>
      </c>
      <c r="AM56" s="174">
        <v>0.52257600000000004</v>
      </c>
      <c r="AN56" s="174">
        <v>0.54378000000000004</v>
      </c>
      <c r="AO56" s="174">
        <v>0.54378000000000004</v>
      </c>
      <c r="AP56" s="174">
        <v>0.57503879999999996</v>
      </c>
      <c r="AQ56" s="174">
        <v>0.26864100000000002</v>
      </c>
      <c r="AR56" s="174">
        <v>0.41724</v>
      </c>
      <c r="AS56" s="174">
        <v>0.43775999999999998</v>
      </c>
      <c r="AT56" s="174">
        <v>0.56509830000000005</v>
      </c>
      <c r="AU56" s="174">
        <v>0.52986060000000001</v>
      </c>
      <c r="AV56" s="174">
        <v>0.53251020000000004</v>
      </c>
      <c r="AW56" s="174">
        <v>0.4893768</v>
      </c>
      <c r="AX56" s="174">
        <v>0.47469509999999998</v>
      </c>
      <c r="AY56" s="174">
        <v>0.52215622851318599</v>
      </c>
      <c r="AZ56" s="175">
        <v>0.479015828499601</v>
      </c>
      <c r="BA56" s="132">
        <v>-8.5126220856959894E-2</v>
      </c>
      <c r="BB56" s="132">
        <v>-4.0495704707692601E-3</v>
      </c>
      <c r="BC56" s="132">
        <v>3.4528176996460398E-3</v>
      </c>
    </row>
    <row r="57" spans="1:55">
      <c r="A57" s="124" t="s">
        <v>403</v>
      </c>
      <c r="B57" s="174">
        <v>3.7962E-3</v>
      </c>
      <c r="C57" s="174">
        <v>7.0280999999999998E-3</v>
      </c>
      <c r="D57" s="174">
        <v>9.4220999999999992E-3</v>
      </c>
      <c r="E57" s="174">
        <v>1.44324E-2</v>
      </c>
      <c r="F57" s="174">
        <v>1.34748E-2</v>
      </c>
      <c r="G57" s="174">
        <v>1.2072599999999999E-2</v>
      </c>
      <c r="H57" s="174">
        <v>2.24181E-2</v>
      </c>
      <c r="I57" s="174">
        <v>2.9514599999999998E-2</v>
      </c>
      <c r="J57" s="174">
        <v>3.5756099999999999E-2</v>
      </c>
      <c r="K57" s="174">
        <v>4.7127599999999999E-2</v>
      </c>
      <c r="L57" s="174">
        <v>5.69601E-2</v>
      </c>
      <c r="M57" s="174">
        <v>8.3892599999999998E-2</v>
      </c>
      <c r="N57" s="174">
        <v>8.7398100000000006E-2</v>
      </c>
      <c r="O57" s="174">
        <v>9.9077399999999996E-2</v>
      </c>
      <c r="P57" s="174">
        <v>9.5315399999999995E-2</v>
      </c>
      <c r="Q57" s="174">
        <v>9.0287999999999993E-2</v>
      </c>
      <c r="R57" s="174">
        <v>0.1053018</v>
      </c>
      <c r="S57" s="174">
        <v>0.1042758</v>
      </c>
      <c r="T57" s="174">
        <v>0.1253601</v>
      </c>
      <c r="U57" s="174">
        <v>0.14514479999999999</v>
      </c>
      <c r="V57" s="174">
        <v>0.1382022</v>
      </c>
      <c r="W57" s="174">
        <v>0.1348164</v>
      </c>
      <c r="X57" s="174">
        <v>0.14593139999999999</v>
      </c>
      <c r="Y57" s="174">
        <v>0.16628039999999999</v>
      </c>
      <c r="Z57" s="174">
        <v>0.15188219999999999</v>
      </c>
      <c r="AA57" s="174">
        <v>0.16528860000000001</v>
      </c>
      <c r="AB57" s="174">
        <v>0.18594540000000001</v>
      </c>
      <c r="AC57" s="174">
        <v>0.17908550762956699</v>
      </c>
      <c r="AD57" s="174">
        <v>0.21663680543755301</v>
      </c>
      <c r="AE57" s="174">
        <v>0.156157793729822</v>
      </c>
      <c r="AF57" s="174">
        <v>0.40336070533559898</v>
      </c>
      <c r="AG57" s="174">
        <v>0.54940832625318603</v>
      </c>
      <c r="AH57" s="174">
        <v>0.61705409179269299</v>
      </c>
      <c r="AI57" s="174">
        <v>0.77018000841222001</v>
      </c>
      <c r="AJ57" s="174">
        <v>0.82419108873168001</v>
      </c>
      <c r="AK57" s="174">
        <v>0.82742352078714199</v>
      </c>
      <c r="AL57" s="174">
        <v>0.96809429675277403</v>
      </c>
      <c r="AM57" s="174">
        <v>1.21083220091285</v>
      </c>
      <c r="AN57" s="174">
        <v>1.1800518747669</v>
      </c>
      <c r="AO57" s="174">
        <v>0.83490979560047096</v>
      </c>
      <c r="AP57" s="174">
        <v>1.1126400262712901</v>
      </c>
      <c r="AQ57" s="174">
        <v>1.31132936026941</v>
      </c>
      <c r="AR57" s="174">
        <v>1.4097708916199301</v>
      </c>
      <c r="AS57" s="174">
        <v>1.1915845503837601</v>
      </c>
      <c r="AT57" s="174">
        <v>1.43937119947648</v>
      </c>
      <c r="AU57" s="174">
        <v>1.7123502751632</v>
      </c>
      <c r="AV57" s="174">
        <v>1.5349327504992001</v>
      </c>
      <c r="AW57" s="174">
        <v>1.6994022822332999</v>
      </c>
      <c r="AX57" s="174">
        <v>1.7377039367117999</v>
      </c>
      <c r="AY57" s="174">
        <v>1.7740493499248999</v>
      </c>
      <c r="AZ57" s="175">
        <v>1.7795210148503999</v>
      </c>
      <c r="BA57" s="132">
        <v>3.4361256634629601E-4</v>
      </c>
      <c r="BB57" s="132">
        <v>7.8282641890209198E-2</v>
      </c>
      <c r="BC57" s="132">
        <v>1.2827053494689799E-2</v>
      </c>
    </row>
    <row r="58" spans="1:55">
      <c r="A58" s="124" t="s">
        <v>390</v>
      </c>
      <c r="B58" s="174">
        <v>4.0550849999999999E-3</v>
      </c>
      <c r="C58" s="174">
        <v>6.579997164E-3</v>
      </c>
      <c r="D58" s="174">
        <v>8.5278464045999997E-3</v>
      </c>
      <c r="E58" s="174">
        <v>2.7013599432000001E-2</v>
      </c>
      <c r="F58" s="174">
        <v>3.4591037844599999E-2</v>
      </c>
      <c r="G58" s="174">
        <v>2.1387235139999999E-2</v>
      </c>
      <c r="H58" s="174">
        <v>1.6221633443999999E-2</v>
      </c>
      <c r="I58" s="174">
        <v>1.8723282551999999E-2</v>
      </c>
      <c r="J58" s="174">
        <v>2.1482195831999999E-2</v>
      </c>
      <c r="K58" s="174">
        <v>2.3281002432E-2</v>
      </c>
      <c r="L58" s="174">
        <v>2.9830099716000001E-2</v>
      </c>
      <c r="M58" s="174">
        <v>3.3789994451999997E-2</v>
      </c>
      <c r="N58" s="174">
        <v>3.6762490404000002E-2</v>
      </c>
      <c r="O58" s="174">
        <v>3.6977216399999999E-2</v>
      </c>
      <c r="P58" s="174">
        <v>3.6082345751999999E-2</v>
      </c>
      <c r="Q58" s="174">
        <v>3.7316914776E-2</v>
      </c>
      <c r="R58" s="174">
        <v>4.0061958623999999E-2</v>
      </c>
      <c r="S58" s="174">
        <v>3.9815613036000001E-2</v>
      </c>
      <c r="T58" s="174">
        <v>4.7786182307999997E-2</v>
      </c>
      <c r="U58" s="174">
        <v>4.3779052511999997E-2</v>
      </c>
      <c r="V58" s="174">
        <v>0.108207478908</v>
      </c>
      <c r="W58" s="174">
        <v>0.106010100468</v>
      </c>
      <c r="X58" s="174">
        <v>0.104048781336</v>
      </c>
      <c r="Y58" s="174">
        <v>0.110395014192</v>
      </c>
      <c r="Z58" s="174">
        <v>0.10864939518</v>
      </c>
      <c r="AA58" s="174">
        <v>0.112810436604</v>
      </c>
      <c r="AB58" s="174">
        <v>0.14456960531999999</v>
      </c>
      <c r="AC58" s="174">
        <v>0.17986262198399999</v>
      </c>
      <c r="AD58" s="174">
        <v>0.18845443269787501</v>
      </c>
      <c r="AE58" s="174">
        <v>0.22024598533875001</v>
      </c>
      <c r="AF58" s="174">
        <v>0.22354736121225</v>
      </c>
      <c r="AG58" s="174">
        <v>0.25133159241765002</v>
      </c>
      <c r="AH58" s="174">
        <v>0.25125012419534998</v>
      </c>
      <c r="AI58" s="174">
        <v>0.222497075384325</v>
      </c>
      <c r="AJ58" s="174">
        <v>0.33323884599779202</v>
      </c>
      <c r="AK58" s="174">
        <v>0.38050224424454598</v>
      </c>
      <c r="AL58" s="174">
        <v>0.389904997871931</v>
      </c>
      <c r="AM58" s="174">
        <v>0.44413451081884697</v>
      </c>
      <c r="AN58" s="174">
        <v>0.56409065988995799</v>
      </c>
      <c r="AO58" s="174">
        <v>0.58156528750020997</v>
      </c>
      <c r="AP58" s="174">
        <v>0.65638147424770699</v>
      </c>
      <c r="AQ58" s="174">
        <v>0.64740133834718305</v>
      </c>
      <c r="AR58" s="174">
        <v>0.68168534060714203</v>
      </c>
      <c r="AS58" s="174">
        <v>0.73938183579182404</v>
      </c>
      <c r="AT58" s="174">
        <v>0.74490265209480799</v>
      </c>
      <c r="AU58" s="174">
        <v>0.78145301630692299</v>
      </c>
      <c r="AV58" s="174">
        <v>0.82097796774878595</v>
      </c>
      <c r="AW58" s="174">
        <v>0.96855760755168996</v>
      </c>
      <c r="AX58" s="174">
        <v>0.99288948395463505</v>
      </c>
      <c r="AY58" s="174">
        <v>1.01168045765481</v>
      </c>
      <c r="AZ58" s="175">
        <v>1.03104944537786</v>
      </c>
      <c r="BA58" s="132">
        <v>1.6360810975878201E-2</v>
      </c>
      <c r="BB58" s="132">
        <v>5.69257734974042E-2</v>
      </c>
      <c r="BC58" s="132">
        <v>7.4319585333157499E-3</v>
      </c>
    </row>
    <row r="59" spans="1:55" s="125" customFormat="1">
      <c r="A59" s="133" t="s">
        <v>333</v>
      </c>
      <c r="B59" s="176">
        <v>0.108619785</v>
      </c>
      <c r="C59" s="176">
        <v>0.13328244716400001</v>
      </c>
      <c r="D59" s="176">
        <v>0.23448544640460001</v>
      </c>
      <c r="E59" s="176">
        <v>0.35395974943199998</v>
      </c>
      <c r="F59" s="176">
        <v>0.36937798784460002</v>
      </c>
      <c r="G59" s="176">
        <v>0.41519213513999997</v>
      </c>
      <c r="H59" s="176">
        <v>0.49421568344400002</v>
      </c>
      <c r="I59" s="176">
        <v>0.50391665755199999</v>
      </c>
      <c r="J59" s="176">
        <v>0.67208499583199999</v>
      </c>
      <c r="K59" s="176">
        <v>1.0199878024319999</v>
      </c>
      <c r="L59" s="176">
        <v>0.89389219971599998</v>
      </c>
      <c r="M59" s="176">
        <v>0.95309294245200005</v>
      </c>
      <c r="N59" s="176">
        <v>1.1704064144040001</v>
      </c>
      <c r="O59" s="176">
        <v>1.5730445844000001</v>
      </c>
      <c r="P59" s="176">
        <v>1.6511424977519999</v>
      </c>
      <c r="Q59" s="176">
        <v>1.820441554776</v>
      </c>
      <c r="R59" s="176">
        <v>1.9085152746239999</v>
      </c>
      <c r="S59" s="176">
        <v>2.0843214930360001</v>
      </c>
      <c r="T59" s="176">
        <v>2.2231162063080001</v>
      </c>
      <c r="U59" s="176">
        <v>2.4386686845119998</v>
      </c>
      <c r="V59" s="176">
        <v>2.5977261349080001</v>
      </c>
      <c r="W59" s="176">
        <v>2.7844262284679999</v>
      </c>
      <c r="X59" s="176">
        <v>2.9098180773359998</v>
      </c>
      <c r="Y59" s="176">
        <v>3.0002641981920002</v>
      </c>
      <c r="Z59" s="176">
        <v>2.84272638318</v>
      </c>
      <c r="AA59" s="176">
        <v>3.1417388006040001</v>
      </c>
      <c r="AB59" s="176">
        <v>3.3599700133199999</v>
      </c>
      <c r="AC59" s="176">
        <v>3.7497996856135698</v>
      </c>
      <c r="AD59" s="176">
        <v>3.9935388741354299</v>
      </c>
      <c r="AE59" s="176">
        <v>4.3802126830685699</v>
      </c>
      <c r="AF59" s="176">
        <v>4.8636447465478501</v>
      </c>
      <c r="AG59" s="176">
        <v>4.9982873226708397</v>
      </c>
      <c r="AH59" s="176">
        <v>5.2179263839880399</v>
      </c>
      <c r="AI59" s="176">
        <v>5.6026152877965503</v>
      </c>
      <c r="AJ59" s="176">
        <v>5.8905097387294703</v>
      </c>
      <c r="AK59" s="176">
        <v>6.1238337650316899</v>
      </c>
      <c r="AL59" s="176">
        <v>6.6314048446247096</v>
      </c>
      <c r="AM59" s="176">
        <v>7.0464567617316902</v>
      </c>
      <c r="AN59" s="176">
        <v>7.30486138465686</v>
      </c>
      <c r="AO59" s="176">
        <v>6.8888710831006801</v>
      </c>
      <c r="AP59" s="176">
        <v>7.2550741005189998</v>
      </c>
      <c r="AQ59" s="176">
        <v>7.2220848085415899</v>
      </c>
      <c r="AR59" s="176">
        <v>7.4422057651020701</v>
      </c>
      <c r="AS59" s="176">
        <v>7.1676600141255804</v>
      </c>
      <c r="AT59" s="176">
        <v>7.3261763065712797</v>
      </c>
      <c r="AU59" s="176">
        <v>7.4877273414701202</v>
      </c>
      <c r="AV59" s="176">
        <v>7.6276053682479903</v>
      </c>
      <c r="AW59" s="176">
        <v>8.2617473922141897</v>
      </c>
      <c r="AX59" s="176">
        <v>8.6917632775756193</v>
      </c>
      <c r="AY59" s="176">
        <v>8.7759601175628994</v>
      </c>
      <c r="AZ59" s="176">
        <v>8.32677134509286</v>
      </c>
      <c r="BA59" s="135">
        <v>-5.3776396830427703E-2</v>
      </c>
      <c r="BB59" s="135">
        <v>2.45063589386765E-2</v>
      </c>
      <c r="BC59" s="135">
        <v>6.0020612620040097E-2</v>
      </c>
    </row>
    <row r="60" spans="1:55">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c r="AA60" s="174"/>
      <c r="AB60" s="174"/>
      <c r="AC60" s="174"/>
      <c r="AD60" s="174"/>
      <c r="AE60" s="174"/>
      <c r="AF60" s="174"/>
      <c r="AG60" s="174"/>
      <c r="AH60" s="174"/>
      <c r="AI60" s="174"/>
      <c r="AJ60" s="174"/>
      <c r="AK60" s="174"/>
      <c r="AL60" s="174"/>
      <c r="AM60" s="174"/>
      <c r="AN60" s="174"/>
      <c r="AO60" s="174"/>
      <c r="AP60" s="174"/>
      <c r="AQ60" s="174"/>
      <c r="AR60" s="174"/>
      <c r="AS60" s="174"/>
      <c r="AT60" s="174"/>
      <c r="AU60" s="174"/>
      <c r="AV60" s="174"/>
      <c r="AW60" s="174"/>
      <c r="AX60" s="174"/>
      <c r="AY60" s="174"/>
      <c r="AZ60" s="175"/>
      <c r="BA60" s="132"/>
      <c r="BB60" s="132"/>
      <c r="BC60" s="132"/>
    </row>
    <row r="61" spans="1:55">
      <c r="A61" s="124" t="s">
        <v>334</v>
      </c>
      <c r="B61" s="174">
        <v>6.2294308632000001E-2</v>
      </c>
      <c r="C61" s="174">
        <v>9.2976045699599996E-2</v>
      </c>
      <c r="D61" s="174">
        <v>0.1334673463104</v>
      </c>
      <c r="E61" s="174">
        <v>0.1694476797444</v>
      </c>
      <c r="F61" s="174">
        <v>0.19332716472</v>
      </c>
      <c r="G61" s="174">
        <v>0.2076118941132</v>
      </c>
      <c r="H61" s="174">
        <v>0.2450779826094</v>
      </c>
      <c r="I61" s="174">
        <v>0.27996637557600002</v>
      </c>
      <c r="J61" s="174">
        <v>0.30141137032920001</v>
      </c>
      <c r="K61" s="174">
        <v>0.34695065801879998</v>
      </c>
      <c r="L61" s="174">
        <v>0.39839716463039998</v>
      </c>
      <c r="M61" s="174">
        <v>0.43179980253479999</v>
      </c>
      <c r="N61" s="174">
        <v>0.42113100714840002</v>
      </c>
      <c r="O61" s="174">
        <v>0.4574693538504</v>
      </c>
      <c r="P61" s="174">
        <v>0.45114214956370902</v>
      </c>
      <c r="Q61" s="174">
        <v>0.48222944406130003</v>
      </c>
      <c r="R61" s="174">
        <v>0.52678541250901101</v>
      </c>
      <c r="S61" s="174">
        <v>0.53782052707122796</v>
      </c>
      <c r="T61" s="174">
        <v>0.55077620380963199</v>
      </c>
      <c r="U61" s="174">
        <v>0.63747230297391699</v>
      </c>
      <c r="V61" s="174">
        <v>0.74200129362656997</v>
      </c>
      <c r="W61" s="174">
        <v>0.77675399956459801</v>
      </c>
      <c r="X61" s="174">
        <v>0.84000943061587097</v>
      </c>
      <c r="Y61" s="174">
        <v>0.87782050069711604</v>
      </c>
      <c r="Z61" s="174">
        <v>1.00768379904121</v>
      </c>
      <c r="AA61" s="174">
        <v>1.0654548606413199</v>
      </c>
      <c r="AB61" s="174">
        <v>1.0668133061854199</v>
      </c>
      <c r="AC61" s="174">
        <v>1.06695529424751</v>
      </c>
      <c r="AD61" s="174">
        <v>1.0898534846933099</v>
      </c>
      <c r="AE61" s="174">
        <v>1.1056511913260201</v>
      </c>
      <c r="AF61" s="174">
        <v>1.1229238951039799</v>
      </c>
      <c r="AG61" s="174">
        <v>1.17508744217359</v>
      </c>
      <c r="AH61" s="174">
        <v>1.1880417490688699</v>
      </c>
      <c r="AI61" s="174">
        <v>1.2148281306889701</v>
      </c>
      <c r="AJ61" s="174">
        <v>1.2934912539549499</v>
      </c>
      <c r="AK61" s="174">
        <v>1.3764700690598</v>
      </c>
      <c r="AL61" s="174">
        <v>1.4645601788581499</v>
      </c>
      <c r="AM61" s="174">
        <v>1.5390426525932099</v>
      </c>
      <c r="AN61" s="174">
        <v>1.5005845236659701</v>
      </c>
      <c r="AO61" s="174">
        <v>1.6811133416242701</v>
      </c>
      <c r="AP61" s="174">
        <v>1.89451833996682</v>
      </c>
      <c r="AQ61" s="174">
        <v>1.94987813400753</v>
      </c>
      <c r="AR61" s="174">
        <v>2.08663229935688</v>
      </c>
      <c r="AS61" s="174">
        <v>2.1690006965410702</v>
      </c>
      <c r="AT61" s="174">
        <v>2.3373938864274799</v>
      </c>
      <c r="AU61" s="174">
        <v>2.6675466913363799</v>
      </c>
      <c r="AV61" s="174">
        <v>3.3839254295816099</v>
      </c>
      <c r="AW61" s="174">
        <v>3.96448658083593</v>
      </c>
      <c r="AX61" s="174">
        <v>4.5365679138351798</v>
      </c>
      <c r="AY61" s="174">
        <v>5.1533646778306403</v>
      </c>
      <c r="AZ61" s="175">
        <v>5.1305765473100999</v>
      </c>
      <c r="BA61" s="132">
        <v>-7.1421491646754803E-3</v>
      </c>
      <c r="BB61" s="132">
        <v>0.11853451074185101</v>
      </c>
      <c r="BC61" s="132">
        <v>3.6981962720164997E-2</v>
      </c>
    </row>
    <row r="62" spans="1:55">
      <c r="A62" s="124" t="s">
        <v>335</v>
      </c>
      <c r="B62" s="174">
        <v>0</v>
      </c>
      <c r="C62" s="174">
        <v>0</v>
      </c>
      <c r="D62" s="174">
        <v>1.5826104000000001E-2</v>
      </c>
      <c r="E62" s="174">
        <v>2.1896964000000001E-2</v>
      </c>
      <c r="F62" s="174">
        <v>2.4074100000000001E-2</v>
      </c>
      <c r="G62" s="174">
        <v>2.4199703999999999E-2</v>
      </c>
      <c r="H62" s="174">
        <v>3.1861548000000003E-2</v>
      </c>
      <c r="I62" s="174">
        <v>3.5545932000000002E-2</v>
      </c>
      <c r="J62" s="174">
        <v>3.9230316000000001E-2</v>
      </c>
      <c r="K62" s="174">
        <v>4.5133703999999997E-2</v>
      </c>
      <c r="L62" s="174">
        <v>5.0827751999999997E-2</v>
      </c>
      <c r="M62" s="174">
        <v>4.9009883682375001E-2</v>
      </c>
      <c r="N62" s="174">
        <v>6.3629448584625006E-2</v>
      </c>
      <c r="O62" s="174">
        <v>7.0801865996399996E-2</v>
      </c>
      <c r="P62" s="174">
        <v>8.1722386624725002E-2</v>
      </c>
      <c r="Q62" s="174">
        <v>9.2809707657974999E-2</v>
      </c>
      <c r="R62" s="174">
        <v>0.10465253640765</v>
      </c>
      <c r="S62" s="174">
        <v>0.1229613337953</v>
      </c>
      <c r="T62" s="174">
        <v>0.14472388074375001</v>
      </c>
      <c r="U62" s="174">
        <v>0.15299521847032499</v>
      </c>
      <c r="V62" s="174">
        <v>0.164671246815075</v>
      </c>
      <c r="W62" s="174">
        <v>0.16958695286610001</v>
      </c>
      <c r="X62" s="174">
        <v>0.18493259011919999</v>
      </c>
      <c r="Y62" s="174">
        <v>0.20700911430044999</v>
      </c>
      <c r="Z62" s="174">
        <v>0.21954858003540001</v>
      </c>
      <c r="AA62" s="174">
        <v>0.24272402453145001</v>
      </c>
      <c r="AB62" s="174">
        <v>0.26051279712727499</v>
      </c>
      <c r="AC62" s="174">
        <v>0.25607786871397498</v>
      </c>
      <c r="AD62" s="174">
        <v>0.27671205998205001</v>
      </c>
      <c r="AE62" s="174">
        <v>0.30169287356669999</v>
      </c>
      <c r="AF62" s="174">
        <v>0.32609479162837501</v>
      </c>
      <c r="AG62" s="174">
        <v>0.36515552174639998</v>
      </c>
      <c r="AH62" s="174">
        <v>0.38416095611932499</v>
      </c>
      <c r="AI62" s="174">
        <v>0.41322347373037499</v>
      </c>
      <c r="AJ62" s="174">
        <v>0.44424834904642502</v>
      </c>
      <c r="AK62" s="174">
        <v>0.47748087678060003</v>
      </c>
      <c r="AL62" s="174">
        <v>0.51708125526750004</v>
      </c>
      <c r="AM62" s="174">
        <v>0.55210934030174996</v>
      </c>
      <c r="AN62" s="174">
        <v>0.58955112531315002</v>
      </c>
      <c r="AO62" s="174">
        <v>0.67488257922063699</v>
      </c>
      <c r="AP62" s="174">
        <v>0.69313417677157496</v>
      </c>
      <c r="AQ62" s="174">
        <v>0.70495738194419999</v>
      </c>
      <c r="AR62" s="174">
        <v>0.76810605289110001</v>
      </c>
      <c r="AS62" s="174">
        <v>0.79030031853464999</v>
      </c>
      <c r="AT62" s="174">
        <v>0.82880177670675004</v>
      </c>
      <c r="AU62" s="174">
        <v>0.93074625948150003</v>
      </c>
      <c r="AV62" s="174">
        <v>0.95223407635125001</v>
      </c>
      <c r="AW62" s="174">
        <v>0.95733620638424999</v>
      </c>
      <c r="AX62" s="174">
        <v>0.95694373484325002</v>
      </c>
      <c r="AY62" s="174">
        <v>0.91023962146424997</v>
      </c>
      <c r="AZ62" s="175">
        <v>0.88969853274784305</v>
      </c>
      <c r="BA62" s="132">
        <v>-2.5237265531802801E-2</v>
      </c>
      <c r="BB62" s="132">
        <v>3.0368923854902499E-2</v>
      </c>
      <c r="BC62" s="132">
        <v>6.4130800246059603E-3</v>
      </c>
    </row>
    <row r="63" spans="1:55">
      <c r="A63" s="124" t="s">
        <v>404</v>
      </c>
      <c r="B63" s="174">
        <v>7.6869E-3</v>
      </c>
      <c r="C63" s="174">
        <v>7.6166999999999997E-3</v>
      </c>
      <c r="D63" s="174">
        <v>1.563705E-2</v>
      </c>
      <c r="E63" s="174">
        <v>6.8287050000000002E-2</v>
      </c>
      <c r="F63" s="174">
        <v>0.14822730000000001</v>
      </c>
      <c r="G63" s="174">
        <v>0.1943838</v>
      </c>
      <c r="H63" s="174">
        <v>0.2563704</v>
      </c>
      <c r="I63" s="174">
        <v>0.29420819999999998</v>
      </c>
      <c r="J63" s="174">
        <v>0.28836404999999998</v>
      </c>
      <c r="K63" s="174">
        <v>0.30210569999999998</v>
      </c>
      <c r="L63" s="174">
        <v>0.30322890000000002</v>
      </c>
      <c r="M63" s="174">
        <v>0.29357640000000002</v>
      </c>
      <c r="N63" s="174">
        <v>0.29322540000000002</v>
      </c>
      <c r="O63" s="174">
        <v>0.3058263</v>
      </c>
      <c r="P63" s="174">
        <v>0.30947669999999999</v>
      </c>
      <c r="Q63" s="174">
        <v>0.30170205</v>
      </c>
      <c r="R63" s="174">
        <v>0.30249179999999998</v>
      </c>
      <c r="S63" s="174">
        <v>0.3017898</v>
      </c>
      <c r="T63" s="174">
        <v>0.3135483</v>
      </c>
      <c r="U63" s="174">
        <v>0.30726540000000002</v>
      </c>
      <c r="V63" s="174">
        <v>0.31328505000000001</v>
      </c>
      <c r="W63" s="174">
        <v>0.31800600000000001</v>
      </c>
      <c r="X63" s="174">
        <v>0.34229520000000002</v>
      </c>
      <c r="Y63" s="174">
        <v>0.36242505000000003</v>
      </c>
      <c r="Z63" s="174">
        <v>0.3647241</v>
      </c>
      <c r="AA63" s="174">
        <v>0.41281109999999999</v>
      </c>
      <c r="AB63" s="174">
        <v>0.40923090000000001</v>
      </c>
      <c r="AC63" s="174">
        <v>0.40954679999999999</v>
      </c>
      <c r="AD63" s="174">
        <v>0.37806210000000001</v>
      </c>
      <c r="AE63" s="174">
        <v>0.39410279999999998</v>
      </c>
      <c r="AF63" s="174">
        <v>0.39655980000000002</v>
      </c>
      <c r="AG63" s="174">
        <v>0.40003470000000002</v>
      </c>
      <c r="AH63" s="174">
        <v>0.40221089999999998</v>
      </c>
      <c r="AI63" s="174">
        <v>0.43362539999999999</v>
      </c>
      <c r="AJ63" s="174">
        <v>0.429365599416</v>
      </c>
      <c r="AK63" s="174">
        <v>0.42153992946000002</v>
      </c>
      <c r="AL63" s="174">
        <v>0.441220557078571</v>
      </c>
      <c r="AM63" s="174">
        <v>0.43011462730213901</v>
      </c>
      <c r="AN63" s="174">
        <v>0.42659990467379999</v>
      </c>
      <c r="AO63" s="174">
        <v>0.400629933873</v>
      </c>
      <c r="AP63" s="174">
        <v>0.431112517211025</v>
      </c>
      <c r="AQ63" s="174">
        <v>0.449236476</v>
      </c>
      <c r="AR63" s="174">
        <v>0.44104595102100003</v>
      </c>
      <c r="AS63" s="174">
        <v>0.42844729356</v>
      </c>
      <c r="AT63" s="174">
        <v>0.45677327111342703</v>
      </c>
      <c r="AU63" s="174">
        <v>0.47849227542092598</v>
      </c>
      <c r="AV63" s="174">
        <v>0.465942408400085</v>
      </c>
      <c r="AW63" s="174">
        <v>0.46277669317804498</v>
      </c>
      <c r="AX63" s="174">
        <v>0.45234979598512698</v>
      </c>
      <c r="AY63" s="174">
        <v>0.46728489805096302</v>
      </c>
      <c r="AZ63" s="175">
        <v>0.45506843052200002</v>
      </c>
      <c r="BA63" s="132">
        <v>-2.8804320346430701E-2</v>
      </c>
      <c r="BB63" s="132">
        <v>1.5509136322213299E-2</v>
      </c>
      <c r="BC63" s="132">
        <v>3.28020127513973E-3</v>
      </c>
    </row>
    <row r="64" spans="1:55">
      <c r="A64" s="124" t="s">
        <v>336</v>
      </c>
      <c r="B64" s="174">
        <v>0.104132743362832</v>
      </c>
      <c r="C64" s="174">
        <v>0.135699115044248</v>
      </c>
      <c r="D64" s="174">
        <v>0.17561061946902701</v>
      </c>
      <c r="E64" s="174">
        <v>0.21697345132743401</v>
      </c>
      <c r="F64" s="174">
        <v>0.273212389380531</v>
      </c>
      <c r="G64" s="174">
        <v>0.32110619469026502</v>
      </c>
      <c r="H64" s="174">
        <v>0.36646017699115002</v>
      </c>
      <c r="I64" s="174">
        <v>0.439752212389381</v>
      </c>
      <c r="J64" s="174">
        <v>0.49816814159292</v>
      </c>
      <c r="K64" s="174">
        <v>0.526469026548673</v>
      </c>
      <c r="L64" s="174">
        <v>0.51776106194690297</v>
      </c>
      <c r="M64" s="174">
        <v>0.46224778761061902</v>
      </c>
      <c r="N64" s="174">
        <v>0.43285840707964601</v>
      </c>
      <c r="O64" s="174">
        <v>0.44301769911504402</v>
      </c>
      <c r="P64" s="174">
        <v>0.45100000000000001</v>
      </c>
      <c r="Q64" s="174">
        <v>0.46914159292035401</v>
      </c>
      <c r="R64" s="174">
        <v>0.499256637168141</v>
      </c>
      <c r="S64" s="174">
        <v>0.50397345132743399</v>
      </c>
      <c r="T64" s="174">
        <v>0.51739823008849595</v>
      </c>
      <c r="U64" s="174">
        <v>0.54602566371681405</v>
      </c>
      <c r="V64" s="174">
        <v>0.55506017699114996</v>
      </c>
      <c r="W64" s="174">
        <v>0.56202654867256596</v>
      </c>
      <c r="X64" s="174">
        <v>0.57291150442477901</v>
      </c>
      <c r="Y64" s="174">
        <v>0.60828761061946901</v>
      </c>
      <c r="Z64" s="174">
        <v>0.63709646017699095</v>
      </c>
      <c r="AA64" s="174">
        <v>0.65128318584070799</v>
      </c>
      <c r="AB64" s="174">
        <v>0.7298</v>
      </c>
      <c r="AC64" s="174">
        <v>0.82373716814159303</v>
      </c>
      <c r="AD64" s="174">
        <v>0.84463628318584105</v>
      </c>
      <c r="AE64" s="174">
        <v>0.91426371681415897</v>
      </c>
      <c r="AF64" s="174">
        <v>0.98690265486725604</v>
      </c>
      <c r="AG64" s="174">
        <v>1.10043274336283</v>
      </c>
      <c r="AH64" s="174">
        <v>1.18504513274336</v>
      </c>
      <c r="AI64" s="174">
        <v>1.27045575221239</v>
      </c>
      <c r="AJ64" s="174">
        <v>1.50430088495575</v>
      </c>
      <c r="AK64" s="174">
        <v>1.7894867256637199</v>
      </c>
      <c r="AL64" s="174">
        <v>2.1244893805309699</v>
      </c>
      <c r="AM64" s="174">
        <v>2.5122477876106202</v>
      </c>
      <c r="AN64" s="174">
        <v>2.9135398230088501</v>
      </c>
      <c r="AO64" s="174">
        <v>3.0938309734513298</v>
      </c>
      <c r="AP64" s="174">
        <v>3.4756026548672598</v>
      </c>
      <c r="AQ64" s="174">
        <v>3.82196194690265</v>
      </c>
      <c r="AR64" s="174">
        <v>4.0132106194690298</v>
      </c>
      <c r="AS64" s="174">
        <v>4.38518584070796</v>
      </c>
      <c r="AT64" s="174">
        <v>4.7225106194690296</v>
      </c>
      <c r="AU64" s="174">
        <v>4.8840796460176996</v>
      </c>
      <c r="AV64" s="174">
        <v>4.9658982300884897</v>
      </c>
      <c r="AW64" s="174">
        <v>5.3711814159292004</v>
      </c>
      <c r="AX64" s="174">
        <v>5.8110787610619496</v>
      </c>
      <c r="AY64" s="174">
        <v>6.3921539823008899</v>
      </c>
      <c r="AZ64" s="175">
        <v>6.9845132743362797</v>
      </c>
      <c r="BA64" s="132">
        <v>8.9684310487625707E-2</v>
      </c>
      <c r="BB64" s="132">
        <v>7.5263897800838406E-2</v>
      </c>
      <c r="BC64" s="132">
        <v>5.0345415792582997E-2</v>
      </c>
    </row>
    <row r="65" spans="1:55">
      <c r="A65" s="124" t="s">
        <v>338</v>
      </c>
      <c r="B65" s="174">
        <v>2.2782478329764998E-2</v>
      </c>
      <c r="C65" s="174">
        <v>2.4142387500000001E-2</v>
      </c>
      <c r="D65" s="174">
        <v>2.6481262500000002E-2</v>
      </c>
      <c r="E65" s="174">
        <v>2.64119625E-2</v>
      </c>
      <c r="F65" s="174">
        <v>2.9894287499999998E-2</v>
      </c>
      <c r="G65" s="174">
        <v>3.8270924999999997E-2</v>
      </c>
      <c r="H65" s="174">
        <v>4.6491637500000002E-2</v>
      </c>
      <c r="I65" s="174">
        <v>4.9653450000000002E-2</v>
      </c>
      <c r="J65" s="174">
        <v>5.5457325000000002E-2</v>
      </c>
      <c r="K65" s="174">
        <v>6.8970824999999999E-2</v>
      </c>
      <c r="L65" s="174">
        <v>4.0791712500000001E-2</v>
      </c>
      <c r="M65" s="174">
        <v>7.1214412500000004E-2</v>
      </c>
      <c r="N65" s="174">
        <v>9.3364425000000001E-2</v>
      </c>
      <c r="O65" s="174">
        <v>0.1110879</v>
      </c>
      <c r="P65" s="174">
        <v>0.1272261375</v>
      </c>
      <c r="Q65" s="174">
        <v>0.15562181250000001</v>
      </c>
      <c r="R65" s="174">
        <v>0.21744087749999999</v>
      </c>
      <c r="S65" s="174">
        <v>0.25047722700000002</v>
      </c>
      <c r="T65" s="174">
        <v>0.29341758600000001</v>
      </c>
      <c r="U65" s="174">
        <v>0.34885654649999998</v>
      </c>
      <c r="V65" s="174">
        <v>0.41733846000000002</v>
      </c>
      <c r="W65" s="174">
        <v>0.464788863</v>
      </c>
      <c r="X65" s="174">
        <v>0.51964882199999995</v>
      </c>
      <c r="Y65" s="174">
        <v>0.52801506450000002</v>
      </c>
      <c r="Z65" s="174">
        <v>0.57084904800000003</v>
      </c>
      <c r="AA65" s="174">
        <v>0.65080184399999996</v>
      </c>
      <c r="AB65" s="174">
        <v>0.71034197850000003</v>
      </c>
      <c r="AC65" s="174">
        <v>0.77229479249999999</v>
      </c>
      <c r="AD65" s="174">
        <v>0.84754350450000004</v>
      </c>
      <c r="AE65" s="174">
        <v>0.86844126600000005</v>
      </c>
      <c r="AF65" s="174">
        <v>0.91305695249999996</v>
      </c>
      <c r="AG65" s="174">
        <v>0.91539894600000005</v>
      </c>
      <c r="AH65" s="174">
        <v>0.95595885000000003</v>
      </c>
      <c r="AI65" s="174">
        <v>1.023368346</v>
      </c>
      <c r="AJ65" s="174">
        <v>1.012959486</v>
      </c>
      <c r="AK65" s="174">
        <v>1.0264369499999999</v>
      </c>
      <c r="AL65" s="174">
        <v>1.0147252499999999</v>
      </c>
      <c r="AM65" s="174">
        <v>1.0427224500000001</v>
      </c>
      <c r="AN65" s="174">
        <v>1.05810705</v>
      </c>
      <c r="AO65" s="174">
        <v>1.3013977960721399</v>
      </c>
      <c r="AP65" s="174">
        <v>1.70745075765911</v>
      </c>
      <c r="AQ65" s="174">
        <v>1.5456021965073099</v>
      </c>
      <c r="AR65" s="174">
        <v>1.34164162093934</v>
      </c>
      <c r="AS65" s="174">
        <v>1.1182726117931501</v>
      </c>
      <c r="AT65" s="174">
        <v>1.0567878557738599</v>
      </c>
      <c r="AU65" s="174">
        <v>1.0131401187986699</v>
      </c>
      <c r="AV65" s="174">
        <v>0.95696337232800599</v>
      </c>
      <c r="AW65" s="174">
        <v>0.99695967633712002</v>
      </c>
      <c r="AX65" s="174">
        <v>0.98974548871274604</v>
      </c>
      <c r="AY65" s="174">
        <v>0.96861618509506597</v>
      </c>
      <c r="AZ65" s="175">
        <v>0.85538002874767505</v>
      </c>
      <c r="BA65" s="132">
        <v>-0.119317911500447</v>
      </c>
      <c r="BB65" s="132">
        <v>-2.9100750299771199E-2</v>
      </c>
      <c r="BC65" s="132">
        <v>6.1657071175178699E-3</v>
      </c>
    </row>
    <row r="66" spans="1:55">
      <c r="A66" s="124" t="s">
        <v>339</v>
      </c>
      <c r="B66" s="174">
        <v>4.6040400000000002E-2</v>
      </c>
      <c r="C66" s="174">
        <v>5.4809999999999998E-2</v>
      </c>
      <c r="D66" s="174">
        <v>4.0595939999999997E-2</v>
      </c>
      <c r="E66" s="174">
        <v>6.2921879999999999E-2</v>
      </c>
      <c r="F66" s="174">
        <v>6.4968120000000004E-2</v>
      </c>
      <c r="G66" s="174">
        <v>8.5138199999999997E-2</v>
      </c>
      <c r="H66" s="174">
        <v>8.5869000000000001E-2</v>
      </c>
      <c r="I66" s="174">
        <v>0.20681640000000001</v>
      </c>
      <c r="J66" s="174">
        <v>0.3975552</v>
      </c>
      <c r="K66" s="174">
        <v>0.57660120000000004</v>
      </c>
      <c r="L66" s="174">
        <v>0.67635540000000005</v>
      </c>
      <c r="M66" s="174">
        <v>0.68585580000000002</v>
      </c>
      <c r="N66" s="174">
        <v>0.6971832</v>
      </c>
      <c r="O66" s="174">
        <v>0.79547579999999996</v>
      </c>
      <c r="P66" s="174">
        <v>1.072449</v>
      </c>
      <c r="Q66" s="174">
        <v>1.180242</v>
      </c>
      <c r="R66" s="174">
        <v>1.2281093999999999</v>
      </c>
      <c r="S66" s="174">
        <v>1.3121514000000001</v>
      </c>
      <c r="T66" s="174">
        <v>1.4330988</v>
      </c>
      <c r="U66" s="174">
        <v>1.5076404000000001</v>
      </c>
      <c r="V66" s="174">
        <v>1.60343377502314</v>
      </c>
      <c r="W66" s="174">
        <v>1.76073162331821</v>
      </c>
      <c r="X66" s="174">
        <v>1.8659189913985501</v>
      </c>
      <c r="Y66" s="174">
        <v>1.9385123472626899</v>
      </c>
      <c r="Z66" s="174">
        <v>2.2087184778680502</v>
      </c>
      <c r="AA66" s="174">
        <v>2.2186954614466501</v>
      </c>
      <c r="AB66" s="174">
        <v>2.3377960638964201</v>
      </c>
      <c r="AC66" s="174">
        <v>2.40008318295776</v>
      </c>
      <c r="AD66" s="174">
        <v>2.36003451113171</v>
      </c>
      <c r="AE66" s="174">
        <v>2.5591980369799101</v>
      </c>
      <c r="AF66" s="174">
        <v>2.5446392940345901</v>
      </c>
      <c r="AG66" s="174">
        <v>2.4705539040884901</v>
      </c>
      <c r="AH66" s="174">
        <v>2.7212487401838099</v>
      </c>
      <c r="AI66" s="174">
        <v>2.84964644704811</v>
      </c>
      <c r="AJ66" s="174">
        <v>2.7250088316219698</v>
      </c>
      <c r="AK66" s="174">
        <v>2.7457120978812601</v>
      </c>
      <c r="AL66" s="174">
        <v>2.71429557164653</v>
      </c>
      <c r="AM66" s="174">
        <v>2.6128486357480698</v>
      </c>
      <c r="AN66" s="174">
        <v>2.6938778819521598</v>
      </c>
      <c r="AO66" s="174">
        <v>2.8095860562359301</v>
      </c>
      <c r="AP66" s="174">
        <v>3.1320185531983098</v>
      </c>
      <c r="AQ66" s="174">
        <v>2.9764455459674699</v>
      </c>
      <c r="AR66" s="174">
        <v>2.8187845187800402</v>
      </c>
      <c r="AS66" s="174">
        <v>2.7944515329926598</v>
      </c>
      <c r="AT66" s="174">
        <v>2.7503847926899501</v>
      </c>
      <c r="AU66" s="174">
        <v>2.7418392243939098</v>
      </c>
      <c r="AV66" s="174">
        <v>2.7028787172357598</v>
      </c>
      <c r="AW66" s="174">
        <v>2.6173795769719899</v>
      </c>
      <c r="AX66" s="174">
        <v>2.6208603000314299</v>
      </c>
      <c r="AY66" s="174">
        <v>2.4330036898940901</v>
      </c>
      <c r="AZ66" s="175">
        <v>2.2734887522671601</v>
      </c>
      <c r="BA66" s="132">
        <v>-6.8116072416032097E-2</v>
      </c>
      <c r="BB66" s="132">
        <v>-1.42880017929872E-2</v>
      </c>
      <c r="BC66" s="132">
        <v>1.6387646788963602E-2</v>
      </c>
    </row>
    <row r="67" spans="1:55">
      <c r="A67" s="124" t="s">
        <v>341</v>
      </c>
      <c r="B67" s="174">
        <v>0</v>
      </c>
      <c r="C67" s="174">
        <v>2.9834969417617901E-3</v>
      </c>
      <c r="D67" s="174">
        <v>4.1778338328630404E-3</v>
      </c>
      <c r="E67" s="174">
        <v>4.1778338328630404E-3</v>
      </c>
      <c r="F67" s="174">
        <v>8.7093451692449204E-3</v>
      </c>
      <c r="G67" s="174">
        <v>1.04985471000124E-2</v>
      </c>
      <c r="H67" s="174">
        <v>1.24983640888257E-2</v>
      </c>
      <c r="I67" s="174">
        <v>1.1436326455701499E-2</v>
      </c>
      <c r="J67" s="174">
        <v>8.5160140313533902E-2</v>
      </c>
      <c r="K67" s="174">
        <v>0.105674817561157</v>
      </c>
      <c r="L67" s="174">
        <v>9.3993660000000007E-2</v>
      </c>
      <c r="M67" s="174">
        <v>7.9172387999999996E-2</v>
      </c>
      <c r="N67" s="174">
        <v>9.9603971999999999E-2</v>
      </c>
      <c r="O67" s="174">
        <v>0.240196716</v>
      </c>
      <c r="P67" s="174">
        <v>0.36487962000000002</v>
      </c>
      <c r="Q67" s="174">
        <v>0.40314697199999999</v>
      </c>
      <c r="R67" s="174">
        <v>0.54219059999999997</v>
      </c>
      <c r="S67" s="174">
        <v>0.58623573600000001</v>
      </c>
      <c r="T67" s="174">
        <v>0.60520194000000005</v>
      </c>
      <c r="U67" s="174">
        <v>0.65502486000000004</v>
      </c>
      <c r="V67" s="174">
        <v>0.64840971599999997</v>
      </c>
      <c r="W67" s="174">
        <v>0.76995252000000003</v>
      </c>
      <c r="X67" s="174">
        <v>0.80604273599999998</v>
      </c>
      <c r="Y67" s="174">
        <v>0.86846792399999995</v>
      </c>
      <c r="Z67" s="174">
        <v>0.91988182799999996</v>
      </c>
      <c r="AA67" s="174">
        <v>1.0183972320000001</v>
      </c>
      <c r="AB67" s="174">
        <v>1.3012574400000001</v>
      </c>
      <c r="AC67" s="174">
        <v>1.4871094920000001</v>
      </c>
      <c r="AD67" s="174">
        <v>1.4841368639999999</v>
      </c>
      <c r="AE67" s="174">
        <v>1.5201852119999999</v>
      </c>
      <c r="AF67" s="174">
        <v>1.7885590920000001</v>
      </c>
      <c r="AG67" s="174">
        <v>1.7648618039999999</v>
      </c>
      <c r="AH67" s="174">
        <v>1.8211742639999999</v>
      </c>
      <c r="AI67" s="174">
        <v>1.8980020440000001</v>
      </c>
      <c r="AJ67" s="174">
        <v>2.1651198840000001</v>
      </c>
      <c r="AK67" s="174">
        <v>2.43719926682745</v>
      </c>
      <c r="AL67" s="174">
        <v>2.4287720710342602</v>
      </c>
      <c r="AM67" s="174">
        <v>2.4346331399652898</v>
      </c>
      <c r="AN67" s="174">
        <v>2.4913826962829599</v>
      </c>
      <c r="AO67" s="174">
        <v>2.3819648360964001</v>
      </c>
      <c r="AP67" s="174">
        <v>2.34295411190325</v>
      </c>
      <c r="AQ67" s="174">
        <v>2.4102420159446099</v>
      </c>
      <c r="AR67" s="174">
        <v>2.4930259521067999</v>
      </c>
      <c r="AS67" s="174">
        <v>2.61318962123425</v>
      </c>
      <c r="AT67" s="174">
        <v>2.5982678823170602</v>
      </c>
      <c r="AU67" s="174">
        <v>2.7664563471324</v>
      </c>
      <c r="AV67" s="174">
        <v>2.7610373182053398</v>
      </c>
      <c r="AW67" s="174">
        <v>2.82476272617461</v>
      </c>
      <c r="AX67" s="174">
        <v>2.7802075452488699</v>
      </c>
      <c r="AY67" s="174">
        <v>2.8535304066962999</v>
      </c>
      <c r="AZ67" s="175">
        <v>2.6350012245451602</v>
      </c>
      <c r="BA67" s="132">
        <v>-7.9105040730981901E-2</v>
      </c>
      <c r="BB67" s="132">
        <v>1.8227250810360699E-2</v>
      </c>
      <c r="BC67" s="132">
        <v>1.8993482731450299E-2</v>
      </c>
    </row>
    <row r="68" spans="1:55">
      <c r="A68" s="124" t="s">
        <v>405</v>
      </c>
      <c r="B68" s="174">
        <v>2.6527499999999998E-4</v>
      </c>
      <c r="C68" s="174">
        <v>5.1286500000000004E-4</v>
      </c>
      <c r="D68" s="174">
        <v>5.48235E-4</v>
      </c>
      <c r="E68" s="174">
        <v>6.6318750000000004E-4</v>
      </c>
      <c r="F68" s="174">
        <v>5.9333175000000002E-3</v>
      </c>
      <c r="G68" s="174">
        <v>6.3666E-3</v>
      </c>
      <c r="H68" s="174">
        <v>8.8424999999999997E-3</v>
      </c>
      <c r="I68" s="174">
        <v>8.1350999999999993E-3</v>
      </c>
      <c r="J68" s="174">
        <v>9.5499000000000001E-3</v>
      </c>
      <c r="K68" s="174">
        <v>9.5499000000000001E-3</v>
      </c>
      <c r="L68" s="174">
        <v>1.23795E-2</v>
      </c>
      <c r="M68" s="174">
        <v>1.48554E-2</v>
      </c>
      <c r="N68" s="174">
        <v>1.59165E-2</v>
      </c>
      <c r="O68" s="174">
        <v>2.1222000000000001E-2</v>
      </c>
      <c r="P68" s="174">
        <v>2.2636799999999999E-2</v>
      </c>
      <c r="Q68" s="174">
        <v>3.2540399999999997E-2</v>
      </c>
      <c r="R68" s="174">
        <v>3.7845900000000002E-2</v>
      </c>
      <c r="S68" s="174">
        <v>4.2090299999999997E-2</v>
      </c>
      <c r="T68" s="174">
        <v>3.6784799999999999E-2</v>
      </c>
      <c r="U68" s="174">
        <v>3.8553299999999999E-2</v>
      </c>
      <c r="V68" s="174">
        <v>3.0064500000000001E-2</v>
      </c>
      <c r="W68" s="174">
        <v>3.0418199999999999E-2</v>
      </c>
      <c r="X68" s="174">
        <v>3.0771900000000001E-2</v>
      </c>
      <c r="Y68" s="174">
        <v>3.8906999999999997E-2</v>
      </c>
      <c r="Z68" s="174">
        <v>5.0579100000000002E-2</v>
      </c>
      <c r="AA68" s="174">
        <v>5.8006799999999997E-2</v>
      </c>
      <c r="AB68" s="174">
        <v>5.6592000000000003E-2</v>
      </c>
      <c r="AC68" s="174">
        <v>5.3408700000000003E-2</v>
      </c>
      <c r="AD68" s="174">
        <v>6.22512E-2</v>
      </c>
      <c r="AE68" s="174">
        <v>6.0836399999999999E-2</v>
      </c>
      <c r="AF68" s="174">
        <v>0.120258</v>
      </c>
      <c r="AG68" s="174">
        <v>0.24759</v>
      </c>
      <c r="AH68" s="174">
        <v>0.29710799999999998</v>
      </c>
      <c r="AI68" s="174">
        <v>0.33955200000000002</v>
      </c>
      <c r="AJ68" s="174">
        <v>0.36077399999999998</v>
      </c>
      <c r="AK68" s="174">
        <v>0.43151400000000001</v>
      </c>
      <c r="AL68" s="174">
        <v>0.445662</v>
      </c>
      <c r="AM68" s="174">
        <v>0.47820240000000003</v>
      </c>
      <c r="AN68" s="174">
        <v>0.43858799999999998</v>
      </c>
      <c r="AO68" s="174">
        <v>0.40868540175728701</v>
      </c>
      <c r="AP68" s="174">
        <v>0.439483586530662</v>
      </c>
      <c r="AQ68" s="174">
        <v>0.45180085730604302</v>
      </c>
      <c r="AR68" s="174">
        <v>0.45039966509472801</v>
      </c>
      <c r="AS68" s="174">
        <v>0.46299390920400202</v>
      </c>
      <c r="AT68" s="174">
        <v>0.59555490524372201</v>
      </c>
      <c r="AU68" s="174">
        <v>0.69180061482295696</v>
      </c>
      <c r="AV68" s="174">
        <v>0.65808273208605705</v>
      </c>
      <c r="AW68" s="174">
        <v>0.64076010025862695</v>
      </c>
      <c r="AX68" s="174">
        <v>0.61098150065980295</v>
      </c>
      <c r="AY68" s="174">
        <v>0.66534857974377204</v>
      </c>
      <c r="AZ68" s="175">
        <v>0.63645424360422398</v>
      </c>
      <c r="BA68" s="132">
        <v>-4.6040952206018101E-2</v>
      </c>
      <c r="BB68" s="132">
        <v>4.9943697410514701E-2</v>
      </c>
      <c r="BC68" s="132">
        <v>4.5876573311049301E-3</v>
      </c>
    </row>
    <row r="69" spans="1:55">
      <c r="A69" s="124" t="s">
        <v>343</v>
      </c>
      <c r="B69" s="174">
        <v>0.10477412999999999</v>
      </c>
      <c r="C69" s="174">
        <v>0.10447353</v>
      </c>
      <c r="D69" s="174">
        <v>9.6823259999999994E-2</v>
      </c>
      <c r="E69" s="174">
        <v>0.11029013999999999</v>
      </c>
      <c r="F69" s="174">
        <v>0.12201354</v>
      </c>
      <c r="G69" s="174">
        <v>0.13707359999999999</v>
      </c>
      <c r="H69" s="174">
        <v>0.13977899999999999</v>
      </c>
      <c r="I69" s="174">
        <v>0.1527048</v>
      </c>
      <c r="J69" s="174">
        <v>0.1569132</v>
      </c>
      <c r="K69" s="174">
        <v>0.17675279999999999</v>
      </c>
      <c r="L69" s="174">
        <v>0.21583079999999999</v>
      </c>
      <c r="M69" s="174">
        <v>0.23536979999999999</v>
      </c>
      <c r="N69" s="174">
        <v>0.25671240000000001</v>
      </c>
      <c r="O69" s="174">
        <v>0.25310519999999997</v>
      </c>
      <c r="P69" s="174">
        <v>0.25971840000000002</v>
      </c>
      <c r="Q69" s="174">
        <v>0.26512920000000001</v>
      </c>
      <c r="R69" s="174">
        <v>0.2843676</v>
      </c>
      <c r="S69" s="174">
        <v>0.3045078</v>
      </c>
      <c r="T69" s="174">
        <v>0.32284439999999998</v>
      </c>
      <c r="U69" s="174">
        <v>0.34418700000000002</v>
      </c>
      <c r="V69" s="174">
        <v>0.36763380000000001</v>
      </c>
      <c r="W69" s="174">
        <v>0.39709260000000002</v>
      </c>
      <c r="X69" s="174">
        <v>0.38957760000000002</v>
      </c>
      <c r="Y69" s="174">
        <v>0.44849519999999998</v>
      </c>
      <c r="Z69" s="174">
        <v>0.45721260000000002</v>
      </c>
      <c r="AA69" s="174">
        <v>0.46893600000000002</v>
      </c>
      <c r="AB69" s="174">
        <v>0.509517</v>
      </c>
      <c r="AC69" s="174">
        <v>0.50801399999999997</v>
      </c>
      <c r="AD69" s="174">
        <v>0.53506799999999999</v>
      </c>
      <c r="AE69" s="174">
        <v>0.61021800000000004</v>
      </c>
      <c r="AF69" s="174">
        <v>0.64629000000000003</v>
      </c>
      <c r="AG69" s="174">
        <v>0.68236200000000002</v>
      </c>
      <c r="AH69" s="174">
        <v>0.73977660000000001</v>
      </c>
      <c r="AI69" s="174">
        <v>0.91981368930160001</v>
      </c>
      <c r="AJ69" s="174">
        <v>1.10435741419621</v>
      </c>
      <c r="AK69" s="174">
        <v>1.17396679109451</v>
      </c>
      <c r="AL69" s="174">
        <v>1.1995012240154901</v>
      </c>
      <c r="AM69" s="174">
        <v>1.2168091909399099</v>
      </c>
      <c r="AN69" s="174">
        <v>1.2458739945702599</v>
      </c>
      <c r="AO69" s="174">
        <v>1.24926008611502</v>
      </c>
      <c r="AP69" s="174">
        <v>1.27254223189989</v>
      </c>
      <c r="AQ69" s="174">
        <v>1.2722272862308199</v>
      </c>
      <c r="AR69" s="174">
        <v>1.31750030055738</v>
      </c>
      <c r="AS69" s="174">
        <v>1.28108623122723</v>
      </c>
      <c r="AT69" s="174">
        <v>1.25952082023628</v>
      </c>
      <c r="AU69" s="174">
        <v>1.26171238244257</v>
      </c>
      <c r="AV69" s="174">
        <v>1.2484327919387299</v>
      </c>
      <c r="AW69" s="174">
        <v>1.2474539152631301</v>
      </c>
      <c r="AX69" s="174">
        <v>1.2312037401845299</v>
      </c>
      <c r="AY69" s="174">
        <v>1.1767042648018899</v>
      </c>
      <c r="AZ69" s="175">
        <v>1.1019931936669101</v>
      </c>
      <c r="BA69" s="132">
        <v>-6.6050564976303905E-2</v>
      </c>
      <c r="BB69" s="132">
        <v>-5.9655261735221997E-3</v>
      </c>
      <c r="BC69" s="132">
        <v>7.9433316763263002E-3</v>
      </c>
    </row>
    <row r="70" spans="1:55">
      <c r="A70" s="124" t="s">
        <v>349</v>
      </c>
      <c r="B70" s="174">
        <v>0</v>
      </c>
      <c r="C70" s="174">
        <v>0</v>
      </c>
      <c r="D70" s="174">
        <v>0</v>
      </c>
      <c r="E70" s="174">
        <v>0</v>
      </c>
      <c r="F70" s="174">
        <v>0</v>
      </c>
      <c r="G70" s="174">
        <v>0</v>
      </c>
      <c r="H70" s="174">
        <v>0</v>
      </c>
      <c r="I70" s="174">
        <v>0</v>
      </c>
      <c r="J70" s="174">
        <v>0</v>
      </c>
      <c r="K70" s="174">
        <v>0</v>
      </c>
      <c r="L70" s="174">
        <v>0</v>
      </c>
      <c r="M70" s="174">
        <v>9.8120194298587596E-3</v>
      </c>
      <c r="N70" s="174">
        <v>5.0009647416699499E-2</v>
      </c>
      <c r="O70" s="174">
        <v>5.8872116579152499E-2</v>
      </c>
      <c r="P70" s="174">
        <v>8.7886152527659606E-2</v>
      </c>
      <c r="Q70" s="174">
        <v>0.115528615867692</v>
      </c>
      <c r="R70" s="174">
        <v>0.13478338517897401</v>
      </c>
      <c r="S70" s="174">
        <v>0.18831164386433799</v>
      </c>
      <c r="T70" s="174">
        <v>0.223194955521265</v>
      </c>
      <c r="U70" s="174">
        <v>0.22297022862464499</v>
      </c>
      <c r="V70" s="174">
        <v>0.242995188708378</v>
      </c>
      <c r="W70" s="174">
        <v>0.30114459202845001</v>
      </c>
      <c r="X70" s="174">
        <v>0.32127716780915599</v>
      </c>
      <c r="Y70" s="174">
        <v>0.36160456766587501</v>
      </c>
      <c r="Z70" s="174">
        <v>0.39972901090221402</v>
      </c>
      <c r="AA70" s="174">
        <v>0.423219829461978</v>
      </c>
      <c r="AB70" s="174">
        <v>0.48925261011322202</v>
      </c>
      <c r="AC70" s="174">
        <v>0.60228918405690002</v>
      </c>
      <c r="AD70" s="174">
        <v>0.65389196581113596</v>
      </c>
      <c r="AE70" s="174">
        <v>0.71627741837968895</v>
      </c>
      <c r="AF70" s="174">
        <v>0.75222106116855203</v>
      </c>
      <c r="AG70" s="174">
        <v>0.73168123382871497</v>
      </c>
      <c r="AH70" s="174">
        <v>0.76479943704412001</v>
      </c>
      <c r="AI70" s="174">
        <v>0.79984311719065304</v>
      </c>
      <c r="AJ70" s="174">
        <v>0.83331265400499799</v>
      </c>
      <c r="AK70" s="174">
        <v>0.88263862522916603</v>
      </c>
      <c r="AL70" s="174">
        <v>0.90612944378893001</v>
      </c>
      <c r="AM70" s="174">
        <v>0.968514896357483</v>
      </c>
      <c r="AN70" s="174">
        <v>1.0727259280935499</v>
      </c>
      <c r="AO70" s="174">
        <v>1.0580303188856299</v>
      </c>
      <c r="AP70" s="174">
        <v>1.2137436383059701</v>
      </c>
      <c r="AQ70" s="174">
        <v>1.2169399300116399</v>
      </c>
      <c r="AR70" s="174">
        <v>1.3841948746739201</v>
      </c>
      <c r="AS70" s="174">
        <v>1.4016509320147701</v>
      </c>
      <c r="AT70" s="174">
        <v>1.4073118341922899</v>
      </c>
      <c r="AU70" s="174">
        <v>1.34918168564153</v>
      </c>
      <c r="AV70" s="174">
        <v>1.34185347870003</v>
      </c>
      <c r="AW70" s="174">
        <v>1.29407453587264</v>
      </c>
      <c r="AX70" s="174">
        <v>1.2502121713815399</v>
      </c>
      <c r="AY70" s="174">
        <v>1.2878167358464701</v>
      </c>
      <c r="AZ70" s="175">
        <v>1.17743062046309</v>
      </c>
      <c r="BA70" s="132">
        <v>-8.82137463929549E-2</v>
      </c>
      <c r="BB70" s="132">
        <v>1.98483443078563E-2</v>
      </c>
      <c r="BC70" s="132">
        <v>8.4870959257738795E-3</v>
      </c>
    </row>
    <row r="71" spans="1:55">
      <c r="A71" s="124" t="s">
        <v>350</v>
      </c>
      <c r="B71" s="174">
        <v>0</v>
      </c>
      <c r="C71" s="174">
        <v>0</v>
      </c>
      <c r="D71" s="174">
        <v>0</v>
      </c>
      <c r="E71" s="174">
        <v>0</v>
      </c>
      <c r="F71" s="174">
        <v>0</v>
      </c>
      <c r="G71" s="174">
        <v>0</v>
      </c>
      <c r="H71" s="174">
        <v>0</v>
      </c>
      <c r="I71" s="174">
        <v>0</v>
      </c>
      <c r="J71" s="174">
        <v>0</v>
      </c>
      <c r="K71" s="174">
        <v>0</v>
      </c>
      <c r="L71" s="174">
        <v>0</v>
      </c>
      <c r="M71" s="174">
        <v>3.4739999999999999E-4</v>
      </c>
      <c r="N71" s="174">
        <v>6.6005999999999997E-4</v>
      </c>
      <c r="O71" s="174">
        <v>2.2754699999999999E-3</v>
      </c>
      <c r="P71" s="174">
        <v>1.9801799999999998E-3</v>
      </c>
      <c r="Q71" s="174">
        <v>1.2332700000000001E-3</v>
      </c>
      <c r="R71" s="174">
        <v>1.28538E-3</v>
      </c>
      <c r="S71" s="174">
        <v>1.28538E-3</v>
      </c>
      <c r="T71" s="174">
        <v>9.7272000000000005E-4</v>
      </c>
      <c r="U71" s="174">
        <v>1.14642E-3</v>
      </c>
      <c r="V71" s="174">
        <v>1.3895999999999999E-3</v>
      </c>
      <c r="W71" s="174">
        <v>2.5012799999999998E-3</v>
      </c>
      <c r="X71" s="174">
        <v>7.2953999999999996E-3</v>
      </c>
      <c r="Y71" s="174">
        <v>8.685E-3</v>
      </c>
      <c r="Z71" s="174">
        <v>8.685E-3</v>
      </c>
      <c r="AA71" s="174">
        <v>5.0546699999999998E-3</v>
      </c>
      <c r="AB71" s="174">
        <v>9.9703799999999992E-3</v>
      </c>
      <c r="AC71" s="174">
        <v>1.8446939999999998E-2</v>
      </c>
      <c r="AD71" s="174">
        <v>3.1266000000000002E-2</v>
      </c>
      <c r="AE71" s="174">
        <v>4.5162000000000001E-2</v>
      </c>
      <c r="AF71" s="174">
        <v>5.5584000000000001E-2</v>
      </c>
      <c r="AG71" s="174">
        <v>6.948E-2</v>
      </c>
      <c r="AH71" s="174">
        <v>8.3376000000000006E-2</v>
      </c>
      <c r="AI71" s="174">
        <v>8.2438020000000001E-2</v>
      </c>
      <c r="AJ71" s="174">
        <v>0.14451839999999999</v>
      </c>
      <c r="AK71" s="174">
        <v>0.2237256</v>
      </c>
      <c r="AL71" s="174">
        <v>0.24318000000000001</v>
      </c>
      <c r="AM71" s="174">
        <v>0.24595919999999999</v>
      </c>
      <c r="AN71" s="174">
        <v>0.26051526000000003</v>
      </c>
      <c r="AO71" s="174">
        <v>0.2782674</v>
      </c>
      <c r="AP71" s="174">
        <v>0.32662548000000002</v>
      </c>
      <c r="AQ71" s="174">
        <v>0.2945952</v>
      </c>
      <c r="AR71" s="174">
        <v>0.32499270000000002</v>
      </c>
      <c r="AS71" s="174">
        <v>0.33874974000000002</v>
      </c>
      <c r="AT71" s="174">
        <v>0.35469539999999999</v>
      </c>
      <c r="AU71" s="174">
        <v>0.3703284</v>
      </c>
      <c r="AV71" s="174">
        <v>0.36859140000000001</v>
      </c>
      <c r="AW71" s="174">
        <v>0.34274484</v>
      </c>
      <c r="AX71" s="174">
        <v>0.34774739999999998</v>
      </c>
      <c r="AY71" s="174">
        <v>0.35469539999999999</v>
      </c>
      <c r="AZ71" s="175">
        <v>0.313653564</v>
      </c>
      <c r="BA71" s="132">
        <v>-0.11812618080420501</v>
      </c>
      <c r="BB71" s="132">
        <v>2.4564543906987701E-2</v>
      </c>
      <c r="BC71" s="132">
        <v>2.2608617772161199E-3</v>
      </c>
    </row>
    <row r="72" spans="1:55">
      <c r="A72" s="124" t="s">
        <v>351</v>
      </c>
      <c r="B72" s="174">
        <v>0.19568322590574799</v>
      </c>
      <c r="C72" s="174">
        <v>0.21977409538642301</v>
      </c>
      <c r="D72" s="174">
        <v>0.238434953693377</v>
      </c>
      <c r="E72" s="174">
        <v>0.24671447287911699</v>
      </c>
      <c r="F72" s="174">
        <v>0.258271467859916</v>
      </c>
      <c r="G72" s="174">
        <v>0.25384547537837099</v>
      </c>
      <c r="H72" s="174">
        <v>0.28141711981759998</v>
      </c>
      <c r="I72" s="174">
        <v>0.31724154263472598</v>
      </c>
      <c r="J72" s="174">
        <v>0.30473443888478702</v>
      </c>
      <c r="K72" s="174">
        <v>0.27176661890847198</v>
      </c>
      <c r="L72" s="174">
        <v>0.27889007961579998</v>
      </c>
      <c r="M72" s="174">
        <v>0.267283902876294</v>
      </c>
      <c r="N72" s="174">
        <v>0.27813049620373798</v>
      </c>
      <c r="O72" s="174">
        <v>0.29168487409274602</v>
      </c>
      <c r="P72" s="174">
        <v>0.32050575313888202</v>
      </c>
      <c r="Q72" s="174">
        <v>0.35032802772175298</v>
      </c>
      <c r="R72" s="174">
        <v>0.36852780979533301</v>
      </c>
      <c r="S72" s="174">
        <v>0.36727516223777701</v>
      </c>
      <c r="T72" s="174">
        <v>0.385619287457171</v>
      </c>
      <c r="U72" s="174">
        <v>0.21964710925953501</v>
      </c>
      <c r="V72" s="174">
        <v>0.28678543265154799</v>
      </c>
      <c r="W72" s="174">
        <v>0.29291610930961198</v>
      </c>
      <c r="X72" s="174">
        <v>0.301181859790496</v>
      </c>
      <c r="Y72" s="174">
        <v>0.29805688631795901</v>
      </c>
      <c r="Z72" s="174">
        <v>0.29108677379252401</v>
      </c>
      <c r="AA72" s="174">
        <v>0.28347310958949901</v>
      </c>
      <c r="AB72" s="174">
        <v>0.30619008242029999</v>
      </c>
      <c r="AC72" s="174">
        <v>0.31900464505063802</v>
      </c>
      <c r="AD72" s="174">
        <v>0.296841627245925</v>
      </c>
      <c r="AE72" s="174">
        <v>0.318875894849593</v>
      </c>
      <c r="AF72" s="174">
        <v>0.33528101311557901</v>
      </c>
      <c r="AG72" s="174">
        <v>0.35513312186122198</v>
      </c>
      <c r="AH72" s="174">
        <v>0.40424123410500701</v>
      </c>
      <c r="AI72" s="174">
        <v>0.39261182180995302</v>
      </c>
      <c r="AJ72" s="174">
        <v>0.38013197701857099</v>
      </c>
      <c r="AK72" s="174">
        <v>0.40670283247619798</v>
      </c>
      <c r="AL72" s="174">
        <v>0.52320961084987405</v>
      </c>
      <c r="AM72" s="174">
        <v>0.62081235433051596</v>
      </c>
      <c r="AN72" s="174">
        <v>0.65446304622044804</v>
      </c>
      <c r="AO72" s="174">
        <v>0.66560945043425501</v>
      </c>
      <c r="AP72" s="174">
        <v>0.64284287776283999</v>
      </c>
      <c r="AQ72" s="174">
        <v>0.63813454582337004</v>
      </c>
      <c r="AR72" s="174">
        <v>0.63666104456551798</v>
      </c>
      <c r="AS72" s="174">
        <v>0.65536621268046003</v>
      </c>
      <c r="AT72" s="174">
        <v>0.82965429258565404</v>
      </c>
      <c r="AU72" s="174">
        <v>1.0058822272166801</v>
      </c>
      <c r="AV72" s="174">
        <v>1.0394202053349899</v>
      </c>
      <c r="AW72" s="174">
        <v>1.0463854876732199</v>
      </c>
      <c r="AX72" s="174">
        <v>0.97028979243029101</v>
      </c>
      <c r="AY72" s="174">
        <v>1.03389930780112</v>
      </c>
      <c r="AZ72" s="175">
        <v>1.0215330257284601</v>
      </c>
      <c r="BA72" s="132">
        <v>-1.46603792062516E-2</v>
      </c>
      <c r="BB72" s="132">
        <v>4.5023066241424797E-2</v>
      </c>
      <c r="BC72" s="132">
        <v>7.3633627578783799E-3</v>
      </c>
    </row>
    <row r="73" spans="1:55" s="125" customFormat="1">
      <c r="A73" s="133" t="s">
        <v>352</v>
      </c>
      <c r="B73" s="176">
        <v>0.54365946123034503</v>
      </c>
      <c r="C73" s="176">
        <v>0.642988235572033</v>
      </c>
      <c r="D73" s="176">
        <v>0.74760260480566598</v>
      </c>
      <c r="E73" s="176">
        <v>0.92778462178381405</v>
      </c>
      <c r="F73" s="176">
        <v>1.12863103212969</v>
      </c>
      <c r="G73" s="176">
        <v>1.27849494028185</v>
      </c>
      <c r="H73" s="176">
        <v>1.4746677290069801</v>
      </c>
      <c r="I73" s="176">
        <v>1.7954603390558099</v>
      </c>
      <c r="J73" s="176">
        <v>2.13654408212044</v>
      </c>
      <c r="K73" s="176">
        <v>2.4299752500371001</v>
      </c>
      <c r="L73" s="176">
        <v>2.5884560306930999</v>
      </c>
      <c r="M73" s="176">
        <v>2.6005449966339498</v>
      </c>
      <c r="N73" s="176">
        <v>2.7024249634331099</v>
      </c>
      <c r="O73" s="176">
        <v>3.0510352956337399</v>
      </c>
      <c r="P73" s="176">
        <v>3.5506232793549799</v>
      </c>
      <c r="Q73" s="176">
        <v>3.8496530927290702</v>
      </c>
      <c r="R73" s="176">
        <v>4.2477373385591104</v>
      </c>
      <c r="S73" s="176">
        <v>4.5188797612960796</v>
      </c>
      <c r="T73" s="176">
        <v>4.82758110362031</v>
      </c>
      <c r="U73" s="176">
        <v>4.9817844495452404</v>
      </c>
      <c r="V73" s="176">
        <v>5.3730682398158596</v>
      </c>
      <c r="W73" s="176">
        <v>5.8459192887595401</v>
      </c>
      <c r="X73" s="176">
        <v>6.1818632021580502</v>
      </c>
      <c r="Y73" s="176">
        <v>6.5462862653635598</v>
      </c>
      <c r="Z73" s="176">
        <v>7.1357947778163897</v>
      </c>
      <c r="AA73" s="176">
        <v>7.4988581175116096</v>
      </c>
      <c r="AB73" s="176">
        <v>8.1872745582426401</v>
      </c>
      <c r="AC73" s="176">
        <v>8.7169680676683701</v>
      </c>
      <c r="AD73" s="176">
        <v>8.8602976005499698</v>
      </c>
      <c r="AE73" s="176">
        <v>9.4149048099160701</v>
      </c>
      <c r="AF73" s="176">
        <v>9.9883705544183403</v>
      </c>
      <c r="AG73" s="176">
        <v>10.277771417061301</v>
      </c>
      <c r="AH73" s="176">
        <v>10.9471418632645</v>
      </c>
      <c r="AI73" s="176">
        <v>11.637408241982101</v>
      </c>
      <c r="AJ73" s="176">
        <v>12.397588734214899</v>
      </c>
      <c r="AK73" s="176">
        <v>13.3928737644727</v>
      </c>
      <c r="AL73" s="176">
        <v>14.0228265430703</v>
      </c>
      <c r="AM73" s="176">
        <v>14.654016675149</v>
      </c>
      <c r="AN73" s="176">
        <v>15.3458092337812</v>
      </c>
      <c r="AO73" s="176">
        <v>16.0032581737659</v>
      </c>
      <c r="AP73" s="176">
        <v>17.572028926076701</v>
      </c>
      <c r="AQ73" s="176">
        <v>17.732021516645698</v>
      </c>
      <c r="AR73" s="176">
        <v>18.076195599455701</v>
      </c>
      <c r="AS73" s="176">
        <v>18.438694940490201</v>
      </c>
      <c r="AT73" s="176">
        <v>19.197657336755501</v>
      </c>
      <c r="AU73" s="176">
        <v>20.161205872705199</v>
      </c>
      <c r="AV73" s="176">
        <v>20.845260160250302</v>
      </c>
      <c r="AW73" s="176">
        <v>21.7663017548788</v>
      </c>
      <c r="AX73" s="176">
        <v>22.5581881443747</v>
      </c>
      <c r="AY73" s="176">
        <v>23.6966577495254</v>
      </c>
      <c r="AZ73" s="176">
        <v>23.474791437938901</v>
      </c>
      <c r="BA73" s="135">
        <v>-1.20694272175524E-2</v>
      </c>
      <c r="BB73" s="135">
        <v>4.0034793373026997E-2</v>
      </c>
      <c r="BC73" s="135">
        <v>0.169209805918725</v>
      </c>
    </row>
    <row r="74" spans="1:55">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c r="AL74" s="174"/>
      <c r="AM74" s="174"/>
      <c r="AN74" s="174"/>
      <c r="AO74" s="174"/>
      <c r="AP74" s="174"/>
      <c r="AQ74" s="174"/>
      <c r="AR74" s="174"/>
      <c r="AS74" s="174"/>
      <c r="AT74" s="174"/>
      <c r="AU74" s="174"/>
      <c r="AV74" s="174"/>
      <c r="AW74" s="174"/>
      <c r="AX74" s="174"/>
      <c r="AY74" s="174"/>
      <c r="AZ74" s="175"/>
      <c r="BA74" s="132"/>
      <c r="BB74" s="132"/>
      <c r="BC74" s="132"/>
    </row>
    <row r="75" spans="1:55" s="179" customFormat="1">
      <c r="A75" s="465" t="s">
        <v>353</v>
      </c>
      <c r="B75" s="487">
        <v>35.139568473289998</v>
      </c>
      <c r="C75" s="487">
        <v>37.581837772372999</v>
      </c>
      <c r="D75" s="487">
        <v>39.435588396773397</v>
      </c>
      <c r="E75" s="487">
        <v>41.332732143552199</v>
      </c>
      <c r="F75" s="487">
        <v>42.198524633719799</v>
      </c>
      <c r="G75" s="487">
        <v>42.306877112006802</v>
      </c>
      <c r="H75" s="487">
        <v>44.129263607151302</v>
      </c>
      <c r="I75" s="487">
        <v>45.990084747969298</v>
      </c>
      <c r="J75" s="487">
        <v>47.549420082162399</v>
      </c>
      <c r="K75" s="487">
        <v>50.756352841543404</v>
      </c>
      <c r="L75" s="487">
        <v>51.424212969991899</v>
      </c>
      <c r="M75" s="487">
        <v>52.309643143897198</v>
      </c>
      <c r="N75" s="487">
        <v>52.548266132140299</v>
      </c>
      <c r="O75" s="487">
        <v>53.018050749311499</v>
      </c>
      <c r="P75" s="487">
        <v>57.5558476836189</v>
      </c>
      <c r="Q75" s="487">
        <v>59.073730831744399</v>
      </c>
      <c r="R75" s="487">
        <v>60.602351855022299</v>
      </c>
      <c r="S75" s="487">
        <v>63.639648983754299</v>
      </c>
      <c r="T75" s="487">
        <v>66.444928035905093</v>
      </c>
      <c r="U75" s="487">
        <v>68.671635505873297</v>
      </c>
      <c r="V75" s="487">
        <v>70.909239747027897</v>
      </c>
      <c r="W75" s="487">
        <v>71.854396184650696</v>
      </c>
      <c r="X75" s="487">
        <v>72.065585019225693</v>
      </c>
      <c r="Y75" s="487">
        <v>72.886290847915902</v>
      </c>
      <c r="Z75" s="487">
        <v>73.952706090681204</v>
      </c>
      <c r="AA75" s="487">
        <v>75.180235914807895</v>
      </c>
      <c r="AB75" s="487">
        <v>78.839538481781801</v>
      </c>
      <c r="AC75" s="487">
        <v>78.778385579203302</v>
      </c>
      <c r="AD75" s="487">
        <v>80.864107268069205</v>
      </c>
      <c r="AE75" s="487">
        <v>83.169586083990893</v>
      </c>
      <c r="AF75" s="487">
        <v>86.425504179351194</v>
      </c>
      <c r="AG75" s="487">
        <v>88.466755669132596</v>
      </c>
      <c r="AH75" s="487">
        <v>90.533592276898901</v>
      </c>
      <c r="AI75" s="487">
        <v>93.7718310112041</v>
      </c>
      <c r="AJ75" s="487">
        <v>96.933710618446</v>
      </c>
      <c r="AK75" s="487">
        <v>99.289792044297599</v>
      </c>
      <c r="AL75" s="487">
        <v>102.676882809115</v>
      </c>
      <c r="AM75" s="487">
        <v>105.41921089895899</v>
      </c>
      <c r="AN75" s="487">
        <v>109.276448652239</v>
      </c>
      <c r="AO75" s="487">
        <v>105.890702383638</v>
      </c>
      <c r="AP75" s="487">
        <v>113.427682545024</v>
      </c>
      <c r="AQ75" s="487">
        <v>117.286586336135</v>
      </c>
      <c r="AR75" s="487">
        <v>119.765839956359</v>
      </c>
      <c r="AS75" s="487">
        <v>121.17792443016</v>
      </c>
      <c r="AT75" s="487">
        <v>123.764166838549</v>
      </c>
      <c r="AU75" s="487">
        <v>126.419661742438</v>
      </c>
      <c r="AV75" s="487">
        <v>127.874522947318</v>
      </c>
      <c r="AW75" s="487">
        <v>132.34371472587199</v>
      </c>
      <c r="AX75" s="487">
        <v>138.70283346049999</v>
      </c>
      <c r="AY75" s="487">
        <v>143.14362747257701</v>
      </c>
      <c r="AZ75" s="487">
        <v>138.73186196557899</v>
      </c>
      <c r="BA75" s="476">
        <v>-3.3468582533309303E-2</v>
      </c>
      <c r="BB75" s="476">
        <v>3.0603039494889302E-2</v>
      </c>
      <c r="BC75" s="476">
        <v>1</v>
      </c>
    </row>
    <row r="76" spans="1:55">
      <c r="A76" s="124" t="s">
        <v>354</v>
      </c>
      <c r="B76" s="174">
        <v>26.085733677349999</v>
      </c>
      <c r="C76" s="174">
        <v>27.662644270318498</v>
      </c>
      <c r="D76" s="174">
        <v>28.85445921613</v>
      </c>
      <c r="E76" s="174">
        <v>29.7186600690051</v>
      </c>
      <c r="F76" s="174">
        <v>29.448254215319299</v>
      </c>
      <c r="G76" s="174">
        <v>28.223633757120002</v>
      </c>
      <c r="H76" s="174">
        <v>28.5225155021622</v>
      </c>
      <c r="I76" s="174">
        <v>28.995786968783101</v>
      </c>
      <c r="J76" s="174">
        <v>29.157903266023499</v>
      </c>
      <c r="K76" s="174">
        <v>30.327879178552099</v>
      </c>
      <c r="L76" s="174">
        <v>29.985306098661798</v>
      </c>
      <c r="M76" s="174">
        <v>29.6247920593954</v>
      </c>
      <c r="N76" s="174">
        <v>28.063100538375298</v>
      </c>
      <c r="O76" s="174">
        <v>26.516830814195899</v>
      </c>
      <c r="P76" s="174">
        <v>28.226672694405899</v>
      </c>
      <c r="Q76" s="174">
        <v>27.783118990297901</v>
      </c>
      <c r="R76" s="174">
        <v>26.890438711075699</v>
      </c>
      <c r="S76" s="174">
        <v>27.9533831674919</v>
      </c>
      <c r="T76" s="174">
        <v>28.498165044860201</v>
      </c>
      <c r="U76" s="174">
        <v>29.197154883074699</v>
      </c>
      <c r="V76" s="174">
        <v>30.007297074351801</v>
      </c>
      <c r="W76" s="174">
        <v>30.7241429133447</v>
      </c>
      <c r="X76" s="174">
        <v>31.409015730095799</v>
      </c>
      <c r="Y76" s="174">
        <v>32.565726306795703</v>
      </c>
      <c r="Z76" s="174">
        <v>34.023693703846398</v>
      </c>
      <c r="AA76" s="174">
        <v>34.520142020460597</v>
      </c>
      <c r="AB76" s="174">
        <v>36.156071794303998</v>
      </c>
      <c r="AC76" s="174">
        <v>36.388104676285401</v>
      </c>
      <c r="AD76" s="174">
        <v>36.914787007521198</v>
      </c>
      <c r="AE76" s="174">
        <v>37.186782669736601</v>
      </c>
      <c r="AF76" s="174">
        <v>37.988860131625501</v>
      </c>
      <c r="AG76" s="174">
        <v>38.785206247446503</v>
      </c>
      <c r="AH76" s="174">
        <v>38.386394246849399</v>
      </c>
      <c r="AI76" s="174">
        <v>38.565154379083999</v>
      </c>
      <c r="AJ76" s="174">
        <v>38.624538720628699</v>
      </c>
      <c r="AK76" s="174">
        <v>38.261575385639901</v>
      </c>
      <c r="AL76" s="174">
        <v>38.693167098165802</v>
      </c>
      <c r="AM76" s="174">
        <v>38.829886828621397</v>
      </c>
      <c r="AN76" s="174">
        <v>39.967943400664197</v>
      </c>
      <c r="AO76" s="174">
        <v>39.774027496499698</v>
      </c>
      <c r="AP76" s="174">
        <v>40.712057124794498</v>
      </c>
      <c r="AQ76" s="174">
        <v>41.4360863483843</v>
      </c>
      <c r="AR76" s="174">
        <v>42.732903772023803</v>
      </c>
      <c r="AS76" s="174">
        <v>43.071386876982601</v>
      </c>
      <c r="AT76" s="174">
        <v>44.715947387689504</v>
      </c>
      <c r="AU76" s="174">
        <v>46.1173464856357</v>
      </c>
      <c r="AV76" s="174">
        <v>46.681502186904801</v>
      </c>
      <c r="AW76" s="174">
        <v>47.920749258713798</v>
      </c>
      <c r="AX76" s="174">
        <v>51.511041679875099</v>
      </c>
      <c r="AY76" s="174">
        <v>54.387708090714099</v>
      </c>
      <c r="AZ76" s="175">
        <v>53.2242380430514</v>
      </c>
      <c r="BA76" s="132">
        <v>-2.4065942637218101E-2</v>
      </c>
      <c r="BB76" s="132">
        <v>3.1787159537935802E-2</v>
      </c>
      <c r="BC76" s="132">
        <v>0.38364826427729398</v>
      </c>
    </row>
    <row r="77" spans="1:55">
      <c r="A77" s="124" t="s">
        <v>355</v>
      </c>
      <c r="B77" s="174">
        <v>9.0538347959400198</v>
      </c>
      <c r="C77" s="174">
        <v>9.9191935020545294</v>
      </c>
      <c r="D77" s="174">
        <v>10.5811291806434</v>
      </c>
      <c r="E77" s="174">
        <v>11.614072074547099</v>
      </c>
      <c r="F77" s="174">
        <v>12.7502704184005</v>
      </c>
      <c r="G77" s="174">
        <v>14.0832433548868</v>
      </c>
      <c r="H77" s="174">
        <v>15.6067481049891</v>
      </c>
      <c r="I77" s="174">
        <v>16.994297779186201</v>
      </c>
      <c r="J77" s="174">
        <v>18.3915168161389</v>
      </c>
      <c r="K77" s="174">
        <v>20.428473662991301</v>
      </c>
      <c r="L77" s="174">
        <v>21.438906871330001</v>
      </c>
      <c r="M77" s="174">
        <v>22.684851084501702</v>
      </c>
      <c r="N77" s="174">
        <v>24.485165593765</v>
      </c>
      <c r="O77" s="174">
        <v>26.501219935115699</v>
      </c>
      <c r="P77" s="174">
        <v>29.329174989212898</v>
      </c>
      <c r="Q77" s="174">
        <v>31.290611841446399</v>
      </c>
      <c r="R77" s="174">
        <v>33.711913143946497</v>
      </c>
      <c r="S77" s="174">
        <v>35.686265816262399</v>
      </c>
      <c r="T77" s="174">
        <v>37.946762991044899</v>
      </c>
      <c r="U77" s="174">
        <v>39.474480622798602</v>
      </c>
      <c r="V77" s="174">
        <v>40.9019426726761</v>
      </c>
      <c r="W77" s="174">
        <v>41.130253271306003</v>
      </c>
      <c r="X77" s="174">
        <v>40.656569289129898</v>
      </c>
      <c r="Y77" s="174">
        <v>40.320564541120198</v>
      </c>
      <c r="Z77" s="174">
        <v>39.929012386834799</v>
      </c>
      <c r="AA77" s="174">
        <v>40.660093894347298</v>
      </c>
      <c r="AB77" s="174">
        <v>42.683466687477797</v>
      </c>
      <c r="AC77" s="174">
        <v>42.390280902917901</v>
      </c>
      <c r="AD77" s="174">
        <v>43.949320260547999</v>
      </c>
      <c r="AE77" s="174">
        <v>45.982803414254299</v>
      </c>
      <c r="AF77" s="174">
        <v>48.436644047725601</v>
      </c>
      <c r="AG77" s="174">
        <v>49.6815494216861</v>
      </c>
      <c r="AH77" s="174">
        <v>52.147198030049502</v>
      </c>
      <c r="AI77" s="174">
        <v>55.2066766321202</v>
      </c>
      <c r="AJ77" s="174">
        <v>58.3091718978174</v>
      </c>
      <c r="AK77" s="174">
        <v>61.028216658657797</v>
      </c>
      <c r="AL77" s="174">
        <v>63.983715710949497</v>
      </c>
      <c r="AM77" s="174">
        <v>66.589324070337696</v>
      </c>
      <c r="AN77" s="174">
        <v>69.308505251575099</v>
      </c>
      <c r="AO77" s="174">
        <v>66.116674887138402</v>
      </c>
      <c r="AP77" s="174">
        <v>72.715625420229401</v>
      </c>
      <c r="AQ77" s="174">
        <v>75.850499987750197</v>
      </c>
      <c r="AR77" s="174">
        <v>77.032936184334702</v>
      </c>
      <c r="AS77" s="174">
        <v>78.106537553177304</v>
      </c>
      <c r="AT77" s="174">
        <v>79.048219450859904</v>
      </c>
      <c r="AU77" s="174">
        <v>80.302315256802402</v>
      </c>
      <c r="AV77" s="174">
        <v>81.193020760413006</v>
      </c>
      <c r="AW77" s="174">
        <v>84.422965467158505</v>
      </c>
      <c r="AX77" s="174">
        <v>87.191791780625294</v>
      </c>
      <c r="AY77" s="174">
        <v>88.755919381862995</v>
      </c>
      <c r="AZ77" s="175">
        <v>85.507623922527102</v>
      </c>
      <c r="BA77" s="132">
        <v>-3.9230316933812001E-2</v>
      </c>
      <c r="BB77" s="132">
        <v>2.9884761637208899E-2</v>
      </c>
      <c r="BC77" s="132">
        <v>0.61635173572270596</v>
      </c>
    </row>
    <row r="78" spans="1:55">
      <c r="A78" s="141" t="s">
        <v>356</v>
      </c>
      <c r="B78" s="176">
        <v>3.3474289788239999</v>
      </c>
      <c r="C78" s="176">
        <v>3.9169033613040001</v>
      </c>
      <c r="D78" s="176">
        <v>4.5602816235999999</v>
      </c>
      <c r="E78" s="176">
        <v>5.1667237961839998</v>
      </c>
      <c r="F78" s="176">
        <v>5.6426868066480003</v>
      </c>
      <c r="G78" s="176">
        <v>5.8699097262480002</v>
      </c>
      <c r="H78" s="176">
        <v>6.2448366830520001</v>
      </c>
      <c r="I78" s="176">
        <v>6.3072214139560003</v>
      </c>
      <c r="J78" s="176">
        <v>6.1342195963800004</v>
      </c>
      <c r="K78" s="176">
        <v>6.161607211812</v>
      </c>
      <c r="L78" s="176">
        <v>5.9385836200839996</v>
      </c>
      <c r="M78" s="176">
        <v>5.8144522790239996</v>
      </c>
      <c r="N78" s="176">
        <v>5.3744798185280001</v>
      </c>
      <c r="O78" s="176">
        <v>5.5141642575479999</v>
      </c>
      <c r="P78" s="176">
        <v>5.5837741731000001</v>
      </c>
      <c r="Q78" s="176">
        <v>5.6460155356039996</v>
      </c>
      <c r="R78" s="176">
        <v>5.3294573188800003</v>
      </c>
      <c r="S78" s="176">
        <v>5.3692060038160001</v>
      </c>
      <c r="T78" s="176">
        <v>5.0143881329879996</v>
      </c>
      <c r="U78" s="176">
        <v>5.1675964267159999</v>
      </c>
      <c r="V78" s="176">
        <v>5.1336783099999996</v>
      </c>
      <c r="W78" s="176">
        <v>5.3770113833513999</v>
      </c>
      <c r="X78" s="176">
        <v>5.3039331106279102</v>
      </c>
      <c r="Y78" s="176">
        <v>5.4172704528375402</v>
      </c>
      <c r="Z78" s="176">
        <v>5.2361639027619997</v>
      </c>
      <c r="AA78" s="176">
        <v>5.3090242322124297</v>
      </c>
      <c r="AB78" s="176">
        <v>5.6753980553007199</v>
      </c>
      <c r="AC78" s="176">
        <v>5.2433109916329999</v>
      </c>
      <c r="AD78" s="176">
        <v>5.0080967654767399</v>
      </c>
      <c r="AE78" s="176">
        <v>4.8004134295794101</v>
      </c>
      <c r="AF78" s="176">
        <v>4.67446330554312</v>
      </c>
      <c r="AG78" s="176">
        <v>4.7683862335337102</v>
      </c>
      <c r="AH78" s="176">
        <v>4.7050779144308503</v>
      </c>
      <c r="AI78" s="176">
        <v>4.5617501303866703</v>
      </c>
      <c r="AJ78" s="176">
        <v>4.95209956732735</v>
      </c>
      <c r="AK78" s="176">
        <v>4.65159628358363</v>
      </c>
      <c r="AL78" s="176">
        <v>4.59005561688502</v>
      </c>
      <c r="AM78" s="176">
        <v>4.3224241763318298</v>
      </c>
      <c r="AN78" s="176">
        <v>4.5666109885717896</v>
      </c>
      <c r="AO78" s="176">
        <v>4.2350787015649196</v>
      </c>
      <c r="AP78" s="176">
        <v>4.5203407857212499</v>
      </c>
      <c r="AQ78" s="176">
        <v>4.2283216239242201</v>
      </c>
      <c r="AR78" s="176">
        <v>4.1018998224272298</v>
      </c>
      <c r="AS78" s="176">
        <v>4.1013066441867903</v>
      </c>
      <c r="AT78" s="176">
        <v>3.5972050086537299</v>
      </c>
      <c r="AU78" s="176">
        <v>3.03391132815482</v>
      </c>
      <c r="AV78" s="176">
        <v>2.96451687969871</v>
      </c>
      <c r="AW78" s="176">
        <v>2.7637317839763802</v>
      </c>
      <c r="AX78" s="176">
        <v>2.4772559726080199</v>
      </c>
      <c r="AY78" s="176">
        <v>2.1983727983553001</v>
      </c>
      <c r="AZ78" s="176">
        <v>1.72099752299373</v>
      </c>
      <c r="BA78" s="143">
        <v>-0.219288309401756</v>
      </c>
      <c r="BB78" s="143">
        <v>-6.3465057687415199E-2</v>
      </c>
      <c r="BC78" s="143">
        <v>1.24052074167414E-2</v>
      </c>
    </row>
    <row r="80" spans="1:55">
      <c r="A80" s="124" t="s">
        <v>731</v>
      </c>
    </row>
    <row r="81" spans="1:55">
      <c r="A81" s="124" t="s">
        <v>726</v>
      </c>
      <c r="BC81" s="128"/>
    </row>
    <row r="82" spans="1:55">
      <c r="A82" s="124" t="s">
        <v>360</v>
      </c>
    </row>
    <row r="83" spans="1:55">
      <c r="A83" s="474" t="s">
        <v>361</v>
      </c>
    </row>
    <row r="84" spans="1:55">
      <c r="A84" s="124" t="s">
        <v>362</v>
      </c>
    </row>
    <row r="85" spans="1:55">
      <c r="A85" s="124" t="s">
        <v>363</v>
      </c>
    </row>
    <row r="86" spans="1:55">
      <c r="A86" s="124" t="s">
        <v>376</v>
      </c>
    </row>
    <row r="87" spans="1:55">
      <c r="A87" s="125" t="s">
        <v>410</v>
      </c>
    </row>
  </sheetData>
  <mergeCells count="1">
    <mergeCell ref="BA2:BB2"/>
  </mergeCells>
  <conditionalFormatting sqref="BA5:BC26 BA28:BC78">
    <cfRule type="cellIs" dxfId="301" priority="2" operator="lessThanOrEqual">
      <formula>0</formula>
    </cfRule>
    <cfRule type="cellIs" dxfId="300" priority="3" operator="greaterThan">
      <formula>0</formula>
    </cfRule>
  </conditionalFormatting>
  <conditionalFormatting sqref="BA27:BC27">
    <cfRule type="cellIs" dxfId="299" priority="4" operator="lessThanOrEqual">
      <formula>0</formula>
    </cfRule>
    <cfRule type="cellIs" dxfId="298" priority="5" operator="greaterThan">
      <formula>0</formula>
    </cfRule>
  </conditionalFormatting>
  <hyperlinks>
    <hyperlink ref="L1" location="Contents!A1" display="Contents" xr:uid="{00000000-0004-0000-2300-000000000000}"/>
    <hyperlink ref="BE1" location="Contents!A1" display="Contents" xr:uid="{00000000-0004-0000-2300-000001000000}"/>
  </hyperlinks>
  <pageMargins left="0.75" right="0.75" top="1" bottom="1" header="0.51180555555555496" footer="0.51180555555555496"/>
  <pageSetup paperSize="9" firstPageNumber="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J128"/>
  <sheetViews>
    <sheetView showGridLines="0" showRowColHeaders="0" zoomScaleNormal="100" workbookViewId="0">
      <pane xSplit="1" ySplit="3" topLeftCell="AR100" activePane="bottomRight" state="frozen"/>
      <selection pane="topRight" activeCell="AR1" sqref="AR1"/>
      <selection pane="bottomLeft" activeCell="A100" sqref="A100"/>
      <selection pane="bottomRight" activeCell="AY1" sqref="AY1"/>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456" t="s">
        <v>735</v>
      </c>
      <c r="L1" s="27" t="s">
        <v>88</v>
      </c>
      <c r="BH1" s="127"/>
      <c r="BJ1" s="27" t="s">
        <v>88</v>
      </c>
    </row>
    <row r="2" spans="1:62">
      <c r="BF2" s="11" t="s">
        <v>251</v>
      </c>
      <c r="BG2" s="11"/>
      <c r="BH2" s="127" t="s">
        <v>252</v>
      </c>
    </row>
    <row r="3" spans="1:62">
      <c r="A3" s="124" t="s">
        <v>397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30">
        <v>21.668422499999998</v>
      </c>
      <c r="C5" s="130">
        <v>23.72248875</v>
      </c>
      <c r="D5" s="130">
        <v>25.19172</v>
      </c>
      <c r="E5" s="130">
        <v>28.052077499999999</v>
      </c>
      <c r="F5" s="130">
        <v>31.349632499999998</v>
      </c>
      <c r="G5" s="130">
        <v>34.633852500000003</v>
      </c>
      <c r="H5" s="130">
        <v>36.966524999999997</v>
      </c>
      <c r="I5" s="130">
        <v>41.579482499999997</v>
      </c>
      <c r="J5" s="130">
        <v>44.217907500000003</v>
      </c>
      <c r="K5" s="130">
        <v>44.697967499999997</v>
      </c>
      <c r="L5" s="130">
        <v>46.158149999999999</v>
      </c>
      <c r="M5" s="130">
        <v>46.567725000000003</v>
      </c>
      <c r="N5" s="130">
        <v>48.844200000000001</v>
      </c>
      <c r="O5" s="130">
        <v>49.310924999999997</v>
      </c>
      <c r="P5" s="130">
        <v>50.063400000000001</v>
      </c>
      <c r="Q5" s="130">
        <v>49.749074999999998</v>
      </c>
      <c r="R5" s="130">
        <v>48.2727</v>
      </c>
      <c r="S5" s="130">
        <v>51.120674999999999</v>
      </c>
      <c r="T5" s="130">
        <v>48.748950000000001</v>
      </c>
      <c r="U5" s="130">
        <v>54.111525</v>
      </c>
      <c r="V5" s="130">
        <v>56.760046500000001</v>
      </c>
      <c r="W5" s="130">
        <v>54.625398750000002</v>
      </c>
      <c r="X5" s="130">
        <v>55.286909999999999</v>
      </c>
      <c r="Y5" s="130">
        <v>60.84750975</v>
      </c>
      <c r="Z5" s="130">
        <v>65.778126</v>
      </c>
      <c r="AA5" s="130">
        <v>63.760445249999997</v>
      </c>
      <c r="AB5" s="130">
        <v>64.201071749999997</v>
      </c>
      <c r="AC5" s="130">
        <v>68.055363</v>
      </c>
      <c r="AD5" s="130">
        <v>72.208167750000001</v>
      </c>
      <c r="AE5" s="130">
        <v>74.752866749999995</v>
      </c>
      <c r="AF5" s="130">
        <v>77.251900000000006</v>
      </c>
      <c r="AG5" s="130">
        <v>78.558224999999993</v>
      </c>
      <c r="AH5" s="130">
        <v>80.105649999999997</v>
      </c>
      <c r="AI5" s="130">
        <v>78.757275000000007</v>
      </c>
      <c r="AJ5" s="130">
        <v>84.191400000000002</v>
      </c>
      <c r="AK5" s="130">
        <v>89.220725000000002</v>
      </c>
      <c r="AL5" s="130">
        <v>84.042199999999994</v>
      </c>
      <c r="AM5" s="130">
        <v>87.466525000000004</v>
      </c>
      <c r="AN5" s="130">
        <v>89.784800000000004</v>
      </c>
      <c r="AO5" s="130">
        <v>87.819775000000007</v>
      </c>
      <c r="AP5" s="130">
        <v>88.380200000000002</v>
      </c>
      <c r="AQ5" s="130">
        <v>87.583924999999994</v>
      </c>
      <c r="AR5" s="130">
        <v>93.361125000000001</v>
      </c>
      <c r="AS5" s="130">
        <v>93.203225000000003</v>
      </c>
      <c r="AT5" s="130">
        <v>90.526375000000002</v>
      </c>
      <c r="AU5" s="130">
        <v>92.015900000000002</v>
      </c>
      <c r="AV5" s="130">
        <v>101.123825</v>
      </c>
      <c r="AW5" s="130">
        <v>99.805274999999995</v>
      </c>
      <c r="AX5" s="130">
        <v>105.94485</v>
      </c>
      <c r="AY5" s="130">
        <v>110.35305</v>
      </c>
      <c r="AZ5" s="130">
        <v>110.45382499999999</v>
      </c>
      <c r="BA5" s="130">
        <v>106.44345</v>
      </c>
      <c r="BB5" s="130">
        <v>110.3056</v>
      </c>
      <c r="BC5" s="130">
        <v>116.42125</v>
      </c>
      <c r="BD5" s="130">
        <v>117.84422499999999</v>
      </c>
      <c r="BE5" s="131">
        <v>112.63510881562701</v>
      </c>
      <c r="BF5" s="132">
        <v>-4.6814872628018797E-2</v>
      </c>
      <c r="BG5" s="132">
        <v>2.6723062741159001E-2</v>
      </c>
      <c r="BH5" s="132">
        <v>2.9464208604899199E-2</v>
      </c>
    </row>
    <row r="6" spans="1:62">
      <c r="A6" s="124" t="s">
        <v>256</v>
      </c>
      <c r="B6" s="130">
        <v>8.0646886003872105</v>
      </c>
      <c r="C6" s="130">
        <v>8.5113418321188892</v>
      </c>
      <c r="D6" s="130">
        <v>7.3196508135648202</v>
      </c>
      <c r="E6" s="130">
        <v>7.8592087069663998</v>
      </c>
      <c r="F6" s="130">
        <v>9.7470533212557893</v>
      </c>
      <c r="G6" s="130">
        <v>9.9675016917982493</v>
      </c>
      <c r="H6" s="130">
        <v>10.359450851428701</v>
      </c>
      <c r="I6" s="130">
        <v>11.077967115725301</v>
      </c>
      <c r="J6" s="130">
        <v>12.2745940108412</v>
      </c>
      <c r="K6" s="130">
        <v>12.9147030365984</v>
      </c>
      <c r="L6" s="130">
        <v>13.1390341150402</v>
      </c>
      <c r="M6" s="130">
        <v>12.885492711776999</v>
      </c>
      <c r="N6" s="130">
        <v>13.599859603485701</v>
      </c>
      <c r="O6" s="130">
        <v>17.1058645457124</v>
      </c>
      <c r="P6" s="130">
        <v>20.7654654450096</v>
      </c>
      <c r="Q6" s="130">
        <v>22.301713816740701</v>
      </c>
      <c r="R6" s="130">
        <v>24.179157289428801</v>
      </c>
      <c r="S6" s="130">
        <v>25.9956444527954</v>
      </c>
      <c r="T6" s="130">
        <v>26.819805189816702</v>
      </c>
      <c r="U6" s="130">
        <v>26.858389267106698</v>
      </c>
      <c r="V6" s="130">
        <v>27.5278508660843</v>
      </c>
      <c r="W6" s="130">
        <v>24.492164669451299</v>
      </c>
      <c r="X6" s="130">
        <v>24.924323574994599</v>
      </c>
      <c r="Y6" s="130">
        <v>25.359617515059401</v>
      </c>
      <c r="Z6" s="130">
        <v>24.7964236769838</v>
      </c>
      <c r="AA6" s="130">
        <v>26.8175179063496</v>
      </c>
      <c r="AB6" s="130">
        <v>28.236114993796701</v>
      </c>
      <c r="AC6" s="130">
        <v>28.239485330725199</v>
      </c>
      <c r="AD6" s="130">
        <v>28.326508527777801</v>
      </c>
      <c r="AE6" s="130">
        <v>30.1030006944445</v>
      </c>
      <c r="AF6" s="130">
        <v>30.690234083333301</v>
      </c>
      <c r="AG6" s="130">
        <v>31.278293611111099</v>
      </c>
      <c r="AH6" s="130">
        <v>31.437395305555601</v>
      </c>
      <c r="AI6" s="130">
        <v>33.4790026388889</v>
      </c>
      <c r="AJ6" s="130">
        <v>33.790874055555598</v>
      </c>
      <c r="AK6" s="130">
        <v>35.913303694444402</v>
      </c>
      <c r="AL6" s="130">
        <v>36.190524222222201</v>
      </c>
      <c r="AM6" s="130">
        <v>41.0688244166667</v>
      </c>
      <c r="AN6" s="130">
        <v>44.509404694444498</v>
      </c>
      <c r="AO6" s="130">
        <v>48.021920416666703</v>
      </c>
      <c r="AP6" s="130">
        <v>52.712335583333299</v>
      </c>
      <c r="AQ6" s="130">
        <v>58.288283583333303</v>
      </c>
      <c r="AR6" s="130">
        <v>57.041379861111103</v>
      </c>
      <c r="AS6" s="130">
        <v>59.996578388888899</v>
      </c>
      <c r="AT6" s="130">
        <v>65.168801111111094</v>
      </c>
      <c r="AU6" s="130">
        <v>66.044540027777799</v>
      </c>
      <c r="AV6" s="130">
        <v>70.808490833333295</v>
      </c>
      <c r="AW6" s="130">
        <v>73.653770333333298</v>
      </c>
      <c r="AX6" s="130">
        <v>77.795066362988905</v>
      </c>
      <c r="AY6" s="130">
        <v>78.848447436843401</v>
      </c>
      <c r="AZ6" s="130">
        <v>80.782916224072196</v>
      </c>
      <c r="BA6" s="130">
        <v>83.030036722659801</v>
      </c>
      <c r="BB6" s="130">
        <v>86.033531340367105</v>
      </c>
      <c r="BC6" s="130">
        <v>87.585815871079703</v>
      </c>
      <c r="BD6" s="130">
        <v>87.9732964654266</v>
      </c>
      <c r="BE6" s="131">
        <v>86.293414698615905</v>
      </c>
      <c r="BF6" s="132">
        <v>-2.1775427327126898E-2</v>
      </c>
      <c r="BG6" s="132">
        <v>3.0459941311622701E-2</v>
      </c>
      <c r="BH6" s="132">
        <v>2.2573487064952599E-2</v>
      </c>
    </row>
    <row r="7" spans="1:62">
      <c r="A7" s="124" t="s">
        <v>92</v>
      </c>
      <c r="B7" s="130">
        <v>415.92061015914601</v>
      </c>
      <c r="C7" s="130">
        <v>448.27561234549898</v>
      </c>
      <c r="D7" s="130">
        <v>473.31884008562901</v>
      </c>
      <c r="E7" s="130">
        <v>506.68149974042302</v>
      </c>
      <c r="F7" s="130">
        <v>545.410700989568</v>
      </c>
      <c r="G7" s="130">
        <v>574.86582941220195</v>
      </c>
      <c r="H7" s="130">
        <v>592.65262038557796</v>
      </c>
      <c r="I7" s="130">
        <v>598.69645508451902</v>
      </c>
      <c r="J7" s="130">
        <v>593.79595803666598</v>
      </c>
      <c r="K7" s="130">
        <v>573.22471640984804</v>
      </c>
      <c r="L7" s="130">
        <v>526.15326766322505</v>
      </c>
      <c r="M7" s="130">
        <v>536.63901938367803</v>
      </c>
      <c r="N7" s="130">
        <v>525.69510965922495</v>
      </c>
      <c r="O7" s="130">
        <v>527.538476868526</v>
      </c>
      <c r="P7" s="130">
        <v>545.089779375597</v>
      </c>
      <c r="Q7" s="130">
        <v>533.73848621005095</v>
      </c>
      <c r="R7" s="130">
        <v>520.86287472503602</v>
      </c>
      <c r="S7" s="130">
        <v>484.1709863273</v>
      </c>
      <c r="T7" s="130">
        <v>454.22359522022998</v>
      </c>
      <c r="U7" s="130">
        <v>485.15722616193301</v>
      </c>
      <c r="V7" s="130">
        <v>466.95405739632099</v>
      </c>
      <c r="W7" s="130">
        <v>437.62039227871901</v>
      </c>
      <c r="X7" s="130">
        <v>465.27438210255298</v>
      </c>
      <c r="Y7" s="130">
        <v>486.60212515209599</v>
      </c>
      <c r="Z7" s="130">
        <v>517.02202302276203</v>
      </c>
      <c r="AA7" s="130">
        <v>517.06090183093102</v>
      </c>
      <c r="AB7" s="130">
        <v>528.39723957976605</v>
      </c>
      <c r="AC7" s="130">
        <v>546.35096676542298</v>
      </c>
      <c r="AD7" s="130">
        <v>559.94193249491104</v>
      </c>
      <c r="AE7" s="130">
        <v>573.10810636173699</v>
      </c>
      <c r="AF7" s="130">
        <v>597.982947187788</v>
      </c>
      <c r="AG7" s="130">
        <v>608.88979807541796</v>
      </c>
      <c r="AH7" s="130">
        <v>612.53156073830303</v>
      </c>
      <c r="AI7" s="130">
        <v>602.17908894843197</v>
      </c>
      <c r="AJ7" s="130">
        <v>604.26285063375303</v>
      </c>
      <c r="AK7" s="130">
        <v>628.39065916335699</v>
      </c>
      <c r="AL7" s="130">
        <v>600.65801492570995</v>
      </c>
      <c r="AM7" s="130">
        <v>620.11121386550701</v>
      </c>
      <c r="AN7" s="130">
        <v>602.19006152930001</v>
      </c>
      <c r="AO7" s="130">
        <v>604.62774170038199</v>
      </c>
      <c r="AP7" s="130">
        <v>595.19298386751598</v>
      </c>
      <c r="AQ7" s="130">
        <v>586.57776704457001</v>
      </c>
      <c r="AR7" s="130">
        <v>624.13830930216398</v>
      </c>
      <c r="AS7" s="130">
        <v>628.89117765983997</v>
      </c>
      <c r="AT7" s="130">
        <v>617.62811353996904</v>
      </c>
      <c r="AU7" s="130">
        <v>648.19345085991904</v>
      </c>
      <c r="AV7" s="130">
        <v>658.21081053460102</v>
      </c>
      <c r="AW7" s="130">
        <v>688.12277814141999</v>
      </c>
      <c r="AX7" s="130">
        <v>707.02283767408403</v>
      </c>
      <c r="AY7" s="130">
        <v>722.260455449152</v>
      </c>
      <c r="AZ7" s="130">
        <v>743.57949428791096</v>
      </c>
      <c r="BA7" s="130">
        <v>749.09893985170299</v>
      </c>
      <c r="BB7" s="130">
        <v>739.99225163620997</v>
      </c>
      <c r="BC7" s="130">
        <v>821.71500525601698</v>
      </c>
      <c r="BD7" s="130">
        <v>849.23766700259603</v>
      </c>
      <c r="BE7" s="131">
        <v>832.01944562819699</v>
      </c>
      <c r="BF7" s="132">
        <v>-2.29517593314509E-2</v>
      </c>
      <c r="BG7" s="132">
        <v>3.2357742439570202E-2</v>
      </c>
      <c r="BH7" s="132">
        <v>0.21764789653153499</v>
      </c>
    </row>
    <row r="8" spans="1:62" s="125" customFormat="1">
      <c r="A8" s="133" t="s">
        <v>257</v>
      </c>
      <c r="B8" s="134">
        <v>445.653721259534</v>
      </c>
      <c r="C8" s="134">
        <v>480.50944292761801</v>
      </c>
      <c r="D8" s="134">
        <v>505.83021089919299</v>
      </c>
      <c r="E8" s="134">
        <v>542.59278594738896</v>
      </c>
      <c r="F8" s="134">
        <v>586.50738681082396</v>
      </c>
      <c r="G8" s="134">
        <v>619.46718360399996</v>
      </c>
      <c r="H8" s="134">
        <v>639.97859623700697</v>
      </c>
      <c r="I8" s="134">
        <v>651.35390470024402</v>
      </c>
      <c r="J8" s="134">
        <v>650.28845954750705</v>
      </c>
      <c r="K8" s="134">
        <v>630.83738694644603</v>
      </c>
      <c r="L8" s="134">
        <v>585.45045177826501</v>
      </c>
      <c r="M8" s="134">
        <v>596.09223709545495</v>
      </c>
      <c r="N8" s="134">
        <v>588.13916926271099</v>
      </c>
      <c r="O8" s="134">
        <v>593.95526641423896</v>
      </c>
      <c r="P8" s="134">
        <v>615.91864482060703</v>
      </c>
      <c r="Q8" s="134">
        <v>605.78927502679198</v>
      </c>
      <c r="R8" s="134">
        <v>593.31473201446499</v>
      </c>
      <c r="S8" s="134">
        <v>561.28730578009595</v>
      </c>
      <c r="T8" s="134">
        <v>529.79235041004597</v>
      </c>
      <c r="U8" s="134">
        <v>566.12714042903997</v>
      </c>
      <c r="V8" s="134">
        <v>551.24195476240504</v>
      </c>
      <c r="W8" s="134">
        <v>516.73795569817105</v>
      </c>
      <c r="X8" s="134">
        <v>545.48561567754803</v>
      </c>
      <c r="Y8" s="134">
        <v>572.80925241715499</v>
      </c>
      <c r="Z8" s="134">
        <v>607.59657269974605</v>
      </c>
      <c r="AA8" s="134">
        <v>607.63886498728095</v>
      </c>
      <c r="AB8" s="134">
        <v>620.83442632356298</v>
      </c>
      <c r="AC8" s="134">
        <v>642.645815096148</v>
      </c>
      <c r="AD8" s="134">
        <v>660.476608772688</v>
      </c>
      <c r="AE8" s="134">
        <v>677.96397380618203</v>
      </c>
      <c r="AF8" s="134">
        <v>705.92508127112205</v>
      </c>
      <c r="AG8" s="134">
        <v>718.726316686529</v>
      </c>
      <c r="AH8" s="134">
        <v>724.07460604385801</v>
      </c>
      <c r="AI8" s="134">
        <v>714.41536658732105</v>
      </c>
      <c r="AJ8" s="134">
        <v>722.24512468930902</v>
      </c>
      <c r="AK8" s="134">
        <v>753.52468785780104</v>
      </c>
      <c r="AL8" s="134">
        <v>720.89073914793198</v>
      </c>
      <c r="AM8" s="134">
        <v>748.64656328217302</v>
      </c>
      <c r="AN8" s="134">
        <v>736.48426622374404</v>
      </c>
      <c r="AO8" s="134">
        <v>740.46943711704796</v>
      </c>
      <c r="AP8" s="134">
        <v>736.28551945084996</v>
      </c>
      <c r="AQ8" s="134">
        <v>732.44997562790297</v>
      </c>
      <c r="AR8" s="134">
        <v>774.54081416327597</v>
      </c>
      <c r="AS8" s="134">
        <v>782.09098104872896</v>
      </c>
      <c r="AT8" s="134">
        <v>773.32328965108002</v>
      </c>
      <c r="AU8" s="134">
        <v>806.25389088769703</v>
      </c>
      <c r="AV8" s="134">
        <v>830.14312636793397</v>
      </c>
      <c r="AW8" s="134">
        <v>861.58182347475304</v>
      </c>
      <c r="AX8" s="134">
        <v>890.762754037072</v>
      </c>
      <c r="AY8" s="134">
        <v>911.46195288599495</v>
      </c>
      <c r="AZ8" s="134">
        <v>934.816235511983</v>
      </c>
      <c r="BA8" s="134">
        <v>938.57242657436302</v>
      </c>
      <c r="BB8" s="134">
        <v>936.33138297657695</v>
      </c>
      <c r="BC8" s="134">
        <v>1025.7220711271</v>
      </c>
      <c r="BD8" s="134">
        <v>1055.0551884680201</v>
      </c>
      <c r="BE8" s="134">
        <v>1030.9479691424399</v>
      </c>
      <c r="BF8" s="135">
        <v>-2.5519060376902401E-2</v>
      </c>
      <c r="BG8" s="135">
        <v>3.1552673056929999E-2</v>
      </c>
      <c r="BH8" s="135">
        <v>0.26968559220138599</v>
      </c>
    </row>
    <row r="9" spans="1:6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1"/>
      <c r="BF9" s="132"/>
      <c r="BG9" s="132"/>
      <c r="BH9" s="132"/>
    </row>
    <row r="10" spans="1:62">
      <c r="A10" s="124" t="s">
        <v>258</v>
      </c>
      <c r="B10" s="130">
        <v>4.1234000000000002</v>
      </c>
      <c r="C10" s="130">
        <v>4.4657200000000001</v>
      </c>
      <c r="D10" s="130">
        <v>4.6699450000000002</v>
      </c>
      <c r="E10" s="130">
        <v>5.1999575</v>
      </c>
      <c r="F10" s="130">
        <v>5.1805075</v>
      </c>
      <c r="G10" s="130">
        <v>5.8544499999999999</v>
      </c>
      <c r="H10" s="130">
        <v>6.3202775000000004</v>
      </c>
      <c r="I10" s="130">
        <v>7.0924424999999998</v>
      </c>
      <c r="J10" s="130">
        <v>8.0707775000000002</v>
      </c>
      <c r="K10" s="130">
        <v>8.5424399999999991</v>
      </c>
      <c r="L10" s="130">
        <v>8.7524999999999995</v>
      </c>
      <c r="M10" s="130">
        <v>9.8514250000000008</v>
      </c>
      <c r="N10" s="130">
        <v>10.28905</v>
      </c>
      <c r="O10" s="130">
        <v>10.007025000000001</v>
      </c>
      <c r="P10" s="130">
        <v>10.28905</v>
      </c>
      <c r="Q10" s="130">
        <v>11.212925</v>
      </c>
      <c r="R10" s="130">
        <v>11.718624999999999</v>
      </c>
      <c r="S10" s="130">
        <v>13.313525</v>
      </c>
      <c r="T10" s="130">
        <v>14.315200000000001</v>
      </c>
      <c r="U10" s="130">
        <v>15.239075</v>
      </c>
      <c r="V10" s="130">
        <v>15.569725</v>
      </c>
      <c r="W10" s="130">
        <v>16.824249999999999</v>
      </c>
      <c r="X10" s="130">
        <v>16.833974999999999</v>
      </c>
      <c r="Y10" s="130">
        <v>19.66395</v>
      </c>
      <c r="Z10" s="130">
        <v>20.655899999999999</v>
      </c>
      <c r="AA10" s="130">
        <v>19.732025</v>
      </c>
      <c r="AB10" s="130">
        <v>20.091850000000001</v>
      </c>
      <c r="AC10" s="130">
        <v>21.725650000000002</v>
      </c>
      <c r="AD10" s="130">
        <v>22.941275000000001</v>
      </c>
      <c r="AE10" s="130">
        <v>23.583124999999999</v>
      </c>
      <c r="AF10" s="130">
        <v>26.247775000000001</v>
      </c>
      <c r="AG10" s="130">
        <v>30.118324999999999</v>
      </c>
      <c r="AH10" s="130">
        <v>27.75515</v>
      </c>
      <c r="AI10" s="130">
        <v>29.670974999999999</v>
      </c>
      <c r="AJ10" s="130">
        <v>31.470099999999999</v>
      </c>
      <c r="AK10" s="130">
        <v>32.296725000000002</v>
      </c>
      <c r="AL10" s="130">
        <v>30.235025</v>
      </c>
      <c r="AM10" s="130">
        <v>29.437574999999999</v>
      </c>
      <c r="AN10" s="130">
        <v>33.629049999999999</v>
      </c>
      <c r="AO10" s="130">
        <v>36.809125000000002</v>
      </c>
      <c r="AP10" s="130">
        <v>39.289000000000001</v>
      </c>
      <c r="AQ10" s="130">
        <v>40.650500000000001</v>
      </c>
      <c r="AR10" s="130">
        <v>42.712200000000003</v>
      </c>
      <c r="AS10" s="130">
        <v>43.188724999999998</v>
      </c>
      <c r="AT10" s="130">
        <v>41.835558271693898</v>
      </c>
      <c r="AU10" s="130">
        <v>42.087416558455701</v>
      </c>
      <c r="AV10" s="130">
        <v>43.839788689185802</v>
      </c>
      <c r="AW10" s="130">
        <v>45.664209335845797</v>
      </c>
      <c r="AX10" s="130">
        <v>46.027688965509498</v>
      </c>
      <c r="AY10" s="130">
        <v>46.154979063596898</v>
      </c>
      <c r="AZ10" s="130">
        <v>46.652568265360202</v>
      </c>
      <c r="BA10" s="130">
        <v>48.210011188143604</v>
      </c>
      <c r="BB10" s="130">
        <v>48.3000285525615</v>
      </c>
      <c r="BC10" s="130">
        <v>48.704239680915798</v>
      </c>
      <c r="BD10" s="130">
        <v>46.559472836316402</v>
      </c>
      <c r="BE10" s="131">
        <v>43.929859585851602</v>
      </c>
      <c r="BF10" s="132">
        <v>-5.9056514640757701E-2</v>
      </c>
      <c r="BG10" s="132">
        <v>1.0755815009110299E-2</v>
      </c>
      <c r="BH10" s="132">
        <v>1.1491608259909501E-2</v>
      </c>
    </row>
    <row r="11" spans="1:62">
      <c r="A11" s="124" t="s">
        <v>259</v>
      </c>
      <c r="B11" s="130">
        <v>5.1342153075221199E-2</v>
      </c>
      <c r="C11" s="130">
        <v>6.0040260951327397E-2</v>
      </c>
      <c r="D11" s="130">
        <v>6.78715993362832E-2</v>
      </c>
      <c r="E11" s="130">
        <v>7.1728977013274298E-2</v>
      </c>
      <c r="F11" s="130">
        <v>7.5596492345132701E-2</v>
      </c>
      <c r="G11" s="130">
        <v>8.11012389380531E-2</v>
      </c>
      <c r="H11" s="130">
        <v>0.127734451327434</v>
      </c>
      <c r="I11" s="130">
        <v>0.17538142920354</v>
      </c>
      <c r="J11" s="130">
        <v>0.20072556637168101</v>
      </c>
      <c r="K11" s="130">
        <v>0.38624465044247802</v>
      </c>
      <c r="L11" s="130">
        <v>0.41969891150442501</v>
      </c>
      <c r="M11" s="130">
        <v>0.48356613716814201</v>
      </c>
      <c r="N11" s="130">
        <v>0.60319046460176995</v>
      </c>
      <c r="O11" s="130">
        <v>0.79377837610619495</v>
      </c>
      <c r="P11" s="130">
        <v>0.86981078761061903</v>
      </c>
      <c r="Q11" s="130">
        <v>1.0168067831858401</v>
      </c>
      <c r="R11" s="130">
        <v>0.91238893805309695</v>
      </c>
      <c r="S11" s="130">
        <v>1.3037024159292001</v>
      </c>
      <c r="T11" s="130">
        <v>1.76293818141593</v>
      </c>
      <c r="U11" s="130">
        <v>2.0518613451327399</v>
      </c>
      <c r="V11" s="130">
        <v>2.5739505707964598</v>
      </c>
      <c r="W11" s="130">
        <v>2.9987183097345098</v>
      </c>
      <c r="X11" s="130">
        <v>3.3474536371681398</v>
      </c>
      <c r="Y11" s="130">
        <v>3.36975647787611</v>
      </c>
      <c r="Z11" s="130">
        <v>3.4549127787610598</v>
      </c>
      <c r="AA11" s="130">
        <v>3.1455135797433602</v>
      </c>
      <c r="AB11" s="130">
        <v>3.2700607523805298</v>
      </c>
      <c r="AC11" s="130">
        <v>3.7043994512787601</v>
      </c>
      <c r="AD11" s="130">
        <v>4.33946270278319</v>
      </c>
      <c r="AE11" s="130">
        <v>4.7391701588893804</v>
      </c>
      <c r="AF11" s="130">
        <v>5.2304946433274297</v>
      </c>
      <c r="AG11" s="130">
        <v>5.76274889552655</v>
      </c>
      <c r="AH11" s="130">
        <v>6.26249168856637</v>
      </c>
      <c r="AI11" s="130">
        <v>6.5631522290884901</v>
      </c>
      <c r="AJ11" s="130">
        <v>7.7880455298451299</v>
      </c>
      <c r="AK11" s="130">
        <v>9.7045052595172301</v>
      </c>
      <c r="AL11" s="130">
        <v>12.286193897205001</v>
      </c>
      <c r="AM11" s="130">
        <v>14.516251959123901</v>
      </c>
      <c r="AN11" s="130">
        <v>16.247291989224699</v>
      </c>
      <c r="AO11" s="130">
        <v>19.322483718725699</v>
      </c>
      <c r="AP11" s="130">
        <v>20.127115692898499</v>
      </c>
      <c r="AQ11" s="130">
        <v>21.1697817042716</v>
      </c>
      <c r="AR11" s="130">
        <v>21.801636413828199</v>
      </c>
      <c r="AS11" s="130">
        <v>25.660885462653901</v>
      </c>
      <c r="AT11" s="130">
        <v>20.668613799721001</v>
      </c>
      <c r="AU11" s="130">
        <v>27.576779256225599</v>
      </c>
      <c r="AV11" s="130">
        <v>27.483424960715698</v>
      </c>
      <c r="AW11" s="130">
        <v>32.576533265772703</v>
      </c>
      <c r="AX11" s="130">
        <v>38.382772774106797</v>
      </c>
      <c r="AY11" s="130">
        <v>40.655474247378102</v>
      </c>
      <c r="AZ11" s="130">
        <v>42.9365408724071</v>
      </c>
      <c r="BA11" s="130">
        <v>37.087882448238901</v>
      </c>
      <c r="BB11" s="130">
        <v>37.632028349818697</v>
      </c>
      <c r="BC11" s="130">
        <v>35.890797673255697</v>
      </c>
      <c r="BD11" s="130">
        <v>35.733348817039797</v>
      </c>
      <c r="BE11" s="131">
        <v>32.118169852482303</v>
      </c>
      <c r="BF11" s="132">
        <v>-0.10362682618848799</v>
      </c>
      <c r="BG11" s="132">
        <v>5.62731414588067E-2</v>
      </c>
      <c r="BH11" s="132">
        <v>8.4017893398601294E-3</v>
      </c>
    </row>
    <row r="12" spans="1:62">
      <c r="A12" s="124" t="s">
        <v>260</v>
      </c>
      <c r="B12" s="130">
        <v>0.61778</v>
      </c>
      <c r="C12" s="130">
        <v>0.64515</v>
      </c>
      <c r="D12" s="130">
        <v>0.5718375</v>
      </c>
      <c r="E12" s="130">
        <v>0.48875000000000002</v>
      </c>
      <c r="F12" s="130">
        <v>0.64319499999999996</v>
      </c>
      <c r="G12" s="130">
        <v>0.6422175</v>
      </c>
      <c r="H12" s="130">
        <v>0.65492499999999998</v>
      </c>
      <c r="I12" s="130">
        <v>0.596275</v>
      </c>
      <c r="J12" s="130">
        <v>0.46822249999999999</v>
      </c>
      <c r="K12" s="130">
        <v>0.4877725</v>
      </c>
      <c r="L12" s="130">
        <v>0.55326500000000001</v>
      </c>
      <c r="M12" s="130">
        <v>0.60409500000000005</v>
      </c>
      <c r="N12" s="130">
        <v>0.62168999999999996</v>
      </c>
      <c r="O12" s="130">
        <v>0.58063500000000001</v>
      </c>
      <c r="P12" s="130">
        <v>0.68718250000000003</v>
      </c>
      <c r="Q12" s="130">
        <v>0.70379999999999998</v>
      </c>
      <c r="R12" s="130">
        <v>0.69304750000000004</v>
      </c>
      <c r="S12" s="130">
        <v>0.71748500000000004</v>
      </c>
      <c r="T12" s="130">
        <v>0.77417999999999998</v>
      </c>
      <c r="U12" s="130">
        <v>0.79177500000000001</v>
      </c>
      <c r="V12" s="130">
        <v>0.79079750000000004</v>
      </c>
      <c r="W12" s="130">
        <v>0.72335000000000005</v>
      </c>
      <c r="X12" s="130">
        <v>0.70184500000000005</v>
      </c>
      <c r="Y12" s="130">
        <v>0.98629750000000005</v>
      </c>
      <c r="Z12" s="130">
        <v>1.5385850000000001</v>
      </c>
      <c r="AA12" s="130">
        <v>1.651975</v>
      </c>
      <c r="AB12" s="130">
        <v>1.9455827000000001</v>
      </c>
      <c r="AC12" s="130">
        <v>2.1762055999999999</v>
      </c>
      <c r="AD12" s="130">
        <v>2.2534036633832</v>
      </c>
      <c r="AE12" s="130">
        <v>2.1734144</v>
      </c>
      <c r="AF12" s="130">
        <v>2.0827003999999998</v>
      </c>
      <c r="AG12" s="130">
        <v>2.11666</v>
      </c>
      <c r="AH12" s="130">
        <v>2.8799369000000001</v>
      </c>
      <c r="AI12" s="130">
        <v>3.9771111000000001</v>
      </c>
      <c r="AJ12" s="130">
        <v>5.4328382</v>
      </c>
      <c r="AK12" s="130">
        <v>7.0140529999999996</v>
      </c>
      <c r="AL12" s="130">
        <v>7.9501517000000002</v>
      </c>
      <c r="AM12" s="130">
        <v>8.0177219999999991</v>
      </c>
      <c r="AN12" s="130">
        <v>8.6738865999999994</v>
      </c>
      <c r="AO12" s="130">
        <v>9.4150181803371709</v>
      </c>
      <c r="AP12" s="130">
        <v>9.1077577210200502</v>
      </c>
      <c r="AQ12" s="130">
        <v>8.4283498581948706</v>
      </c>
      <c r="AR12" s="130">
        <v>4.9681034000000004</v>
      </c>
      <c r="AS12" s="130">
        <v>2.7651488</v>
      </c>
      <c r="AT12" s="130">
        <v>2.7949215999999999</v>
      </c>
      <c r="AU12" s="130">
        <v>5.7397539000000002</v>
      </c>
      <c r="AV12" s="130">
        <v>5.8365155</v>
      </c>
      <c r="AW12" s="130">
        <v>5.3008376999999998</v>
      </c>
      <c r="AX12" s="130">
        <v>5.3125840000000002</v>
      </c>
      <c r="AY12" s="130">
        <v>4.3989311999999998</v>
      </c>
      <c r="AZ12" s="130">
        <v>4.8242856569999999</v>
      </c>
      <c r="BA12" s="130">
        <v>5.9163007890000001</v>
      </c>
      <c r="BB12" s="130">
        <v>5.6145969423680704</v>
      </c>
      <c r="BC12" s="130">
        <v>5.6366690689999999</v>
      </c>
      <c r="BD12" s="130">
        <v>6.5130593489999997</v>
      </c>
      <c r="BE12" s="131">
        <v>6.1220039313525403</v>
      </c>
      <c r="BF12" s="132">
        <v>-6.2609932213768399E-2</v>
      </c>
      <c r="BG12" s="132">
        <v>8.8282236758955801E-2</v>
      </c>
      <c r="BH12" s="132">
        <v>1.60145449150006E-3</v>
      </c>
    </row>
    <row r="13" spans="1:62">
      <c r="A13" s="124" t="s">
        <v>261</v>
      </c>
      <c r="B13" s="130">
        <v>0.89512499999999995</v>
      </c>
      <c r="C13" s="130">
        <v>0.93362500000000004</v>
      </c>
      <c r="D13" s="130">
        <v>1.155</v>
      </c>
      <c r="E13" s="130">
        <v>1.1771374999999999</v>
      </c>
      <c r="F13" s="130">
        <v>1.2854187500000001</v>
      </c>
      <c r="G13" s="130">
        <v>1.249325</v>
      </c>
      <c r="H13" s="130">
        <v>1.3004500000000001</v>
      </c>
      <c r="I13" s="130">
        <v>1.588525</v>
      </c>
      <c r="J13" s="130">
        <v>1.6459999999999999</v>
      </c>
      <c r="K13" s="130">
        <v>1.712575</v>
      </c>
      <c r="L13" s="130">
        <v>1.614225</v>
      </c>
      <c r="M13" s="130">
        <v>1.72045</v>
      </c>
      <c r="N13" s="130">
        <v>1.925475</v>
      </c>
      <c r="O13" s="130">
        <v>2.3850750000000001</v>
      </c>
      <c r="P13" s="130">
        <v>2.5721500000000002</v>
      </c>
      <c r="Q13" s="130">
        <v>2.8371499999999998</v>
      </c>
      <c r="R13" s="130">
        <v>3.06345</v>
      </c>
      <c r="S13" s="130">
        <v>3.3031250000000001</v>
      </c>
      <c r="T13" s="130">
        <v>3.6559750000000002</v>
      </c>
      <c r="U13" s="130">
        <v>3.6305749999999999</v>
      </c>
      <c r="V13" s="130">
        <v>3.6432250000000002</v>
      </c>
      <c r="W13" s="130">
        <v>3.7070750000000001</v>
      </c>
      <c r="X13" s="130">
        <v>3.7636250000000002</v>
      </c>
      <c r="Y13" s="130">
        <v>3.777825</v>
      </c>
      <c r="Z13" s="130">
        <v>3.6059000000000001</v>
      </c>
      <c r="AA13" s="130">
        <v>3.7419500000000001</v>
      </c>
      <c r="AB13" s="130">
        <v>3.85825</v>
      </c>
      <c r="AC13" s="130">
        <v>3.7965749999999998</v>
      </c>
      <c r="AD13" s="130">
        <v>3.941675</v>
      </c>
      <c r="AE13" s="130">
        <v>3.8996499999999998</v>
      </c>
      <c r="AF13" s="130">
        <v>4.1472499999999997</v>
      </c>
      <c r="AG13" s="130">
        <v>4.510275</v>
      </c>
      <c r="AH13" s="130">
        <v>5.6740000000000004</v>
      </c>
      <c r="AI13" s="130">
        <v>6.5886250000000004</v>
      </c>
      <c r="AJ13" s="130">
        <v>5.6909000000000001</v>
      </c>
      <c r="AK13" s="130">
        <v>5.7358073550783404</v>
      </c>
      <c r="AL13" s="130">
        <v>5.93899311811996</v>
      </c>
      <c r="AM13" s="130">
        <v>5.9986814911663897</v>
      </c>
      <c r="AN13" s="130">
        <v>5.7499799368062599</v>
      </c>
      <c r="AO13" s="130">
        <v>6.1348200406490001</v>
      </c>
      <c r="AP13" s="130">
        <v>6.4463442890146299</v>
      </c>
      <c r="AQ13" s="130">
        <v>6.7646822785955996</v>
      </c>
      <c r="AR13" s="130">
        <v>7.1616342332665601</v>
      </c>
      <c r="AS13" s="130">
        <v>7.2751144538950401</v>
      </c>
      <c r="AT13" s="130">
        <v>8.3793197076952701</v>
      </c>
      <c r="AU13" s="130">
        <v>8.7451377701017705</v>
      </c>
      <c r="AV13" s="130">
        <v>8.5149714571946902</v>
      </c>
      <c r="AW13" s="130">
        <v>9.46589767799437</v>
      </c>
      <c r="AX13" s="130">
        <v>10.4772554727829</v>
      </c>
      <c r="AY13" s="130">
        <v>11.3840618490655</v>
      </c>
      <c r="AZ13" s="130">
        <v>11.211729382158101</v>
      </c>
      <c r="BA13" s="130">
        <v>12.0965621905798</v>
      </c>
      <c r="BB13" s="130">
        <v>12.366002936232301</v>
      </c>
      <c r="BC13" s="130">
        <v>13.2101175881856</v>
      </c>
      <c r="BD13" s="130">
        <v>13.4464436561718</v>
      </c>
      <c r="BE13" s="131">
        <v>13.925939383205399</v>
      </c>
      <c r="BF13" s="132">
        <v>3.2829997552755702E-2</v>
      </c>
      <c r="BG13" s="132">
        <v>4.8431033466278799E-2</v>
      </c>
      <c r="BH13" s="132">
        <v>3.64288530743636E-3</v>
      </c>
    </row>
    <row r="14" spans="1:62">
      <c r="A14" s="124" t="s">
        <v>262</v>
      </c>
      <c r="B14" s="130">
        <v>0</v>
      </c>
      <c r="C14" s="130">
        <v>0</v>
      </c>
      <c r="D14" s="130">
        <v>0</v>
      </c>
      <c r="E14" s="130">
        <v>0</v>
      </c>
      <c r="F14" s="130">
        <v>0</v>
      </c>
      <c r="G14" s="130">
        <v>6.9779999999999995E-2</v>
      </c>
      <c r="H14" s="130">
        <v>6.9779999999999995E-2</v>
      </c>
      <c r="I14" s="130">
        <v>0.10118099999999999</v>
      </c>
      <c r="J14" s="130">
        <v>5.815E-2</v>
      </c>
      <c r="K14" s="130">
        <v>0.1163</v>
      </c>
      <c r="L14" s="130">
        <v>0.145375</v>
      </c>
      <c r="M14" s="130">
        <v>0.13258200000000001</v>
      </c>
      <c r="N14" s="130">
        <v>8.4899000000000002E-2</v>
      </c>
      <c r="O14" s="130">
        <v>8.7224999999999997E-2</v>
      </c>
      <c r="P14" s="130">
        <v>6.2801999999999997E-2</v>
      </c>
      <c r="Q14" s="130">
        <v>4.8846000000000001E-2</v>
      </c>
      <c r="R14" s="130">
        <v>7.9084000000000002E-2</v>
      </c>
      <c r="S14" s="130">
        <v>0.102344</v>
      </c>
      <c r="T14" s="130">
        <v>0.12676699999999999</v>
      </c>
      <c r="U14" s="130">
        <v>0.182591</v>
      </c>
      <c r="V14" s="130">
        <v>0.18608</v>
      </c>
      <c r="W14" s="130">
        <v>0.184917</v>
      </c>
      <c r="X14" s="130">
        <v>0.172124</v>
      </c>
      <c r="Y14" s="130">
        <v>0.20119899999999999</v>
      </c>
      <c r="Z14" s="130">
        <v>0.159331</v>
      </c>
      <c r="AA14" s="130">
        <v>0.26167499999999999</v>
      </c>
      <c r="AB14" s="130">
        <v>0.320988</v>
      </c>
      <c r="AC14" s="130">
        <v>0.32215100000000002</v>
      </c>
      <c r="AD14" s="130">
        <v>0.37099700000000002</v>
      </c>
      <c r="AE14" s="130">
        <v>0.33494400000000002</v>
      </c>
      <c r="AF14" s="130">
        <v>0.32331399999999999</v>
      </c>
      <c r="AG14" s="130">
        <v>0.34308499999999997</v>
      </c>
      <c r="AH14" s="130">
        <v>0.31284699999999999</v>
      </c>
      <c r="AI14" s="130">
        <v>0.318662</v>
      </c>
      <c r="AJ14" s="130">
        <v>0.30005399999999999</v>
      </c>
      <c r="AK14" s="130">
        <v>0.32680300000000001</v>
      </c>
      <c r="AL14" s="130">
        <v>0.33261800000000002</v>
      </c>
      <c r="AM14" s="130">
        <v>0.132420710490707</v>
      </c>
      <c r="AN14" s="130">
        <v>0.231085542324967</v>
      </c>
      <c r="AO14" s="130">
        <v>0.53788989248999997</v>
      </c>
      <c r="AP14" s="130">
        <v>0.55226989684125005</v>
      </c>
      <c r="AQ14" s="130">
        <v>0.60344198439749996</v>
      </c>
      <c r="AR14" s="130">
        <v>0.54683086425571004</v>
      </c>
      <c r="AS14" s="130">
        <v>0.49879148719716798</v>
      </c>
      <c r="AT14" s="130">
        <v>0.58786892952230896</v>
      </c>
      <c r="AU14" s="130">
        <v>0.61890224382352799</v>
      </c>
      <c r="AV14" s="130">
        <v>0.56075634886996994</v>
      </c>
      <c r="AW14" s="130">
        <v>0.74896861558489902</v>
      </c>
      <c r="AX14" s="130">
        <v>0.85118174723857398</v>
      </c>
      <c r="AY14" s="130">
        <v>0.87255204834817301</v>
      </c>
      <c r="AZ14" s="130">
        <v>0.82103321175366595</v>
      </c>
      <c r="BA14" s="130">
        <v>0.88630909315927497</v>
      </c>
      <c r="BB14" s="130">
        <v>0.82323701549859496</v>
      </c>
      <c r="BC14" s="130">
        <v>0.707233899376153</v>
      </c>
      <c r="BD14" s="130">
        <v>0.63205091392867996</v>
      </c>
      <c r="BE14" s="131">
        <v>0.54581604946651496</v>
      </c>
      <c r="BF14" s="132">
        <v>-0.13879604191770201</v>
      </c>
      <c r="BG14" s="132">
        <v>7.2729137826938999E-3</v>
      </c>
      <c r="BH14" s="132">
        <v>1.4277997429476601E-4</v>
      </c>
    </row>
    <row r="15" spans="1:62">
      <c r="A15" s="124" t="s">
        <v>263</v>
      </c>
      <c r="B15" s="130">
        <v>0.36575000000000002</v>
      </c>
      <c r="C15" s="130">
        <v>0.38211250000000002</v>
      </c>
      <c r="D15" s="130">
        <v>0.3570875</v>
      </c>
      <c r="E15" s="130">
        <v>0.39751249999999999</v>
      </c>
      <c r="F15" s="130">
        <v>0.40521249999999998</v>
      </c>
      <c r="G15" s="130">
        <v>0.39751249999999999</v>
      </c>
      <c r="H15" s="130">
        <v>0.4745125</v>
      </c>
      <c r="I15" s="130">
        <v>0.45622499999999999</v>
      </c>
      <c r="J15" s="130">
        <v>0.4466</v>
      </c>
      <c r="K15" s="130">
        <v>0.46007500000000001</v>
      </c>
      <c r="L15" s="130">
        <v>0.56787500000000002</v>
      </c>
      <c r="M15" s="130">
        <v>0.61599999999999999</v>
      </c>
      <c r="N15" s="130">
        <v>0.61166874999999998</v>
      </c>
      <c r="O15" s="130">
        <v>0.6391</v>
      </c>
      <c r="P15" s="130">
        <v>0.59097500000000003</v>
      </c>
      <c r="Q15" s="130">
        <v>0.63524999999999998</v>
      </c>
      <c r="R15" s="130">
        <v>0.72957499999999997</v>
      </c>
      <c r="S15" s="130">
        <v>0.76566875000000001</v>
      </c>
      <c r="T15" s="130">
        <v>0.50434999999999997</v>
      </c>
      <c r="U15" s="130">
        <v>0.68145</v>
      </c>
      <c r="V15" s="130">
        <v>0.53129999999999999</v>
      </c>
      <c r="W15" s="130">
        <v>0.56354375000000001</v>
      </c>
      <c r="X15" s="130">
        <v>0.56017499999999998</v>
      </c>
      <c r="Y15" s="130">
        <v>0.52841249999999995</v>
      </c>
      <c r="Z15" s="130">
        <v>0.44804375000000002</v>
      </c>
      <c r="AA15" s="130">
        <v>0.42879374999999997</v>
      </c>
      <c r="AB15" s="130">
        <v>0.40232499999999999</v>
      </c>
      <c r="AC15" s="130">
        <v>0.36286249999999998</v>
      </c>
      <c r="AD15" s="130">
        <v>0.38211250000000002</v>
      </c>
      <c r="AE15" s="130">
        <v>0.39847500000000002</v>
      </c>
      <c r="AF15" s="130">
        <v>0.38596249999999999</v>
      </c>
      <c r="AG15" s="130">
        <v>0.39173750000000002</v>
      </c>
      <c r="AH15" s="130">
        <v>0.23196249999999999</v>
      </c>
      <c r="AI15" s="130">
        <v>0.39366250000000003</v>
      </c>
      <c r="AJ15" s="130">
        <v>0.39558749999999998</v>
      </c>
      <c r="AK15" s="130">
        <v>0.33254375000000003</v>
      </c>
      <c r="AL15" s="130">
        <v>0.35612500000000002</v>
      </c>
      <c r="AM15" s="130">
        <v>0.425425</v>
      </c>
      <c r="AN15" s="130">
        <v>0.50338749999999999</v>
      </c>
      <c r="AO15" s="130">
        <v>0.82774999999999999</v>
      </c>
      <c r="AP15" s="130">
        <v>1.45997012089308</v>
      </c>
      <c r="AQ15" s="130">
        <v>1.7086442047708701</v>
      </c>
      <c r="AR15" s="130">
        <v>2.5751993196649501</v>
      </c>
      <c r="AS15" s="130">
        <v>3.2693901399349699</v>
      </c>
      <c r="AT15" s="130">
        <v>3.3436659759530198</v>
      </c>
      <c r="AU15" s="130">
        <v>5.4238173803375096</v>
      </c>
      <c r="AV15" s="130">
        <v>6.2928848396146</v>
      </c>
      <c r="AW15" s="130">
        <v>6.8618239775687702</v>
      </c>
      <c r="AX15" s="130">
        <v>6.7026676847752498</v>
      </c>
      <c r="AY15" s="130">
        <v>7.4316371643556698</v>
      </c>
      <c r="AZ15" s="130">
        <v>7.64313164613176</v>
      </c>
      <c r="BA15" s="130">
        <v>8.4933055592033107</v>
      </c>
      <c r="BB15" s="130">
        <v>7.4919358987356102</v>
      </c>
      <c r="BC15" s="130">
        <v>8.0252370438770502</v>
      </c>
      <c r="BD15" s="130">
        <v>8.2112674508905403</v>
      </c>
      <c r="BE15" s="131">
        <v>7.0502620701945</v>
      </c>
      <c r="BF15" s="132">
        <v>-0.143737662775652</v>
      </c>
      <c r="BG15" s="132">
        <v>9.4003549795795199E-2</v>
      </c>
      <c r="BH15" s="132">
        <v>1.84427745966361E-3</v>
      </c>
    </row>
    <row r="16" spans="1:62">
      <c r="A16" s="124" t="s">
        <v>264</v>
      </c>
      <c r="B16" s="130">
        <v>1.1427750000000001</v>
      </c>
      <c r="C16" s="130">
        <v>1.3423750000000001</v>
      </c>
      <c r="D16" s="130">
        <v>1.4816</v>
      </c>
      <c r="E16" s="130">
        <v>1.5545500000000001</v>
      </c>
      <c r="F16" s="130">
        <v>1.5624</v>
      </c>
      <c r="G16" s="130">
        <v>1.911972</v>
      </c>
      <c r="H16" s="130">
        <v>1.8634999999999999</v>
      </c>
      <c r="I16" s="130">
        <v>1.926075</v>
      </c>
      <c r="J16" s="130">
        <v>1.8498000000000001</v>
      </c>
      <c r="K16" s="130">
        <v>1.689975</v>
      </c>
      <c r="L16" s="130">
        <v>1.5359750000000001</v>
      </c>
      <c r="M16" s="130">
        <v>1.7288250000000001</v>
      </c>
      <c r="N16" s="130">
        <v>2.0321500000000001</v>
      </c>
      <c r="O16" s="130">
        <v>2.4260250000000001</v>
      </c>
      <c r="P16" s="130">
        <v>2.5076499999999999</v>
      </c>
      <c r="Q16" s="130">
        <v>2.83325</v>
      </c>
      <c r="R16" s="130">
        <v>3.1209500000000001</v>
      </c>
      <c r="S16" s="130">
        <v>3.7931249999999999</v>
      </c>
      <c r="T16" s="130">
        <v>3.9297249999999999</v>
      </c>
      <c r="U16" s="130">
        <v>4.1176000000000004</v>
      </c>
      <c r="V16" s="130">
        <v>4.2152000000000003</v>
      </c>
      <c r="W16" s="130">
        <v>4.3134499999999996</v>
      </c>
      <c r="X16" s="130">
        <v>4.56935</v>
      </c>
      <c r="Y16" s="130">
        <v>5.2594250000000002</v>
      </c>
      <c r="Z16" s="130">
        <v>5.2694749999999999</v>
      </c>
      <c r="AA16" s="130">
        <v>5.4633750000000001</v>
      </c>
      <c r="AB16" s="130">
        <v>5.5351654616249997</v>
      </c>
      <c r="AC16" s="130">
        <v>5.3488011220153098</v>
      </c>
      <c r="AD16" s="130">
        <v>6.0033137842500004</v>
      </c>
      <c r="AE16" s="130">
        <v>6.8757219525300002</v>
      </c>
      <c r="AF16" s="130">
        <v>7.3813221409649996</v>
      </c>
      <c r="AG16" s="130">
        <v>8.3344046573947708</v>
      </c>
      <c r="AH16" s="130">
        <v>9.0443364426804393</v>
      </c>
      <c r="AI16" s="130">
        <v>9.0443364426804393</v>
      </c>
      <c r="AJ16" s="130">
        <v>9.2777386734592895</v>
      </c>
      <c r="AK16" s="130">
        <v>9.8130404632348593</v>
      </c>
      <c r="AL16" s="130">
        <v>10.894410614885601</v>
      </c>
      <c r="AM16" s="130">
        <v>11.7307210450103</v>
      </c>
      <c r="AN16" s="130">
        <v>13.5201016920921</v>
      </c>
      <c r="AO16" s="130">
        <v>14.8705351565157</v>
      </c>
      <c r="AP16" s="130">
        <v>16.375308370005801</v>
      </c>
      <c r="AQ16" s="130">
        <v>19.2761548995345</v>
      </c>
      <c r="AR16" s="130">
        <v>19.645027672562598</v>
      </c>
      <c r="AS16" s="130">
        <v>19.1581032897803</v>
      </c>
      <c r="AT16" s="130">
        <v>19.0884718818427</v>
      </c>
      <c r="AU16" s="130">
        <v>20.740086687495499</v>
      </c>
      <c r="AV16" s="130">
        <v>20.481320634544598</v>
      </c>
      <c r="AW16" s="130">
        <v>20.2359855605775</v>
      </c>
      <c r="AX16" s="130">
        <v>20.355630596263801</v>
      </c>
      <c r="AY16" s="130">
        <v>20.5100888247831</v>
      </c>
      <c r="AZ16" s="130">
        <v>19.604770328972702</v>
      </c>
      <c r="BA16" s="130">
        <v>16.944471115340601</v>
      </c>
      <c r="BB16" s="130">
        <v>18.3493282309433</v>
      </c>
      <c r="BC16" s="130">
        <v>17.374750175251901</v>
      </c>
      <c r="BD16" s="130">
        <v>17.4733160441519</v>
      </c>
      <c r="BE16" s="131">
        <v>15.121374833171901</v>
      </c>
      <c r="BF16" s="132">
        <v>-0.136966356970666</v>
      </c>
      <c r="BG16" s="132">
        <v>-8.8020002395483594E-3</v>
      </c>
      <c r="BH16" s="132">
        <v>3.9555991658582696E-3</v>
      </c>
    </row>
    <row r="17" spans="1:60">
      <c r="A17" s="124" t="s">
        <v>265</v>
      </c>
      <c r="B17" s="130">
        <v>7.5180300000000004</v>
      </c>
      <c r="C17" s="130">
        <v>7.8832199999999997</v>
      </c>
      <c r="D17" s="130">
        <v>8.6380199999999991</v>
      </c>
      <c r="E17" s="130">
        <v>8.9166299999999996</v>
      </c>
      <c r="F17" s="130">
        <v>9.1763700000000004</v>
      </c>
      <c r="G17" s="130">
        <v>8.5580999999999996</v>
      </c>
      <c r="H17" s="130">
        <v>8.29392</v>
      </c>
      <c r="I17" s="130">
        <v>8.2439699999999991</v>
      </c>
      <c r="J17" s="130">
        <v>10.155390000000001</v>
      </c>
      <c r="K17" s="130">
        <v>10.73259</v>
      </c>
      <c r="L17" s="130">
        <v>10.43844</v>
      </c>
      <c r="M17" s="130">
        <v>12.940379999999999</v>
      </c>
      <c r="N17" s="130">
        <v>14.125305000000001</v>
      </c>
      <c r="O17" s="130">
        <v>14.25351</v>
      </c>
      <c r="P17" s="130">
        <v>15.96402</v>
      </c>
      <c r="Q17" s="130">
        <v>16.434104999999999</v>
      </c>
      <c r="R17" s="130">
        <v>16.522905000000002</v>
      </c>
      <c r="S17" s="130">
        <v>17.630130000000001</v>
      </c>
      <c r="T17" s="130">
        <v>17.360399999999998</v>
      </c>
      <c r="U17" s="130">
        <v>19.202999999999999</v>
      </c>
      <c r="V17" s="130">
        <v>19.231304999999999</v>
      </c>
      <c r="W17" s="130">
        <v>21.172139999999999</v>
      </c>
      <c r="X17" s="130">
        <v>20.63157</v>
      </c>
      <c r="Y17" s="130">
        <v>21.121079999999999</v>
      </c>
      <c r="Z17" s="130">
        <v>21.687180000000001</v>
      </c>
      <c r="AA17" s="130">
        <v>24.381705</v>
      </c>
      <c r="AB17" s="130">
        <v>24.311219999999999</v>
      </c>
      <c r="AC17" s="130">
        <v>23.994869999999999</v>
      </c>
      <c r="AD17" s="130">
        <v>25.895189999999999</v>
      </c>
      <c r="AE17" s="130">
        <v>27.389804999999999</v>
      </c>
      <c r="AF17" s="130">
        <v>30.526109999999999</v>
      </c>
      <c r="AG17" s="130">
        <v>33.00141</v>
      </c>
      <c r="AH17" s="130">
        <v>34.221299999999999</v>
      </c>
      <c r="AI17" s="130">
        <v>35.892404999999997</v>
      </c>
      <c r="AJ17" s="130">
        <v>30.4251</v>
      </c>
      <c r="AK17" s="130">
        <v>30.995640000000002</v>
      </c>
      <c r="AL17" s="130">
        <v>32.848230000000001</v>
      </c>
      <c r="AM17" s="130">
        <v>31.541205000000001</v>
      </c>
      <c r="AN17" s="130">
        <v>27.998640000000002</v>
      </c>
      <c r="AO17" s="130">
        <v>31.52955</v>
      </c>
      <c r="AP17" s="130">
        <v>30.435089999999999</v>
      </c>
      <c r="AQ17" s="130">
        <v>34.94502</v>
      </c>
      <c r="AR17" s="130">
        <v>37.267056126731198</v>
      </c>
      <c r="AS17" s="130">
        <v>34.899557113394998</v>
      </c>
      <c r="AT17" s="130">
        <v>34.216849220714799</v>
      </c>
      <c r="AU17" s="130">
        <v>31.266816622049799</v>
      </c>
      <c r="AV17" s="130">
        <v>33.326391970158497</v>
      </c>
      <c r="AW17" s="130">
        <v>34.612830825793502</v>
      </c>
      <c r="AX17" s="130">
        <v>32.305800503119499</v>
      </c>
      <c r="AY17" s="130">
        <v>34.026599379957297</v>
      </c>
      <c r="AZ17" s="130">
        <v>37.038235817372801</v>
      </c>
      <c r="BA17" s="130">
        <v>37.238733946121101</v>
      </c>
      <c r="BB17" s="130">
        <v>38.605387742569498</v>
      </c>
      <c r="BC17" s="130">
        <v>31.619099517289602</v>
      </c>
      <c r="BD17" s="130">
        <v>25.576218649678399</v>
      </c>
      <c r="BE17" s="131">
        <v>18.751450096579099</v>
      </c>
      <c r="BF17" s="132">
        <v>-0.26884357369203898</v>
      </c>
      <c r="BG17" s="132">
        <v>-2.8686036834963201E-2</v>
      </c>
      <c r="BH17" s="132">
        <v>4.9051902475128499E-3</v>
      </c>
    </row>
    <row r="18" spans="1:60">
      <c r="A18" s="124" t="s">
        <v>189</v>
      </c>
      <c r="B18" s="130">
        <v>0</v>
      </c>
      <c r="C18" s="130">
        <v>0</v>
      </c>
      <c r="D18" s="130">
        <v>0</v>
      </c>
      <c r="E18" s="130">
        <v>0</v>
      </c>
      <c r="F18" s="130">
        <v>0</v>
      </c>
      <c r="G18" s="130">
        <v>0</v>
      </c>
      <c r="H18" s="130">
        <v>0</v>
      </c>
      <c r="I18" s="130">
        <v>0</v>
      </c>
      <c r="J18" s="130">
        <v>0</v>
      </c>
      <c r="K18" s="130">
        <v>0</v>
      </c>
      <c r="L18" s="130">
        <v>0</v>
      </c>
      <c r="M18" s="130">
        <v>0</v>
      </c>
      <c r="N18" s="130">
        <v>0</v>
      </c>
      <c r="O18" s="130">
        <v>0</v>
      </c>
      <c r="P18" s="130">
        <v>0</v>
      </c>
      <c r="Q18" s="130">
        <v>0</v>
      </c>
      <c r="R18" s="130">
        <v>0</v>
      </c>
      <c r="S18" s="130">
        <v>0</v>
      </c>
      <c r="T18" s="130">
        <v>0</v>
      </c>
      <c r="U18" s="130">
        <v>0</v>
      </c>
      <c r="V18" s="130">
        <v>0</v>
      </c>
      <c r="W18" s="130">
        <v>0</v>
      </c>
      <c r="X18" s="130">
        <v>0</v>
      </c>
      <c r="Y18" s="130">
        <v>0</v>
      </c>
      <c r="Z18" s="130">
        <v>0</v>
      </c>
      <c r="AA18" s="130">
        <v>0</v>
      </c>
      <c r="AB18" s="130">
        <v>0</v>
      </c>
      <c r="AC18" s="130">
        <v>0</v>
      </c>
      <c r="AD18" s="130">
        <v>0</v>
      </c>
      <c r="AE18" s="130">
        <v>0</v>
      </c>
      <c r="AF18" s="130">
        <v>0</v>
      </c>
      <c r="AG18" s="130">
        <v>0</v>
      </c>
      <c r="AH18" s="130">
        <v>0</v>
      </c>
      <c r="AI18" s="130">
        <v>0</v>
      </c>
      <c r="AJ18" s="130">
        <v>0</v>
      </c>
      <c r="AK18" s="130">
        <v>0</v>
      </c>
      <c r="AL18" s="130">
        <v>0</v>
      </c>
      <c r="AM18" s="130">
        <v>0</v>
      </c>
      <c r="AN18" s="130">
        <v>0</v>
      </c>
      <c r="AO18" s="130">
        <v>0</v>
      </c>
      <c r="AP18" s="130">
        <v>0</v>
      </c>
      <c r="AQ18" s="130">
        <v>0</v>
      </c>
      <c r="AR18" s="130">
        <v>0</v>
      </c>
      <c r="AS18" s="130">
        <v>0</v>
      </c>
      <c r="AT18" s="130">
        <v>0</v>
      </c>
      <c r="AU18" s="130">
        <v>0</v>
      </c>
      <c r="AV18" s="130">
        <v>0</v>
      </c>
      <c r="AW18" s="130">
        <v>0</v>
      </c>
      <c r="AX18" s="130">
        <v>0</v>
      </c>
      <c r="AY18" s="130">
        <v>0</v>
      </c>
      <c r="AZ18" s="130">
        <v>0</v>
      </c>
      <c r="BA18" s="130">
        <v>0</v>
      </c>
      <c r="BB18" s="130">
        <v>0</v>
      </c>
      <c r="BC18" s="130">
        <v>0.18176506283255101</v>
      </c>
      <c r="BD18" s="130">
        <v>0.47927988464655302</v>
      </c>
      <c r="BE18" s="131">
        <v>0.35548760123705903</v>
      </c>
      <c r="BF18" s="132">
        <v>-0.26031461992298999</v>
      </c>
      <c r="BG18" s="132" t="s">
        <v>273</v>
      </c>
      <c r="BH18" s="132">
        <v>9.2991971592526395E-5</v>
      </c>
    </row>
    <row r="19" spans="1:60">
      <c r="A19" s="124" t="s">
        <v>266</v>
      </c>
      <c r="B19" s="130">
        <v>2.9250000000000001E-3</v>
      </c>
      <c r="C19" s="130">
        <v>2.9250000000000001E-3</v>
      </c>
      <c r="D19" s="130">
        <v>2.9250000000000001E-3</v>
      </c>
      <c r="E19" s="130">
        <v>2.9250000000000001E-3</v>
      </c>
      <c r="F19" s="130">
        <v>2.9250000000000001E-3</v>
      </c>
      <c r="G19" s="130">
        <v>4.3880000000000004E-3</v>
      </c>
      <c r="H19" s="130">
        <v>8.7399999999999995E-3</v>
      </c>
      <c r="I19" s="130">
        <v>9.3779999999999992E-3</v>
      </c>
      <c r="J19" s="130">
        <v>1.8044000000000001E-2</v>
      </c>
      <c r="K19" s="130">
        <v>2.1645999999999999E-2</v>
      </c>
      <c r="L19" s="130">
        <v>1.9519999999999999E-2</v>
      </c>
      <c r="M19" s="130">
        <v>2.6172000000000001E-2</v>
      </c>
      <c r="N19" s="130">
        <v>2.2044999999999999E-2</v>
      </c>
      <c r="O19" s="130">
        <v>1.9817000000000001E-2</v>
      </c>
      <c r="P19" s="130">
        <v>3.0008E-2</v>
      </c>
      <c r="Q19" s="130">
        <v>3.0394999999999998E-2</v>
      </c>
      <c r="R19" s="130">
        <v>2.1805999999999999E-2</v>
      </c>
      <c r="S19" s="130">
        <v>1.8991999999999998E-2</v>
      </c>
      <c r="T19" s="130">
        <v>1.8841E-2</v>
      </c>
      <c r="U19" s="130">
        <v>2.2488999999999999E-2</v>
      </c>
      <c r="V19" s="130">
        <v>3.1802999999999998E-2</v>
      </c>
      <c r="W19" s="130">
        <v>3.1515000000000001E-2</v>
      </c>
      <c r="X19" s="130">
        <v>4.4885000000000001E-2</v>
      </c>
      <c r="Y19" s="130">
        <v>4.6559000000000003E-2</v>
      </c>
      <c r="Z19" s="130">
        <v>6.0164000000000002E-2</v>
      </c>
      <c r="AA19" s="130">
        <v>6.0864000000000001E-2</v>
      </c>
      <c r="AB19" s="130">
        <v>4.9911999999999998E-2</v>
      </c>
      <c r="AC19" s="130">
        <v>4.0995999999999998E-2</v>
      </c>
      <c r="AD19" s="130">
        <v>4.7647000000000002E-2</v>
      </c>
      <c r="AE19" s="130">
        <v>4.2458999999999997E-2</v>
      </c>
      <c r="AF19" s="130">
        <v>4.4183E-2</v>
      </c>
      <c r="AG19" s="130">
        <v>4.8170999999999999E-2</v>
      </c>
      <c r="AH19" s="130">
        <v>6.1178999999999997E-2</v>
      </c>
      <c r="AI19" s="130">
        <v>0.166356</v>
      </c>
      <c r="AJ19" s="130">
        <v>0.52723200000000003</v>
      </c>
      <c r="AK19" s="130">
        <v>0.98195966089526998</v>
      </c>
      <c r="AL19" s="130">
        <v>1.313051</v>
      </c>
      <c r="AM19" s="130">
        <v>1.299633989425</v>
      </c>
      <c r="AN19" s="130">
        <v>1.69895432853822</v>
      </c>
      <c r="AO19" s="130">
        <v>1.5674772683932601</v>
      </c>
      <c r="AP19" s="130">
        <v>1.65479185838293</v>
      </c>
      <c r="AQ19" s="130">
        <v>2.1775578009015701</v>
      </c>
      <c r="AR19" s="130">
        <v>2.47089997308814</v>
      </c>
      <c r="AS19" s="130">
        <v>2.5087196803630998</v>
      </c>
      <c r="AT19" s="130">
        <v>2.4356264927081099</v>
      </c>
      <c r="AU19" s="130">
        <v>2.4632688517641599</v>
      </c>
      <c r="AV19" s="130">
        <v>2.7459232052683</v>
      </c>
      <c r="AW19" s="130">
        <v>3.2243359285946198</v>
      </c>
      <c r="AX19" s="130">
        <v>3.5924224839368901</v>
      </c>
      <c r="AY19" s="130">
        <v>3.6788663883841402</v>
      </c>
      <c r="AZ19" s="130">
        <v>3.6758303723816699</v>
      </c>
      <c r="BA19" s="130">
        <v>3.8269465224579902</v>
      </c>
      <c r="BB19" s="130">
        <v>3.6090568140784902</v>
      </c>
      <c r="BC19" s="130">
        <v>4.1076732709143897</v>
      </c>
      <c r="BD19" s="130">
        <v>4.9625470351584502</v>
      </c>
      <c r="BE19" s="131">
        <v>4.6638936151757298</v>
      </c>
      <c r="BF19" s="132">
        <v>-6.2749289126437999E-2</v>
      </c>
      <c r="BG19" s="132">
        <v>7.3765373090539696E-2</v>
      </c>
      <c r="BH19" s="132">
        <v>1.2200275370047801E-3</v>
      </c>
    </row>
    <row r="20" spans="1:60">
      <c r="A20" s="124" t="s">
        <v>267</v>
      </c>
      <c r="B20" s="130">
        <v>5.3886700000000003E-2</v>
      </c>
      <c r="C20" s="130">
        <v>6.7811099999999999E-2</v>
      </c>
      <c r="D20" s="130">
        <v>7.1175459999999996E-2</v>
      </c>
      <c r="E20" s="130">
        <v>6.6046670000000002E-2</v>
      </c>
      <c r="F20" s="130">
        <v>9.6385219999999994E-2</v>
      </c>
      <c r="G20" s="130">
        <v>3.2149999999999998E-2</v>
      </c>
      <c r="H20" s="130">
        <v>3.4750000000000003E-2</v>
      </c>
      <c r="I20" s="130">
        <v>5.0575000000000002E-2</v>
      </c>
      <c r="J20" s="130">
        <v>5.9025000000000001E-2</v>
      </c>
      <c r="K20" s="130">
        <v>0.145925</v>
      </c>
      <c r="L20" s="130">
        <v>0.12615000000000001</v>
      </c>
      <c r="M20" s="130">
        <v>0.15492500000000001</v>
      </c>
      <c r="N20" s="130">
        <v>0.17097499999999999</v>
      </c>
      <c r="O20" s="130">
        <v>0.32832499999999998</v>
      </c>
      <c r="P20" s="130">
        <v>0.34505000000000002</v>
      </c>
      <c r="Q20" s="130">
        <v>0.33815000000000001</v>
      </c>
      <c r="R20" s="130">
        <v>0.34284999999999999</v>
      </c>
      <c r="S20" s="130">
        <v>0.33827499999999999</v>
      </c>
      <c r="T20" s="130">
        <v>0.30740000000000001</v>
      </c>
      <c r="U20" s="130">
        <v>0.23649999999999999</v>
      </c>
      <c r="V20" s="130">
        <v>0.36401899999999998</v>
      </c>
      <c r="W20" s="130">
        <v>0.42100599999999999</v>
      </c>
      <c r="X20" s="130">
        <v>0.50009000000000003</v>
      </c>
      <c r="Y20" s="130">
        <v>0.50590500000000005</v>
      </c>
      <c r="Z20" s="130">
        <v>0.63267200000000001</v>
      </c>
      <c r="AA20" s="130">
        <v>0.69314799999999999</v>
      </c>
      <c r="AB20" s="130">
        <v>0.73036400000000001</v>
      </c>
      <c r="AC20" s="130">
        <v>0.78180966184937595</v>
      </c>
      <c r="AD20" s="130">
        <v>0.80842650834378404</v>
      </c>
      <c r="AE20" s="130">
        <v>0.95633528927145794</v>
      </c>
      <c r="AF20" s="130">
        <v>1.06536014341329</v>
      </c>
      <c r="AG20" s="130">
        <v>1.0930344968293799</v>
      </c>
      <c r="AH20" s="130">
        <v>1.04715951780849</v>
      </c>
      <c r="AI20" s="130">
        <v>1.17135496829548</v>
      </c>
      <c r="AJ20" s="130">
        <v>1.2149248184939401</v>
      </c>
      <c r="AK20" s="130">
        <v>1.13259781054451</v>
      </c>
      <c r="AL20" s="130">
        <v>1.03570049192822</v>
      </c>
      <c r="AM20" s="130">
        <v>1.1246853771994501</v>
      </c>
      <c r="AN20" s="130">
        <v>1.33831651527281</v>
      </c>
      <c r="AO20" s="130">
        <v>1.4085027656942899</v>
      </c>
      <c r="AP20" s="130">
        <v>1.6914757887727701</v>
      </c>
      <c r="AQ20" s="130">
        <v>1.7901280013432299</v>
      </c>
      <c r="AR20" s="130">
        <v>1.9936686922718101</v>
      </c>
      <c r="AS20" s="130">
        <v>2.2191191478158898</v>
      </c>
      <c r="AT20" s="130">
        <v>2.4931569808757499</v>
      </c>
      <c r="AU20" s="130">
        <v>2.6168948907468299</v>
      </c>
      <c r="AV20" s="130">
        <v>3.04783359121432</v>
      </c>
      <c r="AW20" s="130">
        <v>3.09746594071947</v>
      </c>
      <c r="AX20" s="130">
        <v>3.3026677056811198</v>
      </c>
      <c r="AY20" s="130">
        <v>3.4994628038596498</v>
      </c>
      <c r="AZ20" s="130">
        <v>3.43353828833009</v>
      </c>
      <c r="BA20" s="130">
        <v>3.4840326916167901</v>
      </c>
      <c r="BB20" s="130">
        <v>3.5530965726147499</v>
      </c>
      <c r="BC20" s="130">
        <v>3.7264863641072199</v>
      </c>
      <c r="BD20" s="130">
        <v>3.7125313707563801</v>
      </c>
      <c r="BE20" s="131">
        <v>3.0647755943761399</v>
      </c>
      <c r="BF20" s="132">
        <v>-0.176733720113006</v>
      </c>
      <c r="BG20" s="132">
        <v>4.0619717909157402E-2</v>
      </c>
      <c r="BH20" s="132">
        <v>8.0171438896300897E-4</v>
      </c>
    </row>
    <row r="21" spans="1:60" s="125" customFormat="1">
      <c r="A21" s="133" t="s">
        <v>268</v>
      </c>
      <c r="B21" s="134">
        <v>14.7710138530752</v>
      </c>
      <c r="C21" s="134">
        <v>15.7829788609513</v>
      </c>
      <c r="D21" s="134">
        <v>17.015462059336301</v>
      </c>
      <c r="E21" s="134">
        <v>17.875238147013299</v>
      </c>
      <c r="F21" s="134">
        <v>18.4280104623451</v>
      </c>
      <c r="G21" s="134">
        <v>18.800996238938101</v>
      </c>
      <c r="H21" s="134">
        <v>19.1485894513274</v>
      </c>
      <c r="I21" s="134">
        <v>20.240027929203499</v>
      </c>
      <c r="J21" s="134">
        <v>22.972734566371699</v>
      </c>
      <c r="K21" s="134">
        <v>24.295543150442501</v>
      </c>
      <c r="L21" s="134">
        <v>24.173023911504401</v>
      </c>
      <c r="M21" s="134">
        <v>28.258420137168098</v>
      </c>
      <c r="N21" s="134">
        <v>30.486448214601801</v>
      </c>
      <c r="O21" s="134">
        <v>31.5205153761062</v>
      </c>
      <c r="P21" s="134">
        <v>33.918698287610603</v>
      </c>
      <c r="Q21" s="134">
        <v>36.090677783185797</v>
      </c>
      <c r="R21" s="134">
        <v>37.2046814380531</v>
      </c>
      <c r="S21" s="134">
        <v>41.286372165929201</v>
      </c>
      <c r="T21" s="134">
        <v>42.755776181415897</v>
      </c>
      <c r="U21" s="134">
        <v>46.1569163451328</v>
      </c>
      <c r="V21" s="134">
        <v>47.137405070796497</v>
      </c>
      <c r="W21" s="134">
        <v>50.939965059734497</v>
      </c>
      <c r="X21" s="134">
        <v>51.125092637168201</v>
      </c>
      <c r="Y21" s="134">
        <v>55.460409477876098</v>
      </c>
      <c r="Z21" s="134">
        <v>57.5121635287611</v>
      </c>
      <c r="AA21" s="134">
        <v>59.561024329743397</v>
      </c>
      <c r="AB21" s="134">
        <v>60.515717914005499</v>
      </c>
      <c r="AC21" s="134">
        <v>62.254320335143497</v>
      </c>
      <c r="AD21" s="134">
        <v>66.9835031587602</v>
      </c>
      <c r="AE21" s="134">
        <v>70.393099800690806</v>
      </c>
      <c r="AF21" s="134">
        <v>77.434471827705806</v>
      </c>
      <c r="AG21" s="134">
        <v>85.7198515497507</v>
      </c>
      <c r="AH21" s="134">
        <v>87.490363049055304</v>
      </c>
      <c r="AI21" s="134">
        <v>93.7866402400645</v>
      </c>
      <c r="AJ21" s="134">
        <v>92.522520721798401</v>
      </c>
      <c r="AK21" s="134">
        <v>98.333675299270197</v>
      </c>
      <c r="AL21" s="134">
        <v>103.19049882213901</v>
      </c>
      <c r="AM21" s="134">
        <v>104.224321572416</v>
      </c>
      <c r="AN21" s="134">
        <v>109.590694104259</v>
      </c>
      <c r="AO21" s="134">
        <v>122.423152022805</v>
      </c>
      <c r="AP21" s="134">
        <v>127.139123737829</v>
      </c>
      <c r="AQ21" s="134">
        <v>137.51426073201</v>
      </c>
      <c r="AR21" s="134">
        <v>141.142256695669</v>
      </c>
      <c r="AS21" s="134">
        <v>141.44355457503499</v>
      </c>
      <c r="AT21" s="134">
        <v>135.844052860727</v>
      </c>
      <c r="AU21" s="134">
        <v>147.278874161</v>
      </c>
      <c r="AV21" s="134">
        <v>152.12981119676601</v>
      </c>
      <c r="AW21" s="134">
        <v>161.788888828452</v>
      </c>
      <c r="AX21" s="134">
        <v>167.310671933414</v>
      </c>
      <c r="AY21" s="134">
        <v>172.612652969729</v>
      </c>
      <c r="AZ21" s="134">
        <v>177.84166384186801</v>
      </c>
      <c r="BA21" s="134">
        <v>174.18455554386099</v>
      </c>
      <c r="BB21" s="134">
        <v>176.34469905542099</v>
      </c>
      <c r="BC21" s="134">
        <v>169.18406934500601</v>
      </c>
      <c r="BD21" s="134">
        <v>163.29953600773899</v>
      </c>
      <c r="BE21" s="134">
        <v>145.649032613093</v>
      </c>
      <c r="BF21" s="135">
        <v>-0.11052359371265599</v>
      </c>
      <c r="BG21" s="135">
        <v>1.8578329136076401E-2</v>
      </c>
      <c r="BH21" s="135">
        <v>3.8100318143595803E-2</v>
      </c>
    </row>
    <row r="22" spans="1:6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1"/>
      <c r="BF22" s="132"/>
      <c r="BG22" s="132"/>
      <c r="BH22" s="132"/>
    </row>
    <row r="23" spans="1:60">
      <c r="A23" s="136" t="s">
        <v>269</v>
      </c>
      <c r="B23" s="130">
        <v>1.7528646900209399</v>
      </c>
      <c r="C23" s="130">
        <v>1.8821034226337701</v>
      </c>
      <c r="D23" s="130">
        <v>1.8031683717675799</v>
      </c>
      <c r="E23" s="130">
        <v>1.92289696025545</v>
      </c>
      <c r="F23" s="130">
        <v>2.3329156922998502</v>
      </c>
      <c r="G23" s="130">
        <v>2.8298002121801602</v>
      </c>
      <c r="H23" s="130">
        <v>3.2506646710868701</v>
      </c>
      <c r="I23" s="130">
        <v>3.51297524697909</v>
      </c>
      <c r="J23" s="130">
        <v>3.8611199053649701</v>
      </c>
      <c r="K23" s="130">
        <v>4.1851970030775103</v>
      </c>
      <c r="L23" s="130">
        <v>4.1801618779703196</v>
      </c>
      <c r="M23" s="130">
        <v>4.7610112607110002</v>
      </c>
      <c r="N23" s="130">
        <v>4.8520337777085798</v>
      </c>
      <c r="O23" s="130">
        <v>5.0468238520286102</v>
      </c>
      <c r="P23" s="130">
        <v>5.0040366317045502</v>
      </c>
      <c r="Q23" s="130">
        <v>4.8073976495471697</v>
      </c>
      <c r="R23" s="130">
        <v>4.5824097896344398</v>
      </c>
      <c r="S23" s="130">
        <v>4.4355265081261503</v>
      </c>
      <c r="T23" s="130">
        <v>4.5257059357985501</v>
      </c>
      <c r="U23" s="130">
        <v>5.0389888877036197</v>
      </c>
      <c r="V23" s="130">
        <v>5.3991604556127601</v>
      </c>
      <c r="W23" s="130">
        <v>5.2421265035356202</v>
      </c>
      <c r="X23" s="130">
        <v>5.4685778227735202</v>
      </c>
      <c r="Y23" s="130">
        <v>5.23850292977962</v>
      </c>
      <c r="Z23" s="130">
        <v>5.6259819600945402</v>
      </c>
      <c r="AA23" s="130">
        <v>6.1934903349981703</v>
      </c>
      <c r="AB23" s="130">
        <v>6.5664191509069703</v>
      </c>
      <c r="AC23" s="130">
        <v>6.4482234127475104</v>
      </c>
      <c r="AD23" s="130">
        <v>6.7812451486573702</v>
      </c>
      <c r="AE23" s="130">
        <v>6.9751494178148201</v>
      </c>
      <c r="AF23" s="130">
        <v>7.6157160244726096</v>
      </c>
      <c r="AG23" s="130">
        <v>8.1060879994595894</v>
      </c>
      <c r="AH23" s="130">
        <v>7.8125716230364901</v>
      </c>
      <c r="AI23" s="130">
        <v>8.0207291490309593</v>
      </c>
      <c r="AJ23" s="130">
        <v>8.1927628377824906</v>
      </c>
      <c r="AK23" s="130">
        <v>7.8205154127923802</v>
      </c>
      <c r="AL23" s="130">
        <v>8.28819608377996</v>
      </c>
      <c r="AM23" s="130">
        <v>8.1485369421568397</v>
      </c>
      <c r="AN23" s="130">
        <v>8.9629718452994407</v>
      </c>
      <c r="AO23" s="130">
        <v>9.0492337534182905</v>
      </c>
      <c r="AP23" s="130">
        <v>9.5277064337155597</v>
      </c>
      <c r="AQ23" s="130">
        <v>8.9532007839207299</v>
      </c>
      <c r="AR23" s="130">
        <v>8.4708954172202109</v>
      </c>
      <c r="AS23" s="130">
        <v>9.0685548732303598</v>
      </c>
      <c r="AT23" s="130">
        <v>8.83191387417477</v>
      </c>
      <c r="AU23" s="130">
        <v>9.6128121062088692</v>
      </c>
      <c r="AV23" s="130">
        <v>9.0418067025623703</v>
      </c>
      <c r="AW23" s="130">
        <v>8.6241415912530801</v>
      </c>
      <c r="AX23" s="130">
        <v>8.2004611326300001</v>
      </c>
      <c r="AY23" s="130">
        <v>7.5109755750299998</v>
      </c>
      <c r="AZ23" s="130">
        <v>7.96809500073</v>
      </c>
      <c r="BA23" s="130">
        <v>8.3421902815200006</v>
      </c>
      <c r="BB23" s="130">
        <v>9.0698538483900002</v>
      </c>
      <c r="BC23" s="130">
        <v>8.6869189113300003</v>
      </c>
      <c r="BD23" s="130">
        <v>8.9004410370899993</v>
      </c>
      <c r="BE23" s="131">
        <v>8.52751903347</v>
      </c>
      <c r="BF23" s="132">
        <v>-4.4517033965030497E-2</v>
      </c>
      <c r="BG23" s="132">
        <v>7.7320800307734095E-4</v>
      </c>
      <c r="BH23" s="132">
        <v>2.2307129839568198E-3</v>
      </c>
    </row>
    <row r="24" spans="1:60">
      <c r="A24" s="136" t="s">
        <v>270</v>
      </c>
      <c r="B24" s="130">
        <v>7.3499999999999996E-2</v>
      </c>
      <c r="C24" s="130">
        <v>0.13264999999999999</v>
      </c>
      <c r="D24" s="130">
        <v>0.50555000000000005</v>
      </c>
      <c r="E24" s="130">
        <v>1.2299</v>
      </c>
      <c r="F24" s="130">
        <v>2.5335000000000001</v>
      </c>
      <c r="G24" s="130">
        <v>3.9751750000000001</v>
      </c>
      <c r="H24" s="130">
        <v>5.4814749999999997</v>
      </c>
      <c r="I24" s="130">
        <v>6.9113499999999997</v>
      </c>
      <c r="J24" s="130">
        <v>8.3072250000000007</v>
      </c>
      <c r="K24" s="130">
        <v>9.7356750000000005</v>
      </c>
      <c r="L24" s="130">
        <v>9.6194749999999996</v>
      </c>
      <c r="M24" s="130">
        <v>10.161149999999999</v>
      </c>
      <c r="N24" s="130">
        <v>9.99695</v>
      </c>
      <c r="O24" s="130">
        <v>9.9124499999999998</v>
      </c>
      <c r="P24" s="130">
        <v>10.830525</v>
      </c>
      <c r="Q24" s="130">
        <v>10.363149999999999</v>
      </c>
      <c r="R24" s="130">
        <v>9.5580499999999997</v>
      </c>
      <c r="S24" s="130">
        <v>7.9686250000000003</v>
      </c>
      <c r="T24" s="130">
        <v>8.280875</v>
      </c>
      <c r="U24" s="130">
        <v>8.5450499999999998</v>
      </c>
      <c r="V24" s="130">
        <v>8.5863999999999994</v>
      </c>
      <c r="W24" s="130">
        <v>7.7095000000000002</v>
      </c>
      <c r="X24" s="130">
        <v>8.5016499999999997</v>
      </c>
      <c r="Y24" s="130">
        <v>8.3905999999999992</v>
      </c>
      <c r="Z24" s="130">
        <v>9.3244249999999997</v>
      </c>
      <c r="AA24" s="130">
        <v>9.5698500000000006</v>
      </c>
      <c r="AB24" s="130">
        <v>10.207800000000001</v>
      </c>
      <c r="AC24" s="130">
        <v>10.520125</v>
      </c>
      <c r="AD24" s="130">
        <v>11.0093</v>
      </c>
      <c r="AE24" s="130">
        <v>11.2576</v>
      </c>
      <c r="AF24" s="130">
        <v>12.45255</v>
      </c>
      <c r="AG24" s="130">
        <v>13.842074999999999</v>
      </c>
      <c r="AH24" s="130">
        <v>13.204475</v>
      </c>
      <c r="AI24" s="130">
        <v>14.464399999999999</v>
      </c>
      <c r="AJ24" s="130">
        <v>15.446025000000001</v>
      </c>
      <c r="AK24" s="130">
        <v>15.526275</v>
      </c>
      <c r="AL24" s="130">
        <v>15.3376</v>
      </c>
      <c r="AM24" s="130">
        <v>15.832525</v>
      </c>
      <c r="AN24" s="130">
        <v>16.866575000000001</v>
      </c>
      <c r="AO24" s="130">
        <v>17.187999999999999</v>
      </c>
      <c r="AP24" s="130">
        <v>16.893474999999999</v>
      </c>
      <c r="AQ24" s="130">
        <v>17.3889</v>
      </c>
      <c r="AR24" s="130">
        <v>17.519024999999999</v>
      </c>
      <c r="AS24" s="130">
        <v>17.401450000000001</v>
      </c>
      <c r="AT24" s="130">
        <v>17.574065820000001</v>
      </c>
      <c r="AU24" s="130">
        <v>19.404</v>
      </c>
      <c r="AV24" s="130">
        <v>16.524000000000001</v>
      </c>
      <c r="AW24" s="130">
        <v>16.739999999999998</v>
      </c>
      <c r="AX24" s="130">
        <v>16.533000000000001</v>
      </c>
      <c r="AY24" s="130">
        <v>14.462999999999999</v>
      </c>
      <c r="AZ24" s="130">
        <v>15.8499</v>
      </c>
      <c r="BA24" s="130">
        <v>16.1892</v>
      </c>
      <c r="BB24" s="130">
        <v>16.4115</v>
      </c>
      <c r="BC24" s="130">
        <v>16.874099999999999</v>
      </c>
      <c r="BD24" s="130">
        <v>17.383500000000002</v>
      </c>
      <c r="BE24" s="131">
        <v>16.998180000000001</v>
      </c>
      <c r="BF24" s="132">
        <v>-2.4837524937676402E-2</v>
      </c>
      <c r="BG24" s="132">
        <v>-1.08968605167659E-3</v>
      </c>
      <c r="BH24" s="132">
        <v>4.4465524709835199E-3</v>
      </c>
    </row>
    <row r="25" spans="1:60">
      <c r="A25" s="136" t="s">
        <v>271</v>
      </c>
      <c r="B25" s="130">
        <v>5.6272500000000003E-2</v>
      </c>
      <c r="C25" s="130">
        <v>8.3947499999999994E-2</v>
      </c>
      <c r="D25" s="130">
        <v>0.2555325</v>
      </c>
      <c r="E25" s="130">
        <v>0.39113999999999999</v>
      </c>
      <c r="F25" s="130">
        <v>0.40682249999999998</v>
      </c>
      <c r="G25" s="130">
        <v>0.36715500000000001</v>
      </c>
      <c r="H25" s="130">
        <v>0.28765000000000002</v>
      </c>
      <c r="I25" s="130">
        <v>0.1938</v>
      </c>
      <c r="J25" s="130">
        <v>0.19525000000000001</v>
      </c>
      <c r="K25" s="130">
        <v>0.42544999999999999</v>
      </c>
      <c r="L25" s="130">
        <v>1.129875</v>
      </c>
      <c r="M25" s="130">
        <v>1.976075</v>
      </c>
      <c r="N25" s="130">
        <v>2.52155</v>
      </c>
      <c r="O25" s="130">
        <v>2.6900249999999999</v>
      </c>
      <c r="P25" s="130">
        <v>2.8779499999999998</v>
      </c>
      <c r="Q25" s="130">
        <v>3.6991499999999999</v>
      </c>
      <c r="R25" s="130">
        <v>4.0239250000000002</v>
      </c>
      <c r="S25" s="130">
        <v>4.4527999999999999</v>
      </c>
      <c r="T25" s="130">
        <v>4.6789500000000004</v>
      </c>
      <c r="U25" s="130">
        <v>4.9195000000000002</v>
      </c>
      <c r="V25" s="130">
        <v>5.3658000000000001</v>
      </c>
      <c r="W25" s="130">
        <v>5.3285499999999999</v>
      </c>
      <c r="X25" s="130">
        <v>5.9423000000000004</v>
      </c>
      <c r="Y25" s="130">
        <v>5.7724500000000001</v>
      </c>
      <c r="Z25" s="130">
        <v>5.9423250000000003</v>
      </c>
      <c r="AA25" s="130">
        <v>6.3017500000000002</v>
      </c>
      <c r="AB25" s="130">
        <v>5.3219500000000002</v>
      </c>
      <c r="AC25" s="130">
        <v>4.7121250000000003</v>
      </c>
      <c r="AD25" s="130">
        <v>4.3845749999999999</v>
      </c>
      <c r="AE25" s="130">
        <v>4.3862750000000004</v>
      </c>
      <c r="AF25" s="130">
        <v>5.2939249999999998</v>
      </c>
      <c r="AG25" s="130">
        <v>5.4084250000000003</v>
      </c>
      <c r="AH25" s="130">
        <v>4.3147250000000001</v>
      </c>
      <c r="AI25" s="130">
        <v>3.61015</v>
      </c>
      <c r="AJ25" s="130">
        <v>3.12785</v>
      </c>
      <c r="AK25" s="130">
        <v>3.406825</v>
      </c>
      <c r="AL25" s="130">
        <v>2.8639250000000001</v>
      </c>
      <c r="AM25" s="130">
        <v>2.5392999999999999</v>
      </c>
      <c r="AN25" s="130">
        <v>2.6833</v>
      </c>
      <c r="AO25" s="130">
        <v>2.619875</v>
      </c>
      <c r="AP25" s="130">
        <v>3.2664</v>
      </c>
      <c r="AQ25" s="130">
        <v>3.3656999999999999</v>
      </c>
      <c r="AR25" s="130">
        <v>3.3919000000000001</v>
      </c>
      <c r="AS25" s="130">
        <v>3.3921250000000001</v>
      </c>
      <c r="AT25" s="130">
        <v>2.4263750000000002</v>
      </c>
      <c r="AU25" s="130">
        <v>2.672275</v>
      </c>
      <c r="AV25" s="130">
        <v>3.05945</v>
      </c>
      <c r="AW25" s="130">
        <v>2.8512249999999999</v>
      </c>
      <c r="AX25" s="130">
        <v>2.7544</v>
      </c>
      <c r="AY25" s="130">
        <v>2.7361499999999999</v>
      </c>
      <c r="AZ25" s="130">
        <v>3.0003500000000001</v>
      </c>
      <c r="BA25" s="130">
        <v>3.1250499999999999</v>
      </c>
      <c r="BB25" s="130">
        <v>3.2136499999999999</v>
      </c>
      <c r="BC25" s="130">
        <v>3.0229249999999999</v>
      </c>
      <c r="BD25" s="130">
        <v>2.8308749999999998</v>
      </c>
      <c r="BE25" s="131">
        <v>2.9206500000000002</v>
      </c>
      <c r="BF25" s="132">
        <v>2.8893922185618801E-2</v>
      </c>
      <c r="BG25" s="132">
        <v>1.55382299029208E-2</v>
      </c>
      <c r="BH25" s="132">
        <v>7.6401258689918702E-4</v>
      </c>
    </row>
    <row r="26" spans="1:60">
      <c r="A26" s="136" t="s">
        <v>272</v>
      </c>
      <c r="B26" s="130" t="s">
        <v>273</v>
      </c>
      <c r="C26" s="130" t="s">
        <v>273</v>
      </c>
      <c r="D26" s="130" t="s">
        <v>273</v>
      </c>
      <c r="E26" s="130" t="s">
        <v>273</v>
      </c>
      <c r="F26" s="130" t="s">
        <v>273</v>
      </c>
      <c r="G26" s="130" t="s">
        <v>273</v>
      </c>
      <c r="H26" s="130" t="s">
        <v>273</v>
      </c>
      <c r="I26" s="130" t="s">
        <v>273</v>
      </c>
      <c r="J26" s="130" t="s">
        <v>273</v>
      </c>
      <c r="K26" s="130" t="s">
        <v>273</v>
      </c>
      <c r="L26" s="130" t="s">
        <v>273</v>
      </c>
      <c r="M26" s="130" t="s">
        <v>273</v>
      </c>
      <c r="N26" s="130" t="s">
        <v>273</v>
      </c>
      <c r="O26" s="130" t="s">
        <v>273</v>
      </c>
      <c r="P26" s="130" t="s">
        <v>273</v>
      </c>
      <c r="Q26" s="130" t="s">
        <v>273</v>
      </c>
      <c r="R26" s="130" t="s">
        <v>273</v>
      </c>
      <c r="S26" s="130" t="s">
        <v>273</v>
      </c>
      <c r="T26" s="130" t="s">
        <v>273</v>
      </c>
      <c r="U26" s="130" t="s">
        <v>273</v>
      </c>
      <c r="V26" s="130" t="s">
        <v>273</v>
      </c>
      <c r="W26" s="130" t="s">
        <v>273</v>
      </c>
      <c r="X26" s="130" t="s">
        <v>273</v>
      </c>
      <c r="Y26" s="130" t="s">
        <v>273</v>
      </c>
      <c r="Z26" s="130" t="s">
        <v>273</v>
      </c>
      <c r="AA26" s="130">
        <v>2.5522749999999998</v>
      </c>
      <c r="AB26" s="130">
        <v>2.3635999999999999</v>
      </c>
      <c r="AC26" s="130">
        <v>2.4500500000000001</v>
      </c>
      <c r="AD26" s="130">
        <v>2.5868500000000001</v>
      </c>
      <c r="AE26" s="130">
        <v>2.4339</v>
      </c>
      <c r="AF26" s="130">
        <v>2.2494999999999998</v>
      </c>
      <c r="AG26" s="130">
        <v>2.5207250000000001</v>
      </c>
      <c r="AH26" s="130">
        <v>2.612975</v>
      </c>
      <c r="AI26" s="130">
        <v>2.5118</v>
      </c>
      <c r="AJ26" s="130">
        <v>2.5467499999999998</v>
      </c>
      <c r="AK26" s="130">
        <v>2.56955</v>
      </c>
      <c r="AL26" s="130">
        <v>2.6924999999999999</v>
      </c>
      <c r="AM26" s="130">
        <v>2.7566999999999999</v>
      </c>
      <c r="AN26" s="130">
        <v>2.7401749999999998</v>
      </c>
      <c r="AO26" s="130">
        <v>2.8418333333333301</v>
      </c>
      <c r="AP26" s="130">
        <v>2.7482388888888898</v>
      </c>
      <c r="AQ26" s="130">
        <v>2.7179222222222199</v>
      </c>
      <c r="AR26" s="130">
        <v>3.1229944444444402</v>
      </c>
      <c r="AS26" s="130">
        <v>3.0270388888888902</v>
      </c>
      <c r="AT26" s="130">
        <v>2.7949888888888901</v>
      </c>
      <c r="AU26" s="130">
        <v>3.0614166666666698</v>
      </c>
      <c r="AV26" s="130">
        <v>2.9891666666666699</v>
      </c>
      <c r="AW26" s="130">
        <v>2.80660555555556</v>
      </c>
      <c r="AX26" s="130">
        <v>2.6537944444444399</v>
      </c>
      <c r="AY26" s="130">
        <v>2.3485711111111098</v>
      </c>
      <c r="AZ26" s="130">
        <v>2.4212311111111098</v>
      </c>
      <c r="BA26" s="130">
        <v>2.5243533333333299</v>
      </c>
      <c r="BB26" s="130">
        <v>2.8996669444444398</v>
      </c>
      <c r="BC26" s="130">
        <v>2.66583666666667</v>
      </c>
      <c r="BD26" s="130">
        <v>2.7981422222222201</v>
      </c>
      <c r="BE26" s="131">
        <v>2.9001137632216798</v>
      </c>
      <c r="BF26" s="132">
        <v>3.3610776520334402E-2</v>
      </c>
      <c r="BG26" s="132">
        <v>1.12763723655762E-4</v>
      </c>
      <c r="BH26" s="132">
        <v>7.5864051445429404E-4</v>
      </c>
    </row>
    <row r="27" spans="1:60">
      <c r="A27" s="136" t="s">
        <v>274</v>
      </c>
      <c r="B27" s="130">
        <v>0</v>
      </c>
      <c r="C27" s="130">
        <v>0</v>
      </c>
      <c r="D27" s="130">
        <v>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0">
        <v>0</v>
      </c>
      <c r="U27" s="130">
        <v>0</v>
      </c>
      <c r="V27" s="130">
        <v>0</v>
      </c>
      <c r="W27" s="130">
        <v>0</v>
      </c>
      <c r="X27" s="130">
        <v>0</v>
      </c>
      <c r="Y27" s="130">
        <v>0</v>
      </c>
      <c r="Z27" s="130">
        <v>0</v>
      </c>
      <c r="AA27" s="130">
        <v>0</v>
      </c>
      <c r="AB27" s="130">
        <v>0</v>
      </c>
      <c r="AC27" s="130">
        <v>0</v>
      </c>
      <c r="AD27" s="130">
        <v>0</v>
      </c>
      <c r="AE27" s="130">
        <v>0</v>
      </c>
      <c r="AF27" s="130">
        <v>0</v>
      </c>
      <c r="AG27" s="130">
        <v>0</v>
      </c>
      <c r="AH27" s="130">
        <v>0</v>
      </c>
      <c r="AI27" s="130">
        <v>0</v>
      </c>
      <c r="AJ27" s="130">
        <v>0</v>
      </c>
      <c r="AK27" s="130">
        <v>0</v>
      </c>
      <c r="AL27" s="130">
        <v>0</v>
      </c>
      <c r="AM27" s="130">
        <v>0</v>
      </c>
      <c r="AN27" s="130">
        <v>0</v>
      </c>
      <c r="AO27" s="130">
        <v>0</v>
      </c>
      <c r="AP27" s="130">
        <v>0</v>
      </c>
      <c r="AQ27" s="130">
        <v>0</v>
      </c>
      <c r="AR27" s="130">
        <v>0</v>
      </c>
      <c r="AS27" s="130">
        <v>0</v>
      </c>
      <c r="AT27" s="130">
        <v>0</v>
      </c>
      <c r="AU27" s="130">
        <v>0</v>
      </c>
      <c r="AV27" s="130">
        <v>0</v>
      </c>
      <c r="AW27" s="130">
        <v>0</v>
      </c>
      <c r="AX27" s="130">
        <v>0</v>
      </c>
      <c r="AY27" s="130">
        <v>0</v>
      </c>
      <c r="AZ27" s="130">
        <v>0</v>
      </c>
      <c r="BA27" s="130">
        <v>0</v>
      </c>
      <c r="BB27" s="130">
        <v>0</v>
      </c>
      <c r="BC27" s="130">
        <v>0</v>
      </c>
      <c r="BD27" s="130">
        <v>0</v>
      </c>
      <c r="BE27" s="131">
        <v>0</v>
      </c>
      <c r="BF27" s="132" t="s">
        <v>273</v>
      </c>
      <c r="BG27" s="132" t="s">
        <v>273</v>
      </c>
      <c r="BH27" s="132" t="s">
        <v>273</v>
      </c>
    </row>
    <row r="28" spans="1:60">
      <c r="A28" s="136" t="s">
        <v>275</v>
      </c>
      <c r="B28" s="130">
        <v>0.42904999999999999</v>
      </c>
      <c r="C28" s="130">
        <v>0.44902500000000001</v>
      </c>
      <c r="D28" s="130">
        <v>0.53937500000000005</v>
      </c>
      <c r="E28" s="130">
        <v>0.66512499999999997</v>
      </c>
      <c r="F28" s="130">
        <v>0.72940000000000005</v>
      </c>
      <c r="G28" s="130">
        <v>0.80125000000000002</v>
      </c>
      <c r="H28" s="130">
        <v>0.99550000000000005</v>
      </c>
      <c r="I28" s="130">
        <v>1.0810500000000001</v>
      </c>
      <c r="J28" s="130">
        <v>1.1872499999999999</v>
      </c>
      <c r="K28" s="130">
        <v>1.447525</v>
      </c>
      <c r="L28" s="130">
        <v>1.6572</v>
      </c>
      <c r="M28" s="130">
        <v>1.8296250000000001</v>
      </c>
      <c r="N28" s="130">
        <v>2.0792999999999999</v>
      </c>
      <c r="O28" s="130">
        <v>2.3298999999999999</v>
      </c>
      <c r="P28" s="130">
        <v>2.6140750000000001</v>
      </c>
      <c r="Q28" s="130">
        <v>3.0111249999999998</v>
      </c>
      <c r="R28" s="130">
        <v>3.02075</v>
      </c>
      <c r="S28" s="130">
        <v>3.1997749999999998</v>
      </c>
      <c r="T28" s="130">
        <v>3.754175</v>
      </c>
      <c r="U28" s="130">
        <v>3.9960249999999999</v>
      </c>
      <c r="V28" s="130">
        <v>4.9063499999999998</v>
      </c>
      <c r="W28" s="130">
        <v>5.1845999999999997</v>
      </c>
      <c r="X28" s="130">
        <v>5.6555999999999997</v>
      </c>
      <c r="Y28" s="130">
        <v>5.6916250000000002</v>
      </c>
      <c r="Z28" s="130">
        <v>5.8737750000000002</v>
      </c>
      <c r="AA28" s="130">
        <v>6.1030749999999996</v>
      </c>
      <c r="AB28" s="130">
        <v>5.8889750000000003</v>
      </c>
      <c r="AC28" s="130">
        <v>6.74505</v>
      </c>
      <c r="AD28" s="130">
        <v>6.8931750000000003</v>
      </c>
      <c r="AE28" s="130">
        <v>6.7329749999999997</v>
      </c>
      <c r="AF28" s="130">
        <v>7.6195250000000003</v>
      </c>
      <c r="AG28" s="130">
        <v>8.7687000000000008</v>
      </c>
      <c r="AH28" s="130">
        <v>8.9188749999999999</v>
      </c>
      <c r="AI28" s="130">
        <v>8.9380249999999997</v>
      </c>
      <c r="AJ28" s="130">
        <v>8.9860500000000005</v>
      </c>
      <c r="AK28" s="130">
        <v>8.7226750000000006</v>
      </c>
      <c r="AL28" s="130">
        <v>9.3414000000000001</v>
      </c>
      <c r="AM28" s="130">
        <v>9.0272500000000004</v>
      </c>
      <c r="AN28" s="130">
        <v>9.1204750000000008</v>
      </c>
      <c r="AO28" s="130">
        <v>9.0573250000000005</v>
      </c>
      <c r="AP28" s="130">
        <v>8.9590999999999994</v>
      </c>
      <c r="AQ28" s="130">
        <v>8.8312749999999998</v>
      </c>
      <c r="AR28" s="130">
        <v>8.4185499999999998</v>
      </c>
      <c r="AS28" s="130">
        <v>8.3428249999999995</v>
      </c>
      <c r="AT28" s="130">
        <v>7.9133500000000003</v>
      </c>
      <c r="AU28" s="130">
        <v>9.3848749999999992</v>
      </c>
      <c r="AV28" s="130">
        <v>7.9190500000000004</v>
      </c>
      <c r="AW28" s="130">
        <v>7.9736500000000001</v>
      </c>
      <c r="AX28" s="130">
        <v>8.0786750000000005</v>
      </c>
      <c r="AY28" s="130">
        <v>7.1898</v>
      </c>
      <c r="AZ28" s="130">
        <v>7.5394500000000004</v>
      </c>
      <c r="BA28" s="130">
        <v>8.1599749999999993</v>
      </c>
      <c r="BB28" s="130">
        <v>8.3747749999999996</v>
      </c>
      <c r="BC28" s="130">
        <v>7.9828250000000001</v>
      </c>
      <c r="BD28" s="130">
        <v>8.3249499999999994</v>
      </c>
      <c r="BE28" s="131">
        <v>8.4623749999999998</v>
      </c>
      <c r="BF28" s="132">
        <v>1.37302634647178E-2</v>
      </c>
      <c r="BG28" s="132">
        <v>5.0834594763509199E-3</v>
      </c>
      <c r="BH28" s="132">
        <v>2.21367196174174E-3</v>
      </c>
    </row>
    <row r="29" spans="1:60">
      <c r="A29" s="136" t="s">
        <v>276</v>
      </c>
      <c r="B29" s="130">
        <v>0</v>
      </c>
      <c r="C29" s="130">
        <v>0</v>
      </c>
      <c r="D29" s="130">
        <v>0</v>
      </c>
      <c r="E29" s="130">
        <v>0</v>
      </c>
      <c r="F29" s="130">
        <v>0</v>
      </c>
      <c r="G29" s="130">
        <v>0</v>
      </c>
      <c r="H29" s="130">
        <v>0</v>
      </c>
      <c r="I29" s="130">
        <v>0</v>
      </c>
      <c r="J29" s="130">
        <v>0</v>
      </c>
      <c r="K29" s="130">
        <v>0</v>
      </c>
      <c r="L29" s="130">
        <v>0</v>
      </c>
      <c r="M29" s="130">
        <v>0</v>
      </c>
      <c r="N29" s="130">
        <v>0</v>
      </c>
      <c r="O29" s="130">
        <v>0</v>
      </c>
      <c r="P29" s="130">
        <v>0</v>
      </c>
      <c r="Q29" s="130">
        <v>0</v>
      </c>
      <c r="R29" s="130">
        <v>0</v>
      </c>
      <c r="S29" s="130">
        <v>0</v>
      </c>
      <c r="T29" s="130">
        <v>1.4595E-2</v>
      </c>
      <c r="U29" s="130">
        <v>0.1178025</v>
      </c>
      <c r="V29" s="130">
        <v>0.67137000000000002</v>
      </c>
      <c r="W29" s="130">
        <v>1.19679</v>
      </c>
      <c r="X29" s="130">
        <v>1.5189225</v>
      </c>
      <c r="Y29" s="130">
        <v>1.8525225000000001</v>
      </c>
      <c r="Z29" s="130">
        <v>1.9744950000000001</v>
      </c>
      <c r="AA29" s="130">
        <v>2.1048075000000002</v>
      </c>
      <c r="AB29" s="130">
        <v>2.42958145314</v>
      </c>
      <c r="AC29" s="130">
        <v>2.554621123665</v>
      </c>
      <c r="AD29" s="130">
        <v>2.8707319226550001</v>
      </c>
      <c r="AE29" s="130">
        <v>3.2078043619274998</v>
      </c>
      <c r="AF29" s="130">
        <v>3.7144204089150001</v>
      </c>
      <c r="AG29" s="130">
        <v>4.3754944099499999</v>
      </c>
      <c r="AH29" s="130">
        <v>4.5718910475000003</v>
      </c>
      <c r="AI29" s="130">
        <v>4.9297982193600003</v>
      </c>
      <c r="AJ29" s="130">
        <v>5.1693676248075002</v>
      </c>
      <c r="AK29" s="130">
        <v>5.1019350833550003</v>
      </c>
      <c r="AL29" s="130">
        <v>5.3314869957975004</v>
      </c>
      <c r="AM29" s="130">
        <v>5.3817955377839901</v>
      </c>
      <c r="AN29" s="130">
        <v>5.4409176408243001</v>
      </c>
      <c r="AO29" s="130">
        <v>5.4150293179564102</v>
      </c>
      <c r="AP29" s="130">
        <v>5.2005582267721504</v>
      </c>
      <c r="AQ29" s="130">
        <v>5.29829075777167</v>
      </c>
      <c r="AR29" s="130">
        <v>4.7489613033260198</v>
      </c>
      <c r="AS29" s="130">
        <v>4.7716099516866697</v>
      </c>
      <c r="AT29" s="130">
        <v>4.5827922839183302</v>
      </c>
      <c r="AU29" s="130">
        <v>5.1839785273866701</v>
      </c>
      <c r="AV29" s="130">
        <v>4.3473645592557801</v>
      </c>
      <c r="AW29" s="130">
        <v>4.0602892136395896</v>
      </c>
      <c r="AX29" s="130">
        <v>3.8297824956511501</v>
      </c>
      <c r="AY29" s="130">
        <v>3.28943822586047</v>
      </c>
      <c r="AZ29" s="130">
        <v>3.3092526110714502</v>
      </c>
      <c r="BA29" s="130">
        <v>3.3652532645595499</v>
      </c>
      <c r="BB29" s="130">
        <v>3.2162133333657001</v>
      </c>
      <c r="BC29" s="130">
        <v>3.1209858403156101</v>
      </c>
      <c r="BD29" s="130">
        <v>2.8977778452312202</v>
      </c>
      <c r="BE29" s="131">
        <v>2.3239622411029899</v>
      </c>
      <c r="BF29" s="132">
        <v>-0.20021038834725199</v>
      </c>
      <c r="BG29" s="132">
        <v>-4.48018086593047E-2</v>
      </c>
      <c r="BH29" s="132">
        <v>6.0792508642977603E-4</v>
      </c>
    </row>
    <row r="30" spans="1:60">
      <c r="A30" s="136" t="s">
        <v>277</v>
      </c>
      <c r="B30" s="130" t="s">
        <v>273</v>
      </c>
      <c r="C30" s="130" t="s">
        <v>273</v>
      </c>
      <c r="D30" s="130" t="s">
        <v>273</v>
      </c>
      <c r="E30" s="130" t="s">
        <v>273</v>
      </c>
      <c r="F30" s="130" t="s">
        <v>273</v>
      </c>
      <c r="G30" s="130" t="s">
        <v>273</v>
      </c>
      <c r="H30" s="130" t="s">
        <v>273</v>
      </c>
      <c r="I30" s="130" t="s">
        <v>273</v>
      </c>
      <c r="J30" s="130" t="s">
        <v>273</v>
      </c>
      <c r="K30" s="130" t="s">
        <v>273</v>
      </c>
      <c r="L30" s="130" t="s">
        <v>273</v>
      </c>
      <c r="M30" s="130" t="s">
        <v>273</v>
      </c>
      <c r="N30" s="130" t="s">
        <v>273</v>
      </c>
      <c r="O30" s="130" t="s">
        <v>273</v>
      </c>
      <c r="P30" s="130" t="s">
        <v>273</v>
      </c>
      <c r="Q30" s="130" t="s">
        <v>273</v>
      </c>
      <c r="R30" s="130" t="s">
        <v>273</v>
      </c>
      <c r="S30" s="130" t="s">
        <v>273</v>
      </c>
      <c r="T30" s="130" t="s">
        <v>273</v>
      </c>
      <c r="U30" s="130" t="s">
        <v>273</v>
      </c>
      <c r="V30" s="130">
        <v>1.0486234021632299</v>
      </c>
      <c r="W30" s="130">
        <v>0.95303588987217303</v>
      </c>
      <c r="X30" s="130">
        <v>1.0325344149459199</v>
      </c>
      <c r="Y30" s="130">
        <v>1.11203294001967</v>
      </c>
      <c r="Z30" s="130">
        <v>1.11203294001967</v>
      </c>
      <c r="AA30" s="130">
        <v>1.4215249999999999</v>
      </c>
      <c r="AB30" s="130">
        <v>1.4273750000000001</v>
      </c>
      <c r="AC30" s="130">
        <v>0.83452499999999996</v>
      </c>
      <c r="AD30" s="130">
        <v>0.41365000000000002</v>
      </c>
      <c r="AE30" s="130">
        <v>0.59407500000000002</v>
      </c>
      <c r="AF30" s="130">
        <v>0.67745</v>
      </c>
      <c r="AG30" s="130">
        <v>0.74709999999999999</v>
      </c>
      <c r="AH30" s="130">
        <v>0.72594999999999998</v>
      </c>
      <c r="AI30" s="130">
        <v>0.68899999999999995</v>
      </c>
      <c r="AJ30" s="130">
        <v>0.66974999999999996</v>
      </c>
      <c r="AK30" s="130">
        <v>0.76992499999999997</v>
      </c>
      <c r="AL30" s="130">
        <v>0.82625000000000004</v>
      </c>
      <c r="AM30" s="130">
        <v>0.69284999999999997</v>
      </c>
      <c r="AN30" s="130">
        <v>0.79087499999999999</v>
      </c>
      <c r="AO30" s="130">
        <v>0.90080000000000005</v>
      </c>
      <c r="AP30" s="130">
        <v>0.93002499999999999</v>
      </c>
      <c r="AQ30" s="130">
        <v>0.93987500000000002</v>
      </c>
      <c r="AR30" s="130">
        <v>0.93430000000000002</v>
      </c>
      <c r="AS30" s="130">
        <v>0.89610000000000001</v>
      </c>
      <c r="AT30" s="130">
        <v>0.61072499999999996</v>
      </c>
      <c r="AU30" s="130">
        <v>0.6542</v>
      </c>
      <c r="AV30" s="130">
        <v>0.58532499999999998</v>
      </c>
      <c r="AW30" s="130">
        <v>0.63429999999999997</v>
      </c>
      <c r="AX30" s="130">
        <v>0.64534999999999998</v>
      </c>
      <c r="AY30" s="130">
        <v>0.50654999999999994</v>
      </c>
      <c r="AZ30" s="130">
        <v>0.4541</v>
      </c>
      <c r="BA30" s="130">
        <v>0.49807499999999999</v>
      </c>
      <c r="BB30" s="130">
        <v>0.48887924999999999</v>
      </c>
      <c r="BC30" s="130">
        <v>0.50035727777777805</v>
      </c>
      <c r="BD30" s="130">
        <v>0.46605538888888898</v>
      </c>
      <c r="BE30" s="131">
        <v>0.42864964184140703</v>
      </c>
      <c r="BF30" s="132">
        <v>-8.2773253677560096E-2</v>
      </c>
      <c r="BG30" s="132">
        <v>-2.66720749591529E-2</v>
      </c>
      <c r="BH30" s="132">
        <v>1.12130423616888E-4</v>
      </c>
    </row>
    <row r="31" spans="1:60">
      <c r="A31" s="136" t="s">
        <v>278</v>
      </c>
      <c r="B31" s="130">
        <v>0</v>
      </c>
      <c r="C31" s="130">
        <v>0</v>
      </c>
      <c r="D31" s="130">
        <v>0</v>
      </c>
      <c r="E31" s="130">
        <v>0</v>
      </c>
      <c r="F31" s="130">
        <v>0</v>
      </c>
      <c r="G31" s="130">
        <v>0</v>
      </c>
      <c r="H31" s="130">
        <v>0</v>
      </c>
      <c r="I31" s="130">
        <v>0</v>
      </c>
      <c r="J31" s="130">
        <v>0</v>
      </c>
      <c r="K31" s="130">
        <v>0.44444444444444398</v>
      </c>
      <c r="L31" s="130">
        <v>0.73550000000000004</v>
      </c>
      <c r="M31" s="130">
        <v>0.86183333333333301</v>
      </c>
      <c r="N31" s="130">
        <v>0.87649999999999995</v>
      </c>
      <c r="O31" s="130">
        <v>0.95433333333333403</v>
      </c>
      <c r="P31" s="130">
        <v>0.95094444444444504</v>
      </c>
      <c r="Q31" s="130">
        <v>0.89455555555555499</v>
      </c>
      <c r="R31" s="130">
        <v>0.71180555555555602</v>
      </c>
      <c r="S31" s="130">
        <v>0.672333333333334</v>
      </c>
      <c r="T31" s="130">
        <v>0.65202777777777798</v>
      </c>
      <c r="U31" s="130">
        <v>0.74677777777777798</v>
      </c>
      <c r="V31" s="130">
        <v>0.94755555555555604</v>
      </c>
      <c r="W31" s="130">
        <v>1.1472222222222199</v>
      </c>
      <c r="X31" s="130">
        <v>1.51722222222222</v>
      </c>
      <c r="Y31" s="130">
        <v>1.6319999999999999</v>
      </c>
      <c r="Z31" s="130">
        <v>2.14</v>
      </c>
      <c r="AA31" s="130">
        <v>2.5209999999999999</v>
      </c>
      <c r="AB31" s="130">
        <v>2.657</v>
      </c>
      <c r="AC31" s="130">
        <v>2.7589999999999999</v>
      </c>
      <c r="AD31" s="130">
        <v>2.851</v>
      </c>
      <c r="AE31" s="130">
        <v>3.1469999999999998</v>
      </c>
      <c r="AF31" s="130">
        <v>3.2679999999999998</v>
      </c>
      <c r="AG31" s="130">
        <v>3.4189444444444401</v>
      </c>
      <c r="AH31" s="130">
        <v>3.3638333333333299</v>
      </c>
      <c r="AI31" s="130">
        <v>3.8536388888888902</v>
      </c>
      <c r="AJ31" s="130">
        <v>3.8580000000000001</v>
      </c>
      <c r="AK31" s="130">
        <v>3.9409999999999998</v>
      </c>
      <c r="AL31" s="130">
        <v>4.2759999999999998</v>
      </c>
      <c r="AM31" s="130">
        <v>4.2460000000000004</v>
      </c>
      <c r="AN31" s="130">
        <v>4.7</v>
      </c>
      <c r="AO31" s="130">
        <v>4.5279999999999996</v>
      </c>
      <c r="AP31" s="130">
        <v>4.1429999999999998</v>
      </c>
      <c r="AQ31" s="130">
        <v>4.4279999999999999</v>
      </c>
      <c r="AR31" s="130">
        <v>4.0960000000000001</v>
      </c>
      <c r="AS31" s="130">
        <v>4.1880555555555601</v>
      </c>
      <c r="AT31" s="130">
        <v>3.738</v>
      </c>
      <c r="AU31" s="130">
        <v>4.13</v>
      </c>
      <c r="AV31" s="130">
        <v>3.6120000000000001</v>
      </c>
      <c r="AW31" s="130">
        <v>3.1945000000000001</v>
      </c>
      <c r="AX31" s="130">
        <v>2.9706666666666699</v>
      </c>
      <c r="AY31" s="130">
        <v>2.65566666666667</v>
      </c>
      <c r="AZ31" s="130">
        <v>2.28786111111111</v>
      </c>
      <c r="BA31" s="130">
        <v>2.0076666666666698</v>
      </c>
      <c r="BB31" s="130">
        <v>1.8324166666666699</v>
      </c>
      <c r="BC31" s="130">
        <v>2.10127777777778</v>
      </c>
      <c r="BD31" s="130">
        <v>2.0361111111111101</v>
      </c>
      <c r="BE31" s="131">
        <v>1.9576111111111101</v>
      </c>
      <c r="BF31" s="132">
        <v>-4.1180790075965999E-2</v>
      </c>
      <c r="BG31" s="132">
        <v>-5.8942375595304602E-2</v>
      </c>
      <c r="BH31" s="132">
        <v>5.1209132526752396E-4</v>
      </c>
    </row>
    <row r="32" spans="1:60">
      <c r="A32" s="136" t="s">
        <v>279</v>
      </c>
      <c r="B32" s="130">
        <v>5.004699521</v>
      </c>
      <c r="C32" s="130">
        <v>5.2796501659999997</v>
      </c>
      <c r="D32" s="130">
        <v>6.0339254459999996</v>
      </c>
      <c r="E32" s="130">
        <v>7.2156497460000004</v>
      </c>
      <c r="F32" s="130">
        <v>8.3850497350000008</v>
      </c>
      <c r="G32" s="130">
        <v>9.5529250309999991</v>
      </c>
      <c r="H32" s="130">
        <v>11.322550483000001</v>
      </c>
      <c r="I32" s="130">
        <v>13.388774661999999</v>
      </c>
      <c r="J32" s="130">
        <v>15.703650567</v>
      </c>
      <c r="K32" s="130">
        <v>16.395925154</v>
      </c>
      <c r="L32" s="130">
        <v>18.287000370000001</v>
      </c>
      <c r="M32" s="130">
        <v>19.645325057000001</v>
      </c>
      <c r="N32" s="130">
        <v>20.508524591</v>
      </c>
      <c r="O32" s="130">
        <v>21.877950113000001</v>
      </c>
      <c r="P32" s="130">
        <v>24.237600355000001</v>
      </c>
      <c r="Q32" s="130">
        <v>25.171975489000001</v>
      </c>
      <c r="R32" s="130">
        <v>25.571699752000001</v>
      </c>
      <c r="S32" s="130">
        <v>24.577225429999999</v>
      </c>
      <c r="T32" s="130">
        <v>26.180249968999998</v>
      </c>
      <c r="U32" s="130">
        <v>26.699200340000001</v>
      </c>
      <c r="V32" s="130">
        <v>28.579150297999998</v>
      </c>
      <c r="W32" s="130">
        <v>28.741524868999999</v>
      </c>
      <c r="X32" s="130">
        <v>29.081600025</v>
      </c>
      <c r="Y32" s="130">
        <v>28.936125007000001</v>
      </c>
      <c r="Z32" s="130">
        <v>28.314774812</v>
      </c>
      <c r="AA32" s="130">
        <v>30.27535</v>
      </c>
      <c r="AB32" s="130">
        <v>33.166625000000003</v>
      </c>
      <c r="AC32" s="130">
        <v>33.098999999999997</v>
      </c>
      <c r="AD32" s="130">
        <v>33.851475000000001</v>
      </c>
      <c r="AE32" s="130">
        <v>32.315024999999999</v>
      </c>
      <c r="AF32" s="130">
        <v>34.397824999999997</v>
      </c>
      <c r="AG32" s="130">
        <v>38.014650000000003</v>
      </c>
      <c r="AH32" s="130">
        <v>36.446925</v>
      </c>
      <c r="AI32" s="130">
        <v>38.859475000000003</v>
      </c>
      <c r="AJ32" s="130">
        <v>39.62115</v>
      </c>
      <c r="AK32" s="130">
        <v>41.596350000000001</v>
      </c>
      <c r="AL32" s="130">
        <v>43.668399999999998</v>
      </c>
      <c r="AM32" s="130">
        <v>43.594275000000003</v>
      </c>
      <c r="AN32" s="130">
        <v>45.726824999999998</v>
      </c>
      <c r="AO32" s="130">
        <v>46.692525000000003</v>
      </c>
      <c r="AP32" s="130">
        <v>47.712575000000001</v>
      </c>
      <c r="AQ32" s="130">
        <v>46.080550000000002</v>
      </c>
      <c r="AR32" s="130">
        <v>44.760925</v>
      </c>
      <c r="AS32" s="130">
        <v>46.386450000000004</v>
      </c>
      <c r="AT32" s="130">
        <v>44.731074999999997</v>
      </c>
      <c r="AU32" s="130">
        <v>49.564450000000001</v>
      </c>
      <c r="AV32" s="130">
        <v>43.019035074999998</v>
      </c>
      <c r="AW32" s="130">
        <v>44.444295025000002</v>
      </c>
      <c r="AX32" s="130">
        <v>45.143153699999999</v>
      </c>
      <c r="AY32" s="130">
        <v>37.908350525000003</v>
      </c>
      <c r="AZ32" s="130">
        <v>40.751764575000003</v>
      </c>
      <c r="BA32" s="130">
        <v>44.529939575</v>
      </c>
      <c r="BB32" s="130">
        <v>44.765698974999999</v>
      </c>
      <c r="BC32" s="130">
        <v>42.838384474999998</v>
      </c>
      <c r="BD32" s="130">
        <v>43.662042325000002</v>
      </c>
      <c r="BE32" s="131">
        <v>40.662284039369702</v>
      </c>
      <c r="BF32" s="132">
        <v>-7.1248554962090496E-2</v>
      </c>
      <c r="BG32" s="132">
        <v>-2.4160089682140301E-3</v>
      </c>
      <c r="BH32" s="132">
        <v>1.06368434485982E-2</v>
      </c>
    </row>
    <row r="33" spans="1:60">
      <c r="A33" s="136" t="s">
        <v>280</v>
      </c>
      <c r="B33" s="130">
        <v>3.0975673611847201</v>
      </c>
      <c r="C33" s="130">
        <v>3.72299222151553</v>
      </c>
      <c r="D33" s="130">
        <v>4.7988648545987802</v>
      </c>
      <c r="E33" s="130">
        <v>7.88697399483332</v>
      </c>
      <c r="F33" s="130">
        <v>11.231637378341601</v>
      </c>
      <c r="G33" s="130">
        <v>15.9737529072392</v>
      </c>
      <c r="H33" s="130">
        <v>21.102473217475598</v>
      </c>
      <c r="I33" s="130">
        <v>27.322435769839299</v>
      </c>
      <c r="J33" s="130">
        <v>35.233055317048098</v>
      </c>
      <c r="K33" s="130">
        <v>44.0764919054686</v>
      </c>
      <c r="L33" s="130">
        <v>46.514348355378097</v>
      </c>
      <c r="M33" s="130">
        <v>49.228857768080402</v>
      </c>
      <c r="N33" s="130">
        <v>52.279134024514299</v>
      </c>
      <c r="O33" s="130">
        <v>56.042323685068098</v>
      </c>
      <c r="P33" s="130">
        <v>61.947800390838196</v>
      </c>
      <c r="Q33" s="130">
        <v>61.072914952946299</v>
      </c>
      <c r="R33" s="130">
        <v>58.393873868807098</v>
      </c>
      <c r="S33" s="130">
        <v>54.186147823594801</v>
      </c>
      <c r="T33" s="130">
        <v>56.334346256904901</v>
      </c>
      <c r="U33" s="130">
        <v>58.830134310134298</v>
      </c>
      <c r="V33" s="130">
        <v>58.1491424017212</v>
      </c>
      <c r="W33" s="130">
        <v>57.980076702236701</v>
      </c>
      <c r="X33" s="130">
        <v>62.861700990149501</v>
      </c>
      <c r="Y33" s="130">
        <v>61.885139677043199</v>
      </c>
      <c r="Z33" s="130">
        <v>63.335794315277397</v>
      </c>
      <c r="AA33" s="130">
        <v>63.688333333333397</v>
      </c>
      <c r="AB33" s="130">
        <v>66.919277777777793</v>
      </c>
      <c r="AC33" s="130">
        <v>66.162694444444398</v>
      </c>
      <c r="AD33" s="130">
        <v>70.011333333333297</v>
      </c>
      <c r="AE33" s="130">
        <v>71.292722222222196</v>
      </c>
      <c r="AF33" s="130">
        <v>77.737361111111099</v>
      </c>
      <c r="AG33" s="130">
        <v>86.991</v>
      </c>
      <c r="AH33" s="130">
        <v>83.103361111111099</v>
      </c>
      <c r="AI33" s="130">
        <v>83.865027777777797</v>
      </c>
      <c r="AJ33" s="130">
        <v>83.619083333333293</v>
      </c>
      <c r="AK33" s="130">
        <v>82.924583333333302</v>
      </c>
      <c r="AL33" s="130">
        <v>87.448194444444496</v>
      </c>
      <c r="AM33" s="130">
        <v>87.312777777777796</v>
      </c>
      <c r="AN33" s="130">
        <v>88.371972222222198</v>
      </c>
      <c r="AO33" s="130">
        <v>88.821055555555503</v>
      </c>
      <c r="AP33" s="130">
        <v>90.281049194739893</v>
      </c>
      <c r="AQ33" s="130">
        <v>92.006896488549899</v>
      </c>
      <c r="AR33" s="130">
        <v>88.636195855801603</v>
      </c>
      <c r="AS33" s="130">
        <v>89.500630310299698</v>
      </c>
      <c r="AT33" s="130">
        <v>84.430121646866198</v>
      </c>
      <c r="AU33" s="130">
        <v>88.071250000000006</v>
      </c>
      <c r="AV33" s="130">
        <v>80.860722222222194</v>
      </c>
      <c r="AW33" s="130">
        <v>81.110055555555604</v>
      </c>
      <c r="AX33" s="130">
        <v>84.974333333333306</v>
      </c>
      <c r="AY33" s="130">
        <v>73.895027777777798</v>
      </c>
      <c r="AZ33" s="130">
        <v>76.953611111111101</v>
      </c>
      <c r="BA33" s="130">
        <v>84.884749999999997</v>
      </c>
      <c r="BB33" s="130">
        <v>87.7384722222222</v>
      </c>
      <c r="BC33" s="130">
        <v>85.850722222222203</v>
      </c>
      <c r="BD33" s="130">
        <v>88.687083333333305</v>
      </c>
      <c r="BE33" s="131">
        <v>86.545523193096003</v>
      </c>
      <c r="BF33" s="132">
        <v>-2.68136376683248E-2</v>
      </c>
      <c r="BG33" s="132">
        <v>4.9311208838371803E-3</v>
      </c>
      <c r="BH33" s="132">
        <v>2.2639436104737301E-2</v>
      </c>
    </row>
    <row r="34" spans="1:60">
      <c r="A34" s="136" t="s">
        <v>281</v>
      </c>
      <c r="B34" s="130">
        <v>0</v>
      </c>
      <c r="C34" s="130">
        <v>0</v>
      </c>
      <c r="D34" s="130">
        <v>0</v>
      </c>
      <c r="E34" s="130">
        <v>0</v>
      </c>
      <c r="F34" s="130">
        <v>0</v>
      </c>
      <c r="G34" s="130">
        <v>0</v>
      </c>
      <c r="H34" s="130">
        <v>0</v>
      </c>
      <c r="I34" s="130">
        <v>0</v>
      </c>
      <c r="J34" s="130">
        <v>0</v>
      </c>
      <c r="K34" s="130">
        <v>0</v>
      </c>
      <c r="L34" s="130">
        <v>0</v>
      </c>
      <c r="M34" s="130">
        <v>0</v>
      </c>
      <c r="N34" s="130">
        <v>0</v>
      </c>
      <c r="O34" s="130">
        <v>0</v>
      </c>
      <c r="P34" s="130">
        <v>0</v>
      </c>
      <c r="Q34" s="130">
        <v>0</v>
      </c>
      <c r="R34" s="130">
        <v>0</v>
      </c>
      <c r="S34" s="130">
        <v>8.4349999999999994E-2</v>
      </c>
      <c r="T34" s="130">
        <v>8.0399999999999999E-2</v>
      </c>
      <c r="U34" s="130">
        <v>8.8450000000000001E-2</v>
      </c>
      <c r="V34" s="130">
        <v>8.3125000000000004E-2</v>
      </c>
      <c r="W34" s="130">
        <v>0.113875</v>
      </c>
      <c r="X34" s="130">
        <v>0.13</v>
      </c>
      <c r="Y34" s="130">
        <v>0.15592500000000001</v>
      </c>
      <c r="Z34" s="130">
        <v>0.15725</v>
      </c>
      <c r="AA34" s="130">
        <v>0.16064999999999999</v>
      </c>
      <c r="AB34" s="130">
        <v>0.15870000000000001</v>
      </c>
      <c r="AC34" s="130">
        <v>0.14665</v>
      </c>
      <c r="AD34" s="130">
        <v>0.10815</v>
      </c>
      <c r="AE34" s="130">
        <v>5.5324999999999999E-2</v>
      </c>
      <c r="AF34" s="130">
        <v>5.1025000000000001E-2</v>
      </c>
      <c r="AG34" s="130">
        <v>5.7325000000000001E-2</v>
      </c>
      <c r="AH34" s="130">
        <v>0.198875</v>
      </c>
      <c r="AI34" s="130">
        <v>0.81451655999999995</v>
      </c>
      <c r="AJ34" s="130">
        <v>1.4603706000000001</v>
      </c>
      <c r="AK34" s="130">
        <v>1.9601875799999999</v>
      </c>
      <c r="AL34" s="130">
        <v>1.9344768299999999</v>
      </c>
      <c r="AM34" s="130">
        <v>2.0805138900000002</v>
      </c>
      <c r="AN34" s="130">
        <v>2.35201941</v>
      </c>
      <c r="AO34" s="130">
        <v>2.5854730199999998</v>
      </c>
      <c r="AP34" s="130">
        <v>2.6032500000000001</v>
      </c>
      <c r="AQ34" s="130">
        <v>3.0693000000000001</v>
      </c>
      <c r="AR34" s="130">
        <v>3.8867811896700002</v>
      </c>
      <c r="AS34" s="130">
        <v>4.0526802491543901</v>
      </c>
      <c r="AT34" s="130">
        <v>3.40314428265637</v>
      </c>
      <c r="AU34" s="130">
        <v>3.72956092903777</v>
      </c>
      <c r="AV34" s="130">
        <v>4.5989881319795902</v>
      </c>
      <c r="AW34" s="130">
        <v>4.2268178075619796</v>
      </c>
      <c r="AX34" s="130">
        <v>3.73069259535127</v>
      </c>
      <c r="AY34" s="130">
        <v>2.8442690406131499</v>
      </c>
      <c r="AZ34" s="130">
        <v>3.07138797</v>
      </c>
      <c r="BA34" s="130">
        <v>3.9977999999999998</v>
      </c>
      <c r="BB34" s="130">
        <v>4.8212999999999999</v>
      </c>
      <c r="BC34" s="130">
        <v>4.7205899999999996</v>
      </c>
      <c r="BD34" s="130">
        <v>5.1824700000000004</v>
      </c>
      <c r="BE34" s="131">
        <v>5.7023099999999998</v>
      </c>
      <c r="BF34" s="132">
        <v>9.7301078063700697E-2</v>
      </c>
      <c r="BG34" s="132">
        <v>4.2955175235478198E-2</v>
      </c>
      <c r="BH34" s="132">
        <v>1.49166679143379E-3</v>
      </c>
    </row>
    <row r="35" spans="1:60">
      <c r="A35" s="136" t="s">
        <v>282</v>
      </c>
      <c r="B35" s="130">
        <v>1.3597250000000001</v>
      </c>
      <c r="C35" s="130">
        <v>1.6856249999999999</v>
      </c>
      <c r="D35" s="130">
        <v>2.163475</v>
      </c>
      <c r="E35" s="130">
        <v>2.7229000000000001</v>
      </c>
      <c r="F35" s="130">
        <v>3.2416</v>
      </c>
      <c r="G35" s="130">
        <v>3.6353</v>
      </c>
      <c r="H35" s="130">
        <v>3.7855500000000002</v>
      </c>
      <c r="I35" s="130">
        <v>4.0859750000000004</v>
      </c>
      <c r="J35" s="130">
        <v>4.8520250000000003</v>
      </c>
      <c r="K35" s="130">
        <v>5.1675500000000003</v>
      </c>
      <c r="L35" s="130">
        <v>5.7403250000000003</v>
      </c>
      <c r="M35" s="130">
        <v>6.8927250000000004</v>
      </c>
      <c r="N35" s="130">
        <v>7.427975</v>
      </c>
      <c r="O35" s="130">
        <v>8.1341249999999992</v>
      </c>
      <c r="P35" s="130">
        <v>8.5922249999999991</v>
      </c>
      <c r="Q35" s="130">
        <v>9.2719749999999994</v>
      </c>
      <c r="R35" s="130">
        <v>9.4840999999999998</v>
      </c>
      <c r="S35" s="130">
        <v>9.9048750000000005</v>
      </c>
      <c r="T35" s="130">
        <v>9.8745750000000001</v>
      </c>
      <c r="U35" s="130">
        <v>10.05655</v>
      </c>
      <c r="V35" s="130">
        <v>10.26675</v>
      </c>
      <c r="W35" s="130">
        <v>10.890224999999999</v>
      </c>
      <c r="X35" s="130">
        <v>10.811624999999999</v>
      </c>
      <c r="Y35" s="130">
        <v>10.693825</v>
      </c>
      <c r="Z35" s="130">
        <v>10.8948</v>
      </c>
      <c r="AA35" s="130">
        <v>10.3658888888889</v>
      </c>
      <c r="AB35" s="130">
        <v>10.2789444444444</v>
      </c>
      <c r="AC35" s="130">
        <v>9.0359999999999996</v>
      </c>
      <c r="AD35" s="130">
        <v>9.7237777777777801</v>
      </c>
      <c r="AE35" s="130">
        <v>9.8196111111111097</v>
      </c>
      <c r="AF35" s="130">
        <v>10.670388888888899</v>
      </c>
      <c r="AG35" s="130">
        <v>11.906166666666699</v>
      </c>
      <c r="AH35" s="130">
        <v>11.2913888888889</v>
      </c>
      <c r="AI35" s="130">
        <v>11.3698333333333</v>
      </c>
      <c r="AJ35" s="130">
        <v>11.5195833333333</v>
      </c>
      <c r="AK35" s="130">
        <v>11.2308055555556</v>
      </c>
      <c r="AL35" s="130">
        <v>12.4564722222222</v>
      </c>
      <c r="AM35" s="130">
        <v>12.5726666666667</v>
      </c>
      <c r="AN35" s="130">
        <v>13.8234722222222</v>
      </c>
      <c r="AO35" s="130">
        <v>13.6213333333333</v>
      </c>
      <c r="AP35" s="130">
        <v>14.065250000000001</v>
      </c>
      <c r="AQ35" s="130">
        <v>13.3242222222222</v>
      </c>
      <c r="AR35" s="130">
        <v>12.449722222222199</v>
      </c>
      <c r="AS35" s="130">
        <v>12.282249999999999</v>
      </c>
      <c r="AT35" s="130">
        <v>10.6436388888889</v>
      </c>
      <c r="AU35" s="130">
        <v>11.415416666666699</v>
      </c>
      <c r="AV35" s="130">
        <v>10.9135277777778</v>
      </c>
      <c r="AW35" s="130">
        <v>9.7399722222222191</v>
      </c>
      <c r="AX35" s="130">
        <v>9.0801388888888894</v>
      </c>
      <c r="AY35" s="130">
        <v>8.1196111111111104</v>
      </c>
      <c r="AZ35" s="130">
        <v>8.7106666666666701</v>
      </c>
      <c r="BA35" s="130">
        <v>9.3362222222222204</v>
      </c>
      <c r="BB35" s="130">
        <v>9.9341388888888904</v>
      </c>
      <c r="BC35" s="130">
        <v>9.6224166666666697</v>
      </c>
      <c r="BD35" s="130">
        <v>9.8439999999999994</v>
      </c>
      <c r="BE35" s="131">
        <v>10.178000000000001</v>
      </c>
      <c r="BF35" s="132">
        <v>3.1104353599207699E-2</v>
      </c>
      <c r="BG35" s="132">
        <v>-7.7796103383992498E-3</v>
      </c>
      <c r="BH35" s="132">
        <v>2.6624621606354498E-3</v>
      </c>
    </row>
    <row r="36" spans="1:60">
      <c r="A36" s="136" t="s">
        <v>283</v>
      </c>
      <c r="B36" s="130">
        <v>0</v>
      </c>
      <c r="C36" s="130">
        <v>0</v>
      </c>
      <c r="D36" s="130">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v>0</v>
      </c>
      <c r="Y36" s="130">
        <v>0</v>
      </c>
      <c r="Z36" s="130">
        <v>0</v>
      </c>
      <c r="AA36" s="130">
        <v>0</v>
      </c>
      <c r="AB36" s="130">
        <v>0</v>
      </c>
      <c r="AC36" s="130">
        <v>0</v>
      </c>
      <c r="AD36" s="130">
        <v>0</v>
      </c>
      <c r="AE36" s="130">
        <v>0</v>
      </c>
      <c r="AF36" s="130">
        <v>0</v>
      </c>
      <c r="AG36" s="130">
        <v>0</v>
      </c>
      <c r="AH36" s="130">
        <v>0</v>
      </c>
      <c r="AI36" s="130">
        <v>0</v>
      </c>
      <c r="AJ36" s="130">
        <v>0</v>
      </c>
      <c r="AK36" s="130">
        <v>0</v>
      </c>
      <c r="AL36" s="130">
        <v>0</v>
      </c>
      <c r="AM36" s="130">
        <v>0</v>
      </c>
      <c r="AN36" s="130">
        <v>0</v>
      </c>
      <c r="AO36" s="130">
        <v>0</v>
      </c>
      <c r="AP36" s="130">
        <v>0</v>
      </c>
      <c r="AQ36" s="130">
        <v>0</v>
      </c>
      <c r="AR36" s="130">
        <v>0</v>
      </c>
      <c r="AS36" s="130">
        <v>0</v>
      </c>
      <c r="AT36" s="130">
        <v>0</v>
      </c>
      <c r="AU36" s="130">
        <v>0</v>
      </c>
      <c r="AV36" s="130">
        <v>0</v>
      </c>
      <c r="AW36" s="130">
        <v>0</v>
      </c>
      <c r="AX36" s="130">
        <v>0</v>
      </c>
      <c r="AY36" s="130">
        <v>0</v>
      </c>
      <c r="AZ36" s="130">
        <v>0</v>
      </c>
      <c r="BA36" s="130">
        <v>0</v>
      </c>
      <c r="BB36" s="130">
        <v>0</v>
      </c>
      <c r="BC36" s="130">
        <v>0</v>
      </c>
      <c r="BD36" s="130">
        <v>0</v>
      </c>
      <c r="BE36" s="131">
        <v>0</v>
      </c>
      <c r="BF36" s="132" t="s">
        <v>273</v>
      </c>
      <c r="BG36" s="132" t="s">
        <v>273</v>
      </c>
      <c r="BH36" s="132" t="s">
        <v>273</v>
      </c>
    </row>
    <row r="37" spans="1:60">
      <c r="A37" s="136" t="s">
        <v>284</v>
      </c>
      <c r="B37" s="130">
        <v>0</v>
      </c>
      <c r="C37" s="130">
        <v>0</v>
      </c>
      <c r="D37" s="130">
        <v>0</v>
      </c>
      <c r="E37" s="130">
        <v>0</v>
      </c>
      <c r="F37" s="130">
        <v>0</v>
      </c>
      <c r="G37" s="130">
        <v>0</v>
      </c>
      <c r="H37" s="130">
        <v>0</v>
      </c>
      <c r="I37" s="130">
        <v>0</v>
      </c>
      <c r="J37" s="130">
        <v>0</v>
      </c>
      <c r="K37" s="130">
        <v>0</v>
      </c>
      <c r="L37" s="130">
        <v>0</v>
      </c>
      <c r="M37" s="130">
        <v>0</v>
      </c>
      <c r="N37" s="130">
        <v>0</v>
      </c>
      <c r="O37" s="130">
        <v>0</v>
      </c>
      <c r="P37" s="130">
        <v>0.27623750000000002</v>
      </c>
      <c r="Q37" s="130">
        <v>0.80657500000000004</v>
      </c>
      <c r="R37" s="130">
        <v>1.21275</v>
      </c>
      <c r="S37" s="130">
        <v>1.7796624999999999</v>
      </c>
      <c r="T37" s="130">
        <v>1.925</v>
      </c>
      <c r="U37" s="130">
        <v>2.0395374999999998</v>
      </c>
      <c r="V37" s="130">
        <v>2.1001750000000001</v>
      </c>
      <c r="W37" s="130">
        <v>1.4812875000000001</v>
      </c>
      <c r="X37" s="130">
        <v>1.4755125</v>
      </c>
      <c r="Y37" s="130">
        <v>1.7700374999999999</v>
      </c>
      <c r="Z37" s="130">
        <v>2.0072937500000001</v>
      </c>
      <c r="AA37" s="130">
        <v>2.1829510000000001</v>
      </c>
      <c r="AB37" s="130">
        <v>2.2364489999999999</v>
      </c>
      <c r="AC37" s="130">
        <v>2.2120259999999998</v>
      </c>
      <c r="AD37" s="130">
        <v>2.5132430000000001</v>
      </c>
      <c r="AE37" s="130">
        <v>2.5562740000000002</v>
      </c>
      <c r="AF37" s="130">
        <v>2.7202570000000001</v>
      </c>
      <c r="AG37" s="130">
        <v>3.0900910000000001</v>
      </c>
      <c r="AH37" s="130">
        <v>3.229651</v>
      </c>
      <c r="AI37" s="130">
        <v>3.2657039999999999</v>
      </c>
      <c r="AJ37" s="130">
        <v>3.492489</v>
      </c>
      <c r="AK37" s="130">
        <v>4.0042090000000004</v>
      </c>
      <c r="AL37" s="130">
        <v>4.1763329999999996</v>
      </c>
      <c r="AM37" s="130">
        <v>4.2868180000000002</v>
      </c>
      <c r="AN37" s="130">
        <v>4.2554169999999996</v>
      </c>
      <c r="AO37" s="130">
        <v>4.2484390000000003</v>
      </c>
      <c r="AP37" s="130">
        <v>4.0437510000000003</v>
      </c>
      <c r="AQ37" s="130">
        <v>4.5903609999999997</v>
      </c>
      <c r="AR37" s="130">
        <v>4.9834550000000002</v>
      </c>
      <c r="AS37" s="130">
        <v>5.220707</v>
      </c>
      <c r="AT37" s="130">
        <v>4.9555429999999996</v>
      </c>
      <c r="AU37" s="130">
        <v>5.467263</v>
      </c>
      <c r="AV37" s="130">
        <v>4.809005</v>
      </c>
      <c r="AW37" s="130">
        <v>4.6903376954158498</v>
      </c>
      <c r="AX37" s="130">
        <v>4.4672151235397601</v>
      </c>
      <c r="AY37" s="130">
        <v>4.3282694158649599</v>
      </c>
      <c r="AZ37" s="130">
        <v>4.3763690000000004</v>
      </c>
      <c r="BA37" s="130">
        <v>4.9206529999999997</v>
      </c>
      <c r="BB37" s="130">
        <v>5.0188806565066297</v>
      </c>
      <c r="BC37" s="130">
        <v>5.2105391825939504</v>
      </c>
      <c r="BD37" s="130">
        <v>5.3158846996853999</v>
      </c>
      <c r="BE37" s="131">
        <v>5.3054642907779597</v>
      </c>
      <c r="BF37" s="132">
        <v>-4.6871244182707904E-3</v>
      </c>
      <c r="BG37" s="132">
        <v>7.0439631455638798E-3</v>
      </c>
      <c r="BH37" s="132">
        <v>1.38785595586549E-3</v>
      </c>
    </row>
    <row r="38" spans="1:60">
      <c r="A38" s="136" t="s">
        <v>285</v>
      </c>
      <c r="B38" s="130">
        <v>7.3746999999999998</v>
      </c>
      <c r="C38" s="130">
        <v>8.0521250000000002</v>
      </c>
      <c r="D38" s="130">
        <v>8.7953250000000001</v>
      </c>
      <c r="E38" s="130">
        <v>10.32935</v>
      </c>
      <c r="F38" s="130">
        <v>11.341175</v>
      </c>
      <c r="G38" s="130">
        <v>12.235200000000001</v>
      </c>
      <c r="H38" s="130">
        <v>12.639749999999999</v>
      </c>
      <c r="I38" s="130">
        <v>14.494624999999999</v>
      </c>
      <c r="J38" s="130">
        <v>16.283325000000001</v>
      </c>
      <c r="K38" s="130">
        <v>18.313524999999998</v>
      </c>
      <c r="L38" s="130">
        <v>21.103175</v>
      </c>
      <c r="M38" s="130">
        <v>25.552074999999999</v>
      </c>
      <c r="N38" s="130">
        <v>26.09535</v>
      </c>
      <c r="O38" s="130">
        <v>25.709375000000001</v>
      </c>
      <c r="P38" s="130">
        <v>26.413399999999999</v>
      </c>
      <c r="Q38" s="130">
        <v>26.216374999999999</v>
      </c>
      <c r="R38" s="130">
        <v>25.419875000000001</v>
      </c>
      <c r="S38" s="130">
        <v>25.331275000000002</v>
      </c>
      <c r="T38" s="130">
        <v>26.048725000000001</v>
      </c>
      <c r="U38" s="130">
        <v>30.687525000000001</v>
      </c>
      <c r="V38" s="130">
        <v>31.190075</v>
      </c>
      <c r="W38" s="130">
        <v>32.977649999999997</v>
      </c>
      <c r="X38" s="130">
        <v>36.580500000000001</v>
      </c>
      <c r="Y38" s="130">
        <v>39.684849999999997</v>
      </c>
      <c r="Z38" s="130">
        <v>42.927849999999999</v>
      </c>
      <c r="AA38" s="130">
        <v>45.426025000000003</v>
      </c>
      <c r="AB38" s="130">
        <v>48.258200000000002</v>
      </c>
      <c r="AC38" s="130">
        <v>47.813450000000003</v>
      </c>
      <c r="AD38" s="130">
        <v>48.787525000000002</v>
      </c>
      <c r="AE38" s="130">
        <v>47.144325000000002</v>
      </c>
      <c r="AF38" s="130">
        <v>51.930574999999997</v>
      </c>
      <c r="AG38" s="130">
        <v>53.575674999999997</v>
      </c>
      <c r="AH38" s="130">
        <v>55.629778999999999</v>
      </c>
      <c r="AI38" s="130">
        <v>59.894500000000001</v>
      </c>
      <c r="AJ38" s="130">
        <v>65.100088</v>
      </c>
      <c r="AK38" s="130">
        <v>67.878495000000001</v>
      </c>
      <c r="AL38" s="130">
        <v>68.064575000000005</v>
      </c>
      <c r="AM38" s="130">
        <v>67.602863999999997</v>
      </c>
      <c r="AN38" s="130">
        <v>74.533180999999999</v>
      </c>
      <c r="AO38" s="130">
        <v>77.341825999999998</v>
      </c>
      <c r="AP38" s="130">
        <v>82.769547000000003</v>
      </c>
      <c r="AQ38" s="130">
        <v>81.058774</v>
      </c>
      <c r="AR38" s="130">
        <v>81.456125946525006</v>
      </c>
      <c r="AS38" s="130">
        <v>80.851515767230197</v>
      </c>
      <c r="AT38" s="130">
        <v>74.317558483471899</v>
      </c>
      <c r="AU38" s="130">
        <v>79.149900721283203</v>
      </c>
      <c r="AV38" s="130">
        <v>74.216071031517401</v>
      </c>
      <c r="AW38" s="130">
        <v>71.356583007071904</v>
      </c>
      <c r="AX38" s="130">
        <v>66.740428827777095</v>
      </c>
      <c r="AY38" s="130">
        <v>58.971593406399897</v>
      </c>
      <c r="AZ38" s="130">
        <v>64.315417802000994</v>
      </c>
      <c r="BA38" s="130">
        <v>67.545836532900793</v>
      </c>
      <c r="BB38" s="130">
        <v>71.578797077741399</v>
      </c>
      <c r="BC38" s="130">
        <v>69.214083107650794</v>
      </c>
      <c r="BD38" s="130">
        <v>70.790614719901299</v>
      </c>
      <c r="BE38" s="131">
        <v>67.661662819042505</v>
      </c>
      <c r="BF38" s="132">
        <v>-4.6811570222553001E-2</v>
      </c>
      <c r="BG38" s="132">
        <v>-4.8502803268528601E-3</v>
      </c>
      <c r="BH38" s="132">
        <v>1.76996086639198E-2</v>
      </c>
    </row>
    <row r="39" spans="1:60">
      <c r="A39" s="136" t="s">
        <v>286</v>
      </c>
      <c r="B39" s="130" t="s">
        <v>273</v>
      </c>
      <c r="C39" s="130" t="s">
        <v>273</v>
      </c>
      <c r="D39" s="130" t="s">
        <v>273</v>
      </c>
      <c r="E39" s="130" t="s">
        <v>273</v>
      </c>
      <c r="F39" s="130" t="s">
        <v>273</v>
      </c>
      <c r="G39" s="130" t="s">
        <v>273</v>
      </c>
      <c r="H39" s="130" t="s">
        <v>273</v>
      </c>
      <c r="I39" s="130" t="s">
        <v>273</v>
      </c>
      <c r="J39" s="130" t="s">
        <v>273</v>
      </c>
      <c r="K39" s="130" t="s">
        <v>273</v>
      </c>
      <c r="L39" s="130" t="s">
        <v>273</v>
      </c>
      <c r="M39" s="130" t="s">
        <v>273</v>
      </c>
      <c r="N39" s="130" t="s">
        <v>273</v>
      </c>
      <c r="O39" s="130" t="s">
        <v>273</v>
      </c>
      <c r="P39" s="130" t="s">
        <v>273</v>
      </c>
      <c r="Q39" s="130" t="s">
        <v>273</v>
      </c>
      <c r="R39" s="130" t="s">
        <v>273</v>
      </c>
      <c r="S39" s="130" t="s">
        <v>273</v>
      </c>
      <c r="T39" s="130" t="s">
        <v>273</v>
      </c>
      <c r="U39" s="130" t="s">
        <v>273</v>
      </c>
      <c r="V39" s="130">
        <v>2.1104965585054098</v>
      </c>
      <c r="W39" s="130">
        <v>2.2070304818092401</v>
      </c>
      <c r="X39" s="130">
        <v>2.29551991150442</v>
      </c>
      <c r="Y39" s="130">
        <v>2.4720255653884</v>
      </c>
      <c r="Z39" s="130">
        <v>2.4720255653884</v>
      </c>
      <c r="AA39" s="130">
        <v>2.5685594886922298</v>
      </c>
      <c r="AB39" s="130">
        <v>2.4720255653884</v>
      </c>
      <c r="AC39" s="130">
        <v>1.4120452310717799</v>
      </c>
      <c r="AD39" s="130">
        <v>0.88300147492625403</v>
      </c>
      <c r="AE39" s="130">
        <v>0.88300147492625403</v>
      </c>
      <c r="AF39" s="130">
        <v>1.0590339233038299</v>
      </c>
      <c r="AG39" s="130">
        <v>0.97054449360865302</v>
      </c>
      <c r="AH39" s="130">
        <v>0.97054449360865302</v>
      </c>
      <c r="AI39" s="130">
        <v>1.0978367748279301</v>
      </c>
      <c r="AJ39" s="130">
        <v>1.0514626352015699</v>
      </c>
      <c r="AK39" s="130">
        <v>1.2733960176991099</v>
      </c>
      <c r="AL39" s="130">
        <v>1.3240290068829901</v>
      </c>
      <c r="AM39" s="130">
        <v>1.50857915437561</v>
      </c>
      <c r="AN39" s="130">
        <v>1.5005346607669601</v>
      </c>
      <c r="AO39" s="130">
        <v>1.65621927236971</v>
      </c>
      <c r="AP39" s="130">
        <v>1.6088987217305799</v>
      </c>
      <c r="AQ39" s="130">
        <v>1.6628441494591899</v>
      </c>
      <c r="AR39" s="130">
        <v>1.6088987217305799</v>
      </c>
      <c r="AS39" s="130">
        <v>1.57577433628319</v>
      </c>
      <c r="AT39" s="130">
        <v>1.4451696165191701</v>
      </c>
      <c r="AU39" s="130">
        <v>1.72341445427729</v>
      </c>
      <c r="AV39" s="130">
        <v>1.5180432645034401</v>
      </c>
      <c r="AW39" s="130">
        <v>1.4271878072763</v>
      </c>
      <c r="AX39" s="130">
        <v>1.4062125000000001</v>
      </c>
      <c r="AY39" s="130">
        <v>1.2637624999999999</v>
      </c>
      <c r="AZ39" s="130">
        <v>1.2743500000000001</v>
      </c>
      <c r="BA39" s="130">
        <v>1.3195874999999999</v>
      </c>
      <c r="BB39" s="130">
        <v>1.1963874999999999</v>
      </c>
      <c r="BC39" s="130">
        <v>1.3715625</v>
      </c>
      <c r="BD39" s="130">
        <v>1.3118875000000001</v>
      </c>
      <c r="BE39" s="131">
        <v>1.0731875</v>
      </c>
      <c r="BF39" s="132">
        <v>-0.184186682382562</v>
      </c>
      <c r="BG39" s="132">
        <v>-9.6293140134332596E-3</v>
      </c>
      <c r="BH39" s="132">
        <v>2.8073502751198298E-4</v>
      </c>
    </row>
    <row r="40" spans="1:60">
      <c r="A40" s="136" t="s">
        <v>287</v>
      </c>
      <c r="B40" s="130" t="s">
        <v>273</v>
      </c>
      <c r="C40" s="130" t="s">
        <v>273</v>
      </c>
      <c r="D40" s="130" t="s">
        <v>273</v>
      </c>
      <c r="E40" s="130" t="s">
        <v>273</v>
      </c>
      <c r="F40" s="130" t="s">
        <v>273</v>
      </c>
      <c r="G40" s="130" t="s">
        <v>273</v>
      </c>
      <c r="H40" s="130" t="s">
        <v>273</v>
      </c>
      <c r="I40" s="130" t="s">
        <v>273</v>
      </c>
      <c r="J40" s="130" t="s">
        <v>273</v>
      </c>
      <c r="K40" s="130" t="s">
        <v>273</v>
      </c>
      <c r="L40" s="130" t="s">
        <v>273</v>
      </c>
      <c r="M40" s="130" t="s">
        <v>273</v>
      </c>
      <c r="N40" s="130" t="s">
        <v>273</v>
      </c>
      <c r="O40" s="130" t="s">
        <v>273</v>
      </c>
      <c r="P40" s="130" t="s">
        <v>273</v>
      </c>
      <c r="Q40" s="130" t="s">
        <v>273</v>
      </c>
      <c r="R40" s="130" t="s">
        <v>273</v>
      </c>
      <c r="S40" s="130" t="s">
        <v>273</v>
      </c>
      <c r="T40" s="130" t="s">
        <v>273</v>
      </c>
      <c r="U40" s="130" t="s">
        <v>273</v>
      </c>
      <c r="V40" s="130">
        <v>4.0791897768940197</v>
      </c>
      <c r="W40" s="130">
        <v>4.0878458825213801</v>
      </c>
      <c r="X40" s="130">
        <v>4.2696241006959701</v>
      </c>
      <c r="Y40" s="130">
        <v>4.4514023188705503</v>
      </c>
      <c r="Z40" s="130">
        <v>4.7240696461324303</v>
      </c>
      <c r="AA40" s="130">
        <v>5.4414444</v>
      </c>
      <c r="AB40" s="130">
        <v>5.6328741999999998</v>
      </c>
      <c r="AC40" s="130">
        <v>3.2180209999999998</v>
      </c>
      <c r="AD40" s="130">
        <v>1.7404295000000001</v>
      </c>
      <c r="AE40" s="130">
        <v>2.0135019000000001</v>
      </c>
      <c r="AF40" s="130">
        <v>2.3596107000000002</v>
      </c>
      <c r="AG40" s="130">
        <v>2.5226633000000001</v>
      </c>
      <c r="AH40" s="130">
        <v>2.3287912</v>
      </c>
      <c r="AI40" s="130">
        <v>2.0397856999999999</v>
      </c>
      <c r="AJ40" s="130">
        <v>2.1084027000000001</v>
      </c>
      <c r="AK40" s="130">
        <v>2.4007809</v>
      </c>
      <c r="AL40" s="130">
        <v>2.4966121000000001</v>
      </c>
      <c r="AM40" s="130">
        <v>2.5241752000000002</v>
      </c>
      <c r="AN40" s="130">
        <v>2.7380509000000002</v>
      </c>
      <c r="AO40" s="130">
        <v>2.7311892000000002</v>
      </c>
      <c r="AP40" s="130">
        <v>2.8806346999999999</v>
      </c>
      <c r="AQ40" s="130">
        <v>2.8545834999999999</v>
      </c>
      <c r="AR40" s="130">
        <v>3.3635123</v>
      </c>
      <c r="AS40" s="130">
        <v>3.0191479999999999</v>
      </c>
      <c r="AT40" s="130">
        <v>2.5372007999999999</v>
      </c>
      <c r="AU40" s="130">
        <v>2.898196</v>
      </c>
      <c r="AV40" s="130">
        <v>3.1619644</v>
      </c>
      <c r="AW40" s="130">
        <v>3.0874161</v>
      </c>
      <c r="AX40" s="130">
        <v>2.5171972</v>
      </c>
      <c r="AY40" s="130">
        <v>2.4017113000000001</v>
      </c>
      <c r="AZ40" s="130">
        <v>2.4037649999999999</v>
      </c>
      <c r="BA40" s="130">
        <v>2.1418650000000001</v>
      </c>
      <c r="BB40" s="130">
        <v>2.2288860000000001</v>
      </c>
      <c r="BC40" s="130">
        <v>2.2386870000000001</v>
      </c>
      <c r="BD40" s="130">
        <v>2.1571560000000001</v>
      </c>
      <c r="BE40" s="131">
        <v>2.360484</v>
      </c>
      <c r="BF40" s="132">
        <v>9.1267664537907606E-2</v>
      </c>
      <c r="BG40" s="132">
        <v>-1.6096124166195901E-2</v>
      </c>
      <c r="BH40" s="132">
        <v>6.17478810255985E-4</v>
      </c>
    </row>
    <row r="41" spans="1:60">
      <c r="A41" s="136" t="s">
        <v>288</v>
      </c>
      <c r="B41" s="130">
        <v>0</v>
      </c>
      <c r="C41" s="130">
        <v>0</v>
      </c>
      <c r="D41" s="130">
        <v>0</v>
      </c>
      <c r="E41" s="130">
        <v>0</v>
      </c>
      <c r="F41" s="130">
        <v>2.9250000000000001E-3</v>
      </c>
      <c r="G41" s="130">
        <v>7.29505E-3</v>
      </c>
      <c r="H41" s="130">
        <v>1.46538E-2</v>
      </c>
      <c r="I41" s="130">
        <v>0.1172304</v>
      </c>
      <c r="J41" s="130">
        <v>0.2344608</v>
      </c>
      <c r="K41" s="130">
        <v>0.31505670000000002</v>
      </c>
      <c r="L41" s="130">
        <v>0.36475249999999998</v>
      </c>
      <c r="M41" s="130">
        <v>0.41763329999999999</v>
      </c>
      <c r="N41" s="130">
        <v>0.439614</v>
      </c>
      <c r="O41" s="130">
        <v>0.48357539999999999</v>
      </c>
      <c r="P41" s="130">
        <v>0.50555609999999995</v>
      </c>
      <c r="Q41" s="130">
        <v>0.44499804999999998</v>
      </c>
      <c r="R41" s="130">
        <v>0.34436430000000001</v>
      </c>
      <c r="S41" s="130">
        <v>0.28574909999999998</v>
      </c>
      <c r="T41" s="130">
        <v>0.27109529999999998</v>
      </c>
      <c r="U41" s="130">
        <v>0.293076</v>
      </c>
      <c r="V41" s="130">
        <v>0.3209822</v>
      </c>
      <c r="W41" s="130">
        <v>0.31368715000000003</v>
      </c>
      <c r="X41" s="130">
        <v>0.35745745000000001</v>
      </c>
      <c r="Y41" s="130">
        <v>0.37204755</v>
      </c>
      <c r="Z41" s="130">
        <v>0.42311290000000001</v>
      </c>
      <c r="AA41" s="130">
        <v>0.49814770000000003</v>
      </c>
      <c r="AB41" s="130">
        <v>0.51794854999999995</v>
      </c>
      <c r="AC41" s="130">
        <v>0.53983369999999997</v>
      </c>
      <c r="AD41" s="130">
        <v>0.56067670000000003</v>
      </c>
      <c r="AE41" s="130">
        <v>0.56484529999999999</v>
      </c>
      <c r="AF41" s="130">
        <v>0.64549124999999996</v>
      </c>
      <c r="AG41" s="130">
        <v>0.70810965000000003</v>
      </c>
      <c r="AH41" s="130">
        <v>0.72558652499999998</v>
      </c>
      <c r="AI41" s="130">
        <v>0.732641875</v>
      </c>
      <c r="AJ41" s="130">
        <v>0.75994620000000002</v>
      </c>
      <c r="AK41" s="130">
        <v>0.78077517500000004</v>
      </c>
      <c r="AL41" s="130">
        <v>0.86795</v>
      </c>
      <c r="AM41" s="130">
        <v>1.2407250000000001</v>
      </c>
      <c r="AN41" s="130">
        <v>1.2559499999999999</v>
      </c>
      <c r="AO41" s="130">
        <v>1.3908</v>
      </c>
      <c r="AP41" s="130">
        <v>1.3680045750000001</v>
      </c>
      <c r="AQ41" s="130">
        <v>1.430931025</v>
      </c>
      <c r="AR41" s="130">
        <v>1.3356533749999999</v>
      </c>
      <c r="AS41" s="130">
        <v>1.2714175000000001</v>
      </c>
      <c r="AT41" s="130">
        <v>1.2937938</v>
      </c>
      <c r="AU41" s="130">
        <v>1.3916303750000001</v>
      </c>
      <c r="AV41" s="130">
        <v>1.200527575</v>
      </c>
      <c r="AW41" s="130">
        <v>1.2223721750000001</v>
      </c>
      <c r="AX41" s="130">
        <v>1.03495705</v>
      </c>
      <c r="AY41" s="130">
        <v>0.98059045</v>
      </c>
      <c r="AZ41" s="130">
        <v>0.89427392500000003</v>
      </c>
      <c r="BA41" s="130">
        <v>0.824701825</v>
      </c>
      <c r="BB41" s="130">
        <v>0.80611429999999995</v>
      </c>
      <c r="BC41" s="130">
        <v>0.79506327499999996</v>
      </c>
      <c r="BD41" s="130">
        <v>0.79555880000000001</v>
      </c>
      <c r="BE41" s="131">
        <v>0.73293256427050102</v>
      </c>
      <c r="BF41" s="132">
        <v>-8.1236966669603006E-2</v>
      </c>
      <c r="BG41" s="132">
        <v>-4.7465483715734003E-2</v>
      </c>
      <c r="BH41" s="132">
        <v>1.91727767603431E-4</v>
      </c>
    </row>
    <row r="42" spans="1:60">
      <c r="A42" s="136" t="s">
        <v>289</v>
      </c>
      <c r="B42" s="130">
        <v>1.5</v>
      </c>
      <c r="C42" s="130">
        <v>2.8611111111111098</v>
      </c>
      <c r="D42" s="130">
        <v>5.0555555555555598</v>
      </c>
      <c r="E42" s="130">
        <v>8.5</v>
      </c>
      <c r="F42" s="130">
        <v>12.5277777777778</v>
      </c>
      <c r="G42" s="130">
        <v>17.6388888888889</v>
      </c>
      <c r="H42" s="130">
        <v>23.0555555555556</v>
      </c>
      <c r="I42" s="130">
        <v>30</v>
      </c>
      <c r="J42" s="130">
        <v>33.3611111111111</v>
      </c>
      <c r="K42" s="130">
        <v>35.5</v>
      </c>
      <c r="L42" s="130">
        <v>37.0277777777778</v>
      </c>
      <c r="M42" s="130">
        <v>38.4444444444444</v>
      </c>
      <c r="N42" s="130">
        <v>38.5833333333333</v>
      </c>
      <c r="O42" s="130">
        <v>38.6666666666667</v>
      </c>
      <c r="P42" s="130">
        <v>38.5</v>
      </c>
      <c r="Q42" s="130">
        <v>35.1944444444444</v>
      </c>
      <c r="R42" s="130">
        <v>33.5</v>
      </c>
      <c r="S42" s="130">
        <v>32</v>
      </c>
      <c r="T42" s="130">
        <v>34.2222222222222</v>
      </c>
      <c r="U42" s="130">
        <v>36.3611111111111</v>
      </c>
      <c r="V42" s="130">
        <v>38.3333333333333</v>
      </c>
      <c r="W42" s="130">
        <v>38.2222222222222</v>
      </c>
      <c r="X42" s="130">
        <v>39.4444444444444</v>
      </c>
      <c r="Y42" s="130">
        <v>35.6666666666667</v>
      </c>
      <c r="Z42" s="130">
        <v>36.5833333333333</v>
      </c>
      <c r="AA42" s="130">
        <v>36.8055555555556</v>
      </c>
      <c r="AB42" s="130">
        <v>41.0694444444445</v>
      </c>
      <c r="AC42" s="130">
        <v>39.991666666666703</v>
      </c>
      <c r="AD42" s="130">
        <v>41.130555555555603</v>
      </c>
      <c r="AE42" s="130">
        <v>39.7222222222222</v>
      </c>
      <c r="AF42" s="130">
        <v>40.802777777777798</v>
      </c>
      <c r="AG42" s="130">
        <v>45.219444444444498</v>
      </c>
      <c r="AH42" s="130">
        <v>42.369444444444497</v>
      </c>
      <c r="AI42" s="130">
        <v>41.838888888888903</v>
      </c>
      <c r="AJ42" s="130">
        <v>40.877777777777801</v>
      </c>
      <c r="AK42" s="130">
        <v>40.991666666666703</v>
      </c>
      <c r="AL42" s="130">
        <v>41.8194444444444</v>
      </c>
      <c r="AM42" s="130">
        <v>41.397222222222197</v>
      </c>
      <c r="AN42" s="130">
        <v>41.683333333333302</v>
      </c>
      <c r="AO42" s="130">
        <v>42.677777777777798</v>
      </c>
      <c r="AP42" s="130">
        <v>41.455555555555598</v>
      </c>
      <c r="AQ42" s="130">
        <v>39.808333333333302</v>
      </c>
      <c r="AR42" s="130">
        <v>38.8055555555556</v>
      </c>
      <c r="AS42" s="130">
        <v>40.3888888888889</v>
      </c>
      <c r="AT42" s="130">
        <v>41.358333333333299</v>
      </c>
      <c r="AU42" s="130">
        <v>46.758333333333297</v>
      </c>
      <c r="AV42" s="130">
        <v>40.927777777777798</v>
      </c>
      <c r="AW42" s="130">
        <v>39.283333333333303</v>
      </c>
      <c r="AX42" s="130">
        <v>39.1111111111111</v>
      </c>
      <c r="AY42" s="130">
        <v>34.4722222222222</v>
      </c>
      <c r="AZ42" s="130">
        <v>34.080555555555598</v>
      </c>
      <c r="BA42" s="130">
        <v>35.1527777777778</v>
      </c>
      <c r="BB42" s="130">
        <v>36.0833333333333</v>
      </c>
      <c r="BC42" s="130">
        <v>35.4444444444444</v>
      </c>
      <c r="BD42" s="130">
        <v>37.019444444444403</v>
      </c>
      <c r="BE42" s="131">
        <v>36.558333333333302</v>
      </c>
      <c r="BF42" s="132">
        <v>-1.5154124438616599E-2</v>
      </c>
      <c r="BG42" s="132">
        <v>-1.10218723913029E-2</v>
      </c>
      <c r="BH42" s="132">
        <v>9.5632913299172392E-3</v>
      </c>
    </row>
    <row r="43" spans="1:60">
      <c r="A43" s="136" t="s">
        <v>290</v>
      </c>
      <c r="B43" s="130" t="s">
        <v>273</v>
      </c>
      <c r="C43" s="130" t="s">
        <v>273</v>
      </c>
      <c r="D43" s="130" t="s">
        <v>273</v>
      </c>
      <c r="E43" s="130" t="s">
        <v>273</v>
      </c>
      <c r="F43" s="130" t="s">
        <v>273</v>
      </c>
      <c r="G43" s="130" t="s">
        <v>273</v>
      </c>
      <c r="H43" s="130" t="s">
        <v>273</v>
      </c>
      <c r="I43" s="130" t="s">
        <v>273</v>
      </c>
      <c r="J43" s="130" t="s">
        <v>273</v>
      </c>
      <c r="K43" s="130" t="s">
        <v>273</v>
      </c>
      <c r="L43" s="130" t="s">
        <v>273</v>
      </c>
      <c r="M43" s="130" t="s">
        <v>273</v>
      </c>
      <c r="N43" s="130" t="s">
        <v>273</v>
      </c>
      <c r="O43" s="130" t="s">
        <v>273</v>
      </c>
      <c r="P43" s="130" t="s">
        <v>273</v>
      </c>
      <c r="Q43" s="130" t="s">
        <v>273</v>
      </c>
      <c r="R43" s="130" t="s">
        <v>273</v>
      </c>
      <c r="S43" s="130" t="s">
        <v>273</v>
      </c>
      <c r="T43" s="130" t="s">
        <v>273</v>
      </c>
      <c r="U43" s="130" t="s">
        <v>273</v>
      </c>
      <c r="V43" s="130" t="s">
        <v>273</v>
      </c>
      <c r="W43" s="130" t="s">
        <v>273</v>
      </c>
      <c r="X43" s="130" t="s">
        <v>273</v>
      </c>
      <c r="Y43" s="130" t="s">
        <v>273</v>
      </c>
      <c r="Z43" s="130" t="s">
        <v>273</v>
      </c>
      <c r="AA43" s="130">
        <v>0</v>
      </c>
      <c r="AB43" s="130">
        <v>0</v>
      </c>
      <c r="AC43" s="130">
        <v>0</v>
      </c>
      <c r="AD43" s="130">
        <v>0</v>
      </c>
      <c r="AE43" s="130">
        <v>0</v>
      </c>
      <c r="AF43" s="130">
        <v>0</v>
      </c>
      <c r="AG43" s="130">
        <v>0</v>
      </c>
      <c r="AH43" s="130">
        <v>0</v>
      </c>
      <c r="AI43" s="130">
        <v>1.915E-2</v>
      </c>
      <c r="AJ43" s="130">
        <v>3.5427500000000001E-2</v>
      </c>
      <c r="AK43" s="130">
        <v>5.7450000000000001E-2</v>
      </c>
      <c r="AL43" s="130">
        <v>7.6600000000000001E-2</v>
      </c>
      <c r="AM43" s="130">
        <v>7.8515000000000001E-2</v>
      </c>
      <c r="AN43" s="130">
        <v>6.9897500000000001E-2</v>
      </c>
      <c r="AO43" s="130">
        <v>6.8000000000000005E-2</v>
      </c>
      <c r="AP43" s="130">
        <v>7.2701455999999998E-2</v>
      </c>
      <c r="AQ43" s="130">
        <v>7.7858198000000003E-2</v>
      </c>
      <c r="AR43" s="130">
        <v>9.9343459999999995E-2</v>
      </c>
      <c r="AS43" s="130">
        <v>0.112955212</v>
      </c>
      <c r="AT43" s="130">
        <v>7.4840213000000003E-2</v>
      </c>
      <c r="AU43" s="130">
        <v>0.110853671</v>
      </c>
      <c r="AV43" s="130">
        <v>0.12825215100000001</v>
      </c>
      <c r="AW43" s="130">
        <v>0.13308441600000001</v>
      </c>
      <c r="AX43" s="130">
        <v>0.15065967199999999</v>
      </c>
      <c r="AY43" s="130">
        <v>0.129250005</v>
      </c>
      <c r="AZ43" s="130">
        <v>0.13019552400000001</v>
      </c>
      <c r="BA43" s="130">
        <v>0.204733357</v>
      </c>
      <c r="BB43" s="130">
        <v>0.26327993999999999</v>
      </c>
      <c r="BC43" s="130">
        <v>0.24283324048900001</v>
      </c>
      <c r="BD43" s="130">
        <v>0.28392551599999999</v>
      </c>
      <c r="BE43" s="131">
        <v>0.32436496463467801</v>
      </c>
      <c r="BF43" s="132">
        <v>0.13930838664710199</v>
      </c>
      <c r="BG43" s="132">
        <v>0.142633469026828</v>
      </c>
      <c r="BH43" s="132">
        <v>8.4850603711503995E-5</v>
      </c>
    </row>
    <row r="44" spans="1:60">
      <c r="A44" s="136" t="s">
        <v>291</v>
      </c>
      <c r="B44" s="130">
        <v>0</v>
      </c>
      <c r="C44" s="130">
        <v>0</v>
      </c>
      <c r="D44" s="130">
        <v>0</v>
      </c>
      <c r="E44" s="130">
        <v>0</v>
      </c>
      <c r="F44" s="130">
        <v>0</v>
      </c>
      <c r="G44" s="130">
        <v>0</v>
      </c>
      <c r="H44" s="130">
        <v>0</v>
      </c>
      <c r="I44" s="130">
        <v>0</v>
      </c>
      <c r="J44" s="130">
        <v>0</v>
      </c>
      <c r="K44" s="130">
        <v>0</v>
      </c>
      <c r="L44" s="130">
        <v>0</v>
      </c>
      <c r="M44" s="130">
        <v>0</v>
      </c>
      <c r="N44" s="130">
        <v>0.39890900000000001</v>
      </c>
      <c r="O44" s="130">
        <v>0.66988800000000004</v>
      </c>
      <c r="P44" s="130">
        <v>0.76525399999999999</v>
      </c>
      <c r="Q44" s="130">
        <v>0.822241</v>
      </c>
      <c r="R44" s="130">
        <v>1.0106470000000001</v>
      </c>
      <c r="S44" s="130">
        <v>1.090894</v>
      </c>
      <c r="T44" s="130">
        <v>1.2281280000000001</v>
      </c>
      <c r="U44" s="130">
        <v>1.181608</v>
      </c>
      <c r="V44" s="130">
        <v>1.245573</v>
      </c>
      <c r="W44" s="130">
        <v>1.3723399999999999</v>
      </c>
      <c r="X44" s="130">
        <v>1.510737</v>
      </c>
      <c r="Y44" s="130">
        <v>1.902668</v>
      </c>
      <c r="Z44" s="130">
        <v>2.1073559999999998</v>
      </c>
      <c r="AA44" s="130">
        <v>2.2317969999999998</v>
      </c>
      <c r="AB44" s="130">
        <v>2.5144060000000001</v>
      </c>
      <c r="AC44" s="130">
        <v>2.7063009999999998</v>
      </c>
      <c r="AD44" s="130">
        <v>2.8470240000000002</v>
      </c>
      <c r="AE44" s="130">
        <v>3.0563639999999999</v>
      </c>
      <c r="AF44" s="130">
        <v>3.085439</v>
      </c>
      <c r="AG44" s="130">
        <v>3.34944</v>
      </c>
      <c r="AH44" s="130">
        <v>3.8681380000000001</v>
      </c>
      <c r="AI44" s="130">
        <v>3.9507110000000001</v>
      </c>
      <c r="AJ44" s="130">
        <v>3.7739349999999998</v>
      </c>
      <c r="AK44" s="130">
        <v>4.236809</v>
      </c>
      <c r="AL44" s="130">
        <v>3.926288</v>
      </c>
      <c r="AM44" s="130">
        <v>4.1902889999999999</v>
      </c>
      <c r="AN44" s="130">
        <v>4.5147659999999998</v>
      </c>
      <c r="AO44" s="130">
        <v>4.7741150000000001</v>
      </c>
      <c r="AP44" s="130">
        <v>4.3699212837174999</v>
      </c>
      <c r="AQ44" s="130">
        <v>4.3316412032849998</v>
      </c>
      <c r="AR44" s="130">
        <v>4.1761114637950003</v>
      </c>
      <c r="AS44" s="130">
        <v>4.2994991713650004</v>
      </c>
      <c r="AT44" s="130">
        <v>4.1293126767724999</v>
      </c>
      <c r="AU44" s="130">
        <v>4.0972106419200003</v>
      </c>
      <c r="AV44" s="130">
        <v>4.0324013364724998</v>
      </c>
      <c r="AW44" s="130">
        <v>4.0082132827925001</v>
      </c>
      <c r="AX44" s="130">
        <v>3.9740953989325001</v>
      </c>
      <c r="AY44" s="130">
        <v>4.2587477949599997</v>
      </c>
      <c r="AZ44" s="130">
        <v>4.5263790455024999</v>
      </c>
      <c r="BA44" s="130">
        <v>4.3685259055075001</v>
      </c>
      <c r="BB44" s="130">
        <v>4.5851618138449997</v>
      </c>
      <c r="BC44" s="130">
        <v>4.4291692875499997</v>
      </c>
      <c r="BD44" s="130">
        <v>4.5652452479874999</v>
      </c>
      <c r="BE44" s="131">
        <v>4.4319562972775</v>
      </c>
      <c r="BF44" s="132">
        <v>-3.18489178615841E-2</v>
      </c>
      <c r="BG44" s="132">
        <v>1.0086657332335E-2</v>
      </c>
      <c r="BH44" s="132">
        <v>1.1593550735990699E-3</v>
      </c>
    </row>
    <row r="45" spans="1:60">
      <c r="A45" s="136" t="s">
        <v>292</v>
      </c>
      <c r="B45" s="130">
        <v>1.7132000000000001</v>
      </c>
      <c r="C45" s="130">
        <v>2.036575</v>
      </c>
      <c r="D45" s="130">
        <v>2.488775</v>
      </c>
      <c r="E45" s="130">
        <v>3.4192</v>
      </c>
      <c r="F45" s="130">
        <v>4.7404250000000001</v>
      </c>
      <c r="G45" s="130">
        <v>6.0458999999999996</v>
      </c>
      <c r="H45" s="130">
        <v>6.6492500000000003</v>
      </c>
      <c r="I45" s="130">
        <v>6.9966499999999998</v>
      </c>
      <c r="J45" s="130">
        <v>7.2764749999999996</v>
      </c>
      <c r="K45" s="130">
        <v>7.479425</v>
      </c>
      <c r="L45" s="130">
        <v>8.0096000000000007</v>
      </c>
      <c r="M45" s="130">
        <v>8.5459999999999994</v>
      </c>
      <c r="N45" s="130">
        <v>9.0675749999999997</v>
      </c>
      <c r="O45" s="130">
        <v>9.5455500000000004</v>
      </c>
      <c r="P45" s="130">
        <v>9.9563500000000005</v>
      </c>
      <c r="Q45" s="130">
        <v>10.202375</v>
      </c>
      <c r="R45" s="130">
        <v>9.6231749999999998</v>
      </c>
      <c r="S45" s="130">
        <v>9.6191499999999994</v>
      </c>
      <c r="T45" s="130">
        <v>9.8389500000000005</v>
      </c>
      <c r="U45" s="130">
        <v>10.235150000000001</v>
      </c>
      <c r="V45" s="130">
        <v>10.380825</v>
      </c>
      <c r="W45" s="130">
        <v>11.001725</v>
      </c>
      <c r="X45" s="130">
        <v>11.358325000000001</v>
      </c>
      <c r="Y45" s="130">
        <v>11.27905</v>
      </c>
      <c r="Z45" s="130">
        <v>11.071949999999999</v>
      </c>
      <c r="AA45" s="130">
        <v>10.394600000000001</v>
      </c>
      <c r="AB45" s="130">
        <v>9.6928999999999998</v>
      </c>
      <c r="AC45" s="130">
        <v>9.0274249999999991</v>
      </c>
      <c r="AD45" s="130">
        <v>9.4829249999999998</v>
      </c>
      <c r="AE45" s="130">
        <v>9.5551999999999992</v>
      </c>
      <c r="AF45" s="130">
        <v>10.460900000000001</v>
      </c>
      <c r="AG45" s="130">
        <v>10.984825000000001</v>
      </c>
      <c r="AH45" s="130">
        <v>10.952475</v>
      </c>
      <c r="AI45" s="130">
        <v>11.065125</v>
      </c>
      <c r="AJ45" s="130">
        <v>10.773125</v>
      </c>
      <c r="AK45" s="130">
        <v>11.583125000000001</v>
      </c>
      <c r="AL45" s="130">
        <v>12.067975000000001</v>
      </c>
      <c r="AM45" s="130">
        <v>11.761649999999999</v>
      </c>
      <c r="AN45" s="130">
        <v>13.096175000000001</v>
      </c>
      <c r="AO45" s="130">
        <v>13.8171</v>
      </c>
      <c r="AP45" s="130">
        <v>14.228725000000001</v>
      </c>
      <c r="AQ45" s="130">
        <v>14.390325000000001</v>
      </c>
      <c r="AR45" s="130">
        <v>14.394194445</v>
      </c>
      <c r="AS45" s="130">
        <v>15.6436388888889</v>
      </c>
      <c r="AT45" s="130">
        <v>15.0947777777778</v>
      </c>
      <c r="AU45" s="130">
        <v>16.2326388888889</v>
      </c>
      <c r="AV45" s="130">
        <v>16.452527777777799</v>
      </c>
      <c r="AW45" s="130">
        <v>17.419361111111101</v>
      </c>
      <c r="AX45" s="130">
        <v>17.410416666666698</v>
      </c>
      <c r="AY45" s="130">
        <v>17.0136111111111</v>
      </c>
      <c r="AZ45" s="130">
        <v>17.0988055555556</v>
      </c>
      <c r="BA45" s="130">
        <v>18.2576111111111</v>
      </c>
      <c r="BB45" s="130">
        <v>19.180333333333301</v>
      </c>
      <c r="BC45" s="130">
        <v>19.9260555555556</v>
      </c>
      <c r="BD45" s="130">
        <v>20.888777777777801</v>
      </c>
      <c r="BE45" s="131">
        <v>21.557218666666699</v>
      </c>
      <c r="BF45" s="132">
        <v>2.9180327868852499E-2</v>
      </c>
      <c r="BG45" s="132">
        <v>3.3019763904894098E-2</v>
      </c>
      <c r="BH45" s="132">
        <v>5.63915101086109E-3</v>
      </c>
    </row>
    <row r="46" spans="1:60">
      <c r="A46" s="136" t="s">
        <v>293</v>
      </c>
      <c r="B46" s="130">
        <v>0</v>
      </c>
      <c r="C46" s="130">
        <v>0</v>
      </c>
      <c r="D46" s="130">
        <v>0</v>
      </c>
      <c r="E46" s="130">
        <v>0</v>
      </c>
      <c r="F46" s="130">
        <v>0</v>
      </c>
      <c r="G46" s="130">
        <v>0</v>
      </c>
      <c r="H46" s="130">
        <v>0</v>
      </c>
      <c r="I46" s="130">
        <v>0</v>
      </c>
      <c r="J46" s="130">
        <v>0</v>
      </c>
      <c r="K46" s="130">
        <v>0</v>
      </c>
      <c r="L46" s="130">
        <v>0</v>
      </c>
      <c r="M46" s="130">
        <v>0</v>
      </c>
      <c r="N46" s="130">
        <v>0</v>
      </c>
      <c r="O46" s="130">
        <v>0</v>
      </c>
      <c r="P46" s="130">
        <v>0</v>
      </c>
      <c r="Q46" s="130">
        <v>0</v>
      </c>
      <c r="R46" s="130">
        <v>0</v>
      </c>
      <c r="S46" s="130">
        <v>0</v>
      </c>
      <c r="T46" s="130">
        <v>0</v>
      </c>
      <c r="U46" s="130">
        <v>0</v>
      </c>
      <c r="V46" s="130">
        <v>0</v>
      </c>
      <c r="W46" s="130">
        <v>0</v>
      </c>
      <c r="X46" s="130">
        <v>0</v>
      </c>
      <c r="Y46" s="130">
        <v>0</v>
      </c>
      <c r="Z46" s="130">
        <v>0</v>
      </c>
      <c r="AA46" s="130">
        <v>0</v>
      </c>
      <c r="AB46" s="130">
        <v>0</v>
      </c>
      <c r="AC46" s="130">
        <v>0</v>
      </c>
      <c r="AD46" s="130">
        <v>0</v>
      </c>
      <c r="AE46" s="130">
        <v>0</v>
      </c>
      <c r="AF46" s="130">
        <v>0</v>
      </c>
      <c r="AG46" s="130">
        <v>0</v>
      </c>
      <c r="AH46" s="130">
        <v>0.10062500000000001</v>
      </c>
      <c r="AI46" s="130">
        <v>0.80379999999999996</v>
      </c>
      <c r="AJ46" s="130">
        <v>2.2477999999999998</v>
      </c>
      <c r="AK46" s="130">
        <v>2.3090035210277802</v>
      </c>
      <c r="AL46" s="130">
        <v>2.5748840673900002</v>
      </c>
      <c r="AM46" s="130">
        <v>3.1322216515050001</v>
      </c>
      <c r="AN46" s="130">
        <v>3.0202194907111499</v>
      </c>
      <c r="AO46" s="130">
        <v>3.783355018245</v>
      </c>
      <c r="AP46" s="130">
        <v>4.2877803535199996</v>
      </c>
      <c r="AQ46" s="130">
        <v>4.1184385159500003</v>
      </c>
      <c r="AR46" s="130">
        <v>4.3893863104499999</v>
      </c>
      <c r="AS46" s="130">
        <v>4.8023462063700002</v>
      </c>
      <c r="AT46" s="130">
        <v>4.7693561497200001</v>
      </c>
      <c r="AU46" s="130">
        <v>5.1887595077926703</v>
      </c>
      <c r="AV46" s="130">
        <v>5.2536816868995002</v>
      </c>
      <c r="AW46" s="130">
        <v>4.5554915319027298</v>
      </c>
      <c r="AX46" s="130">
        <v>4.3183426666680003</v>
      </c>
      <c r="AY46" s="130">
        <v>4.1259602275064999</v>
      </c>
      <c r="AZ46" s="130">
        <v>4.8198632963400003</v>
      </c>
      <c r="BA46" s="130">
        <v>5.0738130415800002</v>
      </c>
      <c r="BB46" s="130">
        <v>6.3394846282439996</v>
      </c>
      <c r="BC46" s="130">
        <v>5.7993802636860003</v>
      </c>
      <c r="BD46" s="130">
        <v>6.1350219971505</v>
      </c>
      <c r="BE46" s="131">
        <v>5.9939016364412296</v>
      </c>
      <c r="BF46" s="132">
        <v>-2.5671813599015499E-2</v>
      </c>
      <c r="BG46" s="132">
        <v>2.5499934539840601E-2</v>
      </c>
      <c r="BH46" s="132">
        <v>1.5679442229903401E-3</v>
      </c>
    </row>
    <row r="47" spans="1:60">
      <c r="A47" s="136" t="s">
        <v>294</v>
      </c>
      <c r="B47" s="130">
        <v>14.049027024999999</v>
      </c>
      <c r="C47" s="130">
        <v>15.146650425000001</v>
      </c>
      <c r="D47" s="130">
        <v>16.698240550000001</v>
      </c>
      <c r="E47" s="130">
        <v>17.668790099999999</v>
      </c>
      <c r="F47" s="130">
        <v>20.516901825000001</v>
      </c>
      <c r="G47" s="130">
        <v>21.325386174999998</v>
      </c>
      <c r="H47" s="130">
        <v>22.80146865</v>
      </c>
      <c r="I47" s="130">
        <v>23.146778025</v>
      </c>
      <c r="J47" s="130">
        <v>24.456191175000001</v>
      </c>
      <c r="K47" s="130">
        <v>25.242575724999998</v>
      </c>
      <c r="L47" s="130">
        <v>27.424930974999999</v>
      </c>
      <c r="M47" s="130">
        <v>30.229763925</v>
      </c>
      <c r="N47" s="130">
        <v>32.022149787499998</v>
      </c>
      <c r="O47" s="130">
        <v>33.102737925</v>
      </c>
      <c r="P47" s="130">
        <v>31.901061299999999</v>
      </c>
      <c r="Q47" s="130">
        <v>33.129441849999999</v>
      </c>
      <c r="R47" s="130">
        <v>34.810868300000003</v>
      </c>
      <c r="S47" s="130">
        <v>35.404800424999998</v>
      </c>
      <c r="T47" s="130">
        <v>35.255626775000003</v>
      </c>
      <c r="U47" s="130">
        <v>35.123948800000001</v>
      </c>
      <c r="V47" s="130">
        <v>32.658900275000001</v>
      </c>
      <c r="W47" s="130">
        <v>33.245465799999998</v>
      </c>
      <c r="X47" s="130">
        <v>32.646929550000003</v>
      </c>
      <c r="Y47" s="130">
        <v>32.7482203</v>
      </c>
      <c r="Z47" s="130">
        <v>32.619304800000002</v>
      </c>
      <c r="AA47" s="130">
        <v>33.539124999999999</v>
      </c>
      <c r="AB47" s="130">
        <v>27.676575</v>
      </c>
      <c r="AC47" s="130">
        <v>24.649525000000001</v>
      </c>
      <c r="AD47" s="130">
        <v>23.697175000000001</v>
      </c>
      <c r="AE47" s="130">
        <v>21.584099999999999</v>
      </c>
      <c r="AF47" s="130">
        <v>22.376249999999999</v>
      </c>
      <c r="AG47" s="130">
        <v>22.5837</v>
      </c>
      <c r="AH47" s="130">
        <v>18.536525000000001</v>
      </c>
      <c r="AI47" s="130">
        <v>17.427150000000001</v>
      </c>
      <c r="AJ47" s="130">
        <v>15.969175</v>
      </c>
      <c r="AK47" s="130">
        <v>15.909700000000001</v>
      </c>
      <c r="AL47" s="130">
        <v>15.328125</v>
      </c>
      <c r="AM47" s="130">
        <v>15.850225</v>
      </c>
      <c r="AN47" s="130">
        <v>17.130224999999999</v>
      </c>
      <c r="AO47" s="130">
        <v>16.209099999999999</v>
      </c>
      <c r="AP47" s="130">
        <v>16.192675000000001</v>
      </c>
      <c r="AQ47" s="130">
        <v>16.51305</v>
      </c>
      <c r="AR47" s="130">
        <v>14.8422</v>
      </c>
      <c r="AS47" s="130">
        <v>14.141450000000001</v>
      </c>
      <c r="AT47" s="130">
        <v>12.30495</v>
      </c>
      <c r="AU47" s="130">
        <v>12.546900000000001</v>
      </c>
      <c r="AV47" s="130">
        <v>12.915175</v>
      </c>
      <c r="AW47" s="130">
        <v>12.5341</v>
      </c>
      <c r="AX47" s="130">
        <v>11.4427</v>
      </c>
      <c r="AY47" s="130">
        <v>10.873125</v>
      </c>
      <c r="AZ47" s="130">
        <v>10.370825</v>
      </c>
      <c r="BA47" s="130">
        <v>10.4946108611111</v>
      </c>
      <c r="BB47" s="130">
        <v>11.2902686944444</v>
      </c>
      <c r="BC47" s="130">
        <v>11.562987638888901</v>
      </c>
      <c r="BD47" s="130">
        <v>10.7407959722222</v>
      </c>
      <c r="BE47" s="131">
        <v>11.3174397621047</v>
      </c>
      <c r="BF47" s="132">
        <v>5.0808322281767203E-2</v>
      </c>
      <c r="BG47" s="132">
        <v>-1.3503244203190001E-2</v>
      </c>
      <c r="BH47" s="132">
        <v>2.9605281117975001E-3</v>
      </c>
    </row>
    <row r="48" spans="1:60">
      <c r="A48" s="136" t="s">
        <v>295</v>
      </c>
      <c r="B48" s="130">
        <v>0.29853000000000002</v>
      </c>
      <c r="C48" s="130">
        <v>0.33201000000000003</v>
      </c>
      <c r="D48" s="130">
        <v>0.39804</v>
      </c>
      <c r="E48" s="130">
        <v>0.89115</v>
      </c>
      <c r="F48" s="130">
        <v>0.90312499999999996</v>
      </c>
      <c r="G48" s="130">
        <v>1.21275</v>
      </c>
      <c r="H48" s="130">
        <v>1.522375</v>
      </c>
      <c r="I48" s="130">
        <v>1.6532</v>
      </c>
      <c r="J48" s="130">
        <v>1.81565</v>
      </c>
      <c r="K48" s="130">
        <v>2.213625</v>
      </c>
      <c r="L48" s="130">
        <v>2.5342500000000001</v>
      </c>
      <c r="M48" s="130">
        <v>2.7979250000000002</v>
      </c>
      <c r="N48" s="130">
        <v>3.1798250000000001</v>
      </c>
      <c r="O48" s="130">
        <v>3.5630000000000002</v>
      </c>
      <c r="P48" s="130">
        <v>3.6768999999999998</v>
      </c>
      <c r="Q48" s="130">
        <v>2.695325</v>
      </c>
      <c r="R48" s="130">
        <v>2.798575</v>
      </c>
      <c r="S48" s="130">
        <v>2.92225</v>
      </c>
      <c r="T48" s="130">
        <v>3.0009250000000001</v>
      </c>
      <c r="U48" s="130">
        <v>3.4058999999999999</v>
      </c>
      <c r="V48" s="130">
        <v>3.4998</v>
      </c>
      <c r="W48" s="130">
        <v>3.7484000000000002</v>
      </c>
      <c r="X48" s="130">
        <v>3.9591500000000002</v>
      </c>
      <c r="Y48" s="130">
        <v>3.8966500000000002</v>
      </c>
      <c r="Z48" s="130">
        <v>4.4055499999999999</v>
      </c>
      <c r="AA48" s="130">
        <v>5.9173</v>
      </c>
      <c r="AB48" s="130">
        <v>5.2629000000000001</v>
      </c>
      <c r="AC48" s="130">
        <v>5.7888500000000001</v>
      </c>
      <c r="AD48" s="130">
        <v>5.7326499999999996</v>
      </c>
      <c r="AE48" s="130">
        <v>5.4733749999999999</v>
      </c>
      <c r="AF48" s="130">
        <v>6.0675999999999997</v>
      </c>
      <c r="AG48" s="130">
        <v>6.3946249999999996</v>
      </c>
      <c r="AH48" s="130">
        <v>6.4890499999999998</v>
      </c>
      <c r="AI48" s="130">
        <v>6.5936750000000002</v>
      </c>
      <c r="AJ48" s="130">
        <v>6.6734749999999998</v>
      </c>
      <c r="AK48" s="130">
        <v>6.717975</v>
      </c>
      <c r="AL48" s="130">
        <v>7.1738</v>
      </c>
      <c r="AM48" s="130">
        <v>6.8237249999999996</v>
      </c>
      <c r="AN48" s="130">
        <v>6.5926999999999998</v>
      </c>
      <c r="AO48" s="130">
        <v>6.3946500000000004</v>
      </c>
      <c r="AP48" s="130">
        <v>6.8648749999999996</v>
      </c>
      <c r="AQ48" s="130">
        <v>6.2544750000000002</v>
      </c>
      <c r="AR48" s="130">
        <v>5.9188999999999998</v>
      </c>
      <c r="AS48" s="130">
        <v>6.0084249999999999</v>
      </c>
      <c r="AT48" s="130">
        <v>5.1467499999999999</v>
      </c>
      <c r="AU48" s="130">
        <v>5.8224749999999998</v>
      </c>
      <c r="AV48" s="130">
        <v>5.3929</v>
      </c>
      <c r="AW48" s="130">
        <v>5.0768750000000002</v>
      </c>
      <c r="AX48" s="130">
        <v>5.3010000000000002</v>
      </c>
      <c r="AY48" s="130">
        <v>4.3872249999999999</v>
      </c>
      <c r="AZ48" s="130">
        <v>4.5118</v>
      </c>
      <c r="BA48" s="130">
        <v>4.5302749999999996</v>
      </c>
      <c r="BB48" s="130">
        <v>4.8109446666666704</v>
      </c>
      <c r="BC48" s="130">
        <v>4.7416213888888903</v>
      </c>
      <c r="BD48" s="130">
        <v>4.7522778333333298</v>
      </c>
      <c r="BE48" s="131">
        <v>4.9784892636595499</v>
      </c>
      <c r="BF48" s="132">
        <v>4.4738335615147E-2</v>
      </c>
      <c r="BG48" s="132">
        <v>-7.9424309400293307E-3</v>
      </c>
      <c r="BH48" s="132">
        <v>1.3023225861292401E-3</v>
      </c>
    </row>
    <row r="49" spans="1:60">
      <c r="A49" s="136" t="s">
        <v>296</v>
      </c>
      <c r="B49" s="130" t="s">
        <v>273</v>
      </c>
      <c r="C49" s="130" t="s">
        <v>273</v>
      </c>
      <c r="D49" s="130" t="s">
        <v>273</v>
      </c>
      <c r="E49" s="130" t="s">
        <v>273</v>
      </c>
      <c r="F49" s="130" t="s">
        <v>273</v>
      </c>
      <c r="G49" s="130" t="s">
        <v>273</v>
      </c>
      <c r="H49" s="130" t="s">
        <v>273</v>
      </c>
      <c r="I49" s="130" t="s">
        <v>273</v>
      </c>
      <c r="J49" s="130" t="s">
        <v>273</v>
      </c>
      <c r="K49" s="130" t="s">
        <v>273</v>
      </c>
      <c r="L49" s="130" t="s">
        <v>273</v>
      </c>
      <c r="M49" s="130" t="s">
        <v>273</v>
      </c>
      <c r="N49" s="130" t="s">
        <v>273</v>
      </c>
      <c r="O49" s="130" t="s">
        <v>273</v>
      </c>
      <c r="P49" s="130" t="s">
        <v>273</v>
      </c>
      <c r="Q49" s="130" t="s">
        <v>273</v>
      </c>
      <c r="R49" s="130" t="s">
        <v>273</v>
      </c>
      <c r="S49" s="130" t="s">
        <v>273</v>
      </c>
      <c r="T49" s="130" t="s">
        <v>273</v>
      </c>
      <c r="U49" s="130" t="s">
        <v>273</v>
      </c>
      <c r="V49" s="130" t="s">
        <v>273</v>
      </c>
      <c r="W49" s="130" t="s">
        <v>273</v>
      </c>
      <c r="X49" s="130" t="s">
        <v>273</v>
      </c>
      <c r="Y49" s="130" t="s">
        <v>273</v>
      </c>
      <c r="Z49" s="130" t="s">
        <v>273</v>
      </c>
      <c r="AA49" s="130">
        <v>0.89217500000000005</v>
      </c>
      <c r="AB49" s="130">
        <v>0.84819999999999995</v>
      </c>
      <c r="AC49" s="130">
        <v>0.71617500000000001</v>
      </c>
      <c r="AD49" s="130">
        <v>0.71132499999999999</v>
      </c>
      <c r="AE49" s="130">
        <v>0.77457500000000001</v>
      </c>
      <c r="AF49" s="130">
        <v>0.85970000000000002</v>
      </c>
      <c r="AG49" s="130">
        <v>0.87344999999999995</v>
      </c>
      <c r="AH49" s="130">
        <v>0.92849999999999999</v>
      </c>
      <c r="AI49" s="130">
        <v>0.95117499999999999</v>
      </c>
      <c r="AJ49" s="130">
        <v>0.9929</v>
      </c>
      <c r="AK49" s="130">
        <v>0.95980169999999998</v>
      </c>
      <c r="AL49" s="130">
        <v>0.98819820000000003</v>
      </c>
      <c r="AM49" s="130">
        <v>0.95317585000000005</v>
      </c>
      <c r="AN49" s="130">
        <v>1.0544567</v>
      </c>
      <c r="AO49" s="130">
        <v>1.0450110775499999</v>
      </c>
      <c r="AP49" s="130">
        <v>1.0784432235500001</v>
      </c>
      <c r="AQ49" s="130">
        <v>1.0457739968499999</v>
      </c>
      <c r="AR49" s="130">
        <v>1.0634877335499999</v>
      </c>
      <c r="AS49" s="130">
        <v>1.0213974947</v>
      </c>
      <c r="AT49" s="130">
        <v>0.96651179295</v>
      </c>
      <c r="AU49" s="130">
        <v>1.00280441305</v>
      </c>
      <c r="AV49" s="130">
        <v>0.85805893359999996</v>
      </c>
      <c r="AW49" s="130">
        <v>0.82533859320000003</v>
      </c>
      <c r="AX49" s="130">
        <v>0.81066706820000001</v>
      </c>
      <c r="AY49" s="130">
        <v>0.72808152724999997</v>
      </c>
      <c r="AZ49" s="130">
        <v>0.77243402059999999</v>
      </c>
      <c r="BA49" s="130">
        <v>0.81906012704999998</v>
      </c>
      <c r="BB49" s="130">
        <v>0.86220602566505</v>
      </c>
      <c r="BC49" s="130">
        <v>0.85305616790734995</v>
      </c>
      <c r="BD49" s="130">
        <v>0.85671100001904998</v>
      </c>
      <c r="BE49" s="131">
        <v>0.85516059371380004</v>
      </c>
      <c r="BF49" s="132">
        <v>-4.53701500222681E-3</v>
      </c>
      <c r="BG49" s="132">
        <v>-1.19868643599393E-2</v>
      </c>
      <c r="BH49" s="132">
        <v>2.23701387505359E-4</v>
      </c>
    </row>
    <row r="50" spans="1:60">
      <c r="A50" s="136" t="s">
        <v>297</v>
      </c>
      <c r="B50" s="130">
        <v>0</v>
      </c>
      <c r="C50" s="130">
        <v>0</v>
      </c>
      <c r="D50" s="130">
        <v>0</v>
      </c>
      <c r="E50" s="130">
        <v>0</v>
      </c>
      <c r="F50" s="130">
        <v>9.393E-2</v>
      </c>
      <c r="G50" s="130">
        <v>7.4740000000000001E-2</v>
      </c>
      <c r="H50" s="130">
        <v>0.39794000000000002</v>
      </c>
      <c r="I50" s="130">
        <v>1.1716</v>
      </c>
      <c r="J50" s="130">
        <v>1.1312</v>
      </c>
      <c r="K50" s="130">
        <v>1.4139999999999999</v>
      </c>
      <c r="L50" s="130">
        <v>1.45844</v>
      </c>
      <c r="M50" s="130">
        <v>1.67458</v>
      </c>
      <c r="N50" s="130">
        <v>1.6099399999999999</v>
      </c>
      <c r="O50" s="130">
        <v>1.64933</v>
      </c>
      <c r="P50" s="130">
        <v>1.59378</v>
      </c>
      <c r="Q50" s="130">
        <v>2.0432299999999999</v>
      </c>
      <c r="R50" s="130">
        <v>2.3331</v>
      </c>
      <c r="S50" s="130">
        <v>2.54419</v>
      </c>
      <c r="T50" s="130">
        <v>2.7512400000000001</v>
      </c>
      <c r="U50" s="130">
        <v>2.2563399999999998</v>
      </c>
      <c r="V50" s="130">
        <v>2.3936999999999999</v>
      </c>
      <c r="W50" s="130">
        <v>2.8199200000000002</v>
      </c>
      <c r="X50" s="130">
        <v>3.0188899999999999</v>
      </c>
      <c r="Y50" s="130">
        <v>3.8955700000000002</v>
      </c>
      <c r="Z50" s="130">
        <v>5.0005100000000002</v>
      </c>
      <c r="AA50" s="130">
        <v>5.7794392095119997</v>
      </c>
      <c r="AB50" s="130">
        <v>6.5110236012360003</v>
      </c>
      <c r="AC50" s="130">
        <v>6.8079415345200003</v>
      </c>
      <c r="AD50" s="130">
        <v>6.6779665153199996</v>
      </c>
      <c r="AE50" s="130">
        <v>7.3217927738880002</v>
      </c>
      <c r="AF50" s="130">
        <v>8.9793242014320001</v>
      </c>
      <c r="AG50" s="130">
        <v>10.048968619056</v>
      </c>
      <c r="AH50" s="130">
        <v>13.148897822172</v>
      </c>
      <c r="AI50" s="130">
        <v>13.498705590191999</v>
      </c>
      <c r="AJ50" s="130">
        <v>15.45253007112</v>
      </c>
      <c r="AK50" s="130">
        <v>17.696398806432001</v>
      </c>
      <c r="AL50" s="130">
        <v>19.069434913104001</v>
      </c>
      <c r="AM50" s="130">
        <v>21.803434446779999</v>
      </c>
      <c r="AN50" s="130">
        <v>24.828727994640001</v>
      </c>
      <c r="AO50" s="130">
        <v>29.269074573647998</v>
      </c>
      <c r="AP50" s="130">
        <v>34.70195539062</v>
      </c>
      <c r="AQ50" s="130">
        <v>36.317369912903999</v>
      </c>
      <c r="AR50" s="130">
        <v>36.957271925699999</v>
      </c>
      <c r="AS50" s="130">
        <v>40.592173308804</v>
      </c>
      <c r="AT50" s="130">
        <v>36.307721767247997</v>
      </c>
      <c r="AU50" s="130">
        <v>36.196468149852002</v>
      </c>
      <c r="AV50" s="130">
        <v>33.646083325992002</v>
      </c>
      <c r="AW50" s="130">
        <v>33.225614138879997</v>
      </c>
      <c r="AX50" s="130">
        <v>30.328096032971999</v>
      </c>
      <c r="AY50" s="130">
        <v>27.523899921999998</v>
      </c>
      <c r="AZ50" s="130">
        <v>28.543783468000001</v>
      </c>
      <c r="BA50" s="130">
        <v>29.121594431999998</v>
      </c>
      <c r="BB50" s="130">
        <v>31.71211413</v>
      </c>
      <c r="BC50" s="130">
        <v>31.497249879999998</v>
      </c>
      <c r="BD50" s="130">
        <v>35.974474239999999</v>
      </c>
      <c r="BE50" s="131">
        <v>32.413424816695503</v>
      </c>
      <c r="BF50" s="132">
        <v>-0.101450007829092</v>
      </c>
      <c r="BG50" s="132">
        <v>-9.2165515839659495E-4</v>
      </c>
      <c r="BH50" s="132">
        <v>8.4790250610192394E-3</v>
      </c>
    </row>
    <row r="51" spans="1:60">
      <c r="A51" s="136" t="s">
        <v>298</v>
      </c>
      <c r="B51" s="130">
        <v>0</v>
      </c>
      <c r="C51" s="130">
        <v>0</v>
      </c>
      <c r="D51" s="130">
        <v>0</v>
      </c>
      <c r="E51" s="130">
        <v>0</v>
      </c>
      <c r="F51" s="130">
        <v>0</v>
      </c>
      <c r="G51" s="130">
        <v>0</v>
      </c>
      <c r="H51" s="130">
        <v>0</v>
      </c>
      <c r="I51" s="130">
        <v>0</v>
      </c>
      <c r="J51" s="130">
        <v>0</v>
      </c>
      <c r="K51" s="130">
        <v>0</v>
      </c>
      <c r="L51" s="130">
        <v>0</v>
      </c>
      <c r="M51" s="130">
        <v>0</v>
      </c>
      <c r="N51" s="130">
        <v>0</v>
      </c>
      <c r="O51" s="130">
        <v>0</v>
      </c>
      <c r="P51" s="130">
        <v>0</v>
      </c>
      <c r="Q51" s="130">
        <v>0</v>
      </c>
      <c r="R51" s="130">
        <v>0</v>
      </c>
      <c r="S51" s="130">
        <v>0</v>
      </c>
      <c r="T51" s="130">
        <v>0</v>
      </c>
      <c r="U51" s="130">
        <v>0</v>
      </c>
      <c r="V51" s="130">
        <v>7.1384150105870001E-2</v>
      </c>
      <c r="W51" s="130">
        <v>0.187976769177785</v>
      </c>
      <c r="X51" s="130">
        <v>0.25105366718538702</v>
      </c>
      <c r="Y51" s="130">
        <v>0.32286325607796101</v>
      </c>
      <c r="Z51" s="130">
        <v>0.43179797698920902</v>
      </c>
      <c r="AA51" s="130">
        <v>0.60098826500675995</v>
      </c>
      <c r="AB51" s="130">
        <v>0.64207669519630595</v>
      </c>
      <c r="AC51" s="130">
        <v>0.72472377739228</v>
      </c>
      <c r="AD51" s="130">
        <v>0.79093548751243703</v>
      </c>
      <c r="AE51" s="130">
        <v>0.78520325964948101</v>
      </c>
      <c r="AF51" s="130">
        <v>0.78598696267761903</v>
      </c>
      <c r="AG51" s="130">
        <v>0.84221205706778202</v>
      </c>
      <c r="AH51" s="130">
        <v>0.83195674315671297</v>
      </c>
      <c r="AI51" s="130">
        <v>0.82458993469221098</v>
      </c>
      <c r="AJ51" s="130">
        <v>0.82635886438429496</v>
      </c>
      <c r="AK51" s="130">
        <v>0.80815456261639296</v>
      </c>
      <c r="AL51" s="130">
        <v>0.91178249445138904</v>
      </c>
      <c r="AM51" s="130">
        <v>0.927881993800862</v>
      </c>
      <c r="AN51" s="130">
        <v>0.92526218653537096</v>
      </c>
      <c r="AO51" s="130">
        <v>0.92123171381922997</v>
      </c>
      <c r="AP51" s="130">
        <v>0.87772499999999998</v>
      </c>
      <c r="AQ51" s="130">
        <v>0.918875</v>
      </c>
      <c r="AR51" s="130">
        <v>0.94830000000000003</v>
      </c>
      <c r="AS51" s="130">
        <v>0.86102500000000004</v>
      </c>
      <c r="AT51" s="130">
        <v>1.1495</v>
      </c>
      <c r="AU51" s="130">
        <v>1.5468</v>
      </c>
      <c r="AV51" s="130">
        <v>1.2216750000000001</v>
      </c>
      <c r="AW51" s="130">
        <v>1.0650999999999999</v>
      </c>
      <c r="AX51" s="130">
        <v>1.0236499999999999</v>
      </c>
      <c r="AY51" s="130">
        <v>0.84037499999999998</v>
      </c>
      <c r="AZ51" s="130">
        <v>0.93357500000000004</v>
      </c>
      <c r="BA51" s="130">
        <v>0.99890000000000001</v>
      </c>
      <c r="BB51" s="130">
        <v>0.96162499999999995</v>
      </c>
      <c r="BC51" s="130">
        <v>1.016875</v>
      </c>
      <c r="BD51" s="130">
        <v>1.0201750000000001</v>
      </c>
      <c r="BE51" s="131">
        <v>1.0578315986667</v>
      </c>
      <c r="BF51" s="132">
        <v>3.4078808436903897E-2</v>
      </c>
      <c r="BG51" s="132">
        <v>-1.1864345369102599E-2</v>
      </c>
      <c r="BH51" s="132">
        <v>2.7671807857875799E-4</v>
      </c>
    </row>
    <row r="52" spans="1:60">
      <c r="A52" s="136" t="s">
        <v>299</v>
      </c>
      <c r="B52" s="130">
        <v>0</v>
      </c>
      <c r="C52" s="130">
        <v>0</v>
      </c>
      <c r="D52" s="130">
        <v>0</v>
      </c>
      <c r="E52" s="130">
        <v>0</v>
      </c>
      <c r="F52" s="130">
        <v>2.5000000000000001E-4</v>
      </c>
      <c r="G52" s="130">
        <v>3.85E-2</v>
      </c>
      <c r="H52" s="130">
        <v>9.2999999999999999E-2</v>
      </c>
      <c r="I52" s="130">
        <v>0.11799999999999999</v>
      </c>
      <c r="J52" s="130">
        <v>0.15975</v>
      </c>
      <c r="K52" s="130">
        <v>0.33650000000000002</v>
      </c>
      <c r="L52" s="130">
        <v>0.54200000000000004</v>
      </c>
      <c r="M52" s="130">
        <v>0.56574999999999998</v>
      </c>
      <c r="N52" s="130">
        <v>0.64600000000000002</v>
      </c>
      <c r="O52" s="130">
        <v>0.70874999999999999</v>
      </c>
      <c r="P52" s="130">
        <v>0.79500000000000004</v>
      </c>
      <c r="Q52" s="130">
        <v>0.90700000000000003</v>
      </c>
      <c r="R52" s="130">
        <v>0.97850000000000004</v>
      </c>
      <c r="S52" s="130">
        <v>1.0335000000000001</v>
      </c>
      <c r="T52" s="130">
        <v>1.13625</v>
      </c>
      <c r="U52" s="130">
        <v>1.26725</v>
      </c>
      <c r="V52" s="130">
        <v>1.3267500000000001</v>
      </c>
      <c r="W52" s="130">
        <v>1.3587499999999999</v>
      </c>
      <c r="X52" s="130">
        <v>1.45675</v>
      </c>
      <c r="Y52" s="130">
        <v>1.4670000000000001</v>
      </c>
      <c r="Z52" s="130">
        <v>1.5954999999999999</v>
      </c>
      <c r="AA52" s="130">
        <v>1.7077500000000001</v>
      </c>
      <c r="AB52" s="130">
        <v>1.917</v>
      </c>
      <c r="AC52" s="130">
        <v>2.0150000000000001</v>
      </c>
      <c r="AD52" s="130">
        <v>2.1139999999999999</v>
      </c>
      <c r="AE52" s="130">
        <v>2.0852499999999998</v>
      </c>
      <c r="AF52" s="130">
        <v>2.298</v>
      </c>
      <c r="AG52" s="130">
        <v>2.4874999999999998</v>
      </c>
      <c r="AH52" s="130">
        <v>2.4015</v>
      </c>
      <c r="AI52" s="130">
        <v>2.472</v>
      </c>
      <c r="AJ52" s="130">
        <v>2.8458333333333301</v>
      </c>
      <c r="AK52" s="130">
        <v>2.83</v>
      </c>
      <c r="AL52" s="130">
        <v>2.9455555555555599</v>
      </c>
      <c r="AM52" s="130">
        <v>2.8911111111111101</v>
      </c>
      <c r="AN52" s="130">
        <v>3.0558333333333301</v>
      </c>
      <c r="AO52" s="130">
        <v>3.1524999999999999</v>
      </c>
      <c r="AP52" s="130">
        <v>3.2363888888888899</v>
      </c>
      <c r="AQ52" s="130">
        <v>3.1469444444444399</v>
      </c>
      <c r="AR52" s="130">
        <v>3.06416666666667</v>
      </c>
      <c r="AS52" s="130">
        <v>3.2647222222222201</v>
      </c>
      <c r="AT52" s="130">
        <v>3.1336111111111098</v>
      </c>
      <c r="AU52" s="130">
        <v>3.50027777777778</v>
      </c>
      <c r="AV52" s="130">
        <v>3.1047222222222199</v>
      </c>
      <c r="AW52" s="130">
        <v>3.4033333333333302</v>
      </c>
      <c r="AX52" s="130">
        <v>3.5841666666666701</v>
      </c>
      <c r="AY52" s="130">
        <v>3.1047222222222199</v>
      </c>
      <c r="AZ52" s="130">
        <v>3.3172222222222199</v>
      </c>
      <c r="BA52" s="130">
        <v>3.4849999999999999</v>
      </c>
      <c r="BB52" s="130">
        <v>3.49972222222222</v>
      </c>
      <c r="BC52" s="130">
        <v>3.3197222222222198</v>
      </c>
      <c r="BD52" s="130">
        <v>3.4058333333333302</v>
      </c>
      <c r="BE52" s="131">
        <v>3.2308366068194401</v>
      </c>
      <c r="BF52" s="132">
        <v>-5.3973324865248903E-2</v>
      </c>
      <c r="BG52" s="132">
        <v>8.3651538588636106E-3</v>
      </c>
      <c r="BH52" s="132">
        <v>8.4515427518693301E-4</v>
      </c>
    </row>
    <row r="53" spans="1:60">
      <c r="A53" s="136" t="s">
        <v>300</v>
      </c>
      <c r="B53" s="130">
        <v>0</v>
      </c>
      <c r="C53" s="130">
        <v>0</v>
      </c>
      <c r="D53" s="130">
        <v>0</v>
      </c>
      <c r="E53" s="130">
        <v>0</v>
      </c>
      <c r="F53" s="130">
        <v>0</v>
      </c>
      <c r="G53" s="130">
        <v>0</v>
      </c>
      <c r="H53" s="130">
        <v>0</v>
      </c>
      <c r="I53" s="130">
        <v>0</v>
      </c>
      <c r="J53" s="130">
        <v>0</v>
      </c>
      <c r="K53" s="130">
        <v>0</v>
      </c>
      <c r="L53" s="130">
        <v>0</v>
      </c>
      <c r="M53" s="130">
        <v>0</v>
      </c>
      <c r="N53" s="130">
        <v>0</v>
      </c>
      <c r="O53" s="130">
        <v>0</v>
      </c>
      <c r="P53" s="130">
        <v>0</v>
      </c>
      <c r="Q53" s="130">
        <v>0</v>
      </c>
      <c r="R53" s="130">
        <v>0</v>
      </c>
      <c r="S53" s="130">
        <v>3.3991250000000001E-2</v>
      </c>
      <c r="T53" s="130">
        <v>3.7342500000000001E-2</v>
      </c>
      <c r="U53" s="130">
        <v>3.6385000000000001E-2</v>
      </c>
      <c r="V53" s="130">
        <v>4.6917500000000001E-2</v>
      </c>
      <c r="W53" s="130">
        <v>0.40023500000000001</v>
      </c>
      <c r="X53" s="130">
        <v>0.49981500000000001</v>
      </c>
      <c r="Y53" s="130">
        <v>1.1355949999999999</v>
      </c>
      <c r="Z53" s="130">
        <v>3.0189974999999998</v>
      </c>
      <c r="AA53" s="130">
        <v>3.2296475</v>
      </c>
      <c r="AB53" s="130">
        <v>3.9563899999999999</v>
      </c>
      <c r="AC53" s="130">
        <v>4.3288574999999998</v>
      </c>
      <c r="AD53" s="130">
        <v>4.7415399999999996</v>
      </c>
      <c r="AE53" s="130">
        <v>5.0278324999999997</v>
      </c>
      <c r="AF53" s="130">
        <v>6.5042974999999998</v>
      </c>
      <c r="AG53" s="130">
        <v>7.5699949999999996</v>
      </c>
      <c r="AH53" s="130">
        <v>9.3078575000000008</v>
      </c>
      <c r="AI53" s="130">
        <v>9.8344825</v>
      </c>
      <c r="AJ53" s="130">
        <v>11.855765</v>
      </c>
      <c r="AK53" s="130">
        <v>13.946944999999999</v>
      </c>
      <c r="AL53" s="130">
        <v>15.345852499999999</v>
      </c>
      <c r="AM53" s="130">
        <v>16.639434999999999</v>
      </c>
      <c r="AN53" s="130">
        <v>20.048134999999998</v>
      </c>
      <c r="AO53" s="130">
        <v>21.168410000000002</v>
      </c>
      <c r="AP53" s="130">
        <v>25.7232375</v>
      </c>
      <c r="AQ53" s="130">
        <v>29.1970475</v>
      </c>
      <c r="AR53" s="130">
        <v>33.890712499999999</v>
      </c>
      <c r="AS53" s="130">
        <v>35.298237499999999</v>
      </c>
      <c r="AT53" s="130">
        <v>33.722192499999998</v>
      </c>
      <c r="AU53" s="130">
        <v>35.821032500000001</v>
      </c>
      <c r="AV53" s="130">
        <v>41.8398775</v>
      </c>
      <c r="AW53" s="130">
        <v>43.319215</v>
      </c>
      <c r="AX53" s="130">
        <v>43.966484999999999</v>
      </c>
      <c r="AY53" s="130">
        <v>46.646527499999998</v>
      </c>
      <c r="AZ53" s="130">
        <v>45.959042500000002</v>
      </c>
      <c r="BA53" s="130">
        <v>44.504600000000003</v>
      </c>
      <c r="BB53" s="130">
        <v>51.568077500000001</v>
      </c>
      <c r="BC53" s="130">
        <v>47.2325175</v>
      </c>
      <c r="BD53" s="130">
        <v>43.361345</v>
      </c>
      <c r="BE53" s="131">
        <v>46.366463133045002</v>
      </c>
      <c r="BF53" s="132">
        <v>6.63824843889151E-2</v>
      </c>
      <c r="BG53" s="132">
        <v>2.5459928236320799E-2</v>
      </c>
      <c r="BH53" s="132">
        <v>1.2128999176088701E-2</v>
      </c>
    </row>
    <row r="54" spans="1:60">
      <c r="A54" s="136" t="s">
        <v>301</v>
      </c>
      <c r="B54" s="130" t="s">
        <v>273</v>
      </c>
      <c r="C54" s="130" t="s">
        <v>273</v>
      </c>
      <c r="D54" s="130" t="s">
        <v>273</v>
      </c>
      <c r="E54" s="130" t="s">
        <v>273</v>
      </c>
      <c r="F54" s="130" t="s">
        <v>273</v>
      </c>
      <c r="G54" s="130" t="s">
        <v>273</v>
      </c>
      <c r="H54" s="130" t="s">
        <v>273</v>
      </c>
      <c r="I54" s="130" t="s">
        <v>273</v>
      </c>
      <c r="J54" s="130" t="s">
        <v>273</v>
      </c>
      <c r="K54" s="130" t="s">
        <v>273</v>
      </c>
      <c r="L54" s="130" t="s">
        <v>273</v>
      </c>
      <c r="M54" s="130" t="s">
        <v>273</v>
      </c>
      <c r="N54" s="130" t="s">
        <v>273</v>
      </c>
      <c r="O54" s="130" t="s">
        <v>273</v>
      </c>
      <c r="P54" s="130" t="s">
        <v>273</v>
      </c>
      <c r="Q54" s="130" t="s">
        <v>273</v>
      </c>
      <c r="R54" s="130" t="s">
        <v>273</v>
      </c>
      <c r="S54" s="130" t="s">
        <v>273</v>
      </c>
      <c r="T54" s="130" t="s">
        <v>273</v>
      </c>
      <c r="U54" s="130" t="s">
        <v>273</v>
      </c>
      <c r="V54" s="130">
        <v>84.991494591937098</v>
      </c>
      <c r="W54" s="130">
        <v>89.696576941986194</v>
      </c>
      <c r="X54" s="130">
        <v>91.639085545722693</v>
      </c>
      <c r="Y54" s="130">
        <v>97.113126843657795</v>
      </c>
      <c r="Z54" s="130">
        <v>98.172160766961596</v>
      </c>
      <c r="AA54" s="130">
        <v>120.96741642084601</v>
      </c>
      <c r="AB54" s="130">
        <v>114.946822763029</v>
      </c>
      <c r="AC54" s="130">
        <v>97.995181907571293</v>
      </c>
      <c r="AD54" s="130">
        <v>87.931047197640098</v>
      </c>
      <c r="AE54" s="130">
        <v>76.983911012782698</v>
      </c>
      <c r="AF54" s="130">
        <v>72.127876106194705</v>
      </c>
      <c r="AG54" s="130">
        <v>83.662733529990106</v>
      </c>
      <c r="AH54" s="130">
        <v>75.334316617502395</v>
      </c>
      <c r="AI54" s="130">
        <v>69.750491642084597</v>
      </c>
      <c r="AJ54" s="130">
        <v>74.103982300884994</v>
      </c>
      <c r="AK54" s="130">
        <v>74.198623402163193</v>
      </c>
      <c r="AL54" s="130">
        <v>71.927236971484803</v>
      </c>
      <c r="AM54" s="130">
        <v>70.791543756145501</v>
      </c>
      <c r="AN54" s="130">
        <v>72.2111602753196</v>
      </c>
      <c r="AO54" s="130">
        <v>71.643313667650006</v>
      </c>
      <c r="AP54" s="130">
        <v>72.2111602753196</v>
      </c>
      <c r="AQ54" s="130">
        <v>70.034414945919394</v>
      </c>
      <c r="AR54" s="130">
        <v>66.059488692232094</v>
      </c>
      <c r="AS54" s="130">
        <v>62.747050147492601</v>
      </c>
      <c r="AT54" s="130">
        <v>48.9086283185841</v>
      </c>
      <c r="AU54" s="130">
        <v>54.560594886922303</v>
      </c>
      <c r="AV54" s="130">
        <v>56.126905113077697</v>
      </c>
      <c r="AW54" s="130">
        <v>51.838716814159298</v>
      </c>
      <c r="AX54" s="130">
        <v>47.699115044247797</v>
      </c>
      <c r="AY54" s="130">
        <v>40.317109144542798</v>
      </c>
      <c r="AZ54" s="130">
        <v>31.988692232055101</v>
      </c>
      <c r="BA54" s="130">
        <v>31.4208456243855</v>
      </c>
      <c r="BB54" s="130">
        <v>30.190511307767899</v>
      </c>
      <c r="BC54" s="130">
        <v>30.569075712880998</v>
      </c>
      <c r="BD54" s="130">
        <v>28.297689282202601</v>
      </c>
      <c r="BE54" s="131">
        <v>29.338741396263501</v>
      </c>
      <c r="BF54" s="132">
        <v>3.3956540014986401E-2</v>
      </c>
      <c r="BG54" s="132">
        <v>-5.32473071206951E-2</v>
      </c>
      <c r="BH54" s="132">
        <v>7.67471888467484E-3</v>
      </c>
    </row>
    <row r="55" spans="1:60">
      <c r="A55" s="136" t="s">
        <v>302</v>
      </c>
      <c r="B55" s="130">
        <v>0.85945700000000003</v>
      </c>
      <c r="C55" s="130">
        <v>0.83852300000000002</v>
      </c>
      <c r="D55" s="130">
        <v>1.4107190000000001</v>
      </c>
      <c r="E55" s="130">
        <v>3.185457</v>
      </c>
      <c r="F55" s="130">
        <v>6.206931</v>
      </c>
      <c r="G55" s="130">
        <v>11.82771</v>
      </c>
      <c r="H55" s="130">
        <v>19.070874</v>
      </c>
      <c r="I55" s="130">
        <v>27.063009999999998</v>
      </c>
      <c r="J55" s="130">
        <v>29.280850999999998</v>
      </c>
      <c r="K55" s="130">
        <v>35.022582</v>
      </c>
      <c r="L55" s="130">
        <v>36.697302000000001</v>
      </c>
      <c r="M55" s="130">
        <v>38.924447000000001</v>
      </c>
      <c r="N55" s="130">
        <v>41.371398999999997</v>
      </c>
      <c r="O55" s="130">
        <v>42.913536999999998</v>
      </c>
      <c r="P55" s="130">
        <v>47.016601000000001</v>
      </c>
      <c r="Q55" s="130">
        <v>46.877040999999998</v>
      </c>
      <c r="R55" s="130">
        <v>47.512039000000001</v>
      </c>
      <c r="S55" s="130">
        <v>47.274787000000003</v>
      </c>
      <c r="T55" s="130">
        <v>49.278635999999999</v>
      </c>
      <c r="U55" s="130">
        <v>50.417212999999997</v>
      </c>
      <c r="V55" s="130">
        <v>54.222549000000001</v>
      </c>
      <c r="W55" s="130">
        <v>55.125036999999999</v>
      </c>
      <c r="X55" s="130">
        <v>56.616002999999999</v>
      </c>
      <c r="Y55" s="130">
        <v>53.928310000000003</v>
      </c>
      <c r="Z55" s="130">
        <v>52.702508000000002</v>
      </c>
      <c r="AA55" s="130">
        <v>54.873829000000001</v>
      </c>
      <c r="AB55" s="130">
        <v>59.276947</v>
      </c>
      <c r="AC55" s="130">
        <v>58.992012000000003</v>
      </c>
      <c r="AD55" s="130">
        <v>67.227215000000001</v>
      </c>
      <c r="AE55" s="130">
        <v>69.225249000000005</v>
      </c>
      <c r="AF55" s="130">
        <v>73.808632000000003</v>
      </c>
      <c r="AG55" s="130">
        <v>85.984078999999994</v>
      </c>
      <c r="AH55" s="130">
        <v>88.418238000000002</v>
      </c>
      <c r="AI55" s="130">
        <v>91.940489999999997</v>
      </c>
      <c r="AJ55" s="130">
        <v>97.887690000000006</v>
      </c>
      <c r="AK55" s="130">
        <v>101.34171000000001</v>
      </c>
      <c r="AL55" s="130">
        <v>100.85319</v>
      </c>
      <c r="AM55" s="130">
        <v>99.534149999999997</v>
      </c>
      <c r="AN55" s="130">
        <v>99.809181204633802</v>
      </c>
      <c r="AO55" s="130">
        <v>101.987907293492</v>
      </c>
      <c r="AP55" s="130">
        <v>99.386571896298804</v>
      </c>
      <c r="AQ55" s="130">
        <v>94.260237426141003</v>
      </c>
      <c r="AR55" s="130">
        <v>95.300514327390701</v>
      </c>
      <c r="AS55" s="130">
        <v>97.832526279983895</v>
      </c>
      <c r="AT55" s="130">
        <v>91.223702400838704</v>
      </c>
      <c r="AU55" s="130">
        <v>98.492842982330401</v>
      </c>
      <c r="AV55" s="130">
        <v>81.918507487710897</v>
      </c>
      <c r="AW55" s="130">
        <v>76.898738954922194</v>
      </c>
      <c r="AX55" s="130">
        <v>76.325754511082707</v>
      </c>
      <c r="AY55" s="130">
        <v>70.055507470378302</v>
      </c>
      <c r="AZ55" s="130">
        <v>72.045457543699399</v>
      </c>
      <c r="BA55" s="130">
        <v>80.673640566785707</v>
      </c>
      <c r="BB55" s="130">
        <v>78.549115508437495</v>
      </c>
      <c r="BC55" s="130">
        <v>79.540004302171894</v>
      </c>
      <c r="BD55" s="130">
        <v>77.303317251846096</v>
      </c>
      <c r="BE55" s="131">
        <v>72.495469551846099</v>
      </c>
      <c r="BF55" s="132">
        <v>-6.4756894417759503E-2</v>
      </c>
      <c r="BG55" s="132">
        <v>-1.6421462211990801E-2</v>
      </c>
      <c r="BH55" s="132">
        <v>1.89640837590184E-2</v>
      </c>
    </row>
    <row r="56" spans="1:60">
      <c r="A56" s="136" t="s">
        <v>303</v>
      </c>
      <c r="B56" s="130">
        <v>0.34593750000000001</v>
      </c>
      <c r="C56" s="130">
        <v>0.42303750000000001</v>
      </c>
      <c r="D56" s="130">
        <v>0.48956</v>
      </c>
      <c r="E56" s="130">
        <v>0.61189749999999998</v>
      </c>
      <c r="F56" s="130">
        <v>0.75878875000000001</v>
      </c>
      <c r="G56" s="130">
        <v>0.99709749999999997</v>
      </c>
      <c r="H56" s="130">
        <v>1.185055</v>
      </c>
      <c r="I56" s="130">
        <v>1.4532862499999999</v>
      </c>
      <c r="J56" s="130">
        <v>1.5812325</v>
      </c>
      <c r="K56" s="130">
        <v>1.72909625</v>
      </c>
      <c r="L56" s="130">
        <v>1.8334649999999999</v>
      </c>
      <c r="M56" s="130">
        <v>1.9658074999999999</v>
      </c>
      <c r="N56" s="130">
        <v>2.0784199999999999</v>
      </c>
      <c r="O56" s="130">
        <v>2.3354374999999998</v>
      </c>
      <c r="P56" s="130">
        <v>2.7378925000000001</v>
      </c>
      <c r="Q56" s="130">
        <v>3.25298</v>
      </c>
      <c r="R56" s="130">
        <v>3.2327675</v>
      </c>
      <c r="S56" s="130">
        <v>4.0268300000000004</v>
      </c>
      <c r="T56" s="130">
        <v>4.3348300000000002</v>
      </c>
      <c r="U56" s="130">
        <v>4.8324425</v>
      </c>
      <c r="V56" s="130">
        <v>9.6704918117010799</v>
      </c>
      <c r="W56" s="130">
        <v>10.197332323008901</v>
      </c>
      <c r="X56" s="130">
        <v>11.266014906588</v>
      </c>
      <c r="Y56" s="130">
        <v>11.424481104965601</v>
      </c>
      <c r="Z56" s="130">
        <v>12.0111411627335</v>
      </c>
      <c r="AA56" s="130">
        <v>8.3773075273126807</v>
      </c>
      <c r="AB56" s="130">
        <v>7.8755817536184898</v>
      </c>
      <c r="AC56" s="130">
        <v>7.4892862290304798</v>
      </c>
      <c r="AD56" s="130">
        <v>5.1668783268416902</v>
      </c>
      <c r="AE56" s="130">
        <v>3.8728360735044198</v>
      </c>
      <c r="AF56" s="130">
        <v>3.6787713112300899</v>
      </c>
      <c r="AG56" s="130">
        <v>2.6997621683903601</v>
      </c>
      <c r="AH56" s="130">
        <v>3.4558634147374598</v>
      </c>
      <c r="AI56" s="130">
        <v>3.1263939733471</v>
      </c>
      <c r="AJ56" s="130">
        <v>2.8413807771278301</v>
      </c>
      <c r="AK56" s="130">
        <v>2.99796942312783</v>
      </c>
      <c r="AL56" s="130">
        <v>3.05641238592625</v>
      </c>
      <c r="AM56" s="130">
        <v>3.14867445212783</v>
      </c>
      <c r="AN56" s="130">
        <v>3.2010244579262501</v>
      </c>
      <c r="AO56" s="130">
        <v>3.9660796981278299</v>
      </c>
      <c r="AP56" s="130">
        <v>3.8621483281878102</v>
      </c>
      <c r="AQ56" s="130">
        <v>4.4497234242871198</v>
      </c>
      <c r="AR56" s="130">
        <v>4.2696817217305796</v>
      </c>
      <c r="AS56" s="130">
        <v>3.6406633166175002</v>
      </c>
      <c r="AT56" s="130">
        <v>2.9562094041986202</v>
      </c>
      <c r="AU56" s="130">
        <v>3.5542982770239302</v>
      </c>
      <c r="AV56" s="130">
        <v>4.22278772932364</v>
      </c>
      <c r="AW56" s="130">
        <v>3.9464010855358298</v>
      </c>
      <c r="AX56" s="130">
        <v>4.1793998524582099</v>
      </c>
      <c r="AY56" s="130">
        <v>4.1157172766199803</v>
      </c>
      <c r="AZ56" s="130">
        <v>4.5195455936445397</v>
      </c>
      <c r="BA56" s="130">
        <v>4.6197579984137702</v>
      </c>
      <c r="BB56" s="130">
        <v>5.3111180514132403</v>
      </c>
      <c r="BC56" s="130">
        <v>5.3323316325764099</v>
      </c>
      <c r="BD56" s="130">
        <v>5.4844875306336496</v>
      </c>
      <c r="BE56" s="131">
        <v>5.4366855048437799</v>
      </c>
      <c r="BF56" s="132">
        <v>-1.1424286666776E-2</v>
      </c>
      <c r="BG56" s="132">
        <v>6.3751256106368198E-2</v>
      </c>
      <c r="BH56" s="132">
        <v>1.4221821021734901E-3</v>
      </c>
    </row>
    <row r="57" spans="1:60" s="125" customFormat="1">
      <c r="A57" s="133" t="s">
        <v>304</v>
      </c>
      <c r="B57" s="134">
        <v>37.914530597205697</v>
      </c>
      <c r="C57" s="134">
        <v>42.926025346260403</v>
      </c>
      <c r="D57" s="134">
        <v>51.436106277921901</v>
      </c>
      <c r="E57" s="134">
        <v>66.640430301088799</v>
      </c>
      <c r="F57" s="134">
        <v>85.953154658419194</v>
      </c>
      <c r="G57" s="134">
        <v>108.538825764308</v>
      </c>
      <c r="H57" s="134">
        <v>133.65578537711801</v>
      </c>
      <c r="I57" s="134">
        <v>162.71074035381801</v>
      </c>
      <c r="J57" s="134">
        <v>184.91982237552401</v>
      </c>
      <c r="K57" s="134">
        <v>209.44464418199101</v>
      </c>
      <c r="L57" s="134">
        <v>224.85957885612601</v>
      </c>
      <c r="M57" s="134">
        <v>244.47502858856899</v>
      </c>
      <c r="N57" s="134">
        <v>256.03448251405598</v>
      </c>
      <c r="O57" s="134">
        <v>266.33577847509702</v>
      </c>
      <c r="P57" s="134">
        <v>281.19318922198698</v>
      </c>
      <c r="Q57" s="134">
        <v>280.884269991493</v>
      </c>
      <c r="R57" s="134">
        <v>278.12327506599701</v>
      </c>
      <c r="S57" s="134">
        <v>272.828737370054</v>
      </c>
      <c r="T57" s="134">
        <v>283.70487073670301</v>
      </c>
      <c r="U57" s="134">
        <v>297.17596572672699</v>
      </c>
      <c r="V57" s="134">
        <v>402.64606431052903</v>
      </c>
      <c r="W57" s="134">
        <v>412.931008257592</v>
      </c>
      <c r="X57" s="134">
        <v>431.16754505123203</v>
      </c>
      <c r="Y57" s="134">
        <v>434.89131215946998</v>
      </c>
      <c r="Z57" s="134">
        <v>446.97011542893</v>
      </c>
      <c r="AA57" s="134">
        <v>482.69205312414499</v>
      </c>
      <c r="AB57" s="134">
        <v>488.69401239918102</v>
      </c>
      <c r="AC57" s="134">
        <v>461.89638552711</v>
      </c>
      <c r="AD57" s="134">
        <v>464.22137594022001</v>
      </c>
      <c r="AE57" s="134">
        <v>450.84732063004901</v>
      </c>
      <c r="AF57" s="134">
        <v>476.29820916600403</v>
      </c>
      <c r="AG57" s="134">
        <v>527.72451178307801</v>
      </c>
      <c r="AH57" s="134">
        <v>515.59358576449199</v>
      </c>
      <c r="AI57" s="134">
        <v>523.053690807424</v>
      </c>
      <c r="AJ57" s="134">
        <v>543.88628688908602</v>
      </c>
      <c r="AK57" s="134">
        <v>558.49361513976896</v>
      </c>
      <c r="AL57" s="134">
        <v>569.459180215483</v>
      </c>
      <c r="AM57" s="134">
        <v>571.27160665245401</v>
      </c>
      <c r="AN57" s="134">
        <v>597.10380937776802</v>
      </c>
      <c r="AO57" s="134">
        <v>611.56658260627603</v>
      </c>
      <c r="AP57" s="134">
        <v>627.55132789250501</v>
      </c>
      <c r="AQ57" s="134">
        <v>622.86613405026003</v>
      </c>
      <c r="AR57" s="134">
        <v>617.36321057801104</v>
      </c>
      <c r="AS57" s="134">
        <v>625.90333106966204</v>
      </c>
      <c r="AT57" s="134">
        <v>577.47585383091905</v>
      </c>
      <c r="AU57" s="134">
        <v>622.94692947641897</v>
      </c>
      <c r="AV57" s="134">
        <v>580.41738044833903</v>
      </c>
      <c r="AW57" s="134">
        <v>565.72266535072197</v>
      </c>
      <c r="AX57" s="134">
        <v>554.38611864928805</v>
      </c>
      <c r="AY57" s="134">
        <v>500.005418529248</v>
      </c>
      <c r="AZ57" s="134">
        <v>509.20002244097702</v>
      </c>
      <c r="BA57" s="134">
        <v>537.438865003925</v>
      </c>
      <c r="BB57" s="134">
        <v>558.80292681859896</v>
      </c>
      <c r="BC57" s="134">
        <v>548.32459914026299</v>
      </c>
      <c r="BD57" s="134">
        <v>553.47407140941402</v>
      </c>
      <c r="BE57" s="134">
        <v>541.097226323315</v>
      </c>
      <c r="BF57" s="135">
        <v>-2.5033246404861001E-2</v>
      </c>
      <c r="BG57" s="135">
        <v>-4.2361743640659802E-3</v>
      </c>
      <c r="BH57" s="135">
        <v>0.141545577747163</v>
      </c>
    </row>
    <row r="58" spans="1:6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2"/>
      <c r="BG58" s="132"/>
      <c r="BH58" s="132"/>
    </row>
    <row r="59" spans="1:60">
      <c r="A59" s="136" t="s">
        <v>305</v>
      </c>
      <c r="B59" s="130" t="s">
        <v>273</v>
      </c>
      <c r="C59" s="130" t="s">
        <v>273</v>
      </c>
      <c r="D59" s="130" t="s">
        <v>273</v>
      </c>
      <c r="E59" s="130" t="s">
        <v>273</v>
      </c>
      <c r="F59" s="130" t="s">
        <v>273</v>
      </c>
      <c r="G59" s="130" t="s">
        <v>273</v>
      </c>
      <c r="H59" s="130" t="s">
        <v>273</v>
      </c>
      <c r="I59" s="130" t="s">
        <v>273</v>
      </c>
      <c r="J59" s="130" t="s">
        <v>273</v>
      </c>
      <c r="K59" s="130" t="s">
        <v>273</v>
      </c>
      <c r="L59" s="130" t="s">
        <v>273</v>
      </c>
      <c r="M59" s="130" t="s">
        <v>273</v>
      </c>
      <c r="N59" s="130" t="s">
        <v>273</v>
      </c>
      <c r="O59" s="130" t="s">
        <v>273</v>
      </c>
      <c r="P59" s="130" t="s">
        <v>273</v>
      </c>
      <c r="Q59" s="130" t="s">
        <v>273</v>
      </c>
      <c r="R59" s="130" t="s">
        <v>273</v>
      </c>
      <c r="S59" s="130" t="s">
        <v>273</v>
      </c>
      <c r="T59" s="130" t="s">
        <v>273</v>
      </c>
      <c r="U59" s="130" t="s">
        <v>273</v>
      </c>
      <c r="V59" s="130">
        <v>13.2599719764012</v>
      </c>
      <c r="W59" s="130">
        <v>14.7330855457227</v>
      </c>
      <c r="X59" s="130">
        <v>14.55126179941</v>
      </c>
      <c r="Y59" s="130">
        <v>14.3694380530973</v>
      </c>
      <c r="Z59" s="130">
        <v>15.097220501474901</v>
      </c>
      <c r="AA59" s="130">
        <v>15.3970103244838</v>
      </c>
      <c r="AB59" s="130">
        <v>14.7330855457227</v>
      </c>
      <c r="AC59" s="130">
        <v>11.458308259587</v>
      </c>
      <c r="AD59" s="130">
        <v>8.4579727138643008</v>
      </c>
      <c r="AE59" s="130">
        <v>7.9120140117994104</v>
      </c>
      <c r="AF59" s="130">
        <v>7.8208584070796503</v>
      </c>
      <c r="AG59" s="130">
        <v>5.7296415929203501</v>
      </c>
      <c r="AH59" s="130">
        <v>5.4566622418878996</v>
      </c>
      <c r="AI59" s="130">
        <v>5.0920398230088502</v>
      </c>
      <c r="AJ59" s="130">
        <v>5.4566622418878996</v>
      </c>
      <c r="AK59" s="130">
        <v>5.2743510324483802</v>
      </c>
      <c r="AL59" s="130">
        <v>7.56542772861357</v>
      </c>
      <c r="AM59" s="130">
        <v>7.5868761061946897</v>
      </c>
      <c r="AN59" s="130">
        <v>7.7799115044247804</v>
      </c>
      <c r="AO59" s="130">
        <v>9.1227914999999999</v>
      </c>
      <c r="AP59" s="130">
        <v>9.423216</v>
      </c>
      <c r="AQ59" s="130">
        <v>9.9616004999999994</v>
      </c>
      <c r="AR59" s="130">
        <v>8.7708089999999999</v>
      </c>
      <c r="AS59" s="130">
        <v>10.034574900000001</v>
      </c>
      <c r="AT59" s="130">
        <v>8.5681463999999998</v>
      </c>
      <c r="AU59" s="130">
        <v>8.1448750499999996</v>
      </c>
      <c r="AV59" s="130">
        <v>8.9201288999999999</v>
      </c>
      <c r="AW59" s="130">
        <v>9.3614455499999991</v>
      </c>
      <c r="AX59" s="130">
        <v>9.4029893999999992</v>
      </c>
      <c r="AY59" s="130">
        <v>9.8544460554265498</v>
      </c>
      <c r="AZ59" s="130">
        <v>11.1465525</v>
      </c>
      <c r="BA59" s="130">
        <v>10.930647499999999</v>
      </c>
      <c r="BB59" s="130">
        <v>10.616605</v>
      </c>
      <c r="BC59" s="130">
        <v>10.8158125</v>
      </c>
      <c r="BD59" s="130">
        <v>11.789235625</v>
      </c>
      <c r="BE59" s="131">
        <v>11.893684992000001</v>
      </c>
      <c r="BF59" s="132">
        <v>6.1032760907286897E-3</v>
      </c>
      <c r="BG59" s="132">
        <v>3.2428243908509298E-2</v>
      </c>
      <c r="BH59" s="132">
        <v>3.1112680528313798E-3</v>
      </c>
    </row>
    <row r="60" spans="1:60">
      <c r="A60" s="136" t="s">
        <v>306</v>
      </c>
      <c r="B60" s="130" t="s">
        <v>273</v>
      </c>
      <c r="C60" s="130" t="s">
        <v>273</v>
      </c>
      <c r="D60" s="130" t="s">
        <v>273</v>
      </c>
      <c r="E60" s="130" t="s">
        <v>273</v>
      </c>
      <c r="F60" s="130" t="s">
        <v>273</v>
      </c>
      <c r="G60" s="130" t="s">
        <v>273</v>
      </c>
      <c r="H60" s="130" t="s">
        <v>273</v>
      </c>
      <c r="I60" s="130" t="s">
        <v>273</v>
      </c>
      <c r="J60" s="130" t="s">
        <v>273</v>
      </c>
      <c r="K60" s="130" t="s">
        <v>273</v>
      </c>
      <c r="L60" s="130" t="s">
        <v>273</v>
      </c>
      <c r="M60" s="130" t="s">
        <v>273</v>
      </c>
      <c r="N60" s="130" t="s">
        <v>273</v>
      </c>
      <c r="O60" s="130" t="s">
        <v>273</v>
      </c>
      <c r="P60" s="130" t="s">
        <v>273</v>
      </c>
      <c r="Q60" s="130" t="s">
        <v>273</v>
      </c>
      <c r="R60" s="130" t="s">
        <v>273</v>
      </c>
      <c r="S60" s="130" t="s">
        <v>273</v>
      </c>
      <c r="T60" s="130" t="s">
        <v>273</v>
      </c>
      <c r="U60" s="130" t="s">
        <v>273</v>
      </c>
      <c r="V60" s="130">
        <v>8.6531838741396303</v>
      </c>
      <c r="W60" s="130">
        <v>8.8188711897738408</v>
      </c>
      <c r="X60" s="130">
        <v>9.9543441494591907</v>
      </c>
      <c r="Y60" s="130">
        <v>11.5260334316617</v>
      </c>
      <c r="Z60" s="130">
        <v>12.138234021632201</v>
      </c>
      <c r="AA60" s="130">
        <v>12.9325034414946</v>
      </c>
      <c r="AB60" s="130">
        <v>13.534875122910501</v>
      </c>
      <c r="AC60" s="130">
        <v>15.717828908554599</v>
      </c>
      <c r="AD60" s="130">
        <v>14.5832920353982</v>
      </c>
      <c r="AE60" s="130">
        <v>12.748562438544701</v>
      </c>
      <c r="AF60" s="130">
        <v>11.5260334316617</v>
      </c>
      <c r="AG60" s="130">
        <v>12.138234021632201</v>
      </c>
      <c r="AH60" s="130">
        <v>13.8840353982301</v>
      </c>
      <c r="AI60" s="130">
        <v>14.0590835791544</v>
      </c>
      <c r="AJ60" s="130">
        <v>14.321187807276299</v>
      </c>
      <c r="AK60" s="130">
        <v>15.1936204523107</v>
      </c>
      <c r="AL60" s="130">
        <v>15.106564405113099</v>
      </c>
      <c r="AM60" s="130">
        <v>15.5427807276303</v>
      </c>
      <c r="AN60" s="130">
        <v>15.280676499508401</v>
      </c>
      <c r="AO60" s="130">
        <v>18.534368770658801</v>
      </c>
      <c r="AP60" s="130">
        <v>19.002661792409</v>
      </c>
      <c r="AQ60" s="130">
        <v>19.394776794493598</v>
      </c>
      <c r="AR60" s="130">
        <v>19.4715358898722</v>
      </c>
      <c r="AS60" s="130">
        <v>19.941451327433601</v>
      </c>
      <c r="AT60" s="130">
        <v>16.931981317600801</v>
      </c>
      <c r="AU60" s="130">
        <v>20.728362831858501</v>
      </c>
      <c r="AV60" s="130">
        <v>19.226184857423899</v>
      </c>
      <c r="AW60" s="130">
        <v>19.410098328417</v>
      </c>
      <c r="AX60" s="130">
        <v>19.270277286135698</v>
      </c>
      <c r="AY60" s="130">
        <v>19.1214395280236</v>
      </c>
      <c r="AZ60" s="130">
        <v>17.8989105211406</v>
      </c>
      <c r="BA60" s="130">
        <v>17.787516224188799</v>
      </c>
      <c r="BB60" s="130">
        <v>18.2087551622419</v>
      </c>
      <c r="BC60" s="130">
        <v>19.314273352998999</v>
      </c>
      <c r="BD60" s="130">
        <v>19.164499508357899</v>
      </c>
      <c r="BE60" s="131">
        <v>17.865054177008702</v>
      </c>
      <c r="BF60" s="132">
        <v>-7.0351795735427797E-2</v>
      </c>
      <c r="BG60" s="132">
        <v>1.2462554832644499E-2</v>
      </c>
      <c r="BH60" s="132">
        <v>4.6733180137539703E-3</v>
      </c>
    </row>
    <row r="61" spans="1:60">
      <c r="A61" s="136" t="s">
        <v>307</v>
      </c>
      <c r="B61" s="130" t="s">
        <v>273</v>
      </c>
      <c r="C61" s="130" t="s">
        <v>273</v>
      </c>
      <c r="D61" s="130" t="s">
        <v>273</v>
      </c>
      <c r="E61" s="130" t="s">
        <v>273</v>
      </c>
      <c r="F61" s="130" t="s">
        <v>273</v>
      </c>
      <c r="G61" s="130" t="s">
        <v>273</v>
      </c>
      <c r="H61" s="130" t="s">
        <v>273</v>
      </c>
      <c r="I61" s="130" t="s">
        <v>273</v>
      </c>
      <c r="J61" s="130" t="s">
        <v>273</v>
      </c>
      <c r="K61" s="130" t="s">
        <v>273</v>
      </c>
      <c r="L61" s="130" t="s">
        <v>273</v>
      </c>
      <c r="M61" s="130" t="s">
        <v>273</v>
      </c>
      <c r="N61" s="130" t="s">
        <v>273</v>
      </c>
      <c r="O61" s="130" t="s">
        <v>273</v>
      </c>
      <c r="P61" s="130" t="s">
        <v>273</v>
      </c>
      <c r="Q61" s="130" t="s">
        <v>273</v>
      </c>
      <c r="R61" s="130" t="s">
        <v>273</v>
      </c>
      <c r="S61" s="130" t="s">
        <v>273</v>
      </c>
      <c r="T61" s="130" t="s">
        <v>273</v>
      </c>
      <c r="U61" s="130" t="s">
        <v>273</v>
      </c>
      <c r="V61" s="130">
        <v>9.0233749999999997</v>
      </c>
      <c r="W61" s="130">
        <v>10.925599999999999</v>
      </c>
      <c r="X61" s="130">
        <v>11.413349999999999</v>
      </c>
      <c r="Y61" s="130">
        <v>11.9011</v>
      </c>
      <c r="Z61" s="130">
        <v>12.2913</v>
      </c>
      <c r="AA61" s="130">
        <v>13.100965</v>
      </c>
      <c r="AB61" s="130">
        <v>13.75455</v>
      </c>
      <c r="AC61" s="130">
        <v>14.14475</v>
      </c>
      <c r="AD61" s="130">
        <v>13.55945</v>
      </c>
      <c r="AE61" s="130">
        <v>9.8525500000000008</v>
      </c>
      <c r="AF61" s="130">
        <v>11.315799999999999</v>
      </c>
      <c r="AG61" s="130">
        <v>9.4623500000000007</v>
      </c>
      <c r="AH61" s="130">
        <v>7.4274570000000004</v>
      </c>
      <c r="AI61" s="130">
        <v>7.3630740000000001</v>
      </c>
      <c r="AJ61" s="130">
        <v>8.3366229999999995</v>
      </c>
      <c r="AK61" s="130">
        <v>4.7799500000000004</v>
      </c>
      <c r="AL61" s="130">
        <v>4.0931980000000001</v>
      </c>
      <c r="AM61" s="130">
        <v>4.1078305000000004</v>
      </c>
      <c r="AN61" s="130">
        <v>4.6833755000000004</v>
      </c>
      <c r="AO61" s="130">
        <v>5.0013885</v>
      </c>
      <c r="AP61" s="130">
        <v>6.4049518659622704</v>
      </c>
      <c r="AQ61" s="130">
        <v>7.0413906863478504</v>
      </c>
      <c r="AR61" s="130">
        <v>8.5116128328762901</v>
      </c>
      <c r="AS61" s="130">
        <v>9.0668823493514701</v>
      </c>
      <c r="AT61" s="130">
        <v>8.7561994214826893</v>
      </c>
      <c r="AU61" s="130">
        <v>9.5482995240706092</v>
      </c>
      <c r="AV61" s="130">
        <v>10.6242912950663</v>
      </c>
      <c r="AW61" s="130">
        <v>11.411879495928201</v>
      </c>
      <c r="AX61" s="130">
        <v>11.951756852021701</v>
      </c>
      <c r="AY61" s="130">
        <v>13.4224049424706</v>
      </c>
      <c r="AZ61" s="130">
        <v>13.602681442486</v>
      </c>
      <c r="BA61" s="130">
        <v>14.1524882296656</v>
      </c>
      <c r="BB61" s="130">
        <v>15.0849210454179</v>
      </c>
      <c r="BC61" s="130">
        <v>17.37107068637</v>
      </c>
      <c r="BD61" s="130">
        <v>17.407056188899102</v>
      </c>
      <c r="BE61" s="131">
        <v>16.616536970497901</v>
      </c>
      <c r="BF61" s="132">
        <v>-4.8021881676387997E-2</v>
      </c>
      <c r="BG61" s="132">
        <v>7.1127004851383499E-2</v>
      </c>
      <c r="BH61" s="132">
        <v>4.3467185031195402E-3</v>
      </c>
    </row>
    <row r="62" spans="1:60">
      <c r="A62" s="136" t="s">
        <v>308</v>
      </c>
      <c r="B62" s="130" t="s">
        <v>273</v>
      </c>
      <c r="C62" s="130" t="s">
        <v>273</v>
      </c>
      <c r="D62" s="130" t="s">
        <v>273</v>
      </c>
      <c r="E62" s="130" t="s">
        <v>273</v>
      </c>
      <c r="F62" s="130" t="s">
        <v>273</v>
      </c>
      <c r="G62" s="130" t="s">
        <v>273</v>
      </c>
      <c r="H62" s="130" t="s">
        <v>273</v>
      </c>
      <c r="I62" s="130" t="s">
        <v>273</v>
      </c>
      <c r="J62" s="130" t="s">
        <v>273</v>
      </c>
      <c r="K62" s="130" t="s">
        <v>273</v>
      </c>
      <c r="L62" s="130" t="s">
        <v>273</v>
      </c>
      <c r="M62" s="130" t="s">
        <v>273</v>
      </c>
      <c r="N62" s="130" t="s">
        <v>273</v>
      </c>
      <c r="O62" s="130" t="s">
        <v>273</v>
      </c>
      <c r="P62" s="130" t="s">
        <v>273</v>
      </c>
      <c r="Q62" s="130" t="s">
        <v>273</v>
      </c>
      <c r="R62" s="130" t="s">
        <v>273</v>
      </c>
      <c r="S62" s="130" t="s">
        <v>273</v>
      </c>
      <c r="T62" s="130" t="s">
        <v>273</v>
      </c>
      <c r="U62" s="130" t="s">
        <v>273</v>
      </c>
      <c r="V62" s="130">
        <v>356.08478917735999</v>
      </c>
      <c r="W62" s="130">
        <v>360.214318052507</v>
      </c>
      <c r="X62" s="130">
        <v>380.99669277758102</v>
      </c>
      <c r="Y62" s="130">
        <v>402.05619495228598</v>
      </c>
      <c r="Z62" s="130">
        <v>408.03360595110598</v>
      </c>
      <c r="AA62" s="130">
        <v>414.19503837684402</v>
      </c>
      <c r="AB62" s="130">
        <v>424.954816316814</v>
      </c>
      <c r="AC62" s="130">
        <v>411.34489664823002</v>
      </c>
      <c r="AD62" s="130">
        <v>410.14875723532401</v>
      </c>
      <c r="AE62" s="130">
        <v>385.32010146069302</v>
      </c>
      <c r="AF62" s="130">
        <v>372.44517223650399</v>
      </c>
      <c r="AG62" s="130">
        <v>374.52308107485197</v>
      </c>
      <c r="AH62" s="130">
        <v>345.40825906297903</v>
      </c>
      <c r="AI62" s="130">
        <v>359.57024301231598</v>
      </c>
      <c r="AJ62" s="130">
        <v>358.46611435884898</v>
      </c>
      <c r="AK62" s="130">
        <v>366.19129793510302</v>
      </c>
      <c r="AL62" s="130">
        <v>372.16880530973401</v>
      </c>
      <c r="AM62" s="130">
        <v>376.67492625368698</v>
      </c>
      <c r="AN62" s="130">
        <v>385.595206489676</v>
      </c>
      <c r="AO62" s="130">
        <v>395.61902654867299</v>
      </c>
      <c r="AP62" s="130">
        <v>400.40103244837798</v>
      </c>
      <c r="AQ62" s="130">
        <v>421.73613569321498</v>
      </c>
      <c r="AR62" s="130">
        <v>428.81718289085501</v>
      </c>
      <c r="AS62" s="130">
        <v>422.747713864307</v>
      </c>
      <c r="AT62" s="130">
        <v>397.78932153392299</v>
      </c>
      <c r="AU62" s="130">
        <v>423.92022492625398</v>
      </c>
      <c r="AV62" s="130">
        <v>435.63613938053101</v>
      </c>
      <c r="AW62" s="130">
        <v>428.62590265486699</v>
      </c>
      <c r="AX62" s="130">
        <v>424.86742994100302</v>
      </c>
      <c r="AY62" s="130">
        <v>422.19824299409999</v>
      </c>
      <c r="AZ62" s="130">
        <v>408.67482227138601</v>
      </c>
      <c r="BA62" s="130">
        <v>420.64639011799397</v>
      </c>
      <c r="BB62" s="130">
        <v>431.10059070796501</v>
      </c>
      <c r="BC62" s="130">
        <v>454.49931342182902</v>
      </c>
      <c r="BD62" s="130">
        <v>444.31272123893802</v>
      </c>
      <c r="BE62" s="131">
        <v>411.38919453740698</v>
      </c>
      <c r="BF62" s="132">
        <v>-7.6629678302517906E-2</v>
      </c>
      <c r="BG62" s="132">
        <v>1.11220066509485E-2</v>
      </c>
      <c r="BH62" s="132">
        <v>0.107615264663995</v>
      </c>
    </row>
    <row r="63" spans="1:60">
      <c r="A63" s="136" t="s">
        <v>309</v>
      </c>
      <c r="B63" s="130" t="s">
        <v>273</v>
      </c>
      <c r="C63" s="130" t="s">
        <v>273</v>
      </c>
      <c r="D63" s="130" t="s">
        <v>273</v>
      </c>
      <c r="E63" s="130" t="s">
        <v>273</v>
      </c>
      <c r="F63" s="130" t="s">
        <v>273</v>
      </c>
      <c r="G63" s="130" t="s">
        <v>273</v>
      </c>
      <c r="H63" s="130" t="s">
        <v>273</v>
      </c>
      <c r="I63" s="130" t="s">
        <v>273</v>
      </c>
      <c r="J63" s="130" t="s">
        <v>273</v>
      </c>
      <c r="K63" s="130" t="s">
        <v>273</v>
      </c>
      <c r="L63" s="130" t="s">
        <v>273</v>
      </c>
      <c r="M63" s="130" t="s">
        <v>273</v>
      </c>
      <c r="N63" s="130" t="s">
        <v>273</v>
      </c>
      <c r="O63" s="130" t="s">
        <v>273</v>
      </c>
      <c r="P63" s="130" t="s">
        <v>273</v>
      </c>
      <c r="Q63" s="130" t="s">
        <v>273</v>
      </c>
      <c r="R63" s="130" t="s">
        <v>273</v>
      </c>
      <c r="S63" s="130" t="s">
        <v>273</v>
      </c>
      <c r="T63" s="130" t="s">
        <v>273</v>
      </c>
      <c r="U63" s="130" t="s">
        <v>273</v>
      </c>
      <c r="V63" s="130">
        <v>8.1750983284169099</v>
      </c>
      <c r="W63" s="130">
        <v>13.242182890855499</v>
      </c>
      <c r="X63" s="130">
        <v>13.154166666666701</v>
      </c>
      <c r="Y63" s="130">
        <v>13.330672320550599</v>
      </c>
      <c r="Z63" s="130">
        <v>13.7721730580138</v>
      </c>
      <c r="AA63" s="130">
        <v>9.2786135693215304</v>
      </c>
      <c r="AB63" s="130">
        <v>9.0931170108161208</v>
      </c>
      <c r="AC63" s="130">
        <v>8.8290683382497495</v>
      </c>
      <c r="AD63" s="130">
        <v>8.8290683382497495</v>
      </c>
      <c r="AE63" s="130">
        <v>9.6231071779744308</v>
      </c>
      <c r="AF63" s="130">
        <v>7.5921091445427704</v>
      </c>
      <c r="AG63" s="130">
        <v>11.935</v>
      </c>
      <c r="AH63" s="130">
        <v>8.4026250000000005</v>
      </c>
      <c r="AI63" s="130">
        <v>10.327624999999999</v>
      </c>
      <c r="AJ63" s="130">
        <v>9.2303750000000004</v>
      </c>
      <c r="AK63" s="130">
        <v>7.1609999999999996</v>
      </c>
      <c r="AL63" s="130">
        <v>10.520125</v>
      </c>
      <c r="AM63" s="130">
        <v>7.4978749999999996</v>
      </c>
      <c r="AN63" s="130">
        <v>11.617374999999999</v>
      </c>
      <c r="AO63" s="130">
        <v>11.453749999999999</v>
      </c>
      <c r="AP63" s="130">
        <v>11.64625</v>
      </c>
      <c r="AQ63" s="130">
        <v>11.992749999999999</v>
      </c>
      <c r="AR63" s="130">
        <v>11.164999999999999</v>
      </c>
      <c r="AS63" s="130">
        <v>7.8925000000000001</v>
      </c>
      <c r="AT63" s="130">
        <v>17.113250000000001</v>
      </c>
      <c r="AU63" s="130">
        <v>18.2718857697113</v>
      </c>
      <c r="AV63" s="130">
        <v>20.735255479983099</v>
      </c>
      <c r="AW63" s="130">
        <v>22.938442055125901</v>
      </c>
      <c r="AX63" s="130">
        <v>19.331211535493999</v>
      </c>
      <c r="AY63" s="130">
        <v>19.962996070672901</v>
      </c>
      <c r="AZ63" s="130">
        <v>25.386304916649799</v>
      </c>
      <c r="BA63" s="130">
        <v>25.115005168222801</v>
      </c>
      <c r="BB63" s="130">
        <v>24.758880168222799</v>
      </c>
      <c r="BC63" s="130">
        <v>28.3923303834808</v>
      </c>
      <c r="BD63" s="130">
        <v>31.532635129079601</v>
      </c>
      <c r="BE63" s="131">
        <v>31.3</v>
      </c>
      <c r="BF63" s="132">
        <v>-1.0089681799831799E-2</v>
      </c>
      <c r="BG63" s="132">
        <v>6.3023283622023293E-2</v>
      </c>
      <c r="BH63" s="132">
        <v>8.1877643572302594E-3</v>
      </c>
    </row>
    <row r="64" spans="1:60">
      <c r="A64" s="136" t="s">
        <v>310</v>
      </c>
      <c r="B64" s="130">
        <v>121.675827174416</v>
      </c>
      <c r="C64" s="130">
        <v>135.737433713223</v>
      </c>
      <c r="D64" s="130">
        <v>149.442507518996</v>
      </c>
      <c r="E64" s="130">
        <v>161.36040444074399</v>
      </c>
      <c r="F64" s="130">
        <v>172.44338296580901</v>
      </c>
      <c r="G64" s="130">
        <v>189.48474577571</v>
      </c>
      <c r="H64" s="130">
        <v>207.12183424519401</v>
      </c>
      <c r="I64" s="130">
        <v>217.84828003722399</v>
      </c>
      <c r="J64" s="130">
        <v>236.91488430562299</v>
      </c>
      <c r="K64" s="130">
        <v>251.215683676255</v>
      </c>
      <c r="L64" s="130">
        <v>274.096962707155</v>
      </c>
      <c r="M64" s="130">
        <v>301.62670673461298</v>
      </c>
      <c r="N64" s="130">
        <v>323.19693812515902</v>
      </c>
      <c r="O64" s="130">
        <v>344.64757309979302</v>
      </c>
      <c r="P64" s="130">
        <v>365.86014340523002</v>
      </c>
      <c r="Q64" s="130">
        <v>377.07738588121998</v>
      </c>
      <c r="R64" s="130">
        <v>399.30426930193198</v>
      </c>
      <c r="S64" s="130">
        <v>431.04583846846401</v>
      </c>
      <c r="T64" s="130">
        <v>462.18942555543401</v>
      </c>
      <c r="U64" s="130">
        <v>504.31783173595301</v>
      </c>
      <c r="V64" s="130" t="s">
        <v>273</v>
      </c>
      <c r="W64" s="130" t="s">
        <v>273</v>
      </c>
      <c r="X64" s="130" t="s">
        <v>273</v>
      </c>
      <c r="Y64" s="130" t="s">
        <v>273</v>
      </c>
      <c r="Z64" s="130" t="s">
        <v>273</v>
      </c>
      <c r="AA64" s="130" t="s">
        <v>273</v>
      </c>
      <c r="AB64" s="130" t="s">
        <v>273</v>
      </c>
      <c r="AC64" s="130" t="s">
        <v>273</v>
      </c>
      <c r="AD64" s="130" t="s">
        <v>273</v>
      </c>
      <c r="AE64" s="130" t="s">
        <v>273</v>
      </c>
      <c r="AF64" s="130" t="s">
        <v>273</v>
      </c>
      <c r="AG64" s="130" t="s">
        <v>273</v>
      </c>
      <c r="AH64" s="130" t="s">
        <v>273</v>
      </c>
      <c r="AI64" s="130" t="s">
        <v>273</v>
      </c>
      <c r="AJ64" s="130" t="s">
        <v>273</v>
      </c>
      <c r="AK64" s="130" t="s">
        <v>273</v>
      </c>
      <c r="AL64" s="130" t="s">
        <v>273</v>
      </c>
      <c r="AM64" s="130" t="s">
        <v>273</v>
      </c>
      <c r="AN64" s="130" t="s">
        <v>273</v>
      </c>
      <c r="AO64" s="130" t="s">
        <v>273</v>
      </c>
      <c r="AP64" s="130" t="s">
        <v>273</v>
      </c>
      <c r="AQ64" s="130" t="s">
        <v>273</v>
      </c>
      <c r="AR64" s="130" t="s">
        <v>273</v>
      </c>
      <c r="AS64" s="130" t="s">
        <v>273</v>
      </c>
      <c r="AT64" s="130" t="s">
        <v>273</v>
      </c>
      <c r="AU64" s="130" t="s">
        <v>273</v>
      </c>
      <c r="AV64" s="130" t="s">
        <v>273</v>
      </c>
      <c r="AW64" s="130" t="s">
        <v>273</v>
      </c>
      <c r="AX64" s="130" t="s">
        <v>273</v>
      </c>
      <c r="AY64" s="130" t="s">
        <v>273</v>
      </c>
      <c r="AZ64" s="130" t="s">
        <v>273</v>
      </c>
      <c r="BA64" s="130" t="s">
        <v>273</v>
      </c>
      <c r="BB64" s="130" t="s">
        <v>273</v>
      </c>
      <c r="BC64" s="130" t="s">
        <v>273</v>
      </c>
      <c r="BD64" s="130" t="s">
        <v>273</v>
      </c>
      <c r="BE64" s="131" t="s">
        <v>273</v>
      </c>
      <c r="BF64" s="132" t="s">
        <v>273</v>
      </c>
      <c r="BG64" s="132" t="s">
        <v>273</v>
      </c>
      <c r="BH64" s="132" t="s">
        <v>273</v>
      </c>
    </row>
    <row r="65" spans="1:60">
      <c r="A65" s="136" t="s">
        <v>311</v>
      </c>
      <c r="B65" s="130" t="s">
        <v>273</v>
      </c>
      <c r="C65" s="130" t="s">
        <v>273</v>
      </c>
      <c r="D65" s="130" t="s">
        <v>273</v>
      </c>
      <c r="E65" s="130" t="s">
        <v>273</v>
      </c>
      <c r="F65" s="130" t="s">
        <v>273</v>
      </c>
      <c r="G65" s="130" t="s">
        <v>273</v>
      </c>
      <c r="H65" s="130" t="s">
        <v>273</v>
      </c>
      <c r="I65" s="130" t="s">
        <v>273</v>
      </c>
      <c r="J65" s="130" t="s">
        <v>273</v>
      </c>
      <c r="K65" s="130" t="s">
        <v>273</v>
      </c>
      <c r="L65" s="130" t="s">
        <v>273</v>
      </c>
      <c r="M65" s="130" t="s">
        <v>273</v>
      </c>
      <c r="N65" s="130" t="s">
        <v>273</v>
      </c>
      <c r="O65" s="130" t="s">
        <v>273</v>
      </c>
      <c r="P65" s="130" t="s">
        <v>273</v>
      </c>
      <c r="Q65" s="130" t="s">
        <v>273</v>
      </c>
      <c r="R65" s="130" t="s">
        <v>273</v>
      </c>
      <c r="S65" s="130" t="s">
        <v>273</v>
      </c>
      <c r="T65" s="130" t="s">
        <v>273</v>
      </c>
      <c r="U65" s="130" t="s">
        <v>273</v>
      </c>
      <c r="V65" s="130">
        <v>31.137868731563401</v>
      </c>
      <c r="W65" s="130">
        <v>30.017318092428699</v>
      </c>
      <c r="X65" s="130">
        <v>31.4293633235005</v>
      </c>
      <c r="Y65" s="130">
        <v>30.987389380530999</v>
      </c>
      <c r="Z65" s="130">
        <v>32.753392330383498</v>
      </c>
      <c r="AA65" s="130">
        <v>34.863888888888901</v>
      </c>
      <c r="AB65" s="130">
        <v>35.137401671583099</v>
      </c>
      <c r="AC65" s="130">
        <v>35.313434119960696</v>
      </c>
      <c r="AD65" s="130">
        <v>38.491482300884897</v>
      </c>
      <c r="AE65" s="130">
        <v>39.109488692231999</v>
      </c>
      <c r="AF65" s="130">
        <v>40.081452802359898</v>
      </c>
      <c r="AG65" s="130">
        <v>41.734000000000002</v>
      </c>
      <c r="AH65" s="130">
        <v>40.935124999999999</v>
      </c>
      <c r="AI65" s="130">
        <v>41.098750000000003</v>
      </c>
      <c r="AJ65" s="130">
        <v>47.624499999999998</v>
      </c>
      <c r="AK65" s="130">
        <v>48.673625000000001</v>
      </c>
      <c r="AL65" s="130">
        <v>49.058624999999999</v>
      </c>
      <c r="AM65" s="130">
        <v>50.521625</v>
      </c>
      <c r="AN65" s="130">
        <v>45.545499999999997</v>
      </c>
      <c r="AO65" s="130">
        <v>46.017125</v>
      </c>
      <c r="AP65" s="130">
        <v>46.921875</v>
      </c>
      <c r="AQ65" s="130">
        <v>43.302875</v>
      </c>
      <c r="AR65" s="130">
        <v>46.835250000000002</v>
      </c>
      <c r="AS65" s="130">
        <v>44.130625000000002</v>
      </c>
      <c r="AT65" s="130">
        <v>44.072875000000003</v>
      </c>
      <c r="AU65" s="130">
        <v>44.043999999999997</v>
      </c>
      <c r="AV65" s="130">
        <v>47.356372420087503</v>
      </c>
      <c r="AW65" s="130">
        <v>46.238500000000002</v>
      </c>
      <c r="AX65" s="130">
        <v>46.151874999999997</v>
      </c>
      <c r="AY65" s="130">
        <v>48.548499999999997</v>
      </c>
      <c r="AZ65" s="130">
        <v>46.344374999999999</v>
      </c>
      <c r="BA65" s="130">
        <v>43.326930506953602</v>
      </c>
      <c r="BB65" s="130">
        <v>43.101203770636999</v>
      </c>
      <c r="BC65" s="130">
        <v>44.385601773723998</v>
      </c>
      <c r="BD65" s="130">
        <v>44.433143387413899</v>
      </c>
      <c r="BE65" s="131">
        <v>43.033583772613603</v>
      </c>
      <c r="BF65" s="132">
        <v>-3.4144280527528201E-2</v>
      </c>
      <c r="BG65" s="132">
        <v>8.1444646222039697E-4</v>
      </c>
      <c r="BH65" s="132">
        <v>1.1257151545600299E-2</v>
      </c>
    </row>
    <row r="66" spans="1:60">
      <c r="A66" s="136" t="s">
        <v>312</v>
      </c>
      <c r="B66" s="130" t="s">
        <v>273</v>
      </c>
      <c r="C66" s="130" t="s">
        <v>273</v>
      </c>
      <c r="D66" s="130" t="s">
        <v>273</v>
      </c>
      <c r="E66" s="130" t="s">
        <v>273</v>
      </c>
      <c r="F66" s="130" t="s">
        <v>273</v>
      </c>
      <c r="G66" s="130" t="s">
        <v>273</v>
      </c>
      <c r="H66" s="130" t="s">
        <v>273</v>
      </c>
      <c r="I66" s="130" t="s">
        <v>273</v>
      </c>
      <c r="J66" s="130" t="s">
        <v>273</v>
      </c>
      <c r="K66" s="130" t="s">
        <v>273</v>
      </c>
      <c r="L66" s="130" t="s">
        <v>273</v>
      </c>
      <c r="M66" s="130" t="s">
        <v>273</v>
      </c>
      <c r="N66" s="130" t="s">
        <v>273</v>
      </c>
      <c r="O66" s="130" t="s">
        <v>273</v>
      </c>
      <c r="P66" s="130" t="s">
        <v>273</v>
      </c>
      <c r="Q66" s="130" t="s">
        <v>273</v>
      </c>
      <c r="R66" s="130" t="s">
        <v>273</v>
      </c>
      <c r="S66" s="130" t="s">
        <v>273</v>
      </c>
      <c r="T66" s="130" t="s">
        <v>273</v>
      </c>
      <c r="U66" s="130" t="s">
        <v>273</v>
      </c>
      <c r="V66" s="130">
        <v>7.80316906296959</v>
      </c>
      <c r="W66" s="130">
        <v>7.62877263295508</v>
      </c>
      <c r="X66" s="130">
        <v>8.3113594557640091</v>
      </c>
      <c r="Y66" s="130">
        <v>10.944355696962701</v>
      </c>
      <c r="Z66" s="130">
        <v>12.121507123112099</v>
      </c>
      <c r="AA66" s="130">
        <v>11.214864482861801</v>
      </c>
      <c r="AB66" s="130">
        <v>9.29247410201938</v>
      </c>
      <c r="AC66" s="130">
        <v>8.4108917662274507</v>
      </c>
      <c r="AD66" s="130">
        <v>6.0584824196870501</v>
      </c>
      <c r="AE66" s="130">
        <v>5.1937033969387301</v>
      </c>
      <c r="AF66" s="130">
        <v>5.0974020362062298</v>
      </c>
      <c r="AG66" s="130">
        <v>5.6830297341361602</v>
      </c>
      <c r="AH66" s="130">
        <v>5.9500888421825504</v>
      </c>
      <c r="AI66" s="130">
        <v>6.1068061513879996</v>
      </c>
      <c r="AJ66" s="130">
        <v>4.78277714450501</v>
      </c>
      <c r="AK66" s="130">
        <v>4.5026461713905501</v>
      </c>
      <c r="AL66" s="130">
        <v>4.7576691722269402</v>
      </c>
      <c r="AM66" s="130">
        <v>4.3979504994229801</v>
      </c>
      <c r="AN66" s="130">
        <v>3.9694430271667902</v>
      </c>
      <c r="AO66" s="130">
        <v>4.81058075560105</v>
      </c>
      <c r="AP66" s="130">
        <v>5.0433226797110704</v>
      </c>
      <c r="AQ66" s="130">
        <v>5.2125218657817198</v>
      </c>
      <c r="AR66" s="130">
        <v>5.8923123929203696</v>
      </c>
      <c r="AS66" s="130">
        <v>5.93508550747298</v>
      </c>
      <c r="AT66" s="130">
        <v>5.3302764498457904</v>
      </c>
      <c r="AU66" s="130">
        <v>5.1500630462517796</v>
      </c>
      <c r="AV66" s="130">
        <v>5.47189520314289</v>
      </c>
      <c r="AW66" s="130">
        <v>5.7018401125648497</v>
      </c>
      <c r="AX66" s="130">
        <v>4.7598917041615403</v>
      </c>
      <c r="AY66" s="130">
        <v>5.2620862239074802</v>
      </c>
      <c r="AZ66" s="130">
        <v>5.1825402251784203</v>
      </c>
      <c r="BA66" s="130">
        <v>5.1408813331076999</v>
      </c>
      <c r="BB66" s="130">
        <v>5.0523571812561601</v>
      </c>
      <c r="BC66" s="130">
        <v>5.86601347184122</v>
      </c>
      <c r="BD66" s="130">
        <v>5.5527219054080801</v>
      </c>
      <c r="BE66" s="131">
        <v>6.1089925201846196</v>
      </c>
      <c r="BF66" s="132">
        <v>9.7173852315036904E-2</v>
      </c>
      <c r="BG66" s="132">
        <v>4.0968831091443602E-3</v>
      </c>
      <c r="BH66" s="132">
        <v>1.5980508375512399E-3</v>
      </c>
    </row>
    <row r="67" spans="1:60" s="125" customFormat="1">
      <c r="A67" s="133" t="s">
        <v>313</v>
      </c>
      <c r="B67" s="134">
        <v>121.675827174416</v>
      </c>
      <c r="C67" s="134">
        <v>135.737433713223</v>
      </c>
      <c r="D67" s="134">
        <v>149.442507518996</v>
      </c>
      <c r="E67" s="134">
        <v>161.36040444074399</v>
      </c>
      <c r="F67" s="134">
        <v>172.44338296580901</v>
      </c>
      <c r="G67" s="134">
        <v>189.48474577571</v>
      </c>
      <c r="H67" s="134">
        <v>207.12183424519401</v>
      </c>
      <c r="I67" s="134">
        <v>217.84828003722399</v>
      </c>
      <c r="J67" s="134">
        <v>236.91488430562299</v>
      </c>
      <c r="K67" s="134">
        <v>251.215683676255</v>
      </c>
      <c r="L67" s="134">
        <v>274.096962707155</v>
      </c>
      <c r="M67" s="134">
        <v>301.62670673461298</v>
      </c>
      <c r="N67" s="134">
        <v>323.19693812515902</v>
      </c>
      <c r="O67" s="134">
        <v>344.64757309979302</v>
      </c>
      <c r="P67" s="134">
        <v>365.86014340523002</v>
      </c>
      <c r="Q67" s="134">
        <v>377.07738588121998</v>
      </c>
      <c r="R67" s="134">
        <v>399.30426930193198</v>
      </c>
      <c r="S67" s="134">
        <v>431.04583846846401</v>
      </c>
      <c r="T67" s="134">
        <v>462.18942555543401</v>
      </c>
      <c r="U67" s="134">
        <v>504.31783173595301</v>
      </c>
      <c r="V67" s="134">
        <v>434.13745615085099</v>
      </c>
      <c r="W67" s="134">
        <v>445.580148404243</v>
      </c>
      <c r="X67" s="134">
        <v>469.81053817238097</v>
      </c>
      <c r="Y67" s="134">
        <v>495.115183835089</v>
      </c>
      <c r="Z67" s="134">
        <v>506.20743298572302</v>
      </c>
      <c r="AA67" s="134">
        <v>510.98288408389402</v>
      </c>
      <c r="AB67" s="134">
        <v>520.500319769866</v>
      </c>
      <c r="AC67" s="134">
        <v>505.21917804080903</v>
      </c>
      <c r="AD67" s="134">
        <v>500.12850504340901</v>
      </c>
      <c r="AE67" s="134">
        <v>469.759527178182</v>
      </c>
      <c r="AF67" s="134">
        <v>455.878828058355</v>
      </c>
      <c r="AG67" s="134">
        <v>461.20533642354098</v>
      </c>
      <c r="AH67" s="134">
        <v>427.46425254527998</v>
      </c>
      <c r="AI67" s="134">
        <v>443.61762156586701</v>
      </c>
      <c r="AJ67" s="134">
        <v>448.21823955251898</v>
      </c>
      <c r="AK67" s="134">
        <v>451.77649059125298</v>
      </c>
      <c r="AL67" s="134">
        <v>463.27041461568803</v>
      </c>
      <c r="AM67" s="134">
        <v>466.329864086935</v>
      </c>
      <c r="AN67" s="134">
        <v>474.47148802077601</v>
      </c>
      <c r="AO67" s="134">
        <v>490.55903107493299</v>
      </c>
      <c r="AP67" s="134">
        <v>498.84330978646</v>
      </c>
      <c r="AQ67" s="134">
        <v>518.64205053983801</v>
      </c>
      <c r="AR67" s="134">
        <v>529.46370300652404</v>
      </c>
      <c r="AS67" s="134">
        <v>519.748832948565</v>
      </c>
      <c r="AT67" s="134">
        <v>498.56205012285301</v>
      </c>
      <c r="AU67" s="134">
        <v>529.80771114814604</v>
      </c>
      <c r="AV67" s="134">
        <v>547.97026753623504</v>
      </c>
      <c r="AW67" s="134">
        <v>543.68810819690304</v>
      </c>
      <c r="AX67" s="134">
        <v>535.73543171881602</v>
      </c>
      <c r="AY67" s="134">
        <v>538.37011581460104</v>
      </c>
      <c r="AZ67" s="134">
        <v>528.23618687684097</v>
      </c>
      <c r="BA67" s="134">
        <v>537.099859080133</v>
      </c>
      <c r="BB67" s="134">
        <v>547.92331303573997</v>
      </c>
      <c r="BC67" s="134">
        <v>580.64441559024397</v>
      </c>
      <c r="BD67" s="134">
        <v>574.19201298309702</v>
      </c>
      <c r="BE67" s="134">
        <v>538.207046969712</v>
      </c>
      <c r="BF67" s="135">
        <v>-6.5231623261505806E-2</v>
      </c>
      <c r="BG67" s="135">
        <v>1.4223789218603001E-2</v>
      </c>
      <c r="BH67" s="135">
        <v>0.140789535974082</v>
      </c>
    </row>
    <row r="68" spans="1:6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1"/>
      <c r="BF68" s="132"/>
      <c r="BG68" s="132"/>
      <c r="BH68" s="132"/>
    </row>
    <row r="69" spans="1:60">
      <c r="A69" s="124" t="s">
        <v>314</v>
      </c>
      <c r="B69" s="130">
        <v>0.78132789366578403</v>
      </c>
      <c r="C69" s="130">
        <v>0.81916862930174505</v>
      </c>
      <c r="D69" s="130">
        <v>0.85879430529789302</v>
      </c>
      <c r="E69" s="130">
        <v>0.91733187659683202</v>
      </c>
      <c r="F69" s="130">
        <v>1.0763925875746401</v>
      </c>
      <c r="G69" s="130">
        <v>2.5524554895351401</v>
      </c>
      <c r="H69" s="130">
        <v>2.9543461945564902</v>
      </c>
      <c r="I69" s="130">
        <v>3.3817946826966701</v>
      </c>
      <c r="J69" s="130">
        <v>4.1077071484252503</v>
      </c>
      <c r="K69" s="130">
        <v>4.1765082037105596</v>
      </c>
      <c r="L69" s="130">
        <v>4.2608830478586803</v>
      </c>
      <c r="M69" s="130">
        <v>4.7995684486741004</v>
      </c>
      <c r="N69" s="130">
        <v>4.9080725728748904</v>
      </c>
      <c r="O69" s="130">
        <v>3.8008429517194302</v>
      </c>
      <c r="P69" s="130">
        <v>5.0920699786819004</v>
      </c>
      <c r="Q69" s="130">
        <v>4.5354040718812998</v>
      </c>
      <c r="R69" s="130">
        <v>4.9280405613869398</v>
      </c>
      <c r="S69" s="130">
        <v>6.7491024810374096</v>
      </c>
      <c r="T69" s="130">
        <v>7.7133109962951103</v>
      </c>
      <c r="U69" s="130">
        <v>8.9788715496880496</v>
      </c>
      <c r="V69" s="130">
        <v>9.6864380766090203</v>
      </c>
      <c r="W69" s="130">
        <v>9.3054747085991192</v>
      </c>
      <c r="X69" s="130">
        <v>11.3917669478195</v>
      </c>
      <c r="Y69" s="130">
        <v>12.367467661554199</v>
      </c>
      <c r="Z69" s="130">
        <v>15.616835249999999</v>
      </c>
      <c r="AA69" s="130">
        <v>22.798511009999999</v>
      </c>
      <c r="AB69" s="130">
        <v>26.531038057500002</v>
      </c>
      <c r="AC69" s="130">
        <v>30.518285421000002</v>
      </c>
      <c r="AD69" s="130">
        <v>16.513165749999999</v>
      </c>
      <c r="AE69" s="130">
        <v>26.10528107</v>
      </c>
      <c r="AF69" s="130">
        <v>31.867996699999999</v>
      </c>
      <c r="AG69" s="130">
        <v>37.479384539999998</v>
      </c>
      <c r="AH69" s="130">
        <v>39.752352125000002</v>
      </c>
      <c r="AI69" s="130">
        <v>46.231348220000001</v>
      </c>
      <c r="AJ69" s="130">
        <v>54.972639049999998</v>
      </c>
      <c r="AK69" s="130">
        <v>59.440879649999999</v>
      </c>
      <c r="AL69" s="130">
        <v>66.532705125000007</v>
      </c>
      <c r="AM69" s="130">
        <v>78.220325924999997</v>
      </c>
      <c r="AN69" s="130">
        <v>80.276738550000005</v>
      </c>
      <c r="AO69" s="130">
        <v>93.256019769999995</v>
      </c>
      <c r="AP69" s="130">
        <v>97.046902750000001</v>
      </c>
      <c r="AQ69" s="130">
        <v>105.78400000000001</v>
      </c>
      <c r="AR69" s="130">
        <v>118.55222325</v>
      </c>
      <c r="AS69" s="130">
        <v>125.78671545</v>
      </c>
      <c r="AT69" s="130">
        <v>134.79441195000001</v>
      </c>
      <c r="AU69" s="130">
        <v>144.38939855000001</v>
      </c>
      <c r="AV69" s="130">
        <v>153.19261080000001</v>
      </c>
      <c r="AW69" s="130">
        <v>152.54553385</v>
      </c>
      <c r="AX69" s="130">
        <v>153.83449300000001</v>
      </c>
      <c r="AY69" s="130">
        <v>173.40094389999999</v>
      </c>
      <c r="AZ69" s="130">
        <v>184.01948515000001</v>
      </c>
      <c r="BA69" s="130">
        <v>196.31904750000001</v>
      </c>
      <c r="BB69" s="130">
        <v>204.95774387984099</v>
      </c>
      <c r="BC69" s="130">
        <v>219.61161163377599</v>
      </c>
      <c r="BD69" s="130">
        <v>223.44548104452201</v>
      </c>
      <c r="BE69" s="131">
        <v>233.102124584081</v>
      </c>
      <c r="BF69" s="132">
        <v>4.0366681154700303E-2</v>
      </c>
      <c r="BG69" s="132">
        <v>5.1840693523699202E-2</v>
      </c>
      <c r="BH69" s="132">
        <v>6.09771650883126E-2</v>
      </c>
    </row>
    <row r="70" spans="1:60">
      <c r="A70" s="124" t="s">
        <v>315</v>
      </c>
      <c r="B70" s="130">
        <v>0.47310000000000002</v>
      </c>
      <c r="C70" s="130">
        <v>0.57665</v>
      </c>
      <c r="D70" s="130">
        <v>0.45979999999999999</v>
      </c>
      <c r="E70" s="130">
        <v>0.46074999999999999</v>
      </c>
      <c r="F70" s="130">
        <v>0.72389999999999999</v>
      </c>
      <c r="G70" s="130">
        <v>0.74099999999999999</v>
      </c>
      <c r="H70" s="130">
        <v>0.87875000000000003</v>
      </c>
      <c r="I70" s="130">
        <v>0.88824999999999998</v>
      </c>
      <c r="J70" s="130">
        <v>0.86450000000000005</v>
      </c>
      <c r="K70" s="130">
        <v>0.79420000000000002</v>
      </c>
      <c r="L70" s="130">
        <v>1.2302500000000001</v>
      </c>
      <c r="M70" s="130">
        <v>1.71475</v>
      </c>
      <c r="N70" s="130">
        <v>1.1191</v>
      </c>
      <c r="O70" s="130">
        <v>1.15995</v>
      </c>
      <c r="P70" s="130">
        <v>1.6634500000000001</v>
      </c>
      <c r="Q70" s="130">
        <v>1.21695</v>
      </c>
      <c r="R70" s="130">
        <v>0.58899999999999997</v>
      </c>
      <c r="S70" s="130">
        <v>0.64600000000000002</v>
      </c>
      <c r="T70" s="130">
        <v>0.44650000000000001</v>
      </c>
      <c r="U70" s="130">
        <v>0.5605</v>
      </c>
      <c r="V70" s="130">
        <v>0.8075</v>
      </c>
      <c r="W70" s="130">
        <v>1.4724999999999999</v>
      </c>
      <c r="X70" s="130">
        <v>3.5625</v>
      </c>
      <c r="Y70" s="130">
        <v>5.32</v>
      </c>
      <c r="Z70" s="130">
        <v>6.1275000000000004</v>
      </c>
      <c r="AA70" s="130">
        <v>3.7810000000000001</v>
      </c>
      <c r="AB70" s="130">
        <v>1.653</v>
      </c>
      <c r="AC70" s="130">
        <v>2.1564999999999999</v>
      </c>
      <c r="AD70" s="130">
        <v>2.4224999999999999</v>
      </c>
      <c r="AE70" s="130">
        <v>3.0114999999999998</v>
      </c>
      <c r="AF70" s="130">
        <v>3.0114999999999998</v>
      </c>
      <c r="AG70" s="130">
        <v>3.0779999999999998</v>
      </c>
      <c r="AH70" s="130">
        <v>2.8975</v>
      </c>
      <c r="AI70" s="130">
        <v>2.8025000000000002</v>
      </c>
      <c r="AJ70" s="130">
        <v>3.0209999999999999</v>
      </c>
      <c r="AK70" s="130">
        <v>2.9925000000000002</v>
      </c>
      <c r="AL70" s="130">
        <v>2.6219999999999999</v>
      </c>
      <c r="AM70" s="130">
        <v>2.242</v>
      </c>
      <c r="AN70" s="130">
        <v>1.482</v>
      </c>
      <c r="AO70" s="130">
        <v>0.95</v>
      </c>
      <c r="AP70" s="130">
        <v>1.3774999999999999</v>
      </c>
      <c r="AQ70" s="130">
        <v>1.3774999999999999</v>
      </c>
      <c r="AR70" s="130">
        <v>4.5429570000000004</v>
      </c>
      <c r="AS70" s="130">
        <v>6.4576250000000002</v>
      </c>
      <c r="AT70" s="130">
        <v>6.8527300000000002</v>
      </c>
      <c r="AU70" s="130">
        <v>7.1352599999999997</v>
      </c>
      <c r="AV70" s="130">
        <v>6.30192</v>
      </c>
      <c r="AW70" s="130">
        <v>6.3413449999999996</v>
      </c>
      <c r="AX70" s="130">
        <v>7.0726550000000001</v>
      </c>
      <c r="AY70" s="130">
        <v>7.5308343000000004</v>
      </c>
      <c r="AZ70" s="130">
        <v>7.3010967500000001</v>
      </c>
      <c r="BA70" s="130">
        <v>9.8955780999999998</v>
      </c>
      <c r="BB70" s="130">
        <v>11.4268557624103</v>
      </c>
      <c r="BC70" s="130">
        <v>14.600446325160499</v>
      </c>
      <c r="BD70" s="130">
        <v>19.492344145933998</v>
      </c>
      <c r="BE70" s="131">
        <v>20.7969857046977</v>
      </c>
      <c r="BF70" s="132">
        <v>6.4015861002052296E-2</v>
      </c>
      <c r="BG70" s="132">
        <v>0.11019698856603399</v>
      </c>
      <c r="BH70" s="132">
        <v>5.4402817345287798E-3</v>
      </c>
    </row>
    <row r="71" spans="1:60">
      <c r="A71" s="124" t="s">
        <v>316</v>
      </c>
      <c r="B71" s="130">
        <v>7.3639950604500001E-2</v>
      </c>
      <c r="C71" s="130">
        <v>9.5466224623874996E-2</v>
      </c>
      <c r="D71" s="130">
        <v>0.10690807261912499</v>
      </c>
      <c r="E71" s="130">
        <v>0.1371937224075</v>
      </c>
      <c r="F71" s="130">
        <v>0.14101670953387499</v>
      </c>
      <c r="G71" s="130">
        <v>0.128869913557875</v>
      </c>
      <c r="H71" s="130">
        <v>0.120627444859875</v>
      </c>
      <c r="I71" s="130">
        <v>0.11924466228225</v>
      </c>
      <c r="J71" s="130">
        <v>5.1759449817375E-2</v>
      </c>
      <c r="K71" s="130">
        <v>6.3255524580375005E-2</v>
      </c>
      <c r="L71" s="130">
        <v>5.7805734421499999E-2</v>
      </c>
      <c r="M71" s="130">
        <v>5.5690890479250001E-2</v>
      </c>
      <c r="N71" s="130">
        <v>5.5338416488874997E-2</v>
      </c>
      <c r="O71" s="130">
        <v>5.4443674821000002E-2</v>
      </c>
      <c r="P71" s="130">
        <v>3.8772138941249999E-2</v>
      </c>
      <c r="Q71" s="130">
        <v>1.8437101034999999E-3</v>
      </c>
      <c r="R71" s="130">
        <v>1.9521636390000001E-3</v>
      </c>
      <c r="S71" s="130">
        <v>4.3462754351624999E-2</v>
      </c>
      <c r="T71" s="130">
        <v>6.1574494780125E-2</v>
      </c>
      <c r="U71" s="130">
        <v>5.3765840224124999E-2</v>
      </c>
      <c r="V71" s="130">
        <v>5.0593574310749997E-2</v>
      </c>
      <c r="W71" s="130">
        <v>3.7931624041125003E-2</v>
      </c>
      <c r="X71" s="130">
        <v>4.3218733896750003E-2</v>
      </c>
      <c r="Y71" s="130">
        <v>3.9666880609125002E-2</v>
      </c>
      <c r="Z71" s="130">
        <v>3.6413274544124997E-2</v>
      </c>
      <c r="AA71" s="130">
        <v>3.1505752062749998E-2</v>
      </c>
      <c r="AB71" s="130">
        <v>2.6218642207125002E-2</v>
      </c>
      <c r="AC71" s="130">
        <v>2.2422768464625001E-2</v>
      </c>
      <c r="AD71" s="130">
        <v>2.2341428313000001E-2</v>
      </c>
      <c r="AE71" s="130">
        <v>2.0633285128874999E-2</v>
      </c>
      <c r="AF71" s="130">
        <v>2.4049571497125E-2</v>
      </c>
      <c r="AG71" s="130">
        <v>1.5102154818374999E-2</v>
      </c>
      <c r="AH71" s="130">
        <v>1.8030400276875001E-2</v>
      </c>
      <c r="AI71" s="130">
        <v>1.133339445975E-2</v>
      </c>
      <c r="AJ71" s="130">
        <v>1.0194632336999999E-2</v>
      </c>
      <c r="AK71" s="130">
        <v>9.1643237497500002E-3</v>
      </c>
      <c r="AL71" s="130">
        <v>9.5981378917499999E-3</v>
      </c>
      <c r="AM71" s="130">
        <v>8.5678293045000006E-3</v>
      </c>
      <c r="AN71" s="130">
        <v>7.7815411721250003E-3</v>
      </c>
      <c r="AO71" s="130">
        <v>1.1394249999999999</v>
      </c>
      <c r="AP71" s="130">
        <v>1.5703</v>
      </c>
      <c r="AQ71" s="130">
        <v>2.1926749999999999</v>
      </c>
      <c r="AR71" s="130">
        <v>2.6235499999999998</v>
      </c>
      <c r="AS71" s="130">
        <v>3.609775</v>
      </c>
      <c r="AT71" s="130">
        <v>4.0023499999999999</v>
      </c>
      <c r="AU71" s="130">
        <v>5.1130500000000003</v>
      </c>
      <c r="AV71" s="130">
        <v>4.7492000000000001</v>
      </c>
      <c r="AW71" s="130">
        <v>2.4416250000000002</v>
      </c>
      <c r="AX71" s="130">
        <v>6.6354749999999996</v>
      </c>
      <c r="AY71" s="130">
        <v>7.2482749999999996</v>
      </c>
      <c r="AZ71" s="130">
        <v>8.0525749999999992</v>
      </c>
      <c r="BA71" s="130">
        <v>9.2494499999999995</v>
      </c>
      <c r="BB71" s="130">
        <v>9.8938474999999997</v>
      </c>
      <c r="BC71" s="130">
        <v>10.522925000000001</v>
      </c>
      <c r="BD71" s="130">
        <v>10.771875</v>
      </c>
      <c r="BE71" s="131">
        <v>11.298500000000001</v>
      </c>
      <c r="BF71" s="132">
        <v>4.6023072252580302E-2</v>
      </c>
      <c r="BG71" s="132">
        <v>0.104072579739229</v>
      </c>
      <c r="BH71" s="132">
        <v>2.9555736610276701E-3</v>
      </c>
    </row>
    <row r="72" spans="1:60">
      <c r="A72" s="124" t="s">
        <v>317</v>
      </c>
      <c r="B72" s="130">
        <v>1.7261500000000001</v>
      </c>
      <c r="C72" s="130">
        <v>2.2610000000000001</v>
      </c>
      <c r="D72" s="130">
        <v>2.5726</v>
      </c>
      <c r="E72" s="130">
        <v>3.17205</v>
      </c>
      <c r="F72" s="130">
        <v>3.5406499999999999</v>
      </c>
      <c r="G72" s="130">
        <v>1.9351499999999999</v>
      </c>
      <c r="H72" s="130">
        <v>1.9987999999999999</v>
      </c>
      <c r="I72" s="130">
        <v>2.3626499999999999</v>
      </c>
      <c r="J72" s="130">
        <v>2.6467000000000001</v>
      </c>
      <c r="K72" s="130">
        <v>2.7844500000000001</v>
      </c>
      <c r="L72" s="130">
        <v>3.0514000000000001</v>
      </c>
      <c r="M72" s="130">
        <v>3.6707999999999998</v>
      </c>
      <c r="N72" s="130">
        <v>4.0023499999999999</v>
      </c>
      <c r="O72" s="130">
        <v>4.4849500000000004</v>
      </c>
      <c r="P72" s="130">
        <v>5.9384499999999996</v>
      </c>
      <c r="Q72" s="130">
        <v>3.8674499999999998</v>
      </c>
      <c r="R72" s="130">
        <v>4.4497999999999998</v>
      </c>
      <c r="S72" s="130">
        <v>3.49125</v>
      </c>
      <c r="T72" s="130">
        <v>3.83325</v>
      </c>
      <c r="U72" s="130">
        <v>4.1571999999999996</v>
      </c>
      <c r="V72" s="130">
        <v>3.99</v>
      </c>
      <c r="W72" s="130">
        <v>5.4435000000000002</v>
      </c>
      <c r="X72" s="130">
        <v>4.5410000000000004</v>
      </c>
      <c r="Y72" s="130">
        <v>6.4980000000000002</v>
      </c>
      <c r="Z72" s="130">
        <v>7.7519999999999998</v>
      </c>
      <c r="AA72" s="130">
        <v>3.9805000000000001</v>
      </c>
      <c r="AB72" s="130">
        <v>0.47499999999999998</v>
      </c>
      <c r="AC72" s="130">
        <v>2.4889999999999999</v>
      </c>
      <c r="AD72" s="130">
        <v>5.149</v>
      </c>
      <c r="AE72" s="130">
        <v>5.6715</v>
      </c>
      <c r="AF72" s="130">
        <v>8.8140999999999998</v>
      </c>
      <c r="AG72" s="130">
        <v>8.8369</v>
      </c>
      <c r="AH72" s="130">
        <v>8.8064999999999998</v>
      </c>
      <c r="AI72" s="130">
        <v>9.0164500000000007</v>
      </c>
      <c r="AJ72" s="130">
        <v>8.2536000000000005</v>
      </c>
      <c r="AK72" s="130">
        <v>9.1199999999999992</v>
      </c>
      <c r="AL72" s="130">
        <v>9.0250000000000004</v>
      </c>
      <c r="AM72" s="130">
        <v>8.2744999999999997</v>
      </c>
      <c r="AN72" s="130">
        <v>9.5</v>
      </c>
      <c r="AO72" s="130">
        <v>10.355</v>
      </c>
      <c r="AP72" s="130">
        <v>11.685</v>
      </c>
      <c r="AQ72" s="130">
        <v>11.7895</v>
      </c>
      <c r="AR72" s="130">
        <v>10.696999999999999</v>
      </c>
      <c r="AS72" s="130">
        <v>12.065</v>
      </c>
      <c r="AT72" s="130">
        <v>11.846113000000001</v>
      </c>
      <c r="AU72" s="130">
        <v>13.9755379518587</v>
      </c>
      <c r="AV72" s="130">
        <v>15.857925483280599</v>
      </c>
      <c r="AW72" s="130">
        <v>17.531841213709001</v>
      </c>
      <c r="AX72" s="130">
        <v>17.7703902370497</v>
      </c>
      <c r="AY72" s="130">
        <v>17.871143175318601</v>
      </c>
      <c r="AZ72" s="130">
        <v>20.322706966985901</v>
      </c>
      <c r="BA72" s="130">
        <v>21.149913402188801</v>
      </c>
      <c r="BB72" s="130">
        <v>21.0275161110943</v>
      </c>
      <c r="BC72" s="130">
        <v>21.15223637583</v>
      </c>
      <c r="BD72" s="130">
        <v>23.043420628330701</v>
      </c>
      <c r="BE72" s="131">
        <v>20.645202644104199</v>
      </c>
      <c r="BF72" s="132">
        <v>-0.106521756527161</v>
      </c>
      <c r="BG72" s="132">
        <v>6.8801630421713597E-2</v>
      </c>
      <c r="BH72" s="132">
        <v>5.4005768165237304E-3</v>
      </c>
    </row>
    <row r="73" spans="1:60">
      <c r="A73" s="124" t="s">
        <v>318</v>
      </c>
      <c r="B73" s="130">
        <v>0</v>
      </c>
      <c r="C73" s="130">
        <v>0</v>
      </c>
      <c r="D73" s="130">
        <v>0</v>
      </c>
      <c r="E73" s="130">
        <v>0</v>
      </c>
      <c r="F73" s="130">
        <v>0</v>
      </c>
      <c r="G73" s="130">
        <v>0</v>
      </c>
      <c r="H73" s="130">
        <v>0</v>
      </c>
      <c r="I73" s="130">
        <v>0</v>
      </c>
      <c r="J73" s="130">
        <v>0</v>
      </c>
      <c r="K73" s="130">
        <v>0</v>
      </c>
      <c r="L73" s="130">
        <v>0</v>
      </c>
      <c r="M73" s="130">
        <v>0</v>
      </c>
      <c r="N73" s="130">
        <v>0</v>
      </c>
      <c r="O73" s="130">
        <v>0.30254249999999999</v>
      </c>
      <c r="P73" s="130">
        <v>0.50895000000000001</v>
      </c>
      <c r="Q73" s="130">
        <v>0.64608374999999996</v>
      </c>
      <c r="R73" s="130">
        <v>0.76153999999999999</v>
      </c>
      <c r="S73" s="130">
        <v>0.83316999999999997</v>
      </c>
      <c r="T73" s="130">
        <v>1.0348649999999999</v>
      </c>
      <c r="U73" s="130">
        <v>1.3006500000000001</v>
      </c>
      <c r="V73" s="130">
        <v>1.6559725000000001</v>
      </c>
      <c r="W73" s="130">
        <v>1.9358949999999999</v>
      </c>
      <c r="X73" s="130">
        <v>2.1686925000000001</v>
      </c>
      <c r="Y73" s="130">
        <v>2.1823587500000001</v>
      </c>
      <c r="Z73" s="130">
        <v>2.2648275</v>
      </c>
      <c r="AA73" s="130">
        <v>2.4476724999999999</v>
      </c>
      <c r="AB73" s="130">
        <v>2.4816025000000002</v>
      </c>
      <c r="AC73" s="130">
        <v>2.7125149999999998</v>
      </c>
      <c r="AD73" s="130">
        <v>2.6031849999999999</v>
      </c>
      <c r="AE73" s="130">
        <v>2.7257099999999999</v>
      </c>
      <c r="AF73" s="130">
        <v>3.3344115615921601</v>
      </c>
      <c r="AG73" s="130">
        <v>3.6431689768294002</v>
      </c>
      <c r="AH73" s="130">
        <v>4.2118790615921604</v>
      </c>
      <c r="AI73" s="130">
        <v>4.3918965615921604</v>
      </c>
      <c r="AJ73" s="130">
        <v>4.7032196554329504</v>
      </c>
      <c r="AK73" s="130">
        <v>7.6751520200408798</v>
      </c>
      <c r="AL73" s="130">
        <v>8.4276166074778693</v>
      </c>
      <c r="AM73" s="130">
        <v>8.8281791166748693</v>
      </c>
      <c r="AN73" s="130">
        <v>9.5245950796496999</v>
      </c>
      <c r="AO73" s="130">
        <v>8.6434839152845893</v>
      </c>
      <c r="AP73" s="130">
        <v>10.778306296878601</v>
      </c>
      <c r="AQ73" s="130">
        <v>12.0357691654595</v>
      </c>
      <c r="AR73" s="130">
        <v>12.162479480594101</v>
      </c>
      <c r="AS73" s="130">
        <v>13.3804101056728</v>
      </c>
      <c r="AT73" s="130">
        <v>13.547402734243001</v>
      </c>
      <c r="AU73" s="130">
        <v>16.380843345499201</v>
      </c>
      <c r="AV73" s="130">
        <v>18.082380864984898</v>
      </c>
      <c r="AW73" s="130">
        <v>19.715591504957299</v>
      </c>
      <c r="AX73" s="130">
        <v>21.7275444301048</v>
      </c>
      <c r="AY73" s="130">
        <v>21.314250026534701</v>
      </c>
      <c r="AZ73" s="130">
        <v>23.046226266633401</v>
      </c>
      <c r="BA73" s="130">
        <v>22.857844446661201</v>
      </c>
      <c r="BB73" s="130">
        <v>23.3508790964183</v>
      </c>
      <c r="BC73" s="130">
        <v>24.996494493358998</v>
      </c>
      <c r="BD73" s="130">
        <v>24.996547691630401</v>
      </c>
      <c r="BE73" s="131">
        <v>25.9063235200951</v>
      </c>
      <c r="BF73" s="132">
        <v>3.3564375933638799E-2</v>
      </c>
      <c r="BG73" s="132">
        <v>6.3169230374665597E-2</v>
      </c>
      <c r="BH73" s="132">
        <v>6.7768329822591299E-3</v>
      </c>
    </row>
    <row r="74" spans="1:60">
      <c r="A74" s="124" t="s">
        <v>319</v>
      </c>
      <c r="B74" s="130">
        <v>8.3835000000000007E-2</v>
      </c>
      <c r="C74" s="130">
        <v>8.4870000000000001E-2</v>
      </c>
      <c r="D74" s="130">
        <v>0.116955</v>
      </c>
      <c r="E74" s="130">
        <v>0.53198999999999996</v>
      </c>
      <c r="F74" s="130">
        <v>0.88182000000000005</v>
      </c>
      <c r="G74" s="130">
        <v>1.0401750000000001</v>
      </c>
      <c r="H74" s="130">
        <v>1.0401750000000001</v>
      </c>
      <c r="I74" s="130">
        <v>1.141605</v>
      </c>
      <c r="J74" s="130">
        <v>1.6353</v>
      </c>
      <c r="K74" s="130">
        <v>1.3434299999999999</v>
      </c>
      <c r="L74" s="130">
        <v>2.073105</v>
      </c>
      <c r="M74" s="130">
        <v>1.13229</v>
      </c>
      <c r="N74" s="130">
        <v>1.6052850000000001</v>
      </c>
      <c r="O74" s="130">
        <v>1.5307649999999999</v>
      </c>
      <c r="P74" s="130">
        <v>4.5146699999999997</v>
      </c>
      <c r="Q74" s="130">
        <v>4.9069349999999998</v>
      </c>
      <c r="R74" s="130">
        <v>4.4743050000000002</v>
      </c>
      <c r="S74" s="130">
        <v>5.2319250000000004</v>
      </c>
      <c r="T74" s="130">
        <v>5.4182249999999996</v>
      </c>
      <c r="U74" s="130">
        <v>6.1375500000000001</v>
      </c>
      <c r="V74" s="130">
        <v>5.6510999999999996</v>
      </c>
      <c r="W74" s="130">
        <v>6.0030000000000001</v>
      </c>
      <c r="X74" s="130">
        <v>5.8063500000000001</v>
      </c>
      <c r="Y74" s="130">
        <v>6.0651000000000002</v>
      </c>
      <c r="Z74" s="130">
        <v>6.4169999999999998</v>
      </c>
      <c r="AA74" s="130">
        <v>6.5205000000000002</v>
      </c>
      <c r="AB74" s="130">
        <v>7.8970500000000001</v>
      </c>
      <c r="AC74" s="130">
        <v>13.0617</v>
      </c>
      <c r="AD74" s="130">
        <v>13.9725</v>
      </c>
      <c r="AE74" s="130">
        <v>13.9725</v>
      </c>
      <c r="AF74" s="130">
        <v>13.9725</v>
      </c>
      <c r="AG74" s="130">
        <v>9.7039103832888305</v>
      </c>
      <c r="AH74" s="130">
        <v>10.3757241707834</v>
      </c>
      <c r="AI74" s="130">
        <v>11.205205917119599</v>
      </c>
      <c r="AJ74" s="130">
        <v>12.855167030731399</v>
      </c>
      <c r="AK74" s="130">
        <v>11.2972398882911</v>
      </c>
      <c r="AL74" s="130">
        <v>10.471877872468401</v>
      </c>
      <c r="AM74" s="130">
        <v>11.453828537</v>
      </c>
      <c r="AN74" s="130">
        <v>13.0731760755084</v>
      </c>
      <c r="AO74" s="130">
        <v>15.7124193043072</v>
      </c>
      <c r="AP74" s="130">
        <v>17.8925085684435</v>
      </c>
      <c r="AQ74" s="130">
        <v>17.758905361301501</v>
      </c>
      <c r="AR74" s="130">
        <v>19.2592962151266</v>
      </c>
      <c r="AS74" s="130">
        <v>20.697778427440799</v>
      </c>
      <c r="AT74" s="130">
        <v>21.271104321579401</v>
      </c>
      <c r="AU74" s="130">
        <v>25.405739788973801</v>
      </c>
      <c r="AV74" s="130">
        <v>28.674501059551101</v>
      </c>
      <c r="AW74" s="130">
        <v>33.599045480218102</v>
      </c>
      <c r="AX74" s="130">
        <v>35.279244879407997</v>
      </c>
      <c r="AY74" s="130">
        <v>38.434036301629199</v>
      </c>
      <c r="AZ74" s="130">
        <v>43.273676586455601</v>
      </c>
      <c r="BA74" s="130">
        <v>41.150470527366998</v>
      </c>
      <c r="BB74" s="130">
        <v>41.152106889211296</v>
      </c>
      <c r="BC74" s="130">
        <v>34.127653729172202</v>
      </c>
      <c r="BD74" s="130">
        <v>36.689107774917801</v>
      </c>
      <c r="BE74" s="131">
        <v>34.981944264457503</v>
      </c>
      <c r="BF74" s="132">
        <v>-4.9135634592414303E-2</v>
      </c>
      <c r="BG74" s="132">
        <v>5.6026244061439898E-2</v>
      </c>
      <c r="BH74" s="132">
        <v>9.1509238464901107E-3</v>
      </c>
    </row>
    <row r="75" spans="1:60">
      <c r="A75" s="124" t="s">
        <v>320</v>
      </c>
      <c r="B75" s="130">
        <v>0.60040000000000004</v>
      </c>
      <c r="C75" s="130">
        <v>0.72199999999999998</v>
      </c>
      <c r="D75" s="130">
        <v>0.86972499999999997</v>
      </c>
      <c r="E75" s="130">
        <v>1.0459499999999999</v>
      </c>
      <c r="F75" s="130">
        <v>1.259225</v>
      </c>
      <c r="G75" s="130">
        <v>1.5361499999999999</v>
      </c>
      <c r="H75" s="130">
        <v>1.28155</v>
      </c>
      <c r="I75" s="130">
        <v>1.45255</v>
      </c>
      <c r="J75" s="130">
        <v>1.71</v>
      </c>
      <c r="K75" s="130">
        <v>2.1640999999999999</v>
      </c>
      <c r="L75" s="130">
        <v>2.5745</v>
      </c>
      <c r="M75" s="130">
        <v>2.7792249999999998</v>
      </c>
      <c r="N75" s="130">
        <v>3.9111500000000001</v>
      </c>
      <c r="O75" s="130">
        <v>5.3931500000000003</v>
      </c>
      <c r="P75" s="130">
        <v>6.6215000000000002</v>
      </c>
      <c r="Q75" s="130">
        <v>9.2378</v>
      </c>
      <c r="R75" s="130">
        <v>10.771100000000001</v>
      </c>
      <c r="S75" s="130">
        <v>11.41615</v>
      </c>
      <c r="T75" s="130">
        <v>11.1473</v>
      </c>
      <c r="U75" s="130">
        <v>17.29</v>
      </c>
      <c r="V75" s="130">
        <v>17.86</v>
      </c>
      <c r="W75" s="130">
        <v>23.94</v>
      </c>
      <c r="X75" s="130">
        <v>25.46</v>
      </c>
      <c r="Y75" s="130">
        <v>27.645</v>
      </c>
      <c r="Z75" s="130">
        <v>28.31</v>
      </c>
      <c r="AA75" s="130">
        <v>31.844000000000001</v>
      </c>
      <c r="AB75" s="130">
        <v>33.411499999999997</v>
      </c>
      <c r="AC75" s="130">
        <v>36.337499999999999</v>
      </c>
      <c r="AD75" s="130">
        <v>38.037999999999997</v>
      </c>
      <c r="AE75" s="130">
        <v>40.631500000000003</v>
      </c>
      <c r="AF75" s="130">
        <v>40.783499999999997</v>
      </c>
      <c r="AG75" s="130">
        <v>42.189500000000002</v>
      </c>
      <c r="AH75" s="130">
        <v>43.073</v>
      </c>
      <c r="AI75" s="130">
        <v>44.478999999999999</v>
      </c>
      <c r="AJ75" s="130">
        <v>43.89</v>
      </c>
      <c r="AK75" s="130">
        <v>47.319499999999998</v>
      </c>
      <c r="AL75" s="130">
        <v>51.005499999999998</v>
      </c>
      <c r="AM75" s="130">
        <v>53.865000000000002</v>
      </c>
      <c r="AN75" s="130">
        <v>57.057000000000002</v>
      </c>
      <c r="AO75" s="130">
        <v>62.396000000000001</v>
      </c>
      <c r="AP75" s="130">
        <v>67.677999999999997</v>
      </c>
      <c r="AQ75" s="130">
        <v>69.787949999999995</v>
      </c>
      <c r="AR75" s="130">
        <v>70.698999999999998</v>
      </c>
      <c r="AS75" s="130">
        <v>76.418000000000006</v>
      </c>
      <c r="AT75" s="130">
        <v>74.527500000000003</v>
      </c>
      <c r="AU75" s="130">
        <v>83.277000000000001</v>
      </c>
      <c r="AV75" s="130">
        <v>87.647000000000006</v>
      </c>
      <c r="AW75" s="130">
        <v>94.363500000000002</v>
      </c>
      <c r="AX75" s="130">
        <v>95.028499999999994</v>
      </c>
      <c r="AY75" s="130">
        <v>97.260999999999996</v>
      </c>
      <c r="AZ75" s="130">
        <v>99.227500000000006</v>
      </c>
      <c r="BA75" s="130">
        <v>105.31699999999999</v>
      </c>
      <c r="BB75" s="130">
        <v>109.250209</v>
      </c>
      <c r="BC75" s="130">
        <v>112.1</v>
      </c>
      <c r="BD75" s="130">
        <v>111.15</v>
      </c>
      <c r="BE75" s="131">
        <v>112.10005798039001</v>
      </c>
      <c r="BF75" s="132">
        <v>5.7919358431721699E-3</v>
      </c>
      <c r="BG75" s="132">
        <v>4.0780846693654602E-2</v>
      </c>
      <c r="BH75" s="132">
        <v>2.9324244702085799E-2</v>
      </c>
    </row>
    <row r="76" spans="1:60">
      <c r="A76" s="124" t="s">
        <v>321</v>
      </c>
      <c r="B76" s="130">
        <v>0</v>
      </c>
      <c r="C76" s="130">
        <v>0</v>
      </c>
      <c r="D76" s="130">
        <v>0.44264999999999999</v>
      </c>
      <c r="E76" s="130">
        <v>0.58499999999999996</v>
      </c>
      <c r="F76" s="130">
        <v>0.57525000000000004</v>
      </c>
      <c r="G76" s="130">
        <v>0.81899999999999995</v>
      </c>
      <c r="H76" s="130">
        <v>1.2967500000000001</v>
      </c>
      <c r="I76" s="130">
        <v>1.3454999999999999</v>
      </c>
      <c r="J76" s="130">
        <v>1.68675</v>
      </c>
      <c r="K76" s="130">
        <v>1.7549999999999999</v>
      </c>
      <c r="L76" s="130">
        <v>1.6185</v>
      </c>
      <c r="M76" s="130">
        <v>1.8915</v>
      </c>
      <c r="N76" s="130">
        <v>3.2955000000000001</v>
      </c>
      <c r="O76" s="130">
        <v>3.9097499999999998</v>
      </c>
      <c r="P76" s="130">
        <v>4.2510000000000003</v>
      </c>
      <c r="Q76" s="130">
        <v>4.7969999999999997</v>
      </c>
      <c r="R76" s="130">
        <v>6.0547500000000003</v>
      </c>
      <c r="S76" s="130">
        <v>6.3570000000000002</v>
      </c>
      <c r="T76" s="130">
        <v>5.8012499999999996</v>
      </c>
      <c r="U76" s="130">
        <v>7.9755000000000003</v>
      </c>
      <c r="V76" s="130">
        <v>9.8670000000000009</v>
      </c>
      <c r="W76" s="130">
        <v>11.982749999999999</v>
      </c>
      <c r="X76" s="130">
        <v>13.669499999999999</v>
      </c>
      <c r="Y76" s="130">
        <v>13.8255</v>
      </c>
      <c r="Z76" s="130">
        <v>16.838249999999999</v>
      </c>
      <c r="AA76" s="130">
        <v>16.48725</v>
      </c>
      <c r="AB76" s="130">
        <v>19.850999999999999</v>
      </c>
      <c r="AC76" s="130">
        <v>18.28125</v>
      </c>
      <c r="AD76" s="130">
        <v>19.149000000000001</v>
      </c>
      <c r="AE76" s="130">
        <v>22.142250000000001</v>
      </c>
      <c r="AF76" s="130">
        <v>24.170249999999999</v>
      </c>
      <c r="AG76" s="130">
        <v>26.471250000000001</v>
      </c>
      <c r="AH76" s="130">
        <v>28.274999999999999</v>
      </c>
      <c r="AI76" s="130">
        <v>29.63025</v>
      </c>
      <c r="AJ76" s="130">
        <v>30.634499999999999</v>
      </c>
      <c r="AK76" s="130">
        <v>30.64425</v>
      </c>
      <c r="AL76" s="130">
        <v>31.472999999999999</v>
      </c>
      <c r="AM76" s="130">
        <v>35.529000000000003</v>
      </c>
      <c r="AN76" s="130">
        <v>36.933</v>
      </c>
      <c r="AO76" s="130">
        <v>39.204749999999997</v>
      </c>
      <c r="AP76" s="130">
        <v>40.998750000000001</v>
      </c>
      <c r="AQ76" s="130">
        <v>42.276000000000003</v>
      </c>
      <c r="AR76" s="130">
        <v>47.9382345</v>
      </c>
      <c r="AS76" s="130">
        <v>57.972115500000001</v>
      </c>
      <c r="AT76" s="130">
        <v>57.588072750000002</v>
      </c>
      <c r="AU76" s="130">
        <v>59.271644250000001</v>
      </c>
      <c r="AV76" s="130">
        <v>61.636143955006197</v>
      </c>
      <c r="AW76" s="130">
        <v>63.930750000000003</v>
      </c>
      <c r="AX76" s="130">
        <v>64.749628323137898</v>
      </c>
      <c r="AY76" s="130">
        <v>63.434967930442802</v>
      </c>
      <c r="AZ76" s="130">
        <v>71.470537431391406</v>
      </c>
      <c r="BA76" s="130">
        <v>71.930966692835099</v>
      </c>
      <c r="BB76" s="130">
        <v>72.416837221365697</v>
      </c>
      <c r="BC76" s="130">
        <v>71.164717931240702</v>
      </c>
      <c r="BD76" s="130">
        <v>71.496956710035093</v>
      </c>
      <c r="BE76" s="131">
        <v>69.619513559123504</v>
      </c>
      <c r="BF76" s="132">
        <v>-2.89195582052366E-2</v>
      </c>
      <c r="BG76" s="132">
        <v>2.1869651348160001E-2</v>
      </c>
      <c r="BH76" s="132">
        <v>1.82117626737093E-2</v>
      </c>
    </row>
    <row r="77" spans="1:60">
      <c r="A77" s="124" t="s">
        <v>322</v>
      </c>
      <c r="B77" s="130">
        <v>4.8774999999999999E-2</v>
      </c>
      <c r="C77" s="130">
        <v>5.8500000000000003E-2</v>
      </c>
      <c r="D77" s="130">
        <v>5.8500000000000003E-2</v>
      </c>
      <c r="E77" s="130">
        <v>0.26332499999999998</v>
      </c>
      <c r="F77" s="130">
        <v>0.302375</v>
      </c>
      <c r="G77" s="130">
        <v>0.65011699999999994</v>
      </c>
      <c r="H77" s="130">
        <v>0.94784500000000005</v>
      </c>
      <c r="I77" s="130">
        <v>1.182771</v>
      </c>
      <c r="J77" s="130">
        <v>1.677046</v>
      </c>
      <c r="K77" s="130">
        <v>2.0678139999999998</v>
      </c>
      <c r="L77" s="130">
        <v>2.1759729999999999</v>
      </c>
      <c r="M77" s="130">
        <v>2.3120430000000001</v>
      </c>
      <c r="N77" s="130">
        <v>2.508651</v>
      </c>
      <c r="O77" s="130">
        <v>2.7516310000000002</v>
      </c>
      <c r="P77" s="130">
        <v>3.0480830000000001</v>
      </c>
      <c r="Q77" s="130">
        <v>2.4925639999999998</v>
      </c>
      <c r="R77" s="130">
        <v>2.3150499999999998</v>
      </c>
      <c r="S77" s="130">
        <v>3.6301269999999999</v>
      </c>
      <c r="T77" s="130">
        <v>3.8277510000000001</v>
      </c>
      <c r="U77" s="130">
        <v>3.9932249999999998</v>
      </c>
      <c r="V77" s="130">
        <v>4.8706170000000002</v>
      </c>
      <c r="W77" s="130">
        <v>5.7837360000000002</v>
      </c>
      <c r="X77" s="130">
        <v>5.6243699999999999</v>
      </c>
      <c r="Y77" s="130">
        <v>6.4610979999999998</v>
      </c>
      <c r="Z77" s="130">
        <v>7.3298544291000001</v>
      </c>
      <c r="AA77" s="130">
        <v>7.7903292864999996</v>
      </c>
      <c r="AB77" s="130">
        <v>7.7738952865000002</v>
      </c>
      <c r="AC77" s="130">
        <v>8.8233828580000004</v>
      </c>
      <c r="AD77" s="130">
        <v>9.3050432867000001</v>
      </c>
      <c r="AE77" s="130">
        <v>9.7054374299999999</v>
      </c>
      <c r="AF77" s="130">
        <v>10.36696543</v>
      </c>
      <c r="AG77" s="130">
        <v>10.755198287100001</v>
      </c>
      <c r="AH77" s="130">
        <v>12.8763314301</v>
      </c>
      <c r="AI77" s="130">
        <v>14.431470858699999</v>
      </c>
      <c r="AJ77" s="130">
        <v>14.686843144399999</v>
      </c>
      <c r="AK77" s="130">
        <v>14.8032045729</v>
      </c>
      <c r="AL77" s="130">
        <v>15.2769077157</v>
      </c>
      <c r="AM77" s="130">
        <v>16.191840287000002</v>
      </c>
      <c r="AN77" s="130">
        <v>17.492559577600002</v>
      </c>
      <c r="AO77" s="130">
        <v>16.7311022539444</v>
      </c>
      <c r="AP77" s="130">
        <v>17.2684754334133</v>
      </c>
      <c r="AQ77" s="130">
        <v>18.874096676553702</v>
      </c>
      <c r="AR77" s="130">
        <v>19.489404432393901</v>
      </c>
      <c r="AS77" s="130">
        <v>20.722086514870998</v>
      </c>
      <c r="AT77" s="130">
        <v>22.43335832907</v>
      </c>
      <c r="AU77" s="130">
        <v>25.550021232721299</v>
      </c>
      <c r="AV77" s="130">
        <v>22.076132350618</v>
      </c>
      <c r="AW77" s="130">
        <v>20.558684621972301</v>
      </c>
      <c r="AX77" s="130">
        <v>21.254934046161299</v>
      </c>
      <c r="AY77" s="130">
        <v>20.932641820767699</v>
      </c>
      <c r="AZ77" s="130">
        <v>22.521231204113398</v>
      </c>
      <c r="BA77" s="130">
        <v>23.076754135933999</v>
      </c>
      <c r="BB77" s="130">
        <v>23.208161940872099</v>
      </c>
      <c r="BC77" s="130">
        <v>21.987395554675398</v>
      </c>
      <c r="BD77" s="130">
        <v>23.375494919892201</v>
      </c>
      <c r="BE77" s="131">
        <v>23.862683263958001</v>
      </c>
      <c r="BF77" s="132">
        <v>1.80526554564562E-2</v>
      </c>
      <c r="BG77" s="132">
        <v>4.1223923581117398E-3</v>
      </c>
      <c r="BH77" s="132">
        <v>6.2422373002080098E-3</v>
      </c>
    </row>
    <row r="78" spans="1:60" s="125" customFormat="1">
      <c r="A78" s="133" t="s">
        <v>323</v>
      </c>
      <c r="B78" s="134">
        <v>3.78722784427028</v>
      </c>
      <c r="C78" s="134">
        <v>4.6176548539256199</v>
      </c>
      <c r="D78" s="134">
        <v>5.4859323779170204</v>
      </c>
      <c r="E78" s="134">
        <v>7.11359059900433</v>
      </c>
      <c r="F78" s="134">
        <v>8.5006292971085209</v>
      </c>
      <c r="G78" s="134">
        <v>9.4029174030930207</v>
      </c>
      <c r="H78" s="134">
        <v>10.518843639416399</v>
      </c>
      <c r="I78" s="134">
        <v>11.8743653449789</v>
      </c>
      <c r="J78" s="134">
        <v>14.3797625982426</v>
      </c>
      <c r="K78" s="134">
        <v>15.148757728290899</v>
      </c>
      <c r="L78" s="134">
        <v>17.042416782280199</v>
      </c>
      <c r="M78" s="134">
        <v>18.355867339153399</v>
      </c>
      <c r="N78" s="134">
        <v>21.405446989363799</v>
      </c>
      <c r="O78" s="134">
        <v>23.388025126540398</v>
      </c>
      <c r="P78" s="134">
        <v>31.676945117623202</v>
      </c>
      <c r="Q78" s="134">
        <v>31.7020305319848</v>
      </c>
      <c r="R78" s="134">
        <v>34.345537725025899</v>
      </c>
      <c r="S78" s="134">
        <v>38.398187235389003</v>
      </c>
      <c r="T78" s="134">
        <v>39.284026491075203</v>
      </c>
      <c r="U78" s="134">
        <v>50.447262389912197</v>
      </c>
      <c r="V78" s="134">
        <v>54.439221150919799</v>
      </c>
      <c r="W78" s="134">
        <v>65.904787332640296</v>
      </c>
      <c r="X78" s="134">
        <v>72.267398181716203</v>
      </c>
      <c r="Y78" s="134">
        <v>80.404191292163304</v>
      </c>
      <c r="Z78" s="134">
        <v>90.692680453644101</v>
      </c>
      <c r="AA78" s="134">
        <v>95.681268548562798</v>
      </c>
      <c r="AB78" s="134">
        <v>100.10030448620699</v>
      </c>
      <c r="AC78" s="134">
        <v>114.402556047465</v>
      </c>
      <c r="AD78" s="134">
        <v>107.174735465013</v>
      </c>
      <c r="AE78" s="134">
        <v>123.986311785129</v>
      </c>
      <c r="AF78" s="134">
        <v>136.34527326308901</v>
      </c>
      <c r="AG78" s="134">
        <v>142.172414342037</v>
      </c>
      <c r="AH78" s="134">
        <v>150.28631718775199</v>
      </c>
      <c r="AI78" s="134">
        <v>162.19945495187201</v>
      </c>
      <c r="AJ78" s="134">
        <v>173.02716351290101</v>
      </c>
      <c r="AK78" s="134">
        <v>183.30189045498199</v>
      </c>
      <c r="AL78" s="134">
        <v>194.844205458538</v>
      </c>
      <c r="AM78" s="134">
        <v>214.613241694979</v>
      </c>
      <c r="AN78" s="134">
        <v>225.34685082393</v>
      </c>
      <c r="AO78" s="134">
        <v>248.38820024353601</v>
      </c>
      <c r="AP78" s="134">
        <v>266.29574304873501</v>
      </c>
      <c r="AQ78" s="134">
        <v>281.87639620331498</v>
      </c>
      <c r="AR78" s="134">
        <v>305.96414487811501</v>
      </c>
      <c r="AS78" s="134">
        <v>337.10950599798502</v>
      </c>
      <c r="AT78" s="134">
        <v>346.86304308489201</v>
      </c>
      <c r="AU78" s="134">
        <v>380.49849511905302</v>
      </c>
      <c r="AV78" s="134">
        <v>398.217814513441</v>
      </c>
      <c r="AW78" s="134">
        <v>411.027916670857</v>
      </c>
      <c r="AX78" s="134">
        <v>423.35286491586203</v>
      </c>
      <c r="AY78" s="134">
        <v>447.428092454693</v>
      </c>
      <c r="AZ78" s="134">
        <v>479.23503535558001</v>
      </c>
      <c r="BA78" s="134">
        <v>500.94702480498597</v>
      </c>
      <c r="BB78" s="134">
        <v>516.68415740121304</v>
      </c>
      <c r="BC78" s="134">
        <v>530.26348104321403</v>
      </c>
      <c r="BD78" s="134">
        <v>544.46122791526204</v>
      </c>
      <c r="BE78" s="134">
        <v>552.313335520907</v>
      </c>
      <c r="BF78" s="135">
        <v>1.16501496362575E-2</v>
      </c>
      <c r="BG78" s="135">
        <v>4.6118525117308601E-2</v>
      </c>
      <c r="BH78" s="135">
        <v>0.14447959880514499</v>
      </c>
    </row>
    <row r="79" spans="1:6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1"/>
      <c r="BF79" s="132"/>
      <c r="BG79" s="132"/>
      <c r="BH79" s="132"/>
    </row>
    <row r="80" spans="1:60">
      <c r="A80" s="136" t="s">
        <v>324</v>
      </c>
      <c r="B80" s="130">
        <v>0.74304999999999999</v>
      </c>
      <c r="C80" s="130">
        <v>0.77192499999999997</v>
      </c>
      <c r="D80" s="130">
        <v>0.74882499999999996</v>
      </c>
      <c r="E80" s="130">
        <v>0.78732500000000005</v>
      </c>
      <c r="F80" s="130">
        <v>1.03516875</v>
      </c>
      <c r="G80" s="130">
        <v>0.97308749999999999</v>
      </c>
      <c r="H80" s="130">
        <v>1.1049500000000001</v>
      </c>
      <c r="I80" s="130">
        <v>1.2830124999999999</v>
      </c>
      <c r="J80" s="130">
        <v>1.78591875</v>
      </c>
      <c r="K80" s="130">
        <v>2.06745</v>
      </c>
      <c r="L80" s="130">
        <v>2.8490000000000002</v>
      </c>
      <c r="M80" s="130">
        <v>3.3687499999999999</v>
      </c>
      <c r="N80" s="130">
        <v>3.590125</v>
      </c>
      <c r="O80" s="130">
        <v>5.7653749999999997</v>
      </c>
      <c r="P80" s="130">
        <v>8.1523749999999993</v>
      </c>
      <c r="Q80" s="130">
        <v>10.943625000000001</v>
      </c>
      <c r="R80" s="130">
        <v>14.22575</v>
      </c>
      <c r="S80" s="130">
        <v>16.141124999999999</v>
      </c>
      <c r="T80" s="130">
        <v>17.671500000000002</v>
      </c>
      <c r="U80" s="130">
        <v>15.525124999999999</v>
      </c>
      <c r="V80" s="130">
        <v>15.380750000000001</v>
      </c>
      <c r="W80" s="130">
        <v>16.84375</v>
      </c>
      <c r="X80" s="130">
        <v>17.228750000000002</v>
      </c>
      <c r="Y80" s="130">
        <v>19.413625</v>
      </c>
      <c r="Z80" s="130">
        <v>18.268249999999998</v>
      </c>
      <c r="AA80" s="130">
        <v>19.509875000000001</v>
      </c>
      <c r="AB80" s="130">
        <v>19.26925</v>
      </c>
      <c r="AC80" s="130">
        <v>19.894874999999999</v>
      </c>
      <c r="AD80" s="130">
        <v>17.854375000000001</v>
      </c>
      <c r="AE80" s="130">
        <v>18.816875</v>
      </c>
      <c r="AF80" s="130">
        <v>20.222124999999998</v>
      </c>
      <c r="AG80" s="130">
        <v>20.77075</v>
      </c>
      <c r="AH80" s="130">
        <v>19.404</v>
      </c>
      <c r="AI80" s="130">
        <v>20.068124999999998</v>
      </c>
      <c r="AJ80" s="130">
        <v>20.510874999999999</v>
      </c>
      <c r="AK80" s="130">
        <v>19.10129375</v>
      </c>
      <c r="AL80" s="130">
        <v>19.732212499999999</v>
      </c>
      <c r="AM80" s="130">
        <v>19.483887500000002</v>
      </c>
      <c r="AN80" s="130">
        <v>20.59316875</v>
      </c>
      <c r="AO80" s="130">
        <v>21.18991875</v>
      </c>
      <c r="AP80" s="130">
        <v>22.355987500000001</v>
      </c>
      <c r="AQ80" s="130">
        <v>22.84975</v>
      </c>
      <c r="AR80" s="130">
        <v>23.3806814529914</v>
      </c>
      <c r="AS80" s="130">
        <v>24.404187499999999</v>
      </c>
      <c r="AT80" s="130">
        <v>26.211762499999999</v>
      </c>
      <c r="AU80" s="130">
        <v>25.327224999999999</v>
      </c>
      <c r="AV80" s="130">
        <v>26.796962499999999</v>
      </c>
      <c r="AW80" s="130">
        <v>29.874075000000001</v>
      </c>
      <c r="AX80" s="130">
        <v>32.121512500000001</v>
      </c>
      <c r="AY80" s="130">
        <v>36.091825</v>
      </c>
      <c r="AZ80" s="130">
        <v>37.922499999999999</v>
      </c>
      <c r="BA80" s="130">
        <v>38.596249999999998</v>
      </c>
      <c r="BB80" s="130">
        <v>39.462499999999999</v>
      </c>
      <c r="BC80" s="130">
        <v>43.408749999999998</v>
      </c>
      <c r="BD80" s="130">
        <v>45.141249999999999</v>
      </c>
      <c r="BE80" s="131">
        <v>43.081499999999998</v>
      </c>
      <c r="BF80" s="132">
        <v>-4.8236568911880898E-2</v>
      </c>
      <c r="BG80" s="132">
        <v>5.5863399331522998E-2</v>
      </c>
      <c r="BH80" s="132">
        <v>1.12696859474765E-2</v>
      </c>
    </row>
    <row r="81" spans="1:60">
      <c r="A81" s="136" t="s">
        <v>325</v>
      </c>
      <c r="B81" s="130">
        <v>4.7162500000000003E-2</v>
      </c>
      <c r="C81" s="130">
        <v>5.3900000000000003E-2</v>
      </c>
      <c r="D81" s="130">
        <v>5.3900000000000003E-2</v>
      </c>
      <c r="E81" s="130">
        <v>5.3900000000000003E-2</v>
      </c>
      <c r="F81" s="130">
        <v>6.8337499999999995E-2</v>
      </c>
      <c r="G81" s="130">
        <v>8.1812499999999996E-2</v>
      </c>
      <c r="H81" s="130">
        <v>8.1812499999999996E-2</v>
      </c>
      <c r="I81" s="130">
        <v>6.8337499999999995E-2</v>
      </c>
      <c r="J81" s="130">
        <v>5.4862500000000002E-2</v>
      </c>
      <c r="K81" s="130">
        <v>5.7750000000000003E-2</v>
      </c>
      <c r="L81" s="130">
        <v>4.8125000000000001E-2</v>
      </c>
      <c r="M81" s="130">
        <v>0.36575000000000002</v>
      </c>
      <c r="N81" s="130">
        <v>0.44274999999999998</v>
      </c>
      <c r="O81" s="130">
        <v>0.71225000000000005</v>
      </c>
      <c r="P81" s="130">
        <v>1.0780000000000001</v>
      </c>
      <c r="Q81" s="130">
        <v>2.0982500000000002</v>
      </c>
      <c r="R81" s="130">
        <v>2.3485</v>
      </c>
      <c r="S81" s="130">
        <v>2.5698750000000001</v>
      </c>
      <c r="T81" s="130">
        <v>3.0126249999999999</v>
      </c>
      <c r="U81" s="130">
        <v>3.8692500000000001</v>
      </c>
      <c r="V81" s="130">
        <v>4.7451249999999998</v>
      </c>
      <c r="W81" s="130">
        <v>5.4669999999999996</v>
      </c>
      <c r="X81" s="130">
        <v>6.0445000000000002</v>
      </c>
      <c r="Y81" s="130">
        <v>6.6604999999999999</v>
      </c>
      <c r="Z81" s="130">
        <v>7.4497499999999999</v>
      </c>
      <c r="AA81" s="130">
        <v>7.7673750000000004</v>
      </c>
      <c r="AB81" s="130">
        <v>8.7394999999999996</v>
      </c>
      <c r="AC81" s="130">
        <v>9.4517500000000005</v>
      </c>
      <c r="AD81" s="130">
        <v>10.866625000000001</v>
      </c>
      <c r="AE81" s="130">
        <v>11.55</v>
      </c>
      <c r="AF81" s="130">
        <v>12.1275</v>
      </c>
      <c r="AG81" s="130">
        <v>12.512499999999999</v>
      </c>
      <c r="AH81" s="130">
        <v>12.897500000000001</v>
      </c>
      <c r="AI81" s="130">
        <v>13.186249999999999</v>
      </c>
      <c r="AJ81" s="130">
        <v>15.785</v>
      </c>
      <c r="AK81" s="130">
        <v>19.25</v>
      </c>
      <c r="AL81" s="130">
        <v>23.581250000000001</v>
      </c>
      <c r="AM81" s="130">
        <v>25.506250000000001</v>
      </c>
      <c r="AN81" s="130">
        <v>28.58625</v>
      </c>
      <c r="AO81" s="130">
        <v>30.51125</v>
      </c>
      <c r="AP81" s="130">
        <v>30.414999999999999</v>
      </c>
      <c r="AQ81" s="130">
        <v>35.131250000000001</v>
      </c>
      <c r="AR81" s="130">
        <v>36.921500000000002</v>
      </c>
      <c r="AS81" s="130">
        <v>39.308500000000002</v>
      </c>
      <c r="AT81" s="130">
        <v>40.944749999999999</v>
      </c>
      <c r="AU81" s="130">
        <v>43.418374999999997</v>
      </c>
      <c r="AV81" s="130">
        <v>47.759250000000002</v>
      </c>
      <c r="AW81" s="130">
        <v>50.637124999999997</v>
      </c>
      <c r="AX81" s="130">
        <v>49.501375000000003</v>
      </c>
      <c r="AY81" s="130">
        <v>46.218749500000001</v>
      </c>
      <c r="AZ81" s="130">
        <v>46.018770875000001</v>
      </c>
      <c r="BA81" s="130">
        <v>49.354112499999999</v>
      </c>
      <c r="BB81" s="130">
        <v>55.934141437977203</v>
      </c>
      <c r="BC81" s="130">
        <v>59.594609248345201</v>
      </c>
      <c r="BD81" s="130">
        <v>58.945385545463402</v>
      </c>
      <c r="BE81" s="131">
        <v>57.804110090894298</v>
      </c>
      <c r="BF81" s="132">
        <v>-2.2040914137228199E-2</v>
      </c>
      <c r="BG81" s="132">
        <v>3.7110804916852702E-2</v>
      </c>
      <c r="BH81" s="132">
        <v>1.51209722780715E-2</v>
      </c>
    </row>
    <row r="82" spans="1:60">
      <c r="A82" s="136" t="s">
        <v>326</v>
      </c>
      <c r="B82" s="130">
        <v>4.8632500000000002E-2</v>
      </c>
      <c r="C82" s="130">
        <v>4.8632500000000002E-2</v>
      </c>
      <c r="D82" s="130">
        <v>4.8632500000000002E-2</v>
      </c>
      <c r="E82" s="130">
        <v>4.8632500000000002E-2</v>
      </c>
      <c r="F82" s="130">
        <v>4.8632500000000002E-2</v>
      </c>
      <c r="G82" s="130">
        <v>4.8632500000000002E-2</v>
      </c>
      <c r="H82" s="130">
        <v>5.0210198999999997E-2</v>
      </c>
      <c r="I82" s="130">
        <v>5.4384205999999997E-2</v>
      </c>
      <c r="J82" s="130">
        <v>6.8005261999999997E-2</v>
      </c>
      <c r="K82" s="130">
        <v>7.8027996000000002E-2</v>
      </c>
      <c r="L82" s="130">
        <v>6.9029864999999996E-2</v>
      </c>
      <c r="M82" s="130">
        <v>7.7203429000000004E-2</v>
      </c>
      <c r="N82" s="130">
        <v>8.4101181999999997E-2</v>
      </c>
      <c r="O82" s="130">
        <v>7.9402661999999999E-2</v>
      </c>
      <c r="P82" s="130">
        <v>7.3529512000000005E-2</v>
      </c>
      <c r="Q82" s="130">
        <v>6.4531380999999999E-2</v>
      </c>
      <c r="R82" s="130">
        <v>8.2850957000000003E-2</v>
      </c>
      <c r="S82" s="130">
        <v>7.6877789000000002E-2</v>
      </c>
      <c r="T82" s="130">
        <v>8.1177399999999997E-2</v>
      </c>
      <c r="U82" s="130">
        <v>8.1077382000000003E-2</v>
      </c>
      <c r="V82" s="130">
        <v>9.1623466000000001E-2</v>
      </c>
      <c r="W82" s="130">
        <v>8.8699684000000001E-2</v>
      </c>
      <c r="X82" s="130">
        <v>7.2079250999999997E-2</v>
      </c>
      <c r="Y82" s="130">
        <v>7.3653952999999994E-2</v>
      </c>
      <c r="Z82" s="130">
        <v>5.4409791999999998E-2</v>
      </c>
      <c r="AA82" s="130">
        <v>5.0335802999999998E-2</v>
      </c>
      <c r="AB82" s="130">
        <v>3.2216263000000002E-2</v>
      </c>
      <c r="AC82" s="130">
        <v>2.1168926000000001E-2</v>
      </c>
      <c r="AD82" s="130">
        <v>2.0694422000000001E-2</v>
      </c>
      <c r="AE82" s="130">
        <v>2.0218755000000001E-2</v>
      </c>
      <c r="AF82" s="130">
        <v>1.2796488999999999E-2</v>
      </c>
      <c r="AG82" s="130">
        <v>1.6270369999999999E-2</v>
      </c>
      <c r="AH82" s="130">
        <v>2.9991443999999999E-2</v>
      </c>
      <c r="AI82" s="130">
        <v>3.2915225999999999E-2</v>
      </c>
      <c r="AJ82" s="130">
        <v>3.8363881000000002E-2</v>
      </c>
      <c r="AK82" s="130">
        <v>4.4187021999999999E-2</v>
      </c>
      <c r="AL82" s="130">
        <v>4.3712517999999999E-2</v>
      </c>
      <c r="AM82" s="130">
        <v>5.2880400000000001E-2</v>
      </c>
      <c r="AN82" s="130">
        <v>5.0677050000000001E-2</v>
      </c>
      <c r="AO82" s="130">
        <v>6.4998824999999996E-2</v>
      </c>
      <c r="AP82" s="130">
        <v>0.42524655</v>
      </c>
      <c r="AQ82" s="130">
        <v>0.52770232500000003</v>
      </c>
      <c r="AR82" s="130">
        <v>0.59527906949999998</v>
      </c>
      <c r="AS82" s="130">
        <v>0.58785377999999999</v>
      </c>
      <c r="AT82" s="130">
        <v>0.64577985149999995</v>
      </c>
      <c r="AU82" s="130">
        <v>0.69751450950000005</v>
      </c>
      <c r="AV82" s="130">
        <v>0.88287132825000003</v>
      </c>
      <c r="AW82" s="130">
        <v>1.18075973250537</v>
      </c>
      <c r="AX82" s="130">
        <v>1.14491879627418</v>
      </c>
      <c r="AY82" s="130">
        <v>1.109615</v>
      </c>
      <c r="AZ82" s="130">
        <v>1.1298371875</v>
      </c>
      <c r="BA82" s="130">
        <v>1.1481954599999999</v>
      </c>
      <c r="BB82" s="130">
        <v>1.1392854391325</v>
      </c>
      <c r="BC82" s="130">
        <v>1.0296374850925001</v>
      </c>
      <c r="BD82" s="130">
        <v>0.975684934714525</v>
      </c>
      <c r="BE82" s="131">
        <v>0.75306035251324999</v>
      </c>
      <c r="BF82" s="132">
        <v>-0.23028143220615799</v>
      </c>
      <c r="BG82" s="132">
        <v>4.2131470102040297E-2</v>
      </c>
      <c r="BH82" s="132">
        <v>1.9699299403039101E-4</v>
      </c>
    </row>
    <row r="83" spans="1:60">
      <c r="A83" s="136" t="s">
        <v>327</v>
      </c>
      <c r="B83" s="130">
        <v>0</v>
      </c>
      <c r="C83" s="130">
        <v>0</v>
      </c>
      <c r="D83" s="130">
        <v>0</v>
      </c>
      <c r="E83" s="130">
        <v>0</v>
      </c>
      <c r="F83" s="130">
        <v>0</v>
      </c>
      <c r="G83" s="130">
        <v>0</v>
      </c>
      <c r="H83" s="130">
        <v>6.1478670788934202E-2</v>
      </c>
      <c r="I83" s="130">
        <v>9.1639820237241307E-2</v>
      </c>
      <c r="J83" s="130">
        <v>9.9267631159975403E-2</v>
      </c>
      <c r="K83" s="130">
        <v>0.116454075798124</v>
      </c>
      <c r="L83" s="130">
        <v>0.153107882109732</v>
      </c>
      <c r="M83" s="130">
        <v>0.15463556607756801</v>
      </c>
      <c r="N83" s="130">
        <v>0.14814290921426701</v>
      </c>
      <c r="O83" s="130">
        <v>0.15196211913385599</v>
      </c>
      <c r="P83" s="130">
        <v>0.187852083461546</v>
      </c>
      <c r="Q83" s="130">
        <v>0.21266633902242901</v>
      </c>
      <c r="R83" s="130">
        <v>0.20636464265510701</v>
      </c>
      <c r="S83" s="130">
        <v>0.187852083461546</v>
      </c>
      <c r="T83" s="130">
        <v>0.21285729951840801</v>
      </c>
      <c r="U83" s="130">
        <v>0.213525661254336</v>
      </c>
      <c r="V83" s="130">
        <v>0.20160123917206499</v>
      </c>
      <c r="W83" s="130">
        <v>0.211520576046552</v>
      </c>
      <c r="X83" s="130">
        <v>0.19568146379670201</v>
      </c>
      <c r="Y83" s="130">
        <v>0.19740010826051699</v>
      </c>
      <c r="Z83" s="130">
        <v>0.20121931818010599</v>
      </c>
      <c r="AA83" s="130">
        <v>1.97087764034954</v>
      </c>
      <c r="AB83" s="130">
        <v>1.99396803538975</v>
      </c>
      <c r="AC83" s="130">
        <v>1.8411568152623801</v>
      </c>
      <c r="AD83" s="130">
        <v>1.27380331603326</v>
      </c>
      <c r="AE83" s="130">
        <v>1.27542648024908</v>
      </c>
      <c r="AF83" s="130">
        <v>1.29113828550162</v>
      </c>
      <c r="AG83" s="130">
        <v>1.12445544622786</v>
      </c>
      <c r="AH83" s="130">
        <v>0.93150073799059296</v>
      </c>
      <c r="AI83" s="130">
        <v>0.92975711818745399</v>
      </c>
      <c r="AJ83" s="130">
        <v>1.18638352375499</v>
      </c>
      <c r="AK83" s="130">
        <v>1.1396027383154399</v>
      </c>
      <c r="AL83" s="130">
        <v>1.3829062386258499</v>
      </c>
      <c r="AM83" s="130">
        <v>1.3919588499420401</v>
      </c>
      <c r="AN83" s="130">
        <v>1.0525237871642601</v>
      </c>
      <c r="AO83" s="130">
        <v>2.43428185525122</v>
      </c>
      <c r="AP83" s="130">
        <v>3.45549511230469</v>
      </c>
      <c r="AQ83" s="130">
        <v>3.7446713632812498</v>
      </c>
      <c r="AR83" s="130">
        <v>3.7908703712890599</v>
      </c>
      <c r="AS83" s="130">
        <v>3.92192037128906</v>
      </c>
      <c r="AT83" s="130">
        <v>3.32399537128906</v>
      </c>
      <c r="AU83" s="130">
        <v>4.1220560818359404</v>
      </c>
      <c r="AV83" s="130">
        <v>4.2809492958984396</v>
      </c>
      <c r="AW83" s="130">
        <v>4.3573288898437497</v>
      </c>
      <c r="AX83" s="130">
        <v>4.0543686000000001</v>
      </c>
      <c r="AY83" s="130">
        <v>4.2982245470703102</v>
      </c>
      <c r="AZ83" s="130">
        <v>4.3186268361328102</v>
      </c>
      <c r="BA83" s="130">
        <v>3.6546562386718699</v>
      </c>
      <c r="BB83" s="130">
        <v>4.0109256753906299</v>
      </c>
      <c r="BC83" s="130">
        <v>4.41078664228516</v>
      </c>
      <c r="BD83" s="130">
        <v>4.24359684428142</v>
      </c>
      <c r="BE83" s="131">
        <v>4.05095047708968</v>
      </c>
      <c r="BF83" s="132">
        <v>-4.8005158211174799E-2</v>
      </c>
      <c r="BG83" s="132">
        <v>2.4725092058806901E-2</v>
      </c>
      <c r="BH83" s="132">
        <v>1.0596877932658099E-3</v>
      </c>
    </row>
    <row r="84" spans="1:60">
      <c r="A84" s="136" t="s">
        <v>328</v>
      </c>
      <c r="B84" s="130">
        <v>0</v>
      </c>
      <c r="C84" s="130">
        <v>9.2500000000000004E-4</v>
      </c>
      <c r="D84" s="130">
        <v>9.2500000000000004E-4</v>
      </c>
      <c r="E84" s="130">
        <v>9.2500000000000004E-4</v>
      </c>
      <c r="F84" s="130">
        <v>9.2500000000000004E-4</v>
      </c>
      <c r="G84" s="130">
        <v>9.2500000000000004E-4</v>
      </c>
      <c r="H84" s="130">
        <v>9.2500000000000004E-4</v>
      </c>
      <c r="I84" s="130">
        <v>9.2500000000000004E-4</v>
      </c>
      <c r="J84" s="130">
        <v>9.2500000000000004E-4</v>
      </c>
      <c r="K84" s="130">
        <v>9.2500000000000004E-4</v>
      </c>
      <c r="L84" s="130">
        <v>9.2500000000000004E-4</v>
      </c>
      <c r="M84" s="130">
        <v>9.2500000000000004E-4</v>
      </c>
      <c r="N84" s="130">
        <v>9.2500000000000004E-4</v>
      </c>
      <c r="O84" s="130">
        <v>9.2500000000000004E-4</v>
      </c>
      <c r="P84" s="130">
        <v>1E-3</v>
      </c>
      <c r="Q84" s="130">
        <v>1.0499999999999999E-3</v>
      </c>
      <c r="R84" s="130">
        <v>1E-3</v>
      </c>
      <c r="S84" s="130">
        <v>1.0499999999999999E-3</v>
      </c>
      <c r="T84" s="130">
        <v>1.0499999999999999E-3</v>
      </c>
      <c r="U84" s="130">
        <v>4.0000000000000002E-4</v>
      </c>
      <c r="V84" s="130">
        <v>3.7500000000000001E-4</v>
      </c>
      <c r="W84" s="130">
        <v>2.5000000000000001E-4</v>
      </c>
      <c r="X84" s="130">
        <v>1E-4</v>
      </c>
      <c r="Y84" s="130">
        <v>1.75E-4</v>
      </c>
      <c r="Z84" s="130">
        <v>1.25E-4</v>
      </c>
      <c r="AA84" s="130">
        <v>1.4999999999999999E-4</v>
      </c>
      <c r="AB84" s="130">
        <v>1.25E-4</v>
      </c>
      <c r="AC84" s="130">
        <v>2.9999999999999997E-4</v>
      </c>
      <c r="AD84" s="130">
        <v>3.2499999999999999E-4</v>
      </c>
      <c r="AE84" s="130">
        <v>3.2499999999999999E-4</v>
      </c>
      <c r="AF84" s="130">
        <v>5.0000000000000001E-4</v>
      </c>
      <c r="AG84" s="130">
        <v>5.0000000000000001E-4</v>
      </c>
      <c r="AH84" s="130">
        <v>5.7499999999999999E-4</v>
      </c>
      <c r="AI84" s="130">
        <v>1.3590525000000001E-3</v>
      </c>
      <c r="AJ84" s="130">
        <v>1.9448515E-3</v>
      </c>
      <c r="AK84" s="130">
        <v>2.3143615000000002E-3</v>
      </c>
      <c r="AL84" s="130">
        <v>2.1317375249999999E-3</v>
      </c>
      <c r="AM84" s="130">
        <v>2.625477475E-3</v>
      </c>
      <c r="AN84" s="130">
        <v>2.9565350000000002E-3</v>
      </c>
      <c r="AO84" s="130">
        <v>0.1256740270725</v>
      </c>
      <c r="AP84" s="130">
        <v>0.41974842405125001</v>
      </c>
      <c r="AQ84" s="130">
        <v>0.51934441612687499</v>
      </c>
      <c r="AR84" s="130">
        <v>0.57892387924231103</v>
      </c>
      <c r="AS84" s="130">
        <v>0.61548591504823902</v>
      </c>
      <c r="AT84" s="130">
        <v>0.72696979450092403</v>
      </c>
      <c r="AU84" s="130">
        <v>0.84380418718016903</v>
      </c>
      <c r="AV84" s="130">
        <v>0.95503173441468203</v>
      </c>
      <c r="AW84" s="130">
        <v>1.0991392006732299</v>
      </c>
      <c r="AX84" s="130">
        <v>1.1424062674816999</v>
      </c>
      <c r="AY84" s="130">
        <v>1.2551069243705499</v>
      </c>
      <c r="AZ84" s="130">
        <v>1.6079248932327199</v>
      </c>
      <c r="BA84" s="130">
        <v>2.0348945603453501</v>
      </c>
      <c r="BB84" s="130">
        <v>1.99628620486875</v>
      </c>
      <c r="BC84" s="130">
        <v>2.0810834289834399</v>
      </c>
      <c r="BD84" s="130">
        <v>2.3745107184993701</v>
      </c>
      <c r="BE84" s="131">
        <v>2.3215669157040502</v>
      </c>
      <c r="BF84" s="132">
        <v>-2.4968041347670202E-2</v>
      </c>
      <c r="BG84" s="132">
        <v>0.125656223466419</v>
      </c>
      <c r="BH84" s="132">
        <v>6.0729849346091496E-4</v>
      </c>
    </row>
    <row r="85" spans="1:60">
      <c r="A85" s="136" t="s">
        <v>329</v>
      </c>
      <c r="B85" s="130">
        <v>1.0775E-2</v>
      </c>
      <c r="C85" s="130">
        <v>1.0775E-2</v>
      </c>
      <c r="D85" s="130">
        <v>1.6525000000000001E-2</v>
      </c>
      <c r="E85" s="130">
        <v>2.4375000000000001E-2</v>
      </c>
      <c r="F85" s="130">
        <v>2.3425000000000001E-2</v>
      </c>
      <c r="G85" s="130">
        <v>5.7075000000000001E-2</v>
      </c>
      <c r="H85" s="130">
        <v>0.13055</v>
      </c>
      <c r="I85" s="130">
        <v>0.15371666635</v>
      </c>
      <c r="J85" s="130">
        <v>0.52085000000000004</v>
      </c>
      <c r="K85" s="130">
        <v>0.59676666634999997</v>
      </c>
      <c r="L85" s="130">
        <v>0.22697500000000001</v>
      </c>
      <c r="M85" s="130">
        <v>6.9849999999999995E-2</v>
      </c>
      <c r="N85" s="130">
        <v>0.1095</v>
      </c>
      <c r="O85" s="130">
        <v>0.112175</v>
      </c>
      <c r="P85" s="130">
        <v>0.104575</v>
      </c>
      <c r="Q85" s="130">
        <v>0.261575</v>
      </c>
      <c r="R85" s="130">
        <v>0.30632500000000001</v>
      </c>
      <c r="S85" s="130">
        <v>0.35002499999999998</v>
      </c>
      <c r="T85" s="130">
        <v>0.37572499999999998</v>
      </c>
      <c r="U85" s="130">
        <v>0.36144999999999999</v>
      </c>
      <c r="V85" s="130">
        <v>0.41034999999999999</v>
      </c>
      <c r="W85" s="130">
        <v>0.46779999999999999</v>
      </c>
      <c r="X85" s="130">
        <v>0.53964999999999996</v>
      </c>
      <c r="Y85" s="130">
        <v>0.64559999999999995</v>
      </c>
      <c r="Z85" s="130">
        <v>0.49722499999999997</v>
      </c>
      <c r="AA85" s="130">
        <v>0.61650000000000005</v>
      </c>
      <c r="AB85" s="130">
        <v>0.65659999999999996</v>
      </c>
      <c r="AC85" s="130">
        <v>0.64117500000000005</v>
      </c>
      <c r="AD85" s="130">
        <v>0.63667499999999999</v>
      </c>
      <c r="AE85" s="130">
        <v>0.59347499999999997</v>
      </c>
      <c r="AF85" s="130">
        <v>0.66272500000000001</v>
      </c>
      <c r="AG85" s="130">
        <v>0.65410000000000001</v>
      </c>
      <c r="AH85" s="130">
        <v>0.66752500000000003</v>
      </c>
      <c r="AI85" s="130">
        <v>0.69003400000000004</v>
      </c>
      <c r="AJ85" s="130">
        <v>0.66932499999999995</v>
      </c>
      <c r="AK85" s="130">
        <v>0.69850000000000001</v>
      </c>
      <c r="AL85" s="130">
        <v>0.647675</v>
      </c>
      <c r="AM85" s="130">
        <v>0.81727494999999994</v>
      </c>
      <c r="AN85" s="130">
        <v>0.86950000857499998</v>
      </c>
      <c r="AO85" s="130">
        <v>2.1542937499999999</v>
      </c>
      <c r="AP85" s="130">
        <v>2.0857412499999999</v>
      </c>
      <c r="AQ85" s="130">
        <v>2.1240320000000001</v>
      </c>
      <c r="AR85" s="130">
        <v>1.99216075</v>
      </c>
      <c r="AS85" s="130">
        <v>2.0639249999999998</v>
      </c>
      <c r="AT85" s="130">
        <v>1.81715</v>
      </c>
      <c r="AU85" s="130">
        <v>2.865475</v>
      </c>
      <c r="AV85" s="130">
        <v>2.9818500000000001</v>
      </c>
      <c r="AW85" s="130">
        <v>3.6833999999999998</v>
      </c>
      <c r="AX85" s="130">
        <v>4.0558489052375002</v>
      </c>
      <c r="AY85" s="130">
        <v>3.9778979900675</v>
      </c>
      <c r="AZ85" s="130">
        <v>4.3277224533369898</v>
      </c>
      <c r="BA85" s="130">
        <v>5.52740602955864</v>
      </c>
      <c r="BB85" s="130">
        <v>5.4542586605360102</v>
      </c>
      <c r="BC85" s="130">
        <v>5.4344321771021296</v>
      </c>
      <c r="BD85" s="130">
        <v>4.3040208661656498</v>
      </c>
      <c r="BE85" s="131">
        <v>4.4391134725678096</v>
      </c>
      <c r="BF85" s="132">
        <v>2.8569536461568099E-2</v>
      </c>
      <c r="BG85" s="132">
        <v>9.0054868586410194E-2</v>
      </c>
      <c r="BH85" s="132">
        <v>1.1612273184789599E-3</v>
      </c>
    </row>
    <row r="86" spans="1:60">
      <c r="A86" s="136" t="s">
        <v>330</v>
      </c>
      <c r="B86" s="130">
        <v>9.5555429999999997E-2</v>
      </c>
      <c r="C86" s="130">
        <v>0.17163412</v>
      </c>
      <c r="D86" s="130">
        <v>0.17655946</v>
      </c>
      <c r="E86" s="130">
        <v>0.14338948000000001</v>
      </c>
      <c r="F86" s="130">
        <v>6.2361229999999997E-2</v>
      </c>
      <c r="G86" s="130">
        <v>0.10545</v>
      </c>
      <c r="H86" s="130">
        <v>0.19522500000000001</v>
      </c>
      <c r="I86" s="130">
        <v>0.26172499999999999</v>
      </c>
      <c r="J86" s="130">
        <v>0.40089999999999998</v>
      </c>
      <c r="K86" s="130">
        <v>0.37430000000000002</v>
      </c>
      <c r="L86" s="130">
        <v>0.33534999999999998</v>
      </c>
      <c r="M86" s="130">
        <v>0.62272499999999997</v>
      </c>
      <c r="N86" s="130">
        <v>0.81984999999999997</v>
      </c>
      <c r="O86" s="130">
        <v>0.99322500000000002</v>
      </c>
      <c r="P86" s="130">
        <v>1.3090999999999999</v>
      </c>
      <c r="Q86" s="130">
        <v>1.582225</v>
      </c>
      <c r="R86" s="130">
        <v>2.3303500000000001</v>
      </c>
      <c r="S86" s="130">
        <v>2.4277250000000001</v>
      </c>
      <c r="T86" s="130">
        <v>2.7521499999999999</v>
      </c>
      <c r="U86" s="130">
        <v>2.6476500000000001</v>
      </c>
      <c r="V86" s="130">
        <v>2.508</v>
      </c>
      <c r="W86" s="130">
        <v>2.9250500000000001</v>
      </c>
      <c r="X86" s="130">
        <v>2.8969</v>
      </c>
      <c r="Y86" s="130">
        <v>3.4899499999999999</v>
      </c>
      <c r="Z86" s="130">
        <v>4.0405749999999996</v>
      </c>
      <c r="AA86" s="130">
        <v>3.8454250000000001</v>
      </c>
      <c r="AB86" s="130">
        <v>3.7498999999999998</v>
      </c>
      <c r="AC86" s="130">
        <v>4.0567500000000001</v>
      </c>
      <c r="AD86" s="130">
        <v>4.6335499999999996</v>
      </c>
      <c r="AE86" s="130">
        <v>4.2397749999999998</v>
      </c>
      <c r="AF86" s="130">
        <v>4.6870180000000001</v>
      </c>
      <c r="AG86" s="130">
        <v>5.7904350000000004</v>
      </c>
      <c r="AH86" s="130">
        <v>5.6299424341546302</v>
      </c>
      <c r="AI86" s="130">
        <v>6.87842403993203</v>
      </c>
      <c r="AJ86" s="130">
        <v>5.0442944924950401</v>
      </c>
      <c r="AK86" s="130">
        <v>7.2871797533213902</v>
      </c>
      <c r="AL86" s="130">
        <v>9.2358873959218304</v>
      </c>
      <c r="AM86" s="130">
        <v>11.098494438685901</v>
      </c>
      <c r="AN86" s="130">
        <v>11.567274122561701</v>
      </c>
      <c r="AO86" s="130">
        <v>11.136642783252199</v>
      </c>
      <c r="AP86" s="130">
        <v>11.4808006197518</v>
      </c>
      <c r="AQ86" s="130">
        <v>10.0688052384768</v>
      </c>
      <c r="AR86" s="130">
        <v>12.5053001553137</v>
      </c>
      <c r="AS86" s="130">
        <v>11.6813099756088</v>
      </c>
      <c r="AT86" s="130">
        <v>8.7867135742357707</v>
      </c>
      <c r="AU86" s="130">
        <v>8.5661779708741594</v>
      </c>
      <c r="AV86" s="130">
        <v>12.303469752256801</v>
      </c>
      <c r="AW86" s="130">
        <v>12.978204600416801</v>
      </c>
      <c r="AX86" s="130">
        <v>12.7041163987641</v>
      </c>
      <c r="AY86" s="130">
        <v>15.990788204527499</v>
      </c>
      <c r="AZ86" s="130">
        <v>23.771734241142202</v>
      </c>
      <c r="BA86" s="130">
        <v>21.114879339414198</v>
      </c>
      <c r="BB86" s="130">
        <v>22.151392411897699</v>
      </c>
      <c r="BC86" s="130">
        <v>23.291693128856799</v>
      </c>
      <c r="BD86" s="130">
        <v>24.327726998093201</v>
      </c>
      <c r="BE86" s="131">
        <v>25.187708187406201</v>
      </c>
      <c r="BF86" s="132">
        <v>3.2521012528051299E-2</v>
      </c>
      <c r="BG86" s="132">
        <v>0.107203643838538</v>
      </c>
      <c r="BH86" s="132">
        <v>6.5888504580562798E-3</v>
      </c>
    </row>
    <row r="87" spans="1:60">
      <c r="A87" s="136" t="s">
        <v>331</v>
      </c>
      <c r="B87" s="130">
        <v>9.1999999999999998E-3</v>
      </c>
      <c r="C87" s="130">
        <v>9.1999999999999998E-3</v>
      </c>
      <c r="D87" s="130">
        <v>9.1999999999999998E-3</v>
      </c>
      <c r="E87" s="130">
        <v>1.035E-2</v>
      </c>
      <c r="F87" s="130">
        <v>1.035E-2</v>
      </c>
      <c r="G87" s="130">
        <v>0.28505000000000003</v>
      </c>
      <c r="H87" s="130">
        <v>0.21537500000000001</v>
      </c>
      <c r="I87" s="130">
        <v>0.55332499999999996</v>
      </c>
      <c r="J87" s="130">
        <v>1.0244500000000001</v>
      </c>
      <c r="K87" s="130">
        <v>1.160175</v>
      </c>
      <c r="L87" s="130">
        <v>1.681325</v>
      </c>
      <c r="M87" s="130">
        <v>1.4382999999999999</v>
      </c>
      <c r="N87" s="130">
        <v>1.6280250000000001</v>
      </c>
      <c r="O87" s="130">
        <v>1.921675</v>
      </c>
      <c r="P87" s="130">
        <v>3.9778500000000001</v>
      </c>
      <c r="Q87" s="130">
        <v>3.5274749999999999</v>
      </c>
      <c r="R87" s="130">
        <v>3.3479749999999999</v>
      </c>
      <c r="S87" s="130">
        <v>2.918825</v>
      </c>
      <c r="T87" s="130">
        <v>3.0204499999999999</v>
      </c>
      <c r="U87" s="130">
        <v>3.2917999999999998</v>
      </c>
      <c r="V87" s="130">
        <v>4.5464500000000001</v>
      </c>
      <c r="W87" s="130">
        <v>5.3230500000000003</v>
      </c>
      <c r="X87" s="130">
        <v>5.3607750000000003</v>
      </c>
      <c r="Y87" s="130">
        <v>5.36355</v>
      </c>
      <c r="Z87" s="130">
        <v>6.6355500000000003</v>
      </c>
      <c r="AA87" s="130">
        <v>6.1040000000000001</v>
      </c>
      <c r="AB87" s="130">
        <v>5.7220000000000004</v>
      </c>
      <c r="AC87" s="130">
        <v>6.2198500000000001</v>
      </c>
      <c r="AD87" s="130">
        <v>5.9783499999999998</v>
      </c>
      <c r="AE87" s="130">
        <v>6.6867000000000001</v>
      </c>
      <c r="AF87" s="130">
        <v>7.1205470000000002</v>
      </c>
      <c r="AG87" s="130">
        <v>7.5501639999999997</v>
      </c>
      <c r="AH87" s="130">
        <v>7.8865189999999998</v>
      </c>
      <c r="AI87" s="130">
        <v>8.1468349999999994</v>
      </c>
      <c r="AJ87" s="130">
        <v>7.1657739999999999</v>
      </c>
      <c r="AK87" s="130">
        <v>8.1591579999999997</v>
      </c>
      <c r="AL87" s="130">
        <v>8.8378399999999999</v>
      </c>
      <c r="AM87" s="130">
        <v>8.7071660000000008</v>
      </c>
      <c r="AN87" s="130">
        <v>8.4283210000000004</v>
      </c>
      <c r="AO87" s="130">
        <v>10.689761816279701</v>
      </c>
      <c r="AP87" s="130">
        <v>10.140139350530299</v>
      </c>
      <c r="AQ87" s="130">
        <v>9.4279235061622497</v>
      </c>
      <c r="AR87" s="130">
        <v>10.2872759016911</v>
      </c>
      <c r="AS87" s="130">
        <v>10.9827497388937</v>
      </c>
      <c r="AT87" s="130">
        <v>11.6799171023694</v>
      </c>
      <c r="AU87" s="130">
        <v>12.285221687</v>
      </c>
      <c r="AV87" s="130">
        <v>10.148174257200001</v>
      </c>
      <c r="AW87" s="130">
        <v>10.907741167499999</v>
      </c>
      <c r="AX87" s="130">
        <v>12.300831392499999</v>
      </c>
      <c r="AY87" s="130">
        <v>15.1897089125</v>
      </c>
      <c r="AZ87" s="130">
        <v>13.3975698590991</v>
      </c>
      <c r="BA87" s="130">
        <v>15.6615137466577</v>
      </c>
      <c r="BB87" s="130">
        <v>14.8315551583784</v>
      </c>
      <c r="BC87" s="130">
        <v>14.773786496612599</v>
      </c>
      <c r="BD87" s="130">
        <v>15.0262458566876</v>
      </c>
      <c r="BE87" s="131">
        <v>15.330149498946501</v>
      </c>
      <c r="BF87" s="132">
        <v>1.7437355304124501E-2</v>
      </c>
      <c r="BG87" s="132">
        <v>2.5512770694598799E-2</v>
      </c>
      <c r="BH87" s="132">
        <v>4.0102125130506497E-3</v>
      </c>
    </row>
    <row r="88" spans="1:60">
      <c r="A88" s="136" t="s">
        <v>332</v>
      </c>
      <c r="B88" s="130">
        <v>0</v>
      </c>
      <c r="C88" s="130">
        <v>0</v>
      </c>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v>0</v>
      </c>
      <c r="Z88" s="130">
        <v>0</v>
      </c>
      <c r="AA88" s="130">
        <v>0</v>
      </c>
      <c r="AB88" s="130">
        <v>0</v>
      </c>
      <c r="AC88" s="130">
        <v>0</v>
      </c>
      <c r="AD88" s="130">
        <v>0</v>
      </c>
      <c r="AE88" s="130">
        <v>0</v>
      </c>
      <c r="AF88" s="130">
        <v>0</v>
      </c>
      <c r="AG88" s="130">
        <v>0</v>
      </c>
      <c r="AH88" s="130">
        <v>0</v>
      </c>
      <c r="AI88" s="130">
        <v>0</v>
      </c>
      <c r="AJ88" s="130">
        <v>0</v>
      </c>
      <c r="AK88" s="130">
        <v>0</v>
      </c>
      <c r="AL88" s="130">
        <v>0</v>
      </c>
      <c r="AM88" s="130">
        <v>0</v>
      </c>
      <c r="AN88" s="130">
        <v>0</v>
      </c>
      <c r="AO88" s="130">
        <v>0</v>
      </c>
      <c r="AP88" s="130">
        <v>0</v>
      </c>
      <c r="AQ88" s="130">
        <v>0</v>
      </c>
      <c r="AR88" s="130">
        <v>0</v>
      </c>
      <c r="AS88" s="130">
        <v>0</v>
      </c>
      <c r="AT88" s="130">
        <v>0</v>
      </c>
      <c r="AU88" s="130">
        <v>0</v>
      </c>
      <c r="AV88" s="130">
        <v>0</v>
      </c>
      <c r="AW88" s="130">
        <v>0</v>
      </c>
      <c r="AX88" s="130">
        <v>0</v>
      </c>
      <c r="AY88" s="130">
        <v>0</v>
      </c>
      <c r="AZ88" s="130">
        <v>0</v>
      </c>
      <c r="BA88" s="130">
        <v>0</v>
      </c>
      <c r="BB88" s="130">
        <v>0</v>
      </c>
      <c r="BC88" s="130">
        <v>0</v>
      </c>
      <c r="BD88" s="130">
        <v>0</v>
      </c>
      <c r="BE88" s="131">
        <v>0</v>
      </c>
      <c r="BF88" s="132" t="s">
        <v>273</v>
      </c>
      <c r="BG88" s="132" t="s">
        <v>273</v>
      </c>
      <c r="BH88" s="132">
        <v>0</v>
      </c>
    </row>
    <row r="89" spans="1:60" s="125" customFormat="1">
      <c r="A89" s="133" t="s">
        <v>333</v>
      </c>
      <c r="B89" s="134">
        <v>0.95437543000000002</v>
      </c>
      <c r="C89" s="134">
        <v>1.06699162</v>
      </c>
      <c r="D89" s="134">
        <v>1.0545669600000001</v>
      </c>
      <c r="E89" s="134">
        <v>1.0688969800000001</v>
      </c>
      <c r="F89" s="134">
        <v>1.24919998</v>
      </c>
      <c r="G89" s="134">
        <v>1.5520324999999999</v>
      </c>
      <c r="H89" s="134">
        <v>1.84052636978893</v>
      </c>
      <c r="I89" s="134">
        <v>2.4670656925872398</v>
      </c>
      <c r="J89" s="134">
        <v>3.9551791431599801</v>
      </c>
      <c r="K89" s="134">
        <v>4.4518487381481204</v>
      </c>
      <c r="L89" s="134">
        <v>5.3638377471097298</v>
      </c>
      <c r="M89" s="134">
        <v>6.0981389950775702</v>
      </c>
      <c r="N89" s="134">
        <v>6.8234190912142703</v>
      </c>
      <c r="O89" s="134">
        <v>9.7369897811338593</v>
      </c>
      <c r="P89" s="134">
        <v>14.8842815954615</v>
      </c>
      <c r="Q89" s="134">
        <v>18.691397720022401</v>
      </c>
      <c r="R89" s="134">
        <v>22.8491155996551</v>
      </c>
      <c r="S89" s="134">
        <v>24.673354872461498</v>
      </c>
      <c r="T89" s="134">
        <v>27.127534699518399</v>
      </c>
      <c r="U89" s="134">
        <v>25.9902780432543</v>
      </c>
      <c r="V89" s="134">
        <v>27.8842747051721</v>
      </c>
      <c r="W89" s="134">
        <v>31.327120260046499</v>
      </c>
      <c r="X89" s="134">
        <v>32.338435714796702</v>
      </c>
      <c r="Y89" s="134">
        <v>35.8444540612605</v>
      </c>
      <c r="Z89" s="134">
        <v>37.147104110180102</v>
      </c>
      <c r="AA89" s="134">
        <v>39.864538443349502</v>
      </c>
      <c r="AB89" s="134">
        <v>40.163559298389799</v>
      </c>
      <c r="AC89" s="134">
        <v>42.127025741262401</v>
      </c>
      <c r="AD89" s="134">
        <v>41.264397738033303</v>
      </c>
      <c r="AE89" s="134">
        <v>43.182795235249102</v>
      </c>
      <c r="AF89" s="134">
        <v>46.124349774501603</v>
      </c>
      <c r="AG89" s="134">
        <v>48.419174816227901</v>
      </c>
      <c r="AH89" s="134">
        <v>47.4475536161452</v>
      </c>
      <c r="AI89" s="134">
        <v>49.933699436619499</v>
      </c>
      <c r="AJ89" s="134">
        <v>50.40196074875</v>
      </c>
      <c r="AK89" s="134">
        <v>55.682235625136798</v>
      </c>
      <c r="AL89" s="134">
        <v>63.463615390072697</v>
      </c>
      <c r="AM89" s="134">
        <v>67.060537616103005</v>
      </c>
      <c r="AN89" s="134">
        <v>71.150671253300899</v>
      </c>
      <c r="AO89" s="134">
        <v>78.306821806855694</v>
      </c>
      <c r="AP89" s="134">
        <v>80.778158806638004</v>
      </c>
      <c r="AQ89" s="134">
        <v>84.393478849047199</v>
      </c>
      <c r="AR89" s="134">
        <v>90.051991580027604</v>
      </c>
      <c r="AS89" s="134">
        <v>93.565932280839803</v>
      </c>
      <c r="AT89" s="134">
        <v>94.137038193895094</v>
      </c>
      <c r="AU89" s="134">
        <v>98.125849436390297</v>
      </c>
      <c r="AV89" s="134">
        <v>106.10855886802</v>
      </c>
      <c r="AW89" s="134">
        <v>114.717773590939</v>
      </c>
      <c r="AX89" s="134">
        <v>117.025377860257</v>
      </c>
      <c r="AY89" s="134">
        <v>124.13191607853599</v>
      </c>
      <c r="AZ89" s="134">
        <v>132.49468634544399</v>
      </c>
      <c r="BA89" s="134">
        <v>137.091907874648</v>
      </c>
      <c r="BB89" s="134">
        <v>144.980344988181</v>
      </c>
      <c r="BC89" s="134">
        <v>154.02477860727799</v>
      </c>
      <c r="BD89" s="134">
        <v>155.33842176390499</v>
      </c>
      <c r="BE89" s="134">
        <v>152.968158995122</v>
      </c>
      <c r="BF89" s="135">
        <v>-1.7949252520572299E-2</v>
      </c>
      <c r="BG89" s="135">
        <v>5.1360934409563998E-2</v>
      </c>
      <c r="BH89" s="135">
        <v>4.0014927795891102E-2</v>
      </c>
    </row>
    <row r="90" spans="1:6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1"/>
      <c r="BF90" s="132"/>
      <c r="BG90" s="132"/>
      <c r="BH90" s="132"/>
    </row>
    <row r="91" spans="1:60">
      <c r="A91" s="136" t="s">
        <v>334</v>
      </c>
      <c r="B91" s="130">
        <v>2.9475E-3</v>
      </c>
      <c r="C91" s="130">
        <v>3.9300000000000003E-3</v>
      </c>
      <c r="D91" s="130">
        <v>3.9300000000000003E-3</v>
      </c>
      <c r="E91" s="130">
        <v>3.0457499999999998E-2</v>
      </c>
      <c r="F91" s="130">
        <v>0.41265000000000002</v>
      </c>
      <c r="G91" s="130">
        <v>1.730397462</v>
      </c>
      <c r="H91" s="130">
        <v>2.5826679361</v>
      </c>
      <c r="I91" s="130">
        <v>3.7074262864</v>
      </c>
      <c r="J91" s="130">
        <v>4.7068799929000003</v>
      </c>
      <c r="K91" s="130">
        <v>5.3701990200000003</v>
      </c>
      <c r="L91" s="130">
        <v>5.7669970587000003</v>
      </c>
      <c r="M91" s="130">
        <v>6.8077217391499998</v>
      </c>
      <c r="N91" s="130">
        <v>7.7768437659999998</v>
      </c>
      <c r="O91" s="130">
        <v>8.3725380647000005</v>
      </c>
      <c r="P91" s="130">
        <v>9.6375182783</v>
      </c>
      <c r="Q91" s="130">
        <v>11.066587906400001</v>
      </c>
      <c r="R91" s="130">
        <v>11.9944389593</v>
      </c>
      <c r="S91" s="130">
        <v>11.6980835319</v>
      </c>
      <c r="T91" s="130">
        <v>12.7074820514</v>
      </c>
      <c r="U91" s="130">
        <v>12.531726376769701</v>
      </c>
      <c r="V91" s="130">
        <v>13.395262335036101</v>
      </c>
      <c r="W91" s="130">
        <v>14.632928125250301</v>
      </c>
      <c r="X91" s="130">
        <v>14.939459085311899</v>
      </c>
      <c r="Y91" s="130">
        <v>15.299339549337001</v>
      </c>
      <c r="Z91" s="130">
        <v>16.687564149997701</v>
      </c>
      <c r="AA91" s="130">
        <v>16.775947717107499</v>
      </c>
      <c r="AB91" s="130">
        <v>16.082100968380502</v>
      </c>
      <c r="AC91" s="130">
        <v>16.636957016135302</v>
      </c>
      <c r="AD91" s="130">
        <v>17.249343300767102</v>
      </c>
      <c r="AE91" s="130">
        <v>19.156656740758699</v>
      </c>
      <c r="AF91" s="130">
        <v>19.341569214322799</v>
      </c>
      <c r="AG91" s="130">
        <v>19.482663256870001</v>
      </c>
      <c r="AH91" s="130">
        <v>19.130505108680801</v>
      </c>
      <c r="AI91" s="130">
        <v>19.695320635697499</v>
      </c>
      <c r="AJ91" s="130">
        <v>20.174053664189401</v>
      </c>
      <c r="AK91" s="130">
        <v>20.555079520855099</v>
      </c>
      <c r="AL91" s="130">
        <v>22.169319111880402</v>
      </c>
      <c r="AM91" s="130">
        <v>22.814817047132401</v>
      </c>
      <c r="AN91" s="130">
        <v>22.9942892842463</v>
      </c>
      <c r="AO91" s="130">
        <v>23.453600942109698</v>
      </c>
      <c r="AP91" s="130">
        <v>23.258982296755502</v>
      </c>
      <c r="AQ91" s="130">
        <v>25.943063087416402</v>
      </c>
      <c r="AR91" s="130">
        <v>29.019815495581199</v>
      </c>
      <c r="AS91" s="130">
        <v>28.534957932561099</v>
      </c>
      <c r="AT91" s="130">
        <v>29.1364342973596</v>
      </c>
      <c r="AU91" s="130">
        <v>31.706426501273</v>
      </c>
      <c r="AV91" s="130">
        <v>32.793732929013601</v>
      </c>
      <c r="AW91" s="130">
        <v>32.961051349667301</v>
      </c>
      <c r="AX91" s="130">
        <v>34.673920485477197</v>
      </c>
      <c r="AY91" s="130">
        <v>37.220933410213398</v>
      </c>
      <c r="AZ91" s="130">
        <v>38.795796453426</v>
      </c>
      <c r="BA91" s="130">
        <v>37.870893281790501</v>
      </c>
      <c r="BB91" s="130">
        <v>37.114381661259898</v>
      </c>
      <c r="BC91" s="130">
        <v>35.826206191911297</v>
      </c>
      <c r="BD91" s="130">
        <v>42.090970904597</v>
      </c>
      <c r="BE91" s="131">
        <v>40.898596317646401</v>
      </c>
      <c r="BF91" s="132">
        <v>-3.0983352429397201E-2</v>
      </c>
      <c r="BG91" s="132">
        <v>3.7469299780684202E-2</v>
      </c>
      <c r="BH91" s="132">
        <v>1.06986603575199E-2</v>
      </c>
    </row>
    <row r="92" spans="1:60">
      <c r="A92" s="136" t="s">
        <v>335</v>
      </c>
      <c r="B92" s="130">
        <v>0</v>
      </c>
      <c r="C92" s="130">
        <v>0</v>
      </c>
      <c r="D92" s="130">
        <v>0</v>
      </c>
      <c r="E92" s="130">
        <v>0</v>
      </c>
      <c r="F92" s="130">
        <v>0</v>
      </c>
      <c r="G92" s="130">
        <v>0</v>
      </c>
      <c r="H92" s="130">
        <v>0</v>
      </c>
      <c r="I92" s="130">
        <v>0.439614</v>
      </c>
      <c r="J92" s="130">
        <v>0.60824900000000004</v>
      </c>
      <c r="K92" s="130">
        <v>0.66872500000000001</v>
      </c>
      <c r="L92" s="130">
        <v>0.67221399999999998</v>
      </c>
      <c r="M92" s="130">
        <v>0.88504300000000002</v>
      </c>
      <c r="N92" s="130">
        <v>0.98738700000000001</v>
      </c>
      <c r="O92" s="130">
        <v>1.089731</v>
      </c>
      <c r="P92" s="130">
        <v>1.253714</v>
      </c>
      <c r="Q92" s="130">
        <v>1.4118820000000001</v>
      </c>
      <c r="R92" s="130">
        <v>1.36138565784375</v>
      </c>
      <c r="S92" s="130">
        <v>1.76748468290625</v>
      </c>
      <c r="T92" s="130">
        <v>1.9667184999</v>
      </c>
      <c r="U92" s="130">
        <v>2.27006629513125</v>
      </c>
      <c r="V92" s="130">
        <v>2.5780474349437501</v>
      </c>
      <c r="W92" s="130">
        <v>2.9070149002124999</v>
      </c>
      <c r="X92" s="130">
        <v>3.4155926054250001</v>
      </c>
      <c r="Y92" s="130">
        <v>4.0201077984375004</v>
      </c>
      <c r="Z92" s="130">
        <v>4.2498671797312504</v>
      </c>
      <c r="AA92" s="130">
        <v>4.5742013004187498</v>
      </c>
      <c r="AB92" s="130">
        <v>4.7107486907249996</v>
      </c>
      <c r="AC92" s="130">
        <v>5.1370163921999996</v>
      </c>
      <c r="AD92" s="130">
        <v>5.7502531750125003</v>
      </c>
      <c r="AE92" s="130">
        <v>6.0985716676499999</v>
      </c>
      <c r="AF92" s="130">
        <v>6.7423340147625002</v>
      </c>
      <c r="AG92" s="130">
        <v>7.2364665868687501</v>
      </c>
      <c r="AH92" s="130">
        <v>7.1132741309437497</v>
      </c>
      <c r="AI92" s="130">
        <v>7.6864461106124997</v>
      </c>
      <c r="AJ92" s="130">
        <v>8.3803575990749994</v>
      </c>
      <c r="AK92" s="130">
        <v>9.0581886563437504</v>
      </c>
      <c r="AL92" s="130">
        <v>10.143208937400001</v>
      </c>
      <c r="AM92" s="130">
        <v>10.671137669981301</v>
      </c>
      <c r="AN92" s="130">
        <v>11.478429825843801</v>
      </c>
      <c r="AO92" s="130">
        <v>12.340231917956199</v>
      </c>
      <c r="AP92" s="130">
        <v>13.26335768835</v>
      </c>
      <c r="AQ92" s="130">
        <v>14.363368201875</v>
      </c>
      <c r="AR92" s="130">
        <v>15.3363705639375</v>
      </c>
      <c r="AS92" s="130">
        <v>16.376420147587499</v>
      </c>
      <c r="AT92" s="130">
        <v>18.7467383116843</v>
      </c>
      <c r="AU92" s="130">
        <v>19.253727132543801</v>
      </c>
      <c r="AV92" s="130">
        <v>19.582149498450001</v>
      </c>
      <c r="AW92" s="130">
        <v>21.336279246975</v>
      </c>
      <c r="AX92" s="130">
        <v>21.952786625962499</v>
      </c>
      <c r="AY92" s="130">
        <v>23.022271575187499</v>
      </c>
      <c r="AZ92" s="130">
        <v>25.854062763375001</v>
      </c>
      <c r="BA92" s="130">
        <v>26.450946565312499</v>
      </c>
      <c r="BB92" s="130">
        <v>26.592672399562499</v>
      </c>
      <c r="BC92" s="130">
        <v>27.429001432564402</v>
      </c>
      <c r="BD92" s="130">
        <v>30.934379234288699</v>
      </c>
      <c r="BE92" s="131">
        <v>30.434756765773301</v>
      </c>
      <c r="BF92" s="132">
        <v>-1.8839154237819501E-2</v>
      </c>
      <c r="BG92" s="132">
        <v>5.1360288047185697E-2</v>
      </c>
      <c r="BH92" s="132">
        <v>7.9614254526444508E-3</v>
      </c>
    </row>
    <row r="93" spans="1:60">
      <c r="A93" s="136" t="s">
        <v>336</v>
      </c>
      <c r="B93" s="130">
        <v>1.1086529006882999</v>
      </c>
      <c r="C93" s="130">
        <v>1.35054080629302</v>
      </c>
      <c r="D93" s="130">
        <v>1.4714847590953799</v>
      </c>
      <c r="E93" s="130">
        <v>1.4110127826942001</v>
      </c>
      <c r="F93" s="130">
        <v>1.97541789577188</v>
      </c>
      <c r="G93" s="130">
        <v>2.89257620452311</v>
      </c>
      <c r="H93" s="130">
        <v>3.7694198623402202</v>
      </c>
      <c r="I93" s="130">
        <v>4.8780727630285101</v>
      </c>
      <c r="J93" s="130">
        <v>6.0270403146509297</v>
      </c>
      <c r="K93" s="130">
        <v>7.5892330383480804</v>
      </c>
      <c r="L93" s="130">
        <v>8.9196165191740402</v>
      </c>
      <c r="M93" s="130">
        <v>10.1794493608653</v>
      </c>
      <c r="N93" s="130">
        <v>12.2153392330383</v>
      </c>
      <c r="O93" s="130">
        <v>13.838003933136701</v>
      </c>
      <c r="P93" s="130">
        <v>14.624139626351999</v>
      </c>
      <c r="Q93" s="130">
        <v>14.3822517207473</v>
      </c>
      <c r="R93" s="130">
        <v>12.8402163225172</v>
      </c>
      <c r="S93" s="130">
        <v>12.0238446411013</v>
      </c>
      <c r="T93" s="130">
        <v>12.306047197640099</v>
      </c>
      <c r="U93" s="130">
        <v>12.5277777777778</v>
      </c>
      <c r="V93" s="130">
        <v>13.031710914454299</v>
      </c>
      <c r="W93" s="130">
        <v>13.868239921337301</v>
      </c>
      <c r="X93" s="130">
        <v>13.9992625368732</v>
      </c>
      <c r="Y93" s="130">
        <v>14.3721730580138</v>
      </c>
      <c r="Z93" s="130">
        <v>15.167379547689301</v>
      </c>
      <c r="AA93" s="130">
        <v>15.4183382497542</v>
      </c>
      <c r="AB93" s="130">
        <v>15.611848574238</v>
      </c>
      <c r="AC93" s="130">
        <v>15.9142084562439</v>
      </c>
      <c r="AD93" s="130">
        <v>16.896878072762998</v>
      </c>
      <c r="AE93" s="130">
        <v>17.697123893805301</v>
      </c>
      <c r="AF93" s="130">
        <v>17.879547689282202</v>
      </c>
      <c r="AG93" s="130">
        <v>18.736234021632299</v>
      </c>
      <c r="AH93" s="130">
        <v>19.798525073746301</v>
      </c>
      <c r="AI93" s="130">
        <v>20.4163470993117</v>
      </c>
      <c r="AJ93" s="130">
        <v>21.663077679449401</v>
      </c>
      <c r="AK93" s="130">
        <v>24.695747295968498</v>
      </c>
      <c r="AL93" s="130">
        <v>27.6457718780728</v>
      </c>
      <c r="AM93" s="130">
        <v>29.413569321533899</v>
      </c>
      <c r="AN93" s="130">
        <v>34.174729596853503</v>
      </c>
      <c r="AO93" s="130">
        <v>39.983970009832802</v>
      </c>
      <c r="AP93" s="130">
        <v>46.975108190757098</v>
      </c>
      <c r="AQ93" s="130">
        <v>57.783757077187801</v>
      </c>
      <c r="AR93" s="130">
        <v>71.077898802114007</v>
      </c>
      <c r="AS93" s="130">
        <v>81.932905902753205</v>
      </c>
      <c r="AT93" s="130">
        <v>90.224029980628302</v>
      </c>
      <c r="AU93" s="130">
        <v>108.874054891212</v>
      </c>
      <c r="AV93" s="130">
        <v>135.162872135068</v>
      </c>
      <c r="AW93" s="130">
        <v>150.87758215334301</v>
      </c>
      <c r="AX93" s="130">
        <v>171.87854200897499</v>
      </c>
      <c r="AY93" s="130">
        <v>188.36313557288199</v>
      </c>
      <c r="AZ93" s="130">
        <v>194.689528023599</v>
      </c>
      <c r="BA93" s="130">
        <v>209.44108882198</v>
      </c>
      <c r="BB93" s="130">
        <v>241.25194198623399</v>
      </c>
      <c r="BC93" s="130">
        <v>283.92500000000001</v>
      </c>
      <c r="BD93" s="130">
        <v>308.37684365781701</v>
      </c>
      <c r="BE93" s="131">
        <v>330.57997640117998</v>
      </c>
      <c r="BF93" s="132">
        <v>6.9071038251366401E-2</v>
      </c>
      <c r="BG93" s="132">
        <v>0.130774363440469</v>
      </c>
      <c r="BH93" s="132">
        <v>8.6476388114747699E-2</v>
      </c>
    </row>
    <row r="94" spans="1:60">
      <c r="A94" s="136" t="s">
        <v>337</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W94" s="130">
        <v>0</v>
      </c>
      <c r="X94" s="130">
        <v>0</v>
      </c>
      <c r="Y94" s="130">
        <v>0</v>
      </c>
      <c r="Z94" s="130">
        <v>0</v>
      </c>
      <c r="AA94" s="130">
        <v>0</v>
      </c>
      <c r="AB94" s="130">
        <v>0</v>
      </c>
      <c r="AC94" s="130">
        <v>0</v>
      </c>
      <c r="AD94" s="130">
        <v>0</v>
      </c>
      <c r="AE94" s="130">
        <v>0</v>
      </c>
      <c r="AF94" s="130">
        <v>3.0394725000000001E-2</v>
      </c>
      <c r="AG94" s="130">
        <v>1.926867975</v>
      </c>
      <c r="AH94" s="130">
        <v>3.0086595749999998</v>
      </c>
      <c r="AI94" s="130">
        <v>2.8225656749999999</v>
      </c>
      <c r="AJ94" s="130">
        <v>3.1124637000000002</v>
      </c>
      <c r="AK94" s="130">
        <v>2.8136943525000002</v>
      </c>
      <c r="AL94" s="130">
        <v>2.8396699275000001</v>
      </c>
      <c r="AM94" s="130">
        <v>2.6977535024999999</v>
      </c>
      <c r="AN94" s="130">
        <v>1.7347584975000001</v>
      </c>
      <c r="AO94" s="130">
        <v>2.5060979250000002</v>
      </c>
      <c r="AP94" s="130">
        <v>2.5118760975000001</v>
      </c>
      <c r="AQ94" s="130">
        <v>2.7556842750000001</v>
      </c>
      <c r="AR94" s="130">
        <v>2.5744291275000002</v>
      </c>
      <c r="AS94" s="130">
        <v>2.9780863499999999</v>
      </c>
      <c r="AT94" s="130">
        <v>2.8922624025000001</v>
      </c>
      <c r="AU94" s="130">
        <v>3.5943128474999999</v>
      </c>
      <c r="AV94" s="130">
        <v>2.8625381999999999</v>
      </c>
      <c r="AW94" s="130">
        <v>2.6359235249999999</v>
      </c>
      <c r="AX94" s="130">
        <v>2.4833276999999998</v>
      </c>
      <c r="AY94" s="130">
        <v>2.3870396999999999</v>
      </c>
      <c r="AZ94" s="130">
        <v>3.0456371249999998</v>
      </c>
      <c r="BA94" s="130">
        <v>3.12656520996094</v>
      </c>
      <c r="BB94" s="130">
        <v>3.1161382873535199</v>
      </c>
      <c r="BC94" s="130">
        <v>3.0173500671386702</v>
      </c>
      <c r="BD94" s="130">
        <v>3.11616225585938</v>
      </c>
      <c r="BE94" s="131">
        <v>4.9442587500000004</v>
      </c>
      <c r="BF94" s="132">
        <v>0.58231486086454598</v>
      </c>
      <c r="BG94" s="132">
        <v>7.4841839867578804E-3</v>
      </c>
      <c r="BH94" s="132">
        <v>1.2933682289512399E-3</v>
      </c>
    </row>
    <row r="95" spans="1:60">
      <c r="A95" s="136" t="s">
        <v>338</v>
      </c>
      <c r="B95" s="130">
        <v>0.23725199999999999</v>
      </c>
      <c r="C95" s="130">
        <v>0.26632699999999998</v>
      </c>
      <c r="D95" s="130">
        <v>0.35587800000000003</v>
      </c>
      <c r="E95" s="130">
        <v>0.39541999999999999</v>
      </c>
      <c r="F95" s="130">
        <v>0.47450399999999998</v>
      </c>
      <c r="G95" s="130">
        <v>0.63284662027125005</v>
      </c>
      <c r="H95" s="130">
        <v>0.67062187500000003</v>
      </c>
      <c r="I95" s="130">
        <v>0.73559062500000005</v>
      </c>
      <c r="J95" s="130">
        <v>0.73366562499999999</v>
      </c>
      <c r="K95" s="130">
        <v>0.83039687500000003</v>
      </c>
      <c r="L95" s="130">
        <v>1.06308125</v>
      </c>
      <c r="M95" s="130">
        <v>1.2914343749999999</v>
      </c>
      <c r="N95" s="130">
        <v>1.3792625000000001</v>
      </c>
      <c r="O95" s="130">
        <v>1.54048125</v>
      </c>
      <c r="P95" s="130">
        <v>1.91585625</v>
      </c>
      <c r="Q95" s="130">
        <v>1.1331031250000001</v>
      </c>
      <c r="R95" s="130">
        <v>1.9781781249999999</v>
      </c>
      <c r="S95" s="130">
        <v>2.59345625</v>
      </c>
      <c r="T95" s="130">
        <v>3.0857749999999999</v>
      </c>
      <c r="U95" s="130">
        <v>3.534059375</v>
      </c>
      <c r="V95" s="130">
        <v>4.322828125</v>
      </c>
      <c r="W95" s="130">
        <v>6.0400243749999998</v>
      </c>
      <c r="X95" s="130">
        <v>6.9577007499999999</v>
      </c>
      <c r="Y95" s="130">
        <v>8.1504884999999998</v>
      </c>
      <c r="Z95" s="130">
        <v>9.6904596250000008</v>
      </c>
      <c r="AA95" s="130">
        <v>11.592734999999999</v>
      </c>
      <c r="AB95" s="130">
        <v>12.910801749999999</v>
      </c>
      <c r="AC95" s="130">
        <v>14.434689499999999</v>
      </c>
      <c r="AD95" s="130">
        <v>14.667085125</v>
      </c>
      <c r="AE95" s="130">
        <v>15.856918</v>
      </c>
      <c r="AF95" s="130">
        <v>18.077829000000001</v>
      </c>
      <c r="AG95" s="130">
        <v>19.731721624999999</v>
      </c>
      <c r="AH95" s="130">
        <v>21.452633124999998</v>
      </c>
      <c r="AI95" s="130">
        <v>23.542875124999998</v>
      </c>
      <c r="AJ95" s="130">
        <v>24.123368500000002</v>
      </c>
      <c r="AK95" s="130">
        <v>25.362693125</v>
      </c>
      <c r="AL95" s="130">
        <v>25.4277485</v>
      </c>
      <c r="AM95" s="130">
        <v>26.554412500000002</v>
      </c>
      <c r="AN95" s="130">
        <v>28.4268985</v>
      </c>
      <c r="AO95" s="130">
        <v>30.669138499999999</v>
      </c>
      <c r="AP95" s="130">
        <v>34.325637499999999</v>
      </c>
      <c r="AQ95" s="130">
        <v>35.877187499999998</v>
      </c>
      <c r="AR95" s="130">
        <v>38.810260823555403</v>
      </c>
      <c r="AS95" s="130">
        <v>39.987666004521799</v>
      </c>
      <c r="AT95" s="130">
        <v>49.108084779781798</v>
      </c>
      <c r="AU95" s="130">
        <v>58.961622090627998</v>
      </c>
      <c r="AV95" s="130">
        <v>60.285877078796197</v>
      </c>
      <c r="AW95" s="130">
        <v>55.699091834404001</v>
      </c>
      <c r="AX95" s="130">
        <v>49.019301826392002</v>
      </c>
      <c r="AY95" s="130">
        <v>48.501566759867998</v>
      </c>
      <c r="AZ95" s="130">
        <v>47.806837508545001</v>
      </c>
      <c r="BA95" s="130">
        <v>50.790981858733602</v>
      </c>
      <c r="BB95" s="130">
        <v>53.735544824564002</v>
      </c>
      <c r="BC95" s="130">
        <v>58.089914052437102</v>
      </c>
      <c r="BD95" s="130">
        <v>59.250322973478298</v>
      </c>
      <c r="BE95" s="131">
        <v>59.600833702507302</v>
      </c>
      <c r="BF95" s="132">
        <v>3.1673569304036002E-3</v>
      </c>
      <c r="BG95" s="132">
        <v>1.8952108931668901E-2</v>
      </c>
      <c r="BH95" s="132">
        <v>1.55909770559296E-2</v>
      </c>
    </row>
    <row r="96" spans="1:60">
      <c r="A96" s="136" t="s">
        <v>339</v>
      </c>
      <c r="B96" s="130">
        <v>0.50749999999999995</v>
      </c>
      <c r="C96" s="130">
        <v>0.51765000000000005</v>
      </c>
      <c r="D96" s="130">
        <v>0.63234500000000005</v>
      </c>
      <c r="E96" s="130">
        <v>0.64249500000000004</v>
      </c>
      <c r="F96" s="130">
        <v>1.2108950000000001</v>
      </c>
      <c r="G96" s="130">
        <v>1.257585</v>
      </c>
      <c r="H96" s="130">
        <v>1.271795</v>
      </c>
      <c r="I96" s="130">
        <v>1.2474350000000001</v>
      </c>
      <c r="J96" s="130">
        <v>0.81200000000000006</v>
      </c>
      <c r="K96" s="130">
        <v>1.1439049999999999</v>
      </c>
      <c r="L96" s="130">
        <v>2.3649499999999999</v>
      </c>
      <c r="M96" s="130">
        <v>2.3852500000000001</v>
      </c>
      <c r="N96" s="130">
        <v>5.0750000000000002</v>
      </c>
      <c r="O96" s="130">
        <v>5.8666999999999998</v>
      </c>
      <c r="P96" s="130">
        <v>7.5719000000000003</v>
      </c>
      <c r="Q96" s="130">
        <v>7.1354499999999996</v>
      </c>
      <c r="R96" s="130">
        <v>7.1253000000000002</v>
      </c>
      <c r="S96" s="130">
        <v>6.7700500000000003</v>
      </c>
      <c r="T96" s="130">
        <v>9.0842500000000008</v>
      </c>
      <c r="U96" s="130">
        <v>10.60675</v>
      </c>
      <c r="V96" s="130">
        <v>12.545400000000001</v>
      </c>
      <c r="W96" s="130">
        <v>13.529949999999999</v>
      </c>
      <c r="X96" s="130">
        <v>13.99685</v>
      </c>
      <c r="Y96" s="130">
        <v>14.8596</v>
      </c>
      <c r="Z96" s="130">
        <v>16.635850000000001</v>
      </c>
      <c r="AA96" s="130">
        <v>17.173028345043001</v>
      </c>
      <c r="AB96" s="130">
        <v>19.768680420000099</v>
      </c>
      <c r="AC96" s="130">
        <v>21.559589662766498</v>
      </c>
      <c r="AD96" s="130">
        <v>22.869110313504802</v>
      </c>
      <c r="AE96" s="130">
        <v>27.0831438950521</v>
      </c>
      <c r="AF96" s="130">
        <v>28.558442057886399</v>
      </c>
      <c r="AG96" s="130">
        <v>29.730523324659199</v>
      </c>
      <c r="AH96" s="130">
        <v>31.011413085301299</v>
      </c>
      <c r="AI96" s="130">
        <v>29.898949950280699</v>
      </c>
      <c r="AJ96" s="130">
        <v>32.491725795567397</v>
      </c>
      <c r="AK96" s="130">
        <v>33.005152370419303</v>
      </c>
      <c r="AL96" s="130">
        <v>34.1345874509447</v>
      </c>
      <c r="AM96" s="130">
        <v>37.103447098156302</v>
      </c>
      <c r="AN96" s="130">
        <v>39.558174911724002</v>
      </c>
      <c r="AO96" s="130">
        <v>36.2021840838595</v>
      </c>
      <c r="AP96" s="130">
        <v>36.3935629904122</v>
      </c>
      <c r="AQ96" s="130">
        <v>37.111362311756203</v>
      </c>
      <c r="AR96" s="130">
        <v>34.6420414925567</v>
      </c>
      <c r="AS96" s="130">
        <v>39.694685612086801</v>
      </c>
      <c r="AT96" s="130">
        <v>42.100805023077498</v>
      </c>
      <c r="AU96" s="130">
        <v>44.047587019463997</v>
      </c>
      <c r="AV96" s="130">
        <v>42.7343007263445</v>
      </c>
      <c r="AW96" s="130">
        <v>42.971208625022001</v>
      </c>
      <c r="AX96" s="130">
        <v>44.5054839096885</v>
      </c>
      <c r="AY96" s="130">
        <v>44.041811953308603</v>
      </c>
      <c r="AZ96" s="130">
        <v>45.7555526182447</v>
      </c>
      <c r="BA96" s="130">
        <v>44.630769121255298</v>
      </c>
      <c r="BB96" s="130">
        <v>43.215339325072101</v>
      </c>
      <c r="BC96" s="130">
        <v>44.5285870947977</v>
      </c>
      <c r="BD96" s="130">
        <v>43.9202812714164</v>
      </c>
      <c r="BE96" s="131">
        <v>41.528323824813</v>
      </c>
      <c r="BF96" s="132">
        <v>-5.7044780673468201E-2</v>
      </c>
      <c r="BG96" s="132">
        <v>4.2398969534262997E-3</v>
      </c>
      <c r="BH96" s="132">
        <v>1.0863390722949499E-2</v>
      </c>
    </row>
    <row r="97" spans="1:60">
      <c r="A97" s="136" t="s">
        <v>340</v>
      </c>
      <c r="B97" s="130">
        <v>1.8261499999999999</v>
      </c>
      <c r="C97" s="130">
        <v>1.8739749999999999</v>
      </c>
      <c r="D97" s="130">
        <v>1.9386000000000001</v>
      </c>
      <c r="E97" s="130">
        <v>2.1095000000000002</v>
      </c>
      <c r="F97" s="130">
        <v>2.3325546441292002</v>
      </c>
      <c r="G97" s="130">
        <v>3.5721492416428</v>
      </c>
      <c r="H97" s="130">
        <v>3.8301756011622001</v>
      </c>
      <c r="I97" s="130">
        <v>3.8316812301529999</v>
      </c>
      <c r="J97" s="130">
        <v>5.3320140251159804</v>
      </c>
      <c r="K97" s="130">
        <v>7.2872953276298</v>
      </c>
      <c r="L97" s="130">
        <v>8.7283586975466001</v>
      </c>
      <c r="M97" s="130">
        <v>10.4634802388619</v>
      </c>
      <c r="N97" s="130">
        <v>12.7785070758068</v>
      </c>
      <c r="O97" s="130">
        <v>17.934429883507399</v>
      </c>
      <c r="P97" s="130">
        <v>21.2788809581366</v>
      </c>
      <c r="Q97" s="130">
        <v>25.1809382964808</v>
      </c>
      <c r="R97" s="130">
        <v>25.2310506078387</v>
      </c>
      <c r="S97" s="130">
        <v>25.838334529176699</v>
      </c>
      <c r="T97" s="130">
        <v>27.8063366556182</v>
      </c>
      <c r="U97" s="130">
        <v>37.398093959238601</v>
      </c>
      <c r="V97" s="130">
        <v>40.059767324865199</v>
      </c>
      <c r="W97" s="130">
        <v>40.761811402568298</v>
      </c>
      <c r="X97" s="130">
        <v>41.804546199251199</v>
      </c>
      <c r="Y97" s="130">
        <v>44.339004129054601</v>
      </c>
      <c r="Z97" s="130">
        <v>46.055960043706399</v>
      </c>
      <c r="AA97" s="130">
        <v>50.315891279885001</v>
      </c>
      <c r="AB97" s="130">
        <v>53.201456646058602</v>
      </c>
      <c r="AC97" s="130">
        <v>55.310841769029103</v>
      </c>
      <c r="AD97" s="130">
        <v>55.693868377082097</v>
      </c>
      <c r="AE97" s="130">
        <v>59.561473698508102</v>
      </c>
      <c r="AF97" s="130">
        <v>60.617588696348399</v>
      </c>
      <c r="AG97" s="130">
        <v>64.6772386443362</v>
      </c>
      <c r="AH97" s="130">
        <v>67.134785370910805</v>
      </c>
      <c r="AI97" s="130">
        <v>69.163882098626004</v>
      </c>
      <c r="AJ97" s="130">
        <v>72.641863499150006</v>
      </c>
      <c r="AK97" s="130">
        <v>75.665017092225</v>
      </c>
      <c r="AL97" s="130">
        <v>77.728387980074999</v>
      </c>
      <c r="AM97" s="130">
        <v>76.046037881363901</v>
      </c>
      <c r="AN97" s="130">
        <v>83.498226433049993</v>
      </c>
      <c r="AO97" s="130">
        <v>80.604053600924999</v>
      </c>
      <c r="AP97" s="130">
        <v>82.727969832795196</v>
      </c>
      <c r="AQ97" s="130">
        <v>88.550335314124794</v>
      </c>
      <c r="AR97" s="130">
        <v>95.390064086674201</v>
      </c>
      <c r="AS97" s="130">
        <v>99.099494667109994</v>
      </c>
      <c r="AT97" s="130">
        <v>92.478025376742906</v>
      </c>
      <c r="AU97" s="130">
        <v>99.936718051683002</v>
      </c>
      <c r="AV97" s="130">
        <v>112.02524504682501</v>
      </c>
      <c r="AW97" s="130">
        <v>123.21508082449201</v>
      </c>
      <c r="AX97" s="130">
        <v>123.536884748642</v>
      </c>
      <c r="AY97" s="130">
        <v>124.75211866547301</v>
      </c>
      <c r="AZ97" s="130">
        <v>118.71764607207901</v>
      </c>
      <c r="BA97" s="130">
        <v>116.417445460175</v>
      </c>
      <c r="BB97" s="130">
        <v>116.986484014906</v>
      </c>
      <c r="BC97" s="130">
        <v>115.708155670038</v>
      </c>
      <c r="BD97" s="130">
        <v>108.121163475515</v>
      </c>
      <c r="BE97" s="131">
        <v>104.418741562988</v>
      </c>
      <c r="BF97" s="132">
        <v>-3.6881946997602902E-2</v>
      </c>
      <c r="BG97" s="132">
        <v>1.5750901037397999E-2</v>
      </c>
      <c r="BH97" s="132">
        <v>2.7314889789018099E-2</v>
      </c>
    </row>
    <row r="98" spans="1:60">
      <c r="A98" s="136" t="s">
        <v>341</v>
      </c>
      <c r="B98" s="130">
        <v>0</v>
      </c>
      <c r="C98" s="130">
        <v>0</v>
      </c>
      <c r="D98" s="130">
        <v>0</v>
      </c>
      <c r="E98" s="130">
        <v>0</v>
      </c>
      <c r="F98" s="130">
        <v>0</v>
      </c>
      <c r="G98" s="130">
        <v>8.1410000000000007E-3</v>
      </c>
      <c r="H98" s="130">
        <v>8.2874535851120507E-2</v>
      </c>
      <c r="I98" s="130">
        <v>0.116050408805573</v>
      </c>
      <c r="J98" s="130">
        <v>0.116050408805573</v>
      </c>
      <c r="K98" s="130">
        <v>0.241925147757031</v>
      </c>
      <c r="L98" s="130">
        <v>0.29162497398468201</v>
      </c>
      <c r="M98" s="130">
        <v>0.34717519172253403</v>
      </c>
      <c r="N98" s="130">
        <v>0.31767428134130199</v>
      </c>
      <c r="O98" s="130">
        <v>2.3504230000000002</v>
      </c>
      <c r="P98" s="130">
        <v>2.9249450000000001</v>
      </c>
      <c r="Q98" s="130">
        <v>2.6016309999999998</v>
      </c>
      <c r="R98" s="130">
        <v>2.1876030000000002</v>
      </c>
      <c r="S98" s="130">
        <v>2.753984</v>
      </c>
      <c r="T98" s="130">
        <v>3.8599969999999999</v>
      </c>
      <c r="U98" s="130">
        <v>4.7822560000000003</v>
      </c>
      <c r="V98" s="130">
        <v>4.6182730000000003</v>
      </c>
      <c r="W98" s="130">
        <v>7.1664060000000003</v>
      </c>
      <c r="X98" s="130">
        <v>7.1489609999999999</v>
      </c>
      <c r="Y98" s="130">
        <v>7.2931730000000003</v>
      </c>
      <c r="Z98" s="130">
        <v>8.3515029999999992</v>
      </c>
      <c r="AA98" s="130">
        <v>7.9095630000000003</v>
      </c>
      <c r="AB98" s="130">
        <v>11.760256</v>
      </c>
      <c r="AC98" s="130">
        <v>12.780207000000001</v>
      </c>
      <c r="AD98" s="130">
        <v>12.551095999999999</v>
      </c>
      <c r="AE98" s="130">
        <v>13.032578000000001</v>
      </c>
      <c r="AF98" s="130">
        <v>13.536156999999999</v>
      </c>
      <c r="AG98" s="130">
        <v>16.294792999999999</v>
      </c>
      <c r="AH98" s="130">
        <v>20.229222</v>
      </c>
      <c r="AI98" s="130">
        <v>20.439724999999999</v>
      </c>
      <c r="AJ98" s="130">
        <v>23.264652000000002</v>
      </c>
      <c r="AK98" s="130">
        <v>28.754011999999999</v>
      </c>
      <c r="AL98" s="130">
        <v>27.709638000000002</v>
      </c>
      <c r="AM98" s="130">
        <v>28.088775999999999</v>
      </c>
      <c r="AN98" s="130">
        <v>30.265912</v>
      </c>
      <c r="AO98" s="130">
        <v>32.694256000000003</v>
      </c>
      <c r="AP98" s="130">
        <v>37.373004999999999</v>
      </c>
      <c r="AQ98" s="130">
        <v>38.863970999999999</v>
      </c>
      <c r="AR98" s="130">
        <v>40.401457000000001</v>
      </c>
      <c r="AS98" s="130">
        <v>43.549697999999999</v>
      </c>
      <c r="AT98" s="130">
        <v>40.022319000000003</v>
      </c>
      <c r="AU98" s="130">
        <v>38.023122000000001</v>
      </c>
      <c r="AV98" s="130">
        <v>38.317360999999998</v>
      </c>
      <c r="AW98" s="130">
        <v>42.015701</v>
      </c>
      <c r="AX98" s="130">
        <v>44.567323000000002</v>
      </c>
      <c r="AY98" s="130">
        <v>44.709209000000001</v>
      </c>
      <c r="AZ98" s="130">
        <v>46.839824999999998</v>
      </c>
      <c r="BA98" s="130">
        <v>44.992981</v>
      </c>
      <c r="BB98" s="130">
        <v>45.044153000000001</v>
      </c>
      <c r="BC98" s="130">
        <v>44.677807999999999</v>
      </c>
      <c r="BD98" s="130">
        <v>44.6980062044994</v>
      </c>
      <c r="BE98" s="131">
        <v>38.152202397286899</v>
      </c>
      <c r="BF98" s="132">
        <v>-0.148777213170186</v>
      </c>
      <c r="BG98" s="132">
        <v>1.11104297568219E-2</v>
      </c>
      <c r="BH98" s="132">
        <v>9.9802314037808395E-3</v>
      </c>
    </row>
    <row r="99" spans="1:60">
      <c r="A99" s="136" t="s">
        <v>342</v>
      </c>
      <c r="B99" s="130">
        <v>0</v>
      </c>
      <c r="C99" s="130">
        <v>0</v>
      </c>
      <c r="D99" s="130">
        <v>0</v>
      </c>
      <c r="E99" s="130">
        <v>0</v>
      </c>
      <c r="F99" s="130">
        <v>0</v>
      </c>
      <c r="G99" s="130">
        <v>7.1040000000000006E-2</v>
      </c>
      <c r="H99" s="130">
        <v>9.0240000000000001E-2</v>
      </c>
      <c r="I99" s="130">
        <v>0.16352</v>
      </c>
      <c r="J99" s="130">
        <v>0.19008</v>
      </c>
      <c r="K99" s="130">
        <v>0.27943418625100502</v>
      </c>
      <c r="L99" s="130">
        <v>0.30743218229916702</v>
      </c>
      <c r="M99" s="130">
        <v>0.87003300978196996</v>
      </c>
      <c r="N99" s="130">
        <v>1.44531347829297</v>
      </c>
      <c r="O99" s="130">
        <v>1.3661419647847</v>
      </c>
      <c r="P99" s="130">
        <v>0.882186074446485</v>
      </c>
      <c r="Q99" s="130">
        <v>0.80360656207999503</v>
      </c>
      <c r="R99" s="130">
        <v>1.0152849359322</v>
      </c>
      <c r="S99" s="130">
        <v>1.8677947747263</v>
      </c>
      <c r="T99" s="130">
        <v>2.0268529249380101</v>
      </c>
      <c r="U99" s="130">
        <v>2.6162073761017699</v>
      </c>
      <c r="V99" s="130">
        <v>3.37355645015628</v>
      </c>
      <c r="W99" s="130">
        <v>4.1031599503345602</v>
      </c>
      <c r="X99" s="130">
        <v>3.9554501003001601</v>
      </c>
      <c r="Y99" s="130">
        <v>4.3495434972715099</v>
      </c>
      <c r="Z99" s="130">
        <v>2.4015287280705602</v>
      </c>
      <c r="AA99" s="130">
        <v>4.44485920508715</v>
      </c>
      <c r="AB99" s="130">
        <v>4.8345701345004599</v>
      </c>
      <c r="AC99" s="130">
        <v>5.1161090906809497</v>
      </c>
      <c r="AD99" s="130">
        <v>4.9900513464672898</v>
      </c>
      <c r="AE99" s="130">
        <v>4.6771093913581403</v>
      </c>
      <c r="AF99" s="130">
        <v>4.4630494918318702</v>
      </c>
      <c r="AG99" s="130">
        <v>5.08748423371122</v>
      </c>
      <c r="AH99" s="130">
        <v>5.4805139767689504</v>
      </c>
      <c r="AI99" s="130">
        <v>4.8311479338048304</v>
      </c>
      <c r="AJ99" s="130">
        <v>5.5233707011650299</v>
      </c>
      <c r="AK99" s="130">
        <v>5.8752670776356402</v>
      </c>
      <c r="AL99" s="130">
        <v>6.19931381743279</v>
      </c>
      <c r="AM99" s="130">
        <v>5.9181944420827897</v>
      </c>
      <c r="AN99" s="130">
        <v>4.4624038053308803</v>
      </c>
      <c r="AO99" s="130">
        <v>4.0718165522749104</v>
      </c>
      <c r="AP99" s="130">
        <v>3.75762457579747</v>
      </c>
      <c r="AQ99" s="130">
        <v>3.8154421556778999</v>
      </c>
      <c r="AR99" s="130">
        <v>4.2152314430046802</v>
      </c>
      <c r="AS99" s="130">
        <v>3.9045194078351999</v>
      </c>
      <c r="AT99" s="130">
        <v>4.0138942160048696</v>
      </c>
      <c r="AU99" s="130">
        <v>4.3759988674920702</v>
      </c>
      <c r="AV99" s="130">
        <v>4.0215503072569003</v>
      </c>
      <c r="AW99" s="130">
        <v>4.4646666050074701</v>
      </c>
      <c r="AX99" s="130">
        <v>4.6826726463083297</v>
      </c>
      <c r="AY99" s="130">
        <v>5.2165669438343096</v>
      </c>
      <c r="AZ99" s="130">
        <v>4.8657533091260001</v>
      </c>
      <c r="BA99" s="130">
        <v>4.7973630182949396</v>
      </c>
      <c r="BB99" s="130">
        <v>4.9885910161476597</v>
      </c>
      <c r="BC99" s="130">
        <v>4.5030075852563103</v>
      </c>
      <c r="BD99" s="130">
        <v>4.9021002291416202</v>
      </c>
      <c r="BE99" s="131">
        <v>4.5606071339843002</v>
      </c>
      <c r="BF99" s="132">
        <v>-7.2204515175480793E-2</v>
      </c>
      <c r="BG99" s="132">
        <v>2.01913252910795E-2</v>
      </c>
      <c r="BH99" s="132">
        <v>1.19300883511076E-3</v>
      </c>
    </row>
    <row r="100" spans="1:60">
      <c r="A100" s="136" t="s">
        <v>343</v>
      </c>
      <c r="B100" s="130">
        <v>1.477115</v>
      </c>
      <c r="C100" s="130">
        <v>1.669165</v>
      </c>
      <c r="D100" s="130">
        <v>1.94722</v>
      </c>
      <c r="E100" s="130">
        <v>2.1851950000000002</v>
      </c>
      <c r="F100" s="130">
        <v>2.69204</v>
      </c>
      <c r="G100" s="130">
        <v>2.9103924999999999</v>
      </c>
      <c r="H100" s="130">
        <v>2.9020424999999999</v>
      </c>
      <c r="I100" s="130">
        <v>2.6895349999999998</v>
      </c>
      <c r="J100" s="130">
        <v>3.063615</v>
      </c>
      <c r="K100" s="130">
        <v>3.389265</v>
      </c>
      <c r="L100" s="130">
        <v>3.8075999999999999</v>
      </c>
      <c r="M100" s="130">
        <v>3.8827500000000001</v>
      </c>
      <c r="N100" s="130">
        <v>4.2417999999999996</v>
      </c>
      <c r="O100" s="130">
        <v>4.3586999999999998</v>
      </c>
      <c r="P100" s="130">
        <v>4.9097999999999997</v>
      </c>
      <c r="Q100" s="130">
        <v>5.9953000000000003</v>
      </c>
      <c r="R100" s="130">
        <v>6.5380500000000001</v>
      </c>
      <c r="S100" s="130">
        <v>7.1308999999999996</v>
      </c>
      <c r="T100" s="130">
        <v>7.0307000000000004</v>
      </c>
      <c r="U100" s="130">
        <v>7.2144000000000004</v>
      </c>
      <c r="V100" s="130">
        <v>7.3647</v>
      </c>
      <c r="W100" s="130">
        <v>7.8990999999999998</v>
      </c>
      <c r="X100" s="130">
        <v>8.4585500000000007</v>
      </c>
      <c r="Y100" s="130">
        <v>8.9679000000000002</v>
      </c>
      <c r="Z100" s="130">
        <v>9.5607500000000005</v>
      </c>
      <c r="AA100" s="130">
        <v>10.21205</v>
      </c>
      <c r="AB100" s="130">
        <v>11.03035</v>
      </c>
      <c r="AC100" s="130">
        <v>10.8216</v>
      </c>
      <c r="AD100" s="130">
        <v>12.4582</v>
      </c>
      <c r="AE100" s="130">
        <v>12.70035</v>
      </c>
      <c r="AF100" s="130">
        <v>13.026</v>
      </c>
      <c r="AG100" s="130">
        <v>14.15325</v>
      </c>
      <c r="AH100" s="130">
        <v>14.111499999999999</v>
      </c>
      <c r="AI100" s="130">
        <v>14.863</v>
      </c>
      <c r="AJ100" s="130">
        <v>16.950500000000002</v>
      </c>
      <c r="AK100" s="130">
        <v>17.952500000000001</v>
      </c>
      <c r="AL100" s="130">
        <v>18.954499999999999</v>
      </c>
      <c r="AM100" s="130">
        <v>20.54935</v>
      </c>
      <c r="AN100" s="130">
        <v>25.5503802583778</v>
      </c>
      <c r="AO100" s="130">
        <v>30.6765948387836</v>
      </c>
      <c r="AP100" s="130">
        <v>32.610188641514199</v>
      </c>
      <c r="AQ100" s="130">
        <v>33.319478444874697</v>
      </c>
      <c r="AR100" s="130">
        <v>33.800255303886402</v>
      </c>
      <c r="AS100" s="130">
        <v>34.607610960285001</v>
      </c>
      <c r="AT100" s="130">
        <v>34.701669058750497</v>
      </c>
      <c r="AU100" s="130">
        <v>35.348395330552499</v>
      </c>
      <c r="AV100" s="130">
        <v>35.339646839745001</v>
      </c>
      <c r="AW100" s="130">
        <v>36.597230571038303</v>
      </c>
      <c r="AX100" s="130">
        <v>35.585728645200902</v>
      </c>
      <c r="AY100" s="130">
        <v>34.986689451007798</v>
      </c>
      <c r="AZ100" s="130">
        <v>36.534180397058101</v>
      </c>
      <c r="BA100" s="130">
        <v>38.650672243398702</v>
      </c>
      <c r="BB100" s="130">
        <v>40.7395836968334</v>
      </c>
      <c r="BC100" s="130">
        <v>43.587610688249299</v>
      </c>
      <c r="BD100" s="130">
        <v>44.461807925257403</v>
      </c>
      <c r="BE100" s="131">
        <v>41.2328224848481</v>
      </c>
      <c r="BF100" s="132">
        <v>-7.51576146196761E-2</v>
      </c>
      <c r="BG100" s="132">
        <v>2.5093961999502101E-2</v>
      </c>
      <c r="BH100" s="132">
        <v>1.0786090552378299E-2</v>
      </c>
    </row>
    <row r="101" spans="1:60">
      <c r="A101" s="136" t="s">
        <v>344</v>
      </c>
      <c r="B101" s="130">
        <v>0</v>
      </c>
      <c r="C101" s="130">
        <v>0</v>
      </c>
      <c r="D101" s="130">
        <v>0</v>
      </c>
      <c r="E101" s="130">
        <v>0</v>
      </c>
      <c r="F101" s="130">
        <v>0</v>
      </c>
      <c r="G101" s="130">
        <v>0</v>
      </c>
      <c r="H101" s="130">
        <v>0</v>
      </c>
      <c r="I101" s="130">
        <v>0</v>
      </c>
      <c r="J101" s="130">
        <v>0</v>
      </c>
      <c r="K101" s="130">
        <v>0</v>
      </c>
      <c r="L101" s="130">
        <v>0</v>
      </c>
      <c r="M101" s="130">
        <v>0</v>
      </c>
      <c r="N101" s="130">
        <v>0</v>
      </c>
      <c r="O101" s="130">
        <v>0</v>
      </c>
      <c r="P101" s="130">
        <v>0</v>
      </c>
      <c r="Q101" s="130">
        <v>0</v>
      </c>
      <c r="R101" s="130">
        <v>0</v>
      </c>
      <c r="S101" s="130">
        <v>0</v>
      </c>
      <c r="T101" s="130">
        <v>0</v>
      </c>
      <c r="U101" s="130">
        <v>0</v>
      </c>
      <c r="V101" s="130">
        <v>0</v>
      </c>
      <c r="W101" s="130">
        <v>0</v>
      </c>
      <c r="X101" s="130">
        <v>0</v>
      </c>
      <c r="Y101" s="130">
        <v>0</v>
      </c>
      <c r="Z101" s="130">
        <v>0</v>
      </c>
      <c r="AA101" s="130">
        <v>0</v>
      </c>
      <c r="AB101" s="130">
        <v>0</v>
      </c>
      <c r="AC101" s="130">
        <v>0</v>
      </c>
      <c r="AD101" s="130">
        <v>0</v>
      </c>
      <c r="AE101" s="130">
        <v>5.2871098556249996E-3</v>
      </c>
      <c r="AF101" s="130">
        <v>5.0973161684999997E-3</v>
      </c>
      <c r="AG101" s="130">
        <v>8.6220560722500006E-3</v>
      </c>
      <c r="AH101" s="130">
        <v>5.2328830878749996E-3</v>
      </c>
      <c r="AI101" s="130">
        <v>8.9203032948750004E-3</v>
      </c>
      <c r="AJ101" s="130">
        <v>6.8596861203750002E-3</v>
      </c>
      <c r="AK101" s="130">
        <v>1.0194632336999999E-2</v>
      </c>
      <c r="AL101" s="130">
        <v>0.134238363565125</v>
      </c>
      <c r="AM101" s="130">
        <v>1.6865880439443801</v>
      </c>
      <c r="AN101" s="130">
        <v>2.5705385850371201</v>
      </c>
      <c r="AO101" s="130">
        <v>2.3739665519433699</v>
      </c>
      <c r="AP101" s="130">
        <v>3.14423067444825</v>
      </c>
      <c r="AQ101" s="130">
        <v>2.9446761691282499</v>
      </c>
      <c r="AR101" s="130">
        <v>3.5304608277476301</v>
      </c>
      <c r="AS101" s="130">
        <v>3.71651286789788</v>
      </c>
      <c r="AT101" s="130">
        <v>3.7424603762662501</v>
      </c>
      <c r="AU101" s="130">
        <v>3.5249568108210001</v>
      </c>
      <c r="AV101" s="130">
        <v>3.8058514677659998</v>
      </c>
      <c r="AW101" s="130">
        <v>3.6484582743716301</v>
      </c>
      <c r="AX101" s="130">
        <v>3.3605412510030002</v>
      </c>
      <c r="AY101" s="130">
        <v>3.53425670149013</v>
      </c>
      <c r="AZ101" s="130">
        <v>3.3225011734263799</v>
      </c>
      <c r="BA101" s="130">
        <v>3.8098642485794998</v>
      </c>
      <c r="BB101" s="130">
        <v>3.77442705585488</v>
      </c>
      <c r="BC101" s="130">
        <v>4.0888067418854996</v>
      </c>
      <c r="BD101" s="130">
        <v>4.2159956256431297</v>
      </c>
      <c r="BE101" s="131">
        <v>3.8428341233715</v>
      </c>
      <c r="BF101" s="132">
        <v>-9.1001292013500795E-2</v>
      </c>
      <c r="BG101" s="132">
        <v>1.19855098093935E-2</v>
      </c>
      <c r="BH101" s="132">
        <v>1.0052466538686699E-3</v>
      </c>
    </row>
    <row r="102" spans="1:60">
      <c r="A102" s="136" t="s">
        <v>345</v>
      </c>
      <c r="B102" s="130">
        <v>0</v>
      </c>
      <c r="C102" s="130">
        <v>0</v>
      </c>
      <c r="D102" s="130">
        <v>0</v>
      </c>
      <c r="E102" s="130">
        <v>0</v>
      </c>
      <c r="F102" s="130">
        <v>0</v>
      </c>
      <c r="G102" s="130">
        <v>0</v>
      </c>
      <c r="H102" s="130">
        <v>0</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30">
        <v>0</v>
      </c>
      <c r="X102" s="130">
        <v>0</v>
      </c>
      <c r="Y102" s="130">
        <v>0</v>
      </c>
      <c r="Z102" s="130">
        <v>0</v>
      </c>
      <c r="AA102" s="130">
        <v>0</v>
      </c>
      <c r="AB102" s="130">
        <v>0</v>
      </c>
      <c r="AC102" s="130">
        <v>1.0449999999999999</v>
      </c>
      <c r="AD102" s="130">
        <v>1.425</v>
      </c>
      <c r="AE102" s="130">
        <v>1.425</v>
      </c>
      <c r="AF102" s="130">
        <v>1.425</v>
      </c>
      <c r="AG102" s="130">
        <v>1.425</v>
      </c>
      <c r="AH102" s="130">
        <v>1.425</v>
      </c>
      <c r="AI102" s="130">
        <v>1.425</v>
      </c>
      <c r="AJ102" s="130">
        <v>1.425</v>
      </c>
      <c r="AK102" s="130">
        <v>1.6574248740899999</v>
      </c>
      <c r="AL102" s="130">
        <v>4.355649728355</v>
      </c>
      <c r="AM102" s="130">
        <v>4.7076763125000003</v>
      </c>
      <c r="AN102" s="130">
        <v>5.1111914250000003</v>
      </c>
      <c r="AO102" s="130">
        <v>6.1872317250000002</v>
      </c>
      <c r="AP102" s="130">
        <v>6.1858866746250003</v>
      </c>
      <c r="AQ102" s="130">
        <v>8.1496602221250001</v>
      </c>
      <c r="AR102" s="130">
        <v>8.1496602221250001</v>
      </c>
      <c r="AS102" s="130">
        <v>8.7142585675349995</v>
      </c>
      <c r="AT102" s="130">
        <v>9.1806413345625</v>
      </c>
      <c r="AU102" s="130">
        <v>8.3360573030925007</v>
      </c>
      <c r="AV102" s="130">
        <v>8.2871243704499999</v>
      </c>
      <c r="AW102" s="130">
        <v>8.93</v>
      </c>
      <c r="AX102" s="130">
        <v>10.01524509225</v>
      </c>
      <c r="AY102" s="130">
        <v>10.389518809597501</v>
      </c>
      <c r="AZ102" s="130">
        <v>11.578650945127499</v>
      </c>
      <c r="BA102" s="130">
        <v>11.902108659307499</v>
      </c>
      <c r="BB102" s="130">
        <v>12.287653898797499</v>
      </c>
      <c r="BC102" s="130">
        <v>12.286281947415</v>
      </c>
      <c r="BD102" s="130">
        <v>12.548781978599999</v>
      </c>
      <c r="BE102" s="131">
        <v>12.598360535422501</v>
      </c>
      <c r="BF102" s="132">
        <v>1.2078309075385101E-3</v>
      </c>
      <c r="BG102" s="132">
        <v>3.1746146061828497E-2</v>
      </c>
      <c r="BH102" s="132">
        <v>3.2956040687370201E-3</v>
      </c>
    </row>
    <row r="103" spans="1:60">
      <c r="A103" s="136" t="s">
        <v>346</v>
      </c>
      <c r="B103" s="130">
        <v>0</v>
      </c>
      <c r="C103" s="130">
        <v>0</v>
      </c>
      <c r="D103" s="130">
        <v>0</v>
      </c>
      <c r="E103" s="130">
        <v>0</v>
      </c>
      <c r="F103" s="130">
        <v>0</v>
      </c>
      <c r="G103" s="130">
        <v>0</v>
      </c>
      <c r="H103" s="130">
        <v>0</v>
      </c>
      <c r="I103" s="130">
        <v>0</v>
      </c>
      <c r="J103" s="130">
        <v>0</v>
      </c>
      <c r="K103" s="130">
        <v>0</v>
      </c>
      <c r="L103" s="130">
        <v>0</v>
      </c>
      <c r="M103" s="130">
        <v>0</v>
      </c>
      <c r="N103" s="130">
        <v>0</v>
      </c>
      <c r="O103" s="130">
        <v>0</v>
      </c>
      <c r="P103" s="130">
        <v>0</v>
      </c>
      <c r="Q103" s="130">
        <v>0</v>
      </c>
      <c r="R103" s="130">
        <v>0</v>
      </c>
      <c r="S103" s="130">
        <v>0</v>
      </c>
      <c r="T103" s="130">
        <v>0</v>
      </c>
      <c r="U103" s="130">
        <v>0</v>
      </c>
      <c r="V103" s="130">
        <v>0</v>
      </c>
      <c r="W103" s="130">
        <v>7.1175600000000006E-2</v>
      </c>
      <c r="X103" s="130">
        <v>2.2022567999999998</v>
      </c>
      <c r="Y103" s="130">
        <v>2.8449306000000001</v>
      </c>
      <c r="Z103" s="130">
        <v>2.752821</v>
      </c>
      <c r="AA103" s="130">
        <v>3.1641740999999999</v>
      </c>
      <c r="AB103" s="130">
        <v>3.6655433999999998</v>
      </c>
      <c r="AC103" s="130">
        <v>4.7949327000000004</v>
      </c>
      <c r="AD103" s="130">
        <v>5.9902641000000001</v>
      </c>
      <c r="AE103" s="130">
        <v>7.9737606000000003</v>
      </c>
      <c r="AF103" s="130">
        <v>9.6432471</v>
      </c>
      <c r="AG103" s="130">
        <v>12.7404324</v>
      </c>
      <c r="AH103" s="130">
        <v>15.4827864</v>
      </c>
      <c r="AI103" s="130">
        <v>14.484234600000001</v>
      </c>
      <c r="AJ103" s="130">
        <v>17.635848299999999</v>
      </c>
      <c r="AK103" s="130">
        <v>19.807750800000001</v>
      </c>
      <c r="AL103" s="130">
        <v>21.7577529</v>
      </c>
      <c r="AM103" s="130">
        <v>24.1777233</v>
      </c>
      <c r="AN103" s="130">
        <v>25.323859800000001</v>
      </c>
      <c r="AO103" s="130">
        <v>29.6749917</v>
      </c>
      <c r="AP103" s="130">
        <v>31.772578500000002</v>
      </c>
      <c r="AQ103" s="130">
        <v>33.498586799999998</v>
      </c>
      <c r="AR103" s="130">
        <v>36.281762100000002</v>
      </c>
      <c r="AS103" s="130">
        <v>37.336835700000002</v>
      </c>
      <c r="AT103" s="130">
        <v>35.491503600000001</v>
      </c>
      <c r="AU103" s="130">
        <v>45.016473599999998</v>
      </c>
      <c r="AV103" s="130">
        <v>48.445462800000001</v>
      </c>
      <c r="AW103" s="130">
        <v>52.528639499999997</v>
      </c>
      <c r="AX103" s="130">
        <v>54.975824099999997</v>
      </c>
      <c r="AY103" s="130">
        <v>50.003999100000001</v>
      </c>
      <c r="AZ103" s="130">
        <v>45.6497271</v>
      </c>
      <c r="BA103" s="130">
        <v>47.643690599999999</v>
      </c>
      <c r="BB103" s="130">
        <v>49.756392766480801</v>
      </c>
      <c r="BC103" s="130">
        <v>57.804007499999997</v>
      </c>
      <c r="BD103" s="130">
        <v>56.033828460000002</v>
      </c>
      <c r="BE103" s="131">
        <v>56.647927350000003</v>
      </c>
      <c r="BF103" s="132">
        <v>8.1972469994799901E-3</v>
      </c>
      <c r="BG103" s="132">
        <v>4.6724982576128699E-2</v>
      </c>
      <c r="BH103" s="132">
        <v>1.48185265325016E-2</v>
      </c>
    </row>
    <row r="104" spans="1:60">
      <c r="A104" s="136" t="s">
        <v>347</v>
      </c>
      <c r="B104" s="130">
        <v>0</v>
      </c>
      <c r="C104" s="130">
        <v>0</v>
      </c>
      <c r="D104" s="130">
        <v>0</v>
      </c>
      <c r="E104" s="130">
        <v>0</v>
      </c>
      <c r="F104" s="130">
        <v>0</v>
      </c>
      <c r="G104" s="130">
        <v>0</v>
      </c>
      <c r="H104" s="130">
        <v>0</v>
      </c>
      <c r="I104" s="130">
        <v>0</v>
      </c>
      <c r="J104" s="130">
        <v>0</v>
      </c>
      <c r="K104" s="130">
        <v>0</v>
      </c>
      <c r="L104" s="130">
        <v>0</v>
      </c>
      <c r="M104" s="130">
        <v>0</v>
      </c>
      <c r="N104" s="130">
        <v>0</v>
      </c>
      <c r="O104" s="130">
        <v>0</v>
      </c>
      <c r="P104" s="130">
        <v>0</v>
      </c>
      <c r="Q104" s="130">
        <v>0</v>
      </c>
      <c r="R104" s="130">
        <v>0</v>
      </c>
      <c r="S104" s="130">
        <v>0</v>
      </c>
      <c r="T104" s="130">
        <v>0</v>
      </c>
      <c r="U104" s="130">
        <v>0</v>
      </c>
      <c r="V104" s="130">
        <v>0</v>
      </c>
      <c r="W104" s="130">
        <v>0</v>
      </c>
      <c r="X104" s="130">
        <v>0</v>
      </c>
      <c r="Y104" s="130">
        <v>0</v>
      </c>
      <c r="Z104" s="130">
        <v>0</v>
      </c>
      <c r="AA104" s="130">
        <v>0</v>
      </c>
      <c r="AB104" s="130">
        <v>0</v>
      </c>
      <c r="AC104" s="130">
        <v>0</v>
      </c>
      <c r="AD104" s="130">
        <v>0</v>
      </c>
      <c r="AE104" s="130">
        <v>0</v>
      </c>
      <c r="AF104" s="130">
        <v>0</v>
      </c>
      <c r="AG104" s="130">
        <v>0</v>
      </c>
      <c r="AH104" s="130">
        <v>0</v>
      </c>
      <c r="AI104" s="130">
        <v>0</v>
      </c>
      <c r="AJ104" s="130">
        <v>0</v>
      </c>
      <c r="AK104" s="130">
        <v>0</v>
      </c>
      <c r="AL104" s="130">
        <v>0</v>
      </c>
      <c r="AM104" s="130">
        <v>0</v>
      </c>
      <c r="AN104" s="130">
        <v>0</v>
      </c>
      <c r="AO104" s="130">
        <v>0</v>
      </c>
      <c r="AP104" s="130">
        <v>0</v>
      </c>
      <c r="AQ104" s="130">
        <v>0</v>
      </c>
      <c r="AR104" s="130">
        <v>0</v>
      </c>
      <c r="AS104" s="130">
        <v>0</v>
      </c>
      <c r="AT104" s="130">
        <v>0</v>
      </c>
      <c r="AU104" s="130">
        <v>0</v>
      </c>
      <c r="AV104" s="130">
        <v>0</v>
      </c>
      <c r="AW104" s="130">
        <v>0</v>
      </c>
      <c r="AX104" s="130">
        <v>0</v>
      </c>
      <c r="AY104" s="130">
        <v>0</v>
      </c>
      <c r="AZ104" s="130">
        <v>0</v>
      </c>
      <c r="BA104" s="130">
        <v>0</v>
      </c>
      <c r="BB104" s="130">
        <v>0</v>
      </c>
      <c r="BC104" s="130">
        <v>0</v>
      </c>
      <c r="BD104" s="130">
        <v>0</v>
      </c>
      <c r="BE104" s="131">
        <v>0</v>
      </c>
      <c r="BF104" s="132" t="s">
        <v>273</v>
      </c>
      <c r="BG104" s="132" t="s">
        <v>273</v>
      </c>
      <c r="BH104" s="132" t="s">
        <v>273</v>
      </c>
    </row>
    <row r="105" spans="1:60">
      <c r="A105" s="136" t="s">
        <v>348</v>
      </c>
      <c r="B105" s="130">
        <v>0.23071749999999999</v>
      </c>
      <c r="C105" s="130">
        <v>0.25892749999999998</v>
      </c>
      <c r="D105" s="130">
        <v>0.33449000000000001</v>
      </c>
      <c r="E105" s="130">
        <v>0.47150999999999998</v>
      </c>
      <c r="F105" s="130">
        <v>0.59240999999999999</v>
      </c>
      <c r="G105" s="130">
        <v>0.56202575958750001</v>
      </c>
      <c r="H105" s="130">
        <v>1.1297573644500001</v>
      </c>
      <c r="I105" s="130">
        <v>1.3151973358875</v>
      </c>
      <c r="J105" s="130">
        <v>1.5177548431500001</v>
      </c>
      <c r="K105" s="130">
        <v>1.5976366769999999</v>
      </c>
      <c r="L105" s="130">
        <v>1.58622498645</v>
      </c>
      <c r="M105" s="130">
        <v>1.97470422</v>
      </c>
      <c r="N105" s="130">
        <v>2.0840843699999998</v>
      </c>
      <c r="O105" s="130">
        <v>2.0528927100000001</v>
      </c>
      <c r="P105" s="130">
        <v>1.9817171099999999</v>
      </c>
      <c r="Q105" s="130">
        <v>2.0499619500000001</v>
      </c>
      <c r="R105" s="130">
        <v>1.7468376299999999</v>
      </c>
      <c r="S105" s="130">
        <v>1.3359275981100001</v>
      </c>
      <c r="T105" s="130">
        <v>1.3855264196399999</v>
      </c>
      <c r="U105" s="130">
        <v>1.3941780231600001</v>
      </c>
      <c r="V105" s="130">
        <v>1.2498919982100001</v>
      </c>
      <c r="W105" s="130">
        <v>1.1388483278999999</v>
      </c>
      <c r="X105" s="130">
        <v>1.15184174769</v>
      </c>
      <c r="Y105" s="130">
        <v>1.3138313424300001</v>
      </c>
      <c r="Z105" s="130">
        <v>1.32357758481</v>
      </c>
      <c r="AA105" s="130">
        <v>2.1242907337500001</v>
      </c>
      <c r="AB105" s="130">
        <v>3.0850605208394999</v>
      </c>
      <c r="AC105" s="130">
        <v>3.059330525739</v>
      </c>
      <c r="AD105" s="130">
        <v>3.2017347871488</v>
      </c>
      <c r="AE105" s="130">
        <v>3.8884527905391</v>
      </c>
      <c r="AF105" s="130">
        <v>4.3456387200102</v>
      </c>
      <c r="AG105" s="130">
        <v>4.4342564042529</v>
      </c>
      <c r="AH105" s="130">
        <v>5.2024927894740003</v>
      </c>
      <c r="AI105" s="130">
        <v>6.1644418296048</v>
      </c>
      <c r="AJ105" s="130">
        <v>6.2734766450138997</v>
      </c>
      <c r="AK105" s="130">
        <v>6.7673957814351002</v>
      </c>
      <c r="AL105" s="130">
        <v>7.2894004526916003</v>
      </c>
      <c r="AM105" s="130">
        <v>8.1527528921166006</v>
      </c>
      <c r="AN105" s="130">
        <v>8.4147592825701008</v>
      </c>
      <c r="AO105" s="130">
        <v>10.2364280421912</v>
      </c>
      <c r="AP105" s="130">
        <v>10.3200805019241</v>
      </c>
      <c r="AQ105" s="130">
        <v>11.069848650670201</v>
      </c>
      <c r="AR105" s="130">
        <v>11.7449021141235</v>
      </c>
      <c r="AS105" s="130">
        <v>12.7659587941566</v>
      </c>
      <c r="AT105" s="130">
        <v>12.4667758083528</v>
      </c>
      <c r="AU105" s="130">
        <v>15.4797684300027</v>
      </c>
      <c r="AV105" s="130">
        <v>17.039931924589201</v>
      </c>
      <c r="AW105" s="130">
        <v>17.885228422669201</v>
      </c>
      <c r="AX105" s="130">
        <v>17.937906615711899</v>
      </c>
      <c r="AY105" s="130">
        <v>18.8681686639083</v>
      </c>
      <c r="AZ105" s="130">
        <v>20.1803599928169</v>
      </c>
      <c r="BA105" s="130">
        <v>20.965404812081399</v>
      </c>
      <c r="BB105" s="130">
        <v>23.245061975709302</v>
      </c>
      <c r="BC105" s="130">
        <v>23.662137811662902</v>
      </c>
      <c r="BD105" s="130">
        <v>23.259820970105999</v>
      </c>
      <c r="BE105" s="131">
        <v>24.884461427526901</v>
      </c>
      <c r="BF105" s="132">
        <v>6.6924424209986205E-2</v>
      </c>
      <c r="BG105" s="132">
        <v>6.4351855993929105E-2</v>
      </c>
      <c r="BH105" s="132">
        <v>6.5095241637436402E-3</v>
      </c>
    </row>
    <row r="106" spans="1:60">
      <c r="A106" s="136" t="s">
        <v>349</v>
      </c>
      <c r="B106" s="130">
        <v>0</v>
      </c>
      <c r="C106" s="130">
        <v>0</v>
      </c>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0.27563100000000001</v>
      </c>
      <c r="S106" s="130">
        <v>1.4049039999999999</v>
      </c>
      <c r="T106" s="130">
        <v>1.653786</v>
      </c>
      <c r="U106" s="130">
        <v>2.469049</v>
      </c>
      <c r="V106" s="130">
        <v>3.245933</v>
      </c>
      <c r="W106" s="130">
        <v>3.4872526641544002</v>
      </c>
      <c r="X106" s="130">
        <v>4.8350865159441403</v>
      </c>
      <c r="Y106" s="130">
        <v>5.7064454218239504</v>
      </c>
      <c r="Z106" s="130">
        <v>5.5945801943335898</v>
      </c>
      <c r="AA106" s="130">
        <v>6.0652523330538202</v>
      </c>
      <c r="AB106" s="130">
        <v>7.5093600313999698</v>
      </c>
      <c r="AC106" s="130">
        <v>8.1413384871510903</v>
      </c>
      <c r="AD106" s="130">
        <v>9.2208950812916992</v>
      </c>
      <c r="AE106" s="130">
        <v>10.205027734979399</v>
      </c>
      <c r="AF106" s="130">
        <v>10.568728933081401</v>
      </c>
      <c r="AG106" s="130">
        <v>12.3139085418306</v>
      </c>
      <c r="AH106" s="130">
        <v>15.4466038252729</v>
      </c>
      <c r="AI106" s="130">
        <v>16.494919043331599</v>
      </c>
      <c r="AJ106" s="130">
        <v>18.324122127903301</v>
      </c>
      <c r="AK106" s="130">
        <v>21.195368709631801</v>
      </c>
      <c r="AL106" s="130">
        <v>24.560527965946299</v>
      </c>
      <c r="AM106" s="130">
        <v>26.689249684249202</v>
      </c>
      <c r="AN106" s="130">
        <v>28.4221789222645</v>
      </c>
      <c r="AO106" s="130">
        <v>29.755036842367701</v>
      </c>
      <c r="AP106" s="130">
        <v>32.059190903284502</v>
      </c>
      <c r="AQ106" s="130">
        <v>33.011232274786799</v>
      </c>
      <c r="AR106" s="130">
        <v>35.172045275275103</v>
      </c>
      <c r="AS106" s="130">
        <v>36.941725625491898</v>
      </c>
      <c r="AT106" s="130">
        <v>38.124443236338301</v>
      </c>
      <c r="AU106" s="130">
        <v>43.205562915704398</v>
      </c>
      <c r="AV106" s="130">
        <v>44.318060698133998</v>
      </c>
      <c r="AW106" s="130">
        <v>48.633502899529702</v>
      </c>
      <c r="AX106" s="130">
        <v>48.864325674408903</v>
      </c>
      <c r="AY106" s="130">
        <v>49.944732174653097</v>
      </c>
      <c r="AZ106" s="130">
        <v>50.960956110526297</v>
      </c>
      <c r="BA106" s="130">
        <v>50.564255109921199</v>
      </c>
      <c r="BB106" s="130">
        <v>50.083794397456799</v>
      </c>
      <c r="BC106" s="130">
        <v>50.019611833085797</v>
      </c>
      <c r="BD106" s="130">
        <v>50.939561922402603</v>
      </c>
      <c r="BE106" s="131">
        <v>46.852920305501897</v>
      </c>
      <c r="BF106" s="132">
        <v>-8.2738345233095298E-2</v>
      </c>
      <c r="BG106" s="132">
        <v>2.9402383690760901E-2</v>
      </c>
      <c r="BH106" s="132">
        <v>1.22562514667584E-2</v>
      </c>
    </row>
    <row r="107" spans="1:60">
      <c r="A107" s="136" t="s">
        <v>350</v>
      </c>
      <c r="B107" s="130">
        <v>0</v>
      </c>
      <c r="C107" s="130">
        <v>0</v>
      </c>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9.6500000000000006E-3</v>
      </c>
      <c r="S107" s="130">
        <v>1.8335000000000001E-2</v>
      </c>
      <c r="T107" s="130">
        <v>6.32075E-2</v>
      </c>
      <c r="U107" s="130">
        <v>5.5004999999999998E-2</v>
      </c>
      <c r="V107" s="130">
        <v>3.4257500000000003E-2</v>
      </c>
      <c r="W107" s="130">
        <v>3.5705000000000001E-2</v>
      </c>
      <c r="X107" s="130">
        <v>3.5705000000000001E-2</v>
      </c>
      <c r="Y107" s="130">
        <v>2.7019999999999999E-2</v>
      </c>
      <c r="Z107" s="130">
        <v>3.1844999999999998E-2</v>
      </c>
      <c r="AA107" s="130">
        <v>3.8600000000000002E-2</v>
      </c>
      <c r="AB107" s="130">
        <v>6.948E-2</v>
      </c>
      <c r="AC107" s="130">
        <v>0.20265</v>
      </c>
      <c r="AD107" s="130">
        <v>0.24124999999999999</v>
      </c>
      <c r="AE107" s="130">
        <v>0.24124999999999999</v>
      </c>
      <c r="AF107" s="130">
        <v>0.14040749999999999</v>
      </c>
      <c r="AG107" s="130">
        <v>0.27695500000000001</v>
      </c>
      <c r="AH107" s="130">
        <v>0.51241499999999995</v>
      </c>
      <c r="AI107" s="130">
        <v>0.86850000000000005</v>
      </c>
      <c r="AJ107" s="130">
        <v>1.2544999999999999</v>
      </c>
      <c r="AK107" s="130">
        <v>1.544</v>
      </c>
      <c r="AL107" s="130">
        <v>1.93</v>
      </c>
      <c r="AM107" s="130">
        <v>2.3159999999999998</v>
      </c>
      <c r="AN107" s="130">
        <v>2.2899449999999999</v>
      </c>
      <c r="AO107" s="130">
        <v>4.0144000000000002</v>
      </c>
      <c r="AP107" s="130">
        <v>6.2145999999999999</v>
      </c>
      <c r="AQ107" s="130">
        <v>6.7549999999999999</v>
      </c>
      <c r="AR107" s="130">
        <v>6.8322000000000003</v>
      </c>
      <c r="AS107" s="130">
        <v>7.2365349999999999</v>
      </c>
      <c r="AT107" s="130">
        <v>7.7296500000000004</v>
      </c>
      <c r="AU107" s="130">
        <v>9.0729299999999995</v>
      </c>
      <c r="AV107" s="130">
        <v>8.1831999999999994</v>
      </c>
      <c r="AW107" s="130">
        <v>9.0275750000000006</v>
      </c>
      <c r="AX107" s="130">
        <v>9.4097150000000003</v>
      </c>
      <c r="AY107" s="130">
        <v>9.8526500000000006</v>
      </c>
      <c r="AZ107" s="130">
        <v>10.286899999999999</v>
      </c>
      <c r="BA107" s="130">
        <v>10.23865</v>
      </c>
      <c r="BB107" s="130">
        <v>9.5206900000000001</v>
      </c>
      <c r="BC107" s="130">
        <v>9.6596499999999992</v>
      </c>
      <c r="BD107" s="130">
        <v>9.8526500000000006</v>
      </c>
      <c r="BE107" s="131">
        <v>8.7125990000000009</v>
      </c>
      <c r="BF107" s="132">
        <v>-0.11812618080420501</v>
      </c>
      <c r="BG107" s="132">
        <v>2.4564543906987701E-2</v>
      </c>
      <c r="BH107" s="132">
        <v>2.2791280367744399E-3</v>
      </c>
    </row>
    <row r="108" spans="1:60">
      <c r="A108" s="136" t="s">
        <v>351</v>
      </c>
      <c r="B108" s="130">
        <v>0.232861875</v>
      </c>
      <c r="C108" s="130">
        <v>0.29841000000000001</v>
      </c>
      <c r="D108" s="130">
        <v>0.45520344499999998</v>
      </c>
      <c r="E108" s="130">
        <v>0.53621277499999997</v>
      </c>
      <c r="F108" s="130">
        <v>0.56957089999999999</v>
      </c>
      <c r="G108" s="130">
        <v>0.59531875000000001</v>
      </c>
      <c r="H108" s="130">
        <v>0.62549624999999998</v>
      </c>
      <c r="I108" s="130">
        <v>0.51740375000000005</v>
      </c>
      <c r="J108" s="130">
        <v>1.133796875</v>
      </c>
      <c r="K108" s="130">
        <v>1.8355768750000001</v>
      </c>
      <c r="L108" s="130">
        <v>1.6162749999999999</v>
      </c>
      <c r="M108" s="130">
        <v>1.5182500000000001</v>
      </c>
      <c r="N108" s="130">
        <v>1.6835</v>
      </c>
      <c r="O108" s="130">
        <v>1.1976249999999999</v>
      </c>
      <c r="P108" s="130">
        <v>1.567275</v>
      </c>
      <c r="Q108" s="130">
        <v>1.816875</v>
      </c>
      <c r="R108" s="130">
        <v>2.0897000000000001</v>
      </c>
      <c r="S108" s="130">
        <v>2.1757749999999998</v>
      </c>
      <c r="T108" s="130">
        <v>2.4703249999999999</v>
      </c>
      <c r="U108" s="130">
        <v>2.5648</v>
      </c>
      <c r="V108" s="130">
        <v>2.819375</v>
      </c>
      <c r="W108" s="130">
        <v>2.9661249999999999</v>
      </c>
      <c r="X108" s="130">
        <v>3.0001000000000002</v>
      </c>
      <c r="Y108" s="130">
        <v>2.7274437499999999</v>
      </c>
      <c r="Z108" s="130">
        <v>2.4237924999999998</v>
      </c>
      <c r="AA108" s="130">
        <v>2.2101099999999998</v>
      </c>
      <c r="AB108" s="130">
        <v>2.5536750000000001</v>
      </c>
      <c r="AC108" s="130">
        <v>3.1773237499999998</v>
      </c>
      <c r="AD108" s="130">
        <v>3.452105</v>
      </c>
      <c r="AE108" s="130">
        <v>3.5942775</v>
      </c>
      <c r="AF108" s="130">
        <v>4.4450500000000002</v>
      </c>
      <c r="AG108" s="130">
        <v>4.1176537499999997</v>
      </c>
      <c r="AH108" s="130">
        <v>4.5291100000000002</v>
      </c>
      <c r="AI108" s="130">
        <v>3.9748954472587501</v>
      </c>
      <c r="AJ108" s="130">
        <v>4.0461059472587504</v>
      </c>
      <c r="AK108" s="130">
        <v>3.708910981177</v>
      </c>
      <c r="AL108" s="130">
        <v>3.6865059201700001</v>
      </c>
      <c r="AM108" s="130">
        <v>3.75452394042519</v>
      </c>
      <c r="AN108" s="130">
        <v>4.5644288337946302</v>
      </c>
      <c r="AO108" s="130">
        <v>4.7816843406951097</v>
      </c>
      <c r="AP108" s="130">
        <v>5.58307235698756</v>
      </c>
      <c r="AQ108" s="130">
        <v>5.7020192097297597</v>
      </c>
      <c r="AR108" s="130">
        <v>6.4133736970085797</v>
      </c>
      <c r="AS108" s="130">
        <v>6.3465271151184401</v>
      </c>
      <c r="AT108" s="130">
        <v>5.4821154696284697</v>
      </c>
      <c r="AU108" s="130">
        <v>6.7984147572120701</v>
      </c>
      <c r="AV108" s="130">
        <v>7.5071007629967896</v>
      </c>
      <c r="AW108" s="130">
        <v>8.5305423540704606</v>
      </c>
      <c r="AX108" s="130">
        <v>8.6136500719320299</v>
      </c>
      <c r="AY108" s="130">
        <v>10.255257412230799</v>
      </c>
      <c r="AZ108" s="130">
        <v>11.4943426905299</v>
      </c>
      <c r="BA108" s="130">
        <v>11.008748017143301</v>
      </c>
      <c r="BB108" s="130">
        <v>11.1397197601705</v>
      </c>
      <c r="BC108" s="130">
        <v>10.919619719687301</v>
      </c>
      <c r="BD108" s="130">
        <v>11.3971005153911</v>
      </c>
      <c r="BE108" s="131">
        <v>11.704342236178899</v>
      </c>
      <c r="BF108" s="132">
        <v>2.41519887683752E-2</v>
      </c>
      <c r="BG108" s="132">
        <v>7.5931493672778905E-2</v>
      </c>
      <c r="BH108" s="132">
        <v>3.0617378973230099E-3</v>
      </c>
    </row>
    <row r="109" spans="1:60" s="125" customFormat="1">
      <c r="A109" s="133" t="s">
        <v>352</v>
      </c>
      <c r="B109" s="134">
        <v>5.6231967756883003</v>
      </c>
      <c r="C109" s="134">
        <v>6.2389253062930203</v>
      </c>
      <c r="D109" s="134">
        <v>7.1391512040953797</v>
      </c>
      <c r="E109" s="134">
        <v>7.7818030576941997</v>
      </c>
      <c r="F109" s="134">
        <v>10.260042439901101</v>
      </c>
      <c r="G109" s="134">
        <v>14.2324725380247</v>
      </c>
      <c r="H109" s="134">
        <v>16.955090924903502</v>
      </c>
      <c r="I109" s="134">
        <v>19.6415263992746</v>
      </c>
      <c r="J109" s="134">
        <v>24.2411460846225</v>
      </c>
      <c r="K109" s="134">
        <v>30.233592146985899</v>
      </c>
      <c r="L109" s="134">
        <v>35.124374668154502</v>
      </c>
      <c r="M109" s="134">
        <v>40.605291135381698</v>
      </c>
      <c r="N109" s="134">
        <v>49.984711704479402</v>
      </c>
      <c r="O109" s="134">
        <v>59.967666806128797</v>
      </c>
      <c r="P109" s="134">
        <v>68.547932297235107</v>
      </c>
      <c r="Q109" s="134">
        <v>73.577587560708096</v>
      </c>
      <c r="R109" s="134">
        <v>74.393326238431897</v>
      </c>
      <c r="S109" s="134">
        <v>77.378874007920501</v>
      </c>
      <c r="T109" s="134">
        <v>85.447004249136299</v>
      </c>
      <c r="U109" s="134">
        <v>99.964369183179102</v>
      </c>
      <c r="V109" s="134">
        <v>108.63900308266599</v>
      </c>
      <c r="W109" s="134">
        <v>118.607741266757</v>
      </c>
      <c r="X109" s="134">
        <v>125.901362340796</v>
      </c>
      <c r="Y109" s="134">
        <v>134.27100064636801</v>
      </c>
      <c r="Z109" s="134">
        <v>140.927478553339</v>
      </c>
      <c r="AA109" s="134">
        <v>152.019041264099</v>
      </c>
      <c r="AB109" s="134">
        <v>166.79393213614199</v>
      </c>
      <c r="AC109" s="134">
        <v>178.13179434994601</v>
      </c>
      <c r="AD109" s="134">
        <v>186.657134679037</v>
      </c>
      <c r="AE109" s="134">
        <v>203.196981022507</v>
      </c>
      <c r="AF109" s="134">
        <v>212.84608145869399</v>
      </c>
      <c r="AG109" s="134">
        <v>232.37407082023299</v>
      </c>
      <c r="AH109" s="134">
        <v>251.07467234418701</v>
      </c>
      <c r="AI109" s="134">
        <v>256.78117085182299</v>
      </c>
      <c r="AJ109" s="134">
        <v>277.29134584489299</v>
      </c>
      <c r="AK109" s="134">
        <v>298.42839726961802</v>
      </c>
      <c r="AL109" s="134">
        <v>316.66622093403402</v>
      </c>
      <c r="AM109" s="134">
        <v>331.34200963598602</v>
      </c>
      <c r="AN109" s="134">
        <v>358.84110496159298</v>
      </c>
      <c r="AO109" s="134">
        <v>380.22568357293898</v>
      </c>
      <c r="AP109" s="134">
        <v>408.47695242515101</v>
      </c>
      <c r="AQ109" s="134">
        <v>439.51467269435301</v>
      </c>
      <c r="AR109" s="134">
        <v>473.39222837508999</v>
      </c>
      <c r="AS109" s="134">
        <v>503.72439865493999</v>
      </c>
      <c r="AT109" s="134">
        <v>515.64185227167798</v>
      </c>
      <c r="AU109" s="134">
        <v>575.55612854918104</v>
      </c>
      <c r="AV109" s="134">
        <v>620.71200578543596</v>
      </c>
      <c r="AW109" s="134">
        <v>661.95776218559001</v>
      </c>
      <c r="AX109" s="134">
        <v>686.06317940195299</v>
      </c>
      <c r="AY109" s="134">
        <v>706.04992589365497</v>
      </c>
      <c r="AZ109" s="134">
        <v>716.37825728287896</v>
      </c>
      <c r="BA109" s="134">
        <v>733.30242802793498</v>
      </c>
      <c r="BB109" s="134">
        <v>772.592570066402</v>
      </c>
      <c r="BC109" s="134">
        <v>829.73275633613002</v>
      </c>
      <c r="BD109" s="134">
        <v>858.11977760401305</v>
      </c>
      <c r="BE109" s="134">
        <v>861.59456431902902</v>
      </c>
      <c r="BF109" s="135">
        <v>1.30599857408753E-3</v>
      </c>
      <c r="BG109" s="135">
        <v>5.2252521641005502E-2</v>
      </c>
      <c r="BH109" s="135">
        <v>0.22538444933273699</v>
      </c>
    </row>
    <row r="110" spans="1:6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1"/>
      <c r="BF110" s="132"/>
      <c r="BG110" s="132"/>
      <c r="BH110" s="132"/>
    </row>
    <row r="111" spans="1:60" s="140" customFormat="1">
      <c r="A111" s="465" t="s">
        <v>353</v>
      </c>
      <c r="B111" s="466">
        <v>630.379892934189</v>
      </c>
      <c r="C111" s="466">
        <v>686.87945262827202</v>
      </c>
      <c r="D111" s="466">
        <v>737.40393729745995</v>
      </c>
      <c r="E111" s="466">
        <v>804.43314947293402</v>
      </c>
      <c r="F111" s="466">
        <v>883.34180661440598</v>
      </c>
      <c r="G111" s="466">
        <v>961.479173824074</v>
      </c>
      <c r="H111" s="466">
        <v>1029.2192662447501</v>
      </c>
      <c r="I111" s="466">
        <v>1086.1359104573301</v>
      </c>
      <c r="J111" s="466">
        <v>1137.6719886210501</v>
      </c>
      <c r="K111" s="466">
        <v>1165.6274565685601</v>
      </c>
      <c r="L111" s="466">
        <v>1166.1106464505999</v>
      </c>
      <c r="M111" s="466">
        <v>1235.51169002542</v>
      </c>
      <c r="N111" s="466">
        <v>1276.0706159015899</v>
      </c>
      <c r="O111" s="466">
        <v>1329.5518150790399</v>
      </c>
      <c r="P111" s="466">
        <v>1411.9998347457499</v>
      </c>
      <c r="Q111" s="466">
        <v>1423.8126244954101</v>
      </c>
      <c r="R111" s="466">
        <v>1439.53493738356</v>
      </c>
      <c r="S111" s="466">
        <v>1446.8986699003101</v>
      </c>
      <c r="T111" s="466">
        <v>1470.3009883233301</v>
      </c>
      <c r="U111" s="466">
        <v>1590.1797638532</v>
      </c>
      <c r="V111" s="466">
        <v>1626.12537923334</v>
      </c>
      <c r="W111" s="466">
        <v>1642.0287262791801</v>
      </c>
      <c r="X111" s="466">
        <v>1728.09598777564</v>
      </c>
      <c r="Y111" s="466">
        <v>1808.7958038893801</v>
      </c>
      <c r="Z111" s="466">
        <v>1887.05354776032</v>
      </c>
      <c r="AA111" s="466">
        <v>1948.4396747810799</v>
      </c>
      <c r="AB111" s="466">
        <v>1997.60227232735</v>
      </c>
      <c r="AC111" s="466">
        <v>2006.6770751378799</v>
      </c>
      <c r="AD111" s="466">
        <v>2026.90626079716</v>
      </c>
      <c r="AE111" s="466">
        <v>2039.3300094579899</v>
      </c>
      <c r="AF111" s="466">
        <v>2110.85229481947</v>
      </c>
      <c r="AG111" s="466">
        <v>2216.3416764213998</v>
      </c>
      <c r="AH111" s="466">
        <v>2203.4313505507698</v>
      </c>
      <c r="AI111" s="466">
        <v>2243.7876444409899</v>
      </c>
      <c r="AJ111" s="466">
        <v>2307.5926419592602</v>
      </c>
      <c r="AK111" s="466">
        <v>2399.5409922378299</v>
      </c>
      <c r="AL111" s="466">
        <v>2431.7848745838901</v>
      </c>
      <c r="AM111" s="466">
        <v>2503.4881445410501</v>
      </c>
      <c r="AN111" s="466">
        <v>2572.9888847653701</v>
      </c>
      <c r="AO111" s="466">
        <v>2671.9389084443901</v>
      </c>
      <c r="AP111" s="466">
        <v>2745.37013514817</v>
      </c>
      <c r="AQ111" s="466">
        <v>2817.2569686967299</v>
      </c>
      <c r="AR111" s="466">
        <v>2931.9183492767102</v>
      </c>
      <c r="AS111" s="466">
        <v>3003.58653657575</v>
      </c>
      <c r="AT111" s="466">
        <v>2941.8471800160401</v>
      </c>
      <c r="AU111" s="466">
        <v>3160.4678787778898</v>
      </c>
      <c r="AV111" s="466">
        <v>3235.6989647161699</v>
      </c>
      <c r="AW111" s="466">
        <v>3320.4849382982102</v>
      </c>
      <c r="AX111" s="466">
        <v>3374.6363985166599</v>
      </c>
      <c r="AY111" s="466">
        <v>3400.0600746264599</v>
      </c>
      <c r="AZ111" s="466">
        <v>3478.2020876555698</v>
      </c>
      <c r="BA111" s="466">
        <v>3558.6370669098501</v>
      </c>
      <c r="BB111" s="466">
        <v>3653.6593943421299</v>
      </c>
      <c r="BC111" s="466">
        <v>3837.8961711892298</v>
      </c>
      <c r="BD111" s="466">
        <v>3903.9402361514499</v>
      </c>
      <c r="BE111" s="466">
        <v>3822.77733388362</v>
      </c>
      <c r="BF111" s="476">
        <v>-2.34654332649398E-2</v>
      </c>
      <c r="BG111" s="476">
        <v>2.86989704716312E-2</v>
      </c>
      <c r="BH111" s="476">
        <v>1</v>
      </c>
    </row>
    <row r="112" spans="1:60">
      <c r="A112" s="124" t="s">
        <v>354</v>
      </c>
      <c r="B112" s="130">
        <v>472.53265728234402</v>
      </c>
      <c r="C112" s="130">
        <v>511.33397907350297</v>
      </c>
      <c r="D112" s="130">
        <v>543.59925969973403</v>
      </c>
      <c r="E112" s="130">
        <v>594.50442737088497</v>
      </c>
      <c r="F112" s="130">
        <v>655.59286349790602</v>
      </c>
      <c r="G112" s="130">
        <v>712.71036981050997</v>
      </c>
      <c r="H112" s="130">
        <v>757.93929394624695</v>
      </c>
      <c r="I112" s="130">
        <v>799.27745295789805</v>
      </c>
      <c r="J112" s="130">
        <v>821.37056421586499</v>
      </c>
      <c r="K112" s="130">
        <v>828.08544071189795</v>
      </c>
      <c r="L112" s="130">
        <v>796.94984333235902</v>
      </c>
      <c r="M112" s="130">
        <v>826.91709013729701</v>
      </c>
      <c r="N112" s="130">
        <v>832.15469972585504</v>
      </c>
      <c r="O112" s="130">
        <v>852.85610805214799</v>
      </c>
      <c r="P112" s="130">
        <v>894.69162019241799</v>
      </c>
      <c r="Q112" s="130">
        <v>887.18589964335001</v>
      </c>
      <c r="R112" s="130">
        <v>871.36967044717198</v>
      </c>
      <c r="S112" s="130">
        <v>833.69989831530404</v>
      </c>
      <c r="T112" s="130">
        <v>816.26021549848599</v>
      </c>
      <c r="U112" s="130">
        <v>875.44935840810103</v>
      </c>
      <c r="V112" s="130">
        <v>882.51453457866501</v>
      </c>
      <c r="W112" s="130">
        <v>855.23847059296202</v>
      </c>
      <c r="X112" s="130">
        <v>902.56923164523005</v>
      </c>
      <c r="Y112" s="130">
        <v>932.278893484273</v>
      </c>
      <c r="Z112" s="130">
        <v>978.90052859529999</v>
      </c>
      <c r="AA112" s="130">
        <v>998.71934721741002</v>
      </c>
      <c r="AB112" s="130">
        <v>1034.95763169724</v>
      </c>
      <c r="AC112" s="130">
        <v>1055.1000764309699</v>
      </c>
      <c r="AD112" s="130">
        <v>1091.07240640444</v>
      </c>
      <c r="AE112" s="130">
        <v>1117.0129704656999</v>
      </c>
      <c r="AF112" s="130">
        <v>1176.8164224937</v>
      </c>
      <c r="AG112" s="130">
        <v>1238.2053384609601</v>
      </c>
      <c r="AH112" s="130">
        <v>1251.21434493275</v>
      </c>
      <c r="AI112" s="130">
        <v>1259.7755765418999</v>
      </c>
      <c r="AJ112" s="130">
        <v>1294.61591499722</v>
      </c>
      <c r="AK112" s="130">
        <v>1347.54032434182</v>
      </c>
      <c r="AL112" s="130">
        <v>1336.1586367714101</v>
      </c>
      <c r="AM112" s="130">
        <v>1367.7349557174</v>
      </c>
      <c r="AN112" s="130">
        <v>1386.2627207688699</v>
      </c>
      <c r="AO112" s="130">
        <v>1409.1815440405101</v>
      </c>
      <c r="AP112" s="130">
        <v>1424.1250806103401</v>
      </c>
      <c r="AQ112" s="130">
        <v>1427.3505753817401</v>
      </c>
      <c r="AR112" s="130">
        <v>1479.7785771814099</v>
      </c>
      <c r="AS112" s="130">
        <v>1503.45887551479</v>
      </c>
      <c r="AT112" s="130">
        <v>1457.62960045513</v>
      </c>
      <c r="AU112" s="130">
        <v>1553.32804055305</v>
      </c>
      <c r="AV112" s="130">
        <v>1547.5054481965001</v>
      </c>
      <c r="AW112" s="130">
        <v>1583.57215461139</v>
      </c>
      <c r="AX112" s="130">
        <v>1616.5634201264199</v>
      </c>
      <c r="AY112" s="130">
        <v>1591.17233504656</v>
      </c>
      <c r="AZ112" s="130">
        <v>1623.7029314659401</v>
      </c>
      <c r="BA112" s="130">
        <v>1657.6136457438799</v>
      </c>
      <c r="BB112" s="130">
        <v>1678.6861116944999</v>
      </c>
      <c r="BC112" s="130">
        <v>1763.86176898025</v>
      </c>
      <c r="BD112" s="130">
        <v>1799.97278542858</v>
      </c>
      <c r="BE112" s="131">
        <v>1757.67951575386</v>
      </c>
      <c r="BF112" s="132">
        <v>-2.6164658212880401E-2</v>
      </c>
      <c r="BG112" s="132">
        <v>2.1320092700112901E-2</v>
      </c>
      <c r="BH112" s="132">
        <v>0.45979123611895301</v>
      </c>
    </row>
    <row r="113" spans="1:60">
      <c r="A113" s="124" t="s">
        <v>355</v>
      </c>
      <c r="B113" s="130">
        <v>157.84723565184601</v>
      </c>
      <c r="C113" s="130">
        <v>175.54547355476899</v>
      </c>
      <c r="D113" s="130">
        <v>193.804677597726</v>
      </c>
      <c r="E113" s="130">
        <v>209.92872210204899</v>
      </c>
      <c r="F113" s="130">
        <v>227.74894311649999</v>
      </c>
      <c r="G113" s="130">
        <v>248.76880401356499</v>
      </c>
      <c r="H113" s="130">
        <v>271.27997229850803</v>
      </c>
      <c r="I113" s="130">
        <v>286.85845749943297</v>
      </c>
      <c r="J113" s="130">
        <v>316.30142440518699</v>
      </c>
      <c r="K113" s="130">
        <v>337.54201585666101</v>
      </c>
      <c r="L113" s="130">
        <v>369.16080311823703</v>
      </c>
      <c r="M113" s="130">
        <v>408.59459988812102</v>
      </c>
      <c r="N113" s="130">
        <v>443.91591617572999</v>
      </c>
      <c r="O113" s="130">
        <v>476.69570702688901</v>
      </c>
      <c r="P113" s="130">
        <v>517.30821455333603</v>
      </c>
      <c r="Q113" s="130">
        <v>536.62672485205701</v>
      </c>
      <c r="R113" s="130">
        <v>568.165266936389</v>
      </c>
      <c r="S113" s="130">
        <v>613.19877158501004</v>
      </c>
      <c r="T113" s="130">
        <v>654.040772824844</v>
      </c>
      <c r="U113" s="130">
        <v>714.73040544509695</v>
      </c>
      <c r="V113" s="130">
        <v>743.610844654674</v>
      </c>
      <c r="W113" s="130">
        <v>786.79025568622296</v>
      </c>
      <c r="X113" s="130">
        <v>825.52675613040901</v>
      </c>
      <c r="Y113" s="130">
        <v>876.516910405109</v>
      </c>
      <c r="Z113" s="130">
        <v>908.15301916502301</v>
      </c>
      <c r="AA113" s="130">
        <v>949.72032756366502</v>
      </c>
      <c r="AB113" s="130">
        <v>962.64464063011098</v>
      </c>
      <c r="AC113" s="130">
        <v>951.57699870691704</v>
      </c>
      <c r="AD113" s="130">
        <v>935.83385439272195</v>
      </c>
      <c r="AE113" s="130">
        <v>922.31703899229103</v>
      </c>
      <c r="AF113" s="130">
        <v>934.03587232577001</v>
      </c>
      <c r="AG113" s="130">
        <v>978.13633796043405</v>
      </c>
      <c r="AH113" s="130">
        <v>952.21700561802197</v>
      </c>
      <c r="AI113" s="130">
        <v>984.01206789908895</v>
      </c>
      <c r="AJ113" s="130">
        <v>1012.9767269620301</v>
      </c>
      <c r="AK113" s="130">
        <v>1052.0006678960101</v>
      </c>
      <c r="AL113" s="130">
        <v>1095.62623781248</v>
      </c>
      <c r="AM113" s="130">
        <v>1135.7531888236399</v>
      </c>
      <c r="AN113" s="130">
        <v>1186.7261639965</v>
      </c>
      <c r="AO113" s="130">
        <v>1262.75736440388</v>
      </c>
      <c r="AP113" s="130">
        <v>1321.2450545378299</v>
      </c>
      <c r="AQ113" s="130">
        <v>1389.9063933149801</v>
      </c>
      <c r="AR113" s="130">
        <v>1452.13977209531</v>
      </c>
      <c r="AS113" s="130">
        <v>1500.12766106096</v>
      </c>
      <c r="AT113" s="130">
        <v>1484.2175795609101</v>
      </c>
      <c r="AU113" s="130">
        <v>1607.1398382248301</v>
      </c>
      <c r="AV113" s="130">
        <v>1688.1935165196801</v>
      </c>
      <c r="AW113" s="130">
        <v>1736.9127836868299</v>
      </c>
      <c r="AX113" s="130">
        <v>1758.07297839024</v>
      </c>
      <c r="AY113" s="130">
        <v>1808.8877395799</v>
      </c>
      <c r="AZ113" s="130">
        <v>1854.49915618963</v>
      </c>
      <c r="BA113" s="130">
        <v>1901.0234211659699</v>
      </c>
      <c r="BB113" s="130">
        <v>1974.97328264763</v>
      </c>
      <c r="BC113" s="130">
        <v>2074.0344022089798</v>
      </c>
      <c r="BD113" s="130">
        <v>2103.9674507228701</v>
      </c>
      <c r="BE113" s="131">
        <v>2065.0978181297501</v>
      </c>
      <c r="BF113" s="132">
        <v>-2.1156209590221998E-2</v>
      </c>
      <c r="BG113" s="132">
        <v>3.5509635898291099E-2</v>
      </c>
      <c r="BH113" s="132">
        <v>0.54020876388104799</v>
      </c>
    </row>
    <row r="114" spans="1:60">
      <c r="A114" s="141" t="s">
        <v>356</v>
      </c>
      <c r="B114" s="142">
        <v>36.7091360972057</v>
      </c>
      <c r="C114" s="142">
        <v>41.664464846260401</v>
      </c>
      <c r="D114" s="142">
        <v>49.535827277921904</v>
      </c>
      <c r="E114" s="142">
        <v>62.843075801088801</v>
      </c>
      <c r="F114" s="142">
        <v>78.987184908419195</v>
      </c>
      <c r="G114" s="142">
        <v>95.675518264308295</v>
      </c>
      <c r="H114" s="142">
        <v>113.306856377118</v>
      </c>
      <c r="I114" s="142">
        <v>134.07644410381801</v>
      </c>
      <c r="J114" s="142">
        <v>153.89798887552399</v>
      </c>
      <c r="K114" s="142">
        <v>172.35646593199101</v>
      </c>
      <c r="L114" s="142">
        <v>185.78681185612601</v>
      </c>
      <c r="M114" s="142">
        <v>203.01902408856901</v>
      </c>
      <c r="N114" s="142">
        <v>211.539754514056</v>
      </c>
      <c r="O114" s="142">
        <v>219.70816597509699</v>
      </c>
      <c r="P114" s="142">
        <v>229.878441721987</v>
      </c>
      <c r="Q114" s="142">
        <v>229.025007991493</v>
      </c>
      <c r="R114" s="142">
        <v>225.38932156599699</v>
      </c>
      <c r="S114" s="142">
        <v>219.368735120054</v>
      </c>
      <c r="T114" s="142">
        <v>227.68968423670299</v>
      </c>
      <c r="U114" s="142">
        <v>239.441067226727</v>
      </c>
      <c r="V114" s="142">
        <v>251.142288406891</v>
      </c>
      <c r="W114" s="142">
        <v>254.78073699259701</v>
      </c>
      <c r="X114" s="142">
        <v>268.17913959892098</v>
      </c>
      <c r="Y114" s="142">
        <v>267.92013121084602</v>
      </c>
      <c r="Z114" s="142">
        <v>277.36245199923502</v>
      </c>
      <c r="AA114" s="142">
        <v>291.304305675987</v>
      </c>
      <c r="AB114" s="142">
        <v>298.20686488253398</v>
      </c>
      <c r="AC114" s="142">
        <v>288.369746890508</v>
      </c>
      <c r="AD114" s="142">
        <v>294.19367141573798</v>
      </c>
      <c r="AE114" s="142">
        <v>290.59587804376201</v>
      </c>
      <c r="AF114" s="142">
        <v>314.79519324857898</v>
      </c>
      <c r="AG114" s="142">
        <v>341.971002084698</v>
      </c>
      <c r="AH114" s="142">
        <v>332.807672232252</v>
      </c>
      <c r="AI114" s="142">
        <v>341.959971691992</v>
      </c>
      <c r="AJ114" s="142">
        <v>350.54227297774003</v>
      </c>
      <c r="AK114" s="142">
        <v>358.884108314478</v>
      </c>
      <c r="AL114" s="142">
        <v>371.32804480251701</v>
      </c>
      <c r="AM114" s="142">
        <v>373.997888333069</v>
      </c>
      <c r="AN114" s="142">
        <v>394.19381160655502</v>
      </c>
      <c r="AO114" s="142">
        <v>404.806256947007</v>
      </c>
      <c r="AP114" s="142">
        <v>418.68919826409302</v>
      </c>
      <c r="AQ114" s="142">
        <v>417.36826690818299</v>
      </c>
      <c r="AR114" s="142">
        <v>410.50319174619602</v>
      </c>
      <c r="AS114" s="142">
        <v>418.70767721998101</v>
      </c>
      <c r="AT114" s="142">
        <v>393.32735720641398</v>
      </c>
      <c r="AU114" s="142">
        <v>422.80981873944398</v>
      </c>
      <c r="AV114" s="142">
        <v>389.043926908532</v>
      </c>
      <c r="AW114" s="142">
        <v>382.174962463979</v>
      </c>
      <c r="AX114" s="142">
        <v>374.50644250390002</v>
      </c>
      <c r="AY114" s="142">
        <v>331.37783711552498</v>
      </c>
      <c r="AZ114" s="142">
        <v>346.71348777985401</v>
      </c>
      <c r="BA114" s="142">
        <v>368.16176155183302</v>
      </c>
      <c r="BB114" s="142">
        <v>385.17440826650898</v>
      </c>
      <c r="BC114" s="142">
        <v>378.05704774034899</v>
      </c>
      <c r="BD114" s="142">
        <v>391.21777087988198</v>
      </c>
      <c r="BE114" s="134">
        <v>379.93870915894303</v>
      </c>
      <c r="BF114" s="143">
        <v>-3.1484115862228101E-2</v>
      </c>
      <c r="BG114" s="143">
        <v>-5.3764256038324498E-4</v>
      </c>
      <c r="BH114" s="143">
        <v>9.9388134849318396E-2</v>
      </c>
    </row>
    <row r="116" spans="1:60">
      <c r="A116" s="124" t="s">
        <v>731</v>
      </c>
    </row>
    <row r="117" spans="1:60">
      <c r="A117" s="124" t="s">
        <v>736</v>
      </c>
      <c r="BH117" s="128"/>
    </row>
    <row r="118" spans="1:60">
      <c r="A118" s="124" t="s">
        <v>395</v>
      </c>
    </row>
    <row r="119" spans="1:60">
      <c r="A119" s="474" t="s">
        <v>737</v>
      </c>
    </row>
    <row r="120" spans="1:60">
      <c r="A120" s="124" t="s">
        <v>738</v>
      </c>
    </row>
    <row r="121" spans="1:60">
      <c r="A121" s="124" t="s">
        <v>363</v>
      </c>
    </row>
    <row r="122" spans="1:60">
      <c r="A122" s="124" t="s">
        <v>376</v>
      </c>
    </row>
    <row r="123" spans="1:60">
      <c r="A123" s="125" t="s">
        <v>739</v>
      </c>
    </row>
    <row r="124" spans="1:60" s="124" customFormat="1">
      <c r="A124" s="124" t="s">
        <v>728</v>
      </c>
      <c r="L124" s="125"/>
    </row>
    <row r="125" spans="1:60">
      <c r="A125" s="124" t="s">
        <v>740</v>
      </c>
    </row>
    <row r="126" spans="1:60">
      <c r="A126" s="124" t="s">
        <v>741</v>
      </c>
    </row>
    <row r="127" spans="1:60">
      <c r="A127" s="125" t="s">
        <v>729</v>
      </c>
    </row>
    <row r="128" spans="1:60">
      <c r="A128" s="125" t="s">
        <v>372</v>
      </c>
    </row>
  </sheetData>
  <mergeCells count="1">
    <mergeCell ref="BF2:BG2"/>
  </mergeCells>
  <conditionalFormatting sqref="BF4:BH53 BF55:BH114">
    <cfRule type="cellIs" dxfId="297" priority="2" operator="lessThanOrEqual">
      <formula>0</formula>
    </cfRule>
    <cfRule type="cellIs" dxfId="296" priority="3" operator="greaterThan">
      <formula>0</formula>
    </cfRule>
  </conditionalFormatting>
  <conditionalFormatting sqref="BF4:BH53 BF55:BH56">
    <cfRule type="cellIs" dxfId="295" priority="4" operator="lessThanOrEqual">
      <formula>0</formula>
    </cfRule>
    <cfRule type="cellIs" dxfId="294" priority="5" operator="greaterThan">
      <formula>0</formula>
    </cfRule>
  </conditionalFormatting>
  <conditionalFormatting sqref="BF54:BH54">
    <cfRule type="cellIs" dxfId="293" priority="6" operator="lessThanOrEqual">
      <formula>0</formula>
    </cfRule>
    <cfRule type="cellIs" dxfId="292" priority="7" operator="greaterThan">
      <formula>0</formula>
    </cfRule>
  </conditionalFormatting>
  <conditionalFormatting sqref="BF54:BH54">
    <cfRule type="cellIs" dxfId="291" priority="8" operator="lessThanOrEqual">
      <formula>0</formula>
    </cfRule>
    <cfRule type="cellIs" dxfId="290" priority="9" operator="greaterThan">
      <formula>0</formula>
    </cfRule>
  </conditionalFormatting>
  <hyperlinks>
    <hyperlink ref="L1" location="Contents!A1" display="Contents" xr:uid="{00000000-0004-0000-2400-000000000000}"/>
    <hyperlink ref="BJ1" location="Contents!A1" display="Contents" xr:uid="{00000000-0004-0000-2400-000001000000}"/>
  </hyperlinks>
  <pageMargins left="0.75" right="0.75" top="1" bottom="1" header="0.51180555555555496" footer="0.51180555555555496"/>
  <pageSetup paperSize="9" firstPageNumber="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MJ125"/>
  <sheetViews>
    <sheetView showGridLines="0" showRowColHeaders="0" zoomScaleNormal="100" workbookViewId="0">
      <pane xSplit="1" ySplit="3" topLeftCell="AS103" activePane="bottomRight" state="frozen"/>
      <selection pane="topRight" activeCell="AS1" sqref="AS1"/>
      <selection pane="bottomLeft" activeCell="A103" sqref="A103"/>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8" width="10.6640625" style="124" customWidth="1"/>
    <col min="59" max="59" width="11.77734375" style="124" customWidth="1"/>
    <col min="60" max="60" width="9.21875" style="124"/>
    <col min="61" max="61" width="20.44140625" style="124" customWidth="1"/>
    <col min="62" max="1024" width="9.21875" style="124"/>
  </cols>
  <sheetData>
    <row r="1" spans="1:62" ht="13">
      <c r="A1" s="456" t="s">
        <v>735</v>
      </c>
      <c r="L1" s="27" t="s">
        <v>88</v>
      </c>
      <c r="BH1" s="127"/>
      <c r="BJ1" s="27" t="s">
        <v>88</v>
      </c>
    </row>
    <row r="2" spans="1:62">
      <c r="BF2" s="11" t="s">
        <v>251</v>
      </c>
      <c r="BG2" s="11"/>
      <c r="BH2" s="127" t="s">
        <v>252</v>
      </c>
    </row>
    <row r="3" spans="1:62">
      <c r="A3" s="124" t="s">
        <v>730</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482">
        <v>2.0964740461502802</v>
      </c>
      <c r="C5" s="482">
        <v>2.2952100908345798</v>
      </c>
      <c r="D5" s="482">
        <v>2.43736188722945</v>
      </c>
      <c r="E5" s="482">
        <v>2.7066930286742701</v>
      </c>
      <c r="F5" s="482">
        <v>3.0331553158795699</v>
      </c>
      <c r="G5" s="482">
        <v>3.3509118111596301</v>
      </c>
      <c r="H5" s="482">
        <v>3.5766037070241601</v>
      </c>
      <c r="I5" s="482">
        <v>4.0119272955321597</v>
      </c>
      <c r="J5" s="482">
        <v>4.2781930917594</v>
      </c>
      <c r="K5" s="482">
        <v>4.3246400968699401</v>
      </c>
      <c r="L5" s="482">
        <v>4.4659164040811801</v>
      </c>
      <c r="M5" s="482">
        <v>4.4932335802480399</v>
      </c>
      <c r="N5" s="482">
        <v>4.7257984564854096</v>
      </c>
      <c r="O5" s="482">
        <v>4.7709552670095503</v>
      </c>
      <c r="P5" s="482">
        <v>4.8437591043852004</v>
      </c>
      <c r="Q5" s="482">
        <v>4.8001961525128802</v>
      </c>
      <c r="R5" s="482">
        <v>4.6705044027823801</v>
      </c>
      <c r="S5" s="482">
        <v>4.9460531037358004</v>
      </c>
      <c r="T5" s="482">
        <v>4.7165827808682401</v>
      </c>
      <c r="U5" s="482">
        <v>5.2211208773550997</v>
      </c>
      <c r="V5" s="482">
        <v>5.4916763943260403</v>
      </c>
      <c r="W5" s="482">
        <v>5.2851438880696202</v>
      </c>
      <c r="X5" s="482">
        <v>5.34914675523087</v>
      </c>
      <c r="Y5" s="482">
        <v>5.8710635763969501</v>
      </c>
      <c r="Z5" s="482">
        <v>6.36419813040858</v>
      </c>
      <c r="AA5" s="482">
        <v>6.1689824738100398</v>
      </c>
      <c r="AB5" s="482">
        <v>6.21161418921508</v>
      </c>
      <c r="AC5" s="482">
        <v>6.5665359934926997</v>
      </c>
      <c r="AD5" s="482">
        <v>6.9863207442969602</v>
      </c>
      <c r="AE5" s="482">
        <v>7.2325267340853001</v>
      </c>
      <c r="AF5" s="482">
        <v>7.4743144484005297</v>
      </c>
      <c r="AG5" s="482">
        <v>7.5799377052385699</v>
      </c>
      <c r="AH5" s="482">
        <v>7.7504218950409696</v>
      </c>
      <c r="AI5" s="482">
        <v>7.6199632429642996</v>
      </c>
      <c r="AJ5" s="482">
        <v>8.1457284215801593</v>
      </c>
      <c r="AK5" s="482">
        <v>8.6087425920865908</v>
      </c>
      <c r="AL5" s="482">
        <v>8.1312929485924208</v>
      </c>
      <c r="AM5" s="482">
        <v>8.4626049528734697</v>
      </c>
      <c r="AN5" s="482">
        <v>8.6869038546204305</v>
      </c>
      <c r="AO5" s="482">
        <v>8.4735675199900093</v>
      </c>
      <c r="AP5" s="482">
        <v>8.5510052932358693</v>
      </c>
      <c r="AQ5" s="482">
        <v>8.4739636963638194</v>
      </c>
      <c r="AR5" s="482">
        <v>9.0329222388889807</v>
      </c>
      <c r="AS5" s="482">
        <v>8.9930066447826906</v>
      </c>
      <c r="AT5" s="482">
        <v>8.7586530897469803</v>
      </c>
      <c r="AU5" s="482">
        <v>8.9027683571870497</v>
      </c>
      <c r="AV5" s="482">
        <v>9.7839828700009495</v>
      </c>
      <c r="AW5" s="482">
        <v>9.6300262277336905</v>
      </c>
      <c r="AX5" s="482">
        <v>10.2504290909172</v>
      </c>
      <c r="AY5" s="482">
        <v>10.676933461054899</v>
      </c>
      <c r="AZ5" s="482">
        <v>10.6866836942341</v>
      </c>
      <c r="BA5" s="482">
        <v>10.270531445061</v>
      </c>
      <c r="BB5" s="482">
        <v>10.672342554933801</v>
      </c>
      <c r="BC5" s="482">
        <v>11.264046981056101</v>
      </c>
      <c r="BD5" s="482">
        <v>11.4017233696267</v>
      </c>
      <c r="BE5" s="483">
        <v>10.867953142337701</v>
      </c>
      <c r="BF5" s="132">
        <v>-4.6814872628018797E-2</v>
      </c>
      <c r="BG5" s="132">
        <v>2.6723062741159001E-2</v>
      </c>
      <c r="BH5" s="132">
        <v>2.9464208604899199E-2</v>
      </c>
      <c r="BI5" s="488"/>
      <c r="BJ5" s="489"/>
    </row>
    <row r="6" spans="1:62">
      <c r="A6" s="124" t="s">
        <v>256</v>
      </c>
      <c r="B6" s="482">
        <v>0.78027878314611299</v>
      </c>
      <c r="C6" s="482">
        <v>0.82349359991252002</v>
      </c>
      <c r="D6" s="482">
        <v>0.70819451473781503</v>
      </c>
      <c r="E6" s="482">
        <v>0.75832049936558399</v>
      </c>
      <c r="F6" s="482">
        <v>0.94305177566367304</v>
      </c>
      <c r="G6" s="482">
        <v>0.96438070661646302</v>
      </c>
      <c r="H6" s="482">
        <v>1.00230276765139</v>
      </c>
      <c r="I6" s="482">
        <v>1.0688925397420701</v>
      </c>
      <c r="J6" s="482">
        <v>1.1875976560250401</v>
      </c>
      <c r="K6" s="482">
        <v>1.249529804487</v>
      </c>
      <c r="L6" s="482">
        <v>1.2712343971355</v>
      </c>
      <c r="M6" s="482">
        <v>1.2432973384591499</v>
      </c>
      <c r="N6" s="482">
        <v>1.3158204151684501</v>
      </c>
      <c r="O6" s="482">
        <v>1.65503515805307</v>
      </c>
      <c r="P6" s="482">
        <v>2.0091106937615399</v>
      </c>
      <c r="Q6" s="482">
        <v>2.1518510818052801</v>
      </c>
      <c r="R6" s="482">
        <v>2.3393939136581401</v>
      </c>
      <c r="S6" s="482">
        <v>2.5151435877824602</v>
      </c>
      <c r="T6" s="482">
        <v>2.5948831994233701</v>
      </c>
      <c r="U6" s="482">
        <v>2.59151626080804</v>
      </c>
      <c r="V6" s="482">
        <v>2.6633883886582601</v>
      </c>
      <c r="W6" s="482">
        <v>2.3696781601680401</v>
      </c>
      <c r="X6" s="482">
        <v>2.4114906146410902</v>
      </c>
      <c r="Y6" s="482">
        <v>2.4469025489415999</v>
      </c>
      <c r="Z6" s="482">
        <v>2.3991159797693098</v>
      </c>
      <c r="AA6" s="482">
        <v>2.59466189902991</v>
      </c>
      <c r="AB6" s="482">
        <v>2.7319147136165398</v>
      </c>
      <c r="AC6" s="482">
        <v>2.7247756633362701</v>
      </c>
      <c r="AD6" s="482">
        <v>2.7406605140056102</v>
      </c>
      <c r="AE6" s="482">
        <v>2.9125405722150202</v>
      </c>
      <c r="AF6" s="482">
        <v>2.9693568706252198</v>
      </c>
      <c r="AG6" s="482">
        <v>3.0179846489452098</v>
      </c>
      <c r="AH6" s="482">
        <v>3.0416465867168698</v>
      </c>
      <c r="AI6" s="482">
        <v>3.2391772000674002</v>
      </c>
      <c r="AJ6" s="482">
        <v>3.2693515392828099</v>
      </c>
      <c r="AK6" s="482">
        <v>3.4652081916718802</v>
      </c>
      <c r="AL6" s="482">
        <v>3.50152369183599</v>
      </c>
      <c r="AM6" s="482">
        <v>3.9735114309980202</v>
      </c>
      <c r="AN6" s="482">
        <v>4.3063961740409296</v>
      </c>
      <c r="AO6" s="482">
        <v>4.6335462040322</v>
      </c>
      <c r="AP6" s="482">
        <v>5.1000502441939402</v>
      </c>
      <c r="AQ6" s="482">
        <v>5.6395371526056399</v>
      </c>
      <c r="AR6" s="482">
        <v>5.5188961003238202</v>
      </c>
      <c r="AS6" s="482">
        <v>5.7889587845860904</v>
      </c>
      <c r="AT6" s="482">
        <v>6.3052444241464398</v>
      </c>
      <c r="AU6" s="482">
        <v>6.3899743536092499</v>
      </c>
      <c r="AV6" s="482">
        <v>6.8508985035322096</v>
      </c>
      <c r="AW6" s="482">
        <v>7.1067159534551001</v>
      </c>
      <c r="AX6" s="482">
        <v>7.5268671518909702</v>
      </c>
      <c r="AY6" s="482">
        <v>7.6287844041525004</v>
      </c>
      <c r="AZ6" s="482">
        <v>7.8159490953298603</v>
      </c>
      <c r="BA6" s="482">
        <v>8.0114145402525594</v>
      </c>
      <c r="BB6" s="482">
        <v>8.3239592339376305</v>
      </c>
      <c r="BC6" s="482">
        <v>8.4741466428677992</v>
      </c>
      <c r="BD6" s="482">
        <v>8.5116363590404998</v>
      </c>
      <c r="BE6" s="483">
        <v>8.32629184006929</v>
      </c>
      <c r="BF6" s="132">
        <v>-2.1775427327126801E-2</v>
      </c>
      <c r="BG6" s="132">
        <v>3.0459941311622701E-2</v>
      </c>
      <c r="BH6" s="132">
        <v>2.2573487064952599E-2</v>
      </c>
      <c r="BI6" s="488"/>
      <c r="BJ6" s="489"/>
    </row>
    <row r="7" spans="1:62">
      <c r="A7" s="124" t="s">
        <v>92</v>
      </c>
      <c r="B7" s="482">
        <v>40.241358800237599</v>
      </c>
      <c r="C7" s="482">
        <v>43.371786146613402</v>
      </c>
      <c r="D7" s="482">
        <v>45.794781036481901</v>
      </c>
      <c r="E7" s="482">
        <v>48.888759953897299</v>
      </c>
      <c r="F7" s="482">
        <v>52.769848802664903</v>
      </c>
      <c r="G7" s="482">
        <v>55.619706112954802</v>
      </c>
      <c r="H7" s="482">
        <v>57.340622605144503</v>
      </c>
      <c r="I7" s="482">
        <v>57.767112659276798</v>
      </c>
      <c r="J7" s="482">
        <v>57.451243381137402</v>
      </c>
      <c r="K7" s="482">
        <v>55.460924327329501</v>
      </c>
      <c r="L7" s="482">
        <v>50.906643986340697</v>
      </c>
      <c r="M7" s="482">
        <v>51.779305567667699</v>
      </c>
      <c r="N7" s="482">
        <v>50.862316054096397</v>
      </c>
      <c r="O7" s="482">
        <v>51.040666439862797</v>
      </c>
      <c r="P7" s="482">
        <v>52.738798834235602</v>
      </c>
      <c r="Q7" s="482">
        <v>51.499438491138598</v>
      </c>
      <c r="R7" s="482">
        <v>50.394785244023403</v>
      </c>
      <c r="S7" s="482">
        <v>46.844753314837199</v>
      </c>
      <c r="T7" s="482">
        <v>43.947268359211797</v>
      </c>
      <c r="U7" s="482">
        <v>46.811922641503003</v>
      </c>
      <c r="V7" s="482">
        <v>45.178972399857699</v>
      </c>
      <c r="W7" s="482">
        <v>42.340866967978002</v>
      </c>
      <c r="X7" s="482">
        <v>45.016459616135599</v>
      </c>
      <c r="Y7" s="482">
        <v>46.951338270303197</v>
      </c>
      <c r="Z7" s="482">
        <v>50.023173240014799</v>
      </c>
      <c r="AA7" s="482">
        <v>50.026934861899001</v>
      </c>
      <c r="AB7" s="482">
        <v>51.123753879011403</v>
      </c>
      <c r="AC7" s="482">
        <v>52.716393392019398</v>
      </c>
      <c r="AD7" s="482">
        <v>54.175781777691199</v>
      </c>
      <c r="AE7" s="482">
        <v>55.449642013659201</v>
      </c>
      <c r="AF7" s="482">
        <v>57.856345048637202</v>
      </c>
      <c r="AG7" s="482">
        <v>58.750649454808297</v>
      </c>
      <c r="AH7" s="482">
        <v>59.263959779987601</v>
      </c>
      <c r="AI7" s="482">
        <v>58.262332253989001</v>
      </c>
      <c r="AJ7" s="482">
        <v>58.463941406276803</v>
      </c>
      <c r="AK7" s="482">
        <v>60.632251441679699</v>
      </c>
      <c r="AL7" s="482">
        <v>58.1151645397306</v>
      </c>
      <c r="AM7" s="482">
        <v>59.997310168554399</v>
      </c>
      <c r="AN7" s="482">
        <v>58.263393878618501</v>
      </c>
      <c r="AO7" s="482">
        <v>58.339411524992698</v>
      </c>
      <c r="AP7" s="482">
        <v>57.586409122721903</v>
      </c>
      <c r="AQ7" s="482">
        <v>56.752865357767902</v>
      </c>
      <c r="AR7" s="482">
        <v>60.386941719458598</v>
      </c>
      <c r="AS7" s="482">
        <v>60.680545544857999</v>
      </c>
      <c r="AT7" s="482">
        <v>59.757064004511903</v>
      </c>
      <c r="AU7" s="482">
        <v>62.714336801048098</v>
      </c>
      <c r="AV7" s="482">
        <v>63.6835413921495</v>
      </c>
      <c r="AW7" s="482">
        <v>66.395693027275797</v>
      </c>
      <c r="AX7" s="482">
        <v>68.406227043950295</v>
      </c>
      <c r="AY7" s="482">
        <v>69.880504656480198</v>
      </c>
      <c r="AZ7" s="482">
        <v>71.943174959974897</v>
      </c>
      <c r="BA7" s="482">
        <v>72.279169993163194</v>
      </c>
      <c r="BB7" s="482">
        <v>71.596100265611099</v>
      </c>
      <c r="BC7" s="482">
        <v>79.502980978494506</v>
      </c>
      <c r="BD7" s="482">
        <v>82.165867306868293</v>
      </c>
      <c r="BE7" s="483">
        <v>80.280016095181097</v>
      </c>
      <c r="BF7" s="132">
        <v>-2.29517593314509E-2</v>
      </c>
      <c r="BG7" s="132">
        <v>3.235774243957E-2</v>
      </c>
      <c r="BH7" s="132">
        <v>0.21764789653153399</v>
      </c>
      <c r="BI7" s="488"/>
      <c r="BJ7" s="489"/>
    </row>
    <row r="8" spans="1:62" s="125" customFormat="1">
      <c r="A8" s="133" t="s">
        <v>257</v>
      </c>
      <c r="B8" s="484">
        <v>43.118111629533999</v>
      </c>
      <c r="C8" s="484">
        <v>46.490489837360499</v>
      </c>
      <c r="D8" s="484">
        <v>48.940337438449099</v>
      </c>
      <c r="E8" s="484">
        <v>52.353773481937203</v>
      </c>
      <c r="F8" s="484">
        <v>56.746055894208098</v>
      </c>
      <c r="G8" s="484">
        <v>59.934998630730902</v>
      </c>
      <c r="H8" s="484">
        <v>61.919529079820002</v>
      </c>
      <c r="I8" s="484">
        <v>62.847932494551003</v>
      </c>
      <c r="J8" s="484">
        <v>62.917034128921799</v>
      </c>
      <c r="K8" s="484">
        <v>61.035094228686397</v>
      </c>
      <c r="L8" s="484">
        <v>56.643794787557397</v>
      </c>
      <c r="M8" s="484">
        <v>57.515836486374901</v>
      </c>
      <c r="N8" s="484">
        <v>56.9039349257502</v>
      </c>
      <c r="O8" s="484">
        <v>57.466656864925397</v>
      </c>
      <c r="P8" s="484">
        <v>59.591668632382301</v>
      </c>
      <c r="Q8" s="484">
        <v>58.451485725456699</v>
      </c>
      <c r="R8" s="484">
        <v>57.404683560463901</v>
      </c>
      <c r="S8" s="484">
        <v>54.305950006355502</v>
      </c>
      <c r="T8" s="484">
        <v>51.258734339503398</v>
      </c>
      <c r="U8" s="484">
        <v>54.6245597796662</v>
      </c>
      <c r="V8" s="484">
        <v>53.334037182842003</v>
      </c>
      <c r="W8" s="484">
        <v>49.995689016215699</v>
      </c>
      <c r="X8" s="484">
        <v>52.7770969860075</v>
      </c>
      <c r="Y8" s="484">
        <v>55.269304395641697</v>
      </c>
      <c r="Z8" s="484">
        <v>58.786487350192701</v>
      </c>
      <c r="AA8" s="484">
        <v>58.790579234738999</v>
      </c>
      <c r="AB8" s="484">
        <v>60.067282781842998</v>
      </c>
      <c r="AC8" s="484">
        <v>62.007705048848401</v>
      </c>
      <c r="AD8" s="484">
        <v>63.9027630359938</v>
      </c>
      <c r="AE8" s="484">
        <v>65.594709319959506</v>
      </c>
      <c r="AF8" s="484">
        <v>68.300016367663005</v>
      </c>
      <c r="AG8" s="484">
        <v>69.348571808992105</v>
      </c>
      <c r="AH8" s="484">
        <v>70.056028261745396</v>
      </c>
      <c r="AI8" s="484">
        <v>69.121472697020707</v>
      </c>
      <c r="AJ8" s="484">
        <v>69.8790213671397</v>
      </c>
      <c r="AK8" s="484">
        <v>72.706202225438105</v>
      </c>
      <c r="AL8" s="484">
        <v>69.747981180159002</v>
      </c>
      <c r="AM8" s="484">
        <v>72.4334265524259</v>
      </c>
      <c r="AN8" s="484">
        <v>71.256693907279896</v>
      </c>
      <c r="AO8" s="484">
        <v>71.446525249014897</v>
      </c>
      <c r="AP8" s="484">
        <v>71.237464660151701</v>
      </c>
      <c r="AQ8" s="484">
        <v>70.866366206737297</v>
      </c>
      <c r="AR8" s="484">
        <v>74.938760058671406</v>
      </c>
      <c r="AS8" s="484">
        <v>75.462510974226802</v>
      </c>
      <c r="AT8" s="484">
        <v>74.820961518405298</v>
      </c>
      <c r="AU8" s="484">
        <v>78.007079511844395</v>
      </c>
      <c r="AV8" s="484">
        <v>80.318422765682598</v>
      </c>
      <c r="AW8" s="484">
        <v>83.1324352084645</v>
      </c>
      <c r="AX8" s="484">
        <v>86.183523286758501</v>
      </c>
      <c r="AY8" s="484">
        <v>88.186222521687597</v>
      </c>
      <c r="AZ8" s="484">
        <v>90.445807749538901</v>
      </c>
      <c r="BA8" s="484">
        <v>90.561115978476806</v>
      </c>
      <c r="BB8" s="484">
        <v>90.592402054482505</v>
      </c>
      <c r="BC8" s="484">
        <v>99.241174602418496</v>
      </c>
      <c r="BD8" s="484">
        <v>102.079227035535</v>
      </c>
      <c r="BE8" s="484">
        <v>99.474261077588096</v>
      </c>
      <c r="BF8" s="135">
        <v>-2.5519060376902401E-2</v>
      </c>
      <c r="BG8" s="135">
        <v>3.1552673056929999E-2</v>
      </c>
      <c r="BH8" s="135">
        <v>0.26968559220138599</v>
      </c>
      <c r="BI8" s="488"/>
      <c r="BJ8" s="489"/>
    </row>
    <row r="9" spans="1:62" ht="10">
      <c r="B9" s="482"/>
      <c r="C9" s="482"/>
      <c r="D9" s="482"/>
      <c r="E9" s="482"/>
      <c r="F9" s="482"/>
      <c r="G9" s="482"/>
      <c r="H9" s="482"/>
      <c r="I9" s="482"/>
      <c r="J9" s="482"/>
      <c r="K9" s="482"/>
      <c r="L9" s="482"/>
      <c r="M9" s="482"/>
      <c r="N9" s="482"/>
      <c r="O9" s="482"/>
      <c r="P9" s="482"/>
      <c r="Q9" s="482"/>
      <c r="R9" s="482"/>
      <c r="S9" s="482"/>
      <c r="T9" s="482"/>
      <c r="U9" s="482"/>
      <c r="V9" s="482"/>
      <c r="W9" s="482"/>
      <c r="X9" s="482"/>
      <c r="Y9" s="482"/>
      <c r="Z9" s="482"/>
      <c r="AA9" s="482"/>
      <c r="AB9" s="482"/>
      <c r="AC9" s="482"/>
      <c r="AD9" s="482"/>
      <c r="AE9" s="482"/>
      <c r="AF9" s="482"/>
      <c r="AG9" s="482"/>
      <c r="AH9" s="482"/>
      <c r="AI9" s="482"/>
      <c r="AJ9" s="482"/>
      <c r="AK9" s="482"/>
      <c r="AL9" s="482"/>
      <c r="AM9" s="482"/>
      <c r="AN9" s="482"/>
      <c r="AO9" s="482"/>
      <c r="AP9" s="482"/>
      <c r="AQ9" s="482"/>
      <c r="AR9" s="482"/>
      <c r="AS9" s="482"/>
      <c r="AT9" s="482"/>
      <c r="AU9" s="482"/>
      <c r="AV9" s="482"/>
      <c r="AW9" s="482"/>
      <c r="AX9" s="482"/>
      <c r="AY9" s="482"/>
      <c r="AZ9" s="482"/>
      <c r="BA9" s="482"/>
      <c r="BB9" s="482"/>
      <c r="BC9" s="482"/>
      <c r="BD9" s="482"/>
      <c r="BE9" s="482"/>
      <c r="BF9" s="132"/>
      <c r="BG9" s="132"/>
      <c r="BH9" s="132"/>
      <c r="BI9" s="488"/>
      <c r="BJ9" s="489"/>
    </row>
    <row r="10" spans="1:62">
      <c r="A10" s="124" t="s">
        <v>258</v>
      </c>
      <c r="B10" s="482">
        <v>0.398949258161091</v>
      </c>
      <c r="C10" s="482">
        <v>0.43206957393295498</v>
      </c>
      <c r="D10" s="482">
        <v>0.451828853228669</v>
      </c>
      <c r="E10" s="482">
        <v>0.50173427314438601</v>
      </c>
      <c r="F10" s="482">
        <v>0.50122705146795499</v>
      </c>
      <c r="G10" s="482">
        <v>0.56643267314381296</v>
      </c>
      <c r="H10" s="482">
        <v>0.61150264829927503</v>
      </c>
      <c r="I10" s="482">
        <v>0.68433664747372402</v>
      </c>
      <c r="J10" s="482">
        <v>0.78086789940539902</v>
      </c>
      <c r="K10" s="482">
        <v>0.82650242539788199</v>
      </c>
      <c r="L10" s="482">
        <v>0.84682625553061697</v>
      </c>
      <c r="M10" s="482">
        <v>0.95054576153967196</v>
      </c>
      <c r="N10" s="482">
        <v>0.99549130927932505</v>
      </c>
      <c r="O10" s="482">
        <v>0.96820468549000505</v>
      </c>
      <c r="P10" s="482">
        <v>0.99549130927932505</v>
      </c>
      <c r="Q10" s="482">
        <v>1.0819143761651</v>
      </c>
      <c r="R10" s="482">
        <v>1.1338062643493301</v>
      </c>
      <c r="S10" s="482">
        <v>1.2881168264682401</v>
      </c>
      <c r="T10" s="482">
        <v>1.3850313868234101</v>
      </c>
      <c r="U10" s="482">
        <v>1.4703901365574199</v>
      </c>
      <c r="V10" s="482">
        <v>1.5064098167827999</v>
      </c>
      <c r="W10" s="482">
        <v>1.62778824674219</v>
      </c>
      <c r="X10" s="482">
        <v>1.62872916480389</v>
      </c>
      <c r="Y10" s="482">
        <v>1.8973381340900499</v>
      </c>
      <c r="Z10" s="482">
        <v>1.99850996305226</v>
      </c>
      <c r="AA10" s="482">
        <v>1.90912274719069</v>
      </c>
      <c r="AB10" s="482">
        <v>1.94393671547362</v>
      </c>
      <c r="AC10" s="482">
        <v>2.0962677505228302</v>
      </c>
      <c r="AD10" s="482">
        <v>2.2196257075519199</v>
      </c>
      <c r="AE10" s="482">
        <v>2.2817262996241601</v>
      </c>
      <c r="AF10" s="482">
        <v>2.5395378485301499</v>
      </c>
      <c r="AG10" s="482">
        <v>2.9060614249638301</v>
      </c>
      <c r="AH10" s="482">
        <v>2.6853801480937598</v>
      </c>
      <c r="AI10" s="482">
        <v>2.8707410062487901</v>
      </c>
      <c r="AJ10" s="482">
        <v>3.0448108476634199</v>
      </c>
      <c r="AK10" s="482">
        <v>3.1162512083645102</v>
      </c>
      <c r="AL10" s="482">
        <v>2.9253142538274299</v>
      </c>
      <c r="AM10" s="482">
        <v>2.8481589727679699</v>
      </c>
      <c r="AN10" s="482">
        <v>3.25369465736097</v>
      </c>
      <c r="AO10" s="482">
        <v>3.5516443311230601</v>
      </c>
      <c r="AP10" s="482">
        <v>3.80130896927077</v>
      </c>
      <c r="AQ10" s="482">
        <v>3.93303749790886</v>
      </c>
      <c r="AR10" s="482">
        <v>4.1325121269894103</v>
      </c>
      <c r="AS10" s="482">
        <v>4.1672001253679003</v>
      </c>
      <c r="AT10" s="482">
        <v>4.0476948482435304</v>
      </c>
      <c r="AU10" s="482">
        <v>4.0720627671127501</v>
      </c>
      <c r="AV10" s="482">
        <v>4.2416091515471797</v>
      </c>
      <c r="AW10" s="482">
        <v>4.4060550263792901</v>
      </c>
      <c r="AX10" s="482">
        <v>4.4532939728523599</v>
      </c>
      <c r="AY10" s="482">
        <v>4.4656096080571004</v>
      </c>
      <c r="AZ10" s="482">
        <v>4.5137526072598098</v>
      </c>
      <c r="BA10" s="482">
        <v>4.6516947343831001</v>
      </c>
      <c r="BB10" s="482">
        <v>4.6731485085618401</v>
      </c>
      <c r="BC10" s="482">
        <v>4.7122569457247101</v>
      </c>
      <c r="BD10" s="482">
        <v>4.50474539176889</v>
      </c>
      <c r="BE10" s="483">
        <v>4.23871082958701</v>
      </c>
      <c r="BF10" s="132">
        <v>-5.9056514640757903E-2</v>
      </c>
      <c r="BG10" s="132">
        <v>1.0755815009110299E-2</v>
      </c>
      <c r="BH10" s="132">
        <v>1.1491608259909501E-2</v>
      </c>
      <c r="BI10" s="488"/>
      <c r="BJ10" s="489"/>
    </row>
    <row r="11" spans="1:62">
      <c r="A11" s="124" t="s">
        <v>259</v>
      </c>
      <c r="B11" s="482">
        <v>4.9674816611904402E-3</v>
      </c>
      <c r="C11" s="482">
        <v>5.8090453427584897E-3</v>
      </c>
      <c r="D11" s="482">
        <v>6.5667469092052502E-3</v>
      </c>
      <c r="E11" s="482">
        <v>6.9209962091316196E-3</v>
      </c>
      <c r="F11" s="482">
        <v>7.3141496194090404E-3</v>
      </c>
      <c r="G11" s="482">
        <v>7.8467476136881292E-3</v>
      </c>
      <c r="H11" s="482">
        <v>1.2358627491558799E-2</v>
      </c>
      <c r="I11" s="482">
        <v>1.6922229442156302E-2</v>
      </c>
      <c r="J11" s="482">
        <v>1.9420700343878099E-2</v>
      </c>
      <c r="K11" s="482">
        <v>3.7370135510189702E-2</v>
      </c>
      <c r="L11" s="482">
        <v>4.0606918900836002E-2</v>
      </c>
      <c r="M11" s="482">
        <v>4.66584014098761E-2</v>
      </c>
      <c r="N11" s="482">
        <v>5.8360185376805401E-2</v>
      </c>
      <c r="O11" s="482">
        <v>7.6800042268972496E-2</v>
      </c>
      <c r="P11" s="482">
        <v>8.4156368156805106E-2</v>
      </c>
      <c r="Q11" s="482">
        <v>9.8109804222443794E-2</v>
      </c>
      <c r="R11" s="482">
        <v>8.8275910653991402E-2</v>
      </c>
      <c r="S11" s="482">
        <v>0.12613646789003699</v>
      </c>
      <c r="T11" s="482">
        <v>0.17056867625254599</v>
      </c>
      <c r="U11" s="482">
        <v>0.19798030283771301</v>
      </c>
      <c r="V11" s="482">
        <v>0.249036152389427</v>
      </c>
      <c r="W11" s="482">
        <v>0.29013349301611802</v>
      </c>
      <c r="X11" s="482">
        <v>0.323874507754977</v>
      </c>
      <c r="Y11" s="482">
        <v>0.32514156454177801</v>
      </c>
      <c r="Z11" s="482">
        <v>0.33427144834311401</v>
      </c>
      <c r="AA11" s="482">
        <v>0.30433630236558401</v>
      </c>
      <c r="AB11" s="482">
        <v>0.31638655267592503</v>
      </c>
      <c r="AC11" s="482">
        <v>0.35743064556273901</v>
      </c>
      <c r="AD11" s="482">
        <v>0.41985386479436199</v>
      </c>
      <c r="AE11" s="482">
        <v>0.45852656040842399</v>
      </c>
      <c r="AF11" s="482">
        <v>0.50606343254863395</v>
      </c>
      <c r="AG11" s="482">
        <v>0.55603697307345701</v>
      </c>
      <c r="AH11" s="482">
        <v>0.60591172658329195</v>
      </c>
      <c r="AI11" s="482">
        <v>0.63500138550544705</v>
      </c>
      <c r="AJ11" s="482">
        <v>0.75351287448622795</v>
      </c>
      <c r="AK11" s="482">
        <v>0.93636974775462001</v>
      </c>
      <c r="AL11" s="482">
        <v>1.18871997402951</v>
      </c>
      <c r="AM11" s="482">
        <v>1.4044836664820199</v>
      </c>
      <c r="AN11" s="482">
        <v>1.57196611685207</v>
      </c>
      <c r="AO11" s="482">
        <v>1.86439068472368</v>
      </c>
      <c r="AP11" s="482">
        <v>1.94734875942288</v>
      </c>
      <c r="AQ11" s="482">
        <v>2.04822930260256</v>
      </c>
      <c r="AR11" s="482">
        <v>2.109362825337</v>
      </c>
      <c r="AS11" s="482">
        <v>2.4759713355053301</v>
      </c>
      <c r="AT11" s="482">
        <v>1.9997400549587101</v>
      </c>
      <c r="AU11" s="482">
        <v>2.6681223327213801</v>
      </c>
      <c r="AV11" s="482">
        <v>2.6590900712527299</v>
      </c>
      <c r="AW11" s="482">
        <v>3.1432493899548901</v>
      </c>
      <c r="AX11" s="482">
        <v>3.7136292196720202</v>
      </c>
      <c r="AY11" s="482">
        <v>3.9335187687778999</v>
      </c>
      <c r="AZ11" s="482">
        <v>4.1542176672285303</v>
      </c>
      <c r="BA11" s="482">
        <v>3.5785411212748501</v>
      </c>
      <c r="BB11" s="482">
        <v>3.6409928198227899</v>
      </c>
      <c r="BC11" s="482">
        <v>3.47252439893174</v>
      </c>
      <c r="BD11" s="482">
        <v>3.4572908284836599</v>
      </c>
      <c r="BE11" s="483">
        <v>3.09902275271733</v>
      </c>
      <c r="BF11" s="132">
        <v>-0.10362682618848799</v>
      </c>
      <c r="BG11" s="132">
        <v>5.62731414588067E-2</v>
      </c>
      <c r="BH11" s="132">
        <v>8.4017893398601294E-3</v>
      </c>
      <c r="BI11" s="488"/>
      <c r="BJ11" s="489"/>
    </row>
    <row r="12" spans="1:62">
      <c r="A12" s="124" t="s">
        <v>260</v>
      </c>
      <c r="B12" s="482">
        <v>5.9771759399223599E-2</v>
      </c>
      <c r="C12" s="482">
        <v>6.2419875321974003E-2</v>
      </c>
      <c r="D12" s="482">
        <v>5.53267076717497E-2</v>
      </c>
      <c r="E12" s="482">
        <v>4.71585827382855E-2</v>
      </c>
      <c r="F12" s="482">
        <v>6.2230724184634698E-2</v>
      </c>
      <c r="G12" s="482">
        <v>6.2136148615965003E-2</v>
      </c>
      <c r="H12" s="482">
        <v>6.3365631008670598E-2</v>
      </c>
      <c r="I12" s="482">
        <v>5.7533470940708299E-2</v>
      </c>
      <c r="J12" s="482">
        <v>4.5301697392766002E-2</v>
      </c>
      <c r="K12" s="482">
        <v>4.7193208766159102E-2</v>
      </c>
      <c r="L12" s="482">
        <v>5.3529771867026198E-2</v>
      </c>
      <c r="M12" s="482">
        <v>5.8288008264520901E-2</v>
      </c>
      <c r="N12" s="482">
        <v>6.0150061673902203E-2</v>
      </c>
      <c r="O12" s="482">
        <v>5.6177887789776601E-2</v>
      </c>
      <c r="P12" s="482">
        <v>6.6486624774769298E-2</v>
      </c>
      <c r="Q12" s="482">
        <v>6.7908359143131106E-2</v>
      </c>
      <c r="R12" s="482">
        <v>6.70540781867872E-2</v>
      </c>
      <c r="S12" s="482">
        <v>6.9418467403528597E-2</v>
      </c>
      <c r="T12" s="482">
        <v>7.4903850386368806E-2</v>
      </c>
      <c r="U12" s="482">
        <v>7.6396904036022506E-2</v>
      </c>
      <c r="V12" s="482">
        <v>7.6511635053752997E-2</v>
      </c>
      <c r="W12" s="482">
        <v>6.9985920815546596E-2</v>
      </c>
      <c r="X12" s="482">
        <v>6.7905258304814101E-2</v>
      </c>
      <c r="Y12" s="482">
        <v>9.5166019965860202E-2</v>
      </c>
      <c r="Z12" s="482">
        <v>0.148861945086041</v>
      </c>
      <c r="AA12" s="482">
        <v>0.159832711051721</v>
      </c>
      <c r="AB12" s="482">
        <v>0.188239990021839</v>
      </c>
      <c r="AC12" s="482">
        <v>0.20997804980689599</v>
      </c>
      <c r="AD12" s="482">
        <v>0.218022437756272</v>
      </c>
      <c r="AE12" s="482">
        <v>0.21028327655736301</v>
      </c>
      <c r="AF12" s="482">
        <v>0.20150647027981899</v>
      </c>
      <c r="AG12" s="482">
        <v>0.204232605092214</v>
      </c>
      <c r="AH12" s="482">
        <v>0.27864109468054299</v>
      </c>
      <c r="AI12" s="482">
        <v>0.38479544137586402</v>
      </c>
      <c r="AJ12" s="482">
        <v>0.52564067749896504</v>
      </c>
      <c r="AK12" s="482">
        <v>0.67677298973139599</v>
      </c>
      <c r="AL12" s="482">
        <v>0.76919705170081298</v>
      </c>
      <c r="AM12" s="482">
        <v>0.77573464714600904</v>
      </c>
      <c r="AN12" s="482">
        <v>0.83922021255357804</v>
      </c>
      <c r="AO12" s="482">
        <v>0.90843767537574005</v>
      </c>
      <c r="AP12" s="482">
        <v>0.88119832815440902</v>
      </c>
      <c r="AQ12" s="482">
        <v>0.81546391896225801</v>
      </c>
      <c r="AR12" s="482">
        <v>0.48067642380016301</v>
      </c>
      <c r="AS12" s="482">
        <v>0.26680408893804802</v>
      </c>
      <c r="AT12" s="482">
        <v>0.27041565187428002</v>
      </c>
      <c r="AU12" s="482">
        <v>0.55533553873799002</v>
      </c>
      <c r="AV12" s="482">
        <v>0.56469746543403698</v>
      </c>
      <c r="AW12" s="482">
        <v>0.51146801689549504</v>
      </c>
      <c r="AX12" s="482">
        <v>0.51400578302334898</v>
      </c>
      <c r="AY12" s="482">
        <v>0.42560759056644398</v>
      </c>
      <c r="AZ12" s="482">
        <v>0.46676169763237602</v>
      </c>
      <c r="BA12" s="482">
        <v>0.57085291102330504</v>
      </c>
      <c r="BB12" s="482">
        <v>0.54322629020499302</v>
      </c>
      <c r="BC12" s="482">
        <v>0.54536182363513497</v>
      </c>
      <c r="BD12" s="482">
        <v>0.63015477412880305</v>
      </c>
      <c r="BE12" s="483">
        <v>0.59070082643641597</v>
      </c>
      <c r="BF12" s="132">
        <v>-6.2609932213768399E-2</v>
      </c>
      <c r="BG12" s="132">
        <v>8.8282236758955801E-2</v>
      </c>
      <c r="BH12" s="132">
        <v>1.60145449150006E-3</v>
      </c>
      <c r="BI12" s="488"/>
      <c r="BJ12" s="489"/>
    </row>
    <row r="13" spans="1:62">
      <c r="A13" s="124" t="s">
        <v>261</v>
      </c>
      <c r="B13" s="482">
        <v>8.6605581488928093E-2</v>
      </c>
      <c r="C13" s="482">
        <v>9.0330552735763694E-2</v>
      </c>
      <c r="D13" s="482">
        <v>0.11174913740506801</v>
      </c>
      <c r="E13" s="482">
        <v>0.113579818287649</v>
      </c>
      <c r="F13" s="482">
        <v>0.124367477503724</v>
      </c>
      <c r="G13" s="482">
        <v>0.120875316959816</v>
      </c>
      <c r="H13" s="482">
        <v>0.12582178851811401</v>
      </c>
      <c r="I13" s="482">
        <v>0.15327383661245</v>
      </c>
      <c r="J13" s="482">
        <v>0.15925461486471201</v>
      </c>
      <c r="K13" s="482">
        <v>0.16569591254673999</v>
      </c>
      <c r="L13" s="482">
        <v>0.15618030417982401</v>
      </c>
      <c r="M13" s="482">
        <v>0.166003035646206</v>
      </c>
      <c r="N13" s="482">
        <v>0.186294519779242</v>
      </c>
      <c r="O13" s="482">
        <v>0.23076196874146601</v>
      </c>
      <c r="P13" s="482">
        <v>0.24886194266358999</v>
      </c>
      <c r="Q13" s="482">
        <v>0.27375135143923601</v>
      </c>
      <c r="R13" s="482">
        <v>0.29639644587321001</v>
      </c>
      <c r="S13" s="482">
        <v>0.31958560129100999</v>
      </c>
      <c r="T13" s="482">
        <v>0.35372472088700901</v>
      </c>
      <c r="U13" s="482">
        <v>0.35030746092081999</v>
      </c>
      <c r="V13" s="482">
        <v>0.35249112651305697</v>
      </c>
      <c r="W13" s="482">
        <v>0.35866877363280902</v>
      </c>
      <c r="X13" s="482">
        <v>0.36414012750316099</v>
      </c>
      <c r="Y13" s="482">
        <v>0.364515340835322</v>
      </c>
      <c r="Z13" s="482">
        <v>0.348879839453625</v>
      </c>
      <c r="AA13" s="482">
        <v>0.36204301706744202</v>
      </c>
      <c r="AB13" s="482">
        <v>0.37329533280788402</v>
      </c>
      <c r="AC13" s="482">
        <v>0.366324493625793</v>
      </c>
      <c r="AD13" s="482">
        <v>0.38136691011352702</v>
      </c>
      <c r="AE13" s="482">
        <v>0.377300886304481</v>
      </c>
      <c r="AF13" s="482">
        <v>0.40125680528412999</v>
      </c>
      <c r="AG13" s="482">
        <v>0.43518808544229298</v>
      </c>
      <c r="AH13" s="482">
        <v>0.54897368453364404</v>
      </c>
      <c r="AI13" s="482">
        <v>0.63746593977096899</v>
      </c>
      <c r="AJ13" s="482">
        <v>0.55060880178225502</v>
      </c>
      <c r="AK13" s="482">
        <v>0.55343743370911203</v>
      </c>
      <c r="AL13" s="482">
        <v>0.57461243117276495</v>
      </c>
      <c r="AM13" s="482">
        <v>0.58038743048103403</v>
      </c>
      <c r="AN13" s="482">
        <v>0.55632493336324595</v>
      </c>
      <c r="AO13" s="482">
        <v>0.59193742909757197</v>
      </c>
      <c r="AP13" s="482">
        <v>0.62369992529305096</v>
      </c>
      <c r="AQ13" s="482">
        <v>0.65449992160381898</v>
      </c>
      <c r="AR13" s="482">
        <v>0.69290601556549603</v>
      </c>
      <c r="AS13" s="482">
        <v>0.70196232614732701</v>
      </c>
      <c r="AT13" s="482">
        <v>0.81072012933007498</v>
      </c>
      <c r="AU13" s="482">
        <v>0.84611394138299301</v>
      </c>
      <c r="AV13" s="482">
        <v>0.82384477521236898</v>
      </c>
      <c r="AW13" s="482">
        <v>0.913346943917836</v>
      </c>
      <c r="AX13" s="482">
        <v>1.0137006592692801</v>
      </c>
      <c r="AY13" s="482">
        <v>1.1014364431160399</v>
      </c>
      <c r="AZ13" s="482">
        <v>1.0847628461257399</v>
      </c>
      <c r="BA13" s="482">
        <v>1.1671748929171799</v>
      </c>
      <c r="BB13" s="482">
        <v>1.1964416980714301</v>
      </c>
      <c r="BC13" s="482">
        <v>1.27811190086517</v>
      </c>
      <c r="BD13" s="482">
        <v>1.30097703873857</v>
      </c>
      <c r="BE13" s="483">
        <v>1.34368811173655</v>
      </c>
      <c r="BF13" s="132">
        <v>3.2829997552755501E-2</v>
      </c>
      <c r="BG13" s="132">
        <v>4.8431033466278799E-2</v>
      </c>
      <c r="BH13" s="132">
        <v>3.64288530743636E-3</v>
      </c>
      <c r="BI13" s="488"/>
      <c r="BJ13" s="489"/>
    </row>
    <row r="14" spans="1:62">
      <c r="A14" s="124" t="s">
        <v>262</v>
      </c>
      <c r="B14" s="482">
        <v>0</v>
      </c>
      <c r="C14" s="482">
        <v>0</v>
      </c>
      <c r="D14" s="482">
        <v>0</v>
      </c>
      <c r="E14" s="482">
        <v>0</v>
      </c>
      <c r="F14" s="482">
        <v>0</v>
      </c>
      <c r="G14" s="482">
        <v>6.7513894442646598E-3</v>
      </c>
      <c r="H14" s="482">
        <v>6.7513894442646598E-3</v>
      </c>
      <c r="I14" s="482">
        <v>9.7627673862761503E-3</v>
      </c>
      <c r="J14" s="482">
        <v>5.6261578702205498E-3</v>
      </c>
      <c r="K14" s="482">
        <v>1.12523157404411E-2</v>
      </c>
      <c r="L14" s="482">
        <v>1.40653946755514E-2</v>
      </c>
      <c r="M14" s="482">
        <v>1.2792591747534301E-2</v>
      </c>
      <c r="N14" s="482">
        <v>8.2141904905219994E-3</v>
      </c>
      <c r="O14" s="482">
        <v>8.4392368053308204E-3</v>
      </c>
      <c r="P14" s="482">
        <v>6.07625049983819E-3</v>
      </c>
      <c r="Q14" s="482">
        <v>4.7130601175126201E-3</v>
      </c>
      <c r="R14" s="482">
        <v>7.6515747034999497E-3</v>
      </c>
      <c r="S14" s="482">
        <v>9.9020378515881705E-3</v>
      </c>
      <c r="T14" s="482">
        <v>1.2265024157080801E-2</v>
      </c>
      <c r="U14" s="482">
        <v>1.7617867582130499E-2</v>
      </c>
      <c r="V14" s="482">
        <v>1.8003705184705801E-2</v>
      </c>
      <c r="W14" s="482">
        <v>1.7891182027301299E-2</v>
      </c>
      <c r="X14" s="482">
        <v>1.6653427295852799E-2</v>
      </c>
      <c r="Y14" s="482">
        <v>1.9413319055468701E-2</v>
      </c>
      <c r="Z14" s="482">
        <v>1.5415672564404299E-2</v>
      </c>
      <c r="AA14" s="482">
        <v>2.5317710415992501E-2</v>
      </c>
      <c r="AB14" s="482">
        <v>3.1056391443617399E-2</v>
      </c>
      <c r="AC14" s="482">
        <v>3.1083753632166599E-2</v>
      </c>
      <c r="AD14" s="482">
        <v>3.58948872120071E-2</v>
      </c>
      <c r="AE14" s="482">
        <v>3.2406669332470397E-2</v>
      </c>
      <c r="AF14" s="482">
        <v>3.1281437758426303E-2</v>
      </c>
      <c r="AG14" s="482">
        <v>3.3103636539672E-2</v>
      </c>
      <c r="AH14" s="482">
        <v>3.02687293417866E-2</v>
      </c>
      <c r="AI14" s="482">
        <v>3.0831345128808599E-2</v>
      </c>
      <c r="AJ14" s="482">
        <v>2.9030974610338E-2</v>
      </c>
      <c r="AK14" s="482">
        <v>3.1532616500501098E-2</v>
      </c>
      <c r="AL14" s="482">
        <v>3.2181623017661497E-2</v>
      </c>
      <c r="AM14" s="482">
        <v>1.28120347808682E-2</v>
      </c>
      <c r="AN14" s="482">
        <v>2.2358103914803001E-2</v>
      </c>
      <c r="AO14" s="482">
        <v>5.1899999998111901E-2</v>
      </c>
      <c r="AP14" s="482">
        <v>5.3433493148740997E-2</v>
      </c>
      <c r="AQ14" s="482">
        <v>5.8384520545821203E-2</v>
      </c>
      <c r="AR14" s="482">
        <v>5.2907253148955599E-2</v>
      </c>
      <c r="AS14" s="482">
        <v>4.8127467249391598E-2</v>
      </c>
      <c r="AT14" s="482">
        <v>5.6877788555289202E-2</v>
      </c>
      <c r="AU14" s="482">
        <v>5.9880339294667198E-2</v>
      </c>
      <c r="AV14" s="482">
        <v>5.4254578597952199E-2</v>
      </c>
      <c r="AW14" s="482">
        <v>7.2266595245912293E-2</v>
      </c>
      <c r="AX14" s="482">
        <v>8.2353961929739997E-2</v>
      </c>
      <c r="AY14" s="482">
        <v>8.4421591986090005E-2</v>
      </c>
      <c r="AZ14" s="482">
        <v>7.9437015752714404E-2</v>
      </c>
      <c r="BA14" s="482">
        <v>8.5518323685824099E-2</v>
      </c>
      <c r="BB14" s="482">
        <v>7.9650239274364501E-2</v>
      </c>
      <c r="BC14" s="482">
        <v>6.8426647791262493E-2</v>
      </c>
      <c r="BD14" s="482">
        <v>6.1152505997935203E-2</v>
      </c>
      <c r="BE14" s="483">
        <v>5.2664780212073298E-2</v>
      </c>
      <c r="BF14" s="132">
        <v>-0.13879604191770201</v>
      </c>
      <c r="BG14" s="132">
        <v>7.2729137826938999E-3</v>
      </c>
      <c r="BH14" s="132">
        <v>1.4277997429476601E-4</v>
      </c>
      <c r="BI14" s="488"/>
      <c r="BJ14" s="489"/>
    </row>
    <row r="15" spans="1:62">
      <c r="A15" s="124" t="s">
        <v>263</v>
      </c>
      <c r="B15" s="482">
        <v>3.5387226844938398E-2</v>
      </c>
      <c r="C15" s="482">
        <v>3.6970339624843501E-2</v>
      </c>
      <c r="D15" s="482">
        <v>3.4549108314400299E-2</v>
      </c>
      <c r="E15" s="482">
        <v>3.8355245259852101E-2</v>
      </c>
      <c r="F15" s="482">
        <v>3.9205322372944898E-2</v>
      </c>
      <c r="G15" s="482">
        <v>3.8460328123577699E-2</v>
      </c>
      <c r="H15" s="482">
        <v>4.5910270617248998E-2</v>
      </c>
      <c r="I15" s="482">
        <v>4.4020305697748001E-2</v>
      </c>
      <c r="J15" s="482">
        <v>4.3209666463293203E-2</v>
      </c>
      <c r="K15" s="482">
        <v>4.4513406399685602E-2</v>
      </c>
      <c r="L15" s="482">
        <v>5.4943325890825401E-2</v>
      </c>
      <c r="M15" s="482">
        <v>5.9436699676284198E-2</v>
      </c>
      <c r="N15" s="482">
        <v>5.9180480684100902E-2</v>
      </c>
      <c r="O15" s="482">
        <v>6.1834522697471202E-2</v>
      </c>
      <c r="P15" s="482">
        <v>5.71783086389267E-2</v>
      </c>
      <c r="Q15" s="482">
        <v>6.1294096541167999E-2</v>
      </c>
      <c r="R15" s="482">
        <v>7.05882051275349E-2</v>
      </c>
      <c r="S15" s="482">
        <v>7.4080365671443299E-2</v>
      </c>
      <c r="T15" s="482">
        <v>4.8797123333546598E-2</v>
      </c>
      <c r="U15" s="482">
        <v>6.5751849016889394E-2</v>
      </c>
      <c r="V15" s="482">
        <v>5.1404603206331501E-2</v>
      </c>
      <c r="W15" s="482">
        <v>5.4524266625556303E-2</v>
      </c>
      <c r="X15" s="482">
        <v>5.4198331641458201E-2</v>
      </c>
      <c r="Y15" s="482">
        <v>5.09855439410625E-2</v>
      </c>
      <c r="Z15" s="482">
        <v>4.33493528850495E-2</v>
      </c>
      <c r="AA15" s="482">
        <v>4.1486867261631699E-2</v>
      </c>
      <c r="AB15" s="482">
        <v>3.8925949529432201E-2</v>
      </c>
      <c r="AC15" s="482">
        <v>3.5011930903061102E-2</v>
      </c>
      <c r="AD15" s="482">
        <v>3.6970339624843501E-2</v>
      </c>
      <c r="AE15" s="482">
        <v>3.8553452404748598E-2</v>
      </c>
      <c r="AF15" s="482">
        <v>3.7342836749527097E-2</v>
      </c>
      <c r="AG15" s="482">
        <v>3.7798026200386997E-2</v>
      </c>
      <c r="AH15" s="482">
        <v>2.2442951762184599E-2</v>
      </c>
      <c r="AI15" s="482">
        <v>3.80878309988942E-2</v>
      </c>
      <c r="AJ15" s="482">
        <v>3.8274079561235998E-2</v>
      </c>
      <c r="AK15" s="482">
        <v>3.2086530840869001E-2</v>
      </c>
      <c r="AL15" s="482">
        <v>3.44559840332294E-2</v>
      </c>
      <c r="AM15" s="482">
        <v>4.1160932277533598E-2</v>
      </c>
      <c r="AN15" s="482">
        <v>4.8703999052375699E-2</v>
      </c>
      <c r="AO15" s="482">
        <v>7.9868065190006804E-2</v>
      </c>
      <c r="AP15" s="482">
        <v>0.14125575900171</v>
      </c>
      <c r="AQ15" s="482">
        <v>0.16531559828165701</v>
      </c>
      <c r="AR15" s="482">
        <v>0.24915697196422301</v>
      </c>
      <c r="AS15" s="482">
        <v>0.31545740238948</v>
      </c>
      <c r="AT15" s="482">
        <v>0.32350804206357298</v>
      </c>
      <c r="AU15" s="482">
        <v>0.52476789064531104</v>
      </c>
      <c r="AV15" s="482">
        <v>0.60885233992758903</v>
      </c>
      <c r="AW15" s="482">
        <v>0.66208469315954599</v>
      </c>
      <c r="AX15" s="482">
        <v>0.64849985462031301</v>
      </c>
      <c r="AY15" s="482">
        <v>0.71902947413350304</v>
      </c>
      <c r="AZ15" s="482">
        <v>0.73949209396416005</v>
      </c>
      <c r="BA15" s="482">
        <v>0.81950333081376903</v>
      </c>
      <c r="BB15" s="482">
        <v>0.72486352742664195</v>
      </c>
      <c r="BC15" s="482">
        <v>0.77646174642810595</v>
      </c>
      <c r="BD15" s="482">
        <v>0.79446065336738803</v>
      </c>
      <c r="BE15" s="483">
        <v>0.68026673588514297</v>
      </c>
      <c r="BF15" s="132">
        <v>-0.143737662775652</v>
      </c>
      <c r="BG15" s="132">
        <v>9.4003549795795199E-2</v>
      </c>
      <c r="BH15" s="132">
        <v>1.84427745966361E-3</v>
      </c>
      <c r="BI15" s="488"/>
      <c r="BJ15" s="489"/>
    </row>
    <row r="16" spans="1:62">
      <c r="A16" s="124" t="s">
        <v>264</v>
      </c>
      <c r="B16" s="482">
        <v>0.110566338093573</v>
      </c>
      <c r="C16" s="482">
        <v>0.129878137077168</v>
      </c>
      <c r="D16" s="482">
        <v>0.14334850387822501</v>
      </c>
      <c r="E16" s="482">
        <v>0.14999565175611601</v>
      </c>
      <c r="F16" s="482">
        <v>0.15116610587158399</v>
      </c>
      <c r="G16" s="482">
        <v>0.18498807077285201</v>
      </c>
      <c r="H16" s="482">
        <v>0.180298283596836</v>
      </c>
      <c r="I16" s="482">
        <v>0.185843411248375</v>
      </c>
      <c r="J16" s="482">
        <v>0.17897277434796199</v>
      </c>
      <c r="K16" s="482">
        <v>0.16350930604859801</v>
      </c>
      <c r="L16" s="482">
        <v>0.14860942106125499</v>
      </c>
      <c r="M16" s="482">
        <v>0.16681112389261701</v>
      </c>
      <c r="N16" s="482">
        <v>0.19661559270797399</v>
      </c>
      <c r="O16" s="482">
        <v>0.23472398361310101</v>
      </c>
      <c r="P16" s="482">
        <v>0.24262140641889199</v>
      </c>
      <c r="Q16" s="482">
        <v>0.27337504765881798</v>
      </c>
      <c r="R16" s="482">
        <v>0.30195971461848398</v>
      </c>
      <c r="S16" s="482">
        <v>0.36699432625073602</v>
      </c>
      <c r="T16" s="482">
        <v>0.38021071773950899</v>
      </c>
      <c r="U16" s="482">
        <v>0.39729960160238298</v>
      </c>
      <c r="V16" s="482">
        <v>0.40783113765354501</v>
      </c>
      <c r="W16" s="482">
        <v>0.41733707077047</v>
      </c>
      <c r="X16" s="482">
        <v>0.44209603549943699</v>
      </c>
      <c r="Y16" s="482">
        <v>0.50747218213464396</v>
      </c>
      <c r="Z16" s="482">
        <v>0.50983487950439299</v>
      </c>
      <c r="AA16" s="482">
        <v>0.52859518923845505</v>
      </c>
      <c r="AB16" s="482">
        <v>0.53554109587092802</v>
      </c>
      <c r="AC16" s="482">
        <v>0.51609591869707105</v>
      </c>
      <c r="AD16" s="482">
        <v>0.58083561641722503</v>
      </c>
      <c r="AE16" s="482">
        <v>0.665243287647031</v>
      </c>
      <c r="AF16" s="482">
        <v>0.71416136983703205</v>
      </c>
      <c r="AG16" s="482">
        <v>0.80417127695161805</v>
      </c>
      <c r="AH16" s="482">
        <v>0.87506216092706901</v>
      </c>
      <c r="AI16" s="482">
        <v>0.87506216092706901</v>
      </c>
      <c r="AJ16" s="482">
        <v>0.89764441024131603</v>
      </c>
      <c r="AK16" s="482">
        <v>0.946842108643692</v>
      </c>
      <c r="AL16" s="482">
        <v>1.05406146212129</v>
      </c>
      <c r="AM16" s="482">
        <v>1.13497658694319</v>
      </c>
      <c r="AN16" s="482">
        <v>1.3081036378529001</v>
      </c>
      <c r="AO16" s="482">
        <v>1.43483040929131</v>
      </c>
      <c r="AP16" s="482">
        <v>1.58435202172307</v>
      </c>
      <c r="AQ16" s="482">
        <v>1.86501617533287</v>
      </c>
      <c r="AR16" s="482">
        <v>1.90070553827496</v>
      </c>
      <c r="AS16" s="482">
        <v>1.84852992143166</v>
      </c>
      <c r="AT16" s="482">
        <v>1.8468573741790699</v>
      </c>
      <c r="AU16" s="482">
        <v>2.0066552355272398</v>
      </c>
      <c r="AV16" s="482">
        <v>1.9816189730103799</v>
      </c>
      <c r="AW16" s="482">
        <v>1.9525327863923201</v>
      </c>
      <c r="AX16" s="482">
        <v>1.9694581475919499</v>
      </c>
      <c r="AY16" s="482">
        <v>1.98440236733407</v>
      </c>
      <c r="AZ16" s="482">
        <v>1.8968105396425801</v>
      </c>
      <c r="BA16" s="482">
        <v>1.63494065074021</v>
      </c>
      <c r="BB16" s="482">
        <v>1.77534337815618</v>
      </c>
      <c r="BC16" s="482">
        <v>1.6810505149029999</v>
      </c>
      <c r="BD16" s="482">
        <v>1.6905870091256401</v>
      </c>
      <c r="BE16" s="483">
        <v>1.45903346534377</v>
      </c>
      <c r="BF16" s="132">
        <v>-0.136966356970666</v>
      </c>
      <c r="BG16" s="132">
        <v>-8.8020002395483594E-3</v>
      </c>
      <c r="BH16" s="132">
        <v>3.9555991658582696E-3</v>
      </c>
      <c r="BI16" s="488"/>
      <c r="BJ16" s="489"/>
    </row>
    <row r="17" spans="1:62">
      <c r="A17" s="124" t="s">
        <v>265</v>
      </c>
      <c r="B17" s="482">
        <v>0.72738819695708001</v>
      </c>
      <c r="C17" s="482">
        <v>0.76272124240206396</v>
      </c>
      <c r="D17" s="482">
        <v>0.83575002934002596</v>
      </c>
      <c r="E17" s="482">
        <v>0.86034912245867801</v>
      </c>
      <c r="F17" s="482">
        <v>0.88783673767077798</v>
      </c>
      <c r="G17" s="482">
        <v>0.828017569546595</v>
      </c>
      <c r="H17" s="482">
        <v>0.80245749411830802</v>
      </c>
      <c r="I17" s="482">
        <v>0.79544540426996202</v>
      </c>
      <c r="J17" s="482">
        <v>0.98255937014031103</v>
      </c>
      <c r="K17" s="482">
        <v>1.0384049130928701</v>
      </c>
      <c r="L17" s="482">
        <v>1.0099451652420499</v>
      </c>
      <c r="M17" s="482">
        <v>1.2485933112938199</v>
      </c>
      <c r="N17" s="482">
        <v>1.36665857085152</v>
      </c>
      <c r="O17" s="482">
        <v>1.3790627251034799</v>
      </c>
      <c r="P17" s="482">
        <v>1.5445588437378901</v>
      </c>
      <c r="Q17" s="482">
        <v>1.58569636904792</v>
      </c>
      <c r="R17" s="482">
        <v>1.59863236465445</v>
      </c>
      <c r="S17" s="482">
        <v>1.70575915137595</v>
      </c>
      <c r="T17" s="482">
        <v>1.67966209957312</v>
      </c>
      <c r="U17" s="482">
        <v>1.8528619218891</v>
      </c>
      <c r="V17" s="482">
        <v>1.8606768354318499</v>
      </c>
      <c r="W17" s="482">
        <v>2.0484574736098198</v>
      </c>
      <c r="X17" s="482">
        <v>1.9961559747292601</v>
      </c>
      <c r="Y17" s="482">
        <v>2.0379339103876202</v>
      </c>
      <c r="Z17" s="482">
        <v>2.0982888811674898</v>
      </c>
      <c r="AA17" s="482">
        <v>2.3589909110085201</v>
      </c>
      <c r="AB17" s="482">
        <v>2.3521713110518201</v>
      </c>
      <c r="AC17" s="482">
        <v>2.3152205875998102</v>
      </c>
      <c r="AD17" s="482">
        <v>2.5054243683466302</v>
      </c>
      <c r="AE17" s="482">
        <v>2.6500321060112801</v>
      </c>
      <c r="AF17" s="482">
        <v>2.9534774552660101</v>
      </c>
      <c r="AG17" s="482">
        <v>3.1842449595193498</v>
      </c>
      <c r="AH17" s="482">
        <v>3.3109963254372898</v>
      </c>
      <c r="AI17" s="482">
        <v>3.4726799118124401</v>
      </c>
      <c r="AJ17" s="482">
        <v>2.9437044852493099</v>
      </c>
      <c r="AK17" s="482">
        <v>2.99071192525036</v>
      </c>
      <c r="AL17" s="482">
        <v>3.1781483703751499</v>
      </c>
      <c r="AM17" s="482">
        <v>3.0516904341700699</v>
      </c>
      <c r="AN17" s="482">
        <v>2.70893841429874</v>
      </c>
      <c r="AO17" s="482">
        <v>3.0422279127895901</v>
      </c>
      <c r="AP17" s="482">
        <v>2.9446710427234901</v>
      </c>
      <c r="AQ17" s="482">
        <v>3.38101804467781</v>
      </c>
      <c r="AR17" s="482">
        <v>3.60568084483852</v>
      </c>
      <c r="AS17" s="482">
        <v>3.3673936606886099</v>
      </c>
      <c r="AT17" s="482">
        <v>3.31056570141486</v>
      </c>
      <c r="AU17" s="482">
        <v>3.0251426726549902</v>
      </c>
      <c r="AV17" s="482">
        <v>3.22441173635361</v>
      </c>
      <c r="AW17" s="482">
        <v>3.3397279719784398</v>
      </c>
      <c r="AX17" s="482">
        <v>3.1256669605227998</v>
      </c>
      <c r="AY17" s="482">
        <v>3.2921585537126101</v>
      </c>
      <c r="AZ17" s="482">
        <v>3.5835419078761199</v>
      </c>
      <c r="BA17" s="482">
        <v>3.5930965030530002</v>
      </c>
      <c r="BB17" s="482">
        <v>3.7351677743899101</v>
      </c>
      <c r="BC17" s="482">
        <v>3.0592269234477301</v>
      </c>
      <c r="BD17" s="482">
        <v>2.47456309280085</v>
      </c>
      <c r="BE17" s="483">
        <v>1.80929270760585</v>
      </c>
      <c r="BF17" s="132">
        <v>-0.26884357369203898</v>
      </c>
      <c r="BG17" s="132">
        <v>-2.8686036834963201E-2</v>
      </c>
      <c r="BH17" s="132">
        <v>4.9051902475128499E-3</v>
      </c>
      <c r="BI17" s="488"/>
      <c r="BJ17" s="489"/>
    </row>
    <row r="18" spans="1:62">
      <c r="A18" s="124" t="s">
        <v>189</v>
      </c>
      <c r="B18" s="482">
        <v>0</v>
      </c>
      <c r="C18" s="482">
        <v>0</v>
      </c>
      <c r="D18" s="482">
        <v>0</v>
      </c>
      <c r="E18" s="482">
        <v>0</v>
      </c>
      <c r="F18" s="482">
        <v>0</v>
      </c>
      <c r="G18" s="482">
        <v>0</v>
      </c>
      <c r="H18" s="482">
        <v>0</v>
      </c>
      <c r="I18" s="482">
        <v>0</v>
      </c>
      <c r="J18" s="482">
        <v>0</v>
      </c>
      <c r="K18" s="482">
        <v>0</v>
      </c>
      <c r="L18" s="482">
        <v>0</v>
      </c>
      <c r="M18" s="482">
        <v>0</v>
      </c>
      <c r="N18" s="482">
        <v>0</v>
      </c>
      <c r="O18" s="482">
        <v>0</v>
      </c>
      <c r="P18" s="482">
        <v>0</v>
      </c>
      <c r="Q18" s="482">
        <v>0</v>
      </c>
      <c r="R18" s="482">
        <v>0</v>
      </c>
      <c r="S18" s="482">
        <v>0</v>
      </c>
      <c r="T18" s="482">
        <v>0</v>
      </c>
      <c r="U18" s="482">
        <v>0</v>
      </c>
      <c r="V18" s="482">
        <v>0</v>
      </c>
      <c r="W18" s="482">
        <v>0</v>
      </c>
      <c r="X18" s="482">
        <v>0</v>
      </c>
      <c r="Y18" s="482">
        <v>0</v>
      </c>
      <c r="Z18" s="482">
        <v>0</v>
      </c>
      <c r="AA18" s="482">
        <v>0</v>
      </c>
      <c r="AB18" s="482">
        <v>0</v>
      </c>
      <c r="AC18" s="482">
        <v>0</v>
      </c>
      <c r="AD18" s="482">
        <v>0</v>
      </c>
      <c r="AE18" s="482">
        <v>0</v>
      </c>
      <c r="AF18" s="482">
        <v>0</v>
      </c>
      <c r="AG18" s="482">
        <v>0</v>
      </c>
      <c r="AH18" s="482">
        <v>0</v>
      </c>
      <c r="AI18" s="482">
        <v>0</v>
      </c>
      <c r="AJ18" s="482">
        <v>0</v>
      </c>
      <c r="AK18" s="482">
        <v>0</v>
      </c>
      <c r="AL18" s="482">
        <v>0</v>
      </c>
      <c r="AM18" s="482">
        <v>0</v>
      </c>
      <c r="AN18" s="482">
        <v>0</v>
      </c>
      <c r="AO18" s="482">
        <v>0</v>
      </c>
      <c r="AP18" s="482">
        <v>0</v>
      </c>
      <c r="AQ18" s="482">
        <v>0</v>
      </c>
      <c r="AR18" s="482">
        <v>0</v>
      </c>
      <c r="AS18" s="482">
        <v>0</v>
      </c>
      <c r="AT18" s="482">
        <v>0</v>
      </c>
      <c r="AU18" s="482">
        <v>0</v>
      </c>
      <c r="AV18" s="482">
        <v>0</v>
      </c>
      <c r="AW18" s="482">
        <v>0</v>
      </c>
      <c r="AX18" s="482">
        <v>0</v>
      </c>
      <c r="AY18" s="482">
        <v>0</v>
      </c>
      <c r="AZ18" s="482">
        <v>0</v>
      </c>
      <c r="BA18" s="482">
        <v>0</v>
      </c>
      <c r="BB18" s="482">
        <v>0</v>
      </c>
      <c r="BC18" s="482">
        <v>1.7586224226766801E-2</v>
      </c>
      <c r="BD18" s="482">
        <v>4.6371526999872702E-2</v>
      </c>
      <c r="BE18" s="483">
        <v>3.4300340573652201E-2</v>
      </c>
      <c r="BF18" s="132">
        <v>-0.26031461992298999</v>
      </c>
      <c r="BG18" s="132" t="s">
        <v>273</v>
      </c>
      <c r="BH18" s="132">
        <v>9.2991971592526395E-5</v>
      </c>
      <c r="BI18" s="488"/>
      <c r="BJ18" s="489"/>
    </row>
    <row r="19" spans="1:62">
      <c r="A19" s="124" t="s">
        <v>266</v>
      </c>
      <c r="B19" s="482">
        <v>2.8300106225958899E-4</v>
      </c>
      <c r="C19" s="482">
        <v>2.8300106225958899E-4</v>
      </c>
      <c r="D19" s="482">
        <v>2.8300106225958899E-4</v>
      </c>
      <c r="E19" s="482">
        <v>2.8222783531352502E-4</v>
      </c>
      <c r="F19" s="482">
        <v>2.8300106225958899E-4</v>
      </c>
      <c r="G19" s="482">
        <v>4.2454996963934302E-4</v>
      </c>
      <c r="H19" s="482">
        <v>8.4561684928164402E-4</v>
      </c>
      <c r="I19" s="482">
        <v>9.0486585968213096E-4</v>
      </c>
      <c r="J19" s="482">
        <v>1.7458021085169301E-3</v>
      </c>
      <c r="K19" s="482">
        <v>2.0943046132208798E-3</v>
      </c>
      <c r="L19" s="482">
        <v>1.88860879839562E-3</v>
      </c>
      <c r="M19" s="482">
        <v>2.52528783105148E-3</v>
      </c>
      <c r="N19" s="482">
        <v>2.13290886068808E-3</v>
      </c>
      <c r="O19" s="482">
        <v>1.91734429087121E-3</v>
      </c>
      <c r="P19" s="482">
        <v>2.90334901753359E-3</v>
      </c>
      <c r="Q19" s="482">
        <v>2.9327572835400298E-3</v>
      </c>
      <c r="R19" s="482">
        <v>2.1097850132077299E-3</v>
      </c>
      <c r="S19" s="482">
        <v>1.83752347843901E-3</v>
      </c>
      <c r="T19" s="482">
        <v>1.82291385095142E-3</v>
      </c>
      <c r="U19" s="482">
        <v>2.1699219789284999E-3</v>
      </c>
      <c r="V19" s="482">
        <v>3.0770197548860498E-3</v>
      </c>
      <c r="W19" s="482">
        <v>3.0491550349097301E-3</v>
      </c>
      <c r="X19" s="482">
        <v>4.3427359588108201E-3</v>
      </c>
      <c r="Y19" s="482">
        <v>4.4923917211495403E-3</v>
      </c>
      <c r="Z19" s="482">
        <v>5.8210174050550203E-3</v>
      </c>
      <c r="AA19" s="482">
        <v>5.8887441549974797E-3</v>
      </c>
      <c r="AB19" s="482">
        <v>4.8291107758976397E-3</v>
      </c>
      <c r="AC19" s="482">
        <v>3.9556281492353004E-3</v>
      </c>
      <c r="AD19" s="482">
        <v>4.6099663635838098E-3</v>
      </c>
      <c r="AE19" s="482">
        <v>4.1080143940102204E-3</v>
      </c>
      <c r="AF19" s="482">
        <v>4.2748157038685203E-3</v>
      </c>
      <c r="AG19" s="482">
        <v>4.6479306170556598E-3</v>
      </c>
      <c r="AH19" s="482">
        <v>5.9192211924715904E-3</v>
      </c>
      <c r="AI19" s="482">
        <v>1.6095358876326901E-2</v>
      </c>
      <c r="AJ19" s="482">
        <v>5.10110140366659E-2</v>
      </c>
      <c r="AK19" s="482">
        <v>9.4747469900743495E-2</v>
      </c>
      <c r="AL19" s="482">
        <v>0.12704096676957799</v>
      </c>
      <c r="AM19" s="482">
        <v>0.12574283745502299</v>
      </c>
      <c r="AN19" s="482">
        <v>0.164378078532254</v>
      </c>
      <c r="AO19" s="482">
        <v>0.15124297995274799</v>
      </c>
      <c r="AP19" s="482">
        <v>0.16010524914218399</v>
      </c>
      <c r="AQ19" s="482">
        <v>0.210684160952751</v>
      </c>
      <c r="AR19" s="482">
        <v>0.239065749443123</v>
      </c>
      <c r="AS19" s="482">
        <v>0.24206171787942399</v>
      </c>
      <c r="AT19" s="482">
        <v>0.235652952035553</v>
      </c>
      <c r="AU19" s="482">
        <v>0.23832741937785201</v>
      </c>
      <c r="AV19" s="482">
        <v>0.26567493469202802</v>
      </c>
      <c r="AW19" s="482">
        <v>0.31111020494047298</v>
      </c>
      <c r="AX19" s="482">
        <v>0.347575856081836</v>
      </c>
      <c r="AY19" s="482">
        <v>0.35593951993976403</v>
      </c>
      <c r="AZ19" s="482">
        <v>0.35564577780173501</v>
      </c>
      <c r="BA19" s="482">
        <v>0.369254985604766</v>
      </c>
      <c r="BB19" s="482">
        <v>0.34918526910749498</v>
      </c>
      <c r="BC19" s="482">
        <v>0.397427657806528</v>
      </c>
      <c r="BD19" s="482">
        <v>0.48013883161128701</v>
      </c>
      <c r="BE19" s="483">
        <v>0.450010461245681</v>
      </c>
      <c r="BF19" s="132">
        <v>-6.2749289126438096E-2</v>
      </c>
      <c r="BG19" s="132">
        <v>7.3765373090539696E-2</v>
      </c>
      <c r="BH19" s="132">
        <v>1.2200275370047801E-3</v>
      </c>
      <c r="BI19" s="488"/>
      <c r="BJ19" s="489"/>
    </row>
    <row r="20" spans="1:62">
      <c r="A20" s="124" t="s">
        <v>267</v>
      </c>
      <c r="B20" s="482">
        <v>5.2136729373209604E-3</v>
      </c>
      <c r="C20" s="482">
        <v>6.5608934471764902E-3</v>
      </c>
      <c r="D20" s="482">
        <v>6.8864036877999604E-3</v>
      </c>
      <c r="E20" s="482">
        <v>6.3727209243646899E-3</v>
      </c>
      <c r="F20" s="482">
        <v>9.3255109901279297E-3</v>
      </c>
      <c r="G20" s="482">
        <v>3.1105928723575301E-3</v>
      </c>
      <c r="H20" s="482">
        <v>3.3621493721438401E-3</v>
      </c>
      <c r="I20" s="482">
        <v>4.8798881268312796E-3</v>
      </c>
      <c r="J20" s="482">
        <v>5.7108163076486302E-3</v>
      </c>
      <c r="K20" s="482">
        <v>1.4118608550506199E-2</v>
      </c>
      <c r="L20" s="482">
        <v>1.22053278646315E-2</v>
      </c>
      <c r="M20" s="482">
        <v>1.49484264567343E-2</v>
      </c>
      <c r="N20" s="482">
        <v>1.6542258673447299E-2</v>
      </c>
      <c r="O20" s="482">
        <v>3.1766264535514399E-2</v>
      </c>
      <c r="P20" s="482">
        <v>3.3384450096639699E-2</v>
      </c>
      <c r="Q20" s="482">
        <v>3.2627467525219903E-2</v>
      </c>
      <c r="R20" s="482">
        <v>3.3171594596820501E-2</v>
      </c>
      <c r="S20" s="482">
        <v>3.2728951909696602E-2</v>
      </c>
      <c r="T20" s="482">
        <v>2.97417184747342E-2</v>
      </c>
      <c r="U20" s="482">
        <v>2.28194471971448E-2</v>
      </c>
      <c r="V20" s="482">
        <v>3.5219748267580599E-2</v>
      </c>
      <c r="W20" s="482">
        <v>4.0733382980396797E-2</v>
      </c>
      <c r="X20" s="482">
        <v>4.8384957683896702E-2</v>
      </c>
      <c r="Y20" s="482">
        <v>4.8813836931380798E-2</v>
      </c>
      <c r="Z20" s="482">
        <v>6.1212597627999597E-2</v>
      </c>
      <c r="AA20" s="482">
        <v>6.70638018130289E-2</v>
      </c>
      <c r="AB20" s="482">
        <v>7.0664542849970105E-2</v>
      </c>
      <c r="AC20" s="482">
        <v>7.5435367005452406E-2</v>
      </c>
      <c r="AD20" s="482">
        <v>7.8217285682085899E-2</v>
      </c>
      <c r="AE20" s="482">
        <v>9.2527829996633795E-2</v>
      </c>
      <c r="AF20" s="482">
        <v>0.103076257188031</v>
      </c>
      <c r="AG20" s="482">
        <v>0.105464875201081</v>
      </c>
      <c r="AH20" s="482">
        <v>0.10131530116069799</v>
      </c>
      <c r="AI20" s="482">
        <v>0.113331521473733</v>
      </c>
      <c r="AJ20" s="482">
        <v>0.117547013401478</v>
      </c>
      <c r="AK20" s="482">
        <v>0.109282266102843</v>
      </c>
      <c r="AL20" s="482">
        <v>0.10020661176015901</v>
      </c>
      <c r="AM20" s="482">
        <v>0.10881612186505001</v>
      </c>
      <c r="AN20" s="482">
        <v>0.129485468533934</v>
      </c>
      <c r="AO20" s="482">
        <v>0.135903824476927</v>
      </c>
      <c r="AP20" s="482">
        <v>0.163654511114212</v>
      </c>
      <c r="AQ20" s="482">
        <v>0.17319935930282701</v>
      </c>
      <c r="AR20" s="482">
        <v>0.19289242998516501</v>
      </c>
      <c r="AS20" s="482">
        <v>0.21411869859516999</v>
      </c>
      <c r="AT20" s="482">
        <v>0.241219170587264</v>
      </c>
      <c r="AU20" s="482">
        <v>0.25319112270189598</v>
      </c>
      <c r="AV20" s="482">
        <v>0.29488551928345602</v>
      </c>
      <c r="AW20" s="482">
        <v>0.29886875466893198</v>
      </c>
      <c r="AX20" s="482">
        <v>0.319541356922461</v>
      </c>
      <c r="AY20" s="482">
        <v>0.33858177464280298</v>
      </c>
      <c r="AZ20" s="482">
        <v>0.332203412959448</v>
      </c>
      <c r="BA20" s="482">
        <v>0.33616786486036199</v>
      </c>
      <c r="BB20" s="482">
        <v>0.34377097584987398</v>
      </c>
      <c r="BC20" s="482">
        <v>0.360546871636997</v>
      </c>
      <c r="BD20" s="482">
        <v>0.35919669114396802</v>
      </c>
      <c r="BE20" s="483">
        <v>0.29571452366581202</v>
      </c>
      <c r="BF20" s="132">
        <v>-0.176733720113006</v>
      </c>
      <c r="BG20" s="132">
        <v>4.0619717909157402E-2</v>
      </c>
      <c r="BH20" s="132">
        <v>8.0171438896300897E-4</v>
      </c>
      <c r="BI20" s="488"/>
      <c r="BJ20" s="489"/>
    </row>
    <row r="21" spans="1:62" s="125" customFormat="1">
      <c r="A21" s="133" t="s">
        <v>268</v>
      </c>
      <c r="B21" s="484">
        <v>1.4291325166055999</v>
      </c>
      <c r="C21" s="484">
        <v>1.5270426609469601</v>
      </c>
      <c r="D21" s="484">
        <v>1.6462884914974001</v>
      </c>
      <c r="E21" s="484">
        <v>1.72474863861378</v>
      </c>
      <c r="F21" s="484">
        <v>1.7829560807434199</v>
      </c>
      <c r="G21" s="484">
        <v>1.81904338706257</v>
      </c>
      <c r="H21" s="484">
        <v>1.8526738993156999</v>
      </c>
      <c r="I21" s="484">
        <v>1.95292282705791</v>
      </c>
      <c r="J21" s="484">
        <v>2.2226694992447098</v>
      </c>
      <c r="K21" s="484">
        <v>2.3506545366662901</v>
      </c>
      <c r="L21" s="484">
        <v>2.3388004940110099</v>
      </c>
      <c r="M21" s="484">
        <v>2.7266026477583201</v>
      </c>
      <c r="N21" s="484">
        <v>2.9496400783775201</v>
      </c>
      <c r="O21" s="484">
        <v>3.0496886613359901</v>
      </c>
      <c r="P21" s="484">
        <v>3.2817188532842101</v>
      </c>
      <c r="Q21" s="484">
        <v>3.4823226891440902</v>
      </c>
      <c r="R21" s="484">
        <v>3.5996459377773098</v>
      </c>
      <c r="S21" s="484">
        <v>3.9945597195906699</v>
      </c>
      <c r="T21" s="484">
        <v>4.1367282314782701</v>
      </c>
      <c r="U21" s="484">
        <v>4.45359541361855</v>
      </c>
      <c r="V21" s="484">
        <v>4.5606617802379299</v>
      </c>
      <c r="W21" s="484">
        <v>4.9285689652551197</v>
      </c>
      <c r="X21" s="484">
        <v>4.94648052117555</v>
      </c>
      <c r="Y21" s="484">
        <v>5.3512722436043303</v>
      </c>
      <c r="Z21" s="484">
        <v>5.5644455970894304</v>
      </c>
      <c r="AA21" s="484">
        <v>5.7626780015680703</v>
      </c>
      <c r="AB21" s="484">
        <v>5.8550469925009301</v>
      </c>
      <c r="AC21" s="484">
        <v>6.0068041255050497</v>
      </c>
      <c r="AD21" s="484">
        <v>6.48082138386245</v>
      </c>
      <c r="AE21" s="484">
        <v>6.8107083826806099</v>
      </c>
      <c r="AF21" s="484">
        <v>7.4919787291456199</v>
      </c>
      <c r="AG21" s="484">
        <v>8.2709497936009608</v>
      </c>
      <c r="AH21" s="484">
        <v>8.4649113437127408</v>
      </c>
      <c r="AI21" s="484">
        <v>9.0740919021183402</v>
      </c>
      <c r="AJ21" s="484">
        <v>8.9517851785312104</v>
      </c>
      <c r="AK21" s="484">
        <v>9.4880342967986504</v>
      </c>
      <c r="AL21" s="484">
        <v>9.9839387288075798</v>
      </c>
      <c r="AM21" s="484">
        <v>10.083963664368801</v>
      </c>
      <c r="AN21" s="484">
        <v>10.6031736223149</v>
      </c>
      <c r="AO21" s="484">
        <v>11.812383312018699</v>
      </c>
      <c r="AP21" s="484">
        <v>12.3010280589945</v>
      </c>
      <c r="AQ21" s="484">
        <v>13.3048485001712</v>
      </c>
      <c r="AR21" s="484">
        <v>13.655866179347001</v>
      </c>
      <c r="AS21" s="484">
        <v>13.6476267441923</v>
      </c>
      <c r="AT21" s="484">
        <v>13.143251713242201</v>
      </c>
      <c r="AU21" s="484">
        <v>14.249599260157099</v>
      </c>
      <c r="AV21" s="484">
        <v>14.718939545311301</v>
      </c>
      <c r="AW21" s="484">
        <v>15.6107103835331</v>
      </c>
      <c r="AX21" s="484">
        <v>16.1877257724861</v>
      </c>
      <c r="AY21" s="484">
        <v>16.7007056922663</v>
      </c>
      <c r="AZ21" s="484">
        <v>17.206625566243201</v>
      </c>
      <c r="BA21" s="484">
        <v>16.806745318356398</v>
      </c>
      <c r="BB21" s="484">
        <v>17.061790480865501</v>
      </c>
      <c r="BC21" s="484">
        <v>16.3689816553971</v>
      </c>
      <c r="BD21" s="484">
        <v>15.799638344166899</v>
      </c>
      <c r="BE21" s="484">
        <v>14.053405535009301</v>
      </c>
      <c r="BF21" s="135">
        <v>-0.11052359371265599</v>
      </c>
      <c r="BG21" s="135">
        <v>1.8578329136076401E-2</v>
      </c>
      <c r="BH21" s="135">
        <v>3.8100318143595803E-2</v>
      </c>
      <c r="BI21" s="488"/>
      <c r="BJ21" s="489"/>
    </row>
    <row r="22" spans="1:62">
      <c r="B22" s="483"/>
      <c r="C22" s="483"/>
      <c r="D22" s="483"/>
      <c r="E22" s="483"/>
      <c r="F22" s="483"/>
      <c r="G22" s="483"/>
      <c r="H22" s="483"/>
      <c r="I22" s="483"/>
      <c r="J22" s="483"/>
      <c r="K22" s="483"/>
      <c r="L22" s="483"/>
      <c r="M22" s="483"/>
      <c r="N22" s="483"/>
      <c r="O22" s="483"/>
      <c r="P22" s="483"/>
      <c r="Q22" s="483"/>
      <c r="R22" s="483"/>
      <c r="S22" s="483"/>
      <c r="T22" s="483"/>
      <c r="U22" s="483"/>
      <c r="V22" s="483"/>
      <c r="W22" s="483"/>
      <c r="X22" s="483"/>
      <c r="Y22" s="483"/>
      <c r="Z22" s="483"/>
      <c r="AA22" s="483"/>
      <c r="AB22" s="483"/>
      <c r="AC22" s="483"/>
      <c r="AD22" s="483"/>
      <c r="AE22" s="483"/>
      <c r="AF22" s="483"/>
      <c r="AG22" s="483"/>
      <c r="AH22" s="483"/>
      <c r="AI22" s="483"/>
      <c r="AJ22" s="483"/>
      <c r="AK22" s="483"/>
      <c r="AL22" s="483"/>
      <c r="AM22" s="483"/>
      <c r="AN22" s="483"/>
      <c r="AO22" s="483"/>
      <c r="AP22" s="483"/>
      <c r="AQ22" s="483"/>
      <c r="AR22" s="483"/>
      <c r="AS22" s="483"/>
      <c r="AT22" s="483"/>
      <c r="AU22" s="483"/>
      <c r="AV22" s="483"/>
      <c r="AW22" s="483"/>
      <c r="AX22" s="483"/>
      <c r="AY22" s="483"/>
      <c r="AZ22" s="483"/>
      <c r="BA22" s="483"/>
      <c r="BB22" s="483"/>
      <c r="BC22" s="483"/>
      <c r="BD22" s="483"/>
      <c r="BE22" s="483"/>
      <c r="BF22" s="132"/>
      <c r="BG22" s="132"/>
      <c r="BH22" s="132"/>
      <c r="BI22" s="488"/>
      <c r="BJ22" s="489"/>
    </row>
    <row r="23" spans="1:62">
      <c r="A23" s="136" t="s">
        <v>269</v>
      </c>
      <c r="B23" s="482">
        <v>0.16959404077717999</v>
      </c>
      <c r="C23" s="482">
        <v>0.182098211243681</v>
      </c>
      <c r="D23" s="482">
        <v>0.174461047741237</v>
      </c>
      <c r="E23" s="482">
        <v>0.18553676807653099</v>
      </c>
      <c r="F23" s="482">
        <v>0.225715425327495</v>
      </c>
      <c r="G23" s="482">
        <v>0.27379024479637398</v>
      </c>
      <c r="H23" s="482">
        <v>0.31450993332215399</v>
      </c>
      <c r="I23" s="482">
        <v>0.33896047844954003</v>
      </c>
      <c r="J23" s="482">
        <v>0.37357300332647198</v>
      </c>
      <c r="K23" s="482">
        <v>0.40492827269626802</v>
      </c>
      <c r="L23" s="482">
        <v>0.40444111175474901</v>
      </c>
      <c r="M23" s="482">
        <v>0.45938116308163401</v>
      </c>
      <c r="N23" s="482">
        <v>0.46944639767895202</v>
      </c>
      <c r="O23" s="482">
        <v>0.488292824328591</v>
      </c>
      <c r="P23" s="482">
        <v>0.48415305379770401</v>
      </c>
      <c r="Q23" s="482">
        <v>0.463856899871119</v>
      </c>
      <c r="R23" s="482">
        <v>0.44335960279497</v>
      </c>
      <c r="S23" s="482">
        <v>0.42914827811291101</v>
      </c>
      <c r="T23" s="482">
        <v>0.43787336318137299</v>
      </c>
      <c r="U23" s="482">
        <v>0.48620270972495599</v>
      </c>
      <c r="V23" s="482">
        <v>0.52238227153790695</v>
      </c>
      <c r="W23" s="482">
        <v>0.507188844102471</v>
      </c>
      <c r="X23" s="482">
        <v>0.52909857534842197</v>
      </c>
      <c r="Y23" s="482">
        <v>0.50545345030949096</v>
      </c>
      <c r="Z23" s="482">
        <v>0.54432781913163697</v>
      </c>
      <c r="AA23" s="482">
        <v>0.59923567312785697</v>
      </c>
      <c r="AB23" s="482">
        <v>0.63531746835842096</v>
      </c>
      <c r="AC23" s="482">
        <v>0.62217714030691196</v>
      </c>
      <c r="AD23" s="482">
        <v>0.65610242068810898</v>
      </c>
      <c r="AE23" s="482">
        <v>0.67486314347382803</v>
      </c>
      <c r="AF23" s="482">
        <v>0.73683956403183704</v>
      </c>
      <c r="AG23" s="482">
        <v>0.78214142528151098</v>
      </c>
      <c r="AH23" s="482">
        <v>0.75588583531570896</v>
      </c>
      <c r="AI23" s="482">
        <v>0.77602559633238</v>
      </c>
      <c r="AJ23" s="482">
        <v>0.79267028578917298</v>
      </c>
      <c r="AK23" s="482">
        <v>0.75458705503878598</v>
      </c>
      <c r="AL23" s="482">
        <v>0.80190369091469904</v>
      </c>
      <c r="AM23" s="482">
        <v>0.78839131982628696</v>
      </c>
      <c r="AN23" s="482">
        <v>0.86718993272565204</v>
      </c>
      <c r="AO23" s="482">
        <v>0.87314381315327405</v>
      </c>
      <c r="AP23" s="482">
        <v>0.92182941594496504</v>
      </c>
      <c r="AQ23" s="482">
        <v>0.86624455811041101</v>
      </c>
      <c r="AR23" s="482">
        <v>0.81958030815836003</v>
      </c>
      <c r="AS23" s="482">
        <v>0.87500807223716903</v>
      </c>
      <c r="AT23" s="482">
        <v>0.85450974638518395</v>
      </c>
      <c r="AU23" s="482">
        <v>0.93006360251587905</v>
      </c>
      <c r="AV23" s="482">
        <v>0.87481740224650295</v>
      </c>
      <c r="AW23" s="482">
        <v>0.83212745734587701</v>
      </c>
      <c r="AX23" s="482">
        <v>0.793415115060774</v>
      </c>
      <c r="AY23" s="482">
        <v>0.72670566370574996</v>
      </c>
      <c r="AZ23" s="482">
        <v>0.77093311090321703</v>
      </c>
      <c r="BA23" s="482">
        <v>0.80492249741091004</v>
      </c>
      <c r="BB23" s="482">
        <v>0.87753103372088603</v>
      </c>
      <c r="BC23" s="482">
        <v>0.84048112125446295</v>
      </c>
      <c r="BD23" s="482">
        <v>0.86113992070950696</v>
      </c>
      <c r="BE23" s="483">
        <v>0.82280452561063899</v>
      </c>
      <c r="BF23" s="132">
        <v>-4.45170339650304E-2</v>
      </c>
      <c r="BG23" s="132">
        <v>7.7320800307734095E-4</v>
      </c>
      <c r="BH23" s="132">
        <v>2.2307129839568098E-3</v>
      </c>
      <c r="BI23" s="488"/>
      <c r="BJ23" s="489"/>
    </row>
    <row r="24" spans="1:62">
      <c r="A24" s="136" t="s">
        <v>270</v>
      </c>
      <c r="B24" s="482">
        <v>7.1113087439588999E-3</v>
      </c>
      <c r="C24" s="482">
        <v>1.28342191140973E-2</v>
      </c>
      <c r="D24" s="482">
        <v>4.8913226333447898E-2</v>
      </c>
      <c r="E24" s="482">
        <v>0.118670774240036</v>
      </c>
      <c r="F24" s="482">
        <v>0.24512245854176701</v>
      </c>
      <c r="G24" s="482">
        <v>0.38460811886077301</v>
      </c>
      <c r="H24" s="482">
        <v>0.53034640948696798</v>
      </c>
      <c r="I24" s="482">
        <v>0.66686336738260799</v>
      </c>
      <c r="J24" s="482">
        <v>0.80374478612971401</v>
      </c>
      <c r="K24" s="482">
        <v>0.94195089463730697</v>
      </c>
      <c r="L24" s="482">
        <v>0.93070825414685798</v>
      </c>
      <c r="M24" s="482">
        <v>0.980430553434537</v>
      </c>
      <c r="N24" s="482">
        <v>0.96722990405333298</v>
      </c>
      <c r="O24" s="482">
        <v>0.95905431781027795</v>
      </c>
      <c r="P24" s="482">
        <v>1.04788036917232</v>
      </c>
      <c r="Q24" s="482">
        <v>0.99992115949721505</v>
      </c>
      <c r="R24" s="482">
        <v>0.92476523183940695</v>
      </c>
      <c r="S24" s="482">
        <v>0.77098438965754501</v>
      </c>
      <c r="T24" s="482">
        <v>0.80119535775688</v>
      </c>
      <c r="U24" s="482">
        <v>0.82449605611823396</v>
      </c>
      <c r="V24" s="482">
        <v>0.83075566529426903</v>
      </c>
      <c r="W24" s="482">
        <v>0.74591339811634305</v>
      </c>
      <c r="X24" s="482">
        <v>0.82255589092623405</v>
      </c>
      <c r="Y24" s="482">
        <v>0.80959346153219103</v>
      </c>
      <c r="Z24" s="482">
        <v>0.90216142904610896</v>
      </c>
      <c r="AA24" s="482">
        <v>0.92590691133843706</v>
      </c>
      <c r="AB24" s="482">
        <v>0.98763016866100295</v>
      </c>
      <c r="AC24" s="482">
        <v>1.0150673866590401</v>
      </c>
      <c r="AD24" s="482">
        <v>1.0651772973451299</v>
      </c>
      <c r="AE24" s="482">
        <v>1.08920094307472</v>
      </c>
      <c r="AF24" s="482">
        <v>1.2048153428515</v>
      </c>
      <c r="AG24" s="482">
        <v>1.3355961926487001</v>
      </c>
      <c r="AH24" s="482">
        <v>1.2775659663522001</v>
      </c>
      <c r="AI24" s="482">
        <v>1.3994668598111499</v>
      </c>
      <c r="AJ24" s="482">
        <v>1.4944415325429601</v>
      </c>
      <c r="AK24" s="482">
        <v>1.4981015329</v>
      </c>
      <c r="AL24" s="482">
        <v>1.4839511427393799</v>
      </c>
      <c r="AM24" s="482">
        <v>1.5318363737612</v>
      </c>
      <c r="AN24" s="482">
        <v>1.63188329630121</v>
      </c>
      <c r="AO24" s="482">
        <v>1.6584383020064499</v>
      </c>
      <c r="AP24" s="482">
        <v>1.634485938549</v>
      </c>
      <c r="AQ24" s="482">
        <v>1.68241954582078</v>
      </c>
      <c r="AR24" s="482">
        <v>1.69500946487258</v>
      </c>
      <c r="AS24" s="482">
        <v>1.6790336973731701</v>
      </c>
      <c r="AT24" s="482">
        <v>1.7003348018051101</v>
      </c>
      <c r="AU24" s="482">
        <v>1.8773855084051501</v>
      </c>
      <c r="AV24" s="482">
        <v>1.5987383086418601</v>
      </c>
      <c r="AW24" s="482">
        <v>1.6152116113327899</v>
      </c>
      <c r="AX24" s="482">
        <v>1.5996090811411201</v>
      </c>
      <c r="AY24" s="482">
        <v>1.3993314063112601</v>
      </c>
      <c r="AZ24" s="482">
        <v>1.53351744844727</v>
      </c>
      <c r="BA24" s="482">
        <v>1.5620659389599001</v>
      </c>
      <c r="BB24" s="482">
        <v>1.58785365240111</v>
      </c>
      <c r="BC24" s="482">
        <v>1.6326113588630899</v>
      </c>
      <c r="BD24" s="482">
        <v>1.68189708232122</v>
      </c>
      <c r="BE24" s="483">
        <v>1.6401229215964599</v>
      </c>
      <c r="BF24" s="132">
        <v>-2.4837524937676301E-2</v>
      </c>
      <c r="BG24" s="132">
        <v>-1.08968605167659E-3</v>
      </c>
      <c r="BH24" s="132">
        <v>4.4465524709835199E-3</v>
      </c>
      <c r="BI24" s="488"/>
      <c r="BJ24" s="489"/>
    </row>
    <row r="25" spans="1:62">
      <c r="A25" s="136" t="s">
        <v>271</v>
      </c>
      <c r="B25" s="482">
        <v>5.4445050516248603E-3</v>
      </c>
      <c r="C25" s="482">
        <v>8.1221304868502094E-3</v>
      </c>
      <c r="D25" s="482">
        <v>2.4723408185247299E-2</v>
      </c>
      <c r="E25" s="482">
        <v>3.7740374531463901E-2</v>
      </c>
      <c r="F25" s="482">
        <v>3.9361093897812498E-2</v>
      </c>
      <c r="G25" s="482">
        <v>3.5523164107322897E-2</v>
      </c>
      <c r="H25" s="482">
        <v>2.78308566013575E-2</v>
      </c>
      <c r="I25" s="482">
        <v>1.8699403242311501E-2</v>
      </c>
      <c r="J25" s="482">
        <v>1.88909256089521E-2</v>
      </c>
      <c r="K25" s="482">
        <v>4.1163351090031497E-2</v>
      </c>
      <c r="L25" s="482">
        <v>0.109318230844634</v>
      </c>
      <c r="M25" s="482">
        <v>0.19066781868963201</v>
      </c>
      <c r="N25" s="482">
        <v>0.243966266167749</v>
      </c>
      <c r="O25" s="482">
        <v>0.260266643591402</v>
      </c>
      <c r="P25" s="482">
        <v>0.27844885713845602</v>
      </c>
      <c r="Q25" s="482">
        <v>0.356924135726504</v>
      </c>
      <c r="R25" s="482">
        <v>0.38932480323176599</v>
      </c>
      <c r="S25" s="482">
        <v>0.43081953163401598</v>
      </c>
      <c r="T25" s="482">
        <v>0.45270010949042899</v>
      </c>
      <c r="U25" s="482">
        <v>0.47467344814526002</v>
      </c>
      <c r="V25" s="482">
        <v>0.51915456405897598</v>
      </c>
      <c r="W25" s="482">
        <v>0.51555053343703705</v>
      </c>
      <c r="X25" s="482">
        <v>0.57493238026159199</v>
      </c>
      <c r="Y25" s="482">
        <v>0.55697301468565996</v>
      </c>
      <c r="Z25" s="482">
        <v>0.57493479907408995</v>
      </c>
      <c r="AA25" s="482">
        <v>0.60971006635704805</v>
      </c>
      <c r="AB25" s="482">
        <v>0.51491196693758001</v>
      </c>
      <c r="AC25" s="482">
        <v>0.45466421828264703</v>
      </c>
      <c r="AD25" s="482">
        <v>0.424218592327124</v>
      </c>
      <c r="AE25" s="482">
        <v>0.42438307157698402</v>
      </c>
      <c r="AF25" s="482">
        <v>0.51220047812738301</v>
      </c>
      <c r="AG25" s="482">
        <v>0.52184891630958996</v>
      </c>
      <c r="AH25" s="482">
        <v>0.417460430207865</v>
      </c>
      <c r="AI25" s="482">
        <v>0.34929103757827501</v>
      </c>
      <c r="AJ25" s="482">
        <v>0.302627306867916</v>
      </c>
      <c r="AK25" s="482">
        <v>0.32871823762119601</v>
      </c>
      <c r="AL25" s="482">
        <v>0.27709190332710898</v>
      </c>
      <c r="AM25" s="482">
        <v>0.24568362304128999</v>
      </c>
      <c r="AN25" s="482">
        <v>0.25961598302945499</v>
      </c>
      <c r="AO25" s="482">
        <v>0.25278688890325501</v>
      </c>
      <c r="AP25" s="482">
        <v>0.31603236573152899</v>
      </c>
      <c r="AQ25" s="482">
        <v>0.32563988897336699</v>
      </c>
      <c r="AR25" s="482">
        <v>0.328174804471214</v>
      </c>
      <c r="AS25" s="482">
        <v>0.32729986183346599</v>
      </c>
      <c r="AT25" s="482">
        <v>0.23475784698807201</v>
      </c>
      <c r="AU25" s="482">
        <v>0.25854928671786098</v>
      </c>
      <c r="AV25" s="482">
        <v>0.29600943587353801</v>
      </c>
      <c r="AW25" s="482">
        <v>0.27510942213395001</v>
      </c>
      <c r="AX25" s="482">
        <v>0.26649508577361097</v>
      </c>
      <c r="AY25" s="482">
        <v>0.26472935265011099</v>
      </c>
      <c r="AZ25" s="482">
        <v>0.29029136312839598</v>
      </c>
      <c r="BA25" s="482">
        <v>0.30153028948599297</v>
      </c>
      <c r="BB25" s="482">
        <v>0.310928671360864</v>
      </c>
      <c r="BC25" s="482">
        <v>0.29247555081403998</v>
      </c>
      <c r="BD25" s="482">
        <v>0.27389423320482498</v>
      </c>
      <c r="BE25" s="483">
        <v>0.28180811186613502</v>
      </c>
      <c r="BF25" s="132">
        <v>2.8893922185618801E-2</v>
      </c>
      <c r="BG25" s="132">
        <v>1.55382299029208E-2</v>
      </c>
      <c r="BH25" s="132">
        <v>7.6401258689918702E-4</v>
      </c>
      <c r="BI25" s="488"/>
      <c r="BJ25" s="489"/>
    </row>
    <row r="26" spans="1:62">
      <c r="A26" s="136" t="s">
        <v>272</v>
      </c>
      <c r="B26" s="482" t="s">
        <v>273</v>
      </c>
      <c r="C26" s="482" t="s">
        <v>273</v>
      </c>
      <c r="D26" s="482" t="s">
        <v>273</v>
      </c>
      <c r="E26" s="482" t="s">
        <v>273</v>
      </c>
      <c r="F26" s="482" t="s">
        <v>273</v>
      </c>
      <c r="G26" s="482" t="s">
        <v>273</v>
      </c>
      <c r="H26" s="482" t="s">
        <v>273</v>
      </c>
      <c r="I26" s="482" t="s">
        <v>273</v>
      </c>
      <c r="J26" s="482" t="s">
        <v>273</v>
      </c>
      <c r="K26" s="482" t="s">
        <v>273</v>
      </c>
      <c r="L26" s="482" t="s">
        <v>273</v>
      </c>
      <c r="M26" s="482" t="s">
        <v>273</v>
      </c>
      <c r="N26" s="482" t="s">
        <v>273</v>
      </c>
      <c r="O26" s="482" t="s">
        <v>273</v>
      </c>
      <c r="P26" s="482" t="s">
        <v>273</v>
      </c>
      <c r="Q26" s="482" t="s">
        <v>273</v>
      </c>
      <c r="R26" s="482" t="s">
        <v>273</v>
      </c>
      <c r="S26" s="482" t="s">
        <v>273</v>
      </c>
      <c r="T26" s="482" t="s">
        <v>273</v>
      </c>
      <c r="U26" s="482" t="s">
        <v>273</v>
      </c>
      <c r="V26" s="482" t="s">
        <v>273</v>
      </c>
      <c r="W26" s="482" t="s">
        <v>273</v>
      </c>
      <c r="X26" s="482" t="s">
        <v>273</v>
      </c>
      <c r="Y26" s="482" t="s">
        <v>273</v>
      </c>
      <c r="Z26" s="482" t="s">
        <v>273</v>
      </c>
      <c r="AA26" s="482">
        <v>0.24693898672772399</v>
      </c>
      <c r="AB26" s="482">
        <v>0.22868420880573101</v>
      </c>
      <c r="AC26" s="482">
        <v>0.236400789029026</v>
      </c>
      <c r="AD26" s="482">
        <v>0.25028420441238203</v>
      </c>
      <c r="AE26" s="482">
        <v>0.23548590954995299</v>
      </c>
      <c r="AF26" s="482">
        <v>0.21764474856511001</v>
      </c>
      <c r="AG26" s="482">
        <v>0.24322008894724201</v>
      </c>
      <c r="AH26" s="482">
        <v>0.25281186347273499</v>
      </c>
      <c r="AI26" s="482">
        <v>0.24302292929355099</v>
      </c>
      <c r="AJ26" s="482">
        <v>0.24640442916567801</v>
      </c>
      <c r="AK26" s="482">
        <v>0.24793112281363</v>
      </c>
      <c r="AL26" s="482">
        <v>0.260506106028699</v>
      </c>
      <c r="AM26" s="482">
        <v>0.26671761652342202</v>
      </c>
      <c r="AN26" s="482">
        <v>0.26511878146228002</v>
      </c>
      <c r="AO26" s="482">
        <v>0.274203237602901</v>
      </c>
      <c r="AP26" s="482">
        <v>0.26589898287134001</v>
      </c>
      <c r="AQ26" s="482">
        <v>0.262965769582165</v>
      </c>
      <c r="AR26" s="482">
        <v>0.302157519729427</v>
      </c>
      <c r="AS26" s="482">
        <v>0.29207337881058698</v>
      </c>
      <c r="AT26" s="482">
        <v>0.27042216224249699</v>
      </c>
      <c r="AU26" s="482">
        <v>0.29619971579004301</v>
      </c>
      <c r="AV26" s="482">
        <v>0.289209347670982</v>
      </c>
      <c r="AW26" s="482">
        <v>0.27080417453790001</v>
      </c>
      <c r="AX26" s="482">
        <v>0.256761246767991</v>
      </c>
      <c r="AY26" s="482">
        <v>0.22723012623474501</v>
      </c>
      <c r="AZ26" s="482">
        <v>0.23426016287877199</v>
      </c>
      <c r="BA26" s="482">
        <v>0.243570180113896</v>
      </c>
      <c r="BB26" s="482">
        <v>0.28055002580403199</v>
      </c>
      <c r="BC26" s="482">
        <v>0.25792636187255702</v>
      </c>
      <c r="BD26" s="482">
        <v>0.270727255125571</v>
      </c>
      <c r="BE26" s="483">
        <v>0.27982660839556001</v>
      </c>
      <c r="BF26" s="132">
        <v>3.3610776520334597E-2</v>
      </c>
      <c r="BG26" s="132">
        <v>1.12763723655762E-4</v>
      </c>
      <c r="BH26" s="132">
        <v>7.5864051445429404E-4</v>
      </c>
      <c r="BI26" s="488"/>
      <c r="BJ26" s="489"/>
    </row>
    <row r="27" spans="1:62">
      <c r="A27" s="136" t="s">
        <v>274</v>
      </c>
      <c r="B27" s="482">
        <v>0</v>
      </c>
      <c r="C27" s="482">
        <v>0</v>
      </c>
      <c r="D27" s="482">
        <v>0</v>
      </c>
      <c r="E27" s="482">
        <v>0</v>
      </c>
      <c r="F27" s="482">
        <v>0</v>
      </c>
      <c r="G27" s="482">
        <v>0</v>
      </c>
      <c r="H27" s="482">
        <v>0</v>
      </c>
      <c r="I27" s="482">
        <v>0</v>
      </c>
      <c r="J27" s="482">
        <v>0</v>
      </c>
      <c r="K27" s="482">
        <v>0</v>
      </c>
      <c r="L27" s="482">
        <v>0</v>
      </c>
      <c r="M27" s="482">
        <v>0</v>
      </c>
      <c r="N27" s="482">
        <v>0</v>
      </c>
      <c r="O27" s="482">
        <v>0</v>
      </c>
      <c r="P27" s="482">
        <v>0</v>
      </c>
      <c r="Q27" s="482">
        <v>0</v>
      </c>
      <c r="R27" s="482">
        <v>0</v>
      </c>
      <c r="S27" s="482">
        <v>0</v>
      </c>
      <c r="T27" s="482">
        <v>0</v>
      </c>
      <c r="U27" s="482">
        <v>0</v>
      </c>
      <c r="V27" s="482">
        <v>0</v>
      </c>
      <c r="W27" s="482">
        <v>0</v>
      </c>
      <c r="X27" s="482">
        <v>0</v>
      </c>
      <c r="Y27" s="482">
        <v>0</v>
      </c>
      <c r="Z27" s="482">
        <v>0</v>
      </c>
      <c r="AA27" s="482">
        <v>0</v>
      </c>
      <c r="AB27" s="482">
        <v>0</v>
      </c>
      <c r="AC27" s="482">
        <v>0</v>
      </c>
      <c r="AD27" s="482">
        <v>0</v>
      </c>
      <c r="AE27" s="482">
        <v>0</v>
      </c>
      <c r="AF27" s="482">
        <v>0</v>
      </c>
      <c r="AG27" s="482">
        <v>0</v>
      </c>
      <c r="AH27" s="482">
        <v>0</v>
      </c>
      <c r="AI27" s="482">
        <v>0</v>
      </c>
      <c r="AJ27" s="482">
        <v>0</v>
      </c>
      <c r="AK27" s="482">
        <v>0</v>
      </c>
      <c r="AL27" s="482">
        <v>0</v>
      </c>
      <c r="AM27" s="482">
        <v>0</v>
      </c>
      <c r="AN27" s="482">
        <v>0</v>
      </c>
      <c r="AO27" s="482">
        <v>0</v>
      </c>
      <c r="AP27" s="482">
        <v>0</v>
      </c>
      <c r="AQ27" s="482">
        <v>0</v>
      </c>
      <c r="AR27" s="482">
        <v>0</v>
      </c>
      <c r="AS27" s="482">
        <v>0</v>
      </c>
      <c r="AT27" s="482">
        <v>0</v>
      </c>
      <c r="AU27" s="482">
        <v>0</v>
      </c>
      <c r="AV27" s="482">
        <v>0</v>
      </c>
      <c r="AW27" s="482">
        <v>0</v>
      </c>
      <c r="AX27" s="482">
        <v>0</v>
      </c>
      <c r="AY27" s="482">
        <v>0</v>
      </c>
      <c r="AZ27" s="482">
        <v>0</v>
      </c>
      <c r="BA27" s="482">
        <v>0</v>
      </c>
      <c r="BB27" s="482">
        <v>0</v>
      </c>
      <c r="BC27" s="482">
        <v>0</v>
      </c>
      <c r="BD27" s="482">
        <v>0</v>
      </c>
      <c r="BE27" s="483">
        <v>0</v>
      </c>
      <c r="BF27" s="132" t="s">
        <v>273</v>
      </c>
      <c r="BG27" s="132" t="s">
        <v>273</v>
      </c>
      <c r="BH27" s="132" t="s">
        <v>273</v>
      </c>
      <c r="BI27" s="488"/>
      <c r="BJ27" s="489"/>
    </row>
    <row r="28" spans="1:62">
      <c r="A28" s="136" t="s">
        <v>275</v>
      </c>
      <c r="B28" s="482">
        <v>4.15116600897356E-2</v>
      </c>
      <c r="C28" s="482">
        <v>4.3444291275593801E-2</v>
      </c>
      <c r="D28" s="482">
        <v>5.2185879643167801E-2</v>
      </c>
      <c r="E28" s="482">
        <v>6.4176679987319005E-2</v>
      </c>
      <c r="F28" s="482">
        <v>7.0571273440049306E-2</v>
      </c>
      <c r="G28" s="482">
        <v>7.7522940559143799E-2</v>
      </c>
      <c r="H28" s="482">
        <v>9.6317113668178106E-2</v>
      </c>
      <c r="I28" s="482">
        <v>0.104308513287414</v>
      </c>
      <c r="J28" s="482">
        <v>0.11486940552741801</v>
      </c>
      <c r="K28" s="482">
        <v>0.14005166244352499</v>
      </c>
      <c r="L28" s="482">
        <v>0.160338242863792</v>
      </c>
      <c r="M28" s="482">
        <v>0.17653712929419099</v>
      </c>
      <c r="N28" s="482">
        <v>0.201177473079099</v>
      </c>
      <c r="O28" s="482">
        <v>0.225423649558501</v>
      </c>
      <c r="P28" s="482">
        <v>0.25291829122264398</v>
      </c>
      <c r="Q28" s="482">
        <v>0.29053787713109003</v>
      </c>
      <c r="R28" s="482">
        <v>0.29226511412671902</v>
      </c>
      <c r="S28" s="482">
        <v>0.309586230424505</v>
      </c>
      <c r="T28" s="482">
        <v>0.36322581637893803</v>
      </c>
      <c r="U28" s="482">
        <v>0.38556905490896698</v>
      </c>
      <c r="V28" s="482">
        <v>0.47470162797173798</v>
      </c>
      <c r="W28" s="482">
        <v>0.50162301107386897</v>
      </c>
      <c r="X28" s="482">
        <v>0.54719343853515601</v>
      </c>
      <c r="Y28" s="482">
        <v>0.54917436005686804</v>
      </c>
      <c r="Z28" s="482">
        <v>0.56830241520472402</v>
      </c>
      <c r="AA28" s="482">
        <v>0.59048776343587706</v>
      </c>
      <c r="AB28" s="482">
        <v>0.56977305320347504</v>
      </c>
      <c r="AC28" s="482">
        <v>0.65081738823298796</v>
      </c>
      <c r="AD28" s="482">
        <v>0.66693191362093796</v>
      </c>
      <c r="AE28" s="482">
        <v>0.65143216313410501</v>
      </c>
      <c r="AF28" s="482">
        <v>0.73720809193623804</v>
      </c>
      <c r="AG28" s="482">
        <v>0.84607563060297497</v>
      </c>
      <c r="AH28" s="482">
        <v>0.86292345270444204</v>
      </c>
      <c r="AI28" s="482">
        <v>0.86477626307786803</v>
      </c>
      <c r="AJ28" s="482">
        <v>0.86942280188642096</v>
      </c>
      <c r="AK28" s="482">
        <v>0.84163476355329803</v>
      </c>
      <c r="AL28" s="482">
        <v>0.90380380273221395</v>
      </c>
      <c r="AM28" s="482">
        <v>0.87340900488303397</v>
      </c>
      <c r="AN28" s="482">
        <v>0.88242875668787202</v>
      </c>
      <c r="AO28" s="482">
        <v>0.87392452255763098</v>
      </c>
      <c r="AP28" s="482">
        <v>0.86681532201363598</v>
      </c>
      <c r="AQ28" s="482">
        <v>0.85444793371164196</v>
      </c>
      <c r="AR28" s="482">
        <v>0.81451575818306399</v>
      </c>
      <c r="AS28" s="482">
        <v>0.80498374022206998</v>
      </c>
      <c r="AT28" s="482">
        <v>0.76563639522458804</v>
      </c>
      <c r="AU28" s="482">
        <v>0.90801011766614004</v>
      </c>
      <c r="AV28" s="482">
        <v>0.76618788447411901</v>
      </c>
      <c r="AW28" s="482">
        <v>0.76936272787955096</v>
      </c>
      <c r="AX28" s="482">
        <v>0.78163200227350005</v>
      </c>
      <c r="AY28" s="482">
        <v>0.69563112390905801</v>
      </c>
      <c r="AZ28" s="482">
        <v>0.72946063550531903</v>
      </c>
      <c r="BA28" s="482">
        <v>0.78734088220939402</v>
      </c>
      <c r="BB28" s="482">
        <v>0.81028041749916202</v>
      </c>
      <c r="BC28" s="482">
        <v>0.77235827515637701</v>
      </c>
      <c r="BD28" s="482">
        <v>0.80545972419075695</v>
      </c>
      <c r="BE28" s="483">
        <v>0.81651889841411496</v>
      </c>
      <c r="BF28" s="132">
        <v>1.37302634647178E-2</v>
      </c>
      <c r="BG28" s="132">
        <v>5.0834594763509199E-3</v>
      </c>
      <c r="BH28" s="132">
        <v>2.21367196174174E-3</v>
      </c>
      <c r="BI28" s="488"/>
      <c r="BJ28" s="489"/>
    </row>
    <row r="29" spans="1:62">
      <c r="A29" s="136" t="s">
        <v>276</v>
      </c>
      <c r="B29" s="482">
        <v>0</v>
      </c>
      <c r="C29" s="482">
        <v>0</v>
      </c>
      <c r="D29" s="482">
        <v>0</v>
      </c>
      <c r="E29" s="482">
        <v>0</v>
      </c>
      <c r="F29" s="482">
        <v>0</v>
      </c>
      <c r="G29" s="482">
        <v>0</v>
      </c>
      <c r="H29" s="482">
        <v>0</v>
      </c>
      <c r="I29" s="482">
        <v>0</v>
      </c>
      <c r="J29" s="482">
        <v>0</v>
      </c>
      <c r="K29" s="482">
        <v>0</v>
      </c>
      <c r="L29" s="482">
        <v>0</v>
      </c>
      <c r="M29" s="482">
        <v>0</v>
      </c>
      <c r="N29" s="482">
        <v>0</v>
      </c>
      <c r="O29" s="482">
        <v>0</v>
      </c>
      <c r="P29" s="482">
        <v>0</v>
      </c>
      <c r="Q29" s="482">
        <v>0</v>
      </c>
      <c r="R29" s="482">
        <v>0</v>
      </c>
      <c r="S29" s="482">
        <v>0</v>
      </c>
      <c r="T29" s="482">
        <v>1.4121027363004099E-3</v>
      </c>
      <c r="U29" s="482">
        <v>1.13665451519732E-2</v>
      </c>
      <c r="V29" s="482">
        <v>6.4956725869818904E-2</v>
      </c>
      <c r="W29" s="482">
        <v>0.11579242437663401</v>
      </c>
      <c r="X29" s="482">
        <v>0.14695954905640701</v>
      </c>
      <c r="Y29" s="482">
        <v>0.17874646668191399</v>
      </c>
      <c r="Z29" s="482">
        <v>0.191037327325213</v>
      </c>
      <c r="AA29" s="482">
        <v>0.203645387470752</v>
      </c>
      <c r="AB29" s="482">
        <v>0.23506807934523599</v>
      </c>
      <c r="AC29" s="482">
        <v>0.246490663172026</v>
      </c>
      <c r="AD29" s="482">
        <v>0.277750490110727</v>
      </c>
      <c r="AE29" s="482">
        <v>0.31036309126373501</v>
      </c>
      <c r="AF29" s="482">
        <v>0.35937946030825402</v>
      </c>
      <c r="AG29" s="482">
        <v>0.42218335581080901</v>
      </c>
      <c r="AH29" s="482">
        <v>0.442341888197472</v>
      </c>
      <c r="AI29" s="482">
        <v>0.47697030181344002</v>
      </c>
      <c r="AJ29" s="482">
        <v>0.50014924069430799</v>
      </c>
      <c r="AK29" s="482">
        <v>0.492276271618943</v>
      </c>
      <c r="AL29" s="482">
        <v>0.51583469512269298</v>
      </c>
      <c r="AM29" s="482">
        <v>0.52070217232710603</v>
      </c>
      <c r="AN29" s="482">
        <v>0.52642238359665505</v>
      </c>
      <c r="AO29" s="482">
        <v>0.52248615472345705</v>
      </c>
      <c r="AP29" s="482">
        <v>0.50316700940832904</v>
      </c>
      <c r="AQ29" s="482">
        <v>0.51262287610582702</v>
      </c>
      <c r="AR29" s="482">
        <v>0.45947387810972501</v>
      </c>
      <c r="AS29" s="482">
        <v>0.46040381115384599</v>
      </c>
      <c r="AT29" s="482">
        <v>0.44339661007314102</v>
      </c>
      <c r="AU29" s="482">
        <v>0.50156288204489796</v>
      </c>
      <c r="AV29" s="482">
        <v>0.420618389162077</v>
      </c>
      <c r="AW29" s="482">
        <v>0.391769789918754</v>
      </c>
      <c r="AX29" s="482">
        <v>0.37054103059571097</v>
      </c>
      <c r="AY29" s="482">
        <v>0.31826137167719998</v>
      </c>
      <c r="AZ29" s="482">
        <v>0.32017846298069702</v>
      </c>
      <c r="BA29" s="482">
        <v>0.32470705782509901</v>
      </c>
      <c r="BB29" s="482">
        <v>0.31117668027211798</v>
      </c>
      <c r="BC29" s="482">
        <v>0.30196318225861701</v>
      </c>
      <c r="BD29" s="482">
        <v>0.28036725073256002</v>
      </c>
      <c r="BE29" s="483">
        <v>0.224234814583543</v>
      </c>
      <c r="BF29" s="132">
        <v>-0.20021038834725199</v>
      </c>
      <c r="BG29" s="132">
        <v>-4.48018086593047E-2</v>
      </c>
      <c r="BH29" s="132">
        <v>6.0792508642977603E-4</v>
      </c>
      <c r="BI29" s="488"/>
      <c r="BJ29" s="489"/>
    </row>
    <row r="30" spans="1:62">
      <c r="A30" s="136" t="s">
        <v>277</v>
      </c>
      <c r="B30" s="482" t="s">
        <v>273</v>
      </c>
      <c r="C30" s="482" t="s">
        <v>273</v>
      </c>
      <c r="D30" s="482" t="s">
        <v>273</v>
      </c>
      <c r="E30" s="482" t="s">
        <v>273</v>
      </c>
      <c r="F30" s="482" t="s">
        <v>273</v>
      </c>
      <c r="G30" s="482" t="s">
        <v>273</v>
      </c>
      <c r="H30" s="482" t="s">
        <v>273</v>
      </c>
      <c r="I30" s="482" t="s">
        <v>273</v>
      </c>
      <c r="J30" s="482" t="s">
        <v>273</v>
      </c>
      <c r="K30" s="482" t="s">
        <v>273</v>
      </c>
      <c r="L30" s="482" t="s">
        <v>273</v>
      </c>
      <c r="M30" s="482" t="s">
        <v>273</v>
      </c>
      <c r="N30" s="482" t="s">
        <v>273</v>
      </c>
      <c r="O30" s="482" t="s">
        <v>273</v>
      </c>
      <c r="P30" s="482" t="s">
        <v>273</v>
      </c>
      <c r="Q30" s="482" t="s">
        <v>273</v>
      </c>
      <c r="R30" s="482" t="s">
        <v>273</v>
      </c>
      <c r="S30" s="482" t="s">
        <v>273</v>
      </c>
      <c r="T30" s="482" t="s">
        <v>273</v>
      </c>
      <c r="U30" s="482" t="s">
        <v>273</v>
      </c>
      <c r="V30" s="482">
        <v>0.101456935631609</v>
      </c>
      <c r="W30" s="482">
        <v>9.2208604856525697E-2</v>
      </c>
      <c r="X30" s="482">
        <v>9.9900285897189203E-2</v>
      </c>
      <c r="Y30" s="482">
        <v>0.107297999815072</v>
      </c>
      <c r="Z30" s="482">
        <v>0.107591966937853</v>
      </c>
      <c r="AA30" s="482">
        <v>0.137536097445662</v>
      </c>
      <c r="AB30" s="482">
        <v>0.13810209957018199</v>
      </c>
      <c r="AC30" s="482">
        <v>8.0521772398297206E-2</v>
      </c>
      <c r="AD30" s="482">
        <v>4.0021671591001402E-2</v>
      </c>
      <c r="AE30" s="482">
        <v>5.74782413886719E-2</v>
      </c>
      <c r="AF30" s="482">
        <v>6.5544981069319205E-2</v>
      </c>
      <c r="AG30" s="482">
        <v>7.2086295987259602E-2</v>
      </c>
      <c r="AH30" s="482">
        <v>7.0237477315332905E-2</v>
      </c>
      <c r="AI30" s="482">
        <v>6.6662472443369897E-2</v>
      </c>
      <c r="AJ30" s="482">
        <v>6.4799986819952096E-2</v>
      </c>
      <c r="AK30" s="482">
        <v>7.4288637984193301E-2</v>
      </c>
      <c r="AL30" s="482">
        <v>7.9941753057089102E-2</v>
      </c>
      <c r="AM30" s="482">
        <v>6.7034969568053396E-2</v>
      </c>
      <c r="AN30" s="482">
        <v>7.6519133372496606E-2</v>
      </c>
      <c r="AO30" s="482">
        <v>8.6916524461683103E-2</v>
      </c>
      <c r="AP30" s="482">
        <v>8.9982243736059606E-2</v>
      </c>
      <c r="AQ30" s="482">
        <v>9.0935255860250003E-2</v>
      </c>
      <c r="AR30" s="482">
        <v>9.0395860673208206E-2</v>
      </c>
      <c r="AS30" s="482">
        <v>8.6463030162204899E-2</v>
      </c>
      <c r="AT30" s="482">
        <v>5.9089170512303398E-2</v>
      </c>
      <c r="AU30" s="482">
        <v>6.3295485446230204E-2</v>
      </c>
      <c r="AV30" s="482">
        <v>5.6631657014391101E-2</v>
      </c>
      <c r="AW30" s="482">
        <v>6.1202432799784198E-2</v>
      </c>
      <c r="AX30" s="482">
        <v>6.2439225821957503E-2</v>
      </c>
      <c r="AY30" s="482">
        <v>4.9009978833365803E-2</v>
      </c>
      <c r="AZ30" s="482">
        <v>4.3935310212676701E-2</v>
      </c>
      <c r="BA30" s="482">
        <v>4.8058334726079899E-2</v>
      </c>
      <c r="BB30" s="482">
        <v>4.7300289595443197E-2</v>
      </c>
      <c r="BC30" s="482">
        <v>4.8410817477069198E-2</v>
      </c>
      <c r="BD30" s="482">
        <v>4.5092023975166297E-2</v>
      </c>
      <c r="BE30" s="483">
        <v>4.1359610435835199E-2</v>
      </c>
      <c r="BF30" s="132">
        <v>-8.2773253677560096E-2</v>
      </c>
      <c r="BG30" s="132">
        <v>-2.66720749591529E-2</v>
      </c>
      <c r="BH30" s="132">
        <v>1.12130423616888E-4</v>
      </c>
      <c r="BI30" s="488"/>
      <c r="BJ30" s="489"/>
    </row>
    <row r="31" spans="1:62">
      <c r="A31" s="136" t="s">
        <v>278</v>
      </c>
      <c r="B31" s="482">
        <v>0</v>
      </c>
      <c r="C31" s="482">
        <v>0</v>
      </c>
      <c r="D31" s="482">
        <v>0</v>
      </c>
      <c r="E31" s="482">
        <v>0</v>
      </c>
      <c r="F31" s="482">
        <v>0</v>
      </c>
      <c r="G31" s="482">
        <v>0</v>
      </c>
      <c r="H31" s="482">
        <v>0</v>
      </c>
      <c r="I31" s="482">
        <v>0</v>
      </c>
      <c r="J31" s="482">
        <v>0</v>
      </c>
      <c r="K31" s="482">
        <v>4.3001111074581398E-2</v>
      </c>
      <c r="L31" s="482">
        <v>7.1161463689547996E-2</v>
      </c>
      <c r="M31" s="482">
        <v>8.3156702929130299E-2</v>
      </c>
      <c r="N31" s="482">
        <v>8.4803566177958895E-2</v>
      </c>
      <c r="O31" s="482">
        <v>9.2334135754895005E-2</v>
      </c>
      <c r="P31" s="482">
        <v>9.2006252282951298E-2</v>
      </c>
      <c r="Q31" s="482">
        <v>8.6314009576797204E-2</v>
      </c>
      <c r="R31" s="482">
        <v>6.8868966955384303E-2</v>
      </c>
      <c r="S31" s="482">
        <v>6.5049930778073098E-2</v>
      </c>
      <c r="T31" s="482">
        <v>6.3085317515853098E-2</v>
      </c>
      <c r="U31" s="482">
        <v>7.2055205361527E-2</v>
      </c>
      <c r="V31" s="482">
        <v>9.1678368811007604E-2</v>
      </c>
      <c r="W31" s="482">
        <v>0.11099661796126301</v>
      </c>
      <c r="X31" s="482">
        <v>0.14679504293085199</v>
      </c>
      <c r="Y31" s="482">
        <v>0.15746865888262301</v>
      </c>
      <c r="Z31" s="482">
        <v>0.20705034982411</v>
      </c>
      <c r="AA31" s="482">
        <v>0.243913052292795</v>
      </c>
      <c r="AB31" s="482">
        <v>0.25707139228161602</v>
      </c>
      <c r="AC31" s="482">
        <v>0.26621080260855201</v>
      </c>
      <c r="AD31" s="482">
        <v>0.27584137726567098</v>
      </c>
      <c r="AE31" s="482">
        <v>0.304480117241343</v>
      </c>
      <c r="AF31" s="482">
        <v>0.31618716973139699</v>
      </c>
      <c r="AG31" s="482">
        <v>0.32988762038043001</v>
      </c>
      <c r="AH31" s="482">
        <v>0.325459284306854</v>
      </c>
      <c r="AI31" s="482">
        <v>0.37284919628048502</v>
      </c>
      <c r="AJ31" s="482">
        <v>0.37327114468290401</v>
      </c>
      <c r="AK31" s="482">
        <v>0.38025979451986303</v>
      </c>
      <c r="AL31" s="482">
        <v>0.41371368964854799</v>
      </c>
      <c r="AM31" s="482">
        <v>0.410811114651014</v>
      </c>
      <c r="AN31" s="482">
        <v>0.45473674961369898</v>
      </c>
      <c r="AO31" s="482">
        <v>0.43689833788021898</v>
      </c>
      <c r="AP31" s="482">
        <v>0.40084560715947898</v>
      </c>
      <c r="AQ31" s="482">
        <v>0.428420069636055</v>
      </c>
      <c r="AR31" s="482">
        <v>0.39629823966334299</v>
      </c>
      <c r="AS31" s="482">
        <v>0.404097727732385</v>
      </c>
      <c r="AT31" s="482">
        <v>0.36166084469276699</v>
      </c>
      <c r="AU31" s="482">
        <v>0.39958782466054799</v>
      </c>
      <c r="AV31" s="482">
        <v>0.34947002970312302</v>
      </c>
      <c r="AW31" s="482">
        <v>0.30823139142189898</v>
      </c>
      <c r="AX31" s="482">
        <v>0.28741942642250201</v>
      </c>
      <c r="AY31" s="482">
        <v>0.256942388948393</v>
      </c>
      <c r="AZ31" s="482">
        <v>0.221356281964734</v>
      </c>
      <c r="BA31" s="482">
        <v>0.193716040124599</v>
      </c>
      <c r="BB31" s="482">
        <v>0.177290893391057</v>
      </c>
      <c r="BC31" s="482">
        <v>0.20330387802173699</v>
      </c>
      <c r="BD31" s="482">
        <v>0.19699884011042601</v>
      </c>
      <c r="BE31" s="483">
        <v>0.18888627223063001</v>
      </c>
      <c r="BF31" s="132">
        <v>-4.1180790075965902E-2</v>
      </c>
      <c r="BG31" s="132">
        <v>-5.8942375595304602E-2</v>
      </c>
      <c r="BH31" s="132">
        <v>5.1209132526752299E-4</v>
      </c>
      <c r="BI31" s="488"/>
      <c r="BJ31" s="489"/>
    </row>
    <row r="32" spans="1:62">
      <c r="A32" s="136" t="s">
        <v>279</v>
      </c>
      <c r="B32" s="482">
        <v>0.48421718999420699</v>
      </c>
      <c r="C32" s="482">
        <v>0.51081935225197095</v>
      </c>
      <c r="D32" s="482">
        <v>0.58379737121817599</v>
      </c>
      <c r="E32" s="482">
        <v>0.69622468656210701</v>
      </c>
      <c r="F32" s="482">
        <v>0.81127452379640497</v>
      </c>
      <c r="G32" s="482">
        <v>0.92426937827665601</v>
      </c>
      <c r="H32" s="482">
        <v>1.0954850646758401</v>
      </c>
      <c r="I32" s="482">
        <v>1.2918580821732699</v>
      </c>
      <c r="J32" s="482">
        <v>1.5193674501929599</v>
      </c>
      <c r="K32" s="482">
        <v>1.5863467471147801</v>
      </c>
      <c r="L32" s="482">
        <v>1.76931300179538</v>
      </c>
      <c r="M32" s="482">
        <v>1.8955410478179999</v>
      </c>
      <c r="N32" s="482">
        <v>1.9842510238051001</v>
      </c>
      <c r="O32" s="482">
        <v>2.11674636650985</v>
      </c>
      <c r="P32" s="482">
        <v>2.3450484263550102</v>
      </c>
      <c r="Q32" s="482">
        <v>2.4287973172053201</v>
      </c>
      <c r="R32" s="482">
        <v>2.4741258781536</v>
      </c>
      <c r="S32" s="482">
        <v>2.3779080013960301</v>
      </c>
      <c r="T32" s="482">
        <v>2.5330046329738698</v>
      </c>
      <c r="U32" s="482">
        <v>2.5761564159180601</v>
      </c>
      <c r="V32" s="482">
        <v>2.7651042368582699</v>
      </c>
      <c r="W32" s="482">
        <v>2.7808143825256102</v>
      </c>
      <c r="X32" s="482">
        <v>2.8137175040285398</v>
      </c>
      <c r="Y32" s="482">
        <v>2.7919931360981698</v>
      </c>
      <c r="Z32" s="482">
        <v>2.7395252476707901</v>
      </c>
      <c r="AA32" s="482">
        <v>2.9292157983866201</v>
      </c>
      <c r="AB32" s="482">
        <v>3.2089538825864801</v>
      </c>
      <c r="AC32" s="482">
        <v>3.1936612379631999</v>
      </c>
      <c r="AD32" s="482">
        <v>3.2752148321551902</v>
      </c>
      <c r="AE32" s="482">
        <v>3.12655945365647</v>
      </c>
      <c r="AF32" s="482">
        <v>3.3280755604852801</v>
      </c>
      <c r="AG32" s="482">
        <v>3.6679632067354802</v>
      </c>
      <c r="AH32" s="482">
        <v>3.5263311080668598</v>
      </c>
      <c r="AI32" s="482">
        <v>3.7597513517435699</v>
      </c>
      <c r="AJ32" s="482">
        <v>3.8334453121184699</v>
      </c>
      <c r="AK32" s="482">
        <v>4.0135548093824696</v>
      </c>
      <c r="AL32" s="482">
        <v>4.2250268674108202</v>
      </c>
      <c r="AM32" s="482">
        <v>4.2178550883544101</v>
      </c>
      <c r="AN32" s="482">
        <v>4.4241846320541303</v>
      </c>
      <c r="AO32" s="482">
        <v>4.5052753012214097</v>
      </c>
      <c r="AP32" s="482">
        <v>4.6163109087659198</v>
      </c>
      <c r="AQ32" s="482">
        <v>4.4584084100875598</v>
      </c>
      <c r="AR32" s="482">
        <v>4.3307313923835196</v>
      </c>
      <c r="AS32" s="482">
        <v>4.47574269106976</v>
      </c>
      <c r="AT32" s="482">
        <v>4.3278433302609702</v>
      </c>
      <c r="AU32" s="482">
        <v>4.7954844445512101</v>
      </c>
      <c r="AV32" s="482">
        <v>4.1621991875581301</v>
      </c>
      <c r="AW32" s="482">
        <v>4.2883477528004796</v>
      </c>
      <c r="AX32" s="482">
        <v>4.3677129746488497</v>
      </c>
      <c r="AY32" s="482">
        <v>3.66772768105431</v>
      </c>
      <c r="AZ32" s="482">
        <v>3.9428350986932301</v>
      </c>
      <c r="BA32" s="482">
        <v>4.2966114368869404</v>
      </c>
      <c r="BB32" s="482">
        <v>4.3311932863993201</v>
      </c>
      <c r="BC32" s="482">
        <v>4.1447207903964696</v>
      </c>
      <c r="BD32" s="482">
        <v>4.2244117464609001</v>
      </c>
      <c r="BE32" s="483">
        <v>3.9234285139606802</v>
      </c>
      <c r="BF32" s="132">
        <v>-7.1248554962090496E-2</v>
      </c>
      <c r="BG32" s="132">
        <v>-2.4160089682140301E-3</v>
      </c>
      <c r="BH32" s="132">
        <v>1.06368434485982E-2</v>
      </c>
      <c r="BI32" s="488"/>
      <c r="BJ32" s="489"/>
    </row>
    <row r="33" spans="1:62">
      <c r="A33" s="136" t="s">
        <v>280</v>
      </c>
      <c r="B33" s="482">
        <v>0.29969738585842998</v>
      </c>
      <c r="C33" s="482">
        <v>0.36020880460618199</v>
      </c>
      <c r="D33" s="482">
        <v>0.46430217145014102</v>
      </c>
      <c r="E33" s="482">
        <v>0.76099952059345999</v>
      </c>
      <c r="F33" s="482">
        <v>1.0866889945248399</v>
      </c>
      <c r="G33" s="482">
        <v>1.5455005268447499</v>
      </c>
      <c r="H33" s="482">
        <v>2.0417170382393599</v>
      </c>
      <c r="I33" s="482">
        <v>2.6362912488254899</v>
      </c>
      <c r="J33" s="482">
        <v>3.4088861816668299</v>
      </c>
      <c r="K33" s="482">
        <v>4.2645107794611201</v>
      </c>
      <c r="L33" s="482">
        <v>4.5003794854306198</v>
      </c>
      <c r="M33" s="482">
        <v>4.7500013548180302</v>
      </c>
      <c r="N33" s="482">
        <v>5.0581369104098997</v>
      </c>
      <c r="O33" s="482">
        <v>5.4222349177333298</v>
      </c>
      <c r="P33" s="482">
        <v>5.99360455222297</v>
      </c>
      <c r="Q33" s="482">
        <v>5.8928125071647903</v>
      </c>
      <c r="R33" s="482">
        <v>5.6497532766922696</v>
      </c>
      <c r="S33" s="482">
        <v>5.2426452628486997</v>
      </c>
      <c r="T33" s="482">
        <v>5.4504888315909703</v>
      </c>
      <c r="U33" s="482">
        <v>5.6764107547190203</v>
      </c>
      <c r="V33" s="482">
        <v>5.6260748954431499</v>
      </c>
      <c r="W33" s="482">
        <v>5.6097173663676703</v>
      </c>
      <c r="X33" s="482">
        <v>6.0820267198827302</v>
      </c>
      <c r="Y33" s="482">
        <v>5.9711825672229102</v>
      </c>
      <c r="Z33" s="482">
        <v>6.1278964342832003</v>
      </c>
      <c r="AA33" s="482">
        <v>6.1620054655986802</v>
      </c>
      <c r="AB33" s="482">
        <v>6.4746074176942301</v>
      </c>
      <c r="AC33" s="482">
        <v>6.3839159082275998</v>
      </c>
      <c r="AD33" s="482">
        <v>6.7737715225789801</v>
      </c>
      <c r="AE33" s="482">
        <v>6.8977491009458802</v>
      </c>
      <c r="AF33" s="482">
        <v>7.5212840245134096</v>
      </c>
      <c r="AG33" s="482">
        <v>8.3936005544474597</v>
      </c>
      <c r="AH33" s="482">
        <v>8.0404579390723701</v>
      </c>
      <c r="AI33" s="482">
        <v>8.1141510931764298</v>
      </c>
      <c r="AJ33" s="482">
        <v>8.0903553533355304</v>
      </c>
      <c r="AK33" s="482">
        <v>8.0012395379291092</v>
      </c>
      <c r="AL33" s="482">
        <v>8.4608314257985899</v>
      </c>
      <c r="AM33" s="482">
        <v>8.4477295247680502</v>
      </c>
      <c r="AN33" s="482">
        <v>8.5502092351671095</v>
      </c>
      <c r="AO33" s="482">
        <v>8.5701792272501702</v>
      </c>
      <c r="AP33" s="482">
        <v>8.7349172047937103</v>
      </c>
      <c r="AQ33" s="482">
        <v>8.9018972449462108</v>
      </c>
      <c r="AR33" s="482">
        <v>8.5757735322532707</v>
      </c>
      <c r="AS33" s="482">
        <v>8.6357501373237309</v>
      </c>
      <c r="AT33" s="482">
        <v>8.1688253376989604</v>
      </c>
      <c r="AU33" s="482">
        <v>8.5211136083862709</v>
      </c>
      <c r="AV33" s="482">
        <v>7.8234770201594701</v>
      </c>
      <c r="AW33" s="482">
        <v>7.8261591116595399</v>
      </c>
      <c r="AX33" s="482">
        <v>8.2214791788491404</v>
      </c>
      <c r="AY33" s="482">
        <v>7.1495286689958801</v>
      </c>
      <c r="AZ33" s="482">
        <v>7.4454542527028202</v>
      </c>
      <c r="BA33" s="482">
        <v>8.1903723909845194</v>
      </c>
      <c r="BB33" s="482">
        <v>8.4889165264691808</v>
      </c>
      <c r="BC33" s="482">
        <v>8.3062719947493306</v>
      </c>
      <c r="BD33" s="482">
        <v>8.5806970229189901</v>
      </c>
      <c r="BE33" s="483">
        <v>8.3506173220047604</v>
      </c>
      <c r="BF33" s="132">
        <v>-2.6813637668325001E-2</v>
      </c>
      <c r="BG33" s="132">
        <v>4.9311208838371803E-3</v>
      </c>
      <c r="BH33" s="132">
        <v>2.2639436104737301E-2</v>
      </c>
      <c r="BI33" s="488"/>
      <c r="BJ33" s="489"/>
    </row>
    <row r="34" spans="1:62">
      <c r="A34" s="136" t="s">
        <v>281</v>
      </c>
      <c r="B34" s="482">
        <v>0</v>
      </c>
      <c r="C34" s="482">
        <v>0</v>
      </c>
      <c r="D34" s="482">
        <v>0</v>
      </c>
      <c r="E34" s="482">
        <v>0</v>
      </c>
      <c r="F34" s="482">
        <v>0</v>
      </c>
      <c r="G34" s="482">
        <v>0</v>
      </c>
      <c r="H34" s="482">
        <v>0</v>
      </c>
      <c r="I34" s="482">
        <v>0</v>
      </c>
      <c r="J34" s="482">
        <v>0</v>
      </c>
      <c r="K34" s="482">
        <v>0</v>
      </c>
      <c r="L34" s="482">
        <v>0</v>
      </c>
      <c r="M34" s="482">
        <v>0</v>
      </c>
      <c r="N34" s="482">
        <v>0</v>
      </c>
      <c r="O34" s="482">
        <v>0</v>
      </c>
      <c r="P34" s="482">
        <v>0</v>
      </c>
      <c r="Q34" s="482">
        <v>0</v>
      </c>
      <c r="R34" s="482">
        <v>0</v>
      </c>
      <c r="S34" s="482">
        <v>8.1610733680671198E-3</v>
      </c>
      <c r="T34" s="482">
        <v>7.7789009933917803E-3</v>
      </c>
      <c r="U34" s="482">
        <v>8.53437676358333E-3</v>
      </c>
      <c r="V34" s="482">
        <v>8.0425515556678106E-3</v>
      </c>
      <c r="W34" s="482">
        <v>1.10176909281404E-2</v>
      </c>
      <c r="X34" s="482">
        <v>1.25778249893151E-2</v>
      </c>
      <c r="Y34" s="482">
        <v>1.5044914605559401E-2</v>
      </c>
      <c r="Z34" s="482">
        <v>1.52143306120753E-2</v>
      </c>
      <c r="AA34" s="482">
        <v>1.5543289111795901E-2</v>
      </c>
      <c r="AB34" s="482">
        <v>1.53546217369562E-2</v>
      </c>
      <c r="AC34" s="482">
        <v>1.41499870252063E-2</v>
      </c>
      <c r="AD34" s="482">
        <v>1.0463782866111E-2</v>
      </c>
      <c r="AE34" s="482">
        <v>5.3528320579527399E-3</v>
      </c>
      <c r="AF34" s="482">
        <v>4.9367963083061699E-3</v>
      </c>
      <c r="AG34" s="482">
        <v>5.5311831314009598E-3</v>
      </c>
      <c r="AH34" s="482">
        <v>1.9241653421154099E-2</v>
      </c>
      <c r="AI34" s="482">
        <v>7.8806513404453396E-2</v>
      </c>
      <c r="AJ34" s="482">
        <v>0.14129450635647001</v>
      </c>
      <c r="AK34" s="482">
        <v>0.18913487094422399</v>
      </c>
      <c r="AL34" s="482">
        <v>0.18716546933557701</v>
      </c>
      <c r="AM34" s="482">
        <v>0.20129491997122401</v>
      </c>
      <c r="AN34" s="482">
        <v>0.22756375777270799</v>
      </c>
      <c r="AO34" s="482">
        <v>0.24946750553713501</v>
      </c>
      <c r="AP34" s="482">
        <v>0.251870945411034</v>
      </c>
      <c r="AQ34" s="482">
        <v>0.29696244799772897</v>
      </c>
      <c r="AR34" s="482">
        <v>0.37605579673408501</v>
      </c>
      <c r="AS34" s="482">
        <v>0.39103561502110001</v>
      </c>
      <c r="AT34" s="482">
        <v>0.32926271692800002</v>
      </c>
      <c r="AU34" s="482">
        <v>0.36084434348018801</v>
      </c>
      <c r="AV34" s="482">
        <v>0.444963598861356</v>
      </c>
      <c r="AW34" s="482">
        <v>0.40783782567277799</v>
      </c>
      <c r="AX34" s="482">
        <v>0.36095383502509099</v>
      </c>
      <c r="AY34" s="482">
        <v>0.27519014011814802</v>
      </c>
      <c r="AZ34" s="482">
        <v>0.297164464314982</v>
      </c>
      <c r="BA34" s="482">
        <v>0.38574032137313102</v>
      </c>
      <c r="BB34" s="482">
        <v>0.46647282785372901</v>
      </c>
      <c r="BC34" s="482">
        <v>0.45672888358700597</v>
      </c>
      <c r="BD34" s="482">
        <v>0.50141692824904405</v>
      </c>
      <c r="BE34" s="483">
        <v>0.550205335927065</v>
      </c>
      <c r="BF34" s="132">
        <v>9.7301078063700697E-2</v>
      </c>
      <c r="BG34" s="132">
        <v>4.2955175235478198E-2</v>
      </c>
      <c r="BH34" s="132">
        <v>1.49166679143379E-3</v>
      </c>
      <c r="BI34" s="488"/>
      <c r="BJ34" s="489"/>
    </row>
    <row r="35" spans="1:62">
      <c r="A35" s="136" t="s">
        <v>282</v>
      </c>
      <c r="B35" s="482">
        <v>0.13155679295074199</v>
      </c>
      <c r="C35" s="482">
        <v>0.16308843267395501</v>
      </c>
      <c r="D35" s="482">
        <v>0.20932161475968</v>
      </c>
      <c r="E35" s="482">
        <v>0.262727580435964</v>
      </c>
      <c r="F35" s="482">
        <v>0.313632903733567</v>
      </c>
      <c r="G35" s="482">
        <v>0.35172436295120801</v>
      </c>
      <c r="H35" s="482">
        <v>0.36626142606385897</v>
      </c>
      <c r="I35" s="482">
        <v>0.39424816389578798</v>
      </c>
      <c r="J35" s="482">
        <v>0.46944554841370301</v>
      </c>
      <c r="K35" s="482">
        <v>0.49997338095027</v>
      </c>
      <c r="L35" s="482">
        <v>0.55539079409069303</v>
      </c>
      <c r="M35" s="482">
        <v>0.66506627561074005</v>
      </c>
      <c r="N35" s="482">
        <v>0.71867515057698195</v>
      </c>
      <c r="O35" s="482">
        <v>0.78699692839394197</v>
      </c>
      <c r="P35" s="482">
        <v>0.83131924860629003</v>
      </c>
      <c r="Q35" s="482">
        <v>0.89463570370294598</v>
      </c>
      <c r="R35" s="482">
        <v>0.91761038447048504</v>
      </c>
      <c r="S35" s="482">
        <v>0.95832141762340095</v>
      </c>
      <c r="T35" s="482">
        <v>0.95538981687589097</v>
      </c>
      <c r="U35" s="482">
        <v>0.97033789306742702</v>
      </c>
      <c r="V35" s="482">
        <v>0.99333372853115798</v>
      </c>
      <c r="W35" s="482">
        <v>1.05365649341741</v>
      </c>
      <c r="X35" s="482">
        <v>1.0460517469238699</v>
      </c>
      <c r="Y35" s="482">
        <v>1.0318273781099701</v>
      </c>
      <c r="Z35" s="482">
        <v>1.05409913610454</v>
      </c>
      <c r="AA35" s="482">
        <v>1.00292566387023</v>
      </c>
      <c r="AB35" s="482">
        <v>0.99451357151626596</v>
      </c>
      <c r="AC35" s="482">
        <v>0.87186691278393502</v>
      </c>
      <c r="AD35" s="482">
        <v>0.94079980864523005</v>
      </c>
      <c r="AE35" s="482">
        <v>0.95007192322068601</v>
      </c>
      <c r="AF35" s="482">
        <v>1.0323868000951999</v>
      </c>
      <c r="AG35" s="482">
        <v>1.14880398127021</v>
      </c>
      <c r="AH35" s="482">
        <v>1.0924701025441601</v>
      </c>
      <c r="AI35" s="482">
        <v>1.1000597986488301</v>
      </c>
      <c r="AJ35" s="482">
        <v>1.11454848551152</v>
      </c>
      <c r="AK35" s="482">
        <v>1.0836396378706199</v>
      </c>
      <c r="AL35" s="482">
        <v>1.2051948276567399</v>
      </c>
      <c r="AM35" s="482">
        <v>1.2164369306333001</v>
      </c>
      <c r="AN35" s="482">
        <v>1.33745549504438</v>
      </c>
      <c r="AO35" s="482">
        <v>1.3142972378634601</v>
      </c>
      <c r="AP35" s="482">
        <v>1.36084809946895</v>
      </c>
      <c r="AQ35" s="482">
        <v>1.28915180946041</v>
      </c>
      <c r="AR35" s="482">
        <v>1.20454174828229</v>
      </c>
      <c r="AS35" s="482">
        <v>1.1850915659075301</v>
      </c>
      <c r="AT35" s="482">
        <v>1.0297986707224001</v>
      </c>
      <c r="AU35" s="482">
        <v>1.1044701001034101</v>
      </c>
      <c r="AV35" s="482">
        <v>1.05591109542244</v>
      </c>
      <c r="AW35" s="482">
        <v>0.93979188933047397</v>
      </c>
      <c r="AX35" s="482">
        <v>0.87852613710090999</v>
      </c>
      <c r="AY35" s="482">
        <v>0.78559267336041305</v>
      </c>
      <c r="AZ35" s="482">
        <v>0.84277877595072204</v>
      </c>
      <c r="BA35" s="482">
        <v>0.90083479924232601</v>
      </c>
      <c r="BB35" s="482">
        <v>0.96115277203071803</v>
      </c>
      <c r="BC35" s="482">
        <v>0.93099286775078305</v>
      </c>
      <c r="BD35" s="482">
        <v>0.95243160919090397</v>
      </c>
      <c r="BE35" s="483">
        <v>0.98205637874224105</v>
      </c>
      <c r="BF35" s="132">
        <v>3.11043535992079E-2</v>
      </c>
      <c r="BG35" s="132">
        <v>-7.7796103383992498E-3</v>
      </c>
      <c r="BH35" s="132">
        <v>2.6624621606354498E-3</v>
      </c>
      <c r="BI35" s="488"/>
      <c r="BJ35" s="489"/>
    </row>
    <row r="36" spans="1:62">
      <c r="A36" s="136" t="s">
        <v>283</v>
      </c>
      <c r="B36" s="482">
        <v>0</v>
      </c>
      <c r="C36" s="482">
        <v>0</v>
      </c>
      <c r="D36" s="482">
        <v>0</v>
      </c>
      <c r="E36" s="482">
        <v>0</v>
      </c>
      <c r="F36" s="482">
        <v>0</v>
      </c>
      <c r="G36" s="482">
        <v>0</v>
      </c>
      <c r="H36" s="482">
        <v>0</v>
      </c>
      <c r="I36" s="482">
        <v>0</v>
      </c>
      <c r="J36" s="482">
        <v>0</v>
      </c>
      <c r="K36" s="482">
        <v>0</v>
      </c>
      <c r="L36" s="482">
        <v>0</v>
      </c>
      <c r="M36" s="482">
        <v>0</v>
      </c>
      <c r="N36" s="482">
        <v>0</v>
      </c>
      <c r="O36" s="482">
        <v>0</v>
      </c>
      <c r="P36" s="482">
        <v>0</v>
      </c>
      <c r="Q36" s="482">
        <v>0</v>
      </c>
      <c r="R36" s="482">
        <v>0</v>
      </c>
      <c r="S36" s="482">
        <v>0</v>
      </c>
      <c r="T36" s="482">
        <v>0</v>
      </c>
      <c r="U36" s="482">
        <v>0</v>
      </c>
      <c r="V36" s="482">
        <v>0</v>
      </c>
      <c r="W36" s="482">
        <v>0</v>
      </c>
      <c r="X36" s="482">
        <v>0</v>
      </c>
      <c r="Y36" s="482">
        <v>0</v>
      </c>
      <c r="Z36" s="482">
        <v>0</v>
      </c>
      <c r="AA36" s="482">
        <v>0</v>
      </c>
      <c r="AB36" s="482">
        <v>0</v>
      </c>
      <c r="AC36" s="482">
        <v>0</v>
      </c>
      <c r="AD36" s="482">
        <v>0</v>
      </c>
      <c r="AE36" s="482">
        <v>0</v>
      </c>
      <c r="AF36" s="482">
        <v>0</v>
      </c>
      <c r="AG36" s="482">
        <v>0</v>
      </c>
      <c r="AH36" s="482">
        <v>0</v>
      </c>
      <c r="AI36" s="482">
        <v>0</v>
      </c>
      <c r="AJ36" s="482">
        <v>0</v>
      </c>
      <c r="AK36" s="482">
        <v>0</v>
      </c>
      <c r="AL36" s="482">
        <v>0</v>
      </c>
      <c r="AM36" s="482">
        <v>0</v>
      </c>
      <c r="AN36" s="482">
        <v>0</v>
      </c>
      <c r="AO36" s="482">
        <v>0</v>
      </c>
      <c r="AP36" s="482">
        <v>0</v>
      </c>
      <c r="AQ36" s="482">
        <v>0</v>
      </c>
      <c r="AR36" s="482">
        <v>0</v>
      </c>
      <c r="AS36" s="482">
        <v>0</v>
      </c>
      <c r="AT36" s="482">
        <v>0</v>
      </c>
      <c r="AU36" s="482">
        <v>0</v>
      </c>
      <c r="AV36" s="482">
        <v>0</v>
      </c>
      <c r="AW36" s="482">
        <v>0</v>
      </c>
      <c r="AX36" s="482">
        <v>0</v>
      </c>
      <c r="AY36" s="482">
        <v>0</v>
      </c>
      <c r="AZ36" s="482">
        <v>0</v>
      </c>
      <c r="BA36" s="482">
        <v>0</v>
      </c>
      <c r="BB36" s="482">
        <v>0</v>
      </c>
      <c r="BC36" s="482">
        <v>0</v>
      </c>
      <c r="BD36" s="482">
        <v>0</v>
      </c>
      <c r="BE36" s="483">
        <v>0</v>
      </c>
      <c r="BF36" s="132" t="s">
        <v>273</v>
      </c>
      <c r="BG36" s="132" t="s">
        <v>273</v>
      </c>
      <c r="BH36" s="132" t="s">
        <v>273</v>
      </c>
      <c r="BI36" s="488"/>
      <c r="BJ36" s="489"/>
    </row>
    <row r="37" spans="1:62">
      <c r="A37" s="136" t="s">
        <v>284</v>
      </c>
      <c r="B37" s="482">
        <v>0</v>
      </c>
      <c r="C37" s="482">
        <v>0</v>
      </c>
      <c r="D37" s="482">
        <v>0</v>
      </c>
      <c r="E37" s="482">
        <v>0</v>
      </c>
      <c r="F37" s="482">
        <v>0</v>
      </c>
      <c r="G37" s="482">
        <v>0</v>
      </c>
      <c r="H37" s="482">
        <v>0</v>
      </c>
      <c r="I37" s="482">
        <v>0</v>
      </c>
      <c r="J37" s="482">
        <v>0</v>
      </c>
      <c r="K37" s="482">
        <v>0</v>
      </c>
      <c r="L37" s="482">
        <v>0</v>
      </c>
      <c r="M37" s="482">
        <v>0</v>
      </c>
      <c r="N37" s="482">
        <v>0</v>
      </c>
      <c r="O37" s="482">
        <v>0</v>
      </c>
      <c r="P37" s="482">
        <v>2.6726668696045501E-2</v>
      </c>
      <c r="Q37" s="482">
        <v>7.7824928638634605E-2</v>
      </c>
      <c r="R37" s="482">
        <v>0.117336594275322</v>
      </c>
      <c r="S37" s="482">
        <v>0.17218679588497601</v>
      </c>
      <c r="T37" s="482">
        <v>0.186248562341781</v>
      </c>
      <c r="U37" s="482">
        <v>0.19679119783444701</v>
      </c>
      <c r="V37" s="482">
        <v>0.203197181514883</v>
      </c>
      <c r="W37" s="482">
        <v>0.14331826872199999</v>
      </c>
      <c r="X37" s="482">
        <v>0.14275952303497499</v>
      </c>
      <c r="Y37" s="482">
        <v>0.170787641726073</v>
      </c>
      <c r="Z37" s="482">
        <v>0.19421068838189201</v>
      </c>
      <c r="AA37" s="482">
        <v>0.21120596644807901</v>
      </c>
      <c r="AB37" s="482">
        <v>0.216382031688682</v>
      </c>
      <c r="AC37" s="482">
        <v>0.213434293893072</v>
      </c>
      <c r="AD37" s="482">
        <v>0.243162543150932</v>
      </c>
      <c r="AE37" s="482">
        <v>0.24732589997489501</v>
      </c>
      <c r="AF37" s="482">
        <v>0.26319166516891701</v>
      </c>
      <c r="AG37" s="482">
        <v>0.29815716029121497</v>
      </c>
      <c r="AH37" s="482">
        <v>0.31247680811204898</v>
      </c>
      <c r="AI37" s="482">
        <v>0.31596502599158599</v>
      </c>
      <c r="AJ37" s="482">
        <v>0.337907041685446</v>
      </c>
      <c r="AK37" s="482">
        <v>0.38635871391895099</v>
      </c>
      <c r="AL37" s="482">
        <v>0.40407065823923999</v>
      </c>
      <c r="AM37" s="482">
        <v>0.414760358192659</v>
      </c>
      <c r="AN37" s="482">
        <v>0.41172223294274002</v>
      </c>
      <c r="AO37" s="482">
        <v>0.409924014506515</v>
      </c>
      <c r="AP37" s="482">
        <v>0.39124301829513702</v>
      </c>
      <c r="AQ37" s="482">
        <v>0.44412890227521001</v>
      </c>
      <c r="AR37" s="482">
        <v>0.48216172947790098</v>
      </c>
      <c r="AS37" s="482">
        <v>0.50373635398843297</v>
      </c>
      <c r="AT37" s="482">
        <v>0.47946117370019498</v>
      </c>
      <c r="AU37" s="482">
        <v>0.52897136295813596</v>
      </c>
      <c r="AV37" s="482">
        <v>0.46528325586723901</v>
      </c>
      <c r="AW37" s="482">
        <v>0.45256200159543303</v>
      </c>
      <c r="AX37" s="482">
        <v>0.432214230873113</v>
      </c>
      <c r="AY37" s="482">
        <v>0.41877088630272702</v>
      </c>
      <c r="AZ37" s="482">
        <v>0.423424641312799</v>
      </c>
      <c r="BA37" s="482">
        <v>0.47478469898085501</v>
      </c>
      <c r="BB37" s="482">
        <v>0.48558925030614702</v>
      </c>
      <c r="BC37" s="482">
        <v>0.50413269183565801</v>
      </c>
      <c r="BD37" s="482">
        <v>0.51432513396938995</v>
      </c>
      <c r="BE37" s="483">
        <v>0.51191442807503196</v>
      </c>
      <c r="BF37" s="132">
        <v>-4.6871244182705701E-3</v>
      </c>
      <c r="BG37" s="132">
        <v>7.0439631455638798E-3</v>
      </c>
      <c r="BH37" s="132">
        <v>1.38785595586549E-3</v>
      </c>
      <c r="BI37" s="488"/>
      <c r="BJ37" s="489"/>
    </row>
    <row r="38" spans="1:62">
      <c r="A38" s="136" t="s">
        <v>285</v>
      </c>
      <c r="B38" s="482">
        <v>0.71352066114386004</v>
      </c>
      <c r="C38" s="482">
        <v>0.77906322340068102</v>
      </c>
      <c r="D38" s="482">
        <v>0.85096968133959705</v>
      </c>
      <c r="E38" s="482">
        <v>0.99665986006692497</v>
      </c>
      <c r="F38" s="482">
        <v>1.0972870332553499</v>
      </c>
      <c r="G38" s="482">
        <v>1.18378618699437</v>
      </c>
      <c r="H38" s="482">
        <v>1.2229274108361201</v>
      </c>
      <c r="I38" s="482">
        <v>1.39855953416455</v>
      </c>
      <c r="J38" s="482">
        <v>1.5754524007241399</v>
      </c>
      <c r="K38" s="482">
        <v>1.77187932605728</v>
      </c>
      <c r="L38" s="482">
        <v>2.0417849374529902</v>
      </c>
      <c r="M38" s="482">
        <v>2.4654724153910501</v>
      </c>
      <c r="N38" s="482">
        <v>2.5247903487301802</v>
      </c>
      <c r="O38" s="482">
        <v>2.4874463025744</v>
      </c>
      <c r="P38" s="482">
        <v>2.5555624813290398</v>
      </c>
      <c r="Q38" s="482">
        <v>2.5295694926555901</v>
      </c>
      <c r="R38" s="482">
        <v>2.4594364538482001</v>
      </c>
      <c r="S38" s="482">
        <v>2.4508641823554802</v>
      </c>
      <c r="T38" s="482">
        <v>2.5202792634215099</v>
      </c>
      <c r="U38" s="482">
        <v>2.9609824792751001</v>
      </c>
      <c r="V38" s="482">
        <v>3.0177177288739299</v>
      </c>
      <c r="W38" s="482">
        <v>3.1906700789145099</v>
      </c>
      <c r="X38" s="482">
        <v>3.5392548232433798</v>
      </c>
      <c r="Y38" s="482">
        <v>3.8291177129032201</v>
      </c>
      <c r="Z38" s="482">
        <v>4.1533768035966796</v>
      </c>
      <c r="AA38" s="482">
        <v>4.3950814800788498</v>
      </c>
      <c r="AB38" s="482">
        <v>4.6691014915335698</v>
      </c>
      <c r="AC38" s="482">
        <v>4.6134312794432297</v>
      </c>
      <c r="AD38" s="482">
        <v>4.7203150085525696</v>
      </c>
      <c r="AE38" s="482">
        <v>4.5613313006876197</v>
      </c>
      <c r="AF38" s="482">
        <v>5.0244129534192297</v>
      </c>
      <c r="AG38" s="482">
        <v>5.1694177028071504</v>
      </c>
      <c r="AH38" s="482">
        <v>5.3823201881251901</v>
      </c>
      <c r="AI38" s="482">
        <v>5.7949426063271696</v>
      </c>
      <c r="AJ38" s="482">
        <v>6.2985962588693098</v>
      </c>
      <c r="AK38" s="482">
        <v>6.54947032758629</v>
      </c>
      <c r="AL38" s="482">
        <v>6.5854177870931503</v>
      </c>
      <c r="AM38" s="482">
        <v>6.5407460936035999</v>
      </c>
      <c r="AN38" s="482">
        <v>7.2112715885764898</v>
      </c>
      <c r="AO38" s="482">
        <v>7.46256961749582</v>
      </c>
      <c r="AP38" s="482">
        <v>8.0081605893145191</v>
      </c>
      <c r="AQ38" s="482">
        <v>7.8426390247726401</v>
      </c>
      <c r="AR38" s="482">
        <v>7.8810838189461396</v>
      </c>
      <c r="AS38" s="482">
        <v>7.8012130860863804</v>
      </c>
      <c r="AT38" s="482">
        <v>7.1904095710638201</v>
      </c>
      <c r="AU38" s="482">
        <v>7.6579507630304802</v>
      </c>
      <c r="AV38" s="482">
        <v>7.1805904063769397</v>
      </c>
      <c r="AW38" s="482">
        <v>6.8850646008395602</v>
      </c>
      <c r="AX38" s="482">
        <v>6.4573033346739903</v>
      </c>
      <c r="AY38" s="482">
        <v>5.7056490862057201</v>
      </c>
      <c r="AZ38" s="482">
        <v>6.2226774556019002</v>
      </c>
      <c r="BA38" s="482">
        <v>6.5173727279048803</v>
      </c>
      <c r="BB38" s="482">
        <v>6.9254275583809903</v>
      </c>
      <c r="BC38" s="482">
        <v>6.6966355701841502</v>
      </c>
      <c r="BD38" s="482">
        <v>6.8491689448688398</v>
      </c>
      <c r="BE38" s="483">
        <v>6.5285485918399901</v>
      </c>
      <c r="BF38" s="132">
        <v>-4.6811570222553098E-2</v>
      </c>
      <c r="BG38" s="132">
        <v>-4.8502803268528601E-3</v>
      </c>
      <c r="BH38" s="132">
        <v>1.7699608663919699E-2</v>
      </c>
      <c r="BI38" s="488"/>
      <c r="BJ38" s="489"/>
    </row>
    <row r="39" spans="1:62">
      <c r="A39" s="136" t="s">
        <v>286</v>
      </c>
      <c r="B39" s="482" t="s">
        <v>273</v>
      </c>
      <c r="C39" s="482" t="s">
        <v>273</v>
      </c>
      <c r="D39" s="482" t="s">
        <v>273</v>
      </c>
      <c r="E39" s="482" t="s">
        <v>273</v>
      </c>
      <c r="F39" s="482" t="s">
        <v>273</v>
      </c>
      <c r="G39" s="482" t="s">
        <v>273</v>
      </c>
      <c r="H39" s="482" t="s">
        <v>273</v>
      </c>
      <c r="I39" s="482" t="s">
        <v>273</v>
      </c>
      <c r="J39" s="482" t="s">
        <v>273</v>
      </c>
      <c r="K39" s="482" t="s">
        <v>273</v>
      </c>
      <c r="L39" s="482" t="s">
        <v>273</v>
      </c>
      <c r="M39" s="482" t="s">
        <v>273</v>
      </c>
      <c r="N39" s="482" t="s">
        <v>273</v>
      </c>
      <c r="O39" s="482" t="s">
        <v>273</v>
      </c>
      <c r="P39" s="482" t="s">
        <v>273</v>
      </c>
      <c r="Q39" s="482" t="s">
        <v>273</v>
      </c>
      <c r="R39" s="482" t="s">
        <v>273</v>
      </c>
      <c r="S39" s="482" t="s">
        <v>273</v>
      </c>
      <c r="T39" s="482" t="s">
        <v>273</v>
      </c>
      <c r="U39" s="482" t="s">
        <v>273</v>
      </c>
      <c r="V39" s="482">
        <v>0.20419581810332901</v>
      </c>
      <c r="W39" s="482">
        <v>0.21353571650984901</v>
      </c>
      <c r="X39" s="482">
        <v>0.22209729004915901</v>
      </c>
      <c r="Y39" s="482">
        <v>0.23852117065273801</v>
      </c>
      <c r="Z39" s="482">
        <v>0.239174653312061</v>
      </c>
      <c r="AA39" s="482">
        <v>0.248514551718581</v>
      </c>
      <c r="AB39" s="482">
        <v>0.239174653312061</v>
      </c>
      <c r="AC39" s="482">
        <v>0.13624563040347801</v>
      </c>
      <c r="AD39" s="482">
        <v>8.5432600130226896E-2</v>
      </c>
      <c r="AE39" s="482">
        <v>8.5432600130226896E-2</v>
      </c>
      <c r="AF39" s="482">
        <v>0.10246417957741</v>
      </c>
      <c r="AG39" s="482">
        <v>9.3646041540728503E-2</v>
      </c>
      <c r="AH39" s="482">
        <v>9.3902606038100397E-2</v>
      </c>
      <c r="AI39" s="482">
        <v>0.106218452466306</v>
      </c>
      <c r="AJ39" s="482">
        <v>0.101731638525919</v>
      </c>
      <c r="AK39" s="482">
        <v>0.122867624469089</v>
      </c>
      <c r="AL39" s="482">
        <v>0.12810311637962199</v>
      </c>
      <c r="AM39" s="482">
        <v>0.145958804509734</v>
      </c>
      <c r="AN39" s="482">
        <v>0.14518047964252401</v>
      </c>
      <c r="AO39" s="482">
        <v>0.15980553163946901</v>
      </c>
      <c r="AP39" s="482">
        <v>0.155664973442</v>
      </c>
      <c r="AQ39" s="482">
        <v>0.16088432843387901</v>
      </c>
      <c r="AR39" s="482">
        <v>0.155664973442</v>
      </c>
      <c r="AS39" s="482">
        <v>0.15204354867412301</v>
      </c>
      <c r="AT39" s="482">
        <v>0.13982377320348999</v>
      </c>
      <c r="AU39" s="482">
        <v>0.16674465684581299</v>
      </c>
      <c r="AV39" s="482">
        <v>0.14687448082409901</v>
      </c>
      <c r="AW39" s="482">
        <v>0.137706709549896</v>
      </c>
      <c r="AX39" s="482">
        <v>0.13605457479067101</v>
      </c>
      <c r="AY39" s="482">
        <v>0.12227218117737899</v>
      </c>
      <c r="AZ39" s="482">
        <v>0.123296548270259</v>
      </c>
      <c r="BA39" s="482">
        <v>0.12732455508779</v>
      </c>
      <c r="BB39" s="482">
        <v>0.115753481495417</v>
      </c>
      <c r="BC39" s="482">
        <v>0.13270210066851901</v>
      </c>
      <c r="BD39" s="482">
        <v>0.126928395235924</v>
      </c>
      <c r="BE39" s="483">
        <v>0.103549875217276</v>
      </c>
      <c r="BF39" s="132">
        <v>-0.184186682382562</v>
      </c>
      <c r="BG39" s="132">
        <v>-9.6293140134332596E-3</v>
      </c>
      <c r="BH39" s="132">
        <v>2.8073502751198201E-4</v>
      </c>
      <c r="BI39" s="488"/>
      <c r="BJ39" s="489"/>
    </row>
    <row r="40" spans="1:62">
      <c r="A40" s="136" t="s">
        <v>287</v>
      </c>
      <c r="B40" s="482" t="s">
        <v>273</v>
      </c>
      <c r="C40" s="482" t="s">
        <v>273</v>
      </c>
      <c r="D40" s="482" t="s">
        <v>273</v>
      </c>
      <c r="E40" s="482" t="s">
        <v>273</v>
      </c>
      <c r="F40" s="482" t="s">
        <v>273</v>
      </c>
      <c r="G40" s="482" t="s">
        <v>273</v>
      </c>
      <c r="H40" s="482" t="s">
        <v>273</v>
      </c>
      <c r="I40" s="482" t="s">
        <v>273</v>
      </c>
      <c r="J40" s="482" t="s">
        <v>273</v>
      </c>
      <c r="K40" s="482" t="s">
        <v>273</v>
      </c>
      <c r="L40" s="482" t="s">
        <v>273</v>
      </c>
      <c r="M40" s="482" t="s">
        <v>273</v>
      </c>
      <c r="N40" s="482" t="s">
        <v>273</v>
      </c>
      <c r="O40" s="482" t="s">
        <v>273</v>
      </c>
      <c r="P40" s="482" t="s">
        <v>273</v>
      </c>
      <c r="Q40" s="482" t="s">
        <v>273</v>
      </c>
      <c r="R40" s="482" t="s">
        <v>273</v>
      </c>
      <c r="S40" s="482" t="s">
        <v>273</v>
      </c>
      <c r="T40" s="482" t="s">
        <v>273</v>
      </c>
      <c r="U40" s="482" t="s">
        <v>273</v>
      </c>
      <c r="V40" s="482">
        <v>0.39467180855366202</v>
      </c>
      <c r="W40" s="482">
        <v>0.39550930841266202</v>
      </c>
      <c r="X40" s="482">
        <v>0.413096805451658</v>
      </c>
      <c r="Y40" s="482">
        <v>0.42950756942374002</v>
      </c>
      <c r="Z40" s="482">
        <v>0.45706554804914901</v>
      </c>
      <c r="AA40" s="482">
        <v>0.52647334886375796</v>
      </c>
      <c r="AB40" s="482">
        <v>0.54499466057252399</v>
      </c>
      <c r="AC40" s="482">
        <v>0.31050088917041502</v>
      </c>
      <c r="AD40" s="482">
        <v>0.16839090505570101</v>
      </c>
      <c r="AE40" s="482">
        <v>0.19481134241425699</v>
      </c>
      <c r="AF40" s="482">
        <v>0.228298234057809</v>
      </c>
      <c r="AG40" s="482">
        <v>0.24340711192611</v>
      </c>
      <c r="AH40" s="482">
        <v>0.225316370386592</v>
      </c>
      <c r="AI40" s="482">
        <v>0.19735436577159601</v>
      </c>
      <c r="AJ40" s="482">
        <v>0.20399323205845701</v>
      </c>
      <c r="AK40" s="482">
        <v>0.23164690477574501</v>
      </c>
      <c r="AL40" s="482">
        <v>0.24155346200004901</v>
      </c>
      <c r="AM40" s="482">
        <v>0.244220260830534</v>
      </c>
      <c r="AN40" s="482">
        <v>0.264913269477205</v>
      </c>
      <c r="AO40" s="482">
        <v>0.263527389999206</v>
      </c>
      <c r="AP40" s="482">
        <v>0.27870860857498603</v>
      </c>
      <c r="AQ40" s="482">
        <v>0.27618808984912702</v>
      </c>
      <c r="AR40" s="482">
        <v>0.32542822352929701</v>
      </c>
      <c r="AS40" s="482">
        <v>0.29131200154911402</v>
      </c>
      <c r="AT40" s="482">
        <v>0.245480520193463</v>
      </c>
      <c r="AU40" s="482">
        <v>0.28040770825179201</v>
      </c>
      <c r="AV40" s="482">
        <v>0.30592796035111303</v>
      </c>
      <c r="AW40" s="482">
        <v>0.29789906414192302</v>
      </c>
      <c r="AX40" s="482">
        <v>0.243545121886107</v>
      </c>
      <c r="AY40" s="482">
        <v>0.23237157235584899</v>
      </c>
      <c r="AZ40" s="482">
        <v>0.23257027296492999</v>
      </c>
      <c r="BA40" s="482">
        <v>0.20666458888335101</v>
      </c>
      <c r="BB40" s="482">
        <v>0.21565029253180401</v>
      </c>
      <c r="BC40" s="482">
        <v>0.21659856378349801</v>
      </c>
      <c r="BD40" s="482">
        <v>0.2087102357127</v>
      </c>
      <c r="BE40" s="483">
        <v>0.22775873149135401</v>
      </c>
      <c r="BF40" s="132">
        <v>9.12676645379078E-2</v>
      </c>
      <c r="BG40" s="132">
        <v>-1.6096124166195901E-2</v>
      </c>
      <c r="BH40" s="132">
        <v>6.17478810255985E-4</v>
      </c>
      <c r="BI40" s="488"/>
      <c r="BJ40" s="489"/>
    </row>
    <row r="41" spans="1:62">
      <c r="A41" s="136" t="s">
        <v>288</v>
      </c>
      <c r="B41" s="482">
        <v>0</v>
      </c>
      <c r="C41" s="482">
        <v>0</v>
      </c>
      <c r="D41" s="482">
        <v>0</v>
      </c>
      <c r="E41" s="482">
        <v>0</v>
      </c>
      <c r="F41" s="482">
        <v>2.8300106225958899E-4</v>
      </c>
      <c r="G41" s="482">
        <v>7.0581432452540701E-4</v>
      </c>
      <c r="H41" s="482">
        <v>1.4177917832955799E-3</v>
      </c>
      <c r="I41" s="482">
        <v>1.1311344282030299E-2</v>
      </c>
      <c r="J41" s="482">
        <v>2.2684668532729199E-2</v>
      </c>
      <c r="K41" s="482">
        <v>3.0482523340854901E-2</v>
      </c>
      <c r="L41" s="482">
        <v>3.5290716226270301E-2</v>
      </c>
      <c r="M41" s="482">
        <v>4.0296664004732898E-2</v>
      </c>
      <c r="N41" s="482">
        <v>4.2533753498867399E-2</v>
      </c>
      <c r="O41" s="482">
        <v>4.6787128848754099E-2</v>
      </c>
      <c r="P41" s="482">
        <v>4.8913816523697501E-2</v>
      </c>
      <c r="Q41" s="482">
        <v>4.29370380752956E-2</v>
      </c>
      <c r="R41" s="482">
        <v>3.3318106907446098E-2</v>
      </c>
      <c r="S41" s="482">
        <v>2.7646939774263801E-2</v>
      </c>
      <c r="T41" s="482">
        <v>2.6229147990968201E-2</v>
      </c>
      <c r="U41" s="482">
        <v>2.8278360705075702E-2</v>
      </c>
      <c r="V41" s="482">
        <v>3.1055830279117898E-2</v>
      </c>
      <c r="W41" s="482">
        <v>3.03500159545925E-2</v>
      </c>
      <c r="X41" s="482">
        <v>3.4584901901744902E-2</v>
      </c>
      <c r="Y41" s="482">
        <v>3.5898179374427498E-2</v>
      </c>
      <c r="Z41" s="482">
        <v>4.0937230822473601E-2</v>
      </c>
      <c r="AA41" s="482">
        <v>4.81970353033064E-2</v>
      </c>
      <c r="AB41" s="482">
        <v>5.0112817041303902E-2</v>
      </c>
      <c r="AC41" s="482">
        <v>5.2087554386424199E-2</v>
      </c>
      <c r="AD41" s="482">
        <v>5.4246872370666999E-2</v>
      </c>
      <c r="AE41" s="482">
        <v>5.4650194841824401E-2</v>
      </c>
      <c r="AF41" s="482">
        <v>6.24528921125709E-2</v>
      </c>
      <c r="AG41" s="482">
        <v>6.8324189293715407E-2</v>
      </c>
      <c r="AH41" s="482">
        <v>7.0202310200425305E-2</v>
      </c>
      <c r="AI41" s="482">
        <v>7.0884932950720403E-2</v>
      </c>
      <c r="AJ41" s="482">
        <v>7.3526694653038696E-2</v>
      </c>
      <c r="AK41" s="482">
        <v>7.5335551284372096E-2</v>
      </c>
      <c r="AL41" s="482">
        <v>8.3976332303661694E-2</v>
      </c>
      <c r="AM41" s="482">
        <v>0.120043245460523</v>
      </c>
      <c r="AN41" s="482">
        <v>0.121516302271771</v>
      </c>
      <c r="AO41" s="482">
        <v>0.134195717386</v>
      </c>
      <c r="AP41" s="482">
        <v>0.132357862530249</v>
      </c>
      <c r="AQ41" s="482">
        <v>0.13844615387870199</v>
      </c>
      <c r="AR41" s="482">
        <v>0.129227803054908</v>
      </c>
      <c r="AS41" s="482">
        <v>0.122676720958883</v>
      </c>
      <c r="AT41" s="482">
        <v>0.125177784528161</v>
      </c>
      <c r="AU41" s="482">
        <v>0.13464371774280701</v>
      </c>
      <c r="AV41" s="482">
        <v>0.116154044101514</v>
      </c>
      <c r="AW41" s="482">
        <v>0.11794442834110599</v>
      </c>
      <c r="AX41" s="482">
        <v>0.10013468189506</v>
      </c>
      <c r="AY41" s="482">
        <v>9.4874577433028504E-2</v>
      </c>
      <c r="AZ41" s="482">
        <v>8.6523237855060497E-2</v>
      </c>
      <c r="BA41" s="482">
        <v>7.9573952426961803E-2</v>
      </c>
      <c r="BB41" s="482">
        <v>7.7993573744494005E-2</v>
      </c>
      <c r="BC41" s="482">
        <v>7.6924359449089805E-2</v>
      </c>
      <c r="BD41" s="482">
        <v>7.6972302731611597E-2</v>
      </c>
      <c r="BE41" s="483">
        <v>7.0719306340121094E-2</v>
      </c>
      <c r="BF41" s="132">
        <v>-8.1236966669603103E-2</v>
      </c>
      <c r="BG41" s="132">
        <v>-4.7465483715734003E-2</v>
      </c>
      <c r="BH41" s="132">
        <v>1.91727767603431E-4</v>
      </c>
      <c r="BI41" s="488"/>
      <c r="BJ41" s="489"/>
    </row>
    <row r="42" spans="1:62">
      <c r="A42" s="136" t="s">
        <v>289</v>
      </c>
      <c r="B42" s="482">
        <v>0.14512874987671201</v>
      </c>
      <c r="C42" s="482">
        <v>0.27681965254261798</v>
      </c>
      <c r="D42" s="482">
        <v>0.489137638473364</v>
      </c>
      <c r="E42" s="482">
        <v>0.82014926501366103</v>
      </c>
      <c r="F42" s="482">
        <v>1.21209381841476</v>
      </c>
      <c r="G42" s="482">
        <v>1.7066065957724501</v>
      </c>
      <c r="H42" s="482">
        <v>2.2306826369939099</v>
      </c>
      <c r="I42" s="482">
        <v>2.8946444647541001</v>
      </c>
      <c r="J42" s="482">
        <v>3.2277709000357699</v>
      </c>
      <c r="K42" s="482">
        <v>3.4347137470821898</v>
      </c>
      <c r="L42" s="482">
        <v>3.5825300664010702</v>
      </c>
      <c r="M42" s="482">
        <v>3.7094332770552501</v>
      </c>
      <c r="N42" s="482">
        <v>3.7330339551620999</v>
      </c>
      <c r="O42" s="482">
        <v>3.74109666348859</v>
      </c>
      <c r="P42" s="482">
        <v>3.72497124683562</v>
      </c>
      <c r="Q42" s="482">
        <v>3.3958467933735599</v>
      </c>
      <c r="R42" s="482">
        <v>3.24120874724658</v>
      </c>
      <c r="S42" s="482">
        <v>3.0960799973698601</v>
      </c>
      <c r="T42" s="482">
        <v>3.3110855527427701</v>
      </c>
      <c r="U42" s="482">
        <v>3.5084163003362199</v>
      </c>
      <c r="V42" s="482">
        <v>3.7088458301826499</v>
      </c>
      <c r="W42" s="482">
        <v>3.6980955524139998</v>
      </c>
      <c r="X42" s="482">
        <v>3.8163486078691</v>
      </c>
      <c r="Y42" s="482">
        <v>3.44141064142987</v>
      </c>
      <c r="Z42" s="482">
        <v>3.5395289553264799</v>
      </c>
      <c r="AA42" s="482">
        <v>3.5610295108637802</v>
      </c>
      <c r="AB42" s="482">
        <v>3.9735714202355399</v>
      </c>
      <c r="AC42" s="482">
        <v>3.85872188509859</v>
      </c>
      <c r="AD42" s="482">
        <v>3.9794840730083001</v>
      </c>
      <c r="AE42" s="482">
        <v>3.8432243022907202</v>
      </c>
      <c r="AF42" s="482">
        <v>3.94777075359079</v>
      </c>
      <c r="AG42" s="482">
        <v>4.36314048534555</v>
      </c>
      <c r="AH42" s="482">
        <v>4.0993496701286896</v>
      </c>
      <c r="AI42" s="482">
        <v>4.0480170937834101</v>
      </c>
      <c r="AJ42" s="482">
        <v>3.9550271910846302</v>
      </c>
      <c r="AK42" s="482">
        <v>3.9552100339237302</v>
      </c>
      <c r="AL42" s="482">
        <v>4.0461357951738997</v>
      </c>
      <c r="AM42" s="482">
        <v>4.0052847396530504</v>
      </c>
      <c r="AN42" s="482">
        <v>4.0329667049073104</v>
      </c>
      <c r="AO42" s="482">
        <v>4.1178997737483298</v>
      </c>
      <c r="AP42" s="482">
        <v>4.0109286354815801</v>
      </c>
      <c r="AQ42" s="482">
        <v>3.85155576756142</v>
      </c>
      <c r="AR42" s="482">
        <v>3.7545345106993899</v>
      </c>
      <c r="AS42" s="482">
        <v>3.8970491219930201</v>
      </c>
      <c r="AT42" s="482">
        <v>4.0015221424340197</v>
      </c>
      <c r="AU42" s="482">
        <v>4.5239856419901798</v>
      </c>
      <c r="AV42" s="482">
        <v>3.9598648160805201</v>
      </c>
      <c r="AW42" s="482">
        <v>3.79037611301412</v>
      </c>
      <c r="AX42" s="482">
        <v>3.7840977745631701</v>
      </c>
      <c r="AY42" s="482">
        <v>3.3352736777222201</v>
      </c>
      <c r="AZ42" s="482">
        <v>3.2973789485877498</v>
      </c>
      <c r="BA42" s="482">
        <v>3.39182645383918</v>
      </c>
      <c r="BB42" s="482">
        <v>3.4911527053675799</v>
      </c>
      <c r="BC42" s="482">
        <v>3.4293386081978698</v>
      </c>
      <c r="BD42" s="482">
        <v>3.5817237955684198</v>
      </c>
      <c r="BE42" s="483">
        <v>3.5274459074656201</v>
      </c>
      <c r="BF42" s="132">
        <v>-1.5154124438616899E-2</v>
      </c>
      <c r="BG42" s="132">
        <v>-1.10218723913029E-2</v>
      </c>
      <c r="BH42" s="132">
        <v>9.5632913299172392E-3</v>
      </c>
      <c r="BI42" s="488"/>
      <c r="BJ42" s="489"/>
    </row>
    <row r="43" spans="1:62">
      <c r="A43" s="136" t="s">
        <v>290</v>
      </c>
      <c r="B43" s="482" t="s">
        <v>273</v>
      </c>
      <c r="C43" s="482" t="s">
        <v>273</v>
      </c>
      <c r="D43" s="482" t="s">
        <v>273</v>
      </c>
      <c r="E43" s="482" t="s">
        <v>273</v>
      </c>
      <c r="F43" s="482" t="s">
        <v>273</v>
      </c>
      <c r="G43" s="482" t="s">
        <v>273</v>
      </c>
      <c r="H43" s="482" t="s">
        <v>273</v>
      </c>
      <c r="I43" s="482" t="s">
        <v>273</v>
      </c>
      <c r="J43" s="482" t="s">
        <v>273</v>
      </c>
      <c r="K43" s="482" t="s">
        <v>273</v>
      </c>
      <c r="L43" s="482" t="s">
        <v>273</v>
      </c>
      <c r="M43" s="482" t="s">
        <v>273</v>
      </c>
      <c r="N43" s="482" t="s">
        <v>273</v>
      </c>
      <c r="O43" s="482" t="s">
        <v>273</v>
      </c>
      <c r="P43" s="482" t="s">
        <v>273</v>
      </c>
      <c r="Q43" s="482" t="s">
        <v>273</v>
      </c>
      <c r="R43" s="482" t="s">
        <v>273</v>
      </c>
      <c r="S43" s="482" t="s">
        <v>273</v>
      </c>
      <c r="T43" s="482" t="s">
        <v>273</v>
      </c>
      <c r="U43" s="482" t="s">
        <v>273</v>
      </c>
      <c r="V43" s="482" t="s">
        <v>273</v>
      </c>
      <c r="W43" s="482" t="s">
        <v>273</v>
      </c>
      <c r="X43" s="482" t="s">
        <v>273</v>
      </c>
      <c r="Y43" s="482" t="s">
        <v>273</v>
      </c>
      <c r="Z43" s="482" t="s">
        <v>273</v>
      </c>
      <c r="AA43" s="482">
        <v>0</v>
      </c>
      <c r="AB43" s="482">
        <v>0</v>
      </c>
      <c r="AC43" s="482">
        <v>0</v>
      </c>
      <c r="AD43" s="482">
        <v>0</v>
      </c>
      <c r="AE43" s="482">
        <v>0</v>
      </c>
      <c r="AF43" s="482">
        <v>0</v>
      </c>
      <c r="AG43" s="482">
        <v>0</v>
      </c>
      <c r="AH43" s="482">
        <v>0</v>
      </c>
      <c r="AI43" s="482">
        <v>1.85281037342603E-3</v>
      </c>
      <c r="AJ43" s="482">
        <v>3.4276991908381502E-3</v>
      </c>
      <c r="AK43" s="482">
        <v>5.5432441500041004E-3</v>
      </c>
      <c r="AL43" s="482">
        <v>7.4112414937041104E-3</v>
      </c>
      <c r="AM43" s="482">
        <v>7.5965225310467201E-3</v>
      </c>
      <c r="AN43" s="482">
        <v>6.7627578630050002E-3</v>
      </c>
      <c r="AO43" s="482">
        <v>6.5611941201092899E-3</v>
      </c>
      <c r="AP43" s="482">
        <v>7.0340476156645401E-3</v>
      </c>
      <c r="AQ43" s="482">
        <v>7.5329752955956997E-3</v>
      </c>
      <c r="AR43" s="482">
        <v>9.6117281054847892E-3</v>
      </c>
      <c r="AS43" s="482">
        <v>1.0898839306030901E-2</v>
      </c>
      <c r="AT43" s="482">
        <v>7.2409777021312498E-3</v>
      </c>
      <c r="AU43" s="482">
        <v>1.07253697943162E-2</v>
      </c>
      <c r="AV43" s="482">
        <v>1.24087162290862E-2</v>
      </c>
      <c r="AW43" s="482">
        <v>1.28410689373144E-2</v>
      </c>
      <c r="AX43" s="482">
        <v>1.4576699902797001E-2</v>
      </c>
      <c r="AY43" s="482">
        <v>1.25052610981392E-2</v>
      </c>
      <c r="AZ43" s="482">
        <v>1.2596742425108999E-2</v>
      </c>
      <c r="BA43" s="482">
        <v>1.97543426196858E-2</v>
      </c>
      <c r="BB43" s="482">
        <v>2.5472992373210601E-2</v>
      </c>
      <c r="BC43" s="482">
        <v>2.3494723080453101E-2</v>
      </c>
      <c r="BD43" s="482">
        <v>2.7470503463453699E-2</v>
      </c>
      <c r="BE43" s="483">
        <v>3.1297374981330998E-2</v>
      </c>
      <c r="BF43" s="132">
        <v>0.13930838664710199</v>
      </c>
      <c r="BG43" s="132">
        <v>0.142633469026828</v>
      </c>
      <c r="BH43" s="132">
        <v>8.48506037115039E-5</v>
      </c>
      <c r="BI43" s="488"/>
      <c r="BJ43" s="489"/>
    </row>
    <row r="44" spans="1:62">
      <c r="A44" s="136" t="s">
        <v>291</v>
      </c>
      <c r="B44" s="482">
        <v>0</v>
      </c>
      <c r="C44" s="482">
        <v>0</v>
      </c>
      <c r="D44" s="482">
        <v>0</v>
      </c>
      <c r="E44" s="482">
        <v>0</v>
      </c>
      <c r="F44" s="482">
        <v>0</v>
      </c>
      <c r="G44" s="482">
        <v>0</v>
      </c>
      <c r="H44" s="482">
        <v>0</v>
      </c>
      <c r="I44" s="482">
        <v>0</v>
      </c>
      <c r="J44" s="482">
        <v>0</v>
      </c>
      <c r="K44" s="482">
        <v>0</v>
      </c>
      <c r="L44" s="482">
        <v>0</v>
      </c>
      <c r="M44" s="482">
        <v>0</v>
      </c>
      <c r="N44" s="482">
        <v>3.8595442989713E-2</v>
      </c>
      <c r="O44" s="482">
        <v>6.4813338664940698E-2</v>
      </c>
      <c r="P44" s="482">
        <v>7.4040237572102402E-2</v>
      </c>
      <c r="Q44" s="482">
        <v>7.9336511978129201E-2</v>
      </c>
      <c r="R44" s="482">
        <v>9.7782623784433101E-2</v>
      </c>
      <c r="S44" s="482">
        <v>0.105546721645338</v>
      </c>
      <c r="T44" s="482">
        <v>0.118824454219058</v>
      </c>
      <c r="U44" s="482">
        <v>0.11401116855697201</v>
      </c>
      <c r="V44" s="482">
        <v>0.12051230158012401</v>
      </c>
      <c r="W44" s="482">
        <v>0.13277732573720499</v>
      </c>
      <c r="X44" s="482">
        <v>0.14616758146833</v>
      </c>
      <c r="Y44" s="482">
        <v>0.183584913148825</v>
      </c>
      <c r="Z44" s="482">
        <v>0.20389196121679301</v>
      </c>
      <c r="AA44" s="482">
        <v>0.21593193905906499</v>
      </c>
      <c r="AB44" s="482">
        <v>0.24327506630833601</v>
      </c>
      <c r="AC44" s="482">
        <v>0.26112597365361601</v>
      </c>
      <c r="AD44" s="482">
        <v>0.27545668932599798</v>
      </c>
      <c r="AE44" s="482">
        <v>0.29571085765879201</v>
      </c>
      <c r="AF44" s="482">
        <v>0.29852393659390197</v>
      </c>
      <c r="AG44" s="482">
        <v>0.32318126520086599</v>
      </c>
      <c r="AH44" s="482">
        <v>0.37425202152707099</v>
      </c>
      <c r="AI44" s="482">
        <v>0.38224116570278399</v>
      </c>
      <c r="AJ44" s="482">
        <v>0.365137645777314</v>
      </c>
      <c r="AK44" s="482">
        <v>0.40880185733567798</v>
      </c>
      <c r="AL44" s="482">
        <v>0.37987817939729202</v>
      </c>
      <c r="AM44" s="482">
        <v>0.40542093612809299</v>
      </c>
      <c r="AN44" s="482">
        <v>0.43681489704392301</v>
      </c>
      <c r="AO44" s="482">
        <v>0.46064551862831699</v>
      </c>
      <c r="AP44" s="482">
        <v>0.42280080864370601</v>
      </c>
      <c r="AQ44" s="482">
        <v>0.41909711516480702</v>
      </c>
      <c r="AR44" s="482">
        <v>0.40404922405758398</v>
      </c>
      <c r="AS44" s="482">
        <v>0.41485071592021799</v>
      </c>
      <c r="AT44" s="482">
        <v>0.39952132442003602</v>
      </c>
      <c r="AU44" s="482">
        <v>0.39641537229560803</v>
      </c>
      <c r="AV44" s="482">
        <v>0.39014490997562501</v>
      </c>
      <c r="AW44" s="482">
        <v>0.38674507975297201</v>
      </c>
      <c r="AX44" s="482">
        <v>0.384503664758579</v>
      </c>
      <c r="AY44" s="482">
        <v>0.41204449568183299</v>
      </c>
      <c r="AZ44" s="482">
        <v>0.43793848822795001</v>
      </c>
      <c r="BA44" s="482">
        <v>0.42151097771707302</v>
      </c>
      <c r="BB44" s="482">
        <v>0.44362586801717602</v>
      </c>
      <c r="BC44" s="482">
        <v>0.42853320112964</v>
      </c>
      <c r="BD44" s="482">
        <v>0.441698890480685</v>
      </c>
      <c r="BE44" s="483">
        <v>0.42763125879821301</v>
      </c>
      <c r="BF44" s="132">
        <v>-3.1848917861583899E-2</v>
      </c>
      <c r="BG44" s="132">
        <v>1.0086657332335E-2</v>
      </c>
      <c r="BH44" s="132">
        <v>1.1593550735990699E-3</v>
      </c>
      <c r="BI44" s="488"/>
      <c r="BJ44" s="489"/>
    </row>
    <row r="45" spans="1:62">
      <c r="A45" s="136" t="s">
        <v>292</v>
      </c>
      <c r="B45" s="482">
        <v>0.16575638285918901</v>
      </c>
      <c r="C45" s="482">
        <v>0.19704372252010999</v>
      </c>
      <c r="D45" s="482">
        <v>0.24079520298294299</v>
      </c>
      <c r="E45" s="482">
        <v>0.32991227846290699</v>
      </c>
      <c r="F45" s="482">
        <v>0.458647969422876</v>
      </c>
      <c r="G45" s="482">
        <v>0.58495593925307698</v>
      </c>
      <c r="H45" s="482">
        <v>0.64333156007848602</v>
      </c>
      <c r="I45" s="482">
        <v>0.67509380647739203</v>
      </c>
      <c r="J45" s="482">
        <v>0.70401714683943395</v>
      </c>
      <c r="K45" s="482">
        <v>0.72365306669775298</v>
      </c>
      <c r="L45" s="482">
        <v>0.77494882334167703</v>
      </c>
      <c r="M45" s="482">
        <v>0.82458771985961798</v>
      </c>
      <c r="N45" s="482">
        <v>0.87731054944221998</v>
      </c>
      <c r="O45" s="482">
        <v>0.92355582559043403</v>
      </c>
      <c r="P45" s="482">
        <v>0.96330175255667005</v>
      </c>
      <c r="Q45" s="482">
        <v>0.98440827736985304</v>
      </c>
      <c r="R45" s="482">
        <v>0.931066238396554</v>
      </c>
      <c r="S45" s="482">
        <v>0.93067680958438503</v>
      </c>
      <c r="T45" s="482">
        <v>0.95194300906631901</v>
      </c>
      <c r="U45" s="482">
        <v>0.987570676447597</v>
      </c>
      <c r="V45" s="482">
        <v>1.0043707699592801</v>
      </c>
      <c r="W45" s="482">
        <v>1.06444439715825</v>
      </c>
      <c r="X45" s="482">
        <v>1.09894633862894</v>
      </c>
      <c r="Y45" s="482">
        <v>1.0882946550061601</v>
      </c>
      <c r="Z45" s="482">
        <v>1.0712388414649801</v>
      </c>
      <c r="AA45" s="482">
        <v>1.0057035356456501</v>
      </c>
      <c r="AB45" s="482">
        <v>0.93781230645332303</v>
      </c>
      <c r="AC45" s="482">
        <v>0.87103952690775899</v>
      </c>
      <c r="AD45" s="482">
        <v>0.91749670028308195</v>
      </c>
      <c r="AE45" s="482">
        <v>0.92448948721464097</v>
      </c>
      <c r="AF45" s="482">
        <v>1.0121182263902</v>
      </c>
      <c r="AG45" s="482">
        <v>1.0599054294180801</v>
      </c>
      <c r="AH45" s="482">
        <v>1.0596793365373001</v>
      </c>
      <c r="AI45" s="482">
        <v>1.0705785056530399</v>
      </c>
      <c r="AJ45" s="482">
        <v>1.04232677567704</v>
      </c>
      <c r="AK45" s="482">
        <v>1.11763428886016</v>
      </c>
      <c r="AL45" s="482">
        <v>1.16760675019561</v>
      </c>
      <c r="AM45" s="482">
        <v>1.1379690406582901</v>
      </c>
      <c r="AN45" s="482">
        <v>1.2670876706111001</v>
      </c>
      <c r="AO45" s="482">
        <v>1.3331864011318</v>
      </c>
      <c r="AP45" s="482">
        <v>1.37666471439302</v>
      </c>
      <c r="AQ45" s="482">
        <v>1.39229991837973</v>
      </c>
      <c r="AR45" s="482">
        <v>1.39267429685678</v>
      </c>
      <c r="AS45" s="482">
        <v>1.50942575727781</v>
      </c>
      <c r="AT45" s="482">
        <v>1.46045748570378</v>
      </c>
      <c r="AU45" s="482">
        <v>1.5705483927630299</v>
      </c>
      <c r="AV45" s="482">
        <v>1.59182319246718</v>
      </c>
      <c r="AW45" s="482">
        <v>1.68076190732769</v>
      </c>
      <c r="AX45" s="482">
        <v>1.6845013371106701</v>
      </c>
      <c r="AY45" s="482">
        <v>1.6461094076294001</v>
      </c>
      <c r="AZ45" s="482">
        <v>1.65435218310851</v>
      </c>
      <c r="BA45" s="482">
        <v>1.7616430980803599</v>
      </c>
      <c r="BB45" s="482">
        <v>1.8557451992568701</v>
      </c>
      <c r="BC45" s="482">
        <v>1.92789568850113</v>
      </c>
      <c r="BD45" s="482">
        <v>2.0210414702275599</v>
      </c>
      <c r="BE45" s="483">
        <v>2.08001612296535</v>
      </c>
      <c r="BF45" s="132">
        <v>2.9180327868852302E-2</v>
      </c>
      <c r="BG45" s="132">
        <v>3.3019763904894098E-2</v>
      </c>
      <c r="BH45" s="132">
        <v>5.63915101086109E-3</v>
      </c>
      <c r="BI45" s="488"/>
      <c r="BJ45" s="489"/>
    </row>
    <row r="46" spans="1:62">
      <c r="A46" s="136" t="s">
        <v>293</v>
      </c>
      <c r="B46" s="482">
        <v>0</v>
      </c>
      <c r="C46" s="482">
        <v>0</v>
      </c>
      <c r="D46" s="482">
        <v>0</v>
      </c>
      <c r="E46" s="482">
        <v>0</v>
      </c>
      <c r="F46" s="482">
        <v>0</v>
      </c>
      <c r="G46" s="482">
        <v>0</v>
      </c>
      <c r="H46" s="482">
        <v>0</v>
      </c>
      <c r="I46" s="482">
        <v>0</v>
      </c>
      <c r="J46" s="482">
        <v>0</v>
      </c>
      <c r="K46" s="482">
        <v>0</v>
      </c>
      <c r="L46" s="482">
        <v>0</v>
      </c>
      <c r="M46" s="482">
        <v>0</v>
      </c>
      <c r="N46" s="482">
        <v>0</v>
      </c>
      <c r="O46" s="482">
        <v>0</v>
      </c>
      <c r="P46" s="482">
        <v>0</v>
      </c>
      <c r="Q46" s="482">
        <v>0</v>
      </c>
      <c r="R46" s="482">
        <v>0</v>
      </c>
      <c r="S46" s="482">
        <v>0</v>
      </c>
      <c r="T46" s="482">
        <v>0</v>
      </c>
      <c r="U46" s="482">
        <v>0</v>
      </c>
      <c r="V46" s="482">
        <v>0</v>
      </c>
      <c r="W46" s="482">
        <v>0</v>
      </c>
      <c r="X46" s="482">
        <v>0</v>
      </c>
      <c r="Y46" s="482">
        <v>0</v>
      </c>
      <c r="Z46" s="482">
        <v>0</v>
      </c>
      <c r="AA46" s="482">
        <v>0</v>
      </c>
      <c r="AB46" s="482">
        <v>0</v>
      </c>
      <c r="AC46" s="482">
        <v>0</v>
      </c>
      <c r="AD46" s="482">
        <v>0</v>
      </c>
      <c r="AE46" s="482">
        <v>0</v>
      </c>
      <c r="AF46" s="482">
        <v>0</v>
      </c>
      <c r="AG46" s="482">
        <v>0</v>
      </c>
      <c r="AH46" s="482">
        <v>9.7357203042294505E-3</v>
      </c>
      <c r="AI46" s="482">
        <v>7.7769659433934296E-2</v>
      </c>
      <c r="AJ46" s="482">
        <v>0.217480269315249</v>
      </c>
      <c r="AK46" s="482">
        <v>0.22279147537469299</v>
      </c>
      <c r="AL46" s="482">
        <v>0.249126470518517</v>
      </c>
      <c r="AM46" s="482">
        <v>0.30305027507979498</v>
      </c>
      <c r="AN46" s="482">
        <v>0.29221378602679299</v>
      </c>
      <c r="AO46" s="482">
        <v>0.365048922058751</v>
      </c>
      <c r="AP46" s="482">
        <v>0.41485346830152298</v>
      </c>
      <c r="AQ46" s="482">
        <v>0.39846922217595099</v>
      </c>
      <c r="AR46" s="482">
        <v>0.42468409864104201</v>
      </c>
      <c r="AS46" s="482">
        <v>0.46336949547005901</v>
      </c>
      <c r="AT46" s="482">
        <v>0.461447130483783</v>
      </c>
      <c r="AU46" s="482">
        <v>0.50202545385123698</v>
      </c>
      <c r="AV46" s="482">
        <v>0.50830683697993495</v>
      </c>
      <c r="AW46" s="482">
        <v>0.43955094490188001</v>
      </c>
      <c r="AX46" s="482">
        <v>0.417810448501863</v>
      </c>
      <c r="AY46" s="482">
        <v>0.39919696657270298</v>
      </c>
      <c r="AZ46" s="482">
        <v>0.466333823182983</v>
      </c>
      <c r="BA46" s="482">
        <v>0.48956282786688998</v>
      </c>
      <c r="BB46" s="482">
        <v>0.61336098597312405</v>
      </c>
      <c r="BC46" s="482">
        <v>0.56110453848561803</v>
      </c>
      <c r="BD46" s="482">
        <v>0.59357871527505501</v>
      </c>
      <c r="BE46" s="483">
        <v>0.57834047314017101</v>
      </c>
      <c r="BF46" s="132">
        <v>-2.5671813599015499E-2</v>
      </c>
      <c r="BG46" s="132">
        <v>2.5499934539840601E-2</v>
      </c>
      <c r="BH46" s="132">
        <v>1.5679442229903401E-3</v>
      </c>
      <c r="BI46" s="488"/>
      <c r="BJ46" s="489"/>
    </row>
    <row r="47" spans="1:62">
      <c r="A47" s="136" t="s">
        <v>294</v>
      </c>
      <c r="B47" s="482">
        <v>1.3592784860816001</v>
      </c>
      <c r="C47" s="482">
        <v>1.46547629399988</v>
      </c>
      <c r="D47" s="482">
        <v>1.61559651744142</v>
      </c>
      <c r="E47" s="482">
        <v>1.7048288487289001</v>
      </c>
      <c r="F47" s="482">
        <v>1.9850615421369899</v>
      </c>
      <c r="G47" s="482">
        <v>2.0632844241439199</v>
      </c>
      <c r="H47" s="482">
        <v>2.20609909368503</v>
      </c>
      <c r="I47" s="482">
        <v>2.2333897628986001</v>
      </c>
      <c r="J47" s="482">
        <v>2.3661976346490898</v>
      </c>
      <c r="K47" s="482">
        <v>2.4422823057583298</v>
      </c>
      <c r="L47" s="482">
        <v>2.65343063190458</v>
      </c>
      <c r="M47" s="482">
        <v>2.9168139605441499</v>
      </c>
      <c r="N47" s="482">
        <v>3.0982230446831398</v>
      </c>
      <c r="O47" s="482">
        <v>3.2027726483677901</v>
      </c>
      <c r="P47" s="482">
        <v>3.0865074308062401</v>
      </c>
      <c r="Q47" s="482">
        <v>3.1965985157165102</v>
      </c>
      <c r="R47" s="482">
        <v>3.3680385323345798</v>
      </c>
      <c r="S47" s="482">
        <v>3.4255029502098302</v>
      </c>
      <c r="T47" s="482">
        <v>3.4110700266504601</v>
      </c>
      <c r="U47" s="482">
        <v>3.3890447991408799</v>
      </c>
      <c r="V47" s="482">
        <v>3.15983024617264</v>
      </c>
      <c r="W47" s="482">
        <v>3.2165819270820002</v>
      </c>
      <c r="X47" s="482">
        <v>3.1586720486030702</v>
      </c>
      <c r="Y47" s="482">
        <v>3.1598151540647601</v>
      </c>
      <c r="Z47" s="482">
        <v>3.1559992849809602</v>
      </c>
      <c r="AA47" s="482">
        <v>3.24499418880586</v>
      </c>
      <c r="AB47" s="482">
        <v>2.6777778204127101</v>
      </c>
      <c r="AC47" s="482">
        <v>2.3783870366689301</v>
      </c>
      <c r="AD47" s="482">
        <v>2.2927609222397898</v>
      </c>
      <c r="AE47" s="482">
        <v>2.0883156334759598</v>
      </c>
      <c r="AF47" s="482">
        <v>2.1649581262858599</v>
      </c>
      <c r="AG47" s="482">
        <v>2.17905940662224</v>
      </c>
      <c r="AH47" s="482">
        <v>1.7934551335389499</v>
      </c>
      <c r="AI47" s="482">
        <v>1.6861203289426301</v>
      </c>
      <c r="AJ47" s="482">
        <v>1.5450576028749701</v>
      </c>
      <c r="AK47" s="482">
        <v>1.5350975013632799</v>
      </c>
      <c r="AL47" s="482">
        <v>1.48303441280265</v>
      </c>
      <c r="AM47" s="482">
        <v>1.5335488930097401</v>
      </c>
      <c r="AN47" s="482">
        <v>1.65739209290454</v>
      </c>
      <c r="AO47" s="482">
        <v>1.5639860531215199</v>
      </c>
      <c r="AP47" s="482">
        <v>1.5666817866066001</v>
      </c>
      <c r="AQ47" s="482">
        <v>1.5976788687677601</v>
      </c>
      <c r="AR47" s="482">
        <v>1.43601995428009</v>
      </c>
      <c r="AS47" s="482">
        <v>1.36448233220323</v>
      </c>
      <c r="AT47" s="482">
        <v>1.19053467386363</v>
      </c>
      <c r="AU47" s="482">
        <v>1.21394394121875</v>
      </c>
      <c r="AV47" s="482">
        <v>1.2495754681259801</v>
      </c>
      <c r="AW47" s="482">
        <v>1.2093921061891499</v>
      </c>
      <c r="AX47" s="482">
        <v>1.1071098308095</v>
      </c>
      <c r="AY47" s="482">
        <v>1.0520020256688201</v>
      </c>
      <c r="AZ47" s="482">
        <v>1.0034032449601</v>
      </c>
      <c r="BA47" s="482">
        <v>1.0126055746287801</v>
      </c>
      <c r="BB47" s="482">
        <v>1.0923617209312699</v>
      </c>
      <c r="BC47" s="482">
        <v>1.1187479605812101</v>
      </c>
      <c r="BD47" s="482">
        <v>1.0391988614196299</v>
      </c>
      <c r="BE47" s="483">
        <v>1.09199881208548</v>
      </c>
      <c r="BF47" s="132">
        <v>5.0808322281767501E-2</v>
      </c>
      <c r="BG47" s="132">
        <v>-1.3503244203190001E-2</v>
      </c>
      <c r="BH47" s="132">
        <v>2.9605281117975001E-3</v>
      </c>
      <c r="BI47" s="488"/>
      <c r="BJ47" s="489"/>
    </row>
    <row r="48" spans="1:62">
      <c r="A48" s="136" t="s">
        <v>295</v>
      </c>
      <c r="B48" s="482">
        <v>2.8883523800463301E-2</v>
      </c>
      <c r="C48" s="482">
        <v>3.2122797497711499E-2</v>
      </c>
      <c r="D48" s="482">
        <v>3.8511365067284399E-2</v>
      </c>
      <c r="E48" s="482">
        <v>8.5985413825520496E-2</v>
      </c>
      <c r="F48" s="482">
        <v>8.7379601488270606E-2</v>
      </c>
      <c r="G48" s="482">
        <v>0.117336594275322</v>
      </c>
      <c r="H48" s="482">
        <v>0.147293587062373</v>
      </c>
      <c r="I48" s="482">
        <v>0.15951420763771601</v>
      </c>
      <c r="J48" s="482">
        <v>0.175668676475769</v>
      </c>
      <c r="K48" s="482">
        <v>0.21417375263055799</v>
      </c>
      <c r="L48" s="482">
        <v>0.245195022916705</v>
      </c>
      <c r="M48" s="482">
        <v>0.26996660380157</v>
      </c>
      <c r="N48" s="482">
        <v>0.30765601805114401</v>
      </c>
      <c r="O48" s="482">
        <v>0.34472915720715103</v>
      </c>
      <c r="P48" s="482">
        <v>0.35574926694778902</v>
      </c>
      <c r="Q48" s="482">
        <v>0.26006691973211099</v>
      </c>
      <c r="R48" s="482">
        <v>0.27076912745748</v>
      </c>
      <c r="S48" s="482">
        <v>0.28273499288481502</v>
      </c>
      <c r="T48" s="482">
        <v>0.290346995815849</v>
      </c>
      <c r="U48" s="482">
        <v>0.32862898608353303</v>
      </c>
      <c r="V48" s="482">
        <v>0.33861439921234499</v>
      </c>
      <c r="W48" s="482">
        <v>0.36266707069191201</v>
      </c>
      <c r="X48" s="482">
        <v>0.38305766004959102</v>
      </c>
      <c r="Y48" s="482">
        <v>0.37598054511946899</v>
      </c>
      <c r="Z48" s="482">
        <v>0.42624797601289999</v>
      </c>
      <c r="AA48" s="482">
        <v>0.57251356776364704</v>
      </c>
      <c r="AB48" s="482">
        <v>0.50919873181743303</v>
      </c>
      <c r="AC48" s="482">
        <v>0.55855542032639205</v>
      </c>
      <c r="AD48" s="482">
        <v>0.55464821865382297</v>
      </c>
      <c r="AE48" s="482">
        <v>0.52956271423763401</v>
      </c>
      <c r="AF48" s="482">
        <v>0.58705546850129298</v>
      </c>
      <c r="AG48" s="482">
        <v>0.61700552868093905</v>
      </c>
      <c r="AH48" s="482">
        <v>0.62783180959165397</v>
      </c>
      <c r="AI48" s="482">
        <v>0.63795453989555395</v>
      </c>
      <c r="AJ48" s="482">
        <v>0.64567538938899505</v>
      </c>
      <c r="AK48" s="482">
        <v>0.64820497160354695</v>
      </c>
      <c r="AL48" s="482">
        <v>0.69408308391037299</v>
      </c>
      <c r="AM48" s="482">
        <v>0.66021245250164595</v>
      </c>
      <c r="AN48" s="482">
        <v>0.637860206208134</v>
      </c>
      <c r="AO48" s="482">
        <v>0.61700794088466004</v>
      </c>
      <c r="AP48" s="482">
        <v>0.66419381787326404</v>
      </c>
      <c r="AQ48" s="482">
        <v>0.60513609192343398</v>
      </c>
      <c r="AR48" s="482">
        <v>0.57266837176351504</v>
      </c>
      <c r="AS48" s="482">
        <v>0.57974180560467103</v>
      </c>
      <c r="AT48" s="482">
        <v>0.49796092895197902</v>
      </c>
      <c r="AU48" s="482">
        <v>0.56333901195893998</v>
      </c>
      <c r="AV48" s="482">
        <v>0.52177655680674795</v>
      </c>
      <c r="AW48" s="482">
        <v>0.48985827056661602</v>
      </c>
      <c r="AX48" s="482">
        <v>0.51288500206430099</v>
      </c>
      <c r="AY48" s="482">
        <v>0.42447498645190601</v>
      </c>
      <c r="AZ48" s="482">
        <v>0.43652792912916699</v>
      </c>
      <c r="BA48" s="482">
        <v>0.43711784841879597</v>
      </c>
      <c r="BB48" s="482">
        <v>0.46547092346624702</v>
      </c>
      <c r="BC48" s="482">
        <v>0.45876372303875002</v>
      </c>
      <c r="BD48" s="482">
        <v>0.459794760678985</v>
      </c>
      <c r="BE48" s="483">
        <v>0.48036521299632801</v>
      </c>
      <c r="BF48" s="132">
        <v>4.4738335615147E-2</v>
      </c>
      <c r="BG48" s="132">
        <v>-7.9424309400292197E-3</v>
      </c>
      <c r="BH48" s="132">
        <v>1.3023225861292401E-3</v>
      </c>
      <c r="BI48" s="488"/>
      <c r="BJ48" s="489"/>
    </row>
    <row r="49" spans="1:62">
      <c r="A49" s="136" t="s">
        <v>296</v>
      </c>
      <c r="B49" s="482" t="s">
        <v>273</v>
      </c>
      <c r="C49" s="482" t="s">
        <v>273</v>
      </c>
      <c r="D49" s="482" t="s">
        <v>273</v>
      </c>
      <c r="E49" s="482" t="s">
        <v>273</v>
      </c>
      <c r="F49" s="482" t="s">
        <v>273</v>
      </c>
      <c r="G49" s="482" t="s">
        <v>273</v>
      </c>
      <c r="H49" s="482" t="s">
        <v>273</v>
      </c>
      <c r="I49" s="482" t="s">
        <v>273</v>
      </c>
      <c r="J49" s="482" t="s">
        <v>273</v>
      </c>
      <c r="K49" s="482" t="s">
        <v>273</v>
      </c>
      <c r="L49" s="482" t="s">
        <v>273</v>
      </c>
      <c r="M49" s="482" t="s">
        <v>273</v>
      </c>
      <c r="N49" s="482" t="s">
        <v>273</v>
      </c>
      <c r="O49" s="482" t="s">
        <v>273</v>
      </c>
      <c r="P49" s="482" t="s">
        <v>273</v>
      </c>
      <c r="Q49" s="482" t="s">
        <v>273</v>
      </c>
      <c r="R49" s="482" t="s">
        <v>273</v>
      </c>
      <c r="S49" s="482" t="s">
        <v>273</v>
      </c>
      <c r="T49" s="482" t="s">
        <v>273</v>
      </c>
      <c r="U49" s="482" t="s">
        <v>273</v>
      </c>
      <c r="V49" s="482" t="s">
        <v>273</v>
      </c>
      <c r="W49" s="482" t="s">
        <v>273</v>
      </c>
      <c r="X49" s="482" t="s">
        <v>273</v>
      </c>
      <c r="Y49" s="482" t="s">
        <v>273</v>
      </c>
      <c r="Z49" s="482" t="s">
        <v>273</v>
      </c>
      <c r="AA49" s="482">
        <v>8.6320161614170596E-2</v>
      </c>
      <c r="AB49" s="482">
        <v>8.2065470430284906E-2</v>
      </c>
      <c r="AC49" s="482">
        <v>6.9102399984842203E-2</v>
      </c>
      <c r="AD49" s="482">
        <v>6.8822472004034893E-2</v>
      </c>
      <c r="AE49" s="482">
        <v>7.4942067623836303E-2</v>
      </c>
      <c r="AF49" s="482">
        <v>8.3178124179339702E-2</v>
      </c>
      <c r="AG49" s="482">
        <v>8.4277573591315602E-2</v>
      </c>
      <c r="AH49" s="482">
        <v>8.9834696173685002E-2</v>
      </c>
      <c r="AI49" s="482">
        <v>9.2028559109321201E-2</v>
      </c>
      <c r="AJ49" s="482">
        <v>9.6065557168391796E-2</v>
      </c>
      <c r="AK49" s="482">
        <v>9.2609489272219098E-2</v>
      </c>
      <c r="AL49" s="482">
        <v>9.5610646264278301E-2</v>
      </c>
      <c r="AM49" s="482">
        <v>9.22221463487818E-2</v>
      </c>
      <c r="AN49" s="482">
        <v>0.102021321780082</v>
      </c>
      <c r="AO49" s="482">
        <v>0.100831184374561</v>
      </c>
      <c r="AP49" s="482">
        <v>0.104342077897882</v>
      </c>
      <c r="AQ49" s="482">
        <v>0.101181248544276</v>
      </c>
      <c r="AR49" s="482">
        <v>0.102895096852886</v>
      </c>
      <c r="AS49" s="482">
        <v>9.8552753478235305E-2</v>
      </c>
      <c r="AT49" s="482">
        <v>9.35124321679556E-2</v>
      </c>
      <c r="AU49" s="482">
        <v>9.7023833891197897E-2</v>
      </c>
      <c r="AV49" s="482">
        <v>8.3019346902608607E-2</v>
      </c>
      <c r="AW49" s="482">
        <v>7.9635393011810496E-2</v>
      </c>
      <c r="AX49" s="482">
        <v>7.84340654493903E-2</v>
      </c>
      <c r="AY49" s="482">
        <v>7.0443707905413294E-2</v>
      </c>
      <c r="AZ49" s="482">
        <v>7.4734922514613805E-2</v>
      </c>
      <c r="BA49" s="482">
        <v>7.9029595435535699E-2</v>
      </c>
      <c r="BB49" s="482">
        <v>8.3420588427291498E-2</v>
      </c>
      <c r="BC49" s="482">
        <v>8.2535316815341694E-2</v>
      </c>
      <c r="BD49" s="482">
        <v>8.2888930958928506E-2</v>
      </c>
      <c r="BE49" s="483">
        <v>8.2512862635649303E-2</v>
      </c>
      <c r="BF49" s="132">
        <v>-4.5370150022266999E-3</v>
      </c>
      <c r="BG49" s="132">
        <v>-1.19868643599393E-2</v>
      </c>
      <c r="BH49" s="132">
        <v>2.2370138750535799E-4</v>
      </c>
      <c r="BI49" s="488"/>
      <c r="BJ49" s="489"/>
    </row>
    <row r="50" spans="1:62">
      <c r="A50" s="136" t="s">
        <v>297</v>
      </c>
      <c r="B50" s="482">
        <v>0</v>
      </c>
      <c r="C50" s="482">
        <v>0</v>
      </c>
      <c r="D50" s="482">
        <v>0</v>
      </c>
      <c r="E50" s="482">
        <v>0</v>
      </c>
      <c r="F50" s="482">
        <v>9.08796231727973E-3</v>
      </c>
      <c r="G50" s="482">
        <v>7.2312818438569904E-3</v>
      </c>
      <c r="H50" s="482">
        <v>3.85016898172926E-2</v>
      </c>
      <c r="I50" s="482">
        <v>0.11304551516352999</v>
      </c>
      <c r="J50" s="482">
        <v>0.109446427907025</v>
      </c>
      <c r="K50" s="482">
        <v>0.13680803488378099</v>
      </c>
      <c r="L50" s="482">
        <v>0.141107715980128</v>
      </c>
      <c r="M50" s="482">
        <v>0.161577124259597</v>
      </c>
      <c r="N50" s="482">
        <v>0.155765719717676</v>
      </c>
      <c r="O50" s="482">
        <v>0.159576800689439</v>
      </c>
      <c r="P50" s="482">
        <v>0.154202199319004</v>
      </c>
      <c r="Q50" s="482">
        <v>0.19714748032398399</v>
      </c>
      <c r="R50" s="482">
        <v>0.225733257558238</v>
      </c>
      <c r="S50" s="482">
        <v>0.246156742765889</v>
      </c>
      <c r="T50" s="482">
        <v>0.266189347873871</v>
      </c>
      <c r="U50" s="482">
        <v>0.21771006972010901</v>
      </c>
      <c r="V50" s="482">
        <v>0.23159645905325801</v>
      </c>
      <c r="W50" s="482">
        <v>0.27283430956822602</v>
      </c>
      <c r="X50" s="482">
        <v>0.292085154476872</v>
      </c>
      <c r="Y50" s="482">
        <v>0.37587633791873798</v>
      </c>
      <c r="Z50" s="482">
        <v>0.48381184336399902</v>
      </c>
      <c r="AA50" s="482">
        <v>0.559175191643287</v>
      </c>
      <c r="AB50" s="482">
        <v>0.62995781044343402</v>
      </c>
      <c r="AC50" s="482">
        <v>0.656885675975595</v>
      </c>
      <c r="AD50" s="482">
        <v>0.64610995472462496</v>
      </c>
      <c r="AE50" s="482">
        <v>0.70840175475380796</v>
      </c>
      <c r="AF50" s="482">
        <v>0.86877206406102303</v>
      </c>
      <c r="AG50" s="482">
        <v>0.96960637965460295</v>
      </c>
      <c r="AH50" s="482">
        <v>1.27218873545897</v>
      </c>
      <c r="AI50" s="482">
        <v>1.3060335115055699</v>
      </c>
      <c r="AJ50" s="482">
        <v>1.49507091443597</v>
      </c>
      <c r="AK50" s="482">
        <v>1.7074927617039799</v>
      </c>
      <c r="AL50" s="482">
        <v>1.8450154998627399</v>
      </c>
      <c r="AM50" s="482">
        <v>2.1095367895200199</v>
      </c>
      <c r="AN50" s="482">
        <v>2.4022415032606901</v>
      </c>
      <c r="AO50" s="482">
        <v>2.8241188234361698</v>
      </c>
      <c r="AP50" s="482">
        <v>3.35750093607875</v>
      </c>
      <c r="AQ50" s="482">
        <v>3.5137963295132599</v>
      </c>
      <c r="AR50" s="482">
        <v>3.5757084489537099</v>
      </c>
      <c r="AS50" s="482">
        <v>3.9166636593556201</v>
      </c>
      <c r="AT50" s="482">
        <v>3.51286284730147</v>
      </c>
      <c r="AU50" s="482">
        <v>3.5020987816934999</v>
      </c>
      <c r="AV50" s="482">
        <v>3.2553426742326099</v>
      </c>
      <c r="AW50" s="482">
        <v>3.20587800183882</v>
      </c>
      <c r="AX50" s="482">
        <v>2.9343191089373999</v>
      </c>
      <c r="AY50" s="482">
        <v>2.6630061249410701</v>
      </c>
      <c r="AZ50" s="482">
        <v>2.7616824076416102</v>
      </c>
      <c r="BA50" s="482">
        <v>2.8098887375800898</v>
      </c>
      <c r="BB50" s="482">
        <v>3.06822631975635</v>
      </c>
      <c r="BC50" s="482">
        <v>3.04743766642589</v>
      </c>
      <c r="BD50" s="482">
        <v>3.4806203159487898</v>
      </c>
      <c r="BE50" s="483">
        <v>3.1275113576456901</v>
      </c>
      <c r="BF50" s="132">
        <v>-0.101450007829092</v>
      </c>
      <c r="BG50" s="132">
        <v>-9.2165515839659495E-4</v>
      </c>
      <c r="BH50" s="132">
        <v>8.4790250610192394E-3</v>
      </c>
      <c r="BI50" s="488"/>
      <c r="BJ50" s="489"/>
    </row>
    <row r="51" spans="1:62">
      <c r="A51" s="136" t="s">
        <v>298</v>
      </c>
      <c r="B51" s="482">
        <v>0</v>
      </c>
      <c r="C51" s="482">
        <v>0</v>
      </c>
      <c r="D51" s="482">
        <v>0</v>
      </c>
      <c r="E51" s="482">
        <v>0</v>
      </c>
      <c r="F51" s="482">
        <v>0</v>
      </c>
      <c r="G51" s="482">
        <v>0</v>
      </c>
      <c r="H51" s="482">
        <v>0</v>
      </c>
      <c r="I51" s="482">
        <v>0</v>
      </c>
      <c r="J51" s="482">
        <v>0</v>
      </c>
      <c r="K51" s="482">
        <v>0</v>
      </c>
      <c r="L51" s="482">
        <v>0</v>
      </c>
      <c r="M51" s="482">
        <v>0</v>
      </c>
      <c r="N51" s="482">
        <v>0</v>
      </c>
      <c r="O51" s="482">
        <v>0</v>
      </c>
      <c r="P51" s="482">
        <v>0</v>
      </c>
      <c r="Q51" s="482">
        <v>0</v>
      </c>
      <c r="R51" s="482">
        <v>0</v>
      </c>
      <c r="S51" s="482">
        <v>0</v>
      </c>
      <c r="T51" s="482">
        <v>0</v>
      </c>
      <c r="U51" s="482">
        <v>0</v>
      </c>
      <c r="V51" s="482">
        <v>6.906594977251E-3</v>
      </c>
      <c r="W51" s="482">
        <v>1.81872223444235E-2</v>
      </c>
      <c r="X51" s="482">
        <v>2.4290069913719601E-2</v>
      </c>
      <c r="Y51" s="482">
        <v>3.1152477902618499E-2</v>
      </c>
      <c r="Z51" s="482">
        <v>4.1777533733158199E-2</v>
      </c>
      <c r="AA51" s="482">
        <v>5.81471170606703E-2</v>
      </c>
      <c r="AB51" s="482">
        <v>6.21225253992072E-2</v>
      </c>
      <c r="AC51" s="482">
        <v>6.9927255690141493E-2</v>
      </c>
      <c r="AD51" s="482">
        <v>7.6524985690538602E-2</v>
      </c>
      <c r="AE51" s="482">
        <v>7.5970378314699105E-2</v>
      </c>
      <c r="AF51" s="482">
        <v>7.6046203541864699E-2</v>
      </c>
      <c r="AG51" s="482">
        <v>8.1263482304680598E-2</v>
      </c>
      <c r="AH51" s="482">
        <v>8.0493894723889903E-2</v>
      </c>
      <c r="AI51" s="482">
        <v>7.9781137588533696E-2</v>
      </c>
      <c r="AJ51" s="482">
        <v>7.9952285958421604E-2</v>
      </c>
      <c r="AK51" s="482">
        <v>7.7977337711443703E-2</v>
      </c>
      <c r="AL51" s="482">
        <v>8.8217235719467005E-2</v>
      </c>
      <c r="AM51" s="482">
        <v>8.9774902528953607E-2</v>
      </c>
      <c r="AN51" s="482">
        <v>8.9521429626714499E-2</v>
      </c>
      <c r="AO51" s="482">
        <v>8.8887942705425493E-2</v>
      </c>
      <c r="AP51" s="482">
        <v>8.4922087990358205E-2</v>
      </c>
      <c r="AQ51" s="482">
        <v>8.8903453361976095E-2</v>
      </c>
      <c r="AR51" s="482">
        <v>9.1750395672057505E-2</v>
      </c>
      <c r="AS51" s="482">
        <v>8.3078708342163299E-2</v>
      </c>
      <c r="AT51" s="482">
        <v>0.111216998655521</v>
      </c>
      <c r="AU51" s="482">
        <v>0.149656766872866</v>
      </c>
      <c r="AV51" s="482">
        <v>0.11820011033708799</v>
      </c>
      <c r="AW51" s="482">
        <v>0.10276952731365301</v>
      </c>
      <c r="AX51" s="482">
        <v>9.9040696540864406E-2</v>
      </c>
      <c r="AY51" s="482">
        <v>8.1308382118428099E-2</v>
      </c>
      <c r="AZ51" s="482">
        <v>9.0325715110767799E-2</v>
      </c>
      <c r="BA51" s="482">
        <v>9.6382011861429001E-2</v>
      </c>
      <c r="BB51" s="482">
        <v>9.3039622733462404E-2</v>
      </c>
      <c r="BC51" s="482">
        <v>9.8385198353921302E-2</v>
      </c>
      <c r="BD51" s="482">
        <v>9.8704481603650002E-2</v>
      </c>
      <c r="BE51" s="483">
        <v>0.10206821272408501</v>
      </c>
      <c r="BF51" s="132">
        <v>3.4078808436903897E-2</v>
      </c>
      <c r="BG51" s="132">
        <v>-1.1864345369102599E-2</v>
      </c>
      <c r="BH51" s="132">
        <v>2.7671807857875702E-4</v>
      </c>
      <c r="BI51" s="488"/>
      <c r="BJ51" s="489"/>
    </row>
    <row r="52" spans="1:62">
      <c r="A52" s="136" t="s">
        <v>299</v>
      </c>
      <c r="B52" s="482">
        <v>0</v>
      </c>
      <c r="C52" s="482">
        <v>0</v>
      </c>
      <c r="D52" s="482">
        <v>0</v>
      </c>
      <c r="E52" s="482">
        <v>0</v>
      </c>
      <c r="F52" s="482">
        <v>2.41881249794521E-5</v>
      </c>
      <c r="G52" s="482">
        <v>3.7249712468356202E-3</v>
      </c>
      <c r="H52" s="482">
        <v>8.9979824923561696E-3</v>
      </c>
      <c r="I52" s="482">
        <v>1.13856015613661E-2</v>
      </c>
      <c r="J52" s="482">
        <v>1.5456211861869899E-2</v>
      </c>
      <c r="K52" s="482">
        <v>3.2557216222342499E-2</v>
      </c>
      <c r="L52" s="482">
        <v>5.24398549554521E-2</v>
      </c>
      <c r="M52" s="482">
        <v>5.4588170197821001E-2</v>
      </c>
      <c r="N52" s="482">
        <v>6.2502114946904094E-2</v>
      </c>
      <c r="O52" s="482">
        <v>6.8573334316746601E-2</v>
      </c>
      <c r="P52" s="482">
        <v>7.6918237434657505E-2</v>
      </c>
      <c r="Q52" s="482">
        <v>8.7514750984398898E-2</v>
      </c>
      <c r="R52" s="482">
        <v>9.4672321169575399E-2</v>
      </c>
      <c r="S52" s="482">
        <v>9.9993708665054803E-2</v>
      </c>
      <c r="T52" s="482">
        <v>0.10993502803161</v>
      </c>
      <c r="U52" s="482">
        <v>0.122274606598654</v>
      </c>
      <c r="V52" s="482">
        <v>0.12836637926595201</v>
      </c>
      <c r="W52" s="482">
        <v>0.13146245926332201</v>
      </c>
      <c r="X52" s="482">
        <v>0.14094420425526699</v>
      </c>
      <c r="Y52" s="482">
        <v>0.14154811432647499</v>
      </c>
      <c r="Z52" s="482">
        <v>0.154368613618863</v>
      </c>
      <c r="AA52" s="482">
        <v>0.16522908173463699</v>
      </c>
      <c r="AB52" s="482">
        <v>0.18547454234243799</v>
      </c>
      <c r="AC52" s="482">
        <v>0.19442361988265</v>
      </c>
      <c r="AD52" s="482">
        <v>0.20453478482624701</v>
      </c>
      <c r="AE52" s="482">
        <v>0.20175315045361</v>
      </c>
      <c r="AF52" s="482">
        <v>0.22233724481112299</v>
      </c>
      <c r="AG52" s="482">
        <v>0.240014270202527</v>
      </c>
      <c r="AH52" s="482">
        <v>0.232351128552616</v>
      </c>
      <c r="AI52" s="482">
        <v>0.23917217979682201</v>
      </c>
      <c r="AJ52" s="482">
        <v>0.27534148934942898</v>
      </c>
      <c r="AK52" s="482">
        <v>0.27306146117513702</v>
      </c>
      <c r="AL52" s="482">
        <v>0.28498986364678802</v>
      </c>
      <c r="AM52" s="482">
        <v>0.27972222754015202</v>
      </c>
      <c r="AN52" s="482">
        <v>0.29565951433216903</v>
      </c>
      <c r="AO52" s="482">
        <v>0.30417888917124303</v>
      </c>
      <c r="AP52" s="482">
        <v>0.31312871570621797</v>
      </c>
      <c r="AQ52" s="482">
        <v>0.30447474210245801</v>
      </c>
      <c r="AR52" s="482">
        <v>0.29646578516481698</v>
      </c>
      <c r="AS52" s="482">
        <v>0.31500700365050799</v>
      </c>
      <c r="AT52" s="482">
        <v>0.30318470877022102</v>
      </c>
      <c r="AU52" s="482">
        <v>0.33866062540675002</v>
      </c>
      <c r="AV52" s="482">
        <v>0.30038963655037298</v>
      </c>
      <c r="AW52" s="482">
        <v>0.32838133316821499</v>
      </c>
      <c r="AX52" s="482">
        <v>0.346777085122078</v>
      </c>
      <c r="AY52" s="482">
        <v>0.30038963655037298</v>
      </c>
      <c r="AZ52" s="482">
        <v>0.32094954278290699</v>
      </c>
      <c r="BA52" s="482">
        <v>0.336261198655601</v>
      </c>
      <c r="BB52" s="482">
        <v>0.33860687401790701</v>
      </c>
      <c r="BC52" s="482">
        <v>0.32119142403270201</v>
      </c>
      <c r="BD52" s="482">
        <v>0.32952288930340201</v>
      </c>
      <c r="BE52" s="483">
        <v>0.31173744334849401</v>
      </c>
      <c r="BF52" s="132">
        <v>-5.3973324865248903E-2</v>
      </c>
      <c r="BG52" s="132">
        <v>8.3651538588636106E-3</v>
      </c>
      <c r="BH52" s="132">
        <v>8.4515427518693301E-4</v>
      </c>
      <c r="BI52" s="488"/>
      <c r="BJ52" s="489"/>
    </row>
    <row r="53" spans="1:62">
      <c r="A53" s="136" t="s">
        <v>300</v>
      </c>
      <c r="B53" s="482">
        <v>0</v>
      </c>
      <c r="C53" s="482">
        <v>0</v>
      </c>
      <c r="D53" s="482">
        <v>0</v>
      </c>
      <c r="E53" s="482">
        <v>0</v>
      </c>
      <c r="F53" s="482">
        <v>0</v>
      </c>
      <c r="G53" s="482">
        <v>0</v>
      </c>
      <c r="H53" s="482">
        <v>0</v>
      </c>
      <c r="I53" s="482">
        <v>0</v>
      </c>
      <c r="J53" s="482">
        <v>0</v>
      </c>
      <c r="K53" s="482">
        <v>0</v>
      </c>
      <c r="L53" s="482">
        <v>0</v>
      </c>
      <c r="M53" s="482">
        <v>0</v>
      </c>
      <c r="N53" s="482">
        <v>0</v>
      </c>
      <c r="O53" s="482">
        <v>0</v>
      </c>
      <c r="P53" s="482">
        <v>0</v>
      </c>
      <c r="Q53" s="482">
        <v>0</v>
      </c>
      <c r="R53" s="482">
        <v>0</v>
      </c>
      <c r="S53" s="482">
        <v>3.2887384128312E-3</v>
      </c>
      <c r="T53" s="482">
        <v>3.6129802281807499E-3</v>
      </c>
      <c r="U53" s="482">
        <v>3.5107212950026001E-3</v>
      </c>
      <c r="V53" s="482">
        <v>4.5393854148937703E-3</v>
      </c>
      <c r="W53" s="482">
        <v>3.8723736804604003E-2</v>
      </c>
      <c r="X53" s="482">
        <v>4.8358350746419303E-2</v>
      </c>
      <c r="Y53" s="482">
        <v>0.109571459365081</v>
      </c>
      <c r="Z53" s="482">
        <v>0.29209555537061299</v>
      </c>
      <c r="AA53" s="482">
        <v>0.31247646947829999</v>
      </c>
      <c r="AB53" s="482">
        <v>0.38279062314981699</v>
      </c>
      <c r="AC53" s="482">
        <v>0.41768344670280899</v>
      </c>
      <c r="AD53" s="482">
        <v>0.458755848460284</v>
      </c>
      <c r="AE53" s="482">
        <v>0.486455363543004</v>
      </c>
      <c r="AF53" s="482">
        <v>0.62930704333415</v>
      </c>
      <c r="AG53" s="482">
        <v>0.73041480416554005</v>
      </c>
      <c r="AH53" s="482">
        <v>0.90055848200372102</v>
      </c>
      <c r="AI53" s="482">
        <v>0.95151076727293704</v>
      </c>
      <c r="AJ53" s="482">
        <v>1.14707490218805</v>
      </c>
      <c r="AK53" s="482">
        <v>1.345714904816</v>
      </c>
      <c r="AL53" s="482">
        <v>1.4847495927449501</v>
      </c>
      <c r="AM53" s="482">
        <v>1.6099069334698799</v>
      </c>
      <c r="AN53" s="482">
        <v>1.9397071799397101</v>
      </c>
      <c r="AO53" s="482">
        <v>2.0425006944715101</v>
      </c>
      <c r="AP53" s="482">
        <v>2.4887875341045098</v>
      </c>
      <c r="AQ53" s="482">
        <v>2.8248873358439899</v>
      </c>
      <c r="AR53" s="482">
        <v>3.27901115837071</v>
      </c>
      <c r="AS53" s="482">
        <v>3.40586159316502</v>
      </c>
      <c r="AT53" s="482">
        <v>3.2627064270845598</v>
      </c>
      <c r="AU53" s="482">
        <v>3.4657744440120601</v>
      </c>
      <c r="AV53" s="482">
        <v>4.0481127443798597</v>
      </c>
      <c r="AW53" s="482">
        <v>4.1797908639080896</v>
      </c>
      <c r="AX53" s="482">
        <v>4.2538673363488204</v>
      </c>
      <c r="AY53" s="482">
        <v>4.5131681481097896</v>
      </c>
      <c r="AZ53" s="482">
        <v>4.4466522557037997</v>
      </c>
      <c r="BA53" s="482">
        <v>4.2941664682031799</v>
      </c>
      <c r="BB53" s="482">
        <v>4.9893404140802797</v>
      </c>
      <c r="BC53" s="482">
        <v>4.5698641455366298</v>
      </c>
      <c r="BD53" s="482">
        <v>4.1953185285485501</v>
      </c>
      <c r="BE53" s="483">
        <v>4.4738141952764598</v>
      </c>
      <c r="BF53" s="132">
        <v>6.6382484388915405E-2</v>
      </c>
      <c r="BG53" s="132">
        <v>2.5459928236320799E-2</v>
      </c>
      <c r="BH53" s="132">
        <v>1.2128999176088701E-2</v>
      </c>
      <c r="BI53" s="488"/>
      <c r="BJ53" s="489"/>
    </row>
    <row r="54" spans="1:62">
      <c r="A54" s="136" t="s">
        <v>301</v>
      </c>
      <c r="B54" s="482" t="s">
        <v>273</v>
      </c>
      <c r="C54" s="482" t="s">
        <v>273</v>
      </c>
      <c r="D54" s="482" t="s">
        <v>273</v>
      </c>
      <c r="E54" s="482" t="s">
        <v>273</v>
      </c>
      <c r="F54" s="482" t="s">
        <v>273</v>
      </c>
      <c r="G54" s="482" t="s">
        <v>273</v>
      </c>
      <c r="H54" s="482" t="s">
        <v>273</v>
      </c>
      <c r="I54" s="482" t="s">
        <v>273</v>
      </c>
      <c r="J54" s="482" t="s">
        <v>273</v>
      </c>
      <c r="K54" s="482" t="s">
        <v>273</v>
      </c>
      <c r="L54" s="482" t="s">
        <v>273</v>
      </c>
      <c r="M54" s="482" t="s">
        <v>273</v>
      </c>
      <c r="N54" s="482" t="s">
        <v>273</v>
      </c>
      <c r="O54" s="482" t="s">
        <v>273</v>
      </c>
      <c r="P54" s="482" t="s">
        <v>273</v>
      </c>
      <c r="Q54" s="482" t="s">
        <v>273</v>
      </c>
      <c r="R54" s="482" t="s">
        <v>273</v>
      </c>
      <c r="S54" s="482" t="s">
        <v>273</v>
      </c>
      <c r="T54" s="482" t="s">
        <v>273</v>
      </c>
      <c r="U54" s="482" t="s">
        <v>273</v>
      </c>
      <c r="V54" s="482">
        <v>8.2231395735207897</v>
      </c>
      <c r="W54" s="482">
        <v>8.6783680532071994</v>
      </c>
      <c r="X54" s="482">
        <v>8.8663106167305603</v>
      </c>
      <c r="Y54" s="482">
        <v>9.3702658357652204</v>
      </c>
      <c r="Z54" s="482">
        <v>9.4984019765365097</v>
      </c>
      <c r="AA54" s="482">
        <v>11.7038999473153</v>
      </c>
      <c r="AB54" s="482">
        <v>11.121392459932199</v>
      </c>
      <c r="AC54" s="482">
        <v>9.4553736960440702</v>
      </c>
      <c r="AD54" s="482">
        <v>8.5075486367624702</v>
      </c>
      <c r="AE54" s="482">
        <v>7.4483858439368102</v>
      </c>
      <c r="AF54" s="482">
        <v>6.9785523270362804</v>
      </c>
      <c r="AG54" s="482">
        <v>8.0724622839594407</v>
      </c>
      <c r="AH54" s="482">
        <v>7.2887834623430399</v>
      </c>
      <c r="AI54" s="482">
        <v>6.7485344368678701</v>
      </c>
      <c r="AJ54" s="482">
        <v>7.1697455414756304</v>
      </c>
      <c r="AK54" s="482">
        <v>7.15928781744819</v>
      </c>
      <c r="AL54" s="482">
        <v>6.9591399891717503</v>
      </c>
      <c r="AM54" s="482">
        <v>6.8492588314479903</v>
      </c>
      <c r="AN54" s="482">
        <v>6.98661027860269</v>
      </c>
      <c r="AO54" s="482">
        <v>6.9127307114901502</v>
      </c>
      <c r="AP54" s="482">
        <v>6.98661027860269</v>
      </c>
      <c r="AQ54" s="482">
        <v>6.7760047262988099</v>
      </c>
      <c r="AR54" s="482">
        <v>6.3914206742656399</v>
      </c>
      <c r="AS54" s="482">
        <v>6.05434671296958</v>
      </c>
      <c r="AT54" s="482">
        <v>4.7320320573739201</v>
      </c>
      <c r="AU54" s="482">
        <v>5.2788739523125203</v>
      </c>
      <c r="AV54" s="482">
        <v>5.4304183823398802</v>
      </c>
      <c r="AW54" s="482">
        <v>5.0018218228687097</v>
      </c>
      <c r="AX54" s="482">
        <v>4.6150086243981097</v>
      </c>
      <c r="AY54" s="482">
        <v>3.9007810991936398</v>
      </c>
      <c r="AZ54" s="482">
        <v>3.0949859425527002</v>
      </c>
      <c r="BA54" s="482">
        <v>3.0317392288173499</v>
      </c>
      <c r="BB54" s="482">
        <v>2.9210074428234098</v>
      </c>
      <c r="BC54" s="482">
        <v>2.9576344953979898</v>
      </c>
      <c r="BD54" s="482">
        <v>2.7378721799504602</v>
      </c>
      <c r="BE54" s="483">
        <v>2.83084084618487</v>
      </c>
      <c r="BF54" s="132">
        <v>3.3956540014986401E-2</v>
      </c>
      <c r="BG54" s="132">
        <v>-5.32473071206951E-2</v>
      </c>
      <c r="BH54" s="132">
        <v>7.67471888467484E-3</v>
      </c>
      <c r="BI54" s="488"/>
      <c r="BJ54" s="489"/>
    </row>
    <row r="55" spans="1:62">
      <c r="A55" s="136" t="s">
        <v>302</v>
      </c>
      <c r="B55" s="482">
        <v>8.3154613321859694E-2</v>
      </c>
      <c r="C55" s="482">
        <v>8.1129196488580302E-2</v>
      </c>
      <c r="D55" s="482">
        <v>0.136490589931551</v>
      </c>
      <c r="E55" s="482">
        <v>0.30735884909207301</v>
      </c>
      <c r="F55" s="482">
        <v>0.60053609106734096</v>
      </c>
      <c r="G55" s="482">
        <v>1.1443605108028601</v>
      </c>
      <c r="H55" s="482">
        <v>1.8451547351175299</v>
      </c>
      <c r="I55" s="482">
        <v>2.6112597365361601</v>
      </c>
      <c r="J55" s="482">
        <v>2.8329955339708599</v>
      </c>
      <c r="K55" s="482">
        <v>3.3885223620764302</v>
      </c>
      <c r="L55" s="482">
        <v>3.5505557087387798</v>
      </c>
      <c r="M55" s="482">
        <v>3.7557478350721398</v>
      </c>
      <c r="N55" s="482">
        <v>4.0027862783471102</v>
      </c>
      <c r="O55" s="482">
        <v>4.1519919850653597</v>
      </c>
      <c r="P55" s="482">
        <v>4.5489736843881197</v>
      </c>
      <c r="Q55" s="482">
        <v>4.5230789084900298</v>
      </c>
      <c r="R55" s="482">
        <v>4.5969085494424</v>
      </c>
      <c r="S55" s="482">
        <v>4.5739538253319001</v>
      </c>
      <c r="T55" s="482">
        <v>4.7678312255397</v>
      </c>
      <c r="U55" s="482">
        <v>4.86466355129261</v>
      </c>
      <c r="V55" s="482">
        <v>5.2461671676658499</v>
      </c>
      <c r="W55" s="482">
        <v>5.3334851378116799</v>
      </c>
      <c r="X55" s="482">
        <v>5.4777398256041296</v>
      </c>
      <c r="Y55" s="482">
        <v>5.2034428011680998</v>
      </c>
      <c r="Z55" s="482">
        <v>5.0990994009382904</v>
      </c>
      <c r="AA55" s="482">
        <v>5.3091801358123201</v>
      </c>
      <c r="AB55" s="482">
        <v>5.7351928097454197</v>
      </c>
      <c r="AC55" s="482">
        <v>5.6920300333502496</v>
      </c>
      <c r="AD55" s="482">
        <v>6.5044011137619799</v>
      </c>
      <c r="AE55" s="482">
        <v>6.69771589818275</v>
      </c>
      <c r="AF55" s="482">
        <v>7.1411696615135396</v>
      </c>
      <c r="AG55" s="482">
        <v>8.2964446111443095</v>
      </c>
      <c r="AH55" s="482">
        <v>8.55468556482775</v>
      </c>
      <c r="AI55" s="482">
        <v>8.8954722511682505</v>
      </c>
      <c r="AJ55" s="482">
        <v>9.4708787186794403</v>
      </c>
      <c r="AK55" s="482">
        <v>9.7782739966738408</v>
      </c>
      <c r="AL55" s="482">
        <v>9.7577982571856996</v>
      </c>
      <c r="AM55" s="482">
        <v>9.6301778396941096</v>
      </c>
      <c r="AN55" s="482">
        <v>9.6567877962978397</v>
      </c>
      <c r="AO55" s="482">
        <v>9.8406243772986794</v>
      </c>
      <c r="AP55" s="482">
        <v>9.6158992892278903</v>
      </c>
      <c r="AQ55" s="482">
        <v>9.1199136138252896</v>
      </c>
      <c r="AR55" s="482">
        <v>9.2205630046279499</v>
      </c>
      <c r="AS55" s="482">
        <v>9.4396793556421805</v>
      </c>
      <c r="AT55" s="482">
        <v>8.8261212590393097</v>
      </c>
      <c r="AU55" s="482">
        <v>9.5294287825526194</v>
      </c>
      <c r="AV55" s="482">
        <v>7.9258203889717196</v>
      </c>
      <c r="AW55" s="482">
        <v>7.4198169687478703</v>
      </c>
      <c r="AX55" s="482">
        <v>7.3847075570601799</v>
      </c>
      <c r="AY55" s="482">
        <v>6.7780454807697899</v>
      </c>
      <c r="AZ55" s="482">
        <v>6.9705781250752299</v>
      </c>
      <c r="BA55" s="482">
        <v>7.7840502372735996</v>
      </c>
      <c r="BB55" s="482">
        <v>7.5998232917740101</v>
      </c>
      <c r="BC55" s="482">
        <v>7.6956942597083504</v>
      </c>
      <c r="BD55" s="482">
        <v>7.4792891960555403</v>
      </c>
      <c r="BE55" s="483">
        <v>6.9949536552666904</v>
      </c>
      <c r="BF55" s="132">
        <v>-6.4756894417759198E-2</v>
      </c>
      <c r="BG55" s="132">
        <v>-1.6421462211990801E-2</v>
      </c>
      <c r="BH55" s="132">
        <v>1.89640837590184E-2</v>
      </c>
      <c r="BI55" s="488"/>
      <c r="BJ55" s="489"/>
    </row>
    <row r="56" spans="1:62">
      <c r="A56" s="136" t="s">
        <v>303</v>
      </c>
      <c r="B56" s="482">
        <v>3.3470317940316803E-2</v>
      </c>
      <c r="C56" s="482">
        <v>4.0929935683979797E-2</v>
      </c>
      <c r="D56" s="482">
        <v>4.73661538597622E-2</v>
      </c>
      <c r="E56" s="482">
        <v>5.9040857045728999E-2</v>
      </c>
      <c r="F56" s="482">
        <v>7.3414708472008802E-2</v>
      </c>
      <c r="G56" s="482">
        <v>9.6471675786796801E-2</v>
      </c>
      <c r="H56" s="482">
        <v>0.11465703379009801</v>
      </c>
      <c r="I56" s="482">
        <v>0.14022489997552501</v>
      </c>
      <c r="J56" s="482">
        <v>0.15298819732628599</v>
      </c>
      <c r="K56" s="482">
        <v>0.167294384786007</v>
      </c>
      <c r="L56" s="482">
        <v>0.17739232226180399</v>
      </c>
      <c r="M56" s="482">
        <v>0.18967712662156999</v>
      </c>
      <c r="N56" s="482">
        <v>0.201092330879171</v>
      </c>
      <c r="O56" s="482">
        <v>0.22595941652679599</v>
      </c>
      <c r="P56" s="482">
        <v>0.26489794388121801</v>
      </c>
      <c r="Q56" s="482">
        <v>0.31387401836519302</v>
      </c>
      <c r="R56" s="482">
        <v>0.31277833727804299</v>
      </c>
      <c r="S56" s="482">
        <v>0.38960586924402801</v>
      </c>
      <c r="T56" s="482">
        <v>0.41940563921871299</v>
      </c>
      <c r="U56" s="482">
        <v>0.46627343112891501</v>
      </c>
      <c r="V56" s="482">
        <v>0.93564425821677399</v>
      </c>
      <c r="W56" s="482">
        <v>0.98661739474377697</v>
      </c>
      <c r="X56" s="482">
        <v>1.09001510632368</v>
      </c>
      <c r="Y56" s="482">
        <v>1.1023270331058801</v>
      </c>
      <c r="Z56" s="482">
        <v>1.1621079343601599</v>
      </c>
      <c r="AA56" s="482">
        <v>0.81052544584777497</v>
      </c>
      <c r="AB56" s="482">
        <v>0.761982222969665</v>
      </c>
      <c r="AC56" s="482">
        <v>0.72262736426074003</v>
      </c>
      <c r="AD56" s="482">
        <v>0.49990839489307598</v>
      </c>
      <c r="AE56" s="482">
        <v>0.37470657188342199</v>
      </c>
      <c r="AF56" s="482">
        <v>0.355930320987424</v>
      </c>
      <c r="AG56" s="482">
        <v>0.26049505389612299</v>
      </c>
      <c r="AH56" s="482">
        <v>0.33436342475034297</v>
      </c>
      <c r="AI56" s="482">
        <v>0.30248643264930097</v>
      </c>
      <c r="AJ56" s="482">
        <v>0.27491069340552199</v>
      </c>
      <c r="AK56" s="482">
        <v>0.289268519871967</v>
      </c>
      <c r="AL56" s="482">
        <v>0.29571553911811799</v>
      </c>
      <c r="AM56" s="482">
        <v>0.30464212467070201</v>
      </c>
      <c r="AN56" s="482">
        <v>0.30970711860241201</v>
      </c>
      <c r="AO56" s="482">
        <v>0.382679688165311</v>
      </c>
      <c r="AP56" s="482">
        <v>0.373672505805554</v>
      </c>
      <c r="AQ56" s="482">
        <v>0.43052186524260899</v>
      </c>
      <c r="AR56" s="482">
        <v>0.41310238043080499</v>
      </c>
      <c r="AS56" s="482">
        <v>0.35128086391600499</v>
      </c>
      <c r="AT56" s="482">
        <v>0.28602065013675099</v>
      </c>
      <c r="AU56" s="482">
        <v>0.34388724375562402</v>
      </c>
      <c r="AV56" s="482">
        <v>0.40856526943430699</v>
      </c>
      <c r="AW56" s="482">
        <v>0.38078093526486201</v>
      </c>
      <c r="AX56" s="482">
        <v>0.40436738388145099</v>
      </c>
      <c r="AY56" s="482">
        <v>0.39820593546789601</v>
      </c>
      <c r="AZ56" s="482">
        <v>0.43727733467762397</v>
      </c>
      <c r="BA56" s="482">
        <v>0.44575189728706299</v>
      </c>
      <c r="BB56" s="482">
        <v>0.51386394883283004</v>
      </c>
      <c r="BC56" s="482">
        <v>0.51591641584257597</v>
      </c>
      <c r="BD56" s="482">
        <v>0.53063787935685203</v>
      </c>
      <c r="BE56" s="483">
        <v>0.52457572010682896</v>
      </c>
      <c r="BF56" s="132">
        <v>-1.1424286666776E-2</v>
      </c>
      <c r="BG56" s="132">
        <v>6.3751256106368198E-2</v>
      </c>
      <c r="BH56" s="132">
        <v>1.4221821021734901E-3</v>
      </c>
      <c r="BI56" s="488"/>
      <c r="BJ56" s="489"/>
    </row>
    <row r="57" spans="1:62" s="125" customFormat="1">
      <c r="A57" s="133" t="s">
        <v>304</v>
      </c>
      <c r="B57" s="484">
        <v>3.66832561848988</v>
      </c>
      <c r="C57" s="484">
        <v>4.15320026378589</v>
      </c>
      <c r="D57" s="484">
        <v>4.9765718684270102</v>
      </c>
      <c r="E57" s="484">
        <v>6.4300117566625996</v>
      </c>
      <c r="F57" s="484">
        <v>8.3161825890240593</v>
      </c>
      <c r="G57" s="484">
        <v>10.5014027308402</v>
      </c>
      <c r="H57" s="484">
        <v>12.9315313637142</v>
      </c>
      <c r="I57" s="484">
        <v>15.6996581307074</v>
      </c>
      <c r="J57" s="484">
        <v>17.891455099188999</v>
      </c>
      <c r="K57" s="484">
        <v>20.264292919003399</v>
      </c>
      <c r="L57" s="484">
        <v>21.7557263847957</v>
      </c>
      <c r="M57" s="484">
        <v>23.588942942483399</v>
      </c>
      <c r="N57" s="484">
        <v>24.771976248397301</v>
      </c>
      <c r="O57" s="484">
        <v>25.768652385021198</v>
      </c>
      <c r="P57" s="484">
        <v>27.206144017088501</v>
      </c>
      <c r="Q57" s="484">
        <v>27.102003245579098</v>
      </c>
      <c r="R57" s="484">
        <v>26.909122147963402</v>
      </c>
      <c r="S57" s="484">
        <v>26.396862389971901</v>
      </c>
      <c r="T57" s="484">
        <v>27.449155482634701</v>
      </c>
      <c r="U57" s="484">
        <v>28.673958808294099</v>
      </c>
      <c r="V57" s="484">
        <v>38.957013304110298</v>
      </c>
      <c r="W57" s="484">
        <v>39.952107342503197</v>
      </c>
      <c r="X57" s="484">
        <v>41.716537867130903</v>
      </c>
      <c r="Y57" s="484">
        <v>41.961857650401797</v>
      </c>
      <c r="Z57" s="484">
        <v>43.245476056300298</v>
      </c>
      <c r="AA57" s="484">
        <v>46.701662830220499</v>
      </c>
      <c r="AB57" s="484">
        <v>47.282367394485199</v>
      </c>
      <c r="AC57" s="484">
        <v>44.567527188532402</v>
      </c>
      <c r="AD57" s="484">
        <v>44.914578637500902</v>
      </c>
      <c r="AE57" s="484">
        <v>43.620605352202801</v>
      </c>
      <c r="AF57" s="484">
        <v>46.083042443186002</v>
      </c>
      <c r="AG57" s="484">
        <v>50.919161231598203</v>
      </c>
      <c r="AH57" s="484">
        <v>49.8849683643014</v>
      </c>
      <c r="AI57" s="484">
        <v>50.606752176854499</v>
      </c>
      <c r="AJ57" s="484">
        <v>52.6223579275334</v>
      </c>
      <c r="AK57" s="484">
        <v>53.888015055494598</v>
      </c>
      <c r="AL57" s="484">
        <v>55.096599286993701</v>
      </c>
      <c r="AM57" s="484">
        <v>55.271956075687697</v>
      </c>
      <c r="AN57" s="484">
        <v>57.771286267745502</v>
      </c>
      <c r="AO57" s="484">
        <v>59.008927438994597</v>
      </c>
      <c r="AP57" s="484">
        <v>60.717159800340099</v>
      </c>
      <c r="AQ57" s="484">
        <v>60.2638555835033</v>
      </c>
      <c r="AR57" s="484">
        <v>59.731433980706797</v>
      </c>
      <c r="AS57" s="484">
        <v>60.392253758398297</v>
      </c>
      <c r="AT57" s="484">
        <v>55.872232500312201</v>
      </c>
      <c r="AU57" s="484">
        <v>60.271672742966103</v>
      </c>
      <c r="AV57" s="484">
        <v>56.156832554122403</v>
      </c>
      <c r="AW57" s="484">
        <v>54.585532728113499</v>
      </c>
      <c r="AX57" s="484">
        <v>53.638242899049303</v>
      </c>
      <c r="AY57" s="484">
        <v>48.376774215154803</v>
      </c>
      <c r="AZ57" s="484">
        <v>49.266375129368598</v>
      </c>
      <c r="BA57" s="484">
        <v>51.856481190911197</v>
      </c>
      <c r="BB57" s="484">
        <v>54.065580131087501</v>
      </c>
      <c r="BC57" s="484">
        <v>53.051775733250501</v>
      </c>
      <c r="BD57" s="484">
        <v>53.550000048548299</v>
      </c>
      <c r="BE57" s="484">
        <v>52.209469702352699</v>
      </c>
      <c r="BF57" s="135">
        <v>-2.5033246404861199E-2</v>
      </c>
      <c r="BG57" s="135">
        <v>-4.2361743640660903E-3</v>
      </c>
      <c r="BH57" s="135">
        <v>0.141545577747163</v>
      </c>
      <c r="BI57" s="488"/>
      <c r="BJ57" s="489"/>
    </row>
    <row r="58" spans="1:62" ht="10">
      <c r="A58" s="136"/>
      <c r="B58" s="482"/>
      <c r="C58" s="482"/>
      <c r="D58" s="482"/>
      <c r="E58" s="482"/>
      <c r="F58" s="482"/>
      <c r="G58" s="482"/>
      <c r="H58" s="482"/>
      <c r="I58" s="482"/>
      <c r="J58" s="482"/>
      <c r="K58" s="482"/>
      <c r="L58" s="482"/>
      <c r="M58" s="482"/>
      <c r="N58" s="482"/>
      <c r="O58" s="482"/>
      <c r="P58" s="482"/>
      <c r="Q58" s="482"/>
      <c r="R58" s="482"/>
      <c r="S58" s="482"/>
      <c r="T58" s="482"/>
      <c r="U58" s="482"/>
      <c r="V58" s="482"/>
      <c r="W58" s="482"/>
      <c r="X58" s="482"/>
      <c r="Y58" s="482"/>
      <c r="Z58" s="482"/>
      <c r="AA58" s="482"/>
      <c r="AB58" s="482"/>
      <c r="AC58" s="482"/>
      <c r="AD58" s="482"/>
      <c r="AE58" s="482"/>
      <c r="AF58" s="482"/>
      <c r="AG58" s="482"/>
      <c r="AH58" s="482"/>
      <c r="AI58" s="482"/>
      <c r="AJ58" s="482"/>
      <c r="AK58" s="482"/>
      <c r="AL58" s="482"/>
      <c r="AM58" s="482"/>
      <c r="AN58" s="482"/>
      <c r="AO58" s="482"/>
      <c r="AP58" s="482"/>
      <c r="AQ58" s="482"/>
      <c r="AR58" s="482"/>
      <c r="AS58" s="482"/>
      <c r="AT58" s="482"/>
      <c r="AU58" s="482"/>
      <c r="AV58" s="482"/>
      <c r="AW58" s="482"/>
      <c r="AX58" s="482"/>
      <c r="AY58" s="482"/>
      <c r="AZ58" s="482"/>
      <c r="BA58" s="482"/>
      <c r="BB58" s="482"/>
      <c r="BC58" s="482"/>
      <c r="BD58" s="482"/>
      <c r="BE58" s="482"/>
      <c r="BF58" s="132"/>
      <c r="BG58" s="132"/>
      <c r="BH58" s="132"/>
      <c r="BI58" s="488"/>
      <c r="BJ58" s="489"/>
    </row>
    <row r="59" spans="1:62">
      <c r="A59" s="136" t="s">
        <v>305</v>
      </c>
      <c r="B59" s="482" t="s">
        <v>273</v>
      </c>
      <c r="C59" s="482" t="s">
        <v>273</v>
      </c>
      <c r="D59" s="482" t="s">
        <v>273</v>
      </c>
      <c r="E59" s="482" t="s">
        <v>273</v>
      </c>
      <c r="F59" s="482" t="s">
        <v>273</v>
      </c>
      <c r="G59" s="482" t="s">
        <v>273</v>
      </c>
      <c r="H59" s="482" t="s">
        <v>273</v>
      </c>
      <c r="I59" s="482" t="s">
        <v>273</v>
      </c>
      <c r="J59" s="482" t="s">
        <v>273</v>
      </c>
      <c r="K59" s="482" t="s">
        <v>273</v>
      </c>
      <c r="L59" s="482" t="s">
        <v>273</v>
      </c>
      <c r="M59" s="482" t="s">
        <v>273</v>
      </c>
      <c r="N59" s="482" t="s">
        <v>273</v>
      </c>
      <c r="O59" s="482" t="s">
        <v>273</v>
      </c>
      <c r="P59" s="482" t="s">
        <v>273</v>
      </c>
      <c r="Q59" s="482" t="s">
        <v>273</v>
      </c>
      <c r="R59" s="482" t="s">
        <v>273</v>
      </c>
      <c r="S59" s="482" t="s">
        <v>273</v>
      </c>
      <c r="T59" s="482" t="s">
        <v>273</v>
      </c>
      <c r="U59" s="482" t="s">
        <v>273</v>
      </c>
      <c r="V59" s="482">
        <v>1.28293543755689</v>
      </c>
      <c r="W59" s="482">
        <v>1.4254628580516</v>
      </c>
      <c r="X59" s="482">
        <v>1.40787095605142</v>
      </c>
      <c r="Y59" s="482">
        <v>1.3864804774008399</v>
      </c>
      <c r="Z59" s="482">
        <v>1.4606938253280899</v>
      </c>
      <c r="AA59" s="482">
        <v>1.48969924015411</v>
      </c>
      <c r="AB59" s="482">
        <v>1.4254628580516</v>
      </c>
      <c r="AC59" s="482">
        <v>1.10559095263532</v>
      </c>
      <c r="AD59" s="482">
        <v>0.81833000430297997</v>
      </c>
      <c r="AE59" s="482">
        <v>0.76550713502631995</v>
      </c>
      <c r="AF59" s="482">
        <v>0.75668760238816302</v>
      </c>
      <c r="AG59" s="482">
        <v>0.55284251073239199</v>
      </c>
      <c r="AH59" s="482">
        <v>0.52794571310976701</v>
      </c>
      <c r="AI59" s="482">
        <v>0.49266758255713999</v>
      </c>
      <c r="AJ59" s="482">
        <v>0.52794571310976701</v>
      </c>
      <c r="AK59" s="482">
        <v>0.50891236737489198</v>
      </c>
      <c r="AL59" s="482">
        <v>0.73197404569086799</v>
      </c>
      <c r="AM59" s="482">
        <v>0.73404922984102305</v>
      </c>
      <c r="AN59" s="482">
        <v>0.75272588719241296</v>
      </c>
      <c r="AO59" s="482">
        <v>0.88024126395269098</v>
      </c>
      <c r="AP59" s="482">
        <v>0.91171970526548896</v>
      </c>
      <c r="AQ59" s="482">
        <v>0.96380975155748805</v>
      </c>
      <c r="AR59" s="482">
        <v>0.84859769705161203</v>
      </c>
      <c r="AS59" s="482">
        <v>0.96821755634817996</v>
      </c>
      <c r="AT59" s="482">
        <v>0.82898958386176902</v>
      </c>
      <c r="AU59" s="482">
        <v>0.78803702260568298</v>
      </c>
      <c r="AV59" s="482">
        <v>0.86304477066408902</v>
      </c>
      <c r="AW59" s="482">
        <v>0.90326855144681295</v>
      </c>
      <c r="AX59" s="482">
        <v>0.90976273115065098</v>
      </c>
      <c r="AY59" s="482">
        <v>0.95344229116770296</v>
      </c>
      <c r="AZ59" s="482">
        <v>1.0784568198400999</v>
      </c>
      <c r="BA59" s="482">
        <v>1.0546779427351101</v>
      </c>
      <c r="BB59" s="482">
        <v>1.0271830743899</v>
      </c>
      <c r="BC59" s="482">
        <v>1.0464568980172799</v>
      </c>
      <c r="BD59" s="482">
        <v>1.1406380188388301</v>
      </c>
      <c r="BE59" s="483">
        <v>1.14759964758739</v>
      </c>
      <c r="BF59" s="132">
        <v>6.1032760907286897E-3</v>
      </c>
      <c r="BG59" s="132">
        <v>3.2428243908509298E-2</v>
      </c>
      <c r="BH59" s="132">
        <v>3.1112680528313798E-3</v>
      </c>
      <c r="BI59" s="488"/>
      <c r="BJ59" s="489"/>
    </row>
    <row r="60" spans="1:62">
      <c r="A60" s="136" t="s">
        <v>306</v>
      </c>
      <c r="B60" s="482" t="s">
        <v>273</v>
      </c>
      <c r="C60" s="482" t="s">
        <v>273</v>
      </c>
      <c r="D60" s="482" t="s">
        <v>273</v>
      </c>
      <c r="E60" s="482" t="s">
        <v>273</v>
      </c>
      <c r="F60" s="482" t="s">
        <v>273</v>
      </c>
      <c r="G60" s="482" t="s">
        <v>273</v>
      </c>
      <c r="H60" s="482" t="s">
        <v>273</v>
      </c>
      <c r="I60" s="482" t="s">
        <v>273</v>
      </c>
      <c r="J60" s="482" t="s">
        <v>273</v>
      </c>
      <c r="K60" s="482" t="s">
        <v>273</v>
      </c>
      <c r="L60" s="482" t="s">
        <v>273</v>
      </c>
      <c r="M60" s="482" t="s">
        <v>273</v>
      </c>
      <c r="N60" s="482" t="s">
        <v>273</v>
      </c>
      <c r="O60" s="482" t="s">
        <v>273</v>
      </c>
      <c r="P60" s="482" t="s">
        <v>273</v>
      </c>
      <c r="Q60" s="482" t="s">
        <v>273</v>
      </c>
      <c r="R60" s="482" t="s">
        <v>273</v>
      </c>
      <c r="S60" s="482" t="s">
        <v>273</v>
      </c>
      <c r="T60" s="482" t="s">
        <v>273</v>
      </c>
      <c r="U60" s="482" t="s">
        <v>273</v>
      </c>
      <c r="V60" s="482">
        <v>0.83721717207147295</v>
      </c>
      <c r="W60" s="482">
        <v>0.85324783406375504</v>
      </c>
      <c r="X60" s="482">
        <v>0.96310768150238502</v>
      </c>
      <c r="Y60" s="482">
        <v>1.11212562911768</v>
      </c>
      <c r="Z60" s="482">
        <v>1.17440448618031</v>
      </c>
      <c r="AA60" s="482">
        <v>1.2512520381602601</v>
      </c>
      <c r="AB60" s="482">
        <v>1.30953300421694</v>
      </c>
      <c r="AC60" s="482">
        <v>1.51658421493665</v>
      </c>
      <c r="AD60" s="482">
        <v>1.4109699614562401</v>
      </c>
      <c r="AE60" s="482">
        <v>1.2334552862874699</v>
      </c>
      <c r="AF60" s="482">
        <v>1.1151725486495101</v>
      </c>
      <c r="AG60" s="482">
        <v>1.1711957307535901</v>
      </c>
      <c r="AH60" s="482">
        <v>1.3433151337261</v>
      </c>
      <c r="AI60" s="482">
        <v>1.3602514828365899</v>
      </c>
      <c r="AJ60" s="482">
        <v>1.38561072214642</v>
      </c>
      <c r="AK60" s="482">
        <v>1.4660043113951999</v>
      </c>
      <c r="AL60" s="482">
        <v>1.46159787136407</v>
      </c>
      <c r="AM60" s="482">
        <v>1.50380289107256</v>
      </c>
      <c r="AN60" s="482">
        <v>1.47844365176274</v>
      </c>
      <c r="AO60" s="482">
        <v>1.7883469323232899</v>
      </c>
      <c r="AP60" s="482">
        <v>1.8385550335081899</v>
      </c>
      <c r="AQ60" s="482">
        <v>1.8764931402151499</v>
      </c>
      <c r="AR60" s="482">
        <v>1.88391977458446</v>
      </c>
      <c r="AS60" s="482">
        <v>1.92411372347063</v>
      </c>
      <c r="AT60" s="482">
        <v>1.6382115210395101</v>
      </c>
      <c r="AU60" s="482">
        <v>2.0055209231856899</v>
      </c>
      <c r="AV60" s="482">
        <v>1.86018144883767</v>
      </c>
      <c r="AW60" s="482">
        <v>1.8728444562228299</v>
      </c>
      <c r="AX60" s="482">
        <v>1.86444750154299</v>
      </c>
      <c r="AY60" s="482">
        <v>1.85004707636348</v>
      </c>
      <c r="AZ60" s="482">
        <v>1.7317643387255099</v>
      </c>
      <c r="BA60" s="482">
        <v>1.71628451266906</v>
      </c>
      <c r="BB60" s="482">
        <v>1.7617425823382</v>
      </c>
      <c r="BC60" s="482">
        <v>1.86870423099856</v>
      </c>
      <c r="BD60" s="482">
        <v>1.85421323710723</v>
      </c>
      <c r="BE60" s="483">
        <v>1.7237660062003399</v>
      </c>
      <c r="BF60" s="132">
        <v>-7.0351795735427894E-2</v>
      </c>
      <c r="BG60" s="132">
        <v>1.2462554832644499E-2</v>
      </c>
      <c r="BH60" s="132">
        <v>4.6733180137539599E-3</v>
      </c>
      <c r="BI60" s="488"/>
      <c r="BJ60" s="489"/>
    </row>
    <row r="61" spans="1:62">
      <c r="A61" s="136" t="s">
        <v>307</v>
      </c>
      <c r="B61" s="482" t="s">
        <v>273</v>
      </c>
      <c r="C61" s="482" t="s">
        <v>273</v>
      </c>
      <c r="D61" s="482" t="s">
        <v>273</v>
      </c>
      <c r="E61" s="482" t="s">
        <v>273</v>
      </c>
      <c r="F61" s="482" t="s">
        <v>273</v>
      </c>
      <c r="G61" s="482" t="s">
        <v>273</v>
      </c>
      <c r="H61" s="482" t="s">
        <v>273</v>
      </c>
      <c r="I61" s="482" t="s">
        <v>273</v>
      </c>
      <c r="J61" s="482" t="s">
        <v>273</v>
      </c>
      <c r="K61" s="482" t="s">
        <v>273</v>
      </c>
      <c r="L61" s="482" t="s">
        <v>273</v>
      </c>
      <c r="M61" s="482" t="s">
        <v>273</v>
      </c>
      <c r="N61" s="482" t="s">
        <v>273</v>
      </c>
      <c r="O61" s="482" t="s">
        <v>273</v>
      </c>
      <c r="P61" s="482" t="s">
        <v>273</v>
      </c>
      <c r="Q61" s="482" t="s">
        <v>273</v>
      </c>
      <c r="R61" s="482" t="s">
        <v>273</v>
      </c>
      <c r="S61" s="482" t="s">
        <v>273</v>
      </c>
      <c r="T61" s="482" t="s">
        <v>273</v>
      </c>
      <c r="U61" s="482" t="s">
        <v>273</v>
      </c>
      <c r="V61" s="482">
        <v>0.87303408894585299</v>
      </c>
      <c r="W61" s="482">
        <v>1.0570791131020101</v>
      </c>
      <c r="X61" s="482">
        <v>1.1042701449369201</v>
      </c>
      <c r="Y61" s="482">
        <v>1.14831510798283</v>
      </c>
      <c r="Z61" s="482">
        <v>1.1892140022397599</v>
      </c>
      <c r="AA61" s="482">
        <v>1.2675511150857099</v>
      </c>
      <c r="AB61" s="482">
        <v>1.33078709774449</v>
      </c>
      <c r="AC61" s="482">
        <v>1.3648007430943501</v>
      </c>
      <c r="AD61" s="482">
        <v>1.31191068501052</v>
      </c>
      <c r="AE61" s="482">
        <v>0.95325884306520103</v>
      </c>
      <c r="AF61" s="482">
        <v>1.0948319385699301</v>
      </c>
      <c r="AG61" s="482">
        <v>0.91300463503553098</v>
      </c>
      <c r="AH61" s="482">
        <v>0.71862503278202405</v>
      </c>
      <c r="AI61" s="482">
        <v>0.71239581657981599</v>
      </c>
      <c r="AJ61" s="482">
        <v>0.806589116122298</v>
      </c>
      <c r="AK61" s="482">
        <v>0.461208526976712</v>
      </c>
      <c r="AL61" s="482">
        <v>0.39602713915857302</v>
      </c>
      <c r="AM61" s="482">
        <v>0.39744287011362001</v>
      </c>
      <c r="AN61" s="482">
        <v>0.45312828767881502</v>
      </c>
      <c r="AO61" s="482">
        <v>0.48257471792032702</v>
      </c>
      <c r="AP61" s="482">
        <v>0.61969510488507995</v>
      </c>
      <c r="AQ61" s="482">
        <v>0.68127215180212597</v>
      </c>
      <c r="AR61" s="482">
        <v>0.82351981991327805</v>
      </c>
      <c r="AS61" s="482">
        <v>0.87484669350422894</v>
      </c>
      <c r="AT61" s="482">
        <v>0.84718418380731697</v>
      </c>
      <c r="AU61" s="482">
        <v>0.92382184891785002</v>
      </c>
      <c r="AV61" s="482">
        <v>1.0279267426526699</v>
      </c>
      <c r="AW61" s="482">
        <v>1.1011111271776399</v>
      </c>
      <c r="AX61" s="482">
        <v>1.15636235384289</v>
      </c>
      <c r="AY61" s="482">
        <v>1.2986512330931701</v>
      </c>
      <c r="AZ61" s="482">
        <v>1.3160934351461</v>
      </c>
      <c r="BA61" s="482">
        <v>1.36554739054997</v>
      </c>
      <c r="BB61" s="482">
        <v>1.4595038222069401</v>
      </c>
      <c r="BC61" s="482">
        <v>1.6806945151552599</v>
      </c>
      <c r="BD61" s="482">
        <v>1.6841762024857401</v>
      </c>
      <c r="BE61" s="483">
        <v>1.60329889216779</v>
      </c>
      <c r="BF61" s="132">
        <v>-4.8021881676387997E-2</v>
      </c>
      <c r="BG61" s="132">
        <v>7.1127004851383499E-2</v>
      </c>
      <c r="BH61" s="132">
        <v>4.3467185031195402E-3</v>
      </c>
      <c r="BI61" s="488"/>
      <c r="BJ61" s="489"/>
    </row>
    <row r="62" spans="1:62">
      <c r="A62" s="136" t="s">
        <v>308</v>
      </c>
      <c r="B62" s="482" t="s">
        <v>273</v>
      </c>
      <c r="C62" s="482" t="s">
        <v>273</v>
      </c>
      <c r="D62" s="482" t="s">
        <v>273</v>
      </c>
      <c r="E62" s="482" t="s">
        <v>273</v>
      </c>
      <c r="F62" s="482" t="s">
        <v>273</v>
      </c>
      <c r="G62" s="482" t="s">
        <v>273</v>
      </c>
      <c r="H62" s="482" t="s">
        <v>273</v>
      </c>
      <c r="I62" s="482" t="s">
        <v>273</v>
      </c>
      <c r="J62" s="482" t="s">
        <v>273</v>
      </c>
      <c r="K62" s="482" t="s">
        <v>273</v>
      </c>
      <c r="L62" s="482" t="s">
        <v>273</v>
      </c>
      <c r="M62" s="482" t="s">
        <v>273</v>
      </c>
      <c r="N62" s="482" t="s">
        <v>273</v>
      </c>
      <c r="O62" s="482" t="s">
        <v>273</v>
      </c>
      <c r="P62" s="482" t="s">
        <v>273</v>
      </c>
      <c r="Q62" s="482" t="s">
        <v>273</v>
      </c>
      <c r="R62" s="482" t="s">
        <v>273</v>
      </c>
      <c r="S62" s="482" t="s">
        <v>273</v>
      </c>
      <c r="T62" s="482" t="s">
        <v>273</v>
      </c>
      <c r="U62" s="482" t="s">
        <v>273</v>
      </c>
      <c r="V62" s="482">
        <v>34.452093535615298</v>
      </c>
      <c r="W62" s="482">
        <v>34.8516357777686</v>
      </c>
      <c r="X62" s="482">
        <v>36.862382486648102</v>
      </c>
      <c r="Y62" s="482">
        <v>38.793657974624303</v>
      </c>
      <c r="Z62" s="482">
        <v>39.478271426247403</v>
      </c>
      <c r="AA62" s="482">
        <v>40.0744054165121</v>
      </c>
      <c r="AB62" s="482">
        <v>41.115440830764797</v>
      </c>
      <c r="AC62" s="482">
        <v>39.689907606254899</v>
      </c>
      <c r="AD62" s="482">
        <v>39.682917600699902</v>
      </c>
      <c r="AE62" s="482">
        <v>37.280683084905597</v>
      </c>
      <c r="AF62" s="482">
        <v>36.035001496200501</v>
      </c>
      <c r="AG62" s="482">
        <v>36.137038785199103</v>
      </c>
      <c r="AH62" s="482">
        <v>33.419112556601199</v>
      </c>
      <c r="AI62" s="482">
        <v>34.789319907495297</v>
      </c>
      <c r="AJ62" s="482">
        <v>34.6824927000416</v>
      </c>
      <c r="AK62" s="482">
        <v>35.333120453632198</v>
      </c>
      <c r="AL62" s="482">
        <v>36.008262305140903</v>
      </c>
      <c r="AM62" s="482">
        <v>36.444240771400302</v>
      </c>
      <c r="AN62" s="482">
        <v>37.307300184199597</v>
      </c>
      <c r="AO62" s="482">
        <v>38.172547511684002</v>
      </c>
      <c r="AP62" s="482">
        <v>38.739800859052004</v>
      </c>
      <c r="AQ62" s="482">
        <v>40.804025433994603</v>
      </c>
      <c r="AR62" s="482">
        <v>41.489134452402197</v>
      </c>
      <c r="AS62" s="482">
        <v>40.790144330825498</v>
      </c>
      <c r="AT62" s="482">
        <v>38.487111299015901</v>
      </c>
      <c r="AU62" s="482">
        <v>41.015341527334598</v>
      </c>
      <c r="AV62" s="482">
        <v>42.148885539609097</v>
      </c>
      <c r="AW62" s="482">
        <v>41.357319885671401</v>
      </c>
      <c r="AX62" s="482">
        <v>41.106985980446296</v>
      </c>
      <c r="AY62" s="482">
        <v>40.848735470585503</v>
      </c>
      <c r="AZ62" s="482">
        <v>39.540310708222599</v>
      </c>
      <c r="BA62" s="482">
        <v>40.587391492461499</v>
      </c>
      <c r="BB62" s="482">
        <v>41.710059867039398</v>
      </c>
      <c r="BC62" s="482">
        <v>43.973944784489397</v>
      </c>
      <c r="BD62" s="482">
        <v>42.988366525151498</v>
      </c>
      <c r="BE62" s="483">
        <v>39.694181827578397</v>
      </c>
      <c r="BF62" s="132">
        <v>-7.6629678302517698E-2</v>
      </c>
      <c r="BG62" s="132">
        <v>1.11220066509485E-2</v>
      </c>
      <c r="BH62" s="132">
        <v>0.107615264663995</v>
      </c>
      <c r="BI62" s="488"/>
      <c r="BJ62" s="489"/>
    </row>
    <row r="63" spans="1:62">
      <c r="A63" s="136" t="s">
        <v>309</v>
      </c>
      <c r="B63" s="482" t="s">
        <v>273</v>
      </c>
      <c r="C63" s="482" t="s">
        <v>273</v>
      </c>
      <c r="D63" s="482" t="s">
        <v>273</v>
      </c>
      <c r="E63" s="482" t="s">
        <v>273</v>
      </c>
      <c r="F63" s="482" t="s">
        <v>273</v>
      </c>
      <c r="G63" s="482" t="s">
        <v>273</v>
      </c>
      <c r="H63" s="482" t="s">
        <v>273</v>
      </c>
      <c r="I63" s="482" t="s">
        <v>273</v>
      </c>
      <c r="J63" s="482" t="s">
        <v>273</v>
      </c>
      <c r="K63" s="482" t="s">
        <v>273</v>
      </c>
      <c r="L63" s="482" t="s">
        <v>273</v>
      </c>
      <c r="M63" s="482" t="s">
        <v>273</v>
      </c>
      <c r="N63" s="482" t="s">
        <v>273</v>
      </c>
      <c r="O63" s="482" t="s">
        <v>273</v>
      </c>
      <c r="P63" s="482" t="s">
        <v>273</v>
      </c>
      <c r="Q63" s="482" t="s">
        <v>273</v>
      </c>
      <c r="R63" s="482" t="s">
        <v>273</v>
      </c>
      <c r="S63" s="482" t="s">
        <v>273</v>
      </c>
      <c r="T63" s="482" t="s">
        <v>273</v>
      </c>
      <c r="U63" s="482" t="s">
        <v>273</v>
      </c>
      <c r="V63" s="482">
        <v>0.79096120034823103</v>
      </c>
      <c r="W63" s="482">
        <v>1.28121429905909</v>
      </c>
      <c r="X63" s="482">
        <v>1.2726985093355001</v>
      </c>
      <c r="Y63" s="482">
        <v>1.2862518948044199</v>
      </c>
      <c r="Z63" s="482">
        <v>1.3324921726635199</v>
      </c>
      <c r="AA63" s="482">
        <v>0.89772905860315599</v>
      </c>
      <c r="AB63" s="482">
        <v>0.87978180284160801</v>
      </c>
      <c r="AC63" s="482">
        <v>0.85190045980834395</v>
      </c>
      <c r="AD63" s="482">
        <v>0.85423443367083196</v>
      </c>
      <c r="AE63" s="482">
        <v>0.93105967644603105</v>
      </c>
      <c r="AF63" s="482">
        <v>0.73455553938336604</v>
      </c>
      <c r="AG63" s="482">
        <v>1.15158605622801</v>
      </c>
      <c r="AH63" s="482">
        <v>0.81297497462187296</v>
      </c>
      <c r="AI63" s="482">
        <v>0.99922353696365396</v>
      </c>
      <c r="AJ63" s="482">
        <v>0.89306185642883895</v>
      </c>
      <c r="AK63" s="482">
        <v>0.69095163373680302</v>
      </c>
      <c r="AL63" s="482">
        <v>1.0178483931978299</v>
      </c>
      <c r="AM63" s="482">
        <v>0.72543815032123604</v>
      </c>
      <c r="AN63" s="482">
        <v>1.1240100737326499</v>
      </c>
      <c r="AO63" s="482">
        <v>1.10515113460591</v>
      </c>
      <c r="AP63" s="482">
        <v>1.12680380216777</v>
      </c>
      <c r="AQ63" s="482">
        <v>1.16032854338929</v>
      </c>
      <c r="AR63" s="482">
        <v>1.08024166158233</v>
      </c>
      <c r="AS63" s="482">
        <v>0.76153271460239103</v>
      </c>
      <c r="AT63" s="482">
        <v>1.6557497192184301</v>
      </c>
      <c r="AU63" s="482">
        <v>1.7678506264322</v>
      </c>
      <c r="AV63" s="482">
        <v>2.0061878041228001</v>
      </c>
      <c r="AW63" s="482">
        <v>2.2132878108317602</v>
      </c>
      <c r="AX63" s="482">
        <v>1.87034304249901</v>
      </c>
      <c r="AY63" s="482">
        <v>1.9314697756869901</v>
      </c>
      <c r="AZ63" s="482">
        <v>2.4561884643616199</v>
      </c>
      <c r="BA63" s="482">
        <v>2.42330035641556</v>
      </c>
      <c r="BB63" s="482">
        <v>2.395483551441</v>
      </c>
      <c r="BC63" s="482">
        <v>2.7470289430941102</v>
      </c>
      <c r="BD63" s="482">
        <v>3.0508612777345498</v>
      </c>
      <c r="BE63" s="483">
        <v>3.0200790582267798</v>
      </c>
      <c r="BF63" s="132">
        <v>-1.00896817998321E-2</v>
      </c>
      <c r="BG63" s="132">
        <v>6.3023283622023293E-2</v>
      </c>
      <c r="BH63" s="132">
        <v>8.1877643572302594E-3</v>
      </c>
      <c r="BI63" s="488"/>
      <c r="BJ63" s="489"/>
    </row>
    <row r="64" spans="1:62">
      <c r="A64" s="136" t="s">
        <v>310</v>
      </c>
      <c r="B64" s="482">
        <v>11.772440458692</v>
      </c>
      <c r="C64" s="482">
        <v>13.132936044182101</v>
      </c>
      <c r="D64" s="482">
        <v>14.4589361964487</v>
      </c>
      <c r="E64" s="482">
        <v>15.569366718162801</v>
      </c>
      <c r="F64" s="482">
        <v>16.684328396226</v>
      </c>
      <c r="G64" s="482">
        <v>18.333122850090302</v>
      </c>
      <c r="H64" s="482">
        <v>20.039555250784399</v>
      </c>
      <c r="I64" s="482">
        <v>21.019777265531701</v>
      </c>
      <c r="J64" s="482">
        <v>22.922107324307301</v>
      </c>
      <c r="K64" s="482">
        <v>24.305745414238999</v>
      </c>
      <c r="L64" s="482">
        <v>26.519566361795501</v>
      </c>
      <c r="M64" s="482">
        <v>29.103402569045201</v>
      </c>
      <c r="N64" s="482">
        <v>31.270111729390301</v>
      </c>
      <c r="O64" s="482">
        <v>33.345514288010499</v>
      </c>
      <c r="P64" s="482">
        <v>35.397883494743802</v>
      </c>
      <c r="Q64" s="482">
        <v>36.383498927500597</v>
      </c>
      <c r="R64" s="482">
        <v>38.633686282815702</v>
      </c>
      <c r="S64" s="482">
        <v>41.704762450991602</v>
      </c>
      <c r="T64" s="482">
        <v>44.717982358063999</v>
      </c>
      <c r="U64" s="482">
        <v>48.660694003708898</v>
      </c>
      <c r="V64" s="482" t="s">
        <v>273</v>
      </c>
      <c r="W64" s="482" t="s">
        <v>273</v>
      </c>
      <c r="X64" s="482" t="s">
        <v>273</v>
      </c>
      <c r="Y64" s="482" t="s">
        <v>273</v>
      </c>
      <c r="Z64" s="482" t="s">
        <v>273</v>
      </c>
      <c r="AA64" s="482" t="s">
        <v>273</v>
      </c>
      <c r="AB64" s="482" t="s">
        <v>273</v>
      </c>
      <c r="AC64" s="482" t="s">
        <v>273</v>
      </c>
      <c r="AD64" s="482" t="s">
        <v>273</v>
      </c>
      <c r="AE64" s="482" t="s">
        <v>273</v>
      </c>
      <c r="AF64" s="482" t="s">
        <v>273</v>
      </c>
      <c r="AG64" s="482" t="s">
        <v>273</v>
      </c>
      <c r="AH64" s="482" t="s">
        <v>273</v>
      </c>
      <c r="AI64" s="482" t="s">
        <v>273</v>
      </c>
      <c r="AJ64" s="482" t="s">
        <v>273</v>
      </c>
      <c r="AK64" s="482" t="s">
        <v>273</v>
      </c>
      <c r="AL64" s="482" t="s">
        <v>273</v>
      </c>
      <c r="AM64" s="482" t="s">
        <v>273</v>
      </c>
      <c r="AN64" s="482" t="s">
        <v>273</v>
      </c>
      <c r="AO64" s="482" t="s">
        <v>273</v>
      </c>
      <c r="AP64" s="482" t="s">
        <v>273</v>
      </c>
      <c r="AQ64" s="482" t="s">
        <v>273</v>
      </c>
      <c r="AR64" s="482" t="s">
        <v>273</v>
      </c>
      <c r="AS64" s="482" t="s">
        <v>273</v>
      </c>
      <c r="AT64" s="482" t="s">
        <v>273</v>
      </c>
      <c r="AU64" s="482" t="s">
        <v>273</v>
      </c>
      <c r="AV64" s="482" t="s">
        <v>273</v>
      </c>
      <c r="AW64" s="482" t="s">
        <v>273</v>
      </c>
      <c r="AX64" s="482" t="s">
        <v>273</v>
      </c>
      <c r="AY64" s="482" t="s">
        <v>273</v>
      </c>
      <c r="AZ64" s="482" t="s">
        <v>273</v>
      </c>
      <c r="BA64" s="482" t="s">
        <v>273</v>
      </c>
      <c r="BB64" s="482" t="s">
        <v>273</v>
      </c>
      <c r="BC64" s="482" t="s">
        <v>273</v>
      </c>
      <c r="BD64" s="482" t="s">
        <v>273</v>
      </c>
      <c r="BE64" s="483" t="s">
        <v>273</v>
      </c>
      <c r="BF64" s="132" t="s">
        <v>273</v>
      </c>
      <c r="BG64" s="132" t="s">
        <v>273</v>
      </c>
      <c r="BH64" s="132" t="s">
        <v>273</v>
      </c>
      <c r="BI64" s="488"/>
      <c r="BJ64" s="489"/>
    </row>
    <row r="65" spans="1:62">
      <c r="A65" s="136" t="s">
        <v>311</v>
      </c>
      <c r="B65" s="482" t="s">
        <v>273</v>
      </c>
      <c r="C65" s="482" t="s">
        <v>273</v>
      </c>
      <c r="D65" s="482" t="s">
        <v>273</v>
      </c>
      <c r="E65" s="482" t="s">
        <v>273</v>
      </c>
      <c r="F65" s="482" t="s">
        <v>273</v>
      </c>
      <c r="G65" s="482" t="s">
        <v>273</v>
      </c>
      <c r="H65" s="482" t="s">
        <v>273</v>
      </c>
      <c r="I65" s="482" t="s">
        <v>273</v>
      </c>
      <c r="J65" s="482" t="s">
        <v>273</v>
      </c>
      <c r="K65" s="482" t="s">
        <v>273</v>
      </c>
      <c r="L65" s="482" t="s">
        <v>273</v>
      </c>
      <c r="M65" s="482" t="s">
        <v>273</v>
      </c>
      <c r="N65" s="482" t="s">
        <v>273</v>
      </c>
      <c r="O65" s="482" t="s">
        <v>273</v>
      </c>
      <c r="P65" s="482" t="s">
        <v>273</v>
      </c>
      <c r="Q65" s="482" t="s">
        <v>273</v>
      </c>
      <c r="R65" s="482" t="s">
        <v>273</v>
      </c>
      <c r="S65" s="482" t="s">
        <v>273</v>
      </c>
      <c r="T65" s="482" t="s">
        <v>273</v>
      </c>
      <c r="U65" s="482" t="s">
        <v>273</v>
      </c>
      <c r="V65" s="482">
        <v>3.0126666418913102</v>
      </c>
      <c r="W65" s="482">
        <v>2.9042505662705298</v>
      </c>
      <c r="X65" s="482">
        <v>3.0408694723737502</v>
      </c>
      <c r="Y65" s="482">
        <v>2.9899158382511302</v>
      </c>
      <c r="Z65" s="482">
        <v>3.1689725887533702</v>
      </c>
      <c r="AA65" s="482">
        <v>3.3731684068567001</v>
      </c>
      <c r="AB65" s="482">
        <v>3.3996314523418398</v>
      </c>
      <c r="AC65" s="482">
        <v>3.40732788689342</v>
      </c>
      <c r="AD65" s="482">
        <v>3.7241471381526901</v>
      </c>
      <c r="AE65" s="482">
        <v>3.7839408014806999</v>
      </c>
      <c r="AF65" s="482">
        <v>3.8779807589659598</v>
      </c>
      <c r="AG65" s="482">
        <v>4.0268364030682502</v>
      </c>
      <c r="AH65" s="482">
        <v>3.9605756781979702</v>
      </c>
      <c r="AI65" s="482">
        <v>3.9764068059970201</v>
      </c>
      <c r="AJ65" s="482">
        <v>4.6077894323356601</v>
      </c>
      <c r="AK65" s="482">
        <v>4.6964279728588902</v>
      </c>
      <c r="AL65" s="482">
        <v>4.7465446112802798</v>
      </c>
      <c r="AM65" s="482">
        <v>4.8880935186600398</v>
      </c>
      <c r="AN65" s="482">
        <v>4.40664098500653</v>
      </c>
      <c r="AO65" s="482">
        <v>4.44010720550492</v>
      </c>
      <c r="AP65" s="482">
        <v>4.5398087070809101</v>
      </c>
      <c r="AQ65" s="482">
        <v>4.1896614098783598</v>
      </c>
      <c r="AR65" s="482">
        <v>4.5314275217755302</v>
      </c>
      <c r="AS65" s="482">
        <v>4.2580823127462999</v>
      </c>
      <c r="AT65" s="482">
        <v>4.2641608348150699</v>
      </c>
      <c r="AU65" s="482">
        <v>4.2613671063799501</v>
      </c>
      <c r="AV65" s="482">
        <v>4.5818474186822096</v>
      </c>
      <c r="AW65" s="482">
        <v>4.46146726945108</v>
      </c>
      <c r="AX65" s="482">
        <v>4.4653092821442</v>
      </c>
      <c r="AY65" s="482">
        <v>4.6971887422597103</v>
      </c>
      <c r="AZ65" s="482">
        <v>4.4839341383783697</v>
      </c>
      <c r="BA65" s="482">
        <v>4.1805353188912999</v>
      </c>
      <c r="BB65" s="482">
        <v>4.1701492142759902</v>
      </c>
      <c r="BC65" s="482">
        <v>4.2944179319640998</v>
      </c>
      <c r="BD65" s="482">
        <v>4.2990177019387303</v>
      </c>
      <c r="BE65" s="483">
        <v>4.1522308355309203</v>
      </c>
      <c r="BF65" s="132">
        <v>-3.4144280527528298E-2</v>
      </c>
      <c r="BG65" s="132">
        <v>8.1444646222039697E-4</v>
      </c>
      <c r="BH65" s="132">
        <v>1.12571515456002E-2</v>
      </c>
      <c r="BI65" s="488"/>
      <c r="BJ65" s="489"/>
    </row>
    <row r="66" spans="1:62">
      <c r="A66" s="136" t="s">
        <v>312</v>
      </c>
      <c r="B66" s="482" t="s">
        <v>273</v>
      </c>
      <c r="C66" s="482" t="s">
        <v>273</v>
      </c>
      <c r="D66" s="482" t="s">
        <v>273</v>
      </c>
      <c r="E66" s="482" t="s">
        <v>273</v>
      </c>
      <c r="F66" s="482" t="s">
        <v>273</v>
      </c>
      <c r="G66" s="482" t="s">
        <v>273</v>
      </c>
      <c r="H66" s="482" t="s">
        <v>273</v>
      </c>
      <c r="I66" s="482" t="s">
        <v>273</v>
      </c>
      <c r="J66" s="482" t="s">
        <v>273</v>
      </c>
      <c r="K66" s="482" t="s">
        <v>273</v>
      </c>
      <c r="L66" s="482" t="s">
        <v>273</v>
      </c>
      <c r="M66" s="482" t="s">
        <v>273</v>
      </c>
      <c r="N66" s="482" t="s">
        <v>273</v>
      </c>
      <c r="O66" s="482" t="s">
        <v>273</v>
      </c>
      <c r="P66" s="482" t="s">
        <v>273</v>
      </c>
      <c r="Q66" s="482" t="s">
        <v>273</v>
      </c>
      <c r="R66" s="482" t="s">
        <v>273</v>
      </c>
      <c r="S66" s="482" t="s">
        <v>273</v>
      </c>
      <c r="T66" s="482" t="s">
        <v>273</v>
      </c>
      <c r="U66" s="482" t="s">
        <v>273</v>
      </c>
      <c r="V66" s="482">
        <v>0.75497611412360899</v>
      </c>
      <c r="W66" s="482">
        <v>0.73810282354296297</v>
      </c>
      <c r="X66" s="482">
        <v>0.80414480506068198</v>
      </c>
      <c r="Y66" s="482">
        <v>1.05600062128377</v>
      </c>
      <c r="Z66" s="482">
        <v>1.1727861169326099</v>
      </c>
      <c r="AA66" s="482">
        <v>1.08506617495632</v>
      </c>
      <c r="AB66" s="482">
        <v>0.89907009979186503</v>
      </c>
      <c r="AC66" s="482">
        <v>0.81155137649187004</v>
      </c>
      <c r="AD66" s="482">
        <v>0.58617331981281395</v>
      </c>
      <c r="AE66" s="482">
        <v>0.50250378748543501</v>
      </c>
      <c r="AF66" s="482">
        <v>0.493186390089079</v>
      </c>
      <c r="AG66" s="482">
        <v>0.54834501876500596</v>
      </c>
      <c r="AH66" s="482">
        <v>0.57568597021421797</v>
      </c>
      <c r="AI66" s="482">
        <v>0.59084876166023803</v>
      </c>
      <c r="AJ66" s="482">
        <v>0.46274564528061601</v>
      </c>
      <c r="AK66" s="482">
        <v>0.43445199389206302</v>
      </c>
      <c r="AL66" s="482">
        <v>0.460316386194845</v>
      </c>
      <c r="AM66" s="482">
        <v>0.42551270533394697</v>
      </c>
      <c r="AN66" s="482">
        <v>0.3840535361597</v>
      </c>
      <c r="AO66" s="482">
        <v>0.46416403188177202</v>
      </c>
      <c r="AP66" s="482">
        <v>0.48795407715422501</v>
      </c>
      <c r="AQ66" s="482">
        <v>0.50432452139062001</v>
      </c>
      <c r="AR66" s="482">
        <v>0.57009595431172799</v>
      </c>
      <c r="AS66" s="482">
        <v>0.57266541373496405</v>
      </c>
      <c r="AT66" s="482">
        <v>0.51571757177559996</v>
      </c>
      <c r="AU66" s="482">
        <v>0.49828147445918303</v>
      </c>
      <c r="AV66" s="482">
        <v>0.52941954019233795</v>
      </c>
      <c r="AW66" s="482">
        <v>0.55015999735829102</v>
      </c>
      <c r="AX66" s="482">
        <v>0.46053142171566602</v>
      </c>
      <c r="AY66" s="482">
        <v>0.50911999694610799</v>
      </c>
      <c r="AZ66" s="482">
        <v>0.50142372271061297</v>
      </c>
      <c r="BA66" s="482">
        <v>0.496034123161262</v>
      </c>
      <c r="BB66" s="482">
        <v>0.48882818776422499</v>
      </c>
      <c r="BC66" s="482">
        <v>0.56755146795217903</v>
      </c>
      <c r="BD66" s="482">
        <v>0.53723972569660705</v>
      </c>
      <c r="BE66" s="483">
        <v>0.58944537945922004</v>
      </c>
      <c r="BF66" s="132">
        <v>9.7173852315036904E-2</v>
      </c>
      <c r="BG66" s="132">
        <v>4.0968831091443602E-3</v>
      </c>
      <c r="BH66" s="132">
        <v>1.5980508375512399E-3</v>
      </c>
      <c r="BI66" s="488"/>
      <c r="BJ66" s="489"/>
    </row>
    <row r="67" spans="1:62" s="125" customFormat="1">
      <c r="A67" s="133" t="s">
        <v>313</v>
      </c>
      <c r="B67" s="484">
        <v>11.772440458692</v>
      </c>
      <c r="C67" s="484">
        <v>13.132936044182101</v>
      </c>
      <c r="D67" s="484">
        <v>14.4589361964487</v>
      </c>
      <c r="E67" s="484">
        <v>15.569366718162801</v>
      </c>
      <c r="F67" s="484">
        <v>16.684328396226</v>
      </c>
      <c r="G67" s="484">
        <v>18.333122850090302</v>
      </c>
      <c r="H67" s="484">
        <v>20.039555250784399</v>
      </c>
      <c r="I67" s="484">
        <v>21.019777265531701</v>
      </c>
      <c r="J67" s="484">
        <v>22.922107324307301</v>
      </c>
      <c r="K67" s="484">
        <v>24.305745414238999</v>
      </c>
      <c r="L67" s="484">
        <v>26.519566361795501</v>
      </c>
      <c r="M67" s="484">
        <v>29.103402569045201</v>
      </c>
      <c r="N67" s="484">
        <v>31.270111729390301</v>
      </c>
      <c r="O67" s="484">
        <v>33.345514288010499</v>
      </c>
      <c r="P67" s="484">
        <v>35.397883494743802</v>
      </c>
      <c r="Q67" s="484">
        <v>36.383498927500597</v>
      </c>
      <c r="R67" s="484">
        <v>38.633686282815702</v>
      </c>
      <c r="S67" s="484">
        <v>41.704762450991602</v>
      </c>
      <c r="T67" s="484">
        <v>44.717982358063999</v>
      </c>
      <c r="U67" s="484">
        <v>48.660694003708898</v>
      </c>
      <c r="V67" s="484">
        <v>42.003884190552597</v>
      </c>
      <c r="W67" s="484">
        <v>43.110993271858497</v>
      </c>
      <c r="X67" s="484">
        <v>45.455344055908803</v>
      </c>
      <c r="Y67" s="484">
        <v>47.772747543465002</v>
      </c>
      <c r="Z67" s="484">
        <v>48.976834618345002</v>
      </c>
      <c r="AA67" s="484">
        <v>49.438871450328399</v>
      </c>
      <c r="AB67" s="484">
        <v>50.359707145753099</v>
      </c>
      <c r="AC67" s="484">
        <v>48.747663240114797</v>
      </c>
      <c r="AD67" s="484">
        <v>48.388683143105901</v>
      </c>
      <c r="AE67" s="484">
        <v>45.450408614696698</v>
      </c>
      <c r="AF67" s="484">
        <v>44.107416274246503</v>
      </c>
      <c r="AG67" s="484">
        <v>44.500849139781799</v>
      </c>
      <c r="AH67" s="484">
        <v>41.358235059253097</v>
      </c>
      <c r="AI67" s="484">
        <v>42.9211138940898</v>
      </c>
      <c r="AJ67" s="484">
        <v>43.3662351854652</v>
      </c>
      <c r="AK67" s="484">
        <v>43.591077259866701</v>
      </c>
      <c r="AL67" s="484">
        <v>44.822570752027303</v>
      </c>
      <c r="AM67" s="484">
        <v>45.1185801367427</v>
      </c>
      <c r="AN67" s="484">
        <v>45.9063026057324</v>
      </c>
      <c r="AO67" s="484">
        <v>47.333132797872899</v>
      </c>
      <c r="AP67" s="484">
        <v>48.264337289113598</v>
      </c>
      <c r="AQ67" s="484">
        <v>50.179914952227598</v>
      </c>
      <c r="AR67" s="484">
        <v>51.226936881621199</v>
      </c>
      <c r="AS67" s="484">
        <v>50.149602745232201</v>
      </c>
      <c r="AT67" s="484">
        <v>48.237124713533603</v>
      </c>
      <c r="AU67" s="484">
        <v>51.260220529315198</v>
      </c>
      <c r="AV67" s="484">
        <v>53.017493264760901</v>
      </c>
      <c r="AW67" s="484">
        <v>52.459459098159797</v>
      </c>
      <c r="AX67" s="484">
        <v>51.833742313341702</v>
      </c>
      <c r="AY67" s="484">
        <v>52.088654586102599</v>
      </c>
      <c r="AZ67" s="484">
        <v>51.108171627384898</v>
      </c>
      <c r="BA67" s="484">
        <v>51.823771136883799</v>
      </c>
      <c r="BB67" s="484">
        <v>53.012950299455703</v>
      </c>
      <c r="BC67" s="484">
        <v>56.178798771670898</v>
      </c>
      <c r="BD67" s="484">
        <v>55.554512688953203</v>
      </c>
      <c r="BE67" s="484">
        <v>51.930601646750901</v>
      </c>
      <c r="BF67" s="135">
        <v>-6.5231623261505806E-2</v>
      </c>
      <c r="BG67" s="135">
        <v>1.4223789218603001E-2</v>
      </c>
      <c r="BH67" s="135">
        <v>0.140789535974082</v>
      </c>
      <c r="BI67" s="488"/>
      <c r="BJ67" s="489"/>
    </row>
    <row r="68" spans="1:62" ht="10">
      <c r="B68" s="482"/>
      <c r="C68" s="482"/>
      <c r="D68" s="482"/>
      <c r="E68" s="482"/>
      <c r="F68" s="482"/>
      <c r="G68" s="482"/>
      <c r="H68" s="482"/>
      <c r="I68" s="482"/>
      <c r="J68" s="482"/>
      <c r="K68" s="482"/>
      <c r="L68" s="482"/>
      <c r="M68" s="482"/>
      <c r="N68" s="482"/>
      <c r="O68" s="482"/>
      <c r="P68" s="482"/>
      <c r="Q68" s="482"/>
      <c r="R68" s="482"/>
      <c r="S68" s="482"/>
      <c r="T68" s="482"/>
      <c r="U68" s="482"/>
      <c r="V68" s="482"/>
      <c r="W68" s="482"/>
      <c r="X68" s="482"/>
      <c r="Y68" s="482"/>
      <c r="Z68" s="482"/>
      <c r="AA68" s="482"/>
      <c r="AB68" s="482"/>
      <c r="AC68" s="482"/>
      <c r="AD68" s="482"/>
      <c r="AE68" s="482"/>
      <c r="AF68" s="482"/>
      <c r="AG68" s="482"/>
      <c r="AH68" s="482"/>
      <c r="AI68" s="482"/>
      <c r="AJ68" s="482"/>
      <c r="AK68" s="482"/>
      <c r="AL68" s="482"/>
      <c r="AM68" s="482"/>
      <c r="AN68" s="482"/>
      <c r="AO68" s="482"/>
      <c r="AP68" s="482"/>
      <c r="AQ68" s="482"/>
      <c r="AR68" s="482"/>
      <c r="AS68" s="482"/>
      <c r="AT68" s="482"/>
      <c r="AU68" s="482"/>
      <c r="AV68" s="482"/>
      <c r="AW68" s="482"/>
      <c r="AX68" s="482"/>
      <c r="AY68" s="482"/>
      <c r="AZ68" s="482"/>
      <c r="BA68" s="482"/>
      <c r="BB68" s="482"/>
      <c r="BC68" s="482"/>
      <c r="BD68" s="482"/>
      <c r="BE68" s="482"/>
      <c r="BF68" s="132"/>
      <c r="BG68" s="132"/>
      <c r="BH68" s="132"/>
      <c r="BI68" s="488"/>
      <c r="BJ68" s="489"/>
    </row>
    <row r="69" spans="1:62">
      <c r="A69" s="124" t="s">
        <v>314</v>
      </c>
      <c r="B69" s="482">
        <v>7.5595426967679999E-2</v>
      </c>
      <c r="C69" s="482">
        <v>7.9256612739188104E-2</v>
      </c>
      <c r="D69" s="482">
        <v>8.3090495952748505E-2</v>
      </c>
      <c r="E69" s="482">
        <v>8.8511654631117001E-2</v>
      </c>
      <c r="F69" s="482">
        <v>0.104143673740845</v>
      </c>
      <c r="G69" s="482">
        <v>0.24695644954145801</v>
      </c>
      <c r="H69" s="482">
        <v>0.28584037994600398</v>
      </c>
      <c r="I69" s="482">
        <v>0.32630310864009199</v>
      </c>
      <c r="J69" s="482">
        <v>0.39743093554039399</v>
      </c>
      <c r="K69" s="482">
        <v>0.40408760963623103</v>
      </c>
      <c r="L69" s="482">
        <v>0.41225108673773803</v>
      </c>
      <c r="M69" s="482">
        <v>0.46310147477209601</v>
      </c>
      <c r="N69" s="482">
        <v>0.47486829120367502</v>
      </c>
      <c r="O69" s="482">
        <v>0.367741057373836</v>
      </c>
      <c r="P69" s="482">
        <v>0.49267050019389502</v>
      </c>
      <c r="Q69" s="482">
        <v>0.43761274306981301</v>
      </c>
      <c r="R69" s="482">
        <v>0.47680024401054599</v>
      </c>
      <c r="S69" s="482">
        <v>0.65299253724185102</v>
      </c>
      <c r="T69" s="482">
        <v>0.74628212153507201</v>
      </c>
      <c r="U69" s="482">
        <v>0.86635469436808599</v>
      </c>
      <c r="V69" s="482">
        <v>0.93718709921096799</v>
      </c>
      <c r="W69" s="482">
        <v>0.90032794097890301</v>
      </c>
      <c r="X69" s="482">
        <v>1.1021819306826</v>
      </c>
      <c r="Y69" s="482">
        <v>1.1933140603181001</v>
      </c>
      <c r="Z69" s="482">
        <v>1.5109678512420499</v>
      </c>
      <c r="AA69" s="482">
        <v>2.2058129346211701</v>
      </c>
      <c r="AB69" s="482">
        <v>2.5669442574776302</v>
      </c>
      <c r="AC69" s="482">
        <v>2.9446528655894402</v>
      </c>
      <c r="AD69" s="482">
        <v>1.59769006786963</v>
      </c>
      <c r="AE69" s="482">
        <v>2.5257512045795401</v>
      </c>
      <c r="AF69" s="482">
        <v>3.0833083480974599</v>
      </c>
      <c r="AG69" s="482">
        <v>3.6163164333700402</v>
      </c>
      <c r="AH69" s="482">
        <v>3.8461394457067501</v>
      </c>
      <c r="AI69" s="482">
        <v>4.4729985148557203</v>
      </c>
      <c r="AJ69" s="482">
        <v>5.3187402551668299</v>
      </c>
      <c r="AK69" s="482">
        <v>5.7353404419662404</v>
      </c>
      <c r="AL69" s="482">
        <v>6.4372055471381202</v>
      </c>
      <c r="AM69" s="482">
        <v>7.5680120776294997</v>
      </c>
      <c r="AN69" s="482">
        <v>7.76697513996079</v>
      </c>
      <c r="AO69" s="482">
        <v>8.9981007144076397</v>
      </c>
      <c r="AP69" s="482">
        <v>9.3895304503429209</v>
      </c>
      <c r="AQ69" s="482">
        <v>10.2348664513054</v>
      </c>
      <c r="AR69" s="482">
        <v>11.470223970251601</v>
      </c>
      <c r="AS69" s="482">
        <v>12.1369273205647</v>
      </c>
      <c r="AT69" s="482">
        <v>13.0416963311134</v>
      </c>
      <c r="AU69" s="482">
        <v>13.970035271341301</v>
      </c>
      <c r="AV69" s="482">
        <v>14.821768063835799</v>
      </c>
      <c r="AW69" s="482">
        <v>14.7188361727287</v>
      </c>
      <c r="AX69" s="482">
        <v>14.883871771338599</v>
      </c>
      <c r="AY69" s="482">
        <v>16.776974810432598</v>
      </c>
      <c r="AZ69" s="482">
        <v>17.8043452218505</v>
      </c>
      <c r="BA69" s="482">
        <v>18.942461472389098</v>
      </c>
      <c r="BB69" s="482">
        <v>19.830174097888499</v>
      </c>
      <c r="BC69" s="482">
        <v>21.247972436546601</v>
      </c>
      <c r="BD69" s="482">
        <v>21.618908886394699</v>
      </c>
      <c r="BE69" s="483">
        <v>22.491592488324301</v>
      </c>
      <c r="BF69" s="132">
        <v>4.0366681154700303E-2</v>
      </c>
      <c r="BG69" s="132">
        <v>5.1840693523699202E-2</v>
      </c>
      <c r="BH69" s="132">
        <v>6.09771650883126E-2</v>
      </c>
      <c r="BI69" s="488"/>
      <c r="BJ69" s="489"/>
    </row>
    <row r="70" spans="1:62">
      <c r="A70" s="124" t="s">
        <v>315</v>
      </c>
      <c r="B70" s="482">
        <v>4.5773607711115098E-2</v>
      </c>
      <c r="C70" s="482">
        <v>5.5792329077604098E-2</v>
      </c>
      <c r="D70" s="482">
        <v>4.4486799462208203E-2</v>
      </c>
      <c r="E70" s="482">
        <v>4.4456914571181699E-2</v>
      </c>
      <c r="F70" s="482">
        <v>7.0039134690501395E-2</v>
      </c>
      <c r="G70" s="482">
        <v>7.1693602439095894E-2</v>
      </c>
      <c r="H70" s="482">
        <v>8.5021259302774002E-2</v>
      </c>
      <c r="I70" s="482">
        <v>8.5705598193927604E-2</v>
      </c>
      <c r="J70" s="482">
        <v>8.3642536178945195E-2</v>
      </c>
      <c r="K70" s="482">
        <v>7.6840835434723295E-2</v>
      </c>
      <c r="L70" s="482">
        <v>0.119029763023884</v>
      </c>
      <c r="M70" s="482">
        <v>0.16545305319790299</v>
      </c>
      <c r="N70" s="482">
        <v>0.10827572265801901</v>
      </c>
      <c r="O70" s="482">
        <v>0.11222806227966201</v>
      </c>
      <c r="P70" s="482">
        <v>0.16094294598827799</v>
      </c>
      <c r="Q70" s="482">
        <v>0.11742125271275</v>
      </c>
      <c r="R70" s="482">
        <v>5.6987222451588999E-2</v>
      </c>
      <c r="S70" s="482">
        <v>6.2502114946904094E-2</v>
      </c>
      <c r="T70" s="482">
        <v>4.3199991213301397E-2</v>
      </c>
      <c r="U70" s="482">
        <v>5.4081607416489097E-2</v>
      </c>
      <c r="V70" s="482">
        <v>7.8127643683630094E-2</v>
      </c>
      <c r="W70" s="482">
        <v>0.14246805612897301</v>
      </c>
      <c r="X70" s="482">
        <v>0.34468078095719201</v>
      </c>
      <c r="Y70" s="482">
        <v>0.51331695174972702</v>
      </c>
      <c r="Z70" s="482">
        <v>0.59285094324637</v>
      </c>
      <c r="AA70" s="482">
        <v>0.36582120218923297</v>
      </c>
      <c r="AB70" s="482">
        <v>0.159931882364137</v>
      </c>
      <c r="AC70" s="482">
        <v>0.20807669294140699</v>
      </c>
      <c r="AD70" s="482">
        <v>0.23438293105089</v>
      </c>
      <c r="AE70" s="482">
        <v>0.29137015350247902</v>
      </c>
      <c r="AF70" s="482">
        <v>0.29137015350247902</v>
      </c>
      <c r="AG70" s="482">
        <v>0.29699052208377102</v>
      </c>
      <c r="AH70" s="482">
        <v>0.28034036851184901</v>
      </c>
      <c r="AI70" s="482">
        <v>0.27114888101965801</v>
      </c>
      <c r="AJ70" s="482">
        <v>0.29228930225169902</v>
      </c>
      <c r="AK70" s="482">
        <v>0.28874078535922099</v>
      </c>
      <c r="AL70" s="482">
        <v>0.25368505478449299</v>
      </c>
      <c r="AM70" s="482">
        <v>0.21691910481572599</v>
      </c>
      <c r="AN70" s="482">
        <v>0.14338720487819201</v>
      </c>
      <c r="AO70" s="482">
        <v>9.1663741383879796E-2</v>
      </c>
      <c r="AP70" s="482">
        <v>0.133276568636781</v>
      </c>
      <c r="AQ70" s="482">
        <v>0.133276568636781</v>
      </c>
      <c r="AR70" s="482">
        <v>0.43954244676910598</v>
      </c>
      <c r="AS70" s="482">
        <v>0.62308428205692301</v>
      </c>
      <c r="AT70" s="482">
        <v>0.66301875876176197</v>
      </c>
      <c r="AU70" s="482">
        <v>0.69035424256354105</v>
      </c>
      <c r="AV70" s="482">
        <v>0.60972651428203395</v>
      </c>
      <c r="AW70" s="482">
        <v>0.61186464011153596</v>
      </c>
      <c r="AX70" s="482">
        <v>0.68429705230618598</v>
      </c>
      <c r="AY70" s="482">
        <v>0.728627044991777</v>
      </c>
      <c r="AZ70" s="482">
        <v>0.70639936270428505</v>
      </c>
      <c r="BA70" s="482">
        <v>0.954806012423562</v>
      </c>
      <c r="BB70" s="482">
        <v>1.10557686121341</v>
      </c>
      <c r="BC70" s="482">
        <v>1.4126296818750601</v>
      </c>
      <c r="BD70" s="482">
        <v>1.8859330253773701</v>
      </c>
      <c r="BE70" s="483">
        <v>2.0066626517891102</v>
      </c>
      <c r="BF70" s="132">
        <v>6.4015861002052296E-2</v>
      </c>
      <c r="BG70" s="132">
        <v>0.11019698856603399</v>
      </c>
      <c r="BH70" s="132">
        <v>5.4402817345287798E-3</v>
      </c>
      <c r="BI70" s="488"/>
      <c r="BJ70" s="489"/>
    </row>
    <row r="71" spans="1:62">
      <c r="A71" s="124" t="s">
        <v>316</v>
      </c>
      <c r="B71" s="482">
        <v>7.1248493148092897E-3</v>
      </c>
      <c r="C71" s="482">
        <v>9.2365958900749306E-3</v>
      </c>
      <c r="D71" s="482">
        <v>1.0343623287294899E-2</v>
      </c>
      <c r="E71" s="482">
        <v>1.32375683055293E-2</v>
      </c>
      <c r="F71" s="482">
        <v>1.3643719177585801E-2</v>
      </c>
      <c r="G71" s="482">
        <v>1.24684863009163E-2</v>
      </c>
      <c r="H71" s="482">
        <v>1.1671006848890501E-2</v>
      </c>
      <c r="I71" s="482">
        <v>1.15056967208929E-2</v>
      </c>
      <c r="J71" s="482">
        <v>5.0078561642013701E-3</v>
      </c>
      <c r="K71" s="482">
        <v>6.1201301367636504E-3</v>
      </c>
      <c r="L71" s="482">
        <v>5.5928493148650199E-3</v>
      </c>
      <c r="M71" s="482">
        <v>5.3735109287662598E-3</v>
      </c>
      <c r="N71" s="482">
        <v>5.3541301367915203E-3</v>
      </c>
      <c r="O71" s="482">
        <v>5.2675616436439797E-3</v>
      </c>
      <c r="P71" s="482">
        <v>3.75130136972654E-3</v>
      </c>
      <c r="Q71" s="482">
        <v>1.7789617485691601E-4</v>
      </c>
      <c r="R71" s="482">
        <v>1.8887671232189601E-4</v>
      </c>
      <c r="S71" s="482">
        <v>4.2051301368333203E-3</v>
      </c>
      <c r="T71" s="482">
        <v>5.9574863011531299E-3</v>
      </c>
      <c r="U71" s="482">
        <v>5.1877663932538903E-3</v>
      </c>
      <c r="V71" s="482">
        <v>4.8950547943424697E-3</v>
      </c>
      <c r="W71" s="482">
        <v>3.6699794519212802E-3</v>
      </c>
      <c r="X71" s="482">
        <v>4.1815205477930802E-3</v>
      </c>
      <c r="Y71" s="482">
        <v>3.82738387964218E-3</v>
      </c>
      <c r="Z71" s="482">
        <v>3.5230753423375798E-3</v>
      </c>
      <c r="AA71" s="482">
        <v>3.0482602738617099E-3</v>
      </c>
      <c r="AB71" s="482">
        <v>2.5367191779899099E-3</v>
      </c>
      <c r="AC71" s="482">
        <v>2.1635314206863202E-3</v>
      </c>
      <c r="AD71" s="482">
        <v>2.1615890410172501E-3</v>
      </c>
      <c r="AE71" s="482">
        <v>1.9963219177355899E-3</v>
      </c>
      <c r="AF71" s="482">
        <v>2.32685616429891E-3</v>
      </c>
      <c r="AG71" s="482">
        <v>1.45717896169562E-3</v>
      </c>
      <c r="AH71" s="482">
        <v>1.7444863013063999E-3</v>
      </c>
      <c r="AI71" s="482">
        <v>1.09653424653545E-3</v>
      </c>
      <c r="AJ71" s="482">
        <v>9.8635616434767791E-4</v>
      </c>
      <c r="AK71" s="482">
        <v>8.8424863384761201E-4</v>
      </c>
      <c r="AL71" s="482">
        <v>9.28643835582654E-4</v>
      </c>
      <c r="AM71" s="482">
        <v>8.2895890407943098E-4</v>
      </c>
      <c r="AN71" s="482">
        <v>7.5288356161644604E-4</v>
      </c>
      <c r="AO71" s="482">
        <v>0.10994100897508099</v>
      </c>
      <c r="AP71" s="482">
        <v>0.15193045062093399</v>
      </c>
      <c r="AQ71" s="482">
        <v>0.21214678775727999</v>
      </c>
      <c r="AR71" s="482">
        <v>0.25383502115936601</v>
      </c>
      <c r="AS71" s="482">
        <v>0.34830050742525798</v>
      </c>
      <c r="AT71" s="482">
        <v>0.38723736804603998</v>
      </c>
      <c r="AU71" s="482">
        <v>0.49470036970474901</v>
      </c>
      <c r="AV71" s="482">
        <v>0.459496972609655</v>
      </c>
      <c r="AW71" s="482">
        <v>0.235587876375174</v>
      </c>
      <c r="AX71" s="482">
        <v>0.64199879439211904</v>
      </c>
      <c r="AY71" s="482">
        <v>0.70128872634175199</v>
      </c>
      <c r="AZ71" s="482">
        <v>0.77910676202564499</v>
      </c>
      <c r="BA71" s="482">
        <v>0.89246230815065997</v>
      </c>
      <c r="BB71" s="482">
        <v>0.95725447943055697</v>
      </c>
      <c r="BC71" s="482">
        <v>1.0181193001976001</v>
      </c>
      <c r="BD71" s="482">
        <v>1.0422058350521399</v>
      </c>
      <c r="BE71" s="483">
        <v>1.0901713495008101</v>
      </c>
      <c r="BF71" s="132">
        <v>4.6023072252580503E-2</v>
      </c>
      <c r="BG71" s="132">
        <v>0.104072579739229</v>
      </c>
      <c r="BH71" s="132">
        <v>2.9555736610276701E-3</v>
      </c>
      <c r="BI71" s="488"/>
      <c r="BJ71" s="489"/>
    </row>
    <row r="72" spans="1:62">
      <c r="A72" s="124" t="s">
        <v>317</v>
      </c>
      <c r="B72" s="482">
        <v>0.16700932773312499</v>
      </c>
      <c r="C72" s="482">
        <v>0.21875740231416399</v>
      </c>
      <c r="D72" s="482">
        <v>0.248905481288553</v>
      </c>
      <c r="E72" s="482">
        <v>0.306065232480775</v>
      </c>
      <c r="F72" s="482">
        <v>0.34256673883398803</v>
      </c>
      <c r="G72" s="482">
        <v>0.18723060021594701</v>
      </c>
      <c r="H72" s="482">
        <v>0.193388896835715</v>
      </c>
      <c r="I72" s="482">
        <v>0.22796772482170899</v>
      </c>
      <c r="J72" s="482">
        <v>0.25607484153246302</v>
      </c>
      <c r="K72" s="482">
        <v>0.269402498396141</v>
      </c>
      <c r="L72" s="482">
        <v>0.29523057824920002</v>
      </c>
      <c r="M72" s="482">
        <v>0.35418869670731201</v>
      </c>
      <c r="N72" s="482">
        <v>0.38723736804603998</v>
      </c>
      <c r="O72" s="482">
        <v>0.43393012450637403</v>
      </c>
      <c r="P72" s="482">
        <v>0.57455988313690798</v>
      </c>
      <c r="Q72" s="482">
        <v>0.373163091173775</v>
      </c>
      <c r="R72" s="482">
        <v>0.43052927413426301</v>
      </c>
      <c r="S72" s="482">
        <v>0.33778716533804798</v>
      </c>
      <c r="T72" s="482">
        <v>0.37087652030993801</v>
      </c>
      <c r="U72" s="482">
        <v>0.40112053229585798</v>
      </c>
      <c r="V72" s="482">
        <v>0.38604247467205499</v>
      </c>
      <c r="W72" s="482">
        <v>0.52667223330258905</v>
      </c>
      <c r="X72" s="482">
        <v>0.43935310212676698</v>
      </c>
      <c r="Y72" s="482">
        <v>0.62697999106573798</v>
      </c>
      <c r="Z72" s="482">
        <v>0.75002537936284897</v>
      </c>
      <c r="AA72" s="482">
        <v>0.38512332592283599</v>
      </c>
      <c r="AB72" s="482">
        <v>4.59574374609589E-2</v>
      </c>
      <c r="AC72" s="482">
        <v>0.24015900242576499</v>
      </c>
      <c r="AD72" s="482">
        <v>0.49817862207679497</v>
      </c>
      <c r="AE72" s="482">
        <v>0.54873180328384896</v>
      </c>
      <c r="AF72" s="482">
        <v>0.85278620952555295</v>
      </c>
      <c r="AG72" s="482">
        <v>0.85265612235285004</v>
      </c>
      <c r="AH72" s="482">
        <v>0.852050890526178</v>
      </c>
      <c r="AI72" s="482">
        <v>0.87236407788392201</v>
      </c>
      <c r="AJ72" s="482">
        <v>0.79855643332162196</v>
      </c>
      <c r="AK72" s="482">
        <v>0.87997191728524604</v>
      </c>
      <c r="AL72" s="482">
        <v>0.87319131175821896</v>
      </c>
      <c r="AM72" s="482">
        <v>0.80057856056990395</v>
      </c>
      <c r="AN72" s="482">
        <v>0.919148749219178</v>
      </c>
      <c r="AO72" s="482">
        <v>0.99913478108428999</v>
      </c>
      <c r="AP72" s="482">
        <v>1.13055296153959</v>
      </c>
      <c r="AQ72" s="482">
        <v>1.140663597781</v>
      </c>
      <c r="AR72" s="482">
        <v>1.0349614916207901</v>
      </c>
      <c r="AS72" s="482">
        <v>1.16412951557527</v>
      </c>
      <c r="AT72" s="482">
        <v>1.14614104705885</v>
      </c>
      <c r="AU72" s="482">
        <v>1.35216823453854</v>
      </c>
      <c r="AV72" s="482">
        <v>1.53429393401772</v>
      </c>
      <c r="AW72" s="482">
        <v>1.6916149042070201</v>
      </c>
      <c r="AX72" s="482">
        <v>1.7193296799495701</v>
      </c>
      <c r="AY72" s="482">
        <v>1.72907777860115</v>
      </c>
      <c r="AZ72" s="482">
        <v>1.96627270415294</v>
      </c>
      <c r="BA72" s="482">
        <v>2.04071599198915</v>
      </c>
      <c r="BB72" s="482">
        <v>2.0344647508103701</v>
      </c>
      <c r="BC72" s="482">
        <v>2.04653174821396</v>
      </c>
      <c r="BD72" s="482">
        <v>2.22950855244859</v>
      </c>
      <c r="BE72" s="483">
        <v>1.9920173852494301</v>
      </c>
      <c r="BF72" s="132">
        <v>-0.106521756527161</v>
      </c>
      <c r="BG72" s="132">
        <v>6.8801630421713597E-2</v>
      </c>
      <c r="BH72" s="132">
        <v>5.40057681652372E-3</v>
      </c>
      <c r="BI72" s="488"/>
      <c r="BJ72" s="489"/>
    </row>
    <row r="73" spans="1:62">
      <c r="A73" s="124" t="s">
        <v>318</v>
      </c>
      <c r="B73" s="482">
        <v>0</v>
      </c>
      <c r="C73" s="482">
        <v>0</v>
      </c>
      <c r="D73" s="482">
        <v>0</v>
      </c>
      <c r="E73" s="482">
        <v>0</v>
      </c>
      <c r="F73" s="482">
        <v>0</v>
      </c>
      <c r="G73" s="482">
        <v>0</v>
      </c>
      <c r="H73" s="482">
        <v>0</v>
      </c>
      <c r="I73" s="482">
        <v>0</v>
      </c>
      <c r="J73" s="482">
        <v>0</v>
      </c>
      <c r="K73" s="482">
        <v>0</v>
      </c>
      <c r="L73" s="482">
        <v>0</v>
      </c>
      <c r="M73" s="482">
        <v>0</v>
      </c>
      <c r="N73" s="482">
        <v>0</v>
      </c>
      <c r="O73" s="482">
        <v>2.92717432063835E-2</v>
      </c>
      <c r="P73" s="482">
        <v>4.9242184833168501E-2</v>
      </c>
      <c r="Q73" s="482">
        <v>6.2339425023502398E-2</v>
      </c>
      <c r="R73" s="482">
        <v>7.3680898787407703E-2</v>
      </c>
      <c r="S73" s="482">
        <v>8.0611280356520307E-2</v>
      </c>
      <c r="T73" s="482">
        <v>0.100125775827443</v>
      </c>
      <c r="U73" s="482">
        <v>0.12549731076941401</v>
      </c>
      <c r="V73" s="482">
        <v>0.16021947917014301</v>
      </c>
      <c r="W73" s="482">
        <v>0.187302680828385</v>
      </c>
      <c r="X73" s="482">
        <v>0.209826420928001</v>
      </c>
      <c r="Y73" s="482">
        <v>0.210571755859839</v>
      </c>
      <c r="Z73" s="482">
        <v>0.21912772250759999</v>
      </c>
      <c r="AA73" s="482">
        <v>0.236818433355071</v>
      </c>
      <c r="AB73" s="482">
        <v>0.240101245677283</v>
      </c>
      <c r="AC73" s="482">
        <v>0.261725551010415</v>
      </c>
      <c r="AD73" s="482">
        <v>0.25186465649854001</v>
      </c>
      <c r="AE73" s="482">
        <v>0.26371925655096901</v>
      </c>
      <c r="AF73" s="482">
        <v>0.32261265433888497</v>
      </c>
      <c r="AG73" s="482">
        <v>0.351522630431436</v>
      </c>
      <c r="AH73" s="482">
        <v>0.40750982856051399</v>
      </c>
      <c r="AI73" s="482">
        <v>0.42492697171446803</v>
      </c>
      <c r="AJ73" s="482">
        <v>0.45504825932571003</v>
      </c>
      <c r="AK73" s="482">
        <v>0.74056121036525202</v>
      </c>
      <c r="AL73" s="482">
        <v>0.81539297512232101</v>
      </c>
      <c r="AM73" s="482">
        <v>0.85414839926048103</v>
      </c>
      <c r="AN73" s="482">
        <v>0.92152838466096398</v>
      </c>
      <c r="AO73" s="482">
        <v>0.83399376238565304</v>
      </c>
      <c r="AP73" s="482">
        <v>1.0428280791028599</v>
      </c>
      <c r="AQ73" s="482">
        <v>1.1644907551918799</v>
      </c>
      <c r="AR73" s="482">
        <v>1.1767502949465201</v>
      </c>
      <c r="AS73" s="482">
        <v>1.2910510016175201</v>
      </c>
      <c r="AT73" s="482">
        <v>1.31074508193136</v>
      </c>
      <c r="AU73" s="482">
        <v>1.58488754443904</v>
      </c>
      <c r="AV73" s="482">
        <v>1.74951555315323</v>
      </c>
      <c r="AW73" s="482">
        <v>1.9023209273059201</v>
      </c>
      <c r="AX73" s="482">
        <v>2.10219424068789</v>
      </c>
      <c r="AY73" s="482">
        <v>2.0622069739404401</v>
      </c>
      <c r="AZ73" s="482">
        <v>2.2297800049682399</v>
      </c>
      <c r="BA73" s="482">
        <v>2.2055110967912701</v>
      </c>
      <c r="BB73" s="482">
        <v>2.2592559278569602</v>
      </c>
      <c r="BC73" s="482">
        <v>2.4184733314142099</v>
      </c>
      <c r="BD73" s="482">
        <v>2.41847847847996</v>
      </c>
      <c r="BE73" s="483">
        <v>2.49965319931907</v>
      </c>
      <c r="BF73" s="132">
        <v>3.3564375933638799E-2</v>
      </c>
      <c r="BG73" s="132">
        <v>6.3169230374665597E-2</v>
      </c>
      <c r="BH73" s="132">
        <v>6.7768329822591299E-3</v>
      </c>
      <c r="BI73" s="488"/>
      <c r="BJ73" s="489"/>
    </row>
    <row r="74" spans="1:62">
      <c r="A74" s="124" t="s">
        <v>319</v>
      </c>
      <c r="B74" s="482">
        <v>8.1112458306094506E-3</v>
      </c>
      <c r="C74" s="482">
        <v>8.2113846680243897E-3</v>
      </c>
      <c r="D74" s="482">
        <v>1.13156886278873E-2</v>
      </c>
      <c r="E74" s="482">
        <v>5.1330730293484401E-2</v>
      </c>
      <c r="F74" s="482">
        <v>8.5318289477521694E-2</v>
      </c>
      <c r="G74" s="482">
        <v>0.100639531602006</v>
      </c>
      <c r="H74" s="482">
        <v>0.100639531602006</v>
      </c>
      <c r="I74" s="482">
        <v>0.11015135313952</v>
      </c>
      <c r="J74" s="482">
        <v>0.15821936311559201</v>
      </c>
      <c r="K74" s="482">
        <v>0.12998021096458101</v>
      </c>
      <c r="L74" s="482">
        <v>0.20057809134210799</v>
      </c>
      <c r="M74" s="482">
        <v>0.109252566033214</v>
      </c>
      <c r="N74" s="482">
        <v>0.15531533683055901</v>
      </c>
      <c r="O74" s="482">
        <v>0.148105340536684</v>
      </c>
      <c r="P74" s="482">
        <v>0.43680560880393099</v>
      </c>
      <c r="Q74" s="482">
        <v>0.47346107455527198</v>
      </c>
      <c r="R74" s="482">
        <v>0.43290019414474901</v>
      </c>
      <c r="S74" s="482">
        <v>0.50620182313247897</v>
      </c>
      <c r="T74" s="482">
        <v>0.52422681386716696</v>
      </c>
      <c r="U74" s="482">
        <v>0.59220083782171695</v>
      </c>
      <c r="V74" s="482">
        <v>0.54675805228552599</v>
      </c>
      <c r="W74" s="482">
        <v>0.58080525700660302</v>
      </c>
      <c r="X74" s="482">
        <v>0.56177887789776604</v>
      </c>
      <c r="Y74" s="482">
        <v>0.58521027143933602</v>
      </c>
      <c r="Z74" s="482">
        <v>0.62086079197257604</v>
      </c>
      <c r="AA74" s="482">
        <v>0.63087467571406897</v>
      </c>
      <c r="AB74" s="482">
        <v>0.76405932947592803</v>
      </c>
      <c r="AC74" s="482">
        <v>1.2602992535092901</v>
      </c>
      <c r="AD74" s="482">
        <v>1.35187430510158</v>
      </c>
      <c r="AE74" s="482">
        <v>1.35187430510158</v>
      </c>
      <c r="AF74" s="482">
        <v>1.35187430510158</v>
      </c>
      <c r="AG74" s="482">
        <v>0.93631234924856099</v>
      </c>
      <c r="AH74" s="482">
        <v>1.00387725198092</v>
      </c>
      <c r="AI74" s="482">
        <v>1.0841316845751401</v>
      </c>
      <c r="AJ74" s="482">
        <v>1.24376954708425</v>
      </c>
      <c r="AK74" s="482">
        <v>1.09004976365471</v>
      </c>
      <c r="AL74" s="482">
        <v>1.01318036299529</v>
      </c>
      <c r="AM74" s="482">
        <v>1.1081865445846799</v>
      </c>
      <c r="AN74" s="482">
        <v>1.2648624671711199</v>
      </c>
      <c r="AO74" s="482">
        <v>1.51606225223694</v>
      </c>
      <c r="AP74" s="482">
        <v>1.7311449337977101</v>
      </c>
      <c r="AQ74" s="482">
        <v>1.7182184895096899</v>
      </c>
      <c r="AR74" s="482">
        <v>1.86338505547108</v>
      </c>
      <c r="AS74" s="482">
        <v>1.9970903252565999</v>
      </c>
      <c r="AT74" s="482">
        <v>2.0580325191252999</v>
      </c>
      <c r="AU74" s="482">
        <v>2.45806883684455</v>
      </c>
      <c r="AV74" s="482">
        <v>2.77432966140741</v>
      </c>
      <c r="AW74" s="482">
        <v>3.2419097006778199</v>
      </c>
      <c r="AX74" s="482">
        <v>3.4133551372952602</v>
      </c>
      <c r="AY74" s="482">
        <v>3.71858909411442</v>
      </c>
      <c r="AZ74" s="482">
        <v>4.1868363903743102</v>
      </c>
      <c r="BA74" s="482">
        <v>3.9705327244689799</v>
      </c>
      <c r="BB74" s="482">
        <v>3.98156921841605</v>
      </c>
      <c r="BC74" s="482">
        <v>3.3019358146267099</v>
      </c>
      <c r="BD74" s="482">
        <v>3.5497628969771902</v>
      </c>
      <c r="BE74" s="483">
        <v>3.3753430443816099</v>
      </c>
      <c r="BF74" s="132">
        <v>-4.9135634592414101E-2</v>
      </c>
      <c r="BG74" s="132">
        <v>5.6026244061439898E-2</v>
      </c>
      <c r="BH74" s="132">
        <v>9.1509238464901107E-3</v>
      </c>
      <c r="BI74" s="488"/>
      <c r="BJ74" s="489"/>
    </row>
    <row r="75" spans="1:62">
      <c r="A75" s="124" t="s">
        <v>320</v>
      </c>
      <c r="B75" s="482">
        <v>5.80902009506521E-2</v>
      </c>
      <c r="C75" s="482">
        <v>6.9855304940657503E-2</v>
      </c>
      <c r="D75" s="482">
        <v>8.4148067991015804E-2</v>
      </c>
      <c r="E75" s="482">
        <v>0.10092177926365201</v>
      </c>
      <c r="F75" s="482">
        <v>0.121833166709002</v>
      </c>
      <c r="G75" s="482">
        <v>0.148626352748741</v>
      </c>
      <c r="H75" s="482">
        <v>0.123993166269667</v>
      </c>
      <c r="I75" s="482">
        <v>0.140153860575952</v>
      </c>
      <c r="J75" s="482">
        <v>0.165446774859452</v>
      </c>
      <c r="K75" s="482">
        <v>0.20938208507212899</v>
      </c>
      <c r="L75" s="482">
        <v>0.24908931103839699</v>
      </c>
      <c r="M75" s="482">
        <v>0.26816227541853999</v>
      </c>
      <c r="N75" s="482">
        <v>0.378413540053536</v>
      </c>
      <c r="O75" s="482">
        <v>0.52180074493172701</v>
      </c>
      <c r="P75" s="482">
        <v>0.64064667820576704</v>
      </c>
      <c r="Q75" s="482">
        <v>0.89133822121684703</v>
      </c>
      <c r="R75" s="482">
        <v>1.0421308518646999</v>
      </c>
      <c r="S75" s="482">
        <v>1.1045410519366901</v>
      </c>
      <c r="T75" s="482">
        <v>1.0785291423337799</v>
      </c>
      <c r="U75" s="482">
        <v>1.66828009318661</v>
      </c>
      <c r="V75" s="482">
        <v>1.7279996485320599</v>
      </c>
      <c r="W75" s="482">
        <v>2.3162548480323299</v>
      </c>
      <c r="X75" s="482">
        <v>2.4633186479073998</v>
      </c>
      <c r="Y75" s="482">
        <v>2.6674148742709001</v>
      </c>
      <c r="Z75" s="482">
        <v>2.7390632726731501</v>
      </c>
      <c r="AA75" s="482">
        <v>3.0809866073826901</v>
      </c>
      <c r="AB75" s="482">
        <v>3.2326461510038502</v>
      </c>
      <c r="AC75" s="482">
        <v>3.5061381079334</v>
      </c>
      <c r="AD75" s="482">
        <v>3.68027159187359</v>
      </c>
      <c r="AE75" s="482">
        <v>3.9311992004104201</v>
      </c>
      <c r="AF75" s="482">
        <v>3.9459055803979299</v>
      </c>
      <c r="AG75" s="482">
        <v>4.0707867548580996</v>
      </c>
      <c r="AH75" s="482">
        <v>4.1674204289597503</v>
      </c>
      <c r="AI75" s="482">
        <v>4.3034544438441902</v>
      </c>
      <c r="AJ75" s="482">
        <v>4.2464672213926002</v>
      </c>
      <c r="AK75" s="482">
        <v>4.5657709583310497</v>
      </c>
      <c r="AL75" s="482">
        <v>4.9349096345577701</v>
      </c>
      <c r="AM75" s="482">
        <v>5.2115734080727396</v>
      </c>
      <c r="AN75" s="482">
        <v>5.5204073878103799</v>
      </c>
      <c r="AO75" s="482">
        <v>6.0204745340932302</v>
      </c>
      <c r="AP75" s="482">
        <v>6.5480156894374302</v>
      </c>
      <c r="AQ75" s="482">
        <v>6.7521586266389999</v>
      </c>
      <c r="AR75" s="482">
        <v>6.8403049916891199</v>
      </c>
      <c r="AS75" s="482">
        <v>7.3734313569192897</v>
      </c>
      <c r="AT75" s="482">
        <v>7.2107219376244496</v>
      </c>
      <c r="AU75" s="482">
        <v>8.0572579356553202</v>
      </c>
      <c r="AV75" s="482">
        <v>8.4800663602961404</v>
      </c>
      <c r="AW75" s="482">
        <v>9.1049594316607791</v>
      </c>
      <c r="AX75" s="482">
        <v>9.1942449384394394</v>
      </c>
      <c r="AY75" s="482">
        <v>9.4102448945059507</v>
      </c>
      <c r="AZ75" s="482">
        <v>9.6005086855943205</v>
      </c>
      <c r="BA75" s="482">
        <v>10.161842369816901</v>
      </c>
      <c r="BB75" s="482">
        <v>10.570230837293</v>
      </c>
      <c r="BC75" s="482">
        <v>10.845955240786299</v>
      </c>
      <c r="BD75" s="482">
        <v>10.7540403658644</v>
      </c>
      <c r="BE75" s="483">
        <v>10.8163270777184</v>
      </c>
      <c r="BF75" s="132">
        <v>5.7919358431723902E-3</v>
      </c>
      <c r="BG75" s="132">
        <v>4.0780846693654602E-2</v>
      </c>
      <c r="BH75" s="132">
        <v>2.9324244702085799E-2</v>
      </c>
      <c r="BI75" s="488"/>
      <c r="BJ75" s="489"/>
    </row>
    <row r="76" spans="1:62">
      <c r="A76" s="124" t="s">
        <v>321</v>
      </c>
      <c r="B76" s="482">
        <v>0</v>
      </c>
      <c r="C76" s="482">
        <v>0</v>
      </c>
      <c r="D76" s="482">
        <v>4.2827494088617801E-2</v>
      </c>
      <c r="E76" s="482">
        <v>5.6445567062704899E-2</v>
      </c>
      <c r="F76" s="482">
        <v>5.56568755777192E-2</v>
      </c>
      <c r="G76" s="482">
        <v>7.9240297432684903E-2</v>
      </c>
      <c r="H76" s="482">
        <v>0.12546380426841799</v>
      </c>
      <c r="I76" s="482">
        <v>0.12982480424422099</v>
      </c>
      <c r="J76" s="482">
        <v>0.16319727923636301</v>
      </c>
      <c r="K76" s="482">
        <v>0.16980063735575299</v>
      </c>
      <c r="L76" s="482">
        <v>0.15659392111697301</v>
      </c>
      <c r="M76" s="482">
        <v>0.18250733350274601</v>
      </c>
      <c r="N76" s="482">
        <v>0.31884786347913702</v>
      </c>
      <c r="O76" s="482">
        <v>0.37827808655365103</v>
      </c>
      <c r="P76" s="482">
        <v>0.41129487715060298</v>
      </c>
      <c r="Q76" s="482">
        <v>0.46285364991417999</v>
      </c>
      <c r="R76" s="482">
        <v>0.58581219887734903</v>
      </c>
      <c r="S76" s="482">
        <v>0.61505564197750695</v>
      </c>
      <c r="T76" s="482">
        <v>0.56128544014818504</v>
      </c>
      <c r="U76" s="482">
        <v>0.76954123095487703</v>
      </c>
      <c r="V76" s="482">
        <v>0.95465691668901398</v>
      </c>
      <c r="W76" s="482">
        <v>1.15936101839012</v>
      </c>
      <c r="X76" s="482">
        <v>1.32255829762648</v>
      </c>
      <c r="Y76" s="482">
        <v>1.33399690158193</v>
      </c>
      <c r="Z76" s="482">
        <v>1.62914278174103</v>
      </c>
      <c r="AA76" s="482">
        <v>1.5951826542698799</v>
      </c>
      <c r="AB76" s="482">
        <v>1.9206338758684101</v>
      </c>
      <c r="AC76" s="482">
        <v>1.76392397070953</v>
      </c>
      <c r="AD76" s="482">
        <v>1.8527136209261099</v>
      </c>
      <c r="AE76" s="482">
        <v>2.14231804130509</v>
      </c>
      <c r="AF76" s="482">
        <v>2.3385321111384001</v>
      </c>
      <c r="AG76" s="482">
        <v>2.5541619095874002</v>
      </c>
      <c r="AH76" s="482">
        <v>2.7356769351760302</v>
      </c>
      <c r="AI76" s="482">
        <v>2.8668007606896402</v>
      </c>
      <c r="AJ76" s="482">
        <v>2.9639644587321001</v>
      </c>
      <c r="AK76" s="482">
        <v>2.9568069546346898</v>
      </c>
      <c r="AL76" s="482">
        <v>3.0450914299131799</v>
      </c>
      <c r="AM76" s="482">
        <v>3.43751956957981</v>
      </c>
      <c r="AN76" s="482">
        <v>3.5733600794644098</v>
      </c>
      <c r="AO76" s="482">
        <v>3.7827937526522799</v>
      </c>
      <c r="AP76" s="482">
        <v>3.9667315560052399</v>
      </c>
      <c r="AQ76" s="482">
        <v>4.09030868652526</v>
      </c>
      <c r="AR76" s="482">
        <v>4.6381440295211203</v>
      </c>
      <c r="AS76" s="482">
        <v>5.5936221080720099</v>
      </c>
      <c r="AT76" s="482">
        <v>5.5717900040111097</v>
      </c>
      <c r="AU76" s="482">
        <v>5.7346797554264803</v>
      </c>
      <c r="AV76" s="482">
        <v>5.9634510129407596</v>
      </c>
      <c r="AW76" s="482">
        <v>6.1685597205025999</v>
      </c>
      <c r="AX76" s="482">
        <v>6.2646884090125203</v>
      </c>
      <c r="AY76" s="482">
        <v>6.1374917294763396</v>
      </c>
      <c r="AZ76" s="482">
        <v>6.9149531669564102</v>
      </c>
      <c r="BA76" s="482">
        <v>6.9404858193942198</v>
      </c>
      <c r="BB76" s="482">
        <v>7.0065100373081197</v>
      </c>
      <c r="BC76" s="482">
        <v>6.88536436579321</v>
      </c>
      <c r="BD76" s="482">
        <v>6.9175092982112103</v>
      </c>
      <c r="BE76" s="483">
        <v>6.7174579854263303</v>
      </c>
      <c r="BF76" s="132">
        <v>-2.8919558205236499E-2</v>
      </c>
      <c r="BG76" s="132">
        <v>2.1869651348160001E-2</v>
      </c>
      <c r="BH76" s="132">
        <v>1.82117626737093E-2</v>
      </c>
      <c r="BI76" s="488"/>
      <c r="BJ76" s="489"/>
    </row>
    <row r="77" spans="1:62">
      <c r="A77" s="124" t="s">
        <v>322</v>
      </c>
      <c r="B77" s="482">
        <v>4.7191031834910996E-3</v>
      </c>
      <c r="C77" s="482">
        <v>5.6600212451917804E-3</v>
      </c>
      <c r="D77" s="482">
        <v>5.6600212451917804E-3</v>
      </c>
      <c r="E77" s="482">
        <v>2.5407741789379101E-2</v>
      </c>
      <c r="F77" s="482">
        <v>2.92555371626473E-2</v>
      </c>
      <c r="G77" s="482">
        <v>6.2900444989065704E-2</v>
      </c>
      <c r="H77" s="482">
        <v>9.1706373284594994E-2</v>
      </c>
      <c r="I77" s="482">
        <v>0.11412338427405599</v>
      </c>
      <c r="J77" s="482">
        <v>0.16225839297716099</v>
      </c>
      <c r="K77" s="482">
        <v>0.200066173865043</v>
      </c>
      <c r="L77" s="482">
        <v>0.21053082750365301</v>
      </c>
      <c r="M77" s="482">
        <v>0.22308474907411499</v>
      </c>
      <c r="N77" s="482">
        <v>0.24271825567131</v>
      </c>
      <c r="O77" s="482">
        <v>0.266227178101339</v>
      </c>
      <c r="P77" s="482">
        <v>0.29490965020697302</v>
      </c>
      <c r="Q77" s="482">
        <v>0.240502886188178</v>
      </c>
      <c r="R77" s="482">
        <v>0.223986874934722</v>
      </c>
      <c r="S77" s="482">
        <v>0.35122386226913299</v>
      </c>
      <c r="T77" s="482">
        <v>0.37034447831289002</v>
      </c>
      <c r="U77" s="482">
        <v>0.38529888809225599</v>
      </c>
      <c r="V77" s="482">
        <v>0.47124437089217502</v>
      </c>
      <c r="W77" s="482">
        <v>0.55959091686462403</v>
      </c>
      <c r="X77" s="482">
        <v>0.54417185796272305</v>
      </c>
      <c r="Y77" s="482">
        <v>0.62341938539779296</v>
      </c>
      <c r="Z77" s="482">
        <v>0.709181740049044</v>
      </c>
      <c r="AA77" s="482">
        <v>0.75373383365179003</v>
      </c>
      <c r="AB77" s="482">
        <v>0.75214380306814099</v>
      </c>
      <c r="AC77" s="482">
        <v>0.85135187834386306</v>
      </c>
      <c r="AD77" s="482">
        <v>0.90028619983164404</v>
      </c>
      <c r="AE77" s="482">
        <v>0.93902533414836797</v>
      </c>
      <c r="AF77" s="482">
        <v>1.0030298219139999</v>
      </c>
      <c r="AG77" s="482">
        <v>1.03774917296956</v>
      </c>
      <c r="AH77" s="482">
        <v>1.2458172556324201</v>
      </c>
      <c r="AI77" s="482">
        <v>1.39628088307022</v>
      </c>
      <c r="AJ77" s="482">
        <v>1.42098879012142</v>
      </c>
      <c r="AK77" s="482">
        <v>1.4283338059189199</v>
      </c>
      <c r="AL77" s="482">
        <v>1.47807901250763</v>
      </c>
      <c r="AM77" s="482">
        <v>1.5666010260371299</v>
      </c>
      <c r="AN77" s="482">
        <v>1.6924488690940001</v>
      </c>
      <c r="AO77" s="482">
        <v>1.6143530842871701</v>
      </c>
      <c r="AP77" s="482">
        <v>1.6707681679519899</v>
      </c>
      <c r="AQ77" s="482">
        <v>1.82611603714696</v>
      </c>
      <c r="AR77" s="482">
        <v>1.88564860074332</v>
      </c>
      <c r="AS77" s="482">
        <v>1.99943576761423</v>
      </c>
      <c r="AT77" s="482">
        <v>2.1704834998895102</v>
      </c>
      <c r="AU77" s="482">
        <v>2.47202842721887</v>
      </c>
      <c r="AV77" s="482">
        <v>2.13592099343869</v>
      </c>
      <c r="AW77" s="482">
        <v>1.9836694214539099</v>
      </c>
      <c r="AX77" s="482">
        <v>2.0564680045542398</v>
      </c>
      <c r="AY77" s="482">
        <v>2.0252854260433302</v>
      </c>
      <c r="AZ77" s="482">
        <v>2.1789854202249201</v>
      </c>
      <c r="BA77" s="482">
        <v>2.22663328746909</v>
      </c>
      <c r="BB77" s="482">
        <v>2.2454476862767101</v>
      </c>
      <c r="BC77" s="482">
        <v>2.1273354865965501</v>
      </c>
      <c r="BD77" s="482">
        <v>2.2616375703155902</v>
      </c>
      <c r="BE77" s="483">
        <v>2.30246613413988</v>
      </c>
      <c r="BF77" s="132">
        <v>1.80526554564562E-2</v>
      </c>
      <c r="BG77" s="132">
        <v>4.1223923581117398E-3</v>
      </c>
      <c r="BH77" s="132">
        <v>6.2422373002080003E-3</v>
      </c>
      <c r="BI77" s="488"/>
      <c r="BJ77" s="489"/>
    </row>
    <row r="78" spans="1:62" s="125" customFormat="1">
      <c r="A78" s="133" t="s">
        <v>323</v>
      </c>
      <c r="B78" s="484">
        <v>0.366423761691482</v>
      </c>
      <c r="C78" s="484">
        <v>0.446769650874905</v>
      </c>
      <c r="D78" s="484">
        <v>0.53077767194351799</v>
      </c>
      <c r="E78" s="484">
        <v>0.68637718839782302</v>
      </c>
      <c r="F78" s="484">
        <v>0.82245713536981002</v>
      </c>
      <c r="G78" s="484">
        <v>0.90975576526991497</v>
      </c>
      <c r="H78" s="484">
        <v>1.01772441835807</v>
      </c>
      <c r="I78" s="484">
        <v>1.14573553061037</v>
      </c>
      <c r="J78" s="484">
        <v>1.39127797960457</v>
      </c>
      <c r="K78" s="484">
        <v>1.46568018086137</v>
      </c>
      <c r="L78" s="484">
        <v>1.6488964283268199</v>
      </c>
      <c r="M78" s="484">
        <v>1.77112365963469</v>
      </c>
      <c r="N78" s="484">
        <v>2.0710305080790699</v>
      </c>
      <c r="O78" s="484">
        <v>2.2628498991332999</v>
      </c>
      <c r="P78" s="484">
        <v>3.0648236298892502</v>
      </c>
      <c r="Q78" s="484">
        <v>3.0588702400291701</v>
      </c>
      <c r="R78" s="484">
        <v>3.3230166359176501</v>
      </c>
      <c r="S78" s="484">
        <v>3.7151206073359599</v>
      </c>
      <c r="T78" s="484">
        <v>3.8008277698489299</v>
      </c>
      <c r="U78" s="484">
        <v>4.8675629612985603</v>
      </c>
      <c r="V78" s="484">
        <v>5.2671307399299101</v>
      </c>
      <c r="W78" s="484">
        <v>6.3764529309844402</v>
      </c>
      <c r="X78" s="484">
        <v>6.9920514366367197</v>
      </c>
      <c r="Y78" s="484">
        <v>7.7580515755630097</v>
      </c>
      <c r="Z78" s="484">
        <v>8.7747435581370095</v>
      </c>
      <c r="AA78" s="484">
        <v>9.2574019273806005</v>
      </c>
      <c r="AB78" s="484">
        <v>9.6849547015743305</v>
      </c>
      <c r="AC78" s="484">
        <v>11.0384908538838</v>
      </c>
      <c r="AD78" s="484">
        <v>10.3694235842698</v>
      </c>
      <c r="AE78" s="484">
        <v>11.995985620800001</v>
      </c>
      <c r="AF78" s="484">
        <v>13.1917460401806</v>
      </c>
      <c r="AG78" s="484">
        <v>13.7179530738634</v>
      </c>
      <c r="AH78" s="484">
        <v>14.5405768913557</v>
      </c>
      <c r="AI78" s="484">
        <v>15.6932027518995</v>
      </c>
      <c r="AJ78" s="484">
        <v>16.740810623560598</v>
      </c>
      <c r="AK78" s="484">
        <v>17.6864600861492</v>
      </c>
      <c r="AL78" s="484">
        <v>18.851663972612599</v>
      </c>
      <c r="AM78" s="484">
        <v>20.764367649454002</v>
      </c>
      <c r="AN78" s="484">
        <v>21.802871165820601</v>
      </c>
      <c r="AO78" s="484">
        <v>23.9665176315062</v>
      </c>
      <c r="AP78" s="484">
        <v>25.764778857435399</v>
      </c>
      <c r="AQ78" s="484">
        <v>27.2722460004933</v>
      </c>
      <c r="AR78" s="484">
        <v>29.602795902172002</v>
      </c>
      <c r="AS78" s="484">
        <v>32.527072185101801</v>
      </c>
      <c r="AT78" s="484">
        <v>33.559866547561803</v>
      </c>
      <c r="AU78" s="484">
        <v>36.814180617732298</v>
      </c>
      <c r="AV78" s="484">
        <v>38.5285690659815</v>
      </c>
      <c r="AW78" s="484">
        <v>39.659322795023499</v>
      </c>
      <c r="AX78" s="484">
        <v>40.960448027975801</v>
      </c>
      <c r="AY78" s="484">
        <v>43.289786478447802</v>
      </c>
      <c r="AZ78" s="484">
        <v>46.367187718851604</v>
      </c>
      <c r="BA78" s="484">
        <v>48.335451082892902</v>
      </c>
      <c r="BB78" s="484">
        <v>49.9904838964937</v>
      </c>
      <c r="BC78" s="484">
        <v>51.304317406050203</v>
      </c>
      <c r="BD78" s="484">
        <v>52.677984909121101</v>
      </c>
      <c r="BE78" s="484">
        <v>53.291691315848901</v>
      </c>
      <c r="BF78" s="135">
        <v>1.16501496362575E-2</v>
      </c>
      <c r="BG78" s="135">
        <v>4.6118525117308601E-2</v>
      </c>
      <c r="BH78" s="135">
        <v>0.14447959880514499</v>
      </c>
      <c r="BI78" s="488"/>
      <c r="BJ78" s="489"/>
    </row>
    <row r="79" spans="1:62">
      <c r="B79" s="483"/>
      <c r="C79" s="483"/>
      <c r="D79" s="483"/>
      <c r="E79" s="483"/>
      <c r="F79" s="483"/>
      <c r="G79" s="483"/>
      <c r="H79" s="483"/>
      <c r="I79" s="483"/>
      <c r="J79" s="483"/>
      <c r="K79" s="483"/>
      <c r="L79" s="483"/>
      <c r="M79" s="483"/>
      <c r="N79" s="483"/>
      <c r="O79" s="483"/>
      <c r="P79" s="483"/>
      <c r="Q79" s="483"/>
      <c r="R79" s="483"/>
      <c r="S79" s="483"/>
      <c r="T79" s="483"/>
      <c r="U79" s="483"/>
      <c r="V79" s="483"/>
      <c r="W79" s="483"/>
      <c r="X79" s="483"/>
      <c r="Y79" s="483"/>
      <c r="Z79" s="483"/>
      <c r="AA79" s="483"/>
      <c r="AB79" s="483"/>
      <c r="AC79" s="483"/>
      <c r="AD79" s="483"/>
      <c r="AE79" s="483"/>
      <c r="AF79" s="483"/>
      <c r="AG79" s="483"/>
      <c r="AH79" s="483"/>
      <c r="AI79" s="483"/>
      <c r="AJ79" s="483"/>
      <c r="AK79" s="483"/>
      <c r="AL79" s="483"/>
      <c r="AM79" s="483"/>
      <c r="AN79" s="483"/>
      <c r="AO79" s="483"/>
      <c r="AP79" s="483"/>
      <c r="AQ79" s="483"/>
      <c r="AR79" s="483"/>
      <c r="AS79" s="483"/>
      <c r="AT79" s="483"/>
      <c r="AU79" s="483"/>
      <c r="AV79" s="483"/>
      <c r="AW79" s="483"/>
      <c r="AX79" s="483"/>
      <c r="AY79" s="483"/>
      <c r="AZ79" s="483"/>
      <c r="BA79" s="483"/>
      <c r="BB79" s="483"/>
      <c r="BC79" s="483"/>
      <c r="BD79" s="483"/>
      <c r="BE79" s="483"/>
      <c r="BF79" s="132"/>
      <c r="BG79" s="132"/>
      <c r="BH79" s="132"/>
      <c r="BI79" s="488"/>
      <c r="BJ79" s="489"/>
    </row>
    <row r="80" spans="1:62">
      <c r="A80" s="136" t="s">
        <v>324</v>
      </c>
      <c r="B80" s="482">
        <v>7.1891945063927404E-2</v>
      </c>
      <c r="C80" s="482">
        <v>7.4685673499054098E-2</v>
      </c>
      <c r="D80" s="482">
        <v>7.2450690750952701E-2</v>
      </c>
      <c r="E80" s="482">
        <v>7.5967531773750693E-2</v>
      </c>
      <c r="F80" s="482">
        <v>0.10015516439929301</v>
      </c>
      <c r="G80" s="482">
        <v>9.4148648263770202E-2</v>
      </c>
      <c r="H80" s="482">
        <v>0.106906674784182</v>
      </c>
      <c r="I80" s="482">
        <v>0.12379550104451099</v>
      </c>
      <c r="J80" s="482">
        <v>0.17279210371258699</v>
      </c>
      <c r="K80" s="482">
        <v>0.200030955955073</v>
      </c>
      <c r="L80" s="482">
        <v>0.27564787226583598</v>
      </c>
      <c r="M80" s="482">
        <v>0.32504445135467902</v>
      </c>
      <c r="N80" s="482">
        <v>0.34735356876742102</v>
      </c>
      <c r="O80" s="482">
        <v>0.55781444421363402</v>
      </c>
      <c r="P80" s="482">
        <v>0.78876266151744201</v>
      </c>
      <c r="Q80" s="482">
        <v>1.0559301176864899</v>
      </c>
      <c r="R80" s="482">
        <v>1.37637687570576</v>
      </c>
      <c r="S80" s="482">
        <v>1.5616941952358301</v>
      </c>
      <c r="T80" s="482">
        <v>1.70976180229755</v>
      </c>
      <c r="U80" s="482">
        <v>1.49799057152885</v>
      </c>
      <c r="V80" s="482">
        <v>1.48812601311083</v>
      </c>
      <c r="W80" s="482">
        <v>1.62967492049058</v>
      </c>
      <c r="X80" s="482">
        <v>1.66692463295894</v>
      </c>
      <c r="Y80" s="482">
        <v>1.8731847382353899</v>
      </c>
      <c r="Z80" s="482">
        <v>1.7674988566234999</v>
      </c>
      <c r="AA80" s="482">
        <v>1.8876291793339499</v>
      </c>
      <c r="AB80" s="482">
        <v>1.8643481090412299</v>
      </c>
      <c r="AC80" s="482">
        <v>1.9196196598574899</v>
      </c>
      <c r="AD80" s="482">
        <v>1.7274554157200199</v>
      </c>
      <c r="AE80" s="482">
        <v>1.82057969689091</v>
      </c>
      <c r="AF80" s="482">
        <v>1.95654114740041</v>
      </c>
      <c r="AG80" s="482">
        <v>2.0041312172097099</v>
      </c>
      <c r="AH80" s="482">
        <v>1.8773855084051501</v>
      </c>
      <c r="AI80" s="482">
        <v>1.9416412624130699</v>
      </c>
      <c r="AJ80" s="482">
        <v>1.9844784317516699</v>
      </c>
      <c r="AK80" s="482">
        <v>1.84304847410265</v>
      </c>
      <c r="AL80" s="482">
        <v>1.9091408882844201</v>
      </c>
      <c r="AM80" s="482">
        <v>1.8851148237423401</v>
      </c>
      <c r="AN80" s="482">
        <v>1.9924405577917901</v>
      </c>
      <c r="AO80" s="482">
        <v>2.0445760339425498</v>
      </c>
      <c r="AP80" s="482">
        <v>2.1629976787562701</v>
      </c>
      <c r="AQ80" s="482">
        <v>2.2107704349969399</v>
      </c>
      <c r="AR80" s="482">
        <v>2.2621393803588599</v>
      </c>
      <c r="AS80" s="482">
        <v>2.3547148754565401</v>
      </c>
      <c r="AT80" s="482">
        <v>2.5360535491268599</v>
      </c>
      <c r="AU80" s="482">
        <v>2.4504723347308102</v>
      </c>
      <c r="AV80" s="482">
        <v>2.5926731120787601</v>
      </c>
      <c r="AW80" s="482">
        <v>2.8824941946132898</v>
      </c>
      <c r="AX80" s="482">
        <v>3.1078366355161302</v>
      </c>
      <c r="AY80" s="482">
        <v>3.4919742953460502</v>
      </c>
      <c r="AZ80" s="482">
        <v>3.66909667813308</v>
      </c>
      <c r="BA80" s="482">
        <v>3.7240807140921799</v>
      </c>
      <c r="BB80" s="482">
        <v>3.8180955280065101</v>
      </c>
      <c r="BC80" s="482">
        <v>4.1999050808071603</v>
      </c>
      <c r="BD80" s="482">
        <v>4.3675287869147601</v>
      </c>
      <c r="BE80" s="483">
        <v>4.15685418361012</v>
      </c>
      <c r="BF80" s="132">
        <v>-4.8236568911880898E-2</v>
      </c>
      <c r="BG80" s="132">
        <v>5.5863399331522998E-2</v>
      </c>
      <c r="BH80" s="132">
        <v>1.12696859474765E-2</v>
      </c>
      <c r="BI80" s="488"/>
      <c r="BJ80" s="489"/>
    </row>
    <row r="81" spans="1:62">
      <c r="A81" s="136" t="s">
        <v>325</v>
      </c>
      <c r="B81" s="482">
        <v>4.5630897773736301E-3</v>
      </c>
      <c r="C81" s="482">
        <v>5.2149597455698601E-3</v>
      </c>
      <c r="D81" s="482">
        <v>5.2149597455698601E-3</v>
      </c>
      <c r="E81" s="482">
        <v>5.2007112216748601E-3</v>
      </c>
      <c r="F81" s="482">
        <v>6.6118239631332201E-3</v>
      </c>
      <c r="G81" s="482">
        <v>7.9155638995256905E-3</v>
      </c>
      <c r="H81" s="482">
        <v>7.9155638995256905E-3</v>
      </c>
      <c r="I81" s="482">
        <v>6.5937588703377696E-3</v>
      </c>
      <c r="J81" s="482">
        <v>5.3080840267407496E-3</v>
      </c>
      <c r="K81" s="482">
        <v>5.5874568702534303E-3</v>
      </c>
      <c r="L81" s="482">
        <v>4.6562140585445196E-3</v>
      </c>
      <c r="M81" s="482">
        <v>3.5290540432793699E-2</v>
      </c>
      <c r="N81" s="482">
        <v>4.28371693386096E-2</v>
      </c>
      <c r="O81" s="482">
        <v>6.8911968066458898E-2</v>
      </c>
      <c r="P81" s="482">
        <v>0.104299194911397</v>
      </c>
      <c r="Q81" s="482">
        <v>0.20245625827234301</v>
      </c>
      <c r="R81" s="482">
        <v>0.227223246056973</v>
      </c>
      <c r="S81" s="482">
        <v>0.24864183072627699</v>
      </c>
      <c r="T81" s="482">
        <v>0.29147900006488697</v>
      </c>
      <c r="U81" s="482">
        <v>0.37333676984165998</v>
      </c>
      <c r="V81" s="482">
        <v>0.45910270617248999</v>
      </c>
      <c r="W81" s="482">
        <v>0.52894591705065797</v>
      </c>
      <c r="X81" s="482">
        <v>0.58482048575319201</v>
      </c>
      <c r="Y81" s="482">
        <v>0.642659315249823</v>
      </c>
      <c r="Z81" s="482">
        <v>0.72078193626269205</v>
      </c>
      <c r="AA81" s="482">
        <v>0.75151294904908605</v>
      </c>
      <c r="AB81" s="482">
        <v>0.84556847303168503</v>
      </c>
      <c r="AC81" s="482">
        <v>0.91198186065798503</v>
      </c>
      <c r="AD81" s="482">
        <v>1.05137313441935</v>
      </c>
      <c r="AE81" s="482">
        <v>1.11749137405068</v>
      </c>
      <c r="AF81" s="482">
        <v>1.1733659427532199</v>
      </c>
      <c r="AG81" s="482">
        <v>1.20730796217452</v>
      </c>
      <c r="AH81" s="482">
        <v>1.2478653676899301</v>
      </c>
      <c r="AI81" s="482">
        <v>1.2758026520412</v>
      </c>
      <c r="AJ81" s="482">
        <v>1.5272382112025999</v>
      </c>
      <c r="AK81" s="482">
        <v>1.8573968648838799</v>
      </c>
      <c r="AL81" s="482">
        <v>2.2815448886868199</v>
      </c>
      <c r="AM81" s="482">
        <v>2.4677934510286001</v>
      </c>
      <c r="AN81" s="482">
        <v>2.76579115077545</v>
      </c>
      <c r="AO81" s="482">
        <v>2.9439740308409501</v>
      </c>
      <c r="AP81" s="482">
        <v>2.94272728500014</v>
      </c>
      <c r="AQ81" s="482">
        <v>3.3990362627374999</v>
      </c>
      <c r="AR81" s="482">
        <v>3.5722474257153598</v>
      </c>
      <c r="AS81" s="482">
        <v>3.7928043980928798</v>
      </c>
      <c r="AT81" s="482">
        <v>3.96150692100968</v>
      </c>
      <c r="AU81" s="482">
        <v>4.2008363236188702</v>
      </c>
      <c r="AV81" s="482">
        <v>4.6208268316995804</v>
      </c>
      <c r="AW81" s="482">
        <v>4.8858824530770502</v>
      </c>
      <c r="AX81" s="482">
        <v>4.7893817806188901</v>
      </c>
      <c r="AY81" s="482">
        <v>4.4717795571999499</v>
      </c>
      <c r="AZ81" s="482">
        <v>4.4524311253010698</v>
      </c>
      <c r="BA81" s="482">
        <v>4.76208695203254</v>
      </c>
      <c r="BB81" s="482">
        <v>5.4117680148805603</v>
      </c>
      <c r="BC81" s="482">
        <v>5.7659274264023299</v>
      </c>
      <c r="BD81" s="482">
        <v>5.7031134101426204</v>
      </c>
      <c r="BE81" s="483">
        <v>5.5774115771547903</v>
      </c>
      <c r="BF81" s="132">
        <v>-2.2040914137228199E-2</v>
      </c>
      <c r="BG81" s="132">
        <v>3.7110804916852702E-2</v>
      </c>
      <c r="BH81" s="132">
        <v>1.51209722780715E-2</v>
      </c>
      <c r="BI81" s="488"/>
      <c r="BJ81" s="489"/>
    </row>
    <row r="82" spans="1:62">
      <c r="A82" s="136" t="s">
        <v>326</v>
      </c>
      <c r="B82" s="482">
        <v>4.7053159522528103E-3</v>
      </c>
      <c r="C82" s="482">
        <v>4.7053159522528103E-3</v>
      </c>
      <c r="D82" s="482">
        <v>4.7053159522528103E-3</v>
      </c>
      <c r="E82" s="482">
        <v>4.6924598977384603E-3</v>
      </c>
      <c r="F82" s="482">
        <v>4.7053159522528103E-3</v>
      </c>
      <c r="G82" s="482">
        <v>4.7053159522528103E-3</v>
      </c>
      <c r="H82" s="482">
        <v>4.85796227462064E-3</v>
      </c>
      <c r="I82" s="482">
        <v>5.2474313622648903E-3</v>
      </c>
      <c r="J82" s="482">
        <v>6.5796791060655302E-3</v>
      </c>
      <c r="K82" s="482">
        <v>7.5494036765767396E-3</v>
      </c>
      <c r="L82" s="482">
        <v>6.6788120077388097E-3</v>
      </c>
      <c r="M82" s="482">
        <v>7.4492159471628702E-3</v>
      </c>
      <c r="N82" s="482">
        <v>8.1369996045425799E-3</v>
      </c>
      <c r="O82" s="482">
        <v>7.6824060486287496E-3</v>
      </c>
      <c r="P82" s="482">
        <v>7.1141641037364804E-3</v>
      </c>
      <c r="Q82" s="482">
        <v>6.2265134938195897E-3</v>
      </c>
      <c r="R82" s="482">
        <v>8.0160372103328294E-3</v>
      </c>
      <c r="S82" s="482">
        <v>7.4381182739037804E-3</v>
      </c>
      <c r="T82" s="482">
        <v>7.8541163868278904E-3</v>
      </c>
      <c r="U82" s="482">
        <v>7.8230065007684497E-3</v>
      </c>
      <c r="V82" s="482">
        <v>8.8647993866343092E-3</v>
      </c>
      <c r="W82" s="482">
        <v>8.5819161689196198E-3</v>
      </c>
      <c r="X82" s="482">
        <v>6.9738477264531798E-3</v>
      </c>
      <c r="Y82" s="482">
        <v>7.10673357862362E-3</v>
      </c>
      <c r="Z82" s="482">
        <v>5.2642833960079597E-3</v>
      </c>
      <c r="AA82" s="482">
        <v>4.8701147756203102E-3</v>
      </c>
      <c r="AB82" s="482">
        <v>3.1170039832595902E-3</v>
      </c>
      <c r="AC82" s="482">
        <v>2.0425504823563E-3</v>
      </c>
      <c r="AD82" s="482">
        <v>2.00223706285409E-3</v>
      </c>
      <c r="AE82" s="482">
        <v>1.9562150914756802E-3</v>
      </c>
      <c r="AF82" s="482">
        <v>1.2380923009207301E-3</v>
      </c>
      <c r="AG82" s="482">
        <v>1.5698978820000401E-3</v>
      </c>
      <c r="AH82" s="482">
        <v>2.9017471831449498E-3</v>
      </c>
      <c r="AI82" s="482">
        <v>3.1846304008596401E-3</v>
      </c>
      <c r="AJ82" s="482">
        <v>3.71180139329931E-3</v>
      </c>
      <c r="AK82" s="482">
        <v>4.26352395487559E-3</v>
      </c>
      <c r="AL82" s="482">
        <v>4.2292953942021901E-3</v>
      </c>
      <c r="AM82" s="482">
        <v>5.1163108966536704E-3</v>
      </c>
      <c r="AN82" s="482">
        <v>4.9031312759597601E-3</v>
      </c>
      <c r="AO82" s="482">
        <v>6.2716163000590096E-3</v>
      </c>
      <c r="AP82" s="482">
        <v>4.11436667939232E-2</v>
      </c>
      <c r="AQ82" s="482">
        <v>5.1056519156189702E-2</v>
      </c>
      <c r="AR82" s="482">
        <v>5.7594738122871698E-2</v>
      </c>
      <c r="AS82" s="482">
        <v>5.6720923012059103E-2</v>
      </c>
      <c r="AT82" s="482">
        <v>6.2480815029175997E-2</v>
      </c>
      <c r="AU82" s="482">
        <v>6.7486272523068797E-2</v>
      </c>
      <c r="AV82" s="482">
        <v>8.5420008113943402E-2</v>
      </c>
      <c r="AW82" s="482">
        <v>0.11392932079670701</v>
      </c>
      <c r="AX82" s="482">
        <v>0.11077375574241501</v>
      </c>
      <c r="AY82" s="482">
        <v>0.107358025196299</v>
      </c>
      <c r="AZ82" s="482">
        <v>0.10931457239073</v>
      </c>
      <c r="BA82" s="482">
        <v>0.110787254424826</v>
      </c>
      <c r="BB82" s="482">
        <v>0.110228714356027</v>
      </c>
      <c r="BC82" s="482">
        <v>9.9620000691784394E-2</v>
      </c>
      <c r="BD82" s="482">
        <v>9.4399956565773796E-2</v>
      </c>
      <c r="BE82" s="483">
        <v>7.2661399367608306E-2</v>
      </c>
      <c r="BF82" s="132">
        <v>-0.23028143220615799</v>
      </c>
      <c r="BG82" s="132">
        <v>4.2131470102040297E-2</v>
      </c>
      <c r="BH82" s="132">
        <v>1.9699299403039101E-4</v>
      </c>
      <c r="BI82" s="488"/>
      <c r="BJ82" s="489"/>
    </row>
    <row r="83" spans="1:62">
      <c r="A83" s="136" t="s">
        <v>327</v>
      </c>
      <c r="B83" s="482">
        <v>0</v>
      </c>
      <c r="C83" s="482">
        <v>0</v>
      </c>
      <c r="D83" s="482">
        <v>0</v>
      </c>
      <c r="E83" s="482">
        <v>0</v>
      </c>
      <c r="F83" s="482">
        <v>0</v>
      </c>
      <c r="G83" s="482">
        <v>0</v>
      </c>
      <c r="H83" s="482">
        <v>5.9482150904533104E-3</v>
      </c>
      <c r="I83" s="482">
        <v>8.8421566133597106E-3</v>
      </c>
      <c r="J83" s="482">
        <v>9.6043914756465294E-3</v>
      </c>
      <c r="K83" s="482">
        <v>1.12672229590865E-2</v>
      </c>
      <c r="L83" s="482">
        <v>1.48135703512377E-2</v>
      </c>
      <c r="M83" s="482">
        <v>1.4920499513351599E-2</v>
      </c>
      <c r="N83" s="482">
        <v>1.4333196811577201E-2</v>
      </c>
      <c r="O83" s="482">
        <v>1.47027149190083E-2</v>
      </c>
      <c r="P83" s="482">
        <v>1.8175158689673301E-2</v>
      </c>
      <c r="Q83" s="482">
        <v>2.05197813696931E-2</v>
      </c>
      <c r="R83" s="482">
        <v>1.99662950715268E-2</v>
      </c>
      <c r="S83" s="482">
        <v>1.8175158689673301E-2</v>
      </c>
      <c r="T83" s="482">
        <v>2.0594475854159699E-2</v>
      </c>
      <c r="U83" s="482">
        <v>2.06026957810941E-2</v>
      </c>
      <c r="V83" s="482">
        <v>1.9505423876425201E-2</v>
      </c>
      <c r="W83" s="482">
        <v>2.04651445165588E-2</v>
      </c>
      <c r="X83" s="482">
        <v>1.8932670809907001E-2</v>
      </c>
      <c r="Y83" s="482">
        <v>1.90467710239389E-2</v>
      </c>
      <c r="Z83" s="482">
        <v>1.9468472065682099E-2</v>
      </c>
      <c r="AA83" s="482">
        <v>0.190687338735929</v>
      </c>
      <c r="AB83" s="482">
        <v>0.192921392180159</v>
      </c>
      <c r="AC83" s="482">
        <v>0.17764981280145101</v>
      </c>
      <c r="AD83" s="482">
        <v>0.123243655229812</v>
      </c>
      <c r="AE83" s="482">
        <v>0.12340070042546999</v>
      </c>
      <c r="AF83" s="482">
        <v>0.124920856861874</v>
      </c>
      <c r="AG83" s="482">
        <v>0.10849662444286901</v>
      </c>
      <c r="AH83" s="482">
        <v>9.0125025075873097E-2</v>
      </c>
      <c r="AI83" s="482">
        <v>8.9956325501013207E-2</v>
      </c>
      <c r="AJ83" s="482">
        <v>0.114785571784593</v>
      </c>
      <c r="AK83" s="482">
        <v>0.10995815861611299</v>
      </c>
      <c r="AL83" s="482">
        <v>0.13379963573898401</v>
      </c>
      <c r="AM83" s="482">
        <v>0.13467549851461</v>
      </c>
      <c r="AN83" s="482">
        <v>0.101834307631101</v>
      </c>
      <c r="AO83" s="482">
        <v>0.23487934993180901</v>
      </c>
      <c r="AP83" s="482">
        <v>0.334327790569246</v>
      </c>
      <c r="AQ83" s="482">
        <v>0.36230631576808803</v>
      </c>
      <c r="AR83" s="482">
        <v>0.36677618528656702</v>
      </c>
      <c r="AS83" s="482">
        <v>0.37841883646527402</v>
      </c>
      <c r="AT83" s="482">
        <v>0.32160486188743997</v>
      </c>
      <c r="AU83" s="482">
        <v>0.39881923071903203</v>
      </c>
      <c r="AV83" s="482">
        <v>0.41419254639955499</v>
      </c>
      <c r="AW83" s="482">
        <v>0.42043059840331098</v>
      </c>
      <c r="AX83" s="482">
        <v>0.39227029763826399</v>
      </c>
      <c r="AY83" s="482">
        <v>0.41586397013714199</v>
      </c>
      <c r="AZ83" s="482">
        <v>0.41783794260798401</v>
      </c>
      <c r="BA83" s="482">
        <v>0.35263101506168598</v>
      </c>
      <c r="BB83" s="482">
        <v>0.38806708607856599</v>
      </c>
      <c r="BC83" s="482">
        <v>0.42675463424516402</v>
      </c>
      <c r="BD83" s="482">
        <v>0.41057860332754897</v>
      </c>
      <c r="BE83" s="483">
        <v>0.39086871251668698</v>
      </c>
      <c r="BF83" s="132">
        <v>-4.8005158211174903E-2</v>
      </c>
      <c r="BG83" s="132">
        <v>2.4725092058806901E-2</v>
      </c>
      <c r="BH83" s="132">
        <v>1.0596877932658099E-3</v>
      </c>
      <c r="BI83" s="488"/>
      <c r="BJ83" s="489"/>
    </row>
    <row r="84" spans="1:62">
      <c r="A84" s="136" t="s">
        <v>328</v>
      </c>
      <c r="B84" s="482">
        <v>0</v>
      </c>
      <c r="C84" s="482">
        <v>8.9496062423972606E-5</v>
      </c>
      <c r="D84" s="482">
        <v>8.9496062423972606E-5</v>
      </c>
      <c r="E84" s="482">
        <v>8.9251537663251394E-5</v>
      </c>
      <c r="F84" s="482">
        <v>8.9496062423972606E-5</v>
      </c>
      <c r="G84" s="482">
        <v>8.9496062423972606E-5</v>
      </c>
      <c r="H84" s="482">
        <v>8.9496062423972606E-5</v>
      </c>
      <c r="I84" s="482">
        <v>8.9251537663251394E-5</v>
      </c>
      <c r="J84" s="482">
        <v>8.9496062423972606E-5</v>
      </c>
      <c r="K84" s="482">
        <v>8.9496062423972606E-5</v>
      </c>
      <c r="L84" s="482">
        <v>8.9496062423972606E-5</v>
      </c>
      <c r="M84" s="482">
        <v>8.9251537663251394E-5</v>
      </c>
      <c r="N84" s="482">
        <v>8.9496062423972606E-5</v>
      </c>
      <c r="O84" s="482">
        <v>8.9496062423972606E-5</v>
      </c>
      <c r="P84" s="482">
        <v>9.6752499917808198E-5</v>
      </c>
      <c r="Q84" s="482">
        <v>1.01312556266393E-4</v>
      </c>
      <c r="R84" s="482">
        <v>9.6752499917808198E-5</v>
      </c>
      <c r="S84" s="482">
        <v>1.0159012491369899E-4</v>
      </c>
      <c r="T84" s="482">
        <v>1.0159012491369899E-4</v>
      </c>
      <c r="U84" s="482">
        <v>3.8595259530054598E-5</v>
      </c>
      <c r="V84" s="482">
        <v>3.6282187469178103E-5</v>
      </c>
      <c r="W84" s="482">
        <v>2.41881249794521E-5</v>
      </c>
      <c r="X84" s="482">
        <v>9.6752499917808194E-6</v>
      </c>
      <c r="Y84" s="482">
        <v>1.6885426044398899E-5</v>
      </c>
      <c r="Z84" s="482">
        <v>1.2094062489725999E-5</v>
      </c>
      <c r="AA84" s="482">
        <v>1.4512874987671199E-5</v>
      </c>
      <c r="AB84" s="482">
        <v>1.2094062489725999E-5</v>
      </c>
      <c r="AC84" s="482">
        <v>2.8946444647540999E-5</v>
      </c>
      <c r="AD84" s="482">
        <v>3.1444562473287699E-5</v>
      </c>
      <c r="AE84" s="482">
        <v>3.1444562473287699E-5</v>
      </c>
      <c r="AF84" s="482">
        <v>4.8376249958904099E-5</v>
      </c>
      <c r="AG84" s="482">
        <v>4.8244074412568298E-5</v>
      </c>
      <c r="AH84" s="482">
        <v>5.5632687452739698E-5</v>
      </c>
      <c r="AI84" s="482">
        <v>1.3149172689454699E-4</v>
      </c>
      <c r="AJ84" s="482">
        <v>1.88169244593899E-4</v>
      </c>
      <c r="AK84" s="482">
        <v>2.23308456847166E-4</v>
      </c>
      <c r="AL84" s="482">
        <v>2.06250934712351E-4</v>
      </c>
      <c r="AM84" s="482">
        <v>2.5402150918414499E-4</v>
      </c>
      <c r="AN84" s="482">
        <v>2.8605215234449701E-4</v>
      </c>
      <c r="AO84" s="482">
        <v>1.21260542276256E-2</v>
      </c>
      <c r="AP84" s="482">
        <v>4.0611709363518697E-2</v>
      </c>
      <c r="AQ84" s="482">
        <v>5.0247870578629603E-2</v>
      </c>
      <c r="AR84" s="482">
        <v>5.6012332578808902E-2</v>
      </c>
      <c r="AS84" s="482">
        <v>5.9387096570949899E-2</v>
      </c>
      <c r="AT84" s="482">
        <v>7.0336144982699703E-2</v>
      </c>
      <c r="AU84" s="482">
        <v>8.1640164550795494E-2</v>
      </c>
      <c r="AV84" s="482">
        <v>9.2401707805460795E-2</v>
      </c>
      <c r="AW84" s="482">
        <v>0.10605390677410099</v>
      </c>
      <c r="AX84" s="482">
        <v>0.110530662300627</v>
      </c>
      <c r="AY84" s="482">
        <v>0.12143473259700199</v>
      </c>
      <c r="AZ84" s="482">
        <v>0.15557075310034099</v>
      </c>
      <c r="BA84" s="482">
        <v>0.19634320918206299</v>
      </c>
      <c r="BB84" s="482">
        <v>0.19314568087248499</v>
      </c>
      <c r="BC84" s="482">
        <v>0.20135002429167201</v>
      </c>
      <c r="BD84" s="482">
        <v>0.22973984809644599</v>
      </c>
      <c r="BE84" s="483">
        <v>0.22400369406996601</v>
      </c>
      <c r="BF84" s="132">
        <v>-2.4968041347670101E-2</v>
      </c>
      <c r="BG84" s="132">
        <v>0.125656223466419</v>
      </c>
      <c r="BH84" s="132">
        <v>6.0729849346091496E-4</v>
      </c>
      <c r="BI84" s="488"/>
      <c r="BJ84" s="489"/>
    </row>
    <row r="85" spans="1:62">
      <c r="A85" s="136" t="s">
        <v>329</v>
      </c>
      <c r="B85" s="482">
        <v>1.0425081866143799E-3</v>
      </c>
      <c r="C85" s="482">
        <v>1.0425081866143799E-3</v>
      </c>
      <c r="D85" s="482">
        <v>1.5988350611417801E-3</v>
      </c>
      <c r="E85" s="482">
        <v>2.3518986276127099E-3</v>
      </c>
      <c r="F85" s="482">
        <v>2.2664273105746599E-3</v>
      </c>
      <c r="G85" s="482">
        <v>5.5221489328088997E-3</v>
      </c>
      <c r="H85" s="482">
        <v>1.2631038864269899E-2</v>
      </c>
      <c r="I85" s="482">
        <v>1.48318365796827E-2</v>
      </c>
      <c r="J85" s="482">
        <v>5.0393539582190401E-2</v>
      </c>
      <c r="K85" s="482">
        <v>5.7738666836979098E-2</v>
      </c>
      <c r="L85" s="482">
        <v>2.19603986688445E-2</v>
      </c>
      <c r="M85" s="482">
        <v>6.7396971954357902E-3</v>
      </c>
      <c r="N85" s="482">
        <v>1.0594398741000001E-2</v>
      </c>
      <c r="O85" s="482">
        <v>1.08532116782801E-2</v>
      </c>
      <c r="P85" s="482">
        <v>1.01178926789048E-2</v>
      </c>
      <c r="Q85" s="482">
        <v>2.5238887528935099E-2</v>
      </c>
      <c r="R85" s="482">
        <v>2.9637709537322601E-2</v>
      </c>
      <c r="S85" s="482">
        <v>3.3865793783730801E-2</v>
      </c>
      <c r="T85" s="482">
        <v>3.63523330316185E-2</v>
      </c>
      <c r="U85" s="482">
        <v>3.4875641392845602E-2</v>
      </c>
      <c r="V85" s="482">
        <v>3.9702388341272599E-2</v>
      </c>
      <c r="W85" s="482">
        <v>4.5260819461550701E-2</v>
      </c>
      <c r="X85" s="482">
        <v>5.2212486580645201E-2</v>
      </c>
      <c r="Y85" s="482">
        <v>6.2292748881508202E-2</v>
      </c>
      <c r="Z85" s="482">
        <v>4.8107761771632201E-2</v>
      </c>
      <c r="AA85" s="482">
        <v>5.9647916199328799E-2</v>
      </c>
      <c r="AB85" s="482">
        <v>6.3527691446032902E-2</v>
      </c>
      <c r="AC85" s="482">
        <v>6.1865788822956999E-2</v>
      </c>
      <c r="AD85" s="482">
        <v>6.1599897885170597E-2</v>
      </c>
      <c r="AE85" s="482">
        <v>5.7420189888721197E-2</v>
      </c>
      <c r="AF85" s="482">
        <v>6.4120300508029499E-2</v>
      </c>
      <c r="AG85" s="482">
        <v>6.3112898146521906E-2</v>
      </c>
      <c r="AH85" s="482">
        <v>6.4584712507634895E-2</v>
      </c>
      <c r="AI85" s="482">
        <v>6.6762514528284897E-2</v>
      </c>
      <c r="AJ85" s="482">
        <v>6.4758867007486995E-2</v>
      </c>
      <c r="AK85" s="482">
        <v>6.7396971954357898E-2</v>
      </c>
      <c r="AL85" s="482">
        <v>6.2664175384266399E-2</v>
      </c>
      <c r="AM85" s="482">
        <v>7.9073394532701693E-2</v>
      </c>
      <c r="AN85" s="482">
        <v>8.4126299508186897E-2</v>
      </c>
      <c r="AO85" s="482">
        <v>0.207863815963062</v>
      </c>
      <c r="AP85" s="482">
        <v>0.201800680119194</v>
      </c>
      <c r="AQ85" s="482">
        <v>0.20550540590542199</v>
      </c>
      <c r="AR85" s="482">
        <v>0.192746532800636</v>
      </c>
      <c r="AS85" s="482">
        <v>0.19914430256391999</v>
      </c>
      <c r="AT85" s="482">
        <v>0.17581380522564499</v>
      </c>
      <c r="AU85" s="482">
        <v>0.277241869701981</v>
      </c>
      <c r="AV85" s="482">
        <v>0.288501441879916</v>
      </c>
      <c r="AW85" s="482">
        <v>0.35540444738250798</v>
      </c>
      <c r="AX85" s="482">
        <v>0.39241352087063402</v>
      </c>
      <c r="AY85" s="482">
        <v>0.38487157495705498</v>
      </c>
      <c r="AZ85" s="482">
        <v>0.41871796631078401</v>
      </c>
      <c r="BA85" s="482">
        <v>0.53332917559701198</v>
      </c>
      <c r="BB85" s="482">
        <v>0.527713160605215</v>
      </c>
      <c r="BC85" s="482">
        <v>0.52579489876840801</v>
      </c>
      <c r="BD85" s="482">
        <v>0.41642477849993698</v>
      </c>
      <c r="BE85" s="483">
        <v>0.428321841392792</v>
      </c>
      <c r="BF85" s="132">
        <v>2.8569536461568599E-2</v>
      </c>
      <c r="BG85" s="132">
        <v>9.0054868586410194E-2</v>
      </c>
      <c r="BH85" s="132">
        <v>1.1612273184789599E-3</v>
      </c>
      <c r="BI85" s="488"/>
      <c r="BJ85" s="489"/>
    </row>
    <row r="86" spans="1:62">
      <c r="A86" s="136" t="s">
        <v>330</v>
      </c>
      <c r="B86" s="482">
        <v>9.2452267332211301E-3</v>
      </c>
      <c r="C86" s="482">
        <v>1.66060301811931E-2</v>
      </c>
      <c r="D86" s="482">
        <v>1.70825691391383E-2</v>
      </c>
      <c r="E86" s="482">
        <v>1.3835385486199E-2</v>
      </c>
      <c r="F86" s="482">
        <v>6.0336049004494196E-3</v>
      </c>
      <c r="G86" s="482">
        <v>1.0202551116332901E-2</v>
      </c>
      <c r="H86" s="482">
        <v>1.88885067964541E-2</v>
      </c>
      <c r="I86" s="482">
        <v>2.5253360751258901E-2</v>
      </c>
      <c r="J86" s="482">
        <v>3.8788077217049299E-2</v>
      </c>
      <c r="K86" s="482">
        <v>3.6214460719235599E-2</v>
      </c>
      <c r="L86" s="482">
        <v>3.2445950847436997E-2</v>
      </c>
      <c r="M86" s="482">
        <v>6.0085582477133199E-2</v>
      </c>
      <c r="N86" s="482">
        <v>7.9322537057615106E-2</v>
      </c>
      <c r="O86" s="482">
        <v>9.6097001730865106E-2</v>
      </c>
      <c r="P86" s="482">
        <v>0.12665869764240301</v>
      </c>
      <c r="Q86" s="482">
        <v>0.15266596127485199</v>
      </c>
      <c r="R86" s="482">
        <v>0.22546718818346401</v>
      </c>
      <c r="S86" s="482">
        <v>0.234888462862961</v>
      </c>
      <c r="T86" s="482">
        <v>0.26627739264879602</v>
      </c>
      <c r="U86" s="482">
        <v>0.25546684723687302</v>
      </c>
      <c r="V86" s="482">
        <v>0.24265526979386301</v>
      </c>
      <c r="W86" s="482">
        <v>0.28300589988458502</v>
      </c>
      <c r="X86" s="482">
        <v>0.28028231701189898</v>
      </c>
      <c r="Y86" s="482">
        <v>0.33673881499228597</v>
      </c>
      <c r="Z86" s="482">
        <v>0.39093573235539802</v>
      </c>
      <c r="AA86" s="482">
        <v>0.37205448199643798</v>
      </c>
      <c r="AB86" s="482">
        <v>0.362812199441789</v>
      </c>
      <c r="AC86" s="482">
        <v>0.391428297746373</v>
      </c>
      <c r="AD86" s="482">
        <v>0.44830754599416001</v>
      </c>
      <c r="AE86" s="482">
        <v>0.410208830339025</v>
      </c>
      <c r="AF86" s="482">
        <v>0.45348070865976597</v>
      </c>
      <c r="AG86" s="482">
        <v>0.55870835404228003</v>
      </c>
      <c r="AH86" s="482">
        <v>0.54471100489781099</v>
      </c>
      <c r="AI86" s="482">
        <v>0.66550472135817396</v>
      </c>
      <c r="AJ86" s="482">
        <v>0.48804810247052699</v>
      </c>
      <c r="AK86" s="482">
        <v>0.70312648455399696</v>
      </c>
      <c r="AL86" s="482">
        <v>0.89359519451481295</v>
      </c>
      <c r="AM86" s="482">
        <v>1.07380708226676</v>
      </c>
      <c r="AN86" s="482">
        <v>1.11916268859241</v>
      </c>
      <c r="AO86" s="482">
        <v>1.07455404628283</v>
      </c>
      <c r="AP86" s="482">
        <v>1.1107961610189101</v>
      </c>
      <c r="AQ86" s="482">
        <v>0.97418207800815104</v>
      </c>
      <c r="AR86" s="482">
        <v>1.2099190522491501</v>
      </c>
      <c r="AS86" s="482">
        <v>1.12710797539909</v>
      </c>
      <c r="AT86" s="482">
        <v>0.85013650436905097</v>
      </c>
      <c r="AU86" s="482">
        <v>0.82879913342293299</v>
      </c>
      <c r="AV86" s="482">
        <v>1.1903914561939799</v>
      </c>
      <c r="AW86" s="482">
        <v>1.2522429369680901</v>
      </c>
      <c r="AX86" s="482">
        <v>1.2291550208272499</v>
      </c>
      <c r="AY86" s="482">
        <v>1.5471487344442301</v>
      </c>
      <c r="AZ86" s="482">
        <v>2.29997471521227</v>
      </c>
      <c r="BA86" s="482">
        <v>2.0373356201261998</v>
      </c>
      <c r="BB86" s="482">
        <v>2.1432025925114702</v>
      </c>
      <c r="BC86" s="482">
        <v>2.2535295375353299</v>
      </c>
      <c r="BD86" s="482">
        <v>2.3537684043834801</v>
      </c>
      <c r="BE86" s="483">
        <v>2.4303153361505601</v>
      </c>
      <c r="BF86" s="132">
        <v>3.25210125280515E-2</v>
      </c>
      <c r="BG86" s="132">
        <v>0.107203643838538</v>
      </c>
      <c r="BH86" s="132">
        <v>6.5888504580562703E-3</v>
      </c>
      <c r="BI86" s="488"/>
      <c r="BJ86" s="489"/>
    </row>
    <row r="87" spans="1:62">
      <c r="A87" s="136" t="s">
        <v>331</v>
      </c>
      <c r="B87" s="482">
        <v>8.9012299924383495E-4</v>
      </c>
      <c r="C87" s="482">
        <v>8.9012299924383495E-4</v>
      </c>
      <c r="D87" s="482">
        <v>8.9012299924383495E-4</v>
      </c>
      <c r="E87" s="482">
        <v>9.9865234034016408E-4</v>
      </c>
      <c r="F87" s="482">
        <v>1.00138837414932E-3</v>
      </c>
      <c r="G87" s="482">
        <v>2.75793001015712E-2</v>
      </c>
      <c r="H87" s="482">
        <v>2.0838069669797898E-2</v>
      </c>
      <c r="I87" s="482">
        <v>5.3389304948668698E-2</v>
      </c>
      <c r="J87" s="482">
        <v>9.9118098540798602E-2</v>
      </c>
      <c r="K87" s="482">
        <v>0.112249831592143</v>
      </c>
      <c r="L87" s="482">
        <v>0.16267239692430899</v>
      </c>
      <c r="M87" s="482">
        <v>0.138778904455194</v>
      </c>
      <c r="N87" s="482">
        <v>0.15751548867869</v>
      </c>
      <c r="O87" s="482">
        <v>0.18592686027955399</v>
      </c>
      <c r="P87" s="482">
        <v>0.38486693179805298</v>
      </c>
      <c r="Q87" s="482">
        <v>0.34035953277694903</v>
      </c>
      <c r="R87" s="482">
        <v>0.32392495091232398</v>
      </c>
      <c r="S87" s="482">
        <v>0.28240361557259702</v>
      </c>
      <c r="T87" s="482">
        <v>0.29223608837674397</v>
      </c>
      <c r="U87" s="482">
        <v>0.31761968830258502</v>
      </c>
      <c r="V87" s="482">
        <v>0.439880403251319</v>
      </c>
      <c r="W87" s="482">
        <v>0.515018394687489</v>
      </c>
      <c r="X87" s="482">
        <v>0.51866838274688798</v>
      </c>
      <c r="Y87" s="482">
        <v>0.51751901063106198</v>
      </c>
      <c r="Z87" s="482">
        <v>0.64200605082961204</v>
      </c>
      <c r="AA87" s="482">
        <v>0.59057725949830098</v>
      </c>
      <c r="AB87" s="482">
        <v>0.553617804529699</v>
      </c>
      <c r="AC87" s="482">
        <v>0.60014181247002596</v>
      </c>
      <c r="AD87" s="482">
        <v>0.57842030788362897</v>
      </c>
      <c r="AE87" s="482">
        <v>0.64695494120040797</v>
      </c>
      <c r="AF87" s="482">
        <v>0.68893072303225</v>
      </c>
      <c r="AG87" s="482">
        <v>0.72850134768618902</v>
      </c>
      <c r="AH87" s="482">
        <v>0.76304042889929302</v>
      </c>
      <c r="AI87" s="482">
        <v>0.78822665266789704</v>
      </c>
      <c r="AJ87" s="482">
        <v>0.693306548346032</v>
      </c>
      <c r="AK87" s="482">
        <v>0.78726205139180405</v>
      </c>
      <c r="AL87" s="482">
        <v>0.85508311387360203</v>
      </c>
      <c r="AM87" s="482">
        <v>0.84244007769934304</v>
      </c>
      <c r="AN87" s="482">
        <v>0.81546112685976102</v>
      </c>
      <c r="AO87" s="482">
        <v>1.03143532903446</v>
      </c>
      <c r="AP87" s="482">
        <v>0.98108383167874202</v>
      </c>
      <c r="AQ87" s="482">
        <v>0.91217516825506595</v>
      </c>
      <c r="AR87" s="482">
        <v>0.99531966083283496</v>
      </c>
      <c r="AS87" s="482">
        <v>1.0597051913156099</v>
      </c>
      <c r="AT87" s="482">
        <v>1.1300611784870001</v>
      </c>
      <c r="AU87" s="482">
        <v>1.18862591026172</v>
      </c>
      <c r="AV87" s="482">
        <v>0.98186122898564598</v>
      </c>
      <c r="AW87" s="482">
        <v>1.05246775311581</v>
      </c>
      <c r="AX87" s="482">
        <v>1.19013618829183</v>
      </c>
      <c r="AY87" s="482">
        <v>1.4696423103081899</v>
      </c>
      <c r="AZ87" s="482">
        <v>1.29624837669132</v>
      </c>
      <c r="BA87" s="482">
        <v>1.51115046921443</v>
      </c>
      <c r="BB87" s="482">
        <v>1.4349900392419701</v>
      </c>
      <c r="BC87" s="482">
        <v>1.4294007767992301</v>
      </c>
      <c r="BD87" s="482">
        <v>1.4538268510141299</v>
      </c>
      <c r="BE87" s="483">
        <v>1.4791777463659399</v>
      </c>
      <c r="BF87" s="132">
        <v>1.7437355304124501E-2</v>
      </c>
      <c r="BG87" s="132">
        <v>2.5512770694598799E-2</v>
      </c>
      <c r="BH87" s="132">
        <v>4.0102125130506497E-3</v>
      </c>
      <c r="BI87" s="488"/>
      <c r="BJ87" s="489"/>
    </row>
    <row r="88" spans="1:62">
      <c r="A88" s="136" t="s">
        <v>332</v>
      </c>
      <c r="B88" s="482">
        <v>0</v>
      </c>
      <c r="C88" s="482">
        <v>0</v>
      </c>
      <c r="D88" s="482">
        <v>0</v>
      </c>
      <c r="E88" s="482">
        <v>0</v>
      </c>
      <c r="F88" s="482">
        <v>0</v>
      </c>
      <c r="G88" s="482">
        <v>0</v>
      </c>
      <c r="H88" s="482">
        <v>0</v>
      </c>
      <c r="I88" s="482">
        <v>0</v>
      </c>
      <c r="J88" s="482">
        <v>0</v>
      </c>
      <c r="K88" s="482">
        <v>0</v>
      </c>
      <c r="L88" s="482">
        <v>0</v>
      </c>
      <c r="M88" s="482">
        <v>0</v>
      </c>
      <c r="N88" s="482">
        <v>0</v>
      </c>
      <c r="O88" s="482">
        <v>0</v>
      </c>
      <c r="P88" s="482">
        <v>0</v>
      </c>
      <c r="Q88" s="482">
        <v>0</v>
      </c>
      <c r="R88" s="482">
        <v>0</v>
      </c>
      <c r="S88" s="482">
        <v>0</v>
      </c>
      <c r="T88" s="482">
        <v>0</v>
      </c>
      <c r="U88" s="482">
        <v>0</v>
      </c>
      <c r="V88" s="482">
        <v>0</v>
      </c>
      <c r="W88" s="482">
        <v>0</v>
      </c>
      <c r="X88" s="482">
        <v>0</v>
      </c>
      <c r="Y88" s="482">
        <v>0</v>
      </c>
      <c r="Z88" s="482">
        <v>0</v>
      </c>
      <c r="AA88" s="482">
        <v>0</v>
      </c>
      <c r="AB88" s="482">
        <v>0</v>
      </c>
      <c r="AC88" s="482">
        <v>0</v>
      </c>
      <c r="AD88" s="482">
        <v>0</v>
      </c>
      <c r="AE88" s="482">
        <v>0</v>
      </c>
      <c r="AF88" s="482">
        <v>0</v>
      </c>
      <c r="AG88" s="482">
        <v>0</v>
      </c>
      <c r="AH88" s="482">
        <v>0</v>
      </c>
      <c r="AI88" s="482">
        <v>0</v>
      </c>
      <c r="AJ88" s="482">
        <v>0</v>
      </c>
      <c r="AK88" s="482">
        <v>0</v>
      </c>
      <c r="AL88" s="482">
        <v>0</v>
      </c>
      <c r="AM88" s="482">
        <v>0</v>
      </c>
      <c r="AN88" s="482">
        <v>0</v>
      </c>
      <c r="AO88" s="482">
        <v>0</v>
      </c>
      <c r="AP88" s="482">
        <v>0</v>
      </c>
      <c r="AQ88" s="482">
        <v>0</v>
      </c>
      <c r="AR88" s="482">
        <v>0</v>
      </c>
      <c r="AS88" s="482">
        <v>0</v>
      </c>
      <c r="AT88" s="482">
        <v>0</v>
      </c>
      <c r="AU88" s="482">
        <v>0</v>
      </c>
      <c r="AV88" s="482">
        <v>0</v>
      </c>
      <c r="AW88" s="482">
        <v>0</v>
      </c>
      <c r="AX88" s="482">
        <v>0</v>
      </c>
      <c r="AY88" s="482">
        <v>0</v>
      </c>
      <c r="AZ88" s="482">
        <v>0</v>
      </c>
      <c r="BA88" s="482">
        <v>0</v>
      </c>
      <c r="BB88" s="482">
        <v>0</v>
      </c>
      <c r="BC88" s="482">
        <v>0</v>
      </c>
      <c r="BD88" s="482">
        <v>0</v>
      </c>
      <c r="BE88" s="483">
        <v>0</v>
      </c>
      <c r="BF88" s="132" t="s">
        <v>273</v>
      </c>
      <c r="BG88" s="132" t="s">
        <v>273</v>
      </c>
      <c r="BH88" s="132">
        <v>0</v>
      </c>
      <c r="BI88" s="488"/>
      <c r="BJ88" s="489"/>
    </row>
    <row r="89" spans="1:62" s="125" customFormat="1">
      <c r="A89" s="133" t="s">
        <v>333</v>
      </c>
      <c r="B89" s="484">
        <v>9.2338208712633194E-2</v>
      </c>
      <c r="C89" s="484">
        <v>0.103234106626352</v>
      </c>
      <c r="D89" s="484">
        <v>0.102031989710723</v>
      </c>
      <c r="E89" s="484">
        <v>0.103135890884979</v>
      </c>
      <c r="F89" s="484">
        <v>0.120863220962276</v>
      </c>
      <c r="G89" s="484">
        <v>0.150163024328686</v>
      </c>
      <c r="H89" s="484">
        <v>0.178075527441728</v>
      </c>
      <c r="I89" s="484">
        <v>0.23804260170774599</v>
      </c>
      <c r="J89" s="484">
        <v>0.38267346972350202</v>
      </c>
      <c r="K89" s="484">
        <v>0.43072749467177102</v>
      </c>
      <c r="L89" s="484">
        <v>0.518964711186371</v>
      </c>
      <c r="M89" s="484">
        <v>0.58839814291341397</v>
      </c>
      <c r="N89" s="484">
        <v>0.66018285506187901</v>
      </c>
      <c r="O89" s="484">
        <v>0.94207810299885297</v>
      </c>
      <c r="P89" s="484">
        <v>1.4400914538415299</v>
      </c>
      <c r="Q89" s="484">
        <v>1.8034983649593399</v>
      </c>
      <c r="R89" s="484">
        <v>2.2107090551776198</v>
      </c>
      <c r="S89" s="484">
        <v>2.3872087652698899</v>
      </c>
      <c r="T89" s="484">
        <v>2.6246567987854901</v>
      </c>
      <c r="U89" s="484">
        <v>2.5077538158441999</v>
      </c>
      <c r="V89" s="484">
        <v>2.6978732861202999</v>
      </c>
      <c r="W89" s="484">
        <v>3.0309772003853199</v>
      </c>
      <c r="X89" s="484">
        <v>3.1288244988379099</v>
      </c>
      <c r="Y89" s="484">
        <v>3.45856501801868</v>
      </c>
      <c r="Z89" s="484">
        <v>3.59407518736701</v>
      </c>
      <c r="AA89" s="484">
        <v>3.85699375246364</v>
      </c>
      <c r="AB89" s="484">
        <v>3.88592476771634</v>
      </c>
      <c r="AC89" s="484">
        <v>4.0647587292832901</v>
      </c>
      <c r="AD89" s="484">
        <v>3.9924336387574701</v>
      </c>
      <c r="AE89" s="484">
        <v>4.1780433924491698</v>
      </c>
      <c r="AF89" s="484">
        <v>4.4626461477664296</v>
      </c>
      <c r="AG89" s="484">
        <v>4.6718765456584999</v>
      </c>
      <c r="AH89" s="484">
        <v>4.59066942734629</v>
      </c>
      <c r="AI89" s="484">
        <v>4.8312102506373904</v>
      </c>
      <c r="AJ89" s="484">
        <v>4.87651570320081</v>
      </c>
      <c r="AK89" s="484">
        <v>5.3726758379145299</v>
      </c>
      <c r="AL89" s="484">
        <v>6.1402634428118201</v>
      </c>
      <c r="AM89" s="484">
        <v>6.4882746601901804</v>
      </c>
      <c r="AN89" s="484">
        <v>6.8840053145870002</v>
      </c>
      <c r="AO89" s="484">
        <v>7.5556802765233497</v>
      </c>
      <c r="AP89" s="484">
        <v>7.8154888032999397</v>
      </c>
      <c r="AQ89" s="484">
        <v>8.1652800554059795</v>
      </c>
      <c r="AR89" s="484">
        <v>8.7127553079450895</v>
      </c>
      <c r="AS89" s="484">
        <v>9.0280035988763192</v>
      </c>
      <c r="AT89" s="484">
        <v>9.1079937801175497</v>
      </c>
      <c r="AU89" s="484">
        <v>9.4939212395292092</v>
      </c>
      <c r="AV89" s="484">
        <v>10.2662683331568</v>
      </c>
      <c r="AW89" s="484">
        <v>11.0689056111309</v>
      </c>
      <c r="AX89" s="484">
        <v>11.322497861805999</v>
      </c>
      <c r="AY89" s="484">
        <v>12.0100732001859</v>
      </c>
      <c r="AZ89" s="484">
        <v>12.8191921297476</v>
      </c>
      <c r="BA89" s="484">
        <v>13.227744409730899</v>
      </c>
      <c r="BB89" s="484">
        <v>14.027210816552801</v>
      </c>
      <c r="BC89" s="484">
        <v>14.9022823795411</v>
      </c>
      <c r="BD89" s="484">
        <v>15.0293806389447</v>
      </c>
      <c r="BE89" s="484">
        <v>14.759614490628501</v>
      </c>
      <c r="BF89" s="135">
        <v>-1.7949252520572601E-2</v>
      </c>
      <c r="BG89" s="135">
        <v>5.1360934409563998E-2</v>
      </c>
      <c r="BH89" s="135">
        <v>4.0014927795890998E-2</v>
      </c>
      <c r="BI89" s="488"/>
      <c r="BJ89" s="489"/>
    </row>
    <row r="90" spans="1:62" ht="10">
      <c r="B90" s="482"/>
      <c r="C90" s="482"/>
      <c r="D90" s="482"/>
      <c r="E90" s="482"/>
      <c r="F90" s="482"/>
      <c r="G90" s="482"/>
      <c r="H90" s="482"/>
      <c r="I90" s="482"/>
      <c r="J90" s="482"/>
      <c r="K90" s="482"/>
      <c r="L90" s="482"/>
      <c r="M90" s="482"/>
      <c r="N90" s="482"/>
      <c r="O90" s="482"/>
      <c r="P90" s="482"/>
      <c r="Q90" s="482"/>
      <c r="R90" s="482"/>
      <c r="S90" s="482"/>
      <c r="T90" s="482"/>
      <c r="U90" s="482"/>
      <c r="V90" s="482"/>
      <c r="W90" s="482"/>
      <c r="X90" s="482"/>
      <c r="Y90" s="482"/>
      <c r="Z90" s="482"/>
      <c r="AA90" s="482"/>
      <c r="AB90" s="482"/>
      <c r="AC90" s="482"/>
      <c r="AD90" s="482"/>
      <c r="AE90" s="482"/>
      <c r="AF90" s="482"/>
      <c r="AG90" s="482"/>
      <c r="AH90" s="482"/>
      <c r="AI90" s="482"/>
      <c r="AJ90" s="482"/>
      <c r="AK90" s="482"/>
      <c r="AL90" s="482"/>
      <c r="AM90" s="482"/>
      <c r="AN90" s="482"/>
      <c r="AO90" s="482"/>
      <c r="AP90" s="482"/>
      <c r="AQ90" s="482"/>
      <c r="AR90" s="482"/>
      <c r="AS90" s="482"/>
      <c r="AT90" s="482"/>
      <c r="AU90" s="482"/>
      <c r="AV90" s="482"/>
      <c r="AW90" s="482"/>
      <c r="AX90" s="482"/>
      <c r="AY90" s="482"/>
      <c r="AZ90" s="482"/>
      <c r="BA90" s="482"/>
      <c r="BB90" s="482"/>
      <c r="BC90" s="482"/>
      <c r="BD90" s="482"/>
      <c r="BE90" s="482"/>
      <c r="BF90" s="132"/>
      <c r="BG90" s="132"/>
      <c r="BH90" s="132"/>
      <c r="BI90" s="488"/>
      <c r="BJ90" s="489"/>
    </row>
    <row r="91" spans="1:62">
      <c r="A91" s="136" t="s">
        <v>334</v>
      </c>
      <c r="B91" s="482">
        <v>2.8517799350774001E-4</v>
      </c>
      <c r="C91" s="482">
        <v>3.8023732467698599E-4</v>
      </c>
      <c r="D91" s="482">
        <v>3.8023732467698599E-4</v>
      </c>
      <c r="E91" s="482">
        <v>2.9387877928416001E-3</v>
      </c>
      <c r="F91" s="482">
        <v>3.9924919091083602E-2</v>
      </c>
      <c r="G91" s="482">
        <v>0.167420280299931</v>
      </c>
      <c r="H91" s="482">
        <v>0.24987957927524099</v>
      </c>
      <c r="I91" s="482">
        <v>0.35772269928038702</v>
      </c>
      <c r="J91" s="482">
        <v>0.45540240612619098</v>
      </c>
      <c r="K91" s="482">
        <v>0.51958018024116404</v>
      </c>
      <c r="L91" s="482">
        <v>0.55797138244787203</v>
      </c>
      <c r="M91" s="482">
        <v>0.65686446832722301</v>
      </c>
      <c r="N91" s="482">
        <v>0.75242907583072205</v>
      </c>
      <c r="O91" s="482">
        <v>0.81006398841673299</v>
      </c>
      <c r="P91" s="482">
        <v>0.93245398642909605</v>
      </c>
      <c r="Q91" s="482">
        <v>1.06779458089918</v>
      </c>
      <c r="R91" s="482">
        <v>1.1604919544238299</v>
      </c>
      <c r="S91" s="482">
        <v>1.1318188259586699</v>
      </c>
      <c r="T91" s="482">
        <v>1.22948065613363</v>
      </c>
      <c r="U91" s="482">
        <v>1.20916307967765</v>
      </c>
      <c r="V91" s="482">
        <v>1.2960251179696001</v>
      </c>
      <c r="W91" s="482">
        <v>1.4157723772355699</v>
      </c>
      <c r="X91" s="482">
        <v>1.4454300139237399</v>
      </c>
      <c r="Y91" s="482">
        <v>1.47620495136273</v>
      </c>
      <c r="Z91" s="482">
        <v>1.6145635490510699</v>
      </c>
      <c r="AA91" s="482">
        <v>1.6231148801205999</v>
      </c>
      <c r="AB91" s="482">
        <v>1.5559834726214199</v>
      </c>
      <c r="AC91" s="482">
        <v>1.60526918457026</v>
      </c>
      <c r="AD91" s="482">
        <v>1.66891708628971</v>
      </c>
      <c r="AE91" s="482">
        <v>1.85345442973574</v>
      </c>
      <c r="AF91" s="482">
        <v>1.8713451738190501</v>
      </c>
      <c r="AG91" s="482">
        <v>1.8798461118388901</v>
      </c>
      <c r="AH91" s="482">
        <v>1.8509241939552701</v>
      </c>
      <c r="AI91" s="482">
        <v>1.9055715081865301</v>
      </c>
      <c r="AJ91" s="482">
        <v>1.9518901254863501</v>
      </c>
      <c r="AK91" s="482">
        <v>1.98332157192078</v>
      </c>
      <c r="AL91" s="482">
        <v>2.14493704555007</v>
      </c>
      <c r="AM91" s="482">
        <v>2.2073905844774901</v>
      </c>
      <c r="AN91" s="482">
        <v>2.2247549720840998</v>
      </c>
      <c r="AO91" s="482">
        <v>2.2629945381876402</v>
      </c>
      <c r="AP91" s="482">
        <v>2.2503646827551398</v>
      </c>
      <c r="AQ91" s="482">
        <v>2.5100562092329501</v>
      </c>
      <c r="AR91" s="482">
        <v>2.8077396963510299</v>
      </c>
      <c r="AS91" s="482">
        <v>2.7532852677159698</v>
      </c>
      <c r="AT91" s="482">
        <v>2.81902285696051</v>
      </c>
      <c r="AU91" s="482">
        <v>3.0676760274584098</v>
      </c>
      <c r="AV91" s="482">
        <v>3.1728756425190099</v>
      </c>
      <c r="AW91" s="482">
        <v>3.18035082805967</v>
      </c>
      <c r="AX91" s="482">
        <v>3.3547884889212201</v>
      </c>
      <c r="AY91" s="482">
        <v>3.6012183567124101</v>
      </c>
      <c r="AZ91" s="482">
        <v>3.7535902931714098</v>
      </c>
      <c r="BA91" s="482">
        <v>3.6540923871142699</v>
      </c>
      <c r="BB91" s="482">
        <v>3.5909092086305501</v>
      </c>
      <c r="BC91" s="482">
        <v>3.4662750116382801</v>
      </c>
      <c r="BD91" s="482">
        <v>4.0724066589874903</v>
      </c>
      <c r="BE91" s="483">
        <v>3.9462298482362499</v>
      </c>
      <c r="BF91" s="132">
        <v>-3.0983352429397398E-2</v>
      </c>
      <c r="BG91" s="132">
        <v>3.7469299780684202E-2</v>
      </c>
      <c r="BH91" s="132">
        <v>1.06986603575199E-2</v>
      </c>
      <c r="BI91" s="488"/>
      <c r="BJ91" s="489"/>
    </row>
    <row r="92" spans="1:62">
      <c r="A92" s="136" t="s">
        <v>335</v>
      </c>
      <c r="B92" s="482">
        <v>0</v>
      </c>
      <c r="C92" s="482">
        <v>0</v>
      </c>
      <c r="D92" s="482">
        <v>0</v>
      </c>
      <c r="E92" s="482">
        <v>0</v>
      </c>
      <c r="F92" s="482">
        <v>0</v>
      </c>
      <c r="G92" s="482">
        <v>0</v>
      </c>
      <c r="H92" s="482">
        <v>0</v>
      </c>
      <c r="I92" s="482">
        <v>4.2417541057613597E-2</v>
      </c>
      <c r="J92" s="482">
        <v>5.8849611322506899E-2</v>
      </c>
      <c r="K92" s="482">
        <v>6.47008155075363E-2</v>
      </c>
      <c r="L92" s="482">
        <v>6.5038384979749495E-2</v>
      </c>
      <c r="M92" s="482">
        <v>8.5396160700645402E-2</v>
      </c>
      <c r="N92" s="482">
        <v>9.5532160636344898E-2</v>
      </c>
      <c r="O92" s="482">
        <v>0.10543419848793301</v>
      </c>
      <c r="P92" s="482">
        <v>0.121299963681955</v>
      </c>
      <c r="Q92" s="482">
        <v>0.136229880539532</v>
      </c>
      <c r="R92" s="482">
        <v>0.13171746574863299</v>
      </c>
      <c r="S92" s="482">
        <v>0.17100856163761399</v>
      </c>
      <c r="T92" s="482">
        <v>0.19028493149992701</v>
      </c>
      <c r="U92" s="482">
        <v>0.219034494527551</v>
      </c>
      <c r="V92" s="482">
        <v>0.249432534237501</v>
      </c>
      <c r="W92" s="482">
        <v>0.28126095889387698</v>
      </c>
      <c r="X92" s="482">
        <v>0.33046712327564898</v>
      </c>
      <c r="Y92" s="482">
        <v>0.38789275954872998</v>
      </c>
      <c r="Z92" s="482">
        <v>0.41118527395764398</v>
      </c>
      <c r="AA92" s="482">
        <v>0.44256541094280299</v>
      </c>
      <c r="AB92" s="482">
        <v>0.45577671231218603</v>
      </c>
      <c r="AC92" s="482">
        <v>0.49566120216776</v>
      </c>
      <c r="AD92" s="482">
        <v>0.556351369842774</v>
      </c>
      <c r="AE92" s="482">
        <v>0.590052054773054</v>
      </c>
      <c r="AF92" s="482">
        <v>0.65233767120914399</v>
      </c>
      <c r="AG92" s="482">
        <v>0.69823326500191996</v>
      </c>
      <c r="AH92" s="482">
        <v>0.68822705476948298</v>
      </c>
      <c r="AI92" s="482">
        <v>0.743682876685273</v>
      </c>
      <c r="AJ92" s="482">
        <v>0.81082054791570801</v>
      </c>
      <c r="AK92" s="482">
        <v>0.87400785515946</v>
      </c>
      <c r="AL92" s="482">
        <v>0.98138082188210596</v>
      </c>
      <c r="AM92" s="482">
        <v>1.03245924653778</v>
      </c>
      <c r="AN92" s="482">
        <v>1.11056678078152</v>
      </c>
      <c r="AO92" s="482">
        <v>1.19068613383646</v>
      </c>
      <c r="AP92" s="482">
        <v>1.2832630136519401</v>
      </c>
      <c r="AQ92" s="482">
        <v>1.38969178077136</v>
      </c>
      <c r="AR92" s="482">
        <v>1.48383219172684</v>
      </c>
      <c r="AS92" s="482">
        <v>1.58013046442339</v>
      </c>
      <c r="AT92" s="482">
        <v>1.8137937969604101</v>
      </c>
      <c r="AU92" s="482">
        <v>1.8628462328089399</v>
      </c>
      <c r="AV92" s="482">
        <v>1.89462191773929</v>
      </c>
      <c r="AW92" s="482">
        <v>2.0586980873568002</v>
      </c>
      <c r="AX92" s="482">
        <v>2.1239869862241001</v>
      </c>
      <c r="AY92" s="482">
        <v>2.22746232868609</v>
      </c>
      <c r="AZ92" s="482">
        <v>2.5014452053884502</v>
      </c>
      <c r="BA92" s="482">
        <v>2.5522028687596099</v>
      </c>
      <c r="BB92" s="482">
        <v>2.5729075341529701</v>
      </c>
      <c r="BC92" s="482">
        <v>2.6538244588497499</v>
      </c>
      <c r="BD92" s="482">
        <v>2.9929785243229698</v>
      </c>
      <c r="BE92" s="483">
        <v>2.9365933402727702</v>
      </c>
      <c r="BF92" s="132">
        <v>-1.8839154237819601E-2</v>
      </c>
      <c r="BG92" s="132">
        <v>5.1360288047185697E-2</v>
      </c>
      <c r="BH92" s="132">
        <v>7.9614254526444508E-3</v>
      </c>
      <c r="BI92" s="488"/>
      <c r="BJ92" s="489"/>
    </row>
    <row r="93" spans="1:62">
      <c r="A93" s="136" t="s">
        <v>336</v>
      </c>
      <c r="B93" s="482">
        <v>0.10726493968272199</v>
      </c>
      <c r="C93" s="482">
        <v>0.130668199249862</v>
      </c>
      <c r="D93" s="482">
        <v>0.14236982903343201</v>
      </c>
      <c r="E93" s="482">
        <v>0.13614601137076801</v>
      </c>
      <c r="F93" s="482">
        <v>0.191126619798306</v>
      </c>
      <c r="G93" s="482">
        <v>0.27986397899037602</v>
      </c>
      <c r="H93" s="482">
        <v>0.36470079492125601</v>
      </c>
      <c r="I93" s="482">
        <v>0.470676210738941</v>
      </c>
      <c r="J93" s="482">
        <v>0.58313121754789099</v>
      </c>
      <c r="K93" s="482">
        <v>0.73427726891900003</v>
      </c>
      <c r="L93" s="482">
        <v>0.86299519653826695</v>
      </c>
      <c r="M93" s="482">
        <v>0.98219622488911196</v>
      </c>
      <c r="N93" s="482">
        <v>1.18186460814054</v>
      </c>
      <c r="O93" s="482">
        <v>1.3388614744034399</v>
      </c>
      <c r="P93" s="482">
        <v>1.4149220679966401</v>
      </c>
      <c r="Q93" s="482">
        <v>1.38771684447204</v>
      </c>
      <c r="R93" s="482">
        <v>1.2423230286889899</v>
      </c>
      <c r="S93" s="482">
        <v>1.16333702764989</v>
      </c>
      <c r="T93" s="482">
        <v>1.1906408304782199</v>
      </c>
      <c r="U93" s="482">
        <v>1.2087820866704599</v>
      </c>
      <c r="V93" s="482">
        <v>1.2608506091796401</v>
      </c>
      <c r="W93" s="482">
        <v>1.3417868818493299</v>
      </c>
      <c r="X93" s="482">
        <v>1.3544636474481999</v>
      </c>
      <c r="Y93" s="482">
        <v>1.3867443729622499</v>
      </c>
      <c r="Z93" s="482">
        <v>1.46748188844117</v>
      </c>
      <c r="AA93" s="482">
        <v>1.4917627702420799</v>
      </c>
      <c r="AB93" s="482">
        <v>1.5104853778957901</v>
      </c>
      <c r="AC93" s="482">
        <v>1.5355325139603</v>
      </c>
      <c r="AD93" s="482">
        <v>1.6348151943462199</v>
      </c>
      <c r="AE93" s="482">
        <v>1.7122409780808401</v>
      </c>
      <c r="AF93" s="482">
        <v>1.72989093633772</v>
      </c>
      <c r="AG93" s="482">
        <v>1.80782453670184</v>
      </c>
      <c r="AH93" s="482">
        <v>1.9155567955703601</v>
      </c>
      <c r="AI93" s="482">
        <v>1.9753326210480999</v>
      </c>
      <c r="AJ93" s="482">
        <v>2.0959569214004001</v>
      </c>
      <c r="AK93" s="482">
        <v>2.3828469404413801</v>
      </c>
      <c r="AL93" s="482">
        <v>2.6747975413609799</v>
      </c>
      <c r="AM93" s="482">
        <v>2.8458363633641599</v>
      </c>
      <c r="AN93" s="482">
        <v>3.3064905225106802</v>
      </c>
      <c r="AO93" s="482">
        <v>3.85797924892855</v>
      </c>
      <c r="AP93" s="482">
        <v>4.5449591513652603</v>
      </c>
      <c r="AQ93" s="482">
        <v>5.5907229518612596</v>
      </c>
      <c r="AR93" s="482">
        <v>6.8769643980095196</v>
      </c>
      <c r="AS93" s="482">
        <v>7.9055544184207598</v>
      </c>
      <c r="AT93" s="482">
        <v>8.72940045328507</v>
      </c>
      <c r="AU93" s="482">
        <v>10.5338369869134</v>
      </c>
      <c r="AV93" s="482">
        <v>13.0773457751389</v>
      </c>
      <c r="AW93" s="482">
        <v>14.5578986011885</v>
      </c>
      <c r="AX93" s="482">
        <v>16.629678621596401</v>
      </c>
      <c r="AY93" s="482">
        <v>18.224604259033399</v>
      </c>
      <c r="AZ93" s="482">
        <v>18.836698544101399</v>
      </c>
      <c r="BA93" s="482">
        <v>20.2085829483539</v>
      </c>
      <c r="BB93" s="482">
        <v>23.3417284971942</v>
      </c>
      <c r="BC93" s="482">
        <v>27.470453539163699</v>
      </c>
      <c r="BD93" s="482">
        <v>29.836230540656899</v>
      </c>
      <c r="BE93" s="483">
        <v>31.897049961607198</v>
      </c>
      <c r="BF93" s="132">
        <v>6.9071038251366595E-2</v>
      </c>
      <c r="BG93" s="132">
        <v>0.130774363440469</v>
      </c>
      <c r="BH93" s="132">
        <v>8.6476388114747699E-2</v>
      </c>
      <c r="BI93" s="488"/>
      <c r="BJ93" s="489"/>
    </row>
    <row r="94" spans="1:62">
      <c r="A94" s="136" t="s">
        <v>337</v>
      </c>
      <c r="B94" s="482">
        <v>0</v>
      </c>
      <c r="C94" s="482">
        <v>0</v>
      </c>
      <c r="D94" s="482">
        <v>0</v>
      </c>
      <c r="E94" s="482">
        <v>0</v>
      </c>
      <c r="F94" s="482">
        <v>0</v>
      </c>
      <c r="G94" s="482">
        <v>0</v>
      </c>
      <c r="H94" s="482">
        <v>0</v>
      </c>
      <c r="I94" s="482">
        <v>0</v>
      </c>
      <c r="J94" s="482">
        <v>0</v>
      </c>
      <c r="K94" s="482">
        <v>0</v>
      </c>
      <c r="L94" s="482">
        <v>0</v>
      </c>
      <c r="M94" s="482">
        <v>0</v>
      </c>
      <c r="N94" s="482">
        <v>0</v>
      </c>
      <c r="O94" s="482">
        <v>0</v>
      </c>
      <c r="P94" s="482">
        <v>0</v>
      </c>
      <c r="Q94" s="482">
        <v>0</v>
      </c>
      <c r="R94" s="482">
        <v>0</v>
      </c>
      <c r="S94" s="482">
        <v>0</v>
      </c>
      <c r="T94" s="482">
        <v>0</v>
      </c>
      <c r="U94" s="482">
        <v>0</v>
      </c>
      <c r="V94" s="482">
        <v>0</v>
      </c>
      <c r="W94" s="482">
        <v>0</v>
      </c>
      <c r="X94" s="482">
        <v>0</v>
      </c>
      <c r="Y94" s="482">
        <v>0</v>
      </c>
      <c r="Z94" s="482">
        <v>0</v>
      </c>
      <c r="AA94" s="482">
        <v>0</v>
      </c>
      <c r="AB94" s="482">
        <v>0</v>
      </c>
      <c r="AC94" s="482">
        <v>0</v>
      </c>
      <c r="AD94" s="482">
        <v>0</v>
      </c>
      <c r="AE94" s="482">
        <v>0</v>
      </c>
      <c r="AF94" s="482">
        <v>2.9407656280642999E-3</v>
      </c>
      <c r="AG94" s="482">
        <v>0.18591992393819001</v>
      </c>
      <c r="AH94" s="482">
        <v>0.29109533528289999</v>
      </c>
      <c r="AI94" s="482">
        <v>0.27309028523844597</v>
      </c>
      <c r="AJ94" s="482">
        <v>0.30113864387843098</v>
      </c>
      <c r="AK94" s="482">
        <v>0.27148815943246601</v>
      </c>
      <c r="AL94" s="482">
        <v>0.274745164427046</v>
      </c>
      <c r="AM94" s="482">
        <v>0.26101439552889799</v>
      </c>
      <c r="AN94" s="482">
        <v>0.16784222138678601</v>
      </c>
      <c r="AO94" s="482">
        <v>0.24180874955776599</v>
      </c>
      <c r="AP94" s="482">
        <v>0.243030291916913</v>
      </c>
      <c r="AQ94" s="482">
        <v>0.26661934259044301</v>
      </c>
      <c r="AR94" s="482">
        <v>0.249082453946847</v>
      </c>
      <c r="AS94" s="482">
        <v>0.287350038952908</v>
      </c>
      <c r="AT94" s="482">
        <v>0.27983361786016098</v>
      </c>
      <c r="AU94" s="482">
        <v>0.34775875348232099</v>
      </c>
      <c r="AV94" s="482">
        <v>0.27695772696022303</v>
      </c>
      <c r="AW94" s="482">
        <v>0.254335381371879</v>
      </c>
      <c r="AX94" s="482">
        <v>0.24026816309014101</v>
      </c>
      <c r="AY94" s="482">
        <v>0.23095205837805499</v>
      </c>
      <c r="AZ94" s="482">
        <v>0.294673005686236</v>
      </c>
      <c r="BA94" s="482">
        <v>0.30167648929020502</v>
      </c>
      <c r="BB94" s="482">
        <v>0.30149416939105</v>
      </c>
      <c r="BC94" s="482">
        <v>0.29193616212283302</v>
      </c>
      <c r="BD94" s="482">
        <v>0.30149648840391102</v>
      </c>
      <c r="BE94" s="483">
        <v>0.47706237409998398</v>
      </c>
      <c r="BF94" s="132">
        <v>0.58231486086454598</v>
      </c>
      <c r="BG94" s="132">
        <v>7.4841839867578804E-3</v>
      </c>
      <c r="BH94" s="132">
        <v>1.2933682289512399E-3</v>
      </c>
      <c r="BI94" s="488"/>
      <c r="BJ94" s="489"/>
    </row>
    <row r="95" spans="1:62">
      <c r="A95" s="136" t="s">
        <v>338</v>
      </c>
      <c r="B95" s="482">
        <v>2.29547241104998E-2</v>
      </c>
      <c r="C95" s="482">
        <v>2.5767803045610101E-2</v>
      </c>
      <c r="D95" s="482">
        <v>3.4432086165749803E-2</v>
      </c>
      <c r="E95" s="482">
        <v>3.8153343808435498E-2</v>
      </c>
      <c r="F95" s="482">
        <v>4.5909448220999703E-2</v>
      </c>
      <c r="G95" s="482">
        <v>6.1229492575779303E-2</v>
      </c>
      <c r="H95" s="482">
        <v>6.4884342905817904E-2</v>
      </c>
      <c r="I95" s="482">
        <v>7.0975777699375298E-2</v>
      </c>
      <c r="J95" s="482">
        <v>7.0983983322511199E-2</v>
      </c>
      <c r="K95" s="482">
        <v>8.0342973580185703E-2</v>
      </c>
      <c r="L95" s="482">
        <v>0.102855768553248</v>
      </c>
      <c r="M95" s="482">
        <v>0.124608112172897</v>
      </c>
      <c r="N95" s="482">
        <v>0.13344709491788601</v>
      </c>
      <c r="O95" s="482">
        <v>0.14904541201401</v>
      </c>
      <c r="P95" s="482">
        <v>0.18536388167065701</v>
      </c>
      <c r="Q95" s="482">
        <v>0.109331022959227</v>
      </c>
      <c r="R95" s="482">
        <v>0.19139367887647299</v>
      </c>
      <c r="S95" s="482">
        <v>0.25092337561496397</v>
      </c>
      <c r="T95" s="482">
        <v>0.298556445433875</v>
      </c>
      <c r="U95" s="482">
        <v>0.34099484693186899</v>
      </c>
      <c r="V95" s="482">
        <v>0.41824442780876198</v>
      </c>
      <c r="W95" s="482">
        <v>0.58438745784574697</v>
      </c>
      <c r="X95" s="482">
        <v>0.67317494124250898</v>
      </c>
      <c r="Y95" s="482">
        <v>0.78642554738556503</v>
      </c>
      <c r="Z95" s="482">
        <v>0.93757619407133597</v>
      </c>
      <c r="AA95" s="482">
        <v>1.1216260921346699</v>
      </c>
      <c r="AB95" s="482">
        <v>1.2491523452557101</v>
      </c>
      <c r="AC95" s="482">
        <v>1.3927764687206401</v>
      </c>
      <c r="AD95" s="482">
        <v>1.4190771523510499</v>
      </c>
      <c r="AE95" s="482">
        <v>1.53419645749169</v>
      </c>
      <c r="AF95" s="482">
        <v>1.7490751488366501</v>
      </c>
      <c r="AG95" s="482">
        <v>1.9038772927291701</v>
      </c>
      <c r="AH95" s="482">
        <v>2.07559588466333</v>
      </c>
      <c r="AI95" s="482">
        <v>2.2778320235965301</v>
      </c>
      <c r="AJ95" s="482">
        <v>2.33399620881351</v>
      </c>
      <c r="AK95" s="482">
        <v>2.4471993088512698</v>
      </c>
      <c r="AL95" s="482">
        <v>2.4601982346562998</v>
      </c>
      <c r="AM95" s="482">
        <v>2.5692057932236998</v>
      </c>
      <c r="AN95" s="482">
        <v>2.7503734947847902</v>
      </c>
      <c r="AO95" s="482">
        <v>2.9592083999267298</v>
      </c>
      <c r="AP95" s="482">
        <v>3.3210912393974699</v>
      </c>
      <c r="AQ95" s="482">
        <v>3.4712075806449398</v>
      </c>
      <c r="AR95" s="482">
        <v>3.7549897571411601</v>
      </c>
      <c r="AS95" s="482">
        <v>3.85833586861416</v>
      </c>
      <c r="AT95" s="482">
        <v>4.75132996861955</v>
      </c>
      <c r="AU95" s="482">
        <v>5.7046843364773299</v>
      </c>
      <c r="AV95" s="482">
        <v>5.8328093171112201</v>
      </c>
      <c r="AW95" s="482">
        <v>5.3743022623429297</v>
      </c>
      <c r="AX95" s="482">
        <v>4.7427399959290097</v>
      </c>
      <c r="AY95" s="482">
        <v>4.6926478339477002</v>
      </c>
      <c r="AZ95" s="482">
        <v>4.62543104211617</v>
      </c>
      <c r="BA95" s="482">
        <v>4.9007278165603001</v>
      </c>
      <c r="BB95" s="482">
        <v>5.1990482962220099</v>
      </c>
      <c r="BC95" s="482">
        <v>5.6203444045838999</v>
      </c>
      <c r="BD95" s="482">
        <v>5.7326168686215704</v>
      </c>
      <c r="BE95" s="483">
        <v>5.75077411238974</v>
      </c>
      <c r="BF95" s="132">
        <v>3.1673569304036002E-3</v>
      </c>
      <c r="BG95" s="132">
        <v>1.8952108931668901E-2</v>
      </c>
      <c r="BH95" s="132">
        <v>1.55909770559296E-2</v>
      </c>
      <c r="BI95" s="488"/>
      <c r="BJ95" s="489"/>
    </row>
    <row r="96" spans="1:62">
      <c r="A96" s="136" t="s">
        <v>339</v>
      </c>
      <c r="B96" s="482">
        <v>4.91018937082877E-2</v>
      </c>
      <c r="C96" s="482">
        <v>5.0083931582453403E-2</v>
      </c>
      <c r="D96" s="482">
        <v>6.1180959560526403E-2</v>
      </c>
      <c r="E96" s="482">
        <v>6.19931531794062E-2</v>
      </c>
      <c r="F96" s="482">
        <v>0.117157118387974</v>
      </c>
      <c r="G96" s="482">
        <v>0.121674492609137</v>
      </c>
      <c r="H96" s="482">
        <v>0.123049345632969</v>
      </c>
      <c r="I96" s="482">
        <v>0.120362693929684</v>
      </c>
      <c r="J96" s="482">
        <v>7.8563029933260295E-2</v>
      </c>
      <c r="K96" s="482">
        <v>0.11067566841848001</v>
      </c>
      <c r="L96" s="482">
        <v>0.228814824680621</v>
      </c>
      <c r="M96" s="482">
        <v>0.23014835698515701</v>
      </c>
      <c r="N96" s="482">
        <v>0.49101893708287703</v>
      </c>
      <c r="O96" s="482">
        <v>0.56761789126780604</v>
      </c>
      <c r="P96" s="482">
        <v>0.73260025412765195</v>
      </c>
      <c r="Q96" s="482">
        <v>0.68848636153432097</v>
      </c>
      <c r="R96" s="482">
        <v>0.68939058766435901</v>
      </c>
      <c r="S96" s="482">
        <v>0.65501926206855798</v>
      </c>
      <c r="T96" s="482">
        <v>0.87892389737834897</v>
      </c>
      <c r="U96" s="482">
        <v>1.02342567255102</v>
      </c>
      <c r="V96" s="482">
        <v>1.2137988124688699</v>
      </c>
      <c r="W96" s="482">
        <v>1.3090564862629499</v>
      </c>
      <c r="X96" s="482">
        <v>1.35423022847457</v>
      </c>
      <c r="Y96" s="482">
        <v>1.4337752962820001</v>
      </c>
      <c r="Z96" s="482">
        <v>1.60956007575767</v>
      </c>
      <c r="AA96" s="482">
        <v>1.6615334235422901</v>
      </c>
      <c r="AB96" s="482">
        <v>1.9126692507112399</v>
      </c>
      <c r="AC96" s="482">
        <v>2.0802448959898898</v>
      </c>
      <c r="AD96" s="482">
        <v>2.2126435937277198</v>
      </c>
      <c r="AE96" s="482">
        <v>2.6203618774800099</v>
      </c>
      <c r="AF96" s="482">
        <v>2.7631006628583799</v>
      </c>
      <c r="AG96" s="482">
        <v>2.8686431591989199</v>
      </c>
      <c r="AH96" s="482">
        <v>3.0004317419867301</v>
      </c>
      <c r="AI96" s="482">
        <v>2.8927981526070901</v>
      </c>
      <c r="AJ96" s="482">
        <v>3.1436556973650802</v>
      </c>
      <c r="AK96" s="482">
        <v>3.1846060539133201</v>
      </c>
      <c r="AL96" s="482">
        <v>3.3026066695419498</v>
      </c>
      <c r="AM96" s="482">
        <v>3.58985126231476</v>
      </c>
      <c r="AN96" s="482">
        <v>3.82735231489522</v>
      </c>
      <c r="AO96" s="482">
        <v>3.4930817256784299</v>
      </c>
      <c r="AP96" s="482">
        <v>3.52116820023861</v>
      </c>
      <c r="AQ96" s="482">
        <v>3.5906170790179499</v>
      </c>
      <c r="AR96" s="482">
        <v>3.3517041166613102</v>
      </c>
      <c r="AS96" s="482">
        <v>3.8300667329060398</v>
      </c>
      <c r="AT96" s="482">
        <v>4.0733581345349696</v>
      </c>
      <c r="AU96" s="482">
        <v>4.2617141594803396</v>
      </c>
      <c r="AV96" s="482">
        <v>4.1346504275132396</v>
      </c>
      <c r="AW96" s="482">
        <v>4.1462123730071099</v>
      </c>
      <c r="AX96" s="482">
        <v>4.3060168283141502</v>
      </c>
      <c r="AY96" s="482">
        <v>4.2611554073926099</v>
      </c>
      <c r="AZ96" s="482">
        <v>4.4269641009359901</v>
      </c>
      <c r="BA96" s="482">
        <v>4.3063402931520001</v>
      </c>
      <c r="BB96" s="482">
        <v>4.1811921144970903</v>
      </c>
      <c r="BC96" s="482">
        <v>4.3082521192295298</v>
      </c>
      <c r="BD96" s="482">
        <v>4.2493970101028298</v>
      </c>
      <c r="BE96" s="483">
        <v>4.0069910896670304</v>
      </c>
      <c r="BF96" s="132">
        <v>-5.7044780673468097E-2</v>
      </c>
      <c r="BG96" s="132">
        <v>4.2398969534262997E-3</v>
      </c>
      <c r="BH96" s="132">
        <v>1.0863390722949499E-2</v>
      </c>
      <c r="BI96" s="488"/>
      <c r="BJ96" s="489"/>
    </row>
    <row r="97" spans="1:62">
      <c r="A97" s="136" t="s">
        <v>340</v>
      </c>
      <c r="B97" s="482">
        <v>0.17668457772490501</v>
      </c>
      <c r="C97" s="482">
        <v>0.18131176603347501</v>
      </c>
      <c r="D97" s="482">
        <v>0.18756439634066299</v>
      </c>
      <c r="E97" s="482">
        <v>0.20354174994662599</v>
      </c>
      <c r="F97" s="482">
        <v>0.225680493014394</v>
      </c>
      <c r="G97" s="482">
        <v>0.34561436920844402</v>
      </c>
      <c r="H97" s="482">
        <v>0.37057906453663703</v>
      </c>
      <c r="I97" s="482">
        <v>0.36971182878548497</v>
      </c>
      <c r="J97" s="482">
        <v>0.51588568652678601</v>
      </c>
      <c r="K97" s="482">
        <v>0.70506404058754601</v>
      </c>
      <c r="L97" s="482">
        <v>0.84449052416697801</v>
      </c>
      <c r="M97" s="482">
        <v>1.00960183851618</v>
      </c>
      <c r="N97" s="482">
        <v>1.2363525048017101</v>
      </c>
      <c r="O97" s="482">
        <v>1.7352009258299901</v>
      </c>
      <c r="P97" s="482">
        <v>2.0587849281531598</v>
      </c>
      <c r="Q97" s="482">
        <v>2.4296621219074201</v>
      </c>
      <c r="R97" s="482">
        <v>2.44116722186113</v>
      </c>
      <c r="S97" s="482">
        <v>2.49992345941047</v>
      </c>
      <c r="T97" s="482">
        <v>2.6903325849872499</v>
      </c>
      <c r="U97" s="482">
        <v>3.6084728557154602</v>
      </c>
      <c r="V97" s="482">
        <v>3.8758826348064401</v>
      </c>
      <c r="W97" s="482">
        <v>3.9438071543766999</v>
      </c>
      <c r="X97" s="482">
        <v>4.0446943527070598</v>
      </c>
      <c r="Y97" s="482">
        <v>4.2781884291625696</v>
      </c>
      <c r="Z97" s="482">
        <v>4.45602927034329</v>
      </c>
      <c r="AA97" s="482">
        <v>4.8681882669215302</v>
      </c>
      <c r="AB97" s="482">
        <v>5.1473739297750596</v>
      </c>
      <c r="AC97" s="482">
        <v>5.33684073225366</v>
      </c>
      <c r="AD97" s="482">
        <v>5.3885209955760498</v>
      </c>
      <c r="AE97" s="482">
        <v>5.7627214791194499</v>
      </c>
      <c r="AF97" s="482">
        <v>5.8649032453611802</v>
      </c>
      <c r="AG97" s="482">
        <v>6.2405870279135902</v>
      </c>
      <c r="AH97" s="482">
        <v>6.4954583160811197</v>
      </c>
      <c r="AI97" s="482">
        <v>6.69177849706261</v>
      </c>
      <c r="AJ97" s="482">
        <v>7.0282818922309502</v>
      </c>
      <c r="AK97" s="482">
        <v>7.3007774300511104</v>
      </c>
      <c r="AL97" s="482">
        <v>7.5204158516535697</v>
      </c>
      <c r="AM97" s="482">
        <v>7.3576442738663097</v>
      </c>
      <c r="AN97" s="482">
        <v>8.0786621461008004</v>
      </c>
      <c r="AO97" s="482">
        <v>7.7773359197553402</v>
      </c>
      <c r="AP97" s="482">
        <v>8.0041378944479593</v>
      </c>
      <c r="AQ97" s="482">
        <v>8.5674663102017501</v>
      </c>
      <c r="AR97" s="482">
        <v>9.2292271677056608</v>
      </c>
      <c r="AS97" s="482">
        <v>9.5619267899359404</v>
      </c>
      <c r="AT97" s="482">
        <v>8.9474801426623891</v>
      </c>
      <c r="AU97" s="482">
        <v>9.6691273050814903</v>
      </c>
      <c r="AV97" s="482">
        <v>10.838722512185401</v>
      </c>
      <c r="AW97" s="482">
        <v>11.8887950560948</v>
      </c>
      <c r="AX97" s="482">
        <v>11.9525024314893</v>
      </c>
      <c r="AY97" s="482">
        <v>12.0700793509276</v>
      </c>
      <c r="AZ97" s="482">
        <v>11.4862290418312</v>
      </c>
      <c r="BA97" s="482">
        <v>11.2329038034036</v>
      </c>
      <c r="BB97" s="482">
        <v>11.318734785036799</v>
      </c>
      <c r="BC97" s="482">
        <v>11.195053321955101</v>
      </c>
      <c r="BD97" s="482">
        <v>10.4609928602781</v>
      </c>
      <c r="BE97" s="483">
        <v>10.075171076063</v>
      </c>
      <c r="BF97" s="132">
        <v>-3.6881946997603103E-2</v>
      </c>
      <c r="BG97" s="132">
        <v>1.5750901037397999E-2</v>
      </c>
      <c r="BH97" s="132">
        <v>2.7314889789018099E-2</v>
      </c>
      <c r="BI97" s="488"/>
      <c r="BJ97" s="489"/>
    </row>
    <row r="98" spans="1:62">
      <c r="A98" s="136" t="s">
        <v>341</v>
      </c>
      <c r="B98" s="482">
        <v>0</v>
      </c>
      <c r="C98" s="482">
        <v>0</v>
      </c>
      <c r="D98" s="482">
        <v>0</v>
      </c>
      <c r="E98" s="482">
        <v>0</v>
      </c>
      <c r="F98" s="482">
        <v>0</v>
      </c>
      <c r="G98" s="482">
        <v>7.8766210183087702E-4</v>
      </c>
      <c r="H98" s="482">
        <v>8.0183185231239296E-3</v>
      </c>
      <c r="I98" s="482">
        <v>1.11974891160501E-2</v>
      </c>
      <c r="J98" s="482">
        <v>1.1228167168422801E-2</v>
      </c>
      <c r="K98" s="482">
        <v>2.3406862838477899E-2</v>
      </c>
      <c r="L98" s="482">
        <v>2.8215445271483699E-2</v>
      </c>
      <c r="M98" s="482">
        <v>3.3498291567319198E-2</v>
      </c>
      <c r="N98" s="482">
        <v>3.07357808793641E-2</v>
      </c>
      <c r="O98" s="482">
        <v>0.22740930111431501</v>
      </c>
      <c r="P98" s="482">
        <v>0.282995740872094</v>
      </c>
      <c r="Q98" s="482">
        <v>0.25102655911608901</v>
      </c>
      <c r="R98" s="482">
        <v>0.211656059077697</v>
      </c>
      <c r="S98" s="482">
        <v>0.26645483673364501</v>
      </c>
      <c r="T98" s="482">
        <v>0.37346435942523998</v>
      </c>
      <c r="U98" s="482">
        <v>0.46143102864790297</v>
      </c>
      <c r="V98" s="482">
        <v>0.44682945805291602</v>
      </c>
      <c r="W98" s="482">
        <v>0.69336769592598002</v>
      </c>
      <c r="X98" s="482">
        <v>0.69167984856491505</v>
      </c>
      <c r="Y98" s="482">
        <v>0.70370476183146802</v>
      </c>
      <c r="Z98" s="482">
        <v>0.80802879332107502</v>
      </c>
      <c r="AA98" s="482">
        <v>0.76526999350739899</v>
      </c>
      <c r="AB98" s="482">
        <v>1.1378341676734001</v>
      </c>
      <c r="AC98" s="482">
        <v>1.23313851503205</v>
      </c>
      <c r="AD98" s="482">
        <v>1.2143499147084</v>
      </c>
      <c r="AE98" s="482">
        <v>1.26093450187383</v>
      </c>
      <c r="AF98" s="482">
        <v>1.3096570290299401</v>
      </c>
      <c r="AG98" s="482">
        <v>1.57225441205879</v>
      </c>
      <c r="AH98" s="482">
        <v>1.95722779989233</v>
      </c>
      <c r="AI98" s="482">
        <v>1.9775944913825201</v>
      </c>
      <c r="AJ98" s="482">
        <v>2.25091324071784</v>
      </c>
      <c r="AK98" s="482">
        <v>2.7744213891757599</v>
      </c>
      <c r="AL98" s="482">
        <v>2.6809767483175002</v>
      </c>
      <c r="AM98" s="482">
        <v>2.7176592976313301</v>
      </c>
      <c r="AN98" s="482">
        <v>2.92830264829239</v>
      </c>
      <c r="AO98" s="482">
        <v>3.1546082386551202</v>
      </c>
      <c r="AP98" s="482">
        <v>3.6159316631907501</v>
      </c>
      <c r="AQ98" s="482">
        <v>3.7601863509831999</v>
      </c>
      <c r="AR98" s="482">
        <v>3.90894196507183</v>
      </c>
      <c r="AS98" s="482">
        <v>4.2020297419137602</v>
      </c>
      <c r="AT98" s="482">
        <v>3.8722594157580001</v>
      </c>
      <c r="AU98" s="482">
        <v>3.6788321081798099</v>
      </c>
      <c r="AV98" s="482">
        <v>3.70730046700313</v>
      </c>
      <c r="AW98" s="482">
        <v>4.0540172110804402</v>
      </c>
      <c r="AX98" s="482">
        <v>4.3119999148944297</v>
      </c>
      <c r="AY98" s="482">
        <v>4.3257277400977703</v>
      </c>
      <c r="AZ98" s="482">
        <v>4.5318701644626502</v>
      </c>
      <c r="BA98" s="482">
        <v>4.3412894468145504</v>
      </c>
      <c r="BB98" s="482">
        <v>4.3581344094302397</v>
      </c>
      <c r="BC98" s="482">
        <v>4.3226896148478504</v>
      </c>
      <c r="BD98" s="482">
        <v>4.3246438416270196</v>
      </c>
      <c r="BE98" s="483">
        <v>3.6812353829161499</v>
      </c>
      <c r="BF98" s="132">
        <v>-0.148777213170186</v>
      </c>
      <c r="BG98" s="132">
        <v>1.11104297568216E-2</v>
      </c>
      <c r="BH98" s="132">
        <v>9.9802314037808395E-3</v>
      </c>
      <c r="BI98" s="488"/>
      <c r="BJ98" s="489"/>
    </row>
    <row r="99" spans="1:62">
      <c r="A99" s="136" t="s">
        <v>342</v>
      </c>
      <c r="B99" s="482">
        <v>0</v>
      </c>
      <c r="C99" s="482">
        <v>0</v>
      </c>
      <c r="D99" s="482">
        <v>0</v>
      </c>
      <c r="E99" s="482">
        <v>0</v>
      </c>
      <c r="F99" s="482">
        <v>0</v>
      </c>
      <c r="G99" s="482">
        <v>6.8732975941611001E-3</v>
      </c>
      <c r="H99" s="482">
        <v>8.7309455925830195E-3</v>
      </c>
      <c r="I99" s="482">
        <v>1.57777420958863E-2</v>
      </c>
      <c r="J99" s="482">
        <v>1.8390715184377002E-2</v>
      </c>
      <c r="K99" s="482">
        <v>2.7035956082283201E-2</v>
      </c>
      <c r="L99" s="482">
        <v>2.9744832192631802E-2</v>
      </c>
      <c r="M99" s="482">
        <v>8.39478745306243E-2</v>
      </c>
      <c r="N99" s="482">
        <v>0.13983769218974801</v>
      </c>
      <c r="O99" s="482">
        <v>0.13217765033554599</v>
      </c>
      <c r="P99" s="482">
        <v>8.5353708095375097E-2</v>
      </c>
      <c r="Q99" s="482">
        <v>7.7538509558830904E-2</v>
      </c>
      <c r="R99" s="482">
        <v>9.82313556803322E-2</v>
      </c>
      <c r="S99" s="482">
        <v>0.18071381378818899</v>
      </c>
      <c r="T99" s="482">
        <v>0.19610308745347399</v>
      </c>
      <c r="U99" s="482">
        <v>0.252433006662728</v>
      </c>
      <c r="V99" s="482">
        <v>0.32640002016646702</v>
      </c>
      <c r="W99" s="482">
        <v>0.396990982757499</v>
      </c>
      <c r="X99" s="482">
        <v>0.38269968550418498</v>
      </c>
      <c r="Y99" s="482">
        <v>0.41967940028613898</v>
      </c>
      <c r="Z99" s="482">
        <v>0.23235390806526099</v>
      </c>
      <c r="AA99" s="482">
        <v>0.43005123987486399</v>
      </c>
      <c r="AB99" s="482">
        <v>0.467756746540894</v>
      </c>
      <c r="AC99" s="482">
        <v>0.493643895347258</v>
      </c>
      <c r="AD99" s="482">
        <v>0.48279994248893499</v>
      </c>
      <c r="AE99" s="482">
        <v>0.45252202600295799</v>
      </c>
      <c r="AF99" s="482">
        <v>0.431811195591637</v>
      </c>
      <c r="AG99" s="482">
        <v>0.490881935887864</v>
      </c>
      <c r="AH99" s="482">
        <v>0.53025342808688503</v>
      </c>
      <c r="AI99" s="482">
        <v>0.46742564006837101</v>
      </c>
      <c r="AJ99" s="482">
        <v>0.53439992331049402</v>
      </c>
      <c r="AK99" s="482">
        <v>0.56689364417433297</v>
      </c>
      <c r="AL99" s="482">
        <v>0.59979910961163296</v>
      </c>
      <c r="AM99" s="482">
        <v>0.57260010727118804</v>
      </c>
      <c r="AN99" s="482">
        <v>0.43174872380850299</v>
      </c>
      <c r="AO99" s="482">
        <v>0.39288204148455702</v>
      </c>
      <c r="AP99" s="482">
        <v>0.36355957146099899</v>
      </c>
      <c r="AQ99" s="482">
        <v>0.36915356685362799</v>
      </c>
      <c r="AR99" s="482">
        <v>0.40783417984285297</v>
      </c>
      <c r="AS99" s="482">
        <v>0.37673984971383701</v>
      </c>
      <c r="AT99" s="482">
        <v>0.38835429980410202</v>
      </c>
      <c r="AU99" s="482">
        <v>0.423388830067355</v>
      </c>
      <c r="AV99" s="482">
        <v>0.389095045772335</v>
      </c>
      <c r="AW99" s="482">
        <v>0.43078741583857799</v>
      </c>
      <c r="AX99" s="482">
        <v>0.453060284827069</v>
      </c>
      <c r="AY99" s="482">
        <v>0.50471589280456997</v>
      </c>
      <c r="AZ99" s="482">
        <v>0.47077379664128899</v>
      </c>
      <c r="BA99" s="482">
        <v>0.462888676877449</v>
      </c>
      <c r="BB99" s="482">
        <v>0.482658651879806</v>
      </c>
      <c r="BC99" s="482">
        <v>0.43567724102240102</v>
      </c>
      <c r="BD99" s="482">
        <v>0.47429045201711201</v>
      </c>
      <c r="BE99" s="483">
        <v>0.44004453987685699</v>
      </c>
      <c r="BF99" s="132">
        <v>-7.2204515175480793E-2</v>
      </c>
      <c r="BG99" s="132">
        <v>2.01913252910795E-2</v>
      </c>
      <c r="BH99" s="132">
        <v>1.19300883511076E-3</v>
      </c>
      <c r="BI99" s="488"/>
      <c r="BJ99" s="489"/>
    </row>
    <row r="100" spans="1:62">
      <c r="A100" s="136" t="s">
        <v>343</v>
      </c>
      <c r="B100" s="482">
        <v>0.142914568916093</v>
      </c>
      <c r="C100" s="482">
        <v>0.161495886525308</v>
      </c>
      <c r="D100" s="482">
        <v>0.18839840288995499</v>
      </c>
      <c r="E100" s="482">
        <v>0.21084542037194401</v>
      </c>
      <c r="F100" s="482">
        <v>0.26046159987873702</v>
      </c>
      <c r="G100" s="482">
        <v>0.28158775011704001</v>
      </c>
      <c r="H100" s="482">
        <v>0.28077986674272598</v>
      </c>
      <c r="I100" s="482">
        <v>0.259508253350414</v>
      </c>
      <c r="J100" s="482">
        <v>0.29641241003569602</v>
      </c>
      <c r="K100" s="482">
        <v>0.32791986163393</v>
      </c>
      <c r="L100" s="482">
        <v>0.36839481868704699</v>
      </c>
      <c r="M100" s="482">
        <v>0.37463935985079899</v>
      </c>
      <c r="N100" s="482">
        <v>0.41040475415135902</v>
      </c>
      <c r="O100" s="482">
        <v>0.42171512139175099</v>
      </c>
      <c r="P100" s="482">
        <v>0.47503542409645499</v>
      </c>
      <c r="Q100" s="482">
        <v>0.57847539865134201</v>
      </c>
      <c r="R100" s="482">
        <v>0.63257268208762596</v>
      </c>
      <c r="S100" s="482">
        <v>0.68993240166389902</v>
      </c>
      <c r="T100" s="482">
        <v>0.68023780117213395</v>
      </c>
      <c r="U100" s="482">
        <v>0.69610410088406605</v>
      </c>
      <c r="V100" s="482">
        <v>0.71255313614468196</v>
      </c>
      <c r="W100" s="482">
        <v>0.76425767210075901</v>
      </c>
      <c r="X100" s="482">
        <v>0.81838585817977705</v>
      </c>
      <c r="Y100" s="482">
        <v>0.86529606984894303</v>
      </c>
      <c r="Z100" s="482">
        <v>0.92502646358918506</v>
      </c>
      <c r="AA100" s="482">
        <v>0.98804136678565302</v>
      </c>
      <c r="AB100" s="482">
        <v>1.0672139374684</v>
      </c>
      <c r="AC100" s="482">
        <v>1.0441561513261</v>
      </c>
      <c r="AD100" s="482">
        <v>1.2053619944760401</v>
      </c>
      <c r="AE100" s="482">
        <v>1.2287906123311401</v>
      </c>
      <c r="AF100" s="482">
        <v>1.2602980639293699</v>
      </c>
      <c r="AG100" s="482">
        <v>1.36562089235936</v>
      </c>
      <c r="AH100" s="482">
        <v>1.3653229025901501</v>
      </c>
      <c r="AI100" s="482">
        <v>1.43803240627838</v>
      </c>
      <c r="AJ100" s="482">
        <v>1.64000324985681</v>
      </c>
      <c r="AK100" s="482">
        <v>1.73220349178327</v>
      </c>
      <c r="AL100" s="482">
        <v>1.8338952596921001</v>
      </c>
      <c r="AM100" s="482">
        <v>1.98820098418601</v>
      </c>
      <c r="AN100" s="482">
        <v>2.4720631638486701</v>
      </c>
      <c r="AO100" s="482">
        <v>2.9599278482529701</v>
      </c>
      <c r="AP100" s="482">
        <v>3.1551172738578201</v>
      </c>
      <c r="AQ100" s="482">
        <v>3.2237428354991602</v>
      </c>
      <c r="AR100" s="482">
        <v>3.2702591985111602</v>
      </c>
      <c r="AS100" s="482">
        <v>3.3392243168184099</v>
      </c>
      <c r="AT100" s="482">
        <v>3.35747323275457</v>
      </c>
      <c r="AU100" s="482">
        <v>3.4200456163139301</v>
      </c>
      <c r="AV100" s="482">
        <v>3.4191991779577999</v>
      </c>
      <c r="AW100" s="482">
        <v>3.5311990299261802</v>
      </c>
      <c r="AX100" s="482">
        <v>3.44300820781995</v>
      </c>
      <c r="AY100" s="482">
        <v>3.38504966823302</v>
      </c>
      <c r="AZ100" s="482">
        <v>3.5347732858635501</v>
      </c>
      <c r="BA100" s="482">
        <v>3.7293318156126301</v>
      </c>
      <c r="BB100" s="482">
        <v>3.9416565682794098</v>
      </c>
      <c r="BC100" s="482">
        <v>4.2172102995323</v>
      </c>
      <c r="BD100" s="482">
        <v>4.3017910676340696</v>
      </c>
      <c r="BE100" s="483">
        <v>3.97847871239847</v>
      </c>
      <c r="BF100" s="132">
        <v>-7.5157614619676003E-2</v>
      </c>
      <c r="BG100" s="132">
        <v>2.5093961999502101E-2</v>
      </c>
      <c r="BH100" s="132">
        <v>1.0786090552378299E-2</v>
      </c>
      <c r="BI100" s="488"/>
      <c r="BJ100" s="489"/>
    </row>
    <row r="101" spans="1:62">
      <c r="A101" s="136" t="s">
        <v>344</v>
      </c>
      <c r="B101" s="482">
        <v>0</v>
      </c>
      <c r="C101" s="482">
        <v>0</v>
      </c>
      <c r="D101" s="482">
        <v>0</v>
      </c>
      <c r="E101" s="482">
        <v>0</v>
      </c>
      <c r="F101" s="482">
        <v>0</v>
      </c>
      <c r="G101" s="482">
        <v>0</v>
      </c>
      <c r="H101" s="482">
        <v>0</v>
      </c>
      <c r="I101" s="482">
        <v>0</v>
      </c>
      <c r="J101" s="482">
        <v>0</v>
      </c>
      <c r="K101" s="482">
        <v>0</v>
      </c>
      <c r="L101" s="482">
        <v>0</v>
      </c>
      <c r="M101" s="482">
        <v>0</v>
      </c>
      <c r="N101" s="482">
        <v>0</v>
      </c>
      <c r="O101" s="482">
        <v>0</v>
      </c>
      <c r="P101" s="482">
        <v>0</v>
      </c>
      <c r="Q101" s="482">
        <v>0</v>
      </c>
      <c r="R101" s="482">
        <v>0</v>
      </c>
      <c r="S101" s="482">
        <v>0</v>
      </c>
      <c r="T101" s="482">
        <v>0</v>
      </c>
      <c r="U101" s="482">
        <v>0</v>
      </c>
      <c r="V101" s="482">
        <v>0</v>
      </c>
      <c r="W101" s="482">
        <v>0</v>
      </c>
      <c r="X101" s="482">
        <v>0</v>
      </c>
      <c r="Y101" s="482">
        <v>0</v>
      </c>
      <c r="Z101" s="482">
        <v>0</v>
      </c>
      <c r="AA101" s="482">
        <v>0</v>
      </c>
      <c r="AB101" s="482">
        <v>0</v>
      </c>
      <c r="AC101" s="482">
        <v>0</v>
      </c>
      <c r="AD101" s="482">
        <v>0</v>
      </c>
      <c r="AE101" s="482">
        <v>5.1154109587180096E-4</v>
      </c>
      <c r="AF101" s="482">
        <v>4.9317808217383895E-4</v>
      </c>
      <c r="AG101" s="482">
        <v>8.3192622947793099E-4</v>
      </c>
      <c r="AH101" s="482">
        <v>5.0629452052952596E-4</v>
      </c>
      <c r="AI101" s="482">
        <v>8.6306164380421798E-4</v>
      </c>
      <c r="AJ101" s="482">
        <v>6.6369178079777301E-4</v>
      </c>
      <c r="AK101" s="482">
        <v>9.8366120215000598E-4</v>
      </c>
      <c r="AL101" s="482">
        <v>1.29878972598015E-2</v>
      </c>
      <c r="AM101" s="482">
        <v>0.16318160958310399</v>
      </c>
      <c r="AN101" s="482">
        <v>0.24870603423752699</v>
      </c>
      <c r="AO101" s="482">
        <v>0.22905963796980899</v>
      </c>
      <c r="AP101" s="482">
        <v>0.304212178071124</v>
      </c>
      <c r="AQ101" s="482">
        <v>0.28490478081155302</v>
      </c>
      <c r="AR101" s="482">
        <v>0.34158091094647702</v>
      </c>
      <c r="AS101" s="482">
        <v>0.35859944670826499</v>
      </c>
      <c r="AT101" s="482">
        <v>0.36209239724710102</v>
      </c>
      <c r="AU101" s="482">
        <v>0.341048383549236</v>
      </c>
      <c r="AV101" s="482">
        <v>0.36822564382222001</v>
      </c>
      <c r="AW101" s="482">
        <v>0.35203298495987001</v>
      </c>
      <c r="AX101" s="482">
        <v>0.32514076711145901</v>
      </c>
      <c r="AY101" s="482">
        <v>0.34194817122043603</v>
      </c>
      <c r="AZ101" s="482">
        <v>0.321460294508853</v>
      </c>
      <c r="BA101" s="482">
        <v>0.36760674862050602</v>
      </c>
      <c r="BB101" s="482">
        <v>0.36518525341137198</v>
      </c>
      <c r="BC101" s="482">
        <v>0.39560227395821101</v>
      </c>
      <c r="BD101" s="482">
        <v>0.40790811642351599</v>
      </c>
      <c r="BE101" s="483">
        <v>0.37078795080618299</v>
      </c>
      <c r="BF101" s="132">
        <v>-9.1001292013500795E-2</v>
      </c>
      <c r="BG101" s="132">
        <v>1.19855098093935E-2</v>
      </c>
      <c r="BH101" s="132">
        <v>1.0052466538686699E-3</v>
      </c>
      <c r="BI101" s="488"/>
      <c r="BJ101" s="489"/>
    </row>
    <row r="102" spans="1:62">
      <c r="A102" s="136" t="s">
        <v>345</v>
      </c>
      <c r="B102" s="482">
        <v>0</v>
      </c>
      <c r="C102" s="482">
        <v>0</v>
      </c>
      <c r="D102" s="482">
        <v>0</v>
      </c>
      <c r="E102" s="482">
        <v>0</v>
      </c>
      <c r="F102" s="482">
        <v>0</v>
      </c>
      <c r="G102" s="482">
        <v>0</v>
      </c>
      <c r="H102" s="482">
        <v>0</v>
      </c>
      <c r="I102" s="482">
        <v>0</v>
      </c>
      <c r="J102" s="482">
        <v>0</v>
      </c>
      <c r="K102" s="482">
        <v>0</v>
      </c>
      <c r="L102" s="482">
        <v>0</v>
      </c>
      <c r="M102" s="482">
        <v>0</v>
      </c>
      <c r="N102" s="482">
        <v>0</v>
      </c>
      <c r="O102" s="482">
        <v>0</v>
      </c>
      <c r="P102" s="482">
        <v>0</v>
      </c>
      <c r="Q102" s="482">
        <v>0</v>
      </c>
      <c r="R102" s="482">
        <v>0</v>
      </c>
      <c r="S102" s="482">
        <v>0</v>
      </c>
      <c r="T102" s="482">
        <v>0</v>
      </c>
      <c r="U102" s="482">
        <v>0</v>
      </c>
      <c r="V102" s="482">
        <v>0</v>
      </c>
      <c r="W102" s="482">
        <v>0</v>
      </c>
      <c r="X102" s="482">
        <v>0</v>
      </c>
      <c r="Y102" s="482">
        <v>0</v>
      </c>
      <c r="Z102" s="482">
        <v>0</v>
      </c>
      <c r="AA102" s="482">
        <v>0</v>
      </c>
      <c r="AB102" s="482">
        <v>0</v>
      </c>
      <c r="AC102" s="482">
        <v>0.100830115522268</v>
      </c>
      <c r="AD102" s="482">
        <v>0.137872312382877</v>
      </c>
      <c r="AE102" s="482">
        <v>0.137872312382877</v>
      </c>
      <c r="AF102" s="482">
        <v>0.137872312382877</v>
      </c>
      <c r="AG102" s="482">
        <v>0.13749561207582001</v>
      </c>
      <c r="AH102" s="482">
        <v>0.137872312382877</v>
      </c>
      <c r="AI102" s="482">
        <v>0.137872312382877</v>
      </c>
      <c r="AJ102" s="482">
        <v>0.137872312382877</v>
      </c>
      <c r="AK102" s="482">
        <v>0.15992185791767899</v>
      </c>
      <c r="AL102" s="482">
        <v>0.421419999984669</v>
      </c>
      <c r="AM102" s="482">
        <v>0.45547945203822399</v>
      </c>
      <c r="AN102" s="482">
        <v>0.494520547927215</v>
      </c>
      <c r="AO102" s="482">
        <v>0.596994535497407</v>
      </c>
      <c r="AP102" s="482">
        <v>0.598499999978226</v>
      </c>
      <c r="AQ102" s="482">
        <v>0.78849999997131404</v>
      </c>
      <c r="AR102" s="482">
        <v>0.78849999997131404</v>
      </c>
      <c r="AS102" s="482">
        <v>0.84082267756503903</v>
      </c>
      <c r="AT102" s="482">
        <v>0.88824999996768506</v>
      </c>
      <c r="AU102" s="482">
        <v>0.806534383532302</v>
      </c>
      <c r="AV102" s="482">
        <v>0.80179999997082996</v>
      </c>
      <c r="AW102" s="482">
        <v>0.86163916900847004</v>
      </c>
      <c r="AX102" s="482">
        <v>0.96899999996474695</v>
      </c>
      <c r="AY102" s="482">
        <v>1.0052119177716501</v>
      </c>
      <c r="AZ102" s="482">
        <v>1.12026342461678</v>
      </c>
      <c r="BA102" s="482">
        <v>1.14841243165221</v>
      </c>
      <c r="BB102" s="482">
        <v>1.18886123283346</v>
      </c>
      <c r="BC102" s="482">
        <v>1.18872849310744</v>
      </c>
      <c r="BD102" s="482">
        <v>1.2141260273530901</v>
      </c>
      <c r="BE102" s="483">
        <v>1.21559248629457</v>
      </c>
      <c r="BF102" s="132">
        <v>1.2078309075387299E-3</v>
      </c>
      <c r="BG102" s="132">
        <v>3.1746146061828497E-2</v>
      </c>
      <c r="BH102" s="132">
        <v>3.2956040687370201E-3</v>
      </c>
      <c r="BI102" s="488"/>
      <c r="BJ102" s="489"/>
    </row>
    <row r="103" spans="1:62">
      <c r="A103" s="136" t="s">
        <v>346</v>
      </c>
      <c r="B103" s="482">
        <v>0</v>
      </c>
      <c r="C103" s="482">
        <v>0</v>
      </c>
      <c r="D103" s="482">
        <v>0</v>
      </c>
      <c r="E103" s="482">
        <v>0</v>
      </c>
      <c r="F103" s="482">
        <v>0</v>
      </c>
      <c r="G103" s="482">
        <v>0</v>
      </c>
      <c r="H103" s="482">
        <v>0</v>
      </c>
      <c r="I103" s="482">
        <v>0</v>
      </c>
      <c r="J103" s="482">
        <v>0</v>
      </c>
      <c r="K103" s="482">
        <v>0</v>
      </c>
      <c r="L103" s="482">
        <v>0</v>
      </c>
      <c r="M103" s="482">
        <v>0</v>
      </c>
      <c r="N103" s="482">
        <v>0</v>
      </c>
      <c r="O103" s="482">
        <v>0</v>
      </c>
      <c r="P103" s="482">
        <v>0</v>
      </c>
      <c r="Q103" s="482">
        <v>0</v>
      </c>
      <c r="R103" s="482">
        <v>0</v>
      </c>
      <c r="S103" s="482">
        <v>0</v>
      </c>
      <c r="T103" s="482">
        <v>0</v>
      </c>
      <c r="U103" s="482">
        <v>0</v>
      </c>
      <c r="V103" s="482">
        <v>0</v>
      </c>
      <c r="W103" s="482">
        <v>6.8864172331499496E-3</v>
      </c>
      <c r="X103" s="482">
        <v>0.21307385086099301</v>
      </c>
      <c r="Y103" s="482">
        <v>0.27450208712998497</v>
      </c>
      <c r="Z103" s="482">
        <v>0.266342313576241</v>
      </c>
      <c r="AA103" s="482">
        <v>0.30614175435018098</v>
      </c>
      <c r="AB103" s="482">
        <v>0.354650487507222</v>
      </c>
      <c r="AC103" s="482">
        <v>0.46265417996411401</v>
      </c>
      <c r="AD103" s="482">
        <v>0.57957302684290002</v>
      </c>
      <c r="AE103" s="482">
        <v>0.77148127179612203</v>
      </c>
      <c r="AF103" s="482">
        <v>0.93300826425015504</v>
      </c>
      <c r="AG103" s="482">
        <v>1.22930073750779</v>
      </c>
      <c r="AH103" s="482">
        <v>1.4979982898934401</v>
      </c>
      <c r="AI103" s="482">
        <v>1.4013859069460199</v>
      </c>
      <c r="AJ103" s="482">
        <v>1.70631241119623</v>
      </c>
      <c r="AK103" s="482">
        <v>1.9112132070816199</v>
      </c>
      <c r="AL103" s="482">
        <v>2.10511698566894</v>
      </c>
      <c r="AM103" s="482">
        <v>2.3392551715960401</v>
      </c>
      <c r="AN103" s="482">
        <v>2.4501467432180899</v>
      </c>
      <c r="AO103" s="482">
        <v>2.8632850155342902</v>
      </c>
      <c r="AP103" s="482">
        <v>3.0740763987098099</v>
      </c>
      <c r="AQ103" s="482">
        <v>3.2410720166136899</v>
      </c>
      <c r="AR103" s="482">
        <v>3.5103511845981901</v>
      </c>
      <c r="AS103" s="482">
        <v>3.6025621596812698</v>
      </c>
      <c r="AT103" s="482">
        <v>3.4338916991418902</v>
      </c>
      <c r="AU103" s="482">
        <v>4.3554563582840196</v>
      </c>
      <c r="AV103" s="482">
        <v>4.6872196355751798</v>
      </c>
      <c r="AW103" s="482">
        <v>5.0683911856579504</v>
      </c>
      <c r="AX103" s="482">
        <v>5.31904841671669</v>
      </c>
      <c r="AY103" s="482">
        <v>4.8380119188128301</v>
      </c>
      <c r="AZ103" s="482">
        <v>4.4167252174907201</v>
      </c>
      <c r="BA103" s="482">
        <v>4.5970515091915596</v>
      </c>
      <c r="BB103" s="482">
        <v>4.8140553870493701</v>
      </c>
      <c r="BC103" s="482">
        <v>5.5926822308927404</v>
      </c>
      <c r="BD103" s="482">
        <v>5.4214129834706304</v>
      </c>
      <c r="BE103" s="483">
        <v>5.4658536447823298</v>
      </c>
      <c r="BF103" s="132">
        <v>8.1972469994799901E-3</v>
      </c>
      <c r="BG103" s="132">
        <v>4.6724982576128699E-2</v>
      </c>
      <c r="BH103" s="132">
        <v>1.48185265325016E-2</v>
      </c>
      <c r="BI103" s="488"/>
      <c r="BJ103" s="489"/>
    </row>
    <row r="104" spans="1:62">
      <c r="A104" s="136" t="s">
        <v>347</v>
      </c>
      <c r="B104" s="482">
        <v>0</v>
      </c>
      <c r="C104" s="482">
        <v>0</v>
      </c>
      <c r="D104" s="482">
        <v>0</v>
      </c>
      <c r="E104" s="482">
        <v>0</v>
      </c>
      <c r="F104" s="482">
        <v>0</v>
      </c>
      <c r="G104" s="482">
        <v>0</v>
      </c>
      <c r="H104" s="482">
        <v>0</v>
      </c>
      <c r="I104" s="482">
        <v>0</v>
      </c>
      <c r="J104" s="482">
        <v>0</v>
      </c>
      <c r="K104" s="482">
        <v>0</v>
      </c>
      <c r="L104" s="482">
        <v>0</v>
      </c>
      <c r="M104" s="482">
        <v>0</v>
      </c>
      <c r="N104" s="482">
        <v>0</v>
      </c>
      <c r="O104" s="482">
        <v>0</v>
      </c>
      <c r="P104" s="482">
        <v>0</v>
      </c>
      <c r="Q104" s="482">
        <v>0</v>
      </c>
      <c r="R104" s="482">
        <v>0</v>
      </c>
      <c r="S104" s="482">
        <v>0</v>
      </c>
      <c r="T104" s="482">
        <v>0</v>
      </c>
      <c r="U104" s="482">
        <v>0</v>
      </c>
      <c r="V104" s="482">
        <v>0</v>
      </c>
      <c r="W104" s="482">
        <v>0</v>
      </c>
      <c r="X104" s="482">
        <v>0</v>
      </c>
      <c r="Y104" s="482">
        <v>0</v>
      </c>
      <c r="Z104" s="482">
        <v>0</v>
      </c>
      <c r="AA104" s="482">
        <v>0</v>
      </c>
      <c r="AB104" s="482">
        <v>0</v>
      </c>
      <c r="AC104" s="482">
        <v>0</v>
      </c>
      <c r="AD104" s="482">
        <v>0</v>
      </c>
      <c r="AE104" s="482">
        <v>0</v>
      </c>
      <c r="AF104" s="482">
        <v>0</v>
      </c>
      <c r="AG104" s="482">
        <v>0</v>
      </c>
      <c r="AH104" s="482">
        <v>0</v>
      </c>
      <c r="AI104" s="482">
        <v>0</v>
      </c>
      <c r="AJ104" s="482">
        <v>0</v>
      </c>
      <c r="AK104" s="482">
        <v>0</v>
      </c>
      <c r="AL104" s="482">
        <v>0</v>
      </c>
      <c r="AM104" s="482">
        <v>0</v>
      </c>
      <c r="AN104" s="482">
        <v>0</v>
      </c>
      <c r="AO104" s="482">
        <v>0</v>
      </c>
      <c r="AP104" s="482">
        <v>0</v>
      </c>
      <c r="AQ104" s="482">
        <v>0</v>
      </c>
      <c r="AR104" s="482">
        <v>0</v>
      </c>
      <c r="AS104" s="482">
        <v>0</v>
      </c>
      <c r="AT104" s="482">
        <v>0</v>
      </c>
      <c r="AU104" s="482">
        <v>0</v>
      </c>
      <c r="AV104" s="482">
        <v>0</v>
      </c>
      <c r="AW104" s="482">
        <v>0</v>
      </c>
      <c r="AX104" s="482">
        <v>0</v>
      </c>
      <c r="AY104" s="482">
        <v>0</v>
      </c>
      <c r="AZ104" s="482">
        <v>0</v>
      </c>
      <c r="BA104" s="482">
        <v>0</v>
      </c>
      <c r="BB104" s="482">
        <v>0</v>
      </c>
      <c r="BC104" s="482">
        <v>0</v>
      </c>
      <c r="BD104" s="482">
        <v>0</v>
      </c>
      <c r="BE104" s="483">
        <v>0</v>
      </c>
      <c r="BF104" s="132" t="s">
        <v>273</v>
      </c>
      <c r="BG104" s="132" t="s">
        <v>273</v>
      </c>
      <c r="BH104" s="132" t="s">
        <v>273</v>
      </c>
      <c r="BI104" s="488"/>
      <c r="BJ104" s="489"/>
    </row>
    <row r="105" spans="1:62">
      <c r="A105" s="136" t="s">
        <v>348</v>
      </c>
      <c r="B105" s="482">
        <v>2.23224948997869E-2</v>
      </c>
      <c r="C105" s="482">
        <v>2.5051882922468301E-2</v>
      </c>
      <c r="D105" s="482">
        <v>3.2362743697507697E-2</v>
      </c>
      <c r="E105" s="482">
        <v>4.5495127052540198E-2</v>
      </c>
      <c r="F105" s="482">
        <v>5.7317148476308803E-2</v>
      </c>
      <c r="G105" s="482">
        <v>5.4377397258295698E-2</v>
      </c>
      <c r="H105" s="482">
        <v>0.109306849311092</v>
      </c>
      <c r="I105" s="482">
        <v>0.12690095627953599</v>
      </c>
      <c r="J105" s="482">
        <v>0.146846575337123</v>
      </c>
      <c r="K105" s="482">
        <v>0.15457534246012999</v>
      </c>
      <c r="L105" s="482">
        <v>0.15347123287112899</v>
      </c>
      <c r="M105" s="482">
        <v>0.19053555466498501</v>
      </c>
      <c r="N105" s="482">
        <v>0.20164037283712999</v>
      </c>
      <c r="O105" s="482">
        <v>0.198622501755544</v>
      </c>
      <c r="P105" s="482">
        <v>0.19173608452239399</v>
      </c>
      <c r="Q105" s="482">
        <v>0.19779703371746701</v>
      </c>
      <c r="R105" s="482">
        <v>0.169010907652999</v>
      </c>
      <c r="S105" s="482">
        <v>0.129254334826335</v>
      </c>
      <c r="T105" s="482">
        <v>0.13405314480234001</v>
      </c>
      <c r="U105" s="482">
        <v>0.13452165658739701</v>
      </c>
      <c r="V105" s="482">
        <v>0.120930175454082</v>
      </c>
      <c r="W105" s="482">
        <v>0.110186422751541</v>
      </c>
      <c r="X105" s="482">
        <v>0.111443568598705</v>
      </c>
      <c r="Y105" s="482">
        <v>0.126769154099515</v>
      </c>
      <c r="Z105" s="482">
        <v>0.12805944016554199</v>
      </c>
      <c r="AA105" s="482">
        <v>0.205530439042548</v>
      </c>
      <c r="AB105" s="482">
        <v>0.29848731778895699</v>
      </c>
      <c r="AC105" s="482">
        <v>0.29518913907278799</v>
      </c>
      <c r="AD105" s="482">
        <v>0.30977584473045799</v>
      </c>
      <c r="AE105" s="482">
        <v>0.37621752829703498</v>
      </c>
      <c r="AF105" s="482">
        <v>0.42045140990061097</v>
      </c>
      <c r="AG105" s="482">
        <v>0.42785319186236898</v>
      </c>
      <c r="AH105" s="482">
        <v>0.50335418318598102</v>
      </c>
      <c r="AI105" s="482">
        <v>0.59642515761217196</v>
      </c>
      <c r="AJ105" s="482">
        <v>0.60697454858107902</v>
      </c>
      <c r="AK105" s="482">
        <v>0.65297349131771198</v>
      </c>
      <c r="AL105" s="482">
        <v>0.70526771669991495</v>
      </c>
      <c r="AM105" s="482">
        <v>0.788799223524422</v>
      </c>
      <c r="AN105" s="482">
        <v>0.814148996795239</v>
      </c>
      <c r="AO105" s="482">
        <v>0.98769399237274602</v>
      </c>
      <c r="AP105" s="482">
        <v>0.99849358791418596</v>
      </c>
      <c r="AQ105" s="482">
        <v>1.0710355306641199</v>
      </c>
      <c r="AR105" s="482">
        <v>1.1363486408314001</v>
      </c>
      <c r="AS105" s="482">
        <v>1.2317637320261401</v>
      </c>
      <c r="AT105" s="482">
        <v>1.2061917253729899</v>
      </c>
      <c r="AU105" s="482">
        <v>1.49770629375153</v>
      </c>
      <c r="AV105" s="482">
        <v>1.6486560121332701</v>
      </c>
      <c r="AW105" s="482">
        <v>1.7257125818180701</v>
      </c>
      <c r="AX105" s="482">
        <v>1.73553730836232</v>
      </c>
      <c r="AY105" s="482">
        <v>1.82554248710398</v>
      </c>
      <c r="AZ105" s="482">
        <v>1.9525002785463601</v>
      </c>
      <c r="BA105" s="482">
        <v>2.0229130996873499</v>
      </c>
      <c r="BB105" s="482">
        <v>2.2490178568942598</v>
      </c>
      <c r="BC105" s="482">
        <v>2.28937098667808</v>
      </c>
      <c r="BD105" s="482">
        <v>2.2504458264984102</v>
      </c>
      <c r="BE105" s="483">
        <v>2.4010556176525899</v>
      </c>
      <c r="BF105" s="132">
        <v>6.6924424209986205E-2</v>
      </c>
      <c r="BG105" s="132">
        <v>6.4351855993929105E-2</v>
      </c>
      <c r="BH105" s="132">
        <v>6.5095241637436402E-3</v>
      </c>
      <c r="BI105" s="488"/>
      <c r="BJ105" s="489"/>
    </row>
    <row r="106" spans="1:62">
      <c r="A106" s="136" t="s">
        <v>349</v>
      </c>
      <c r="B106" s="482">
        <v>0</v>
      </c>
      <c r="C106" s="482">
        <v>0</v>
      </c>
      <c r="D106" s="482">
        <v>0</v>
      </c>
      <c r="E106" s="482">
        <v>0</v>
      </c>
      <c r="F106" s="482">
        <v>0</v>
      </c>
      <c r="G106" s="482">
        <v>0</v>
      </c>
      <c r="H106" s="482">
        <v>0</v>
      </c>
      <c r="I106" s="482">
        <v>0</v>
      </c>
      <c r="J106" s="482">
        <v>0</v>
      </c>
      <c r="K106" s="482">
        <v>0</v>
      </c>
      <c r="L106" s="482">
        <v>0</v>
      </c>
      <c r="M106" s="482">
        <v>0</v>
      </c>
      <c r="N106" s="482">
        <v>0</v>
      </c>
      <c r="O106" s="482">
        <v>0</v>
      </c>
      <c r="P106" s="482">
        <v>0</v>
      </c>
      <c r="Q106" s="482">
        <v>0</v>
      </c>
      <c r="R106" s="482">
        <v>2.6667988304845399E-2</v>
      </c>
      <c r="S106" s="482">
        <v>0.13592797414452801</v>
      </c>
      <c r="T106" s="482">
        <v>0.160007929829072</v>
      </c>
      <c r="U106" s="482">
        <v>0.23823396736855501</v>
      </c>
      <c r="V106" s="482">
        <v>0.314052132315711</v>
      </c>
      <c r="W106" s="482">
        <v>0.33740041310197499</v>
      </c>
      <c r="X106" s="482">
        <v>0.46780670773648098</v>
      </c>
      <c r="Y106" s="482">
        <v>0.55060435512346895</v>
      </c>
      <c r="Z106" s="482">
        <v>0.54128961979243295</v>
      </c>
      <c r="AA106" s="482">
        <v>0.586828325855276</v>
      </c>
      <c r="AB106" s="482">
        <v>0.72654935582081803</v>
      </c>
      <c r="AC106" s="482">
        <v>0.785542679584046</v>
      </c>
      <c r="AD106" s="482">
        <v>0.89214465059479398</v>
      </c>
      <c r="AE106" s="482">
        <v>0.987361945089829</v>
      </c>
      <c r="AF106" s="482">
        <v>1.0225509452293</v>
      </c>
      <c r="AG106" s="482">
        <v>1.1881462400032701</v>
      </c>
      <c r="AH106" s="482">
        <v>1.49449753533513</v>
      </c>
      <c r="AI106" s="482">
        <v>1.59592465338419</v>
      </c>
      <c r="AJ106" s="482">
        <v>1.77290462467388</v>
      </c>
      <c r="AK106" s="482">
        <v>2.0451018904586</v>
      </c>
      <c r="AL106" s="482">
        <v>2.3762924800065499</v>
      </c>
      <c r="AM106" s="482">
        <v>2.5822516278816798</v>
      </c>
      <c r="AN106" s="482">
        <v>2.7499168638403302</v>
      </c>
      <c r="AO106" s="482">
        <v>2.8710084231437998</v>
      </c>
      <c r="AP106" s="482">
        <v>3.1018068652350301</v>
      </c>
      <c r="AQ106" s="482">
        <v>3.1939192479530498</v>
      </c>
      <c r="AR106" s="482">
        <v>3.4029833076051998</v>
      </c>
      <c r="AS106" s="482">
        <v>3.5644387200098202</v>
      </c>
      <c r="AT106" s="482">
        <v>3.6886351910903099</v>
      </c>
      <c r="AU106" s="482">
        <v>4.1802462224505499</v>
      </c>
      <c r="AV106" s="482">
        <v>4.2878831640536301</v>
      </c>
      <c r="AW106" s="482">
        <v>4.6925566656575297</v>
      </c>
      <c r="AX106" s="482">
        <v>4.7277456657970003</v>
      </c>
      <c r="AY106" s="482">
        <v>4.8322776956230697</v>
      </c>
      <c r="AZ106" s="482">
        <v>4.9305999018951203</v>
      </c>
      <c r="BA106" s="482">
        <v>4.8788513722782501</v>
      </c>
      <c r="BB106" s="482">
        <v>4.8457323133234604</v>
      </c>
      <c r="BC106" s="482">
        <v>4.83952248976943</v>
      </c>
      <c r="BD106" s="482">
        <v>4.92852996071045</v>
      </c>
      <c r="BE106" s="483">
        <v>4.5207515473295299</v>
      </c>
      <c r="BF106" s="132">
        <v>-8.2738345233095298E-2</v>
      </c>
      <c r="BG106" s="132">
        <v>2.9402383690760901E-2</v>
      </c>
      <c r="BH106" s="132">
        <v>1.22562514667584E-2</v>
      </c>
      <c r="BI106" s="488"/>
      <c r="BJ106" s="489"/>
    </row>
    <row r="107" spans="1:62">
      <c r="A107" s="136" t="s">
        <v>350</v>
      </c>
      <c r="B107" s="482">
        <v>0</v>
      </c>
      <c r="C107" s="482">
        <v>0</v>
      </c>
      <c r="D107" s="482">
        <v>0</v>
      </c>
      <c r="E107" s="482">
        <v>0</v>
      </c>
      <c r="F107" s="482">
        <v>0</v>
      </c>
      <c r="G107" s="482">
        <v>0</v>
      </c>
      <c r="H107" s="482">
        <v>0</v>
      </c>
      <c r="I107" s="482">
        <v>0</v>
      </c>
      <c r="J107" s="482">
        <v>0</v>
      </c>
      <c r="K107" s="482">
        <v>0</v>
      </c>
      <c r="L107" s="482">
        <v>0</v>
      </c>
      <c r="M107" s="482">
        <v>0</v>
      </c>
      <c r="N107" s="482">
        <v>0</v>
      </c>
      <c r="O107" s="482">
        <v>0</v>
      </c>
      <c r="P107" s="482">
        <v>0</v>
      </c>
      <c r="Q107" s="482">
        <v>0</v>
      </c>
      <c r="R107" s="482">
        <v>9.3366162420684899E-4</v>
      </c>
      <c r="S107" s="482">
        <v>1.7739570859930101E-3</v>
      </c>
      <c r="T107" s="482">
        <v>6.1154836385548597E-3</v>
      </c>
      <c r="U107" s="482">
        <v>5.30733062612664E-3</v>
      </c>
      <c r="V107" s="482">
        <v>3.3144987659343198E-3</v>
      </c>
      <c r="W107" s="482">
        <v>3.4545480095653398E-3</v>
      </c>
      <c r="X107" s="482">
        <v>3.4545480095653398E-3</v>
      </c>
      <c r="Y107" s="482">
        <v>2.6071097812551901E-3</v>
      </c>
      <c r="Z107" s="482">
        <v>3.0810833598825999E-3</v>
      </c>
      <c r="AA107" s="482">
        <v>3.7346464968273999E-3</v>
      </c>
      <c r="AB107" s="482">
        <v>6.7223636942893199E-3</v>
      </c>
      <c r="AC107" s="482">
        <v>1.9553323359413899E-2</v>
      </c>
      <c r="AD107" s="482">
        <v>2.3341540605171199E-2</v>
      </c>
      <c r="AE107" s="482">
        <v>2.3341540605171199E-2</v>
      </c>
      <c r="AF107" s="482">
        <v>1.3584776632209699E-2</v>
      </c>
      <c r="AG107" s="482">
        <v>2.6722875257865701E-2</v>
      </c>
      <c r="AH107" s="482">
        <v>4.9577432245383697E-2</v>
      </c>
      <c r="AI107" s="482">
        <v>8.4029546178616493E-2</v>
      </c>
      <c r="AJ107" s="482">
        <v>0.12137601114689001</v>
      </c>
      <c r="AK107" s="482">
        <v>0.148977701786011</v>
      </c>
      <c r="AL107" s="482">
        <v>0.18673232484137001</v>
      </c>
      <c r="AM107" s="482">
        <v>0.22407878980964399</v>
      </c>
      <c r="AN107" s="482">
        <v>0.221557903424285</v>
      </c>
      <c r="AO107" s="482">
        <v>0.38734202464362799</v>
      </c>
      <c r="AP107" s="482">
        <v>0.60127808598921095</v>
      </c>
      <c r="AQ107" s="482">
        <v>0.65356313694479395</v>
      </c>
      <c r="AR107" s="482">
        <v>0.66103242993844902</v>
      </c>
      <c r="AS107" s="482">
        <v>0.69823986605831001</v>
      </c>
      <c r="AT107" s="482">
        <v>0.74786296098968597</v>
      </c>
      <c r="AU107" s="482">
        <v>0.87782865907927998</v>
      </c>
      <c r="AV107" s="482">
        <v>0.79174505732740796</v>
      </c>
      <c r="AW107" s="482">
        <v>0.87105400013008305</v>
      </c>
      <c r="AX107" s="482">
        <v>0.91041344976409899</v>
      </c>
      <c r="AY107" s="482">
        <v>0.95326851831519299</v>
      </c>
      <c r="AZ107" s="482">
        <v>0.995283291404501</v>
      </c>
      <c r="BA107" s="482">
        <v>0.98790838496848499</v>
      </c>
      <c r="BB107" s="482">
        <v>0.92115055844247795</v>
      </c>
      <c r="BC107" s="482">
        <v>0.934595285831056</v>
      </c>
      <c r="BD107" s="482">
        <v>0.95326851831519299</v>
      </c>
      <c r="BE107" s="483">
        <v>0.840662548965736</v>
      </c>
      <c r="BF107" s="132">
        <v>-0.11812618080420501</v>
      </c>
      <c r="BG107" s="132">
        <v>2.4564543906987701E-2</v>
      </c>
      <c r="BH107" s="132">
        <v>2.2791280367744399E-3</v>
      </c>
      <c r="BI107" s="488"/>
      <c r="BJ107" s="489"/>
    </row>
    <row r="108" spans="1:62">
      <c r="A108" s="136" t="s">
        <v>351</v>
      </c>
      <c r="B108" s="482">
        <v>2.2529968541798201E-2</v>
      </c>
      <c r="C108" s="482">
        <v>2.88719135004731E-2</v>
      </c>
      <c r="D108" s="482">
        <v>4.4042071274948497E-2</v>
      </c>
      <c r="E108" s="482">
        <v>5.1738178036139497E-2</v>
      </c>
      <c r="F108" s="482">
        <v>5.5107408455435998E-2</v>
      </c>
      <c r="G108" s="482">
        <v>5.7598577310444703E-2</v>
      </c>
      <c r="H108" s="482">
        <v>6.05183258767144E-2</v>
      </c>
      <c r="I108" s="482">
        <v>4.9923330032683802E-2</v>
      </c>
      <c r="J108" s="482">
        <v>0.109697682055249</v>
      </c>
      <c r="K108" s="482">
        <v>0.177596651447568</v>
      </c>
      <c r="L108" s="482">
        <v>0.15637864680465499</v>
      </c>
      <c r="M108" s="482">
        <v>0.14649313195376401</v>
      </c>
      <c r="N108" s="482">
        <v>0.16288283361163</v>
      </c>
      <c r="O108" s="482">
        <v>0.115873212714065</v>
      </c>
      <c r="P108" s="482">
        <v>0.151637774308683</v>
      </c>
      <c r="Q108" s="482">
        <v>0.17530690539666999</v>
      </c>
      <c r="R108" s="482">
        <v>0.20218369907824399</v>
      </c>
      <c r="S108" s="482">
        <v>0.21051167050866901</v>
      </c>
      <c r="T108" s="482">
        <v>0.23901011935946001</v>
      </c>
      <c r="U108" s="482">
        <v>0.24747280410670999</v>
      </c>
      <c r="V108" s="482">
        <v>0.27278157945577097</v>
      </c>
      <c r="W108" s="482">
        <v>0.286980008818709</v>
      </c>
      <c r="X108" s="482">
        <v>0.29026717500341598</v>
      </c>
      <c r="Y108" s="482">
        <v>0.26316599846218902</v>
      </c>
      <c r="Z108" s="482">
        <v>0.23450798365703401</v>
      </c>
      <c r="AA108" s="482">
        <v>0.21383366759334699</v>
      </c>
      <c r="AB108" s="482">
        <v>0.24707444022760899</v>
      </c>
      <c r="AC108" s="482">
        <v>0.30657408685564103</v>
      </c>
      <c r="AD108" s="482">
        <v>0.33399978872876601</v>
      </c>
      <c r="AE108" s="482">
        <v>0.34775533352332999</v>
      </c>
      <c r="AF108" s="482">
        <v>0.43006969975965398</v>
      </c>
      <c r="AG108" s="482">
        <v>0.39730478784038198</v>
      </c>
      <c r="AH108" s="482">
        <v>0.43820271490274498</v>
      </c>
      <c r="AI108" s="482">
        <v>0.38458107143419901</v>
      </c>
      <c r="AJ108" s="482">
        <v>0.39147086532959502</v>
      </c>
      <c r="AK108" s="482">
        <v>0.35786595473098998</v>
      </c>
      <c r="AL108" s="482">
        <v>0.35667866373824703</v>
      </c>
      <c r="AM108" s="482">
        <v>0.36325957723739699</v>
      </c>
      <c r="AN108" s="482">
        <v>0.44161990036655602</v>
      </c>
      <c r="AO108" s="482">
        <v>0.46137587029981503</v>
      </c>
      <c r="AP108" s="482">
        <v>0.54017620776055597</v>
      </c>
      <c r="AQ108" s="482">
        <v>0.55168461312071904</v>
      </c>
      <c r="AR108" s="482">
        <v>0.62050993809269495</v>
      </c>
      <c r="AS108" s="482">
        <v>0.61236465280631303</v>
      </c>
      <c r="AT108" s="482">
        <v>0.53040837652464401</v>
      </c>
      <c r="AU108" s="482">
        <v>0.657763623238387</v>
      </c>
      <c r="AV108" s="482">
        <v>0.72633076595482504</v>
      </c>
      <c r="AW108" s="482">
        <v>0.823096240218682</v>
      </c>
      <c r="AX108" s="482">
        <v>0.833392177876633</v>
      </c>
      <c r="AY108" s="482">
        <v>0.99222179193395998</v>
      </c>
      <c r="AZ108" s="482">
        <v>1.11210639022076</v>
      </c>
      <c r="BA108" s="482">
        <v>1.06221371705655</v>
      </c>
      <c r="BB108" s="482">
        <v>1.07779573518031</v>
      </c>
      <c r="BC108" s="482">
        <v>1.05650050603154</v>
      </c>
      <c r="BD108" s="482">
        <v>1.1026979666786301</v>
      </c>
      <c r="BE108" s="483">
        <v>1.12933031558476</v>
      </c>
      <c r="BF108" s="132">
        <v>2.41519887683752E-2</v>
      </c>
      <c r="BG108" s="132">
        <v>7.5931493672778905E-2</v>
      </c>
      <c r="BH108" s="132">
        <v>3.0617378973230099E-3</v>
      </c>
      <c r="BI108" s="488"/>
      <c r="BJ108" s="489"/>
    </row>
    <row r="109" spans="1:62" s="125" customFormat="1">
      <c r="A109" s="133" t="s">
        <v>352</v>
      </c>
      <c r="B109" s="484">
        <v>0.54405834557760202</v>
      </c>
      <c r="C109" s="484">
        <v>0.60363162018432703</v>
      </c>
      <c r="D109" s="484">
        <v>0.69073072628745902</v>
      </c>
      <c r="E109" s="484">
        <v>0.75085177155870098</v>
      </c>
      <c r="F109" s="484">
        <v>0.99268475532323797</v>
      </c>
      <c r="G109" s="484">
        <v>1.3770272980654401</v>
      </c>
      <c r="H109" s="484">
        <v>1.64044743331816</v>
      </c>
      <c r="I109" s="484">
        <v>1.8951745223660601</v>
      </c>
      <c r="J109" s="484">
        <v>2.3453914845600101</v>
      </c>
      <c r="K109" s="484">
        <v>2.9251756217163001</v>
      </c>
      <c r="L109" s="484">
        <v>3.39837105719368</v>
      </c>
      <c r="M109" s="484">
        <v>3.9179293741587098</v>
      </c>
      <c r="N109" s="484">
        <v>4.83614581507931</v>
      </c>
      <c r="O109" s="484">
        <v>5.8020216777311298</v>
      </c>
      <c r="P109" s="484">
        <v>6.6321838139541596</v>
      </c>
      <c r="Q109" s="484">
        <v>7.0993652187521201</v>
      </c>
      <c r="R109" s="484">
        <v>7.1977402907693602</v>
      </c>
      <c r="S109" s="484">
        <v>7.4865995010914199</v>
      </c>
      <c r="T109" s="484">
        <v>8.2672112715915205</v>
      </c>
      <c r="U109" s="484">
        <v>9.6453769309574895</v>
      </c>
      <c r="V109" s="484">
        <v>10.5110951368264</v>
      </c>
      <c r="W109" s="484">
        <v>11.475595477163401</v>
      </c>
      <c r="X109" s="484">
        <v>12.1812715495298</v>
      </c>
      <c r="Y109" s="484">
        <v>12.955560293266799</v>
      </c>
      <c r="Z109" s="484">
        <v>13.6350858571488</v>
      </c>
      <c r="AA109" s="484">
        <v>14.708222277410099</v>
      </c>
      <c r="AB109" s="484">
        <v>16.137729905293</v>
      </c>
      <c r="AC109" s="484">
        <v>17.187607083726199</v>
      </c>
      <c r="AD109" s="484">
        <v>18.059544407691899</v>
      </c>
      <c r="AE109" s="484">
        <v>19.659815889678899</v>
      </c>
      <c r="AF109" s="484">
        <v>20.593390478838099</v>
      </c>
      <c r="AG109" s="484">
        <v>22.421343928405499</v>
      </c>
      <c r="AH109" s="484">
        <v>24.292102215344599</v>
      </c>
      <c r="AI109" s="484">
        <v>24.844220211735699</v>
      </c>
      <c r="AJ109" s="484">
        <v>26.828630916066899</v>
      </c>
      <c r="AK109" s="484">
        <v>28.794803609397899</v>
      </c>
      <c r="AL109" s="484">
        <v>30.638248514892702</v>
      </c>
      <c r="AM109" s="484">
        <v>32.058167760072102</v>
      </c>
      <c r="AN109" s="484">
        <v>34.7187739783027</v>
      </c>
      <c r="AO109" s="484">
        <v>36.687272343725098</v>
      </c>
      <c r="AP109" s="484">
        <v>39.521166305941001</v>
      </c>
      <c r="AQ109" s="484">
        <v>42.5241433337359</v>
      </c>
      <c r="AR109" s="484">
        <v>45.801881536951903</v>
      </c>
      <c r="AS109" s="484">
        <v>48.603434744270302</v>
      </c>
      <c r="AT109" s="484">
        <v>49.889638269533997</v>
      </c>
      <c r="AU109" s="484">
        <v>55.6864942801487</v>
      </c>
      <c r="AV109" s="484">
        <v>60.055438288737903</v>
      </c>
      <c r="AW109" s="484">
        <v>63.871079073717603</v>
      </c>
      <c r="AX109" s="484">
        <v>66.378327708698706</v>
      </c>
      <c r="AY109" s="484">
        <v>68.312095396994295</v>
      </c>
      <c r="AZ109" s="484">
        <v>69.311387278881398</v>
      </c>
      <c r="BA109" s="484">
        <v>70.754993809393397</v>
      </c>
      <c r="BB109" s="484">
        <v>74.750262571848793</v>
      </c>
      <c r="BC109" s="484">
        <v>80.278718439214202</v>
      </c>
      <c r="BD109" s="484">
        <v>83.025233712101894</v>
      </c>
      <c r="BE109" s="484">
        <v>83.133664548943202</v>
      </c>
      <c r="BF109" s="135">
        <v>1.3059985740873101E-3</v>
      </c>
      <c r="BG109" s="135">
        <v>5.2252521641005502E-2</v>
      </c>
      <c r="BH109" s="135">
        <v>0.22538444933273699</v>
      </c>
      <c r="BI109" s="488"/>
      <c r="BJ109" s="489"/>
    </row>
    <row r="110" spans="1:62">
      <c r="B110" s="483"/>
      <c r="C110" s="483"/>
      <c r="D110" s="483"/>
      <c r="E110" s="483"/>
      <c r="F110" s="483"/>
      <c r="G110" s="483"/>
      <c r="H110" s="483"/>
      <c r="I110" s="483"/>
      <c r="J110" s="483"/>
      <c r="K110" s="483"/>
      <c r="L110" s="483"/>
      <c r="M110" s="483"/>
      <c r="N110" s="483"/>
      <c r="O110" s="483"/>
      <c r="P110" s="483"/>
      <c r="Q110" s="483"/>
      <c r="R110" s="483"/>
      <c r="S110" s="483"/>
      <c r="T110" s="483"/>
      <c r="U110" s="483"/>
      <c r="V110" s="483"/>
      <c r="W110" s="483"/>
      <c r="X110" s="483"/>
      <c r="Y110" s="483"/>
      <c r="Z110" s="483"/>
      <c r="AA110" s="483"/>
      <c r="AB110" s="483"/>
      <c r="AC110" s="483"/>
      <c r="AD110" s="483"/>
      <c r="AE110" s="483"/>
      <c r="AF110" s="483"/>
      <c r="AG110" s="483"/>
      <c r="AH110" s="483"/>
      <c r="AI110" s="483"/>
      <c r="AJ110" s="483"/>
      <c r="AK110" s="483"/>
      <c r="AL110" s="483"/>
      <c r="AM110" s="483"/>
      <c r="AN110" s="483"/>
      <c r="AO110" s="483"/>
      <c r="AP110" s="483"/>
      <c r="AQ110" s="483"/>
      <c r="AR110" s="483"/>
      <c r="AS110" s="483"/>
      <c r="AT110" s="483"/>
      <c r="AU110" s="483"/>
      <c r="AV110" s="483"/>
      <c r="AW110" s="483"/>
      <c r="AX110" s="483"/>
      <c r="AY110" s="483"/>
      <c r="AZ110" s="483"/>
      <c r="BA110" s="483"/>
      <c r="BB110" s="483"/>
      <c r="BC110" s="483"/>
      <c r="BD110" s="483"/>
      <c r="BE110" s="483"/>
      <c r="BF110" s="132"/>
      <c r="BG110" s="132"/>
      <c r="BH110" s="132"/>
    </row>
    <row r="111" spans="1:62" s="140" customFormat="1">
      <c r="A111" s="465" t="s">
        <v>353</v>
      </c>
      <c r="B111" s="485">
        <v>60.990830539303097</v>
      </c>
      <c r="C111" s="485">
        <v>66.457304183961</v>
      </c>
      <c r="D111" s="485">
        <v>71.345674382764003</v>
      </c>
      <c r="E111" s="485">
        <v>77.618265446217805</v>
      </c>
      <c r="F111" s="485">
        <v>85.465528071856895</v>
      </c>
      <c r="G111" s="485">
        <v>93.025513686388095</v>
      </c>
      <c r="H111" s="485">
        <v>99.579536972752294</v>
      </c>
      <c r="I111" s="485">
        <v>104.799243372532</v>
      </c>
      <c r="J111" s="485">
        <v>110.072608985551</v>
      </c>
      <c r="K111" s="485">
        <v>112.777370395845</v>
      </c>
      <c r="L111" s="485">
        <v>112.824120224867</v>
      </c>
      <c r="M111" s="485">
        <v>119.212235822369</v>
      </c>
      <c r="N111" s="485">
        <v>123.46302216013601</v>
      </c>
      <c r="O111" s="485">
        <v>128.63746187915601</v>
      </c>
      <c r="P111" s="485">
        <v>136.61451389518399</v>
      </c>
      <c r="Q111" s="485">
        <v>137.38104441142099</v>
      </c>
      <c r="R111" s="485">
        <v>139.27860391088501</v>
      </c>
      <c r="S111" s="485">
        <v>139.99106344060701</v>
      </c>
      <c r="T111" s="485">
        <v>142.255296251906</v>
      </c>
      <c r="U111" s="485">
        <v>153.43350171338801</v>
      </c>
      <c r="V111" s="485">
        <v>157.331695620619</v>
      </c>
      <c r="W111" s="485">
        <v>158.87038420436599</v>
      </c>
      <c r="X111" s="485">
        <v>167.197606915227</v>
      </c>
      <c r="Y111" s="485">
        <v>174.527358719961</v>
      </c>
      <c r="Z111" s="485">
        <v>182.57714822457999</v>
      </c>
      <c r="AA111" s="485">
        <v>188.51640947410999</v>
      </c>
      <c r="AB111" s="485">
        <v>193.27301368916599</v>
      </c>
      <c r="AC111" s="485">
        <v>193.620556269894</v>
      </c>
      <c r="AD111" s="485">
        <v>196.10824783118201</v>
      </c>
      <c r="AE111" s="485">
        <v>197.31027657246801</v>
      </c>
      <c r="AF111" s="485">
        <v>204.230236481026</v>
      </c>
      <c r="AG111" s="485">
        <v>213.85070552190001</v>
      </c>
      <c r="AH111" s="485">
        <v>213.18749156305901</v>
      </c>
      <c r="AI111" s="485">
        <v>217.09206388435601</v>
      </c>
      <c r="AJ111" s="485">
        <v>223.265356901498</v>
      </c>
      <c r="AK111" s="485">
        <v>231.52726837105999</v>
      </c>
      <c r="AL111" s="485">
        <v>235.28126587830499</v>
      </c>
      <c r="AM111" s="485">
        <v>242.21873649894101</v>
      </c>
      <c r="AN111" s="485">
        <v>248.94310686178301</v>
      </c>
      <c r="AO111" s="485">
        <v>257.810439049656</v>
      </c>
      <c r="AP111" s="485">
        <v>265.62142377527601</v>
      </c>
      <c r="AQ111" s="485">
        <v>272.57665463227499</v>
      </c>
      <c r="AR111" s="485">
        <v>283.67042984741499</v>
      </c>
      <c r="AS111" s="485">
        <v>289.81050475029798</v>
      </c>
      <c r="AT111" s="485">
        <v>284.631069042707</v>
      </c>
      <c r="AU111" s="485">
        <v>305.78316818169299</v>
      </c>
      <c r="AV111" s="485">
        <v>313.061963817753</v>
      </c>
      <c r="AW111" s="485">
        <v>320.38744489814297</v>
      </c>
      <c r="AX111" s="485">
        <v>326.50450787011602</v>
      </c>
      <c r="AY111" s="485">
        <v>328.96431209083897</v>
      </c>
      <c r="AZ111" s="485">
        <v>336.52474720001601</v>
      </c>
      <c r="BA111" s="485">
        <v>343.36630292664501</v>
      </c>
      <c r="BB111" s="485">
        <v>353.50068025078599</v>
      </c>
      <c r="BC111" s="485">
        <v>371.326048987543</v>
      </c>
      <c r="BD111" s="485">
        <v>377.71597737737198</v>
      </c>
      <c r="BE111" s="485">
        <v>368.85270831712103</v>
      </c>
      <c r="BF111" s="476">
        <v>-2.34654332649398E-2</v>
      </c>
      <c r="BG111" s="476">
        <v>2.86989704716312E-2</v>
      </c>
      <c r="BH111" s="476">
        <v>1</v>
      </c>
    </row>
    <row r="112" spans="1:62">
      <c r="A112" s="124" t="s">
        <v>354</v>
      </c>
      <c r="B112" s="482">
        <v>45.718715884871699</v>
      </c>
      <c r="C112" s="482">
        <v>49.4728407682816</v>
      </c>
      <c r="D112" s="482">
        <v>52.594587329419198</v>
      </c>
      <c r="E112" s="482">
        <v>57.362631665364603</v>
      </c>
      <c r="F112" s="482">
        <v>63.4302484716968</v>
      </c>
      <c r="G112" s="482">
        <v>68.956509996512395</v>
      </c>
      <c r="H112" s="482">
        <v>73.332521475237897</v>
      </c>
      <c r="I112" s="482">
        <v>77.120801833577801</v>
      </c>
      <c r="J112" s="482">
        <v>79.469655446785495</v>
      </c>
      <c r="K112" s="482">
        <v>80.119336534416107</v>
      </c>
      <c r="L112" s="482">
        <v>77.106889651511295</v>
      </c>
      <c r="M112" s="482">
        <v>79.787699259216396</v>
      </c>
      <c r="N112" s="482">
        <v>80.513047516829602</v>
      </c>
      <c r="O112" s="482">
        <v>82.515960524217704</v>
      </c>
      <c r="P112" s="482">
        <v>86.5636509091307</v>
      </c>
      <c r="Q112" s="482">
        <v>85.602925120350207</v>
      </c>
      <c r="R112" s="482">
        <v>84.307193968320604</v>
      </c>
      <c r="S112" s="482">
        <v>80.662549343228207</v>
      </c>
      <c r="T112" s="482">
        <v>78.975216432927397</v>
      </c>
      <c r="U112" s="482">
        <v>84.470487982951198</v>
      </c>
      <c r="V112" s="482">
        <v>85.385487434286802</v>
      </c>
      <c r="W112" s="482">
        <v>82.746460055751996</v>
      </c>
      <c r="X112" s="482">
        <v>87.325829510571296</v>
      </c>
      <c r="Y112" s="482">
        <v>89.953864621044303</v>
      </c>
      <c r="Z112" s="482">
        <v>94.711073312459206</v>
      </c>
      <c r="AA112" s="482">
        <v>96.628593559565999</v>
      </c>
      <c r="AB112" s="482">
        <v>100.134738175723</v>
      </c>
      <c r="AC112" s="482">
        <v>101.804653200084</v>
      </c>
      <c r="AD112" s="482">
        <v>105.56398291096799</v>
      </c>
      <c r="AE112" s="482">
        <v>108.073797333173</v>
      </c>
      <c r="AF112" s="482">
        <v>113.859930820597</v>
      </c>
      <c r="AG112" s="482">
        <v>119.4721409735</v>
      </c>
      <c r="AH112" s="482">
        <v>121.058115805266</v>
      </c>
      <c r="AI112" s="482">
        <v>121.886436365827</v>
      </c>
      <c r="AJ112" s="482">
        <v>125.25732620936201</v>
      </c>
      <c r="AK112" s="482">
        <v>130.021671362967</v>
      </c>
      <c r="AL112" s="482">
        <v>129.276688394404</v>
      </c>
      <c r="AM112" s="482">
        <v>132.33177619063201</v>
      </c>
      <c r="AN112" s="482">
        <v>134.12438377725101</v>
      </c>
      <c r="AO112" s="482">
        <v>135.96931854301701</v>
      </c>
      <c r="AP112" s="482">
        <v>137.78766174470101</v>
      </c>
      <c r="AQ112" s="482">
        <v>138.099736427306</v>
      </c>
      <c r="AR112" s="482">
        <v>143.17227666711801</v>
      </c>
      <c r="AS112" s="482">
        <v>145.065963733144</v>
      </c>
      <c r="AT112" s="482">
        <v>141.02930779823001</v>
      </c>
      <c r="AU112" s="482">
        <v>150.28837111593799</v>
      </c>
      <c r="AV112" s="482">
        <v>149.72502074943901</v>
      </c>
      <c r="AW112" s="482">
        <v>152.79594572948599</v>
      </c>
      <c r="AX112" s="482">
        <v>156.406552172913</v>
      </c>
      <c r="AY112" s="482">
        <v>153.949901215811</v>
      </c>
      <c r="AZ112" s="482">
        <v>157.09731774320301</v>
      </c>
      <c r="BA112" s="482">
        <v>159.94007214511299</v>
      </c>
      <c r="BB112" s="482">
        <v>162.41707788374799</v>
      </c>
      <c r="BC112" s="482">
        <v>170.65803565828699</v>
      </c>
      <c r="BD112" s="482">
        <v>174.151866774236</v>
      </c>
      <c r="BE112" s="483">
        <v>169.59524270295299</v>
      </c>
      <c r="BF112" s="132">
        <v>-2.6164658212881099E-2</v>
      </c>
      <c r="BG112" s="132">
        <v>2.1320092700112901E-2</v>
      </c>
      <c r="BH112" s="132">
        <v>0.45979123611895301</v>
      </c>
    </row>
    <row r="113" spans="1:60">
      <c r="A113" s="124" t="s">
        <v>355</v>
      </c>
      <c r="B113" s="482">
        <v>15.2721146544314</v>
      </c>
      <c r="C113" s="482">
        <v>16.9844634156794</v>
      </c>
      <c r="D113" s="482">
        <v>18.751087053344801</v>
      </c>
      <c r="E113" s="482">
        <v>20.255633780853199</v>
      </c>
      <c r="F113" s="482">
        <v>22.035279600160099</v>
      </c>
      <c r="G113" s="482">
        <v>24.0690036898757</v>
      </c>
      <c r="H113" s="482">
        <v>26.247015497514401</v>
      </c>
      <c r="I113" s="482">
        <v>27.678441538954399</v>
      </c>
      <c r="J113" s="482">
        <v>30.602953538765401</v>
      </c>
      <c r="K113" s="482">
        <v>32.6580338614284</v>
      </c>
      <c r="L113" s="482">
        <v>35.717230573355202</v>
      </c>
      <c r="M113" s="482">
        <v>39.424536563152103</v>
      </c>
      <c r="N113" s="482">
        <v>42.949974643306</v>
      </c>
      <c r="O113" s="482">
        <v>46.121501354938601</v>
      </c>
      <c r="P113" s="482">
        <v>50.050862986053197</v>
      </c>
      <c r="Q113" s="482">
        <v>51.778119291070901</v>
      </c>
      <c r="R113" s="482">
        <v>54.971409942564399</v>
      </c>
      <c r="S113" s="482">
        <v>59.328514097378701</v>
      </c>
      <c r="T113" s="482">
        <v>63.280079818978898</v>
      </c>
      <c r="U113" s="482">
        <v>68.963013730436799</v>
      </c>
      <c r="V113" s="482">
        <v>71.946208186332697</v>
      </c>
      <c r="W113" s="482">
        <v>76.123924148613497</v>
      </c>
      <c r="X113" s="482">
        <v>79.871777404655901</v>
      </c>
      <c r="Y113" s="482">
        <v>84.573494098917095</v>
      </c>
      <c r="Z113" s="482">
        <v>87.866074912121206</v>
      </c>
      <c r="AA113" s="482">
        <v>91.887815914544305</v>
      </c>
      <c r="AB113" s="482">
        <v>93.138275513443304</v>
      </c>
      <c r="AC113" s="482">
        <v>91.815903069809906</v>
      </c>
      <c r="AD113" s="482">
        <v>90.544264920213905</v>
      </c>
      <c r="AE113" s="482">
        <v>89.236479239294795</v>
      </c>
      <c r="AF113" s="482">
        <v>90.370305660428997</v>
      </c>
      <c r="AG113" s="482">
        <v>94.378564548400604</v>
      </c>
      <c r="AH113" s="482">
        <v>92.129375757793298</v>
      </c>
      <c r="AI113" s="482">
        <v>95.2056275185289</v>
      </c>
      <c r="AJ113" s="482">
        <v>98.008030692135705</v>
      </c>
      <c r="AK113" s="482">
        <v>101.50559700809301</v>
      </c>
      <c r="AL113" s="482">
        <v>106.004577483901</v>
      </c>
      <c r="AM113" s="482">
        <v>109.88696030830999</v>
      </c>
      <c r="AN113" s="482">
        <v>114.818723084532</v>
      </c>
      <c r="AO113" s="482">
        <v>121.841120506639</v>
      </c>
      <c r="AP113" s="482">
        <v>127.833762030576</v>
      </c>
      <c r="AQ113" s="482">
        <v>134.476918204969</v>
      </c>
      <c r="AR113" s="482">
        <v>140.49815318029701</v>
      </c>
      <c r="AS113" s="482">
        <v>144.74454101715401</v>
      </c>
      <c r="AT113" s="482">
        <v>143.60176124447699</v>
      </c>
      <c r="AU113" s="482">
        <v>155.49479706575499</v>
      </c>
      <c r="AV113" s="482">
        <v>163.33694306831401</v>
      </c>
      <c r="AW113" s="482">
        <v>167.59149916865701</v>
      </c>
      <c r="AX113" s="482">
        <v>170.09795569720299</v>
      </c>
      <c r="AY113" s="482">
        <v>175.014410875029</v>
      </c>
      <c r="AZ113" s="482">
        <v>179.427429456813</v>
      </c>
      <c r="BA113" s="482">
        <v>183.42623078153201</v>
      </c>
      <c r="BB113" s="482">
        <v>191.08360236703899</v>
      </c>
      <c r="BC113" s="482">
        <v>200.66801332925601</v>
      </c>
      <c r="BD113" s="482">
        <v>203.56411060313599</v>
      </c>
      <c r="BE113" s="483">
        <v>199.25746561416901</v>
      </c>
      <c r="BF113" s="132">
        <v>-2.1156209590222401E-2</v>
      </c>
      <c r="BG113" s="132">
        <v>3.5509635898291099E-2</v>
      </c>
      <c r="BH113" s="132">
        <v>0.54020876388104699</v>
      </c>
    </row>
    <row r="114" spans="1:60">
      <c r="A114" s="141" t="s">
        <v>356</v>
      </c>
      <c r="B114" s="486">
        <v>3.5517006872276999</v>
      </c>
      <c r="C114" s="486">
        <v>4.0311411316133299</v>
      </c>
      <c r="D114" s="486">
        <v>4.7927151246357003</v>
      </c>
      <c r="E114" s="486">
        <v>6.0636120505248003</v>
      </c>
      <c r="F114" s="486">
        <v>7.64220760135973</v>
      </c>
      <c r="G114" s="486">
        <v>9.2568455730037495</v>
      </c>
      <c r="H114" s="486">
        <v>10.9627216123142</v>
      </c>
      <c r="I114" s="486">
        <v>12.9367878926343</v>
      </c>
      <c r="J114" s="486">
        <v>14.89001515603</v>
      </c>
      <c r="K114" s="486">
        <v>16.675918955918601</v>
      </c>
      <c r="L114" s="486">
        <v>17.975338498839701</v>
      </c>
      <c r="M114" s="486">
        <v>19.5889298105919</v>
      </c>
      <c r="N114" s="486">
        <v>20.467000081234399</v>
      </c>
      <c r="O114" s="486">
        <v>21.257314310447299</v>
      </c>
      <c r="P114" s="486">
        <v>22.241313913812402</v>
      </c>
      <c r="Q114" s="486">
        <v>22.098199055761299</v>
      </c>
      <c r="R114" s="486">
        <v>21.806980316289</v>
      </c>
      <c r="S114" s="486">
        <v>21.2244735266727</v>
      </c>
      <c r="T114" s="486">
        <v>22.029546155397401</v>
      </c>
      <c r="U114" s="486">
        <v>23.103225329421999</v>
      </c>
      <c r="V114" s="486">
        <v>24.298644238445899</v>
      </c>
      <c r="W114" s="486">
        <v>24.6506732349354</v>
      </c>
      <c r="X114" s="486">
        <v>25.9470021820025</v>
      </c>
      <c r="Y114" s="486">
        <v>25.851117493522199</v>
      </c>
      <c r="Z114" s="486">
        <v>26.8355106142591</v>
      </c>
      <c r="AA114" s="486">
        <v>28.1844198109731</v>
      </c>
      <c r="AB114" s="486">
        <v>28.852259670037299</v>
      </c>
      <c r="AC114" s="486">
        <v>27.824263054638301</v>
      </c>
      <c r="AD114" s="486">
        <v>28.463973169470901</v>
      </c>
      <c r="AE114" s="486">
        <v>28.115877666544399</v>
      </c>
      <c r="AF114" s="486">
        <v>30.457221908909499</v>
      </c>
      <c r="AG114" s="486">
        <v>32.996148943029397</v>
      </c>
      <c r="AH114" s="486">
        <v>32.1999742802969</v>
      </c>
      <c r="AI114" s="486">
        <v>33.085482133023199</v>
      </c>
      <c r="AJ114" s="486">
        <v>33.915841237467099</v>
      </c>
      <c r="AK114" s="486">
        <v>34.6280632540238</v>
      </c>
      <c r="AL114" s="486">
        <v>35.926916624235403</v>
      </c>
      <c r="AM114" s="486">
        <v>36.185230660205697</v>
      </c>
      <c r="AN114" s="486">
        <v>38.139236725063697</v>
      </c>
      <c r="AO114" s="486">
        <v>39.059006365649303</v>
      </c>
      <c r="AP114" s="486">
        <v>40.509226620633797</v>
      </c>
      <c r="AQ114" s="486">
        <v>40.381423209729803</v>
      </c>
      <c r="AR114" s="486">
        <v>39.717210025683798</v>
      </c>
      <c r="AS114" s="486">
        <v>40.400328673828803</v>
      </c>
      <c r="AT114" s="486">
        <v>38.055405095785297</v>
      </c>
      <c r="AU114" s="486">
        <v>40.907906952836598</v>
      </c>
      <c r="AV114" s="486">
        <v>37.640972506241603</v>
      </c>
      <c r="AW114" s="486">
        <v>36.875354655465401</v>
      </c>
      <c r="AX114" s="486">
        <v>36.234434547577301</v>
      </c>
      <c r="AY114" s="486">
        <v>32.061634158283297</v>
      </c>
      <c r="AZ114" s="486">
        <v>33.545396697923302</v>
      </c>
      <c r="BA114" s="486">
        <v>35.523246840337698</v>
      </c>
      <c r="BB114" s="486">
        <v>37.266586904147204</v>
      </c>
      <c r="BC114" s="486">
        <v>36.577964480424903</v>
      </c>
      <c r="BD114" s="486">
        <v>37.8512973449009</v>
      </c>
      <c r="BE114" s="484">
        <v>36.659582713758397</v>
      </c>
      <c r="BF114" s="143">
        <v>-3.1484115862229101E-2</v>
      </c>
      <c r="BG114" s="143">
        <v>-5.3764256038313395E-4</v>
      </c>
      <c r="BH114" s="143">
        <v>9.9388134849318396E-2</v>
      </c>
    </row>
    <row r="116" spans="1:60">
      <c r="A116" s="124" t="s">
        <v>731</v>
      </c>
    </row>
    <row r="117" spans="1:60">
      <c r="A117" s="124" t="s">
        <v>736</v>
      </c>
      <c r="BH117" s="128"/>
    </row>
    <row r="118" spans="1:60" ht="10">
      <c r="A118" s="124" t="s">
        <v>395</v>
      </c>
      <c r="B118" s="490"/>
      <c r="C118" s="490"/>
      <c r="D118" s="490"/>
      <c r="E118" s="490"/>
      <c r="F118" s="490"/>
      <c r="G118" s="490"/>
      <c r="H118" s="490"/>
      <c r="I118" s="490"/>
      <c r="J118" s="490"/>
      <c r="K118" s="490"/>
      <c r="L118" s="490"/>
      <c r="M118" s="490"/>
      <c r="N118" s="490"/>
      <c r="O118" s="490"/>
      <c r="P118" s="490"/>
      <c r="Q118" s="490"/>
      <c r="R118" s="490"/>
      <c r="S118" s="490"/>
      <c r="T118" s="490"/>
      <c r="U118" s="490"/>
      <c r="V118" s="490"/>
      <c r="W118" s="490"/>
      <c r="X118" s="490"/>
      <c r="Y118" s="490"/>
      <c r="Z118" s="490"/>
      <c r="AA118" s="490"/>
      <c r="AB118" s="490"/>
      <c r="AC118" s="490"/>
      <c r="AD118" s="490"/>
      <c r="AE118" s="490"/>
      <c r="AF118" s="490"/>
      <c r="AG118" s="490"/>
      <c r="AH118" s="490"/>
      <c r="AI118" s="490"/>
      <c r="AJ118" s="490"/>
      <c r="AK118" s="490"/>
      <c r="AL118" s="490"/>
      <c r="AM118" s="490"/>
      <c r="AN118" s="490"/>
      <c r="AO118" s="490"/>
      <c r="AP118" s="490"/>
      <c r="AQ118" s="490"/>
      <c r="AR118" s="490"/>
      <c r="AS118" s="490"/>
      <c r="AT118" s="490"/>
      <c r="AU118" s="490"/>
      <c r="AV118" s="490"/>
      <c r="AW118" s="490"/>
      <c r="AX118" s="490"/>
      <c r="AY118" s="490"/>
      <c r="AZ118" s="490"/>
      <c r="BA118" s="490"/>
      <c r="BB118" s="490"/>
      <c r="BC118" s="490"/>
      <c r="BD118" s="490"/>
      <c r="BE118" s="490"/>
    </row>
    <row r="119" spans="1:60">
      <c r="A119" s="474" t="s">
        <v>737</v>
      </c>
    </row>
    <row r="120" spans="1:60">
      <c r="A120" s="124" t="s">
        <v>362</v>
      </c>
    </row>
    <row r="121" spans="1:60">
      <c r="A121" s="124" t="s">
        <v>363</v>
      </c>
    </row>
    <row r="122" spans="1:60">
      <c r="A122" s="124" t="s">
        <v>376</v>
      </c>
    </row>
    <row r="123" spans="1:60">
      <c r="A123" s="125" t="s">
        <v>742</v>
      </c>
    </row>
    <row r="124" spans="1:60">
      <c r="A124" s="124" t="s">
        <v>741</v>
      </c>
    </row>
    <row r="125" spans="1:60">
      <c r="A125" s="125" t="s">
        <v>734</v>
      </c>
    </row>
  </sheetData>
  <mergeCells count="1">
    <mergeCell ref="BF2:BG2"/>
  </mergeCells>
  <conditionalFormatting sqref="BF4:BH53 BF55:BH114">
    <cfRule type="cellIs" dxfId="289" priority="2" operator="lessThanOrEqual">
      <formula>0</formula>
    </cfRule>
    <cfRule type="cellIs" dxfId="288" priority="3" operator="greaterThan">
      <formula>0</formula>
    </cfRule>
  </conditionalFormatting>
  <conditionalFormatting sqref="BF4:BH53 BF55:BH56">
    <cfRule type="cellIs" dxfId="287" priority="4" operator="lessThanOrEqual">
      <formula>0</formula>
    </cfRule>
    <cfRule type="cellIs" dxfId="286" priority="5" operator="greaterThan">
      <formula>0</formula>
    </cfRule>
  </conditionalFormatting>
  <conditionalFormatting sqref="BF54:BH54">
    <cfRule type="cellIs" dxfId="285" priority="6" operator="lessThanOrEqual">
      <formula>0</formula>
    </cfRule>
    <cfRule type="cellIs" dxfId="284" priority="7" operator="greaterThan">
      <formula>0</formula>
    </cfRule>
  </conditionalFormatting>
  <conditionalFormatting sqref="BF54:BH54">
    <cfRule type="cellIs" dxfId="283" priority="8" operator="lessThanOrEqual">
      <formula>0</formula>
    </cfRule>
    <cfRule type="cellIs" dxfId="282" priority="9" operator="greaterThan">
      <formula>0</formula>
    </cfRule>
  </conditionalFormatting>
  <hyperlinks>
    <hyperlink ref="L1" location="Contents!A1" display="Contents" xr:uid="{00000000-0004-0000-2500-000000000000}"/>
    <hyperlink ref="BJ1" location="Contents!A1" display="Contents" xr:uid="{00000000-0004-0000-2500-000001000000}"/>
  </hyperlinks>
  <pageMargins left="0.75" right="0.75" top="1" bottom="1" header="0.51180555555555496" footer="0.51180555555555496"/>
  <pageSetup paperSize="9" firstPageNumber="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MJ126"/>
  <sheetViews>
    <sheetView showGridLines="0" showRowColHeaders="0" zoomScaleNormal="100" workbookViewId="0">
      <pane xSplit="1" ySplit="3" topLeftCell="AR103" activePane="bottomRight" state="frozen"/>
      <selection pane="topRight" activeCell="AR1" sqref="AR1"/>
      <selection pane="bottomLeft" activeCell="A103" sqref="A103"/>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456" t="s">
        <v>735</v>
      </c>
      <c r="L1" s="27" t="s">
        <v>88</v>
      </c>
      <c r="BH1" s="127"/>
      <c r="BJ1" s="27" t="s">
        <v>88</v>
      </c>
    </row>
    <row r="2" spans="1:62">
      <c r="BF2" s="11" t="s">
        <v>251</v>
      </c>
      <c r="BG2" s="11"/>
      <c r="BH2" s="127" t="s">
        <v>252</v>
      </c>
    </row>
    <row r="3" spans="1:62">
      <c r="A3" s="124" t="s">
        <v>253</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0.78006321000000001</v>
      </c>
      <c r="C5" s="174">
        <v>0.85400959499999995</v>
      </c>
      <c r="D5" s="174">
        <v>0.90690192000000003</v>
      </c>
      <c r="E5" s="174">
        <v>1.00987479</v>
      </c>
      <c r="F5" s="174">
        <v>1.1285867700000001</v>
      </c>
      <c r="G5" s="174">
        <v>1.24681869</v>
      </c>
      <c r="H5" s="174">
        <v>1.3307948999999999</v>
      </c>
      <c r="I5" s="174">
        <v>1.49686137</v>
      </c>
      <c r="J5" s="174">
        <v>1.59184467</v>
      </c>
      <c r="K5" s="174">
        <v>1.6091268299999999</v>
      </c>
      <c r="L5" s="174">
        <v>1.6616934000000001</v>
      </c>
      <c r="M5" s="174">
        <v>1.6764380999999999</v>
      </c>
      <c r="N5" s="174">
        <v>1.7583911999999999</v>
      </c>
      <c r="O5" s="174">
        <v>1.7751933</v>
      </c>
      <c r="P5" s="174">
        <v>1.8022824</v>
      </c>
      <c r="Q5" s="174">
        <v>1.7909667</v>
      </c>
      <c r="R5" s="174">
        <v>1.7378172000000001</v>
      </c>
      <c r="S5" s="174">
        <v>1.8403442999999999</v>
      </c>
      <c r="T5" s="174">
        <v>1.7549622</v>
      </c>
      <c r="U5" s="174">
        <v>1.9480149</v>
      </c>
      <c r="V5" s="174">
        <v>2.0433616739999998</v>
      </c>
      <c r="W5" s="174">
        <v>1.9665143549999999</v>
      </c>
      <c r="X5" s="174">
        <v>1.9903287599999999</v>
      </c>
      <c r="Y5" s="174">
        <v>2.1905103509999999</v>
      </c>
      <c r="Z5" s="174">
        <v>2.3680125360000002</v>
      </c>
      <c r="AA5" s="174">
        <v>2.2953760289999998</v>
      </c>
      <c r="AB5" s="174">
        <v>2.3112385830000002</v>
      </c>
      <c r="AC5" s="174">
        <v>2.4499930679999999</v>
      </c>
      <c r="AD5" s="174">
        <v>2.5994940390000001</v>
      </c>
      <c r="AE5" s="174">
        <v>2.6911032029999999</v>
      </c>
      <c r="AF5" s="174">
        <v>2.7810684000000001</v>
      </c>
      <c r="AG5" s="174">
        <v>2.8280960999999998</v>
      </c>
      <c r="AH5" s="174">
        <v>2.8838034000000001</v>
      </c>
      <c r="AI5" s="174">
        <v>2.8352618999999999</v>
      </c>
      <c r="AJ5" s="174">
        <v>3.0308904000000001</v>
      </c>
      <c r="AK5" s="174">
        <v>3.2119461</v>
      </c>
      <c r="AL5" s="174">
        <v>3.0255192000000002</v>
      </c>
      <c r="AM5" s="174">
        <v>3.1487949</v>
      </c>
      <c r="AN5" s="174">
        <v>3.2322527999999999</v>
      </c>
      <c r="AO5" s="174">
        <v>3.1615118999999998</v>
      </c>
      <c r="AP5" s="174">
        <v>3.1816871999999998</v>
      </c>
      <c r="AQ5" s="174">
        <v>3.1530212999999998</v>
      </c>
      <c r="AR5" s="174">
        <v>3.3610004999999998</v>
      </c>
      <c r="AS5" s="174">
        <v>3.3553161</v>
      </c>
      <c r="AT5" s="174">
        <v>3.2589494999999999</v>
      </c>
      <c r="AU5" s="174">
        <v>3.3125724000000001</v>
      </c>
      <c r="AV5" s="174">
        <v>3.6404576999999998</v>
      </c>
      <c r="AW5" s="174">
        <v>3.5929899000000001</v>
      </c>
      <c r="AX5" s="174">
        <v>3.8140146000000001</v>
      </c>
      <c r="AY5" s="174">
        <v>3.9727098000000001</v>
      </c>
      <c r="AZ5" s="174">
        <v>3.9763377000000002</v>
      </c>
      <c r="BA5" s="174">
        <v>3.8319641999999998</v>
      </c>
      <c r="BB5" s="174">
        <v>3.9710016000000001</v>
      </c>
      <c r="BC5" s="174">
        <v>4.1911649999999998</v>
      </c>
      <c r="BD5" s="174">
        <v>4.2423921</v>
      </c>
      <c r="BE5" s="175">
        <v>4.0548639173625798</v>
      </c>
      <c r="BF5" s="132">
        <v>-4.6814872628018797E-2</v>
      </c>
      <c r="BG5" s="132">
        <v>2.6723062741159001E-2</v>
      </c>
      <c r="BH5" s="132">
        <v>2.9464208604899199E-2</v>
      </c>
    </row>
    <row r="6" spans="1:62">
      <c r="A6" s="124" t="s">
        <v>256</v>
      </c>
      <c r="B6" s="174">
        <v>0.29032878961393999</v>
      </c>
      <c r="C6" s="174">
        <v>0.30640830595627999</v>
      </c>
      <c r="D6" s="174">
        <v>0.26350742928833298</v>
      </c>
      <c r="E6" s="174">
        <v>0.28293151345078998</v>
      </c>
      <c r="F6" s="174">
        <v>0.35089391956520799</v>
      </c>
      <c r="G6" s="174">
        <v>0.35883006090473701</v>
      </c>
      <c r="H6" s="174">
        <v>0.372940230651433</v>
      </c>
      <c r="I6" s="174">
        <v>0.39880681616610902</v>
      </c>
      <c r="J6" s="174">
        <v>0.44188538439028402</v>
      </c>
      <c r="K6" s="174">
        <v>0.46492930931754201</v>
      </c>
      <c r="L6" s="174">
        <v>0.47300522814144602</v>
      </c>
      <c r="M6" s="174">
        <v>0.46387773762397</v>
      </c>
      <c r="N6" s="174">
        <v>0.48959494572548501</v>
      </c>
      <c r="O6" s="174">
        <v>0.61581112364564505</v>
      </c>
      <c r="P6" s="174">
        <v>0.74755675602034499</v>
      </c>
      <c r="Q6" s="174">
        <v>0.802861697402664</v>
      </c>
      <c r="R6" s="174">
        <v>0.870449662419438</v>
      </c>
      <c r="S6" s="174">
        <v>0.93584320030063395</v>
      </c>
      <c r="T6" s="174">
        <v>0.96551298683340203</v>
      </c>
      <c r="U6" s="174">
        <v>0.96690201361584105</v>
      </c>
      <c r="V6" s="174">
        <v>0.99100263117903598</v>
      </c>
      <c r="W6" s="174">
        <v>0.88171792810024796</v>
      </c>
      <c r="X6" s="174">
        <v>0.89727564869980603</v>
      </c>
      <c r="Y6" s="174">
        <v>0.91294623054213897</v>
      </c>
      <c r="Z6" s="174">
        <v>0.89267125237141498</v>
      </c>
      <c r="AA6" s="174">
        <v>0.96543064462858597</v>
      </c>
      <c r="AB6" s="174">
        <v>1.01650013977668</v>
      </c>
      <c r="AC6" s="174">
        <v>1.01662147190611</v>
      </c>
      <c r="AD6" s="174">
        <v>1.0197543069999999</v>
      </c>
      <c r="AE6" s="174">
        <v>1.083708025</v>
      </c>
      <c r="AF6" s="174">
        <v>1.1048484270000001</v>
      </c>
      <c r="AG6" s="174">
        <v>1.1260185700000001</v>
      </c>
      <c r="AH6" s="174">
        <v>1.1317462309999999</v>
      </c>
      <c r="AI6" s="174">
        <v>1.2052440950000001</v>
      </c>
      <c r="AJ6" s="174">
        <v>1.216471466</v>
      </c>
      <c r="AK6" s="174">
        <v>1.2928789329999999</v>
      </c>
      <c r="AL6" s="174">
        <v>1.3028588720000001</v>
      </c>
      <c r="AM6" s="174">
        <v>1.478477679</v>
      </c>
      <c r="AN6" s="174">
        <v>1.602338569</v>
      </c>
      <c r="AO6" s="174">
        <v>1.728789135</v>
      </c>
      <c r="AP6" s="174">
        <v>1.8976440809999999</v>
      </c>
      <c r="AQ6" s="174">
        <v>2.0983782089999998</v>
      </c>
      <c r="AR6" s="174">
        <v>2.0534896749999998</v>
      </c>
      <c r="AS6" s="174">
        <v>2.1598768220000002</v>
      </c>
      <c r="AT6" s="174">
        <v>2.3460768399999998</v>
      </c>
      <c r="AU6" s="174">
        <v>2.3776034410000002</v>
      </c>
      <c r="AV6" s="174">
        <v>2.5491056699999999</v>
      </c>
      <c r="AW6" s="174">
        <v>2.6515357320000001</v>
      </c>
      <c r="AX6" s="174">
        <v>2.8006223890676001</v>
      </c>
      <c r="AY6" s="174">
        <v>2.83854410772636</v>
      </c>
      <c r="AZ6" s="174">
        <v>2.9081849840666001</v>
      </c>
      <c r="BA6" s="174">
        <v>2.9890813220157502</v>
      </c>
      <c r="BB6" s="174">
        <v>3.0972071282532201</v>
      </c>
      <c r="BC6" s="174">
        <v>3.1530893713588699</v>
      </c>
      <c r="BD6" s="174">
        <v>3.1670386727553601</v>
      </c>
      <c r="BE6" s="175">
        <v>3.10656292915017</v>
      </c>
      <c r="BF6" s="132">
        <v>-2.17754273271272E-2</v>
      </c>
      <c r="BG6" s="132">
        <v>3.0459941311622701E-2</v>
      </c>
      <c r="BH6" s="132">
        <v>2.2573487064952599E-2</v>
      </c>
    </row>
    <row r="7" spans="1:62">
      <c r="A7" s="124" t="s">
        <v>92</v>
      </c>
      <c r="B7" s="174">
        <v>14.973141965729299</v>
      </c>
      <c r="C7" s="174">
        <v>16.137922044438</v>
      </c>
      <c r="D7" s="174">
        <v>17.039478243082598</v>
      </c>
      <c r="E7" s="174">
        <v>18.240533990655202</v>
      </c>
      <c r="F7" s="174">
        <v>19.634785235624399</v>
      </c>
      <c r="G7" s="174">
        <v>20.6951698588393</v>
      </c>
      <c r="H7" s="174">
        <v>21.335494333880799</v>
      </c>
      <c r="I7" s="174">
        <v>21.5530723830427</v>
      </c>
      <c r="J7" s="174">
        <v>21.37665448932</v>
      </c>
      <c r="K7" s="174">
        <v>20.6360897907545</v>
      </c>
      <c r="L7" s="174">
        <v>18.941517635876099</v>
      </c>
      <c r="M7" s="174">
        <v>19.319004697812399</v>
      </c>
      <c r="N7" s="174">
        <v>18.9250239477321</v>
      </c>
      <c r="O7" s="174">
        <v>18.991385167266898</v>
      </c>
      <c r="P7" s="174">
        <v>19.623232057521498</v>
      </c>
      <c r="Q7" s="174">
        <v>19.214585503561899</v>
      </c>
      <c r="R7" s="174">
        <v>18.751063490101298</v>
      </c>
      <c r="S7" s="174">
        <v>17.4301555077828</v>
      </c>
      <c r="T7" s="174">
        <v>16.3520494279283</v>
      </c>
      <c r="U7" s="174">
        <v>17.465660141829598</v>
      </c>
      <c r="V7" s="174">
        <v>16.810346066267499</v>
      </c>
      <c r="W7" s="174">
        <v>15.754334122033899</v>
      </c>
      <c r="X7" s="174">
        <v>16.749877755691902</v>
      </c>
      <c r="Y7" s="174">
        <v>17.517676505475499</v>
      </c>
      <c r="Z7" s="174">
        <v>18.612792828819401</v>
      </c>
      <c r="AA7" s="174">
        <v>18.614192465913501</v>
      </c>
      <c r="AB7" s="174">
        <v>19.022300624871601</v>
      </c>
      <c r="AC7" s="174">
        <v>19.6686348035552</v>
      </c>
      <c r="AD7" s="174">
        <v>20.157909569816798</v>
      </c>
      <c r="AE7" s="174">
        <v>20.6318918290225</v>
      </c>
      <c r="AF7" s="174">
        <v>21.527386098760399</v>
      </c>
      <c r="AG7" s="174">
        <v>21.920032730715</v>
      </c>
      <c r="AH7" s="174">
        <v>22.051136186578901</v>
      </c>
      <c r="AI7" s="174">
        <v>21.678447202143602</v>
      </c>
      <c r="AJ7" s="174">
        <v>21.7534626228151</v>
      </c>
      <c r="AK7" s="174">
        <v>22.6220637298808</v>
      </c>
      <c r="AL7" s="174">
        <v>21.623688537325599</v>
      </c>
      <c r="AM7" s="174">
        <v>22.324003699158201</v>
      </c>
      <c r="AN7" s="174">
        <v>21.6788422150548</v>
      </c>
      <c r="AO7" s="174">
        <v>21.766598701213699</v>
      </c>
      <c r="AP7" s="174">
        <v>21.426947419230601</v>
      </c>
      <c r="AQ7" s="174">
        <v>21.116799613604499</v>
      </c>
      <c r="AR7" s="174">
        <v>22.468979134877902</v>
      </c>
      <c r="AS7" s="174">
        <v>22.640082395754199</v>
      </c>
      <c r="AT7" s="174">
        <v>22.234612087438901</v>
      </c>
      <c r="AU7" s="174">
        <v>23.334964230957102</v>
      </c>
      <c r="AV7" s="174">
        <v>23.695589179245601</v>
      </c>
      <c r="AW7" s="174">
        <v>24.7724200130911</v>
      </c>
      <c r="AX7" s="174">
        <v>25.452822156267001</v>
      </c>
      <c r="AY7" s="174">
        <v>26.001376396169501</v>
      </c>
      <c r="AZ7" s="174">
        <v>26.768861794364799</v>
      </c>
      <c r="BA7" s="174">
        <v>26.9675618346613</v>
      </c>
      <c r="BB7" s="174">
        <v>26.6397210589036</v>
      </c>
      <c r="BC7" s="174">
        <v>29.5817401892166</v>
      </c>
      <c r="BD7" s="174">
        <v>30.572556012093401</v>
      </c>
      <c r="BE7" s="175">
        <v>29.952700042615099</v>
      </c>
      <c r="BF7" s="132">
        <v>-2.29517593314509E-2</v>
      </c>
      <c r="BG7" s="132">
        <v>3.2357742439570202E-2</v>
      </c>
      <c r="BH7" s="132">
        <v>0.21764789653153399</v>
      </c>
    </row>
    <row r="8" spans="1:62" s="125" customFormat="1">
      <c r="A8" s="133" t="s">
        <v>257</v>
      </c>
      <c r="B8" s="176">
        <v>16.043533965343201</v>
      </c>
      <c r="C8" s="176">
        <v>17.2983399453943</v>
      </c>
      <c r="D8" s="176">
        <v>18.209887592371</v>
      </c>
      <c r="E8" s="176">
        <v>19.533340294106001</v>
      </c>
      <c r="F8" s="176">
        <v>21.114265925189699</v>
      </c>
      <c r="G8" s="176">
        <v>22.300818609743999</v>
      </c>
      <c r="H8" s="176">
        <v>23.039229464532202</v>
      </c>
      <c r="I8" s="176">
        <v>23.448740569208798</v>
      </c>
      <c r="J8" s="176">
        <v>23.410384543710201</v>
      </c>
      <c r="K8" s="176">
        <v>22.710145930072098</v>
      </c>
      <c r="L8" s="176">
        <v>21.076216264017599</v>
      </c>
      <c r="M8" s="176">
        <v>21.459320535436401</v>
      </c>
      <c r="N8" s="176">
        <v>21.173010093457599</v>
      </c>
      <c r="O8" s="176">
        <v>21.382389590912599</v>
      </c>
      <c r="P8" s="176">
        <v>22.1730712135418</v>
      </c>
      <c r="Q8" s="176">
        <v>21.808413900964499</v>
      </c>
      <c r="R8" s="176">
        <v>21.359330352520701</v>
      </c>
      <c r="S8" s="176">
        <v>20.206343008083401</v>
      </c>
      <c r="T8" s="176">
        <v>19.072524614761701</v>
      </c>
      <c r="U8" s="176">
        <v>20.3805770554454</v>
      </c>
      <c r="V8" s="176">
        <v>19.844710371446599</v>
      </c>
      <c r="W8" s="176">
        <v>18.602566405134102</v>
      </c>
      <c r="X8" s="176">
        <v>19.637482164391699</v>
      </c>
      <c r="Y8" s="176">
        <v>20.621133087017601</v>
      </c>
      <c r="Z8" s="176">
        <v>21.873476617190899</v>
      </c>
      <c r="AA8" s="176">
        <v>21.874999139542101</v>
      </c>
      <c r="AB8" s="176">
        <v>22.350039347648298</v>
      </c>
      <c r="AC8" s="176">
        <v>23.1352493434613</v>
      </c>
      <c r="AD8" s="176">
        <v>23.777157915816801</v>
      </c>
      <c r="AE8" s="176">
        <v>24.406703057022501</v>
      </c>
      <c r="AF8" s="176">
        <v>25.413302925760402</v>
      </c>
      <c r="AG8" s="176">
        <v>25.874147400715</v>
      </c>
      <c r="AH8" s="176">
        <v>26.0666858175789</v>
      </c>
      <c r="AI8" s="176">
        <v>25.718953197143598</v>
      </c>
      <c r="AJ8" s="176">
        <v>26.000824488815098</v>
      </c>
      <c r="AK8" s="176">
        <v>27.1268887628808</v>
      </c>
      <c r="AL8" s="176">
        <v>25.952066609325598</v>
      </c>
      <c r="AM8" s="176">
        <v>26.9512762781582</v>
      </c>
      <c r="AN8" s="176">
        <v>26.513433584054798</v>
      </c>
      <c r="AO8" s="176">
        <v>26.656899736213699</v>
      </c>
      <c r="AP8" s="176">
        <v>26.506278700230599</v>
      </c>
      <c r="AQ8" s="176">
        <v>26.368199122604501</v>
      </c>
      <c r="AR8" s="176">
        <v>27.883469309877899</v>
      </c>
      <c r="AS8" s="176">
        <v>28.155275317754199</v>
      </c>
      <c r="AT8" s="176">
        <v>27.839638427438899</v>
      </c>
      <c r="AU8" s="176">
        <v>29.0251400719571</v>
      </c>
      <c r="AV8" s="176">
        <v>29.8851525492456</v>
      </c>
      <c r="AW8" s="176">
        <v>31.016945645091099</v>
      </c>
      <c r="AX8" s="176">
        <v>32.067459145334603</v>
      </c>
      <c r="AY8" s="176">
        <v>32.812630303895801</v>
      </c>
      <c r="AZ8" s="176">
        <v>33.653384478431398</v>
      </c>
      <c r="BA8" s="176">
        <v>33.788607356677097</v>
      </c>
      <c r="BB8" s="176">
        <v>33.7079297871568</v>
      </c>
      <c r="BC8" s="176">
        <v>36.925994560575496</v>
      </c>
      <c r="BD8" s="176">
        <v>37.9819867848488</v>
      </c>
      <c r="BE8" s="176">
        <v>37.114126889127803</v>
      </c>
      <c r="BF8" s="135">
        <v>-2.5519060376902401E-2</v>
      </c>
      <c r="BG8" s="135">
        <v>3.1552673056929999E-2</v>
      </c>
      <c r="BH8" s="135">
        <v>0.26968559220138599</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0.1484424</v>
      </c>
      <c r="C10" s="174">
        <v>0.16076592000000001</v>
      </c>
      <c r="D10" s="174">
        <v>0.16811802000000001</v>
      </c>
      <c r="E10" s="174">
        <v>0.18719847000000001</v>
      </c>
      <c r="F10" s="174">
        <v>0.18649826999999999</v>
      </c>
      <c r="G10" s="174">
        <v>0.21076020000000001</v>
      </c>
      <c r="H10" s="174">
        <v>0.22752998999999999</v>
      </c>
      <c r="I10" s="174">
        <v>0.25532792999999998</v>
      </c>
      <c r="J10" s="174">
        <v>0.29054798999999998</v>
      </c>
      <c r="K10" s="174">
        <v>0.30752784</v>
      </c>
      <c r="L10" s="174">
        <v>0.31508999999999998</v>
      </c>
      <c r="M10" s="174">
        <v>0.3546513</v>
      </c>
      <c r="N10" s="174">
        <v>0.37040580000000001</v>
      </c>
      <c r="O10" s="174">
        <v>0.36025289999999999</v>
      </c>
      <c r="P10" s="174">
        <v>0.37040580000000001</v>
      </c>
      <c r="Q10" s="174">
        <v>0.4036653</v>
      </c>
      <c r="R10" s="174">
        <v>0.42187049999999998</v>
      </c>
      <c r="S10" s="174">
        <v>0.47928690000000002</v>
      </c>
      <c r="T10" s="174">
        <v>0.51534720000000001</v>
      </c>
      <c r="U10" s="174">
        <v>0.5486067</v>
      </c>
      <c r="V10" s="174">
        <v>0.56051010000000001</v>
      </c>
      <c r="W10" s="174">
        <v>0.60567300000000002</v>
      </c>
      <c r="X10" s="174">
        <v>0.60602310000000004</v>
      </c>
      <c r="Y10" s="174">
        <v>0.70790220000000004</v>
      </c>
      <c r="Z10" s="174">
        <v>0.74361239999999995</v>
      </c>
      <c r="AA10" s="174">
        <v>0.71035289999999995</v>
      </c>
      <c r="AB10" s="174">
        <v>0.72330660000000002</v>
      </c>
      <c r="AC10" s="174">
        <v>0.78212340000000002</v>
      </c>
      <c r="AD10" s="174">
        <v>0.82588589999999995</v>
      </c>
      <c r="AE10" s="174">
        <v>0.84899250000000004</v>
      </c>
      <c r="AF10" s="174">
        <v>0.94491990000000003</v>
      </c>
      <c r="AG10" s="174">
        <v>1.0842597</v>
      </c>
      <c r="AH10" s="174">
        <v>0.9991854</v>
      </c>
      <c r="AI10" s="174">
        <v>1.0681551</v>
      </c>
      <c r="AJ10" s="174">
        <v>1.1329236</v>
      </c>
      <c r="AK10" s="174">
        <v>1.1626821000000001</v>
      </c>
      <c r="AL10" s="174">
        <v>1.0884609000000001</v>
      </c>
      <c r="AM10" s="174">
        <v>1.0597527</v>
      </c>
      <c r="AN10" s="174">
        <v>1.2106458</v>
      </c>
      <c r="AO10" s="174">
        <v>1.3251284999999999</v>
      </c>
      <c r="AP10" s="174">
        <v>1.414404</v>
      </c>
      <c r="AQ10" s="174">
        <v>1.4634180000000001</v>
      </c>
      <c r="AR10" s="174">
        <v>1.5376392000000001</v>
      </c>
      <c r="AS10" s="174">
        <v>1.5547941000000001</v>
      </c>
      <c r="AT10" s="174">
        <v>1.5060800977809801</v>
      </c>
      <c r="AU10" s="174">
        <v>1.5151469961044099</v>
      </c>
      <c r="AV10" s="174">
        <v>1.5782323928106901</v>
      </c>
      <c r="AW10" s="174">
        <v>1.6439115360904499</v>
      </c>
      <c r="AX10" s="174">
        <v>1.6569968027583399</v>
      </c>
      <c r="AY10" s="174">
        <v>1.6615792462894901</v>
      </c>
      <c r="AZ10" s="174">
        <v>1.6794924575529699</v>
      </c>
      <c r="BA10" s="174">
        <v>1.7355604027731699</v>
      </c>
      <c r="BB10" s="174">
        <v>1.7388010278922099</v>
      </c>
      <c r="BC10" s="174">
        <v>1.7533526285129699</v>
      </c>
      <c r="BD10" s="174">
        <v>1.67614102210739</v>
      </c>
      <c r="BE10" s="175">
        <v>1.58147494509066</v>
      </c>
      <c r="BF10" s="132">
        <v>-5.9056514640757701E-2</v>
      </c>
      <c r="BG10" s="132">
        <v>1.0755815009110299E-2</v>
      </c>
      <c r="BH10" s="132">
        <v>1.1491608259909501E-2</v>
      </c>
    </row>
    <row r="11" spans="1:62">
      <c r="A11" s="124" t="s">
        <v>259</v>
      </c>
      <c r="B11" s="174">
        <v>1.84831751070796E-3</v>
      </c>
      <c r="C11" s="174">
        <v>2.16144939424779E-3</v>
      </c>
      <c r="D11" s="174">
        <v>2.4433775761061901E-3</v>
      </c>
      <c r="E11" s="174">
        <v>2.5822431724778802E-3</v>
      </c>
      <c r="F11" s="174">
        <v>2.72147372442478E-3</v>
      </c>
      <c r="G11" s="174">
        <v>2.9196446017699098E-3</v>
      </c>
      <c r="H11" s="174">
        <v>4.5984402477876104E-3</v>
      </c>
      <c r="I11" s="174">
        <v>6.3137314513274298E-3</v>
      </c>
      <c r="J11" s="174">
        <v>7.2261203893805304E-3</v>
      </c>
      <c r="K11" s="174">
        <v>1.3904807415929201E-2</v>
      </c>
      <c r="L11" s="174">
        <v>1.5109160814159301E-2</v>
      </c>
      <c r="M11" s="174">
        <v>1.7408380938053102E-2</v>
      </c>
      <c r="N11" s="174">
        <v>2.17148567256637E-2</v>
      </c>
      <c r="O11" s="174">
        <v>2.8576021539822999E-2</v>
      </c>
      <c r="P11" s="174">
        <v>3.1313188353982301E-2</v>
      </c>
      <c r="Q11" s="174">
        <v>3.6605044194690302E-2</v>
      </c>
      <c r="R11" s="174">
        <v>3.2846001769911502E-2</v>
      </c>
      <c r="S11" s="174">
        <v>4.6933286973451303E-2</v>
      </c>
      <c r="T11" s="174">
        <v>6.3465774530973407E-2</v>
      </c>
      <c r="U11" s="174">
        <v>7.3867008424778793E-2</v>
      </c>
      <c r="V11" s="174">
        <v>9.2662220548672597E-2</v>
      </c>
      <c r="W11" s="174">
        <v>0.10795385915044201</v>
      </c>
      <c r="X11" s="174">
        <v>0.12050833093805299</v>
      </c>
      <c r="Y11" s="174">
        <v>0.12131123320353999</v>
      </c>
      <c r="Z11" s="174">
        <v>0.124376860035398</v>
      </c>
      <c r="AA11" s="174">
        <v>0.113238488870761</v>
      </c>
      <c r="AB11" s="174">
        <v>0.117722187085699</v>
      </c>
      <c r="AC11" s="174">
        <v>0.133358380246035</v>
      </c>
      <c r="AD11" s="174">
        <v>0.15622065730019499</v>
      </c>
      <c r="AE11" s="174">
        <v>0.17061012572001799</v>
      </c>
      <c r="AF11" s="174">
        <v>0.188297807159788</v>
      </c>
      <c r="AG11" s="174">
        <v>0.20745896023895599</v>
      </c>
      <c r="AH11" s="174">
        <v>0.225449700788389</v>
      </c>
      <c r="AI11" s="174">
        <v>0.236273480247186</v>
      </c>
      <c r="AJ11" s="174">
        <v>0.28036963907442503</v>
      </c>
      <c r="AK11" s="174">
        <v>0.34936218934261998</v>
      </c>
      <c r="AL11" s="174">
        <v>0.44230298029938098</v>
      </c>
      <c r="AM11" s="174">
        <v>0.52258507052846004</v>
      </c>
      <c r="AN11" s="174">
        <v>0.58490251161208895</v>
      </c>
      <c r="AO11" s="174">
        <v>0.69560941387412401</v>
      </c>
      <c r="AP11" s="174">
        <v>0.72457616494434696</v>
      </c>
      <c r="AQ11" s="174">
        <v>0.76211214135377903</v>
      </c>
      <c r="AR11" s="174">
        <v>0.78485891089781701</v>
      </c>
      <c r="AS11" s="174">
        <v>0.92379187665553897</v>
      </c>
      <c r="AT11" s="174">
        <v>0.74407009678995495</v>
      </c>
      <c r="AU11" s="174">
        <v>0.99276405322412198</v>
      </c>
      <c r="AV11" s="174">
        <v>0.98940329858576503</v>
      </c>
      <c r="AW11" s="174">
        <v>1.1727551975678201</v>
      </c>
      <c r="AX11" s="174">
        <v>1.3817798198678499</v>
      </c>
      <c r="AY11" s="174">
        <v>1.46359707290561</v>
      </c>
      <c r="AZ11" s="174">
        <v>1.5457154714066501</v>
      </c>
      <c r="BA11" s="174">
        <v>1.3351637681366</v>
      </c>
      <c r="BB11" s="174">
        <v>1.3547530205934699</v>
      </c>
      <c r="BC11" s="174">
        <v>1.29206871623721</v>
      </c>
      <c r="BD11" s="174">
        <v>1.2864005574134301</v>
      </c>
      <c r="BE11" s="175">
        <v>1.1562541146893599</v>
      </c>
      <c r="BF11" s="132">
        <v>-0.10362682618848799</v>
      </c>
      <c r="BG11" s="132">
        <v>5.62731414588067E-2</v>
      </c>
      <c r="BH11" s="132">
        <v>8.4017893398601294E-3</v>
      </c>
    </row>
    <row r="12" spans="1:62">
      <c r="A12" s="124" t="s">
        <v>260</v>
      </c>
      <c r="B12" s="174">
        <v>2.2240079999999999E-2</v>
      </c>
      <c r="C12" s="174">
        <v>2.32254E-2</v>
      </c>
      <c r="D12" s="174">
        <v>2.0586150000000001E-2</v>
      </c>
      <c r="E12" s="174">
        <v>1.7595E-2</v>
      </c>
      <c r="F12" s="174">
        <v>2.3155019999999998E-2</v>
      </c>
      <c r="G12" s="174">
        <v>2.3119830000000001E-2</v>
      </c>
      <c r="H12" s="174">
        <v>2.3577299999999999E-2</v>
      </c>
      <c r="I12" s="174">
        <v>2.14659E-2</v>
      </c>
      <c r="J12" s="174">
        <v>1.6856010000000001E-2</v>
      </c>
      <c r="K12" s="174">
        <v>1.7559809999999999E-2</v>
      </c>
      <c r="L12" s="174">
        <v>1.9917540000000001E-2</v>
      </c>
      <c r="M12" s="174">
        <v>2.174742E-2</v>
      </c>
      <c r="N12" s="174">
        <v>2.2380839999999999E-2</v>
      </c>
      <c r="O12" s="174">
        <v>2.0902859999999999E-2</v>
      </c>
      <c r="P12" s="174">
        <v>2.4738570000000001E-2</v>
      </c>
      <c r="Q12" s="174">
        <v>2.53368E-2</v>
      </c>
      <c r="R12" s="174">
        <v>2.494971E-2</v>
      </c>
      <c r="S12" s="174">
        <v>2.5829459999999999E-2</v>
      </c>
      <c r="T12" s="174">
        <v>2.787048E-2</v>
      </c>
      <c r="U12" s="174">
        <v>2.8503899999999999E-2</v>
      </c>
      <c r="V12" s="174">
        <v>2.8468710000000001E-2</v>
      </c>
      <c r="W12" s="174">
        <v>2.6040600000000001E-2</v>
      </c>
      <c r="X12" s="174">
        <v>2.5266420000000001E-2</v>
      </c>
      <c r="Y12" s="174">
        <v>3.5506709999999997E-2</v>
      </c>
      <c r="Z12" s="174">
        <v>5.5389059999999997E-2</v>
      </c>
      <c r="AA12" s="174">
        <v>5.9471099999999999E-2</v>
      </c>
      <c r="AB12" s="174">
        <v>7.0040977200000007E-2</v>
      </c>
      <c r="AC12" s="174">
        <v>7.8343401600000001E-2</v>
      </c>
      <c r="AD12" s="174">
        <v>8.1122531881795204E-2</v>
      </c>
      <c r="AE12" s="174">
        <v>7.82429184E-2</v>
      </c>
      <c r="AF12" s="174">
        <v>7.4977214400000006E-2</v>
      </c>
      <c r="AG12" s="174">
        <v>7.6199760000000005E-2</v>
      </c>
      <c r="AH12" s="174">
        <v>0.1036777284</v>
      </c>
      <c r="AI12" s="174">
        <v>0.14317599959999999</v>
      </c>
      <c r="AJ12" s="174">
        <v>0.19558217520000001</v>
      </c>
      <c r="AK12" s="174">
        <v>0.252505908</v>
      </c>
      <c r="AL12" s="174">
        <v>0.28620546120000001</v>
      </c>
      <c r="AM12" s="174">
        <v>0.28863799200000001</v>
      </c>
      <c r="AN12" s="174">
        <v>0.31225991759999999</v>
      </c>
      <c r="AO12" s="174">
        <v>0.338940654492138</v>
      </c>
      <c r="AP12" s="174">
        <v>0.327879277956722</v>
      </c>
      <c r="AQ12" s="174">
        <v>0.30342059489501499</v>
      </c>
      <c r="AR12" s="174">
        <v>0.1788517224</v>
      </c>
      <c r="AS12" s="174">
        <v>9.9545356799999998E-2</v>
      </c>
      <c r="AT12" s="174">
        <v>0.1006171776</v>
      </c>
      <c r="AU12" s="174">
        <v>0.2066311404</v>
      </c>
      <c r="AV12" s="174">
        <v>0.21011455800000001</v>
      </c>
      <c r="AW12" s="174">
        <v>0.19083015719999999</v>
      </c>
      <c r="AX12" s="174">
        <v>0.19125302399999999</v>
      </c>
      <c r="AY12" s="174">
        <v>0.15836152319999999</v>
      </c>
      <c r="AZ12" s="174">
        <v>0.17367428365199999</v>
      </c>
      <c r="BA12" s="174">
        <v>0.21298682840399999</v>
      </c>
      <c r="BB12" s="174">
        <v>0.20212548992525101</v>
      </c>
      <c r="BC12" s="174">
        <v>0.20292008648400001</v>
      </c>
      <c r="BD12" s="174">
        <v>0.23447013656400001</v>
      </c>
      <c r="BE12" s="175">
        <v>0.22039214152869199</v>
      </c>
      <c r="BF12" s="132">
        <v>-6.2609932213768496E-2</v>
      </c>
      <c r="BG12" s="132">
        <v>8.8282236758955801E-2</v>
      </c>
      <c r="BH12" s="132">
        <v>1.60145449150006E-3</v>
      </c>
    </row>
    <row r="13" spans="1:62">
      <c r="A13" s="124" t="s">
        <v>261</v>
      </c>
      <c r="B13" s="174">
        <v>3.2224500000000003E-2</v>
      </c>
      <c r="C13" s="174">
        <v>3.3610500000000001E-2</v>
      </c>
      <c r="D13" s="174">
        <v>4.1579999999999999E-2</v>
      </c>
      <c r="E13" s="174">
        <v>4.2376949999999997E-2</v>
      </c>
      <c r="F13" s="174">
        <v>4.6275074999999999E-2</v>
      </c>
      <c r="G13" s="174">
        <v>4.49757E-2</v>
      </c>
      <c r="H13" s="174">
        <v>4.6816200000000002E-2</v>
      </c>
      <c r="I13" s="174">
        <v>5.7186899999999999E-2</v>
      </c>
      <c r="J13" s="174">
        <v>5.9256000000000003E-2</v>
      </c>
      <c r="K13" s="174">
        <v>6.1652699999999998E-2</v>
      </c>
      <c r="L13" s="174">
        <v>5.81121E-2</v>
      </c>
      <c r="M13" s="174">
        <v>6.1936199999999997E-2</v>
      </c>
      <c r="N13" s="174">
        <v>6.9317100000000006E-2</v>
      </c>
      <c r="O13" s="174">
        <v>8.58627E-2</v>
      </c>
      <c r="P13" s="174">
        <v>9.2597399999999996E-2</v>
      </c>
      <c r="Q13" s="174">
        <v>0.1021374</v>
      </c>
      <c r="R13" s="174">
        <v>0.1102842</v>
      </c>
      <c r="S13" s="174">
        <v>0.1189125</v>
      </c>
      <c r="T13" s="174">
        <v>0.13161510000000001</v>
      </c>
      <c r="U13" s="174">
        <v>0.1307007</v>
      </c>
      <c r="V13" s="174">
        <v>0.1311561</v>
      </c>
      <c r="W13" s="174">
        <v>0.13345470000000001</v>
      </c>
      <c r="X13" s="174">
        <v>0.13549050000000001</v>
      </c>
      <c r="Y13" s="174">
        <v>0.1360017</v>
      </c>
      <c r="Z13" s="174">
        <v>0.12981239999999999</v>
      </c>
      <c r="AA13" s="174">
        <v>0.1347102</v>
      </c>
      <c r="AB13" s="174">
        <v>0.13889699999999999</v>
      </c>
      <c r="AC13" s="174">
        <v>0.13667670000000001</v>
      </c>
      <c r="AD13" s="174">
        <v>0.14190030000000001</v>
      </c>
      <c r="AE13" s="174">
        <v>0.1403874</v>
      </c>
      <c r="AF13" s="174">
        <v>0.14930099999999999</v>
      </c>
      <c r="AG13" s="174">
        <v>0.16236990000000001</v>
      </c>
      <c r="AH13" s="174">
        <v>0.204264</v>
      </c>
      <c r="AI13" s="174">
        <v>0.2371905</v>
      </c>
      <c r="AJ13" s="174">
        <v>0.20487240000000001</v>
      </c>
      <c r="AK13" s="174">
        <v>0.20648906478282</v>
      </c>
      <c r="AL13" s="174">
        <v>0.21380375225231801</v>
      </c>
      <c r="AM13" s="174">
        <v>0.21595253368198999</v>
      </c>
      <c r="AN13" s="174">
        <v>0.20699927772502499</v>
      </c>
      <c r="AO13" s="174">
        <v>0.22085352146336401</v>
      </c>
      <c r="AP13" s="174">
        <v>0.23206839440452701</v>
      </c>
      <c r="AQ13" s="174">
        <v>0.24352856202944101</v>
      </c>
      <c r="AR13" s="174">
        <v>0.25781883239759601</v>
      </c>
      <c r="AS13" s="174">
        <v>0.26190412034022098</v>
      </c>
      <c r="AT13" s="174">
        <v>0.30165550947703001</v>
      </c>
      <c r="AU13" s="174">
        <v>0.31482495972366398</v>
      </c>
      <c r="AV13" s="174">
        <v>0.30653897245900902</v>
      </c>
      <c r="AW13" s="174">
        <v>0.34077231640779698</v>
      </c>
      <c r="AX13" s="174">
        <v>0.37718119702018299</v>
      </c>
      <c r="AY13" s="174">
        <v>0.40982622656635997</v>
      </c>
      <c r="AZ13" s="174">
        <v>0.403622257757693</v>
      </c>
      <c r="BA13" s="174">
        <v>0.435476238860872</v>
      </c>
      <c r="BB13" s="174">
        <v>0.445176105704362</v>
      </c>
      <c r="BC13" s="174">
        <v>0.47556423317468199</v>
      </c>
      <c r="BD13" s="174">
        <v>0.48407197162218402</v>
      </c>
      <c r="BE13" s="175">
        <v>0.50133381779539299</v>
      </c>
      <c r="BF13" s="132">
        <v>3.2829997552755702E-2</v>
      </c>
      <c r="BG13" s="132">
        <v>4.8431033466278799E-2</v>
      </c>
      <c r="BH13" s="132">
        <v>3.64288530743636E-3</v>
      </c>
    </row>
    <row r="14" spans="1:62">
      <c r="A14" s="124" t="s">
        <v>262</v>
      </c>
      <c r="B14" s="174">
        <v>0</v>
      </c>
      <c r="C14" s="174">
        <v>0</v>
      </c>
      <c r="D14" s="174">
        <v>0</v>
      </c>
      <c r="E14" s="174">
        <v>0</v>
      </c>
      <c r="F14" s="174">
        <v>0</v>
      </c>
      <c r="G14" s="174">
        <v>2.5120799999999999E-3</v>
      </c>
      <c r="H14" s="174">
        <v>2.5120799999999999E-3</v>
      </c>
      <c r="I14" s="174">
        <v>3.6425160000000002E-3</v>
      </c>
      <c r="J14" s="174">
        <v>2.0934E-3</v>
      </c>
      <c r="K14" s="174">
        <v>4.1868000000000001E-3</v>
      </c>
      <c r="L14" s="174">
        <v>5.2335000000000003E-3</v>
      </c>
      <c r="M14" s="174">
        <v>4.7729519999999996E-3</v>
      </c>
      <c r="N14" s="174">
        <v>3.0563640000000002E-3</v>
      </c>
      <c r="O14" s="174">
        <v>3.1400999999999998E-3</v>
      </c>
      <c r="P14" s="174">
        <v>2.2608720000000001E-3</v>
      </c>
      <c r="Q14" s="174">
        <v>1.758456E-3</v>
      </c>
      <c r="R14" s="174">
        <v>2.8470240000000001E-3</v>
      </c>
      <c r="S14" s="174">
        <v>3.6843840000000002E-3</v>
      </c>
      <c r="T14" s="174">
        <v>4.5636119999999999E-3</v>
      </c>
      <c r="U14" s="174">
        <v>6.5732760000000003E-3</v>
      </c>
      <c r="V14" s="174">
        <v>6.6988799999999999E-3</v>
      </c>
      <c r="W14" s="174">
        <v>6.6570120000000003E-3</v>
      </c>
      <c r="X14" s="174">
        <v>6.1964639999999996E-3</v>
      </c>
      <c r="Y14" s="174">
        <v>7.2431639999999999E-3</v>
      </c>
      <c r="Z14" s="174">
        <v>5.7359159999999998E-3</v>
      </c>
      <c r="AA14" s="174">
        <v>9.4202999999999995E-3</v>
      </c>
      <c r="AB14" s="174">
        <v>1.1555568E-2</v>
      </c>
      <c r="AC14" s="174">
        <v>1.1597435999999999E-2</v>
      </c>
      <c r="AD14" s="174">
        <v>1.3355891999999999E-2</v>
      </c>
      <c r="AE14" s="174">
        <v>1.2057984000000001E-2</v>
      </c>
      <c r="AF14" s="174">
        <v>1.1639304E-2</v>
      </c>
      <c r="AG14" s="174">
        <v>1.2351060000000001E-2</v>
      </c>
      <c r="AH14" s="174">
        <v>1.1262492000000001E-2</v>
      </c>
      <c r="AI14" s="174">
        <v>1.1471832E-2</v>
      </c>
      <c r="AJ14" s="174">
        <v>1.0801944000000001E-2</v>
      </c>
      <c r="AK14" s="174">
        <v>1.1764907999999999E-2</v>
      </c>
      <c r="AL14" s="174">
        <v>1.1974248E-2</v>
      </c>
      <c r="AM14" s="174">
        <v>4.7671455776654497E-3</v>
      </c>
      <c r="AN14" s="174">
        <v>8.3190795236988101E-3</v>
      </c>
      <c r="AO14" s="174">
        <v>1.9364036129640001E-2</v>
      </c>
      <c r="AP14" s="174">
        <v>1.9881716286285E-2</v>
      </c>
      <c r="AQ14" s="174">
        <v>2.1723911438310001E-2</v>
      </c>
      <c r="AR14" s="174">
        <v>1.9685911113205602E-2</v>
      </c>
      <c r="AS14" s="174">
        <v>1.79564935390981E-2</v>
      </c>
      <c r="AT14" s="174">
        <v>2.11632814628031E-2</v>
      </c>
      <c r="AU14" s="174">
        <v>2.2280480777647001E-2</v>
      </c>
      <c r="AV14" s="174">
        <v>2.0187228559318902E-2</v>
      </c>
      <c r="AW14" s="174">
        <v>2.6962870161056401E-2</v>
      </c>
      <c r="AX14" s="174">
        <v>3.0642542900588699E-2</v>
      </c>
      <c r="AY14" s="174">
        <v>3.1411873740534203E-2</v>
      </c>
      <c r="AZ14" s="174">
        <v>2.9557195623131999E-2</v>
      </c>
      <c r="BA14" s="174">
        <v>3.1907127353733897E-2</v>
      </c>
      <c r="BB14" s="174">
        <v>2.9636532557949399E-2</v>
      </c>
      <c r="BC14" s="174">
        <v>2.5460420377541499E-2</v>
      </c>
      <c r="BD14" s="174">
        <v>2.27538329014325E-2</v>
      </c>
      <c r="BE14" s="175">
        <v>1.9649377780794602E-2</v>
      </c>
      <c r="BF14" s="132">
        <v>-0.13879604191770201</v>
      </c>
      <c r="BG14" s="132">
        <v>7.2729137826938999E-3</v>
      </c>
      <c r="BH14" s="132">
        <v>1.4277997429476601E-4</v>
      </c>
    </row>
    <row r="15" spans="1:62">
      <c r="A15" s="124" t="s">
        <v>263</v>
      </c>
      <c r="B15" s="174">
        <v>1.3167E-2</v>
      </c>
      <c r="C15" s="174">
        <v>1.3756050000000001E-2</v>
      </c>
      <c r="D15" s="174">
        <v>1.2855149999999999E-2</v>
      </c>
      <c r="E15" s="174">
        <v>1.4310450000000001E-2</v>
      </c>
      <c r="F15" s="174">
        <v>1.4587650000000001E-2</v>
      </c>
      <c r="G15" s="174">
        <v>1.4310450000000001E-2</v>
      </c>
      <c r="H15" s="174">
        <v>1.7082449999999999E-2</v>
      </c>
      <c r="I15" s="174">
        <v>1.6424100000000001E-2</v>
      </c>
      <c r="J15" s="174">
        <v>1.6077600000000001E-2</v>
      </c>
      <c r="K15" s="174">
        <v>1.65627E-2</v>
      </c>
      <c r="L15" s="174">
        <v>2.04435E-2</v>
      </c>
      <c r="M15" s="174">
        <v>2.2176000000000001E-2</v>
      </c>
      <c r="N15" s="174">
        <v>2.2020075E-2</v>
      </c>
      <c r="O15" s="174">
        <v>2.30076E-2</v>
      </c>
      <c r="P15" s="174">
        <v>2.1275100000000002E-2</v>
      </c>
      <c r="Q15" s="174">
        <v>2.2869E-2</v>
      </c>
      <c r="R15" s="174">
        <v>2.6264699999999998E-2</v>
      </c>
      <c r="S15" s="174">
        <v>2.7564075E-2</v>
      </c>
      <c r="T15" s="174">
        <v>1.8156599999999998E-2</v>
      </c>
      <c r="U15" s="174">
        <v>2.4532200000000001E-2</v>
      </c>
      <c r="V15" s="174">
        <v>1.9126799999999999E-2</v>
      </c>
      <c r="W15" s="174">
        <v>2.0287574999999999E-2</v>
      </c>
      <c r="X15" s="174">
        <v>2.0166300000000002E-2</v>
      </c>
      <c r="Y15" s="174">
        <v>1.9022850000000001E-2</v>
      </c>
      <c r="Z15" s="174">
        <v>1.6129575E-2</v>
      </c>
      <c r="AA15" s="174">
        <v>1.5436574999999999E-2</v>
      </c>
      <c r="AB15" s="174">
        <v>1.44837E-2</v>
      </c>
      <c r="AC15" s="174">
        <v>1.306305E-2</v>
      </c>
      <c r="AD15" s="174">
        <v>1.3756050000000001E-2</v>
      </c>
      <c r="AE15" s="174">
        <v>1.43451E-2</v>
      </c>
      <c r="AF15" s="174">
        <v>1.389465E-2</v>
      </c>
      <c r="AG15" s="174">
        <v>1.410255E-2</v>
      </c>
      <c r="AH15" s="174">
        <v>8.3506499999999994E-3</v>
      </c>
      <c r="AI15" s="174">
        <v>1.417185E-2</v>
      </c>
      <c r="AJ15" s="174">
        <v>1.4241149999999999E-2</v>
      </c>
      <c r="AK15" s="174">
        <v>1.1971575E-2</v>
      </c>
      <c r="AL15" s="174">
        <v>1.28205E-2</v>
      </c>
      <c r="AM15" s="174">
        <v>1.53153E-2</v>
      </c>
      <c r="AN15" s="174">
        <v>1.8121950000000001E-2</v>
      </c>
      <c r="AO15" s="174">
        <v>2.9798999999999999E-2</v>
      </c>
      <c r="AP15" s="174">
        <v>5.2558924352150899E-2</v>
      </c>
      <c r="AQ15" s="174">
        <v>6.1511191371751303E-2</v>
      </c>
      <c r="AR15" s="174">
        <v>9.2707175507938305E-2</v>
      </c>
      <c r="AS15" s="174">
        <v>0.117698045037659</v>
      </c>
      <c r="AT15" s="174">
        <v>0.120371975134309</v>
      </c>
      <c r="AU15" s="174">
        <v>0.19525742569214999</v>
      </c>
      <c r="AV15" s="174">
        <v>0.226543854226126</v>
      </c>
      <c r="AW15" s="174">
        <v>0.24702566319247601</v>
      </c>
      <c r="AX15" s="174">
        <v>0.24129603665190899</v>
      </c>
      <c r="AY15" s="174">
        <v>0.267538937916804</v>
      </c>
      <c r="AZ15" s="174">
        <v>0.27515273926074302</v>
      </c>
      <c r="BA15" s="174">
        <v>0.30575900013131901</v>
      </c>
      <c r="BB15" s="174">
        <v>0.269709692354482</v>
      </c>
      <c r="BC15" s="174">
        <v>0.28890853357957402</v>
      </c>
      <c r="BD15" s="174">
        <v>0.29560562823205899</v>
      </c>
      <c r="BE15" s="175">
        <v>0.253809434527002</v>
      </c>
      <c r="BF15" s="132">
        <v>-0.143737662775652</v>
      </c>
      <c r="BG15" s="132">
        <v>9.4003549795795199E-2</v>
      </c>
      <c r="BH15" s="132">
        <v>1.84427745966361E-3</v>
      </c>
    </row>
    <row r="16" spans="1:62">
      <c r="A16" s="124" t="s">
        <v>264</v>
      </c>
      <c r="B16" s="174">
        <v>4.11399E-2</v>
      </c>
      <c r="C16" s="174">
        <v>4.83255E-2</v>
      </c>
      <c r="D16" s="174">
        <v>5.3337599999999999E-2</v>
      </c>
      <c r="E16" s="174">
        <v>5.5963800000000001E-2</v>
      </c>
      <c r="F16" s="174">
        <v>5.6246400000000002E-2</v>
      </c>
      <c r="G16" s="174">
        <v>6.8830991999999994E-2</v>
      </c>
      <c r="H16" s="174">
        <v>6.7086000000000007E-2</v>
      </c>
      <c r="I16" s="174">
        <v>6.9338700000000003E-2</v>
      </c>
      <c r="J16" s="174">
        <v>6.6592799999999994E-2</v>
      </c>
      <c r="K16" s="174">
        <v>6.08391E-2</v>
      </c>
      <c r="L16" s="174">
        <v>5.52951E-2</v>
      </c>
      <c r="M16" s="174">
        <v>6.22377E-2</v>
      </c>
      <c r="N16" s="174">
        <v>7.3157399999999997E-2</v>
      </c>
      <c r="O16" s="174">
        <v>8.7336899999999995E-2</v>
      </c>
      <c r="P16" s="174">
        <v>9.0275400000000006E-2</v>
      </c>
      <c r="Q16" s="174">
        <v>0.101997</v>
      </c>
      <c r="R16" s="174">
        <v>0.1123542</v>
      </c>
      <c r="S16" s="174">
        <v>0.13655249999999999</v>
      </c>
      <c r="T16" s="174">
        <v>0.14147009999999999</v>
      </c>
      <c r="U16" s="174">
        <v>0.14823359999999999</v>
      </c>
      <c r="V16" s="174">
        <v>0.1517472</v>
      </c>
      <c r="W16" s="174">
        <v>0.15528420000000001</v>
      </c>
      <c r="X16" s="174">
        <v>0.16449659999999999</v>
      </c>
      <c r="Y16" s="174">
        <v>0.18933929999999999</v>
      </c>
      <c r="Z16" s="174">
        <v>0.18970110000000001</v>
      </c>
      <c r="AA16" s="174">
        <v>0.19668150000000001</v>
      </c>
      <c r="AB16" s="174">
        <v>0.1992659566185</v>
      </c>
      <c r="AC16" s="174">
        <v>0.192556840392551</v>
      </c>
      <c r="AD16" s="174">
        <v>0.216119296233</v>
      </c>
      <c r="AE16" s="174">
        <v>0.24752599029107999</v>
      </c>
      <c r="AF16" s="174">
        <v>0.26572759707473997</v>
      </c>
      <c r="AG16" s="174">
        <v>0.30003856766621201</v>
      </c>
      <c r="AH16" s="174">
        <v>0.32559611193649601</v>
      </c>
      <c r="AI16" s="174">
        <v>0.32559611193649601</v>
      </c>
      <c r="AJ16" s="174">
        <v>0.33399859224453399</v>
      </c>
      <c r="AK16" s="174">
        <v>0.35326945667645498</v>
      </c>
      <c r="AL16" s="174">
        <v>0.392198782135883</v>
      </c>
      <c r="AM16" s="174">
        <v>0.42230595762037199</v>
      </c>
      <c r="AN16" s="174">
        <v>0.48672366091531499</v>
      </c>
      <c r="AO16" s="174">
        <v>0.53533926563456602</v>
      </c>
      <c r="AP16" s="174">
        <v>0.58951110132020901</v>
      </c>
      <c r="AQ16" s="174">
        <v>0.69394157638324405</v>
      </c>
      <c r="AR16" s="174">
        <v>0.70722099621225498</v>
      </c>
      <c r="AS16" s="174">
        <v>0.68969171843209098</v>
      </c>
      <c r="AT16" s="174">
        <v>0.68718498774633696</v>
      </c>
      <c r="AU16" s="174">
        <v>0.74664312074983696</v>
      </c>
      <c r="AV16" s="174">
        <v>0.73732754284360602</v>
      </c>
      <c r="AW16" s="174">
        <v>0.72849548018079002</v>
      </c>
      <c r="AX16" s="174">
        <v>0.73280270146549698</v>
      </c>
      <c r="AY16" s="174">
        <v>0.73836319769219305</v>
      </c>
      <c r="AZ16" s="174">
        <v>0.705771731843019</v>
      </c>
      <c r="BA16" s="174">
        <v>0.61000096015226102</v>
      </c>
      <c r="BB16" s="174">
        <v>0.66057581631395901</v>
      </c>
      <c r="BC16" s="174">
        <v>0.62549100630906795</v>
      </c>
      <c r="BD16" s="174">
        <v>0.62903937758946704</v>
      </c>
      <c r="BE16" s="175">
        <v>0.54436949399418999</v>
      </c>
      <c r="BF16" s="132">
        <v>-0.136966356970666</v>
      </c>
      <c r="BG16" s="132">
        <v>-8.8020002395484704E-3</v>
      </c>
      <c r="BH16" s="132">
        <v>3.9555991658582696E-3</v>
      </c>
    </row>
    <row r="17" spans="1:60">
      <c r="A17" s="124" t="s">
        <v>265</v>
      </c>
      <c r="B17" s="174">
        <v>0.27064907999999999</v>
      </c>
      <c r="C17" s="174">
        <v>0.28379591999999998</v>
      </c>
      <c r="D17" s="174">
        <v>0.31096871999999998</v>
      </c>
      <c r="E17" s="174">
        <v>0.32099867999999998</v>
      </c>
      <c r="F17" s="174">
        <v>0.33034932</v>
      </c>
      <c r="G17" s="174">
        <v>0.30809160000000002</v>
      </c>
      <c r="H17" s="174">
        <v>0.29858111999999998</v>
      </c>
      <c r="I17" s="174">
        <v>0.29678292000000001</v>
      </c>
      <c r="J17" s="174">
        <v>0.36559404000000001</v>
      </c>
      <c r="K17" s="174">
        <v>0.38637324000000001</v>
      </c>
      <c r="L17" s="174">
        <v>0.37578383999999998</v>
      </c>
      <c r="M17" s="174">
        <v>0.46585367999999999</v>
      </c>
      <c r="N17" s="174">
        <v>0.50851097999999995</v>
      </c>
      <c r="O17" s="174">
        <v>0.51312636</v>
      </c>
      <c r="P17" s="174">
        <v>0.57470471999999995</v>
      </c>
      <c r="Q17" s="174">
        <v>0.59162778000000005</v>
      </c>
      <c r="R17" s="174">
        <v>0.59482458000000005</v>
      </c>
      <c r="S17" s="174">
        <v>0.63468468</v>
      </c>
      <c r="T17" s="174">
        <v>0.62497440000000004</v>
      </c>
      <c r="U17" s="174">
        <v>0.69130800000000003</v>
      </c>
      <c r="V17" s="174">
        <v>0.69232698000000004</v>
      </c>
      <c r="W17" s="174">
        <v>0.76219703999999999</v>
      </c>
      <c r="X17" s="174">
        <v>0.74273652000000001</v>
      </c>
      <c r="Y17" s="174">
        <v>0.76035887999999996</v>
      </c>
      <c r="Z17" s="174">
        <v>0.78073848000000001</v>
      </c>
      <c r="AA17" s="174">
        <v>0.87774138000000002</v>
      </c>
      <c r="AB17" s="174">
        <v>0.87520392000000002</v>
      </c>
      <c r="AC17" s="174">
        <v>0.86381532000000005</v>
      </c>
      <c r="AD17" s="174">
        <v>0.93222684</v>
      </c>
      <c r="AE17" s="174">
        <v>0.98603297999999995</v>
      </c>
      <c r="AF17" s="174">
        <v>1.09893996</v>
      </c>
      <c r="AG17" s="174">
        <v>1.1880507600000001</v>
      </c>
      <c r="AH17" s="174">
        <v>1.2319667999999999</v>
      </c>
      <c r="AI17" s="174">
        <v>1.2921265799999999</v>
      </c>
      <c r="AJ17" s="174">
        <v>1.0953036</v>
      </c>
      <c r="AK17" s="174">
        <v>1.1158430399999999</v>
      </c>
      <c r="AL17" s="174">
        <v>1.1825362800000001</v>
      </c>
      <c r="AM17" s="174">
        <v>1.1354833799999999</v>
      </c>
      <c r="AN17" s="174">
        <v>1.00795104</v>
      </c>
      <c r="AO17" s="174">
        <v>1.1350638</v>
      </c>
      <c r="AP17" s="174">
        <v>1.0956632399999999</v>
      </c>
      <c r="AQ17" s="174">
        <v>1.25802072</v>
      </c>
      <c r="AR17" s="174">
        <v>1.3416140205623299</v>
      </c>
      <c r="AS17" s="174">
        <v>1.2563840560822199</v>
      </c>
      <c r="AT17" s="174">
        <v>1.2318065719457301</v>
      </c>
      <c r="AU17" s="174">
        <v>1.1256053983937899</v>
      </c>
      <c r="AV17" s="174">
        <v>1.19975011092571</v>
      </c>
      <c r="AW17" s="174">
        <v>1.2460619097285699</v>
      </c>
      <c r="AX17" s="174">
        <v>1.1630088181122999</v>
      </c>
      <c r="AY17" s="174">
        <v>1.22495757767846</v>
      </c>
      <c r="AZ17" s="174">
        <v>1.3333764894254201</v>
      </c>
      <c r="BA17" s="174">
        <v>1.3405944220603601</v>
      </c>
      <c r="BB17" s="174">
        <v>1.3897939587324999</v>
      </c>
      <c r="BC17" s="174">
        <v>1.1382875826224299</v>
      </c>
      <c r="BD17" s="174">
        <v>0.92074387138842195</v>
      </c>
      <c r="BE17" s="175">
        <v>0.67505220347684802</v>
      </c>
      <c r="BF17" s="132">
        <v>-0.26884357369203898</v>
      </c>
      <c r="BG17" s="132">
        <v>-2.8686036834963201E-2</v>
      </c>
      <c r="BH17" s="132">
        <v>4.9051902475128499E-3</v>
      </c>
    </row>
    <row r="18" spans="1:60">
      <c r="A18" s="124" t="s">
        <v>189</v>
      </c>
      <c r="B18" s="174">
        <v>0</v>
      </c>
      <c r="C18" s="174">
        <v>0</v>
      </c>
      <c r="D18" s="174">
        <v>0</v>
      </c>
      <c r="E18" s="174">
        <v>0</v>
      </c>
      <c r="F18" s="174">
        <v>0</v>
      </c>
      <c r="G18" s="174">
        <v>0</v>
      </c>
      <c r="H18" s="174">
        <v>0</v>
      </c>
      <c r="I18" s="174">
        <v>0</v>
      </c>
      <c r="J18" s="174">
        <v>0</v>
      </c>
      <c r="K18" s="174">
        <v>0</v>
      </c>
      <c r="L18" s="174">
        <v>0</v>
      </c>
      <c r="M18" s="174">
        <v>0</v>
      </c>
      <c r="N18" s="174">
        <v>0</v>
      </c>
      <c r="O18" s="174">
        <v>0</v>
      </c>
      <c r="P18" s="174">
        <v>0</v>
      </c>
      <c r="Q18" s="174">
        <v>0</v>
      </c>
      <c r="R18" s="174">
        <v>0</v>
      </c>
      <c r="S18" s="174">
        <v>0</v>
      </c>
      <c r="T18" s="174">
        <v>0</v>
      </c>
      <c r="U18" s="174">
        <v>0</v>
      </c>
      <c r="V18" s="174">
        <v>0</v>
      </c>
      <c r="W18" s="174">
        <v>0</v>
      </c>
      <c r="X18" s="174">
        <v>0</v>
      </c>
      <c r="Y18" s="174">
        <v>0</v>
      </c>
      <c r="Z18" s="174">
        <v>0</v>
      </c>
      <c r="AA18" s="174">
        <v>0</v>
      </c>
      <c r="AB18" s="174">
        <v>0</v>
      </c>
      <c r="AC18" s="174">
        <v>0</v>
      </c>
      <c r="AD18" s="174">
        <v>0</v>
      </c>
      <c r="AE18" s="174">
        <v>0</v>
      </c>
      <c r="AF18" s="174">
        <v>0</v>
      </c>
      <c r="AG18" s="174">
        <v>0</v>
      </c>
      <c r="AH18" s="174">
        <v>0</v>
      </c>
      <c r="AI18" s="174">
        <v>0</v>
      </c>
      <c r="AJ18" s="174">
        <v>0</v>
      </c>
      <c r="AK18" s="174">
        <v>0</v>
      </c>
      <c r="AL18" s="174">
        <v>0</v>
      </c>
      <c r="AM18" s="174">
        <v>0</v>
      </c>
      <c r="AN18" s="174">
        <v>0</v>
      </c>
      <c r="AO18" s="174">
        <v>0</v>
      </c>
      <c r="AP18" s="174">
        <v>0</v>
      </c>
      <c r="AQ18" s="174">
        <v>0</v>
      </c>
      <c r="AR18" s="174">
        <v>0</v>
      </c>
      <c r="AS18" s="174">
        <v>0</v>
      </c>
      <c r="AT18" s="174">
        <v>0</v>
      </c>
      <c r="AU18" s="174">
        <v>0</v>
      </c>
      <c r="AV18" s="174">
        <v>0</v>
      </c>
      <c r="AW18" s="174">
        <v>0</v>
      </c>
      <c r="AX18" s="174">
        <v>0</v>
      </c>
      <c r="AY18" s="174">
        <v>0</v>
      </c>
      <c r="AZ18" s="174">
        <v>0</v>
      </c>
      <c r="BA18" s="174">
        <v>0</v>
      </c>
      <c r="BB18" s="174">
        <v>0</v>
      </c>
      <c r="BC18" s="174">
        <v>6.5435422619718403E-3</v>
      </c>
      <c r="BD18" s="174">
        <v>1.7254075847275899E-2</v>
      </c>
      <c r="BE18" s="175">
        <v>1.2797553644534099E-2</v>
      </c>
      <c r="BF18" s="132">
        <v>-0.26031461992298999</v>
      </c>
      <c r="BG18" s="132" t="s">
        <v>273</v>
      </c>
      <c r="BH18" s="132">
        <v>9.2991971592526395E-5</v>
      </c>
    </row>
    <row r="19" spans="1:60">
      <c r="A19" s="124" t="s">
        <v>266</v>
      </c>
      <c r="B19" s="174">
        <v>1.053E-4</v>
      </c>
      <c r="C19" s="174">
        <v>1.053E-4</v>
      </c>
      <c r="D19" s="174">
        <v>1.053E-4</v>
      </c>
      <c r="E19" s="174">
        <v>1.053E-4</v>
      </c>
      <c r="F19" s="174">
        <v>1.053E-4</v>
      </c>
      <c r="G19" s="174">
        <v>1.57968E-4</v>
      </c>
      <c r="H19" s="174">
        <v>3.1463999999999998E-4</v>
      </c>
      <c r="I19" s="174">
        <v>3.3760799999999998E-4</v>
      </c>
      <c r="J19" s="174">
        <v>6.4958400000000003E-4</v>
      </c>
      <c r="K19" s="174">
        <v>7.7925599999999998E-4</v>
      </c>
      <c r="L19" s="174">
        <v>7.0271999999999999E-4</v>
      </c>
      <c r="M19" s="174">
        <v>9.4219200000000001E-4</v>
      </c>
      <c r="N19" s="174">
        <v>7.9361999999999998E-4</v>
      </c>
      <c r="O19" s="174">
        <v>7.1341199999999997E-4</v>
      </c>
      <c r="P19" s="174">
        <v>1.080288E-3</v>
      </c>
      <c r="Q19" s="174">
        <v>1.0942199999999999E-3</v>
      </c>
      <c r="R19" s="174">
        <v>7.8501600000000003E-4</v>
      </c>
      <c r="S19" s="174">
        <v>6.8371199999999995E-4</v>
      </c>
      <c r="T19" s="174">
        <v>6.7827600000000001E-4</v>
      </c>
      <c r="U19" s="174">
        <v>8.0960400000000001E-4</v>
      </c>
      <c r="V19" s="174">
        <v>1.144908E-3</v>
      </c>
      <c r="W19" s="174">
        <v>1.1345400000000001E-3</v>
      </c>
      <c r="X19" s="174">
        <v>1.61586E-3</v>
      </c>
      <c r="Y19" s="174">
        <v>1.676124E-3</v>
      </c>
      <c r="Z19" s="174">
        <v>2.1659040000000002E-3</v>
      </c>
      <c r="AA19" s="174">
        <v>2.1911040000000001E-3</v>
      </c>
      <c r="AB19" s="174">
        <v>1.7968319999999999E-3</v>
      </c>
      <c r="AC19" s="174">
        <v>1.475856E-3</v>
      </c>
      <c r="AD19" s="174">
        <v>1.715292E-3</v>
      </c>
      <c r="AE19" s="174">
        <v>1.5285240000000001E-3</v>
      </c>
      <c r="AF19" s="174">
        <v>1.590588E-3</v>
      </c>
      <c r="AG19" s="174">
        <v>1.7341559999999999E-3</v>
      </c>
      <c r="AH19" s="174">
        <v>2.202444E-3</v>
      </c>
      <c r="AI19" s="174">
        <v>5.9888160000000001E-3</v>
      </c>
      <c r="AJ19" s="174">
        <v>1.8980351999999999E-2</v>
      </c>
      <c r="AK19" s="174">
        <v>3.5350547792229702E-2</v>
      </c>
      <c r="AL19" s="174">
        <v>4.7269836000000003E-2</v>
      </c>
      <c r="AM19" s="174">
        <v>4.6786823619299998E-2</v>
      </c>
      <c r="AN19" s="174">
        <v>6.1162355827375899E-2</v>
      </c>
      <c r="AO19" s="174">
        <v>5.64291816621574E-2</v>
      </c>
      <c r="AP19" s="174">
        <v>5.9572506901785498E-2</v>
      </c>
      <c r="AQ19" s="174">
        <v>7.8392080832456398E-2</v>
      </c>
      <c r="AR19" s="174">
        <v>8.8952399031173204E-2</v>
      </c>
      <c r="AS19" s="174">
        <v>9.0313908493071707E-2</v>
      </c>
      <c r="AT19" s="174">
        <v>8.7682553737491994E-2</v>
      </c>
      <c r="AU19" s="174">
        <v>8.8677678663509896E-2</v>
      </c>
      <c r="AV19" s="174">
        <v>9.8853235389658706E-2</v>
      </c>
      <c r="AW19" s="174">
        <v>0.116076093429406</v>
      </c>
      <c r="AX19" s="174">
        <v>0.12932720942172801</v>
      </c>
      <c r="AY19" s="174">
        <v>0.13243918998182899</v>
      </c>
      <c r="AZ19" s="174">
        <v>0.13232989340574</v>
      </c>
      <c r="BA19" s="174">
        <v>0.13777007480848799</v>
      </c>
      <c r="BB19" s="174">
        <v>0.129926045306826</v>
      </c>
      <c r="BC19" s="174">
        <v>0.147876237752918</v>
      </c>
      <c r="BD19" s="174">
        <v>0.17865169326570399</v>
      </c>
      <c r="BE19" s="175">
        <v>0.16790017014632599</v>
      </c>
      <c r="BF19" s="132">
        <v>-6.2749289126438096E-2</v>
      </c>
      <c r="BG19" s="132">
        <v>7.3765373090539696E-2</v>
      </c>
      <c r="BH19" s="132">
        <v>1.2200275370047801E-3</v>
      </c>
    </row>
    <row r="20" spans="1:60">
      <c r="A20" s="124" t="s">
        <v>267</v>
      </c>
      <c r="B20" s="174">
        <v>1.9399211999999999E-3</v>
      </c>
      <c r="C20" s="174">
        <v>2.4411996E-3</v>
      </c>
      <c r="D20" s="174">
        <v>2.5623165600000002E-3</v>
      </c>
      <c r="E20" s="174">
        <v>2.37768012E-3</v>
      </c>
      <c r="F20" s="174">
        <v>3.46986792E-3</v>
      </c>
      <c r="G20" s="174">
        <v>1.1574000000000001E-3</v>
      </c>
      <c r="H20" s="174">
        <v>1.2509999999999999E-3</v>
      </c>
      <c r="I20" s="174">
        <v>1.8207E-3</v>
      </c>
      <c r="J20" s="174">
        <v>2.1248999999999999E-3</v>
      </c>
      <c r="K20" s="174">
        <v>5.2532999999999998E-3</v>
      </c>
      <c r="L20" s="174">
        <v>4.5414000000000001E-3</v>
      </c>
      <c r="M20" s="174">
        <v>5.5773000000000003E-3</v>
      </c>
      <c r="N20" s="174">
        <v>6.1551000000000002E-3</v>
      </c>
      <c r="O20" s="174">
        <v>1.1819700000000001E-2</v>
      </c>
      <c r="P20" s="174">
        <v>1.24218E-2</v>
      </c>
      <c r="Q20" s="174">
        <v>1.2173399999999999E-2</v>
      </c>
      <c r="R20" s="174">
        <v>1.23426E-2</v>
      </c>
      <c r="S20" s="174">
        <v>1.21779E-2</v>
      </c>
      <c r="T20" s="174">
        <v>1.1066400000000001E-2</v>
      </c>
      <c r="U20" s="174">
        <v>8.5140000000000007E-3</v>
      </c>
      <c r="V20" s="174">
        <v>1.3104684E-2</v>
      </c>
      <c r="W20" s="174">
        <v>1.5156216E-2</v>
      </c>
      <c r="X20" s="174">
        <v>1.800324E-2</v>
      </c>
      <c r="Y20" s="174">
        <v>1.8212579999999999E-2</v>
      </c>
      <c r="Z20" s="174">
        <v>2.2776192000000001E-2</v>
      </c>
      <c r="AA20" s="174">
        <v>2.4953328E-2</v>
      </c>
      <c r="AB20" s="174">
        <v>2.6293104000000001E-2</v>
      </c>
      <c r="AC20" s="174">
        <v>2.81451478265775E-2</v>
      </c>
      <c r="AD20" s="174">
        <v>2.9103354300376201E-2</v>
      </c>
      <c r="AE20" s="174">
        <v>3.44280704137725E-2</v>
      </c>
      <c r="AF20" s="174">
        <v>3.8352965162878602E-2</v>
      </c>
      <c r="AG20" s="174">
        <v>3.9349241885857603E-2</v>
      </c>
      <c r="AH20" s="174">
        <v>3.7697742641105501E-2</v>
      </c>
      <c r="AI20" s="174">
        <v>4.2168778858637297E-2</v>
      </c>
      <c r="AJ20" s="174">
        <v>4.3737293465781903E-2</v>
      </c>
      <c r="AK20" s="174">
        <v>4.07735211796025E-2</v>
      </c>
      <c r="AL20" s="174">
        <v>3.7285217709415903E-2</v>
      </c>
      <c r="AM20" s="174">
        <v>4.0488673579180297E-2</v>
      </c>
      <c r="AN20" s="174">
        <v>4.8179394549821099E-2</v>
      </c>
      <c r="AO20" s="174">
        <v>5.0706099564994403E-2</v>
      </c>
      <c r="AP20" s="174">
        <v>6.0893128395819701E-2</v>
      </c>
      <c r="AQ20" s="174">
        <v>6.4444608048356194E-2</v>
      </c>
      <c r="AR20" s="174">
        <v>7.1772072921785099E-2</v>
      </c>
      <c r="AS20" s="174">
        <v>7.9888289321372E-2</v>
      </c>
      <c r="AT20" s="174">
        <v>8.97536513115271E-2</v>
      </c>
      <c r="AU20" s="174">
        <v>9.4208216066885994E-2</v>
      </c>
      <c r="AV20" s="174">
        <v>0.10972200928371501</v>
      </c>
      <c r="AW20" s="174">
        <v>0.111508773865901</v>
      </c>
      <c r="AX20" s="174">
        <v>0.118896037404521</v>
      </c>
      <c r="AY20" s="174">
        <v>0.125980660938947</v>
      </c>
      <c r="AZ20" s="174">
        <v>0.123607378379883</v>
      </c>
      <c r="BA20" s="174">
        <v>0.12542517689820401</v>
      </c>
      <c r="BB20" s="174">
        <v>0.12791147661413099</v>
      </c>
      <c r="BC20" s="174">
        <v>0.13415350910786</v>
      </c>
      <c r="BD20" s="174">
        <v>0.13365112934723</v>
      </c>
      <c r="BE20" s="175">
        <v>0.110331921397541</v>
      </c>
      <c r="BF20" s="132">
        <v>-0.176733720113006</v>
      </c>
      <c r="BG20" s="132">
        <v>4.0619717909157402E-2</v>
      </c>
      <c r="BH20" s="132">
        <v>8.0171438896300799E-4</v>
      </c>
    </row>
    <row r="21" spans="1:60" s="125" customFormat="1">
      <c r="A21" s="133" t="s">
        <v>268</v>
      </c>
      <c r="B21" s="176">
        <v>0.53175649871070796</v>
      </c>
      <c r="C21" s="176">
        <v>0.56818723899424795</v>
      </c>
      <c r="D21" s="176">
        <v>0.61255663413610595</v>
      </c>
      <c r="E21" s="176">
        <v>0.64350857329247801</v>
      </c>
      <c r="F21" s="176">
        <v>0.66340837664442498</v>
      </c>
      <c r="G21" s="176">
        <v>0.67683586460177003</v>
      </c>
      <c r="H21" s="176">
        <v>0.689349220247788</v>
      </c>
      <c r="I21" s="176">
        <v>0.72864100545132804</v>
      </c>
      <c r="J21" s="176">
        <v>0.82701844438938099</v>
      </c>
      <c r="K21" s="176">
        <v>0.87463955341592903</v>
      </c>
      <c r="L21" s="176">
        <v>0.87022886081415896</v>
      </c>
      <c r="M21" s="176">
        <v>1.01730312493805</v>
      </c>
      <c r="N21" s="176">
        <v>1.0975121357256601</v>
      </c>
      <c r="O21" s="176">
        <v>1.13473855353982</v>
      </c>
      <c r="P21" s="176">
        <v>1.2210731383539799</v>
      </c>
      <c r="Q21" s="176">
        <v>1.29926440019469</v>
      </c>
      <c r="R21" s="176">
        <v>1.33936853176991</v>
      </c>
      <c r="S21" s="176">
        <v>1.4863093979734501</v>
      </c>
      <c r="T21" s="176">
        <v>1.5392079425309699</v>
      </c>
      <c r="U21" s="176">
        <v>1.66164898842478</v>
      </c>
      <c r="V21" s="176">
        <v>1.69694658254867</v>
      </c>
      <c r="W21" s="176">
        <v>1.8338387421504401</v>
      </c>
      <c r="X21" s="176">
        <v>1.84050333493805</v>
      </c>
      <c r="Y21" s="176">
        <v>1.9965747412035399</v>
      </c>
      <c r="Z21" s="176">
        <v>2.0704378870353999</v>
      </c>
      <c r="AA21" s="176">
        <v>2.1441968758707599</v>
      </c>
      <c r="AB21" s="176">
        <v>2.1785658449041998</v>
      </c>
      <c r="AC21" s="176">
        <v>2.2411555320651599</v>
      </c>
      <c r="AD21" s="176">
        <v>2.4114061137153699</v>
      </c>
      <c r="AE21" s="176">
        <v>2.5341515928248701</v>
      </c>
      <c r="AF21" s="176">
        <v>2.78764098579741</v>
      </c>
      <c r="AG21" s="176">
        <v>3.0859146557910302</v>
      </c>
      <c r="AH21" s="176">
        <v>3.1496530697659901</v>
      </c>
      <c r="AI21" s="176">
        <v>3.37631904864232</v>
      </c>
      <c r="AJ21" s="176">
        <v>3.3308107459847398</v>
      </c>
      <c r="AK21" s="176">
        <v>3.5400123107737298</v>
      </c>
      <c r="AL21" s="176">
        <v>3.7148579575970002</v>
      </c>
      <c r="AM21" s="176">
        <v>3.7520755766069702</v>
      </c>
      <c r="AN21" s="176">
        <v>3.9452649877533301</v>
      </c>
      <c r="AO21" s="176">
        <v>4.4072334728209803</v>
      </c>
      <c r="AP21" s="176">
        <v>4.5770084545618497</v>
      </c>
      <c r="AQ21" s="176">
        <v>4.9505133863523598</v>
      </c>
      <c r="AR21" s="176">
        <v>5.0811212410440998</v>
      </c>
      <c r="AS21" s="176">
        <v>5.0919679647012703</v>
      </c>
      <c r="AT21" s="176">
        <v>4.8903859029861696</v>
      </c>
      <c r="AU21" s="176">
        <v>5.3020394697960098</v>
      </c>
      <c r="AV21" s="176">
        <v>5.4766732030835898</v>
      </c>
      <c r="AW21" s="176">
        <v>5.8243999978242602</v>
      </c>
      <c r="AX21" s="176">
        <v>6.0231841896029197</v>
      </c>
      <c r="AY21" s="176">
        <v>6.2140555069102303</v>
      </c>
      <c r="AZ21" s="176">
        <v>6.4022998983072501</v>
      </c>
      <c r="BA21" s="176">
        <v>6.2706439995790104</v>
      </c>
      <c r="BB21" s="176">
        <v>6.3484091659951503</v>
      </c>
      <c r="BC21" s="176">
        <v>6.0906264964202101</v>
      </c>
      <c r="BD21" s="176">
        <v>5.8787832962786002</v>
      </c>
      <c r="BE21" s="176">
        <v>5.2433651740713403</v>
      </c>
      <c r="BF21" s="135">
        <v>-0.11052359371265499</v>
      </c>
      <c r="BG21" s="135">
        <v>1.8578329136076401E-2</v>
      </c>
      <c r="BH21" s="135">
        <v>3.8100318143595803E-2</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6.3103128840753905E-2</v>
      </c>
      <c r="C23" s="174">
        <v>6.7755723214815794E-2</v>
      </c>
      <c r="D23" s="174">
        <v>6.4914061383632704E-2</v>
      </c>
      <c r="E23" s="174">
        <v>6.9224290569196295E-2</v>
      </c>
      <c r="F23" s="174">
        <v>8.3984964922794697E-2</v>
      </c>
      <c r="G23" s="174">
        <v>0.101872807638486</v>
      </c>
      <c r="H23" s="174">
        <v>0.117023928159127</v>
      </c>
      <c r="I23" s="174">
        <v>0.12646710889124699</v>
      </c>
      <c r="J23" s="174">
        <v>0.139000316593139</v>
      </c>
      <c r="K23" s="174">
        <v>0.15066709211078999</v>
      </c>
      <c r="L23" s="174">
        <v>0.15048582760693199</v>
      </c>
      <c r="M23" s="174">
        <v>0.171396405385596</v>
      </c>
      <c r="N23" s="174">
        <v>0.17467321599750901</v>
      </c>
      <c r="O23" s="174">
        <v>0.18168565867302999</v>
      </c>
      <c r="P23" s="174">
        <v>0.180145318741364</v>
      </c>
      <c r="Q23" s="174">
        <v>0.17306631538369799</v>
      </c>
      <c r="R23" s="174">
        <v>0.16496675242684</v>
      </c>
      <c r="S23" s="174">
        <v>0.159678954292541</v>
      </c>
      <c r="T23" s="174">
        <v>0.16292541368874799</v>
      </c>
      <c r="U23" s="174">
        <v>0.18140359995732999</v>
      </c>
      <c r="V23" s="174">
        <v>0.19436977640205899</v>
      </c>
      <c r="W23" s="174">
        <v>0.188716554127283</v>
      </c>
      <c r="X23" s="174">
        <v>0.19686880161984699</v>
      </c>
      <c r="Y23" s="174">
        <v>0.188586105472067</v>
      </c>
      <c r="Z23" s="174">
        <v>0.20253535056340299</v>
      </c>
      <c r="AA23" s="174">
        <v>0.22296565205993399</v>
      </c>
      <c r="AB23" s="174">
        <v>0.236391089432651</v>
      </c>
      <c r="AC23" s="174">
        <v>0.23213604285891001</v>
      </c>
      <c r="AD23" s="174">
        <v>0.24412482535166499</v>
      </c>
      <c r="AE23" s="174">
        <v>0.25110537904133301</v>
      </c>
      <c r="AF23" s="174">
        <v>0.27416577688101401</v>
      </c>
      <c r="AG23" s="174">
        <v>0.29181916798054502</v>
      </c>
      <c r="AH23" s="174">
        <v>0.281252578429314</v>
      </c>
      <c r="AI23" s="174">
        <v>0.288746249365115</v>
      </c>
      <c r="AJ23" s="174">
        <v>0.29493946216016997</v>
      </c>
      <c r="AK23" s="174">
        <v>0.28153855486052598</v>
      </c>
      <c r="AL23" s="174">
        <v>0.29837505901607903</v>
      </c>
      <c r="AM23" s="174">
        <v>0.293347329917646</v>
      </c>
      <c r="AN23" s="174">
        <v>0.32266698643078001</v>
      </c>
      <c r="AO23" s="174">
        <v>0.32577241512305799</v>
      </c>
      <c r="AP23" s="174">
        <v>0.34299743161376001</v>
      </c>
      <c r="AQ23" s="174">
        <v>0.322315228221146</v>
      </c>
      <c r="AR23" s="174">
        <v>0.30495223501992802</v>
      </c>
      <c r="AS23" s="174">
        <v>0.32646797543629302</v>
      </c>
      <c r="AT23" s="174">
        <v>0.31794889947029198</v>
      </c>
      <c r="AU23" s="174">
        <v>0.346061235823519</v>
      </c>
      <c r="AV23" s="174">
        <v>0.325505041292245</v>
      </c>
      <c r="AW23" s="174">
        <v>0.31046909728511102</v>
      </c>
      <c r="AX23" s="174">
        <v>0.29521660077467998</v>
      </c>
      <c r="AY23" s="174">
        <v>0.27039512070108002</v>
      </c>
      <c r="AZ23" s="174">
        <v>0.28685142002628</v>
      </c>
      <c r="BA23" s="174">
        <v>0.30031885013471998</v>
      </c>
      <c r="BB23" s="174">
        <v>0.32651473854204</v>
      </c>
      <c r="BC23" s="174">
        <v>0.31272908080787998</v>
      </c>
      <c r="BD23" s="174">
        <v>0.32041587733524002</v>
      </c>
      <c r="BE23" s="175">
        <v>0.30699068520492001</v>
      </c>
      <c r="BF23" s="132">
        <v>-4.4517033965030497E-2</v>
      </c>
      <c r="BG23" s="132">
        <v>7.7320800307734095E-4</v>
      </c>
      <c r="BH23" s="132">
        <v>2.2307129839568098E-3</v>
      </c>
    </row>
    <row r="24" spans="1:60">
      <c r="A24" s="136" t="s">
        <v>270</v>
      </c>
      <c r="B24" s="174">
        <v>2.6459999999999999E-3</v>
      </c>
      <c r="C24" s="174">
        <v>4.7754E-3</v>
      </c>
      <c r="D24" s="174">
        <v>1.8199799999999999E-2</v>
      </c>
      <c r="E24" s="174">
        <v>4.42764E-2</v>
      </c>
      <c r="F24" s="174">
        <v>9.1205999999999995E-2</v>
      </c>
      <c r="G24" s="174">
        <v>0.14310629999999999</v>
      </c>
      <c r="H24" s="174">
        <v>0.19733310000000001</v>
      </c>
      <c r="I24" s="174">
        <v>0.24880859999999999</v>
      </c>
      <c r="J24" s="174">
        <v>0.2990601</v>
      </c>
      <c r="K24" s="174">
        <v>0.35048430000000003</v>
      </c>
      <c r="L24" s="174">
        <v>0.34630109999999997</v>
      </c>
      <c r="M24" s="174">
        <v>0.3658014</v>
      </c>
      <c r="N24" s="174">
        <v>0.35989019999999999</v>
      </c>
      <c r="O24" s="174">
        <v>0.3568482</v>
      </c>
      <c r="P24" s="174">
        <v>0.38989889999999999</v>
      </c>
      <c r="Q24" s="174">
        <v>0.3730734</v>
      </c>
      <c r="R24" s="174">
        <v>0.3440898</v>
      </c>
      <c r="S24" s="174">
        <v>0.28687049999999997</v>
      </c>
      <c r="T24" s="174">
        <v>0.29811149999999997</v>
      </c>
      <c r="U24" s="174">
        <v>0.3076218</v>
      </c>
      <c r="V24" s="174">
        <v>0.30911040000000001</v>
      </c>
      <c r="W24" s="174">
        <v>0.27754200000000001</v>
      </c>
      <c r="X24" s="174">
        <v>0.30605939999999998</v>
      </c>
      <c r="Y24" s="174">
        <v>0.30206159999999999</v>
      </c>
      <c r="Z24" s="174">
        <v>0.33567930000000001</v>
      </c>
      <c r="AA24" s="174">
        <v>0.3445146</v>
      </c>
      <c r="AB24" s="174">
        <v>0.3674808</v>
      </c>
      <c r="AC24" s="174">
        <v>0.37872450000000002</v>
      </c>
      <c r="AD24" s="174">
        <v>0.39633479999999999</v>
      </c>
      <c r="AE24" s="174">
        <v>0.40527360000000001</v>
      </c>
      <c r="AF24" s="174">
        <v>0.44829180000000002</v>
      </c>
      <c r="AG24" s="174">
        <v>0.4983147</v>
      </c>
      <c r="AH24" s="174">
        <v>0.47536109999999998</v>
      </c>
      <c r="AI24" s="174">
        <v>0.52071840000000003</v>
      </c>
      <c r="AJ24" s="174">
        <v>0.55605689999999997</v>
      </c>
      <c r="AK24" s="174">
        <v>0.5589459</v>
      </c>
      <c r="AL24" s="174">
        <v>0.55215360000000002</v>
      </c>
      <c r="AM24" s="174">
        <v>0.56997089999999995</v>
      </c>
      <c r="AN24" s="174">
        <v>0.60719670000000003</v>
      </c>
      <c r="AO24" s="174">
        <v>0.61876799999999998</v>
      </c>
      <c r="AP24" s="174">
        <v>0.60816510000000001</v>
      </c>
      <c r="AQ24" s="174">
        <v>0.62600040000000001</v>
      </c>
      <c r="AR24" s="174">
        <v>0.63068489999999999</v>
      </c>
      <c r="AS24" s="174">
        <v>0.62645220000000001</v>
      </c>
      <c r="AT24" s="174">
        <v>0.63266636951999999</v>
      </c>
      <c r="AU24" s="174">
        <v>0.69854400000000005</v>
      </c>
      <c r="AV24" s="174">
        <v>0.59486399999999995</v>
      </c>
      <c r="AW24" s="174">
        <v>0.60263999999999995</v>
      </c>
      <c r="AX24" s="174">
        <v>0.59518800000000005</v>
      </c>
      <c r="AY24" s="174">
        <v>0.52066800000000002</v>
      </c>
      <c r="AZ24" s="174">
        <v>0.5705964</v>
      </c>
      <c r="BA24" s="174">
        <v>0.58281119999999997</v>
      </c>
      <c r="BB24" s="174">
        <v>0.59081399999999995</v>
      </c>
      <c r="BC24" s="174">
        <v>0.6074676</v>
      </c>
      <c r="BD24" s="174">
        <v>0.62580599999999997</v>
      </c>
      <c r="BE24" s="175">
        <v>0.61193447999999995</v>
      </c>
      <c r="BF24" s="132">
        <v>-2.4837524937676402E-2</v>
      </c>
      <c r="BG24" s="132">
        <v>-1.08968605167659E-3</v>
      </c>
      <c r="BH24" s="132">
        <v>4.4465524709835199E-3</v>
      </c>
    </row>
    <row r="25" spans="1:60">
      <c r="A25" s="136" t="s">
        <v>271</v>
      </c>
      <c r="B25" s="174">
        <v>2.0258099999999999E-3</v>
      </c>
      <c r="C25" s="174">
        <v>3.0221100000000002E-3</v>
      </c>
      <c r="D25" s="174">
        <v>9.1991699999999996E-3</v>
      </c>
      <c r="E25" s="174">
        <v>1.408104E-2</v>
      </c>
      <c r="F25" s="174">
        <v>1.464561E-2</v>
      </c>
      <c r="G25" s="174">
        <v>1.321758E-2</v>
      </c>
      <c r="H25" s="174">
        <v>1.0355400000000001E-2</v>
      </c>
      <c r="I25" s="174">
        <v>6.9768E-3</v>
      </c>
      <c r="J25" s="174">
        <v>7.0289999999999997E-3</v>
      </c>
      <c r="K25" s="174">
        <v>1.53162E-2</v>
      </c>
      <c r="L25" s="174">
        <v>4.0675500000000003E-2</v>
      </c>
      <c r="M25" s="174">
        <v>7.1138699999999999E-2</v>
      </c>
      <c r="N25" s="174">
        <v>9.0775800000000004E-2</v>
      </c>
      <c r="O25" s="174">
        <v>9.6840899999999994E-2</v>
      </c>
      <c r="P25" s="174">
        <v>0.1036062</v>
      </c>
      <c r="Q25" s="174">
        <v>0.13316939999999999</v>
      </c>
      <c r="R25" s="174">
        <v>0.1448613</v>
      </c>
      <c r="S25" s="174">
        <v>0.16030079999999999</v>
      </c>
      <c r="T25" s="174">
        <v>0.16844219999999999</v>
      </c>
      <c r="U25" s="174">
        <v>0.17710200000000001</v>
      </c>
      <c r="V25" s="174">
        <v>0.1931688</v>
      </c>
      <c r="W25" s="174">
        <v>0.19182779999999999</v>
      </c>
      <c r="X25" s="174">
        <v>0.2139228</v>
      </c>
      <c r="Y25" s="174">
        <v>0.2078082</v>
      </c>
      <c r="Z25" s="174">
        <v>0.21392369999999999</v>
      </c>
      <c r="AA25" s="174">
        <v>0.22686300000000001</v>
      </c>
      <c r="AB25" s="174">
        <v>0.19159019999999999</v>
      </c>
      <c r="AC25" s="174">
        <v>0.1696365</v>
      </c>
      <c r="AD25" s="174">
        <v>0.1578447</v>
      </c>
      <c r="AE25" s="174">
        <v>0.15790589999999999</v>
      </c>
      <c r="AF25" s="174">
        <v>0.19058130000000001</v>
      </c>
      <c r="AG25" s="174">
        <v>0.1947033</v>
      </c>
      <c r="AH25" s="174">
        <v>0.1553301</v>
      </c>
      <c r="AI25" s="174">
        <v>0.12996540000000001</v>
      </c>
      <c r="AJ25" s="174">
        <v>0.1126026</v>
      </c>
      <c r="AK25" s="174">
        <v>0.1226457</v>
      </c>
      <c r="AL25" s="174">
        <v>0.10310130000000001</v>
      </c>
      <c r="AM25" s="174">
        <v>9.1414800000000004E-2</v>
      </c>
      <c r="AN25" s="174">
        <v>9.6598799999999999E-2</v>
      </c>
      <c r="AO25" s="174">
        <v>9.4315499999999997E-2</v>
      </c>
      <c r="AP25" s="174">
        <v>0.1175904</v>
      </c>
      <c r="AQ25" s="174">
        <v>0.1211652</v>
      </c>
      <c r="AR25" s="174">
        <v>0.12210840000000001</v>
      </c>
      <c r="AS25" s="174">
        <v>0.1221165</v>
      </c>
      <c r="AT25" s="174">
        <v>8.7349499999999997E-2</v>
      </c>
      <c r="AU25" s="174">
        <v>9.6201900000000007E-2</v>
      </c>
      <c r="AV25" s="174">
        <v>0.11014019999999999</v>
      </c>
      <c r="AW25" s="174">
        <v>0.1026441</v>
      </c>
      <c r="AX25" s="174">
        <v>9.9158399999999994E-2</v>
      </c>
      <c r="AY25" s="174">
        <v>9.8501400000000003E-2</v>
      </c>
      <c r="AZ25" s="174">
        <v>0.1080126</v>
      </c>
      <c r="BA25" s="174">
        <v>0.1125018</v>
      </c>
      <c r="BB25" s="174">
        <v>0.1156914</v>
      </c>
      <c r="BC25" s="174">
        <v>0.1088253</v>
      </c>
      <c r="BD25" s="174">
        <v>0.1019115</v>
      </c>
      <c r="BE25" s="175">
        <v>0.1051434</v>
      </c>
      <c r="BF25" s="132">
        <v>2.8893922185618599E-2</v>
      </c>
      <c r="BG25" s="132">
        <v>1.55382299029208E-2</v>
      </c>
      <c r="BH25" s="132">
        <v>7.6401258689918702E-4</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9.1881900000000002E-2</v>
      </c>
      <c r="AB26" s="174">
        <v>8.5089600000000001E-2</v>
      </c>
      <c r="AC26" s="174">
        <v>8.8201799999999997E-2</v>
      </c>
      <c r="AD26" s="174">
        <v>9.3126600000000004E-2</v>
      </c>
      <c r="AE26" s="174">
        <v>8.7620400000000001E-2</v>
      </c>
      <c r="AF26" s="174">
        <v>8.0981999999999998E-2</v>
      </c>
      <c r="AG26" s="174">
        <v>9.0746099999999996E-2</v>
      </c>
      <c r="AH26" s="174">
        <v>9.4067100000000001E-2</v>
      </c>
      <c r="AI26" s="174">
        <v>9.04248E-2</v>
      </c>
      <c r="AJ26" s="174">
        <v>9.1683000000000001E-2</v>
      </c>
      <c r="AK26" s="174">
        <v>9.2503799999999997E-2</v>
      </c>
      <c r="AL26" s="174">
        <v>9.6930000000000002E-2</v>
      </c>
      <c r="AM26" s="174">
        <v>9.9241200000000002E-2</v>
      </c>
      <c r="AN26" s="174">
        <v>9.8646300000000006E-2</v>
      </c>
      <c r="AO26" s="174">
        <v>0.10230599999999999</v>
      </c>
      <c r="AP26" s="174">
        <v>9.89366E-2</v>
      </c>
      <c r="AQ26" s="174">
        <v>9.7845199999999993E-2</v>
      </c>
      <c r="AR26" s="174">
        <v>0.11242779999999999</v>
      </c>
      <c r="AS26" s="174">
        <v>0.1089734</v>
      </c>
      <c r="AT26" s="174">
        <v>0.1006196</v>
      </c>
      <c r="AU26" s="174">
        <v>0.110211</v>
      </c>
      <c r="AV26" s="174">
        <v>0.10761</v>
      </c>
      <c r="AW26" s="174">
        <v>0.1010378</v>
      </c>
      <c r="AX26" s="174">
        <v>9.5536599999999999E-2</v>
      </c>
      <c r="AY26" s="174">
        <v>8.4548559999999995E-2</v>
      </c>
      <c r="AZ26" s="174">
        <v>8.7164320000000003E-2</v>
      </c>
      <c r="BA26" s="174">
        <v>9.0876719999999994E-2</v>
      </c>
      <c r="BB26" s="174">
        <v>0.10438801</v>
      </c>
      <c r="BC26" s="174">
        <v>9.5970120000000006E-2</v>
      </c>
      <c r="BD26" s="174">
        <v>0.10073312</v>
      </c>
      <c r="BE26" s="175">
        <v>0.10440409547597999</v>
      </c>
      <c r="BF26" s="132">
        <v>3.3610776520334597E-2</v>
      </c>
      <c r="BG26" s="132">
        <v>1.12763723655762E-4</v>
      </c>
      <c r="BH26" s="132">
        <v>7.5864051445429295E-4</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174">
        <v>0</v>
      </c>
      <c r="AH27" s="174">
        <v>0</v>
      </c>
      <c r="AI27" s="174">
        <v>0</v>
      </c>
      <c r="AJ27" s="174">
        <v>0</v>
      </c>
      <c r="AK27" s="174">
        <v>0</v>
      </c>
      <c r="AL27" s="174">
        <v>0</v>
      </c>
      <c r="AM27" s="174">
        <v>0</v>
      </c>
      <c r="AN27" s="174">
        <v>0</v>
      </c>
      <c r="AO27" s="174">
        <v>0</v>
      </c>
      <c r="AP27" s="174">
        <v>0</v>
      </c>
      <c r="AQ27" s="174">
        <v>0</v>
      </c>
      <c r="AR27" s="174">
        <v>0</v>
      </c>
      <c r="AS27" s="174">
        <v>0</v>
      </c>
      <c r="AT27" s="174">
        <v>0</v>
      </c>
      <c r="AU27" s="174">
        <v>0</v>
      </c>
      <c r="AV27" s="174">
        <v>0</v>
      </c>
      <c r="AW27" s="174">
        <v>0</v>
      </c>
      <c r="AX27" s="174">
        <v>0</v>
      </c>
      <c r="AY27" s="174">
        <v>0</v>
      </c>
      <c r="AZ27" s="174">
        <v>0</v>
      </c>
      <c r="BA27" s="174">
        <v>0</v>
      </c>
      <c r="BB27" s="174">
        <v>0</v>
      </c>
      <c r="BC27" s="174">
        <v>0</v>
      </c>
      <c r="BD27" s="174">
        <v>0</v>
      </c>
      <c r="BE27" s="175">
        <v>0</v>
      </c>
      <c r="BF27" s="132" t="s">
        <v>273</v>
      </c>
      <c r="BG27" s="132" t="s">
        <v>273</v>
      </c>
      <c r="BH27" s="132" t="s">
        <v>273</v>
      </c>
    </row>
    <row r="28" spans="1:60">
      <c r="A28" s="136" t="s">
        <v>275</v>
      </c>
      <c r="B28" s="174">
        <v>1.5445800000000001E-2</v>
      </c>
      <c r="C28" s="174">
        <v>1.6164899999999999E-2</v>
      </c>
      <c r="D28" s="174">
        <v>1.9417500000000001E-2</v>
      </c>
      <c r="E28" s="174">
        <v>2.3944500000000001E-2</v>
      </c>
      <c r="F28" s="174">
        <v>2.6258400000000001E-2</v>
      </c>
      <c r="G28" s="174">
        <v>2.8844999999999999E-2</v>
      </c>
      <c r="H28" s="174">
        <v>3.5838000000000002E-2</v>
      </c>
      <c r="I28" s="174">
        <v>3.8917800000000002E-2</v>
      </c>
      <c r="J28" s="174">
        <v>4.2741000000000001E-2</v>
      </c>
      <c r="K28" s="174">
        <v>5.2110900000000002E-2</v>
      </c>
      <c r="L28" s="174">
        <v>5.9659200000000003E-2</v>
      </c>
      <c r="M28" s="174">
        <v>6.5866499999999994E-2</v>
      </c>
      <c r="N28" s="174">
        <v>7.4854799999999999E-2</v>
      </c>
      <c r="O28" s="174">
        <v>8.3876400000000004E-2</v>
      </c>
      <c r="P28" s="174">
        <v>9.4106700000000001E-2</v>
      </c>
      <c r="Q28" s="174">
        <v>0.1084005</v>
      </c>
      <c r="R28" s="174">
        <v>0.108747</v>
      </c>
      <c r="S28" s="174">
        <v>0.1151919</v>
      </c>
      <c r="T28" s="174">
        <v>0.1351503</v>
      </c>
      <c r="U28" s="174">
        <v>0.14385690000000001</v>
      </c>
      <c r="V28" s="174">
        <v>0.1766286</v>
      </c>
      <c r="W28" s="174">
        <v>0.18664559999999999</v>
      </c>
      <c r="X28" s="174">
        <v>0.20360159999999999</v>
      </c>
      <c r="Y28" s="174">
        <v>0.20489850000000001</v>
      </c>
      <c r="Z28" s="174">
        <v>0.2114559</v>
      </c>
      <c r="AA28" s="174">
        <v>0.21971070000000001</v>
      </c>
      <c r="AB28" s="174">
        <v>0.2120031</v>
      </c>
      <c r="AC28" s="174">
        <v>0.2428218</v>
      </c>
      <c r="AD28" s="174">
        <v>0.24815429999999999</v>
      </c>
      <c r="AE28" s="174">
        <v>0.24238709999999999</v>
      </c>
      <c r="AF28" s="174">
        <v>0.27430290000000002</v>
      </c>
      <c r="AG28" s="174">
        <v>0.31567319999999999</v>
      </c>
      <c r="AH28" s="174">
        <v>0.32107950000000002</v>
      </c>
      <c r="AI28" s="174">
        <v>0.32176890000000002</v>
      </c>
      <c r="AJ28" s="174">
        <v>0.3234978</v>
      </c>
      <c r="AK28" s="174">
        <v>0.31401630000000003</v>
      </c>
      <c r="AL28" s="174">
        <v>0.33629039999999999</v>
      </c>
      <c r="AM28" s="174">
        <v>0.32498100000000002</v>
      </c>
      <c r="AN28" s="174">
        <v>0.32833709999999999</v>
      </c>
      <c r="AO28" s="174">
        <v>0.32606370000000001</v>
      </c>
      <c r="AP28" s="174">
        <v>0.32252760000000003</v>
      </c>
      <c r="AQ28" s="174">
        <v>0.31792589999999998</v>
      </c>
      <c r="AR28" s="174">
        <v>0.3030678</v>
      </c>
      <c r="AS28" s="174">
        <v>0.30034169999999999</v>
      </c>
      <c r="AT28" s="174">
        <v>0.28488059999999998</v>
      </c>
      <c r="AU28" s="174">
        <v>0.33785549999999998</v>
      </c>
      <c r="AV28" s="174">
        <v>0.2850858</v>
      </c>
      <c r="AW28" s="174">
        <v>0.28705140000000001</v>
      </c>
      <c r="AX28" s="174">
        <v>0.29083229999999999</v>
      </c>
      <c r="AY28" s="174">
        <v>0.25883279999999997</v>
      </c>
      <c r="AZ28" s="174">
        <v>0.2714202</v>
      </c>
      <c r="BA28" s="174">
        <v>0.2937591</v>
      </c>
      <c r="BB28" s="174">
        <v>0.30149189999999998</v>
      </c>
      <c r="BC28" s="174">
        <v>0.28738170000000002</v>
      </c>
      <c r="BD28" s="174">
        <v>0.29969820000000003</v>
      </c>
      <c r="BE28" s="175">
        <v>0.30464550000000001</v>
      </c>
      <c r="BF28" s="132">
        <v>1.37302634647178E-2</v>
      </c>
      <c r="BG28" s="132">
        <v>5.0834594763509199E-3</v>
      </c>
      <c r="BH28" s="132">
        <v>2.21367196174174E-3</v>
      </c>
    </row>
    <row r="29" spans="1:60">
      <c r="A29" s="136" t="s">
        <v>276</v>
      </c>
      <c r="B29" s="174">
        <v>0</v>
      </c>
      <c r="C29" s="174">
        <v>0</v>
      </c>
      <c r="D29" s="174">
        <v>0</v>
      </c>
      <c r="E29" s="174">
        <v>0</v>
      </c>
      <c r="F29" s="174">
        <v>0</v>
      </c>
      <c r="G29" s="174">
        <v>0</v>
      </c>
      <c r="H29" s="174">
        <v>0</v>
      </c>
      <c r="I29" s="174">
        <v>0</v>
      </c>
      <c r="J29" s="174">
        <v>0</v>
      </c>
      <c r="K29" s="174">
        <v>0</v>
      </c>
      <c r="L29" s="174">
        <v>0</v>
      </c>
      <c r="M29" s="174">
        <v>0</v>
      </c>
      <c r="N29" s="174">
        <v>0</v>
      </c>
      <c r="O29" s="174">
        <v>0</v>
      </c>
      <c r="P29" s="174">
        <v>0</v>
      </c>
      <c r="Q29" s="174">
        <v>0</v>
      </c>
      <c r="R29" s="174">
        <v>0</v>
      </c>
      <c r="S29" s="174">
        <v>0</v>
      </c>
      <c r="T29" s="174">
        <v>5.2541999999999997E-4</v>
      </c>
      <c r="U29" s="174">
        <v>4.2408899999999998E-3</v>
      </c>
      <c r="V29" s="174">
        <v>2.4169320000000001E-2</v>
      </c>
      <c r="W29" s="174">
        <v>4.3084440000000002E-2</v>
      </c>
      <c r="X29" s="174">
        <v>5.4681210000000001E-2</v>
      </c>
      <c r="Y29" s="174">
        <v>6.6690810000000003E-2</v>
      </c>
      <c r="Z29" s="174">
        <v>7.1081820000000004E-2</v>
      </c>
      <c r="AA29" s="174">
        <v>7.5773069999999998E-2</v>
      </c>
      <c r="AB29" s="174">
        <v>8.7464932313040006E-2</v>
      </c>
      <c r="AC29" s="174">
        <v>9.1966360451939996E-2</v>
      </c>
      <c r="AD29" s="174">
        <v>0.10334634921558</v>
      </c>
      <c r="AE29" s="174">
        <v>0.11548095702939</v>
      </c>
      <c r="AF29" s="174">
        <v>0.13371913472093999</v>
      </c>
      <c r="AG29" s="174">
        <v>0.15751779875819999</v>
      </c>
      <c r="AH29" s="174">
        <v>0.16458807771</v>
      </c>
      <c r="AI29" s="174">
        <v>0.17747273589696</v>
      </c>
      <c r="AJ29" s="174">
        <v>0.18609723449307</v>
      </c>
      <c r="AK29" s="174">
        <v>0.18366966300078</v>
      </c>
      <c r="AL29" s="174">
        <v>0.19193353184871001</v>
      </c>
      <c r="AM29" s="174">
        <v>0.19374463936022401</v>
      </c>
      <c r="AN29" s="174">
        <v>0.19587303506967499</v>
      </c>
      <c r="AO29" s="174">
        <v>0.19494105544643101</v>
      </c>
      <c r="AP29" s="174">
        <v>0.18722009616379701</v>
      </c>
      <c r="AQ29" s="174">
        <v>0.19073846727978</v>
      </c>
      <c r="AR29" s="174">
        <v>0.170962606919737</v>
      </c>
      <c r="AS29" s="174">
        <v>0.17177795826072001</v>
      </c>
      <c r="AT29" s="174">
        <v>0.16498052222105999</v>
      </c>
      <c r="AU29" s="174">
        <v>0.18662322698591999</v>
      </c>
      <c r="AV29" s="174">
        <v>0.156505124133208</v>
      </c>
      <c r="AW29" s="174">
        <v>0.14617041169102499</v>
      </c>
      <c r="AX29" s="174">
        <v>0.137872169843441</v>
      </c>
      <c r="AY29" s="174">
        <v>0.118419776130977</v>
      </c>
      <c r="AZ29" s="174">
        <v>0.119133093998572</v>
      </c>
      <c r="BA29" s="174">
        <v>0.12114911752414401</v>
      </c>
      <c r="BB29" s="174">
        <v>0.115783680001165</v>
      </c>
      <c r="BC29" s="174">
        <v>0.112355490251362</v>
      </c>
      <c r="BD29" s="174">
        <v>0.104320002428324</v>
      </c>
      <c r="BE29" s="175">
        <v>8.3662640679707606E-2</v>
      </c>
      <c r="BF29" s="132">
        <v>-0.20021038834725199</v>
      </c>
      <c r="BG29" s="132">
        <v>-4.48018086593047E-2</v>
      </c>
      <c r="BH29" s="132">
        <v>6.0792508642977603E-4</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3.7750442477876102E-2</v>
      </c>
      <c r="W30" s="174">
        <v>3.4309292035398203E-2</v>
      </c>
      <c r="X30" s="174">
        <v>3.7171238938053103E-2</v>
      </c>
      <c r="Y30" s="174">
        <v>4.0033185840708002E-2</v>
      </c>
      <c r="Z30" s="174">
        <v>4.0033185840708002E-2</v>
      </c>
      <c r="AA30" s="174">
        <v>5.1174900000000002E-2</v>
      </c>
      <c r="AB30" s="174">
        <v>5.1385500000000001E-2</v>
      </c>
      <c r="AC30" s="174">
        <v>3.0042900000000001E-2</v>
      </c>
      <c r="AD30" s="174">
        <v>1.4891400000000001E-2</v>
      </c>
      <c r="AE30" s="174">
        <v>2.1386700000000002E-2</v>
      </c>
      <c r="AF30" s="174">
        <v>2.4388199999999999E-2</v>
      </c>
      <c r="AG30" s="174">
        <v>2.6895599999999999E-2</v>
      </c>
      <c r="AH30" s="174">
        <v>2.61342E-2</v>
      </c>
      <c r="AI30" s="174">
        <v>2.4804E-2</v>
      </c>
      <c r="AJ30" s="174">
        <v>2.4111E-2</v>
      </c>
      <c r="AK30" s="174">
        <v>2.77173E-2</v>
      </c>
      <c r="AL30" s="174">
        <v>2.9745000000000001E-2</v>
      </c>
      <c r="AM30" s="174">
        <v>2.4942599999999999E-2</v>
      </c>
      <c r="AN30" s="174">
        <v>2.84715E-2</v>
      </c>
      <c r="AO30" s="174">
        <v>3.2428800000000001E-2</v>
      </c>
      <c r="AP30" s="174">
        <v>3.3480900000000001E-2</v>
      </c>
      <c r="AQ30" s="174">
        <v>3.3835499999999998E-2</v>
      </c>
      <c r="AR30" s="174">
        <v>3.3634799999999999E-2</v>
      </c>
      <c r="AS30" s="174">
        <v>3.2259599999999999E-2</v>
      </c>
      <c r="AT30" s="174">
        <v>2.1986100000000001E-2</v>
      </c>
      <c r="AU30" s="174">
        <v>2.3551200000000001E-2</v>
      </c>
      <c r="AV30" s="174">
        <v>2.1071699999999999E-2</v>
      </c>
      <c r="AW30" s="174">
        <v>2.2834799999999999E-2</v>
      </c>
      <c r="AX30" s="174">
        <v>2.3232599999999999E-2</v>
      </c>
      <c r="AY30" s="174">
        <v>1.82358E-2</v>
      </c>
      <c r="AZ30" s="174">
        <v>1.63476E-2</v>
      </c>
      <c r="BA30" s="174">
        <v>1.7930700000000001E-2</v>
      </c>
      <c r="BB30" s="174">
        <v>1.7599653E-2</v>
      </c>
      <c r="BC30" s="174">
        <v>1.8012862000000001E-2</v>
      </c>
      <c r="BD30" s="174">
        <v>1.6777994000000001E-2</v>
      </c>
      <c r="BE30" s="175">
        <v>1.54313871062907E-2</v>
      </c>
      <c r="BF30" s="132">
        <v>-8.2773253677560193E-2</v>
      </c>
      <c r="BG30" s="132">
        <v>-2.66720749591529E-2</v>
      </c>
      <c r="BH30" s="132">
        <v>1.12130423616888E-4</v>
      </c>
    </row>
    <row r="31" spans="1:60">
      <c r="A31" s="136" t="s">
        <v>278</v>
      </c>
      <c r="B31" s="174">
        <v>0</v>
      </c>
      <c r="C31" s="174">
        <v>0</v>
      </c>
      <c r="D31" s="174">
        <v>0</v>
      </c>
      <c r="E31" s="174">
        <v>0</v>
      </c>
      <c r="F31" s="174">
        <v>0</v>
      </c>
      <c r="G31" s="174">
        <v>0</v>
      </c>
      <c r="H31" s="174">
        <v>0</v>
      </c>
      <c r="I31" s="174">
        <v>0</v>
      </c>
      <c r="J31" s="174">
        <v>0</v>
      </c>
      <c r="K31" s="174">
        <v>1.6E-2</v>
      </c>
      <c r="L31" s="174">
        <v>2.6478000000000002E-2</v>
      </c>
      <c r="M31" s="174">
        <v>3.1026000000000001E-2</v>
      </c>
      <c r="N31" s="174">
        <v>3.1553999999999999E-2</v>
      </c>
      <c r="O31" s="174">
        <v>3.4355999999999998E-2</v>
      </c>
      <c r="P31" s="174">
        <v>3.4234000000000001E-2</v>
      </c>
      <c r="Q31" s="174">
        <v>3.2204000000000003E-2</v>
      </c>
      <c r="R31" s="174">
        <v>2.5624999999999998E-2</v>
      </c>
      <c r="S31" s="174">
        <v>2.4204E-2</v>
      </c>
      <c r="T31" s="174">
        <v>2.3473000000000001E-2</v>
      </c>
      <c r="U31" s="174">
        <v>2.6884000000000002E-2</v>
      </c>
      <c r="V31" s="174">
        <v>3.4112000000000003E-2</v>
      </c>
      <c r="W31" s="174">
        <v>4.1300000000000003E-2</v>
      </c>
      <c r="X31" s="174">
        <v>5.4620000000000002E-2</v>
      </c>
      <c r="Y31" s="174">
        <v>5.8751999999999999E-2</v>
      </c>
      <c r="Z31" s="174">
        <v>7.7039999999999997E-2</v>
      </c>
      <c r="AA31" s="174">
        <v>9.0756000000000003E-2</v>
      </c>
      <c r="AB31" s="174">
        <v>9.5652000000000001E-2</v>
      </c>
      <c r="AC31" s="174">
        <v>9.9323999999999996E-2</v>
      </c>
      <c r="AD31" s="174">
        <v>0.10263600000000001</v>
      </c>
      <c r="AE31" s="174">
        <v>0.113292</v>
      </c>
      <c r="AF31" s="174">
        <v>0.117648</v>
      </c>
      <c r="AG31" s="174">
        <v>0.123082</v>
      </c>
      <c r="AH31" s="174">
        <v>0.121098</v>
      </c>
      <c r="AI31" s="174">
        <v>0.13873099999999999</v>
      </c>
      <c r="AJ31" s="174">
        <v>0.13888800000000001</v>
      </c>
      <c r="AK31" s="174">
        <v>0.141876</v>
      </c>
      <c r="AL31" s="174">
        <v>0.15393599999999999</v>
      </c>
      <c r="AM31" s="174">
        <v>0.15285599999999999</v>
      </c>
      <c r="AN31" s="174">
        <v>0.16919999999999999</v>
      </c>
      <c r="AO31" s="174">
        <v>0.16300799999999999</v>
      </c>
      <c r="AP31" s="174">
        <v>0.149148</v>
      </c>
      <c r="AQ31" s="174">
        <v>0.15940799999999999</v>
      </c>
      <c r="AR31" s="174">
        <v>0.147456</v>
      </c>
      <c r="AS31" s="174">
        <v>0.15076999999999999</v>
      </c>
      <c r="AT31" s="174">
        <v>0.13456799999999999</v>
      </c>
      <c r="AU31" s="174">
        <v>0.14868000000000001</v>
      </c>
      <c r="AV31" s="174">
        <v>0.13003200000000001</v>
      </c>
      <c r="AW31" s="174">
        <v>0.11500199999999999</v>
      </c>
      <c r="AX31" s="174">
        <v>0.106944</v>
      </c>
      <c r="AY31" s="174">
        <v>9.5603999999999995E-2</v>
      </c>
      <c r="AZ31" s="174">
        <v>8.2363000000000006E-2</v>
      </c>
      <c r="BA31" s="174">
        <v>7.2276000000000007E-2</v>
      </c>
      <c r="BB31" s="174">
        <v>6.5966999999999998E-2</v>
      </c>
      <c r="BC31" s="174">
        <v>7.5646000000000005E-2</v>
      </c>
      <c r="BD31" s="174">
        <v>7.3300000000000004E-2</v>
      </c>
      <c r="BE31" s="175">
        <v>7.0473999999999995E-2</v>
      </c>
      <c r="BF31" s="132">
        <v>-4.1180790075965902E-2</v>
      </c>
      <c r="BG31" s="132">
        <v>-5.8942375595304602E-2</v>
      </c>
      <c r="BH31" s="132">
        <v>5.1209132526752299E-4</v>
      </c>
    </row>
    <row r="32" spans="1:60">
      <c r="A32" s="136" t="s">
        <v>279</v>
      </c>
      <c r="B32" s="174">
        <v>0.180169182756</v>
      </c>
      <c r="C32" s="174">
        <v>0.190067405976</v>
      </c>
      <c r="D32" s="174">
        <v>0.21722131605600001</v>
      </c>
      <c r="E32" s="174">
        <v>0.25976339085599998</v>
      </c>
      <c r="F32" s="174">
        <v>0.30186179046</v>
      </c>
      <c r="G32" s="174">
        <v>0.34390530111599998</v>
      </c>
      <c r="H32" s="174">
        <v>0.40761181738800001</v>
      </c>
      <c r="I32" s="174">
        <v>0.48199588783199998</v>
      </c>
      <c r="J32" s="174">
        <v>0.56533142041200002</v>
      </c>
      <c r="K32" s="174">
        <v>0.59025330554400002</v>
      </c>
      <c r="L32" s="174">
        <v>0.65833201332000002</v>
      </c>
      <c r="M32" s="174">
        <v>0.70723170205200003</v>
      </c>
      <c r="N32" s="174">
        <v>0.73830688527599997</v>
      </c>
      <c r="O32" s="174">
        <v>0.78760620406799997</v>
      </c>
      <c r="P32" s="174">
        <v>0.87255361277999999</v>
      </c>
      <c r="Q32" s="174">
        <v>0.90619111760399995</v>
      </c>
      <c r="R32" s="174">
        <v>0.92058119107199998</v>
      </c>
      <c r="S32" s="174">
        <v>0.88478011548000002</v>
      </c>
      <c r="T32" s="174">
        <v>0.94248899888399995</v>
      </c>
      <c r="U32" s="174">
        <v>0.96117121224000002</v>
      </c>
      <c r="V32" s="174">
        <v>1.028849410728</v>
      </c>
      <c r="W32" s="174">
        <v>1.034694895284</v>
      </c>
      <c r="X32" s="174">
        <v>1.0469376009</v>
      </c>
      <c r="Y32" s="174">
        <v>1.0417005002519999</v>
      </c>
      <c r="Z32" s="174">
        <v>1.0193318932319999</v>
      </c>
      <c r="AA32" s="174">
        <v>1.0899125999999999</v>
      </c>
      <c r="AB32" s="174">
        <v>1.1939985</v>
      </c>
      <c r="AC32" s="174">
        <v>1.1915640000000001</v>
      </c>
      <c r="AD32" s="174">
        <v>1.2186531</v>
      </c>
      <c r="AE32" s="174">
        <v>1.1633408999999999</v>
      </c>
      <c r="AF32" s="174">
        <v>1.2383217</v>
      </c>
      <c r="AG32" s="174">
        <v>1.3685274000000001</v>
      </c>
      <c r="AH32" s="174">
        <v>1.3120893</v>
      </c>
      <c r="AI32" s="174">
        <v>1.3989411</v>
      </c>
      <c r="AJ32" s="174">
        <v>1.4263614</v>
      </c>
      <c r="AK32" s="174">
        <v>1.4974685999999999</v>
      </c>
      <c r="AL32" s="174">
        <v>1.5720624000000001</v>
      </c>
      <c r="AM32" s="174">
        <v>1.5693938999999999</v>
      </c>
      <c r="AN32" s="174">
        <v>1.6461657000000001</v>
      </c>
      <c r="AO32" s="174">
        <v>1.6809308999999999</v>
      </c>
      <c r="AP32" s="174">
        <v>1.7176526999999999</v>
      </c>
      <c r="AQ32" s="174">
        <v>1.6588997999999999</v>
      </c>
      <c r="AR32" s="174">
        <v>1.6113933</v>
      </c>
      <c r="AS32" s="174">
        <v>1.6699122</v>
      </c>
      <c r="AT32" s="174">
        <v>1.6103187000000001</v>
      </c>
      <c r="AU32" s="174">
        <v>1.7843202</v>
      </c>
      <c r="AV32" s="174">
        <v>1.5486852627000001</v>
      </c>
      <c r="AW32" s="174">
        <v>1.5999946209</v>
      </c>
      <c r="AX32" s="174">
        <v>1.6251535332</v>
      </c>
      <c r="AY32" s="174">
        <v>1.3647006188999999</v>
      </c>
      <c r="AZ32" s="174">
        <v>1.4670635246999999</v>
      </c>
      <c r="BA32" s="174">
        <v>1.6030778246999999</v>
      </c>
      <c r="BB32" s="174">
        <v>1.6115651631000001</v>
      </c>
      <c r="BC32" s="174">
        <v>1.5421818410999999</v>
      </c>
      <c r="BD32" s="174">
        <v>1.5718335237000001</v>
      </c>
      <c r="BE32" s="175">
        <v>1.46384222541731</v>
      </c>
      <c r="BF32" s="132">
        <v>-7.1248554962090094E-2</v>
      </c>
      <c r="BG32" s="132">
        <v>-2.4160089682141398E-3</v>
      </c>
      <c r="BH32" s="132">
        <v>1.06368434485982E-2</v>
      </c>
    </row>
    <row r="33" spans="1:60">
      <c r="A33" s="136" t="s">
        <v>280</v>
      </c>
      <c r="B33" s="174">
        <v>0.11151242500265</v>
      </c>
      <c r="C33" s="174">
        <v>0.13402771997455901</v>
      </c>
      <c r="D33" s="174">
        <v>0.17275913476555599</v>
      </c>
      <c r="E33" s="174">
        <v>0.28393106381399902</v>
      </c>
      <c r="F33" s="174">
        <v>0.40433894562029599</v>
      </c>
      <c r="G33" s="174">
        <v>0.57505510466061305</v>
      </c>
      <c r="H33" s="174">
        <v>0.75968903582912195</v>
      </c>
      <c r="I33" s="174">
        <v>0.98360768771421503</v>
      </c>
      <c r="J33" s="174">
        <v>1.26838999141373</v>
      </c>
      <c r="K33" s="174">
        <v>1.5867537085968699</v>
      </c>
      <c r="L33" s="174">
        <v>1.67451654079361</v>
      </c>
      <c r="M33" s="174">
        <v>1.7722388796509001</v>
      </c>
      <c r="N33" s="174">
        <v>1.88204882488251</v>
      </c>
      <c r="O33" s="174">
        <v>2.01752365266245</v>
      </c>
      <c r="P33" s="174">
        <v>2.2301208140701698</v>
      </c>
      <c r="Q33" s="174">
        <v>2.1986249383060699</v>
      </c>
      <c r="R33" s="174">
        <v>2.10217945927706</v>
      </c>
      <c r="S33" s="174">
        <v>1.95070132164941</v>
      </c>
      <c r="T33" s="174">
        <v>2.0280364652485798</v>
      </c>
      <c r="U33" s="174">
        <v>2.1178848351648298</v>
      </c>
      <c r="V33" s="174">
        <v>2.0933691264619601</v>
      </c>
      <c r="W33" s="174">
        <v>2.08728276128052</v>
      </c>
      <c r="X33" s="174">
        <v>2.2630212356453798</v>
      </c>
      <c r="Y33" s="174">
        <v>2.2278650283735502</v>
      </c>
      <c r="Z33" s="174">
        <v>2.2800885953499899</v>
      </c>
      <c r="AA33" s="174">
        <v>2.29278</v>
      </c>
      <c r="AB33" s="174">
        <v>2.4090940000000001</v>
      </c>
      <c r="AC33" s="174">
        <v>2.3818570000000001</v>
      </c>
      <c r="AD33" s="174">
        <v>2.5204080000000002</v>
      </c>
      <c r="AE33" s="174">
        <v>2.566538</v>
      </c>
      <c r="AF33" s="174">
        <v>2.7985449999999998</v>
      </c>
      <c r="AG33" s="174">
        <v>3.1316760000000001</v>
      </c>
      <c r="AH33" s="174">
        <v>2.9917210000000001</v>
      </c>
      <c r="AI33" s="174">
        <v>3.0191409999999999</v>
      </c>
      <c r="AJ33" s="174">
        <v>3.0102869999999999</v>
      </c>
      <c r="AK33" s="174">
        <v>2.9852850000000002</v>
      </c>
      <c r="AL33" s="174">
        <v>3.1481349999999999</v>
      </c>
      <c r="AM33" s="174">
        <v>3.1432600000000002</v>
      </c>
      <c r="AN33" s="174">
        <v>3.1813910000000001</v>
      </c>
      <c r="AO33" s="174">
        <v>3.1975579999999999</v>
      </c>
      <c r="AP33" s="174">
        <v>3.2501177710106401</v>
      </c>
      <c r="AQ33" s="174">
        <v>3.3122482735877998</v>
      </c>
      <c r="AR33" s="174">
        <v>3.1909030508088598</v>
      </c>
      <c r="AS33" s="174">
        <v>3.2220226911707899</v>
      </c>
      <c r="AT33" s="174">
        <v>3.0394843792871802</v>
      </c>
      <c r="AU33" s="174">
        <v>3.1705649999999999</v>
      </c>
      <c r="AV33" s="174">
        <v>2.9109859999999999</v>
      </c>
      <c r="AW33" s="174">
        <v>2.9199619999999999</v>
      </c>
      <c r="AX33" s="174">
        <v>3.0590760000000001</v>
      </c>
      <c r="AY33" s="174">
        <v>2.6602209999999999</v>
      </c>
      <c r="AZ33" s="174">
        <v>2.77033</v>
      </c>
      <c r="BA33" s="174">
        <v>3.0558510000000001</v>
      </c>
      <c r="BB33" s="174">
        <v>3.158585</v>
      </c>
      <c r="BC33" s="174">
        <v>3.0906259999999999</v>
      </c>
      <c r="BD33" s="174">
        <v>3.1927349999999999</v>
      </c>
      <c r="BE33" s="175">
        <v>3.1156388349514601</v>
      </c>
      <c r="BF33" s="132">
        <v>-2.6813637668324699E-2</v>
      </c>
      <c r="BG33" s="132">
        <v>4.9311208838371803E-3</v>
      </c>
      <c r="BH33" s="132">
        <v>2.2639436104737301E-2</v>
      </c>
    </row>
    <row r="34" spans="1:60">
      <c r="A34" s="136" t="s">
        <v>281</v>
      </c>
      <c r="B34" s="174">
        <v>0</v>
      </c>
      <c r="C34" s="174">
        <v>0</v>
      </c>
      <c r="D34" s="174">
        <v>0</v>
      </c>
      <c r="E34" s="174">
        <v>0</v>
      </c>
      <c r="F34" s="174">
        <v>0</v>
      </c>
      <c r="G34" s="174">
        <v>0</v>
      </c>
      <c r="H34" s="174">
        <v>0</v>
      </c>
      <c r="I34" s="174">
        <v>0</v>
      </c>
      <c r="J34" s="174">
        <v>0</v>
      </c>
      <c r="K34" s="174">
        <v>0</v>
      </c>
      <c r="L34" s="174">
        <v>0</v>
      </c>
      <c r="M34" s="174">
        <v>0</v>
      </c>
      <c r="N34" s="174">
        <v>0</v>
      </c>
      <c r="O34" s="174">
        <v>0</v>
      </c>
      <c r="P34" s="174">
        <v>0</v>
      </c>
      <c r="Q34" s="174">
        <v>0</v>
      </c>
      <c r="R34" s="174">
        <v>0</v>
      </c>
      <c r="S34" s="174">
        <v>3.0366E-3</v>
      </c>
      <c r="T34" s="174">
        <v>2.8944000000000001E-3</v>
      </c>
      <c r="U34" s="174">
        <v>3.1841999999999999E-3</v>
      </c>
      <c r="V34" s="174">
        <v>2.9924999999999999E-3</v>
      </c>
      <c r="W34" s="174">
        <v>4.0994999999999998E-3</v>
      </c>
      <c r="X34" s="174">
        <v>4.6800000000000001E-3</v>
      </c>
      <c r="Y34" s="174">
        <v>5.6132999999999999E-3</v>
      </c>
      <c r="Z34" s="174">
        <v>5.6610000000000002E-3</v>
      </c>
      <c r="AA34" s="174">
        <v>5.7834000000000002E-3</v>
      </c>
      <c r="AB34" s="174">
        <v>5.7131999999999999E-3</v>
      </c>
      <c r="AC34" s="174">
        <v>5.2794000000000001E-3</v>
      </c>
      <c r="AD34" s="174">
        <v>3.8934E-3</v>
      </c>
      <c r="AE34" s="174">
        <v>1.9916999999999999E-3</v>
      </c>
      <c r="AF34" s="174">
        <v>1.8369E-3</v>
      </c>
      <c r="AG34" s="174">
        <v>2.0636999999999999E-3</v>
      </c>
      <c r="AH34" s="174">
        <v>7.1595000000000001E-3</v>
      </c>
      <c r="AI34" s="174">
        <v>2.9322596159999999E-2</v>
      </c>
      <c r="AJ34" s="174">
        <v>5.2573341599999997E-2</v>
      </c>
      <c r="AK34" s="174">
        <v>7.056675288E-2</v>
      </c>
      <c r="AL34" s="174">
        <v>6.9641165879999994E-2</v>
      </c>
      <c r="AM34" s="174">
        <v>7.4898500039999996E-2</v>
      </c>
      <c r="AN34" s="174">
        <v>8.4672698759999998E-2</v>
      </c>
      <c r="AO34" s="174">
        <v>9.3077028719999996E-2</v>
      </c>
      <c r="AP34" s="174">
        <v>9.3716999999999995E-2</v>
      </c>
      <c r="AQ34" s="174">
        <v>0.1104948</v>
      </c>
      <c r="AR34" s="174">
        <v>0.13992412282812</v>
      </c>
      <c r="AS34" s="174">
        <v>0.14589648896955801</v>
      </c>
      <c r="AT34" s="174">
        <v>0.122513194175629</v>
      </c>
      <c r="AU34" s="174">
        <v>0.13426419344536</v>
      </c>
      <c r="AV34" s="174">
        <v>0.16556357275126499</v>
      </c>
      <c r="AW34" s="174">
        <v>0.15216544107223101</v>
      </c>
      <c r="AX34" s="174">
        <v>0.13430493343264599</v>
      </c>
      <c r="AY34" s="174">
        <v>0.102393685462073</v>
      </c>
      <c r="AZ34" s="174">
        <v>0.11056996692</v>
      </c>
      <c r="BA34" s="174">
        <v>0.14392079999999999</v>
      </c>
      <c r="BB34" s="174">
        <v>0.17356679999999999</v>
      </c>
      <c r="BC34" s="174">
        <v>0.16994123999999999</v>
      </c>
      <c r="BD34" s="174">
        <v>0.18656892</v>
      </c>
      <c r="BE34" s="175">
        <v>0.20528315999999999</v>
      </c>
      <c r="BF34" s="132">
        <v>9.7301078063700697E-2</v>
      </c>
      <c r="BG34" s="132">
        <v>4.2955175235478198E-2</v>
      </c>
      <c r="BH34" s="132">
        <v>1.49166679143379E-3</v>
      </c>
    </row>
    <row r="35" spans="1:60">
      <c r="A35" s="136" t="s">
        <v>282</v>
      </c>
      <c r="B35" s="174">
        <v>4.8950100000000003E-2</v>
      </c>
      <c r="C35" s="174">
        <v>6.06825E-2</v>
      </c>
      <c r="D35" s="174">
        <v>7.7885099999999999E-2</v>
      </c>
      <c r="E35" s="174">
        <v>9.8024399999999998E-2</v>
      </c>
      <c r="F35" s="174">
        <v>0.1166976</v>
      </c>
      <c r="G35" s="174">
        <v>0.13087080000000001</v>
      </c>
      <c r="H35" s="174">
        <v>0.13627980000000001</v>
      </c>
      <c r="I35" s="174">
        <v>0.14709510000000001</v>
      </c>
      <c r="J35" s="174">
        <v>0.17467289999999999</v>
      </c>
      <c r="K35" s="174">
        <v>0.1860318</v>
      </c>
      <c r="L35" s="174">
        <v>0.20665169999999999</v>
      </c>
      <c r="M35" s="174">
        <v>0.2481381</v>
      </c>
      <c r="N35" s="174">
        <v>0.26740710000000001</v>
      </c>
      <c r="O35" s="174">
        <v>0.29282849999999999</v>
      </c>
      <c r="P35" s="174">
        <v>0.30932009999999999</v>
      </c>
      <c r="Q35" s="174">
        <v>0.33379110000000001</v>
      </c>
      <c r="R35" s="174">
        <v>0.3414276</v>
      </c>
      <c r="S35" s="174">
        <v>0.35657549999999999</v>
      </c>
      <c r="T35" s="174">
        <v>0.35548469999999999</v>
      </c>
      <c r="U35" s="174">
        <v>0.36203580000000002</v>
      </c>
      <c r="V35" s="174">
        <v>0.36960300000000001</v>
      </c>
      <c r="W35" s="174">
        <v>0.39204810000000001</v>
      </c>
      <c r="X35" s="174">
        <v>0.38921850000000002</v>
      </c>
      <c r="Y35" s="174">
        <v>0.38497769999999998</v>
      </c>
      <c r="Z35" s="174">
        <v>0.39221279999999997</v>
      </c>
      <c r="AA35" s="174">
        <v>0.373172</v>
      </c>
      <c r="AB35" s="174">
        <v>0.37004199999999998</v>
      </c>
      <c r="AC35" s="174">
        <v>0.32529599999999997</v>
      </c>
      <c r="AD35" s="174">
        <v>0.35005599999999998</v>
      </c>
      <c r="AE35" s="174">
        <v>0.35350599999999999</v>
      </c>
      <c r="AF35" s="174">
        <v>0.38413399999999998</v>
      </c>
      <c r="AG35" s="174">
        <v>0.428622</v>
      </c>
      <c r="AH35" s="174">
        <v>0.40649000000000002</v>
      </c>
      <c r="AI35" s="174">
        <v>0.40931400000000001</v>
      </c>
      <c r="AJ35" s="174">
        <v>0.41470499999999999</v>
      </c>
      <c r="AK35" s="174">
        <v>0.40430899999999997</v>
      </c>
      <c r="AL35" s="174">
        <v>0.44843300000000003</v>
      </c>
      <c r="AM35" s="174">
        <v>0.45261600000000002</v>
      </c>
      <c r="AN35" s="174">
        <v>0.497645</v>
      </c>
      <c r="AO35" s="174">
        <v>0.49036800000000003</v>
      </c>
      <c r="AP35" s="174">
        <v>0.50634900000000005</v>
      </c>
      <c r="AQ35" s="174">
        <v>0.47967199999999999</v>
      </c>
      <c r="AR35" s="174">
        <v>0.44818999999999998</v>
      </c>
      <c r="AS35" s="174">
        <v>0.44216100000000003</v>
      </c>
      <c r="AT35" s="174">
        <v>0.38317099999999998</v>
      </c>
      <c r="AU35" s="174">
        <v>0.41095500000000001</v>
      </c>
      <c r="AV35" s="174">
        <v>0.39288699999999999</v>
      </c>
      <c r="AW35" s="174">
        <v>0.35063899999999998</v>
      </c>
      <c r="AX35" s="174">
        <v>0.32688499999999998</v>
      </c>
      <c r="AY35" s="174">
        <v>0.29230600000000001</v>
      </c>
      <c r="AZ35" s="174">
        <v>0.31358399999999997</v>
      </c>
      <c r="BA35" s="174">
        <v>0.33610400000000001</v>
      </c>
      <c r="BB35" s="174">
        <v>0.35762899999999997</v>
      </c>
      <c r="BC35" s="174">
        <v>0.34640700000000002</v>
      </c>
      <c r="BD35" s="174">
        <v>0.35438399999999998</v>
      </c>
      <c r="BE35" s="175">
        <v>0.36640800000000001</v>
      </c>
      <c r="BF35" s="132">
        <v>3.1104353599207699E-2</v>
      </c>
      <c r="BG35" s="132">
        <v>-7.7796103383991301E-3</v>
      </c>
      <c r="BH35" s="132">
        <v>2.6624621606354498E-3</v>
      </c>
    </row>
    <row r="36" spans="1:60">
      <c r="A36" s="136" t="s">
        <v>283</v>
      </c>
      <c r="B36" s="174">
        <v>0</v>
      </c>
      <c r="C36" s="174">
        <v>0</v>
      </c>
      <c r="D36" s="174">
        <v>0</v>
      </c>
      <c r="E36" s="174">
        <v>0</v>
      </c>
      <c r="F36" s="174">
        <v>0</v>
      </c>
      <c r="G36" s="174">
        <v>0</v>
      </c>
      <c r="H36" s="174">
        <v>0</v>
      </c>
      <c r="I36" s="174">
        <v>0</v>
      </c>
      <c r="J36" s="174">
        <v>0</v>
      </c>
      <c r="K36" s="174">
        <v>0</v>
      </c>
      <c r="L36" s="174">
        <v>0</v>
      </c>
      <c r="M36" s="174">
        <v>0</v>
      </c>
      <c r="N36" s="174">
        <v>0</v>
      </c>
      <c r="O36" s="174">
        <v>0</v>
      </c>
      <c r="P36" s="174">
        <v>0</v>
      </c>
      <c r="Q36" s="174">
        <v>0</v>
      </c>
      <c r="R36" s="174">
        <v>0</v>
      </c>
      <c r="S36" s="174">
        <v>0</v>
      </c>
      <c r="T36" s="174">
        <v>0</v>
      </c>
      <c r="U36" s="174">
        <v>0</v>
      </c>
      <c r="V36" s="174">
        <v>0</v>
      </c>
      <c r="W36" s="174">
        <v>0</v>
      </c>
      <c r="X36" s="174">
        <v>0</v>
      </c>
      <c r="Y36" s="174">
        <v>0</v>
      </c>
      <c r="Z36" s="174">
        <v>0</v>
      </c>
      <c r="AA36" s="174">
        <v>0</v>
      </c>
      <c r="AB36" s="174">
        <v>0</v>
      </c>
      <c r="AC36" s="174">
        <v>0</v>
      </c>
      <c r="AD36" s="174">
        <v>0</v>
      </c>
      <c r="AE36" s="174">
        <v>0</v>
      </c>
      <c r="AF36" s="174">
        <v>0</v>
      </c>
      <c r="AG36" s="174">
        <v>0</v>
      </c>
      <c r="AH36" s="174">
        <v>0</v>
      </c>
      <c r="AI36" s="174">
        <v>0</v>
      </c>
      <c r="AJ36" s="174">
        <v>0</v>
      </c>
      <c r="AK36" s="174">
        <v>0</v>
      </c>
      <c r="AL36" s="174">
        <v>0</v>
      </c>
      <c r="AM36" s="174">
        <v>0</v>
      </c>
      <c r="AN36" s="174">
        <v>0</v>
      </c>
      <c r="AO36" s="174">
        <v>0</v>
      </c>
      <c r="AP36" s="174">
        <v>0</v>
      </c>
      <c r="AQ36" s="174">
        <v>0</v>
      </c>
      <c r="AR36" s="174">
        <v>0</v>
      </c>
      <c r="AS36" s="174">
        <v>0</v>
      </c>
      <c r="AT36" s="174">
        <v>0</v>
      </c>
      <c r="AU36" s="174">
        <v>0</v>
      </c>
      <c r="AV36" s="174">
        <v>0</v>
      </c>
      <c r="AW36" s="174">
        <v>0</v>
      </c>
      <c r="AX36" s="174">
        <v>0</v>
      </c>
      <c r="AY36" s="174">
        <v>0</v>
      </c>
      <c r="AZ36" s="174">
        <v>0</v>
      </c>
      <c r="BA36" s="174">
        <v>0</v>
      </c>
      <c r="BB36" s="174">
        <v>0</v>
      </c>
      <c r="BC36" s="174">
        <v>0</v>
      </c>
      <c r="BD36" s="174">
        <v>0</v>
      </c>
      <c r="BE36" s="175">
        <v>0</v>
      </c>
      <c r="BF36" s="132" t="s">
        <v>273</v>
      </c>
      <c r="BG36" s="132" t="s">
        <v>273</v>
      </c>
      <c r="BH36" s="132" t="s">
        <v>273</v>
      </c>
    </row>
    <row r="37" spans="1:60">
      <c r="A37" s="136" t="s">
        <v>284</v>
      </c>
      <c r="B37" s="174">
        <v>0</v>
      </c>
      <c r="C37" s="174">
        <v>0</v>
      </c>
      <c r="D37" s="174">
        <v>0</v>
      </c>
      <c r="E37" s="174">
        <v>0</v>
      </c>
      <c r="F37" s="174">
        <v>0</v>
      </c>
      <c r="G37" s="174">
        <v>0</v>
      </c>
      <c r="H37" s="174">
        <v>0</v>
      </c>
      <c r="I37" s="174">
        <v>0</v>
      </c>
      <c r="J37" s="174">
        <v>0</v>
      </c>
      <c r="K37" s="174">
        <v>0</v>
      </c>
      <c r="L37" s="174">
        <v>0</v>
      </c>
      <c r="M37" s="174">
        <v>0</v>
      </c>
      <c r="N37" s="174">
        <v>0</v>
      </c>
      <c r="O37" s="174">
        <v>0</v>
      </c>
      <c r="P37" s="174">
        <v>9.9445499999999999E-3</v>
      </c>
      <c r="Q37" s="174">
        <v>2.9036699999999999E-2</v>
      </c>
      <c r="R37" s="174">
        <v>4.3659000000000003E-2</v>
      </c>
      <c r="S37" s="174">
        <v>6.4067849999999996E-2</v>
      </c>
      <c r="T37" s="174">
        <v>6.93E-2</v>
      </c>
      <c r="U37" s="174">
        <v>7.3423349999999998E-2</v>
      </c>
      <c r="V37" s="174">
        <v>7.5606300000000001E-2</v>
      </c>
      <c r="W37" s="174">
        <v>5.3326350000000002E-2</v>
      </c>
      <c r="X37" s="174">
        <v>5.3118449999999998E-2</v>
      </c>
      <c r="Y37" s="174">
        <v>6.3721349999999996E-2</v>
      </c>
      <c r="Z37" s="174">
        <v>7.2262574999999996E-2</v>
      </c>
      <c r="AA37" s="174">
        <v>7.8586236000000004E-2</v>
      </c>
      <c r="AB37" s="174">
        <v>8.0512163999999997E-2</v>
      </c>
      <c r="AC37" s="174">
        <v>7.9632936000000001E-2</v>
      </c>
      <c r="AD37" s="174">
        <v>9.0476747999999996E-2</v>
      </c>
      <c r="AE37" s="174">
        <v>9.2025863999999999E-2</v>
      </c>
      <c r="AF37" s="174">
        <v>9.7929251999999994E-2</v>
      </c>
      <c r="AG37" s="174">
        <v>0.111243276</v>
      </c>
      <c r="AH37" s="174">
        <v>0.116267436</v>
      </c>
      <c r="AI37" s="174">
        <v>0.117565344</v>
      </c>
      <c r="AJ37" s="174">
        <v>0.12572960399999999</v>
      </c>
      <c r="AK37" s="174">
        <v>0.144151524</v>
      </c>
      <c r="AL37" s="174">
        <v>0.15034798799999999</v>
      </c>
      <c r="AM37" s="174">
        <v>0.154325448</v>
      </c>
      <c r="AN37" s="174">
        <v>0.15319501199999999</v>
      </c>
      <c r="AO37" s="174">
        <v>0.15294380399999999</v>
      </c>
      <c r="AP37" s="174">
        <v>0.14557503599999999</v>
      </c>
      <c r="AQ37" s="174">
        <v>0.16525299600000001</v>
      </c>
      <c r="AR37" s="174">
        <v>0.17940438</v>
      </c>
      <c r="AS37" s="174">
        <v>0.18794545200000001</v>
      </c>
      <c r="AT37" s="174">
        <v>0.17839954799999999</v>
      </c>
      <c r="AU37" s="174">
        <v>0.196821468</v>
      </c>
      <c r="AV37" s="174">
        <v>0.17312417999999999</v>
      </c>
      <c r="AW37" s="174">
        <v>0.168852157034971</v>
      </c>
      <c r="AX37" s="174">
        <v>0.160819744447431</v>
      </c>
      <c r="AY37" s="174">
        <v>0.15581769897113901</v>
      </c>
      <c r="AZ37" s="174">
        <v>0.15754928400000001</v>
      </c>
      <c r="BA37" s="174">
        <v>0.17714350800000001</v>
      </c>
      <c r="BB37" s="174">
        <v>0.18067970363423899</v>
      </c>
      <c r="BC37" s="174">
        <v>0.18757941057338201</v>
      </c>
      <c r="BD37" s="174">
        <v>0.191371849188675</v>
      </c>
      <c r="BE37" s="175">
        <v>0.19099671446800701</v>
      </c>
      <c r="BF37" s="132">
        <v>-4.6871244182707904E-3</v>
      </c>
      <c r="BG37" s="132">
        <v>7.0439631455638798E-3</v>
      </c>
      <c r="BH37" s="132">
        <v>1.38785595586549E-3</v>
      </c>
    </row>
    <row r="38" spans="1:60">
      <c r="A38" s="136" t="s">
        <v>285</v>
      </c>
      <c r="B38" s="174">
        <v>0.26548919999999998</v>
      </c>
      <c r="C38" s="174">
        <v>0.28987649999999998</v>
      </c>
      <c r="D38" s="174">
        <v>0.31663170000000002</v>
      </c>
      <c r="E38" s="174">
        <v>0.37185659999999998</v>
      </c>
      <c r="F38" s="174">
        <v>0.40828229999999999</v>
      </c>
      <c r="G38" s="174">
        <v>0.4404672</v>
      </c>
      <c r="H38" s="174">
        <v>0.45503100000000002</v>
      </c>
      <c r="I38" s="174">
        <v>0.52180649999999995</v>
      </c>
      <c r="J38" s="174">
        <v>0.58619969999999999</v>
      </c>
      <c r="K38" s="174">
        <v>0.65928690000000001</v>
      </c>
      <c r="L38" s="174">
        <v>0.75971429999999995</v>
      </c>
      <c r="M38" s="174">
        <v>0.91987470000000005</v>
      </c>
      <c r="N38" s="174">
        <v>0.93943259999999995</v>
      </c>
      <c r="O38" s="174">
        <v>0.92553750000000001</v>
      </c>
      <c r="P38" s="174">
        <v>0.95088240000000002</v>
      </c>
      <c r="Q38" s="174">
        <v>0.94378949999999995</v>
      </c>
      <c r="R38" s="174">
        <v>0.91511549999999997</v>
      </c>
      <c r="S38" s="174">
        <v>0.91192589999999996</v>
      </c>
      <c r="T38" s="174">
        <v>0.93775410000000003</v>
      </c>
      <c r="U38" s="174">
        <v>1.1047509</v>
      </c>
      <c r="V38" s="174">
        <v>1.1228427000000001</v>
      </c>
      <c r="W38" s="174">
        <v>1.1871954</v>
      </c>
      <c r="X38" s="174">
        <v>1.3168979999999999</v>
      </c>
      <c r="Y38" s="174">
        <v>1.4286546</v>
      </c>
      <c r="Z38" s="174">
        <v>1.5454026000000001</v>
      </c>
      <c r="AA38" s="174">
        <v>1.6353369</v>
      </c>
      <c r="AB38" s="174">
        <v>1.7372951999999999</v>
      </c>
      <c r="AC38" s="174">
        <v>1.7212841999999999</v>
      </c>
      <c r="AD38" s="174">
        <v>1.7563508999999999</v>
      </c>
      <c r="AE38" s="174">
        <v>1.6971957</v>
      </c>
      <c r="AF38" s="174">
        <v>1.8695006999999999</v>
      </c>
      <c r="AG38" s="174">
        <v>1.9287243000000001</v>
      </c>
      <c r="AH38" s="174">
        <v>2.0026720440000001</v>
      </c>
      <c r="AI38" s="174">
        <v>2.156202</v>
      </c>
      <c r="AJ38" s="174">
        <v>2.343603168</v>
      </c>
      <c r="AK38" s="174">
        <v>2.4436258199999998</v>
      </c>
      <c r="AL38" s="174">
        <v>2.4503246999999999</v>
      </c>
      <c r="AM38" s="174">
        <v>2.4337031040000001</v>
      </c>
      <c r="AN38" s="174">
        <v>2.6831945159999999</v>
      </c>
      <c r="AO38" s="174">
        <v>2.7843057359999999</v>
      </c>
      <c r="AP38" s="174">
        <v>2.9797036920000002</v>
      </c>
      <c r="AQ38" s="174">
        <v>2.9181158639999998</v>
      </c>
      <c r="AR38" s="174">
        <v>2.9324205340748999</v>
      </c>
      <c r="AS38" s="174">
        <v>2.91065456762029</v>
      </c>
      <c r="AT38" s="174">
        <v>2.6754321054049899</v>
      </c>
      <c r="AU38" s="174">
        <v>2.8493964259662001</v>
      </c>
      <c r="AV38" s="174">
        <v>2.6717785571346302</v>
      </c>
      <c r="AW38" s="174">
        <v>2.5688369882545898</v>
      </c>
      <c r="AX38" s="174">
        <v>2.40265543779998</v>
      </c>
      <c r="AY38" s="174">
        <v>2.1229773626304</v>
      </c>
      <c r="AZ38" s="174">
        <v>2.3153550408720398</v>
      </c>
      <c r="BA38" s="174">
        <v>2.4316501151844299</v>
      </c>
      <c r="BB38" s="174">
        <v>2.5768366947986898</v>
      </c>
      <c r="BC38" s="174">
        <v>2.49170699187543</v>
      </c>
      <c r="BD38" s="174">
        <v>2.5484621299164498</v>
      </c>
      <c r="BE38" s="175">
        <v>2.43581986148553</v>
      </c>
      <c r="BF38" s="132">
        <v>-4.6811570222552903E-2</v>
      </c>
      <c r="BG38" s="132">
        <v>-4.8502803268529703E-3</v>
      </c>
      <c r="BH38" s="132">
        <v>1.7699608663919699E-2</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7.5977876106194706E-2</v>
      </c>
      <c r="W39" s="174">
        <v>7.9453097345132701E-2</v>
      </c>
      <c r="X39" s="174">
        <v>8.2638716814159296E-2</v>
      </c>
      <c r="Y39" s="174">
        <v>8.8992920353982305E-2</v>
      </c>
      <c r="Z39" s="174">
        <v>8.8992920353982305E-2</v>
      </c>
      <c r="AA39" s="174">
        <v>9.24681415929203E-2</v>
      </c>
      <c r="AB39" s="174">
        <v>8.8992920353982305E-2</v>
      </c>
      <c r="AC39" s="174">
        <v>5.0833628318584102E-2</v>
      </c>
      <c r="AD39" s="174">
        <v>3.1788053097345101E-2</v>
      </c>
      <c r="AE39" s="174">
        <v>3.1788053097345101E-2</v>
      </c>
      <c r="AF39" s="174">
        <v>3.8125221238938002E-2</v>
      </c>
      <c r="AG39" s="174">
        <v>3.4939601769911503E-2</v>
      </c>
      <c r="AH39" s="174">
        <v>3.4939601769911503E-2</v>
      </c>
      <c r="AI39" s="174">
        <v>3.95221238938053E-2</v>
      </c>
      <c r="AJ39" s="174">
        <v>3.7852654867256599E-2</v>
      </c>
      <c r="AK39" s="174">
        <v>4.5842256637168101E-2</v>
      </c>
      <c r="AL39" s="174">
        <v>4.76650442477876E-2</v>
      </c>
      <c r="AM39" s="174">
        <v>5.4308849557522097E-2</v>
      </c>
      <c r="AN39" s="174">
        <v>5.4019247787610601E-2</v>
      </c>
      <c r="AO39" s="174">
        <v>5.9623893805309698E-2</v>
      </c>
      <c r="AP39" s="174">
        <v>5.7920353982300901E-2</v>
      </c>
      <c r="AQ39" s="174">
        <v>5.9862389380530998E-2</v>
      </c>
      <c r="AR39" s="174">
        <v>5.7920353982300901E-2</v>
      </c>
      <c r="AS39" s="174">
        <v>5.6727876106194702E-2</v>
      </c>
      <c r="AT39" s="174">
        <v>5.2026106194690301E-2</v>
      </c>
      <c r="AU39" s="174">
        <v>6.2042920353982303E-2</v>
      </c>
      <c r="AV39" s="174">
        <v>5.4649557522123901E-2</v>
      </c>
      <c r="AW39" s="174">
        <v>5.1378761061946901E-2</v>
      </c>
      <c r="AX39" s="174">
        <v>5.0623649999999999E-2</v>
      </c>
      <c r="AY39" s="174">
        <v>4.549545E-2</v>
      </c>
      <c r="AZ39" s="174">
        <v>4.5876599999999997E-2</v>
      </c>
      <c r="BA39" s="174">
        <v>4.7505150000000003E-2</v>
      </c>
      <c r="BB39" s="174">
        <v>4.3069950000000003E-2</v>
      </c>
      <c r="BC39" s="174">
        <v>4.9376249999999997E-2</v>
      </c>
      <c r="BD39" s="174">
        <v>4.7227949999999998E-2</v>
      </c>
      <c r="BE39" s="175">
        <v>3.8634750000000002E-2</v>
      </c>
      <c r="BF39" s="132">
        <v>-0.184186682382562</v>
      </c>
      <c r="BG39" s="132">
        <v>-9.6293140134332596E-3</v>
      </c>
      <c r="BH39" s="132">
        <v>2.8073502751198201E-4</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0.14685083196818499</v>
      </c>
      <c r="W40" s="174">
        <v>0.14716245177077</v>
      </c>
      <c r="X40" s="174">
        <v>0.15370646762505499</v>
      </c>
      <c r="Y40" s="174">
        <v>0.16025048347934001</v>
      </c>
      <c r="Z40" s="174">
        <v>0.170066507260768</v>
      </c>
      <c r="AA40" s="174">
        <v>0.19589199839999999</v>
      </c>
      <c r="AB40" s="174">
        <v>0.20278347120000001</v>
      </c>
      <c r="AC40" s="174">
        <v>0.115848756</v>
      </c>
      <c r="AD40" s="174">
        <v>6.2655461999999995E-2</v>
      </c>
      <c r="AE40" s="174">
        <v>7.2486068400000006E-2</v>
      </c>
      <c r="AF40" s="174">
        <v>8.4945985200000004E-2</v>
      </c>
      <c r="AG40" s="174">
        <v>9.0815878799999999E-2</v>
      </c>
      <c r="AH40" s="174">
        <v>8.3836483200000006E-2</v>
      </c>
      <c r="AI40" s="174">
        <v>7.3432285200000003E-2</v>
      </c>
      <c r="AJ40" s="174">
        <v>7.5902497200000002E-2</v>
      </c>
      <c r="AK40" s="174">
        <v>8.6428112400000007E-2</v>
      </c>
      <c r="AL40" s="174">
        <v>8.9878035600000003E-2</v>
      </c>
      <c r="AM40" s="174">
        <v>9.08703072E-2</v>
      </c>
      <c r="AN40" s="174">
        <v>9.8569832400000001E-2</v>
      </c>
      <c r="AO40" s="174">
        <v>9.8322811199999999E-2</v>
      </c>
      <c r="AP40" s="174">
        <v>0.1037028492</v>
      </c>
      <c r="AQ40" s="174">
        <v>0.10276500600000001</v>
      </c>
      <c r="AR40" s="174">
        <v>0.1210864428</v>
      </c>
      <c r="AS40" s="174">
        <v>0.108689328</v>
      </c>
      <c r="AT40" s="174">
        <v>9.1339228800000005E-2</v>
      </c>
      <c r="AU40" s="174">
        <v>0.104335056</v>
      </c>
      <c r="AV40" s="174">
        <v>0.1138307184</v>
      </c>
      <c r="AW40" s="174">
        <v>0.1111469796</v>
      </c>
      <c r="AX40" s="174">
        <v>9.0619099199999997E-2</v>
      </c>
      <c r="AY40" s="174">
        <v>8.6461606799999993E-2</v>
      </c>
      <c r="AZ40" s="174">
        <v>8.6535539999999994E-2</v>
      </c>
      <c r="BA40" s="174">
        <v>7.7107140000000005E-2</v>
      </c>
      <c r="BB40" s="174">
        <v>8.0239896000000005E-2</v>
      </c>
      <c r="BC40" s="174">
        <v>8.0592732E-2</v>
      </c>
      <c r="BD40" s="174">
        <v>7.7657615999999999E-2</v>
      </c>
      <c r="BE40" s="175">
        <v>8.4977423999999996E-2</v>
      </c>
      <c r="BF40" s="132">
        <v>9.1267664537907606E-2</v>
      </c>
      <c r="BG40" s="132">
        <v>-1.6096124166195901E-2</v>
      </c>
      <c r="BH40" s="132">
        <v>6.1747881025598402E-4</v>
      </c>
    </row>
    <row r="41" spans="1:60">
      <c r="A41" s="136" t="s">
        <v>288</v>
      </c>
      <c r="B41" s="174">
        <v>0</v>
      </c>
      <c r="C41" s="174">
        <v>0</v>
      </c>
      <c r="D41" s="174">
        <v>0</v>
      </c>
      <c r="E41" s="174">
        <v>0</v>
      </c>
      <c r="F41" s="174">
        <v>1.053E-4</v>
      </c>
      <c r="G41" s="174">
        <v>2.6262179999999999E-4</v>
      </c>
      <c r="H41" s="174">
        <v>5.2753679999999995E-4</v>
      </c>
      <c r="I41" s="174">
        <v>4.2202943999999996E-3</v>
      </c>
      <c r="J41" s="174">
        <v>8.4405887999999991E-3</v>
      </c>
      <c r="K41" s="174">
        <v>1.13420412E-2</v>
      </c>
      <c r="L41" s="174">
        <v>1.313109E-2</v>
      </c>
      <c r="M41" s="174">
        <v>1.5034798800000001E-2</v>
      </c>
      <c r="N41" s="174">
        <v>1.5826104000000001E-2</v>
      </c>
      <c r="O41" s="174">
        <v>1.7408714400000001E-2</v>
      </c>
      <c r="P41" s="174">
        <v>1.8200019599999999E-2</v>
      </c>
      <c r="Q41" s="174">
        <v>1.6019929799999999E-2</v>
      </c>
      <c r="R41" s="174">
        <v>1.2397114799999999E-2</v>
      </c>
      <c r="S41" s="174">
        <v>1.02869676E-2</v>
      </c>
      <c r="T41" s="174">
        <v>9.7594307999999998E-3</v>
      </c>
      <c r="U41" s="174">
        <v>1.0550736E-2</v>
      </c>
      <c r="V41" s="174">
        <v>1.15553592E-2</v>
      </c>
      <c r="W41" s="174">
        <v>1.1292737400000001E-2</v>
      </c>
      <c r="X41" s="174">
        <v>1.28684682E-2</v>
      </c>
      <c r="Y41" s="174">
        <v>1.3393711799999999E-2</v>
      </c>
      <c r="Z41" s="174">
        <v>1.52320644E-2</v>
      </c>
      <c r="AA41" s="174">
        <v>1.79333172E-2</v>
      </c>
      <c r="AB41" s="174">
        <v>1.8646147799999999E-2</v>
      </c>
      <c r="AC41" s="174">
        <v>1.9434013199999999E-2</v>
      </c>
      <c r="AD41" s="174">
        <v>2.0184361200000001E-2</v>
      </c>
      <c r="AE41" s="174">
        <v>2.0334430800000001E-2</v>
      </c>
      <c r="AF41" s="174">
        <v>2.3237685000000001E-2</v>
      </c>
      <c r="AG41" s="174">
        <v>2.5491947399999999E-2</v>
      </c>
      <c r="AH41" s="174">
        <v>2.6121114899999999E-2</v>
      </c>
      <c r="AI41" s="174">
        <v>2.6375107500000002E-2</v>
      </c>
      <c r="AJ41" s="174">
        <v>2.7358063200000001E-2</v>
      </c>
      <c r="AK41" s="174">
        <v>2.8107906299999999E-2</v>
      </c>
      <c r="AL41" s="174">
        <v>3.1246199999999998E-2</v>
      </c>
      <c r="AM41" s="174">
        <v>4.46661E-2</v>
      </c>
      <c r="AN41" s="174">
        <v>4.5214200000000003E-2</v>
      </c>
      <c r="AO41" s="174">
        <v>5.0068799999999997E-2</v>
      </c>
      <c r="AP41" s="174">
        <v>4.9248164699999999E-2</v>
      </c>
      <c r="AQ41" s="174">
        <v>5.15135169E-2</v>
      </c>
      <c r="AR41" s="174">
        <v>4.8083521499999997E-2</v>
      </c>
      <c r="AS41" s="174">
        <v>4.5771029999999997E-2</v>
      </c>
      <c r="AT41" s="174">
        <v>4.6576576799999998E-2</v>
      </c>
      <c r="AU41" s="174">
        <v>5.0098693499999999E-2</v>
      </c>
      <c r="AV41" s="174">
        <v>4.32189927E-2</v>
      </c>
      <c r="AW41" s="174">
        <v>4.4005398299999998E-2</v>
      </c>
      <c r="AX41" s="174">
        <v>3.7258453800000001E-2</v>
      </c>
      <c r="AY41" s="174">
        <v>3.5301256199999999E-2</v>
      </c>
      <c r="AZ41" s="174">
        <v>3.2193861300000001E-2</v>
      </c>
      <c r="BA41" s="174">
        <v>2.9689265699999998E-2</v>
      </c>
      <c r="BB41" s="174">
        <v>2.90201148E-2</v>
      </c>
      <c r="BC41" s="174">
        <v>2.86222779E-2</v>
      </c>
      <c r="BD41" s="174">
        <v>2.86401168E-2</v>
      </c>
      <c r="BE41" s="175">
        <v>2.6385572313738E-2</v>
      </c>
      <c r="BF41" s="132">
        <v>-8.1236966669602895E-2</v>
      </c>
      <c r="BG41" s="132">
        <v>-4.7465483715734003E-2</v>
      </c>
      <c r="BH41" s="132">
        <v>1.91727767603431E-4</v>
      </c>
    </row>
    <row r="42" spans="1:60">
      <c r="A42" s="136" t="s">
        <v>289</v>
      </c>
      <c r="B42" s="174">
        <v>5.3999999999999999E-2</v>
      </c>
      <c r="C42" s="174">
        <v>0.10299999999999999</v>
      </c>
      <c r="D42" s="174">
        <v>0.182</v>
      </c>
      <c r="E42" s="174">
        <v>0.30599999999999999</v>
      </c>
      <c r="F42" s="174">
        <v>0.45100000000000001</v>
      </c>
      <c r="G42" s="174">
        <v>0.63500000000000001</v>
      </c>
      <c r="H42" s="174">
        <v>0.83</v>
      </c>
      <c r="I42" s="174">
        <v>1.08</v>
      </c>
      <c r="J42" s="174">
        <v>1.2010000000000001</v>
      </c>
      <c r="K42" s="174">
        <v>1.278</v>
      </c>
      <c r="L42" s="174">
        <v>1.333</v>
      </c>
      <c r="M42" s="174">
        <v>1.3839999999999999</v>
      </c>
      <c r="N42" s="174">
        <v>1.389</v>
      </c>
      <c r="O42" s="174">
        <v>1.3919999999999999</v>
      </c>
      <c r="P42" s="174">
        <v>1.3859999999999999</v>
      </c>
      <c r="Q42" s="174">
        <v>1.2669999999999999</v>
      </c>
      <c r="R42" s="174">
        <v>1.206</v>
      </c>
      <c r="S42" s="174">
        <v>1.1519999999999999</v>
      </c>
      <c r="T42" s="174">
        <v>1.232</v>
      </c>
      <c r="U42" s="174">
        <v>1.3089999999999999</v>
      </c>
      <c r="V42" s="174">
        <v>1.38</v>
      </c>
      <c r="W42" s="174">
        <v>1.3759999999999999</v>
      </c>
      <c r="X42" s="174">
        <v>1.42</v>
      </c>
      <c r="Y42" s="174">
        <v>1.284</v>
      </c>
      <c r="Z42" s="174">
        <v>1.3169999999999999</v>
      </c>
      <c r="AA42" s="174">
        <v>1.325</v>
      </c>
      <c r="AB42" s="174">
        <v>1.4784999999999999</v>
      </c>
      <c r="AC42" s="174">
        <v>1.4397</v>
      </c>
      <c r="AD42" s="174">
        <v>1.4806999999999999</v>
      </c>
      <c r="AE42" s="174">
        <v>1.43</v>
      </c>
      <c r="AF42" s="174">
        <v>1.4689000000000001</v>
      </c>
      <c r="AG42" s="174">
        <v>1.6278999999999999</v>
      </c>
      <c r="AH42" s="174">
        <v>1.5253000000000001</v>
      </c>
      <c r="AI42" s="174">
        <v>1.5062</v>
      </c>
      <c r="AJ42" s="174">
        <v>1.4716</v>
      </c>
      <c r="AK42" s="174">
        <v>1.4757</v>
      </c>
      <c r="AL42" s="174">
        <v>1.5055000000000001</v>
      </c>
      <c r="AM42" s="174">
        <v>1.4903</v>
      </c>
      <c r="AN42" s="174">
        <v>1.5005999999999999</v>
      </c>
      <c r="AO42" s="174">
        <v>1.5364</v>
      </c>
      <c r="AP42" s="174">
        <v>1.4923999999999999</v>
      </c>
      <c r="AQ42" s="174">
        <v>1.4331</v>
      </c>
      <c r="AR42" s="174">
        <v>1.397</v>
      </c>
      <c r="AS42" s="174">
        <v>1.454</v>
      </c>
      <c r="AT42" s="174">
        <v>1.4888999999999999</v>
      </c>
      <c r="AU42" s="174">
        <v>1.6833</v>
      </c>
      <c r="AV42" s="174">
        <v>1.4734</v>
      </c>
      <c r="AW42" s="174">
        <v>1.4141999999999999</v>
      </c>
      <c r="AX42" s="174">
        <v>1.4079999999999999</v>
      </c>
      <c r="AY42" s="174">
        <v>1.2410000000000001</v>
      </c>
      <c r="AZ42" s="174">
        <v>1.2269000000000001</v>
      </c>
      <c r="BA42" s="174">
        <v>1.2655000000000001</v>
      </c>
      <c r="BB42" s="174">
        <v>1.2989999999999999</v>
      </c>
      <c r="BC42" s="174">
        <v>1.276</v>
      </c>
      <c r="BD42" s="174">
        <v>1.3327</v>
      </c>
      <c r="BE42" s="175">
        <v>1.3161</v>
      </c>
      <c r="BF42" s="132">
        <v>-1.5154124438616599E-2</v>
      </c>
      <c r="BG42" s="132">
        <v>-1.10218723913029E-2</v>
      </c>
      <c r="BH42" s="132">
        <v>9.5632913299172305E-3</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0</v>
      </c>
      <c r="AB43" s="174">
        <v>0</v>
      </c>
      <c r="AC43" s="174">
        <v>0</v>
      </c>
      <c r="AD43" s="174">
        <v>0</v>
      </c>
      <c r="AE43" s="174">
        <v>0</v>
      </c>
      <c r="AF43" s="174">
        <v>0</v>
      </c>
      <c r="AG43" s="174">
        <v>0</v>
      </c>
      <c r="AH43" s="174">
        <v>0</v>
      </c>
      <c r="AI43" s="174">
        <v>6.8939999999999995E-4</v>
      </c>
      <c r="AJ43" s="174">
        <v>1.2753899999999999E-3</v>
      </c>
      <c r="AK43" s="174">
        <v>2.0682000000000001E-3</v>
      </c>
      <c r="AL43" s="174">
        <v>2.7575999999999998E-3</v>
      </c>
      <c r="AM43" s="174">
        <v>2.8265400000000002E-3</v>
      </c>
      <c r="AN43" s="174">
        <v>2.5163099999999999E-3</v>
      </c>
      <c r="AO43" s="174">
        <v>2.4480000000000001E-3</v>
      </c>
      <c r="AP43" s="174">
        <v>2.6172524160000001E-3</v>
      </c>
      <c r="AQ43" s="174">
        <v>2.802895128E-3</v>
      </c>
      <c r="AR43" s="174">
        <v>3.5763645600000002E-3</v>
      </c>
      <c r="AS43" s="174">
        <v>4.0663876320000004E-3</v>
      </c>
      <c r="AT43" s="174">
        <v>2.6942476679999998E-3</v>
      </c>
      <c r="AU43" s="174">
        <v>3.9907321559999997E-3</v>
      </c>
      <c r="AV43" s="174">
        <v>4.6170774359999998E-3</v>
      </c>
      <c r="AW43" s="174">
        <v>4.7910389759999996E-3</v>
      </c>
      <c r="AX43" s="174">
        <v>5.423748192E-3</v>
      </c>
      <c r="AY43" s="174">
        <v>4.6530001800000002E-3</v>
      </c>
      <c r="AZ43" s="174">
        <v>4.6870388640000002E-3</v>
      </c>
      <c r="BA43" s="174">
        <v>7.3704008520000001E-3</v>
      </c>
      <c r="BB43" s="174">
        <v>9.4780778399999998E-3</v>
      </c>
      <c r="BC43" s="174">
        <v>8.7419966576039992E-3</v>
      </c>
      <c r="BD43" s="174">
        <v>1.0221318576E-2</v>
      </c>
      <c r="BE43" s="175">
        <v>1.1677138726848399E-2</v>
      </c>
      <c r="BF43" s="132">
        <v>0.13930838664710199</v>
      </c>
      <c r="BG43" s="132">
        <v>0.142633469026828</v>
      </c>
      <c r="BH43" s="132">
        <v>8.48506037115039E-5</v>
      </c>
    </row>
    <row r="44" spans="1:60">
      <c r="A44" s="136" t="s">
        <v>291</v>
      </c>
      <c r="B44" s="174">
        <v>0</v>
      </c>
      <c r="C44" s="174">
        <v>0</v>
      </c>
      <c r="D44" s="174">
        <v>0</v>
      </c>
      <c r="E44" s="174">
        <v>0</v>
      </c>
      <c r="F44" s="174">
        <v>0</v>
      </c>
      <c r="G44" s="174">
        <v>0</v>
      </c>
      <c r="H44" s="174">
        <v>0</v>
      </c>
      <c r="I44" s="174">
        <v>0</v>
      </c>
      <c r="J44" s="174">
        <v>0</v>
      </c>
      <c r="K44" s="174">
        <v>0</v>
      </c>
      <c r="L44" s="174">
        <v>0</v>
      </c>
      <c r="M44" s="174">
        <v>0</v>
      </c>
      <c r="N44" s="174">
        <v>1.4360724E-2</v>
      </c>
      <c r="O44" s="174">
        <v>2.4115968000000002E-2</v>
      </c>
      <c r="P44" s="174">
        <v>2.7549144000000001E-2</v>
      </c>
      <c r="Q44" s="174">
        <v>2.9600675999999999E-2</v>
      </c>
      <c r="R44" s="174">
        <v>3.6383291999999998E-2</v>
      </c>
      <c r="S44" s="174">
        <v>3.9272184000000002E-2</v>
      </c>
      <c r="T44" s="174">
        <v>4.4212608E-2</v>
      </c>
      <c r="U44" s="174">
        <v>4.2537888000000003E-2</v>
      </c>
      <c r="V44" s="174">
        <v>4.4840628E-2</v>
      </c>
      <c r="W44" s="174">
        <v>4.9404240000000002E-2</v>
      </c>
      <c r="X44" s="174">
        <v>5.4386532000000001E-2</v>
      </c>
      <c r="Y44" s="174">
        <v>6.8496048000000004E-2</v>
      </c>
      <c r="Z44" s="174">
        <v>7.5864816000000002E-2</v>
      </c>
      <c r="AA44" s="174">
        <v>8.0344691999999995E-2</v>
      </c>
      <c r="AB44" s="174">
        <v>9.0518615999999996E-2</v>
      </c>
      <c r="AC44" s="174">
        <v>9.7426836000000003E-2</v>
      </c>
      <c r="AD44" s="174">
        <v>0.102492864</v>
      </c>
      <c r="AE44" s="174">
        <v>0.110029104</v>
      </c>
      <c r="AF44" s="174">
        <v>0.111075804</v>
      </c>
      <c r="AG44" s="174">
        <v>0.12057983999999999</v>
      </c>
      <c r="AH44" s="174">
        <v>0.139252968</v>
      </c>
      <c r="AI44" s="174">
        <v>0.14222559600000001</v>
      </c>
      <c r="AJ44" s="174">
        <v>0.13586166</v>
      </c>
      <c r="AK44" s="174">
        <v>0.15252512400000001</v>
      </c>
      <c r="AL44" s="174">
        <v>0.141346368</v>
      </c>
      <c r="AM44" s="174">
        <v>0.15085040399999999</v>
      </c>
      <c r="AN44" s="174">
        <v>0.16253157600000001</v>
      </c>
      <c r="AO44" s="174">
        <v>0.17186814</v>
      </c>
      <c r="AP44" s="174">
        <v>0.15731716621382999</v>
      </c>
      <c r="AQ44" s="174">
        <v>0.15593908331826001</v>
      </c>
      <c r="AR44" s="174">
        <v>0.15034001269662001</v>
      </c>
      <c r="AS44" s="174">
        <v>0.15478197016914</v>
      </c>
      <c r="AT44" s="174">
        <v>0.14865525636381</v>
      </c>
      <c r="AU44" s="174">
        <v>0.14749958310912001</v>
      </c>
      <c r="AV44" s="174">
        <v>0.14516644811300999</v>
      </c>
      <c r="AW44" s="174">
        <v>0.14429567818052999</v>
      </c>
      <c r="AX44" s="174">
        <v>0.14306743436156999</v>
      </c>
      <c r="AY44" s="174">
        <v>0.15331492061856</v>
      </c>
      <c r="AZ44" s="174">
        <v>0.16294964563809</v>
      </c>
      <c r="BA44" s="174">
        <v>0.15726693259826999</v>
      </c>
      <c r="BB44" s="174">
        <v>0.16506582529842001</v>
      </c>
      <c r="BC44" s="174">
        <v>0.15945009435179999</v>
      </c>
      <c r="BD44" s="174">
        <v>0.16434882892755001</v>
      </c>
      <c r="BE44" s="175">
        <v>0.15955042670198999</v>
      </c>
      <c r="BF44" s="132">
        <v>-3.18489178615841E-2</v>
      </c>
      <c r="BG44" s="132">
        <v>1.0086657332335E-2</v>
      </c>
      <c r="BH44" s="132">
        <v>1.1593550735990699E-3</v>
      </c>
    </row>
    <row r="45" spans="1:60">
      <c r="A45" s="136" t="s">
        <v>292</v>
      </c>
      <c r="B45" s="174">
        <v>6.1675199999999999E-2</v>
      </c>
      <c r="C45" s="174">
        <v>7.3316699999999999E-2</v>
      </c>
      <c r="D45" s="174">
        <v>8.9595900000000006E-2</v>
      </c>
      <c r="E45" s="174">
        <v>0.1230912</v>
      </c>
      <c r="F45" s="174">
        <v>0.17065530000000001</v>
      </c>
      <c r="G45" s="174">
        <v>0.2176524</v>
      </c>
      <c r="H45" s="174">
        <v>0.239373</v>
      </c>
      <c r="I45" s="174">
        <v>0.25187939999999998</v>
      </c>
      <c r="J45" s="174">
        <v>0.26195309999999999</v>
      </c>
      <c r="K45" s="174">
        <v>0.26925929999999998</v>
      </c>
      <c r="L45" s="174">
        <v>0.28834559999999998</v>
      </c>
      <c r="M45" s="174">
        <v>0.30765599999999999</v>
      </c>
      <c r="N45" s="174">
        <v>0.32643270000000002</v>
      </c>
      <c r="O45" s="174">
        <v>0.3436398</v>
      </c>
      <c r="P45" s="174">
        <v>0.35842859999999999</v>
      </c>
      <c r="Q45" s="174">
        <v>0.36728549999999999</v>
      </c>
      <c r="R45" s="174">
        <v>0.34643429999999997</v>
      </c>
      <c r="S45" s="174">
        <v>0.34628940000000002</v>
      </c>
      <c r="T45" s="174">
        <v>0.35420220000000002</v>
      </c>
      <c r="U45" s="174">
        <v>0.3684654</v>
      </c>
      <c r="V45" s="174">
        <v>0.37370969999999998</v>
      </c>
      <c r="W45" s="174">
        <v>0.39606209999999997</v>
      </c>
      <c r="X45" s="174">
        <v>0.40889969999999998</v>
      </c>
      <c r="Y45" s="174">
        <v>0.40604580000000001</v>
      </c>
      <c r="Z45" s="174">
        <v>0.39859020000000001</v>
      </c>
      <c r="AA45" s="174">
        <v>0.37420560000000003</v>
      </c>
      <c r="AB45" s="174">
        <v>0.34894439999999999</v>
      </c>
      <c r="AC45" s="174">
        <v>0.32498729999999998</v>
      </c>
      <c r="AD45" s="174">
        <v>0.3413853</v>
      </c>
      <c r="AE45" s="174">
        <v>0.34398719999999999</v>
      </c>
      <c r="AF45" s="174">
        <v>0.37659239999999999</v>
      </c>
      <c r="AG45" s="174">
        <v>0.39545370000000002</v>
      </c>
      <c r="AH45" s="174">
        <v>0.3942891</v>
      </c>
      <c r="AI45" s="174">
        <v>0.39834449999999999</v>
      </c>
      <c r="AJ45" s="174">
        <v>0.38783250000000002</v>
      </c>
      <c r="AK45" s="174">
        <v>0.41699249999999999</v>
      </c>
      <c r="AL45" s="174">
        <v>0.43444709999999997</v>
      </c>
      <c r="AM45" s="174">
        <v>0.4234194</v>
      </c>
      <c r="AN45" s="174">
        <v>0.4714623</v>
      </c>
      <c r="AO45" s="174">
        <v>0.49741560000000001</v>
      </c>
      <c r="AP45" s="174">
        <v>0.51223410000000003</v>
      </c>
      <c r="AQ45" s="174">
        <v>0.5180517</v>
      </c>
      <c r="AR45" s="174">
        <v>0.51819100001999996</v>
      </c>
      <c r="AS45" s="174">
        <v>0.56317099999999998</v>
      </c>
      <c r="AT45" s="174">
        <v>0.54341200000000001</v>
      </c>
      <c r="AU45" s="174">
        <v>0.58437499999999998</v>
      </c>
      <c r="AV45" s="174">
        <v>0.59229100000000001</v>
      </c>
      <c r="AW45" s="174">
        <v>0.62709700000000002</v>
      </c>
      <c r="AX45" s="174">
        <v>0.62677499999999997</v>
      </c>
      <c r="AY45" s="174">
        <v>0.61248999999999998</v>
      </c>
      <c r="AZ45" s="174">
        <v>0.61555700000000002</v>
      </c>
      <c r="BA45" s="174">
        <v>0.65727400000000002</v>
      </c>
      <c r="BB45" s="174">
        <v>0.69049199999999999</v>
      </c>
      <c r="BC45" s="174">
        <v>0.71733800000000003</v>
      </c>
      <c r="BD45" s="174">
        <v>0.751996</v>
      </c>
      <c r="BE45" s="175">
        <v>0.77605987200000004</v>
      </c>
      <c r="BF45" s="132">
        <v>2.9180327868852302E-2</v>
      </c>
      <c r="BG45" s="132">
        <v>3.3019763904894098E-2</v>
      </c>
      <c r="BH45" s="132">
        <v>5.63915101086109E-3</v>
      </c>
    </row>
    <row r="46" spans="1:60">
      <c r="A46" s="136" t="s">
        <v>293</v>
      </c>
      <c r="B46" s="174">
        <v>0</v>
      </c>
      <c r="C46" s="174">
        <v>0</v>
      </c>
      <c r="D46" s="174">
        <v>0</v>
      </c>
      <c r="E46" s="174">
        <v>0</v>
      </c>
      <c r="F46" s="174">
        <v>0</v>
      </c>
      <c r="G46" s="174">
        <v>0</v>
      </c>
      <c r="H46" s="174">
        <v>0</v>
      </c>
      <c r="I46" s="174">
        <v>0</v>
      </c>
      <c r="J46" s="174">
        <v>0</v>
      </c>
      <c r="K46" s="174">
        <v>0</v>
      </c>
      <c r="L46" s="174">
        <v>0</v>
      </c>
      <c r="M46" s="174">
        <v>0</v>
      </c>
      <c r="N46" s="174">
        <v>0</v>
      </c>
      <c r="O46" s="174">
        <v>0</v>
      </c>
      <c r="P46" s="174">
        <v>0</v>
      </c>
      <c r="Q46" s="174">
        <v>0</v>
      </c>
      <c r="R46" s="174">
        <v>0</v>
      </c>
      <c r="S46" s="174">
        <v>0</v>
      </c>
      <c r="T46" s="174">
        <v>0</v>
      </c>
      <c r="U46" s="174">
        <v>0</v>
      </c>
      <c r="V46" s="174">
        <v>0</v>
      </c>
      <c r="W46" s="174">
        <v>0</v>
      </c>
      <c r="X46" s="174">
        <v>0</v>
      </c>
      <c r="Y46" s="174">
        <v>0</v>
      </c>
      <c r="Z46" s="174">
        <v>0</v>
      </c>
      <c r="AA46" s="174">
        <v>0</v>
      </c>
      <c r="AB46" s="174">
        <v>0</v>
      </c>
      <c r="AC46" s="174">
        <v>0</v>
      </c>
      <c r="AD46" s="174">
        <v>0</v>
      </c>
      <c r="AE46" s="174">
        <v>0</v>
      </c>
      <c r="AF46" s="174">
        <v>0</v>
      </c>
      <c r="AG46" s="174">
        <v>0</v>
      </c>
      <c r="AH46" s="174">
        <v>3.6224999999999999E-3</v>
      </c>
      <c r="AI46" s="174">
        <v>2.8936799999999999E-2</v>
      </c>
      <c r="AJ46" s="174">
        <v>8.0920800000000001E-2</v>
      </c>
      <c r="AK46" s="174">
        <v>8.3124126757000302E-2</v>
      </c>
      <c r="AL46" s="174">
        <v>9.2695826426040004E-2</v>
      </c>
      <c r="AM46" s="174">
        <v>0.11275997945418</v>
      </c>
      <c r="AN46" s="174">
        <v>0.10872790166560101</v>
      </c>
      <c r="AO46" s="174">
        <v>0.13620078065682001</v>
      </c>
      <c r="AP46" s="174">
        <v>0.15436009272671999</v>
      </c>
      <c r="AQ46" s="174">
        <v>0.1482637865742</v>
      </c>
      <c r="AR46" s="174">
        <v>0.15801790717620001</v>
      </c>
      <c r="AS46" s="174">
        <v>0.17288446342932001</v>
      </c>
      <c r="AT46" s="174">
        <v>0.17169682138992001</v>
      </c>
      <c r="AU46" s="174">
        <v>0.18679534228053599</v>
      </c>
      <c r="AV46" s="174">
        <v>0.18913254072838201</v>
      </c>
      <c r="AW46" s="174">
        <v>0.16399769514849799</v>
      </c>
      <c r="AX46" s="174">
        <v>0.15546033600004799</v>
      </c>
      <c r="AY46" s="174">
        <v>0.148534568190234</v>
      </c>
      <c r="AZ46" s="174">
        <v>0.17351507866824001</v>
      </c>
      <c r="BA46" s="174">
        <v>0.18265726949687999</v>
      </c>
      <c r="BB46" s="174">
        <v>0.22822144661678401</v>
      </c>
      <c r="BC46" s="174">
        <v>0.20877768949269601</v>
      </c>
      <c r="BD46" s="174">
        <v>0.220860791897418</v>
      </c>
      <c r="BE46" s="175">
        <v>0.21578045891188399</v>
      </c>
      <c r="BF46" s="132">
        <v>-2.5671813599015499E-2</v>
      </c>
      <c r="BG46" s="132">
        <v>2.5499934539840601E-2</v>
      </c>
      <c r="BH46" s="132">
        <v>1.5679442229903401E-3</v>
      </c>
    </row>
    <row r="47" spans="1:60">
      <c r="A47" s="136" t="s">
        <v>294</v>
      </c>
      <c r="B47" s="174">
        <v>0.5057649729</v>
      </c>
      <c r="C47" s="174">
        <v>0.54527941530000001</v>
      </c>
      <c r="D47" s="174">
        <v>0.60113665979999997</v>
      </c>
      <c r="E47" s="174">
        <v>0.63607644360000004</v>
      </c>
      <c r="F47" s="174">
        <v>0.73860846570000005</v>
      </c>
      <c r="G47" s="174">
        <v>0.76771390230000003</v>
      </c>
      <c r="H47" s="174">
        <v>0.82085287139999996</v>
      </c>
      <c r="I47" s="174">
        <v>0.83328400889999998</v>
      </c>
      <c r="J47" s="174">
        <v>0.88042288229999999</v>
      </c>
      <c r="K47" s="174">
        <v>0.9087327261</v>
      </c>
      <c r="L47" s="174">
        <v>0.98729751509999997</v>
      </c>
      <c r="M47" s="174">
        <v>1.0882715012999999</v>
      </c>
      <c r="N47" s="174">
        <v>1.1527973923499999</v>
      </c>
      <c r="O47" s="174">
        <v>1.1916985653000001</v>
      </c>
      <c r="P47" s="174">
        <v>1.1484382068000001</v>
      </c>
      <c r="Q47" s="174">
        <v>1.1926599066000001</v>
      </c>
      <c r="R47" s="174">
        <v>1.2531912588</v>
      </c>
      <c r="S47" s="174">
        <v>1.2745728153</v>
      </c>
      <c r="T47" s="174">
        <v>1.2692025639</v>
      </c>
      <c r="U47" s="174">
        <v>1.2644621568000001</v>
      </c>
      <c r="V47" s="174">
        <v>1.1757204099</v>
      </c>
      <c r="W47" s="174">
        <v>1.1968367687999999</v>
      </c>
      <c r="X47" s="174">
        <v>1.1752894638</v>
      </c>
      <c r="Y47" s="174">
        <v>1.1789359308</v>
      </c>
      <c r="Z47" s="174">
        <v>1.1742949728000001</v>
      </c>
      <c r="AA47" s="174">
        <v>1.2074085000000001</v>
      </c>
      <c r="AB47" s="174">
        <v>0.99635669999999998</v>
      </c>
      <c r="AC47" s="174">
        <v>0.88738289999999997</v>
      </c>
      <c r="AD47" s="174">
        <v>0.85309829999999998</v>
      </c>
      <c r="AE47" s="174">
        <v>0.77702760000000004</v>
      </c>
      <c r="AF47" s="174">
        <v>0.80554499999999996</v>
      </c>
      <c r="AG47" s="174">
        <v>0.81301319999999999</v>
      </c>
      <c r="AH47" s="174">
        <v>0.66731490000000004</v>
      </c>
      <c r="AI47" s="174">
        <v>0.62737739999999997</v>
      </c>
      <c r="AJ47" s="174">
        <v>0.57489029999999997</v>
      </c>
      <c r="AK47" s="174">
        <v>0.57274919999999996</v>
      </c>
      <c r="AL47" s="174">
        <v>0.55181250000000004</v>
      </c>
      <c r="AM47" s="174">
        <v>0.57060809999999995</v>
      </c>
      <c r="AN47" s="174">
        <v>0.61668809999999996</v>
      </c>
      <c r="AO47" s="174">
        <v>0.58352760000000004</v>
      </c>
      <c r="AP47" s="174">
        <v>0.58293629999999996</v>
      </c>
      <c r="AQ47" s="174">
        <v>0.59446980000000005</v>
      </c>
      <c r="AR47" s="174">
        <v>0.53431919999999999</v>
      </c>
      <c r="AS47" s="174">
        <v>0.50909219999999999</v>
      </c>
      <c r="AT47" s="174">
        <v>0.44297819999999999</v>
      </c>
      <c r="AU47" s="174">
        <v>0.45168839999999999</v>
      </c>
      <c r="AV47" s="174">
        <v>0.46494629999999998</v>
      </c>
      <c r="AW47" s="174">
        <v>0.45122760000000001</v>
      </c>
      <c r="AX47" s="174">
        <v>0.4119372</v>
      </c>
      <c r="AY47" s="174">
        <v>0.39143250000000002</v>
      </c>
      <c r="AZ47" s="174">
        <v>0.37334970000000001</v>
      </c>
      <c r="BA47" s="174">
        <v>0.37780599100000001</v>
      </c>
      <c r="BB47" s="174">
        <v>0.40644967300000001</v>
      </c>
      <c r="BC47" s="174">
        <v>0.41626755500000001</v>
      </c>
      <c r="BD47" s="174">
        <v>0.38666865500000003</v>
      </c>
      <c r="BE47" s="175">
        <v>0.40742783143576999</v>
      </c>
      <c r="BF47" s="132">
        <v>5.0808322281767203E-2</v>
      </c>
      <c r="BG47" s="132">
        <v>-1.3503244203190001E-2</v>
      </c>
      <c r="BH47" s="132">
        <v>2.9605281117974901E-3</v>
      </c>
    </row>
    <row r="48" spans="1:60">
      <c r="A48" s="136" t="s">
        <v>295</v>
      </c>
      <c r="B48" s="174">
        <v>1.0747079999999999E-2</v>
      </c>
      <c r="C48" s="174">
        <v>1.195236E-2</v>
      </c>
      <c r="D48" s="174">
        <v>1.4329440000000001E-2</v>
      </c>
      <c r="E48" s="174">
        <v>3.2081400000000003E-2</v>
      </c>
      <c r="F48" s="174">
        <v>3.25125E-2</v>
      </c>
      <c r="G48" s="174">
        <v>4.3659000000000003E-2</v>
      </c>
      <c r="H48" s="174">
        <v>5.48055E-2</v>
      </c>
      <c r="I48" s="174">
        <v>5.9515199999999997E-2</v>
      </c>
      <c r="J48" s="174">
        <v>6.5363400000000002E-2</v>
      </c>
      <c r="K48" s="174">
        <v>7.9690499999999997E-2</v>
      </c>
      <c r="L48" s="174">
        <v>9.1232999999999995E-2</v>
      </c>
      <c r="M48" s="174">
        <v>0.1007253</v>
      </c>
      <c r="N48" s="174">
        <v>0.1144737</v>
      </c>
      <c r="O48" s="174">
        <v>0.12826799999999999</v>
      </c>
      <c r="P48" s="174">
        <v>0.1323684</v>
      </c>
      <c r="Q48" s="174">
        <v>9.7031699999999999E-2</v>
      </c>
      <c r="R48" s="174">
        <v>0.1007487</v>
      </c>
      <c r="S48" s="174">
        <v>0.105201</v>
      </c>
      <c r="T48" s="174">
        <v>0.1080333</v>
      </c>
      <c r="U48" s="174">
        <v>0.1226124</v>
      </c>
      <c r="V48" s="174">
        <v>0.12599279999999999</v>
      </c>
      <c r="W48" s="174">
        <v>0.13494239999999999</v>
      </c>
      <c r="X48" s="174">
        <v>0.1425294</v>
      </c>
      <c r="Y48" s="174">
        <v>0.1402794</v>
      </c>
      <c r="Z48" s="174">
        <v>0.15859980000000001</v>
      </c>
      <c r="AA48" s="174">
        <v>0.21302280000000001</v>
      </c>
      <c r="AB48" s="174">
        <v>0.18946440000000001</v>
      </c>
      <c r="AC48" s="174">
        <v>0.20839859999999999</v>
      </c>
      <c r="AD48" s="174">
        <v>0.20637539999999999</v>
      </c>
      <c r="AE48" s="174">
        <v>0.19704150000000001</v>
      </c>
      <c r="AF48" s="174">
        <v>0.21843360000000001</v>
      </c>
      <c r="AG48" s="174">
        <v>0.23020650000000001</v>
      </c>
      <c r="AH48" s="174">
        <v>0.2336058</v>
      </c>
      <c r="AI48" s="174">
        <v>0.23737230000000001</v>
      </c>
      <c r="AJ48" s="174">
        <v>0.24024509999999999</v>
      </c>
      <c r="AK48" s="174">
        <v>0.24184710000000001</v>
      </c>
      <c r="AL48" s="174">
        <v>0.25825680000000001</v>
      </c>
      <c r="AM48" s="174">
        <v>0.24565409999999999</v>
      </c>
      <c r="AN48" s="174">
        <v>0.2373372</v>
      </c>
      <c r="AO48" s="174">
        <v>0.23020740000000001</v>
      </c>
      <c r="AP48" s="174">
        <v>0.24713550000000001</v>
      </c>
      <c r="AQ48" s="174">
        <v>0.2251611</v>
      </c>
      <c r="AR48" s="174">
        <v>0.2130804</v>
      </c>
      <c r="AS48" s="174">
        <v>0.2163033</v>
      </c>
      <c r="AT48" s="174">
        <v>0.185283</v>
      </c>
      <c r="AU48" s="174">
        <v>0.20960909999999999</v>
      </c>
      <c r="AV48" s="174">
        <v>0.19414439999999999</v>
      </c>
      <c r="AW48" s="174">
        <v>0.1827675</v>
      </c>
      <c r="AX48" s="174">
        <v>0.19083600000000001</v>
      </c>
      <c r="AY48" s="174">
        <v>0.1579401</v>
      </c>
      <c r="AZ48" s="174">
        <v>0.16242480000000001</v>
      </c>
      <c r="BA48" s="174">
        <v>0.16308990000000001</v>
      </c>
      <c r="BB48" s="174">
        <v>0.17319400800000001</v>
      </c>
      <c r="BC48" s="174">
        <v>0.17069836999999999</v>
      </c>
      <c r="BD48" s="174">
        <v>0.17108200200000001</v>
      </c>
      <c r="BE48" s="175">
        <v>0.17922561349174401</v>
      </c>
      <c r="BF48" s="132">
        <v>4.4738335615147E-2</v>
      </c>
      <c r="BG48" s="132">
        <v>-7.9424309400293307E-3</v>
      </c>
      <c r="BH48" s="132">
        <v>1.3023225861292401E-3</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3.2118300000000002E-2</v>
      </c>
      <c r="AB49" s="174">
        <v>3.0535199999999998E-2</v>
      </c>
      <c r="AC49" s="174">
        <v>2.5782300000000001E-2</v>
      </c>
      <c r="AD49" s="174">
        <v>2.5607700000000001E-2</v>
      </c>
      <c r="AE49" s="174">
        <v>2.7884699999999998E-2</v>
      </c>
      <c r="AF49" s="174">
        <v>3.09492E-2</v>
      </c>
      <c r="AG49" s="174">
        <v>3.1444199999999999E-2</v>
      </c>
      <c r="AH49" s="174">
        <v>3.3425999999999997E-2</v>
      </c>
      <c r="AI49" s="174">
        <v>3.4242300000000003E-2</v>
      </c>
      <c r="AJ49" s="174">
        <v>3.5744400000000003E-2</v>
      </c>
      <c r="AK49" s="174">
        <v>3.45528612E-2</v>
      </c>
      <c r="AL49" s="174">
        <v>3.5575135200000003E-2</v>
      </c>
      <c r="AM49" s="174">
        <v>3.4314330599999998E-2</v>
      </c>
      <c r="AN49" s="174">
        <v>3.79604412E-2</v>
      </c>
      <c r="AO49" s="174">
        <v>3.76203987918E-2</v>
      </c>
      <c r="AP49" s="174">
        <v>3.88239560478E-2</v>
      </c>
      <c r="AQ49" s="174">
        <v>3.7647863886599998E-2</v>
      </c>
      <c r="AR49" s="174">
        <v>3.8285558407799999E-2</v>
      </c>
      <c r="AS49" s="174">
        <v>3.67703098092E-2</v>
      </c>
      <c r="AT49" s="174">
        <v>3.4794424546199999E-2</v>
      </c>
      <c r="AU49" s="174">
        <v>3.6100958869799998E-2</v>
      </c>
      <c r="AV49" s="174">
        <v>3.0890121609599999E-2</v>
      </c>
      <c r="AW49" s="174">
        <v>2.9712189355200001E-2</v>
      </c>
      <c r="AX49" s="174">
        <v>2.91840144552E-2</v>
      </c>
      <c r="AY49" s="174">
        <v>2.6210934981000002E-2</v>
      </c>
      <c r="AZ49" s="174">
        <v>2.78076247416E-2</v>
      </c>
      <c r="BA49" s="174">
        <v>2.9486164573799999E-2</v>
      </c>
      <c r="BB49" s="174">
        <v>3.1039416923941798E-2</v>
      </c>
      <c r="BC49" s="174">
        <v>3.0710022044664598E-2</v>
      </c>
      <c r="BD49" s="174">
        <v>3.0841596000685801E-2</v>
      </c>
      <c r="BE49" s="175">
        <v>3.0785781373696801E-2</v>
      </c>
      <c r="BF49" s="132">
        <v>-4.5370150022266999E-3</v>
      </c>
      <c r="BG49" s="132">
        <v>-1.19868643599393E-2</v>
      </c>
      <c r="BH49" s="132">
        <v>2.2370138750535799E-4</v>
      </c>
    </row>
    <row r="50" spans="1:60">
      <c r="A50" s="136" t="s">
        <v>297</v>
      </c>
      <c r="B50" s="174">
        <v>0</v>
      </c>
      <c r="C50" s="174">
        <v>0</v>
      </c>
      <c r="D50" s="174">
        <v>0</v>
      </c>
      <c r="E50" s="174">
        <v>0</v>
      </c>
      <c r="F50" s="174">
        <v>3.3814800000000001E-3</v>
      </c>
      <c r="G50" s="174">
        <v>2.6906399999999998E-3</v>
      </c>
      <c r="H50" s="174">
        <v>1.4325839999999999E-2</v>
      </c>
      <c r="I50" s="174">
        <v>4.2177600000000003E-2</v>
      </c>
      <c r="J50" s="174">
        <v>4.0723200000000001E-2</v>
      </c>
      <c r="K50" s="174">
        <v>5.0903999999999998E-2</v>
      </c>
      <c r="L50" s="174">
        <v>5.2503840000000003E-2</v>
      </c>
      <c r="M50" s="174">
        <v>6.0284879999999999E-2</v>
      </c>
      <c r="N50" s="174">
        <v>5.7957839999999997E-2</v>
      </c>
      <c r="O50" s="174">
        <v>5.9375879999999999E-2</v>
      </c>
      <c r="P50" s="174">
        <v>5.7376080000000003E-2</v>
      </c>
      <c r="Q50" s="174">
        <v>7.3556280000000002E-2</v>
      </c>
      <c r="R50" s="174">
        <v>8.39916E-2</v>
      </c>
      <c r="S50" s="174">
        <v>9.1590840000000007E-2</v>
      </c>
      <c r="T50" s="174">
        <v>9.9044640000000003E-2</v>
      </c>
      <c r="U50" s="174">
        <v>8.1228239999999993E-2</v>
      </c>
      <c r="V50" s="174">
        <v>8.6173200000000005E-2</v>
      </c>
      <c r="W50" s="174">
        <v>0.10151712</v>
      </c>
      <c r="X50" s="174">
        <v>0.10868004000000001</v>
      </c>
      <c r="Y50" s="174">
        <v>0.14024052000000001</v>
      </c>
      <c r="Z50" s="174">
        <v>0.18001835999999999</v>
      </c>
      <c r="AA50" s="174">
        <v>0.208059811542432</v>
      </c>
      <c r="AB50" s="174">
        <v>0.234396849644496</v>
      </c>
      <c r="AC50" s="174">
        <v>0.24508589524272001</v>
      </c>
      <c r="AD50" s="174">
        <v>0.24040679455152</v>
      </c>
      <c r="AE50" s="174">
        <v>0.26358453985996799</v>
      </c>
      <c r="AF50" s="174">
        <v>0.32325567125155202</v>
      </c>
      <c r="AG50" s="174">
        <v>0.361762870286016</v>
      </c>
      <c r="AH50" s="174">
        <v>0.47336032159819202</v>
      </c>
      <c r="AI50" s="174">
        <v>0.485953401246912</v>
      </c>
      <c r="AJ50" s="174">
        <v>0.55629108256032</v>
      </c>
      <c r="AK50" s="174">
        <v>0.63707035703155201</v>
      </c>
      <c r="AL50" s="174">
        <v>0.68649965687174397</v>
      </c>
      <c r="AM50" s="174">
        <v>0.78492364008408</v>
      </c>
      <c r="AN50" s="174">
        <v>0.89383420780704004</v>
      </c>
      <c r="AO50" s="174">
        <v>1.05368668465133</v>
      </c>
      <c r="AP50" s="174">
        <v>1.24927039406232</v>
      </c>
      <c r="AQ50" s="174">
        <v>1.30742531686454</v>
      </c>
      <c r="AR50" s="174">
        <v>1.3304617893252</v>
      </c>
      <c r="AS50" s="174">
        <v>1.4613182391169399</v>
      </c>
      <c r="AT50" s="174">
        <v>1.3070779836209301</v>
      </c>
      <c r="AU50" s="174">
        <v>1.30307285339467</v>
      </c>
      <c r="AV50" s="174">
        <v>1.2112589997357099</v>
      </c>
      <c r="AW50" s="174">
        <v>1.1961221089996801</v>
      </c>
      <c r="AX50" s="174">
        <v>1.0918114571869899</v>
      </c>
      <c r="AY50" s="174">
        <v>0.99086039719200003</v>
      </c>
      <c r="AZ50" s="174">
        <v>1.0275762048479999</v>
      </c>
      <c r="BA50" s="174">
        <v>1.048377399552</v>
      </c>
      <c r="BB50" s="174">
        <v>1.14163610868</v>
      </c>
      <c r="BC50" s="174">
        <v>1.1339009956799999</v>
      </c>
      <c r="BD50" s="174">
        <v>1.2950810726399999</v>
      </c>
      <c r="BE50" s="175">
        <v>1.16688329340104</v>
      </c>
      <c r="BF50" s="132">
        <v>-0.101450007829092</v>
      </c>
      <c r="BG50" s="132">
        <v>-9.2165515839659495E-4</v>
      </c>
      <c r="BH50" s="132">
        <v>8.4790250610192394E-3</v>
      </c>
    </row>
    <row r="51" spans="1:60">
      <c r="A51" s="136" t="s">
        <v>298</v>
      </c>
      <c r="B51" s="174">
        <v>0</v>
      </c>
      <c r="C51" s="174">
        <v>0</v>
      </c>
      <c r="D51" s="174">
        <v>0</v>
      </c>
      <c r="E51" s="174">
        <v>0</v>
      </c>
      <c r="F51" s="174">
        <v>0</v>
      </c>
      <c r="G51" s="174">
        <v>0</v>
      </c>
      <c r="H51" s="174">
        <v>0</v>
      </c>
      <c r="I51" s="174">
        <v>0</v>
      </c>
      <c r="J51" s="174">
        <v>0</v>
      </c>
      <c r="K51" s="174">
        <v>0</v>
      </c>
      <c r="L51" s="174">
        <v>0</v>
      </c>
      <c r="M51" s="174">
        <v>0</v>
      </c>
      <c r="N51" s="174">
        <v>0</v>
      </c>
      <c r="O51" s="174">
        <v>0</v>
      </c>
      <c r="P51" s="174">
        <v>0</v>
      </c>
      <c r="Q51" s="174">
        <v>0</v>
      </c>
      <c r="R51" s="174">
        <v>0</v>
      </c>
      <c r="S51" s="174">
        <v>0</v>
      </c>
      <c r="T51" s="174">
        <v>0</v>
      </c>
      <c r="U51" s="174">
        <v>0</v>
      </c>
      <c r="V51" s="174">
        <v>2.5698294038113199E-3</v>
      </c>
      <c r="W51" s="174">
        <v>6.7671636904002696E-3</v>
      </c>
      <c r="X51" s="174">
        <v>9.0379320186739498E-3</v>
      </c>
      <c r="Y51" s="174">
        <v>1.16230772188066E-2</v>
      </c>
      <c r="Z51" s="174">
        <v>1.5544727171611501E-2</v>
      </c>
      <c r="AA51" s="174">
        <v>2.1635577540243402E-2</v>
      </c>
      <c r="AB51" s="174">
        <v>2.3114761027066999E-2</v>
      </c>
      <c r="AC51" s="174">
        <v>2.6090055986122102E-2</v>
      </c>
      <c r="AD51" s="174">
        <v>2.8473677550447701E-2</v>
      </c>
      <c r="AE51" s="174">
        <v>2.8267317347381301E-2</v>
      </c>
      <c r="AF51" s="174">
        <v>2.8295530656394299E-2</v>
      </c>
      <c r="AG51" s="174">
        <v>3.03196340544402E-2</v>
      </c>
      <c r="AH51" s="174">
        <v>2.9950442753641698E-2</v>
      </c>
      <c r="AI51" s="174">
        <v>2.9685237648919598E-2</v>
      </c>
      <c r="AJ51" s="174">
        <v>2.9748919117834598E-2</v>
      </c>
      <c r="AK51" s="174">
        <v>2.9093564254190199E-2</v>
      </c>
      <c r="AL51" s="174">
        <v>3.2824169800249998E-2</v>
      </c>
      <c r="AM51" s="174">
        <v>3.3403751776830998E-2</v>
      </c>
      <c r="AN51" s="174">
        <v>3.3309438715273303E-2</v>
      </c>
      <c r="AO51" s="174">
        <v>3.31643416974923E-2</v>
      </c>
      <c r="AP51" s="174">
        <v>3.1598099999999997E-2</v>
      </c>
      <c r="AQ51" s="174">
        <v>3.3079499999999998E-2</v>
      </c>
      <c r="AR51" s="174">
        <v>3.4138799999999997E-2</v>
      </c>
      <c r="AS51" s="174">
        <v>3.0996900000000001E-2</v>
      </c>
      <c r="AT51" s="174">
        <v>4.1382000000000002E-2</v>
      </c>
      <c r="AU51" s="174">
        <v>5.56848E-2</v>
      </c>
      <c r="AV51" s="174">
        <v>4.39803E-2</v>
      </c>
      <c r="AW51" s="174">
        <v>3.8343599999999999E-2</v>
      </c>
      <c r="AX51" s="174">
        <v>3.6851399999999999E-2</v>
      </c>
      <c r="AY51" s="174">
        <v>3.0253499999999999E-2</v>
      </c>
      <c r="AZ51" s="174">
        <v>3.3608699999999998E-2</v>
      </c>
      <c r="BA51" s="174">
        <v>3.5960399999999997E-2</v>
      </c>
      <c r="BB51" s="174">
        <v>3.4618500000000003E-2</v>
      </c>
      <c r="BC51" s="174">
        <v>3.6607500000000001E-2</v>
      </c>
      <c r="BD51" s="174">
        <v>3.6726300000000003E-2</v>
      </c>
      <c r="BE51" s="175">
        <v>3.8081937552001198E-2</v>
      </c>
      <c r="BF51" s="132">
        <v>3.4078808436903897E-2</v>
      </c>
      <c r="BG51" s="132">
        <v>-1.1864345369102599E-2</v>
      </c>
      <c r="BH51" s="132">
        <v>2.7671807857875702E-4</v>
      </c>
    </row>
    <row r="52" spans="1:60">
      <c r="A52" s="136" t="s">
        <v>299</v>
      </c>
      <c r="B52" s="174">
        <v>0</v>
      </c>
      <c r="C52" s="174">
        <v>0</v>
      </c>
      <c r="D52" s="174">
        <v>0</v>
      </c>
      <c r="E52" s="174">
        <v>0</v>
      </c>
      <c r="F52" s="174">
        <v>9.0000000000000002E-6</v>
      </c>
      <c r="G52" s="174">
        <v>1.3860000000000001E-3</v>
      </c>
      <c r="H52" s="174">
        <v>3.3479999999999998E-3</v>
      </c>
      <c r="I52" s="174">
        <v>4.248E-3</v>
      </c>
      <c r="J52" s="174">
        <v>5.751E-3</v>
      </c>
      <c r="K52" s="174">
        <v>1.2114E-2</v>
      </c>
      <c r="L52" s="174">
        <v>1.9512000000000002E-2</v>
      </c>
      <c r="M52" s="174">
        <v>2.0367E-2</v>
      </c>
      <c r="N52" s="174">
        <v>2.3255999999999999E-2</v>
      </c>
      <c r="O52" s="174">
        <v>2.5514999999999999E-2</v>
      </c>
      <c r="P52" s="174">
        <v>2.862E-2</v>
      </c>
      <c r="Q52" s="174">
        <v>3.2652E-2</v>
      </c>
      <c r="R52" s="174">
        <v>3.5226E-2</v>
      </c>
      <c r="S52" s="174">
        <v>3.7206000000000003E-2</v>
      </c>
      <c r="T52" s="174">
        <v>4.0904999999999997E-2</v>
      </c>
      <c r="U52" s="174">
        <v>4.5621000000000002E-2</v>
      </c>
      <c r="V52" s="174">
        <v>4.7763E-2</v>
      </c>
      <c r="W52" s="174">
        <v>4.8915E-2</v>
      </c>
      <c r="X52" s="174">
        <v>5.2442999999999997E-2</v>
      </c>
      <c r="Y52" s="174">
        <v>5.2811999999999998E-2</v>
      </c>
      <c r="Z52" s="174">
        <v>5.7438000000000003E-2</v>
      </c>
      <c r="AA52" s="174">
        <v>6.1478999999999999E-2</v>
      </c>
      <c r="AB52" s="174">
        <v>6.9012000000000004E-2</v>
      </c>
      <c r="AC52" s="174">
        <v>7.2539999999999993E-2</v>
      </c>
      <c r="AD52" s="174">
        <v>7.6104000000000005E-2</v>
      </c>
      <c r="AE52" s="174">
        <v>7.5068999999999997E-2</v>
      </c>
      <c r="AF52" s="174">
        <v>8.2727999999999996E-2</v>
      </c>
      <c r="AG52" s="174">
        <v>8.9550000000000005E-2</v>
      </c>
      <c r="AH52" s="174">
        <v>8.6454000000000003E-2</v>
      </c>
      <c r="AI52" s="174">
        <v>8.8992000000000002E-2</v>
      </c>
      <c r="AJ52" s="174">
        <v>0.10245</v>
      </c>
      <c r="AK52" s="174">
        <v>0.10188</v>
      </c>
      <c r="AL52" s="174">
        <v>0.10604</v>
      </c>
      <c r="AM52" s="174">
        <v>0.10408000000000001</v>
      </c>
      <c r="AN52" s="174">
        <v>0.11001</v>
      </c>
      <c r="AO52" s="174">
        <v>0.11348999999999999</v>
      </c>
      <c r="AP52" s="174">
        <v>0.11651</v>
      </c>
      <c r="AQ52" s="174">
        <v>0.11329</v>
      </c>
      <c r="AR52" s="174">
        <v>0.11031000000000001</v>
      </c>
      <c r="AS52" s="174">
        <v>0.11753</v>
      </c>
      <c r="AT52" s="174">
        <v>0.11280999999999999</v>
      </c>
      <c r="AU52" s="174">
        <v>0.12601000000000001</v>
      </c>
      <c r="AV52" s="174">
        <v>0.11176999999999999</v>
      </c>
      <c r="AW52" s="174">
        <v>0.12252</v>
      </c>
      <c r="AX52" s="174">
        <v>0.12903000000000001</v>
      </c>
      <c r="AY52" s="174">
        <v>0.11176999999999999</v>
      </c>
      <c r="AZ52" s="174">
        <v>0.11942</v>
      </c>
      <c r="BA52" s="174">
        <v>0.12545999999999999</v>
      </c>
      <c r="BB52" s="174">
        <v>0.12598999999999999</v>
      </c>
      <c r="BC52" s="174">
        <v>0.11951000000000001</v>
      </c>
      <c r="BD52" s="174">
        <v>0.12261</v>
      </c>
      <c r="BE52" s="175">
        <v>0.11631011784549999</v>
      </c>
      <c r="BF52" s="132">
        <v>-5.3973324865248799E-2</v>
      </c>
      <c r="BG52" s="132">
        <v>8.3651538588636106E-3</v>
      </c>
      <c r="BH52" s="132">
        <v>8.4515427518693301E-4</v>
      </c>
    </row>
    <row r="53" spans="1:60">
      <c r="A53" s="136" t="s">
        <v>300</v>
      </c>
      <c r="B53" s="174">
        <v>0</v>
      </c>
      <c r="C53" s="174">
        <v>0</v>
      </c>
      <c r="D53" s="174">
        <v>0</v>
      </c>
      <c r="E53" s="174">
        <v>0</v>
      </c>
      <c r="F53" s="174">
        <v>0</v>
      </c>
      <c r="G53" s="174">
        <v>0</v>
      </c>
      <c r="H53" s="174">
        <v>0</v>
      </c>
      <c r="I53" s="174">
        <v>0</v>
      </c>
      <c r="J53" s="174">
        <v>0</v>
      </c>
      <c r="K53" s="174">
        <v>0</v>
      </c>
      <c r="L53" s="174">
        <v>0</v>
      </c>
      <c r="M53" s="174">
        <v>0</v>
      </c>
      <c r="N53" s="174">
        <v>0</v>
      </c>
      <c r="O53" s="174">
        <v>0</v>
      </c>
      <c r="P53" s="174">
        <v>0</v>
      </c>
      <c r="Q53" s="174">
        <v>0</v>
      </c>
      <c r="R53" s="174">
        <v>0</v>
      </c>
      <c r="S53" s="174">
        <v>1.223685E-3</v>
      </c>
      <c r="T53" s="174">
        <v>1.3443299999999999E-3</v>
      </c>
      <c r="U53" s="174">
        <v>1.3098599999999999E-3</v>
      </c>
      <c r="V53" s="174">
        <v>1.68903E-3</v>
      </c>
      <c r="W53" s="174">
        <v>1.440846E-2</v>
      </c>
      <c r="X53" s="174">
        <v>1.799334E-2</v>
      </c>
      <c r="Y53" s="174">
        <v>4.0881420000000002E-2</v>
      </c>
      <c r="Z53" s="174">
        <v>0.10868390999999999</v>
      </c>
      <c r="AA53" s="174">
        <v>0.11626731</v>
      </c>
      <c r="AB53" s="174">
        <v>0.14243004000000001</v>
      </c>
      <c r="AC53" s="174">
        <v>0.15583886999999999</v>
      </c>
      <c r="AD53" s="174">
        <v>0.17069544</v>
      </c>
      <c r="AE53" s="174">
        <v>0.18100197000000001</v>
      </c>
      <c r="AF53" s="174">
        <v>0.23415470999999999</v>
      </c>
      <c r="AG53" s="174">
        <v>0.27251982000000002</v>
      </c>
      <c r="AH53" s="174">
        <v>0.33508286999999998</v>
      </c>
      <c r="AI53" s="174">
        <v>0.35404137000000002</v>
      </c>
      <c r="AJ53" s="174">
        <v>0.42680753999999999</v>
      </c>
      <c r="AK53" s="174">
        <v>0.50209002000000003</v>
      </c>
      <c r="AL53" s="174">
        <v>0.55245069000000002</v>
      </c>
      <c r="AM53" s="174">
        <v>0.59901965999999995</v>
      </c>
      <c r="AN53" s="174">
        <v>0.72173286000000003</v>
      </c>
      <c r="AO53" s="174">
        <v>0.76206275999999995</v>
      </c>
      <c r="AP53" s="174">
        <v>0.92603654999999996</v>
      </c>
      <c r="AQ53" s="174">
        <v>1.05109371</v>
      </c>
      <c r="AR53" s="174">
        <v>1.22006565</v>
      </c>
      <c r="AS53" s="174">
        <v>1.2707365500000001</v>
      </c>
      <c r="AT53" s="174">
        <v>1.21399893</v>
      </c>
      <c r="AU53" s="174">
        <v>1.2895571699999999</v>
      </c>
      <c r="AV53" s="174">
        <v>1.50623559</v>
      </c>
      <c r="AW53" s="174">
        <v>1.5594917399999999</v>
      </c>
      <c r="AX53" s="174">
        <v>1.58279346</v>
      </c>
      <c r="AY53" s="174">
        <v>1.6792749899999999</v>
      </c>
      <c r="AZ53" s="174">
        <v>1.6545255299999999</v>
      </c>
      <c r="BA53" s="174">
        <v>1.6021656</v>
      </c>
      <c r="BB53" s="174">
        <v>1.85645079</v>
      </c>
      <c r="BC53" s="174">
        <v>1.7003706300000001</v>
      </c>
      <c r="BD53" s="174">
        <v>1.5610084200000001</v>
      </c>
      <c r="BE53" s="175">
        <v>1.66919267278962</v>
      </c>
      <c r="BF53" s="132">
        <v>6.63824843889151E-2</v>
      </c>
      <c r="BG53" s="132">
        <v>2.5459928236320799E-2</v>
      </c>
      <c r="BH53" s="132">
        <v>1.2128999176088701E-2</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3.0596938053097298</v>
      </c>
      <c r="W54" s="174">
        <v>3.2290767699114999</v>
      </c>
      <c r="X54" s="174">
        <v>3.29900707964602</v>
      </c>
      <c r="Y54" s="174">
        <v>3.4960725663716801</v>
      </c>
      <c r="Z54" s="174">
        <v>3.5341977876106201</v>
      </c>
      <c r="AA54" s="174">
        <v>4.35482699115044</v>
      </c>
      <c r="AB54" s="174">
        <v>4.1380856194690301</v>
      </c>
      <c r="AC54" s="174">
        <v>3.5278265486725702</v>
      </c>
      <c r="AD54" s="174">
        <v>3.16551769911504</v>
      </c>
      <c r="AE54" s="174">
        <v>2.77142079646018</v>
      </c>
      <c r="AF54" s="174">
        <v>2.5966035398230098</v>
      </c>
      <c r="AG54" s="174">
        <v>3.0118584070796501</v>
      </c>
      <c r="AH54" s="174">
        <v>2.71203539823009</v>
      </c>
      <c r="AI54" s="174">
        <v>2.5110176991150399</v>
      </c>
      <c r="AJ54" s="174">
        <v>2.6677433628318599</v>
      </c>
      <c r="AK54" s="174">
        <v>2.67115044247788</v>
      </c>
      <c r="AL54" s="174">
        <v>2.5893805309734499</v>
      </c>
      <c r="AM54" s="174">
        <v>2.5484955752212399</v>
      </c>
      <c r="AN54" s="174">
        <v>2.5996017699115002</v>
      </c>
      <c r="AO54" s="174">
        <v>2.5791592920354001</v>
      </c>
      <c r="AP54" s="174">
        <v>2.5996017699115002</v>
      </c>
      <c r="AQ54" s="174">
        <v>2.5212389380531</v>
      </c>
      <c r="AR54" s="174">
        <v>2.37814159292035</v>
      </c>
      <c r="AS54" s="174">
        <v>2.2588938053097301</v>
      </c>
      <c r="AT54" s="174">
        <v>1.7607106194690301</v>
      </c>
      <c r="AU54" s="174">
        <v>1.9641814159291999</v>
      </c>
      <c r="AV54" s="174">
        <v>2.0205685840708001</v>
      </c>
      <c r="AW54" s="174">
        <v>1.86619380530973</v>
      </c>
      <c r="AX54" s="174">
        <v>1.7171681415929201</v>
      </c>
      <c r="AY54" s="174">
        <v>1.45141592920354</v>
      </c>
      <c r="AZ54" s="174">
        <v>1.1515929203539801</v>
      </c>
      <c r="BA54" s="174">
        <v>1.13115044247788</v>
      </c>
      <c r="BB54" s="174">
        <v>1.0868584070796501</v>
      </c>
      <c r="BC54" s="174">
        <v>1.1004867256637201</v>
      </c>
      <c r="BD54" s="174">
        <v>1.0187168141592899</v>
      </c>
      <c r="BE54" s="175">
        <v>1.05619469026549</v>
      </c>
      <c r="BF54" s="132">
        <v>3.3956540014986401E-2</v>
      </c>
      <c r="BG54" s="132">
        <v>-5.32473071206951E-2</v>
      </c>
      <c r="BH54" s="132">
        <v>7.67471888467484E-3</v>
      </c>
    </row>
    <row r="55" spans="1:60">
      <c r="A55" s="136" t="s">
        <v>302</v>
      </c>
      <c r="B55" s="174">
        <v>3.0940452E-2</v>
      </c>
      <c r="C55" s="174">
        <v>3.0186827999999999E-2</v>
      </c>
      <c r="D55" s="174">
        <v>5.0785884000000003E-2</v>
      </c>
      <c r="E55" s="174">
        <v>0.114676452</v>
      </c>
      <c r="F55" s="174">
        <v>0.22344951599999999</v>
      </c>
      <c r="G55" s="174">
        <v>0.42579756000000002</v>
      </c>
      <c r="H55" s="174">
        <v>0.686551464</v>
      </c>
      <c r="I55" s="174">
        <v>0.97426836000000006</v>
      </c>
      <c r="J55" s="174">
        <v>1.0541106360000001</v>
      </c>
      <c r="K55" s="174">
        <v>1.260812952</v>
      </c>
      <c r="L55" s="174">
        <v>1.321102872</v>
      </c>
      <c r="M55" s="174">
        <v>1.4012800919999999</v>
      </c>
      <c r="N55" s="174">
        <v>1.489370364</v>
      </c>
      <c r="O55" s="174">
        <v>1.5448873320000001</v>
      </c>
      <c r="P55" s="174">
        <v>1.6925976359999999</v>
      </c>
      <c r="Q55" s="174">
        <v>1.6875734760000001</v>
      </c>
      <c r="R55" s="174">
        <v>1.710433404</v>
      </c>
      <c r="S55" s="174">
        <v>1.7018923319999999</v>
      </c>
      <c r="T55" s="174">
        <v>1.774030896</v>
      </c>
      <c r="U55" s="174">
        <v>1.8150196679999999</v>
      </c>
      <c r="V55" s="174">
        <v>1.9520117640000001</v>
      </c>
      <c r="W55" s="174">
        <v>1.984501332</v>
      </c>
      <c r="X55" s="174">
        <v>2.038176108</v>
      </c>
      <c r="Y55" s="174">
        <v>1.9414191599999999</v>
      </c>
      <c r="Z55" s="174">
        <v>1.897290288</v>
      </c>
      <c r="AA55" s="174">
        <v>1.9754578439999999</v>
      </c>
      <c r="AB55" s="174">
        <v>2.1339700920000002</v>
      </c>
      <c r="AC55" s="174">
        <v>2.123712432</v>
      </c>
      <c r="AD55" s="174">
        <v>2.42017974</v>
      </c>
      <c r="AE55" s="174">
        <v>2.4921089639999998</v>
      </c>
      <c r="AF55" s="174">
        <v>2.6571107519999999</v>
      </c>
      <c r="AG55" s="174">
        <v>3.0954268439999999</v>
      </c>
      <c r="AH55" s="174">
        <v>3.183056568</v>
      </c>
      <c r="AI55" s="174">
        <v>3.3098576400000002</v>
      </c>
      <c r="AJ55" s="174">
        <v>3.5239568399999999</v>
      </c>
      <c r="AK55" s="174">
        <v>3.6483015600000002</v>
      </c>
      <c r="AL55" s="174">
        <v>3.63071484</v>
      </c>
      <c r="AM55" s="174">
        <v>3.5832294</v>
      </c>
      <c r="AN55" s="174">
        <v>3.59313052336682</v>
      </c>
      <c r="AO55" s="174">
        <v>3.6715646625657099</v>
      </c>
      <c r="AP55" s="174">
        <v>3.5779165882667598</v>
      </c>
      <c r="AQ55" s="174">
        <v>3.39336854734107</v>
      </c>
      <c r="AR55" s="174">
        <v>3.43081851578606</v>
      </c>
      <c r="AS55" s="174">
        <v>3.5219709460794202</v>
      </c>
      <c r="AT55" s="174">
        <v>3.2840532864301899</v>
      </c>
      <c r="AU55" s="174">
        <v>3.5457423473638898</v>
      </c>
      <c r="AV55" s="174">
        <v>2.9490662695575902</v>
      </c>
      <c r="AW55" s="174">
        <v>2.7683546023772001</v>
      </c>
      <c r="AX55" s="174">
        <v>2.7477271623989798</v>
      </c>
      <c r="AY55" s="174">
        <v>2.5219982689336198</v>
      </c>
      <c r="AZ55" s="174">
        <v>2.5936364715731801</v>
      </c>
      <c r="BA55" s="174">
        <v>2.9042510604042899</v>
      </c>
      <c r="BB55" s="174">
        <v>2.8277681583037499</v>
      </c>
      <c r="BC55" s="174">
        <v>2.86344015487819</v>
      </c>
      <c r="BD55" s="174">
        <v>2.7829194210664601</v>
      </c>
      <c r="BE55" s="175">
        <v>2.6098369038664599</v>
      </c>
      <c r="BF55" s="132">
        <v>-6.4756894417759295E-2</v>
      </c>
      <c r="BG55" s="132">
        <v>-1.6421462211990801E-2</v>
      </c>
      <c r="BH55" s="132">
        <v>1.89640837590184E-2</v>
      </c>
    </row>
    <row r="56" spans="1:60">
      <c r="A56" s="136" t="s">
        <v>303</v>
      </c>
      <c r="B56" s="174">
        <v>1.245375E-2</v>
      </c>
      <c r="C56" s="174">
        <v>1.5229349999999999E-2</v>
      </c>
      <c r="D56" s="174">
        <v>1.762416E-2</v>
      </c>
      <c r="E56" s="174">
        <v>2.2028309999999999E-2</v>
      </c>
      <c r="F56" s="174">
        <v>2.7316395E-2</v>
      </c>
      <c r="G56" s="174">
        <v>3.5895509999999999E-2</v>
      </c>
      <c r="H56" s="174">
        <v>4.2661980000000002E-2</v>
      </c>
      <c r="I56" s="174">
        <v>5.2318305000000002E-2</v>
      </c>
      <c r="J56" s="174">
        <v>5.6924370000000002E-2</v>
      </c>
      <c r="K56" s="174">
        <v>6.2247465000000002E-2</v>
      </c>
      <c r="L56" s="174">
        <v>6.6004740000000006E-2</v>
      </c>
      <c r="M56" s="174">
        <v>7.0769070000000003E-2</v>
      </c>
      <c r="N56" s="174">
        <v>7.4823120000000007E-2</v>
      </c>
      <c r="O56" s="174">
        <v>8.4075750000000005E-2</v>
      </c>
      <c r="P56" s="174">
        <v>9.856413E-2</v>
      </c>
      <c r="Q56" s="174">
        <v>0.11710727999999999</v>
      </c>
      <c r="R56" s="174">
        <v>0.11637963</v>
      </c>
      <c r="S56" s="174">
        <v>0.14496587999999999</v>
      </c>
      <c r="T56" s="174">
        <v>0.15605388000000001</v>
      </c>
      <c r="U56" s="174">
        <v>0.17396792999999999</v>
      </c>
      <c r="V56" s="174">
        <v>0.34813770522123899</v>
      </c>
      <c r="W56" s="174">
        <v>0.36710396362831899</v>
      </c>
      <c r="X56" s="174">
        <v>0.40557653663716797</v>
      </c>
      <c r="Y56" s="174">
        <v>0.41128131977876098</v>
      </c>
      <c r="Z56" s="174">
        <v>0.43240108185840698</v>
      </c>
      <c r="AA56" s="174">
        <v>0.30158307098325698</v>
      </c>
      <c r="AB56" s="174">
        <v>0.28352094313026599</v>
      </c>
      <c r="AC56" s="174">
        <v>0.26961430424509703</v>
      </c>
      <c r="AD56" s="174">
        <v>0.18600761976630101</v>
      </c>
      <c r="AE56" s="174">
        <v>0.13942209864615901</v>
      </c>
      <c r="AF56" s="174">
        <v>0.13243576720428299</v>
      </c>
      <c r="AG56" s="174">
        <v>9.7191438062053104E-2</v>
      </c>
      <c r="AH56" s="174">
        <v>0.12441108293054901</v>
      </c>
      <c r="AI56" s="174">
        <v>0.11255018304049599</v>
      </c>
      <c r="AJ56" s="174">
        <v>0.102289707976602</v>
      </c>
      <c r="AK56" s="174">
        <v>0.107926899232602</v>
      </c>
      <c r="AL56" s="174">
        <v>0.110030845893345</v>
      </c>
      <c r="AM56" s="174">
        <v>0.113352280276602</v>
      </c>
      <c r="AN56" s="174">
        <v>0.115236880485345</v>
      </c>
      <c r="AO56" s="174">
        <v>0.14277886913260199</v>
      </c>
      <c r="AP56" s="174">
        <v>0.13903733981476099</v>
      </c>
      <c r="AQ56" s="174">
        <v>0.160190043274336</v>
      </c>
      <c r="AR56" s="174">
        <v>0.15370854198230099</v>
      </c>
      <c r="AS56" s="174">
        <v>0.13106387939823</v>
      </c>
      <c r="AT56" s="174">
        <v>0.10642353855115</v>
      </c>
      <c r="AU56" s="174">
        <v>0.127954737972862</v>
      </c>
      <c r="AV56" s="174">
        <v>0.15202035825565099</v>
      </c>
      <c r="AW56" s="174">
        <v>0.14207043907929001</v>
      </c>
      <c r="AX56" s="174">
        <v>0.15045839468849601</v>
      </c>
      <c r="AY56" s="174">
        <v>0.14816582195831901</v>
      </c>
      <c r="AZ56" s="174">
        <v>0.16270364137120399</v>
      </c>
      <c r="BA56" s="174">
        <v>0.16631128794289601</v>
      </c>
      <c r="BB56" s="174">
        <v>0.191200249850877</v>
      </c>
      <c r="BC56" s="174">
        <v>0.191963938772751</v>
      </c>
      <c r="BD56" s="174">
        <v>0.197441551102811</v>
      </c>
      <c r="BE56" s="175">
        <v>0.19572067817437599</v>
      </c>
      <c r="BF56" s="132">
        <v>-1.14242866667761E-2</v>
      </c>
      <c r="BG56" s="132">
        <v>6.3751256106368198E-2</v>
      </c>
      <c r="BH56" s="132">
        <v>1.4221821021734901E-3</v>
      </c>
    </row>
    <row r="57" spans="1:60" s="125" customFormat="1">
      <c r="A57" s="133" t="s">
        <v>304</v>
      </c>
      <c r="B57" s="176">
        <v>1.3649231014994001</v>
      </c>
      <c r="C57" s="176">
        <v>1.54533691246538</v>
      </c>
      <c r="D57" s="176">
        <v>1.85169982600519</v>
      </c>
      <c r="E57" s="176">
        <v>2.3990554908392001</v>
      </c>
      <c r="F57" s="176">
        <v>3.09431356770309</v>
      </c>
      <c r="G57" s="176">
        <v>3.9073977275151002</v>
      </c>
      <c r="H57" s="176">
        <v>4.8116082735762502</v>
      </c>
      <c r="I57" s="176">
        <v>5.85758665273746</v>
      </c>
      <c r="J57" s="176">
        <v>6.6571136055188704</v>
      </c>
      <c r="K57" s="176">
        <v>7.5400071905516599</v>
      </c>
      <c r="L57" s="176">
        <v>8.0949448388205401</v>
      </c>
      <c r="M57" s="176">
        <v>8.8011010291884908</v>
      </c>
      <c r="N57" s="176">
        <v>9.2172413705060201</v>
      </c>
      <c r="O57" s="176">
        <v>9.5880880251034792</v>
      </c>
      <c r="P57" s="176">
        <v>10.1229548119915</v>
      </c>
      <c r="Q57" s="176">
        <v>10.1118337196938</v>
      </c>
      <c r="R57" s="176">
        <v>10.0124379023759</v>
      </c>
      <c r="S57" s="176">
        <v>9.8218345453219502</v>
      </c>
      <c r="T57" s="176">
        <v>10.2133753465213</v>
      </c>
      <c r="U57" s="176">
        <v>10.698334766162199</v>
      </c>
      <c r="V57" s="176">
        <v>14.4952583151791</v>
      </c>
      <c r="W57" s="176">
        <v>14.865516297273301</v>
      </c>
      <c r="X57" s="176">
        <v>15.5220316218444</v>
      </c>
      <c r="Y57" s="176">
        <v>15.6560872377409</v>
      </c>
      <c r="Z57" s="176">
        <v>16.090924155441499</v>
      </c>
      <c r="AA57" s="176">
        <v>17.376913912469199</v>
      </c>
      <c r="AB57" s="176">
        <v>17.592984446370501</v>
      </c>
      <c r="AC57" s="176">
        <v>16.6282698789759</v>
      </c>
      <c r="AD57" s="176">
        <v>16.711969533847899</v>
      </c>
      <c r="AE57" s="176">
        <v>16.230503542681799</v>
      </c>
      <c r="AF57" s="176">
        <v>17.146735529976102</v>
      </c>
      <c r="AG57" s="176">
        <v>18.998082424190802</v>
      </c>
      <c r="AH57" s="176">
        <v>18.561369087521701</v>
      </c>
      <c r="AI57" s="176">
        <v>18.829932869067299</v>
      </c>
      <c r="AJ57" s="176">
        <v>19.579906328007102</v>
      </c>
      <c r="AK57" s="176">
        <v>20.105770145031698</v>
      </c>
      <c r="AL57" s="176">
        <v>20.500530487757398</v>
      </c>
      <c r="AM57" s="176">
        <v>20.565777839488302</v>
      </c>
      <c r="AN57" s="176">
        <v>21.495737137599601</v>
      </c>
      <c r="AO57" s="176">
        <v>22.016396973826001</v>
      </c>
      <c r="AP57" s="176">
        <v>22.5918478041302</v>
      </c>
      <c r="AQ57" s="176">
        <v>22.4231808258094</v>
      </c>
      <c r="AR57" s="176">
        <v>22.225075580808401</v>
      </c>
      <c r="AS57" s="176">
        <v>22.532519918507798</v>
      </c>
      <c r="AT57" s="176">
        <v>20.789130737913101</v>
      </c>
      <c r="AU57" s="176">
        <v>22.426089461151101</v>
      </c>
      <c r="AV57" s="176">
        <v>20.895025696140198</v>
      </c>
      <c r="AW57" s="176">
        <v>20.366015952626</v>
      </c>
      <c r="AX57" s="176">
        <v>19.957900271374399</v>
      </c>
      <c r="AY57" s="176">
        <v>18.0001950670529</v>
      </c>
      <c r="AZ57" s="176">
        <v>18.331200807875199</v>
      </c>
      <c r="BA57" s="176">
        <v>19.347799140141301</v>
      </c>
      <c r="BB57" s="176">
        <v>20.116905365469599</v>
      </c>
      <c r="BC57" s="176">
        <v>19.739685569049499</v>
      </c>
      <c r="BD57" s="176">
        <v>19.925066570738899</v>
      </c>
      <c r="BE57" s="176">
        <v>19.479500147639399</v>
      </c>
      <c r="BF57" s="135">
        <v>-2.5033246404860699E-2</v>
      </c>
      <c r="BG57" s="135">
        <v>-4.2361743640660903E-3</v>
      </c>
      <c r="BH57" s="135">
        <v>0.141545577747163</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0.477358991150443</v>
      </c>
      <c r="W59" s="174">
        <v>0.53039107964601795</v>
      </c>
      <c r="X59" s="174">
        <v>0.52384542477876095</v>
      </c>
      <c r="Y59" s="174">
        <v>0.51729976991150395</v>
      </c>
      <c r="Z59" s="174">
        <v>0.54349993805309704</v>
      </c>
      <c r="AA59" s="174">
        <v>0.55429237168141599</v>
      </c>
      <c r="AB59" s="174">
        <v>0.53039107964601795</v>
      </c>
      <c r="AC59" s="174">
        <v>0.41249909734513301</v>
      </c>
      <c r="AD59" s="174">
        <v>0.30448701769911501</v>
      </c>
      <c r="AE59" s="174">
        <v>0.28483250442477898</v>
      </c>
      <c r="AF59" s="174">
        <v>0.28155090265486699</v>
      </c>
      <c r="AG59" s="174">
        <v>0.20626709734513299</v>
      </c>
      <c r="AH59" s="174">
        <v>0.196439840707965</v>
      </c>
      <c r="AI59" s="174">
        <v>0.18331343362831901</v>
      </c>
      <c r="AJ59" s="174">
        <v>0.196439840707965</v>
      </c>
      <c r="AK59" s="174">
        <v>0.18987663716814199</v>
      </c>
      <c r="AL59" s="174">
        <v>0.27235539823008797</v>
      </c>
      <c r="AM59" s="174">
        <v>0.27312753982300902</v>
      </c>
      <c r="AN59" s="174">
        <v>0.28007681415929198</v>
      </c>
      <c r="AO59" s="174">
        <v>0.32842049400000001</v>
      </c>
      <c r="AP59" s="174">
        <v>0.33923577599999999</v>
      </c>
      <c r="AQ59" s="174">
        <v>0.35861761800000003</v>
      </c>
      <c r="AR59" s="174">
        <v>0.31574912399999999</v>
      </c>
      <c r="AS59" s="174">
        <v>0.36124469640000001</v>
      </c>
      <c r="AT59" s="174">
        <v>0.30845327039999998</v>
      </c>
      <c r="AU59" s="174">
        <v>0.2932155018</v>
      </c>
      <c r="AV59" s="174">
        <v>0.32112464039999999</v>
      </c>
      <c r="AW59" s="174">
        <v>0.3370120398</v>
      </c>
      <c r="AX59" s="174">
        <v>0.33850761839999999</v>
      </c>
      <c r="AY59" s="174">
        <v>0.35476005799535598</v>
      </c>
      <c r="AZ59" s="174">
        <v>0.40127589000000002</v>
      </c>
      <c r="BA59" s="174">
        <v>0.39350331</v>
      </c>
      <c r="BB59" s="174">
        <v>0.38219777999999999</v>
      </c>
      <c r="BC59" s="174">
        <v>0.38936925</v>
      </c>
      <c r="BD59" s="174">
        <v>0.42441248250000002</v>
      </c>
      <c r="BE59" s="175">
        <v>0.42817265971200003</v>
      </c>
      <c r="BF59" s="132">
        <v>6.1032760907286897E-3</v>
      </c>
      <c r="BG59" s="132">
        <v>3.2428243908509499E-2</v>
      </c>
      <c r="BH59" s="132">
        <v>3.1112680528313699E-3</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0.31151461946902598</v>
      </c>
      <c r="W60" s="174">
        <v>0.31747936283185801</v>
      </c>
      <c r="X60" s="174">
        <v>0.35835638938053099</v>
      </c>
      <c r="Y60" s="174">
        <v>0.414937203539823</v>
      </c>
      <c r="Z60" s="174">
        <v>0.43697642477876097</v>
      </c>
      <c r="AA60" s="174">
        <v>0.46557012389380498</v>
      </c>
      <c r="AB60" s="174">
        <v>0.487255504424779</v>
      </c>
      <c r="AC60" s="174">
        <v>0.56584184070796495</v>
      </c>
      <c r="AD60" s="174">
        <v>0.524998513274336</v>
      </c>
      <c r="AE60" s="174">
        <v>0.45894824778761101</v>
      </c>
      <c r="AF60" s="174">
        <v>0.414937203539823</v>
      </c>
      <c r="AG60" s="174">
        <v>0.43697642477876097</v>
      </c>
      <c r="AH60" s="174">
        <v>0.49982527433628299</v>
      </c>
      <c r="AI60" s="174">
        <v>0.50612700884955797</v>
      </c>
      <c r="AJ60" s="174">
        <v>0.51556276106194698</v>
      </c>
      <c r="AK60" s="174">
        <v>0.54697033628318603</v>
      </c>
      <c r="AL60" s="174">
        <v>0.543836318584071</v>
      </c>
      <c r="AM60" s="174">
        <v>0.55954010619468997</v>
      </c>
      <c r="AN60" s="174">
        <v>0.55010435398230095</v>
      </c>
      <c r="AO60" s="174">
        <v>0.66723727574371705</v>
      </c>
      <c r="AP60" s="174">
        <v>0.68409582452672602</v>
      </c>
      <c r="AQ60" s="174">
        <v>0.69821196460177004</v>
      </c>
      <c r="AR60" s="174">
        <v>0.70097529203539799</v>
      </c>
      <c r="AS60" s="174">
        <v>0.71789224778761096</v>
      </c>
      <c r="AT60" s="174">
        <v>0.60955132743363005</v>
      </c>
      <c r="AU60" s="174">
        <v>0.74622106194690496</v>
      </c>
      <c r="AV60" s="174">
        <v>0.69214265486725901</v>
      </c>
      <c r="AW60" s="174">
        <v>0.69876353982301098</v>
      </c>
      <c r="AX60" s="174">
        <v>0.69372998230088501</v>
      </c>
      <c r="AY60" s="174">
        <v>0.68837182300885003</v>
      </c>
      <c r="AZ60" s="174">
        <v>0.64436077876106201</v>
      </c>
      <c r="BA60" s="174">
        <v>0.64035058407079604</v>
      </c>
      <c r="BB60" s="174">
        <v>0.655515185840708</v>
      </c>
      <c r="BC60" s="174">
        <v>0.69531384070796398</v>
      </c>
      <c r="BD60" s="174">
        <v>0.68992198230088497</v>
      </c>
      <c r="BE60" s="175">
        <v>0.64314195037231203</v>
      </c>
      <c r="BF60" s="132">
        <v>-7.0351795735427602E-2</v>
      </c>
      <c r="BG60" s="132">
        <v>1.2462554832644499E-2</v>
      </c>
      <c r="BH60" s="132">
        <v>4.6733180137539599E-3</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0.32484150000000001</v>
      </c>
      <c r="W61" s="174">
        <v>0.39332159999999999</v>
      </c>
      <c r="X61" s="174">
        <v>0.41088059999999998</v>
      </c>
      <c r="Y61" s="174">
        <v>0.42843959999999998</v>
      </c>
      <c r="Z61" s="174">
        <v>0.44248680000000001</v>
      </c>
      <c r="AA61" s="174">
        <v>0.47163474</v>
      </c>
      <c r="AB61" s="174">
        <v>0.49516379999999999</v>
      </c>
      <c r="AC61" s="174">
        <v>0.50921099999999997</v>
      </c>
      <c r="AD61" s="174">
        <v>0.48814020000000002</v>
      </c>
      <c r="AE61" s="174">
        <v>0.3546918</v>
      </c>
      <c r="AF61" s="174">
        <v>0.40736879999999998</v>
      </c>
      <c r="AG61" s="174">
        <v>0.34064460000000002</v>
      </c>
      <c r="AH61" s="174">
        <v>0.267388452</v>
      </c>
      <c r="AI61" s="174">
        <v>0.26507066400000001</v>
      </c>
      <c r="AJ61" s="174">
        <v>0.30011842799999999</v>
      </c>
      <c r="AK61" s="174">
        <v>0.17207819999999999</v>
      </c>
      <c r="AL61" s="174">
        <v>0.147355128</v>
      </c>
      <c r="AM61" s="174">
        <v>0.14788189800000001</v>
      </c>
      <c r="AN61" s="174">
        <v>0.16860151800000001</v>
      </c>
      <c r="AO61" s="174">
        <v>0.180049986</v>
      </c>
      <c r="AP61" s="174">
        <v>0.230578267174642</v>
      </c>
      <c r="AQ61" s="174">
        <v>0.25349006470852298</v>
      </c>
      <c r="AR61" s="174">
        <v>0.30641806198354599</v>
      </c>
      <c r="AS61" s="174">
        <v>0.32640776457665299</v>
      </c>
      <c r="AT61" s="174">
        <v>0.315223179173377</v>
      </c>
      <c r="AU61" s="174">
        <v>0.34373878286654203</v>
      </c>
      <c r="AV61" s="174">
        <v>0.38247448662238498</v>
      </c>
      <c r="AW61" s="174">
        <v>0.41082766185341502</v>
      </c>
      <c r="AX61" s="174">
        <v>0.43026324667277999</v>
      </c>
      <c r="AY61" s="174">
        <v>0.48320657792894001</v>
      </c>
      <c r="AZ61" s="174">
        <v>0.48969653192949703</v>
      </c>
      <c r="BA61" s="174">
        <v>0.50948957626796199</v>
      </c>
      <c r="BB61" s="174">
        <v>0.54305715763504603</v>
      </c>
      <c r="BC61" s="174">
        <v>0.62535854470932095</v>
      </c>
      <c r="BD61" s="174">
        <v>0.62665402280036797</v>
      </c>
      <c r="BE61" s="175">
        <v>0.59819533093792399</v>
      </c>
      <c r="BF61" s="132">
        <v>-4.8021881676387899E-2</v>
      </c>
      <c r="BG61" s="132">
        <v>7.1127004851383194E-2</v>
      </c>
      <c r="BH61" s="132">
        <v>4.3467185031195402E-3</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12.819052410385</v>
      </c>
      <c r="W62" s="174">
        <v>12.967715449890299</v>
      </c>
      <c r="X62" s="174">
        <v>13.7158809399929</v>
      </c>
      <c r="Y62" s="174">
        <v>14.474023018282301</v>
      </c>
      <c r="Z62" s="174">
        <v>14.689209814239801</v>
      </c>
      <c r="AA62" s="174">
        <v>14.9110213815664</v>
      </c>
      <c r="AB62" s="174">
        <v>15.298373387405301</v>
      </c>
      <c r="AC62" s="174">
        <v>14.808416279336299</v>
      </c>
      <c r="AD62" s="174">
        <v>14.765355260471701</v>
      </c>
      <c r="AE62" s="174">
        <v>13.871523652584999</v>
      </c>
      <c r="AF62" s="174">
        <v>13.4080262005142</v>
      </c>
      <c r="AG62" s="174">
        <v>13.482830918694701</v>
      </c>
      <c r="AH62" s="174">
        <v>12.434697326267299</v>
      </c>
      <c r="AI62" s="174">
        <v>12.9445287484434</v>
      </c>
      <c r="AJ62" s="174">
        <v>12.9047801169186</v>
      </c>
      <c r="AK62" s="174">
        <v>13.1828867256637</v>
      </c>
      <c r="AL62" s="174">
        <v>13.398076991150401</v>
      </c>
      <c r="AM62" s="174">
        <v>13.5602973451327</v>
      </c>
      <c r="AN62" s="174">
        <v>13.8814274336283</v>
      </c>
      <c r="AO62" s="174">
        <v>14.242284955752201</v>
      </c>
      <c r="AP62" s="174">
        <v>14.4144371681416</v>
      </c>
      <c r="AQ62" s="174">
        <v>15.1825008849558</v>
      </c>
      <c r="AR62" s="174">
        <v>15.4374185840708</v>
      </c>
      <c r="AS62" s="174">
        <v>15.218917699115</v>
      </c>
      <c r="AT62" s="174">
        <v>14.320415575221199</v>
      </c>
      <c r="AU62" s="174">
        <v>15.2611280973451</v>
      </c>
      <c r="AV62" s="174">
        <v>15.6829010176991</v>
      </c>
      <c r="AW62" s="174">
        <v>15.4305324955752</v>
      </c>
      <c r="AX62" s="174">
        <v>15.2952274778761</v>
      </c>
      <c r="AY62" s="174">
        <v>15.1991367477876</v>
      </c>
      <c r="AZ62" s="174">
        <v>14.7122936017699</v>
      </c>
      <c r="BA62" s="174">
        <v>15.143270044247799</v>
      </c>
      <c r="BB62" s="174">
        <v>15.5196212654867</v>
      </c>
      <c r="BC62" s="174">
        <v>16.361975283185799</v>
      </c>
      <c r="BD62" s="174">
        <v>15.9952579646018</v>
      </c>
      <c r="BE62" s="175">
        <v>14.8100110033467</v>
      </c>
      <c r="BF62" s="132">
        <v>-7.6629678302518101E-2</v>
      </c>
      <c r="BG62" s="132">
        <v>1.11220066509485E-2</v>
      </c>
      <c r="BH62" s="132">
        <v>0.107615264663995</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0.294303539823009</v>
      </c>
      <c r="W63" s="174">
        <v>0.47671858407079598</v>
      </c>
      <c r="X63" s="174">
        <v>0.47355000000000003</v>
      </c>
      <c r="Y63" s="174">
        <v>0.47990420353982299</v>
      </c>
      <c r="Z63" s="174">
        <v>0.495798230088495</v>
      </c>
      <c r="AA63" s="174">
        <v>0.33403008849557497</v>
      </c>
      <c r="AB63" s="174">
        <v>0.32735221238938</v>
      </c>
      <c r="AC63" s="174">
        <v>0.31784646017699097</v>
      </c>
      <c r="AD63" s="174">
        <v>0.31784646017699097</v>
      </c>
      <c r="AE63" s="174">
        <v>0.34643185840708002</v>
      </c>
      <c r="AF63" s="174">
        <v>0.27331592920353998</v>
      </c>
      <c r="AG63" s="174">
        <v>0.42965999999999999</v>
      </c>
      <c r="AH63" s="174">
        <v>0.3024945</v>
      </c>
      <c r="AI63" s="174">
        <v>0.37179450000000003</v>
      </c>
      <c r="AJ63" s="174">
        <v>0.33229350000000002</v>
      </c>
      <c r="AK63" s="174">
        <v>0.25779600000000003</v>
      </c>
      <c r="AL63" s="174">
        <v>0.37872450000000002</v>
      </c>
      <c r="AM63" s="174">
        <v>0.26992349999999998</v>
      </c>
      <c r="AN63" s="174">
        <v>0.41822549999999997</v>
      </c>
      <c r="AO63" s="174">
        <v>0.41233500000000001</v>
      </c>
      <c r="AP63" s="174">
        <v>0.419265</v>
      </c>
      <c r="AQ63" s="174">
        <v>0.43173899999999998</v>
      </c>
      <c r="AR63" s="174">
        <v>0.40194000000000002</v>
      </c>
      <c r="AS63" s="174">
        <v>0.28412999999999999</v>
      </c>
      <c r="AT63" s="174">
        <v>0.61607699999999999</v>
      </c>
      <c r="AU63" s="174">
        <v>0.65778788770960805</v>
      </c>
      <c r="AV63" s="174">
        <v>0.74646919727939098</v>
      </c>
      <c r="AW63" s="174">
        <v>0.82578391398453199</v>
      </c>
      <c r="AX63" s="174">
        <v>0.69592361527778301</v>
      </c>
      <c r="AY63" s="174">
        <v>0.71866785854422499</v>
      </c>
      <c r="AZ63" s="174">
        <v>0.91390697699939305</v>
      </c>
      <c r="BA63" s="174">
        <v>0.90414018605602198</v>
      </c>
      <c r="BB63" s="174">
        <v>0.89131968605602196</v>
      </c>
      <c r="BC63" s="174">
        <v>1.0221238938053101</v>
      </c>
      <c r="BD63" s="174">
        <v>1.13517486464686</v>
      </c>
      <c r="BE63" s="175">
        <v>1.1268</v>
      </c>
      <c r="BF63" s="132">
        <v>-1.0089681799831701E-2</v>
      </c>
      <c r="BG63" s="132">
        <v>6.3023283622023293E-2</v>
      </c>
      <c r="BH63" s="132">
        <v>8.1877643572302594E-3</v>
      </c>
    </row>
    <row r="64" spans="1:60">
      <c r="A64" s="136" t="s">
        <v>310</v>
      </c>
      <c r="B64" s="174">
        <v>4.3803297782789903</v>
      </c>
      <c r="C64" s="174">
        <v>4.88654761367604</v>
      </c>
      <c r="D64" s="174">
        <v>5.3799302706838601</v>
      </c>
      <c r="E64" s="174">
        <v>5.8089745598667903</v>
      </c>
      <c r="F64" s="174">
        <v>6.2079617867691201</v>
      </c>
      <c r="G64" s="174">
        <v>6.8214508479255498</v>
      </c>
      <c r="H64" s="174">
        <v>7.4563860328269804</v>
      </c>
      <c r="I64" s="174">
        <v>7.8425380813400603</v>
      </c>
      <c r="J64" s="174">
        <v>8.5289358350024305</v>
      </c>
      <c r="K64" s="174">
        <v>9.0437646123451696</v>
      </c>
      <c r="L64" s="174">
        <v>9.86749065745758</v>
      </c>
      <c r="M64" s="174">
        <v>10.858561442446099</v>
      </c>
      <c r="N64" s="174">
        <v>11.635089772505699</v>
      </c>
      <c r="O64" s="174">
        <v>12.4073126315926</v>
      </c>
      <c r="P64" s="174">
        <v>13.170965162588301</v>
      </c>
      <c r="Q64" s="174">
        <v>13.5747858917239</v>
      </c>
      <c r="R64" s="174">
        <v>14.3749536948696</v>
      </c>
      <c r="S64" s="174">
        <v>15.517650184864699</v>
      </c>
      <c r="T64" s="174">
        <v>16.638819319995601</v>
      </c>
      <c r="U64" s="174">
        <v>18.155441942494299</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1.1209632743362801</v>
      </c>
      <c r="W65" s="174">
        <v>1.08062345132743</v>
      </c>
      <c r="X65" s="174">
        <v>1.1314570796460199</v>
      </c>
      <c r="Y65" s="174">
        <v>1.1155460176991201</v>
      </c>
      <c r="Z65" s="174">
        <v>1.1791221238938101</v>
      </c>
      <c r="AA65" s="174">
        <v>1.2551000000000001</v>
      </c>
      <c r="AB65" s="174">
        <v>1.26494646017699</v>
      </c>
      <c r="AC65" s="174">
        <v>1.27128362831858</v>
      </c>
      <c r="AD65" s="174">
        <v>1.38569336283186</v>
      </c>
      <c r="AE65" s="174">
        <v>1.40794159292035</v>
      </c>
      <c r="AF65" s="174">
        <v>1.4429323008849599</v>
      </c>
      <c r="AG65" s="174">
        <v>1.502424</v>
      </c>
      <c r="AH65" s="174">
        <v>1.4736644999999999</v>
      </c>
      <c r="AI65" s="174">
        <v>1.479555</v>
      </c>
      <c r="AJ65" s="174">
        <v>1.7144820000000001</v>
      </c>
      <c r="AK65" s="174">
        <v>1.7522504999999999</v>
      </c>
      <c r="AL65" s="174">
        <v>1.7661104999999999</v>
      </c>
      <c r="AM65" s="174">
        <v>1.8187785000000001</v>
      </c>
      <c r="AN65" s="174">
        <v>1.6396379999999999</v>
      </c>
      <c r="AO65" s="174">
        <v>1.6566164999999999</v>
      </c>
      <c r="AP65" s="174">
        <v>1.6891875000000001</v>
      </c>
      <c r="AQ65" s="174">
        <v>1.5589035</v>
      </c>
      <c r="AR65" s="174">
        <v>1.686069</v>
      </c>
      <c r="AS65" s="174">
        <v>1.5887024999999999</v>
      </c>
      <c r="AT65" s="174">
        <v>1.5866235</v>
      </c>
      <c r="AU65" s="174">
        <v>1.5855840000000001</v>
      </c>
      <c r="AV65" s="174">
        <v>1.70482940712315</v>
      </c>
      <c r="AW65" s="174">
        <v>1.6645859999999999</v>
      </c>
      <c r="AX65" s="174">
        <v>1.6614675000000001</v>
      </c>
      <c r="AY65" s="174">
        <v>1.747746</v>
      </c>
      <c r="AZ65" s="174">
        <v>1.6683975</v>
      </c>
      <c r="BA65" s="174">
        <v>1.5597694982503301</v>
      </c>
      <c r="BB65" s="174">
        <v>1.55164333574293</v>
      </c>
      <c r="BC65" s="174">
        <v>1.5978816638540601</v>
      </c>
      <c r="BD65" s="174">
        <v>1.5995931619468999</v>
      </c>
      <c r="BE65" s="175">
        <v>1.5492090158140901</v>
      </c>
      <c r="BF65" s="132">
        <v>-3.4144280527528298E-2</v>
      </c>
      <c r="BG65" s="132">
        <v>8.1444646222039697E-4</v>
      </c>
      <c r="BH65" s="132">
        <v>1.12571515456002E-2</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0.28091408626690501</v>
      </c>
      <c r="W66" s="174">
        <v>0.27463581478638299</v>
      </c>
      <c r="X66" s="174">
        <v>0.29920894040750401</v>
      </c>
      <c r="Y66" s="174">
        <v>0.39399680509065699</v>
      </c>
      <c r="Z66" s="174">
        <v>0.43637425643203498</v>
      </c>
      <c r="AA66" s="174">
        <v>0.40373512138302398</v>
      </c>
      <c r="AB66" s="174">
        <v>0.33452906767269802</v>
      </c>
      <c r="AC66" s="174">
        <v>0.30279210358418801</v>
      </c>
      <c r="AD66" s="174">
        <v>0.21810536710873399</v>
      </c>
      <c r="AE66" s="174">
        <v>0.18697332228979399</v>
      </c>
      <c r="AF66" s="174">
        <v>0.18350647330342401</v>
      </c>
      <c r="AG66" s="174">
        <v>0.20458907042890201</v>
      </c>
      <c r="AH66" s="174">
        <v>0.21420319831857201</v>
      </c>
      <c r="AI66" s="174">
        <v>0.21984502144996801</v>
      </c>
      <c r="AJ66" s="174">
        <v>0.17217997720218101</v>
      </c>
      <c r="AK66" s="174">
        <v>0.16209526217006001</v>
      </c>
      <c r="AL66" s="174">
        <v>0.17127609020017001</v>
      </c>
      <c r="AM66" s="174">
        <v>0.158326217979227</v>
      </c>
      <c r="AN66" s="174">
        <v>0.14289994897800501</v>
      </c>
      <c r="AO66" s="174">
        <v>0.17318090720163801</v>
      </c>
      <c r="AP66" s="174">
        <v>0.18155961646959801</v>
      </c>
      <c r="AQ66" s="174">
        <v>0.18765078716814201</v>
      </c>
      <c r="AR66" s="174">
        <v>0.212123246145133</v>
      </c>
      <c r="AS66" s="174">
        <v>0.213663078269027</v>
      </c>
      <c r="AT66" s="174">
        <v>0.19188995219444799</v>
      </c>
      <c r="AU66" s="174">
        <v>0.18540226966506401</v>
      </c>
      <c r="AV66" s="174">
        <v>0.196988227313144</v>
      </c>
      <c r="AW66" s="174">
        <v>0.20526624405233501</v>
      </c>
      <c r="AX66" s="174">
        <v>0.17135610134981599</v>
      </c>
      <c r="AY66" s="174">
        <v>0.18943510406066899</v>
      </c>
      <c r="AZ66" s="174">
        <v>0.18657144810642301</v>
      </c>
      <c r="BA66" s="174">
        <v>0.18507172799187699</v>
      </c>
      <c r="BB66" s="174">
        <v>0.18188485852522199</v>
      </c>
      <c r="BC66" s="174">
        <v>0.211176484986284</v>
      </c>
      <c r="BD66" s="174">
        <v>0.19989798859469099</v>
      </c>
      <c r="BE66" s="175">
        <v>0.21992373072664601</v>
      </c>
      <c r="BF66" s="132">
        <v>9.7173852315036904E-2</v>
      </c>
      <c r="BG66" s="132">
        <v>4.0968831091443602E-3</v>
      </c>
      <c r="BH66" s="132">
        <v>1.5980508375512399E-3</v>
      </c>
    </row>
    <row r="67" spans="1:60" s="125" customFormat="1">
      <c r="A67" s="133" t="s">
        <v>313</v>
      </c>
      <c r="B67" s="176">
        <v>4.3803297782789903</v>
      </c>
      <c r="C67" s="176">
        <v>4.88654761367604</v>
      </c>
      <c r="D67" s="176">
        <v>5.3799302706838601</v>
      </c>
      <c r="E67" s="176">
        <v>5.8089745598667903</v>
      </c>
      <c r="F67" s="176">
        <v>6.2079617867691201</v>
      </c>
      <c r="G67" s="176">
        <v>6.8214508479255498</v>
      </c>
      <c r="H67" s="176">
        <v>7.4563860328269804</v>
      </c>
      <c r="I67" s="176">
        <v>7.8425380813400603</v>
      </c>
      <c r="J67" s="176">
        <v>8.5289358350024305</v>
      </c>
      <c r="K67" s="176">
        <v>9.0437646123451696</v>
      </c>
      <c r="L67" s="176">
        <v>9.86749065745758</v>
      </c>
      <c r="M67" s="176">
        <v>10.858561442446099</v>
      </c>
      <c r="N67" s="176">
        <v>11.635089772505699</v>
      </c>
      <c r="O67" s="176">
        <v>12.4073126315926</v>
      </c>
      <c r="P67" s="176">
        <v>13.170965162588301</v>
      </c>
      <c r="Q67" s="176">
        <v>13.5747858917239</v>
      </c>
      <c r="R67" s="176">
        <v>14.3749536948696</v>
      </c>
      <c r="S67" s="176">
        <v>15.517650184864699</v>
      </c>
      <c r="T67" s="176">
        <v>16.638819319995601</v>
      </c>
      <c r="U67" s="176">
        <v>18.155441942494299</v>
      </c>
      <c r="V67" s="176">
        <v>15.6289484214306</v>
      </c>
      <c r="W67" s="176">
        <v>16.040885342552802</v>
      </c>
      <c r="X67" s="176">
        <v>16.913179374205701</v>
      </c>
      <c r="Y67" s="176">
        <v>17.8241466180632</v>
      </c>
      <c r="Z67" s="176">
        <v>18.223467587485999</v>
      </c>
      <c r="AA67" s="176">
        <v>18.395383827020201</v>
      </c>
      <c r="AB67" s="176">
        <v>18.7380115117152</v>
      </c>
      <c r="AC67" s="176">
        <v>18.187890409469102</v>
      </c>
      <c r="AD67" s="176">
        <v>18.004626181562699</v>
      </c>
      <c r="AE67" s="176">
        <v>16.911342978414599</v>
      </c>
      <c r="AF67" s="176">
        <v>16.4116378101008</v>
      </c>
      <c r="AG67" s="176">
        <v>16.603392111247501</v>
      </c>
      <c r="AH67" s="176">
        <v>15.3887130916301</v>
      </c>
      <c r="AI67" s="176">
        <v>15.9702343763712</v>
      </c>
      <c r="AJ67" s="176">
        <v>16.1358566238907</v>
      </c>
      <c r="AK67" s="176">
        <v>16.2639536612851</v>
      </c>
      <c r="AL67" s="176">
        <v>16.677734926164799</v>
      </c>
      <c r="AM67" s="176">
        <v>16.7878751071297</v>
      </c>
      <c r="AN67" s="176">
        <v>17.080973568747901</v>
      </c>
      <c r="AO67" s="176">
        <v>17.6601251186976</v>
      </c>
      <c r="AP67" s="176">
        <v>17.9583591523126</v>
      </c>
      <c r="AQ67" s="176">
        <v>18.671113819434201</v>
      </c>
      <c r="AR67" s="176">
        <v>19.060693308234899</v>
      </c>
      <c r="AS67" s="176">
        <v>18.710957986148301</v>
      </c>
      <c r="AT67" s="176">
        <v>17.948233804422699</v>
      </c>
      <c r="AU67" s="176">
        <v>19.073077601333299</v>
      </c>
      <c r="AV67" s="176">
        <v>19.726929631304401</v>
      </c>
      <c r="AW67" s="176">
        <v>19.572771895088501</v>
      </c>
      <c r="AX67" s="176">
        <v>19.286475541877401</v>
      </c>
      <c r="AY67" s="176">
        <v>19.381324169325701</v>
      </c>
      <c r="AZ67" s="176">
        <v>19.016502727566301</v>
      </c>
      <c r="BA67" s="176">
        <v>19.335594926884799</v>
      </c>
      <c r="BB67" s="176">
        <v>19.7252392692867</v>
      </c>
      <c r="BC67" s="176">
        <v>20.903198961248801</v>
      </c>
      <c r="BD67" s="176">
        <v>20.670912467391499</v>
      </c>
      <c r="BE67" s="176">
        <v>19.375453690909598</v>
      </c>
      <c r="BF67" s="135">
        <v>-6.5231623261506097E-2</v>
      </c>
      <c r="BG67" s="135">
        <v>1.4223789218603001E-2</v>
      </c>
      <c r="BH67" s="135">
        <v>0.140789535974082</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2.8127804171968199E-2</v>
      </c>
      <c r="C69" s="174">
        <v>2.94900706548628E-2</v>
      </c>
      <c r="D69" s="174">
        <v>3.0916594990724099E-2</v>
      </c>
      <c r="E69" s="174">
        <v>3.3023947557486E-2</v>
      </c>
      <c r="F69" s="174">
        <v>3.8750133152687098E-2</v>
      </c>
      <c r="G69" s="174">
        <v>9.18883976232652E-2</v>
      </c>
      <c r="H69" s="174">
        <v>0.10635646300403399</v>
      </c>
      <c r="I69" s="174">
        <v>0.12174460857708</v>
      </c>
      <c r="J69" s="174">
        <v>0.14787745734330901</v>
      </c>
      <c r="K69" s="174">
        <v>0.15035429533358</v>
      </c>
      <c r="L69" s="174">
        <v>0.15339178972291301</v>
      </c>
      <c r="M69" s="174">
        <v>0.172784464152268</v>
      </c>
      <c r="N69" s="174">
        <v>0.176690612623496</v>
      </c>
      <c r="O69" s="174">
        <v>0.13683034626189899</v>
      </c>
      <c r="P69" s="174">
        <v>0.18331451923254799</v>
      </c>
      <c r="Q69" s="174">
        <v>0.163274546587727</v>
      </c>
      <c r="R69" s="174">
        <v>0.17740946020993001</v>
      </c>
      <c r="S69" s="174">
        <v>0.242967689317347</v>
      </c>
      <c r="T69" s="174">
        <v>0.27767919586662398</v>
      </c>
      <c r="U69" s="174">
        <v>0.32323937578876999</v>
      </c>
      <c r="V69" s="174">
        <v>0.34871177075792498</v>
      </c>
      <c r="W69" s="174">
        <v>0.33499708950956802</v>
      </c>
      <c r="X69" s="174">
        <v>0.41010361012150198</v>
      </c>
      <c r="Y69" s="174">
        <v>0.44522883581595002</v>
      </c>
      <c r="Z69" s="174">
        <v>0.56220606900000003</v>
      </c>
      <c r="AA69" s="174">
        <v>0.82074639636000002</v>
      </c>
      <c r="AB69" s="174">
        <v>0.95511737006999997</v>
      </c>
      <c r="AC69" s="174">
        <v>1.0986582751559999</v>
      </c>
      <c r="AD69" s="174">
        <v>0.59447396699999999</v>
      </c>
      <c r="AE69" s="174">
        <v>0.93979011852000005</v>
      </c>
      <c r="AF69" s="174">
        <v>1.1472478812</v>
      </c>
      <c r="AG69" s="174">
        <v>1.34925784344</v>
      </c>
      <c r="AH69" s="174">
        <v>1.4310846765</v>
      </c>
      <c r="AI69" s="174">
        <v>1.66432853592</v>
      </c>
      <c r="AJ69" s="174">
        <v>1.9790150058</v>
      </c>
      <c r="AK69" s="174">
        <v>2.1398716674</v>
      </c>
      <c r="AL69" s="174">
        <v>2.3951773845000002</v>
      </c>
      <c r="AM69" s="174">
        <v>2.8159317332999998</v>
      </c>
      <c r="AN69" s="174">
        <v>2.8899625877999999</v>
      </c>
      <c r="AO69" s="174">
        <v>3.35721671172</v>
      </c>
      <c r="AP69" s="174">
        <v>3.4936884990000001</v>
      </c>
      <c r="AQ69" s="174">
        <v>3.8082240000000001</v>
      </c>
      <c r="AR69" s="174">
        <v>4.2678800370000003</v>
      </c>
      <c r="AS69" s="174">
        <v>4.5283217562000004</v>
      </c>
      <c r="AT69" s="174">
        <v>4.8525988301999998</v>
      </c>
      <c r="AU69" s="174">
        <v>5.1980183477999997</v>
      </c>
      <c r="AV69" s="174">
        <v>5.5149339888000002</v>
      </c>
      <c r="AW69" s="174">
        <v>5.4916392185999996</v>
      </c>
      <c r="AX69" s="174">
        <v>5.5380417480000004</v>
      </c>
      <c r="AY69" s="174">
        <v>6.2424339804000004</v>
      </c>
      <c r="AZ69" s="174">
        <v>6.6247014654000003</v>
      </c>
      <c r="BA69" s="174">
        <v>7.0674857099999997</v>
      </c>
      <c r="BB69" s="174">
        <v>7.3784787796742801</v>
      </c>
      <c r="BC69" s="174">
        <v>7.9060180188159404</v>
      </c>
      <c r="BD69" s="174">
        <v>8.0440373176027808</v>
      </c>
      <c r="BE69" s="175">
        <v>8.3916764850269097</v>
      </c>
      <c r="BF69" s="132">
        <v>4.0366681154700303E-2</v>
      </c>
      <c r="BG69" s="132">
        <v>5.1840693523699202E-2</v>
      </c>
      <c r="BH69" s="132">
        <v>6.09771650883126E-2</v>
      </c>
    </row>
    <row r="70" spans="1:60">
      <c r="A70" s="124" t="s">
        <v>315</v>
      </c>
      <c r="B70" s="174">
        <v>1.7031600000000001E-2</v>
      </c>
      <c r="C70" s="174">
        <v>2.0759400000000001E-2</v>
      </c>
      <c r="D70" s="174">
        <v>1.6552799999999999E-2</v>
      </c>
      <c r="E70" s="174">
        <v>1.6587000000000001E-2</v>
      </c>
      <c r="F70" s="174">
        <v>2.6060400000000001E-2</v>
      </c>
      <c r="G70" s="174">
        <v>2.6675999999999998E-2</v>
      </c>
      <c r="H70" s="174">
        <v>3.1635000000000003E-2</v>
      </c>
      <c r="I70" s="174">
        <v>3.1976999999999998E-2</v>
      </c>
      <c r="J70" s="174">
        <v>3.1122E-2</v>
      </c>
      <c r="K70" s="174">
        <v>2.8591200000000001E-2</v>
      </c>
      <c r="L70" s="174">
        <v>4.4289000000000002E-2</v>
      </c>
      <c r="M70" s="174">
        <v>6.1731000000000001E-2</v>
      </c>
      <c r="N70" s="174">
        <v>4.02876E-2</v>
      </c>
      <c r="O70" s="174">
        <v>4.1758200000000002E-2</v>
      </c>
      <c r="P70" s="174">
        <v>5.9884199999999999E-2</v>
      </c>
      <c r="Q70" s="174">
        <v>4.3810200000000001E-2</v>
      </c>
      <c r="R70" s="174">
        <v>2.1204000000000001E-2</v>
      </c>
      <c r="S70" s="174">
        <v>2.3255999999999999E-2</v>
      </c>
      <c r="T70" s="174">
        <v>1.6074000000000001E-2</v>
      </c>
      <c r="U70" s="174">
        <v>2.0178000000000001E-2</v>
      </c>
      <c r="V70" s="174">
        <v>2.9069999999999999E-2</v>
      </c>
      <c r="W70" s="174">
        <v>5.3010000000000002E-2</v>
      </c>
      <c r="X70" s="174">
        <v>0.12825</v>
      </c>
      <c r="Y70" s="174">
        <v>0.19152</v>
      </c>
      <c r="Z70" s="174">
        <v>0.22059000000000001</v>
      </c>
      <c r="AA70" s="174">
        <v>0.13611599999999999</v>
      </c>
      <c r="AB70" s="174">
        <v>5.9507999999999998E-2</v>
      </c>
      <c r="AC70" s="174">
        <v>7.7633999999999995E-2</v>
      </c>
      <c r="AD70" s="174">
        <v>8.7209999999999996E-2</v>
      </c>
      <c r="AE70" s="174">
        <v>0.108414</v>
      </c>
      <c r="AF70" s="174">
        <v>0.108414</v>
      </c>
      <c r="AG70" s="174">
        <v>0.110808</v>
      </c>
      <c r="AH70" s="174">
        <v>0.10431</v>
      </c>
      <c r="AI70" s="174">
        <v>0.10088999999999999</v>
      </c>
      <c r="AJ70" s="174">
        <v>0.10875600000000001</v>
      </c>
      <c r="AK70" s="174">
        <v>0.10773000000000001</v>
      </c>
      <c r="AL70" s="174">
        <v>9.4392000000000004E-2</v>
      </c>
      <c r="AM70" s="174">
        <v>8.0712000000000006E-2</v>
      </c>
      <c r="AN70" s="174">
        <v>5.3351999999999997E-2</v>
      </c>
      <c r="AO70" s="174">
        <v>3.4200000000000001E-2</v>
      </c>
      <c r="AP70" s="174">
        <v>4.9590000000000002E-2</v>
      </c>
      <c r="AQ70" s="174">
        <v>4.9590000000000002E-2</v>
      </c>
      <c r="AR70" s="174">
        <v>0.16354645200000001</v>
      </c>
      <c r="AS70" s="174">
        <v>0.2324745</v>
      </c>
      <c r="AT70" s="174">
        <v>0.24669827999999999</v>
      </c>
      <c r="AU70" s="174">
        <v>0.25686935999999999</v>
      </c>
      <c r="AV70" s="174">
        <v>0.22686912000000001</v>
      </c>
      <c r="AW70" s="174">
        <v>0.22828841999999999</v>
      </c>
      <c r="AX70" s="174">
        <v>0.25461558000000001</v>
      </c>
      <c r="AY70" s="174">
        <v>0.27111003480000001</v>
      </c>
      <c r="AZ70" s="174">
        <v>0.26283948299999998</v>
      </c>
      <c r="BA70" s="174">
        <v>0.35624081159999998</v>
      </c>
      <c r="BB70" s="174">
        <v>0.41136680744676901</v>
      </c>
      <c r="BC70" s="174">
        <v>0.52561606770577896</v>
      </c>
      <c r="BD70" s="174">
        <v>0.70172438925362401</v>
      </c>
      <c r="BE70" s="175">
        <v>0.74869148536911601</v>
      </c>
      <c r="BF70" s="132">
        <v>6.4015861002052296E-2</v>
      </c>
      <c r="BG70" s="132">
        <v>0.11019698856603399</v>
      </c>
      <c r="BH70" s="132">
        <v>5.4402817345287798E-3</v>
      </c>
    </row>
    <row r="71" spans="1:60">
      <c r="A71" s="124" t="s">
        <v>316</v>
      </c>
      <c r="B71" s="174">
        <v>2.6510382217619999E-3</v>
      </c>
      <c r="C71" s="174">
        <v>3.4367840864595002E-3</v>
      </c>
      <c r="D71" s="174">
        <v>3.8486906142884999E-3</v>
      </c>
      <c r="E71" s="174">
        <v>4.9389740066700001E-3</v>
      </c>
      <c r="F71" s="174">
        <v>5.0766015432194998E-3</v>
      </c>
      <c r="G71" s="174">
        <v>4.6393168880835001E-3</v>
      </c>
      <c r="H71" s="174">
        <v>4.3425880149555E-3</v>
      </c>
      <c r="I71" s="174">
        <v>4.2928078421609998E-3</v>
      </c>
      <c r="J71" s="174">
        <v>1.8633401934255E-3</v>
      </c>
      <c r="K71" s="174">
        <v>2.2771988848934999E-3</v>
      </c>
      <c r="L71" s="174">
        <v>2.0810064391739999E-3</v>
      </c>
      <c r="M71" s="174">
        <v>2.0048720572530001E-3</v>
      </c>
      <c r="N71" s="174">
        <v>1.9921829935994999E-3</v>
      </c>
      <c r="O71" s="174">
        <v>1.9599722935560002E-3</v>
      </c>
      <c r="P71" s="174">
        <v>1.395797001885E-3</v>
      </c>
      <c r="Q71" s="174">
        <v>6.6373563725999999E-5</v>
      </c>
      <c r="R71" s="174">
        <v>7.0277891003999997E-5</v>
      </c>
      <c r="S71" s="174">
        <v>1.5646591566584999E-3</v>
      </c>
      <c r="T71" s="174">
        <v>2.2166818120845002E-3</v>
      </c>
      <c r="U71" s="174">
        <v>1.9355702480684999E-3</v>
      </c>
      <c r="V71" s="174">
        <v>1.8213686751869999E-3</v>
      </c>
      <c r="W71" s="174">
        <v>1.3655384654805E-3</v>
      </c>
      <c r="X71" s="174">
        <v>1.5558744202830001E-3</v>
      </c>
      <c r="Y71" s="174">
        <v>1.4280077019284999E-3</v>
      </c>
      <c r="Z71" s="174">
        <v>1.3108778835884999E-3</v>
      </c>
      <c r="AA71" s="174">
        <v>1.1342070742589999E-3</v>
      </c>
      <c r="AB71" s="174">
        <v>9.4387111945650002E-4</v>
      </c>
      <c r="AC71" s="174">
        <v>8.0721966472650005E-4</v>
      </c>
      <c r="AD71" s="174">
        <v>8.0429141926800004E-4</v>
      </c>
      <c r="AE71" s="174">
        <v>7.4279826463950001E-4</v>
      </c>
      <c r="AF71" s="174">
        <v>8.6578457389649996E-4</v>
      </c>
      <c r="AG71" s="174">
        <v>5.4367757346149997E-4</v>
      </c>
      <c r="AH71" s="174">
        <v>6.4909440996749996E-4</v>
      </c>
      <c r="AI71" s="174">
        <v>4.0800220055099999E-4</v>
      </c>
      <c r="AJ71" s="174">
        <v>3.6700676413199999E-4</v>
      </c>
      <c r="AK71" s="174">
        <v>3.2991565499099998E-4</v>
      </c>
      <c r="AL71" s="174">
        <v>3.4553296410299997E-4</v>
      </c>
      <c r="AM71" s="174">
        <v>3.0844185496200002E-4</v>
      </c>
      <c r="AN71" s="174">
        <v>2.801354821965E-4</v>
      </c>
      <c r="AO71" s="174">
        <v>4.1019300000000002E-2</v>
      </c>
      <c r="AP71" s="174">
        <v>5.6530799999999999E-2</v>
      </c>
      <c r="AQ71" s="174">
        <v>7.8936300000000001E-2</v>
      </c>
      <c r="AR71" s="174">
        <v>9.4447799999999998E-2</v>
      </c>
      <c r="AS71" s="174">
        <v>0.12995190000000001</v>
      </c>
      <c r="AT71" s="174">
        <v>0.14408460000000001</v>
      </c>
      <c r="AU71" s="174">
        <v>0.18406980000000001</v>
      </c>
      <c r="AV71" s="174">
        <v>0.17097119999999999</v>
      </c>
      <c r="AW71" s="174">
        <v>8.7898500000000004E-2</v>
      </c>
      <c r="AX71" s="174">
        <v>0.23887710000000001</v>
      </c>
      <c r="AY71" s="174">
        <v>0.2609379</v>
      </c>
      <c r="AZ71" s="174">
        <v>0.2898927</v>
      </c>
      <c r="BA71" s="174">
        <v>0.3329802</v>
      </c>
      <c r="BB71" s="174">
        <v>0.35617851</v>
      </c>
      <c r="BC71" s="174">
        <v>0.37882529999999998</v>
      </c>
      <c r="BD71" s="174">
        <v>0.38778750000000001</v>
      </c>
      <c r="BE71" s="175">
        <v>0.406746</v>
      </c>
      <c r="BF71" s="132">
        <v>4.6023072252580302E-2</v>
      </c>
      <c r="BG71" s="132">
        <v>0.104072579739229</v>
      </c>
      <c r="BH71" s="132">
        <v>2.9555736610276701E-3</v>
      </c>
    </row>
    <row r="72" spans="1:60">
      <c r="A72" s="124" t="s">
        <v>317</v>
      </c>
      <c r="B72" s="174">
        <v>6.2141399999999999E-2</v>
      </c>
      <c r="C72" s="174">
        <v>8.1395999999999996E-2</v>
      </c>
      <c r="D72" s="174">
        <v>9.2613600000000004E-2</v>
      </c>
      <c r="E72" s="174">
        <v>0.1141938</v>
      </c>
      <c r="F72" s="174">
        <v>0.1274634</v>
      </c>
      <c r="G72" s="174">
        <v>6.9665400000000002E-2</v>
      </c>
      <c r="H72" s="174">
        <v>7.1956800000000001E-2</v>
      </c>
      <c r="I72" s="174">
        <v>8.5055400000000003E-2</v>
      </c>
      <c r="J72" s="174">
        <v>9.5281199999999996E-2</v>
      </c>
      <c r="K72" s="174">
        <v>0.1002402</v>
      </c>
      <c r="L72" s="174">
        <v>0.1098504</v>
      </c>
      <c r="M72" s="174">
        <v>0.13214880000000001</v>
      </c>
      <c r="N72" s="174">
        <v>0.14408460000000001</v>
      </c>
      <c r="O72" s="174">
        <v>0.1614582</v>
      </c>
      <c r="P72" s="174">
        <v>0.21378420000000001</v>
      </c>
      <c r="Q72" s="174">
        <v>0.1392282</v>
      </c>
      <c r="R72" s="174">
        <v>0.1601928</v>
      </c>
      <c r="S72" s="174">
        <v>0.12568499999999999</v>
      </c>
      <c r="T72" s="174">
        <v>0.13799700000000001</v>
      </c>
      <c r="U72" s="174">
        <v>0.14965919999999999</v>
      </c>
      <c r="V72" s="174">
        <v>0.14363999999999999</v>
      </c>
      <c r="W72" s="174">
        <v>0.195966</v>
      </c>
      <c r="X72" s="174">
        <v>0.16347600000000001</v>
      </c>
      <c r="Y72" s="174">
        <v>0.233928</v>
      </c>
      <c r="Z72" s="174">
        <v>0.27907199999999999</v>
      </c>
      <c r="AA72" s="174">
        <v>0.14329800000000001</v>
      </c>
      <c r="AB72" s="174">
        <v>1.7100000000000001E-2</v>
      </c>
      <c r="AC72" s="174">
        <v>8.9604000000000003E-2</v>
      </c>
      <c r="AD72" s="174">
        <v>0.185364</v>
      </c>
      <c r="AE72" s="174">
        <v>0.20417399999999999</v>
      </c>
      <c r="AF72" s="174">
        <v>0.31730760000000002</v>
      </c>
      <c r="AG72" s="174">
        <v>0.31812839999999998</v>
      </c>
      <c r="AH72" s="174">
        <v>0.31703399999999998</v>
      </c>
      <c r="AI72" s="174">
        <v>0.3245922</v>
      </c>
      <c r="AJ72" s="174">
        <v>0.29712959999999999</v>
      </c>
      <c r="AK72" s="174">
        <v>0.32832</v>
      </c>
      <c r="AL72" s="174">
        <v>0.32490000000000002</v>
      </c>
      <c r="AM72" s="174">
        <v>0.29788199999999998</v>
      </c>
      <c r="AN72" s="174">
        <v>0.34200000000000003</v>
      </c>
      <c r="AO72" s="174">
        <v>0.37278</v>
      </c>
      <c r="AP72" s="174">
        <v>0.42065999999999998</v>
      </c>
      <c r="AQ72" s="174">
        <v>0.42442200000000002</v>
      </c>
      <c r="AR72" s="174">
        <v>0.38509199999999999</v>
      </c>
      <c r="AS72" s="174">
        <v>0.43434</v>
      </c>
      <c r="AT72" s="174">
        <v>0.42646006800000003</v>
      </c>
      <c r="AU72" s="174">
        <v>0.503119366266914</v>
      </c>
      <c r="AV72" s="174">
        <v>0.570885317398103</v>
      </c>
      <c r="AW72" s="174">
        <v>0.63114628369352299</v>
      </c>
      <c r="AX72" s="174">
        <v>0.63973404853378801</v>
      </c>
      <c r="AY72" s="174">
        <v>0.64336115431146901</v>
      </c>
      <c r="AZ72" s="174">
        <v>0.73161745081149099</v>
      </c>
      <c r="BA72" s="174">
        <v>0.761396882478798</v>
      </c>
      <c r="BB72" s="174">
        <v>0.75699057999939701</v>
      </c>
      <c r="BC72" s="174">
        <v>0.761480509529881</v>
      </c>
      <c r="BD72" s="174">
        <v>0.82956314261990505</v>
      </c>
      <c r="BE72" s="175">
        <v>0.74322729518775299</v>
      </c>
      <c r="BF72" s="132">
        <v>-0.106521756527161</v>
      </c>
      <c r="BG72" s="132">
        <v>6.8801630421713597E-2</v>
      </c>
      <c r="BH72" s="132">
        <v>5.40057681652372E-3</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1.089153E-2</v>
      </c>
      <c r="P73" s="174">
        <v>1.83222E-2</v>
      </c>
      <c r="Q73" s="174">
        <v>2.3259015000000001E-2</v>
      </c>
      <c r="R73" s="174">
        <v>2.7415439999999999E-2</v>
      </c>
      <c r="S73" s="174">
        <v>2.9994119999999999E-2</v>
      </c>
      <c r="T73" s="174">
        <v>3.7255139999999999E-2</v>
      </c>
      <c r="U73" s="174">
        <v>4.6823400000000001E-2</v>
      </c>
      <c r="V73" s="174">
        <v>5.9615010000000003E-2</v>
      </c>
      <c r="W73" s="174">
        <v>6.9692219999999999E-2</v>
      </c>
      <c r="X73" s="174">
        <v>7.8072929999999999E-2</v>
      </c>
      <c r="Y73" s="174">
        <v>7.8564914999999999E-2</v>
      </c>
      <c r="Z73" s="174">
        <v>8.1533789999999995E-2</v>
      </c>
      <c r="AA73" s="174">
        <v>8.811621E-2</v>
      </c>
      <c r="AB73" s="174">
        <v>8.9337689999999997E-2</v>
      </c>
      <c r="AC73" s="174">
        <v>9.7650539999999994E-2</v>
      </c>
      <c r="AD73" s="174">
        <v>9.3714660000000005E-2</v>
      </c>
      <c r="AE73" s="174">
        <v>9.8125560000000001E-2</v>
      </c>
      <c r="AF73" s="174">
        <v>0.120038816217318</v>
      </c>
      <c r="AG73" s="174">
        <v>0.131154083165858</v>
      </c>
      <c r="AH73" s="174">
        <v>0.151627646217318</v>
      </c>
      <c r="AI73" s="174">
        <v>0.15810827621731799</v>
      </c>
      <c r="AJ73" s="174">
        <v>0.16931590759558601</v>
      </c>
      <c r="AK73" s="174">
        <v>0.27630547272147199</v>
      </c>
      <c r="AL73" s="174">
        <v>0.30339419786920302</v>
      </c>
      <c r="AM73" s="174">
        <v>0.31781444820029497</v>
      </c>
      <c r="AN73" s="174">
        <v>0.34288542286738899</v>
      </c>
      <c r="AO73" s="174">
        <v>0.31116542095024502</v>
      </c>
      <c r="AP73" s="174">
        <v>0.388019026687631</v>
      </c>
      <c r="AQ73" s="174">
        <v>0.43328768995654299</v>
      </c>
      <c r="AR73" s="174">
        <v>0.43784926130138602</v>
      </c>
      <c r="AS73" s="174">
        <v>0.48169476380422099</v>
      </c>
      <c r="AT73" s="174">
        <v>0.48770649843274699</v>
      </c>
      <c r="AU73" s="174">
        <v>0.58971036043796998</v>
      </c>
      <c r="AV73" s="174">
        <v>0.650965711139456</v>
      </c>
      <c r="AW73" s="174">
        <v>0.70976129417846301</v>
      </c>
      <c r="AX73" s="174">
        <v>0.78219159948377104</v>
      </c>
      <c r="AY73" s="174">
        <v>0.76731300095524801</v>
      </c>
      <c r="AZ73" s="174">
        <v>0.82966414559880397</v>
      </c>
      <c r="BA73" s="174">
        <v>0.82288240007980495</v>
      </c>
      <c r="BB73" s="174">
        <v>0.84063164747105901</v>
      </c>
      <c r="BC73" s="174">
        <v>0.89987380176092502</v>
      </c>
      <c r="BD73" s="174">
        <v>0.89987571689869394</v>
      </c>
      <c r="BE73" s="175">
        <v>0.93262764672342402</v>
      </c>
      <c r="BF73" s="132">
        <v>3.3564375933638799E-2</v>
      </c>
      <c r="BG73" s="132">
        <v>6.3169230374665597E-2</v>
      </c>
      <c r="BH73" s="132">
        <v>6.7768329822591299E-3</v>
      </c>
    </row>
    <row r="74" spans="1:60">
      <c r="A74" s="124" t="s">
        <v>319</v>
      </c>
      <c r="B74" s="174">
        <v>3.0180599999999999E-3</v>
      </c>
      <c r="C74" s="174">
        <v>3.0553199999999998E-3</v>
      </c>
      <c r="D74" s="174">
        <v>4.2103799999999997E-3</v>
      </c>
      <c r="E74" s="174">
        <v>1.9151640000000001E-2</v>
      </c>
      <c r="F74" s="174">
        <v>3.1745519999999999E-2</v>
      </c>
      <c r="G74" s="174">
        <v>3.7446300000000002E-2</v>
      </c>
      <c r="H74" s="174">
        <v>3.7446300000000002E-2</v>
      </c>
      <c r="I74" s="174">
        <v>4.109778E-2</v>
      </c>
      <c r="J74" s="174">
        <v>5.8870800000000001E-2</v>
      </c>
      <c r="K74" s="174">
        <v>4.836348E-2</v>
      </c>
      <c r="L74" s="174">
        <v>7.4631779999999995E-2</v>
      </c>
      <c r="M74" s="174">
        <v>4.0762439999999997E-2</v>
      </c>
      <c r="N74" s="174">
        <v>5.7790260000000003E-2</v>
      </c>
      <c r="O74" s="174">
        <v>5.5107540000000003E-2</v>
      </c>
      <c r="P74" s="174">
        <v>0.16252812</v>
      </c>
      <c r="Q74" s="174">
        <v>0.17664965999999999</v>
      </c>
      <c r="R74" s="174">
        <v>0.16107498000000001</v>
      </c>
      <c r="S74" s="174">
        <v>0.1883493</v>
      </c>
      <c r="T74" s="174">
        <v>0.19505610000000001</v>
      </c>
      <c r="U74" s="174">
        <v>0.2209518</v>
      </c>
      <c r="V74" s="174">
        <v>0.2034396</v>
      </c>
      <c r="W74" s="174">
        <v>0.21610799999999999</v>
      </c>
      <c r="X74" s="174">
        <v>0.20902860000000001</v>
      </c>
      <c r="Y74" s="174">
        <v>0.2183436</v>
      </c>
      <c r="Z74" s="174">
        <v>0.231012</v>
      </c>
      <c r="AA74" s="174">
        <v>0.234738</v>
      </c>
      <c r="AB74" s="174">
        <v>0.28429379999999999</v>
      </c>
      <c r="AC74" s="174">
        <v>0.47022120000000001</v>
      </c>
      <c r="AD74" s="174">
        <v>0.50300999999999996</v>
      </c>
      <c r="AE74" s="174">
        <v>0.50300999999999996</v>
      </c>
      <c r="AF74" s="174">
        <v>0.50300999999999996</v>
      </c>
      <c r="AG74" s="174">
        <v>0.34934077379839801</v>
      </c>
      <c r="AH74" s="174">
        <v>0.37352607014820299</v>
      </c>
      <c r="AI74" s="174">
        <v>0.40338741301630698</v>
      </c>
      <c r="AJ74" s="174">
        <v>0.46278601310633</v>
      </c>
      <c r="AK74" s="174">
        <v>0.406700635978481</v>
      </c>
      <c r="AL74" s="174">
        <v>0.37698760340886101</v>
      </c>
      <c r="AM74" s="174">
        <v>0.41233782733199997</v>
      </c>
      <c r="AN74" s="174">
        <v>0.47063433871830102</v>
      </c>
      <c r="AO74" s="174">
        <v>0.56564709495505905</v>
      </c>
      <c r="AP74" s="174">
        <v>0.64413030846396502</v>
      </c>
      <c r="AQ74" s="174">
        <v>0.63932059300685495</v>
      </c>
      <c r="AR74" s="174">
        <v>0.69333466374455699</v>
      </c>
      <c r="AS74" s="174">
        <v>0.74512002338786698</v>
      </c>
      <c r="AT74" s="174">
        <v>0.76575975557685705</v>
      </c>
      <c r="AU74" s="174">
        <v>0.91460663240305795</v>
      </c>
      <c r="AV74" s="174">
        <v>1.03228203814384</v>
      </c>
      <c r="AW74" s="174">
        <v>1.20956563728785</v>
      </c>
      <c r="AX74" s="174">
        <v>1.2700528156586901</v>
      </c>
      <c r="AY74" s="174">
        <v>1.3836253068586499</v>
      </c>
      <c r="AZ74" s="174">
        <v>1.5578523571124001</v>
      </c>
      <c r="BA74" s="174">
        <v>1.4814169389852101</v>
      </c>
      <c r="BB74" s="174">
        <v>1.4814758480116099</v>
      </c>
      <c r="BC74" s="174">
        <v>1.2285955342502</v>
      </c>
      <c r="BD74" s="174">
        <v>1.32080787989704</v>
      </c>
      <c r="BE74" s="175">
        <v>1.2593499935204699</v>
      </c>
      <c r="BF74" s="132">
        <v>-4.91356345924139E-2</v>
      </c>
      <c r="BG74" s="132">
        <v>5.6026244061439599E-2</v>
      </c>
      <c r="BH74" s="132">
        <v>9.1509238464901003E-3</v>
      </c>
    </row>
    <row r="75" spans="1:60">
      <c r="A75" s="124" t="s">
        <v>320</v>
      </c>
      <c r="B75" s="174">
        <v>2.1614399999999999E-2</v>
      </c>
      <c r="C75" s="174">
        <v>2.5992000000000001E-2</v>
      </c>
      <c r="D75" s="174">
        <v>3.13101E-2</v>
      </c>
      <c r="E75" s="174">
        <v>3.7654199999999999E-2</v>
      </c>
      <c r="F75" s="174">
        <v>4.53321E-2</v>
      </c>
      <c r="G75" s="174">
        <v>5.5301400000000001E-2</v>
      </c>
      <c r="H75" s="174">
        <v>4.6135799999999998E-2</v>
      </c>
      <c r="I75" s="174">
        <v>5.2291799999999999E-2</v>
      </c>
      <c r="J75" s="174">
        <v>6.1559999999999997E-2</v>
      </c>
      <c r="K75" s="174">
        <v>7.7907599999999994E-2</v>
      </c>
      <c r="L75" s="174">
        <v>9.2682E-2</v>
      </c>
      <c r="M75" s="174">
        <v>0.1000521</v>
      </c>
      <c r="N75" s="174">
        <v>0.14080139999999999</v>
      </c>
      <c r="O75" s="174">
        <v>0.1941534</v>
      </c>
      <c r="P75" s="174">
        <v>0.238374</v>
      </c>
      <c r="Q75" s="174">
        <v>0.33256079999999999</v>
      </c>
      <c r="R75" s="174">
        <v>0.38775959999999998</v>
      </c>
      <c r="S75" s="174">
        <v>0.4109814</v>
      </c>
      <c r="T75" s="174">
        <v>0.40130280000000002</v>
      </c>
      <c r="U75" s="174">
        <v>0.62243999999999999</v>
      </c>
      <c r="V75" s="174">
        <v>0.64295999999999998</v>
      </c>
      <c r="W75" s="174">
        <v>0.86184000000000005</v>
      </c>
      <c r="X75" s="174">
        <v>0.91656000000000004</v>
      </c>
      <c r="Y75" s="174">
        <v>0.99521999999999999</v>
      </c>
      <c r="Z75" s="174">
        <v>1.0191600000000001</v>
      </c>
      <c r="AA75" s="174">
        <v>1.1463840000000001</v>
      </c>
      <c r="AB75" s="174">
        <v>1.202814</v>
      </c>
      <c r="AC75" s="174">
        <v>1.3081499999999999</v>
      </c>
      <c r="AD75" s="174">
        <v>1.3693679999999999</v>
      </c>
      <c r="AE75" s="174">
        <v>1.462734</v>
      </c>
      <c r="AF75" s="174">
        <v>1.4682059999999999</v>
      </c>
      <c r="AG75" s="174">
        <v>1.5188219999999999</v>
      </c>
      <c r="AH75" s="174">
        <v>1.5506279999999999</v>
      </c>
      <c r="AI75" s="174">
        <v>1.6012439999999999</v>
      </c>
      <c r="AJ75" s="174">
        <v>1.5800399999999999</v>
      </c>
      <c r="AK75" s="174">
        <v>1.7035020000000001</v>
      </c>
      <c r="AL75" s="174">
        <v>1.836198</v>
      </c>
      <c r="AM75" s="174">
        <v>1.9391400000000001</v>
      </c>
      <c r="AN75" s="174">
        <v>2.054052</v>
      </c>
      <c r="AO75" s="174">
        <v>2.2462559999999998</v>
      </c>
      <c r="AP75" s="174">
        <v>2.4364080000000001</v>
      </c>
      <c r="AQ75" s="174">
        <v>2.5123662000000002</v>
      </c>
      <c r="AR75" s="174">
        <v>2.5451640000000002</v>
      </c>
      <c r="AS75" s="174">
        <v>2.7510479999999999</v>
      </c>
      <c r="AT75" s="174">
        <v>2.6829900000000002</v>
      </c>
      <c r="AU75" s="174">
        <v>2.9979719999999999</v>
      </c>
      <c r="AV75" s="174">
        <v>3.1552920000000002</v>
      </c>
      <c r="AW75" s="174">
        <v>3.3970859999999998</v>
      </c>
      <c r="AX75" s="174">
        <v>3.4210259999999999</v>
      </c>
      <c r="AY75" s="174">
        <v>3.5013960000000002</v>
      </c>
      <c r="AZ75" s="174">
        <v>3.57219</v>
      </c>
      <c r="BA75" s="174">
        <v>3.7914119999999998</v>
      </c>
      <c r="BB75" s="174">
        <v>3.9330075240000002</v>
      </c>
      <c r="BC75" s="174">
        <v>4.0355999999999996</v>
      </c>
      <c r="BD75" s="174">
        <v>4.0014000000000003</v>
      </c>
      <c r="BE75" s="175">
        <v>4.0356020872940599</v>
      </c>
      <c r="BF75" s="132">
        <v>5.7919358431723902E-3</v>
      </c>
      <c r="BG75" s="132">
        <v>4.0780846693654602E-2</v>
      </c>
      <c r="BH75" s="132">
        <v>2.9324244702085799E-2</v>
      </c>
    </row>
    <row r="76" spans="1:60">
      <c r="A76" s="124" t="s">
        <v>321</v>
      </c>
      <c r="B76" s="174">
        <v>0</v>
      </c>
      <c r="C76" s="174">
        <v>0</v>
      </c>
      <c r="D76" s="174">
        <v>1.5935399999999999E-2</v>
      </c>
      <c r="E76" s="174">
        <v>2.1059999999999999E-2</v>
      </c>
      <c r="F76" s="174">
        <v>2.0709000000000002E-2</v>
      </c>
      <c r="G76" s="174">
        <v>2.9484E-2</v>
      </c>
      <c r="H76" s="174">
        <v>4.6683000000000002E-2</v>
      </c>
      <c r="I76" s="174">
        <v>4.8438000000000002E-2</v>
      </c>
      <c r="J76" s="174">
        <v>6.0722999999999999E-2</v>
      </c>
      <c r="K76" s="174">
        <v>6.318E-2</v>
      </c>
      <c r="L76" s="174">
        <v>5.8265999999999998E-2</v>
      </c>
      <c r="M76" s="174">
        <v>6.8094000000000002E-2</v>
      </c>
      <c r="N76" s="174">
        <v>0.11863799999999999</v>
      </c>
      <c r="O76" s="174">
        <v>0.14075099999999999</v>
      </c>
      <c r="P76" s="174">
        <v>0.15303600000000001</v>
      </c>
      <c r="Q76" s="174">
        <v>0.17269200000000001</v>
      </c>
      <c r="R76" s="174">
        <v>0.217971</v>
      </c>
      <c r="S76" s="174">
        <v>0.228852</v>
      </c>
      <c r="T76" s="174">
        <v>0.208845</v>
      </c>
      <c r="U76" s="174">
        <v>0.28711799999999998</v>
      </c>
      <c r="V76" s="174">
        <v>0.35521200000000003</v>
      </c>
      <c r="W76" s="174">
        <v>0.43137900000000001</v>
      </c>
      <c r="X76" s="174">
        <v>0.49210199999999998</v>
      </c>
      <c r="Y76" s="174">
        <v>0.49771799999999999</v>
      </c>
      <c r="Z76" s="174">
        <v>0.60617699999999997</v>
      </c>
      <c r="AA76" s="174">
        <v>0.59354099999999999</v>
      </c>
      <c r="AB76" s="174">
        <v>0.71463600000000005</v>
      </c>
      <c r="AC76" s="174">
        <v>0.65812499999999996</v>
      </c>
      <c r="AD76" s="174">
        <v>0.68936399999999998</v>
      </c>
      <c r="AE76" s="174">
        <v>0.79712099999999997</v>
      </c>
      <c r="AF76" s="174">
        <v>0.87012900000000004</v>
      </c>
      <c r="AG76" s="174">
        <v>0.95296499999999995</v>
      </c>
      <c r="AH76" s="174">
        <v>1.0179</v>
      </c>
      <c r="AI76" s="174">
        <v>1.066689</v>
      </c>
      <c r="AJ76" s="174">
        <v>1.1028420000000001</v>
      </c>
      <c r="AK76" s="174">
        <v>1.1031930000000001</v>
      </c>
      <c r="AL76" s="174">
        <v>1.1330279999999999</v>
      </c>
      <c r="AM76" s="174">
        <v>1.2790440000000001</v>
      </c>
      <c r="AN76" s="174">
        <v>1.329588</v>
      </c>
      <c r="AO76" s="174">
        <v>1.4113709999999999</v>
      </c>
      <c r="AP76" s="174">
        <v>1.4759549999999999</v>
      </c>
      <c r="AQ76" s="174">
        <v>1.521936</v>
      </c>
      <c r="AR76" s="174">
        <v>1.7257764419999999</v>
      </c>
      <c r="AS76" s="174">
        <v>2.0869961579999998</v>
      </c>
      <c r="AT76" s="174">
        <v>2.0731706189999999</v>
      </c>
      <c r="AU76" s="174">
        <v>2.1337791930000001</v>
      </c>
      <c r="AV76" s="174">
        <v>2.21890118238022</v>
      </c>
      <c r="AW76" s="174">
        <v>2.301507</v>
      </c>
      <c r="AX76" s="174">
        <v>2.33098661963297</v>
      </c>
      <c r="AY76" s="174">
        <v>2.2836588454959399</v>
      </c>
      <c r="AZ76" s="174">
        <v>2.5729393475300899</v>
      </c>
      <c r="BA76" s="174">
        <v>2.5895148009420601</v>
      </c>
      <c r="BB76" s="174">
        <v>2.60700613996916</v>
      </c>
      <c r="BC76" s="174">
        <v>2.56192984552467</v>
      </c>
      <c r="BD76" s="174">
        <v>2.57389044156126</v>
      </c>
      <c r="BE76" s="175">
        <v>2.5063024881284499</v>
      </c>
      <c r="BF76" s="132">
        <v>-2.8919558205236399E-2</v>
      </c>
      <c r="BG76" s="132">
        <v>2.1869651348160001E-2</v>
      </c>
      <c r="BH76" s="132">
        <v>1.82117626737093E-2</v>
      </c>
    </row>
    <row r="77" spans="1:60">
      <c r="A77" s="124" t="s">
        <v>322</v>
      </c>
      <c r="B77" s="174">
        <v>1.7558999999999999E-3</v>
      </c>
      <c r="C77" s="174">
        <v>2.1059999999999998E-3</v>
      </c>
      <c r="D77" s="174">
        <v>2.1059999999999998E-3</v>
      </c>
      <c r="E77" s="174">
        <v>9.4797000000000006E-3</v>
      </c>
      <c r="F77" s="174">
        <v>1.0885499999999999E-2</v>
      </c>
      <c r="G77" s="174">
        <v>2.3404212000000001E-2</v>
      </c>
      <c r="H77" s="174">
        <v>3.4122420000000001E-2</v>
      </c>
      <c r="I77" s="174">
        <v>4.2579756000000003E-2</v>
      </c>
      <c r="J77" s="174">
        <v>6.0373655999999998E-2</v>
      </c>
      <c r="K77" s="174">
        <v>7.4441304E-2</v>
      </c>
      <c r="L77" s="174">
        <v>7.8335028000000001E-2</v>
      </c>
      <c r="M77" s="174">
        <v>8.3233548000000004E-2</v>
      </c>
      <c r="N77" s="174">
        <v>9.0311435999999995E-2</v>
      </c>
      <c r="O77" s="174">
        <v>9.9058716000000005E-2</v>
      </c>
      <c r="P77" s="174">
        <v>0.109730988</v>
      </c>
      <c r="Q77" s="174">
        <v>8.9732303999999999E-2</v>
      </c>
      <c r="R77" s="174">
        <v>8.3341799999999994E-2</v>
      </c>
      <c r="S77" s="174">
        <v>0.130684572</v>
      </c>
      <c r="T77" s="174">
        <v>0.13779903600000001</v>
      </c>
      <c r="U77" s="174">
        <v>0.1437561</v>
      </c>
      <c r="V77" s="174">
        <v>0.175342212</v>
      </c>
      <c r="W77" s="174">
        <v>0.208214496</v>
      </c>
      <c r="X77" s="174">
        <v>0.20247731999999999</v>
      </c>
      <c r="Y77" s="174">
        <v>0.232599528</v>
      </c>
      <c r="Z77" s="174">
        <v>0.26387475944760003</v>
      </c>
      <c r="AA77" s="174">
        <v>0.28045185431399999</v>
      </c>
      <c r="AB77" s="174">
        <v>0.27986023031399998</v>
      </c>
      <c r="AC77" s="174">
        <v>0.31764178288799999</v>
      </c>
      <c r="AD77" s="174">
        <v>0.33498155832120002</v>
      </c>
      <c r="AE77" s="174">
        <v>0.34939574748000002</v>
      </c>
      <c r="AF77" s="174">
        <v>0.37321075547999999</v>
      </c>
      <c r="AG77" s="174">
        <v>0.38718713833559998</v>
      </c>
      <c r="AH77" s="174">
        <v>0.46354793148360002</v>
      </c>
      <c r="AI77" s="174">
        <v>0.51953295091319995</v>
      </c>
      <c r="AJ77" s="174">
        <v>0.5287263531984</v>
      </c>
      <c r="AK77" s="174">
        <v>0.53291536462440003</v>
      </c>
      <c r="AL77" s="174">
        <v>0.54996867776519998</v>
      </c>
      <c r="AM77" s="174">
        <v>0.58290625033200005</v>
      </c>
      <c r="AN77" s="174">
        <v>0.62973214479359996</v>
      </c>
      <c r="AO77" s="174">
        <v>0.60231968114199896</v>
      </c>
      <c r="AP77" s="174">
        <v>0.62166511560287696</v>
      </c>
      <c r="AQ77" s="174">
        <v>0.67946748035593196</v>
      </c>
      <c r="AR77" s="174">
        <v>0.70161855956618002</v>
      </c>
      <c r="AS77" s="174">
        <v>0.74599511453535805</v>
      </c>
      <c r="AT77" s="174">
        <v>0.80760089984651995</v>
      </c>
      <c r="AU77" s="174">
        <v>0.91980076437796698</v>
      </c>
      <c r="AV77" s="174">
        <v>0.79474076462224796</v>
      </c>
      <c r="AW77" s="174">
        <v>0.74011264639100105</v>
      </c>
      <c r="AX77" s="174">
        <v>0.76517762566180803</v>
      </c>
      <c r="AY77" s="174">
        <v>0.75357510554763596</v>
      </c>
      <c r="AZ77" s="174">
        <v>0.81076432334808102</v>
      </c>
      <c r="BA77" s="174">
        <v>0.83076314889362401</v>
      </c>
      <c r="BB77" s="174">
        <v>0.83549382987139598</v>
      </c>
      <c r="BC77" s="174">
        <v>0.79154623996831397</v>
      </c>
      <c r="BD77" s="174">
        <v>0.84151781711611795</v>
      </c>
      <c r="BE77" s="175">
        <v>0.85905659750248897</v>
      </c>
      <c r="BF77" s="132">
        <v>1.80526554564562E-2</v>
      </c>
      <c r="BG77" s="132">
        <v>4.1223923581117398E-3</v>
      </c>
      <c r="BH77" s="132">
        <v>6.2422373002080003E-3</v>
      </c>
    </row>
    <row r="78" spans="1:60" s="125" customFormat="1">
      <c r="A78" s="133" t="s">
        <v>323</v>
      </c>
      <c r="B78" s="176">
        <v>0.13634020239372999</v>
      </c>
      <c r="C78" s="176">
        <v>0.166235574741322</v>
      </c>
      <c r="D78" s="176">
        <v>0.19749356560501299</v>
      </c>
      <c r="E78" s="176">
        <v>0.25608926156415601</v>
      </c>
      <c r="F78" s="176">
        <v>0.306022654695907</v>
      </c>
      <c r="G78" s="176">
        <v>0.33850502651134901</v>
      </c>
      <c r="H78" s="176">
        <v>0.37867837101898899</v>
      </c>
      <c r="I78" s="176">
        <v>0.427477152419241</v>
      </c>
      <c r="J78" s="176">
        <v>0.51767145353673505</v>
      </c>
      <c r="K78" s="176">
        <v>0.54535527821847396</v>
      </c>
      <c r="L78" s="176">
        <v>0.61352700416208705</v>
      </c>
      <c r="M78" s="176">
        <v>0.66081122420951999</v>
      </c>
      <c r="N78" s="176">
        <v>0.77059609161709597</v>
      </c>
      <c r="O78" s="176">
        <v>0.84196890455545603</v>
      </c>
      <c r="P78" s="176">
        <v>1.1403700242344299</v>
      </c>
      <c r="Q78" s="176">
        <v>1.1412730991514499</v>
      </c>
      <c r="R78" s="176">
        <v>1.2364393581009301</v>
      </c>
      <c r="S78" s="176">
        <v>1.3823347404740101</v>
      </c>
      <c r="T78" s="176">
        <v>1.4142249536787099</v>
      </c>
      <c r="U78" s="176">
        <v>1.8161014460368401</v>
      </c>
      <c r="V78" s="176">
        <v>1.95981196143311</v>
      </c>
      <c r="W78" s="176">
        <v>2.3725723439750501</v>
      </c>
      <c r="X78" s="176">
        <v>2.6016263345417801</v>
      </c>
      <c r="Y78" s="176">
        <v>2.8945508865178802</v>
      </c>
      <c r="Z78" s="176">
        <v>3.26493649633119</v>
      </c>
      <c r="AA78" s="176">
        <v>3.4445256677482599</v>
      </c>
      <c r="AB78" s="176">
        <v>3.6036109615034602</v>
      </c>
      <c r="AC78" s="176">
        <v>4.1184920177087303</v>
      </c>
      <c r="AD78" s="176">
        <v>3.85829047674047</v>
      </c>
      <c r="AE78" s="176">
        <v>4.4635072242646396</v>
      </c>
      <c r="AF78" s="176">
        <v>4.9084298374712096</v>
      </c>
      <c r="AG78" s="176">
        <v>5.1182069163133201</v>
      </c>
      <c r="AH78" s="176">
        <v>5.41030741875909</v>
      </c>
      <c r="AI78" s="176">
        <v>5.8391803782673799</v>
      </c>
      <c r="AJ78" s="176">
        <v>6.2289778864644498</v>
      </c>
      <c r="AK78" s="176">
        <v>6.5988680563793398</v>
      </c>
      <c r="AL78" s="176">
        <v>7.0143913965073699</v>
      </c>
      <c r="AM78" s="176">
        <v>7.7260767010192604</v>
      </c>
      <c r="AN78" s="176">
        <v>8.1124866296614897</v>
      </c>
      <c r="AO78" s="176">
        <v>8.9419752087673103</v>
      </c>
      <c r="AP78" s="176">
        <v>9.5866467497544807</v>
      </c>
      <c r="AQ78" s="176">
        <v>10.1475502633193</v>
      </c>
      <c r="AR78" s="176">
        <v>11.0147092156121</v>
      </c>
      <c r="AS78" s="176">
        <v>12.1359422159274</v>
      </c>
      <c r="AT78" s="176">
        <v>12.4870695510561</v>
      </c>
      <c r="AU78" s="176">
        <v>13.697945824285901</v>
      </c>
      <c r="AV78" s="176">
        <v>14.335841322483899</v>
      </c>
      <c r="AW78" s="176">
        <v>14.797005000150801</v>
      </c>
      <c r="AX78" s="176">
        <v>15.240703136971</v>
      </c>
      <c r="AY78" s="176">
        <v>16.107411328368901</v>
      </c>
      <c r="AZ78" s="176">
        <v>17.2524612728009</v>
      </c>
      <c r="BA78" s="176">
        <v>18.034092892979501</v>
      </c>
      <c r="BB78" s="176">
        <v>18.600629666443702</v>
      </c>
      <c r="BC78" s="176">
        <v>19.089485317555699</v>
      </c>
      <c r="BD78" s="176">
        <v>19.600604204949398</v>
      </c>
      <c r="BE78" s="176">
        <v>19.883280078752701</v>
      </c>
      <c r="BF78" s="135">
        <v>1.1650149636257301E-2</v>
      </c>
      <c r="BG78" s="135">
        <v>4.6118525117308601E-2</v>
      </c>
      <c r="BH78" s="135">
        <v>0.14447959880514499</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2.6749800000000001E-2</v>
      </c>
      <c r="C80" s="174">
        <v>2.7789299999999999E-2</v>
      </c>
      <c r="D80" s="174">
        <v>2.6957700000000001E-2</v>
      </c>
      <c r="E80" s="174">
        <v>2.8343699999999999E-2</v>
      </c>
      <c r="F80" s="174">
        <v>3.7266075000000003E-2</v>
      </c>
      <c r="G80" s="174">
        <v>3.5031149999999997E-2</v>
      </c>
      <c r="H80" s="174">
        <v>3.97782E-2</v>
      </c>
      <c r="I80" s="174">
        <v>4.6188449999999999E-2</v>
      </c>
      <c r="J80" s="174">
        <v>6.4293075000000005E-2</v>
      </c>
      <c r="K80" s="174">
        <v>7.44282E-2</v>
      </c>
      <c r="L80" s="174">
        <v>0.102564</v>
      </c>
      <c r="M80" s="174">
        <v>0.12127499999999999</v>
      </c>
      <c r="N80" s="174">
        <v>0.12924450000000001</v>
      </c>
      <c r="O80" s="174">
        <v>0.2075535</v>
      </c>
      <c r="P80" s="174">
        <v>0.29348550000000001</v>
      </c>
      <c r="Q80" s="174">
        <v>0.3939705</v>
      </c>
      <c r="R80" s="174">
        <v>0.512127</v>
      </c>
      <c r="S80" s="174">
        <v>0.5810805</v>
      </c>
      <c r="T80" s="174">
        <v>0.63617400000000002</v>
      </c>
      <c r="U80" s="174">
        <v>0.55890450000000003</v>
      </c>
      <c r="V80" s="174">
        <v>0.55370699999999995</v>
      </c>
      <c r="W80" s="174">
        <v>0.606375</v>
      </c>
      <c r="X80" s="174">
        <v>0.62023499999999998</v>
      </c>
      <c r="Y80" s="174">
        <v>0.69889049999999997</v>
      </c>
      <c r="Z80" s="174">
        <v>0.65765700000000005</v>
      </c>
      <c r="AA80" s="174">
        <v>0.70235550000000002</v>
      </c>
      <c r="AB80" s="174">
        <v>0.693693</v>
      </c>
      <c r="AC80" s="174">
        <v>0.7162155</v>
      </c>
      <c r="AD80" s="174">
        <v>0.64275749999999998</v>
      </c>
      <c r="AE80" s="174">
        <v>0.67740750000000005</v>
      </c>
      <c r="AF80" s="174">
        <v>0.72799650000000005</v>
      </c>
      <c r="AG80" s="174">
        <v>0.74774700000000005</v>
      </c>
      <c r="AH80" s="174">
        <v>0.69854400000000005</v>
      </c>
      <c r="AI80" s="174">
        <v>0.72245250000000005</v>
      </c>
      <c r="AJ80" s="174">
        <v>0.73839149999999998</v>
      </c>
      <c r="AK80" s="174">
        <v>0.68764657500000004</v>
      </c>
      <c r="AL80" s="174">
        <v>0.71035965000000001</v>
      </c>
      <c r="AM80" s="174">
        <v>0.70141995000000001</v>
      </c>
      <c r="AN80" s="174">
        <v>0.74135407499999995</v>
      </c>
      <c r="AO80" s="174">
        <v>0.76283707499999998</v>
      </c>
      <c r="AP80" s="174">
        <v>0.80481555000000005</v>
      </c>
      <c r="AQ80" s="174">
        <v>0.82259099999999996</v>
      </c>
      <c r="AR80" s="174">
        <v>0.84170453230769204</v>
      </c>
      <c r="AS80" s="174">
        <v>0.87855075000000005</v>
      </c>
      <c r="AT80" s="174">
        <v>0.94362345000000003</v>
      </c>
      <c r="AU80" s="174">
        <v>0.91178009999999998</v>
      </c>
      <c r="AV80" s="174">
        <v>0.96469064999999998</v>
      </c>
      <c r="AW80" s="174">
        <v>1.0754667</v>
      </c>
      <c r="AX80" s="174">
        <v>1.1563744499999999</v>
      </c>
      <c r="AY80" s="174">
        <v>1.2993056999999999</v>
      </c>
      <c r="AZ80" s="174">
        <v>1.36521</v>
      </c>
      <c r="BA80" s="174">
        <v>1.389465</v>
      </c>
      <c r="BB80" s="174">
        <v>1.42065</v>
      </c>
      <c r="BC80" s="174">
        <v>1.5627150000000001</v>
      </c>
      <c r="BD80" s="174">
        <v>1.6250849999999999</v>
      </c>
      <c r="BE80" s="175">
        <v>1.550934</v>
      </c>
      <c r="BF80" s="132">
        <v>-4.8236568911880801E-2</v>
      </c>
      <c r="BG80" s="132">
        <v>5.5863399331522998E-2</v>
      </c>
      <c r="BH80" s="132">
        <v>1.12696859474765E-2</v>
      </c>
    </row>
    <row r="81" spans="1:60">
      <c r="A81" s="136" t="s">
        <v>325</v>
      </c>
      <c r="B81" s="174">
        <v>1.6978500000000001E-3</v>
      </c>
      <c r="C81" s="174">
        <v>1.9403999999999999E-3</v>
      </c>
      <c r="D81" s="174">
        <v>1.9403999999999999E-3</v>
      </c>
      <c r="E81" s="174">
        <v>1.9403999999999999E-3</v>
      </c>
      <c r="F81" s="174">
        <v>2.4601499999999999E-3</v>
      </c>
      <c r="G81" s="174">
        <v>2.94525E-3</v>
      </c>
      <c r="H81" s="174">
        <v>2.94525E-3</v>
      </c>
      <c r="I81" s="174">
        <v>2.4601499999999999E-3</v>
      </c>
      <c r="J81" s="174">
        <v>1.9750499999999999E-3</v>
      </c>
      <c r="K81" s="174">
        <v>2.0790000000000001E-3</v>
      </c>
      <c r="L81" s="174">
        <v>1.7325000000000001E-3</v>
      </c>
      <c r="M81" s="174">
        <v>1.3167E-2</v>
      </c>
      <c r="N81" s="174">
        <v>1.5938999999999998E-2</v>
      </c>
      <c r="O81" s="174">
        <v>2.5641000000000001E-2</v>
      </c>
      <c r="P81" s="174">
        <v>3.8808000000000002E-2</v>
      </c>
      <c r="Q81" s="174">
        <v>7.5537000000000007E-2</v>
      </c>
      <c r="R81" s="174">
        <v>8.4545999999999996E-2</v>
      </c>
      <c r="S81" s="174">
        <v>9.2515500000000001E-2</v>
      </c>
      <c r="T81" s="174">
        <v>0.1084545</v>
      </c>
      <c r="U81" s="174">
        <v>0.139293</v>
      </c>
      <c r="V81" s="174">
        <v>0.17082449999999999</v>
      </c>
      <c r="W81" s="174">
        <v>0.19681199999999999</v>
      </c>
      <c r="X81" s="174">
        <v>0.21760199999999999</v>
      </c>
      <c r="Y81" s="174">
        <v>0.23977799999999999</v>
      </c>
      <c r="Z81" s="174">
        <v>0.26819100000000001</v>
      </c>
      <c r="AA81" s="174">
        <v>0.27962550000000003</v>
      </c>
      <c r="AB81" s="174">
        <v>0.31462200000000001</v>
      </c>
      <c r="AC81" s="174">
        <v>0.34026299999999998</v>
      </c>
      <c r="AD81" s="174">
        <v>0.3911985</v>
      </c>
      <c r="AE81" s="174">
        <v>0.4158</v>
      </c>
      <c r="AF81" s="174">
        <v>0.43658999999999998</v>
      </c>
      <c r="AG81" s="174">
        <v>0.45045000000000002</v>
      </c>
      <c r="AH81" s="174">
        <v>0.46431</v>
      </c>
      <c r="AI81" s="174">
        <v>0.47470499999999999</v>
      </c>
      <c r="AJ81" s="174">
        <v>0.56825999999999999</v>
      </c>
      <c r="AK81" s="174">
        <v>0.69299999999999995</v>
      </c>
      <c r="AL81" s="174">
        <v>0.84892500000000004</v>
      </c>
      <c r="AM81" s="174">
        <v>0.91822499999999996</v>
      </c>
      <c r="AN81" s="174">
        <v>1.0291049999999999</v>
      </c>
      <c r="AO81" s="174">
        <v>1.0984050000000001</v>
      </c>
      <c r="AP81" s="174">
        <v>1.09494</v>
      </c>
      <c r="AQ81" s="174">
        <v>1.2647250000000001</v>
      </c>
      <c r="AR81" s="174">
        <v>1.3291740000000001</v>
      </c>
      <c r="AS81" s="174">
        <v>1.415106</v>
      </c>
      <c r="AT81" s="174">
        <v>1.474011</v>
      </c>
      <c r="AU81" s="174">
        <v>1.5630615000000001</v>
      </c>
      <c r="AV81" s="174">
        <v>1.719333</v>
      </c>
      <c r="AW81" s="174">
        <v>1.8229365</v>
      </c>
      <c r="AX81" s="174">
        <v>1.7820495000000001</v>
      </c>
      <c r="AY81" s="174">
        <v>1.6638749820000001</v>
      </c>
      <c r="AZ81" s="174">
        <v>1.6566757514999999</v>
      </c>
      <c r="BA81" s="174">
        <v>1.7767480499999999</v>
      </c>
      <c r="BB81" s="174">
        <v>2.01362909176718</v>
      </c>
      <c r="BC81" s="174">
        <v>2.14540593294043</v>
      </c>
      <c r="BD81" s="174">
        <v>2.12203387963668</v>
      </c>
      <c r="BE81" s="175">
        <v>2.0809479632721999</v>
      </c>
      <c r="BF81" s="132">
        <v>-2.2040914137228199E-2</v>
      </c>
      <c r="BG81" s="132">
        <v>3.7110804916852702E-2</v>
      </c>
      <c r="BH81" s="132">
        <v>1.51209722780715E-2</v>
      </c>
    </row>
    <row r="82" spans="1:60">
      <c r="A82" s="136" t="s">
        <v>326</v>
      </c>
      <c r="B82" s="174">
        <v>1.75077E-3</v>
      </c>
      <c r="C82" s="174">
        <v>1.75077E-3</v>
      </c>
      <c r="D82" s="174">
        <v>1.75077E-3</v>
      </c>
      <c r="E82" s="174">
        <v>1.75077E-3</v>
      </c>
      <c r="F82" s="174">
        <v>1.75077E-3</v>
      </c>
      <c r="G82" s="174">
        <v>1.75077E-3</v>
      </c>
      <c r="H82" s="174">
        <v>1.8075671639999999E-3</v>
      </c>
      <c r="I82" s="174">
        <v>1.9578314159999998E-3</v>
      </c>
      <c r="J82" s="174">
        <v>2.4481894319999999E-3</v>
      </c>
      <c r="K82" s="174">
        <v>2.8090078560000001E-3</v>
      </c>
      <c r="L82" s="174">
        <v>2.4850751400000001E-3</v>
      </c>
      <c r="M82" s="174">
        <v>2.7793234440000002E-3</v>
      </c>
      <c r="N82" s="174">
        <v>3.0276425520000001E-3</v>
      </c>
      <c r="O82" s="174">
        <v>2.8584958320000001E-3</v>
      </c>
      <c r="P82" s="174">
        <v>2.6470624319999999E-3</v>
      </c>
      <c r="Q82" s="174">
        <v>2.3231297159999999E-3</v>
      </c>
      <c r="R82" s="174">
        <v>2.982634452E-3</v>
      </c>
      <c r="S82" s="174">
        <v>2.767600404E-3</v>
      </c>
      <c r="T82" s="174">
        <v>2.9223864E-3</v>
      </c>
      <c r="U82" s="174">
        <v>2.9187857520000002E-3</v>
      </c>
      <c r="V82" s="174">
        <v>3.2984447760000001E-3</v>
      </c>
      <c r="W82" s="174">
        <v>3.1931886240000001E-3</v>
      </c>
      <c r="X82" s="174">
        <v>2.5948530360000001E-3</v>
      </c>
      <c r="Y82" s="174">
        <v>2.6515423079999999E-3</v>
      </c>
      <c r="Z82" s="174">
        <v>1.9587525119999999E-3</v>
      </c>
      <c r="AA82" s="174">
        <v>1.812088908E-3</v>
      </c>
      <c r="AB82" s="174">
        <v>1.1597854680000001E-3</v>
      </c>
      <c r="AC82" s="174">
        <v>7.6208133600000002E-4</v>
      </c>
      <c r="AD82" s="174">
        <v>7.4499919199999998E-4</v>
      </c>
      <c r="AE82" s="174">
        <v>7.2787518000000005E-4</v>
      </c>
      <c r="AF82" s="174">
        <v>4.6067360400000001E-4</v>
      </c>
      <c r="AG82" s="174">
        <v>5.8573331999999998E-4</v>
      </c>
      <c r="AH82" s="174">
        <v>1.079691984E-3</v>
      </c>
      <c r="AI82" s="174">
        <v>1.184948136E-3</v>
      </c>
      <c r="AJ82" s="174">
        <v>1.381099716E-3</v>
      </c>
      <c r="AK82" s="174">
        <v>1.590732792E-3</v>
      </c>
      <c r="AL82" s="174">
        <v>1.573650648E-3</v>
      </c>
      <c r="AM82" s="174">
        <v>1.9036944E-3</v>
      </c>
      <c r="AN82" s="174">
        <v>1.8243738000000001E-3</v>
      </c>
      <c r="AO82" s="174">
        <v>2.3399577E-3</v>
      </c>
      <c r="AP82" s="174">
        <v>1.53088758E-2</v>
      </c>
      <c r="AQ82" s="174">
        <v>1.8997283699999999E-2</v>
      </c>
      <c r="AR82" s="174">
        <v>2.1430046501999998E-2</v>
      </c>
      <c r="AS82" s="174">
        <v>2.1162736080000001E-2</v>
      </c>
      <c r="AT82" s="174">
        <v>2.3248074654000001E-2</v>
      </c>
      <c r="AU82" s="174">
        <v>2.5110522342000001E-2</v>
      </c>
      <c r="AV82" s="174">
        <v>3.1783367817000002E-2</v>
      </c>
      <c r="AW82" s="174">
        <v>4.25073503701935E-2</v>
      </c>
      <c r="AX82" s="174">
        <v>4.12170766658706E-2</v>
      </c>
      <c r="AY82" s="174">
        <v>3.9946139999999998E-2</v>
      </c>
      <c r="AZ82" s="174">
        <v>4.0674138749999998E-2</v>
      </c>
      <c r="BA82" s="174">
        <v>4.1335036560000003E-2</v>
      </c>
      <c r="BB82" s="174">
        <v>4.1014275808769998E-2</v>
      </c>
      <c r="BC82" s="174">
        <v>3.7066949463330001E-2</v>
      </c>
      <c r="BD82" s="174">
        <v>3.5124657649722897E-2</v>
      </c>
      <c r="BE82" s="175">
        <v>2.7110172690477E-2</v>
      </c>
      <c r="BF82" s="132">
        <v>-0.23028143220615799</v>
      </c>
      <c r="BG82" s="132">
        <v>4.2131470102040297E-2</v>
      </c>
      <c r="BH82" s="132">
        <v>1.9699299403039101E-4</v>
      </c>
    </row>
    <row r="83" spans="1:60">
      <c r="A83" s="136" t="s">
        <v>327</v>
      </c>
      <c r="B83" s="174">
        <v>0</v>
      </c>
      <c r="C83" s="174">
        <v>0</v>
      </c>
      <c r="D83" s="174">
        <v>0</v>
      </c>
      <c r="E83" s="174">
        <v>0</v>
      </c>
      <c r="F83" s="174">
        <v>0</v>
      </c>
      <c r="G83" s="174">
        <v>0</v>
      </c>
      <c r="H83" s="174">
        <v>2.2132321484016298E-3</v>
      </c>
      <c r="I83" s="174">
        <v>3.2990335285406902E-3</v>
      </c>
      <c r="J83" s="174">
        <v>3.57363472175911E-3</v>
      </c>
      <c r="K83" s="174">
        <v>4.1923467287324802E-3</v>
      </c>
      <c r="L83" s="174">
        <v>5.51188375595036E-3</v>
      </c>
      <c r="M83" s="174">
        <v>5.5668803787924399E-3</v>
      </c>
      <c r="N83" s="174">
        <v>5.3331447317136096E-3</v>
      </c>
      <c r="O83" s="174">
        <v>5.4706362888187997E-3</v>
      </c>
      <c r="P83" s="174">
        <v>6.76267500461565E-3</v>
      </c>
      <c r="Q83" s="174">
        <v>7.65598820480744E-3</v>
      </c>
      <c r="R83" s="174">
        <v>7.4291271355838703E-3</v>
      </c>
      <c r="S83" s="174">
        <v>6.76267500461565E-3</v>
      </c>
      <c r="T83" s="174">
        <v>7.6628627826626902E-3</v>
      </c>
      <c r="U83" s="174">
        <v>7.6869238051560998E-3</v>
      </c>
      <c r="V83" s="174">
        <v>7.2576446101943401E-3</v>
      </c>
      <c r="W83" s="174">
        <v>7.6147407376758796E-3</v>
      </c>
      <c r="X83" s="174">
        <v>7.04453269668129E-3</v>
      </c>
      <c r="Y83" s="174">
        <v>7.1064038973786296E-3</v>
      </c>
      <c r="Z83" s="174">
        <v>7.2438954544838197E-3</v>
      </c>
      <c r="AA83" s="174">
        <v>7.0951595052583596E-2</v>
      </c>
      <c r="AB83" s="174">
        <v>7.1782849274031002E-2</v>
      </c>
      <c r="AC83" s="174">
        <v>6.6281645349445598E-2</v>
      </c>
      <c r="AD83" s="174">
        <v>4.5856919377197401E-2</v>
      </c>
      <c r="AE83" s="174">
        <v>4.5915353288967099E-2</v>
      </c>
      <c r="AF83" s="174">
        <v>4.6480978278058097E-2</v>
      </c>
      <c r="AG83" s="174">
        <v>4.0480396064202999E-2</v>
      </c>
      <c r="AH83" s="174">
        <v>3.3534026567661301E-2</v>
      </c>
      <c r="AI83" s="174">
        <v>3.3471256254748297E-2</v>
      </c>
      <c r="AJ83" s="174">
        <v>4.27098068551795E-2</v>
      </c>
      <c r="AK83" s="174">
        <v>4.1025698579355702E-2</v>
      </c>
      <c r="AL83" s="174">
        <v>4.9784624590530402E-2</v>
      </c>
      <c r="AM83" s="174">
        <v>5.0110518597913503E-2</v>
      </c>
      <c r="AN83" s="174">
        <v>3.7890856337913198E-2</v>
      </c>
      <c r="AO83" s="174">
        <v>8.7634146789043896E-2</v>
      </c>
      <c r="AP83" s="174">
        <v>0.12439782404296899</v>
      </c>
      <c r="AQ83" s="174">
        <v>0.13480816907812501</v>
      </c>
      <c r="AR83" s="174">
        <v>0.13647133336640599</v>
      </c>
      <c r="AS83" s="174">
        <v>0.14118913336640601</v>
      </c>
      <c r="AT83" s="174">
        <v>0.119663833366406</v>
      </c>
      <c r="AU83" s="174">
        <v>0.148394018946094</v>
      </c>
      <c r="AV83" s="174">
        <v>0.154114174652344</v>
      </c>
      <c r="AW83" s="174">
        <v>0.15686384003437501</v>
      </c>
      <c r="AX83" s="174">
        <v>0.14595726959999999</v>
      </c>
      <c r="AY83" s="174">
        <v>0.15473608369453101</v>
      </c>
      <c r="AZ83" s="174">
        <v>0.155470566100781</v>
      </c>
      <c r="BA83" s="174">
        <v>0.13156762459218699</v>
      </c>
      <c r="BB83" s="174">
        <v>0.14439332431406299</v>
      </c>
      <c r="BC83" s="174">
        <v>0.15878831912226599</v>
      </c>
      <c r="BD83" s="174">
        <v>0.15276948639413099</v>
      </c>
      <c r="BE83" s="175">
        <v>0.14583421717522799</v>
      </c>
      <c r="BF83" s="132">
        <v>-4.8005158211174799E-2</v>
      </c>
      <c r="BG83" s="132">
        <v>2.4725092058806901E-2</v>
      </c>
      <c r="BH83" s="132">
        <v>1.0596877932658099E-3</v>
      </c>
    </row>
    <row r="84" spans="1:60">
      <c r="A84" s="136" t="s">
        <v>328</v>
      </c>
      <c r="B84" s="174">
        <v>0</v>
      </c>
      <c r="C84" s="174">
        <v>3.3300000000000003E-5</v>
      </c>
      <c r="D84" s="174">
        <v>3.3300000000000003E-5</v>
      </c>
      <c r="E84" s="174">
        <v>3.3300000000000003E-5</v>
      </c>
      <c r="F84" s="174">
        <v>3.3300000000000003E-5</v>
      </c>
      <c r="G84" s="174">
        <v>3.3300000000000003E-5</v>
      </c>
      <c r="H84" s="174">
        <v>3.3300000000000003E-5</v>
      </c>
      <c r="I84" s="174">
        <v>3.3300000000000003E-5</v>
      </c>
      <c r="J84" s="174">
        <v>3.3300000000000003E-5</v>
      </c>
      <c r="K84" s="174">
        <v>3.3300000000000003E-5</v>
      </c>
      <c r="L84" s="174">
        <v>3.3300000000000003E-5</v>
      </c>
      <c r="M84" s="174">
        <v>3.3300000000000003E-5</v>
      </c>
      <c r="N84" s="174">
        <v>3.3300000000000003E-5</v>
      </c>
      <c r="O84" s="174">
        <v>3.3300000000000003E-5</v>
      </c>
      <c r="P84" s="174">
        <v>3.6000000000000001E-5</v>
      </c>
      <c r="Q84" s="174">
        <v>3.7799999999999997E-5</v>
      </c>
      <c r="R84" s="174">
        <v>3.6000000000000001E-5</v>
      </c>
      <c r="S84" s="174">
        <v>3.7799999999999997E-5</v>
      </c>
      <c r="T84" s="174">
        <v>3.7799999999999997E-5</v>
      </c>
      <c r="U84" s="174">
        <v>1.4399999999999999E-5</v>
      </c>
      <c r="V84" s="174">
        <v>1.3499999999999999E-5</v>
      </c>
      <c r="W84" s="174">
        <v>9.0000000000000002E-6</v>
      </c>
      <c r="X84" s="174">
        <v>3.5999999999999998E-6</v>
      </c>
      <c r="Y84" s="174">
        <v>6.2999999999999998E-6</v>
      </c>
      <c r="Z84" s="174">
        <v>4.5000000000000001E-6</v>
      </c>
      <c r="AA84" s="174">
        <v>5.4E-6</v>
      </c>
      <c r="AB84" s="174">
        <v>4.5000000000000001E-6</v>
      </c>
      <c r="AC84" s="174">
        <v>1.08E-5</v>
      </c>
      <c r="AD84" s="174">
        <v>1.17E-5</v>
      </c>
      <c r="AE84" s="174">
        <v>1.17E-5</v>
      </c>
      <c r="AF84" s="174">
        <v>1.8E-5</v>
      </c>
      <c r="AG84" s="174">
        <v>1.8E-5</v>
      </c>
      <c r="AH84" s="174">
        <v>2.0699999999999998E-5</v>
      </c>
      <c r="AI84" s="174">
        <v>4.8925889999999998E-5</v>
      </c>
      <c r="AJ84" s="174">
        <v>7.0014654E-5</v>
      </c>
      <c r="AK84" s="174">
        <v>8.3317014E-5</v>
      </c>
      <c r="AL84" s="174">
        <v>7.6742550899999994E-5</v>
      </c>
      <c r="AM84" s="174">
        <v>9.4517189099999998E-5</v>
      </c>
      <c r="AN84" s="174">
        <v>1.0643526E-4</v>
      </c>
      <c r="AO84" s="174">
        <v>4.5242649746100004E-3</v>
      </c>
      <c r="AP84" s="174">
        <v>1.5110943265845E-2</v>
      </c>
      <c r="AQ84" s="174">
        <v>1.8696398980567502E-2</v>
      </c>
      <c r="AR84" s="174">
        <v>2.0841259652723199E-2</v>
      </c>
      <c r="AS84" s="174">
        <v>2.2157492941736599E-2</v>
      </c>
      <c r="AT84" s="174">
        <v>2.6170912602033299E-2</v>
      </c>
      <c r="AU84" s="174">
        <v>3.0376950738486098E-2</v>
      </c>
      <c r="AV84" s="174">
        <v>3.4381142438928501E-2</v>
      </c>
      <c r="AW84" s="174">
        <v>3.9569011224236401E-2</v>
      </c>
      <c r="AX84" s="174">
        <v>4.1126625629341301E-2</v>
      </c>
      <c r="AY84" s="174">
        <v>4.5183849277339698E-2</v>
      </c>
      <c r="AZ84" s="174">
        <v>5.7885296156377899E-2</v>
      </c>
      <c r="BA84" s="174">
        <v>7.3256204172432504E-2</v>
      </c>
      <c r="BB84" s="174">
        <v>7.1866303375274998E-2</v>
      </c>
      <c r="BC84" s="174">
        <v>7.4919003443403701E-2</v>
      </c>
      <c r="BD84" s="174">
        <v>8.5482385865977506E-2</v>
      </c>
      <c r="BE84" s="175">
        <v>8.3576408965345905E-2</v>
      </c>
      <c r="BF84" s="132">
        <v>-2.4968041347670399E-2</v>
      </c>
      <c r="BG84" s="132">
        <v>0.125656223466419</v>
      </c>
      <c r="BH84" s="132">
        <v>6.0729849346091496E-4</v>
      </c>
    </row>
    <row r="85" spans="1:60">
      <c r="A85" s="136" t="s">
        <v>329</v>
      </c>
      <c r="B85" s="174">
        <v>3.879E-4</v>
      </c>
      <c r="C85" s="174">
        <v>3.879E-4</v>
      </c>
      <c r="D85" s="174">
        <v>5.9489999999999999E-4</v>
      </c>
      <c r="E85" s="174">
        <v>8.7750000000000002E-4</v>
      </c>
      <c r="F85" s="174">
        <v>8.4329999999999995E-4</v>
      </c>
      <c r="G85" s="174">
        <v>2.0547E-3</v>
      </c>
      <c r="H85" s="174">
        <v>4.6997999999999996E-3</v>
      </c>
      <c r="I85" s="174">
        <v>5.5337999886000003E-3</v>
      </c>
      <c r="J85" s="174">
        <v>1.8750599999999999E-2</v>
      </c>
      <c r="K85" s="174">
        <v>2.14835999886E-2</v>
      </c>
      <c r="L85" s="174">
        <v>8.1711000000000006E-3</v>
      </c>
      <c r="M85" s="174">
        <v>2.5146000000000001E-3</v>
      </c>
      <c r="N85" s="174">
        <v>3.9420000000000002E-3</v>
      </c>
      <c r="O85" s="174">
        <v>4.0382999999999999E-3</v>
      </c>
      <c r="P85" s="174">
        <v>3.7647000000000002E-3</v>
      </c>
      <c r="Q85" s="174">
        <v>9.4167000000000001E-3</v>
      </c>
      <c r="R85" s="174">
        <v>1.10277E-2</v>
      </c>
      <c r="S85" s="174">
        <v>1.26009E-2</v>
      </c>
      <c r="T85" s="174">
        <v>1.3526099999999999E-2</v>
      </c>
      <c r="U85" s="174">
        <v>1.30122E-2</v>
      </c>
      <c r="V85" s="174">
        <v>1.47726E-2</v>
      </c>
      <c r="W85" s="174">
        <v>1.68408E-2</v>
      </c>
      <c r="X85" s="174">
        <v>1.9427400000000001E-2</v>
      </c>
      <c r="Y85" s="174">
        <v>2.3241600000000001E-2</v>
      </c>
      <c r="Z85" s="174">
        <v>1.7900099999999999E-2</v>
      </c>
      <c r="AA85" s="174">
        <v>2.2193999999999998E-2</v>
      </c>
      <c r="AB85" s="174">
        <v>2.3637600000000002E-2</v>
      </c>
      <c r="AC85" s="174">
        <v>2.30823E-2</v>
      </c>
      <c r="AD85" s="174">
        <v>2.2920300000000001E-2</v>
      </c>
      <c r="AE85" s="174">
        <v>2.1365100000000001E-2</v>
      </c>
      <c r="AF85" s="174">
        <v>2.38581E-2</v>
      </c>
      <c r="AG85" s="174">
        <v>2.3547599999999998E-2</v>
      </c>
      <c r="AH85" s="174">
        <v>2.4030900000000001E-2</v>
      </c>
      <c r="AI85" s="174">
        <v>2.4841223999999999E-2</v>
      </c>
      <c r="AJ85" s="174">
        <v>2.4095700000000001E-2</v>
      </c>
      <c r="AK85" s="174">
        <v>2.5146000000000002E-2</v>
      </c>
      <c r="AL85" s="174">
        <v>2.3316300000000002E-2</v>
      </c>
      <c r="AM85" s="174">
        <v>2.9421898200000001E-2</v>
      </c>
      <c r="AN85" s="174">
        <v>3.13020003087E-2</v>
      </c>
      <c r="AO85" s="174">
        <v>7.7554575000000001E-2</v>
      </c>
      <c r="AP85" s="174">
        <v>7.5086685E-2</v>
      </c>
      <c r="AQ85" s="174">
        <v>7.6465151999999995E-2</v>
      </c>
      <c r="AR85" s="174">
        <v>7.1717787000000005E-2</v>
      </c>
      <c r="AS85" s="174">
        <v>7.4301300000000001E-2</v>
      </c>
      <c r="AT85" s="174">
        <v>6.5417400000000001E-2</v>
      </c>
      <c r="AU85" s="174">
        <v>0.1031571</v>
      </c>
      <c r="AV85" s="174">
        <v>0.1073466</v>
      </c>
      <c r="AW85" s="174">
        <v>0.13260240000000001</v>
      </c>
      <c r="AX85" s="174">
        <v>0.14601056058855</v>
      </c>
      <c r="AY85" s="174">
        <v>0.14320432764242999</v>
      </c>
      <c r="AZ85" s="174">
        <v>0.15579800832013199</v>
      </c>
      <c r="BA85" s="174">
        <v>0.198986617064111</v>
      </c>
      <c r="BB85" s="174">
        <v>0.19635331177929699</v>
      </c>
      <c r="BC85" s="174">
        <v>0.19563955837567701</v>
      </c>
      <c r="BD85" s="174">
        <v>0.15494475118196399</v>
      </c>
      <c r="BE85" s="175">
        <v>0.15980808501244101</v>
      </c>
      <c r="BF85" s="132">
        <v>2.8569536461568599E-2</v>
      </c>
      <c r="BG85" s="132">
        <v>9.0054868586410194E-2</v>
      </c>
      <c r="BH85" s="132">
        <v>1.1612273184789599E-3</v>
      </c>
    </row>
    <row r="86" spans="1:60">
      <c r="A86" s="136" t="s">
        <v>330</v>
      </c>
      <c r="B86" s="174">
        <v>3.4399954800000002E-3</v>
      </c>
      <c r="C86" s="174">
        <v>6.1788283200000004E-3</v>
      </c>
      <c r="D86" s="174">
        <v>6.3561405600000001E-3</v>
      </c>
      <c r="E86" s="174">
        <v>5.1620212799999999E-3</v>
      </c>
      <c r="F86" s="174">
        <v>2.2450042799999998E-3</v>
      </c>
      <c r="G86" s="174">
        <v>3.7962E-3</v>
      </c>
      <c r="H86" s="174">
        <v>7.0280999999999998E-3</v>
      </c>
      <c r="I86" s="174">
        <v>9.4220999999999992E-3</v>
      </c>
      <c r="J86" s="174">
        <v>1.44324E-2</v>
      </c>
      <c r="K86" s="174">
        <v>1.34748E-2</v>
      </c>
      <c r="L86" s="174">
        <v>1.2072599999999999E-2</v>
      </c>
      <c r="M86" s="174">
        <v>2.24181E-2</v>
      </c>
      <c r="N86" s="174">
        <v>2.9514599999999998E-2</v>
      </c>
      <c r="O86" s="174">
        <v>3.5756099999999999E-2</v>
      </c>
      <c r="P86" s="174">
        <v>4.7127599999999999E-2</v>
      </c>
      <c r="Q86" s="174">
        <v>5.69601E-2</v>
      </c>
      <c r="R86" s="174">
        <v>8.3892599999999998E-2</v>
      </c>
      <c r="S86" s="174">
        <v>8.7398100000000006E-2</v>
      </c>
      <c r="T86" s="174">
        <v>9.9077399999999996E-2</v>
      </c>
      <c r="U86" s="174">
        <v>9.5315399999999995E-2</v>
      </c>
      <c r="V86" s="174">
        <v>9.0287999999999993E-2</v>
      </c>
      <c r="W86" s="174">
        <v>0.1053018</v>
      </c>
      <c r="X86" s="174">
        <v>0.1042884</v>
      </c>
      <c r="Y86" s="174">
        <v>0.12563820000000001</v>
      </c>
      <c r="Z86" s="174">
        <v>0.1454607</v>
      </c>
      <c r="AA86" s="174">
        <v>0.13843530000000001</v>
      </c>
      <c r="AB86" s="174">
        <v>0.13499639999999999</v>
      </c>
      <c r="AC86" s="174">
        <v>0.14604300000000001</v>
      </c>
      <c r="AD86" s="174">
        <v>0.16680780000000001</v>
      </c>
      <c r="AE86" s="174">
        <v>0.15263189999999999</v>
      </c>
      <c r="AF86" s="174">
        <v>0.16873264800000001</v>
      </c>
      <c r="AG86" s="174">
        <v>0.20845565999999999</v>
      </c>
      <c r="AH86" s="174">
        <v>0.20267792762956699</v>
      </c>
      <c r="AI86" s="174">
        <v>0.247623265437553</v>
      </c>
      <c r="AJ86" s="174">
        <v>0.181594601729822</v>
      </c>
      <c r="AK86" s="174">
        <v>0.26233847111956998</v>
      </c>
      <c r="AL86" s="174">
        <v>0.33249194625318601</v>
      </c>
      <c r="AM86" s="174">
        <v>0.399545799792693</v>
      </c>
      <c r="AN86" s="174">
        <v>0.41642186841222001</v>
      </c>
      <c r="AO86" s="174">
        <v>0.40091914019708103</v>
      </c>
      <c r="AP86" s="174">
        <v>0.41330882231106297</v>
      </c>
      <c r="AQ86" s="174">
        <v>0.36247698858516397</v>
      </c>
      <c r="AR86" s="174">
        <v>0.45019080559129199</v>
      </c>
      <c r="AS86" s="174">
        <v>0.42052715912191502</v>
      </c>
      <c r="AT86" s="174">
        <v>0.316321688672488</v>
      </c>
      <c r="AU86" s="174">
        <v>0.30838240695147001</v>
      </c>
      <c r="AV86" s="174">
        <v>0.44292491108124399</v>
      </c>
      <c r="AW86" s="174">
        <v>0.46721536561500598</v>
      </c>
      <c r="AX86" s="174">
        <v>0.457348190355507</v>
      </c>
      <c r="AY86" s="174">
        <v>0.57566837536298798</v>
      </c>
      <c r="AZ86" s="174">
        <v>0.85578243268112097</v>
      </c>
      <c r="BA86" s="174">
        <v>0.76013565621891199</v>
      </c>
      <c r="BB86" s="174">
        <v>0.79745012682831695</v>
      </c>
      <c r="BC86" s="174">
        <v>0.83850095263884605</v>
      </c>
      <c r="BD86" s="174">
        <v>0.87579817193135601</v>
      </c>
      <c r="BE86" s="175">
        <v>0.90675749474662404</v>
      </c>
      <c r="BF86" s="132">
        <v>3.25210125280515E-2</v>
      </c>
      <c r="BG86" s="132">
        <v>0.107203643838538</v>
      </c>
      <c r="BH86" s="132">
        <v>6.5888504580562703E-3</v>
      </c>
    </row>
    <row r="87" spans="1:60">
      <c r="A87" s="136" t="s">
        <v>331</v>
      </c>
      <c r="B87" s="174">
        <v>3.3119999999999997E-4</v>
      </c>
      <c r="C87" s="174">
        <v>3.3119999999999997E-4</v>
      </c>
      <c r="D87" s="174">
        <v>3.3119999999999997E-4</v>
      </c>
      <c r="E87" s="174">
        <v>3.726E-4</v>
      </c>
      <c r="F87" s="174">
        <v>3.726E-4</v>
      </c>
      <c r="G87" s="174">
        <v>1.02618E-2</v>
      </c>
      <c r="H87" s="174">
        <v>7.7535E-3</v>
      </c>
      <c r="I87" s="174">
        <v>1.9919699999999999E-2</v>
      </c>
      <c r="J87" s="174">
        <v>3.6880200000000002E-2</v>
      </c>
      <c r="K87" s="174">
        <v>4.1766299999999999E-2</v>
      </c>
      <c r="L87" s="174">
        <v>6.0527699999999997E-2</v>
      </c>
      <c r="M87" s="174">
        <v>5.17788E-2</v>
      </c>
      <c r="N87" s="174">
        <v>5.8608899999999998E-2</v>
      </c>
      <c r="O87" s="174">
        <v>6.91803E-2</v>
      </c>
      <c r="P87" s="174">
        <v>0.14320260000000001</v>
      </c>
      <c r="Q87" s="174">
        <v>0.12698909999999999</v>
      </c>
      <c r="R87" s="174">
        <v>0.1205271</v>
      </c>
      <c r="S87" s="174">
        <v>0.1050777</v>
      </c>
      <c r="T87" s="174">
        <v>0.10873620000000001</v>
      </c>
      <c r="U87" s="174">
        <v>0.11850479999999999</v>
      </c>
      <c r="V87" s="174">
        <v>0.16367219999999999</v>
      </c>
      <c r="W87" s="174">
        <v>0.19162979999999999</v>
      </c>
      <c r="X87" s="174">
        <v>0.19298789999999999</v>
      </c>
      <c r="Y87" s="174">
        <v>0.1930878</v>
      </c>
      <c r="Z87" s="174">
        <v>0.2388798</v>
      </c>
      <c r="AA87" s="174">
        <v>0.21974399999999999</v>
      </c>
      <c r="AB87" s="174">
        <v>0.20599200000000001</v>
      </c>
      <c r="AC87" s="174">
        <v>0.22391459999999999</v>
      </c>
      <c r="AD87" s="174">
        <v>0.21522060000000001</v>
      </c>
      <c r="AE87" s="174">
        <v>0.2407212</v>
      </c>
      <c r="AF87" s="174">
        <v>0.25633969200000001</v>
      </c>
      <c r="AG87" s="174">
        <v>0.27180590399999999</v>
      </c>
      <c r="AH87" s="174">
        <v>0.28391468399999997</v>
      </c>
      <c r="AI87" s="174">
        <v>0.29328606000000002</v>
      </c>
      <c r="AJ87" s="174">
        <v>0.25796786399999999</v>
      </c>
      <c r="AK87" s="174">
        <v>0.29372968799999999</v>
      </c>
      <c r="AL87" s="174">
        <v>0.31816223999999999</v>
      </c>
      <c r="AM87" s="174">
        <v>0.31345797600000003</v>
      </c>
      <c r="AN87" s="174">
        <v>0.30341955599999998</v>
      </c>
      <c r="AO87" s="174">
        <v>0.38483142538607101</v>
      </c>
      <c r="AP87" s="174">
        <v>0.365045016619089</v>
      </c>
      <c r="AQ87" s="174">
        <v>0.33940524622184098</v>
      </c>
      <c r="AR87" s="174">
        <v>0.37034193246087799</v>
      </c>
      <c r="AS87" s="174">
        <v>0.39537899060017301</v>
      </c>
      <c r="AT87" s="174">
        <v>0.42047701568529799</v>
      </c>
      <c r="AU87" s="174">
        <v>0.44226798073200002</v>
      </c>
      <c r="AV87" s="174">
        <v>0.36533427325919998</v>
      </c>
      <c r="AW87" s="174">
        <v>0.39267868203</v>
      </c>
      <c r="AX87" s="174">
        <v>0.44282993012999999</v>
      </c>
      <c r="AY87" s="174">
        <v>0.54682952085000003</v>
      </c>
      <c r="AZ87" s="174">
        <v>0.48231251492756799</v>
      </c>
      <c r="BA87" s="174">
        <v>0.56381449487967605</v>
      </c>
      <c r="BB87" s="174">
        <v>0.53393598570162204</v>
      </c>
      <c r="BC87" s="174">
        <v>0.53185631387805399</v>
      </c>
      <c r="BD87" s="174">
        <v>0.54094485084075405</v>
      </c>
      <c r="BE87" s="175">
        <v>0.55188538196207404</v>
      </c>
      <c r="BF87" s="132">
        <v>1.74373553041243E-2</v>
      </c>
      <c r="BG87" s="132">
        <v>2.5512770694598799E-2</v>
      </c>
      <c r="BH87" s="132">
        <v>4.0102125130506497E-3</v>
      </c>
    </row>
    <row r="88" spans="1:60">
      <c r="A88" s="136" t="s">
        <v>332</v>
      </c>
      <c r="B88" s="174">
        <v>0</v>
      </c>
      <c r="C88" s="174">
        <v>0</v>
      </c>
      <c r="D88" s="174">
        <v>0</v>
      </c>
      <c r="E88" s="174">
        <v>0</v>
      </c>
      <c r="F88" s="174">
        <v>0</v>
      </c>
      <c r="G88" s="174">
        <v>0</v>
      </c>
      <c r="H88" s="174">
        <v>0</v>
      </c>
      <c r="I88" s="174">
        <v>0</v>
      </c>
      <c r="J88" s="174">
        <v>0</v>
      </c>
      <c r="K88" s="174">
        <v>0</v>
      </c>
      <c r="L88" s="174">
        <v>0</v>
      </c>
      <c r="M88" s="174">
        <v>0</v>
      </c>
      <c r="N88" s="174">
        <v>0</v>
      </c>
      <c r="O88" s="174">
        <v>0</v>
      </c>
      <c r="P88" s="174">
        <v>0</v>
      </c>
      <c r="Q88" s="174">
        <v>0</v>
      </c>
      <c r="R88" s="174">
        <v>0</v>
      </c>
      <c r="S88" s="174">
        <v>0</v>
      </c>
      <c r="T88" s="174">
        <v>0</v>
      </c>
      <c r="U88" s="174">
        <v>0</v>
      </c>
      <c r="V88" s="174">
        <v>0</v>
      </c>
      <c r="W88" s="174">
        <v>0</v>
      </c>
      <c r="X88" s="174">
        <v>0</v>
      </c>
      <c r="Y88" s="174">
        <v>0</v>
      </c>
      <c r="Z88" s="174">
        <v>0</v>
      </c>
      <c r="AA88" s="174">
        <v>0</v>
      </c>
      <c r="AB88" s="174">
        <v>0</v>
      </c>
      <c r="AC88" s="174">
        <v>0</v>
      </c>
      <c r="AD88" s="174">
        <v>0</v>
      </c>
      <c r="AE88" s="174">
        <v>0</v>
      </c>
      <c r="AF88" s="174">
        <v>0</v>
      </c>
      <c r="AG88" s="174">
        <v>0</v>
      </c>
      <c r="AH88" s="174">
        <v>0</v>
      </c>
      <c r="AI88" s="174">
        <v>0</v>
      </c>
      <c r="AJ88" s="174">
        <v>0</v>
      </c>
      <c r="AK88" s="174">
        <v>0</v>
      </c>
      <c r="AL88" s="174">
        <v>0</v>
      </c>
      <c r="AM88" s="174">
        <v>0</v>
      </c>
      <c r="AN88" s="174">
        <v>0</v>
      </c>
      <c r="AO88" s="174">
        <v>0</v>
      </c>
      <c r="AP88" s="174">
        <v>0</v>
      </c>
      <c r="AQ88" s="174">
        <v>0</v>
      </c>
      <c r="AR88" s="174">
        <v>0</v>
      </c>
      <c r="AS88" s="174">
        <v>0</v>
      </c>
      <c r="AT88" s="174">
        <v>0</v>
      </c>
      <c r="AU88" s="174">
        <v>0</v>
      </c>
      <c r="AV88" s="174">
        <v>0</v>
      </c>
      <c r="AW88" s="174">
        <v>0</v>
      </c>
      <c r="AX88" s="174">
        <v>0</v>
      </c>
      <c r="AY88" s="174">
        <v>0</v>
      </c>
      <c r="AZ88" s="174">
        <v>0</v>
      </c>
      <c r="BA88" s="174">
        <v>0</v>
      </c>
      <c r="BB88" s="174">
        <v>0</v>
      </c>
      <c r="BC88" s="174">
        <v>0</v>
      </c>
      <c r="BD88" s="174">
        <v>0</v>
      </c>
      <c r="BE88" s="175">
        <v>0</v>
      </c>
      <c r="BF88" s="132" t="s">
        <v>273</v>
      </c>
      <c r="BG88" s="132" t="s">
        <v>273</v>
      </c>
      <c r="BH88" s="132">
        <v>0</v>
      </c>
    </row>
    <row r="89" spans="1:60" s="125" customFormat="1">
      <c r="A89" s="133" t="s">
        <v>333</v>
      </c>
      <c r="B89" s="176">
        <v>3.4357515480000003E-2</v>
      </c>
      <c r="C89" s="176">
        <v>3.841169832E-2</v>
      </c>
      <c r="D89" s="176">
        <v>3.7964410560000002E-2</v>
      </c>
      <c r="E89" s="176">
        <v>3.8480291280000002E-2</v>
      </c>
      <c r="F89" s="176">
        <v>4.4971199279999999E-2</v>
      </c>
      <c r="G89" s="176">
        <v>5.587317E-2</v>
      </c>
      <c r="H89" s="176">
        <v>6.6258949312401602E-2</v>
      </c>
      <c r="I89" s="176">
        <v>8.8814364933140696E-2</v>
      </c>
      <c r="J89" s="176">
        <v>0.142386449153759</v>
      </c>
      <c r="K89" s="176">
        <v>0.160266554573333</v>
      </c>
      <c r="L89" s="176">
        <v>0.19309815889595</v>
      </c>
      <c r="M89" s="176">
        <v>0.21953300382279201</v>
      </c>
      <c r="N89" s="176">
        <v>0.24564308728371401</v>
      </c>
      <c r="O89" s="176">
        <v>0.350531632120819</v>
      </c>
      <c r="P89" s="176">
        <v>0.53583413743661601</v>
      </c>
      <c r="Q89" s="176">
        <v>0.672890317920808</v>
      </c>
      <c r="R89" s="176">
        <v>0.82256816158758395</v>
      </c>
      <c r="S89" s="176">
        <v>0.88824077540861601</v>
      </c>
      <c r="T89" s="176">
        <v>0.97659124918266305</v>
      </c>
      <c r="U89" s="176">
        <v>0.93565000955715605</v>
      </c>
      <c r="V89" s="176">
        <v>1.00383388938619</v>
      </c>
      <c r="W89" s="176">
        <v>1.12777632936168</v>
      </c>
      <c r="X89" s="176">
        <v>1.1641836857326799</v>
      </c>
      <c r="Y89" s="176">
        <v>1.2904003462053799</v>
      </c>
      <c r="Z89" s="176">
        <v>1.33729574796648</v>
      </c>
      <c r="AA89" s="176">
        <v>1.4351233839605799</v>
      </c>
      <c r="AB89" s="176">
        <v>1.44588813474203</v>
      </c>
      <c r="AC89" s="176">
        <v>1.51657292668545</v>
      </c>
      <c r="AD89" s="176">
        <v>1.4855183185692</v>
      </c>
      <c r="AE89" s="176">
        <v>1.55458062846897</v>
      </c>
      <c r="AF89" s="176">
        <v>1.6604765918820601</v>
      </c>
      <c r="AG89" s="176">
        <v>1.7430902933842001</v>
      </c>
      <c r="AH89" s="176">
        <v>1.70811193018123</v>
      </c>
      <c r="AI89" s="176">
        <v>1.7976131797182999</v>
      </c>
      <c r="AJ89" s="176">
        <v>1.814470586955</v>
      </c>
      <c r="AK89" s="176">
        <v>2.0045604825049299</v>
      </c>
      <c r="AL89" s="176">
        <v>2.2846901540426199</v>
      </c>
      <c r="AM89" s="176">
        <v>2.4141793541797099</v>
      </c>
      <c r="AN89" s="176">
        <v>2.5614241651188299</v>
      </c>
      <c r="AO89" s="176">
        <v>2.8190455850468101</v>
      </c>
      <c r="AP89" s="176">
        <v>2.9080137170389699</v>
      </c>
      <c r="AQ89" s="176">
        <v>3.0381652385656999</v>
      </c>
      <c r="AR89" s="176">
        <v>3.24187169688099</v>
      </c>
      <c r="AS89" s="176">
        <v>3.36837356211023</v>
      </c>
      <c r="AT89" s="176">
        <v>3.38893337498022</v>
      </c>
      <c r="AU89" s="176">
        <v>3.5325305797100501</v>
      </c>
      <c r="AV89" s="176">
        <v>3.8199081192487201</v>
      </c>
      <c r="AW89" s="176">
        <v>4.12983984927381</v>
      </c>
      <c r="AX89" s="176">
        <v>4.2129136029692704</v>
      </c>
      <c r="AY89" s="176">
        <v>4.4687489788272901</v>
      </c>
      <c r="AZ89" s="176">
        <v>4.7698087084359804</v>
      </c>
      <c r="BA89" s="176">
        <v>4.9353086834873201</v>
      </c>
      <c r="BB89" s="176">
        <v>5.2192924195745203</v>
      </c>
      <c r="BC89" s="176">
        <v>5.5448920298619999</v>
      </c>
      <c r="BD89" s="176">
        <v>5.5921831835005902</v>
      </c>
      <c r="BE89" s="176">
        <v>5.5068537238243902</v>
      </c>
      <c r="BF89" s="135">
        <v>-1.79492525205724E-2</v>
      </c>
      <c r="BG89" s="135">
        <v>5.1360934409563998E-2</v>
      </c>
      <c r="BH89" s="135">
        <v>4.0014927795890998E-2</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1.0611E-4</v>
      </c>
      <c r="C91" s="174">
        <v>1.4148000000000001E-4</v>
      </c>
      <c r="D91" s="174">
        <v>1.4148000000000001E-4</v>
      </c>
      <c r="E91" s="174">
        <v>1.09647E-3</v>
      </c>
      <c r="F91" s="174">
        <v>1.48554E-2</v>
      </c>
      <c r="G91" s="174">
        <v>6.2294308632000001E-2</v>
      </c>
      <c r="H91" s="174">
        <v>9.2976045699599996E-2</v>
      </c>
      <c r="I91" s="174">
        <v>0.1334673463104</v>
      </c>
      <c r="J91" s="174">
        <v>0.1694476797444</v>
      </c>
      <c r="K91" s="174">
        <v>0.19332716472</v>
      </c>
      <c r="L91" s="174">
        <v>0.2076118941132</v>
      </c>
      <c r="M91" s="174">
        <v>0.2450779826094</v>
      </c>
      <c r="N91" s="174">
        <v>0.27996637557600002</v>
      </c>
      <c r="O91" s="174">
        <v>0.30141137032920001</v>
      </c>
      <c r="P91" s="174">
        <v>0.34695065801879998</v>
      </c>
      <c r="Q91" s="174">
        <v>0.39839716463039998</v>
      </c>
      <c r="R91" s="174">
        <v>0.43179980253479999</v>
      </c>
      <c r="S91" s="174">
        <v>0.42113100714840002</v>
      </c>
      <c r="T91" s="174">
        <v>0.4574693538504</v>
      </c>
      <c r="U91" s="174">
        <v>0.45114214956370902</v>
      </c>
      <c r="V91" s="174">
        <v>0.48222944406130003</v>
      </c>
      <c r="W91" s="174">
        <v>0.52678541250901101</v>
      </c>
      <c r="X91" s="174">
        <v>0.53782052707122796</v>
      </c>
      <c r="Y91" s="174">
        <v>0.550776223776132</v>
      </c>
      <c r="Z91" s="174">
        <v>0.60075230939991697</v>
      </c>
      <c r="AA91" s="174">
        <v>0.60393411781587003</v>
      </c>
      <c r="AB91" s="174">
        <v>0.57895563486169799</v>
      </c>
      <c r="AC91" s="174">
        <v>0.59893045258087096</v>
      </c>
      <c r="AD91" s="174">
        <v>0.62097635882761604</v>
      </c>
      <c r="AE91" s="174">
        <v>0.68963964266731304</v>
      </c>
      <c r="AF91" s="174">
        <v>0.69629649171562102</v>
      </c>
      <c r="AG91" s="174">
        <v>0.70137587724731998</v>
      </c>
      <c r="AH91" s="174">
        <v>0.68869818391250903</v>
      </c>
      <c r="AI91" s="174">
        <v>0.70903154288510895</v>
      </c>
      <c r="AJ91" s="174">
        <v>0.72626593191081901</v>
      </c>
      <c r="AK91" s="174">
        <v>0.73998286275078295</v>
      </c>
      <c r="AL91" s="174">
        <v>0.79809548802769303</v>
      </c>
      <c r="AM91" s="174">
        <v>0.82133341369676705</v>
      </c>
      <c r="AN91" s="174">
        <v>0.82779441423286804</v>
      </c>
      <c r="AO91" s="174">
        <v>0.84432963391594895</v>
      </c>
      <c r="AP91" s="174">
        <v>0.83732336268319796</v>
      </c>
      <c r="AQ91" s="174">
        <v>0.93395027114699203</v>
      </c>
      <c r="AR91" s="174">
        <v>1.04471335784092</v>
      </c>
      <c r="AS91" s="174">
        <v>1.0272584855722</v>
      </c>
      <c r="AT91" s="174">
        <v>1.0489116347049501</v>
      </c>
      <c r="AU91" s="174">
        <v>1.1414313540458301</v>
      </c>
      <c r="AV91" s="174">
        <v>1.1805743854444899</v>
      </c>
      <c r="AW91" s="174">
        <v>1.18659784858802</v>
      </c>
      <c r="AX91" s="174">
        <v>1.2482611374771799</v>
      </c>
      <c r="AY91" s="174">
        <v>1.3399536027676799</v>
      </c>
      <c r="AZ91" s="174">
        <v>1.39664867232334</v>
      </c>
      <c r="BA91" s="174">
        <v>1.3633521581444601</v>
      </c>
      <c r="BB91" s="174">
        <v>1.3361177398053601</v>
      </c>
      <c r="BC91" s="174">
        <v>1.2897434229088101</v>
      </c>
      <c r="BD91" s="174">
        <v>1.5152749525654901</v>
      </c>
      <c r="BE91" s="175">
        <v>1.47234946743527</v>
      </c>
      <c r="BF91" s="132">
        <v>-3.0983352429397499E-2</v>
      </c>
      <c r="BG91" s="132">
        <v>3.7469299780684202E-2</v>
      </c>
      <c r="BH91" s="132">
        <v>1.06986603575199E-2</v>
      </c>
    </row>
    <row r="92" spans="1:60">
      <c r="A92" s="136" t="s">
        <v>335</v>
      </c>
      <c r="B92" s="174">
        <v>0</v>
      </c>
      <c r="C92" s="174">
        <v>0</v>
      </c>
      <c r="D92" s="174">
        <v>0</v>
      </c>
      <c r="E92" s="174">
        <v>0</v>
      </c>
      <c r="F92" s="174">
        <v>0</v>
      </c>
      <c r="G92" s="174">
        <v>0</v>
      </c>
      <c r="H92" s="174">
        <v>0</v>
      </c>
      <c r="I92" s="174">
        <v>1.5826104000000001E-2</v>
      </c>
      <c r="J92" s="174">
        <v>2.1896964000000001E-2</v>
      </c>
      <c r="K92" s="174">
        <v>2.4074100000000001E-2</v>
      </c>
      <c r="L92" s="174">
        <v>2.4199703999999999E-2</v>
      </c>
      <c r="M92" s="174">
        <v>3.1861548000000003E-2</v>
      </c>
      <c r="N92" s="174">
        <v>3.5545932000000002E-2</v>
      </c>
      <c r="O92" s="174">
        <v>3.9230316000000001E-2</v>
      </c>
      <c r="P92" s="174">
        <v>4.5133703999999997E-2</v>
      </c>
      <c r="Q92" s="174">
        <v>5.0827751999999997E-2</v>
      </c>
      <c r="R92" s="174">
        <v>4.9009883682375001E-2</v>
      </c>
      <c r="S92" s="174">
        <v>6.3629448584625006E-2</v>
      </c>
      <c r="T92" s="174">
        <v>7.0801865996399996E-2</v>
      </c>
      <c r="U92" s="174">
        <v>8.1722386624725002E-2</v>
      </c>
      <c r="V92" s="174">
        <v>9.2809707657974999E-2</v>
      </c>
      <c r="W92" s="174">
        <v>0.10465253640765</v>
      </c>
      <c r="X92" s="174">
        <v>0.1229613337953</v>
      </c>
      <c r="Y92" s="174">
        <v>0.14472388074375001</v>
      </c>
      <c r="Z92" s="174">
        <v>0.15299521847032499</v>
      </c>
      <c r="AA92" s="174">
        <v>0.164671246815075</v>
      </c>
      <c r="AB92" s="174">
        <v>0.16958695286610001</v>
      </c>
      <c r="AC92" s="174">
        <v>0.18493259011919999</v>
      </c>
      <c r="AD92" s="174">
        <v>0.20700911430044999</v>
      </c>
      <c r="AE92" s="174">
        <v>0.21954858003540001</v>
      </c>
      <c r="AF92" s="174">
        <v>0.24272402453145001</v>
      </c>
      <c r="AG92" s="174">
        <v>0.26051279712727499</v>
      </c>
      <c r="AH92" s="174">
        <v>0.25607786871397498</v>
      </c>
      <c r="AI92" s="174">
        <v>0.27671205998205001</v>
      </c>
      <c r="AJ92" s="174">
        <v>0.30169287356669999</v>
      </c>
      <c r="AK92" s="174">
        <v>0.32609479162837501</v>
      </c>
      <c r="AL92" s="174">
        <v>0.36515552174639998</v>
      </c>
      <c r="AM92" s="174">
        <v>0.38416095611932499</v>
      </c>
      <c r="AN92" s="174">
        <v>0.41322347373037499</v>
      </c>
      <c r="AO92" s="174">
        <v>0.44424834904642502</v>
      </c>
      <c r="AP92" s="174">
        <v>0.47748087678060003</v>
      </c>
      <c r="AQ92" s="174">
        <v>0.51708125526750004</v>
      </c>
      <c r="AR92" s="174">
        <v>0.55210934030174996</v>
      </c>
      <c r="AS92" s="174">
        <v>0.58955112531315002</v>
      </c>
      <c r="AT92" s="174">
        <v>0.67488257922063699</v>
      </c>
      <c r="AU92" s="174">
        <v>0.69313417677157496</v>
      </c>
      <c r="AV92" s="174">
        <v>0.70495738194419999</v>
      </c>
      <c r="AW92" s="174">
        <v>0.76810605289110001</v>
      </c>
      <c r="AX92" s="174">
        <v>0.79030031853464999</v>
      </c>
      <c r="AY92" s="174">
        <v>0.82880177670675004</v>
      </c>
      <c r="AZ92" s="174">
        <v>0.93074625948150003</v>
      </c>
      <c r="BA92" s="174">
        <v>0.95223407635125001</v>
      </c>
      <c r="BB92" s="174">
        <v>0.95733620638424999</v>
      </c>
      <c r="BC92" s="174">
        <v>0.98744405157231796</v>
      </c>
      <c r="BD92" s="174">
        <v>1.1136376524343901</v>
      </c>
      <c r="BE92" s="175">
        <v>1.09565124356784</v>
      </c>
      <c r="BF92" s="132">
        <v>-1.8839154237819601E-2</v>
      </c>
      <c r="BG92" s="132">
        <v>5.1360288047185697E-2</v>
      </c>
      <c r="BH92" s="132">
        <v>7.9614254526444404E-3</v>
      </c>
    </row>
    <row r="93" spans="1:60">
      <c r="A93" s="136" t="s">
        <v>336</v>
      </c>
      <c r="B93" s="174">
        <v>3.9911504424778803E-2</v>
      </c>
      <c r="C93" s="174">
        <v>4.8619469026548699E-2</v>
      </c>
      <c r="D93" s="174">
        <v>5.2973451327433599E-2</v>
      </c>
      <c r="E93" s="174">
        <v>5.0796460176991097E-2</v>
      </c>
      <c r="F93" s="174">
        <v>7.1115044247787598E-2</v>
      </c>
      <c r="G93" s="174">
        <v>0.104132743362832</v>
      </c>
      <c r="H93" s="174">
        <v>0.135699115044248</v>
      </c>
      <c r="I93" s="174">
        <v>0.17561061946902701</v>
      </c>
      <c r="J93" s="174">
        <v>0.21697345132743401</v>
      </c>
      <c r="K93" s="174">
        <v>0.273212389380531</v>
      </c>
      <c r="L93" s="174">
        <v>0.32110619469026502</v>
      </c>
      <c r="M93" s="174">
        <v>0.36646017699115002</v>
      </c>
      <c r="N93" s="174">
        <v>0.439752212389381</v>
      </c>
      <c r="O93" s="174">
        <v>0.49816814159292</v>
      </c>
      <c r="P93" s="174">
        <v>0.526469026548673</v>
      </c>
      <c r="Q93" s="174">
        <v>0.51776106194690297</v>
      </c>
      <c r="R93" s="174">
        <v>0.46224778761061902</v>
      </c>
      <c r="S93" s="174">
        <v>0.43285840707964601</v>
      </c>
      <c r="T93" s="174">
        <v>0.44301769911504402</v>
      </c>
      <c r="U93" s="174">
        <v>0.45100000000000001</v>
      </c>
      <c r="V93" s="174">
        <v>0.46914159292035401</v>
      </c>
      <c r="W93" s="174">
        <v>0.499256637168141</v>
      </c>
      <c r="X93" s="174">
        <v>0.50397345132743399</v>
      </c>
      <c r="Y93" s="174">
        <v>0.51739823008849595</v>
      </c>
      <c r="Z93" s="174">
        <v>0.54602566371681405</v>
      </c>
      <c r="AA93" s="174">
        <v>0.55506017699114996</v>
      </c>
      <c r="AB93" s="174">
        <v>0.56202654867256596</v>
      </c>
      <c r="AC93" s="174">
        <v>0.57291150442477901</v>
      </c>
      <c r="AD93" s="174">
        <v>0.60828761061946901</v>
      </c>
      <c r="AE93" s="174">
        <v>0.63709646017699095</v>
      </c>
      <c r="AF93" s="174">
        <v>0.64366371681415901</v>
      </c>
      <c r="AG93" s="174">
        <v>0.67450442477876105</v>
      </c>
      <c r="AH93" s="174">
        <v>0.71274690265486695</v>
      </c>
      <c r="AI93" s="174">
        <v>0.73498849557522095</v>
      </c>
      <c r="AJ93" s="174">
        <v>0.77987079646017698</v>
      </c>
      <c r="AK93" s="174">
        <v>0.88904690265486697</v>
      </c>
      <c r="AL93" s="174">
        <v>0.99524778761061905</v>
      </c>
      <c r="AM93" s="174">
        <v>1.05888849557522</v>
      </c>
      <c r="AN93" s="174">
        <v>1.23029026548673</v>
      </c>
      <c r="AO93" s="174">
        <v>1.4394229203539799</v>
      </c>
      <c r="AP93" s="174">
        <v>1.6911038948672601</v>
      </c>
      <c r="AQ93" s="174">
        <v>2.0802152547787598</v>
      </c>
      <c r="AR93" s="174">
        <v>2.5588043568761099</v>
      </c>
      <c r="AS93" s="174">
        <v>2.9495846124991099</v>
      </c>
      <c r="AT93" s="174">
        <v>3.24806507930262</v>
      </c>
      <c r="AU93" s="174">
        <v>3.9194659760836399</v>
      </c>
      <c r="AV93" s="174">
        <v>4.8658633968624496</v>
      </c>
      <c r="AW93" s="174">
        <v>5.4315929575203397</v>
      </c>
      <c r="AX93" s="174">
        <v>6.1876275123231101</v>
      </c>
      <c r="AY93" s="174">
        <v>6.7810728806237597</v>
      </c>
      <c r="AZ93" s="174">
        <v>7.0088230088495598</v>
      </c>
      <c r="BA93" s="174">
        <v>7.53987919759129</v>
      </c>
      <c r="BB93" s="174">
        <v>8.6850699115044208</v>
      </c>
      <c r="BC93" s="174">
        <v>10.221299999999999</v>
      </c>
      <c r="BD93" s="174">
        <v>11.1015663716814</v>
      </c>
      <c r="BE93" s="175">
        <v>11.900879150442501</v>
      </c>
      <c r="BF93" s="132">
        <v>6.9071038251366401E-2</v>
      </c>
      <c r="BG93" s="132">
        <v>0.130774363440469</v>
      </c>
      <c r="BH93" s="132">
        <v>8.6476388114747602E-2</v>
      </c>
    </row>
    <row r="94" spans="1:60">
      <c r="A94" s="136" t="s">
        <v>337</v>
      </c>
      <c r="B94" s="174">
        <v>0</v>
      </c>
      <c r="C94" s="174">
        <v>0</v>
      </c>
      <c r="D94" s="174">
        <v>0</v>
      </c>
      <c r="E94" s="174">
        <v>0</v>
      </c>
      <c r="F94" s="174">
        <v>0</v>
      </c>
      <c r="G94" s="174">
        <v>0</v>
      </c>
      <c r="H94" s="174">
        <v>0</v>
      </c>
      <c r="I94" s="174">
        <v>0</v>
      </c>
      <c r="J94" s="174">
        <v>0</v>
      </c>
      <c r="K94" s="174">
        <v>0</v>
      </c>
      <c r="L94" s="174">
        <v>0</v>
      </c>
      <c r="M94" s="174">
        <v>0</v>
      </c>
      <c r="N94" s="174">
        <v>0</v>
      </c>
      <c r="O94" s="174">
        <v>0</v>
      </c>
      <c r="P94" s="174">
        <v>0</v>
      </c>
      <c r="Q94" s="174">
        <v>0</v>
      </c>
      <c r="R94" s="174">
        <v>0</v>
      </c>
      <c r="S94" s="174">
        <v>0</v>
      </c>
      <c r="T94" s="174">
        <v>0</v>
      </c>
      <c r="U94" s="174">
        <v>0</v>
      </c>
      <c r="V94" s="174">
        <v>0</v>
      </c>
      <c r="W94" s="174">
        <v>0</v>
      </c>
      <c r="X94" s="174">
        <v>0</v>
      </c>
      <c r="Y94" s="174">
        <v>0</v>
      </c>
      <c r="Z94" s="174">
        <v>0</v>
      </c>
      <c r="AA94" s="174">
        <v>0</v>
      </c>
      <c r="AB94" s="174">
        <v>0</v>
      </c>
      <c r="AC94" s="174">
        <v>0</v>
      </c>
      <c r="AD94" s="174">
        <v>0</v>
      </c>
      <c r="AE94" s="174">
        <v>0</v>
      </c>
      <c r="AF94" s="174">
        <v>1.0942101E-3</v>
      </c>
      <c r="AG94" s="174">
        <v>6.9367247100000001E-2</v>
      </c>
      <c r="AH94" s="174">
        <v>0.1083117447</v>
      </c>
      <c r="AI94" s="174">
        <v>0.10161236429999999</v>
      </c>
      <c r="AJ94" s="174">
        <v>0.11204869319999999</v>
      </c>
      <c r="AK94" s="174">
        <v>0.10129299669</v>
      </c>
      <c r="AL94" s="174">
        <v>0.10222811739</v>
      </c>
      <c r="AM94" s="174">
        <v>9.7119126089999994E-2</v>
      </c>
      <c r="AN94" s="174">
        <v>6.2451305909999998E-2</v>
      </c>
      <c r="AO94" s="174">
        <v>9.0219525300000006E-2</v>
      </c>
      <c r="AP94" s="174">
        <v>9.0427539510000002E-2</v>
      </c>
      <c r="AQ94" s="174">
        <v>9.9204633900000005E-2</v>
      </c>
      <c r="AR94" s="174">
        <v>9.2679448590000005E-2</v>
      </c>
      <c r="AS94" s="174">
        <v>0.10721110859999999</v>
      </c>
      <c r="AT94" s="174">
        <v>0.10412144649000001</v>
      </c>
      <c r="AU94" s="174">
        <v>0.12939526251</v>
      </c>
      <c r="AV94" s="174">
        <v>0.1030513752</v>
      </c>
      <c r="AW94" s="174">
        <v>9.4893246900000006E-2</v>
      </c>
      <c r="AX94" s="174">
        <v>8.9399797200000006E-2</v>
      </c>
      <c r="AY94" s="174">
        <v>8.5933429199999994E-2</v>
      </c>
      <c r="AZ94" s="174">
        <v>0.1096429365</v>
      </c>
      <c r="BA94" s="174">
        <v>0.11255634755859401</v>
      </c>
      <c r="BB94" s="174">
        <v>0.112180978344727</v>
      </c>
      <c r="BC94" s="174">
        <v>0.108624602416992</v>
      </c>
      <c r="BD94" s="174">
        <v>0.11218184121093799</v>
      </c>
      <c r="BE94" s="175">
        <v>0.17799331500000001</v>
      </c>
      <c r="BF94" s="132">
        <v>0.58231486086454598</v>
      </c>
      <c r="BG94" s="132">
        <v>7.4841839867578804E-3</v>
      </c>
      <c r="BH94" s="132">
        <v>1.2933682289512399E-3</v>
      </c>
    </row>
    <row r="95" spans="1:60">
      <c r="A95" s="136" t="s">
        <v>338</v>
      </c>
      <c r="B95" s="174">
        <v>8.5410720000000002E-3</v>
      </c>
      <c r="C95" s="174">
        <v>9.5877719999999996E-3</v>
      </c>
      <c r="D95" s="174">
        <v>1.2811608E-2</v>
      </c>
      <c r="E95" s="174">
        <v>1.423512E-2</v>
      </c>
      <c r="F95" s="174">
        <v>1.7082144E-2</v>
      </c>
      <c r="G95" s="174">
        <v>2.2782478329764998E-2</v>
      </c>
      <c r="H95" s="174">
        <v>2.4142387500000001E-2</v>
      </c>
      <c r="I95" s="174">
        <v>2.6481262500000002E-2</v>
      </c>
      <c r="J95" s="174">
        <v>2.64119625E-2</v>
      </c>
      <c r="K95" s="174">
        <v>2.9894287499999998E-2</v>
      </c>
      <c r="L95" s="174">
        <v>3.8270924999999997E-2</v>
      </c>
      <c r="M95" s="174">
        <v>4.6491637500000002E-2</v>
      </c>
      <c r="N95" s="174">
        <v>4.9653450000000002E-2</v>
      </c>
      <c r="O95" s="174">
        <v>5.5457325000000002E-2</v>
      </c>
      <c r="P95" s="174">
        <v>6.8970824999999999E-2</v>
      </c>
      <c r="Q95" s="174">
        <v>4.0791712500000001E-2</v>
      </c>
      <c r="R95" s="174">
        <v>7.1214412500000004E-2</v>
      </c>
      <c r="S95" s="174">
        <v>9.3364425000000001E-2</v>
      </c>
      <c r="T95" s="174">
        <v>0.1110879</v>
      </c>
      <c r="U95" s="174">
        <v>0.1272261375</v>
      </c>
      <c r="V95" s="174">
        <v>0.15562181250000001</v>
      </c>
      <c r="W95" s="174">
        <v>0.21744087749999999</v>
      </c>
      <c r="X95" s="174">
        <v>0.25047722700000002</v>
      </c>
      <c r="Y95" s="174">
        <v>0.29341758600000001</v>
      </c>
      <c r="Z95" s="174">
        <v>0.34885654649999998</v>
      </c>
      <c r="AA95" s="174">
        <v>0.41733846000000002</v>
      </c>
      <c r="AB95" s="174">
        <v>0.464788863</v>
      </c>
      <c r="AC95" s="174">
        <v>0.51964882199999995</v>
      </c>
      <c r="AD95" s="174">
        <v>0.52801506450000002</v>
      </c>
      <c r="AE95" s="174">
        <v>0.57084904800000003</v>
      </c>
      <c r="AF95" s="174">
        <v>0.65080184399999996</v>
      </c>
      <c r="AG95" s="174">
        <v>0.71034197850000003</v>
      </c>
      <c r="AH95" s="174">
        <v>0.77229479249999999</v>
      </c>
      <c r="AI95" s="174">
        <v>0.84754350450000004</v>
      </c>
      <c r="AJ95" s="174">
        <v>0.86844126600000005</v>
      </c>
      <c r="AK95" s="174">
        <v>0.91305695249999996</v>
      </c>
      <c r="AL95" s="174">
        <v>0.91539894600000005</v>
      </c>
      <c r="AM95" s="174">
        <v>0.95595885000000003</v>
      </c>
      <c r="AN95" s="174">
        <v>1.023368346</v>
      </c>
      <c r="AO95" s="174">
        <v>1.104088986</v>
      </c>
      <c r="AP95" s="174">
        <v>1.23572295</v>
      </c>
      <c r="AQ95" s="174">
        <v>1.29157875</v>
      </c>
      <c r="AR95" s="174">
        <v>1.39716938964799</v>
      </c>
      <c r="AS95" s="174">
        <v>1.4395559761627901</v>
      </c>
      <c r="AT95" s="174">
        <v>1.76789105207214</v>
      </c>
      <c r="AU95" s="174">
        <v>2.1226183952626099</v>
      </c>
      <c r="AV95" s="174">
        <v>2.1702915748366598</v>
      </c>
      <c r="AW95" s="174">
        <v>2.00516730603854</v>
      </c>
      <c r="AX95" s="174">
        <v>1.76469486575011</v>
      </c>
      <c r="AY95" s="174">
        <v>1.7460564033552499</v>
      </c>
      <c r="AZ95" s="174">
        <v>1.72104615030762</v>
      </c>
      <c r="BA95" s="174">
        <v>1.8284753469144099</v>
      </c>
      <c r="BB95" s="174">
        <v>1.9344796136843101</v>
      </c>
      <c r="BC95" s="174">
        <v>2.09123690588773</v>
      </c>
      <c r="BD95" s="174">
        <v>2.13301162704522</v>
      </c>
      <c r="BE95" s="175">
        <v>2.1456300132902602</v>
      </c>
      <c r="BF95" s="132">
        <v>3.16735693040382E-3</v>
      </c>
      <c r="BG95" s="132">
        <v>1.8952108931668699E-2</v>
      </c>
      <c r="BH95" s="132">
        <v>1.55909770559296E-2</v>
      </c>
    </row>
    <row r="96" spans="1:60">
      <c r="A96" s="136" t="s">
        <v>339</v>
      </c>
      <c r="B96" s="174">
        <v>1.8270000000000002E-2</v>
      </c>
      <c r="C96" s="174">
        <v>1.86354E-2</v>
      </c>
      <c r="D96" s="174">
        <v>2.276442E-2</v>
      </c>
      <c r="E96" s="174">
        <v>2.3129819999999999E-2</v>
      </c>
      <c r="F96" s="174">
        <v>4.3592220000000001E-2</v>
      </c>
      <c r="G96" s="174">
        <v>4.5273059999999997E-2</v>
      </c>
      <c r="H96" s="174">
        <v>4.5784619999999998E-2</v>
      </c>
      <c r="I96" s="174">
        <v>4.4907660000000002E-2</v>
      </c>
      <c r="J96" s="174">
        <v>2.9232000000000001E-2</v>
      </c>
      <c r="K96" s="174">
        <v>4.1180580000000001E-2</v>
      </c>
      <c r="L96" s="174">
        <v>8.5138199999999997E-2</v>
      </c>
      <c r="M96" s="174">
        <v>8.5869000000000001E-2</v>
      </c>
      <c r="N96" s="174">
        <v>0.1827</v>
      </c>
      <c r="O96" s="174">
        <v>0.21120120000000001</v>
      </c>
      <c r="P96" s="174">
        <v>0.27258840000000001</v>
      </c>
      <c r="Q96" s="174">
        <v>0.2568762</v>
      </c>
      <c r="R96" s="174">
        <v>0.25651079999999998</v>
      </c>
      <c r="S96" s="174">
        <v>0.24372179999999999</v>
      </c>
      <c r="T96" s="174">
        <v>0.32703300000000002</v>
      </c>
      <c r="U96" s="174">
        <v>0.38184299999999999</v>
      </c>
      <c r="V96" s="174">
        <v>0.45163439999999999</v>
      </c>
      <c r="W96" s="174">
        <v>0.48707820000000002</v>
      </c>
      <c r="X96" s="174">
        <v>0.50388659999999996</v>
      </c>
      <c r="Y96" s="174">
        <v>0.53494560000000002</v>
      </c>
      <c r="Z96" s="174">
        <v>0.59889060000000005</v>
      </c>
      <c r="AA96" s="174">
        <v>0.61822902042154904</v>
      </c>
      <c r="AB96" s="174">
        <v>0.71167249512000397</v>
      </c>
      <c r="AC96" s="174">
        <v>0.77614522785959505</v>
      </c>
      <c r="AD96" s="174">
        <v>0.82328797128617404</v>
      </c>
      <c r="AE96" s="174">
        <v>0.97499318022187398</v>
      </c>
      <c r="AF96" s="174">
        <v>1.0281039140839101</v>
      </c>
      <c r="AG96" s="174">
        <v>1.07029883968773</v>
      </c>
      <c r="AH96" s="174">
        <v>1.11641087107085</v>
      </c>
      <c r="AI96" s="174">
        <v>1.0763621982101099</v>
      </c>
      <c r="AJ96" s="174">
        <v>1.1697021286404301</v>
      </c>
      <c r="AK96" s="174">
        <v>1.1881854853350899</v>
      </c>
      <c r="AL96" s="174">
        <v>1.2288451482340099</v>
      </c>
      <c r="AM96" s="174">
        <v>1.33572409553363</v>
      </c>
      <c r="AN96" s="174">
        <v>1.42409429682206</v>
      </c>
      <c r="AO96" s="174">
        <v>1.30327862701894</v>
      </c>
      <c r="AP96" s="174">
        <v>1.3101682676548401</v>
      </c>
      <c r="AQ96" s="174">
        <v>1.3360090432232301</v>
      </c>
      <c r="AR96" s="174">
        <v>1.2471134937320401</v>
      </c>
      <c r="AS96" s="174">
        <v>1.42900868203512</v>
      </c>
      <c r="AT96" s="174">
        <v>1.5156289808307899</v>
      </c>
      <c r="AU96" s="174">
        <v>1.5857131327006999</v>
      </c>
      <c r="AV96" s="174">
        <v>1.5384348261484</v>
      </c>
      <c r="AW96" s="174">
        <v>1.54696351050079</v>
      </c>
      <c r="AX96" s="174">
        <v>1.6021974207487899</v>
      </c>
      <c r="AY96" s="174">
        <v>1.5855052303191099</v>
      </c>
      <c r="AZ96" s="174">
        <v>1.64719989425681</v>
      </c>
      <c r="BA96" s="174">
        <v>1.6067076883651901</v>
      </c>
      <c r="BB96" s="174">
        <v>1.55575221570259</v>
      </c>
      <c r="BC96" s="174">
        <v>1.60302913541272</v>
      </c>
      <c r="BD96" s="174">
        <v>1.58113012577099</v>
      </c>
      <c r="BE96" s="175">
        <v>1.4950196576932699</v>
      </c>
      <c r="BF96" s="132">
        <v>-5.7044780673468201E-2</v>
      </c>
      <c r="BG96" s="132">
        <v>4.2398969534262997E-3</v>
      </c>
      <c r="BH96" s="132">
        <v>1.0863390722949499E-2</v>
      </c>
    </row>
    <row r="97" spans="1:60">
      <c r="A97" s="136" t="s">
        <v>340</v>
      </c>
      <c r="B97" s="174">
        <v>6.5741400000000005E-2</v>
      </c>
      <c r="C97" s="174">
        <v>6.7463099999999998E-2</v>
      </c>
      <c r="D97" s="174">
        <v>6.9789599999999993E-2</v>
      </c>
      <c r="E97" s="174">
        <v>7.5941999999999996E-2</v>
      </c>
      <c r="F97" s="174">
        <v>8.39719671886512E-2</v>
      </c>
      <c r="G97" s="174">
        <v>0.12859737269914101</v>
      </c>
      <c r="H97" s="174">
        <v>0.137886321641839</v>
      </c>
      <c r="I97" s="174">
        <v>0.13794052428550799</v>
      </c>
      <c r="J97" s="174">
        <v>0.19195250490417501</v>
      </c>
      <c r="K97" s="174">
        <v>0.26234263179467299</v>
      </c>
      <c r="L97" s="174">
        <v>0.31422091311167799</v>
      </c>
      <c r="M97" s="174">
        <v>0.376685288599029</v>
      </c>
      <c r="N97" s="174">
        <v>0.46002625472904501</v>
      </c>
      <c r="O97" s="174">
        <v>0.64563947580626702</v>
      </c>
      <c r="P97" s="174">
        <v>0.76603971449291797</v>
      </c>
      <c r="Q97" s="174">
        <v>0.90651377867330896</v>
      </c>
      <c r="R97" s="174">
        <v>0.90831782188219401</v>
      </c>
      <c r="S97" s="174">
        <v>0.93018004305035995</v>
      </c>
      <c r="T97" s="174">
        <v>1.0010281196022599</v>
      </c>
      <c r="U97" s="174">
        <v>1.34633138253259</v>
      </c>
      <c r="V97" s="174">
        <v>1.4421516236951499</v>
      </c>
      <c r="W97" s="174">
        <v>1.4674252104924601</v>
      </c>
      <c r="X97" s="174">
        <v>1.5049636631730401</v>
      </c>
      <c r="Y97" s="174">
        <v>1.5962041486459699</v>
      </c>
      <c r="Z97" s="174">
        <v>1.6580145615734301</v>
      </c>
      <c r="AA97" s="174">
        <v>1.81137208607586</v>
      </c>
      <c r="AB97" s="174">
        <v>1.9152524392581101</v>
      </c>
      <c r="AC97" s="174">
        <v>1.99119030368505</v>
      </c>
      <c r="AD97" s="174">
        <v>2.0049792615749502</v>
      </c>
      <c r="AE97" s="174">
        <v>2.1442130531462902</v>
      </c>
      <c r="AF97" s="174">
        <v>2.1822331930685399</v>
      </c>
      <c r="AG97" s="174">
        <v>2.3283805911961002</v>
      </c>
      <c r="AH97" s="174">
        <v>2.4168522733527902</v>
      </c>
      <c r="AI97" s="174">
        <v>2.4898997555505402</v>
      </c>
      <c r="AJ97" s="174">
        <v>2.6151070859694001</v>
      </c>
      <c r="AK97" s="174">
        <v>2.7239406153201</v>
      </c>
      <c r="AL97" s="174">
        <v>2.7982219672827</v>
      </c>
      <c r="AM97" s="174">
        <v>2.7376573637291002</v>
      </c>
      <c r="AN97" s="174">
        <v>3.0059361515898</v>
      </c>
      <c r="AO97" s="174">
        <v>2.9017459296333001</v>
      </c>
      <c r="AP97" s="174">
        <v>2.97820691398063</v>
      </c>
      <c r="AQ97" s="174">
        <v>3.1878120713084899</v>
      </c>
      <c r="AR97" s="174">
        <v>3.4340423071202699</v>
      </c>
      <c r="AS97" s="174">
        <v>3.56758180801596</v>
      </c>
      <c r="AT97" s="174">
        <v>3.3292089135627401</v>
      </c>
      <c r="AU97" s="174">
        <v>3.5977218498605898</v>
      </c>
      <c r="AV97" s="174">
        <v>4.0329088216857096</v>
      </c>
      <c r="AW97" s="174">
        <v>4.4357429096817098</v>
      </c>
      <c r="AX97" s="174">
        <v>4.4473278509511296</v>
      </c>
      <c r="AY97" s="174">
        <v>4.4910762719570396</v>
      </c>
      <c r="AZ97" s="174">
        <v>4.27383525859483</v>
      </c>
      <c r="BA97" s="174">
        <v>4.1910280365663004</v>
      </c>
      <c r="BB97" s="174">
        <v>4.2115134245365997</v>
      </c>
      <c r="BC97" s="174">
        <v>4.1654936041213801</v>
      </c>
      <c r="BD97" s="174">
        <v>3.89236188511854</v>
      </c>
      <c r="BE97" s="175">
        <v>3.7590746962675499</v>
      </c>
      <c r="BF97" s="132">
        <v>-3.6881946997603103E-2</v>
      </c>
      <c r="BG97" s="132">
        <v>1.5750901037397999E-2</v>
      </c>
      <c r="BH97" s="132">
        <v>2.7314889789018099E-2</v>
      </c>
    </row>
    <row r="98" spans="1:60">
      <c r="A98" s="136" t="s">
        <v>341</v>
      </c>
      <c r="B98" s="174">
        <v>0</v>
      </c>
      <c r="C98" s="174">
        <v>0</v>
      </c>
      <c r="D98" s="174">
        <v>0</v>
      </c>
      <c r="E98" s="174">
        <v>0</v>
      </c>
      <c r="F98" s="174">
        <v>0</v>
      </c>
      <c r="G98" s="174">
        <v>2.9307600000000002E-4</v>
      </c>
      <c r="H98" s="174">
        <v>2.9834832906403398E-3</v>
      </c>
      <c r="I98" s="174">
        <v>4.1778147170006301E-3</v>
      </c>
      <c r="J98" s="174">
        <v>4.1778147170006301E-3</v>
      </c>
      <c r="K98" s="174">
        <v>8.7093053192531297E-3</v>
      </c>
      <c r="L98" s="174">
        <v>1.04984990634485E-2</v>
      </c>
      <c r="M98" s="174">
        <v>1.2498306902011201E-2</v>
      </c>
      <c r="N98" s="174">
        <v>1.14362741282869E-2</v>
      </c>
      <c r="O98" s="174">
        <v>8.4615228000000001E-2</v>
      </c>
      <c r="P98" s="174">
        <v>0.10529802000000001</v>
      </c>
      <c r="Q98" s="174">
        <v>9.3658716000000003E-2</v>
      </c>
      <c r="R98" s="174">
        <v>7.8753708000000006E-2</v>
      </c>
      <c r="S98" s="174">
        <v>9.9143423999999994E-2</v>
      </c>
      <c r="T98" s="174">
        <v>0.138959892</v>
      </c>
      <c r="U98" s="174">
        <v>0.17216121600000001</v>
      </c>
      <c r="V98" s="174">
        <v>0.166257828</v>
      </c>
      <c r="W98" s="174">
        <v>0.25799061600000001</v>
      </c>
      <c r="X98" s="174">
        <v>0.257362596</v>
      </c>
      <c r="Y98" s="174">
        <v>0.262554228</v>
      </c>
      <c r="Z98" s="174">
        <v>0.30065410799999998</v>
      </c>
      <c r="AA98" s="174">
        <v>0.28474426800000002</v>
      </c>
      <c r="AB98" s="174">
        <v>0.42336921599999999</v>
      </c>
      <c r="AC98" s="174">
        <v>0.46008745200000001</v>
      </c>
      <c r="AD98" s="174">
        <v>0.45183945599999997</v>
      </c>
      <c r="AE98" s="174">
        <v>0.469172808</v>
      </c>
      <c r="AF98" s="174">
        <v>0.48730165199999997</v>
      </c>
      <c r="AG98" s="174">
        <v>0.58661254799999996</v>
      </c>
      <c r="AH98" s="174">
        <v>0.72825199200000001</v>
      </c>
      <c r="AI98" s="174">
        <v>0.73583010000000004</v>
      </c>
      <c r="AJ98" s="174">
        <v>0.837527472</v>
      </c>
      <c r="AK98" s="174">
        <v>1.0351444320000001</v>
      </c>
      <c r="AL98" s="174">
        <v>0.99754696799999998</v>
      </c>
      <c r="AM98" s="174">
        <v>1.011195936</v>
      </c>
      <c r="AN98" s="174">
        <v>1.089572832</v>
      </c>
      <c r="AO98" s="174">
        <v>1.1769932160000001</v>
      </c>
      <c r="AP98" s="174">
        <v>1.3454281800000001</v>
      </c>
      <c r="AQ98" s="174">
        <v>1.3991029559999999</v>
      </c>
      <c r="AR98" s="174">
        <v>1.454452452</v>
      </c>
      <c r="AS98" s="174">
        <v>1.567789128</v>
      </c>
      <c r="AT98" s="174">
        <v>1.4408034839999999</v>
      </c>
      <c r="AU98" s="174">
        <v>1.3688323920000001</v>
      </c>
      <c r="AV98" s="174">
        <v>1.379424996</v>
      </c>
      <c r="AW98" s="174">
        <v>1.5125652359999999</v>
      </c>
      <c r="AX98" s="174">
        <v>1.6044236279999999</v>
      </c>
      <c r="AY98" s="174">
        <v>1.6095315240000001</v>
      </c>
      <c r="AZ98" s="174">
        <v>1.6862337000000001</v>
      </c>
      <c r="BA98" s="174">
        <v>1.619747316</v>
      </c>
      <c r="BB98" s="174">
        <v>1.621589508</v>
      </c>
      <c r="BC98" s="174">
        <v>1.6084010879999999</v>
      </c>
      <c r="BD98" s="174">
        <v>1.6091282233619799</v>
      </c>
      <c r="BE98" s="175">
        <v>1.37347928630233</v>
      </c>
      <c r="BF98" s="132">
        <v>-0.148777213170186</v>
      </c>
      <c r="BG98" s="132">
        <v>1.11104297568219E-2</v>
      </c>
      <c r="BH98" s="132">
        <v>9.9802314037808308E-3</v>
      </c>
    </row>
    <row r="99" spans="1:60">
      <c r="A99" s="136" t="s">
        <v>342</v>
      </c>
      <c r="B99" s="174">
        <v>0</v>
      </c>
      <c r="C99" s="174">
        <v>0</v>
      </c>
      <c r="D99" s="174">
        <v>0</v>
      </c>
      <c r="E99" s="174">
        <v>0</v>
      </c>
      <c r="F99" s="174">
        <v>0</v>
      </c>
      <c r="G99" s="174">
        <v>2.5574399999999998E-3</v>
      </c>
      <c r="H99" s="174">
        <v>3.2486400000000001E-3</v>
      </c>
      <c r="I99" s="174">
        <v>5.8867199999999998E-3</v>
      </c>
      <c r="J99" s="174">
        <v>6.84288E-3</v>
      </c>
      <c r="K99" s="174">
        <v>1.00596307050362E-2</v>
      </c>
      <c r="L99" s="174">
        <v>1.1067558562770001E-2</v>
      </c>
      <c r="M99" s="174">
        <v>3.1321188352150899E-2</v>
      </c>
      <c r="N99" s="174">
        <v>5.2031285218546899E-2</v>
      </c>
      <c r="O99" s="174">
        <v>4.9181110732249102E-2</v>
      </c>
      <c r="P99" s="174">
        <v>3.1758698680073499E-2</v>
      </c>
      <c r="Q99" s="174">
        <v>2.89298362348798E-2</v>
      </c>
      <c r="R99" s="174">
        <v>3.6550257693559303E-2</v>
      </c>
      <c r="S99" s="174">
        <v>6.7240611890146698E-2</v>
      </c>
      <c r="T99" s="174">
        <v>7.29667052977684E-2</v>
      </c>
      <c r="U99" s="174">
        <v>9.4183465539663697E-2</v>
      </c>
      <c r="V99" s="174">
        <v>0.121448032205626</v>
      </c>
      <c r="W99" s="174">
        <v>0.14771375821204399</v>
      </c>
      <c r="X99" s="174">
        <v>0.14239620361080599</v>
      </c>
      <c r="Y99" s="174">
        <v>0.156583565901774</v>
      </c>
      <c r="Z99" s="174">
        <v>8.6455034210540294E-2</v>
      </c>
      <c r="AA99" s="174">
        <v>0.16001493138313799</v>
      </c>
      <c r="AB99" s="174">
        <v>0.17404452484201699</v>
      </c>
      <c r="AC99" s="174">
        <v>0.18417992726451399</v>
      </c>
      <c r="AD99" s="174">
        <v>0.179641848472822</v>
      </c>
      <c r="AE99" s="174">
        <v>0.16837593808889301</v>
      </c>
      <c r="AF99" s="174">
        <v>0.16066978170594701</v>
      </c>
      <c r="AG99" s="174">
        <v>0.18314943241360401</v>
      </c>
      <c r="AH99" s="174">
        <v>0.197298503163682</v>
      </c>
      <c r="AI99" s="174">
        <v>0.17392132561697399</v>
      </c>
      <c r="AJ99" s="174">
        <v>0.198841345241941</v>
      </c>
      <c r="AK99" s="174">
        <v>0.21150961479488301</v>
      </c>
      <c r="AL99" s="174">
        <v>0.22317529742757999</v>
      </c>
      <c r="AM99" s="174">
        <v>0.21305499991498</v>
      </c>
      <c r="AN99" s="174">
        <v>0.160646536991912</v>
      </c>
      <c r="AO99" s="174">
        <v>0.14658539588189701</v>
      </c>
      <c r="AP99" s="174">
        <v>0.13527448472870901</v>
      </c>
      <c r="AQ99" s="174">
        <v>0.13735591760440399</v>
      </c>
      <c r="AR99" s="174">
        <v>0.151748331948169</v>
      </c>
      <c r="AS99" s="174">
        <v>0.140562698682067</v>
      </c>
      <c r="AT99" s="174">
        <v>0.14450019177617501</v>
      </c>
      <c r="AU99" s="174">
        <v>0.157535959229714</v>
      </c>
      <c r="AV99" s="174">
        <v>0.14477581106124901</v>
      </c>
      <c r="AW99" s="174">
        <v>0.160727997780269</v>
      </c>
      <c r="AX99" s="174">
        <v>0.16857621526710001</v>
      </c>
      <c r="AY99" s="174">
        <v>0.18779640997803501</v>
      </c>
      <c r="AZ99" s="174">
        <v>0.175167119128536</v>
      </c>
      <c r="BA99" s="174">
        <v>0.17270506865861801</v>
      </c>
      <c r="BB99" s="174">
        <v>0.17958927658131599</v>
      </c>
      <c r="BC99" s="174">
        <v>0.16210827306922701</v>
      </c>
      <c r="BD99" s="174">
        <v>0.176475608249098</v>
      </c>
      <c r="BE99" s="175">
        <v>0.164181856823435</v>
      </c>
      <c r="BF99" s="132">
        <v>-7.2204515175480696E-2</v>
      </c>
      <c r="BG99" s="132">
        <v>2.01913252910795E-2</v>
      </c>
      <c r="BH99" s="132">
        <v>1.19300883511076E-3</v>
      </c>
    </row>
    <row r="100" spans="1:60">
      <c r="A100" s="136" t="s">
        <v>343</v>
      </c>
      <c r="B100" s="174">
        <v>5.3176139999999997E-2</v>
      </c>
      <c r="C100" s="174">
        <v>6.0089940000000001E-2</v>
      </c>
      <c r="D100" s="174">
        <v>7.0099919999999996E-2</v>
      </c>
      <c r="E100" s="174">
        <v>7.8667020000000004E-2</v>
      </c>
      <c r="F100" s="174">
        <v>9.6913440000000003E-2</v>
      </c>
      <c r="G100" s="174">
        <v>0.10477412999999999</v>
      </c>
      <c r="H100" s="174">
        <v>0.10447353</v>
      </c>
      <c r="I100" s="174">
        <v>9.6823259999999994E-2</v>
      </c>
      <c r="J100" s="174">
        <v>0.11029013999999999</v>
      </c>
      <c r="K100" s="174">
        <v>0.12201354</v>
      </c>
      <c r="L100" s="174">
        <v>0.13707359999999999</v>
      </c>
      <c r="M100" s="174">
        <v>0.13977899999999999</v>
      </c>
      <c r="N100" s="174">
        <v>0.1527048</v>
      </c>
      <c r="O100" s="174">
        <v>0.1569132</v>
      </c>
      <c r="P100" s="174">
        <v>0.17675279999999999</v>
      </c>
      <c r="Q100" s="174">
        <v>0.21583079999999999</v>
      </c>
      <c r="R100" s="174">
        <v>0.23536979999999999</v>
      </c>
      <c r="S100" s="174">
        <v>0.25671240000000001</v>
      </c>
      <c r="T100" s="174">
        <v>0.25310519999999997</v>
      </c>
      <c r="U100" s="174">
        <v>0.25971840000000002</v>
      </c>
      <c r="V100" s="174">
        <v>0.26512920000000001</v>
      </c>
      <c r="W100" s="174">
        <v>0.2843676</v>
      </c>
      <c r="X100" s="174">
        <v>0.3045078</v>
      </c>
      <c r="Y100" s="174">
        <v>0.32284439999999998</v>
      </c>
      <c r="Z100" s="174">
        <v>0.34418700000000002</v>
      </c>
      <c r="AA100" s="174">
        <v>0.36763380000000001</v>
      </c>
      <c r="AB100" s="174">
        <v>0.39709260000000002</v>
      </c>
      <c r="AC100" s="174">
        <v>0.38957760000000002</v>
      </c>
      <c r="AD100" s="174">
        <v>0.44849519999999998</v>
      </c>
      <c r="AE100" s="174">
        <v>0.45721260000000002</v>
      </c>
      <c r="AF100" s="174">
        <v>0.46893600000000002</v>
      </c>
      <c r="AG100" s="174">
        <v>0.509517</v>
      </c>
      <c r="AH100" s="174">
        <v>0.50801399999999997</v>
      </c>
      <c r="AI100" s="174">
        <v>0.53506799999999999</v>
      </c>
      <c r="AJ100" s="174">
        <v>0.61021800000000004</v>
      </c>
      <c r="AK100" s="174">
        <v>0.64629000000000003</v>
      </c>
      <c r="AL100" s="174">
        <v>0.68236200000000002</v>
      </c>
      <c r="AM100" s="174">
        <v>0.73977660000000001</v>
      </c>
      <c r="AN100" s="174">
        <v>0.91981368930160001</v>
      </c>
      <c r="AO100" s="174">
        <v>1.10435741419621</v>
      </c>
      <c r="AP100" s="174">
        <v>1.17396679109451</v>
      </c>
      <c r="AQ100" s="174">
        <v>1.1995012240154901</v>
      </c>
      <c r="AR100" s="174">
        <v>1.2168091909399099</v>
      </c>
      <c r="AS100" s="174">
        <v>1.2458739945702599</v>
      </c>
      <c r="AT100" s="174">
        <v>1.24926008611502</v>
      </c>
      <c r="AU100" s="174">
        <v>1.27254223189989</v>
      </c>
      <c r="AV100" s="174">
        <v>1.2722272862308199</v>
      </c>
      <c r="AW100" s="174">
        <v>1.31750030055738</v>
      </c>
      <c r="AX100" s="174">
        <v>1.28108623122723</v>
      </c>
      <c r="AY100" s="174">
        <v>1.25952082023628</v>
      </c>
      <c r="AZ100" s="174">
        <v>1.31523049429409</v>
      </c>
      <c r="BA100" s="174">
        <v>1.3914242007623501</v>
      </c>
      <c r="BB100" s="174">
        <v>1.4666250130859999</v>
      </c>
      <c r="BC100" s="174">
        <v>1.56915398477698</v>
      </c>
      <c r="BD100" s="174">
        <v>1.6006250853092701</v>
      </c>
      <c r="BE100" s="175">
        <v>1.4843816094545299</v>
      </c>
      <c r="BF100" s="132">
        <v>-7.5157614619676294E-2</v>
      </c>
      <c r="BG100" s="132">
        <v>2.5093961999502101E-2</v>
      </c>
      <c r="BH100" s="132">
        <v>1.0786090552378299E-2</v>
      </c>
    </row>
    <row r="101" spans="1:60">
      <c r="A101" s="136" t="s">
        <v>344</v>
      </c>
      <c r="B101" s="174">
        <v>0</v>
      </c>
      <c r="C101" s="174">
        <v>0</v>
      </c>
      <c r="D101" s="174">
        <v>0</v>
      </c>
      <c r="E101" s="174">
        <v>0</v>
      </c>
      <c r="F101" s="174">
        <v>0</v>
      </c>
      <c r="G101" s="174">
        <v>0</v>
      </c>
      <c r="H101" s="174">
        <v>0</v>
      </c>
      <c r="I101" s="174">
        <v>0</v>
      </c>
      <c r="J101" s="174">
        <v>0</v>
      </c>
      <c r="K101" s="174">
        <v>0</v>
      </c>
      <c r="L101" s="174">
        <v>0</v>
      </c>
      <c r="M101" s="174">
        <v>0</v>
      </c>
      <c r="N101" s="174">
        <v>0</v>
      </c>
      <c r="O101" s="174">
        <v>0</v>
      </c>
      <c r="P101" s="174">
        <v>0</v>
      </c>
      <c r="Q101" s="174">
        <v>0</v>
      </c>
      <c r="R101" s="174">
        <v>0</v>
      </c>
      <c r="S101" s="174">
        <v>0</v>
      </c>
      <c r="T101" s="174">
        <v>0</v>
      </c>
      <c r="U101" s="174">
        <v>0</v>
      </c>
      <c r="V101" s="174">
        <v>0</v>
      </c>
      <c r="W101" s="174">
        <v>0</v>
      </c>
      <c r="X101" s="174">
        <v>0</v>
      </c>
      <c r="Y101" s="174">
        <v>0</v>
      </c>
      <c r="Z101" s="174">
        <v>0</v>
      </c>
      <c r="AA101" s="174">
        <v>0</v>
      </c>
      <c r="AB101" s="174">
        <v>0</v>
      </c>
      <c r="AC101" s="174">
        <v>0</v>
      </c>
      <c r="AD101" s="174">
        <v>0</v>
      </c>
      <c r="AE101" s="174">
        <v>1.903359548025E-4</v>
      </c>
      <c r="AF101" s="174">
        <v>1.8350338206599999E-4</v>
      </c>
      <c r="AG101" s="174">
        <v>3.10394018601E-4</v>
      </c>
      <c r="AH101" s="174">
        <v>1.883837911635E-4</v>
      </c>
      <c r="AI101" s="174">
        <v>3.211309186155E-4</v>
      </c>
      <c r="AJ101" s="174">
        <v>2.4694870033349999E-4</v>
      </c>
      <c r="AK101" s="174">
        <v>3.6700676413199999E-4</v>
      </c>
      <c r="AL101" s="174">
        <v>4.8325810883445E-3</v>
      </c>
      <c r="AM101" s="174">
        <v>6.07171695819975E-2</v>
      </c>
      <c r="AN101" s="174">
        <v>9.2539389061336505E-2</v>
      </c>
      <c r="AO101" s="174">
        <v>8.54627958699615E-2</v>
      </c>
      <c r="AP101" s="174">
        <v>0.113192304280137</v>
      </c>
      <c r="AQ101" s="174">
        <v>0.10600834208861699</v>
      </c>
      <c r="AR101" s="174">
        <v>0.127096589798915</v>
      </c>
      <c r="AS101" s="174">
        <v>0.13379446324432401</v>
      </c>
      <c r="AT101" s="174">
        <v>0.13472857354558501</v>
      </c>
      <c r="AU101" s="174">
        <v>0.12689844518955601</v>
      </c>
      <c r="AV101" s="174">
        <v>0.137010652839576</v>
      </c>
      <c r="AW101" s="174">
        <v>0.13134449787737901</v>
      </c>
      <c r="AX101" s="174">
        <v>0.120979485036108</v>
      </c>
      <c r="AY101" s="174">
        <v>0.12723324125364499</v>
      </c>
      <c r="AZ101" s="174">
        <v>0.11961004224335001</v>
      </c>
      <c r="BA101" s="174">
        <v>0.13715511294886201</v>
      </c>
      <c r="BB101" s="174">
        <v>0.13587937401077599</v>
      </c>
      <c r="BC101" s="174">
        <v>0.14719704270787801</v>
      </c>
      <c r="BD101" s="174">
        <v>0.15177584252315299</v>
      </c>
      <c r="BE101" s="175">
        <v>0.138342028441374</v>
      </c>
      <c r="BF101" s="132">
        <v>-9.1001292013500906E-2</v>
      </c>
      <c r="BG101" s="132">
        <v>1.19855098093935E-2</v>
      </c>
      <c r="BH101" s="132">
        <v>1.0052466538686699E-3</v>
      </c>
    </row>
    <row r="102" spans="1:60">
      <c r="A102" s="136" t="s">
        <v>345</v>
      </c>
      <c r="B102" s="174">
        <v>0</v>
      </c>
      <c r="C102" s="174">
        <v>0</v>
      </c>
      <c r="D102" s="174">
        <v>0</v>
      </c>
      <c r="E102" s="174">
        <v>0</v>
      </c>
      <c r="F102" s="174">
        <v>0</v>
      </c>
      <c r="G102" s="174">
        <v>0</v>
      </c>
      <c r="H102" s="174">
        <v>0</v>
      </c>
      <c r="I102" s="174">
        <v>0</v>
      </c>
      <c r="J102" s="174">
        <v>0</v>
      </c>
      <c r="K102" s="174">
        <v>0</v>
      </c>
      <c r="L102" s="174">
        <v>0</v>
      </c>
      <c r="M102" s="174">
        <v>0</v>
      </c>
      <c r="N102" s="174">
        <v>0</v>
      </c>
      <c r="O102" s="174">
        <v>0</v>
      </c>
      <c r="P102" s="174">
        <v>0</v>
      </c>
      <c r="Q102" s="174">
        <v>0</v>
      </c>
      <c r="R102" s="174">
        <v>0</v>
      </c>
      <c r="S102" s="174">
        <v>0</v>
      </c>
      <c r="T102" s="174">
        <v>0</v>
      </c>
      <c r="U102" s="174">
        <v>0</v>
      </c>
      <c r="V102" s="174">
        <v>0</v>
      </c>
      <c r="W102" s="174">
        <v>0</v>
      </c>
      <c r="X102" s="174">
        <v>0</v>
      </c>
      <c r="Y102" s="174">
        <v>0</v>
      </c>
      <c r="Z102" s="174">
        <v>0</v>
      </c>
      <c r="AA102" s="174">
        <v>0</v>
      </c>
      <c r="AB102" s="174">
        <v>0</v>
      </c>
      <c r="AC102" s="174">
        <v>3.7620000000000001E-2</v>
      </c>
      <c r="AD102" s="174">
        <v>5.1299999999999998E-2</v>
      </c>
      <c r="AE102" s="174">
        <v>5.1299999999999998E-2</v>
      </c>
      <c r="AF102" s="174">
        <v>5.1299999999999998E-2</v>
      </c>
      <c r="AG102" s="174">
        <v>5.1299999999999998E-2</v>
      </c>
      <c r="AH102" s="174">
        <v>5.1299999999999998E-2</v>
      </c>
      <c r="AI102" s="174">
        <v>5.1299999999999998E-2</v>
      </c>
      <c r="AJ102" s="174">
        <v>5.1299999999999998E-2</v>
      </c>
      <c r="AK102" s="174">
        <v>5.9667295467239999E-2</v>
      </c>
      <c r="AL102" s="174">
        <v>0.15680339022077999</v>
      </c>
      <c r="AM102" s="174">
        <v>0.16947634724999999</v>
      </c>
      <c r="AN102" s="174">
        <v>0.1840028913</v>
      </c>
      <c r="AO102" s="174">
        <v>0.22274034209999999</v>
      </c>
      <c r="AP102" s="174">
        <v>0.22269192028650001</v>
      </c>
      <c r="AQ102" s="174">
        <v>0.29338776799650002</v>
      </c>
      <c r="AR102" s="174">
        <v>0.29338776799650002</v>
      </c>
      <c r="AS102" s="174">
        <v>0.31371330843126</v>
      </c>
      <c r="AT102" s="174">
        <v>0.33050308804424999</v>
      </c>
      <c r="AU102" s="174">
        <v>0.30009806291133001</v>
      </c>
      <c r="AV102" s="174">
        <v>0.2983364773362</v>
      </c>
      <c r="AW102" s="174">
        <v>0.32147999999999999</v>
      </c>
      <c r="AX102" s="174">
        <v>0.36054882332100002</v>
      </c>
      <c r="AY102" s="174">
        <v>0.37402267714551002</v>
      </c>
      <c r="AZ102" s="174">
        <v>0.41683143402459</v>
      </c>
      <c r="BA102" s="174">
        <v>0.42847591173506999</v>
      </c>
      <c r="BB102" s="174">
        <v>0.44235554035670999</v>
      </c>
      <c r="BC102" s="174">
        <v>0.44230615010694002</v>
      </c>
      <c r="BD102" s="174">
        <v>0.4517561512296</v>
      </c>
      <c r="BE102" s="175">
        <v>0.45354097927520998</v>
      </c>
      <c r="BF102" s="132">
        <v>1.2078309075385101E-3</v>
      </c>
      <c r="BG102" s="132">
        <v>3.1746146061828497E-2</v>
      </c>
      <c r="BH102" s="132">
        <v>3.2956040687370201E-3</v>
      </c>
    </row>
    <row r="103" spans="1:60">
      <c r="A103" s="136" t="s">
        <v>346</v>
      </c>
      <c r="B103" s="174">
        <v>0</v>
      </c>
      <c r="C103" s="174">
        <v>0</v>
      </c>
      <c r="D103" s="174">
        <v>0</v>
      </c>
      <c r="E103" s="174">
        <v>0</v>
      </c>
      <c r="F103" s="174">
        <v>0</v>
      </c>
      <c r="G103" s="174">
        <v>0</v>
      </c>
      <c r="H103" s="174">
        <v>0</v>
      </c>
      <c r="I103" s="174">
        <v>0</v>
      </c>
      <c r="J103" s="174">
        <v>0</v>
      </c>
      <c r="K103" s="174">
        <v>0</v>
      </c>
      <c r="L103" s="174">
        <v>0</v>
      </c>
      <c r="M103" s="174">
        <v>0</v>
      </c>
      <c r="N103" s="174">
        <v>0</v>
      </c>
      <c r="O103" s="174">
        <v>0</v>
      </c>
      <c r="P103" s="174">
        <v>0</v>
      </c>
      <c r="Q103" s="174">
        <v>0</v>
      </c>
      <c r="R103" s="174">
        <v>0</v>
      </c>
      <c r="S103" s="174">
        <v>0</v>
      </c>
      <c r="T103" s="174">
        <v>0</v>
      </c>
      <c r="U103" s="174">
        <v>0</v>
      </c>
      <c r="V103" s="174">
        <v>0</v>
      </c>
      <c r="W103" s="174">
        <v>2.5623216E-3</v>
      </c>
      <c r="X103" s="174">
        <v>7.9281244799999998E-2</v>
      </c>
      <c r="Y103" s="174">
        <v>0.1024175016</v>
      </c>
      <c r="Z103" s="174">
        <v>9.9101555999999993E-2</v>
      </c>
      <c r="AA103" s="174">
        <v>0.1139102676</v>
      </c>
      <c r="AB103" s="174">
        <v>0.13195956240000001</v>
      </c>
      <c r="AC103" s="174">
        <v>0.17261757720000001</v>
      </c>
      <c r="AD103" s="174">
        <v>0.21564950760000001</v>
      </c>
      <c r="AE103" s="174">
        <v>0.28705538159999999</v>
      </c>
      <c r="AF103" s="174">
        <v>0.34715689560000002</v>
      </c>
      <c r="AG103" s="174">
        <v>0.45865556639999999</v>
      </c>
      <c r="AH103" s="174">
        <v>0.55738031040000002</v>
      </c>
      <c r="AI103" s="174">
        <v>0.52143244560000002</v>
      </c>
      <c r="AJ103" s="174">
        <v>0.63489053880000001</v>
      </c>
      <c r="AK103" s="174">
        <v>0.71307902879999996</v>
      </c>
      <c r="AL103" s="174">
        <v>0.78327910440000004</v>
      </c>
      <c r="AM103" s="174">
        <v>0.8703980388</v>
      </c>
      <c r="AN103" s="174">
        <v>0.91165895279999998</v>
      </c>
      <c r="AO103" s="174">
        <v>1.0682997012</v>
      </c>
      <c r="AP103" s="174">
        <v>1.143812826</v>
      </c>
      <c r="AQ103" s="174">
        <v>1.2059491248</v>
      </c>
      <c r="AR103" s="174">
        <v>1.3061434355999999</v>
      </c>
      <c r="AS103" s="174">
        <v>1.3441260852000001</v>
      </c>
      <c r="AT103" s="174">
        <v>1.2776941296</v>
      </c>
      <c r="AU103" s="174">
        <v>1.6205930496000001</v>
      </c>
      <c r="AV103" s="174">
        <v>1.7440366608</v>
      </c>
      <c r="AW103" s="174">
        <v>1.891031022</v>
      </c>
      <c r="AX103" s="174">
        <v>1.9791296676000001</v>
      </c>
      <c r="AY103" s="174">
        <v>1.8001439676</v>
      </c>
      <c r="AZ103" s="174">
        <v>1.6433901756</v>
      </c>
      <c r="BA103" s="174">
        <v>1.7151728615999999</v>
      </c>
      <c r="BB103" s="174">
        <v>1.7912301395933099</v>
      </c>
      <c r="BC103" s="174">
        <v>2.0809442699999998</v>
      </c>
      <c r="BD103" s="174">
        <v>2.0172178245599999</v>
      </c>
      <c r="BE103" s="175">
        <v>2.0393253846000001</v>
      </c>
      <c r="BF103" s="132">
        <v>8.1972469994802104E-3</v>
      </c>
      <c r="BG103" s="132">
        <v>4.6724982576128699E-2</v>
      </c>
      <c r="BH103" s="132">
        <v>1.48185265325016E-2</v>
      </c>
    </row>
    <row r="104" spans="1:60">
      <c r="A104" s="136" t="s">
        <v>347</v>
      </c>
      <c r="B104" s="174">
        <v>0</v>
      </c>
      <c r="C104" s="174">
        <v>0</v>
      </c>
      <c r="D104" s="174">
        <v>0</v>
      </c>
      <c r="E104" s="174">
        <v>0</v>
      </c>
      <c r="F104" s="174">
        <v>0</v>
      </c>
      <c r="G104" s="174">
        <v>0</v>
      </c>
      <c r="H104" s="174">
        <v>0</v>
      </c>
      <c r="I104" s="174">
        <v>0</v>
      </c>
      <c r="J104" s="174">
        <v>0</v>
      </c>
      <c r="K104" s="174">
        <v>0</v>
      </c>
      <c r="L104" s="174">
        <v>0</v>
      </c>
      <c r="M104" s="174">
        <v>0</v>
      </c>
      <c r="N104" s="174">
        <v>0</v>
      </c>
      <c r="O104" s="174">
        <v>0</v>
      </c>
      <c r="P104" s="174">
        <v>0</v>
      </c>
      <c r="Q104" s="174">
        <v>0</v>
      </c>
      <c r="R104" s="174">
        <v>0</v>
      </c>
      <c r="S104" s="174">
        <v>0</v>
      </c>
      <c r="T104" s="174">
        <v>0</v>
      </c>
      <c r="U104" s="174">
        <v>0</v>
      </c>
      <c r="V104" s="174">
        <v>0</v>
      </c>
      <c r="W104" s="174">
        <v>0</v>
      </c>
      <c r="X104" s="174">
        <v>0</v>
      </c>
      <c r="Y104" s="174">
        <v>0</v>
      </c>
      <c r="Z104" s="174">
        <v>0</v>
      </c>
      <c r="AA104" s="174">
        <v>0</v>
      </c>
      <c r="AB104" s="174">
        <v>0</v>
      </c>
      <c r="AC104" s="174">
        <v>0</v>
      </c>
      <c r="AD104" s="174">
        <v>0</v>
      </c>
      <c r="AE104" s="174">
        <v>0</v>
      </c>
      <c r="AF104" s="174">
        <v>0</v>
      </c>
      <c r="AG104" s="174">
        <v>0</v>
      </c>
      <c r="AH104" s="174">
        <v>0</v>
      </c>
      <c r="AI104" s="174">
        <v>0</v>
      </c>
      <c r="AJ104" s="174">
        <v>0</v>
      </c>
      <c r="AK104" s="174">
        <v>0</v>
      </c>
      <c r="AL104" s="174">
        <v>0</v>
      </c>
      <c r="AM104" s="174">
        <v>0</v>
      </c>
      <c r="AN104" s="174">
        <v>0</v>
      </c>
      <c r="AO104" s="174">
        <v>0</v>
      </c>
      <c r="AP104" s="174">
        <v>0</v>
      </c>
      <c r="AQ104" s="174">
        <v>0</v>
      </c>
      <c r="AR104" s="174">
        <v>0</v>
      </c>
      <c r="AS104" s="174">
        <v>0</v>
      </c>
      <c r="AT104" s="174">
        <v>0</v>
      </c>
      <c r="AU104" s="174">
        <v>0</v>
      </c>
      <c r="AV104" s="174">
        <v>0</v>
      </c>
      <c r="AW104" s="174">
        <v>0</v>
      </c>
      <c r="AX104" s="174">
        <v>0</v>
      </c>
      <c r="AY104" s="174">
        <v>0</v>
      </c>
      <c r="AZ104" s="174">
        <v>0</v>
      </c>
      <c r="BA104" s="174">
        <v>0</v>
      </c>
      <c r="BB104" s="174">
        <v>0</v>
      </c>
      <c r="BC104" s="174">
        <v>0</v>
      </c>
      <c r="BD104" s="174">
        <v>0</v>
      </c>
      <c r="BE104" s="175">
        <v>0</v>
      </c>
      <c r="BF104" s="132" t="s">
        <v>273</v>
      </c>
      <c r="BG104" s="132" t="s">
        <v>273</v>
      </c>
      <c r="BH104" s="132" t="s">
        <v>273</v>
      </c>
    </row>
    <row r="105" spans="1:60">
      <c r="A105" s="136" t="s">
        <v>348</v>
      </c>
      <c r="B105" s="174">
        <v>8.3058300000000002E-3</v>
      </c>
      <c r="C105" s="174">
        <v>9.3213900000000006E-3</v>
      </c>
      <c r="D105" s="174">
        <v>1.2041639999999999E-2</v>
      </c>
      <c r="E105" s="174">
        <v>1.6974360000000001E-2</v>
      </c>
      <c r="F105" s="174">
        <v>2.132676E-2</v>
      </c>
      <c r="G105" s="174">
        <v>2.023292734515E-2</v>
      </c>
      <c r="H105" s="174">
        <v>4.0671265120200001E-2</v>
      </c>
      <c r="I105" s="174">
        <v>4.7347104091949997E-2</v>
      </c>
      <c r="J105" s="174">
        <v>5.4639174353400002E-2</v>
      </c>
      <c r="K105" s="174">
        <v>5.7514920371999997E-2</v>
      </c>
      <c r="L105" s="174">
        <v>5.7104099512200003E-2</v>
      </c>
      <c r="M105" s="174">
        <v>7.1089351920000002E-2</v>
      </c>
      <c r="N105" s="174">
        <v>7.5027037320000003E-2</v>
      </c>
      <c r="O105" s="174">
        <v>7.3904137559999999E-2</v>
      </c>
      <c r="P105" s="174">
        <v>7.1341815959999999E-2</v>
      </c>
      <c r="Q105" s="174">
        <v>7.3798630200000007E-2</v>
      </c>
      <c r="R105" s="174">
        <v>6.288615468E-2</v>
      </c>
      <c r="S105" s="174">
        <v>4.8093393531960002E-2</v>
      </c>
      <c r="T105" s="174">
        <v>4.987895110704E-2</v>
      </c>
      <c r="U105" s="174">
        <v>5.0190408833759997E-2</v>
      </c>
      <c r="V105" s="174">
        <v>4.4996111935560003E-2</v>
      </c>
      <c r="W105" s="174">
        <v>4.0998539804399999E-2</v>
      </c>
      <c r="X105" s="174">
        <v>4.1466302916840003E-2</v>
      </c>
      <c r="Y105" s="174">
        <v>4.7297928327479997E-2</v>
      </c>
      <c r="Z105" s="174">
        <v>4.7648793053159999E-2</v>
      </c>
      <c r="AA105" s="174">
        <v>7.6474466414999998E-2</v>
      </c>
      <c r="AB105" s="174">
        <v>0.11106217875022199</v>
      </c>
      <c r="AC105" s="174">
        <v>0.110135898926604</v>
      </c>
      <c r="AD105" s="174">
        <v>0.115262452337357</v>
      </c>
      <c r="AE105" s="174">
        <v>0.13998430045940799</v>
      </c>
      <c r="AF105" s="174">
        <v>0.15644299392036701</v>
      </c>
      <c r="AG105" s="174">
        <v>0.15963323055310399</v>
      </c>
      <c r="AH105" s="174">
        <v>0.187289740421064</v>
      </c>
      <c r="AI105" s="174">
        <v>0.22191990586577301</v>
      </c>
      <c r="AJ105" s="174">
        <v>0.2258451592205</v>
      </c>
      <c r="AK105" s="174">
        <v>0.243626248131664</v>
      </c>
      <c r="AL105" s="174">
        <v>0.26241841629689799</v>
      </c>
      <c r="AM105" s="174">
        <v>0.29349910411619801</v>
      </c>
      <c r="AN105" s="174">
        <v>0.30293133417252399</v>
      </c>
      <c r="AO105" s="174">
        <v>0.368511409518883</v>
      </c>
      <c r="AP105" s="174">
        <v>0.37152289806926803</v>
      </c>
      <c r="AQ105" s="174">
        <v>0.39851455142412701</v>
      </c>
      <c r="AR105" s="174">
        <v>0.42281647610844603</v>
      </c>
      <c r="AS105" s="174">
        <v>0.45957451658963799</v>
      </c>
      <c r="AT105" s="174">
        <v>0.44880392910070099</v>
      </c>
      <c r="AU105" s="174">
        <v>0.55727166348009705</v>
      </c>
      <c r="AV105" s="174">
        <v>0.61343754928521099</v>
      </c>
      <c r="AW105" s="174">
        <v>0.64386822321609105</v>
      </c>
      <c r="AX105" s="174">
        <v>0.64576463816562901</v>
      </c>
      <c r="AY105" s="174">
        <v>0.67925407190069897</v>
      </c>
      <c r="AZ105" s="174">
        <v>0.72649295974140904</v>
      </c>
      <c r="BA105" s="174">
        <v>0.75475457323493</v>
      </c>
      <c r="BB105" s="174">
        <v>0.836822231125535</v>
      </c>
      <c r="BC105" s="174">
        <v>0.85183696121986496</v>
      </c>
      <c r="BD105" s="174">
        <v>0.83735355492381602</v>
      </c>
      <c r="BE105" s="175">
        <v>0.89584061139096904</v>
      </c>
      <c r="BF105" s="132">
        <v>6.6924424209986205E-2</v>
      </c>
      <c r="BG105" s="132">
        <v>6.4351855993929105E-2</v>
      </c>
      <c r="BH105" s="132">
        <v>6.5095241637436402E-3</v>
      </c>
    </row>
    <row r="106" spans="1:60">
      <c r="A106" s="136" t="s">
        <v>349</v>
      </c>
      <c r="B106" s="174">
        <v>0</v>
      </c>
      <c r="C106" s="174">
        <v>0</v>
      </c>
      <c r="D106" s="174">
        <v>0</v>
      </c>
      <c r="E106" s="174">
        <v>0</v>
      </c>
      <c r="F106" s="174">
        <v>0</v>
      </c>
      <c r="G106" s="174">
        <v>0</v>
      </c>
      <c r="H106" s="174">
        <v>0</v>
      </c>
      <c r="I106" s="174">
        <v>0</v>
      </c>
      <c r="J106" s="174">
        <v>0</v>
      </c>
      <c r="K106" s="174">
        <v>0</v>
      </c>
      <c r="L106" s="174">
        <v>0</v>
      </c>
      <c r="M106" s="174">
        <v>0</v>
      </c>
      <c r="N106" s="174">
        <v>0</v>
      </c>
      <c r="O106" s="174">
        <v>0</v>
      </c>
      <c r="P106" s="174">
        <v>0</v>
      </c>
      <c r="Q106" s="174">
        <v>0</v>
      </c>
      <c r="R106" s="174">
        <v>9.9227159999999998E-3</v>
      </c>
      <c r="S106" s="174">
        <v>5.0576544000000001E-2</v>
      </c>
      <c r="T106" s="174">
        <v>5.9536296000000002E-2</v>
      </c>
      <c r="U106" s="174">
        <v>8.8885764000000006E-2</v>
      </c>
      <c r="V106" s="174">
        <v>0.11685358799999999</v>
      </c>
      <c r="W106" s="174">
        <v>0.125541095909558</v>
      </c>
      <c r="X106" s="174">
        <v>0.17406311457398899</v>
      </c>
      <c r="Y106" s="174">
        <v>0.205432035185662</v>
      </c>
      <c r="Z106" s="174">
        <v>0.201404886996009</v>
      </c>
      <c r="AA106" s="174">
        <v>0.21834908398993799</v>
      </c>
      <c r="AB106" s="174">
        <v>0.27033696113039901</v>
      </c>
      <c r="AC106" s="174">
        <v>0.29308818553743898</v>
      </c>
      <c r="AD106" s="174">
        <v>0.33195222292650101</v>
      </c>
      <c r="AE106" s="174">
        <v>0.36738099845925998</v>
      </c>
      <c r="AF106" s="174">
        <v>0.38047424159093202</v>
      </c>
      <c r="AG106" s="174">
        <v>0.443300707505903</v>
      </c>
      <c r="AH106" s="174">
        <v>0.55607773770982305</v>
      </c>
      <c r="AI106" s="174">
        <v>0.59381708555993595</v>
      </c>
      <c r="AJ106" s="174">
        <v>0.65966839660452004</v>
      </c>
      <c r="AK106" s="174">
        <v>0.76303327354674499</v>
      </c>
      <c r="AL106" s="174">
        <v>0.88417900677406802</v>
      </c>
      <c r="AM106" s="174">
        <v>0.96081298863297004</v>
      </c>
      <c r="AN106" s="174">
        <v>1.02319844120152</v>
      </c>
      <c r="AO106" s="174">
        <v>1.0711813263252401</v>
      </c>
      <c r="AP106" s="174">
        <v>1.15413087251824</v>
      </c>
      <c r="AQ106" s="174">
        <v>1.1884043618923199</v>
      </c>
      <c r="AR106" s="174">
        <v>1.2661936299098999</v>
      </c>
      <c r="AS106" s="174">
        <v>1.3299021225177099</v>
      </c>
      <c r="AT106" s="174">
        <v>1.37247995650818</v>
      </c>
      <c r="AU106" s="174">
        <v>1.55540026496536</v>
      </c>
      <c r="AV106" s="174">
        <v>1.59545018513282</v>
      </c>
      <c r="AW106" s="174">
        <v>1.75080610438307</v>
      </c>
      <c r="AX106" s="174">
        <v>1.7591157242787201</v>
      </c>
      <c r="AY106" s="174">
        <v>1.79801035828751</v>
      </c>
      <c r="AZ106" s="174">
        <v>1.8345944199789499</v>
      </c>
      <c r="BA106" s="174">
        <v>1.82031318395716</v>
      </c>
      <c r="BB106" s="174">
        <v>1.8030165983084401</v>
      </c>
      <c r="BC106" s="174">
        <v>1.8007060259910901</v>
      </c>
      <c r="BD106" s="174">
        <v>1.8338242292064999</v>
      </c>
      <c r="BE106" s="175">
        <v>1.6867051309980701</v>
      </c>
      <c r="BF106" s="132">
        <v>-8.2738345233095298E-2</v>
      </c>
      <c r="BG106" s="132">
        <v>2.9402383690760901E-2</v>
      </c>
      <c r="BH106" s="132">
        <v>1.22562514667584E-2</v>
      </c>
    </row>
    <row r="107" spans="1:60">
      <c r="A107" s="136" t="s">
        <v>350</v>
      </c>
      <c r="B107" s="174">
        <v>0</v>
      </c>
      <c r="C107" s="174">
        <v>0</v>
      </c>
      <c r="D107" s="174">
        <v>0</v>
      </c>
      <c r="E107" s="174">
        <v>0</v>
      </c>
      <c r="F107" s="174">
        <v>0</v>
      </c>
      <c r="G107" s="174">
        <v>0</v>
      </c>
      <c r="H107" s="174">
        <v>0</v>
      </c>
      <c r="I107" s="174">
        <v>0</v>
      </c>
      <c r="J107" s="174">
        <v>0</v>
      </c>
      <c r="K107" s="174">
        <v>0</v>
      </c>
      <c r="L107" s="174">
        <v>0</v>
      </c>
      <c r="M107" s="174">
        <v>0</v>
      </c>
      <c r="N107" s="174">
        <v>0</v>
      </c>
      <c r="O107" s="174">
        <v>0</v>
      </c>
      <c r="P107" s="174">
        <v>0</v>
      </c>
      <c r="Q107" s="174">
        <v>0</v>
      </c>
      <c r="R107" s="174">
        <v>3.4739999999999999E-4</v>
      </c>
      <c r="S107" s="174">
        <v>6.6005999999999997E-4</v>
      </c>
      <c r="T107" s="174">
        <v>2.2754699999999999E-3</v>
      </c>
      <c r="U107" s="174">
        <v>1.9801799999999998E-3</v>
      </c>
      <c r="V107" s="174">
        <v>1.2332700000000001E-3</v>
      </c>
      <c r="W107" s="174">
        <v>1.28538E-3</v>
      </c>
      <c r="X107" s="174">
        <v>1.28538E-3</v>
      </c>
      <c r="Y107" s="174">
        <v>9.7272000000000005E-4</v>
      </c>
      <c r="Z107" s="174">
        <v>1.14642E-3</v>
      </c>
      <c r="AA107" s="174">
        <v>1.3895999999999999E-3</v>
      </c>
      <c r="AB107" s="174">
        <v>2.5012799999999998E-3</v>
      </c>
      <c r="AC107" s="174">
        <v>7.2953999999999996E-3</v>
      </c>
      <c r="AD107" s="174">
        <v>8.685E-3</v>
      </c>
      <c r="AE107" s="174">
        <v>8.685E-3</v>
      </c>
      <c r="AF107" s="174">
        <v>5.0546699999999998E-3</v>
      </c>
      <c r="AG107" s="174">
        <v>9.9703799999999992E-3</v>
      </c>
      <c r="AH107" s="174">
        <v>1.8446939999999998E-2</v>
      </c>
      <c r="AI107" s="174">
        <v>3.1266000000000002E-2</v>
      </c>
      <c r="AJ107" s="174">
        <v>4.5162000000000001E-2</v>
      </c>
      <c r="AK107" s="174">
        <v>5.5584000000000001E-2</v>
      </c>
      <c r="AL107" s="174">
        <v>6.948E-2</v>
      </c>
      <c r="AM107" s="174">
        <v>8.3376000000000006E-2</v>
      </c>
      <c r="AN107" s="174">
        <v>8.2438020000000001E-2</v>
      </c>
      <c r="AO107" s="174">
        <v>0.14451839999999999</v>
      </c>
      <c r="AP107" s="174">
        <v>0.2237256</v>
      </c>
      <c r="AQ107" s="174">
        <v>0.24318000000000001</v>
      </c>
      <c r="AR107" s="174">
        <v>0.24595919999999999</v>
      </c>
      <c r="AS107" s="174">
        <v>0.26051526000000003</v>
      </c>
      <c r="AT107" s="174">
        <v>0.2782674</v>
      </c>
      <c r="AU107" s="174">
        <v>0.32662548000000002</v>
      </c>
      <c r="AV107" s="174">
        <v>0.2945952</v>
      </c>
      <c r="AW107" s="174">
        <v>0.32499270000000002</v>
      </c>
      <c r="AX107" s="174">
        <v>0.33874974000000002</v>
      </c>
      <c r="AY107" s="174">
        <v>0.35469539999999999</v>
      </c>
      <c r="AZ107" s="174">
        <v>0.3703284</v>
      </c>
      <c r="BA107" s="174">
        <v>0.36859140000000001</v>
      </c>
      <c r="BB107" s="174">
        <v>0.34274484</v>
      </c>
      <c r="BC107" s="174">
        <v>0.34774739999999998</v>
      </c>
      <c r="BD107" s="174">
        <v>0.35469539999999999</v>
      </c>
      <c r="BE107" s="175">
        <v>0.313653564</v>
      </c>
      <c r="BF107" s="132">
        <v>-0.11812618080420501</v>
      </c>
      <c r="BG107" s="132">
        <v>2.4564543906987701E-2</v>
      </c>
      <c r="BH107" s="132">
        <v>2.2791280367744399E-3</v>
      </c>
    </row>
    <row r="108" spans="1:60">
      <c r="A108" s="136" t="s">
        <v>351</v>
      </c>
      <c r="B108" s="174">
        <v>8.3830274999999992E-3</v>
      </c>
      <c r="C108" s="174">
        <v>1.0742760000000001E-2</v>
      </c>
      <c r="D108" s="174">
        <v>1.638732402E-2</v>
      </c>
      <c r="E108" s="174">
        <v>1.9303659899999999E-2</v>
      </c>
      <c r="F108" s="174">
        <v>2.0504552400000001E-2</v>
      </c>
      <c r="G108" s="174">
        <v>2.1431474999999998E-2</v>
      </c>
      <c r="H108" s="174">
        <v>2.2517865000000001E-2</v>
      </c>
      <c r="I108" s="174">
        <v>1.8626535E-2</v>
      </c>
      <c r="J108" s="174">
        <v>4.0816687499999997E-2</v>
      </c>
      <c r="K108" s="174">
        <v>6.6080767499999998E-2</v>
      </c>
      <c r="L108" s="174">
        <v>5.8185899999999999E-2</v>
      </c>
      <c r="M108" s="174">
        <v>5.4656999999999997E-2</v>
      </c>
      <c r="N108" s="174">
        <v>6.0606E-2</v>
      </c>
      <c r="O108" s="174">
        <v>4.31145E-2</v>
      </c>
      <c r="P108" s="174">
        <v>5.6421899999999997E-2</v>
      </c>
      <c r="Q108" s="174">
        <v>6.5407499999999993E-2</v>
      </c>
      <c r="R108" s="174">
        <v>7.5229199999999996E-2</v>
      </c>
      <c r="S108" s="174">
        <v>7.8327900000000006E-2</v>
      </c>
      <c r="T108" s="174">
        <v>8.8931700000000002E-2</v>
      </c>
      <c r="U108" s="174">
        <v>9.2332800000000007E-2</v>
      </c>
      <c r="V108" s="174">
        <v>0.1014975</v>
      </c>
      <c r="W108" s="174">
        <v>0.1067805</v>
      </c>
      <c r="X108" s="174">
        <v>0.10800360000000001</v>
      </c>
      <c r="Y108" s="174">
        <v>9.8187974999999997E-2</v>
      </c>
      <c r="Z108" s="174">
        <v>8.7256529999999999E-2</v>
      </c>
      <c r="AA108" s="174">
        <v>7.9563960000000003E-2</v>
      </c>
      <c r="AB108" s="174">
        <v>9.1932299999999897E-2</v>
      </c>
      <c r="AC108" s="174">
        <v>0.114383655</v>
      </c>
      <c r="AD108" s="174">
        <v>0.12427578</v>
      </c>
      <c r="AE108" s="174">
        <v>0.12939398999999999</v>
      </c>
      <c r="AF108" s="174">
        <v>0.16002179999999999</v>
      </c>
      <c r="AG108" s="174">
        <v>0.148235535</v>
      </c>
      <c r="AH108" s="174">
        <v>0.16304795999999999</v>
      </c>
      <c r="AI108" s="174">
        <v>0.143096236101315</v>
      </c>
      <c r="AJ108" s="174">
        <v>0.14565981410131501</v>
      </c>
      <c r="AK108" s="174">
        <v>0.13352079532237199</v>
      </c>
      <c r="AL108" s="174">
        <v>0.13271421312612</v>
      </c>
      <c r="AM108" s="174">
        <v>0.13516286185530699</v>
      </c>
      <c r="AN108" s="174">
        <v>0.16431943801660701</v>
      </c>
      <c r="AO108" s="174">
        <v>0.17214063626502399</v>
      </c>
      <c r="AP108" s="174">
        <v>0.20099060485155201</v>
      </c>
      <c r="AQ108" s="174">
        <v>0.205272691550271</v>
      </c>
      <c r="AR108" s="174">
        <v>0.23088145309230901</v>
      </c>
      <c r="AS108" s="174">
        <v>0.22847497614426401</v>
      </c>
      <c r="AT108" s="174">
        <v>0.197356156906625</v>
      </c>
      <c r="AU108" s="174">
        <v>0.244742931259635</v>
      </c>
      <c r="AV108" s="174">
        <v>0.27025562746788401</v>
      </c>
      <c r="AW108" s="174">
        <v>0.30709952474653601</v>
      </c>
      <c r="AX108" s="174">
        <v>0.31009140258955298</v>
      </c>
      <c r="AY108" s="174">
        <v>0.36918926684030801</v>
      </c>
      <c r="AZ108" s="174">
        <v>0.41379633685907802</v>
      </c>
      <c r="BA108" s="174">
        <v>0.396314928617158</v>
      </c>
      <c r="BB108" s="174">
        <v>0.40102991136614002</v>
      </c>
      <c r="BC108" s="174">
        <v>0.39310630990874301</v>
      </c>
      <c r="BD108" s="174">
        <v>0.41029561855407898</v>
      </c>
      <c r="BE108" s="175">
        <v>0.42135632050243998</v>
      </c>
      <c r="BF108" s="132">
        <v>2.4151988768375401E-2</v>
      </c>
      <c r="BG108" s="132">
        <v>7.5931493672778905E-2</v>
      </c>
      <c r="BH108" s="132">
        <v>3.0617378973230099E-3</v>
      </c>
    </row>
    <row r="109" spans="1:60" s="125" customFormat="1">
      <c r="A109" s="133" t="s">
        <v>352</v>
      </c>
      <c r="B109" s="176">
        <v>0.20243508392477899</v>
      </c>
      <c r="C109" s="176">
        <v>0.22460131102654901</v>
      </c>
      <c r="D109" s="176">
        <v>0.25700944334743397</v>
      </c>
      <c r="E109" s="176">
        <v>0.28014491007699099</v>
      </c>
      <c r="F109" s="176">
        <v>0.369361527836439</v>
      </c>
      <c r="G109" s="176">
        <v>0.51236901136888802</v>
      </c>
      <c r="H109" s="176">
        <v>0.61038327329652697</v>
      </c>
      <c r="I109" s="176">
        <v>0.70709495037388503</v>
      </c>
      <c r="J109" s="176">
        <v>0.87268125904640903</v>
      </c>
      <c r="K109" s="176">
        <v>1.0884093172914899</v>
      </c>
      <c r="L109" s="176">
        <v>1.2644774880535601</v>
      </c>
      <c r="M109" s="176">
        <v>1.4617904808737401</v>
      </c>
      <c r="N109" s="176">
        <v>1.7994496213612601</v>
      </c>
      <c r="O109" s="176">
        <v>2.1588360050206399</v>
      </c>
      <c r="P109" s="176">
        <v>2.4677255627004602</v>
      </c>
      <c r="Q109" s="176">
        <v>2.6487931521854899</v>
      </c>
      <c r="R109" s="176">
        <v>2.6781597445835499</v>
      </c>
      <c r="S109" s="176">
        <v>2.7856394642851399</v>
      </c>
      <c r="T109" s="176">
        <v>3.07609215296891</v>
      </c>
      <c r="U109" s="176">
        <v>3.59871729059445</v>
      </c>
      <c r="V109" s="176">
        <v>3.9110041109759601</v>
      </c>
      <c r="W109" s="176">
        <v>4.2698786856032598</v>
      </c>
      <c r="X109" s="176">
        <v>4.53244904426864</v>
      </c>
      <c r="Y109" s="176">
        <v>4.8337560232692596</v>
      </c>
      <c r="Z109" s="176">
        <v>5.0733892279201998</v>
      </c>
      <c r="AA109" s="176">
        <v>5.4726854855075802</v>
      </c>
      <c r="AB109" s="176">
        <v>6.0045815569011101</v>
      </c>
      <c r="AC109" s="176">
        <v>6.4127445965980501</v>
      </c>
      <c r="AD109" s="176">
        <v>6.7196568484453403</v>
      </c>
      <c r="AE109" s="176">
        <v>7.3150913168102401</v>
      </c>
      <c r="AF109" s="176">
        <v>7.6624589325130001</v>
      </c>
      <c r="AG109" s="176">
        <v>8.3654665495283993</v>
      </c>
      <c r="AH109" s="176">
        <v>9.03868820439072</v>
      </c>
      <c r="AI109" s="176">
        <v>9.2441221506656408</v>
      </c>
      <c r="AJ109" s="176">
        <v>9.9824884504161293</v>
      </c>
      <c r="AK109" s="176">
        <v>10.7434223017063</v>
      </c>
      <c r="AL109" s="176">
        <v>11.399983953625201</v>
      </c>
      <c r="AM109" s="176">
        <v>11.928312346895501</v>
      </c>
      <c r="AN109" s="176">
        <v>12.9182797786173</v>
      </c>
      <c r="AO109" s="176">
        <v>13.688124608625801</v>
      </c>
      <c r="AP109" s="176">
        <v>14.7051702873054</v>
      </c>
      <c r="AQ109" s="176">
        <v>15.8225282169967</v>
      </c>
      <c r="AR109" s="176">
        <v>17.0421202215032</v>
      </c>
      <c r="AS109" s="176">
        <v>18.134078351577902</v>
      </c>
      <c r="AT109" s="176">
        <v>18.5631066817804</v>
      </c>
      <c r="AU109" s="176">
        <v>20.720020627770499</v>
      </c>
      <c r="AV109" s="176">
        <v>22.345632208275699</v>
      </c>
      <c r="AW109" s="176">
        <v>23.830479438681198</v>
      </c>
      <c r="AX109" s="176">
        <v>24.698274458470301</v>
      </c>
      <c r="AY109" s="176">
        <v>25.417797332171599</v>
      </c>
      <c r="AZ109" s="176">
        <v>25.789617262183601</v>
      </c>
      <c r="BA109" s="176">
        <v>26.398887409005599</v>
      </c>
      <c r="BB109" s="176">
        <v>27.8133325223905</v>
      </c>
      <c r="BC109" s="176">
        <v>29.870379228100699</v>
      </c>
      <c r="BD109" s="176">
        <v>30.892311993744499</v>
      </c>
      <c r="BE109" s="176">
        <v>31.017404315484999</v>
      </c>
      <c r="BF109" s="135">
        <v>1.3059985740873101E-3</v>
      </c>
      <c r="BG109" s="135">
        <v>5.2252521641005502E-2</v>
      </c>
      <c r="BH109" s="135">
        <v>0.22538444933273699</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465" t="s">
        <v>353</v>
      </c>
      <c r="B111" s="487">
        <v>22.6936761456308</v>
      </c>
      <c r="C111" s="487">
        <v>24.727660294617799</v>
      </c>
      <c r="D111" s="487">
        <v>26.546541742708602</v>
      </c>
      <c r="E111" s="487">
        <v>28.959593381025599</v>
      </c>
      <c r="F111" s="487">
        <v>31.800305038118601</v>
      </c>
      <c r="G111" s="487">
        <v>34.613250257666699</v>
      </c>
      <c r="H111" s="487">
        <v>37.051893584811197</v>
      </c>
      <c r="I111" s="487">
        <v>39.100892776463901</v>
      </c>
      <c r="J111" s="487">
        <v>40.956191590357797</v>
      </c>
      <c r="K111" s="487">
        <v>41.962588436468103</v>
      </c>
      <c r="L111" s="487">
        <v>41.979983272221403</v>
      </c>
      <c r="M111" s="487">
        <v>44.478420840915</v>
      </c>
      <c r="N111" s="487">
        <v>45.938542172457097</v>
      </c>
      <c r="O111" s="487">
        <v>47.863865342845401</v>
      </c>
      <c r="P111" s="487">
        <v>50.8319940508472</v>
      </c>
      <c r="Q111" s="487">
        <v>51.2572544818346</v>
      </c>
      <c r="R111" s="487">
        <v>51.823257745808199</v>
      </c>
      <c r="S111" s="487">
        <v>52.088352116411301</v>
      </c>
      <c r="T111" s="487">
        <v>52.930835579639897</v>
      </c>
      <c r="U111" s="487">
        <v>57.246471498715103</v>
      </c>
      <c r="V111" s="487">
        <v>58.5405136524002</v>
      </c>
      <c r="W111" s="487">
        <v>59.113034146050602</v>
      </c>
      <c r="X111" s="487">
        <v>62.211455559923003</v>
      </c>
      <c r="Y111" s="487">
        <v>65.116648940017797</v>
      </c>
      <c r="Z111" s="487">
        <v>67.933927719371596</v>
      </c>
      <c r="AA111" s="487">
        <v>70.143828292118698</v>
      </c>
      <c r="AB111" s="487">
        <v>71.913681803784797</v>
      </c>
      <c r="AC111" s="487">
        <v>72.240374704963799</v>
      </c>
      <c r="AD111" s="487">
        <v>72.968625388697802</v>
      </c>
      <c r="AE111" s="487">
        <v>73.415880340487604</v>
      </c>
      <c r="AF111" s="487">
        <v>75.990682613500994</v>
      </c>
      <c r="AG111" s="487">
        <v>79.788300351170307</v>
      </c>
      <c r="AH111" s="487">
        <v>79.323528619827698</v>
      </c>
      <c r="AI111" s="487">
        <v>80.776355199875695</v>
      </c>
      <c r="AJ111" s="487">
        <v>83.073335110533193</v>
      </c>
      <c r="AK111" s="487">
        <v>86.383475720561904</v>
      </c>
      <c r="AL111" s="487">
        <v>87.544255485019903</v>
      </c>
      <c r="AM111" s="487">
        <v>90.1255732034777</v>
      </c>
      <c r="AN111" s="487">
        <v>92.627599851553299</v>
      </c>
      <c r="AO111" s="487">
        <v>96.189800703998202</v>
      </c>
      <c r="AP111" s="487">
        <v>98.833324865334106</v>
      </c>
      <c r="AQ111" s="487">
        <v>101.421250873082</v>
      </c>
      <c r="AR111" s="487">
        <v>105.549060573962</v>
      </c>
      <c r="AS111" s="487">
        <v>108.129115316727</v>
      </c>
      <c r="AT111" s="487">
        <v>105.90649848057799</v>
      </c>
      <c r="AU111" s="487">
        <v>113.776843636004</v>
      </c>
      <c r="AV111" s="487">
        <v>116.485162729782</v>
      </c>
      <c r="AW111" s="487">
        <v>119.537457778736</v>
      </c>
      <c r="AX111" s="487">
        <v>121.4869103466</v>
      </c>
      <c r="AY111" s="487">
        <v>122.402162686552</v>
      </c>
      <c r="AZ111" s="487">
        <v>125.21527515560101</v>
      </c>
      <c r="BA111" s="487">
        <v>128.11093440875501</v>
      </c>
      <c r="BB111" s="487">
        <v>131.53173819631701</v>
      </c>
      <c r="BC111" s="487">
        <v>138.16426216281201</v>
      </c>
      <c r="BD111" s="487">
        <v>140.54184850145199</v>
      </c>
      <c r="BE111" s="487">
        <v>137.61998401981</v>
      </c>
      <c r="BF111" s="476">
        <v>-2.34654332649392E-2</v>
      </c>
      <c r="BG111" s="476">
        <v>2.86989704716312E-2</v>
      </c>
      <c r="BH111" s="476">
        <v>1</v>
      </c>
    </row>
    <row r="112" spans="1:60">
      <c r="A112" s="124" t="s">
        <v>354</v>
      </c>
      <c r="B112" s="174">
        <v>17.011175662164401</v>
      </c>
      <c r="C112" s="174">
        <v>18.408023246646099</v>
      </c>
      <c r="D112" s="174">
        <v>19.569573349190399</v>
      </c>
      <c r="E112" s="174">
        <v>21.402159385351901</v>
      </c>
      <c r="F112" s="174">
        <v>23.601343085924601</v>
      </c>
      <c r="G112" s="174">
        <v>25.6575733131783</v>
      </c>
      <c r="H112" s="174">
        <v>27.285814582064901</v>
      </c>
      <c r="I112" s="174">
        <v>28.773988306484299</v>
      </c>
      <c r="J112" s="174">
        <v>29.5693403117711</v>
      </c>
      <c r="K112" s="174">
        <v>29.8110758656283</v>
      </c>
      <c r="L112" s="174">
        <v>28.690194359964899</v>
      </c>
      <c r="M112" s="174">
        <v>29.7690152449427</v>
      </c>
      <c r="N112" s="174">
        <v>29.957569190130801</v>
      </c>
      <c r="O112" s="174">
        <v>30.702819889877301</v>
      </c>
      <c r="P112" s="174">
        <v>32.208898326927098</v>
      </c>
      <c r="Q112" s="174">
        <v>31.9386923871606</v>
      </c>
      <c r="R112" s="174">
        <v>31.369308136098201</v>
      </c>
      <c r="S112" s="174">
        <v>30.013196339351001</v>
      </c>
      <c r="T112" s="174">
        <v>29.385367757945499</v>
      </c>
      <c r="U112" s="174">
        <v>31.516176902691601</v>
      </c>
      <c r="V112" s="174">
        <v>31.770523244831899</v>
      </c>
      <c r="W112" s="174">
        <v>30.788584941346599</v>
      </c>
      <c r="X112" s="174">
        <v>32.4924923392282</v>
      </c>
      <c r="Y112" s="174">
        <v>33.562040165433899</v>
      </c>
      <c r="Z112" s="174">
        <v>35.240419029430797</v>
      </c>
      <c r="AA112" s="174">
        <v>35.953896499826797</v>
      </c>
      <c r="AB112" s="174">
        <v>37.258474741100798</v>
      </c>
      <c r="AC112" s="174">
        <v>37.983602751514802</v>
      </c>
      <c r="AD112" s="174">
        <v>39.2786066305598</v>
      </c>
      <c r="AE112" s="174">
        <v>40.212466936765097</v>
      </c>
      <c r="AF112" s="174">
        <v>42.3653912097732</v>
      </c>
      <c r="AG112" s="174">
        <v>44.575392184594598</v>
      </c>
      <c r="AH112" s="174">
        <v>45.043716417578899</v>
      </c>
      <c r="AI112" s="174">
        <v>45.351920755508402</v>
      </c>
      <c r="AJ112" s="174">
        <v>46.606172939900098</v>
      </c>
      <c r="AK112" s="174">
        <v>48.511451676305597</v>
      </c>
      <c r="AL112" s="174">
        <v>48.101710923770597</v>
      </c>
      <c r="AM112" s="174">
        <v>49.238458405826499</v>
      </c>
      <c r="AN112" s="174">
        <v>49.905457947679402</v>
      </c>
      <c r="AO112" s="174">
        <v>50.730535585458398</v>
      </c>
      <c r="AP112" s="174">
        <v>51.268502901972298</v>
      </c>
      <c r="AQ112" s="174">
        <v>51.384620713742798</v>
      </c>
      <c r="AR112" s="174">
        <v>53.272028778530597</v>
      </c>
      <c r="AS112" s="174">
        <v>54.124519518532601</v>
      </c>
      <c r="AT112" s="174">
        <v>52.474665616384698</v>
      </c>
      <c r="AU112" s="174">
        <v>55.919809459909899</v>
      </c>
      <c r="AV112" s="174">
        <v>55.7101961350739</v>
      </c>
      <c r="AW112" s="174">
        <v>57.008597566009897</v>
      </c>
      <c r="AX112" s="174">
        <v>58.196283124551101</v>
      </c>
      <c r="AY112" s="174">
        <v>57.282204061675998</v>
      </c>
      <c r="AZ112" s="174">
        <v>58.453305532773797</v>
      </c>
      <c r="BA112" s="174">
        <v>59.674091246779902</v>
      </c>
      <c r="BB112" s="174">
        <v>60.432700021001999</v>
      </c>
      <c r="BC112" s="174">
        <v>63.499023683289003</v>
      </c>
      <c r="BD112" s="174">
        <v>64.799020275428902</v>
      </c>
      <c r="BE112" s="175">
        <v>63.276462567139099</v>
      </c>
      <c r="BF112" s="132">
        <v>-2.61646582128807E-2</v>
      </c>
      <c r="BG112" s="132">
        <v>2.1320092700112901E-2</v>
      </c>
      <c r="BH112" s="132">
        <v>0.45979123611895301</v>
      </c>
    </row>
    <row r="113" spans="1:60">
      <c r="A113" s="124" t="s">
        <v>355</v>
      </c>
      <c r="B113" s="174">
        <v>5.6825004834664403</v>
      </c>
      <c r="C113" s="174">
        <v>6.3196370479716997</v>
      </c>
      <c r="D113" s="174">
        <v>6.9769683935181304</v>
      </c>
      <c r="E113" s="174">
        <v>7.5574339956737502</v>
      </c>
      <c r="F113" s="174">
        <v>8.1989619521940202</v>
      </c>
      <c r="G113" s="174">
        <v>8.9556769444883404</v>
      </c>
      <c r="H113" s="174">
        <v>9.7660790027462792</v>
      </c>
      <c r="I113" s="174">
        <v>10.326904469979601</v>
      </c>
      <c r="J113" s="174">
        <v>11.3868512785867</v>
      </c>
      <c r="K113" s="174">
        <v>12.151512570839801</v>
      </c>
      <c r="L113" s="174">
        <v>13.289788912256499</v>
      </c>
      <c r="M113" s="174">
        <v>14.709405595972299</v>
      </c>
      <c r="N113" s="174">
        <v>15.9809729823263</v>
      </c>
      <c r="O113" s="174">
        <v>17.161045452968001</v>
      </c>
      <c r="P113" s="174">
        <v>18.623095723920098</v>
      </c>
      <c r="Q113" s="174">
        <v>19.318562094674</v>
      </c>
      <c r="R113" s="174">
        <v>20.453949609710001</v>
      </c>
      <c r="S113" s="174">
        <v>22.075155777060299</v>
      </c>
      <c r="T113" s="174">
        <v>23.545467821694398</v>
      </c>
      <c r="U113" s="174">
        <v>25.730294596023501</v>
      </c>
      <c r="V113" s="174">
        <v>26.769990407568301</v>
      </c>
      <c r="W113" s="174">
        <v>28.324449204703999</v>
      </c>
      <c r="X113" s="174">
        <v>29.7189632206947</v>
      </c>
      <c r="Y113" s="174">
        <v>31.554608774583901</v>
      </c>
      <c r="Z113" s="174">
        <v>32.693508689940799</v>
      </c>
      <c r="AA113" s="174">
        <v>34.189931792291901</v>
      </c>
      <c r="AB113" s="174">
        <v>34.655207062683999</v>
      </c>
      <c r="AC113" s="174">
        <v>34.256771953448997</v>
      </c>
      <c r="AD113" s="174">
        <v>33.690018758138002</v>
      </c>
      <c r="AE113" s="174">
        <v>33.2034134037225</v>
      </c>
      <c r="AF113" s="174">
        <v>33.625291403727701</v>
      </c>
      <c r="AG113" s="174">
        <v>35.212908166575602</v>
      </c>
      <c r="AH113" s="174">
        <v>34.279812202248799</v>
      </c>
      <c r="AI113" s="174">
        <v>35.424434444367201</v>
      </c>
      <c r="AJ113" s="174">
        <v>36.467162170633202</v>
      </c>
      <c r="AK113" s="174">
        <v>37.8720240442563</v>
      </c>
      <c r="AL113" s="174">
        <v>39.442544561249399</v>
      </c>
      <c r="AM113" s="174">
        <v>40.887114797651101</v>
      </c>
      <c r="AN113" s="174">
        <v>42.722141903873897</v>
      </c>
      <c r="AO113" s="174">
        <v>45.459265118539797</v>
      </c>
      <c r="AP113" s="174">
        <v>47.564821963361801</v>
      </c>
      <c r="AQ113" s="174">
        <v>50.036630159339303</v>
      </c>
      <c r="AR113" s="174">
        <v>52.277031795431</v>
      </c>
      <c r="AS113" s="174">
        <v>54.0045957981947</v>
      </c>
      <c r="AT113" s="174">
        <v>53.431832864192899</v>
      </c>
      <c r="AU113" s="174">
        <v>57.857034176093997</v>
      </c>
      <c r="AV113" s="174">
        <v>60.774966594708303</v>
      </c>
      <c r="AW113" s="174">
        <v>62.528860212725903</v>
      </c>
      <c r="AX113" s="174">
        <v>63.290627222048698</v>
      </c>
      <c r="AY113" s="174">
        <v>65.119958624876404</v>
      </c>
      <c r="AZ113" s="174">
        <v>66.761969622826797</v>
      </c>
      <c r="BA113" s="174">
        <v>68.436843161974807</v>
      </c>
      <c r="BB113" s="174">
        <v>71.099038175314803</v>
      </c>
      <c r="BC113" s="174">
        <v>74.665238479523296</v>
      </c>
      <c r="BD113" s="174">
        <v>75.742828226023406</v>
      </c>
      <c r="BE113" s="175">
        <v>74.343521452671197</v>
      </c>
      <c r="BF113" s="132">
        <v>-2.1156209590221998E-2</v>
      </c>
      <c r="BG113" s="132">
        <v>3.5509635898291099E-2</v>
      </c>
      <c r="BH113" s="132">
        <v>0.54020876388104699</v>
      </c>
    </row>
    <row r="114" spans="1:60">
      <c r="A114" s="141" t="s">
        <v>356</v>
      </c>
      <c r="B114" s="180">
        <v>1.3215288994993999</v>
      </c>
      <c r="C114" s="180">
        <v>1.49992073446538</v>
      </c>
      <c r="D114" s="180">
        <v>1.7832897820051901</v>
      </c>
      <c r="E114" s="180">
        <v>2.2623507288392002</v>
      </c>
      <c r="F114" s="180">
        <v>2.8435386567030898</v>
      </c>
      <c r="G114" s="180">
        <v>3.4443186575151001</v>
      </c>
      <c r="H114" s="180">
        <v>4.0790468295762503</v>
      </c>
      <c r="I114" s="180">
        <v>4.8267519877374596</v>
      </c>
      <c r="J114" s="180">
        <v>5.5403275995188697</v>
      </c>
      <c r="K114" s="180">
        <v>6.2048327735516597</v>
      </c>
      <c r="L114" s="180">
        <v>6.68832522682054</v>
      </c>
      <c r="M114" s="180">
        <v>7.3086848671884903</v>
      </c>
      <c r="N114" s="180">
        <v>7.6154311625060203</v>
      </c>
      <c r="O114" s="180">
        <v>7.9094939751034801</v>
      </c>
      <c r="P114" s="180">
        <v>8.2756239019915405</v>
      </c>
      <c r="Q114" s="180">
        <v>8.2449002876937705</v>
      </c>
      <c r="R114" s="180">
        <v>8.1140155763759001</v>
      </c>
      <c r="S114" s="180">
        <v>7.8972744643219501</v>
      </c>
      <c r="T114" s="180">
        <v>8.1968286325213295</v>
      </c>
      <c r="U114" s="180">
        <v>8.6198784201621592</v>
      </c>
      <c r="V114" s="180">
        <v>9.0411223826480906</v>
      </c>
      <c r="W114" s="180">
        <v>9.1721065317334993</v>
      </c>
      <c r="X114" s="180">
        <v>9.6544490255611706</v>
      </c>
      <c r="Y114" s="180">
        <v>9.6451247235904596</v>
      </c>
      <c r="Z114" s="180">
        <v>9.9850482719724596</v>
      </c>
      <c r="AA114" s="180">
        <v>10.486955004335501</v>
      </c>
      <c r="AB114" s="180">
        <v>10.735447135771199</v>
      </c>
      <c r="AC114" s="180">
        <v>10.3813108880583</v>
      </c>
      <c r="AD114" s="180">
        <v>10.5909721709666</v>
      </c>
      <c r="AE114" s="180">
        <v>10.4614516095754</v>
      </c>
      <c r="AF114" s="180">
        <v>11.332626956948801</v>
      </c>
      <c r="AG114" s="180">
        <v>12.3109560750491</v>
      </c>
      <c r="AH114" s="180">
        <v>11.9810762003611</v>
      </c>
      <c r="AI114" s="180">
        <v>12.310558980911701</v>
      </c>
      <c r="AJ114" s="180">
        <v>12.6195218271986</v>
      </c>
      <c r="AK114" s="180">
        <v>12.9198278993212</v>
      </c>
      <c r="AL114" s="180">
        <v>13.3678096128906</v>
      </c>
      <c r="AM114" s="180">
        <v>13.463923979990501</v>
      </c>
      <c r="AN114" s="180">
        <v>14.190977217836</v>
      </c>
      <c r="AO114" s="180">
        <v>14.573025250092201</v>
      </c>
      <c r="AP114" s="180">
        <v>15.0728111375073</v>
      </c>
      <c r="AQ114" s="180">
        <v>15.0252576086946</v>
      </c>
      <c r="AR114" s="180">
        <v>14.778114902863001</v>
      </c>
      <c r="AS114" s="180">
        <v>15.073476379919301</v>
      </c>
      <c r="AT114" s="180">
        <v>14.1597848594309</v>
      </c>
      <c r="AU114" s="180">
        <v>15.221153474619999</v>
      </c>
      <c r="AV114" s="180">
        <v>14.005581368707199</v>
      </c>
      <c r="AW114" s="180">
        <v>13.758298648703301</v>
      </c>
      <c r="AX114" s="180">
        <v>13.482231930140401</v>
      </c>
      <c r="AY114" s="180">
        <v>11.9296021361589</v>
      </c>
      <c r="AZ114" s="180">
        <v>12.4816855600747</v>
      </c>
      <c r="BA114" s="180">
        <v>13.253823415866</v>
      </c>
      <c r="BB114" s="180">
        <v>13.8662786975943</v>
      </c>
      <c r="BC114" s="180">
        <v>13.610053718652599</v>
      </c>
      <c r="BD114" s="180">
        <v>14.083839751675701</v>
      </c>
      <c r="BE114" s="176">
        <v>13.6777935297219</v>
      </c>
      <c r="BF114" s="143">
        <v>-3.14841158622284E-2</v>
      </c>
      <c r="BG114" s="143">
        <v>-5.3764256038324498E-4</v>
      </c>
      <c r="BH114" s="143">
        <v>9.9388134849318396E-2</v>
      </c>
    </row>
    <row r="116" spans="1:60">
      <c r="A116" s="124" t="s">
        <v>731</v>
      </c>
    </row>
    <row r="117" spans="1:60">
      <c r="A117" s="124" t="s">
        <v>736</v>
      </c>
      <c r="BH117" s="128"/>
    </row>
    <row r="118" spans="1:60">
      <c r="A118" s="124" t="s">
        <v>360</v>
      </c>
    </row>
    <row r="119" spans="1:60">
      <c r="A119" s="474" t="s">
        <v>737</v>
      </c>
    </row>
    <row r="120" spans="1:60">
      <c r="A120" s="124" t="s">
        <v>362</v>
      </c>
    </row>
    <row r="121" spans="1:60">
      <c r="A121" s="124" t="s">
        <v>363</v>
      </c>
    </row>
    <row r="122" spans="1:60">
      <c r="A122" s="124" t="s">
        <v>364</v>
      </c>
    </row>
    <row r="123" spans="1:60">
      <c r="A123" s="125" t="s">
        <v>742</v>
      </c>
    </row>
    <row r="124" spans="1:60">
      <c r="A124" s="124" t="s">
        <v>741</v>
      </c>
    </row>
    <row r="125" spans="1:60">
      <c r="A125" s="125" t="s">
        <v>743</v>
      </c>
    </row>
    <row r="126" spans="1:60">
      <c r="A126" s="125" t="s">
        <v>372</v>
      </c>
    </row>
  </sheetData>
  <mergeCells count="1">
    <mergeCell ref="BF2:BG2"/>
  </mergeCells>
  <conditionalFormatting sqref="BF4:BH53 BF55:BH114">
    <cfRule type="cellIs" dxfId="281" priority="2" operator="lessThanOrEqual">
      <formula>0</formula>
    </cfRule>
    <cfRule type="cellIs" dxfId="280" priority="3" operator="greaterThan">
      <formula>0</formula>
    </cfRule>
  </conditionalFormatting>
  <conditionalFormatting sqref="BF4:BH53 BF55:BH56">
    <cfRule type="cellIs" dxfId="279" priority="4" operator="lessThanOrEqual">
      <formula>0</formula>
    </cfRule>
    <cfRule type="cellIs" dxfId="278" priority="5" operator="greaterThan">
      <formula>0</formula>
    </cfRule>
  </conditionalFormatting>
  <conditionalFormatting sqref="BF54:BH54">
    <cfRule type="cellIs" dxfId="277" priority="6" operator="lessThanOrEqual">
      <formula>0</formula>
    </cfRule>
    <cfRule type="cellIs" dxfId="276" priority="7" operator="greaterThan">
      <formula>0</formula>
    </cfRule>
  </conditionalFormatting>
  <conditionalFormatting sqref="BF54:BH54">
    <cfRule type="cellIs" dxfId="275" priority="8" operator="lessThanOrEqual">
      <formula>0</formula>
    </cfRule>
    <cfRule type="cellIs" dxfId="274" priority="9" operator="greaterThan">
      <formula>0</formula>
    </cfRule>
  </conditionalFormatting>
  <hyperlinks>
    <hyperlink ref="L1" location="Contents!A1" display="Contents" xr:uid="{00000000-0004-0000-2600-000000000000}"/>
    <hyperlink ref="BJ1" location="Contents!A1" display="Contents" xr:uid="{00000000-0004-0000-2600-000001000000}"/>
  </hyperlinks>
  <pageMargins left="0.75" right="0.75" top="1" bottom="1" header="0.51180555555555496" footer="0.51180555555555496"/>
  <pageSetup paperSize="9" firstPageNumber="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K50"/>
  <sheetViews>
    <sheetView showGridLines="0" showRowColHeaders="0" zoomScaleNormal="100" workbookViewId="0"/>
  </sheetViews>
  <sheetFormatPr defaultColWidth="13.21875" defaultRowHeight="10"/>
  <cols>
    <col min="1" max="1" width="22.77734375" customWidth="1"/>
    <col min="2" max="2" width="12.44140625" customWidth="1"/>
    <col min="3" max="3" width="17.44140625" customWidth="1"/>
    <col min="4" max="4" width="15" customWidth="1"/>
    <col min="5" max="5" width="19.77734375" customWidth="1"/>
    <col min="6" max="6" width="19" customWidth="1"/>
    <col min="8" max="8" width="14" customWidth="1"/>
    <col min="10" max="10" width="11.44140625" customWidth="1"/>
  </cols>
  <sheetData>
    <row r="1" spans="1:11" s="16" customFormat="1" ht="15" customHeight="1">
      <c r="A1" s="491" t="s">
        <v>744</v>
      </c>
      <c r="B1" s="289"/>
      <c r="C1" s="289"/>
      <c r="D1" s="289"/>
      <c r="G1" s="289"/>
      <c r="H1" s="289"/>
      <c r="I1" s="289"/>
      <c r="J1" s="290" t="s">
        <v>88</v>
      </c>
    </row>
    <row r="2" spans="1:11" s="16" customFormat="1" ht="15" customHeight="1">
      <c r="A2" s="289" t="s">
        <v>745</v>
      </c>
      <c r="B2" s="289"/>
      <c r="C2" s="289"/>
      <c r="D2" s="289"/>
      <c r="E2" s="289"/>
      <c r="F2" s="289"/>
      <c r="G2" s="289"/>
      <c r="H2" s="289"/>
      <c r="I2" s="289"/>
      <c r="J2" s="289"/>
    </row>
    <row r="3" spans="1:11" s="494" customFormat="1" ht="11.25" customHeight="1">
      <c r="A3" s="492"/>
      <c r="B3" s="493" t="s">
        <v>159</v>
      </c>
      <c r="C3" s="493"/>
      <c r="D3" s="492"/>
      <c r="E3" s="291" t="s">
        <v>746</v>
      </c>
      <c r="F3" s="291"/>
      <c r="G3" s="493"/>
      <c r="H3" s="492"/>
      <c r="I3" s="492" t="s">
        <v>747</v>
      </c>
      <c r="J3" s="492"/>
      <c r="K3" s="492"/>
    </row>
    <row r="4" spans="1:11" s="496" customFormat="1" ht="18.75" customHeight="1">
      <c r="A4" s="495"/>
      <c r="B4" s="496" t="s">
        <v>340</v>
      </c>
      <c r="C4" s="496" t="s">
        <v>748</v>
      </c>
      <c r="D4" s="496" t="s">
        <v>749</v>
      </c>
      <c r="E4" s="496" t="s">
        <v>750</v>
      </c>
      <c r="F4" s="496" t="s">
        <v>751</v>
      </c>
      <c r="G4" s="496" t="s">
        <v>92</v>
      </c>
      <c r="H4" s="496" t="s">
        <v>255</v>
      </c>
      <c r="I4" s="496" t="s">
        <v>532</v>
      </c>
      <c r="K4" s="495"/>
    </row>
    <row r="5" spans="1:11" s="496" customFormat="1" ht="12.25" customHeight="1">
      <c r="A5" s="497"/>
      <c r="B5" s="498" t="s">
        <v>752</v>
      </c>
      <c r="C5" s="498" t="s">
        <v>753</v>
      </c>
      <c r="D5" s="499" t="s">
        <v>754</v>
      </c>
      <c r="E5" s="498" t="s">
        <v>755</v>
      </c>
      <c r="F5" s="498" t="s">
        <v>756</v>
      </c>
      <c r="G5" s="498" t="s">
        <v>757</v>
      </c>
      <c r="H5" s="498" t="s">
        <v>758</v>
      </c>
      <c r="I5" s="498" t="s">
        <v>759</v>
      </c>
      <c r="K5" s="495"/>
    </row>
    <row r="6" spans="1:11" s="496" customFormat="1">
      <c r="A6" s="500">
        <v>1984</v>
      </c>
      <c r="B6" s="501">
        <v>5.0999999999999996</v>
      </c>
      <c r="C6" s="502" t="s">
        <v>552</v>
      </c>
      <c r="D6" s="295">
        <v>3.9956346778413101</v>
      </c>
      <c r="E6" s="501" t="s">
        <v>552</v>
      </c>
      <c r="F6" s="501" t="s">
        <v>552</v>
      </c>
      <c r="G6" s="501" t="s">
        <v>552</v>
      </c>
      <c r="H6" s="502" t="s">
        <v>552</v>
      </c>
      <c r="I6" s="501">
        <v>5</v>
      </c>
      <c r="J6" s="501"/>
      <c r="K6" s="495"/>
    </row>
    <row r="7" spans="1:11" s="16" customFormat="1">
      <c r="A7" s="500">
        <v>1985</v>
      </c>
      <c r="B7" s="501">
        <v>5.23465346534653</v>
      </c>
      <c r="C7" s="503" t="s">
        <v>552</v>
      </c>
      <c r="D7" s="295">
        <v>4.2535868025601697</v>
      </c>
      <c r="E7" s="501" t="s">
        <v>552</v>
      </c>
      <c r="F7" s="501" t="s">
        <v>552</v>
      </c>
      <c r="G7" s="501" t="s">
        <v>552</v>
      </c>
      <c r="H7" s="503" t="s">
        <v>552</v>
      </c>
      <c r="I7" s="299">
        <v>4.7517241379310304</v>
      </c>
      <c r="J7" s="299"/>
    </row>
    <row r="8" spans="1:11" s="16" customFormat="1">
      <c r="A8" s="500">
        <v>1986</v>
      </c>
      <c r="B8" s="501">
        <v>4.1019801980197999</v>
      </c>
      <c r="C8" s="503" t="s">
        <v>552</v>
      </c>
      <c r="D8" s="295">
        <v>3.9286188092639001</v>
      </c>
      <c r="E8" s="501" t="s">
        <v>552</v>
      </c>
      <c r="F8" s="501" t="s">
        <v>552</v>
      </c>
      <c r="G8" s="501" t="s">
        <v>552</v>
      </c>
      <c r="H8" s="503" t="s">
        <v>552</v>
      </c>
      <c r="I8" s="299">
        <v>2.5741379310344801</v>
      </c>
      <c r="J8" s="299"/>
    </row>
    <row r="9" spans="1:11" s="16" customFormat="1">
      <c r="A9" s="500">
        <v>1987</v>
      </c>
      <c r="B9" s="501">
        <v>3.35263841501241</v>
      </c>
      <c r="C9" s="503" t="s">
        <v>552</v>
      </c>
      <c r="D9" s="295">
        <v>2.54750327145321</v>
      </c>
      <c r="E9" s="501" t="s">
        <v>552</v>
      </c>
      <c r="F9" s="501" t="s">
        <v>552</v>
      </c>
      <c r="G9" s="501" t="s">
        <v>552</v>
      </c>
      <c r="H9" s="503" t="s">
        <v>552</v>
      </c>
      <c r="I9" s="299">
        <v>3.0948275862068999</v>
      </c>
      <c r="J9" s="299"/>
    </row>
    <row r="10" spans="1:11" s="16" customFormat="1">
      <c r="A10" s="30">
        <v>1988</v>
      </c>
      <c r="B10" s="307">
        <v>3.3441086383374699</v>
      </c>
      <c r="C10" s="504" t="s">
        <v>552</v>
      </c>
      <c r="D10" s="299">
        <v>2.2203590887643099</v>
      </c>
      <c r="E10" s="307" t="s">
        <v>552</v>
      </c>
      <c r="F10" s="307" t="s">
        <v>552</v>
      </c>
      <c r="G10" s="307" t="s">
        <v>552</v>
      </c>
      <c r="H10" s="504" t="s">
        <v>552</v>
      </c>
      <c r="I10" s="299">
        <v>2.5620689655172399</v>
      </c>
      <c r="J10" s="299"/>
    </row>
    <row r="11" spans="1:11" s="16" customFormat="1">
      <c r="A11" s="30">
        <v>1989</v>
      </c>
      <c r="B11" s="307">
        <v>3.2792306399917299</v>
      </c>
      <c r="C11" s="504" t="s">
        <v>552</v>
      </c>
      <c r="D11" s="299">
        <v>2.0005137748936899</v>
      </c>
      <c r="E11" s="307" t="s">
        <v>552</v>
      </c>
      <c r="F11" s="307" t="s">
        <v>552</v>
      </c>
      <c r="G11" s="299">
        <v>1.6966666666666701</v>
      </c>
      <c r="H11" s="504" t="s">
        <v>552</v>
      </c>
      <c r="I11" s="299">
        <v>3.0120689655172401</v>
      </c>
      <c r="J11" s="299"/>
    </row>
    <row r="12" spans="1:11" s="16" customFormat="1">
      <c r="A12" s="30">
        <v>1990</v>
      </c>
      <c r="B12" s="307">
        <v>3.6445732526881698</v>
      </c>
      <c r="C12" s="504" t="s">
        <v>552</v>
      </c>
      <c r="D12" s="299">
        <v>2.7758931339153401</v>
      </c>
      <c r="E12" s="307" t="s">
        <v>552</v>
      </c>
      <c r="F12" s="307" t="s">
        <v>552</v>
      </c>
      <c r="G12" s="299">
        <v>1.6383333333333301</v>
      </c>
      <c r="H12" s="505">
        <v>1.05</v>
      </c>
      <c r="I12" s="299">
        <v>3.8206896551724099</v>
      </c>
      <c r="J12" s="299"/>
    </row>
    <row r="13" spans="1:11" s="16" customFormat="1">
      <c r="A13" s="30">
        <v>1991</v>
      </c>
      <c r="B13" s="307">
        <v>3.98594202336642</v>
      </c>
      <c r="C13" s="504" t="s">
        <v>552</v>
      </c>
      <c r="D13" s="299">
        <v>3.2332890000000001</v>
      </c>
      <c r="E13" s="307" t="s">
        <v>552</v>
      </c>
      <c r="F13" s="307" t="s">
        <v>552</v>
      </c>
      <c r="G13" s="299">
        <v>1.4866666666666699</v>
      </c>
      <c r="H13" s="505">
        <v>0.88833333333333298</v>
      </c>
      <c r="I13" s="299">
        <v>3.3275862068965498</v>
      </c>
      <c r="J13" s="299"/>
    </row>
    <row r="14" spans="1:11" s="16" customFormat="1">
      <c r="A14" s="30">
        <v>1992</v>
      </c>
      <c r="B14" s="307">
        <v>3.6226349255583101</v>
      </c>
      <c r="C14" s="504" t="s">
        <v>552</v>
      </c>
      <c r="D14" s="299">
        <v>2.6986979999999998</v>
      </c>
      <c r="E14" s="307" t="s">
        <v>552</v>
      </c>
      <c r="F14" s="307" t="s">
        <v>552</v>
      </c>
      <c r="G14" s="299">
        <v>1.7716666666666701</v>
      </c>
      <c r="H14" s="505">
        <v>0.97916666666666696</v>
      </c>
      <c r="I14" s="299">
        <v>3.1879310344827601</v>
      </c>
      <c r="J14" s="299"/>
    </row>
    <row r="15" spans="1:11" s="16" customFormat="1">
      <c r="A15" s="30">
        <v>1993</v>
      </c>
      <c r="B15" s="307">
        <v>3.5220223325062001</v>
      </c>
      <c r="C15" s="504" t="s">
        <v>552</v>
      </c>
      <c r="D15" s="299">
        <v>2.5113759999999998</v>
      </c>
      <c r="E15" s="307" t="s">
        <v>552</v>
      </c>
      <c r="F15" s="307" t="s">
        <v>552</v>
      </c>
      <c r="G15" s="299">
        <v>2.12083333333333</v>
      </c>
      <c r="H15" s="505">
        <v>1.6924999999999999</v>
      </c>
      <c r="I15" s="299">
        <v>2.8224137931034501</v>
      </c>
      <c r="J15" s="299"/>
    </row>
    <row r="16" spans="1:11" s="16" customFormat="1">
      <c r="A16" s="30">
        <v>1994</v>
      </c>
      <c r="B16" s="307">
        <v>3.1798942824648502</v>
      </c>
      <c r="C16" s="504" t="s">
        <v>552</v>
      </c>
      <c r="D16" s="299">
        <v>2.3504640000000001</v>
      </c>
      <c r="E16" s="307" t="s">
        <v>552</v>
      </c>
      <c r="F16" s="307" t="s">
        <v>552</v>
      </c>
      <c r="G16" s="299">
        <v>1.92</v>
      </c>
      <c r="H16" s="505">
        <v>1.4524999999999999</v>
      </c>
      <c r="I16" s="299">
        <v>2.7</v>
      </c>
      <c r="J16" s="299"/>
    </row>
    <row r="17" spans="1:10" s="16" customFormat="1">
      <c r="A17" s="30">
        <v>1995</v>
      </c>
      <c r="B17" s="307">
        <v>3.4613122932175302</v>
      </c>
      <c r="C17" s="504" t="s">
        <v>552</v>
      </c>
      <c r="D17" s="299">
        <v>2.4301620000000002</v>
      </c>
      <c r="E17" s="307" t="s">
        <v>552</v>
      </c>
      <c r="F17" s="307" t="s">
        <v>552</v>
      </c>
      <c r="G17" s="299">
        <v>1.6866666666666701</v>
      </c>
      <c r="H17" s="505">
        <v>0.89</v>
      </c>
      <c r="I17" s="299">
        <v>2.9637931034482801</v>
      </c>
      <c r="J17" s="299"/>
    </row>
    <row r="18" spans="1:10" s="16" customFormat="1">
      <c r="A18" s="30">
        <v>1996</v>
      </c>
      <c r="B18" s="307">
        <v>3.66324829404466</v>
      </c>
      <c r="C18" s="504" t="s">
        <v>552</v>
      </c>
      <c r="D18" s="299">
        <v>2.4968349999999999</v>
      </c>
      <c r="E18" s="307">
        <v>1.86597118973631</v>
      </c>
      <c r="F18" s="307" t="s">
        <v>552</v>
      </c>
      <c r="G18" s="299">
        <v>2.7566666666666699</v>
      </c>
      <c r="H18" s="505">
        <v>1.12083333333333</v>
      </c>
      <c r="I18" s="299">
        <v>3.5379310344827601</v>
      </c>
      <c r="J18" s="299"/>
    </row>
    <row r="19" spans="1:10" s="16" customFormat="1">
      <c r="A19" s="30">
        <v>1997</v>
      </c>
      <c r="B19" s="307">
        <v>3.90631461952026</v>
      </c>
      <c r="C19" s="504" t="s">
        <v>552</v>
      </c>
      <c r="D19" s="299">
        <v>2.6647620000000001</v>
      </c>
      <c r="E19" s="307">
        <v>1.9569176052058901</v>
      </c>
      <c r="F19" s="307" t="s">
        <v>552</v>
      </c>
      <c r="G19" s="299">
        <v>2.5249999999999999</v>
      </c>
      <c r="H19" s="505">
        <v>1.3583333333333301</v>
      </c>
      <c r="I19" s="299">
        <v>3.2948275862069001</v>
      </c>
      <c r="J19" s="299"/>
    </row>
    <row r="20" spans="1:10" s="16" customFormat="1">
      <c r="A20" s="30">
        <v>1998</v>
      </c>
      <c r="B20" s="299">
        <v>3.04965363937138</v>
      </c>
      <c r="C20" s="504" t="s">
        <v>552</v>
      </c>
      <c r="D20" s="299">
        <v>2.3305560000000001</v>
      </c>
      <c r="E20" s="299">
        <v>1.8648623956949599</v>
      </c>
      <c r="F20" s="307" t="s">
        <v>552</v>
      </c>
      <c r="G20" s="299">
        <v>2.0841666666666701</v>
      </c>
      <c r="H20" s="505">
        <v>1.4225000000000001</v>
      </c>
      <c r="I20" s="299">
        <v>2.1586206896551698</v>
      </c>
      <c r="J20" s="299"/>
    </row>
    <row r="21" spans="1:10" s="16" customFormat="1">
      <c r="A21" s="30">
        <v>1999</v>
      </c>
      <c r="B21" s="299">
        <v>3.1373907930107499</v>
      </c>
      <c r="C21" s="504" t="s">
        <v>552</v>
      </c>
      <c r="D21" s="299">
        <v>1.8628119999999999</v>
      </c>
      <c r="E21" s="299">
        <v>1.5790676079681301</v>
      </c>
      <c r="F21" s="307" t="s">
        <v>552</v>
      </c>
      <c r="G21" s="299">
        <v>2.26583333333333</v>
      </c>
      <c r="H21" s="505">
        <v>1.99583333333333</v>
      </c>
      <c r="I21" s="299">
        <v>2.9758620689655202</v>
      </c>
      <c r="J21" s="299"/>
    </row>
    <row r="22" spans="1:10" s="16" customFormat="1">
      <c r="A22" s="30">
        <v>2000</v>
      </c>
      <c r="B22" s="299">
        <v>4.7232507495864402</v>
      </c>
      <c r="C22" s="504" t="s">
        <v>552</v>
      </c>
      <c r="D22" s="299">
        <v>2.91031</v>
      </c>
      <c r="E22" s="299">
        <v>2.7108360015873001</v>
      </c>
      <c r="F22" s="307" t="s">
        <v>552</v>
      </c>
      <c r="G22" s="299">
        <v>4.2258333333333304</v>
      </c>
      <c r="H22" s="505">
        <v>3.7475000000000001</v>
      </c>
      <c r="I22" s="299">
        <v>4.8275862068965498</v>
      </c>
      <c r="J22" s="299"/>
    </row>
    <row r="23" spans="1:10" s="16" customFormat="1">
      <c r="A23" s="30">
        <v>2001</v>
      </c>
      <c r="B23" s="299">
        <v>4.6376621949958601</v>
      </c>
      <c r="C23" s="504" t="s">
        <v>552</v>
      </c>
      <c r="D23" s="299">
        <v>3.6670579999999999</v>
      </c>
      <c r="E23" s="299">
        <v>3.17464486166666</v>
      </c>
      <c r="F23" s="307" t="s">
        <v>552</v>
      </c>
      <c r="G23" s="299">
        <v>4.0683333333333298</v>
      </c>
      <c r="H23" s="505">
        <v>3.6116666666666699</v>
      </c>
      <c r="I23" s="299">
        <v>4.0775862068965498</v>
      </c>
      <c r="J23" s="299"/>
    </row>
    <row r="24" spans="1:10" s="16" customFormat="1">
      <c r="A24" s="30">
        <v>2002</v>
      </c>
      <c r="B24" s="299">
        <v>4.2734019592638601</v>
      </c>
      <c r="C24" s="504" t="s">
        <v>552</v>
      </c>
      <c r="D24" s="299">
        <v>3.2121789999999999</v>
      </c>
      <c r="E24" s="299">
        <v>2.3726027901587301</v>
      </c>
      <c r="F24" s="307" t="s">
        <v>552</v>
      </c>
      <c r="G24" s="299">
        <v>3.33083333333333</v>
      </c>
      <c r="H24" s="505">
        <v>2.5716666666666699</v>
      </c>
      <c r="I24" s="299">
        <v>4.17068965517241</v>
      </c>
      <c r="J24" s="299"/>
    </row>
    <row r="25" spans="1:10" s="16" customFormat="1">
      <c r="A25" s="30">
        <v>2003</v>
      </c>
      <c r="B25" s="299">
        <v>4.7691790736145601</v>
      </c>
      <c r="C25" s="504" t="s">
        <v>552</v>
      </c>
      <c r="D25" s="299">
        <v>4.0631579999999996</v>
      </c>
      <c r="E25" s="299">
        <v>3.3314740837944701</v>
      </c>
      <c r="F25" s="307" t="s">
        <v>552</v>
      </c>
      <c r="G25" s="299">
        <v>5.625</v>
      </c>
      <c r="H25" s="505">
        <v>4.8291666666666702</v>
      </c>
      <c r="I25" s="299">
        <v>4.89310344827586</v>
      </c>
      <c r="J25" s="299"/>
    </row>
    <row r="26" spans="1:10" s="16" customFormat="1">
      <c r="A26" s="30">
        <v>2004</v>
      </c>
      <c r="B26" s="299">
        <v>5.1820331885856099</v>
      </c>
      <c r="C26" s="504" t="s">
        <v>552</v>
      </c>
      <c r="D26" s="299">
        <v>4.3018530000000004</v>
      </c>
      <c r="E26" s="299">
        <v>4.45723570346457</v>
      </c>
      <c r="F26" s="307" t="s">
        <v>552</v>
      </c>
      <c r="G26" s="299">
        <v>5.8491666666666697</v>
      </c>
      <c r="H26" s="505">
        <v>5.0316666666666698</v>
      </c>
      <c r="I26" s="299">
        <v>6.2724137931034498</v>
      </c>
      <c r="J26" s="299"/>
    </row>
    <row r="27" spans="1:10" s="16" customFormat="1">
      <c r="A27" s="30">
        <v>2005</v>
      </c>
      <c r="B27" s="299">
        <v>6.0477085918114097</v>
      </c>
      <c r="C27" s="504" t="s">
        <v>552</v>
      </c>
      <c r="D27" s="299">
        <v>5.8303180000000001</v>
      </c>
      <c r="E27" s="299">
        <v>7.3830747500000102</v>
      </c>
      <c r="F27" s="299">
        <v>6.0743925281292501</v>
      </c>
      <c r="G27" s="299">
        <v>8.7858333333333292</v>
      </c>
      <c r="H27" s="505">
        <v>7.25</v>
      </c>
      <c r="I27" s="299">
        <v>8.7362068965517192</v>
      </c>
      <c r="J27" s="299"/>
    </row>
    <row r="28" spans="1:10" s="16" customFormat="1">
      <c r="A28" s="30">
        <v>2006</v>
      </c>
      <c r="B28" s="299">
        <v>7.1383083901985103</v>
      </c>
      <c r="C28" s="504" t="s">
        <v>552</v>
      </c>
      <c r="D28" s="299">
        <v>7.8742669999999997</v>
      </c>
      <c r="E28" s="299">
        <v>7.8721078476190502</v>
      </c>
      <c r="F28" s="299">
        <v>7.4575432889909496</v>
      </c>
      <c r="G28" s="299">
        <v>6.7641666666666698</v>
      </c>
      <c r="H28" s="505">
        <v>5.8333333333333304</v>
      </c>
      <c r="I28" s="299">
        <v>10.6551724137931</v>
      </c>
      <c r="J28" s="299"/>
    </row>
    <row r="29" spans="1:10" s="16" customFormat="1">
      <c r="A29" s="30">
        <v>2007</v>
      </c>
      <c r="B29" s="299">
        <v>7.7301101116625297</v>
      </c>
      <c r="C29" s="504" t="s">
        <v>552</v>
      </c>
      <c r="D29" s="299">
        <v>7.9940009999999999</v>
      </c>
      <c r="E29" s="307">
        <v>6.0063827408809596</v>
      </c>
      <c r="F29" s="307">
        <v>5.93393746324326</v>
      </c>
      <c r="G29" s="299">
        <v>6.95</v>
      </c>
      <c r="H29" s="505">
        <v>6.1675000000000004</v>
      </c>
      <c r="I29" s="307">
        <v>11.953448275862099</v>
      </c>
      <c r="J29" s="307"/>
    </row>
    <row r="30" spans="1:10" s="16" customFormat="1">
      <c r="A30" s="30">
        <v>2008</v>
      </c>
      <c r="B30" s="299">
        <v>12.548254626757601</v>
      </c>
      <c r="C30" s="504" t="s">
        <v>552</v>
      </c>
      <c r="D30" s="299">
        <v>11.600519999999999</v>
      </c>
      <c r="E30" s="307">
        <v>10.792654611423901</v>
      </c>
      <c r="F30" s="307">
        <v>10.6573740366225</v>
      </c>
      <c r="G30" s="299">
        <v>8.84916666666666</v>
      </c>
      <c r="H30" s="505">
        <v>7.99</v>
      </c>
      <c r="I30" s="307">
        <v>16.7568965517241</v>
      </c>
      <c r="J30" s="307"/>
    </row>
    <row r="31" spans="1:10" s="16" customFormat="1">
      <c r="A31" s="30">
        <v>2009</v>
      </c>
      <c r="B31" s="299">
        <v>9.0581381823821303</v>
      </c>
      <c r="C31" s="505">
        <v>5.2753862660944204</v>
      </c>
      <c r="D31" s="299">
        <v>8.5313610000000004</v>
      </c>
      <c r="E31" s="307">
        <v>4.8499999999999996</v>
      </c>
      <c r="F31" s="307">
        <v>4.95966855273464</v>
      </c>
      <c r="G31" s="299">
        <v>3.89333333333333</v>
      </c>
      <c r="H31" s="505">
        <v>3.3824999999999998</v>
      </c>
      <c r="I31" s="307">
        <v>10.413793103448301</v>
      </c>
      <c r="J31" s="307"/>
    </row>
    <row r="32" spans="1:10" s="16" customFormat="1">
      <c r="A32" s="30">
        <v>2010</v>
      </c>
      <c r="B32" s="299">
        <v>10.909390508684901</v>
      </c>
      <c r="C32" s="505">
        <v>7.7205776892430302</v>
      </c>
      <c r="D32" s="299">
        <v>8.0310260000000007</v>
      </c>
      <c r="E32" s="307">
        <v>6.5561475408063199</v>
      </c>
      <c r="F32" s="307">
        <v>6.7693970696971304</v>
      </c>
      <c r="G32" s="299">
        <v>4.3888494271340903</v>
      </c>
      <c r="H32" s="505">
        <v>3.6859050230485302</v>
      </c>
      <c r="I32" s="307">
        <v>13.4706896551724</v>
      </c>
      <c r="J32" s="307"/>
    </row>
    <row r="33" spans="1:10" s="16" customFormat="1">
      <c r="A33" s="30">
        <v>2011</v>
      </c>
      <c r="B33" s="299">
        <v>14.7293088296113</v>
      </c>
      <c r="C33" s="505">
        <v>14.02</v>
      </c>
      <c r="D33" s="299">
        <v>10.49128</v>
      </c>
      <c r="E33" s="299">
        <v>9.0424800796812903</v>
      </c>
      <c r="F33" s="299">
        <v>9.2592914640265196</v>
      </c>
      <c r="G33" s="299">
        <v>4.0090325667737501</v>
      </c>
      <c r="H33" s="505">
        <v>3.4745745759113702</v>
      </c>
      <c r="I33" s="307">
        <v>18.553448275862099</v>
      </c>
      <c r="J33" s="307"/>
    </row>
    <row r="34" spans="1:10" s="16" customFormat="1">
      <c r="A34" s="30">
        <v>2012</v>
      </c>
      <c r="B34" s="299">
        <v>16.7481680366005</v>
      </c>
      <c r="C34" s="505">
        <v>15.116035856573699</v>
      </c>
      <c r="D34" s="299">
        <v>10.92553</v>
      </c>
      <c r="E34" s="307">
        <v>9.4644800392423303</v>
      </c>
      <c r="F34" s="307">
        <v>9.4481024142256107</v>
      </c>
      <c r="G34" s="299">
        <v>2.75537157229645</v>
      </c>
      <c r="H34" s="505">
        <v>2.2684585635547201</v>
      </c>
      <c r="I34" s="307">
        <v>18.818965517241399</v>
      </c>
      <c r="J34" s="307"/>
    </row>
    <row r="35" spans="1:10" s="16" customFormat="1">
      <c r="A35" s="30">
        <v>2013</v>
      </c>
      <c r="B35" s="299">
        <v>16.169387148469799</v>
      </c>
      <c r="C35" s="505">
        <v>16.556772908366501</v>
      </c>
      <c r="D35" s="299">
        <v>10.726307743063799</v>
      </c>
      <c r="E35" s="307">
        <v>10.6384416982761</v>
      </c>
      <c r="F35" s="307">
        <v>9.7541096910121698</v>
      </c>
      <c r="G35" s="299">
        <v>3.7072900048458401</v>
      </c>
      <c r="H35" s="505">
        <v>2.9260148384158202</v>
      </c>
      <c r="I35" s="307">
        <v>18.248275862069001</v>
      </c>
      <c r="J35" s="307"/>
    </row>
    <row r="36" spans="1:10">
      <c r="A36" s="25">
        <v>2014</v>
      </c>
      <c r="B36" s="299">
        <v>16.329304306244801</v>
      </c>
      <c r="C36" s="505">
        <v>13.856374501992001</v>
      </c>
      <c r="D36" s="299">
        <v>9.1147955709960797</v>
      </c>
      <c r="E36" s="307">
        <v>8.2532698569494798</v>
      </c>
      <c r="F36" s="307">
        <v>8.1437219600942008</v>
      </c>
      <c r="G36" s="299">
        <v>4.3477415503541801</v>
      </c>
      <c r="H36" s="505">
        <v>3.8683721917050402</v>
      </c>
      <c r="I36" s="307">
        <v>16.798275862069001</v>
      </c>
      <c r="J36" s="307"/>
    </row>
    <row r="37" spans="1:10">
      <c r="A37" s="25">
        <v>2015</v>
      </c>
      <c r="B37" s="299">
        <v>10.3053595430108</v>
      </c>
      <c r="C37" s="505">
        <v>7.44989919354839</v>
      </c>
      <c r="D37" s="299">
        <v>6.7190853799308599</v>
      </c>
      <c r="E37" s="307">
        <v>6.5260981998896996</v>
      </c>
      <c r="F37" s="307">
        <v>6.4369702693933801</v>
      </c>
      <c r="G37" s="299">
        <v>2.6036668093353299</v>
      </c>
      <c r="H37" s="505">
        <v>2.0073221255698401</v>
      </c>
      <c r="I37" s="307">
        <v>8.7724137931034498</v>
      </c>
      <c r="J37" s="307"/>
    </row>
    <row r="38" spans="1:10">
      <c r="A38" s="25">
        <v>2016</v>
      </c>
      <c r="B38" s="299">
        <v>6.9368731906534302</v>
      </c>
      <c r="C38" s="505">
        <v>5.72291666666667</v>
      </c>
      <c r="D38" s="299">
        <v>4.9313132613275199</v>
      </c>
      <c r="E38" s="307">
        <v>4.6901779744224399</v>
      </c>
      <c r="F38" s="307">
        <v>4.53970589540942</v>
      </c>
      <c r="G38" s="299">
        <v>2.4618389028292298</v>
      </c>
      <c r="H38" s="505">
        <v>1.5504548300918499</v>
      </c>
      <c r="I38" s="307">
        <v>7.0448275862068996</v>
      </c>
      <c r="J38" s="307"/>
    </row>
    <row r="39" spans="1:10">
      <c r="A39" s="25">
        <v>2017</v>
      </c>
      <c r="B39" s="299">
        <v>8.0951296267576502</v>
      </c>
      <c r="C39" s="505">
        <v>7.1288999999999998</v>
      </c>
      <c r="D39" s="299">
        <v>5.6246700434361898</v>
      </c>
      <c r="E39" s="307">
        <v>5.8047950770166503</v>
      </c>
      <c r="F39" s="307">
        <v>5.7210607189212199</v>
      </c>
      <c r="G39" s="299">
        <v>2.9605840876712302</v>
      </c>
      <c r="H39" s="505">
        <v>1.5796833287671199</v>
      </c>
      <c r="I39" s="307">
        <v>8.9741379310344804</v>
      </c>
      <c r="J39" s="307"/>
    </row>
    <row r="40" spans="1:10">
      <c r="A40" s="25">
        <v>2018</v>
      </c>
      <c r="B40" s="299">
        <v>10.0492239195616</v>
      </c>
      <c r="C40" s="505">
        <v>9.76</v>
      </c>
      <c r="D40" s="299">
        <v>6.65786701696892</v>
      </c>
      <c r="E40" s="307">
        <v>8.0611218398324098</v>
      </c>
      <c r="F40" s="307">
        <v>7.9023568918737102</v>
      </c>
      <c r="G40" s="299">
        <v>3.1164456675824201</v>
      </c>
      <c r="H40" s="505">
        <v>1.1824021648351699</v>
      </c>
      <c r="I40" s="307">
        <v>11.6844827586207</v>
      </c>
      <c r="J40" s="307"/>
    </row>
    <row r="41" spans="1:10">
      <c r="A41" s="25">
        <v>2019</v>
      </c>
      <c r="B41" s="299">
        <v>9.9446695357733699</v>
      </c>
      <c r="C41" s="505">
        <v>5.4941000000000004</v>
      </c>
      <c r="D41" s="299">
        <v>5.0299172401892802</v>
      </c>
      <c r="E41" s="307">
        <v>4.4669494537470298</v>
      </c>
      <c r="F41" s="307">
        <v>4.4477561023289098</v>
      </c>
      <c r="G41" s="299">
        <v>2.5118997245179</v>
      </c>
      <c r="H41" s="505">
        <v>1.26767747252747</v>
      </c>
      <c r="I41" s="307">
        <v>10.8172413793103</v>
      </c>
      <c r="J41" s="307"/>
    </row>
    <row r="42" spans="1:10">
      <c r="A42" s="506">
        <v>2020</v>
      </c>
      <c r="B42" s="304">
        <v>7.8084289702233303</v>
      </c>
      <c r="C42" s="507">
        <v>4.3870158730158701</v>
      </c>
      <c r="D42" s="304">
        <v>4.0628320335260204</v>
      </c>
      <c r="E42" s="508">
        <v>3.42</v>
      </c>
      <c r="F42" s="508">
        <v>3.07</v>
      </c>
      <c r="G42" s="304">
        <v>1.9885823204419899</v>
      </c>
      <c r="H42" s="507">
        <v>1.58156904109589</v>
      </c>
      <c r="I42" s="508">
        <v>7.1857758620689696</v>
      </c>
      <c r="J42" s="307"/>
    </row>
    <row r="43" spans="1:10">
      <c r="A43" s="25"/>
      <c r="B43" s="299"/>
      <c r="C43" s="299"/>
      <c r="D43" s="299"/>
      <c r="E43" s="307"/>
      <c r="F43" s="307"/>
      <c r="G43" s="299"/>
      <c r="H43" s="299"/>
      <c r="I43" s="307"/>
      <c r="J43" s="307"/>
    </row>
    <row r="44" spans="1:10" s="16" customFormat="1" ht="9.75" customHeight="1">
      <c r="A44" s="509" t="s">
        <v>760</v>
      </c>
    </row>
    <row r="45" spans="1:10" s="16" customFormat="1" ht="12.25" customHeight="1">
      <c r="A45" s="510" t="s">
        <v>761</v>
      </c>
    </row>
    <row r="46" spans="1:10" s="16" customFormat="1" ht="12">
      <c r="A46" s="510" t="s">
        <v>762</v>
      </c>
    </row>
    <row r="47" spans="1:10" ht="12">
      <c r="A47" s="510" t="s">
        <v>763</v>
      </c>
    </row>
    <row r="48" spans="1:10" ht="12">
      <c r="A48" s="510" t="s">
        <v>764</v>
      </c>
    </row>
    <row r="49" spans="1:1" ht="12">
      <c r="A49" s="510" t="s">
        <v>765</v>
      </c>
    </row>
    <row r="50" spans="1:1" ht="12.75" customHeight="1">
      <c r="A50" s="494" t="s">
        <v>766</v>
      </c>
    </row>
  </sheetData>
  <hyperlinks>
    <hyperlink ref="J1" location="Contents!A1" display="Contents" xr:uid="{00000000-0004-0000-2700-000000000000}"/>
  </hyperlinks>
  <pageMargins left="0.23611111111111099" right="0" top="0.23611111111111099" bottom="0" header="0.51180555555555496" footer="0.51180555555555496"/>
  <pageSetup paperSize="9" firstPageNumber="0" orientation="landscape"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MJ114"/>
  <sheetViews>
    <sheetView showGridLines="0" showRowColHeaders="0" zoomScaleNormal="100" workbookViewId="0">
      <pane xSplit="1" ySplit="3" topLeftCell="B94" activePane="bottomRight" state="frozen"/>
      <selection pane="topRight" activeCell="B1" sqref="B1"/>
      <selection pane="bottomLeft" activeCell="A94" sqref="A94"/>
      <selection pane="bottomRight" activeCell="AA1" sqref="AA1"/>
    </sheetView>
  </sheetViews>
  <sheetFormatPr defaultColWidth="9.21875" defaultRowHeight="14.5"/>
  <cols>
    <col min="1" max="1" width="28.6640625" style="365" customWidth="1"/>
    <col min="2" max="7" width="9.6640625" style="367" customWidth="1"/>
    <col min="8" max="16" width="9.6640625" style="365" customWidth="1"/>
    <col min="17" max="22" width="9.6640625" style="366" customWidth="1"/>
    <col min="23" max="23" width="10.44140625" style="365" customWidth="1"/>
    <col min="24" max="24" width="10" style="365" customWidth="1"/>
    <col min="25" max="25" width="10.44140625" style="365" customWidth="1"/>
    <col min="26" max="26" width="9.21875" style="365"/>
    <col min="27" max="1024" width="9.21875" style="511"/>
  </cols>
  <sheetData>
    <row r="1" spans="1:27" ht="14.15" customHeight="1">
      <c r="A1" s="512" t="s">
        <v>767</v>
      </c>
      <c r="B1" s="365"/>
      <c r="C1" s="365"/>
      <c r="D1" s="365"/>
      <c r="E1" s="365"/>
      <c r="F1" s="365"/>
      <c r="G1" s="365"/>
      <c r="L1" s="27" t="s">
        <v>88</v>
      </c>
      <c r="N1" s="366"/>
      <c r="O1" s="366"/>
      <c r="W1" s="513"/>
      <c r="X1" s="513"/>
      <c r="Y1" s="514"/>
      <c r="AA1" s="27" t="s">
        <v>88</v>
      </c>
    </row>
    <row r="2" spans="1:27" s="513" customFormat="1" ht="14.15" customHeight="1">
      <c r="A2" s="365"/>
      <c r="B2" s="365"/>
      <c r="C2" s="365"/>
      <c r="D2" s="365"/>
      <c r="E2" s="365"/>
      <c r="F2" s="365"/>
      <c r="G2" s="365"/>
      <c r="H2" s="365"/>
      <c r="I2" s="365"/>
      <c r="J2" s="365"/>
      <c r="K2" s="365"/>
      <c r="L2" s="365"/>
      <c r="M2" s="365"/>
      <c r="N2" s="366"/>
      <c r="O2" s="366"/>
      <c r="P2" s="365"/>
      <c r="Q2" s="366"/>
      <c r="R2" s="366"/>
      <c r="S2" s="366"/>
      <c r="T2" s="366"/>
      <c r="U2" s="366"/>
      <c r="V2" s="366"/>
      <c r="W2" s="6" t="s">
        <v>251</v>
      </c>
      <c r="X2" s="6"/>
      <c r="Y2" s="514" t="s">
        <v>252</v>
      </c>
      <c r="Z2" s="365"/>
    </row>
    <row r="3" spans="1:27" s="513" customFormat="1" ht="14.15" customHeight="1">
      <c r="A3" s="430" t="s">
        <v>397</v>
      </c>
      <c r="B3" s="513">
        <v>2000</v>
      </c>
      <c r="C3" s="513">
        <v>2001</v>
      </c>
      <c r="D3" s="513">
        <v>2002</v>
      </c>
      <c r="E3" s="513">
        <v>2003</v>
      </c>
      <c r="F3" s="513">
        <v>2004</v>
      </c>
      <c r="G3" s="513">
        <v>2005</v>
      </c>
      <c r="H3" s="513">
        <v>2006</v>
      </c>
      <c r="I3" s="365">
        <v>2007</v>
      </c>
      <c r="J3" s="365">
        <v>2008</v>
      </c>
      <c r="K3" s="365">
        <v>2009</v>
      </c>
      <c r="L3" s="365">
        <v>2010</v>
      </c>
      <c r="M3" s="365">
        <v>2011</v>
      </c>
      <c r="N3" s="365">
        <v>2012</v>
      </c>
      <c r="O3" s="365">
        <v>2013</v>
      </c>
      <c r="P3" s="365">
        <v>2014</v>
      </c>
      <c r="Q3" s="365">
        <v>2015</v>
      </c>
      <c r="R3" s="365">
        <v>2016</v>
      </c>
      <c r="S3" s="365">
        <v>2017</v>
      </c>
      <c r="T3" s="365">
        <v>2018</v>
      </c>
      <c r="U3" s="365">
        <v>2019</v>
      </c>
      <c r="V3" s="366">
        <v>2020</v>
      </c>
      <c r="W3" s="514">
        <v>2020</v>
      </c>
      <c r="X3" s="514" t="s">
        <v>254</v>
      </c>
      <c r="Y3" s="514">
        <v>2020</v>
      </c>
      <c r="Z3" s="365"/>
    </row>
    <row r="4" spans="1:27" s="513" customFormat="1" ht="14.15" customHeight="1">
      <c r="A4" s="515" t="s">
        <v>92</v>
      </c>
      <c r="B4" s="446"/>
      <c r="C4" s="446"/>
      <c r="D4" s="446"/>
      <c r="E4" s="446"/>
      <c r="F4" s="446"/>
      <c r="G4" s="446"/>
      <c r="H4" s="446"/>
      <c r="I4" s="446"/>
      <c r="J4" s="446"/>
      <c r="K4" s="446"/>
      <c r="L4" s="446"/>
      <c r="M4" s="446"/>
      <c r="N4" s="446"/>
      <c r="O4" s="446"/>
      <c r="P4" s="446"/>
      <c r="Q4" s="446"/>
      <c r="R4" s="446"/>
      <c r="S4" s="446"/>
      <c r="T4" s="446"/>
      <c r="U4" s="446"/>
      <c r="V4" s="516"/>
      <c r="W4" s="517"/>
      <c r="X4" s="517"/>
      <c r="Y4" s="517"/>
      <c r="Z4" s="366"/>
    </row>
    <row r="5" spans="1:27" s="398" customFormat="1" ht="15" customHeight="1">
      <c r="A5" s="434" t="s">
        <v>768</v>
      </c>
      <c r="B5" s="417">
        <v>96.906865251301895</v>
      </c>
      <c r="C5" s="417">
        <v>101.901229140336</v>
      </c>
      <c r="D5" s="417">
        <v>103.207287212886</v>
      </c>
      <c r="E5" s="417">
        <v>93.681594088293707</v>
      </c>
      <c r="F5" s="417">
        <v>98.296214506441899</v>
      </c>
      <c r="G5" s="417">
        <v>101.10977212095401</v>
      </c>
      <c r="H5" s="417">
        <v>98.192672882535007</v>
      </c>
      <c r="I5" s="417">
        <v>104.571044052956</v>
      </c>
      <c r="J5" s="417">
        <v>99.001027982154397</v>
      </c>
      <c r="K5" s="417">
        <v>89.925123596529403</v>
      </c>
      <c r="L5" s="417">
        <v>90.207048986814399</v>
      </c>
      <c r="M5" s="417">
        <v>85.028768572873105</v>
      </c>
      <c r="N5" s="417">
        <v>80.7603135048806</v>
      </c>
      <c r="O5" s="417">
        <v>75.945859660439993</v>
      </c>
      <c r="P5" s="417">
        <v>71.846930494185003</v>
      </c>
      <c r="Q5" s="417">
        <v>71.5874359426669</v>
      </c>
      <c r="R5" s="417">
        <v>79.531959346454997</v>
      </c>
      <c r="S5" s="417">
        <v>80.544290627521903</v>
      </c>
      <c r="T5" s="417">
        <v>76.641951546352502</v>
      </c>
      <c r="U5" s="417">
        <v>73.273264741070605</v>
      </c>
      <c r="V5" s="518">
        <v>68.197735556960595</v>
      </c>
      <c r="W5" s="517">
        <v>-7.1811482858249301E-2</v>
      </c>
      <c r="X5" s="517">
        <v>-2.0269902453033301E-2</v>
      </c>
      <c r="Y5" s="517">
        <v>7.2540984353964194E-2</v>
      </c>
    </row>
    <row r="6" spans="1:27" s="398" customFormat="1" ht="15" customHeight="1">
      <c r="A6" s="434" t="s">
        <v>769</v>
      </c>
      <c r="B6" s="417">
        <v>6.5314079999999999</v>
      </c>
      <c r="C6" s="417">
        <v>6.8977529999999998</v>
      </c>
      <c r="D6" s="417">
        <v>6.782616</v>
      </c>
      <c r="E6" s="417">
        <v>14.1475405228613</v>
      </c>
      <c r="F6" s="417">
        <v>18.209146137455701</v>
      </c>
      <c r="G6" s="417">
        <v>17.569419891806199</v>
      </c>
      <c r="H6" s="417">
        <v>16.2115197394047</v>
      </c>
      <c r="I6" s="417">
        <v>21.548301834504802</v>
      </c>
      <c r="J6" s="417">
        <v>9.7396322656842091</v>
      </c>
      <c r="K6" s="417">
        <v>12.5537522414813</v>
      </c>
      <c r="L6" s="417">
        <v>12.107318319304801</v>
      </c>
      <c r="M6" s="417">
        <v>9.8560675092508507</v>
      </c>
      <c r="N6" s="417">
        <v>4.8892939085173701</v>
      </c>
      <c r="O6" s="417">
        <v>2.6844042859567301</v>
      </c>
      <c r="P6" s="417">
        <v>1.65705282159829</v>
      </c>
      <c r="Q6" s="417">
        <v>2.54111420212072</v>
      </c>
      <c r="R6" s="417">
        <v>2.4388353358978998</v>
      </c>
      <c r="S6" s="417">
        <v>2.1599279137676799</v>
      </c>
      <c r="T6" s="417">
        <v>2.1167427752308901</v>
      </c>
      <c r="U6" s="417">
        <v>1.4646997535252999</v>
      </c>
      <c r="V6" s="518">
        <v>1.28780269741953</v>
      </c>
      <c r="W6" s="517">
        <v>-0.123175853806563</v>
      </c>
      <c r="X6" s="517">
        <v>-0.193327028742076</v>
      </c>
      <c r="Y6" s="517">
        <v>1.36981784749256E-3</v>
      </c>
    </row>
    <row r="7" spans="1:27" s="522" customFormat="1" ht="15" customHeight="1">
      <c r="A7" s="515" t="s">
        <v>691</v>
      </c>
      <c r="B7" s="519">
        <v>103.43827325130199</v>
      </c>
      <c r="C7" s="519">
        <v>108.79898214033599</v>
      </c>
      <c r="D7" s="519">
        <v>109.98990321288601</v>
      </c>
      <c r="E7" s="519">
        <v>107.829134611155</v>
      </c>
      <c r="F7" s="519">
        <v>116.505360643898</v>
      </c>
      <c r="G7" s="519">
        <v>118.67919201276</v>
      </c>
      <c r="H7" s="519">
        <v>114.40419262194</v>
      </c>
      <c r="I7" s="519">
        <v>126.11934588746099</v>
      </c>
      <c r="J7" s="519">
        <v>108.740660247839</v>
      </c>
      <c r="K7" s="519">
        <v>102.47887583801101</v>
      </c>
      <c r="L7" s="519">
        <v>102.314367306119</v>
      </c>
      <c r="M7" s="519">
        <v>94.884836082123996</v>
      </c>
      <c r="N7" s="519">
        <v>85.649607413398002</v>
      </c>
      <c r="O7" s="519">
        <v>78.630263946396695</v>
      </c>
      <c r="P7" s="519">
        <v>73.503983315783302</v>
      </c>
      <c r="Q7" s="519">
        <v>74.128550144787596</v>
      </c>
      <c r="R7" s="519">
        <v>81.970794682352903</v>
      </c>
      <c r="S7" s="519">
        <v>82.704218541289606</v>
      </c>
      <c r="T7" s="519">
        <v>78.758694321583405</v>
      </c>
      <c r="U7" s="519">
        <v>74.7379644945959</v>
      </c>
      <c r="V7" s="520">
        <v>69.485538254380103</v>
      </c>
      <c r="W7" s="521">
        <v>-7.2818111577358097E-2</v>
      </c>
      <c r="X7" s="521">
        <v>-3.1073818305684699E-2</v>
      </c>
      <c r="Y7" s="521">
        <v>7.3910802201456793E-2</v>
      </c>
    </row>
    <row r="8" spans="1:27" s="398" customFormat="1" ht="15" customHeight="1">
      <c r="A8" s="434" t="s">
        <v>770</v>
      </c>
      <c r="B8" s="417">
        <v>4.8428807761949999</v>
      </c>
      <c r="C8" s="417">
        <v>8.3689105124625005</v>
      </c>
      <c r="D8" s="417">
        <v>12.3299022850369</v>
      </c>
      <c r="E8" s="417">
        <v>16.730380418626901</v>
      </c>
      <c r="F8" s="417">
        <v>21.5769678704869</v>
      </c>
      <c r="G8" s="417">
        <v>18.076421529416301</v>
      </c>
      <c r="H8" s="417">
        <v>18.070588966237501</v>
      </c>
      <c r="I8" s="417">
        <v>21.094500424738101</v>
      </c>
      <c r="J8" s="417">
        <v>25.184844276033701</v>
      </c>
      <c r="K8" s="417">
        <v>28.317966391811201</v>
      </c>
      <c r="L8" s="417">
        <v>29.2172168101275</v>
      </c>
      <c r="M8" s="417">
        <v>39.128594988656197</v>
      </c>
      <c r="N8" s="417">
        <v>45.274820246953396</v>
      </c>
      <c r="O8" s="417">
        <v>42.521020251022797</v>
      </c>
      <c r="P8" s="417">
        <v>40.4185102388019</v>
      </c>
      <c r="Q8" s="417">
        <v>47.236322722523497</v>
      </c>
      <c r="R8" s="417">
        <v>58.6619587228627</v>
      </c>
      <c r="S8" s="417">
        <v>65.714370015241101</v>
      </c>
      <c r="T8" s="417">
        <v>67.757334012283295</v>
      </c>
      <c r="U8" s="417">
        <v>75.438764181018698</v>
      </c>
      <c r="V8" s="518">
        <v>76.108888038425505</v>
      </c>
      <c r="W8" s="517">
        <v>6.1265064572380004E-3</v>
      </c>
      <c r="X8" s="517">
        <v>0.102943461222091</v>
      </c>
      <c r="Y8" s="517">
        <v>8.09559673983858E-2</v>
      </c>
    </row>
    <row r="9" spans="1:27" s="398" customFormat="1" ht="15" customHeight="1">
      <c r="A9" s="434" t="s">
        <v>771</v>
      </c>
      <c r="B9" s="417">
        <v>1.6988425954861099</v>
      </c>
      <c r="C9" s="417">
        <v>1.75067709375</v>
      </c>
      <c r="D9" s="417">
        <v>1.77939</v>
      </c>
      <c r="E9" s="417">
        <v>1.69765776736111</v>
      </c>
      <c r="F9" s="417">
        <v>1.70252041284722</v>
      </c>
      <c r="G9" s="417">
        <v>1.9259280000000001</v>
      </c>
      <c r="H9" s="417">
        <v>1.6170907020486101</v>
      </c>
      <c r="I9" s="417">
        <v>1.2371892412569401</v>
      </c>
      <c r="J9" s="417">
        <v>1.0113734170763899</v>
      </c>
      <c r="K9" s="417">
        <v>0.81791599744397103</v>
      </c>
      <c r="L9" s="417">
        <v>1.4501659889615599</v>
      </c>
      <c r="M9" s="417">
        <v>1.7506114789032601</v>
      </c>
      <c r="N9" s="417">
        <v>0.77572717255896295</v>
      </c>
      <c r="O9" s="417">
        <v>0.152874959692301</v>
      </c>
      <c r="P9" s="417">
        <v>0.42521961564462601</v>
      </c>
      <c r="Q9" s="417">
        <v>0.69485761408750402</v>
      </c>
      <c r="R9" s="417">
        <v>4.02103492570361</v>
      </c>
      <c r="S9" s="417">
        <v>17.125711821807101</v>
      </c>
      <c r="T9" s="417">
        <v>28.575008636312202</v>
      </c>
      <c r="U9" s="417">
        <v>47.402456597009902</v>
      </c>
      <c r="V9" s="518">
        <v>61.394385995906497</v>
      </c>
      <c r="W9" s="517">
        <v>0.291634361746054</v>
      </c>
      <c r="X9" s="517">
        <v>0.50075298095243503</v>
      </c>
      <c r="Y9" s="517">
        <v>6.53043558936134E-2</v>
      </c>
    </row>
    <row r="10" spans="1:27" s="522" customFormat="1" ht="15" customHeight="1">
      <c r="A10" s="523" t="s">
        <v>772</v>
      </c>
      <c r="B10" s="524">
        <v>6.5417233716811101</v>
      </c>
      <c r="C10" s="524">
        <v>10.1195876062125</v>
      </c>
      <c r="D10" s="524">
        <v>14.109292285036901</v>
      </c>
      <c r="E10" s="524">
        <v>18.428038185988001</v>
      </c>
      <c r="F10" s="524">
        <v>23.2794882833341</v>
      </c>
      <c r="G10" s="524">
        <v>20.0023495294162</v>
      </c>
      <c r="H10" s="524">
        <v>19.687679668286101</v>
      </c>
      <c r="I10" s="524">
        <v>22.3316896659951</v>
      </c>
      <c r="J10" s="524">
        <v>26.1962176931101</v>
      </c>
      <c r="K10" s="524">
        <v>29.135882389255201</v>
      </c>
      <c r="L10" s="524">
        <v>30.667382799089101</v>
      </c>
      <c r="M10" s="524">
        <v>40.879206467559499</v>
      </c>
      <c r="N10" s="524">
        <v>46.050547419512299</v>
      </c>
      <c r="O10" s="524">
        <v>42.673895210715102</v>
      </c>
      <c r="P10" s="524">
        <v>40.843729854446501</v>
      </c>
      <c r="Q10" s="524">
        <v>47.931180336611</v>
      </c>
      <c r="R10" s="524">
        <v>62.682993648566303</v>
      </c>
      <c r="S10" s="524">
        <v>82.840081837048103</v>
      </c>
      <c r="T10" s="524">
        <v>96.3323426485955</v>
      </c>
      <c r="U10" s="524">
        <v>122.841220778029</v>
      </c>
      <c r="V10" s="525">
        <v>137.50327403433201</v>
      </c>
      <c r="W10" s="526">
        <v>0.11629940796957899</v>
      </c>
      <c r="X10" s="526">
        <v>0.15475963571589399</v>
      </c>
      <c r="Y10" s="526">
        <v>0.14626032329199901</v>
      </c>
    </row>
    <row r="11" spans="1:27" s="398" customFormat="1" ht="15" customHeight="1">
      <c r="A11" s="515" t="s">
        <v>773</v>
      </c>
      <c r="B11" s="417"/>
      <c r="C11" s="417"/>
      <c r="D11" s="417"/>
      <c r="E11" s="417"/>
      <c r="F11" s="417"/>
      <c r="G11" s="417"/>
      <c r="H11" s="417"/>
      <c r="I11" s="417"/>
      <c r="J11" s="417"/>
      <c r="K11" s="417"/>
      <c r="L11" s="417"/>
      <c r="M11" s="417"/>
      <c r="N11" s="417"/>
      <c r="O11" s="417"/>
      <c r="P11" s="417"/>
      <c r="Q11" s="417"/>
      <c r="R11" s="417"/>
      <c r="S11" s="417"/>
      <c r="T11" s="417"/>
      <c r="U11" s="417"/>
      <c r="V11" s="518"/>
      <c r="W11" s="517"/>
      <c r="X11" s="517"/>
      <c r="Y11" s="517"/>
    </row>
    <row r="12" spans="1:27" s="398" customFormat="1" ht="15" customHeight="1">
      <c r="A12" s="434" t="s">
        <v>768</v>
      </c>
      <c r="B12" s="417">
        <v>4.8428807761949999</v>
      </c>
      <c r="C12" s="417">
        <v>8.3689105124625005</v>
      </c>
      <c r="D12" s="417">
        <v>12.3299022850369</v>
      </c>
      <c r="E12" s="417">
        <v>16.730380418626901</v>
      </c>
      <c r="F12" s="417">
        <v>21.5769678704869</v>
      </c>
      <c r="G12" s="417">
        <v>18.076421529416301</v>
      </c>
      <c r="H12" s="417">
        <v>18.070588966237501</v>
      </c>
      <c r="I12" s="417">
        <v>21.094500424738101</v>
      </c>
      <c r="J12" s="417">
        <v>25.184844276033701</v>
      </c>
      <c r="K12" s="417">
        <v>28.317966391811201</v>
      </c>
      <c r="L12" s="417">
        <v>29.2172168101275</v>
      </c>
      <c r="M12" s="417">
        <v>39.128594988656197</v>
      </c>
      <c r="N12" s="417">
        <v>45.274820246953396</v>
      </c>
      <c r="O12" s="417">
        <v>42.521020251022797</v>
      </c>
      <c r="P12" s="417">
        <v>40.4185102388019</v>
      </c>
      <c r="Q12" s="417">
        <v>47.236322722523497</v>
      </c>
      <c r="R12" s="417">
        <v>58.6619587228627</v>
      </c>
      <c r="S12" s="417">
        <v>65.714370015241101</v>
      </c>
      <c r="T12" s="417">
        <v>67.757334012283295</v>
      </c>
      <c r="U12" s="417">
        <v>75.438764181018698</v>
      </c>
      <c r="V12" s="518">
        <v>76.108888038425505</v>
      </c>
      <c r="W12" s="517">
        <v>6.1265064572380004E-3</v>
      </c>
      <c r="X12" s="517">
        <v>0.102943461222091</v>
      </c>
      <c r="Y12" s="517">
        <v>8.09559673983858E-2</v>
      </c>
    </row>
    <row r="13" spans="1:27" s="398" customFormat="1" ht="15" customHeight="1">
      <c r="A13" s="434" t="s">
        <v>769</v>
      </c>
      <c r="B13" s="417">
        <v>0</v>
      </c>
      <c r="C13" s="417">
        <v>0</v>
      </c>
      <c r="D13" s="417">
        <v>0</v>
      </c>
      <c r="E13" s="417">
        <v>0</v>
      </c>
      <c r="F13" s="417">
        <v>0</v>
      </c>
      <c r="G13" s="417">
        <v>0</v>
      </c>
      <c r="H13" s="417">
        <v>0.98389800000000005</v>
      </c>
      <c r="I13" s="417">
        <v>2.2713390000000002</v>
      </c>
      <c r="J13" s="417">
        <v>3.7785869999999999</v>
      </c>
      <c r="K13" s="417">
        <v>4.7415510000000003</v>
      </c>
      <c r="L13" s="417">
        <v>8.0919348329398808</v>
      </c>
      <c r="M13" s="417">
        <v>6.9857273966929796</v>
      </c>
      <c r="N13" s="417">
        <v>6.4743311367657999</v>
      </c>
      <c r="O13" s="417">
        <v>8.7614615970569094</v>
      </c>
      <c r="P13" s="417">
        <v>9.8134407081304502</v>
      </c>
      <c r="Q13" s="417">
        <v>7.4335627194939002</v>
      </c>
      <c r="R13" s="417">
        <v>5.8612827936294396</v>
      </c>
      <c r="S13" s="417">
        <v>6.9991429133434204</v>
      </c>
      <c r="T13" s="417">
        <v>7.4972211253992196</v>
      </c>
      <c r="U13" s="417">
        <v>7.11386448427257</v>
      </c>
      <c r="V13" s="518">
        <v>3.3537855652790198</v>
      </c>
      <c r="W13" s="517">
        <v>-0.52984454172069995</v>
      </c>
      <c r="X13" s="517">
        <v>4.1402260813550501E-2</v>
      </c>
      <c r="Y13" s="517">
        <v>3.5673751368805501E-3</v>
      </c>
    </row>
    <row r="14" spans="1:27" s="522" customFormat="1" ht="15" customHeight="1">
      <c r="A14" s="515" t="s">
        <v>691</v>
      </c>
      <c r="B14" s="519">
        <v>4.8428807761949999</v>
      </c>
      <c r="C14" s="519">
        <v>8.3689105124625005</v>
      </c>
      <c r="D14" s="519">
        <v>12.3299022850369</v>
      </c>
      <c r="E14" s="519">
        <v>16.730380418626901</v>
      </c>
      <c r="F14" s="519">
        <v>21.5769678704869</v>
      </c>
      <c r="G14" s="519">
        <v>18.076421529416301</v>
      </c>
      <c r="H14" s="519">
        <v>19.054486966237501</v>
      </c>
      <c r="I14" s="519">
        <v>23.365839424738098</v>
      </c>
      <c r="J14" s="519">
        <v>28.963431276033699</v>
      </c>
      <c r="K14" s="519">
        <v>33.059517391811198</v>
      </c>
      <c r="L14" s="519">
        <v>37.309151643067402</v>
      </c>
      <c r="M14" s="519">
        <v>46.114322385349197</v>
      </c>
      <c r="N14" s="519">
        <v>51.749151383719202</v>
      </c>
      <c r="O14" s="519">
        <v>51.282481848079698</v>
      </c>
      <c r="P14" s="519">
        <v>50.231950946932301</v>
      </c>
      <c r="Q14" s="519">
        <v>54.669885442017403</v>
      </c>
      <c r="R14" s="519">
        <v>64.523241516492106</v>
      </c>
      <c r="S14" s="519">
        <v>72.713512928584507</v>
      </c>
      <c r="T14" s="519">
        <v>75.254555137682502</v>
      </c>
      <c r="U14" s="519">
        <v>82.552628665291294</v>
      </c>
      <c r="V14" s="520">
        <v>79.462673603704602</v>
      </c>
      <c r="W14" s="521">
        <v>-4.0060095542928803E-2</v>
      </c>
      <c r="X14" s="521">
        <v>9.5830640926143601E-2</v>
      </c>
      <c r="Y14" s="521">
        <v>8.4523342535266402E-2</v>
      </c>
    </row>
    <row r="15" spans="1:27" s="398" customFormat="1" ht="15" customHeight="1">
      <c r="A15" s="434" t="s">
        <v>770</v>
      </c>
      <c r="B15" s="417">
        <v>96.906865251301895</v>
      </c>
      <c r="C15" s="417">
        <v>101.901229140336</v>
      </c>
      <c r="D15" s="417">
        <v>103.207287212886</v>
      </c>
      <c r="E15" s="417">
        <v>93.681594088293707</v>
      </c>
      <c r="F15" s="417">
        <v>98.296214506441899</v>
      </c>
      <c r="G15" s="417">
        <v>101.10977212095401</v>
      </c>
      <c r="H15" s="417">
        <v>98.192672882535007</v>
      </c>
      <c r="I15" s="417">
        <v>104.571044052956</v>
      </c>
      <c r="J15" s="417">
        <v>99.001027982154397</v>
      </c>
      <c r="K15" s="417">
        <v>89.925123596529403</v>
      </c>
      <c r="L15" s="417">
        <v>90.207048986814399</v>
      </c>
      <c r="M15" s="417">
        <v>85.028768572873105</v>
      </c>
      <c r="N15" s="417">
        <v>80.7603135048806</v>
      </c>
      <c r="O15" s="417">
        <v>75.945859660439993</v>
      </c>
      <c r="P15" s="417">
        <v>71.846930494185003</v>
      </c>
      <c r="Q15" s="417">
        <v>71.5874359426669</v>
      </c>
      <c r="R15" s="417">
        <v>79.531959346454997</v>
      </c>
      <c r="S15" s="417">
        <v>80.544290627521903</v>
      </c>
      <c r="T15" s="417">
        <v>76.641951546352502</v>
      </c>
      <c r="U15" s="417">
        <v>73.273264741070605</v>
      </c>
      <c r="V15" s="518">
        <v>68.197735556960595</v>
      </c>
      <c r="W15" s="517">
        <v>-7.1811482858249301E-2</v>
      </c>
      <c r="X15" s="517">
        <v>-2.0269902453033301E-2</v>
      </c>
      <c r="Y15" s="517">
        <v>7.2540984353964194E-2</v>
      </c>
    </row>
    <row r="16" spans="1:27" s="398" customFormat="1" ht="15" customHeight="1">
      <c r="A16" s="434" t="s">
        <v>771</v>
      </c>
      <c r="B16" s="417">
        <v>0</v>
      </c>
      <c r="C16" s="417">
        <v>0</v>
      </c>
      <c r="D16" s="417">
        <v>0</v>
      </c>
      <c r="E16" s="417">
        <v>0</v>
      </c>
      <c r="F16" s="417">
        <v>0</v>
      </c>
      <c r="G16" s="417">
        <v>0</v>
      </c>
      <c r="H16" s="417">
        <v>0</v>
      </c>
      <c r="I16" s="417">
        <v>0</v>
      </c>
      <c r="J16" s="417">
        <v>0</v>
      </c>
      <c r="K16" s="417">
        <v>0</v>
      </c>
      <c r="L16" s="417">
        <v>0</v>
      </c>
      <c r="M16" s="417">
        <v>7.9853516999999999E-2</v>
      </c>
      <c r="N16" s="417">
        <v>0</v>
      </c>
      <c r="O16" s="417">
        <v>0</v>
      </c>
      <c r="P16" s="417">
        <v>3.7378241999999999E-3</v>
      </c>
      <c r="Q16" s="417">
        <v>1.237446345E-2</v>
      </c>
      <c r="R16" s="417">
        <v>2.6164769399999999E-2</v>
      </c>
      <c r="S16" s="417">
        <v>4.4429137649999999E-2</v>
      </c>
      <c r="T16" s="417">
        <v>5.4605895770000003E-2</v>
      </c>
      <c r="U16" s="417">
        <v>1.245249346E-2</v>
      </c>
      <c r="V16" s="518">
        <v>5.7400325500000004E-3</v>
      </c>
      <c r="W16" s="517">
        <v>-0.54030496628293101</v>
      </c>
      <c r="X16" s="517" t="s">
        <v>774</v>
      </c>
      <c r="Y16" s="517">
        <v>6.1055929203546199E-6</v>
      </c>
    </row>
    <row r="17" spans="1:25" s="522" customFormat="1" ht="15" customHeight="1">
      <c r="A17" s="523" t="s">
        <v>772</v>
      </c>
      <c r="B17" s="524">
        <v>96.906865251301895</v>
      </c>
      <c r="C17" s="524">
        <v>101.901229140336</v>
      </c>
      <c r="D17" s="524">
        <v>103.207287212886</v>
      </c>
      <c r="E17" s="524">
        <v>93.681594088293707</v>
      </c>
      <c r="F17" s="524">
        <v>98.296214506441899</v>
      </c>
      <c r="G17" s="524">
        <v>101.10977212095401</v>
      </c>
      <c r="H17" s="524">
        <v>98.192672882535007</v>
      </c>
      <c r="I17" s="524">
        <v>104.571044052956</v>
      </c>
      <c r="J17" s="524">
        <v>99.001027982154397</v>
      </c>
      <c r="K17" s="524">
        <v>89.925123596529403</v>
      </c>
      <c r="L17" s="524">
        <v>90.207048986814399</v>
      </c>
      <c r="M17" s="524">
        <v>85.108622089873094</v>
      </c>
      <c r="N17" s="524">
        <v>80.7603135048806</v>
      </c>
      <c r="O17" s="524">
        <v>75.945859660439993</v>
      </c>
      <c r="P17" s="524">
        <v>71.850668318385004</v>
      </c>
      <c r="Q17" s="524">
        <v>71.599810406116902</v>
      </c>
      <c r="R17" s="524">
        <v>79.558124115854994</v>
      </c>
      <c r="S17" s="524">
        <v>80.588719765171902</v>
      </c>
      <c r="T17" s="524">
        <v>76.696557442122497</v>
      </c>
      <c r="U17" s="524">
        <v>73.285717234530594</v>
      </c>
      <c r="V17" s="525">
        <v>68.203475589510603</v>
      </c>
      <c r="W17" s="526">
        <v>-7.1891087892607494E-2</v>
      </c>
      <c r="X17" s="526">
        <v>-2.0253253611513401E-2</v>
      </c>
      <c r="Y17" s="526">
        <v>7.2547089946884497E-2</v>
      </c>
    </row>
    <row r="18" spans="1:25" s="398" customFormat="1" ht="15" customHeight="1">
      <c r="A18" s="515" t="s">
        <v>259</v>
      </c>
      <c r="B18" s="417"/>
      <c r="C18" s="417"/>
      <c r="D18" s="417"/>
      <c r="E18" s="417"/>
      <c r="F18" s="417"/>
      <c r="G18" s="417"/>
      <c r="H18" s="417"/>
      <c r="I18" s="417"/>
      <c r="J18" s="417"/>
      <c r="K18" s="417"/>
      <c r="L18" s="417"/>
      <c r="M18" s="417"/>
      <c r="N18" s="417"/>
      <c r="O18" s="417"/>
      <c r="P18" s="417"/>
      <c r="Q18" s="417"/>
      <c r="R18" s="417"/>
      <c r="S18" s="417"/>
      <c r="T18" s="417"/>
      <c r="U18" s="417"/>
      <c r="V18" s="518"/>
      <c r="W18" s="517"/>
      <c r="X18" s="517"/>
      <c r="Y18" s="517"/>
    </row>
    <row r="19" spans="1:25" s="398" customFormat="1" ht="15" customHeight="1">
      <c r="A19" s="434" t="s">
        <v>768</v>
      </c>
      <c r="B19" s="417">
        <v>2.0921087644911598</v>
      </c>
      <c r="C19" s="417">
        <v>4.3563438473078504</v>
      </c>
      <c r="D19" s="417">
        <v>4.9868984942301999</v>
      </c>
      <c r="E19" s="417">
        <v>5.6281727627255798</v>
      </c>
      <c r="F19" s="417">
        <v>7.6527689697842503</v>
      </c>
      <c r="G19" s="417">
        <v>8.5153826467339204</v>
      </c>
      <c r="H19" s="417">
        <v>9.2641813232745402</v>
      </c>
      <c r="I19" s="417">
        <v>9.7802114060963898</v>
      </c>
      <c r="J19" s="417">
        <v>10.706913102608199</v>
      </c>
      <c r="K19" s="417">
        <v>7.6738814847057899</v>
      </c>
      <c r="L19" s="417">
        <v>9.2941992316699107</v>
      </c>
      <c r="M19" s="417">
        <v>9.2706224199651004</v>
      </c>
      <c r="N19" s="417">
        <v>9.5415041248738</v>
      </c>
      <c r="O19" s="417">
        <v>11.023571085732801</v>
      </c>
      <c r="P19" s="417">
        <v>11.4030182513127</v>
      </c>
      <c r="Q19" s="417">
        <v>11.2210967777827</v>
      </c>
      <c r="R19" s="417">
        <v>9.8130532244316893</v>
      </c>
      <c r="S19" s="417">
        <v>8.4100879495852592</v>
      </c>
      <c r="T19" s="417">
        <v>7.6387448522984496</v>
      </c>
      <c r="U19" s="417">
        <v>6.4306575355867102</v>
      </c>
      <c r="V19" s="518">
        <v>6.1999385447394504</v>
      </c>
      <c r="W19" s="517">
        <v>-3.8512191370256597E-2</v>
      </c>
      <c r="X19" s="517">
        <v>-1.7519296303446698E-2</v>
      </c>
      <c r="Y19" s="517">
        <v>6.5947885409456198E-3</v>
      </c>
    </row>
    <row r="20" spans="1:25" s="398" customFormat="1" ht="15" customHeight="1">
      <c r="A20" s="434" t="s">
        <v>769</v>
      </c>
      <c r="B20" s="417">
        <v>0</v>
      </c>
      <c r="C20" s="417">
        <v>0</v>
      </c>
      <c r="D20" s="417">
        <v>0</v>
      </c>
      <c r="E20" s="417">
        <v>0</v>
      </c>
      <c r="F20" s="417">
        <v>0</v>
      </c>
      <c r="G20" s="417">
        <v>0</v>
      </c>
      <c r="H20" s="417">
        <v>0</v>
      </c>
      <c r="I20" s="417">
        <v>0</v>
      </c>
      <c r="J20" s="417">
        <v>0</v>
      </c>
      <c r="K20" s="417">
        <v>0.42005821806523702</v>
      </c>
      <c r="L20" s="417">
        <v>2.7988887175055401</v>
      </c>
      <c r="M20" s="417">
        <v>0.66789148268360099</v>
      </c>
      <c r="N20" s="417">
        <v>3.48814669602007</v>
      </c>
      <c r="O20" s="417">
        <v>5.2358708038295401</v>
      </c>
      <c r="P20" s="417">
        <v>7.0809428765415499</v>
      </c>
      <c r="Q20" s="417">
        <v>6.7651391231806599</v>
      </c>
      <c r="R20" s="417">
        <v>2.6311614132041501</v>
      </c>
      <c r="S20" s="417">
        <v>1.7112458898929299</v>
      </c>
      <c r="T20" s="417">
        <v>2.87211778864254</v>
      </c>
      <c r="U20" s="417">
        <v>3.2218732328947102</v>
      </c>
      <c r="V20" s="518">
        <v>3.34148386267288</v>
      </c>
      <c r="W20" s="517">
        <v>3.4290887462759399E-2</v>
      </c>
      <c r="X20" s="517">
        <v>0.225970150632612</v>
      </c>
      <c r="Y20" s="517">
        <v>3.5542899866334E-3</v>
      </c>
    </row>
    <row r="21" spans="1:25" s="522" customFormat="1" ht="15" customHeight="1">
      <c r="A21" s="515" t="s">
        <v>691</v>
      </c>
      <c r="B21" s="519">
        <v>2.0921087644911598</v>
      </c>
      <c r="C21" s="519">
        <v>4.3563438473078504</v>
      </c>
      <c r="D21" s="519">
        <v>4.9868984942301999</v>
      </c>
      <c r="E21" s="519">
        <v>5.6281727627255798</v>
      </c>
      <c r="F21" s="519">
        <v>7.6527689697842503</v>
      </c>
      <c r="G21" s="519">
        <v>8.5153826467339204</v>
      </c>
      <c r="H21" s="519">
        <v>9.2641813232745402</v>
      </c>
      <c r="I21" s="519">
        <v>9.7802114060963898</v>
      </c>
      <c r="J21" s="519">
        <v>10.706913102608199</v>
      </c>
      <c r="K21" s="519">
        <v>8.0939397027710296</v>
      </c>
      <c r="L21" s="519">
        <v>12.0930879491754</v>
      </c>
      <c r="M21" s="519">
        <v>9.9385139026486993</v>
      </c>
      <c r="N21" s="519">
        <v>13.029650820893901</v>
      </c>
      <c r="O21" s="519">
        <v>16.2594418895623</v>
      </c>
      <c r="P21" s="519">
        <v>18.4839611278543</v>
      </c>
      <c r="Q21" s="519">
        <v>17.986235900963301</v>
      </c>
      <c r="R21" s="519">
        <v>12.444214637635801</v>
      </c>
      <c r="S21" s="519">
        <v>10.121333839478201</v>
      </c>
      <c r="T21" s="519">
        <v>10.510862640940999</v>
      </c>
      <c r="U21" s="519">
        <v>9.6525307684814194</v>
      </c>
      <c r="V21" s="520">
        <v>9.5414224074123304</v>
      </c>
      <c r="W21" s="521">
        <v>-1.42115911866924E-2</v>
      </c>
      <c r="X21" s="521">
        <v>1.77664323123909E-2</v>
      </c>
      <c r="Y21" s="521">
        <v>1.0149078527579E-2</v>
      </c>
    </row>
    <row r="22" spans="1:25" s="398" customFormat="1" ht="15" customHeight="1">
      <c r="A22" s="434" t="s">
        <v>771</v>
      </c>
      <c r="B22" s="417">
        <v>0</v>
      </c>
      <c r="C22" s="417">
        <v>0</v>
      </c>
      <c r="D22" s="417">
        <v>0</v>
      </c>
      <c r="E22" s="417">
        <v>0</v>
      </c>
      <c r="F22" s="417">
        <v>0</v>
      </c>
      <c r="G22" s="417">
        <v>0</v>
      </c>
      <c r="H22" s="417">
        <v>0</v>
      </c>
      <c r="I22" s="417">
        <v>0</v>
      </c>
      <c r="J22" s="417">
        <v>0</v>
      </c>
      <c r="K22" s="417">
        <v>0</v>
      </c>
      <c r="L22" s="417">
        <v>0</v>
      </c>
      <c r="M22" s="417">
        <v>0</v>
      </c>
      <c r="N22" s="417">
        <v>0.54144011799410197</v>
      </c>
      <c r="O22" s="417">
        <v>7.3513864306784901E-2</v>
      </c>
      <c r="P22" s="417">
        <v>0.17790824809163</v>
      </c>
      <c r="Q22" s="417">
        <v>1.8388613569321601E-3</v>
      </c>
      <c r="R22" s="417">
        <v>0.56907174744</v>
      </c>
      <c r="S22" s="417">
        <v>0.21387138643067899</v>
      </c>
      <c r="T22" s="417">
        <v>6.9190407999999995E-2</v>
      </c>
      <c r="U22" s="417">
        <v>0</v>
      </c>
      <c r="V22" s="518">
        <v>0</v>
      </c>
      <c r="W22" s="517" t="s">
        <v>774</v>
      </c>
      <c r="X22" s="517" t="s">
        <v>774</v>
      </c>
      <c r="Y22" s="517">
        <v>0</v>
      </c>
    </row>
    <row r="23" spans="1:25" s="522" customFormat="1" ht="15" customHeight="1">
      <c r="A23" s="523" t="s">
        <v>772</v>
      </c>
      <c r="B23" s="524">
        <v>0</v>
      </c>
      <c r="C23" s="524">
        <v>0</v>
      </c>
      <c r="D23" s="524">
        <v>0</v>
      </c>
      <c r="E23" s="524">
        <v>0</v>
      </c>
      <c r="F23" s="524">
        <v>0</v>
      </c>
      <c r="G23" s="524">
        <v>0</v>
      </c>
      <c r="H23" s="524">
        <v>0</v>
      </c>
      <c r="I23" s="524">
        <v>0</v>
      </c>
      <c r="J23" s="524">
        <v>0</v>
      </c>
      <c r="K23" s="524">
        <v>0</v>
      </c>
      <c r="L23" s="524">
        <v>0</v>
      </c>
      <c r="M23" s="524">
        <v>0</v>
      </c>
      <c r="N23" s="524">
        <v>0.54144011799410197</v>
      </c>
      <c r="O23" s="524">
        <v>7.3513864306784901E-2</v>
      </c>
      <c r="P23" s="524">
        <v>0.17790824809163</v>
      </c>
      <c r="Q23" s="524">
        <v>1.8388613569321601E-3</v>
      </c>
      <c r="R23" s="524">
        <v>0.56907174744</v>
      </c>
      <c r="S23" s="524">
        <v>0.21387138643067899</v>
      </c>
      <c r="T23" s="524">
        <v>6.9190407999999995E-2</v>
      </c>
      <c r="U23" s="524">
        <v>0</v>
      </c>
      <c r="V23" s="525">
        <v>0</v>
      </c>
      <c r="W23" s="526" t="s">
        <v>774</v>
      </c>
      <c r="X23" s="526" t="s">
        <v>774</v>
      </c>
      <c r="Y23" s="526">
        <v>0</v>
      </c>
    </row>
    <row r="24" spans="1:25" s="398" customFormat="1" ht="15" customHeight="1">
      <c r="A24" s="515" t="s">
        <v>775</v>
      </c>
      <c r="B24" s="417"/>
      <c r="C24" s="417"/>
      <c r="D24" s="417"/>
      <c r="E24" s="417"/>
      <c r="F24" s="417"/>
      <c r="G24" s="417"/>
      <c r="H24" s="417"/>
      <c r="I24" s="417"/>
      <c r="J24" s="417"/>
      <c r="K24" s="417"/>
      <c r="L24" s="417"/>
      <c r="M24" s="417"/>
      <c r="N24" s="417"/>
      <c r="O24" s="417"/>
      <c r="P24" s="417"/>
      <c r="Q24" s="417"/>
      <c r="R24" s="417"/>
      <c r="S24" s="417"/>
      <c r="T24" s="417"/>
      <c r="U24" s="417"/>
      <c r="V24" s="518"/>
      <c r="W24" s="517"/>
      <c r="X24" s="517"/>
      <c r="Y24" s="517"/>
    </row>
    <row r="25" spans="1:25" s="398" customFormat="1" ht="15" customHeight="1">
      <c r="A25" s="434" t="s">
        <v>769</v>
      </c>
      <c r="B25" s="417">
        <v>0.34371366089527</v>
      </c>
      <c r="C25" s="417">
        <v>0.65942100000000003</v>
      </c>
      <c r="D25" s="417">
        <v>0.65942100000000003</v>
      </c>
      <c r="E25" s="417">
        <v>1.088568</v>
      </c>
      <c r="F25" s="417">
        <v>0.90016200000000002</v>
      </c>
      <c r="G25" s="417">
        <v>0.96296400000000004</v>
      </c>
      <c r="H25" s="417">
        <v>1.015299</v>
      </c>
      <c r="I25" s="417">
        <v>1.15137</v>
      </c>
      <c r="J25" s="417">
        <v>1.768923</v>
      </c>
      <c r="K25" s="417">
        <v>3.0668310000000001</v>
      </c>
      <c r="L25" s="417">
        <v>6.3668475363825001</v>
      </c>
      <c r="M25" s="417">
        <v>9.2501149330665395</v>
      </c>
      <c r="N25" s="417">
        <v>11.0866562502808</v>
      </c>
      <c r="O25" s="417">
        <v>12.9033798184331</v>
      </c>
      <c r="P25" s="417">
        <v>12.528558452756601</v>
      </c>
      <c r="Q25" s="417">
        <v>12.139748228809101</v>
      </c>
      <c r="R25" s="417">
        <v>12.5575903458322</v>
      </c>
      <c r="S25" s="417">
        <v>11.7434536357716</v>
      </c>
      <c r="T25" s="417">
        <v>11.599468825599599</v>
      </c>
      <c r="U25" s="417">
        <v>9.8997432225861797</v>
      </c>
      <c r="V25" s="518">
        <v>10.52760258917</v>
      </c>
      <c r="W25" s="517">
        <v>6.0516259019373499E-2</v>
      </c>
      <c r="X25" s="517">
        <v>0.12432898944278301</v>
      </c>
      <c r="Y25" s="517">
        <v>1.1198064693334E-2</v>
      </c>
    </row>
    <row r="26" spans="1:25" s="522" customFormat="1" ht="15" customHeight="1">
      <c r="A26" s="515" t="s">
        <v>691</v>
      </c>
      <c r="B26" s="519">
        <v>0.34371366089527</v>
      </c>
      <c r="C26" s="519">
        <v>0.65942100000000003</v>
      </c>
      <c r="D26" s="519">
        <v>0.65942100000000003</v>
      </c>
      <c r="E26" s="519">
        <v>1.088568</v>
      </c>
      <c r="F26" s="519">
        <v>0.90016200000000002</v>
      </c>
      <c r="G26" s="519">
        <v>0.96296400000000004</v>
      </c>
      <c r="H26" s="519">
        <v>1.015299</v>
      </c>
      <c r="I26" s="519">
        <v>1.15137</v>
      </c>
      <c r="J26" s="519">
        <v>1.768923</v>
      </c>
      <c r="K26" s="519">
        <v>3.0668310000000001</v>
      </c>
      <c r="L26" s="519">
        <v>6.3668475363825001</v>
      </c>
      <c r="M26" s="519">
        <v>9.2501149330665395</v>
      </c>
      <c r="N26" s="519">
        <v>11.086656250280701</v>
      </c>
      <c r="O26" s="519">
        <v>12.9033798184331</v>
      </c>
      <c r="P26" s="519">
        <v>12.528558452756601</v>
      </c>
      <c r="Q26" s="519">
        <v>12.1397482288092</v>
      </c>
      <c r="R26" s="519">
        <v>12.5575903458322</v>
      </c>
      <c r="S26" s="519">
        <v>11.7434536357716</v>
      </c>
      <c r="T26" s="519">
        <v>11.599468825599599</v>
      </c>
      <c r="U26" s="519">
        <v>9.8997432225861797</v>
      </c>
      <c r="V26" s="520">
        <v>10.52760258917</v>
      </c>
      <c r="W26" s="521">
        <v>6.05162590193737E-2</v>
      </c>
      <c r="X26" s="521">
        <v>0.12432898944278301</v>
      </c>
      <c r="Y26" s="521">
        <v>1.1198064693334E-2</v>
      </c>
    </row>
    <row r="27" spans="1:25" s="398" customFormat="1" ht="15" customHeight="1">
      <c r="A27" s="434" t="s">
        <v>770</v>
      </c>
      <c r="B27" s="417">
        <v>2.0921087644911598</v>
      </c>
      <c r="C27" s="417">
        <v>4.3563438473078504</v>
      </c>
      <c r="D27" s="417">
        <v>4.9868984942301999</v>
      </c>
      <c r="E27" s="417">
        <v>5.6281727627255798</v>
      </c>
      <c r="F27" s="417">
        <v>7.6527689697842503</v>
      </c>
      <c r="G27" s="417">
        <v>8.5153826467339204</v>
      </c>
      <c r="H27" s="417">
        <v>9.2641813232745402</v>
      </c>
      <c r="I27" s="417">
        <v>9.7802114060963898</v>
      </c>
      <c r="J27" s="417">
        <v>10.706913102608199</v>
      </c>
      <c r="K27" s="417">
        <v>7.6738814847057899</v>
      </c>
      <c r="L27" s="417">
        <v>9.2941992316699107</v>
      </c>
      <c r="M27" s="417">
        <v>9.2706224199651004</v>
      </c>
      <c r="N27" s="417">
        <v>9.5415041248738</v>
      </c>
      <c r="O27" s="417">
        <v>11.023571085732801</v>
      </c>
      <c r="P27" s="417">
        <v>11.4030182513127</v>
      </c>
      <c r="Q27" s="417">
        <v>11.2210967777827</v>
      </c>
      <c r="R27" s="417">
        <v>9.8130532244316893</v>
      </c>
      <c r="S27" s="417">
        <v>8.4100879495852592</v>
      </c>
      <c r="T27" s="417">
        <v>7.6387448522984496</v>
      </c>
      <c r="U27" s="417">
        <v>6.4306575355867102</v>
      </c>
      <c r="V27" s="518">
        <v>6.1999385447394504</v>
      </c>
      <c r="W27" s="517">
        <v>-3.8512191370256597E-2</v>
      </c>
      <c r="X27" s="517">
        <v>-1.7519296303446698E-2</v>
      </c>
      <c r="Y27" s="517">
        <v>6.5947885409456198E-3</v>
      </c>
    </row>
    <row r="28" spans="1:25" s="398" customFormat="1" ht="15" customHeight="1">
      <c r="A28" s="434" t="s">
        <v>771</v>
      </c>
      <c r="B28" s="417">
        <v>4.0176306608952697</v>
      </c>
      <c r="C28" s="417">
        <v>3.8204549999999999</v>
      </c>
      <c r="D28" s="417">
        <v>5.5316975890540503</v>
      </c>
      <c r="E28" s="417">
        <v>11.6653142303511</v>
      </c>
      <c r="F28" s="417">
        <v>13.7081299608599</v>
      </c>
      <c r="G28" s="417">
        <v>13.635036932367001</v>
      </c>
      <c r="H28" s="417">
        <v>16.284116305694202</v>
      </c>
      <c r="I28" s="417">
        <v>18.058316401096899</v>
      </c>
      <c r="J28" s="417">
        <v>18.241412522495601</v>
      </c>
      <c r="K28" s="417">
        <v>19.469738567066699</v>
      </c>
      <c r="L28" s="417">
        <v>21.444072278877801</v>
      </c>
      <c r="M28" s="417">
        <v>23.3958052611897</v>
      </c>
      <c r="N28" s="417">
        <v>23.396715334886501</v>
      </c>
      <c r="O28" s="417">
        <v>24.088087019080401</v>
      </c>
      <c r="P28" s="417">
        <v>23.252709508299699</v>
      </c>
      <c r="Q28" s="417">
        <v>21.364671170566101</v>
      </c>
      <c r="R28" s="417">
        <v>19.862357102773199</v>
      </c>
      <c r="S28" s="417">
        <v>19.079155801181901</v>
      </c>
      <c r="T28" s="417">
        <v>21.372611515018999</v>
      </c>
      <c r="U28" s="417">
        <v>22.4654508096258</v>
      </c>
      <c r="V28" s="518">
        <v>19.8999771478687</v>
      </c>
      <c r="W28" s="517">
        <v>-0.116616630853298</v>
      </c>
      <c r="X28" s="517">
        <v>1.44146247804535E-2</v>
      </c>
      <c r="Y28" s="517">
        <v>2.1167329371546102E-2</v>
      </c>
    </row>
    <row r="29" spans="1:25" s="522" customFormat="1" ht="15" customHeight="1">
      <c r="A29" s="523" t="s">
        <v>772</v>
      </c>
      <c r="B29" s="524">
        <v>6.1097394253864303</v>
      </c>
      <c r="C29" s="524">
        <v>8.1767988473078503</v>
      </c>
      <c r="D29" s="524">
        <v>10.518596083284301</v>
      </c>
      <c r="E29" s="524">
        <v>17.293486993076598</v>
      </c>
      <c r="F29" s="524">
        <v>21.360898930644201</v>
      </c>
      <c r="G29" s="524">
        <v>22.150419579100902</v>
      </c>
      <c r="H29" s="524">
        <v>25.548297628968701</v>
      </c>
      <c r="I29" s="524">
        <v>27.838527807193302</v>
      </c>
      <c r="J29" s="524">
        <v>28.948325625103699</v>
      </c>
      <c r="K29" s="524">
        <v>27.143620051772501</v>
      </c>
      <c r="L29" s="524">
        <v>30.738271510547701</v>
      </c>
      <c r="M29" s="524">
        <v>32.666427681154801</v>
      </c>
      <c r="N29" s="524">
        <v>32.938219459760298</v>
      </c>
      <c r="O29" s="524">
        <v>35.111658104813202</v>
      </c>
      <c r="P29" s="524">
        <v>34.655727759612397</v>
      </c>
      <c r="Q29" s="524">
        <v>32.585767948348803</v>
      </c>
      <c r="R29" s="524">
        <v>29.675410327204901</v>
      </c>
      <c r="S29" s="524">
        <v>27.489243750767201</v>
      </c>
      <c r="T29" s="524">
        <v>29.0113563673175</v>
      </c>
      <c r="U29" s="524">
        <v>28.8961083452125</v>
      </c>
      <c r="V29" s="525">
        <v>26.0999156926081</v>
      </c>
      <c r="W29" s="526">
        <v>-9.9234951067077706E-2</v>
      </c>
      <c r="X29" s="526">
        <v>6.2761023959958502E-3</v>
      </c>
      <c r="Y29" s="526">
        <v>2.77621179124917E-2</v>
      </c>
    </row>
    <row r="30" spans="1:25" s="398" customFormat="1" ht="15" customHeight="1">
      <c r="A30" s="515" t="s">
        <v>517</v>
      </c>
      <c r="B30" s="417"/>
      <c r="C30" s="417"/>
      <c r="D30" s="417"/>
      <c r="E30" s="417"/>
      <c r="F30" s="417"/>
      <c r="G30" s="417"/>
      <c r="H30" s="417"/>
      <c r="I30" s="417"/>
      <c r="J30" s="417"/>
      <c r="K30" s="417"/>
      <c r="L30" s="417"/>
      <c r="M30" s="417"/>
      <c r="N30" s="417"/>
      <c r="O30" s="417"/>
      <c r="P30" s="417"/>
      <c r="Q30" s="417"/>
      <c r="R30" s="417"/>
      <c r="S30" s="417"/>
      <c r="T30" s="417"/>
      <c r="U30" s="417"/>
      <c r="V30" s="518"/>
      <c r="W30" s="517"/>
      <c r="X30" s="517"/>
      <c r="Y30" s="517"/>
    </row>
    <row r="31" spans="1:25" s="398" customFormat="1" ht="15" customHeight="1">
      <c r="A31" s="434" t="s">
        <v>768</v>
      </c>
      <c r="B31" s="417">
        <v>223.308080526205</v>
      </c>
      <c r="C31" s="417">
        <v>213.600068827179</v>
      </c>
      <c r="D31" s="417">
        <v>219.05989859923901</v>
      </c>
      <c r="E31" s="417">
        <v>226.22754346513801</v>
      </c>
      <c r="F31" s="417">
        <v>245.84001135576</v>
      </c>
      <c r="G31" s="417">
        <v>262.92644993020599</v>
      </c>
      <c r="H31" s="417">
        <v>260.77770957241597</v>
      </c>
      <c r="I31" s="417">
        <v>261.61427816177098</v>
      </c>
      <c r="J31" s="417">
        <v>276.09941948811797</v>
      </c>
      <c r="K31" s="417">
        <v>218.34789111375201</v>
      </c>
      <c r="L31" s="417">
        <v>224.76523379729201</v>
      </c>
      <c r="M31" s="417">
        <v>234.35667861765401</v>
      </c>
      <c r="N31" s="417">
        <v>228.482771389524</v>
      </c>
      <c r="O31" s="417">
        <v>234.08197804780499</v>
      </c>
      <c r="P31" s="417">
        <v>209.35769122360401</v>
      </c>
      <c r="Q31" s="417">
        <v>214.87382211326999</v>
      </c>
      <c r="R31" s="417">
        <v>230.605484305414</v>
      </c>
      <c r="S31" s="417">
        <v>247.177881560722</v>
      </c>
      <c r="T31" s="417">
        <v>247.312382866505</v>
      </c>
      <c r="U31" s="417">
        <v>236.95947382399601</v>
      </c>
      <c r="V31" s="518">
        <v>211.346111634159</v>
      </c>
      <c r="W31" s="517">
        <v>-0.110528649307071</v>
      </c>
      <c r="X31" s="517">
        <v>8.2134980458898905E-3</v>
      </c>
      <c r="Y31" s="517">
        <v>0.22480592430403501</v>
      </c>
    </row>
    <row r="32" spans="1:25" s="398" customFormat="1" ht="15" customHeight="1">
      <c r="A32" s="513" t="s">
        <v>776</v>
      </c>
      <c r="B32" s="417">
        <v>190.16374373269099</v>
      </c>
      <c r="C32" s="417">
        <v>184.57542765768599</v>
      </c>
      <c r="D32" s="417">
        <v>189.071408177232</v>
      </c>
      <c r="E32" s="417">
        <v>193.022123039485</v>
      </c>
      <c r="F32" s="417">
        <v>208.696129854639</v>
      </c>
      <c r="G32" s="417">
        <v>216.457365726728</v>
      </c>
      <c r="H32" s="417">
        <v>212.486226270814</v>
      </c>
      <c r="I32" s="417">
        <v>213.929236829301</v>
      </c>
      <c r="J32" s="417">
        <v>226.217368811374</v>
      </c>
      <c r="K32" s="417">
        <v>167.41547737237499</v>
      </c>
      <c r="L32" s="417">
        <v>168.089783938522</v>
      </c>
      <c r="M32" s="417">
        <v>185.97727897595399</v>
      </c>
      <c r="N32" s="417">
        <v>177.049531230778</v>
      </c>
      <c r="O32" s="417">
        <v>187.33138539849301</v>
      </c>
      <c r="P32" s="417">
        <v>163.95688527311501</v>
      </c>
      <c r="Q32" s="417">
        <v>169.36923330512801</v>
      </c>
      <c r="R32" s="417">
        <v>176.34253941689099</v>
      </c>
      <c r="S32" s="417">
        <v>192.98425954392101</v>
      </c>
      <c r="T32" s="417">
        <v>193.23100528831699</v>
      </c>
      <c r="U32" s="417">
        <v>191.52268382136199</v>
      </c>
      <c r="V32" s="518">
        <v>167.66045361319999</v>
      </c>
      <c r="W32" s="517">
        <v>-0.12698401251477801</v>
      </c>
      <c r="X32" s="517">
        <v>1.35436599540584E-2</v>
      </c>
      <c r="Y32" s="517">
        <v>0.17833809646326801</v>
      </c>
    </row>
    <row r="33" spans="1:25" s="398" customFormat="1" ht="15" customHeight="1">
      <c r="A33" s="527" t="s">
        <v>777</v>
      </c>
      <c r="B33" s="417">
        <v>33.144336793514597</v>
      </c>
      <c r="C33" s="417">
        <v>29.024641169493201</v>
      </c>
      <c r="D33" s="417">
        <v>29.3411904220075</v>
      </c>
      <c r="E33" s="417">
        <v>29.791795425653198</v>
      </c>
      <c r="F33" s="417">
        <v>33.703706501120301</v>
      </c>
      <c r="G33" s="417">
        <v>42.288859203477898</v>
      </c>
      <c r="H33" s="417">
        <v>42.770930577454799</v>
      </c>
      <c r="I33" s="417">
        <v>40.929223095164701</v>
      </c>
      <c r="J33" s="417">
        <v>44.893082851426399</v>
      </c>
      <c r="K33" s="417">
        <v>39.318995741377101</v>
      </c>
      <c r="L33" s="417">
        <v>43.441893834758702</v>
      </c>
      <c r="M33" s="417">
        <v>34.425777579348697</v>
      </c>
      <c r="N33" s="417">
        <v>38.481877625282301</v>
      </c>
      <c r="O33" s="417">
        <v>33.276817006595401</v>
      </c>
      <c r="P33" s="417">
        <v>29.085102021367</v>
      </c>
      <c r="Q33" s="417">
        <v>29.828811985142401</v>
      </c>
      <c r="R33" s="417">
        <v>38.671245588212898</v>
      </c>
      <c r="S33" s="417">
        <v>37.1986429125512</v>
      </c>
      <c r="T33" s="417">
        <v>37.314821328188401</v>
      </c>
      <c r="U33" s="417">
        <v>26.531932877634599</v>
      </c>
      <c r="V33" s="518">
        <v>25.204578831707</v>
      </c>
      <c r="W33" s="517">
        <v>-5.2624097228514299E-2</v>
      </c>
      <c r="X33" s="517">
        <v>-3.8572262948169601E-2</v>
      </c>
      <c r="Y33" s="517">
        <v>2.6809760525729101E-2</v>
      </c>
    </row>
    <row r="34" spans="1:25" s="398" customFormat="1" ht="15" customHeight="1">
      <c r="A34" s="527" t="s">
        <v>778</v>
      </c>
      <c r="B34" s="417">
        <v>0</v>
      </c>
      <c r="C34" s="417">
        <v>0</v>
      </c>
      <c r="D34" s="417">
        <v>0</v>
      </c>
      <c r="E34" s="417">
        <v>0</v>
      </c>
      <c r="F34" s="417">
        <v>0</v>
      </c>
      <c r="G34" s="417">
        <v>0</v>
      </c>
      <c r="H34" s="417">
        <v>1.7902724146843001E-2</v>
      </c>
      <c r="I34" s="417">
        <v>0.80019323730468805</v>
      </c>
      <c r="J34" s="417">
        <v>1.0477678253173801</v>
      </c>
      <c r="K34" s="417">
        <v>6.5837430000000001</v>
      </c>
      <c r="L34" s="417">
        <v>5.631246</v>
      </c>
      <c r="M34" s="417">
        <v>5.6835810000000002</v>
      </c>
      <c r="N34" s="417">
        <v>4.7361990950225001</v>
      </c>
      <c r="O34" s="417">
        <v>5.2283830104977502</v>
      </c>
      <c r="P34" s="417">
        <v>7.6418879999999998</v>
      </c>
      <c r="Q34" s="417">
        <v>8.1429149479999996</v>
      </c>
      <c r="R34" s="417">
        <v>8.1760891753100005</v>
      </c>
      <c r="S34" s="417">
        <v>8.0912381042499995</v>
      </c>
      <c r="T34" s="417">
        <v>9.1985246249999992</v>
      </c>
      <c r="U34" s="417">
        <v>11.45865875</v>
      </c>
      <c r="V34" s="518">
        <v>13.3595878142514</v>
      </c>
      <c r="W34" s="517">
        <v>0.162709048142435</v>
      </c>
      <c r="X34" s="517">
        <v>5.69783496318901E-2</v>
      </c>
      <c r="Y34" s="517">
        <v>1.42104080537921E-2</v>
      </c>
    </row>
    <row r="35" spans="1:25" s="398" customFormat="1" ht="15" customHeight="1">
      <c r="A35" s="527" t="s">
        <v>779</v>
      </c>
      <c r="B35" s="417">
        <v>0</v>
      </c>
      <c r="C35" s="417">
        <v>0</v>
      </c>
      <c r="D35" s="417">
        <v>0.64729999999999999</v>
      </c>
      <c r="E35" s="417">
        <v>3.4136250000000001</v>
      </c>
      <c r="F35" s="417">
        <v>3.440175</v>
      </c>
      <c r="G35" s="417">
        <v>4.1802250000000001</v>
      </c>
      <c r="H35" s="417">
        <v>5.50265</v>
      </c>
      <c r="I35" s="417">
        <v>5.9556250000000004</v>
      </c>
      <c r="J35" s="417">
        <v>3.9411999999999998</v>
      </c>
      <c r="K35" s="417">
        <v>5.0296750000000001</v>
      </c>
      <c r="L35" s="417">
        <v>7.6023100240106203</v>
      </c>
      <c r="M35" s="417">
        <v>8.2700410623513694</v>
      </c>
      <c r="N35" s="417">
        <v>8.2151634384414791</v>
      </c>
      <c r="O35" s="417">
        <v>8.2453926322180902</v>
      </c>
      <c r="P35" s="417">
        <v>8.67381592912208</v>
      </c>
      <c r="Q35" s="417">
        <v>7.532861875</v>
      </c>
      <c r="R35" s="417">
        <v>7.4156101249999997</v>
      </c>
      <c r="S35" s="417">
        <v>8.9037410000000001</v>
      </c>
      <c r="T35" s="417">
        <v>7.5680316249999997</v>
      </c>
      <c r="U35" s="417">
        <v>7.4461983749999998</v>
      </c>
      <c r="V35" s="518">
        <v>5.1214913749999997</v>
      </c>
      <c r="W35" s="517">
        <v>-0.31407975292269003</v>
      </c>
      <c r="X35" s="517">
        <v>4.0014676134874499E-2</v>
      </c>
      <c r="Y35" s="517">
        <v>5.4476592612453497E-3</v>
      </c>
    </row>
    <row r="36" spans="1:25" s="398" customFormat="1" ht="15" customHeight="1">
      <c r="A36" s="434" t="s">
        <v>769</v>
      </c>
      <c r="B36" s="417">
        <v>32.858440451046</v>
      </c>
      <c r="C36" s="417">
        <v>34.262147629181797</v>
      </c>
      <c r="D36" s="417">
        <v>40.743214584433503</v>
      </c>
      <c r="E36" s="417">
        <v>41.129829571213698</v>
      </c>
      <c r="F36" s="417">
        <v>40.058430827473998</v>
      </c>
      <c r="G36" s="417">
        <v>49.812767192421298</v>
      </c>
      <c r="H36" s="417">
        <v>58.978475113974397</v>
      </c>
      <c r="I36" s="417">
        <v>54.357161811032299</v>
      </c>
      <c r="J36" s="417">
        <v>57.413488819949798</v>
      </c>
      <c r="K36" s="417">
        <v>70.475312356437001</v>
      </c>
      <c r="L36" s="417">
        <v>89.147262230782005</v>
      </c>
      <c r="M36" s="417">
        <v>89.216741526020201</v>
      </c>
      <c r="N36" s="417">
        <v>68.211184056372403</v>
      </c>
      <c r="O36" s="417">
        <v>51.7516843981563</v>
      </c>
      <c r="P36" s="417">
        <v>52.060982072885601</v>
      </c>
      <c r="Q36" s="417">
        <v>56.0307464482946</v>
      </c>
      <c r="R36" s="417">
        <v>56.4095472336382</v>
      </c>
      <c r="S36" s="417">
        <v>64.688457984273697</v>
      </c>
      <c r="T36" s="417">
        <v>71.261621262461006</v>
      </c>
      <c r="U36" s="417">
        <v>119.051900891462</v>
      </c>
      <c r="V36" s="518">
        <v>114.802244354506</v>
      </c>
      <c r="W36" s="517">
        <v>-3.8330541865251998E-2</v>
      </c>
      <c r="X36" s="517">
        <v>5.3828482796293799E-2</v>
      </c>
      <c r="Y36" s="517">
        <v>0.122113553236156</v>
      </c>
    </row>
    <row r="37" spans="1:25" s="522" customFormat="1" ht="15" customHeight="1">
      <c r="A37" s="515" t="s">
        <v>691</v>
      </c>
      <c r="B37" s="519">
        <v>256.16652097725103</v>
      </c>
      <c r="C37" s="519">
        <v>247.86221645636101</v>
      </c>
      <c r="D37" s="519">
        <v>259.80311318367302</v>
      </c>
      <c r="E37" s="519">
        <v>267.35737303635199</v>
      </c>
      <c r="F37" s="519">
        <v>285.89844218323401</v>
      </c>
      <c r="G37" s="519">
        <v>312.739217122627</v>
      </c>
      <c r="H37" s="519">
        <v>319.75618468638999</v>
      </c>
      <c r="I37" s="519">
        <v>315.97143997280301</v>
      </c>
      <c r="J37" s="519">
        <v>333.51290830806698</v>
      </c>
      <c r="K37" s="519">
        <v>288.82320347018901</v>
      </c>
      <c r="L37" s="519">
        <v>313.91249602807397</v>
      </c>
      <c r="M37" s="519">
        <v>323.57342014367401</v>
      </c>
      <c r="N37" s="519">
        <v>296.69395544589599</v>
      </c>
      <c r="O37" s="519">
        <v>285.83366244596101</v>
      </c>
      <c r="P37" s="519">
        <v>261.41867329649</v>
      </c>
      <c r="Q37" s="519">
        <v>270.90456856156499</v>
      </c>
      <c r="R37" s="519">
        <v>287.01503153905298</v>
      </c>
      <c r="S37" s="519">
        <v>311.86633954499598</v>
      </c>
      <c r="T37" s="519">
        <v>318.57400412896601</v>
      </c>
      <c r="U37" s="519">
        <v>356.01137471545798</v>
      </c>
      <c r="V37" s="520">
        <v>326.14835598866398</v>
      </c>
      <c r="W37" s="521">
        <v>-8.6385257993845901E-2</v>
      </c>
      <c r="X37" s="521">
        <v>2.1135040442016501E-2</v>
      </c>
      <c r="Y37" s="521">
        <v>0.34691947754018998</v>
      </c>
    </row>
    <row r="38" spans="1:25" s="398" customFormat="1" ht="15" customHeight="1">
      <c r="A38" s="434" t="s">
        <v>771</v>
      </c>
      <c r="B38" s="417">
        <v>0</v>
      </c>
      <c r="C38" s="417">
        <v>0</v>
      </c>
      <c r="D38" s="417">
        <v>0</v>
      </c>
      <c r="E38" s="417">
        <v>0</v>
      </c>
      <c r="F38" s="417">
        <v>1.688976E-2</v>
      </c>
      <c r="G38" s="417">
        <v>7.2274392000000007E-2</v>
      </c>
      <c r="H38" s="417">
        <v>0</v>
      </c>
      <c r="I38" s="417">
        <v>0.16024287600000001</v>
      </c>
      <c r="J38" s="417">
        <v>2.5451829171139799</v>
      </c>
      <c r="K38" s="417">
        <v>3.3666301492946</v>
      </c>
      <c r="L38" s="417">
        <v>5.1432995945345601</v>
      </c>
      <c r="M38" s="417">
        <v>6.0857086145941803</v>
      </c>
      <c r="N38" s="417">
        <v>8.1172443627837403</v>
      </c>
      <c r="O38" s="417">
        <v>8.9989323929273404</v>
      </c>
      <c r="P38" s="417">
        <v>13.0014999923198</v>
      </c>
      <c r="Q38" s="417">
        <v>11.0059221784418</v>
      </c>
      <c r="R38" s="417">
        <v>10.6394537554285</v>
      </c>
      <c r="S38" s="417">
        <v>7.9395266693065798</v>
      </c>
      <c r="T38" s="417">
        <v>11.7420896532008</v>
      </c>
      <c r="U38" s="417">
        <v>8.7765590708357593</v>
      </c>
      <c r="V38" s="518">
        <v>5.6386373741517302</v>
      </c>
      <c r="W38" s="517">
        <v>-0.35928976085930697</v>
      </c>
      <c r="X38" s="517">
        <v>0.10055787871426</v>
      </c>
      <c r="Y38" s="517">
        <v>5.9977402797250197E-3</v>
      </c>
    </row>
    <row r="39" spans="1:25" s="522" customFormat="1" ht="15" customHeight="1">
      <c r="A39" s="523" t="s">
        <v>772</v>
      </c>
      <c r="B39" s="524">
        <v>0.120760675</v>
      </c>
      <c r="C39" s="524">
        <v>3.4682367999999998E-3</v>
      </c>
      <c r="D39" s="524">
        <v>3.0049180000000002E-2</v>
      </c>
      <c r="E39" s="524">
        <v>3.0284800000000001E-3</v>
      </c>
      <c r="F39" s="524">
        <v>1.688976E-2</v>
      </c>
      <c r="G39" s="524">
        <v>7.2274392000000007E-2</v>
      </c>
      <c r="H39" s="524">
        <v>0</v>
      </c>
      <c r="I39" s="524">
        <v>0.16024287600000001</v>
      </c>
      <c r="J39" s="524">
        <v>2.5451829171139799</v>
      </c>
      <c r="K39" s="524">
        <v>3.3666301492946</v>
      </c>
      <c r="L39" s="524">
        <v>5.1432995945345601</v>
      </c>
      <c r="M39" s="524">
        <v>6.0857086145941803</v>
      </c>
      <c r="N39" s="524">
        <v>8.1172443627837403</v>
      </c>
      <c r="O39" s="524">
        <v>8.9989323929273404</v>
      </c>
      <c r="P39" s="524">
        <v>13.0014999923198</v>
      </c>
      <c r="Q39" s="524">
        <v>11.0067721784418</v>
      </c>
      <c r="R39" s="524">
        <v>10.6403037554285</v>
      </c>
      <c r="S39" s="524">
        <v>7.9395266693065798</v>
      </c>
      <c r="T39" s="524">
        <v>11.7420896532008</v>
      </c>
      <c r="U39" s="524">
        <v>8.7765590708357593</v>
      </c>
      <c r="V39" s="525">
        <v>5.6386373741517302</v>
      </c>
      <c r="W39" s="526">
        <v>-0.35928976085930697</v>
      </c>
      <c r="X39" s="526">
        <v>0.10055787871426</v>
      </c>
      <c r="Y39" s="526">
        <v>5.9977402797250197E-3</v>
      </c>
    </row>
    <row r="40" spans="1:25" s="398" customFormat="1" ht="15" customHeight="1">
      <c r="A40" s="515" t="s">
        <v>671</v>
      </c>
      <c r="B40" s="417"/>
      <c r="C40" s="417"/>
      <c r="D40" s="417"/>
      <c r="E40" s="417"/>
      <c r="F40" s="417"/>
      <c r="G40" s="417"/>
      <c r="H40" s="417"/>
      <c r="I40" s="417"/>
      <c r="J40" s="417"/>
      <c r="K40" s="417"/>
      <c r="L40" s="417"/>
      <c r="M40" s="417"/>
      <c r="N40" s="417"/>
      <c r="O40" s="417"/>
      <c r="P40" s="417"/>
      <c r="Q40" s="417"/>
      <c r="R40" s="417"/>
      <c r="S40" s="417"/>
      <c r="T40" s="417"/>
      <c r="U40" s="417"/>
      <c r="V40" s="518"/>
      <c r="W40" s="517"/>
      <c r="X40" s="517"/>
      <c r="Y40" s="517"/>
    </row>
    <row r="41" spans="1:25" s="398" customFormat="1" ht="15" customHeight="1">
      <c r="A41" s="434" t="s">
        <v>768</v>
      </c>
      <c r="B41" s="417">
        <v>38.151803900088503</v>
      </c>
      <c r="C41" s="417">
        <v>36.660137355777003</v>
      </c>
      <c r="D41" s="417">
        <v>39.9240779553297</v>
      </c>
      <c r="E41" s="417">
        <v>41.106626234417199</v>
      </c>
      <c r="F41" s="417">
        <v>47.766960770273997</v>
      </c>
      <c r="G41" s="417">
        <v>50.251547088891499</v>
      </c>
      <c r="H41" s="417">
        <v>55.551405720174799</v>
      </c>
      <c r="I41" s="417">
        <v>64.226889238347795</v>
      </c>
      <c r="J41" s="417">
        <v>74.445220335464001</v>
      </c>
      <c r="K41" s="417">
        <v>38.503106620026003</v>
      </c>
      <c r="L41" s="417">
        <v>33.391426324892997</v>
      </c>
      <c r="M41" s="417">
        <v>41.1527968239633</v>
      </c>
      <c r="N41" s="417">
        <v>39.668252371386401</v>
      </c>
      <c r="O41" s="417">
        <v>32.924428662996696</v>
      </c>
      <c r="P41" s="417">
        <v>33.063520048601703</v>
      </c>
      <c r="Q41" s="417">
        <v>26.5183790019288</v>
      </c>
      <c r="R41" s="417">
        <v>24.2803219947203</v>
      </c>
      <c r="S41" s="417">
        <v>28.643352781785801</v>
      </c>
      <c r="T41" s="417">
        <v>24.577690392142198</v>
      </c>
      <c r="U41" s="417">
        <v>30.5873915095498</v>
      </c>
      <c r="V41" s="518">
        <v>10.984140004320301</v>
      </c>
      <c r="W41" s="517">
        <v>-0.64187437528260405</v>
      </c>
      <c r="X41" s="517">
        <v>-2.27522774298844E-2</v>
      </c>
      <c r="Y41" s="517">
        <v>1.1683677202590399E-2</v>
      </c>
    </row>
    <row r="42" spans="1:25" s="522" customFormat="1" ht="15" customHeight="1">
      <c r="A42" s="515" t="s">
        <v>691</v>
      </c>
      <c r="B42" s="519">
        <v>38.151803900088503</v>
      </c>
      <c r="C42" s="519">
        <v>36.660137355777003</v>
      </c>
      <c r="D42" s="519">
        <v>39.9240779553297</v>
      </c>
      <c r="E42" s="519">
        <v>41.106626234417199</v>
      </c>
      <c r="F42" s="519">
        <v>47.766960770273997</v>
      </c>
      <c r="G42" s="519">
        <v>50.251547088891499</v>
      </c>
      <c r="H42" s="519">
        <v>55.551405720174799</v>
      </c>
      <c r="I42" s="519">
        <v>64.226889238347795</v>
      </c>
      <c r="J42" s="519">
        <v>74.445220335464001</v>
      </c>
      <c r="K42" s="519">
        <v>38.503106620026003</v>
      </c>
      <c r="L42" s="519">
        <v>33.391426324892997</v>
      </c>
      <c r="M42" s="519">
        <v>41.1527968239633</v>
      </c>
      <c r="N42" s="519">
        <v>39.668252371386401</v>
      </c>
      <c r="O42" s="519">
        <v>32.924428662996696</v>
      </c>
      <c r="P42" s="519">
        <v>33.063520048601703</v>
      </c>
      <c r="Q42" s="519">
        <v>26.5183790019288</v>
      </c>
      <c r="R42" s="519">
        <v>24.2803219947203</v>
      </c>
      <c r="S42" s="519">
        <v>28.643352781785801</v>
      </c>
      <c r="T42" s="519">
        <v>24.577690392142198</v>
      </c>
      <c r="U42" s="519">
        <v>30.5873915095498</v>
      </c>
      <c r="V42" s="520">
        <v>10.984140004320301</v>
      </c>
      <c r="W42" s="521">
        <v>-0.64187437528260405</v>
      </c>
      <c r="X42" s="521">
        <v>-2.27522774298844E-2</v>
      </c>
      <c r="Y42" s="521">
        <v>1.1683677202590399E-2</v>
      </c>
    </row>
    <row r="43" spans="1:25" s="398" customFormat="1" ht="15" customHeight="1">
      <c r="A43" s="434" t="s">
        <v>770</v>
      </c>
      <c r="B43" s="417">
        <v>209.28468246449401</v>
      </c>
      <c r="C43" s="417">
        <v>204.19286842755699</v>
      </c>
      <c r="D43" s="417">
        <v>208.67957205562601</v>
      </c>
      <c r="E43" s="417">
        <v>212.64362230128</v>
      </c>
      <c r="F43" s="417">
        <v>230.908848675879</v>
      </c>
      <c r="G43" s="417">
        <v>239.14193548614</v>
      </c>
      <c r="H43" s="417">
        <v>240.40535114790401</v>
      </c>
      <c r="I43" s="417">
        <v>238.81984646548599</v>
      </c>
      <c r="J43" s="417">
        <v>251.67582505522799</v>
      </c>
      <c r="K43" s="417">
        <v>189.644945361423</v>
      </c>
      <c r="L43" s="417">
        <v>193.99737519411599</v>
      </c>
      <c r="M43" s="417">
        <v>210.56036811206599</v>
      </c>
      <c r="N43" s="417">
        <v>201.504535557228</v>
      </c>
      <c r="O43" s="417">
        <v>210.66041686358699</v>
      </c>
      <c r="P43" s="417">
        <v>189.59990156286</v>
      </c>
      <c r="Q43" s="417">
        <v>194.222410467022</v>
      </c>
      <c r="R43" s="417">
        <v>202.03546533060501</v>
      </c>
      <c r="S43" s="417">
        <v>219.72646945773801</v>
      </c>
      <c r="T43" s="417">
        <v>222.389565340145</v>
      </c>
      <c r="U43" s="417">
        <v>220.98436791072999</v>
      </c>
      <c r="V43" s="518">
        <v>197.67579392590201</v>
      </c>
      <c r="W43" s="517">
        <v>-0.10792017556678001</v>
      </c>
      <c r="X43" s="517">
        <v>1.5411384215503501E-2</v>
      </c>
      <c r="Y43" s="517">
        <v>0.210264997176622</v>
      </c>
    </row>
    <row r="44" spans="1:25" s="398" customFormat="1" ht="15" customHeight="1">
      <c r="A44" s="513" t="s">
        <v>780</v>
      </c>
      <c r="B44" s="417">
        <v>190.16374373269099</v>
      </c>
      <c r="C44" s="417">
        <v>184.57542765768599</v>
      </c>
      <c r="D44" s="417">
        <v>189.071408177232</v>
      </c>
      <c r="E44" s="417">
        <v>193.022123039485</v>
      </c>
      <c r="F44" s="417">
        <v>208.696129854639</v>
      </c>
      <c r="G44" s="417">
        <v>216.457365726728</v>
      </c>
      <c r="H44" s="417">
        <v>212.486226270814</v>
      </c>
      <c r="I44" s="417">
        <v>213.929236829301</v>
      </c>
      <c r="J44" s="417">
        <v>226.217368811374</v>
      </c>
      <c r="K44" s="417">
        <v>167.41547737237499</v>
      </c>
      <c r="L44" s="417">
        <v>168.089783938522</v>
      </c>
      <c r="M44" s="417">
        <v>185.97727897595399</v>
      </c>
      <c r="N44" s="417">
        <v>177.049531230778</v>
      </c>
      <c r="O44" s="417">
        <v>187.33138539849301</v>
      </c>
      <c r="P44" s="417">
        <v>163.95688527311501</v>
      </c>
      <c r="Q44" s="417">
        <v>169.36923330512801</v>
      </c>
      <c r="R44" s="417">
        <v>176.34253941689099</v>
      </c>
      <c r="S44" s="417">
        <v>192.98425954392101</v>
      </c>
      <c r="T44" s="417">
        <v>193.23100528831699</v>
      </c>
      <c r="U44" s="417">
        <v>191.52268382136199</v>
      </c>
      <c r="V44" s="518">
        <v>167.66045361319999</v>
      </c>
      <c r="W44" s="517">
        <v>-0.12698401251477801</v>
      </c>
      <c r="X44" s="517">
        <v>1.35436599540584E-2</v>
      </c>
      <c r="Y44" s="517">
        <v>0.17833809646326801</v>
      </c>
    </row>
    <row r="45" spans="1:25" s="398" customFormat="1" ht="15" customHeight="1">
      <c r="A45" s="513" t="s">
        <v>781</v>
      </c>
      <c r="B45" s="417">
        <v>19.120938731802902</v>
      </c>
      <c r="C45" s="417">
        <v>19.6174407698715</v>
      </c>
      <c r="D45" s="417">
        <v>19.6081638783938</v>
      </c>
      <c r="E45" s="417">
        <v>19.621499261795702</v>
      </c>
      <c r="F45" s="417">
        <v>22.212718821239299</v>
      </c>
      <c r="G45" s="417">
        <v>22.684569759411701</v>
      </c>
      <c r="H45" s="417">
        <v>27.919124877089601</v>
      </c>
      <c r="I45" s="417">
        <v>24.890609636184902</v>
      </c>
      <c r="J45" s="417">
        <v>25.458456243854599</v>
      </c>
      <c r="K45" s="417">
        <v>22.229467989048</v>
      </c>
      <c r="L45" s="417">
        <v>25.907591255593999</v>
      </c>
      <c r="M45" s="417">
        <v>24.583089136111901</v>
      </c>
      <c r="N45" s="417">
        <v>24.4550043264504</v>
      </c>
      <c r="O45" s="417">
        <v>23.3290314650935</v>
      </c>
      <c r="P45" s="417">
        <v>25.643016289744399</v>
      </c>
      <c r="Q45" s="417">
        <v>24.853177161894099</v>
      </c>
      <c r="R45" s="417">
        <v>25.6929259137139</v>
      </c>
      <c r="S45" s="417">
        <v>26.7422099138169</v>
      </c>
      <c r="T45" s="417">
        <v>29.158560051828001</v>
      </c>
      <c r="U45" s="417">
        <v>29.177760785534002</v>
      </c>
      <c r="V45" s="518">
        <v>26.134108749280099</v>
      </c>
      <c r="W45" s="517">
        <v>-0.106761335383633</v>
      </c>
      <c r="X45" s="517">
        <v>2.7572064462702901E-2</v>
      </c>
      <c r="Y45" s="517">
        <v>2.7798488592086799E-2</v>
      </c>
    </row>
    <row r="46" spans="1:25" s="398" customFormat="1" ht="15" customHeight="1">
      <c r="A46" s="434" t="s">
        <v>782</v>
      </c>
      <c r="B46" s="417">
        <v>0</v>
      </c>
      <c r="C46" s="417">
        <v>0</v>
      </c>
      <c r="D46" s="417">
        <v>0</v>
      </c>
      <c r="E46" s="417">
        <v>0</v>
      </c>
      <c r="F46" s="417">
        <v>0</v>
      </c>
      <c r="G46" s="417">
        <v>0</v>
      </c>
      <c r="H46" s="417">
        <v>0</v>
      </c>
      <c r="I46" s="417">
        <v>0</v>
      </c>
      <c r="J46" s="417">
        <v>0</v>
      </c>
      <c r="K46" s="417">
        <v>6.8356261677215198</v>
      </c>
      <c r="L46" s="417">
        <v>13.479919268196999</v>
      </c>
      <c r="M46" s="417">
        <v>14.3121671982728</v>
      </c>
      <c r="N46" s="417">
        <v>14.251987748830199</v>
      </c>
      <c r="O46" s="417">
        <v>14.545953926736701</v>
      </c>
      <c r="P46" s="417">
        <v>13.610351630491399</v>
      </c>
      <c r="Q46" s="417">
        <v>14.6198937219699</v>
      </c>
      <c r="R46" s="417">
        <v>14.6159681080696</v>
      </c>
      <c r="S46" s="417">
        <v>15.4448188079272</v>
      </c>
      <c r="T46" s="417">
        <v>24.9369360644395</v>
      </c>
      <c r="U46" s="417">
        <v>39.084095475340803</v>
      </c>
      <c r="V46" s="518">
        <v>40.408900803546899</v>
      </c>
      <c r="W46" s="517">
        <v>3.10714238270062E-2</v>
      </c>
      <c r="X46" s="517">
        <v>0.190480198759058</v>
      </c>
      <c r="Y46" s="517">
        <v>4.2982386687937503E-2</v>
      </c>
    </row>
    <row r="47" spans="1:25" s="522" customFormat="1" ht="15" customHeight="1">
      <c r="A47" s="523" t="s">
        <v>772</v>
      </c>
      <c r="B47" s="524">
        <v>209.28468246449401</v>
      </c>
      <c r="C47" s="524">
        <v>204.19286842755699</v>
      </c>
      <c r="D47" s="524">
        <v>208.67957205562601</v>
      </c>
      <c r="E47" s="524">
        <v>212.64362230128</v>
      </c>
      <c r="F47" s="524">
        <v>230.908848675879</v>
      </c>
      <c r="G47" s="524">
        <v>239.14193548614</v>
      </c>
      <c r="H47" s="524">
        <v>240.40535114790401</v>
      </c>
      <c r="I47" s="524">
        <v>238.81984646548599</v>
      </c>
      <c r="J47" s="524">
        <v>251.67582505522799</v>
      </c>
      <c r="K47" s="524">
        <v>196.48057152914399</v>
      </c>
      <c r="L47" s="524">
        <v>207.47729446231301</v>
      </c>
      <c r="M47" s="524">
        <v>224.872535310339</v>
      </c>
      <c r="N47" s="524">
        <v>215.756523306058</v>
      </c>
      <c r="O47" s="524">
        <v>225.206370790324</v>
      </c>
      <c r="P47" s="524">
        <v>203.21025319335101</v>
      </c>
      <c r="Q47" s="524">
        <v>208.84230418899199</v>
      </c>
      <c r="R47" s="524">
        <v>216.65143343867501</v>
      </c>
      <c r="S47" s="524">
        <v>235.171288265665</v>
      </c>
      <c r="T47" s="524">
        <v>247.32650140458401</v>
      </c>
      <c r="U47" s="524">
        <v>260.06846338607102</v>
      </c>
      <c r="V47" s="525">
        <v>238.08469472944901</v>
      </c>
      <c r="W47" s="526">
        <v>-8.7031979934568002E-2</v>
      </c>
      <c r="X47" s="526">
        <v>2.84349044036365E-2</v>
      </c>
      <c r="Y47" s="526">
        <v>0.25324738386455897</v>
      </c>
    </row>
    <row r="48" spans="1:25" s="398" customFormat="1" ht="15" customHeight="1">
      <c r="A48" s="515" t="s">
        <v>312</v>
      </c>
      <c r="B48" s="417"/>
      <c r="C48" s="417"/>
      <c r="D48" s="417"/>
      <c r="E48" s="417"/>
      <c r="F48" s="417"/>
      <c r="G48" s="417"/>
      <c r="H48" s="417"/>
      <c r="I48" s="417"/>
      <c r="J48" s="417"/>
      <c r="K48" s="417"/>
      <c r="L48" s="417"/>
      <c r="M48" s="417"/>
      <c r="N48" s="417"/>
      <c r="O48" s="417"/>
      <c r="P48" s="417"/>
      <c r="Q48" s="417"/>
      <c r="R48" s="417"/>
      <c r="S48" s="417"/>
      <c r="T48" s="417"/>
      <c r="U48" s="417"/>
      <c r="V48" s="518"/>
      <c r="W48" s="517"/>
      <c r="X48" s="517"/>
      <c r="Y48" s="517"/>
    </row>
    <row r="49" spans="1:25" s="398" customFormat="1" ht="15" customHeight="1">
      <c r="A49" s="434" t="s">
        <v>768</v>
      </c>
      <c r="B49" s="417">
        <v>19.240658331802901</v>
      </c>
      <c r="C49" s="417">
        <v>19.619297431671502</v>
      </c>
      <c r="D49" s="417">
        <v>19.638213058393799</v>
      </c>
      <c r="E49" s="417">
        <v>19.624527741795799</v>
      </c>
      <c r="F49" s="417">
        <v>22.212718821239299</v>
      </c>
      <c r="G49" s="417">
        <v>22.684569759411701</v>
      </c>
      <c r="H49" s="417">
        <v>27.919124877089601</v>
      </c>
      <c r="I49" s="417">
        <v>24.890609636184902</v>
      </c>
      <c r="J49" s="417">
        <v>25.458456243854599</v>
      </c>
      <c r="K49" s="417">
        <v>22.660885774883301</v>
      </c>
      <c r="L49" s="417">
        <v>26.472641254761498</v>
      </c>
      <c r="M49" s="417">
        <v>25.428674522190001</v>
      </c>
      <c r="N49" s="417">
        <v>25.1979959619031</v>
      </c>
      <c r="O49" s="417">
        <v>24.013806406866301</v>
      </c>
      <c r="P49" s="417">
        <v>26.296186234204601</v>
      </c>
      <c r="Q49" s="417">
        <v>25.4050674777883</v>
      </c>
      <c r="R49" s="417">
        <v>26.2523834806614</v>
      </c>
      <c r="S49" s="417">
        <v>28.818189223194999</v>
      </c>
      <c r="T49" s="417">
        <v>30.427292398890401</v>
      </c>
      <c r="U49" s="417">
        <v>29.7674546953006</v>
      </c>
      <c r="V49" s="518">
        <v>26.676123489880101</v>
      </c>
      <c r="W49" s="517">
        <v>-0.10629786191379501</v>
      </c>
      <c r="X49" s="517">
        <v>2.7652970570993599E-2</v>
      </c>
      <c r="Y49" s="517">
        <v>2.8375022145530698E-2</v>
      </c>
    </row>
    <row r="50" spans="1:25" s="522" customFormat="1" ht="15" customHeight="1">
      <c r="A50" s="515" t="s">
        <v>691</v>
      </c>
      <c r="B50" s="519">
        <v>19.240658331802901</v>
      </c>
      <c r="C50" s="519">
        <v>19.619297431671502</v>
      </c>
      <c r="D50" s="519">
        <v>19.638213058393799</v>
      </c>
      <c r="E50" s="519">
        <v>19.624527741795799</v>
      </c>
      <c r="F50" s="519">
        <v>22.212718821239299</v>
      </c>
      <c r="G50" s="519">
        <v>22.684569759411701</v>
      </c>
      <c r="H50" s="519">
        <v>27.919124877089601</v>
      </c>
      <c r="I50" s="519">
        <v>24.890609636184902</v>
      </c>
      <c r="J50" s="519">
        <v>25.458456243854599</v>
      </c>
      <c r="K50" s="519">
        <v>22.660885774883301</v>
      </c>
      <c r="L50" s="519">
        <v>26.472641254761498</v>
      </c>
      <c r="M50" s="519">
        <v>25.428674522190001</v>
      </c>
      <c r="N50" s="519">
        <v>25.1979959619031</v>
      </c>
      <c r="O50" s="519">
        <v>24.013806406866301</v>
      </c>
      <c r="P50" s="519">
        <v>26.296186234204601</v>
      </c>
      <c r="Q50" s="519">
        <v>25.4050674777883</v>
      </c>
      <c r="R50" s="519">
        <v>26.2523834806614</v>
      </c>
      <c r="S50" s="519">
        <v>28.818189223194999</v>
      </c>
      <c r="T50" s="519">
        <v>30.427292398890401</v>
      </c>
      <c r="U50" s="519">
        <v>29.7674546953006</v>
      </c>
      <c r="V50" s="520">
        <v>26.676123489880101</v>
      </c>
      <c r="W50" s="521">
        <v>-0.10629786191379501</v>
      </c>
      <c r="X50" s="521">
        <v>2.7652970570993599E-2</v>
      </c>
      <c r="Y50" s="521">
        <v>2.8375022145530698E-2</v>
      </c>
    </row>
    <row r="51" spans="1:25" s="398" customFormat="1" ht="15" customHeight="1">
      <c r="A51" s="434" t="s">
        <v>770</v>
      </c>
      <c r="B51" s="417">
        <v>40.9245178250885</v>
      </c>
      <c r="C51" s="417">
        <v>41.054665780777</v>
      </c>
      <c r="D51" s="417">
        <v>45.0529079553298</v>
      </c>
      <c r="E51" s="417">
        <v>46.256390234417204</v>
      </c>
      <c r="F51" s="417">
        <v>53.209800770274001</v>
      </c>
      <c r="G51" s="417">
        <v>56.322407088891502</v>
      </c>
      <c r="H51" s="417">
        <v>61.682791050446603</v>
      </c>
      <c r="I51" s="417">
        <v>71.411952475652399</v>
      </c>
      <c r="J51" s="417">
        <v>82.317147260781397</v>
      </c>
      <c r="K51" s="417">
        <v>51.506075120025997</v>
      </c>
      <c r="L51" s="417">
        <v>51.0853313264953</v>
      </c>
      <c r="M51" s="417">
        <v>71.826316106566196</v>
      </c>
      <c r="N51" s="417">
        <v>69.663532636697695</v>
      </c>
      <c r="O51" s="417">
        <v>69.509014554568395</v>
      </c>
      <c r="P51" s="417">
        <v>75.353498904338593</v>
      </c>
      <c r="Q51" s="417">
        <v>72.603208750325905</v>
      </c>
      <c r="R51" s="417">
        <v>72.793622429413006</v>
      </c>
      <c r="S51" s="417">
        <v>78.029532385416204</v>
      </c>
      <c r="T51" s="417">
        <v>80.785689728792207</v>
      </c>
      <c r="U51" s="417">
        <v>85.456221565643304</v>
      </c>
      <c r="V51" s="518">
        <v>61.8379342756878</v>
      </c>
      <c r="W51" s="517">
        <v>-0.278355899181216</v>
      </c>
      <c r="X51" s="517">
        <v>5.1934074170051803E-2</v>
      </c>
      <c r="Y51" s="517">
        <v>6.5776152039938099E-2</v>
      </c>
    </row>
    <row r="52" spans="1:25" s="398" customFormat="1" ht="15" customHeight="1">
      <c r="A52" s="513" t="s">
        <v>783</v>
      </c>
      <c r="B52" s="528">
        <v>0</v>
      </c>
      <c r="C52" s="528">
        <v>0</v>
      </c>
      <c r="D52" s="528">
        <v>0</v>
      </c>
      <c r="E52" s="528">
        <v>0</v>
      </c>
      <c r="F52" s="528">
        <v>0</v>
      </c>
      <c r="G52" s="528">
        <v>0</v>
      </c>
      <c r="H52" s="417">
        <v>0</v>
      </c>
      <c r="I52" s="417">
        <v>0</v>
      </c>
      <c r="J52" s="417">
        <v>0</v>
      </c>
      <c r="K52" s="417">
        <v>0</v>
      </c>
      <c r="L52" s="417">
        <v>3.4098334861816402</v>
      </c>
      <c r="M52" s="417">
        <v>13.6262356558594</v>
      </c>
      <c r="N52" s="417">
        <v>20.769190388267901</v>
      </c>
      <c r="O52" s="417">
        <v>26.187029987281299</v>
      </c>
      <c r="P52" s="417">
        <v>27.378941473841099</v>
      </c>
      <c r="Q52" s="417">
        <v>28.6625625522917</v>
      </c>
      <c r="R52" s="417">
        <v>33.021286161269103</v>
      </c>
      <c r="S52" s="417">
        <v>36.660712448989798</v>
      </c>
      <c r="T52" s="417">
        <v>45.035578903533903</v>
      </c>
      <c r="U52" s="417">
        <v>43.032081893798399</v>
      </c>
      <c r="V52" s="518">
        <v>37.292730796346703</v>
      </c>
      <c r="W52" s="517">
        <v>-0.13574160364728599</v>
      </c>
      <c r="X52" s="517" t="s">
        <v>774</v>
      </c>
      <c r="Y52" s="517">
        <v>3.96677599207804E-2</v>
      </c>
    </row>
    <row r="53" spans="1:25" s="398" customFormat="1" ht="15" customHeight="1">
      <c r="A53" s="513" t="s">
        <v>784</v>
      </c>
      <c r="B53" s="417">
        <v>0</v>
      </c>
      <c r="C53" s="417">
        <v>0</v>
      </c>
      <c r="D53" s="417">
        <v>0</v>
      </c>
      <c r="E53" s="417">
        <v>0</v>
      </c>
      <c r="F53" s="417">
        <v>0</v>
      </c>
      <c r="G53" s="417">
        <v>0</v>
      </c>
      <c r="H53" s="417">
        <v>1.7902724146843001E-2</v>
      </c>
      <c r="I53" s="417">
        <v>0.80019323730468805</v>
      </c>
      <c r="J53" s="417">
        <v>1.0477678253173801</v>
      </c>
      <c r="K53" s="417">
        <v>6.5837430000000001</v>
      </c>
      <c r="L53" s="417">
        <v>5.631246</v>
      </c>
      <c r="M53" s="417">
        <v>5.6835810000000002</v>
      </c>
      <c r="N53" s="417">
        <v>4.7361990950225001</v>
      </c>
      <c r="O53" s="417">
        <v>5.2283830104977502</v>
      </c>
      <c r="P53" s="417">
        <v>7.6418879999999998</v>
      </c>
      <c r="Q53" s="417">
        <v>8.1429149479999996</v>
      </c>
      <c r="R53" s="417">
        <v>8.1760891753100005</v>
      </c>
      <c r="S53" s="417">
        <v>8.0912381042499995</v>
      </c>
      <c r="T53" s="417">
        <v>9.1985246249999992</v>
      </c>
      <c r="U53" s="417">
        <v>11.45865875</v>
      </c>
      <c r="V53" s="518">
        <v>13.3595878142514</v>
      </c>
      <c r="W53" s="517">
        <v>0.162709048142435</v>
      </c>
      <c r="X53" s="517">
        <v>5.69783496318901E-2</v>
      </c>
      <c r="Y53" s="517">
        <v>1.42104080537921E-2</v>
      </c>
    </row>
    <row r="54" spans="1:25" s="398" customFormat="1" ht="15" customHeight="1">
      <c r="A54" s="513" t="s">
        <v>785</v>
      </c>
      <c r="B54" s="417">
        <v>2.773755</v>
      </c>
      <c r="C54" s="417">
        <v>4.3961399999999999</v>
      </c>
      <c r="D54" s="417">
        <v>5.1288299999999998</v>
      </c>
      <c r="E54" s="417">
        <v>5.1497640000000002</v>
      </c>
      <c r="F54" s="417">
        <v>5.4428400000000003</v>
      </c>
      <c r="G54" s="417">
        <v>6.0708599999999997</v>
      </c>
      <c r="H54" s="417">
        <v>6.1134826061250003</v>
      </c>
      <c r="I54" s="417">
        <v>6.3848700000000003</v>
      </c>
      <c r="J54" s="417">
        <v>6.8241591000000001</v>
      </c>
      <c r="K54" s="417">
        <v>6.4192254999999996</v>
      </c>
      <c r="L54" s="417">
        <v>8.65282551542062</v>
      </c>
      <c r="M54" s="417">
        <v>11.3637026267435</v>
      </c>
      <c r="N54" s="417">
        <v>4.48989078202088</v>
      </c>
      <c r="O54" s="417">
        <v>5.1691728937925996</v>
      </c>
      <c r="P54" s="417">
        <v>7.2691493818958399</v>
      </c>
      <c r="Q54" s="417">
        <v>9.2793522481053703</v>
      </c>
      <c r="R54" s="417">
        <v>7.31592509811356</v>
      </c>
      <c r="S54" s="417">
        <v>4.6342290503905996</v>
      </c>
      <c r="T54" s="417">
        <v>1.97389580811607</v>
      </c>
      <c r="U54" s="417">
        <v>0.37808941229506599</v>
      </c>
      <c r="V54" s="518">
        <v>0.201475660769388</v>
      </c>
      <c r="W54" s="517">
        <v>-0.46857760548680499</v>
      </c>
      <c r="X54" s="517">
        <v>-0.24662502794091301</v>
      </c>
      <c r="Y54" s="517">
        <v>2.1430686277507999E-4</v>
      </c>
    </row>
    <row r="55" spans="1:25" s="398" customFormat="1" ht="15" customHeight="1">
      <c r="A55" s="513" t="s">
        <v>786</v>
      </c>
      <c r="B55" s="417">
        <v>38.150762825088499</v>
      </c>
      <c r="C55" s="417">
        <v>36.658525780776998</v>
      </c>
      <c r="D55" s="417">
        <v>39.9240779553297</v>
      </c>
      <c r="E55" s="417">
        <v>41.106626234417199</v>
      </c>
      <c r="F55" s="417">
        <v>47.766960770273997</v>
      </c>
      <c r="G55" s="417">
        <v>50.251547088891499</v>
      </c>
      <c r="H55" s="417">
        <v>55.551405720174799</v>
      </c>
      <c r="I55" s="417">
        <v>64.226889238347795</v>
      </c>
      <c r="J55" s="417">
        <v>74.445220335464001</v>
      </c>
      <c r="K55" s="417">
        <v>38.503106620026003</v>
      </c>
      <c r="L55" s="417">
        <v>33.391426324892997</v>
      </c>
      <c r="M55" s="417">
        <v>41.1527968239633</v>
      </c>
      <c r="N55" s="417">
        <v>39.668252371386401</v>
      </c>
      <c r="O55" s="417">
        <v>32.924428662996696</v>
      </c>
      <c r="P55" s="417">
        <v>33.063520048601703</v>
      </c>
      <c r="Q55" s="417">
        <v>26.5183790019288</v>
      </c>
      <c r="R55" s="417">
        <v>24.2803219947203</v>
      </c>
      <c r="S55" s="417">
        <v>28.643352781785801</v>
      </c>
      <c r="T55" s="417">
        <v>24.577690392142198</v>
      </c>
      <c r="U55" s="417">
        <v>30.5873915095498</v>
      </c>
      <c r="V55" s="518">
        <v>10.984140004320301</v>
      </c>
      <c r="W55" s="517">
        <v>-0.64187437528260405</v>
      </c>
      <c r="X55" s="517">
        <v>-2.27522774298844E-2</v>
      </c>
      <c r="Y55" s="517">
        <v>1.1683677202590399E-2</v>
      </c>
    </row>
    <row r="56" spans="1:25" s="398" customFormat="1" ht="15" customHeight="1">
      <c r="A56" s="529" t="s">
        <v>772</v>
      </c>
      <c r="B56" s="524">
        <v>40.9245178250885</v>
      </c>
      <c r="C56" s="524">
        <v>41.054665780777</v>
      </c>
      <c r="D56" s="524">
        <v>45.0529079553298</v>
      </c>
      <c r="E56" s="524">
        <v>46.256390234417204</v>
      </c>
      <c r="F56" s="524">
        <v>53.209800770274001</v>
      </c>
      <c r="G56" s="524">
        <v>56.322407088891502</v>
      </c>
      <c r="H56" s="524">
        <v>61.682791050446603</v>
      </c>
      <c r="I56" s="524">
        <v>71.411952475652399</v>
      </c>
      <c r="J56" s="524">
        <v>82.317147260781397</v>
      </c>
      <c r="K56" s="524">
        <v>51.506075120025997</v>
      </c>
      <c r="L56" s="524">
        <v>51.0853313264953</v>
      </c>
      <c r="M56" s="524">
        <v>71.826316106566196</v>
      </c>
      <c r="N56" s="524">
        <v>69.663532636697695</v>
      </c>
      <c r="O56" s="524">
        <v>69.509014554568395</v>
      </c>
      <c r="P56" s="524">
        <v>75.353498904338593</v>
      </c>
      <c r="Q56" s="524">
        <v>72.603208750325905</v>
      </c>
      <c r="R56" s="524">
        <v>72.793622429413006</v>
      </c>
      <c r="S56" s="524">
        <v>78.029532385416204</v>
      </c>
      <c r="T56" s="524">
        <v>80.785689728792207</v>
      </c>
      <c r="U56" s="524">
        <v>85.456221565643304</v>
      </c>
      <c r="V56" s="525">
        <v>61.8379342756878</v>
      </c>
      <c r="W56" s="526">
        <v>-0.278355899181216</v>
      </c>
      <c r="X56" s="526">
        <v>5.1934074170051803E-2</v>
      </c>
      <c r="Y56" s="526">
        <v>6.5776152039938099E-2</v>
      </c>
    </row>
    <row r="57" spans="1:25" s="398" customFormat="1" ht="15" customHeight="1">
      <c r="A57" s="515" t="s">
        <v>522</v>
      </c>
      <c r="B57" s="417"/>
      <c r="C57" s="417"/>
      <c r="D57" s="417"/>
      <c r="E57" s="417"/>
      <c r="F57" s="417"/>
      <c r="G57" s="417"/>
      <c r="H57" s="417"/>
      <c r="I57" s="417"/>
      <c r="J57" s="417"/>
      <c r="K57" s="417"/>
      <c r="L57" s="417"/>
      <c r="M57" s="417"/>
      <c r="N57" s="417"/>
      <c r="O57" s="417"/>
      <c r="P57" s="417"/>
      <c r="Q57" s="417"/>
      <c r="R57" s="417"/>
      <c r="S57" s="417"/>
      <c r="T57" s="417"/>
      <c r="U57" s="417"/>
      <c r="V57" s="518"/>
      <c r="W57" s="517"/>
      <c r="X57" s="517"/>
      <c r="Y57" s="517"/>
    </row>
    <row r="58" spans="1:25" s="398" customFormat="1" ht="15" customHeight="1">
      <c r="A58" s="434" t="s">
        <v>768</v>
      </c>
      <c r="B58" s="417">
        <v>2.773755</v>
      </c>
      <c r="C58" s="417">
        <v>4.3961399999999999</v>
      </c>
      <c r="D58" s="417">
        <v>5.1288299999999998</v>
      </c>
      <c r="E58" s="417">
        <v>5.1497640000000002</v>
      </c>
      <c r="F58" s="417">
        <v>6.7319341040039102</v>
      </c>
      <c r="G58" s="417">
        <v>7.2222299999999997</v>
      </c>
      <c r="H58" s="417">
        <v>8.1336136061249995</v>
      </c>
      <c r="I58" s="417">
        <v>8.8446149999999992</v>
      </c>
      <c r="J58" s="417">
        <v>9.9544458110982106</v>
      </c>
      <c r="K58" s="417">
        <v>10.7424584298401</v>
      </c>
      <c r="L58" s="417">
        <v>13.369757134805401</v>
      </c>
      <c r="M58" s="417">
        <v>13.0079397597697</v>
      </c>
      <c r="N58" s="417">
        <v>5.2653748790963402</v>
      </c>
      <c r="O58" s="417">
        <v>6.2751059794249304</v>
      </c>
      <c r="P58" s="417">
        <v>7.5502382250507498</v>
      </c>
      <c r="Q58" s="417">
        <v>9.5773638096898406</v>
      </c>
      <c r="R58" s="417">
        <v>7.31592509811356</v>
      </c>
      <c r="S58" s="417">
        <v>4.6342290503905996</v>
      </c>
      <c r="T58" s="417">
        <v>2.1231167586004398</v>
      </c>
      <c r="U58" s="417">
        <v>1.8226027229200701</v>
      </c>
      <c r="V58" s="518">
        <v>1.12541908020689</v>
      </c>
      <c r="W58" s="517">
        <v>-0.38420800618082901</v>
      </c>
      <c r="X58" s="517">
        <v>-0.162550103369554</v>
      </c>
      <c r="Y58" s="517">
        <v>1.19709264863719E-3</v>
      </c>
    </row>
    <row r="59" spans="1:25" s="398" customFormat="1" ht="15" customHeight="1">
      <c r="A59" s="513" t="s">
        <v>787</v>
      </c>
      <c r="B59" s="528">
        <v>0</v>
      </c>
      <c r="C59" s="528">
        <v>0</v>
      </c>
      <c r="D59" s="528">
        <v>0</v>
      </c>
      <c r="E59" s="528">
        <v>0</v>
      </c>
      <c r="F59" s="417">
        <v>1.2890941040039099</v>
      </c>
      <c r="G59" s="417">
        <v>1.15137</v>
      </c>
      <c r="H59" s="417">
        <v>2.0201310000000001</v>
      </c>
      <c r="I59" s="417">
        <v>2.4597449999999998</v>
      </c>
      <c r="J59" s="417">
        <v>3.13028671109821</v>
      </c>
      <c r="K59" s="417">
        <v>4.3232329298400902</v>
      </c>
      <c r="L59" s="417">
        <v>4.7169316193847699</v>
      </c>
      <c r="M59" s="417">
        <v>1.6442371330261201</v>
      </c>
      <c r="N59" s="417">
        <v>0.77548409707546195</v>
      </c>
      <c r="O59" s="417">
        <v>1.10593308563232</v>
      </c>
      <c r="P59" s="417">
        <v>0.28108884315490701</v>
      </c>
      <c r="Q59" s="417">
        <v>0.29801156158447301</v>
      </c>
      <c r="R59" s="417">
        <v>0</v>
      </c>
      <c r="S59" s="417">
        <v>0</v>
      </c>
      <c r="T59" s="417">
        <v>0.149220950484375</v>
      </c>
      <c r="U59" s="417">
        <v>1.4445133106250001</v>
      </c>
      <c r="V59" s="518">
        <v>0.92394341943750002</v>
      </c>
      <c r="W59" s="517">
        <v>-0.36212496133622002</v>
      </c>
      <c r="X59" s="517">
        <v>-0.10382816388677001</v>
      </c>
      <c r="Y59" s="517">
        <v>9.8278578586210902E-4</v>
      </c>
    </row>
    <row r="60" spans="1:25" s="398" customFormat="1" ht="15" customHeight="1">
      <c r="A60" s="513" t="s">
        <v>781</v>
      </c>
      <c r="B60" s="417">
        <v>2.773755</v>
      </c>
      <c r="C60" s="417">
        <v>4.3961399999999999</v>
      </c>
      <c r="D60" s="417">
        <v>5.1288299999999998</v>
      </c>
      <c r="E60" s="417">
        <v>5.1497640000000002</v>
      </c>
      <c r="F60" s="417">
        <v>5.4428400000000003</v>
      </c>
      <c r="G60" s="417">
        <v>6.0708599999999997</v>
      </c>
      <c r="H60" s="417">
        <v>6.1134826061250003</v>
      </c>
      <c r="I60" s="417">
        <v>6.3848700000000003</v>
      </c>
      <c r="J60" s="417">
        <v>6.8241591000000001</v>
      </c>
      <c r="K60" s="417">
        <v>6.4192254999999996</v>
      </c>
      <c r="L60" s="417">
        <v>8.65282551542062</v>
      </c>
      <c r="M60" s="417">
        <v>11.3637026267435</v>
      </c>
      <c r="N60" s="417">
        <v>4.48989078202088</v>
      </c>
      <c r="O60" s="417">
        <v>5.1691728937925996</v>
      </c>
      <c r="P60" s="417">
        <v>7.2691493818958399</v>
      </c>
      <c r="Q60" s="417">
        <v>9.2793522481053703</v>
      </c>
      <c r="R60" s="417">
        <v>7.31592509811356</v>
      </c>
      <c r="S60" s="417">
        <v>4.6342290503905996</v>
      </c>
      <c r="T60" s="417">
        <v>1.97389580811607</v>
      </c>
      <c r="U60" s="417">
        <v>0.37808941229506599</v>
      </c>
      <c r="V60" s="518">
        <v>0.201475660769388</v>
      </c>
      <c r="W60" s="517">
        <v>-0.46857760548680499</v>
      </c>
      <c r="X60" s="517">
        <v>-0.24662502794091301</v>
      </c>
      <c r="Y60" s="517">
        <v>2.1430686277507999E-4</v>
      </c>
    </row>
    <row r="61" spans="1:25" s="398" customFormat="1" ht="15" customHeight="1">
      <c r="A61" s="434" t="s">
        <v>769</v>
      </c>
      <c r="B61" s="417">
        <v>0</v>
      </c>
      <c r="C61" s="417">
        <v>0</v>
      </c>
      <c r="D61" s="417">
        <v>0</v>
      </c>
      <c r="E61" s="417">
        <v>0</v>
      </c>
      <c r="F61" s="417">
        <v>0</v>
      </c>
      <c r="G61" s="417">
        <v>0</v>
      </c>
      <c r="H61" s="417">
        <v>0</v>
      </c>
      <c r="I61" s="417">
        <v>0</v>
      </c>
      <c r="J61" s="417">
        <v>0</v>
      </c>
      <c r="K61" s="417">
        <v>0.93156300000000003</v>
      </c>
      <c r="L61" s="417">
        <v>3.0027362633288801</v>
      </c>
      <c r="M61" s="417">
        <v>4.4346739031825599</v>
      </c>
      <c r="N61" s="417">
        <v>4.1821198102730799</v>
      </c>
      <c r="O61" s="417">
        <v>4.3163128542731304</v>
      </c>
      <c r="P61" s="417">
        <v>5.3200476277143096</v>
      </c>
      <c r="Q61" s="417">
        <v>9.8156329327739797</v>
      </c>
      <c r="R61" s="417">
        <v>13.742143000032399</v>
      </c>
      <c r="S61" s="417">
        <v>13.04349206042</v>
      </c>
      <c r="T61" s="417">
        <v>9.3663328073142704</v>
      </c>
      <c r="U61" s="417">
        <v>9.4207338870592903</v>
      </c>
      <c r="V61" s="518">
        <v>9.1581113288569505</v>
      </c>
      <c r="W61" s="517">
        <v>-3.05331541843206E-2</v>
      </c>
      <c r="X61" s="517">
        <v>0.26033863794321099</v>
      </c>
      <c r="Y61" s="517">
        <v>9.7413558557761896E-3</v>
      </c>
    </row>
    <row r="62" spans="1:25" s="522" customFormat="1" ht="15" customHeight="1">
      <c r="A62" s="515" t="s">
        <v>691</v>
      </c>
      <c r="B62" s="519">
        <v>2.773755</v>
      </c>
      <c r="C62" s="519">
        <v>4.3961399999999999</v>
      </c>
      <c r="D62" s="519">
        <v>5.1288299999999998</v>
      </c>
      <c r="E62" s="519">
        <v>5.1497640000000002</v>
      </c>
      <c r="F62" s="519">
        <v>6.7319341040039102</v>
      </c>
      <c r="G62" s="519">
        <v>7.2222299999999997</v>
      </c>
      <c r="H62" s="519">
        <v>8.1336136061249995</v>
      </c>
      <c r="I62" s="519">
        <v>8.8446149999999992</v>
      </c>
      <c r="J62" s="519">
        <v>9.9544458110982106</v>
      </c>
      <c r="K62" s="519">
        <v>11.674021429840099</v>
      </c>
      <c r="L62" s="519">
        <v>16.372493398134299</v>
      </c>
      <c r="M62" s="519">
        <v>17.442613662952201</v>
      </c>
      <c r="N62" s="519">
        <v>9.4474946893694192</v>
      </c>
      <c r="O62" s="519">
        <v>10.5914188336981</v>
      </c>
      <c r="P62" s="519">
        <v>12.8702858527651</v>
      </c>
      <c r="Q62" s="519">
        <v>19.392996742463801</v>
      </c>
      <c r="R62" s="519">
        <v>21.058068098145998</v>
      </c>
      <c r="S62" s="519">
        <v>17.677721110810602</v>
      </c>
      <c r="T62" s="519">
        <v>11.4894495659147</v>
      </c>
      <c r="U62" s="519">
        <v>11.2433366099794</v>
      </c>
      <c r="V62" s="520">
        <v>10.2835304090638</v>
      </c>
      <c r="W62" s="521">
        <v>-8.7865667711047798E-2</v>
      </c>
      <c r="X62" s="521">
        <v>-3.7519767430261898E-3</v>
      </c>
      <c r="Y62" s="521">
        <v>1.09384485044134E-2</v>
      </c>
    </row>
    <row r="63" spans="1:25" s="398" customFormat="1" ht="15" customHeight="1">
      <c r="A63" s="434" t="s">
        <v>770</v>
      </c>
      <c r="B63" s="417">
        <v>0</v>
      </c>
      <c r="C63" s="417">
        <v>0</v>
      </c>
      <c r="D63" s="417">
        <v>0.64729999999999999</v>
      </c>
      <c r="E63" s="417">
        <v>3.4136250000000001</v>
      </c>
      <c r="F63" s="417">
        <v>3.440175</v>
      </c>
      <c r="G63" s="417">
        <v>4.1802250000000001</v>
      </c>
      <c r="H63" s="417">
        <v>5.50265</v>
      </c>
      <c r="I63" s="417">
        <v>5.9556250000000004</v>
      </c>
      <c r="J63" s="417">
        <v>3.9411999999999998</v>
      </c>
      <c r="K63" s="417">
        <v>5.4610927858352696</v>
      </c>
      <c r="L63" s="417">
        <v>8.1673600231781194</v>
      </c>
      <c r="M63" s="417">
        <v>9.1156264484294898</v>
      </c>
      <c r="N63" s="417">
        <v>8.9581550738941793</v>
      </c>
      <c r="O63" s="417">
        <v>8.9301675739908806</v>
      </c>
      <c r="P63" s="417">
        <v>9.3269858735822897</v>
      </c>
      <c r="Q63" s="417">
        <v>8.0839021908942197</v>
      </c>
      <c r="R63" s="417">
        <v>7.9742176919474996</v>
      </c>
      <c r="S63" s="417">
        <v>10.9797203093781</v>
      </c>
      <c r="T63" s="417">
        <v>8.8367639720624407</v>
      </c>
      <c r="U63" s="417">
        <v>8.0358922847665806</v>
      </c>
      <c r="V63" s="518">
        <v>7.7328811155999997</v>
      </c>
      <c r="W63" s="517">
        <v>-4.0336436597193E-2</v>
      </c>
      <c r="X63" s="517">
        <v>3.9382631064170899E-2</v>
      </c>
      <c r="Y63" s="517">
        <v>8.2253582679337398E-3</v>
      </c>
    </row>
    <row r="64" spans="1:25" s="398" customFormat="1" ht="15" customHeight="1">
      <c r="A64" s="434" t="s">
        <v>782</v>
      </c>
      <c r="B64" s="417">
        <v>24.5728461703935</v>
      </c>
      <c r="C64" s="417">
        <v>32.919991553027302</v>
      </c>
      <c r="D64" s="417">
        <v>35.240732268596403</v>
      </c>
      <c r="E64" s="417">
        <v>36.3553913807255</v>
      </c>
      <c r="F64" s="417">
        <v>42.4636742835729</v>
      </c>
      <c r="G64" s="417">
        <v>45.147316614224401</v>
      </c>
      <c r="H64" s="417">
        <v>52.956710158799503</v>
      </c>
      <c r="I64" s="417">
        <v>60.5572520887387</v>
      </c>
      <c r="J64" s="417">
        <v>60.674540540024303</v>
      </c>
      <c r="K64" s="417">
        <v>71.843028006945403</v>
      </c>
      <c r="L64" s="417">
        <v>103.784203010167</v>
      </c>
      <c r="M64" s="417">
        <v>128.73738856546601</v>
      </c>
      <c r="N64" s="417">
        <v>130.29948553781199</v>
      </c>
      <c r="O64" s="417">
        <v>135.221871973416</v>
      </c>
      <c r="P64" s="417">
        <v>132.17328009129699</v>
      </c>
      <c r="Q64" s="417">
        <v>125.445880668317</v>
      </c>
      <c r="R64" s="417">
        <v>125.968005671792</v>
      </c>
      <c r="S64" s="417">
        <v>122.265400699146</v>
      </c>
      <c r="T64" s="417">
        <v>125.92524909759901</v>
      </c>
      <c r="U64" s="417">
        <v>127.532890639185</v>
      </c>
      <c r="V64" s="518">
        <v>126.89957506326201</v>
      </c>
      <c r="W64" s="517">
        <v>-7.6845723597818204E-3</v>
      </c>
      <c r="X64" s="517">
        <v>5.9067784365802102E-2</v>
      </c>
      <c r="Y64" s="517">
        <v>0.134981315933873</v>
      </c>
    </row>
    <row r="65" spans="1:26" s="522" customFormat="1" ht="15" customHeight="1">
      <c r="A65" s="523" t="s">
        <v>772</v>
      </c>
      <c r="B65" s="524">
        <v>24.5728461703935</v>
      </c>
      <c r="C65" s="524">
        <v>32.919991553027302</v>
      </c>
      <c r="D65" s="524">
        <v>35.888032268596398</v>
      </c>
      <c r="E65" s="524">
        <v>39.769016380725503</v>
      </c>
      <c r="F65" s="524">
        <v>45.903849283572903</v>
      </c>
      <c r="G65" s="524">
        <v>49.327541614224401</v>
      </c>
      <c r="H65" s="524">
        <v>58.459360158799498</v>
      </c>
      <c r="I65" s="524">
        <v>66.512877088738705</v>
      </c>
      <c r="J65" s="524">
        <v>64.615740540024305</v>
      </c>
      <c r="K65" s="524">
        <v>77.304120792780694</v>
      </c>
      <c r="L65" s="524">
        <v>111.951563033345</v>
      </c>
      <c r="M65" s="524">
        <v>137.853015013895</v>
      </c>
      <c r="N65" s="524">
        <v>139.25764061170599</v>
      </c>
      <c r="O65" s="524">
        <v>144.15203954740701</v>
      </c>
      <c r="P65" s="524">
        <v>141.50026596487899</v>
      </c>
      <c r="Q65" s="524">
        <v>133.529782859211</v>
      </c>
      <c r="R65" s="524">
        <v>133.942223363739</v>
      </c>
      <c r="S65" s="524">
        <v>133.24512100852399</v>
      </c>
      <c r="T65" s="524">
        <v>134.76201306966101</v>
      </c>
      <c r="U65" s="524">
        <v>135.568782923952</v>
      </c>
      <c r="V65" s="525">
        <v>134.63245617886199</v>
      </c>
      <c r="W65" s="526">
        <v>-9.6200242997455093E-3</v>
      </c>
      <c r="X65" s="526">
        <v>5.7780861907189299E-2</v>
      </c>
      <c r="Y65" s="526">
        <v>0.14320667420180599</v>
      </c>
    </row>
    <row r="66" spans="1:26" s="398" customFormat="1" ht="15" customHeight="1">
      <c r="A66" s="515" t="s">
        <v>523</v>
      </c>
      <c r="B66" s="417"/>
      <c r="C66" s="417"/>
      <c r="D66" s="417"/>
      <c r="E66" s="417"/>
      <c r="F66" s="417"/>
      <c r="G66" s="417"/>
      <c r="H66" s="417"/>
      <c r="I66" s="417"/>
      <c r="J66" s="417"/>
      <c r="K66" s="417"/>
      <c r="L66" s="417"/>
      <c r="M66" s="417"/>
      <c r="N66" s="417"/>
      <c r="O66" s="417"/>
      <c r="P66" s="417"/>
      <c r="Q66" s="417"/>
      <c r="R66" s="417"/>
      <c r="S66" s="417"/>
      <c r="T66" s="417"/>
      <c r="U66" s="417"/>
      <c r="V66" s="518"/>
      <c r="W66" s="517"/>
      <c r="X66" s="517"/>
      <c r="Y66" s="517"/>
    </row>
    <row r="67" spans="1:26" s="398" customFormat="1" ht="15" customHeight="1">
      <c r="A67" s="434" t="s">
        <v>768</v>
      </c>
      <c r="B67" s="417">
        <v>0</v>
      </c>
      <c r="C67" s="417">
        <v>0</v>
      </c>
      <c r="D67" s="417">
        <v>0</v>
      </c>
      <c r="E67" s="417">
        <v>0</v>
      </c>
      <c r="F67" s="417">
        <v>0</v>
      </c>
      <c r="G67" s="417">
        <v>0</v>
      </c>
      <c r="H67" s="417">
        <v>0</v>
      </c>
      <c r="I67" s="417">
        <v>0</v>
      </c>
      <c r="J67" s="417">
        <v>0</v>
      </c>
      <c r="K67" s="417">
        <v>0</v>
      </c>
      <c r="L67" s="417">
        <v>0</v>
      </c>
      <c r="M67" s="417">
        <v>0</v>
      </c>
      <c r="N67" s="417">
        <v>0</v>
      </c>
      <c r="O67" s="417">
        <v>0</v>
      </c>
      <c r="P67" s="417">
        <v>0</v>
      </c>
      <c r="Q67" s="417">
        <v>0</v>
      </c>
      <c r="R67" s="417">
        <v>0</v>
      </c>
      <c r="S67" s="417">
        <v>0</v>
      </c>
      <c r="T67" s="417">
        <v>0</v>
      </c>
      <c r="U67" s="417">
        <v>0</v>
      </c>
      <c r="V67" s="518">
        <v>2.069375</v>
      </c>
      <c r="W67" s="517" t="s">
        <v>774</v>
      </c>
      <c r="X67" s="517" t="s">
        <v>774</v>
      </c>
      <c r="Y67" s="530">
        <v>2.2011654532444799E-3</v>
      </c>
      <c r="Z67" s="531"/>
    </row>
    <row r="68" spans="1:26" s="398" customFormat="1" ht="15" customHeight="1">
      <c r="A68" s="434" t="s">
        <v>769</v>
      </c>
      <c r="B68" s="417">
        <v>0</v>
      </c>
      <c r="C68" s="417">
        <v>0</v>
      </c>
      <c r="D68" s="417">
        <v>0</v>
      </c>
      <c r="E68" s="417">
        <v>0</v>
      </c>
      <c r="F68" s="417">
        <v>0</v>
      </c>
      <c r="G68" s="417">
        <v>0</v>
      </c>
      <c r="H68" s="417">
        <v>0</v>
      </c>
      <c r="I68" s="417">
        <v>0</v>
      </c>
      <c r="J68" s="417">
        <v>0</v>
      </c>
      <c r="K68" s="417">
        <v>0</v>
      </c>
      <c r="L68" s="417">
        <v>0</v>
      </c>
      <c r="M68" s="417">
        <v>0</v>
      </c>
      <c r="N68" s="417">
        <v>0</v>
      </c>
      <c r="O68" s="417">
        <v>0</v>
      </c>
      <c r="P68" s="417">
        <v>0</v>
      </c>
      <c r="Q68" s="417">
        <v>3.9082118284530001</v>
      </c>
      <c r="R68" s="417">
        <v>10.7128917514011</v>
      </c>
      <c r="S68" s="417">
        <v>8.3088275648383192</v>
      </c>
      <c r="T68" s="417">
        <v>3.1654419877602198</v>
      </c>
      <c r="U68" s="417">
        <v>0</v>
      </c>
      <c r="V68" s="518">
        <v>0</v>
      </c>
      <c r="W68" s="517" t="s">
        <v>774</v>
      </c>
      <c r="X68" s="517" t="s">
        <v>774</v>
      </c>
      <c r="Y68" s="517">
        <v>0</v>
      </c>
    </row>
    <row r="69" spans="1:26" s="522" customFormat="1" ht="15" customHeight="1">
      <c r="A69" s="515" t="s">
        <v>691</v>
      </c>
      <c r="B69" s="519">
        <v>0</v>
      </c>
      <c r="C69" s="519">
        <v>0</v>
      </c>
      <c r="D69" s="519">
        <v>0</v>
      </c>
      <c r="E69" s="519">
        <v>0</v>
      </c>
      <c r="F69" s="519">
        <v>0</v>
      </c>
      <c r="G69" s="519">
        <v>0</v>
      </c>
      <c r="H69" s="519">
        <v>0</v>
      </c>
      <c r="I69" s="519">
        <v>0</v>
      </c>
      <c r="J69" s="519">
        <v>0</v>
      </c>
      <c r="K69" s="519">
        <v>0</v>
      </c>
      <c r="L69" s="519">
        <v>0</v>
      </c>
      <c r="M69" s="519">
        <v>0</v>
      </c>
      <c r="N69" s="519">
        <v>0</v>
      </c>
      <c r="O69" s="519">
        <v>0</v>
      </c>
      <c r="P69" s="519">
        <v>0</v>
      </c>
      <c r="Q69" s="519">
        <v>3.9082118284530001</v>
      </c>
      <c r="R69" s="519">
        <v>10.7128917514011</v>
      </c>
      <c r="S69" s="519">
        <v>8.3088275648383192</v>
      </c>
      <c r="T69" s="519">
        <v>3.1654419877602198</v>
      </c>
      <c r="U69" s="519">
        <v>0</v>
      </c>
      <c r="V69" s="520">
        <v>2.069375</v>
      </c>
      <c r="W69" s="521" t="s">
        <v>774</v>
      </c>
      <c r="X69" s="521" t="s">
        <v>774</v>
      </c>
      <c r="Y69" s="521">
        <v>2.2011654532444799E-3</v>
      </c>
    </row>
    <row r="70" spans="1:26" s="398" customFormat="1" ht="15" customHeight="1">
      <c r="A70" s="434" t="s">
        <v>770</v>
      </c>
      <c r="B70" s="417">
        <v>33.144336793514597</v>
      </c>
      <c r="C70" s="417">
        <v>29.024641169493201</v>
      </c>
      <c r="D70" s="417">
        <v>29.3411904220075</v>
      </c>
      <c r="E70" s="417">
        <v>29.791795425653198</v>
      </c>
      <c r="F70" s="417">
        <v>34.992800605124202</v>
      </c>
      <c r="G70" s="417">
        <v>43.440229203477898</v>
      </c>
      <c r="H70" s="417">
        <v>44.791061577454798</v>
      </c>
      <c r="I70" s="417">
        <v>43.388968095164699</v>
      </c>
      <c r="J70" s="417">
        <v>48.0233695625246</v>
      </c>
      <c r="K70" s="417">
        <v>43.642228671217197</v>
      </c>
      <c r="L70" s="417">
        <v>48.158825454143503</v>
      </c>
      <c r="M70" s="417">
        <v>36.0700147123748</v>
      </c>
      <c r="N70" s="417">
        <v>39.2573617223578</v>
      </c>
      <c r="O70" s="417">
        <v>34.382750092227703</v>
      </c>
      <c r="P70" s="417">
        <v>29.366190864521901</v>
      </c>
      <c r="Q70" s="417">
        <v>30.1268235467269</v>
      </c>
      <c r="R70" s="417">
        <v>38.671245588212898</v>
      </c>
      <c r="S70" s="417">
        <v>37.1986429125512</v>
      </c>
      <c r="T70" s="417">
        <v>37.4640422786727</v>
      </c>
      <c r="U70" s="417">
        <v>27.976446188259601</v>
      </c>
      <c r="V70" s="518">
        <v>26.128522251144499</v>
      </c>
      <c r="W70" s="517">
        <v>-6.8604615799208998E-2</v>
      </c>
      <c r="X70" s="517">
        <v>-4.3492097316793203E-2</v>
      </c>
      <c r="Y70" s="517">
        <v>2.7792546311591199E-2</v>
      </c>
    </row>
    <row r="71" spans="1:26" s="398" customFormat="1" ht="15" customHeight="1">
      <c r="A71" s="513" t="s">
        <v>780</v>
      </c>
      <c r="B71" s="417">
        <v>33.144336793514597</v>
      </c>
      <c r="C71" s="417">
        <v>29.024641169493201</v>
      </c>
      <c r="D71" s="417">
        <v>29.3411904220075</v>
      </c>
      <c r="E71" s="417">
        <v>29.791795425653198</v>
      </c>
      <c r="F71" s="417">
        <v>33.703706501120301</v>
      </c>
      <c r="G71" s="417">
        <v>42.288859203477898</v>
      </c>
      <c r="H71" s="417">
        <v>42.770930577454799</v>
      </c>
      <c r="I71" s="417">
        <v>40.929223095164701</v>
      </c>
      <c r="J71" s="417">
        <v>44.893082851426399</v>
      </c>
      <c r="K71" s="417">
        <v>39.318995741377101</v>
      </c>
      <c r="L71" s="417">
        <v>43.441893834758702</v>
      </c>
      <c r="M71" s="417">
        <v>34.425777579348697</v>
      </c>
      <c r="N71" s="417">
        <v>38.481877625282301</v>
      </c>
      <c r="O71" s="417">
        <v>33.276817006595401</v>
      </c>
      <c r="P71" s="417">
        <v>29.085102021367</v>
      </c>
      <c r="Q71" s="417">
        <v>29.828811985142401</v>
      </c>
      <c r="R71" s="417">
        <v>38.671245588212898</v>
      </c>
      <c r="S71" s="417">
        <v>37.1986429125512</v>
      </c>
      <c r="T71" s="417">
        <v>37.314821328188401</v>
      </c>
      <c r="U71" s="417">
        <v>26.531932877634599</v>
      </c>
      <c r="V71" s="518">
        <v>25.204578831707</v>
      </c>
      <c r="W71" s="517">
        <v>-5.2624097228514299E-2</v>
      </c>
      <c r="X71" s="517">
        <v>-3.8572262948169601E-2</v>
      </c>
      <c r="Y71" s="517">
        <v>2.6809760525729101E-2</v>
      </c>
    </row>
    <row r="72" spans="1:26" s="398" customFormat="1" ht="15" customHeight="1">
      <c r="A72" s="513" t="s">
        <v>785</v>
      </c>
      <c r="B72" s="528">
        <v>0</v>
      </c>
      <c r="C72" s="528">
        <v>0</v>
      </c>
      <c r="D72" s="528">
        <v>0</v>
      </c>
      <c r="E72" s="528">
        <v>0</v>
      </c>
      <c r="F72" s="417">
        <v>1.2890941040039099</v>
      </c>
      <c r="G72" s="417">
        <v>1.15137</v>
      </c>
      <c r="H72" s="417">
        <v>2.0201310000000001</v>
      </c>
      <c r="I72" s="417">
        <v>2.4597449999999998</v>
      </c>
      <c r="J72" s="417">
        <v>3.13028671109821</v>
      </c>
      <c r="K72" s="417">
        <v>4.3232329298400902</v>
      </c>
      <c r="L72" s="417">
        <v>4.7169316193847699</v>
      </c>
      <c r="M72" s="417">
        <v>1.6442371330261201</v>
      </c>
      <c r="N72" s="417">
        <v>0.77548409707546195</v>
      </c>
      <c r="O72" s="417">
        <v>1.10593308563232</v>
      </c>
      <c r="P72" s="417">
        <v>0.28108884315490701</v>
      </c>
      <c r="Q72" s="417">
        <v>0.29801156158447301</v>
      </c>
      <c r="R72" s="417">
        <v>0</v>
      </c>
      <c r="S72" s="417">
        <v>0</v>
      </c>
      <c r="T72" s="417">
        <v>0.149220950484375</v>
      </c>
      <c r="U72" s="417">
        <v>1.4445133106250001</v>
      </c>
      <c r="V72" s="518">
        <v>0.92394341943750002</v>
      </c>
      <c r="W72" s="517">
        <v>-0.36212496133622002</v>
      </c>
      <c r="X72" s="517">
        <v>-0.10382816388677001</v>
      </c>
      <c r="Y72" s="517">
        <v>9.8278578586210902E-4</v>
      </c>
    </row>
    <row r="73" spans="1:26" s="398" customFormat="1" ht="15" customHeight="1">
      <c r="A73" s="434" t="s">
        <v>782</v>
      </c>
      <c r="B73" s="417">
        <v>32.910775451046</v>
      </c>
      <c r="C73" s="417">
        <v>34.900634629181802</v>
      </c>
      <c r="D73" s="417">
        <v>36.471239699143098</v>
      </c>
      <c r="E73" s="417">
        <v>41.648704625761397</v>
      </c>
      <c r="F73" s="417">
        <v>38.857761419815297</v>
      </c>
      <c r="G73" s="417">
        <v>47.338466524605799</v>
      </c>
      <c r="H73" s="417">
        <v>58.178244210171798</v>
      </c>
      <c r="I73" s="417">
        <v>63.1489391069519</v>
      </c>
      <c r="J73" s="417">
        <v>63.8266409504132</v>
      </c>
      <c r="K73" s="417">
        <v>55.952086165191503</v>
      </c>
      <c r="L73" s="417">
        <v>58.768006261584702</v>
      </c>
      <c r="M73" s="417">
        <v>56.3717668491594</v>
      </c>
      <c r="N73" s="417">
        <v>54.249010996340601</v>
      </c>
      <c r="O73" s="417">
        <v>46.968838335918598</v>
      </c>
      <c r="P73" s="417">
        <v>49.452001868004203</v>
      </c>
      <c r="Q73" s="417">
        <v>48.4825413325079</v>
      </c>
      <c r="R73" s="417">
        <v>46.189865315474201</v>
      </c>
      <c r="S73" s="417">
        <v>55.743937357939799</v>
      </c>
      <c r="T73" s="417">
        <v>53.596564372920703</v>
      </c>
      <c r="U73" s="417">
        <v>61.234387059333798</v>
      </c>
      <c r="V73" s="518">
        <v>56.404375960274599</v>
      </c>
      <c r="W73" s="517">
        <v>-8.1394158662209296E-2</v>
      </c>
      <c r="X73" s="517">
        <v>9.0621338888552394E-3</v>
      </c>
      <c r="Y73" s="517">
        <v>5.9996551507373E-2</v>
      </c>
    </row>
    <row r="74" spans="1:26" s="522" customFormat="1" ht="15" customHeight="1">
      <c r="A74" s="523" t="s">
        <v>772</v>
      </c>
      <c r="B74" s="524">
        <v>66.055112244560604</v>
      </c>
      <c r="C74" s="524">
        <v>63.925275798675003</v>
      </c>
      <c r="D74" s="524">
        <v>65.812430121150697</v>
      </c>
      <c r="E74" s="524">
        <v>71.440500051414602</v>
      </c>
      <c r="F74" s="524">
        <v>73.850562024939507</v>
      </c>
      <c r="G74" s="524">
        <v>90.778695728083704</v>
      </c>
      <c r="H74" s="524">
        <v>102.96930578762699</v>
      </c>
      <c r="I74" s="524">
        <v>106.537907202117</v>
      </c>
      <c r="J74" s="524">
        <v>111.850010512938</v>
      </c>
      <c r="K74" s="524">
        <v>99.594314836408699</v>
      </c>
      <c r="L74" s="524">
        <v>106.926831715728</v>
      </c>
      <c r="M74" s="524">
        <v>92.441781561534299</v>
      </c>
      <c r="N74" s="524">
        <v>93.506372718698302</v>
      </c>
      <c r="O74" s="524">
        <v>81.3515884281463</v>
      </c>
      <c r="P74" s="524">
        <v>78.8181927325261</v>
      </c>
      <c r="Q74" s="524">
        <v>78.609364879234704</v>
      </c>
      <c r="R74" s="524">
        <v>84.861110903687106</v>
      </c>
      <c r="S74" s="524">
        <v>92.942580270491007</v>
      </c>
      <c r="T74" s="524">
        <v>91.060606651593403</v>
      </c>
      <c r="U74" s="524">
        <v>89.2108332475933</v>
      </c>
      <c r="V74" s="525">
        <v>82.532898211419095</v>
      </c>
      <c r="W74" s="526">
        <v>-7.7383368216096704E-2</v>
      </c>
      <c r="X74" s="526">
        <v>-1.09498691120307E-2</v>
      </c>
      <c r="Y74" s="526">
        <v>8.7789097818964296E-2</v>
      </c>
    </row>
    <row r="75" spans="1:26" s="398" customFormat="1" ht="15" customHeight="1">
      <c r="A75" s="515" t="s">
        <v>336</v>
      </c>
      <c r="B75" s="417"/>
      <c r="C75" s="417"/>
      <c r="D75" s="417"/>
      <c r="E75" s="417"/>
      <c r="F75" s="417"/>
      <c r="G75" s="417"/>
      <c r="H75" s="417"/>
      <c r="I75" s="417"/>
      <c r="J75" s="417"/>
      <c r="K75" s="417"/>
      <c r="L75" s="417"/>
      <c r="M75" s="417"/>
      <c r="N75" s="417"/>
      <c r="O75" s="417"/>
      <c r="P75" s="417"/>
      <c r="Q75" s="417"/>
      <c r="R75" s="417"/>
      <c r="S75" s="417"/>
      <c r="T75" s="417"/>
      <c r="U75" s="417"/>
      <c r="V75" s="518"/>
      <c r="W75" s="517"/>
      <c r="X75" s="517"/>
      <c r="Y75" s="517"/>
    </row>
    <row r="76" spans="1:26" s="398" customFormat="1" ht="15" customHeight="1">
      <c r="A76" s="434" t="s">
        <v>768</v>
      </c>
      <c r="B76" s="417">
        <v>0</v>
      </c>
      <c r="C76" s="417">
        <v>0</v>
      </c>
      <c r="D76" s="417">
        <v>0</v>
      </c>
      <c r="E76" s="417">
        <v>0</v>
      </c>
      <c r="F76" s="417">
        <v>0</v>
      </c>
      <c r="G76" s="417">
        <v>0</v>
      </c>
      <c r="H76" s="417">
        <v>0</v>
      </c>
      <c r="I76" s="417">
        <v>0</v>
      </c>
      <c r="J76" s="417">
        <v>0</v>
      </c>
      <c r="K76" s="417">
        <v>0</v>
      </c>
      <c r="L76" s="417">
        <v>3.4098334861816402</v>
      </c>
      <c r="M76" s="417">
        <v>13.6262356558594</v>
      </c>
      <c r="N76" s="417">
        <v>20.769190388267901</v>
      </c>
      <c r="O76" s="417">
        <v>26.388891298226</v>
      </c>
      <c r="P76" s="417">
        <v>30.253394598838099</v>
      </c>
      <c r="Q76" s="417">
        <v>32.430124739607301</v>
      </c>
      <c r="R76" s="417">
        <v>36.757474482803097</v>
      </c>
      <c r="S76" s="417">
        <v>39.895959170483998</v>
      </c>
      <c r="T76" s="417">
        <v>47.888175092660802</v>
      </c>
      <c r="U76" s="417">
        <v>47.71042298791</v>
      </c>
      <c r="V76" s="518">
        <v>45.074777227484802</v>
      </c>
      <c r="W76" s="517">
        <v>-5.7823861468618502E-2</v>
      </c>
      <c r="X76" s="517" t="s">
        <v>774</v>
      </c>
      <c r="Y76" s="517">
        <v>4.79454146521682E-2</v>
      </c>
    </row>
    <row r="77" spans="1:26" s="398" customFormat="1" ht="15" customHeight="1">
      <c r="A77" s="513" t="s">
        <v>788</v>
      </c>
      <c r="B77" s="528">
        <v>0</v>
      </c>
      <c r="C77" s="528">
        <v>0</v>
      </c>
      <c r="D77" s="528">
        <v>0</v>
      </c>
      <c r="E77" s="528">
        <v>0</v>
      </c>
      <c r="F77" s="528">
        <v>0</v>
      </c>
      <c r="G77" s="528">
        <v>0</v>
      </c>
      <c r="H77" s="417">
        <v>0</v>
      </c>
      <c r="I77" s="417">
        <v>0</v>
      </c>
      <c r="J77" s="417">
        <v>0</v>
      </c>
      <c r="K77" s="417">
        <v>0</v>
      </c>
      <c r="L77" s="417">
        <v>0</v>
      </c>
      <c r="M77" s="417">
        <v>0</v>
      </c>
      <c r="N77" s="417">
        <v>0</v>
      </c>
      <c r="O77" s="417">
        <v>0.20186131094469101</v>
      </c>
      <c r="P77" s="417">
        <v>2.8744531249970602</v>
      </c>
      <c r="Q77" s="417">
        <v>3.7675621873156402</v>
      </c>
      <c r="R77" s="417">
        <v>3.73618832153393</v>
      </c>
      <c r="S77" s="417">
        <v>3.2352467214942</v>
      </c>
      <c r="T77" s="417">
        <v>2.8525961891268898</v>
      </c>
      <c r="U77" s="417">
        <v>4.39441779027681</v>
      </c>
      <c r="V77" s="518">
        <v>3.9008148677162202</v>
      </c>
      <c r="W77" s="517">
        <v>-0.114750328882194</v>
      </c>
      <c r="X77" s="517" t="s">
        <v>774</v>
      </c>
      <c r="Y77" s="517">
        <v>4.1492426101211203E-3</v>
      </c>
    </row>
    <row r="78" spans="1:26" s="398" customFormat="1" ht="15" customHeight="1">
      <c r="A78" s="513" t="s">
        <v>781</v>
      </c>
      <c r="B78" s="528">
        <v>0</v>
      </c>
      <c r="C78" s="528">
        <v>0</v>
      </c>
      <c r="D78" s="528">
        <v>0</v>
      </c>
      <c r="E78" s="528">
        <v>0</v>
      </c>
      <c r="F78" s="528">
        <v>0</v>
      </c>
      <c r="G78" s="528">
        <v>0</v>
      </c>
      <c r="H78" s="417">
        <v>0</v>
      </c>
      <c r="I78" s="417">
        <v>0</v>
      </c>
      <c r="J78" s="417">
        <v>0</v>
      </c>
      <c r="K78" s="417">
        <v>0</v>
      </c>
      <c r="L78" s="417">
        <v>3.4098334861816402</v>
      </c>
      <c r="M78" s="417">
        <v>13.6262356558594</v>
      </c>
      <c r="N78" s="417">
        <v>20.769190388267901</v>
      </c>
      <c r="O78" s="417">
        <v>26.187029987281299</v>
      </c>
      <c r="P78" s="417">
        <v>27.378941473841099</v>
      </c>
      <c r="Q78" s="417">
        <v>28.6625625522917</v>
      </c>
      <c r="R78" s="417">
        <v>33.021286161269103</v>
      </c>
      <c r="S78" s="417">
        <v>36.660712448989798</v>
      </c>
      <c r="T78" s="417">
        <v>45.035578903533903</v>
      </c>
      <c r="U78" s="417">
        <v>43.032081893798399</v>
      </c>
      <c r="V78" s="518">
        <v>37.292730796346703</v>
      </c>
      <c r="W78" s="517">
        <v>-0.13574160364728599</v>
      </c>
      <c r="X78" s="517" t="s">
        <v>774</v>
      </c>
      <c r="Y78" s="517">
        <v>3.96677599207804E-2</v>
      </c>
    </row>
    <row r="79" spans="1:26" s="398" customFormat="1" ht="15" customHeight="1">
      <c r="A79" s="434" t="s">
        <v>769</v>
      </c>
      <c r="B79" s="528">
        <v>0</v>
      </c>
      <c r="C79" s="528">
        <v>0</v>
      </c>
      <c r="D79" s="528">
        <v>0</v>
      </c>
      <c r="E79" s="528">
        <v>0</v>
      </c>
      <c r="F79" s="528">
        <v>0</v>
      </c>
      <c r="G79" s="528">
        <v>0</v>
      </c>
      <c r="H79" s="417">
        <v>1.0467</v>
      </c>
      <c r="I79" s="417">
        <v>4.0507289999999996</v>
      </c>
      <c r="J79" s="417">
        <v>4.647348</v>
      </c>
      <c r="K79" s="417">
        <v>7.9967879999999996</v>
      </c>
      <c r="L79" s="417">
        <v>13.0199759438967</v>
      </c>
      <c r="M79" s="417">
        <v>16.879662209380999</v>
      </c>
      <c r="N79" s="417">
        <v>20.068993872076501</v>
      </c>
      <c r="O79" s="417">
        <v>25.068463746550901</v>
      </c>
      <c r="P79" s="417">
        <v>27.265690251737698</v>
      </c>
      <c r="Q79" s="417">
        <v>27.0019241256566</v>
      </c>
      <c r="R79" s="417">
        <v>36.7605782182289</v>
      </c>
      <c r="S79" s="417">
        <v>52.933347880658403</v>
      </c>
      <c r="T79" s="417">
        <v>73.452501314459198</v>
      </c>
      <c r="U79" s="417">
        <v>84.747202741245104</v>
      </c>
      <c r="V79" s="518">
        <v>94.018956416823102</v>
      </c>
      <c r="W79" s="517">
        <v>0.106373673577418</v>
      </c>
      <c r="X79" s="517">
        <v>0.26625443350965899</v>
      </c>
      <c r="Y79" s="517">
        <v>0.10000665844267501</v>
      </c>
    </row>
    <row r="80" spans="1:26" s="398" customFormat="1" ht="15" customHeight="1">
      <c r="A80" s="515" t="s">
        <v>691</v>
      </c>
      <c r="B80" s="532">
        <v>0</v>
      </c>
      <c r="C80" s="532">
        <v>0</v>
      </c>
      <c r="D80" s="532">
        <v>0</v>
      </c>
      <c r="E80" s="532">
        <v>0</v>
      </c>
      <c r="F80" s="532">
        <v>0</v>
      </c>
      <c r="G80" s="532">
        <v>0</v>
      </c>
      <c r="H80" s="532">
        <v>1.0467</v>
      </c>
      <c r="I80" s="532">
        <v>4.0507289999999996</v>
      </c>
      <c r="J80" s="532">
        <v>4.647348</v>
      </c>
      <c r="K80" s="532">
        <v>7.9967879999999996</v>
      </c>
      <c r="L80" s="532">
        <v>16.429809430078301</v>
      </c>
      <c r="M80" s="532">
        <v>30.505897865240399</v>
      </c>
      <c r="N80" s="532">
        <v>40.838184260344399</v>
      </c>
      <c r="O80" s="532">
        <v>51.457355044776897</v>
      </c>
      <c r="P80" s="532">
        <v>57.519084850575901</v>
      </c>
      <c r="Q80" s="532">
        <v>59.432048865263901</v>
      </c>
      <c r="R80" s="532">
        <v>73.518052701032005</v>
      </c>
      <c r="S80" s="532">
        <v>92.829307051142393</v>
      </c>
      <c r="T80" s="532">
        <v>121.34067640712</v>
      </c>
      <c r="U80" s="532">
        <v>132.45762572915501</v>
      </c>
      <c r="V80" s="520">
        <v>139.093733644308</v>
      </c>
      <c r="W80" s="521">
        <v>4.72307302587964E-2</v>
      </c>
      <c r="X80" s="521">
        <v>0.32408583138048502</v>
      </c>
      <c r="Y80" s="521">
        <v>0.14795207309484301</v>
      </c>
    </row>
    <row r="81" spans="1:25" s="398" customFormat="1" ht="15" customHeight="1">
      <c r="A81" s="434" t="s">
        <v>771</v>
      </c>
      <c r="B81" s="417">
        <v>0</v>
      </c>
      <c r="C81" s="417">
        <v>0</v>
      </c>
      <c r="D81" s="417">
        <v>0</v>
      </c>
      <c r="E81" s="417">
        <v>0</v>
      </c>
      <c r="F81" s="417">
        <v>0</v>
      </c>
      <c r="G81" s="417">
        <v>0</v>
      </c>
      <c r="H81" s="417">
        <v>0</v>
      </c>
      <c r="I81" s="417">
        <v>0</v>
      </c>
      <c r="J81" s="417">
        <v>0</v>
      </c>
      <c r="K81" s="417">
        <v>0</v>
      </c>
      <c r="L81" s="417">
        <v>0</v>
      </c>
      <c r="M81" s="417">
        <v>0</v>
      </c>
      <c r="N81" s="417">
        <v>0</v>
      </c>
      <c r="O81" s="417">
        <v>0</v>
      </c>
      <c r="P81" s="417">
        <v>0</v>
      </c>
      <c r="Q81" s="417">
        <v>0</v>
      </c>
      <c r="R81" s="417">
        <v>0</v>
      </c>
      <c r="S81" s="417">
        <v>0</v>
      </c>
      <c r="T81" s="417">
        <v>0</v>
      </c>
      <c r="U81" s="417">
        <v>9.6138000000000001E-2</v>
      </c>
      <c r="V81" s="518">
        <v>0</v>
      </c>
      <c r="W81" s="517">
        <v>-1</v>
      </c>
      <c r="X81" s="517" t="s">
        <v>774</v>
      </c>
      <c r="Y81" s="517">
        <v>0</v>
      </c>
    </row>
    <row r="82" spans="1:25" s="522" customFormat="1" ht="15" customHeight="1">
      <c r="A82" s="523" t="s">
        <v>772</v>
      </c>
      <c r="B82" s="524">
        <v>0</v>
      </c>
      <c r="C82" s="524">
        <v>0</v>
      </c>
      <c r="D82" s="524">
        <v>0</v>
      </c>
      <c r="E82" s="524">
        <v>0</v>
      </c>
      <c r="F82" s="524">
        <v>0</v>
      </c>
      <c r="G82" s="524">
        <v>0</v>
      </c>
      <c r="H82" s="524">
        <v>0</v>
      </c>
      <c r="I82" s="524">
        <v>0</v>
      </c>
      <c r="J82" s="524">
        <v>0</v>
      </c>
      <c r="K82" s="524">
        <v>0</v>
      </c>
      <c r="L82" s="524">
        <v>0</v>
      </c>
      <c r="M82" s="524">
        <v>0</v>
      </c>
      <c r="N82" s="524">
        <v>0</v>
      </c>
      <c r="O82" s="524">
        <v>0</v>
      </c>
      <c r="P82" s="524">
        <v>0</v>
      </c>
      <c r="Q82" s="524">
        <v>0</v>
      </c>
      <c r="R82" s="524">
        <v>0</v>
      </c>
      <c r="S82" s="524">
        <v>0</v>
      </c>
      <c r="T82" s="524">
        <v>0</v>
      </c>
      <c r="U82" s="524">
        <v>9.6138000000000001E-2</v>
      </c>
      <c r="V82" s="525">
        <v>0</v>
      </c>
      <c r="W82" s="526">
        <v>-1</v>
      </c>
      <c r="X82" s="526" t="s">
        <v>774</v>
      </c>
      <c r="Y82" s="526">
        <v>0</v>
      </c>
    </row>
    <row r="83" spans="1:25" s="398" customFormat="1" ht="15" customHeight="1">
      <c r="A83" s="515" t="s">
        <v>338</v>
      </c>
      <c r="B83" s="417"/>
      <c r="C83" s="417"/>
      <c r="D83" s="417"/>
      <c r="E83" s="417"/>
      <c r="F83" s="417"/>
      <c r="G83" s="417"/>
      <c r="H83" s="417"/>
      <c r="I83" s="417"/>
      <c r="J83" s="417"/>
      <c r="K83" s="417"/>
      <c r="L83" s="417"/>
      <c r="M83" s="417"/>
      <c r="N83" s="417"/>
      <c r="O83" s="417"/>
      <c r="P83" s="417"/>
      <c r="Q83" s="417"/>
      <c r="R83" s="417"/>
      <c r="S83" s="417"/>
      <c r="T83" s="417"/>
      <c r="U83" s="417"/>
      <c r="V83" s="518"/>
      <c r="W83" s="517"/>
      <c r="X83" s="517"/>
      <c r="Y83" s="517"/>
    </row>
    <row r="84" spans="1:25" s="398" customFormat="1" ht="15" customHeight="1">
      <c r="A84" s="434" t="s">
        <v>769</v>
      </c>
      <c r="B84" s="417">
        <v>0</v>
      </c>
      <c r="C84" s="417">
        <v>0</v>
      </c>
      <c r="D84" s="417">
        <v>0</v>
      </c>
      <c r="E84" s="417">
        <v>0</v>
      </c>
      <c r="F84" s="417">
        <v>2.752821</v>
      </c>
      <c r="G84" s="417">
        <v>6.3220679999999998</v>
      </c>
      <c r="H84" s="417">
        <v>8.3631329999999995</v>
      </c>
      <c r="I84" s="417">
        <v>10.446066</v>
      </c>
      <c r="J84" s="417">
        <v>11.293893000000001</v>
      </c>
      <c r="K84" s="417">
        <v>12.958145999999999</v>
      </c>
      <c r="L84" s="417">
        <v>11.532434377874999</v>
      </c>
      <c r="M84" s="417">
        <v>17.352482731370799</v>
      </c>
      <c r="N84" s="417">
        <v>18.4312690305335</v>
      </c>
      <c r="O84" s="417">
        <v>17.956173721026701</v>
      </c>
      <c r="P84" s="417">
        <v>19.146348543927498</v>
      </c>
      <c r="Q84" s="417">
        <v>20.029775698548701</v>
      </c>
      <c r="R84" s="417">
        <v>24.285804344733499</v>
      </c>
      <c r="S84" s="417">
        <v>26.144168435380699</v>
      </c>
      <c r="T84" s="417">
        <v>30.5969838104164</v>
      </c>
      <c r="U84" s="417">
        <v>32.436238310268699</v>
      </c>
      <c r="V84" s="518">
        <v>35.840277348405301</v>
      </c>
      <c r="W84" s="517">
        <v>0.10192657827525101</v>
      </c>
      <c r="X84" s="517">
        <v>9.6096425252867601E-2</v>
      </c>
      <c r="Y84" s="517">
        <v>3.8122805356211598E-2</v>
      </c>
    </row>
    <row r="85" spans="1:25" s="522" customFormat="1" ht="15" customHeight="1">
      <c r="A85" s="515" t="s">
        <v>691</v>
      </c>
      <c r="B85" s="519">
        <v>0</v>
      </c>
      <c r="C85" s="519">
        <v>0</v>
      </c>
      <c r="D85" s="519">
        <v>0</v>
      </c>
      <c r="E85" s="519">
        <v>0</v>
      </c>
      <c r="F85" s="519">
        <v>2.752821</v>
      </c>
      <c r="G85" s="519">
        <v>6.3220679999999998</v>
      </c>
      <c r="H85" s="519">
        <v>8.3631329999999995</v>
      </c>
      <c r="I85" s="519">
        <v>10.446066</v>
      </c>
      <c r="J85" s="519">
        <v>11.293893000000001</v>
      </c>
      <c r="K85" s="519">
        <v>12.958145999999999</v>
      </c>
      <c r="L85" s="519">
        <v>11.532434377874999</v>
      </c>
      <c r="M85" s="519">
        <v>17.352482731370799</v>
      </c>
      <c r="N85" s="519">
        <v>18.4312690305335</v>
      </c>
      <c r="O85" s="519">
        <v>17.956173721026701</v>
      </c>
      <c r="P85" s="519">
        <v>19.146348543927498</v>
      </c>
      <c r="Q85" s="519">
        <v>20.029775698548701</v>
      </c>
      <c r="R85" s="519">
        <v>24.285804344733499</v>
      </c>
      <c r="S85" s="519">
        <v>26.144168435380699</v>
      </c>
      <c r="T85" s="519">
        <v>30.5969838104164</v>
      </c>
      <c r="U85" s="519">
        <v>32.436238310268699</v>
      </c>
      <c r="V85" s="520">
        <v>35.840277348405301</v>
      </c>
      <c r="W85" s="521">
        <v>0.10192657827525101</v>
      </c>
      <c r="X85" s="521">
        <v>9.6096425252867601E-2</v>
      </c>
      <c r="Y85" s="521">
        <v>3.8122805356211598E-2</v>
      </c>
    </row>
    <row r="86" spans="1:25" s="398" customFormat="1" ht="15" customHeight="1">
      <c r="A86" s="434" t="s">
        <v>771</v>
      </c>
      <c r="B86" s="417">
        <v>0</v>
      </c>
      <c r="C86" s="417">
        <v>0</v>
      </c>
      <c r="D86" s="417">
        <v>0</v>
      </c>
      <c r="E86" s="417">
        <v>0</v>
      </c>
      <c r="F86" s="417">
        <v>0</v>
      </c>
      <c r="G86" s="417">
        <v>0</v>
      </c>
      <c r="H86" s="417">
        <v>0</v>
      </c>
      <c r="I86" s="417">
        <v>0</v>
      </c>
      <c r="J86" s="417">
        <v>0</v>
      </c>
      <c r="K86" s="417">
        <v>0</v>
      </c>
      <c r="L86" s="417">
        <v>0</v>
      </c>
      <c r="M86" s="417">
        <v>0</v>
      </c>
      <c r="N86" s="417">
        <v>0</v>
      </c>
      <c r="O86" s="417">
        <v>0</v>
      </c>
      <c r="P86" s="417">
        <v>0</v>
      </c>
      <c r="Q86" s="417">
        <v>0.36571926774461999</v>
      </c>
      <c r="R86" s="417">
        <v>7.7138384000000004E-2</v>
      </c>
      <c r="S86" s="417">
        <v>0.101947953514421</v>
      </c>
      <c r="T86" s="417">
        <v>0</v>
      </c>
      <c r="U86" s="417">
        <v>9.1920478319999999E-2</v>
      </c>
      <c r="V86" s="518">
        <v>0</v>
      </c>
      <c r="W86" s="517">
        <v>-1</v>
      </c>
      <c r="X86" s="517" t="s">
        <v>774</v>
      </c>
      <c r="Y86" s="517">
        <v>0</v>
      </c>
    </row>
    <row r="87" spans="1:25" s="522" customFormat="1" ht="15" customHeight="1">
      <c r="A87" s="523" t="s">
        <v>772</v>
      </c>
      <c r="B87" s="524">
        <v>0</v>
      </c>
      <c r="C87" s="524">
        <v>0</v>
      </c>
      <c r="D87" s="524">
        <v>0</v>
      </c>
      <c r="E87" s="524">
        <v>0</v>
      </c>
      <c r="F87" s="524">
        <v>0</v>
      </c>
      <c r="G87" s="524">
        <v>0</v>
      </c>
      <c r="H87" s="524">
        <v>0</v>
      </c>
      <c r="I87" s="524">
        <v>0</v>
      </c>
      <c r="J87" s="524">
        <v>0</v>
      </c>
      <c r="K87" s="524">
        <v>0</v>
      </c>
      <c r="L87" s="524">
        <v>0</v>
      </c>
      <c r="M87" s="524">
        <v>0</v>
      </c>
      <c r="N87" s="524">
        <v>0</v>
      </c>
      <c r="O87" s="524">
        <v>0</v>
      </c>
      <c r="P87" s="524">
        <v>0</v>
      </c>
      <c r="Q87" s="524">
        <v>0.36571926774461999</v>
      </c>
      <c r="R87" s="524">
        <v>7.7138384000000004E-2</v>
      </c>
      <c r="S87" s="524">
        <v>0.101947953514421</v>
      </c>
      <c r="T87" s="524">
        <v>0</v>
      </c>
      <c r="U87" s="524">
        <v>9.1920478319999999E-2</v>
      </c>
      <c r="V87" s="525">
        <v>0</v>
      </c>
      <c r="W87" s="526">
        <v>-1</v>
      </c>
      <c r="X87" s="526" t="s">
        <v>774</v>
      </c>
      <c r="Y87" s="526">
        <v>0</v>
      </c>
    </row>
    <row r="88" spans="1:25" s="398" customFormat="1" ht="15" customHeight="1">
      <c r="A88" s="515" t="s">
        <v>789</v>
      </c>
      <c r="B88" s="417"/>
      <c r="C88" s="417"/>
      <c r="D88" s="417"/>
      <c r="E88" s="417"/>
      <c r="F88" s="417"/>
      <c r="G88" s="417"/>
      <c r="H88" s="417"/>
      <c r="I88" s="417"/>
      <c r="J88" s="417"/>
      <c r="K88" s="417"/>
      <c r="L88" s="417"/>
      <c r="M88" s="417"/>
      <c r="N88" s="417"/>
      <c r="O88" s="417"/>
      <c r="P88" s="417"/>
      <c r="Q88" s="417"/>
      <c r="R88" s="417"/>
      <c r="S88" s="417"/>
      <c r="T88" s="417"/>
      <c r="U88" s="417"/>
      <c r="V88" s="518"/>
      <c r="W88" s="517"/>
      <c r="X88" s="517"/>
      <c r="Y88" s="517"/>
    </row>
    <row r="89" spans="1:25" s="398" customFormat="1" ht="15" customHeight="1">
      <c r="A89" s="434" t="s">
        <v>768</v>
      </c>
      <c r="B89" s="417">
        <v>0</v>
      </c>
      <c r="C89" s="417">
        <v>0</v>
      </c>
      <c r="D89" s="417">
        <v>0</v>
      </c>
      <c r="E89" s="417">
        <v>0</v>
      </c>
      <c r="F89" s="417">
        <v>0</v>
      </c>
      <c r="G89" s="417">
        <v>0</v>
      </c>
      <c r="H89" s="417">
        <v>3.7843699320000002</v>
      </c>
      <c r="I89" s="417">
        <v>5.1610826311500002</v>
      </c>
      <c r="J89" s="417">
        <v>5.9374832693249999</v>
      </c>
      <c r="K89" s="417">
        <v>5.9705898491999996</v>
      </c>
      <c r="L89" s="417">
        <v>5.1519371035012496</v>
      </c>
      <c r="M89" s="417">
        <v>5.2973015608244998</v>
      </c>
      <c r="N89" s="417">
        <v>5.0453845391567498</v>
      </c>
      <c r="O89" s="417">
        <v>5.8716428794985003</v>
      </c>
      <c r="P89" s="417">
        <v>5.2339264447497502</v>
      </c>
      <c r="Q89" s="417">
        <v>5.7545599635157503</v>
      </c>
      <c r="R89" s="417">
        <v>5.4517488136630003</v>
      </c>
      <c r="S89" s="417">
        <v>4.8823913541277504</v>
      </c>
      <c r="T89" s="417">
        <v>4.9287678244092499</v>
      </c>
      <c r="U89" s="417">
        <v>4.3466399266172502</v>
      </c>
      <c r="V89" s="518">
        <v>4.4323181511475003</v>
      </c>
      <c r="W89" s="517">
        <v>1.6925272598917102E-2</v>
      </c>
      <c r="X89" s="517">
        <v>-3.1245701223323E-2</v>
      </c>
      <c r="Y89" s="517">
        <v>4.71459527253124E-3</v>
      </c>
    </row>
    <row r="90" spans="1:25" s="398" customFormat="1" ht="15" customHeight="1">
      <c r="A90" s="434" t="s">
        <v>769</v>
      </c>
      <c r="B90" s="417">
        <v>94.568180013970405</v>
      </c>
      <c r="C90" s="417">
        <v>98.851355449879307</v>
      </c>
      <c r="D90" s="417">
        <v>100.37790826630901</v>
      </c>
      <c r="E90" s="417">
        <v>107.75887519911601</v>
      </c>
      <c r="F90" s="417">
        <v>109.19222795828701</v>
      </c>
      <c r="G90" s="417">
        <v>110.662679382143</v>
      </c>
      <c r="H90" s="417">
        <v>120.094260203644</v>
      </c>
      <c r="I90" s="417">
        <v>127.975848611674</v>
      </c>
      <c r="J90" s="417">
        <v>133.60942494211</v>
      </c>
      <c r="K90" s="417">
        <v>124.243779152174</v>
      </c>
      <c r="L90" s="417">
        <v>141.35614624251599</v>
      </c>
      <c r="M90" s="417">
        <v>156.29192622084199</v>
      </c>
      <c r="N90" s="417">
        <v>169.55490848146599</v>
      </c>
      <c r="O90" s="417">
        <v>175.73415361241501</v>
      </c>
      <c r="P90" s="417">
        <v>173.569580819972</v>
      </c>
      <c r="Q90" s="417">
        <v>161.648464898724</v>
      </c>
      <c r="R90" s="417">
        <v>159.87174317452099</v>
      </c>
      <c r="S90" s="417">
        <v>165.351726937102</v>
      </c>
      <c r="T90" s="417">
        <v>173.18704859706</v>
      </c>
      <c r="U90" s="417">
        <v>161.11331112732299</v>
      </c>
      <c r="V90" s="518">
        <v>157.30050432170501</v>
      </c>
      <c r="W90" s="517">
        <v>-2.6332955201686201E-2</v>
      </c>
      <c r="X90" s="517">
        <v>2.63268175719646E-2</v>
      </c>
      <c r="Y90" s="517">
        <v>0.16731836225472499</v>
      </c>
    </row>
    <row r="91" spans="1:25" s="522" customFormat="1" ht="15" customHeight="1">
      <c r="A91" s="515" t="s">
        <v>691</v>
      </c>
      <c r="B91" s="519">
        <v>94.568180013970505</v>
      </c>
      <c r="C91" s="519">
        <v>98.851355449879307</v>
      </c>
      <c r="D91" s="519">
        <v>100.37790826630901</v>
      </c>
      <c r="E91" s="519">
        <v>107.75887519911601</v>
      </c>
      <c r="F91" s="519">
        <v>109.19222795828701</v>
      </c>
      <c r="G91" s="519">
        <v>110.662679382143</v>
      </c>
      <c r="H91" s="519">
        <v>123.878630135644</v>
      </c>
      <c r="I91" s="519">
        <v>133.13693124282401</v>
      </c>
      <c r="J91" s="519">
        <v>139.54690821143501</v>
      </c>
      <c r="K91" s="519">
        <v>130.214369001374</v>
      </c>
      <c r="L91" s="519">
        <v>146.508083346017</v>
      </c>
      <c r="M91" s="519">
        <v>161.58922778166701</v>
      </c>
      <c r="N91" s="519">
        <v>174.60029302062301</v>
      </c>
      <c r="O91" s="519">
        <v>181.605796491913</v>
      </c>
      <c r="P91" s="519">
        <v>178.80350726472199</v>
      </c>
      <c r="Q91" s="519">
        <v>167.40302486223999</v>
      </c>
      <c r="R91" s="519">
        <v>165.323491988184</v>
      </c>
      <c r="S91" s="519">
        <v>170.23411829122901</v>
      </c>
      <c r="T91" s="519">
        <v>178.11581642146899</v>
      </c>
      <c r="U91" s="519">
        <v>165.45995105393999</v>
      </c>
      <c r="V91" s="520">
        <v>161.732822472853</v>
      </c>
      <c r="W91" s="521">
        <v>-2.5196559724018699E-2</v>
      </c>
      <c r="X91" s="521">
        <v>2.4243928142795999E-2</v>
      </c>
      <c r="Y91" s="521">
        <v>0.172032957527256</v>
      </c>
    </row>
    <row r="92" spans="1:25" s="398" customFormat="1" ht="15" customHeight="1">
      <c r="A92" s="434" t="s">
        <v>771</v>
      </c>
      <c r="B92" s="417">
        <v>10.2563039990854</v>
      </c>
      <c r="C92" s="417">
        <v>10.406762246189</v>
      </c>
      <c r="D92" s="417">
        <v>10.500674110640199</v>
      </c>
      <c r="E92" s="417">
        <v>10.650922932410101</v>
      </c>
      <c r="F92" s="417">
        <v>12.187866431199399</v>
      </c>
      <c r="G92" s="417">
        <v>15.459759</v>
      </c>
      <c r="H92" s="417">
        <v>19.135191410896301</v>
      </c>
      <c r="I92" s="417">
        <v>20.896901064786601</v>
      </c>
      <c r="J92" s="417">
        <v>20.887568174847601</v>
      </c>
      <c r="K92" s="417">
        <v>25.1335572075585</v>
      </c>
      <c r="L92" s="417">
        <v>25.8363151517589</v>
      </c>
      <c r="M92" s="417">
        <v>26.016874482235799</v>
      </c>
      <c r="N92" s="417">
        <v>28.293231647626101</v>
      </c>
      <c r="O92" s="417">
        <v>30.612818734862699</v>
      </c>
      <c r="P92" s="417">
        <v>32.194088853309601</v>
      </c>
      <c r="Q92" s="417">
        <v>40.0987097744474</v>
      </c>
      <c r="R92" s="417">
        <v>60.476881839740102</v>
      </c>
      <c r="S92" s="417">
        <v>76.818236885569902</v>
      </c>
      <c r="T92" s="417">
        <v>91.904237735890703</v>
      </c>
      <c r="U92" s="417">
        <v>104.655095772735</v>
      </c>
      <c r="V92" s="518">
        <v>106.271756681432</v>
      </c>
      <c r="W92" s="517">
        <v>1.26730658260994E-2</v>
      </c>
      <c r="X92" s="517">
        <v>0.15332217412648</v>
      </c>
      <c r="Y92" s="517">
        <v>0.113039791948183</v>
      </c>
    </row>
    <row r="93" spans="1:25" s="522" customFormat="1" ht="15" customHeight="1">
      <c r="A93" s="523" t="s">
        <v>772</v>
      </c>
      <c r="B93" s="524">
        <v>10.2563039990854</v>
      </c>
      <c r="C93" s="524">
        <v>10.406762246189</v>
      </c>
      <c r="D93" s="524">
        <v>10.500674110640199</v>
      </c>
      <c r="E93" s="524">
        <v>10.650922932410101</v>
      </c>
      <c r="F93" s="524">
        <v>12.187866431199399</v>
      </c>
      <c r="G93" s="524">
        <v>15.459759</v>
      </c>
      <c r="H93" s="524">
        <v>19.135191410896301</v>
      </c>
      <c r="I93" s="524">
        <v>20.896901064786601</v>
      </c>
      <c r="J93" s="524">
        <v>20.887568174847601</v>
      </c>
      <c r="K93" s="524">
        <v>25.1335572075585</v>
      </c>
      <c r="L93" s="524">
        <v>25.8363151517589</v>
      </c>
      <c r="M93" s="524">
        <v>26.016874482235799</v>
      </c>
      <c r="N93" s="524">
        <v>28.293231647626101</v>
      </c>
      <c r="O93" s="524">
        <v>30.612818734862699</v>
      </c>
      <c r="P93" s="524">
        <v>32.194088853309601</v>
      </c>
      <c r="Q93" s="524">
        <v>40.0987097744474</v>
      </c>
      <c r="R93" s="524">
        <v>60.476881839740102</v>
      </c>
      <c r="S93" s="524">
        <v>76.818236885569902</v>
      </c>
      <c r="T93" s="524">
        <v>91.904237735890703</v>
      </c>
      <c r="U93" s="524">
        <v>104.655095772735</v>
      </c>
      <c r="V93" s="525">
        <v>106.271756681432</v>
      </c>
      <c r="W93" s="526">
        <v>1.26730658260994E-2</v>
      </c>
      <c r="X93" s="526">
        <v>0.15332217412648</v>
      </c>
      <c r="Y93" s="526">
        <v>0.113039791948183</v>
      </c>
    </row>
    <row r="94" spans="1:25" s="398" customFormat="1" ht="15" customHeight="1">
      <c r="A94" s="515" t="s">
        <v>790</v>
      </c>
      <c r="B94" s="417"/>
      <c r="C94" s="417"/>
      <c r="D94" s="417"/>
      <c r="E94" s="417"/>
      <c r="F94" s="417"/>
      <c r="G94" s="417"/>
      <c r="H94" s="417"/>
      <c r="I94" s="417"/>
      <c r="J94" s="417"/>
      <c r="K94" s="417"/>
      <c r="L94" s="417"/>
      <c r="M94" s="417"/>
      <c r="N94" s="417"/>
      <c r="O94" s="417"/>
      <c r="P94" s="417"/>
      <c r="Q94" s="417"/>
      <c r="R94" s="417"/>
      <c r="S94" s="417"/>
      <c r="T94" s="417"/>
      <c r="U94" s="417"/>
      <c r="V94" s="518"/>
      <c r="W94" s="517"/>
      <c r="X94" s="517"/>
      <c r="Y94" s="517"/>
    </row>
    <row r="95" spans="1:25" s="398" customFormat="1" ht="15" customHeight="1">
      <c r="A95" s="434" t="s">
        <v>769</v>
      </c>
      <c r="B95" s="417">
        <v>6.1755300000000002</v>
      </c>
      <c r="C95" s="417">
        <v>6.5942100000000003</v>
      </c>
      <c r="D95" s="417">
        <v>7.3269000000000002</v>
      </c>
      <c r="E95" s="417">
        <v>7.8293160000000004</v>
      </c>
      <c r="F95" s="417">
        <v>9.5563710000000004</v>
      </c>
      <c r="G95" s="417">
        <v>9.8142461837234105</v>
      </c>
      <c r="H95" s="417">
        <v>10.801469694684901</v>
      </c>
      <c r="I95" s="417">
        <v>11.429964</v>
      </c>
      <c r="J95" s="417">
        <v>12.6012869537415</v>
      </c>
      <c r="K95" s="417">
        <v>12.35106</v>
      </c>
      <c r="L95" s="417">
        <v>14.966410580136101</v>
      </c>
      <c r="M95" s="417">
        <v>17.3288477803276</v>
      </c>
      <c r="N95" s="417">
        <v>18.496982975695602</v>
      </c>
      <c r="O95" s="417">
        <v>22.428486798667201</v>
      </c>
      <c r="P95" s="417">
        <v>25.190315023821402</v>
      </c>
      <c r="Q95" s="417">
        <v>29.781746413675702</v>
      </c>
      <c r="R95" s="417">
        <v>32.984322000836499</v>
      </c>
      <c r="S95" s="417">
        <v>40.208629231939199</v>
      </c>
      <c r="T95" s="417">
        <v>45.452989199689902</v>
      </c>
      <c r="U95" s="417">
        <v>55.281765239304697</v>
      </c>
      <c r="V95" s="518">
        <v>58.281371140946497</v>
      </c>
      <c r="W95" s="517">
        <v>5.1379820640350397E-2</v>
      </c>
      <c r="X95" s="517">
        <v>0.161683356085526</v>
      </c>
      <c r="Y95" s="517">
        <v>6.1993085218083499E-2</v>
      </c>
    </row>
    <row r="96" spans="1:25" s="522" customFormat="1" ht="15" customHeight="1">
      <c r="A96" s="515" t="s">
        <v>691</v>
      </c>
      <c r="B96" s="519">
        <v>6.1755300000000002</v>
      </c>
      <c r="C96" s="519">
        <v>6.5942100000000003</v>
      </c>
      <c r="D96" s="519">
        <v>7.3269000000000002</v>
      </c>
      <c r="E96" s="519">
        <v>7.8293160000000004</v>
      </c>
      <c r="F96" s="519">
        <v>9.5563710000000004</v>
      </c>
      <c r="G96" s="519">
        <v>9.8142461837234105</v>
      </c>
      <c r="H96" s="519">
        <v>10.801469694684901</v>
      </c>
      <c r="I96" s="519">
        <v>11.429964</v>
      </c>
      <c r="J96" s="519">
        <v>12.6012869537415</v>
      </c>
      <c r="K96" s="519">
        <v>12.35106</v>
      </c>
      <c r="L96" s="519">
        <v>14.966410580136101</v>
      </c>
      <c r="M96" s="519">
        <v>17.3288477803276</v>
      </c>
      <c r="N96" s="519">
        <v>18.496982975695602</v>
      </c>
      <c r="O96" s="519">
        <v>22.428486798667201</v>
      </c>
      <c r="P96" s="519">
        <v>25.190315023821402</v>
      </c>
      <c r="Q96" s="519">
        <v>29.781746413675702</v>
      </c>
      <c r="R96" s="519">
        <v>32.984322000836499</v>
      </c>
      <c r="S96" s="519">
        <v>40.208629231939199</v>
      </c>
      <c r="T96" s="519">
        <v>45.452989199689902</v>
      </c>
      <c r="U96" s="519">
        <v>55.281765239304697</v>
      </c>
      <c r="V96" s="520">
        <v>58.281371140946497</v>
      </c>
      <c r="W96" s="521">
        <v>5.1379820640350397E-2</v>
      </c>
      <c r="X96" s="521">
        <v>0.161683356085526</v>
      </c>
      <c r="Y96" s="521">
        <v>6.1993085218083499E-2</v>
      </c>
    </row>
    <row r="97" spans="1:26" s="398" customFormat="1" ht="15" customHeight="1">
      <c r="A97" s="434" t="s">
        <v>770</v>
      </c>
      <c r="B97" s="417">
        <v>0</v>
      </c>
      <c r="C97" s="417">
        <v>0</v>
      </c>
      <c r="D97" s="417">
        <v>0</v>
      </c>
      <c r="E97" s="417">
        <v>0</v>
      </c>
      <c r="F97" s="417">
        <v>0</v>
      </c>
      <c r="G97" s="417">
        <v>0</v>
      </c>
      <c r="H97" s="417">
        <v>3.7843699320000002</v>
      </c>
      <c r="I97" s="417">
        <v>5.1610826311500002</v>
      </c>
      <c r="J97" s="417">
        <v>5.9374832693249999</v>
      </c>
      <c r="K97" s="417">
        <v>5.9705898491999996</v>
      </c>
      <c r="L97" s="417">
        <v>5.1519371035012496</v>
      </c>
      <c r="M97" s="417">
        <v>5.2973015608244998</v>
      </c>
      <c r="N97" s="417">
        <v>5.0453845391567498</v>
      </c>
      <c r="O97" s="417">
        <v>6.0735041904431899</v>
      </c>
      <c r="P97" s="417">
        <v>8.1083795697468108</v>
      </c>
      <c r="Q97" s="417">
        <v>9.5221221508314002</v>
      </c>
      <c r="R97" s="417">
        <v>9.1879371351969308</v>
      </c>
      <c r="S97" s="417">
        <v>8.1176380756219508</v>
      </c>
      <c r="T97" s="417">
        <v>7.7813640135361402</v>
      </c>
      <c r="U97" s="417">
        <v>8.7410577168940602</v>
      </c>
      <c r="V97" s="518">
        <v>8.3331330188637196</v>
      </c>
      <c r="W97" s="517">
        <v>-4.9272391852565503E-2</v>
      </c>
      <c r="X97" s="517">
        <v>3.8854379464571299E-2</v>
      </c>
      <c r="Y97" s="517">
        <v>8.8638378826523603E-3</v>
      </c>
    </row>
    <row r="98" spans="1:26" s="398" customFormat="1" ht="15" customHeight="1">
      <c r="A98" s="513" t="s">
        <v>783</v>
      </c>
      <c r="B98" s="528">
        <v>0</v>
      </c>
      <c r="C98" s="528">
        <v>0</v>
      </c>
      <c r="D98" s="528">
        <v>0</v>
      </c>
      <c r="E98" s="528">
        <v>0</v>
      </c>
      <c r="F98" s="528">
        <v>0</v>
      </c>
      <c r="G98" s="528">
        <v>0</v>
      </c>
      <c r="H98" s="417">
        <v>0</v>
      </c>
      <c r="I98" s="417">
        <v>0</v>
      </c>
      <c r="J98" s="417">
        <v>0</v>
      </c>
      <c r="K98" s="417">
        <v>0</v>
      </c>
      <c r="L98" s="417">
        <v>0</v>
      </c>
      <c r="M98" s="417">
        <v>0</v>
      </c>
      <c r="N98" s="417">
        <v>0</v>
      </c>
      <c r="O98" s="417">
        <v>0.20186131094469101</v>
      </c>
      <c r="P98" s="417">
        <v>2.8744531249970602</v>
      </c>
      <c r="Q98" s="417">
        <v>3.7675621873156402</v>
      </c>
      <c r="R98" s="417">
        <v>3.73618832153393</v>
      </c>
      <c r="S98" s="417">
        <v>3.2352467214942</v>
      </c>
      <c r="T98" s="417">
        <v>2.8525961891268898</v>
      </c>
      <c r="U98" s="417">
        <v>4.39441779027681</v>
      </c>
      <c r="V98" s="518">
        <v>3.9008148677162202</v>
      </c>
      <c r="W98" s="517">
        <v>-0.114750328882194</v>
      </c>
      <c r="X98" s="517" t="s">
        <v>774</v>
      </c>
      <c r="Y98" s="517">
        <v>4.1492426101211203E-3</v>
      </c>
    </row>
    <row r="99" spans="1:26" s="398" customFormat="1" ht="15" customHeight="1">
      <c r="A99" s="513" t="s">
        <v>791</v>
      </c>
      <c r="B99" s="417">
        <v>0</v>
      </c>
      <c r="C99" s="417">
        <v>0</v>
      </c>
      <c r="D99" s="417">
        <v>0</v>
      </c>
      <c r="E99" s="417">
        <v>0</v>
      </c>
      <c r="F99" s="417">
        <v>0</v>
      </c>
      <c r="G99" s="417">
        <v>0</v>
      </c>
      <c r="H99" s="417">
        <v>3.7843699320000002</v>
      </c>
      <c r="I99" s="417">
        <v>5.1610826311500002</v>
      </c>
      <c r="J99" s="417">
        <v>5.9374832693249999</v>
      </c>
      <c r="K99" s="417">
        <v>5.9705898491999996</v>
      </c>
      <c r="L99" s="417">
        <v>5.1519371035012496</v>
      </c>
      <c r="M99" s="417">
        <v>5.2973015608244998</v>
      </c>
      <c r="N99" s="417">
        <v>5.0453845391567498</v>
      </c>
      <c r="O99" s="417">
        <v>5.8716428794985003</v>
      </c>
      <c r="P99" s="417">
        <v>5.2339264447497502</v>
      </c>
      <c r="Q99" s="417">
        <v>5.7545599635157503</v>
      </c>
      <c r="R99" s="417">
        <v>5.4517488136630003</v>
      </c>
      <c r="S99" s="417">
        <v>4.8823913541277504</v>
      </c>
      <c r="T99" s="417">
        <v>4.9287678244092499</v>
      </c>
      <c r="U99" s="417">
        <v>4.3466399266172502</v>
      </c>
      <c r="V99" s="518">
        <v>4.4323181511475003</v>
      </c>
      <c r="W99" s="517">
        <v>1.6925272598917102E-2</v>
      </c>
      <c r="X99" s="517">
        <v>-3.1245701223323E-2</v>
      </c>
      <c r="Y99" s="517">
        <v>4.71459527253124E-3</v>
      </c>
    </row>
    <row r="100" spans="1:26" s="398" customFormat="1" ht="15" customHeight="1">
      <c r="A100" s="434" t="s">
        <v>771</v>
      </c>
      <c r="B100" s="417">
        <v>67.020873249005405</v>
      </c>
      <c r="C100" s="417">
        <v>63.466366556913002</v>
      </c>
      <c r="D100" s="417">
        <v>66.366326183308999</v>
      </c>
      <c r="E100" s="417">
        <v>69.936138356582106</v>
      </c>
      <c r="F100" s="417">
        <v>71.732316654922101</v>
      </c>
      <c r="G100" s="417">
        <v>71.565363186896207</v>
      </c>
      <c r="H100" s="417">
        <v>69.3234019640974</v>
      </c>
      <c r="I100" s="417">
        <v>69.171939478380295</v>
      </c>
      <c r="J100" s="417">
        <v>67.665865459514507</v>
      </c>
      <c r="K100" s="417">
        <v>66.320258706935306</v>
      </c>
      <c r="L100" s="417">
        <v>72.483973490585996</v>
      </c>
      <c r="M100" s="417">
        <v>71.513959725996997</v>
      </c>
      <c r="N100" s="417">
        <v>64.959043299168997</v>
      </c>
      <c r="O100" s="417">
        <v>66.177500429424299</v>
      </c>
      <c r="P100" s="417">
        <v>69.342161567427894</v>
      </c>
      <c r="Q100" s="417">
        <v>75.003657566841596</v>
      </c>
      <c r="R100" s="417">
        <v>75.809957992134997</v>
      </c>
      <c r="S100" s="417">
        <v>78.515383926914595</v>
      </c>
      <c r="T100" s="417">
        <v>72.391976114881302</v>
      </c>
      <c r="U100" s="417">
        <v>72.399886494095796</v>
      </c>
      <c r="V100" s="518">
        <v>70.988790566791494</v>
      </c>
      <c r="W100" s="517">
        <v>-2.2169294030684902E-2</v>
      </c>
      <c r="X100" s="517">
        <v>8.8095093200186696E-3</v>
      </c>
      <c r="Y100" s="517">
        <v>7.5509790812795796E-2</v>
      </c>
    </row>
    <row r="101" spans="1:26" s="522" customFormat="1" ht="15" customHeight="1">
      <c r="A101" s="523" t="s">
        <v>772</v>
      </c>
      <c r="B101" s="524">
        <v>67.020873249005405</v>
      </c>
      <c r="C101" s="524">
        <v>63.466366556913002</v>
      </c>
      <c r="D101" s="524">
        <v>66.366326183308999</v>
      </c>
      <c r="E101" s="524">
        <v>69.936138356582106</v>
      </c>
      <c r="F101" s="524">
        <v>71.732316654922101</v>
      </c>
      <c r="G101" s="524">
        <v>71.565363186896207</v>
      </c>
      <c r="H101" s="524">
        <v>73.107771896097404</v>
      </c>
      <c r="I101" s="524">
        <v>74.333022109530305</v>
      </c>
      <c r="J101" s="524">
        <v>73.603348728839507</v>
      </c>
      <c r="K101" s="524">
        <v>72.290848556135302</v>
      </c>
      <c r="L101" s="524">
        <v>77.635910594087306</v>
      </c>
      <c r="M101" s="524">
        <v>76.811261286821505</v>
      </c>
      <c r="N101" s="524">
        <v>70.004427838325697</v>
      </c>
      <c r="O101" s="524">
        <v>72.251004619867501</v>
      </c>
      <c r="P101" s="524">
        <v>77.450541137174696</v>
      </c>
      <c r="Q101" s="524">
        <v>84.525779717672904</v>
      </c>
      <c r="R101" s="524">
        <v>84.997895127331901</v>
      </c>
      <c r="S101" s="524">
        <v>86.633022002536507</v>
      </c>
      <c r="T101" s="524">
        <v>80.173340128417394</v>
      </c>
      <c r="U101" s="524">
        <v>81.1409442109899</v>
      </c>
      <c r="V101" s="525">
        <v>79.321923585655199</v>
      </c>
      <c r="W101" s="526">
        <v>-2.50890251808631E-2</v>
      </c>
      <c r="X101" s="526">
        <v>1.16159622857923E-2</v>
      </c>
      <c r="Y101" s="526">
        <v>8.4373628695448205E-2</v>
      </c>
    </row>
    <row r="102" spans="1:26" s="536" customFormat="1" ht="15" customHeight="1">
      <c r="A102" s="533" t="s">
        <v>531</v>
      </c>
      <c r="B102" s="534"/>
      <c r="C102" s="534"/>
      <c r="D102" s="534"/>
      <c r="E102" s="534"/>
      <c r="F102" s="534"/>
      <c r="G102" s="534"/>
      <c r="H102" s="534"/>
      <c r="I102" s="534"/>
      <c r="J102" s="534"/>
      <c r="K102" s="534"/>
      <c r="L102" s="534"/>
      <c r="M102" s="534"/>
      <c r="N102" s="534"/>
      <c r="O102" s="534"/>
      <c r="P102" s="534"/>
      <c r="Q102" s="534"/>
      <c r="R102" s="534"/>
      <c r="S102" s="534"/>
      <c r="T102" s="534"/>
      <c r="U102" s="534"/>
      <c r="V102" s="534"/>
      <c r="W102" s="535"/>
      <c r="X102" s="535"/>
      <c r="Y102" s="535"/>
    </row>
    <row r="103" spans="1:26" s="398" customFormat="1" ht="15" customHeight="1">
      <c r="A103" s="398" t="s">
        <v>792</v>
      </c>
      <c r="B103" s="417">
        <v>387.31615255008501</v>
      </c>
      <c r="C103" s="417">
        <v>388.90212711473401</v>
      </c>
      <c r="D103" s="417">
        <v>404.27510760511598</v>
      </c>
      <c r="E103" s="417">
        <v>408.148608710997</v>
      </c>
      <c r="F103" s="417">
        <v>450.07757639799001</v>
      </c>
      <c r="G103" s="417">
        <v>470.78637307561303</v>
      </c>
      <c r="H103" s="417">
        <v>481.693666879852</v>
      </c>
      <c r="I103" s="417">
        <v>500.18323055124398</v>
      </c>
      <c r="J103" s="417">
        <v>526.78781050865598</v>
      </c>
      <c r="K103" s="417">
        <v>422.14190326074799</v>
      </c>
      <c r="L103" s="417">
        <v>435.27929413004603</v>
      </c>
      <c r="M103" s="417">
        <v>466.29761292175601</v>
      </c>
      <c r="N103" s="417">
        <v>460.00560740604197</v>
      </c>
      <c r="O103" s="417">
        <v>459.046304272013</v>
      </c>
      <c r="P103" s="417">
        <v>435.42341575934898</v>
      </c>
      <c r="Q103" s="417">
        <v>444.60417254877399</v>
      </c>
      <c r="R103" s="417">
        <v>478.67030946912502</v>
      </c>
      <c r="S103" s="417">
        <v>508.72075173305399</v>
      </c>
      <c r="T103" s="417">
        <v>509.29545574414198</v>
      </c>
      <c r="U103" s="417">
        <v>506.33667212397</v>
      </c>
      <c r="V103" s="518">
        <v>452.21482672732401</v>
      </c>
      <c r="W103" s="517">
        <v>-0.10932924293297</v>
      </c>
      <c r="X103" s="517">
        <v>1.83524015229584E-2</v>
      </c>
      <c r="Y103" s="517">
        <v>0.48101463197203298</v>
      </c>
    </row>
    <row r="104" spans="1:26" s="398" customFormat="1" ht="15" customHeight="1">
      <c r="A104" s="434" t="s">
        <v>793</v>
      </c>
      <c r="B104" s="417">
        <v>140.47727212591201</v>
      </c>
      <c r="C104" s="417">
        <v>147.264887079061</v>
      </c>
      <c r="D104" s="417">
        <v>155.890059850743</v>
      </c>
      <c r="E104" s="417">
        <v>171.95412929319099</v>
      </c>
      <c r="F104" s="417">
        <v>180.669158923217</v>
      </c>
      <c r="G104" s="417">
        <v>195.14414465009301</v>
      </c>
      <c r="H104" s="417">
        <v>217.494754751708</v>
      </c>
      <c r="I104" s="417">
        <v>233.23078025721099</v>
      </c>
      <c r="J104" s="417">
        <v>234.852583981485</v>
      </c>
      <c r="K104" s="417">
        <v>249.73884096815701</v>
      </c>
      <c r="L104" s="417">
        <v>302.38995504466698</v>
      </c>
      <c r="M104" s="417">
        <v>328.264135692818</v>
      </c>
      <c r="N104" s="417">
        <v>324.88388621800101</v>
      </c>
      <c r="O104" s="417">
        <v>326.84039163636498</v>
      </c>
      <c r="P104" s="417">
        <v>333.63295919908501</v>
      </c>
      <c r="Q104" s="417">
        <v>337.096066619731</v>
      </c>
      <c r="R104" s="417">
        <v>358.25589961195601</v>
      </c>
      <c r="S104" s="417">
        <v>393.29242044738697</v>
      </c>
      <c r="T104" s="417">
        <v>430.56846949403302</v>
      </c>
      <c r="U104" s="417">
        <v>483.75133288994198</v>
      </c>
      <c r="V104" s="518">
        <v>487.91213962578399</v>
      </c>
      <c r="W104" s="517">
        <v>5.8453863915652899E-3</v>
      </c>
      <c r="X104" s="517">
        <v>6.8350132675977199E-2</v>
      </c>
      <c r="Y104" s="517">
        <v>0.51898536802796702</v>
      </c>
    </row>
    <row r="105" spans="1:26">
      <c r="A105" s="537" t="s">
        <v>794</v>
      </c>
      <c r="B105" s="538">
        <v>527.79342467599599</v>
      </c>
      <c r="C105" s="538">
        <v>536.16701419379501</v>
      </c>
      <c r="D105" s="538">
        <v>560.16516745585898</v>
      </c>
      <c r="E105" s="538">
        <v>580.10273800418804</v>
      </c>
      <c r="F105" s="538">
        <v>630.74673532120698</v>
      </c>
      <c r="G105" s="538">
        <v>665.93051772570595</v>
      </c>
      <c r="H105" s="538">
        <v>699.18842163156</v>
      </c>
      <c r="I105" s="538">
        <v>733.41401080845606</v>
      </c>
      <c r="J105" s="538">
        <v>761.64039449014103</v>
      </c>
      <c r="K105" s="538">
        <v>671.88074422890497</v>
      </c>
      <c r="L105" s="538">
        <v>737.66924917471295</v>
      </c>
      <c r="M105" s="538">
        <v>794.56174861457396</v>
      </c>
      <c r="N105" s="538">
        <v>784.88949362404298</v>
      </c>
      <c r="O105" s="538">
        <v>785.88669590837799</v>
      </c>
      <c r="P105" s="538">
        <v>769.05637495843405</v>
      </c>
      <c r="Q105" s="538">
        <v>781.70023916850505</v>
      </c>
      <c r="R105" s="538">
        <v>836.92620908108097</v>
      </c>
      <c r="S105" s="538">
        <v>902.01317218044096</v>
      </c>
      <c r="T105" s="538">
        <v>939.86392523817597</v>
      </c>
      <c r="U105" s="538">
        <v>990.08800501391204</v>
      </c>
      <c r="V105" s="538">
        <v>940.12696635310795</v>
      </c>
      <c r="W105" s="539">
        <v>-5.3055578199433399E-2</v>
      </c>
      <c r="X105" s="539">
        <v>3.95327124510692E-2</v>
      </c>
      <c r="Y105" s="539">
        <v>1</v>
      </c>
    </row>
    <row r="106" spans="1:26" ht="10.75" customHeight="1">
      <c r="A106" s="513"/>
      <c r="B106" s="381"/>
      <c r="C106" s="381"/>
      <c r="D106" s="381"/>
      <c r="E106" s="381"/>
      <c r="F106" s="381"/>
      <c r="G106" s="381"/>
      <c r="H106" s="381"/>
      <c r="I106" s="381"/>
      <c r="J106" s="381"/>
      <c r="K106" s="381"/>
      <c r="Z106" s="511"/>
    </row>
    <row r="107" spans="1:26" ht="10.75" customHeight="1">
      <c r="A107" s="513" t="s">
        <v>357</v>
      </c>
      <c r="B107" s="381"/>
      <c r="C107" s="381"/>
      <c r="D107" s="381"/>
      <c r="E107" s="381"/>
      <c r="F107" s="381"/>
      <c r="G107" s="381"/>
      <c r="H107" s="381"/>
      <c r="I107" s="381"/>
      <c r="J107" s="381"/>
      <c r="K107" s="381"/>
      <c r="Z107" s="511"/>
    </row>
    <row r="108" spans="1:26" ht="14.15" customHeight="1">
      <c r="A108" s="513" t="s">
        <v>795</v>
      </c>
      <c r="B108" s="381"/>
      <c r="C108" s="381"/>
      <c r="D108" s="381"/>
      <c r="E108" s="381"/>
      <c r="F108" s="381"/>
      <c r="G108" s="381"/>
      <c r="H108" s="381"/>
      <c r="I108" s="381"/>
      <c r="J108" s="381"/>
      <c r="K108" s="381"/>
      <c r="Z108" s="511"/>
    </row>
    <row r="109" spans="1:26" ht="14.15" customHeight="1">
      <c r="A109" s="540" t="s">
        <v>796</v>
      </c>
      <c r="B109" s="381"/>
      <c r="C109" s="381"/>
      <c r="D109" s="381"/>
      <c r="E109" s="381"/>
      <c r="F109" s="381"/>
      <c r="G109" s="381"/>
      <c r="H109" s="381"/>
      <c r="I109" s="381"/>
      <c r="J109" s="381"/>
      <c r="K109" s="381"/>
      <c r="Z109" s="511"/>
    </row>
    <row r="110" spans="1:26" ht="14.15" customHeight="1">
      <c r="A110" s="541" t="s">
        <v>797</v>
      </c>
      <c r="Z110" s="511"/>
    </row>
    <row r="111" spans="1:26" ht="14.15" customHeight="1">
      <c r="A111" s="542" t="s">
        <v>449</v>
      </c>
      <c r="Z111" s="511"/>
    </row>
    <row r="112" spans="1:26" ht="13" customHeight="1">
      <c r="A112" s="513" t="s">
        <v>798</v>
      </c>
      <c r="Z112" s="511"/>
    </row>
    <row r="113" spans="1:26">
      <c r="A113" s="366" t="s">
        <v>799</v>
      </c>
    </row>
    <row r="114" spans="1:26" ht="14.15" customHeight="1">
      <c r="A114" s="543" t="s">
        <v>372</v>
      </c>
      <c r="Z114" s="511"/>
    </row>
  </sheetData>
  <mergeCells count="1">
    <mergeCell ref="W2:X2"/>
  </mergeCells>
  <conditionalFormatting sqref="W5:Y22 W88:Y94 W103:Y104 W24:Y66 W68:Y86">
    <cfRule type="cellIs" dxfId="273" priority="2" operator="lessThanOrEqual">
      <formula>0</formula>
    </cfRule>
    <cfRule type="cellIs" dxfId="272" priority="3" operator="greaterThan">
      <formula>0</formula>
    </cfRule>
  </conditionalFormatting>
  <conditionalFormatting sqref="W23:Y23">
    <cfRule type="cellIs" dxfId="271" priority="4" operator="lessThanOrEqual">
      <formula>0</formula>
    </cfRule>
    <cfRule type="cellIs" dxfId="270" priority="5" operator="greaterThan">
      <formula>0</formula>
    </cfRule>
  </conditionalFormatting>
  <conditionalFormatting sqref="W95:Y95">
    <cfRule type="cellIs" dxfId="269" priority="6" operator="lessThanOrEqual">
      <formula>0</formula>
    </cfRule>
    <cfRule type="cellIs" dxfId="268" priority="7" operator="greaterThan">
      <formula>0</formula>
    </cfRule>
  </conditionalFormatting>
  <conditionalFormatting sqref="W97:Y102">
    <cfRule type="cellIs" dxfId="267" priority="8" operator="lessThanOrEqual">
      <formula>0</formula>
    </cfRule>
    <cfRule type="cellIs" dxfId="266" priority="9" operator="greaterThan">
      <formula>0</formula>
    </cfRule>
  </conditionalFormatting>
  <conditionalFormatting sqref="W96:Y96">
    <cfRule type="cellIs" dxfId="265" priority="10" operator="lessThanOrEqual">
      <formula>0</formula>
    </cfRule>
    <cfRule type="cellIs" dxfId="264" priority="11" operator="greaterThan">
      <formula>0</formula>
    </cfRule>
  </conditionalFormatting>
  <conditionalFormatting sqref="W87:Y87">
    <cfRule type="cellIs" dxfId="263" priority="12" operator="lessThanOrEqual">
      <formula>0</formula>
    </cfRule>
    <cfRule type="cellIs" dxfId="262" priority="13" operator="greaterThan">
      <formula>0</formula>
    </cfRule>
  </conditionalFormatting>
  <conditionalFormatting sqref="B105:V105">
    <cfRule type="cellIs" dxfId="261" priority="14" operator="between">
      <formula>0.000000000001</formula>
      <formula>0.05</formula>
    </cfRule>
  </conditionalFormatting>
  <conditionalFormatting sqref="W4:Y4">
    <cfRule type="cellIs" dxfId="260" priority="15" operator="lessThanOrEqual">
      <formula>0</formula>
    </cfRule>
    <cfRule type="cellIs" dxfId="259" priority="16" operator="greaterThan">
      <formula>0</formula>
    </cfRule>
  </conditionalFormatting>
  <conditionalFormatting sqref="W67:Y67">
    <cfRule type="cellIs" dxfId="258" priority="17" operator="lessThanOrEqual">
      <formula>0</formula>
    </cfRule>
    <cfRule type="cellIs" dxfId="257" priority="18" operator="greaterThan">
      <formula>0</formula>
    </cfRule>
  </conditionalFormatting>
  <hyperlinks>
    <hyperlink ref="L1" location="Contents!A1" display="Contents" xr:uid="{00000000-0004-0000-2800-000000000000}"/>
    <hyperlink ref="AA1" location="Contents!A1" display="Contents" xr:uid="{00000000-0004-0000-2800-000001000000}"/>
  </hyperlinks>
  <pageMargins left="0.7" right="0.7" top="0.75" bottom="0.75" header="0.51180555555555496" footer="0.51180555555555496"/>
  <pageSetup paperSize="9" firstPageNumber="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AMJ46"/>
  <sheetViews>
    <sheetView showGridLines="0" showRowColHeaders="0" zoomScaleNormal="100" workbookViewId="0">
      <pane xSplit="1" ySplit="3" topLeftCell="I34" activePane="bottomRight" state="frozen"/>
      <selection pane="topRight" activeCell="I1" sqref="I1"/>
      <selection pane="bottomLeft" activeCell="A34" sqref="A34"/>
      <selection pane="bottomRight" activeCell="AA1" sqref="AA1"/>
    </sheetView>
  </sheetViews>
  <sheetFormatPr defaultColWidth="9.21875" defaultRowHeight="14.5"/>
  <cols>
    <col min="1" max="1" width="29.77734375" style="365" customWidth="1"/>
    <col min="2" max="2" width="11.44140625" style="367" customWidth="1"/>
    <col min="3" max="16" width="9.21875" style="365"/>
    <col min="17" max="22" width="9.21875" style="366"/>
    <col min="23" max="23" width="10.44140625" style="365" customWidth="1"/>
    <col min="24" max="24" width="10" style="365" customWidth="1"/>
    <col min="25" max="25" width="9.21875" style="365"/>
    <col min="26" max="1024" width="9.21875" style="544"/>
  </cols>
  <sheetData>
    <row r="1" spans="1:27" ht="14.15" customHeight="1">
      <c r="A1" s="545" t="s">
        <v>800</v>
      </c>
      <c r="B1" s="365"/>
      <c r="L1" s="27" t="s">
        <v>88</v>
      </c>
      <c r="N1" s="366"/>
      <c r="O1" s="366"/>
      <c r="W1" s="546"/>
      <c r="X1" s="546"/>
      <c r="Y1" s="547"/>
      <c r="AA1" s="27" t="s">
        <v>88</v>
      </c>
    </row>
    <row r="2" spans="1:27" s="546" customFormat="1" ht="14.15" customHeight="1">
      <c r="A2" s="365"/>
      <c r="B2" s="365"/>
      <c r="C2" s="365"/>
      <c r="D2" s="365"/>
      <c r="E2" s="365"/>
      <c r="F2" s="365"/>
      <c r="G2" s="365"/>
      <c r="H2" s="365"/>
      <c r="I2" s="365"/>
      <c r="J2" s="365"/>
      <c r="K2" s="365"/>
      <c r="L2" s="365"/>
      <c r="M2" s="365"/>
      <c r="N2" s="366"/>
      <c r="O2" s="366"/>
      <c r="P2" s="365"/>
      <c r="Q2" s="366"/>
      <c r="R2" s="366"/>
      <c r="S2" s="366"/>
      <c r="T2" s="366"/>
      <c r="U2" s="366"/>
      <c r="V2" s="366"/>
      <c r="W2" s="5" t="s">
        <v>251</v>
      </c>
      <c r="X2" s="5"/>
      <c r="Y2" s="547" t="s">
        <v>252</v>
      </c>
    </row>
    <row r="3" spans="1:27" s="546" customFormat="1" ht="14.15" customHeight="1">
      <c r="A3" s="430" t="s">
        <v>397</v>
      </c>
      <c r="B3" s="365">
        <v>2000</v>
      </c>
      <c r="C3" s="365">
        <v>2001</v>
      </c>
      <c r="D3" s="365">
        <v>2002</v>
      </c>
      <c r="E3" s="365">
        <v>2003</v>
      </c>
      <c r="F3" s="365">
        <v>2004</v>
      </c>
      <c r="G3" s="365">
        <v>2005</v>
      </c>
      <c r="H3" s="365">
        <v>2006</v>
      </c>
      <c r="I3" s="365">
        <v>2007</v>
      </c>
      <c r="J3" s="365">
        <v>2008</v>
      </c>
      <c r="K3" s="365">
        <v>2009</v>
      </c>
      <c r="L3" s="365">
        <v>2010</v>
      </c>
      <c r="M3" s="365">
        <v>2011</v>
      </c>
      <c r="N3" s="365">
        <v>2012</v>
      </c>
      <c r="O3" s="365">
        <v>2013</v>
      </c>
      <c r="P3" s="365">
        <v>2014</v>
      </c>
      <c r="Q3" s="365">
        <v>2015</v>
      </c>
      <c r="R3" s="365">
        <v>2016</v>
      </c>
      <c r="S3" s="365">
        <v>2017</v>
      </c>
      <c r="T3" s="365">
        <v>2018</v>
      </c>
      <c r="U3" s="365">
        <v>2019</v>
      </c>
      <c r="V3" s="366">
        <v>2020</v>
      </c>
      <c r="W3" s="547">
        <v>2020</v>
      </c>
      <c r="X3" s="547" t="s">
        <v>254</v>
      </c>
      <c r="Y3" s="547">
        <v>2020</v>
      </c>
    </row>
    <row r="4" spans="1:27" s="546" customFormat="1" ht="14.15" customHeight="1">
      <c r="A4" s="434" t="s">
        <v>255</v>
      </c>
      <c r="B4" s="446">
        <v>0</v>
      </c>
      <c r="C4" s="446">
        <v>0</v>
      </c>
      <c r="D4" s="446">
        <v>0</v>
      </c>
      <c r="E4" s="446">
        <v>0</v>
      </c>
      <c r="F4" s="446">
        <v>0</v>
      </c>
      <c r="G4" s="446">
        <v>0</v>
      </c>
      <c r="H4" s="446">
        <v>0</v>
      </c>
      <c r="I4" s="446">
        <v>0</v>
      </c>
      <c r="J4" s="446">
        <v>0</v>
      </c>
      <c r="K4" s="446">
        <v>1.015299</v>
      </c>
      <c r="L4" s="446">
        <v>2.0318940539118602</v>
      </c>
      <c r="M4" s="446">
        <v>3.23226171833827</v>
      </c>
      <c r="N4" s="446">
        <v>1.6177805228288999</v>
      </c>
      <c r="O4" s="446">
        <v>1.0025097246358701</v>
      </c>
      <c r="P4" s="446">
        <v>0.52169178513232495</v>
      </c>
      <c r="Q4" s="446">
        <v>0.59140787730269795</v>
      </c>
      <c r="R4" s="446">
        <v>0.30868493011529402</v>
      </c>
      <c r="S4" s="446">
        <v>0.40179171551013398</v>
      </c>
      <c r="T4" s="446">
        <v>0.62294027177686095</v>
      </c>
      <c r="U4" s="446">
        <v>0.54109745054589398</v>
      </c>
      <c r="V4" s="516">
        <v>0.84717495720456504</v>
      </c>
      <c r="W4" s="548">
        <v>0.56138283534101396</v>
      </c>
      <c r="X4" s="549">
        <v>-6.0994463509473802E-2</v>
      </c>
      <c r="Y4" s="548">
        <v>1.73632686789537E-3</v>
      </c>
    </row>
    <row r="5" spans="1:27" s="398" customFormat="1" ht="15" customHeight="1">
      <c r="A5" s="434" t="s">
        <v>256</v>
      </c>
      <c r="B5" s="417">
        <v>0</v>
      </c>
      <c r="C5" s="417">
        <v>0</v>
      </c>
      <c r="D5" s="417">
        <v>0</v>
      </c>
      <c r="E5" s="417">
        <v>0</v>
      </c>
      <c r="F5" s="417">
        <v>0</v>
      </c>
      <c r="G5" s="417">
        <v>0</v>
      </c>
      <c r="H5" s="417">
        <v>0.98389800000000005</v>
      </c>
      <c r="I5" s="417">
        <v>2.2713390000000002</v>
      </c>
      <c r="J5" s="417">
        <v>3.7785869999999999</v>
      </c>
      <c r="K5" s="417">
        <v>3.7262520000000001</v>
      </c>
      <c r="L5" s="417">
        <v>6.0600407790280197</v>
      </c>
      <c r="M5" s="417">
        <v>3.75346567835471</v>
      </c>
      <c r="N5" s="417">
        <v>4.8565506139368999</v>
      </c>
      <c r="O5" s="417">
        <v>7.7589518724210498</v>
      </c>
      <c r="P5" s="417">
        <v>9.2917489229981207</v>
      </c>
      <c r="Q5" s="417">
        <v>6.8421548421912002</v>
      </c>
      <c r="R5" s="417">
        <v>5.5525978635141504</v>
      </c>
      <c r="S5" s="417">
        <v>6.5973511978332802</v>
      </c>
      <c r="T5" s="417">
        <v>6.8742808536223503</v>
      </c>
      <c r="U5" s="417">
        <v>6.5727670337266799</v>
      </c>
      <c r="V5" s="518">
        <v>2.5066106080744501</v>
      </c>
      <c r="W5" s="550">
        <v>-0.61967890655733004</v>
      </c>
      <c r="X5" s="550">
        <v>5.8394566697505902E-2</v>
      </c>
      <c r="Y5" s="550">
        <v>5.1374220981608701E-3</v>
      </c>
    </row>
    <row r="6" spans="1:27" s="398" customFormat="1" ht="15" customHeight="1">
      <c r="A6" s="434" t="s">
        <v>92</v>
      </c>
      <c r="B6" s="417">
        <v>6.5314079999999999</v>
      </c>
      <c r="C6" s="417">
        <v>6.8977529999999998</v>
      </c>
      <c r="D6" s="417">
        <v>6.782616</v>
      </c>
      <c r="E6" s="417">
        <v>14.1475405228613</v>
      </c>
      <c r="F6" s="417">
        <v>18.209146137455701</v>
      </c>
      <c r="G6" s="417">
        <v>17.569419891806199</v>
      </c>
      <c r="H6" s="417">
        <v>16.2115197394047</v>
      </c>
      <c r="I6" s="417">
        <v>21.548301834504802</v>
      </c>
      <c r="J6" s="417">
        <v>9.7396322656842091</v>
      </c>
      <c r="K6" s="417">
        <v>12.5537522414814</v>
      </c>
      <c r="L6" s="417">
        <v>12.107318319304801</v>
      </c>
      <c r="M6" s="417">
        <v>9.8560675092508507</v>
      </c>
      <c r="N6" s="417">
        <v>4.8892939085173701</v>
      </c>
      <c r="O6" s="417">
        <v>2.6844042859567301</v>
      </c>
      <c r="P6" s="417">
        <v>1.65705282159829</v>
      </c>
      <c r="Q6" s="417">
        <v>2.54111420212072</v>
      </c>
      <c r="R6" s="417">
        <v>2.4388353358978998</v>
      </c>
      <c r="S6" s="417">
        <v>2.1599279137676799</v>
      </c>
      <c r="T6" s="417">
        <v>2.1167427752308901</v>
      </c>
      <c r="U6" s="417">
        <v>1.4646997535252999</v>
      </c>
      <c r="V6" s="518">
        <v>1.28780269741953</v>
      </c>
      <c r="W6" s="550">
        <v>-0.123175853806563</v>
      </c>
      <c r="X6" s="550">
        <v>-0.193327028742076</v>
      </c>
      <c r="Y6" s="550">
        <v>2.63941515865385E-3</v>
      </c>
    </row>
    <row r="7" spans="1:27" s="398" customFormat="1" ht="15" customHeight="1">
      <c r="A7" s="523" t="s">
        <v>257</v>
      </c>
      <c r="B7" s="551">
        <v>6.5314079999999999</v>
      </c>
      <c r="C7" s="551">
        <v>6.8977529999999998</v>
      </c>
      <c r="D7" s="551">
        <v>6.782616</v>
      </c>
      <c r="E7" s="551">
        <v>14.1475405228613</v>
      </c>
      <c r="F7" s="551">
        <v>18.209146137455701</v>
      </c>
      <c r="G7" s="551">
        <v>17.569419891806199</v>
      </c>
      <c r="H7" s="551">
        <v>17.1954177394047</v>
      </c>
      <c r="I7" s="551">
        <v>23.819640834504799</v>
      </c>
      <c r="J7" s="551">
        <v>13.5182192656842</v>
      </c>
      <c r="K7" s="551">
        <v>17.295303241481299</v>
      </c>
      <c r="L7" s="551">
        <v>20.199253152244601</v>
      </c>
      <c r="M7" s="551">
        <v>16.8417949059438</v>
      </c>
      <c r="N7" s="551">
        <v>11.3636250452832</v>
      </c>
      <c r="O7" s="551">
        <v>11.4458658830136</v>
      </c>
      <c r="P7" s="551">
        <v>11.470493529728699</v>
      </c>
      <c r="Q7" s="551">
        <v>9.9746769216146198</v>
      </c>
      <c r="R7" s="551">
        <v>8.3001181295273501</v>
      </c>
      <c r="S7" s="551">
        <v>9.1590708271110994</v>
      </c>
      <c r="T7" s="551">
        <v>9.6139639006301092</v>
      </c>
      <c r="U7" s="551">
        <v>8.5785642377978704</v>
      </c>
      <c r="V7" s="552">
        <v>4.6415882626985496</v>
      </c>
      <c r="W7" s="553">
        <v>-0.46041013399897202</v>
      </c>
      <c r="X7" s="553">
        <v>-6.7715115972623294E-2</v>
      </c>
      <c r="Y7" s="553">
        <v>9.5131641247100905E-3</v>
      </c>
    </row>
    <row r="8" spans="1:27" s="398" customFormat="1" ht="15" customHeight="1">
      <c r="A8" s="434" t="s">
        <v>258</v>
      </c>
      <c r="B8" s="417">
        <v>0</v>
      </c>
      <c r="C8" s="417">
        <v>0</v>
      </c>
      <c r="D8" s="417">
        <v>0</v>
      </c>
      <c r="E8" s="417">
        <v>0</v>
      </c>
      <c r="F8" s="417">
        <v>0</v>
      </c>
      <c r="G8" s="417">
        <v>0</v>
      </c>
      <c r="H8" s="417">
        <v>0</v>
      </c>
      <c r="I8" s="417">
        <v>0</v>
      </c>
      <c r="J8" s="417">
        <v>0.429147</v>
      </c>
      <c r="K8" s="417">
        <v>1.0048319999999999</v>
      </c>
      <c r="L8" s="417">
        <v>1.9026000000104599</v>
      </c>
      <c r="M8" s="417">
        <v>3.7237843390621799</v>
      </c>
      <c r="N8" s="417">
        <v>4.6757464301301104</v>
      </c>
      <c r="O8" s="417">
        <v>6.3167967532228699</v>
      </c>
      <c r="P8" s="417">
        <v>6.2295066469111102</v>
      </c>
      <c r="Q8" s="417">
        <v>5.6129379122777303</v>
      </c>
      <c r="R8" s="417">
        <v>5.0966893003185501</v>
      </c>
      <c r="S8" s="417">
        <v>4.6037457964365398</v>
      </c>
      <c r="T8" s="417">
        <v>3.59335424439079</v>
      </c>
      <c r="U8" s="417">
        <v>1.75386263604391</v>
      </c>
      <c r="V8" s="518">
        <v>1.7718507463781299</v>
      </c>
      <c r="W8" s="550">
        <v>7.4960192469872801E-3</v>
      </c>
      <c r="X8" s="550">
        <v>5.7280474521846897E-2</v>
      </c>
      <c r="Y8" s="550">
        <v>3.6314955142069199E-3</v>
      </c>
    </row>
    <row r="9" spans="1:27" s="398" customFormat="1" ht="15" customHeight="1">
      <c r="A9" s="434" t="s">
        <v>259</v>
      </c>
      <c r="B9" s="417">
        <v>0</v>
      </c>
      <c r="C9" s="417">
        <v>0</v>
      </c>
      <c r="D9" s="417">
        <v>0</v>
      </c>
      <c r="E9" s="417">
        <v>0</v>
      </c>
      <c r="F9" s="417">
        <v>0</v>
      </c>
      <c r="G9" s="417">
        <v>0</v>
      </c>
      <c r="H9" s="417">
        <v>0</v>
      </c>
      <c r="I9" s="417">
        <v>0</v>
      </c>
      <c r="J9" s="417">
        <v>0</v>
      </c>
      <c r="K9" s="417">
        <v>0.42005821806523702</v>
      </c>
      <c r="L9" s="417">
        <v>2.7988887175055401</v>
      </c>
      <c r="M9" s="417">
        <v>0.66789148268360099</v>
      </c>
      <c r="N9" s="417">
        <v>3.48814669602007</v>
      </c>
      <c r="O9" s="417">
        <v>5.2358708038295401</v>
      </c>
      <c r="P9" s="417">
        <v>7.0809428765415499</v>
      </c>
      <c r="Q9" s="417">
        <v>6.7651391231806599</v>
      </c>
      <c r="R9" s="417">
        <v>2.6311614132041501</v>
      </c>
      <c r="S9" s="417">
        <v>1.7112458898929299</v>
      </c>
      <c r="T9" s="417">
        <v>2.87211778864254</v>
      </c>
      <c r="U9" s="417">
        <v>3.2218732328947102</v>
      </c>
      <c r="V9" s="518">
        <v>3.3414838626728902</v>
      </c>
      <c r="W9" s="550">
        <v>3.4290887462759698E-2</v>
      </c>
      <c r="X9" s="550">
        <v>0.225970150632612</v>
      </c>
      <c r="Y9" s="550">
        <v>6.8485360196934601E-3</v>
      </c>
    </row>
    <row r="10" spans="1:27" s="398" customFormat="1" ht="15" customHeight="1">
      <c r="A10" s="434" t="s">
        <v>260</v>
      </c>
      <c r="B10" s="417">
        <v>0</v>
      </c>
      <c r="C10" s="417">
        <v>0</v>
      </c>
      <c r="D10" s="417">
        <v>0</v>
      </c>
      <c r="E10" s="417">
        <v>0</v>
      </c>
      <c r="F10" s="417">
        <v>0</v>
      </c>
      <c r="G10" s="417">
        <v>0</v>
      </c>
      <c r="H10" s="417">
        <v>0</v>
      </c>
      <c r="I10" s="417">
        <v>0</v>
      </c>
      <c r="J10" s="417">
        <v>0</v>
      </c>
      <c r="K10" s="417">
        <v>0.68035500000000004</v>
      </c>
      <c r="L10" s="417">
        <v>3.0989291393676099</v>
      </c>
      <c r="M10" s="417">
        <v>3.6671188207394398</v>
      </c>
      <c r="N10" s="417">
        <v>3.9743398793238001</v>
      </c>
      <c r="O10" s="417">
        <v>3.8010477294517702</v>
      </c>
      <c r="P10" s="417">
        <v>3.5330792479131601</v>
      </c>
      <c r="Q10" s="417">
        <v>3.7165062226545502</v>
      </c>
      <c r="R10" s="417">
        <v>4.5023364458911397</v>
      </c>
      <c r="S10" s="417">
        <v>4.35009344927321</v>
      </c>
      <c r="T10" s="417">
        <v>4.2994335917282704</v>
      </c>
      <c r="U10" s="417">
        <v>3.3438965833377599</v>
      </c>
      <c r="V10" s="518">
        <v>3.6760451586952501</v>
      </c>
      <c r="W10" s="550">
        <v>9.6326165626979598E-2</v>
      </c>
      <c r="X10" s="550">
        <v>0.17260495675986601</v>
      </c>
      <c r="Y10" s="550">
        <v>7.5342359005756299E-3</v>
      </c>
    </row>
    <row r="11" spans="1:27" s="398" customFormat="1" ht="15" customHeight="1">
      <c r="A11" s="434" t="s">
        <v>389</v>
      </c>
      <c r="B11" s="417">
        <v>0.34371366089527</v>
      </c>
      <c r="C11" s="417">
        <v>0.65942100000000003</v>
      </c>
      <c r="D11" s="417">
        <v>0.65942100000000003</v>
      </c>
      <c r="E11" s="417">
        <v>1.088568</v>
      </c>
      <c r="F11" s="417">
        <v>0.90016200000000002</v>
      </c>
      <c r="G11" s="417">
        <v>0.96296400000000004</v>
      </c>
      <c r="H11" s="417">
        <v>1.015299</v>
      </c>
      <c r="I11" s="417">
        <v>1.15137</v>
      </c>
      <c r="J11" s="417">
        <v>1.3397760000000001</v>
      </c>
      <c r="K11" s="417">
        <v>1.3816440000000001</v>
      </c>
      <c r="L11" s="417">
        <v>1.36531839700443</v>
      </c>
      <c r="M11" s="417">
        <v>1.85921177326492</v>
      </c>
      <c r="N11" s="417">
        <v>2.4365699408268302</v>
      </c>
      <c r="O11" s="417">
        <v>2.7855353357584698</v>
      </c>
      <c r="P11" s="417">
        <v>2.7659725579323098</v>
      </c>
      <c r="Q11" s="417">
        <v>2.8103040938768702</v>
      </c>
      <c r="R11" s="417">
        <v>2.9585645996225098</v>
      </c>
      <c r="S11" s="417">
        <v>2.7896143900618302</v>
      </c>
      <c r="T11" s="417">
        <v>3.7066809894805401</v>
      </c>
      <c r="U11" s="417">
        <v>4.8019840032045096</v>
      </c>
      <c r="V11" s="518">
        <v>5.0797066840965703</v>
      </c>
      <c r="W11" s="550">
        <v>5.4944727159607298E-2</v>
      </c>
      <c r="X11" s="550">
        <v>0.13266754179047699</v>
      </c>
      <c r="Y11" s="550">
        <v>1.04111094427627E-2</v>
      </c>
    </row>
    <row r="12" spans="1:27" s="398" customFormat="1" ht="15" customHeight="1">
      <c r="A12" s="523" t="s">
        <v>268</v>
      </c>
      <c r="B12" s="551">
        <v>0.34371366089527</v>
      </c>
      <c r="C12" s="551">
        <v>0.65942100000000003</v>
      </c>
      <c r="D12" s="551">
        <v>0.65942100000000003</v>
      </c>
      <c r="E12" s="551">
        <v>1.088568</v>
      </c>
      <c r="F12" s="551">
        <v>0.90016200000000002</v>
      </c>
      <c r="G12" s="551">
        <v>0.96296400000000004</v>
      </c>
      <c r="H12" s="551">
        <v>1.015299</v>
      </c>
      <c r="I12" s="551">
        <v>1.15137</v>
      </c>
      <c r="J12" s="551">
        <v>1.768923</v>
      </c>
      <c r="K12" s="551">
        <v>3.4868892180652402</v>
      </c>
      <c r="L12" s="551">
        <v>9.1657362538880296</v>
      </c>
      <c r="M12" s="551">
        <v>9.9180064157501402</v>
      </c>
      <c r="N12" s="551">
        <v>14.5748029463008</v>
      </c>
      <c r="O12" s="551">
        <v>18.139250622262701</v>
      </c>
      <c r="P12" s="551">
        <v>19.609501329298102</v>
      </c>
      <c r="Q12" s="551">
        <v>18.9048873519898</v>
      </c>
      <c r="R12" s="551">
        <v>15.1887517590364</v>
      </c>
      <c r="S12" s="551">
        <v>13.4546995256645</v>
      </c>
      <c r="T12" s="551">
        <v>14.471586614242099</v>
      </c>
      <c r="U12" s="551">
        <v>13.1216164554809</v>
      </c>
      <c r="V12" s="552">
        <v>13.869086451842801</v>
      </c>
      <c r="W12" s="553">
        <v>5.4076898218998803E-2</v>
      </c>
      <c r="X12" s="553">
        <v>0.14170767078484101</v>
      </c>
      <c r="Y12" s="553">
        <v>2.8425376877238701E-2</v>
      </c>
    </row>
    <row r="13" spans="1:27" s="398" customFormat="1" ht="15" customHeight="1">
      <c r="A13" s="434" t="s">
        <v>270</v>
      </c>
      <c r="B13" s="417">
        <v>4.3961399999999999</v>
      </c>
      <c r="C13" s="417">
        <v>2.5120800000000001</v>
      </c>
      <c r="D13" s="417">
        <v>3.45411</v>
      </c>
      <c r="E13" s="417">
        <v>3.2971050000000002</v>
      </c>
      <c r="F13" s="417">
        <v>2.9830950000000001</v>
      </c>
      <c r="G13" s="417">
        <v>3.1191659999999999</v>
      </c>
      <c r="H13" s="417">
        <v>4.479876</v>
      </c>
      <c r="I13" s="417">
        <v>2.7928946080000001</v>
      </c>
      <c r="J13" s="417">
        <v>3.0249630000000001</v>
      </c>
      <c r="K13" s="417">
        <v>6.8349510000000002</v>
      </c>
      <c r="L13" s="417">
        <v>6.53729409882542</v>
      </c>
      <c r="M13" s="417">
        <v>6.3203611780275102</v>
      </c>
      <c r="N13" s="417">
        <v>4.0698136461851702</v>
      </c>
      <c r="O13" s="417">
        <v>3.1239946616027701</v>
      </c>
      <c r="P13" s="417">
        <v>2.85930674827231</v>
      </c>
      <c r="Q13" s="417">
        <v>3.5861688118427502</v>
      </c>
      <c r="R13" s="417">
        <v>2.41210573418015</v>
      </c>
      <c r="S13" s="417">
        <v>1.2892740783051899</v>
      </c>
      <c r="T13" s="417">
        <v>3.2981750107305801</v>
      </c>
      <c r="U13" s="417">
        <v>7.1877936784606398</v>
      </c>
      <c r="V13" s="518">
        <v>5.0574644573975602</v>
      </c>
      <c r="W13" s="550">
        <v>-0.29830397558409999</v>
      </c>
      <c r="X13" s="550">
        <v>5.0461856978543098E-3</v>
      </c>
      <c r="Y13" s="550">
        <v>1.03655229018825E-2</v>
      </c>
    </row>
    <row r="14" spans="1:27" s="398" customFormat="1" ht="15" customHeight="1">
      <c r="A14" s="434" t="s">
        <v>279</v>
      </c>
      <c r="B14" s="417">
        <v>11.73788159863</v>
      </c>
      <c r="C14" s="417">
        <v>12.0356925876902</v>
      </c>
      <c r="D14" s="417">
        <v>14.2121131970795</v>
      </c>
      <c r="E14" s="417">
        <v>12.3852359986256</v>
      </c>
      <c r="F14" s="417">
        <v>10.593386792430399</v>
      </c>
      <c r="G14" s="417">
        <v>13.316060999999999</v>
      </c>
      <c r="H14" s="417">
        <v>14.688384605</v>
      </c>
      <c r="I14" s="417">
        <v>13.168004</v>
      </c>
      <c r="J14" s="417">
        <v>12.805183</v>
      </c>
      <c r="K14" s="417">
        <v>13.295513</v>
      </c>
      <c r="L14" s="417">
        <v>14.7080722170023</v>
      </c>
      <c r="M14" s="417">
        <v>14.4113261003852</v>
      </c>
      <c r="N14" s="417">
        <v>9.7901545687693705</v>
      </c>
      <c r="O14" s="417">
        <v>8.3225640919983004</v>
      </c>
      <c r="P14" s="417">
        <v>6.9167948189206099</v>
      </c>
      <c r="Q14" s="417">
        <v>6.4266534688062196</v>
      </c>
      <c r="R14" s="417">
        <v>9.1306529045820799</v>
      </c>
      <c r="S14" s="417">
        <v>10.8847426077322</v>
      </c>
      <c r="T14" s="417">
        <v>12.7209974901024</v>
      </c>
      <c r="U14" s="417">
        <v>23.027457007742701</v>
      </c>
      <c r="V14" s="518">
        <v>19.596195227245801</v>
      </c>
      <c r="W14" s="550">
        <v>-0.15133252865652999</v>
      </c>
      <c r="X14" s="550">
        <v>5.6462505084946303E-2</v>
      </c>
      <c r="Y14" s="550">
        <v>4.0163368843980002E-2</v>
      </c>
    </row>
    <row r="15" spans="1:27" s="398" customFormat="1" ht="15" customHeight="1">
      <c r="A15" s="434" t="s">
        <v>285</v>
      </c>
      <c r="B15" s="417">
        <v>3.6720698524159698</v>
      </c>
      <c r="C15" s="417">
        <v>3.5637940414916001</v>
      </c>
      <c r="D15" s="417">
        <v>3.39876381302521</v>
      </c>
      <c r="E15" s="417">
        <v>3.3300523424369701</v>
      </c>
      <c r="F15" s="417">
        <v>1.7637989101890801</v>
      </c>
      <c r="G15" s="417">
        <v>2.6167500000000001</v>
      </c>
      <c r="H15" s="417">
        <v>3.2447699999999999</v>
      </c>
      <c r="I15" s="417">
        <v>2.5434809999999999</v>
      </c>
      <c r="J15" s="417">
        <v>1.632852</v>
      </c>
      <c r="K15" s="417">
        <v>3.0354299999999999</v>
      </c>
      <c r="L15" s="417">
        <v>9.2615860518172504</v>
      </c>
      <c r="M15" s="417">
        <v>9.0657226775105997</v>
      </c>
      <c r="N15" s="417">
        <v>7.0584354551289996</v>
      </c>
      <c r="O15" s="417">
        <v>5.7783192213361696</v>
      </c>
      <c r="P15" s="417">
        <v>4.4979652101028398</v>
      </c>
      <c r="Q15" s="417">
        <v>5.89428839224</v>
      </c>
      <c r="R15" s="417">
        <v>5.9273797819348797</v>
      </c>
      <c r="S15" s="417">
        <v>8.1726705418634698</v>
      </c>
      <c r="T15" s="417">
        <v>8.20600066967339</v>
      </c>
      <c r="U15" s="417">
        <v>13.4761229669357</v>
      </c>
      <c r="V15" s="518">
        <v>12.0643560651133</v>
      </c>
      <c r="W15" s="550">
        <v>-0.10720662217586401</v>
      </c>
      <c r="X15" s="550">
        <v>0.16073872642550799</v>
      </c>
      <c r="Y15" s="550">
        <v>2.4726492918102701E-2</v>
      </c>
    </row>
    <row r="16" spans="1:27" s="398" customFormat="1" ht="15" customHeight="1">
      <c r="A16" s="434" t="s">
        <v>297</v>
      </c>
      <c r="B16" s="417">
        <v>8.8655489999999997</v>
      </c>
      <c r="C16" s="417">
        <v>10.299528</v>
      </c>
      <c r="D16" s="417">
        <v>13.9185185743288</v>
      </c>
      <c r="E16" s="417">
        <v>16.4141398368062</v>
      </c>
      <c r="F16" s="417">
        <v>18.301879124854501</v>
      </c>
      <c r="G16" s="417">
        <v>23.0267332748892</v>
      </c>
      <c r="H16" s="417">
        <v>25.455457942463699</v>
      </c>
      <c r="I16" s="417">
        <v>25.216871514501701</v>
      </c>
      <c r="J16" s="417">
        <v>29.841702278268301</v>
      </c>
      <c r="K16" s="417">
        <v>27.515597849100001</v>
      </c>
      <c r="L16" s="417">
        <v>28.161431112599999</v>
      </c>
      <c r="M16" s="417">
        <v>23.8887444627</v>
      </c>
      <c r="N16" s="417">
        <v>21.395566245600001</v>
      </c>
      <c r="O16" s="417">
        <v>15.654807569700001</v>
      </c>
      <c r="P16" s="417">
        <v>16.208383299299999</v>
      </c>
      <c r="Q16" s="417">
        <v>13.673087303399999</v>
      </c>
      <c r="R16" s="417">
        <v>13.789170405</v>
      </c>
      <c r="S16" s="417">
        <v>16.5553421724</v>
      </c>
      <c r="T16" s="417">
        <v>15.0300962937</v>
      </c>
      <c r="U16" s="417">
        <v>21.9496890770899</v>
      </c>
      <c r="V16" s="518">
        <v>20.895508886737201</v>
      </c>
      <c r="W16" s="550">
        <v>-5.06281314867452E-2</v>
      </c>
      <c r="X16" s="550">
        <v>-2.23465393010439E-2</v>
      </c>
      <c r="Y16" s="550">
        <v>4.2826376287262498E-2</v>
      </c>
    </row>
    <row r="17" spans="1:25" s="398" customFormat="1" ht="15" customHeight="1">
      <c r="A17" s="434" t="s">
        <v>300</v>
      </c>
      <c r="B17" s="417">
        <v>3.8727900000000002</v>
      </c>
      <c r="C17" s="417">
        <v>5.055561</v>
      </c>
      <c r="D17" s="417">
        <v>5.2363590000000002</v>
      </c>
      <c r="E17" s="417">
        <v>4.8924209999999997</v>
      </c>
      <c r="F17" s="417">
        <v>4.4694089999999997</v>
      </c>
      <c r="G17" s="417">
        <v>5.1078960000000002</v>
      </c>
      <c r="H17" s="417">
        <v>5.1532748272058804</v>
      </c>
      <c r="I17" s="417">
        <v>5.6236387515756299</v>
      </c>
      <c r="J17" s="417">
        <v>5.5579770000000002</v>
      </c>
      <c r="K17" s="417">
        <v>5.9661900000000001</v>
      </c>
      <c r="L17" s="417">
        <v>7.7534625869331704</v>
      </c>
      <c r="M17" s="417">
        <v>5.9205779231528499</v>
      </c>
      <c r="N17" s="417">
        <v>7.5586368582987102</v>
      </c>
      <c r="O17" s="417">
        <v>5.9050573609835899</v>
      </c>
      <c r="P17" s="417">
        <v>7.0704301092643602</v>
      </c>
      <c r="Q17" s="417">
        <v>7.53789641268241</v>
      </c>
      <c r="R17" s="417">
        <v>7.5796157903236301</v>
      </c>
      <c r="S17" s="417">
        <v>10.854813270107901</v>
      </c>
      <c r="T17" s="417">
        <v>11.4421716834043</v>
      </c>
      <c r="U17" s="417">
        <v>12.864695012561601</v>
      </c>
      <c r="V17" s="518">
        <v>14.827141541263799</v>
      </c>
      <c r="W17" s="550">
        <v>0.14939609614833599</v>
      </c>
      <c r="X17" s="550">
        <v>7.9866930017008106E-2</v>
      </c>
      <c r="Y17" s="550">
        <v>3.0388958046085601E-2</v>
      </c>
    </row>
    <row r="18" spans="1:25" s="398" customFormat="1" ht="15" customHeight="1">
      <c r="A18" s="434" t="s">
        <v>302</v>
      </c>
      <c r="B18" s="417">
        <v>0</v>
      </c>
      <c r="C18" s="417">
        <v>0</v>
      </c>
      <c r="D18" s="417">
        <v>0</v>
      </c>
      <c r="E18" s="417">
        <v>0</v>
      </c>
      <c r="F18" s="417">
        <v>0</v>
      </c>
      <c r="G18" s="417">
        <v>0.49089291753199998</v>
      </c>
      <c r="H18" s="417">
        <v>3.3818297393047501</v>
      </c>
      <c r="I18" s="417">
        <v>1.34128382936</v>
      </c>
      <c r="J18" s="417">
        <v>0.81409254168150003</v>
      </c>
      <c r="K18" s="417">
        <v>10.101378507336999</v>
      </c>
      <c r="L18" s="417">
        <v>18.7913233149742</v>
      </c>
      <c r="M18" s="417">
        <v>24.731481139537699</v>
      </c>
      <c r="N18" s="417">
        <v>13.947178327940099</v>
      </c>
      <c r="O18" s="417">
        <v>9.2358304000960008</v>
      </c>
      <c r="P18" s="417">
        <v>11.151887356121501</v>
      </c>
      <c r="Q18" s="417">
        <v>13.716582200275999</v>
      </c>
      <c r="R18" s="417">
        <v>10.7014149329124</v>
      </c>
      <c r="S18" s="417">
        <v>6.64609977149125</v>
      </c>
      <c r="T18" s="417">
        <v>7.1597866259087501</v>
      </c>
      <c r="U18" s="417">
        <v>17.113026600000001</v>
      </c>
      <c r="V18" s="518">
        <v>18.561503678712899</v>
      </c>
      <c r="W18" s="550">
        <v>8.16782805554368E-2</v>
      </c>
      <c r="X18" s="550">
        <v>5.41310795182319E-2</v>
      </c>
      <c r="Y18" s="550">
        <v>3.8042717471529E-2</v>
      </c>
    </row>
    <row r="19" spans="1:25" s="398" customFormat="1" ht="15" customHeight="1">
      <c r="A19" s="434" t="s">
        <v>801</v>
      </c>
      <c r="B19" s="417">
        <v>0.31401000000000001</v>
      </c>
      <c r="C19" s="417">
        <v>0.79549199999999998</v>
      </c>
      <c r="D19" s="417">
        <v>0.52334999999999998</v>
      </c>
      <c r="E19" s="417">
        <v>0.81087539334493697</v>
      </c>
      <c r="F19" s="417">
        <v>1.9468620000000001</v>
      </c>
      <c r="G19" s="417">
        <v>2.1352679999999999</v>
      </c>
      <c r="H19" s="417">
        <v>2.5748820000000001</v>
      </c>
      <c r="I19" s="417">
        <v>3.67098810759494</v>
      </c>
      <c r="J19" s="417">
        <v>3.7367189999999999</v>
      </c>
      <c r="K19" s="417">
        <v>3.7262520000000001</v>
      </c>
      <c r="L19" s="417">
        <v>3.9296562527296399</v>
      </c>
      <c r="M19" s="417">
        <v>4.87852804470631</v>
      </c>
      <c r="N19" s="417">
        <v>4.3891951145499899</v>
      </c>
      <c r="O19" s="417">
        <v>3.7311110924395199</v>
      </c>
      <c r="P19" s="417">
        <v>3.3436333067039699</v>
      </c>
      <c r="Q19" s="417">
        <v>5.1960698590471903</v>
      </c>
      <c r="R19" s="417">
        <v>6.8692076847051302</v>
      </c>
      <c r="S19" s="417">
        <v>10.192725542373701</v>
      </c>
      <c r="T19" s="417">
        <v>13.404393488941601</v>
      </c>
      <c r="U19" s="417">
        <v>23.4331165486713</v>
      </c>
      <c r="V19" s="518">
        <v>23.744168168921298</v>
      </c>
      <c r="W19" s="550">
        <v>1.0505510153584301E-2</v>
      </c>
      <c r="X19" s="550">
        <v>0.201865262764341</v>
      </c>
      <c r="Y19" s="550">
        <v>4.8664844017065202E-2</v>
      </c>
    </row>
    <row r="20" spans="1:25" s="398" customFormat="1" ht="15" customHeight="1">
      <c r="A20" s="434" t="s">
        <v>802</v>
      </c>
      <c r="B20" s="417">
        <v>0</v>
      </c>
      <c r="C20" s="417">
        <v>0</v>
      </c>
      <c r="D20" s="417">
        <v>0</v>
      </c>
      <c r="E20" s="417">
        <v>0</v>
      </c>
      <c r="F20" s="417">
        <v>0</v>
      </c>
      <c r="G20" s="417">
        <v>0</v>
      </c>
      <c r="H20" s="417">
        <v>0</v>
      </c>
      <c r="I20" s="417">
        <v>0</v>
      </c>
      <c r="J20" s="417">
        <v>0</v>
      </c>
      <c r="K20" s="417">
        <v>0</v>
      </c>
      <c r="L20" s="417">
        <v>4.4365958999999996E-3</v>
      </c>
      <c r="M20" s="417">
        <v>0</v>
      </c>
      <c r="N20" s="417">
        <v>2.2038398999999998E-3</v>
      </c>
      <c r="O20" s="417">
        <v>0</v>
      </c>
      <c r="P20" s="417">
        <v>1.2581224199999999E-2</v>
      </c>
      <c r="Q20" s="417">
        <v>0</v>
      </c>
      <c r="R20" s="417">
        <v>0</v>
      </c>
      <c r="S20" s="417">
        <v>9.2789999999999997E-2</v>
      </c>
      <c r="T20" s="417">
        <v>0</v>
      </c>
      <c r="U20" s="417">
        <v>0</v>
      </c>
      <c r="V20" s="518">
        <v>5.5906329113924097E-2</v>
      </c>
      <c r="W20" s="550" t="s">
        <v>273</v>
      </c>
      <c r="X20" s="550" t="s">
        <v>273</v>
      </c>
      <c r="Y20" s="550">
        <v>1.14582779507808E-4</v>
      </c>
    </row>
    <row r="21" spans="1:25" s="398" customFormat="1" ht="15" customHeight="1">
      <c r="A21" s="523" t="s">
        <v>304</v>
      </c>
      <c r="B21" s="551">
        <v>32.858440451046</v>
      </c>
      <c r="C21" s="551">
        <v>34.262147629181797</v>
      </c>
      <c r="D21" s="551">
        <v>40.743214584433503</v>
      </c>
      <c r="E21" s="551">
        <v>41.129829571213698</v>
      </c>
      <c r="F21" s="551">
        <v>40.058430827473998</v>
      </c>
      <c r="G21" s="551">
        <v>49.812767192421298</v>
      </c>
      <c r="H21" s="551">
        <v>58.978475113974397</v>
      </c>
      <c r="I21" s="551">
        <v>54.357161811032299</v>
      </c>
      <c r="J21" s="551">
        <v>57.413488819949798</v>
      </c>
      <c r="K21" s="551">
        <v>70.475312356437001</v>
      </c>
      <c r="L21" s="551">
        <v>89.147262230782005</v>
      </c>
      <c r="M21" s="551">
        <v>89.216741526020201</v>
      </c>
      <c r="N21" s="551">
        <v>68.211184056372403</v>
      </c>
      <c r="O21" s="551">
        <v>51.7516843981563</v>
      </c>
      <c r="P21" s="551">
        <v>52.060982072885601</v>
      </c>
      <c r="Q21" s="551">
        <v>56.0307464482946</v>
      </c>
      <c r="R21" s="551">
        <v>56.4095472336382</v>
      </c>
      <c r="S21" s="551">
        <v>64.688457984273697</v>
      </c>
      <c r="T21" s="551">
        <v>71.261621262461006</v>
      </c>
      <c r="U21" s="551">
        <v>119.051900891462</v>
      </c>
      <c r="V21" s="552">
        <v>114.802244354506</v>
      </c>
      <c r="W21" s="553">
        <v>-3.8330541865251498E-2</v>
      </c>
      <c r="X21" s="553">
        <v>5.3828482796293799E-2</v>
      </c>
      <c r="Y21" s="553">
        <v>0.23529286326541499</v>
      </c>
    </row>
    <row r="22" spans="1:25" s="398" customFormat="1" ht="15" customHeight="1">
      <c r="A22" s="434" t="s">
        <v>325</v>
      </c>
      <c r="B22" s="417">
        <v>0</v>
      </c>
      <c r="C22" s="417">
        <v>0</v>
      </c>
      <c r="D22" s="417">
        <v>0</v>
      </c>
      <c r="E22" s="417">
        <v>0</v>
      </c>
      <c r="F22" s="417">
        <v>0</v>
      </c>
      <c r="G22" s="417">
        <v>0</v>
      </c>
      <c r="H22" s="417">
        <v>0</v>
      </c>
      <c r="I22" s="417">
        <v>0</v>
      </c>
      <c r="J22" s="417">
        <v>0</v>
      </c>
      <c r="K22" s="417">
        <v>0</v>
      </c>
      <c r="L22" s="417">
        <v>0</v>
      </c>
      <c r="M22" s="417">
        <v>0</v>
      </c>
      <c r="N22" s="417">
        <v>0</v>
      </c>
      <c r="O22" s="417">
        <v>0</v>
      </c>
      <c r="P22" s="417">
        <v>0</v>
      </c>
      <c r="Q22" s="417">
        <v>3.9082118284530001</v>
      </c>
      <c r="R22" s="417">
        <v>10.7128917514012</v>
      </c>
      <c r="S22" s="417">
        <v>8.3088275648383192</v>
      </c>
      <c r="T22" s="417">
        <v>3.1654419877602198</v>
      </c>
      <c r="U22" s="417">
        <v>0</v>
      </c>
      <c r="V22" s="518">
        <v>0</v>
      </c>
      <c r="W22" s="550" t="s">
        <v>273</v>
      </c>
      <c r="X22" s="550" t="s">
        <v>273</v>
      </c>
      <c r="Y22" s="550">
        <v>0</v>
      </c>
    </row>
    <row r="23" spans="1:25" s="398" customFormat="1" ht="15" customHeight="1">
      <c r="A23" s="434" t="s">
        <v>317</v>
      </c>
      <c r="B23" s="417">
        <v>0</v>
      </c>
      <c r="C23" s="417">
        <v>0</v>
      </c>
      <c r="D23" s="417">
        <v>0</v>
      </c>
      <c r="E23" s="417">
        <v>0</v>
      </c>
      <c r="F23" s="417">
        <v>0</v>
      </c>
      <c r="G23" s="417">
        <v>0</v>
      </c>
      <c r="H23" s="417">
        <v>0</v>
      </c>
      <c r="I23" s="417">
        <v>0</v>
      </c>
      <c r="J23" s="417">
        <v>0</v>
      </c>
      <c r="K23" s="417">
        <v>0.93156300000000003</v>
      </c>
      <c r="L23" s="417">
        <v>2.82918795185872</v>
      </c>
      <c r="M23" s="417">
        <v>3.0015754832806198</v>
      </c>
      <c r="N23" s="417">
        <v>2.7925912137089801</v>
      </c>
      <c r="O23" s="417">
        <v>2.2747516360867599</v>
      </c>
      <c r="P23" s="417">
        <v>3.5938059096714898</v>
      </c>
      <c r="Q23" s="417">
        <v>4.2591569669858602</v>
      </c>
      <c r="R23" s="417">
        <v>4.7234634021888402</v>
      </c>
      <c r="S23" s="417">
        <v>4.7808758657717796</v>
      </c>
      <c r="T23" s="417">
        <v>4.3013450999441396</v>
      </c>
      <c r="U23" s="417">
        <v>5.1188469125266396</v>
      </c>
      <c r="V23" s="518">
        <v>5.67473281363187</v>
      </c>
      <c r="W23" s="550">
        <v>0.10556697160044901</v>
      </c>
      <c r="X23" s="550">
        <v>0.185757802487371</v>
      </c>
      <c r="Y23" s="550">
        <v>1.16306448492637E-2</v>
      </c>
    </row>
    <row r="24" spans="1:25" s="398" customFormat="1" ht="15" customHeight="1">
      <c r="A24" s="434" t="s">
        <v>321</v>
      </c>
      <c r="B24" s="417">
        <v>0</v>
      </c>
      <c r="C24" s="417">
        <v>0</v>
      </c>
      <c r="D24" s="417">
        <v>0</v>
      </c>
      <c r="E24" s="417">
        <v>0</v>
      </c>
      <c r="F24" s="417">
        <v>0</v>
      </c>
      <c r="G24" s="417">
        <v>0</v>
      </c>
      <c r="H24" s="417">
        <v>0</v>
      </c>
      <c r="I24" s="417">
        <v>0</v>
      </c>
      <c r="J24" s="417">
        <v>0</v>
      </c>
      <c r="K24" s="417">
        <v>0</v>
      </c>
      <c r="L24" s="417">
        <v>0.17354831147016</v>
      </c>
      <c r="M24" s="417">
        <v>1.4330984199019301</v>
      </c>
      <c r="N24" s="417">
        <v>1.3895285965641</v>
      </c>
      <c r="O24" s="417">
        <v>1.56045557989132</v>
      </c>
      <c r="P24" s="417">
        <v>1.58583190394024</v>
      </c>
      <c r="Q24" s="417">
        <v>2.85189602769232</v>
      </c>
      <c r="R24" s="417">
        <v>4.2453640024840196</v>
      </c>
      <c r="S24" s="417">
        <v>2.9948859353653998</v>
      </c>
      <c r="T24" s="417">
        <v>1.0429059660770099</v>
      </c>
      <c r="U24" s="417">
        <v>1.61688945570195</v>
      </c>
      <c r="V24" s="518">
        <v>1.55213217172396</v>
      </c>
      <c r="W24" s="550">
        <v>-4.2673345427583199E-2</v>
      </c>
      <c r="X24" s="550" t="s">
        <v>273</v>
      </c>
      <c r="Y24" s="550">
        <v>3.1811714562265401E-3</v>
      </c>
    </row>
    <row r="25" spans="1:25" s="398" customFormat="1" ht="15" customHeight="1">
      <c r="A25" s="434" t="s">
        <v>803</v>
      </c>
      <c r="B25" s="417">
        <v>0</v>
      </c>
      <c r="C25" s="417">
        <v>0</v>
      </c>
      <c r="D25" s="417">
        <v>0</v>
      </c>
      <c r="E25" s="417">
        <v>0</v>
      </c>
      <c r="F25" s="417">
        <v>0</v>
      </c>
      <c r="G25" s="417">
        <v>0</v>
      </c>
      <c r="H25" s="417">
        <v>0</v>
      </c>
      <c r="I25" s="417">
        <v>0</v>
      </c>
      <c r="J25" s="417">
        <v>0</v>
      </c>
      <c r="K25" s="417">
        <v>0</v>
      </c>
      <c r="L25" s="417">
        <v>0</v>
      </c>
      <c r="M25" s="417">
        <v>0</v>
      </c>
      <c r="N25" s="417">
        <v>0</v>
      </c>
      <c r="O25" s="417">
        <v>0.48110563829505898</v>
      </c>
      <c r="P25" s="417">
        <v>0.140409814102578</v>
      </c>
      <c r="Q25" s="417">
        <v>2.7045799380958</v>
      </c>
      <c r="R25" s="417">
        <v>4.7733155953595503</v>
      </c>
      <c r="S25" s="417">
        <v>5.2677302592828399</v>
      </c>
      <c r="T25" s="417">
        <v>4.0220817412931202</v>
      </c>
      <c r="U25" s="417">
        <v>2.68499751883069</v>
      </c>
      <c r="V25" s="518">
        <v>1.93124634350112</v>
      </c>
      <c r="W25" s="550">
        <v>-0.28269218103931398</v>
      </c>
      <c r="X25" s="550" t="s">
        <v>273</v>
      </c>
      <c r="Y25" s="550">
        <v>3.9581846538648104E-3</v>
      </c>
    </row>
    <row r="26" spans="1:25" s="398" customFormat="1" ht="15" customHeight="1">
      <c r="A26" s="523" t="s">
        <v>804</v>
      </c>
      <c r="B26" s="551">
        <v>0</v>
      </c>
      <c r="C26" s="551">
        <v>0</v>
      </c>
      <c r="D26" s="551">
        <v>0</v>
      </c>
      <c r="E26" s="551">
        <v>0</v>
      </c>
      <c r="F26" s="551">
        <v>0</v>
      </c>
      <c r="G26" s="551">
        <v>0</v>
      </c>
      <c r="H26" s="551">
        <v>0</v>
      </c>
      <c r="I26" s="551">
        <v>0</v>
      </c>
      <c r="J26" s="551">
        <v>0</v>
      </c>
      <c r="K26" s="551">
        <v>0.93156300000000003</v>
      </c>
      <c r="L26" s="551">
        <v>3.0027362633288801</v>
      </c>
      <c r="M26" s="551">
        <v>4.4346739031825599</v>
      </c>
      <c r="N26" s="551">
        <v>4.1821198102730799</v>
      </c>
      <c r="O26" s="551">
        <v>4.3163128542731304</v>
      </c>
      <c r="P26" s="551">
        <v>5.3200476277143096</v>
      </c>
      <c r="Q26" s="551">
        <v>13.723844761226999</v>
      </c>
      <c r="R26" s="551">
        <v>24.455034751433601</v>
      </c>
      <c r="S26" s="551">
        <v>21.3523196252583</v>
      </c>
      <c r="T26" s="551">
        <v>12.531774795074501</v>
      </c>
      <c r="U26" s="551">
        <v>9.4207338870592903</v>
      </c>
      <c r="V26" s="552">
        <v>9.1581113288569505</v>
      </c>
      <c r="W26" s="553">
        <v>-3.05331541843206E-2</v>
      </c>
      <c r="X26" s="553">
        <v>0.26033863794321099</v>
      </c>
      <c r="Y26" s="553">
        <v>1.8770000959355101E-2</v>
      </c>
    </row>
    <row r="27" spans="1:25" s="398" customFormat="1" ht="15" customHeight="1">
      <c r="A27" s="434" t="s">
        <v>336</v>
      </c>
      <c r="B27" s="417">
        <v>0</v>
      </c>
      <c r="C27" s="417">
        <v>0</v>
      </c>
      <c r="D27" s="417">
        <v>0</v>
      </c>
      <c r="E27" s="417">
        <v>0</v>
      </c>
      <c r="F27" s="417">
        <v>0</v>
      </c>
      <c r="G27" s="417">
        <v>0</v>
      </c>
      <c r="H27" s="417">
        <v>1.0467</v>
      </c>
      <c r="I27" s="417">
        <v>4.0507289999999996</v>
      </c>
      <c r="J27" s="417">
        <v>4.647348</v>
      </c>
      <c r="K27" s="417">
        <v>7.9967879999999996</v>
      </c>
      <c r="L27" s="417">
        <v>13.0199759438967</v>
      </c>
      <c r="M27" s="417">
        <v>16.879662209380999</v>
      </c>
      <c r="N27" s="417">
        <v>20.068993872076501</v>
      </c>
      <c r="O27" s="417">
        <v>25.068463746550901</v>
      </c>
      <c r="P27" s="417">
        <v>27.265690251737698</v>
      </c>
      <c r="Q27" s="417">
        <v>27.0019241256566</v>
      </c>
      <c r="R27" s="417">
        <v>36.7605782182289</v>
      </c>
      <c r="S27" s="417">
        <v>52.933347880658403</v>
      </c>
      <c r="T27" s="417">
        <v>73.452501314459198</v>
      </c>
      <c r="U27" s="417">
        <v>84.747202741245104</v>
      </c>
      <c r="V27" s="518">
        <v>94.018956416823102</v>
      </c>
      <c r="W27" s="550">
        <v>0.106373673577418</v>
      </c>
      <c r="X27" s="550">
        <v>0.26625443350965899</v>
      </c>
      <c r="Y27" s="550">
        <v>0.19269648934936001</v>
      </c>
    </row>
    <row r="28" spans="1:25" s="398" customFormat="1" ht="15" customHeight="1">
      <c r="A28" s="434" t="s">
        <v>338</v>
      </c>
      <c r="B28" s="417">
        <v>0</v>
      </c>
      <c r="C28" s="417">
        <v>0</v>
      </c>
      <c r="D28" s="417">
        <v>0</v>
      </c>
      <c r="E28" s="417">
        <v>0</v>
      </c>
      <c r="F28" s="417">
        <v>2.752821</v>
      </c>
      <c r="G28" s="417">
        <v>6.3220679999999998</v>
      </c>
      <c r="H28" s="417">
        <v>8.3631329999999995</v>
      </c>
      <c r="I28" s="417">
        <v>10.446066</v>
      </c>
      <c r="J28" s="417">
        <v>11.293893000000001</v>
      </c>
      <c r="K28" s="417">
        <v>12.958145999999999</v>
      </c>
      <c r="L28" s="417">
        <v>11.532434377874999</v>
      </c>
      <c r="M28" s="417">
        <v>17.352482731370799</v>
      </c>
      <c r="N28" s="417">
        <v>18.4312690305335</v>
      </c>
      <c r="O28" s="417">
        <v>17.956173721026701</v>
      </c>
      <c r="P28" s="417">
        <v>19.146348543927498</v>
      </c>
      <c r="Q28" s="417">
        <v>20.029775698548701</v>
      </c>
      <c r="R28" s="417">
        <v>24.285804344733499</v>
      </c>
      <c r="S28" s="417">
        <v>26.144168435380699</v>
      </c>
      <c r="T28" s="417">
        <v>30.5969838104164</v>
      </c>
      <c r="U28" s="417">
        <v>32.436238310268699</v>
      </c>
      <c r="V28" s="518">
        <v>35.840277348405301</v>
      </c>
      <c r="W28" s="550">
        <v>0.10192657827525101</v>
      </c>
      <c r="X28" s="550">
        <v>9.6096425252867601E-2</v>
      </c>
      <c r="Y28" s="550">
        <v>7.3456416509525294E-2</v>
      </c>
    </row>
    <row r="29" spans="1:25" s="398" customFormat="1" ht="15" customHeight="1">
      <c r="A29" s="434" t="s">
        <v>340</v>
      </c>
      <c r="B29" s="417">
        <v>73.9691240139705</v>
      </c>
      <c r="C29" s="417">
        <v>76.001894449879302</v>
      </c>
      <c r="D29" s="417">
        <v>75.351311266309395</v>
      </c>
      <c r="E29" s="417">
        <v>81.430854935818303</v>
      </c>
      <c r="F29" s="417">
        <v>78.503805610008598</v>
      </c>
      <c r="G29" s="417">
        <v>79.550763056170197</v>
      </c>
      <c r="H29" s="417">
        <v>85.633288767024794</v>
      </c>
      <c r="I29" s="417">
        <v>91.979835611674204</v>
      </c>
      <c r="J29" s="417">
        <v>95.352539942109999</v>
      </c>
      <c r="K29" s="417">
        <v>88.902434376742903</v>
      </c>
      <c r="L29" s="417">
        <v>96.402061520282999</v>
      </c>
      <c r="M29" s="417">
        <v>108.592532546225</v>
      </c>
      <c r="N29" s="417">
        <v>119.80540919876699</v>
      </c>
      <c r="O29" s="417">
        <v>120.418887594392</v>
      </c>
      <c r="P29" s="417">
        <v>121.81414636719801</v>
      </c>
      <c r="Q29" s="417">
        <v>115.871572878354</v>
      </c>
      <c r="R29" s="417">
        <v>113.550518375</v>
      </c>
      <c r="S29" s="417">
        <v>113.94838745</v>
      </c>
      <c r="T29" s="417">
        <v>112.974969447988</v>
      </c>
      <c r="U29" s="417">
        <v>105.496140524578</v>
      </c>
      <c r="V29" s="518">
        <v>102.029442914063</v>
      </c>
      <c r="W29" s="550">
        <v>-3.5503351701790198E-2</v>
      </c>
      <c r="X29" s="550">
        <v>1.7260759010119298E-2</v>
      </c>
      <c r="Y29" s="550">
        <v>0.20911437660132101</v>
      </c>
    </row>
    <row r="30" spans="1:25" s="398" customFormat="1" ht="15" customHeight="1">
      <c r="A30" s="434" t="s">
        <v>341</v>
      </c>
      <c r="B30" s="417">
        <v>0</v>
      </c>
      <c r="C30" s="417">
        <v>0</v>
      </c>
      <c r="D30" s="417">
        <v>0</v>
      </c>
      <c r="E30" s="417">
        <v>0</v>
      </c>
      <c r="F30" s="417">
        <v>0</v>
      </c>
      <c r="G30" s="417">
        <v>0</v>
      </c>
      <c r="H30" s="417">
        <v>0</v>
      </c>
      <c r="I30" s="417">
        <v>0</v>
      </c>
      <c r="J30" s="417">
        <v>0</v>
      </c>
      <c r="K30" s="417">
        <v>0</v>
      </c>
      <c r="L30" s="417">
        <v>0</v>
      </c>
      <c r="M30" s="417">
        <v>0</v>
      </c>
      <c r="N30" s="417">
        <v>0</v>
      </c>
      <c r="O30" s="417">
        <v>1.9892062340763299</v>
      </c>
      <c r="P30" s="417">
        <v>2.1865896691722502</v>
      </c>
      <c r="Q30" s="417">
        <v>2.1643184245447502</v>
      </c>
      <c r="R30" s="417">
        <v>1.53787658889879</v>
      </c>
      <c r="S30" s="417">
        <v>2.0190608353523198</v>
      </c>
      <c r="T30" s="417">
        <v>1.7950758733556</v>
      </c>
      <c r="U30" s="417">
        <v>3.32367756297081</v>
      </c>
      <c r="V30" s="518">
        <v>3.6428903874710499</v>
      </c>
      <c r="W30" s="550">
        <v>9.3047404935101094E-2</v>
      </c>
      <c r="X30" s="550" t="s">
        <v>273</v>
      </c>
      <c r="Y30" s="550">
        <v>7.4662835613499099E-3</v>
      </c>
    </row>
    <row r="31" spans="1:25" s="398" customFormat="1" ht="15" customHeight="1">
      <c r="A31" s="434" t="s">
        <v>343</v>
      </c>
      <c r="B31" s="417">
        <v>0</v>
      </c>
      <c r="C31" s="417">
        <v>0</v>
      </c>
      <c r="D31" s="417">
        <v>0</v>
      </c>
      <c r="E31" s="417">
        <v>0</v>
      </c>
      <c r="F31" s="417">
        <v>0</v>
      </c>
      <c r="G31" s="417">
        <v>0</v>
      </c>
      <c r="H31" s="417">
        <v>0</v>
      </c>
      <c r="I31" s="417">
        <v>0</v>
      </c>
      <c r="J31" s="417">
        <v>0</v>
      </c>
      <c r="K31" s="417">
        <v>0</v>
      </c>
      <c r="L31" s="417">
        <v>0</v>
      </c>
      <c r="M31" s="417">
        <v>0</v>
      </c>
      <c r="N31" s="417">
        <v>0</v>
      </c>
      <c r="O31" s="417">
        <v>0</v>
      </c>
      <c r="P31" s="417">
        <v>0</v>
      </c>
      <c r="Q31" s="417">
        <v>1.48661421809774</v>
      </c>
      <c r="R31" s="417">
        <v>3.9719835784339099</v>
      </c>
      <c r="S31" s="417">
        <v>6.0880860506354004</v>
      </c>
      <c r="T31" s="417">
        <v>9.3875067942346693</v>
      </c>
      <c r="U31" s="417">
        <v>11.775578347427199</v>
      </c>
      <c r="V31" s="518">
        <v>10.621900438545101</v>
      </c>
      <c r="W31" s="550">
        <v>-0.100436637580362</v>
      </c>
      <c r="X31" s="550" t="s">
        <v>273</v>
      </c>
      <c r="Y31" s="550">
        <v>2.17701089517712E-2</v>
      </c>
    </row>
    <row r="32" spans="1:25" s="398" customFormat="1" ht="15" customHeight="1">
      <c r="A32" s="434" t="s">
        <v>345</v>
      </c>
      <c r="B32" s="417">
        <v>0</v>
      </c>
      <c r="C32" s="417">
        <v>0</v>
      </c>
      <c r="D32" s="417">
        <v>0</v>
      </c>
      <c r="E32" s="417">
        <v>0</v>
      </c>
      <c r="F32" s="417">
        <v>0</v>
      </c>
      <c r="G32" s="417">
        <v>0</v>
      </c>
      <c r="H32" s="417">
        <v>0</v>
      </c>
      <c r="I32" s="417">
        <v>0</v>
      </c>
      <c r="J32" s="417">
        <v>0</v>
      </c>
      <c r="K32" s="417">
        <v>0</v>
      </c>
      <c r="L32" s="417">
        <v>0</v>
      </c>
      <c r="M32" s="417">
        <v>0</v>
      </c>
      <c r="N32" s="417">
        <v>0</v>
      </c>
      <c r="O32" s="417">
        <v>1.2729155318849601</v>
      </c>
      <c r="P32" s="417">
        <v>2.5607219764435398</v>
      </c>
      <c r="Q32" s="417">
        <v>2.9679583745886</v>
      </c>
      <c r="R32" s="417">
        <v>3.2006957334400301</v>
      </c>
      <c r="S32" s="417">
        <v>4.1434866071495797</v>
      </c>
      <c r="T32" s="417">
        <v>4.4984284087190201</v>
      </c>
      <c r="U32" s="417">
        <v>4.9529012238861601</v>
      </c>
      <c r="V32" s="518">
        <v>5.7272369085491697</v>
      </c>
      <c r="W32" s="550">
        <v>0.15318042135171001</v>
      </c>
      <c r="X32" s="550" t="s">
        <v>273</v>
      </c>
      <c r="Y32" s="550">
        <v>1.1738254581945501E-2</v>
      </c>
    </row>
    <row r="33" spans="1:25" s="398" customFormat="1" ht="15" customHeight="1">
      <c r="A33" s="434" t="s">
        <v>346</v>
      </c>
      <c r="B33" s="417">
        <v>20.599056000000001</v>
      </c>
      <c r="C33" s="417">
        <v>22.849461000000002</v>
      </c>
      <c r="D33" s="417">
        <v>25.026596999999999</v>
      </c>
      <c r="E33" s="417">
        <v>26.328020263297802</v>
      </c>
      <c r="F33" s="417">
        <v>30.6884223482786</v>
      </c>
      <c r="G33" s="417">
        <v>31.111916325972299</v>
      </c>
      <c r="H33" s="417">
        <v>34.460971436619097</v>
      </c>
      <c r="I33" s="417">
        <v>35.996012999999998</v>
      </c>
      <c r="J33" s="417">
        <v>38.256884999999997</v>
      </c>
      <c r="K33" s="417">
        <v>35.341344775430997</v>
      </c>
      <c r="L33" s="417">
        <v>44.9540847222328</v>
      </c>
      <c r="M33" s="417">
        <v>47.6993936746168</v>
      </c>
      <c r="N33" s="417">
        <v>49.664352772751201</v>
      </c>
      <c r="O33" s="417">
        <v>55.3152660180222</v>
      </c>
      <c r="P33" s="417">
        <v>51.755434452773898</v>
      </c>
      <c r="Q33" s="417">
        <v>45.776892020370298</v>
      </c>
      <c r="R33" s="417">
        <v>46.321224799521403</v>
      </c>
      <c r="S33" s="417">
        <v>51.403339487101697</v>
      </c>
      <c r="T33" s="417">
        <v>60.212079149071698</v>
      </c>
      <c r="U33" s="417">
        <v>55.617170602745603</v>
      </c>
      <c r="V33" s="518">
        <v>55.271061407642598</v>
      </c>
      <c r="W33" s="550">
        <v>-8.9383012242093499E-3</v>
      </c>
      <c r="X33" s="550">
        <v>4.6387594111351897E-2</v>
      </c>
      <c r="Y33" s="550">
        <v>0.113280767004556</v>
      </c>
    </row>
    <row r="34" spans="1:25" s="398" customFormat="1" ht="15" customHeight="1">
      <c r="A34" s="434" t="s">
        <v>348</v>
      </c>
      <c r="B34" s="417">
        <v>6.1755300000000002</v>
      </c>
      <c r="C34" s="417">
        <v>6.5942100000000003</v>
      </c>
      <c r="D34" s="417">
        <v>7.3269000000000002</v>
      </c>
      <c r="E34" s="417">
        <v>7.8293160000000004</v>
      </c>
      <c r="F34" s="417">
        <v>9.5563710000000004</v>
      </c>
      <c r="G34" s="417">
        <v>9.8142461837234105</v>
      </c>
      <c r="H34" s="417">
        <v>10.801469694684901</v>
      </c>
      <c r="I34" s="417">
        <v>11.429964</v>
      </c>
      <c r="J34" s="417">
        <v>12.6012869537415</v>
      </c>
      <c r="K34" s="417">
        <v>12.35106</v>
      </c>
      <c r="L34" s="417">
        <v>14.966410580136101</v>
      </c>
      <c r="M34" s="417">
        <v>16.268190248125801</v>
      </c>
      <c r="N34" s="417">
        <v>17.1427303226817</v>
      </c>
      <c r="O34" s="417">
        <v>17.1913226616558</v>
      </c>
      <c r="P34" s="417">
        <v>18.583224408210999</v>
      </c>
      <c r="Q34" s="417">
        <v>19.564105876401602</v>
      </c>
      <c r="R34" s="417">
        <v>20.408479407908999</v>
      </c>
      <c r="S34" s="417">
        <v>22.719832188428899</v>
      </c>
      <c r="T34" s="417">
        <v>22.904956646874201</v>
      </c>
      <c r="U34" s="417">
        <v>22.7841086979276</v>
      </c>
      <c r="V34" s="518">
        <v>24.675260029745701</v>
      </c>
      <c r="W34" s="550">
        <v>8.0044061093042601E-2</v>
      </c>
      <c r="X34" s="550">
        <v>6.3145685954751701E-2</v>
      </c>
      <c r="Y34" s="550">
        <v>5.0573162718744798E-2</v>
      </c>
    </row>
    <row r="35" spans="1:25" s="398" customFormat="1" ht="15" customHeight="1">
      <c r="A35" s="434" t="s">
        <v>349</v>
      </c>
      <c r="B35" s="417">
        <v>0</v>
      </c>
      <c r="C35" s="417">
        <v>0</v>
      </c>
      <c r="D35" s="417">
        <v>0</v>
      </c>
      <c r="E35" s="417">
        <v>0</v>
      </c>
      <c r="F35" s="417">
        <v>0</v>
      </c>
      <c r="G35" s="417">
        <v>0</v>
      </c>
      <c r="H35" s="417">
        <v>0</v>
      </c>
      <c r="I35" s="417">
        <v>0</v>
      </c>
      <c r="J35" s="417">
        <v>0</v>
      </c>
      <c r="K35" s="417">
        <v>0</v>
      </c>
      <c r="L35" s="417">
        <v>0</v>
      </c>
      <c r="M35" s="417">
        <v>1.06065753220173</v>
      </c>
      <c r="N35" s="417">
        <v>1.3542526530139101</v>
      </c>
      <c r="O35" s="417">
        <v>1.9750423710502001</v>
      </c>
      <c r="P35" s="417">
        <v>1.8597789699945999</v>
      </c>
      <c r="Q35" s="417">
        <v>3.5987495200430302</v>
      </c>
      <c r="R35" s="417">
        <v>3.8652866921547</v>
      </c>
      <c r="S35" s="417">
        <v>5.2381635503729704</v>
      </c>
      <c r="T35" s="417">
        <v>6.0197904562544604</v>
      </c>
      <c r="U35" s="417">
        <v>6.7133028866063897</v>
      </c>
      <c r="V35" s="518">
        <v>7.4990983331242402</v>
      </c>
      <c r="W35" s="550">
        <v>0.113998447520773</v>
      </c>
      <c r="X35" s="550" t="s">
        <v>273</v>
      </c>
      <c r="Y35" s="550">
        <v>1.53697719816438E-2</v>
      </c>
    </row>
    <row r="36" spans="1:25" s="398" customFormat="1" ht="15" customHeight="1">
      <c r="A36" s="434" t="s">
        <v>351</v>
      </c>
      <c r="B36" s="417">
        <v>0</v>
      </c>
      <c r="C36" s="417">
        <v>0</v>
      </c>
      <c r="D36" s="417">
        <v>0</v>
      </c>
      <c r="E36" s="417">
        <v>0</v>
      </c>
      <c r="F36" s="417">
        <v>0</v>
      </c>
      <c r="G36" s="417">
        <v>0</v>
      </c>
      <c r="H36" s="417">
        <v>0</v>
      </c>
      <c r="I36" s="417">
        <v>0</v>
      </c>
      <c r="J36" s="417">
        <v>0</v>
      </c>
      <c r="K36" s="417">
        <v>0</v>
      </c>
      <c r="L36" s="417">
        <v>0</v>
      </c>
      <c r="M36" s="417">
        <v>0</v>
      </c>
      <c r="N36" s="417">
        <v>8.5146509947770205E-2</v>
      </c>
      <c r="O36" s="417">
        <v>0</v>
      </c>
      <c r="P36" s="417">
        <v>0</v>
      </c>
      <c r="Q36" s="417">
        <v>0</v>
      </c>
      <c r="R36" s="417">
        <v>0</v>
      </c>
      <c r="S36" s="417">
        <v>0</v>
      </c>
      <c r="T36" s="417">
        <v>0.84723102025188102</v>
      </c>
      <c r="U36" s="417">
        <v>5.7321965204866698</v>
      </c>
      <c r="V36" s="518">
        <v>6.11498504351127</v>
      </c>
      <c r="W36" s="550">
        <v>6.3863985177015997E-2</v>
      </c>
      <c r="X36" s="550" t="s">
        <v>273</v>
      </c>
      <c r="Y36" s="550">
        <v>1.2532963513064699E-2</v>
      </c>
    </row>
    <row r="37" spans="1:25" s="398" customFormat="1" ht="15" customHeight="1">
      <c r="A37" s="515" t="s">
        <v>352</v>
      </c>
      <c r="B37" s="417">
        <v>100.74371001397</v>
      </c>
      <c r="C37" s="417">
        <v>105.445565449879</v>
      </c>
      <c r="D37" s="417">
        <v>107.704808266309</v>
      </c>
      <c r="E37" s="417">
        <v>115.588191199116</v>
      </c>
      <c r="F37" s="417">
        <v>121.501419958287</v>
      </c>
      <c r="G37" s="417">
        <v>126.798993565866</v>
      </c>
      <c r="H37" s="417">
        <v>140.30556289832899</v>
      </c>
      <c r="I37" s="417">
        <v>153.902607611674</v>
      </c>
      <c r="J37" s="417">
        <v>162.151952895851</v>
      </c>
      <c r="K37" s="417">
        <v>157.549773152174</v>
      </c>
      <c r="L37" s="417">
        <v>180.87496714442401</v>
      </c>
      <c r="M37" s="417">
        <v>207.85291894192099</v>
      </c>
      <c r="N37" s="417">
        <v>226.552154359772</v>
      </c>
      <c r="O37" s="417">
        <v>241.18727787865899</v>
      </c>
      <c r="P37" s="417">
        <v>245.17193463945901</v>
      </c>
      <c r="Q37" s="417">
        <v>238.46191113660501</v>
      </c>
      <c r="R37" s="417">
        <v>253.90244773832001</v>
      </c>
      <c r="S37" s="417">
        <v>284.63787248507998</v>
      </c>
      <c r="T37" s="417">
        <v>322.68952292162498</v>
      </c>
      <c r="U37" s="417">
        <v>333.57851741814102</v>
      </c>
      <c r="V37" s="518">
        <v>345.44110922788002</v>
      </c>
      <c r="W37" s="550">
        <v>3.2732214673052401E-2</v>
      </c>
      <c r="X37" s="550">
        <v>7.7898901164760004E-2</v>
      </c>
      <c r="Y37" s="550">
        <v>0.70799859477328098</v>
      </c>
    </row>
    <row r="38" spans="1:25" s="398" customFormat="1" ht="15" customHeight="1">
      <c r="A38" s="537" t="s">
        <v>353</v>
      </c>
      <c r="B38" s="554">
        <v>140.47727212591201</v>
      </c>
      <c r="C38" s="554">
        <v>147.264887079061</v>
      </c>
      <c r="D38" s="554">
        <v>155.890059850743</v>
      </c>
      <c r="E38" s="554">
        <v>171.95412929319099</v>
      </c>
      <c r="F38" s="554">
        <v>180.669158923217</v>
      </c>
      <c r="G38" s="554">
        <v>195.14414465009301</v>
      </c>
      <c r="H38" s="554">
        <v>217.494754751708</v>
      </c>
      <c r="I38" s="554">
        <v>233.23078025721099</v>
      </c>
      <c r="J38" s="554">
        <v>234.852583981485</v>
      </c>
      <c r="K38" s="554">
        <v>249.73884096815701</v>
      </c>
      <c r="L38" s="554">
        <v>302.38995504466698</v>
      </c>
      <c r="M38" s="554">
        <v>328.264135692818</v>
      </c>
      <c r="N38" s="554">
        <v>324.88388621800101</v>
      </c>
      <c r="O38" s="554">
        <v>326.84039163636498</v>
      </c>
      <c r="P38" s="554">
        <v>333.63295919908501</v>
      </c>
      <c r="Q38" s="554">
        <v>337.096066619731</v>
      </c>
      <c r="R38" s="554">
        <v>358.25589961195601</v>
      </c>
      <c r="S38" s="554">
        <v>393.29242044738697</v>
      </c>
      <c r="T38" s="554">
        <v>430.56846949403302</v>
      </c>
      <c r="U38" s="554">
        <v>483.75133288994101</v>
      </c>
      <c r="V38" s="554">
        <v>487.91213962578399</v>
      </c>
      <c r="W38" s="555">
        <v>5.8453863915652899E-3</v>
      </c>
      <c r="X38" s="555">
        <v>6.8350132675977199E-2</v>
      </c>
      <c r="Y38" s="555">
        <v>1</v>
      </c>
    </row>
    <row r="39" spans="1:25" s="398" customFormat="1" ht="15" customHeight="1">
      <c r="A39" s="556"/>
      <c r="B39" s="557"/>
      <c r="C39" s="557"/>
      <c r="D39" s="557"/>
      <c r="E39" s="557"/>
      <c r="F39" s="557"/>
      <c r="G39" s="557"/>
      <c r="H39" s="557"/>
      <c r="I39" s="557"/>
      <c r="J39" s="557"/>
      <c r="K39" s="557"/>
      <c r="L39" s="557"/>
      <c r="M39" s="557"/>
      <c r="N39" s="558"/>
      <c r="O39" s="558"/>
      <c r="P39" s="558"/>
      <c r="Q39" s="558"/>
      <c r="R39" s="558"/>
      <c r="S39" s="558"/>
      <c r="T39" s="558"/>
      <c r="U39" s="558"/>
      <c r="V39" s="558"/>
      <c r="W39" s="559"/>
      <c r="X39" s="559"/>
      <c r="Y39" s="550"/>
    </row>
    <row r="40" spans="1:25" s="398" customFormat="1" ht="15" customHeight="1">
      <c r="A40" s="560" t="s">
        <v>805</v>
      </c>
      <c r="B40" s="557"/>
      <c r="C40" s="557"/>
      <c r="D40" s="557"/>
      <c r="E40" s="557"/>
      <c r="F40" s="557"/>
      <c r="G40" s="557"/>
      <c r="H40" s="557"/>
      <c r="I40" s="557"/>
      <c r="J40" s="557"/>
      <c r="K40" s="557"/>
      <c r="L40" s="557"/>
      <c r="M40" s="557"/>
      <c r="N40" s="558"/>
      <c r="O40" s="558"/>
      <c r="P40" s="558"/>
      <c r="Q40" s="558"/>
      <c r="R40" s="558"/>
      <c r="S40" s="558"/>
      <c r="T40" s="558"/>
      <c r="U40" s="558"/>
      <c r="V40" s="558"/>
      <c r="W40" s="559"/>
      <c r="X40" s="559"/>
      <c r="Y40" s="550"/>
    </row>
    <row r="41" spans="1:25" ht="14.15" customHeight="1">
      <c r="A41" s="546" t="s">
        <v>806</v>
      </c>
      <c r="B41" s="381"/>
      <c r="C41" s="381"/>
      <c r="D41" s="381"/>
      <c r="E41" s="381"/>
      <c r="F41" s="381"/>
      <c r="G41" s="381"/>
      <c r="H41" s="381"/>
      <c r="I41" s="381"/>
      <c r="J41" s="381"/>
      <c r="K41" s="381"/>
    </row>
    <row r="42" spans="1:25" ht="14.15" customHeight="1">
      <c r="A42" s="561" t="s">
        <v>796</v>
      </c>
    </row>
    <row r="43" spans="1:25" ht="14.15" customHeight="1">
      <c r="A43" s="562" t="s">
        <v>797</v>
      </c>
    </row>
    <row r="44" spans="1:25" ht="11.15" customHeight="1">
      <c r="A44" s="563" t="s">
        <v>449</v>
      </c>
    </row>
    <row r="45" spans="1:25">
      <c r="A45" s="564" t="s">
        <v>365</v>
      </c>
    </row>
    <row r="46" spans="1:25" ht="14.15" customHeight="1">
      <c r="A46" s="366"/>
    </row>
  </sheetData>
  <mergeCells count="1">
    <mergeCell ref="W2:X2"/>
  </mergeCells>
  <conditionalFormatting sqref="W5:Y40">
    <cfRule type="cellIs" dxfId="256" priority="2" operator="lessThanOrEqual">
      <formula>0</formula>
    </cfRule>
    <cfRule type="cellIs" dxfId="255" priority="3" operator="greaterThan">
      <formula>0</formula>
    </cfRule>
  </conditionalFormatting>
  <hyperlinks>
    <hyperlink ref="L1" location="Contents!A1" display="Contents" xr:uid="{00000000-0004-0000-2900-000000000000}"/>
    <hyperlink ref="AA1" location="Contents!A1" display="Contents" xr:uid="{00000000-0004-0000-2900-000001000000}"/>
  </hyperlinks>
  <pageMargins left="0.70833333333333304" right="0.70833333333333304" top="0.74791666666666701" bottom="0.74791666666666701" header="0.51180555555555496" footer="0.51180555555555496"/>
  <pageSetup paperSize="9" firstPageNumber="0" fitToHeight="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AMJ40"/>
  <sheetViews>
    <sheetView showGridLines="0" showRowColHeaders="0" zoomScaleNormal="100" workbookViewId="0">
      <pane xSplit="1" ySplit="3" topLeftCell="I31" activePane="bottomRight" state="frozen"/>
      <selection pane="topRight" activeCell="I1" sqref="I1"/>
      <selection pane="bottomLeft" activeCell="A31" sqref="A31"/>
      <selection pane="bottomRight" activeCell="L19" sqref="L19"/>
    </sheetView>
  </sheetViews>
  <sheetFormatPr defaultColWidth="9.21875" defaultRowHeight="14.5"/>
  <cols>
    <col min="1" max="1" width="29.77734375" style="365" customWidth="1"/>
    <col min="2" max="6" width="11.44140625" style="367" customWidth="1"/>
    <col min="7" max="16" width="9.21875" style="365"/>
    <col min="17" max="22" width="9.21875" style="366"/>
    <col min="23" max="23" width="10.44140625" style="365" customWidth="1"/>
    <col min="24" max="24" width="10" style="365" customWidth="1"/>
    <col min="25" max="25" width="10.44140625" style="365" customWidth="1"/>
    <col min="26" max="1024" width="9.21875" style="544"/>
  </cols>
  <sheetData>
    <row r="1" spans="1:27" ht="14.15" customHeight="1">
      <c r="A1" s="545" t="s">
        <v>807</v>
      </c>
      <c r="B1" s="365"/>
      <c r="C1" s="365"/>
      <c r="D1" s="365"/>
      <c r="E1" s="365"/>
      <c r="F1" s="365"/>
      <c r="L1" s="27" t="s">
        <v>88</v>
      </c>
      <c r="N1" s="366"/>
      <c r="O1" s="366"/>
      <c r="W1" s="546"/>
      <c r="X1" s="546"/>
      <c r="Y1" s="547"/>
      <c r="AA1" s="27" t="s">
        <v>88</v>
      </c>
    </row>
    <row r="2" spans="1:27" s="546" customFormat="1" ht="14.15" customHeight="1">
      <c r="A2" s="365"/>
      <c r="B2" s="365"/>
      <c r="C2" s="365"/>
      <c r="D2" s="365"/>
      <c r="E2" s="365"/>
      <c r="F2" s="365"/>
      <c r="G2" s="365"/>
      <c r="H2" s="365"/>
      <c r="I2" s="365"/>
      <c r="J2" s="365"/>
      <c r="K2" s="365"/>
      <c r="L2" s="365"/>
      <c r="M2" s="365"/>
      <c r="N2" s="366"/>
      <c r="O2" s="366"/>
      <c r="P2" s="365"/>
      <c r="Q2" s="366"/>
      <c r="R2" s="366"/>
      <c r="S2" s="366"/>
      <c r="T2" s="366"/>
      <c r="U2" s="366"/>
      <c r="V2" s="366"/>
      <c r="W2" s="5" t="s">
        <v>251</v>
      </c>
      <c r="X2" s="5"/>
      <c r="Y2" s="547" t="s">
        <v>252</v>
      </c>
    </row>
    <row r="3" spans="1:27" s="546" customFormat="1" ht="14.15" customHeight="1">
      <c r="A3" s="430" t="s">
        <v>397</v>
      </c>
      <c r="B3" s="546">
        <v>2000</v>
      </c>
      <c r="C3" s="546">
        <v>2001</v>
      </c>
      <c r="D3" s="546">
        <v>2002</v>
      </c>
      <c r="E3" s="546">
        <v>2003</v>
      </c>
      <c r="F3" s="546">
        <v>2004</v>
      </c>
      <c r="G3" s="546">
        <v>2005</v>
      </c>
      <c r="H3" s="546">
        <v>2006</v>
      </c>
      <c r="I3" s="365">
        <v>2007</v>
      </c>
      <c r="J3" s="365">
        <v>2008</v>
      </c>
      <c r="K3" s="365">
        <v>2009</v>
      </c>
      <c r="L3" s="365">
        <v>2010</v>
      </c>
      <c r="M3" s="365">
        <v>2011</v>
      </c>
      <c r="N3" s="365">
        <v>2012</v>
      </c>
      <c r="O3" s="365">
        <v>2013</v>
      </c>
      <c r="P3" s="365">
        <v>2014</v>
      </c>
      <c r="Q3" s="365">
        <v>2015</v>
      </c>
      <c r="R3" s="365">
        <v>2016</v>
      </c>
      <c r="S3" s="365">
        <v>2017</v>
      </c>
      <c r="T3" s="365">
        <v>2018</v>
      </c>
      <c r="U3" s="365">
        <v>2019</v>
      </c>
      <c r="V3" s="366">
        <v>2020</v>
      </c>
      <c r="W3" s="547">
        <v>2020</v>
      </c>
      <c r="X3" s="547" t="s">
        <v>254</v>
      </c>
      <c r="Y3" s="547">
        <v>2020</v>
      </c>
    </row>
    <row r="4" spans="1:27" s="546" customFormat="1" ht="14.15" customHeight="1">
      <c r="A4" s="565" t="s">
        <v>808</v>
      </c>
      <c r="B4" s="446">
        <v>1.6988425954861099</v>
      </c>
      <c r="C4" s="446">
        <v>1.75067709375</v>
      </c>
      <c r="D4" s="446">
        <v>1.77939</v>
      </c>
      <c r="E4" s="446">
        <v>1.69765776736111</v>
      </c>
      <c r="F4" s="446">
        <v>1.70252041284722</v>
      </c>
      <c r="G4" s="446">
        <v>1.9259280000000001</v>
      </c>
      <c r="H4" s="446">
        <v>1.6170907020486101</v>
      </c>
      <c r="I4" s="446">
        <v>1.2371892412569401</v>
      </c>
      <c r="J4" s="446">
        <v>1.0113734170763899</v>
      </c>
      <c r="K4" s="446">
        <v>0.81791599744397103</v>
      </c>
      <c r="L4" s="446">
        <v>1.4501659889615599</v>
      </c>
      <c r="M4" s="446">
        <v>1.7506114789032601</v>
      </c>
      <c r="N4" s="446">
        <v>0.77572717255896295</v>
      </c>
      <c r="O4" s="446">
        <v>0.152874959692301</v>
      </c>
      <c r="P4" s="446">
        <v>0.42521961564462601</v>
      </c>
      <c r="Q4" s="446">
        <v>0.69485761408750402</v>
      </c>
      <c r="R4" s="446">
        <v>4.02103492570361</v>
      </c>
      <c r="S4" s="446">
        <v>17.125711821807101</v>
      </c>
      <c r="T4" s="446">
        <v>28.575008636312202</v>
      </c>
      <c r="U4" s="446">
        <v>47.402456597009902</v>
      </c>
      <c r="V4" s="516">
        <v>61.394385995906497</v>
      </c>
      <c r="W4" s="548">
        <v>0.291634361746054</v>
      </c>
      <c r="X4" s="549">
        <v>0.50075298095243503</v>
      </c>
      <c r="Y4" s="548">
        <v>0.125830822826</v>
      </c>
    </row>
    <row r="5" spans="1:27" s="546" customFormat="1" ht="14.15" customHeight="1">
      <c r="A5" s="434" t="s">
        <v>263</v>
      </c>
      <c r="B5" s="446">
        <v>0</v>
      </c>
      <c r="C5" s="446">
        <v>0</v>
      </c>
      <c r="D5" s="446">
        <v>0</v>
      </c>
      <c r="E5" s="446">
        <v>0</v>
      </c>
      <c r="F5" s="446">
        <v>0</v>
      </c>
      <c r="G5" s="446">
        <v>0</v>
      </c>
      <c r="H5" s="446">
        <v>0</v>
      </c>
      <c r="I5" s="446">
        <v>0</v>
      </c>
      <c r="J5" s="446">
        <v>0</v>
      </c>
      <c r="K5" s="446">
        <v>0</v>
      </c>
      <c r="L5" s="446">
        <v>1.8911285244987801</v>
      </c>
      <c r="M5" s="446">
        <v>5.1876558835104296</v>
      </c>
      <c r="N5" s="446">
        <v>5.0962507695247101</v>
      </c>
      <c r="O5" s="446">
        <v>5.69645785850423</v>
      </c>
      <c r="P5" s="446">
        <v>5.6955928601972001</v>
      </c>
      <c r="Q5" s="446">
        <v>5.0135849616919899</v>
      </c>
      <c r="R5" s="446">
        <v>5.5251297621746804</v>
      </c>
      <c r="S5" s="446">
        <v>5.5188110253955998</v>
      </c>
      <c r="T5" s="446">
        <v>4.7862485357426001</v>
      </c>
      <c r="U5" s="446">
        <v>5.2845246938746797</v>
      </c>
      <c r="V5" s="516">
        <v>5.0394789659017301</v>
      </c>
      <c r="W5" s="548">
        <v>-4.8975983873400401E-2</v>
      </c>
      <c r="X5" s="549" t="s">
        <v>273</v>
      </c>
      <c r="Y5" s="548">
        <v>1.03286607497958E-2</v>
      </c>
    </row>
    <row r="6" spans="1:27" s="398" customFormat="1" ht="15" customHeight="1">
      <c r="A6" s="434" t="s">
        <v>264</v>
      </c>
      <c r="B6" s="417">
        <v>4.0176306608952697</v>
      </c>
      <c r="C6" s="417">
        <v>3.8204549999999999</v>
      </c>
      <c r="D6" s="417">
        <v>5.5316975890540503</v>
      </c>
      <c r="E6" s="417">
        <v>11.6653142303511</v>
      </c>
      <c r="F6" s="417">
        <v>13.7081299608599</v>
      </c>
      <c r="G6" s="417">
        <v>13.635036932367001</v>
      </c>
      <c r="H6" s="417">
        <v>16.284116305694202</v>
      </c>
      <c r="I6" s="417">
        <v>18.058316401096899</v>
      </c>
      <c r="J6" s="417">
        <v>18.241412522495601</v>
      </c>
      <c r="K6" s="417">
        <v>19.469738567066699</v>
      </c>
      <c r="L6" s="417">
        <v>19.552943754379001</v>
      </c>
      <c r="M6" s="417">
        <v>18.208149377679302</v>
      </c>
      <c r="N6" s="417">
        <v>18.3004645653618</v>
      </c>
      <c r="O6" s="417">
        <v>18.391629160576201</v>
      </c>
      <c r="P6" s="417">
        <v>17.5571166481025</v>
      </c>
      <c r="Q6" s="417">
        <v>16.351086208874101</v>
      </c>
      <c r="R6" s="417">
        <v>14.337227340598499</v>
      </c>
      <c r="S6" s="417">
        <v>13.5235993568383</v>
      </c>
      <c r="T6" s="417">
        <v>16.586362979276402</v>
      </c>
      <c r="U6" s="417">
        <v>17.087574452311099</v>
      </c>
      <c r="V6" s="518">
        <v>14.343889328403</v>
      </c>
      <c r="W6" s="550">
        <v>-0.16285963148976701</v>
      </c>
      <c r="X6" s="550">
        <v>-1.2966188469625601E-2</v>
      </c>
      <c r="Y6" s="550">
        <v>2.93985087958753E-2</v>
      </c>
    </row>
    <row r="7" spans="1:27" s="398" customFormat="1" ht="15" customHeight="1">
      <c r="A7" s="566" t="s">
        <v>809</v>
      </c>
      <c r="B7" s="417">
        <v>0</v>
      </c>
      <c r="C7" s="417">
        <v>0</v>
      </c>
      <c r="D7" s="417">
        <v>0</v>
      </c>
      <c r="E7" s="417">
        <v>0</v>
      </c>
      <c r="F7" s="417">
        <v>0</v>
      </c>
      <c r="G7" s="417">
        <v>0</v>
      </c>
      <c r="H7" s="417">
        <v>0</v>
      </c>
      <c r="I7" s="417">
        <v>0</v>
      </c>
      <c r="J7" s="417">
        <v>0</v>
      </c>
      <c r="K7" s="417">
        <v>0</v>
      </c>
      <c r="L7" s="417">
        <v>0</v>
      </c>
      <c r="M7" s="417">
        <v>7.9853516999999999E-2</v>
      </c>
      <c r="N7" s="417">
        <v>0.54144011799410197</v>
      </c>
      <c r="O7" s="417">
        <v>7.3513864306784901E-2</v>
      </c>
      <c r="P7" s="417">
        <v>0.18164607229162999</v>
      </c>
      <c r="Q7" s="417">
        <v>1.4213324806932199E-2</v>
      </c>
      <c r="R7" s="417">
        <v>0.59523651684000001</v>
      </c>
      <c r="S7" s="417">
        <v>0.29504594302867898</v>
      </c>
      <c r="T7" s="417">
        <v>0.12379630377</v>
      </c>
      <c r="U7" s="417">
        <v>0.1058041569</v>
      </c>
      <c r="V7" s="518">
        <v>0.52234888611399999</v>
      </c>
      <c r="W7" s="550">
        <v>3.9234521461892999</v>
      </c>
      <c r="X7" s="550" t="s">
        <v>273</v>
      </c>
      <c r="Y7" s="550">
        <v>1.0705798107721401E-3</v>
      </c>
    </row>
    <row r="8" spans="1:27" s="398" customFormat="1" ht="15" customHeight="1">
      <c r="A8" s="523" t="s">
        <v>810</v>
      </c>
      <c r="B8" s="551">
        <v>5.7164732563813798</v>
      </c>
      <c r="C8" s="551">
        <v>5.5711320937500002</v>
      </c>
      <c r="D8" s="551">
        <v>7.3110875890540497</v>
      </c>
      <c r="E8" s="551">
        <v>13.362971997712201</v>
      </c>
      <c r="F8" s="551">
        <v>15.410650373707099</v>
      </c>
      <c r="G8" s="551">
        <v>15.560964932367</v>
      </c>
      <c r="H8" s="551">
        <v>17.901207007742801</v>
      </c>
      <c r="I8" s="551">
        <v>19.295505642353799</v>
      </c>
      <c r="J8" s="551">
        <v>19.252785939572</v>
      </c>
      <c r="K8" s="551">
        <v>20.287654564510699</v>
      </c>
      <c r="L8" s="551">
        <v>22.894238267839398</v>
      </c>
      <c r="M8" s="551">
        <v>25.226270257092999</v>
      </c>
      <c r="N8" s="551">
        <v>24.713882625439499</v>
      </c>
      <c r="O8" s="551">
        <v>24.314475843079499</v>
      </c>
      <c r="P8" s="551">
        <v>23.859575196236001</v>
      </c>
      <c r="Q8" s="551">
        <v>22.0737421094606</v>
      </c>
      <c r="R8" s="551">
        <v>24.478628545316901</v>
      </c>
      <c r="S8" s="551">
        <v>36.463168147069602</v>
      </c>
      <c r="T8" s="551">
        <v>50.0714164551013</v>
      </c>
      <c r="U8" s="551">
        <v>69.880359900095698</v>
      </c>
      <c r="V8" s="552">
        <v>81.300103176325194</v>
      </c>
      <c r="W8" s="553">
        <v>0.16023975638927099</v>
      </c>
      <c r="X8" s="553">
        <v>0.131650524752706</v>
      </c>
      <c r="Y8" s="553">
        <v>0.16662857218244301</v>
      </c>
    </row>
    <row r="9" spans="1:27" s="398" customFormat="1" ht="15" customHeight="1">
      <c r="A9" s="434" t="s">
        <v>671</v>
      </c>
      <c r="B9" s="417">
        <v>0</v>
      </c>
      <c r="C9" s="417">
        <v>0</v>
      </c>
      <c r="D9" s="417">
        <v>0</v>
      </c>
      <c r="E9" s="417">
        <v>0</v>
      </c>
      <c r="F9" s="417">
        <v>0</v>
      </c>
      <c r="G9" s="417">
        <v>0</v>
      </c>
      <c r="H9" s="417">
        <v>0</v>
      </c>
      <c r="I9" s="417">
        <v>0</v>
      </c>
      <c r="J9" s="417">
        <v>0</v>
      </c>
      <c r="K9" s="417">
        <v>6.8356261677215198</v>
      </c>
      <c r="L9" s="417">
        <v>13.479919268196999</v>
      </c>
      <c r="M9" s="417">
        <v>14.3121671982728</v>
      </c>
      <c r="N9" s="417">
        <v>14.251987748830199</v>
      </c>
      <c r="O9" s="417">
        <v>14.545953926736701</v>
      </c>
      <c r="P9" s="417">
        <v>13.610351630491399</v>
      </c>
      <c r="Q9" s="417">
        <v>14.6198937219699</v>
      </c>
      <c r="R9" s="417">
        <v>14.6159681080696</v>
      </c>
      <c r="S9" s="417">
        <v>15.4448188079272</v>
      </c>
      <c r="T9" s="417">
        <v>24.9369360644395</v>
      </c>
      <c r="U9" s="417">
        <v>39.084095475340803</v>
      </c>
      <c r="V9" s="518">
        <v>40.408900803546899</v>
      </c>
      <c r="W9" s="550">
        <v>3.10714238270067E-2</v>
      </c>
      <c r="X9" s="550">
        <v>0.190480198759058</v>
      </c>
      <c r="Y9" s="550">
        <v>8.2820035661624394E-2</v>
      </c>
    </row>
    <row r="10" spans="1:27" s="398" customFormat="1" ht="15" customHeight="1">
      <c r="A10" s="434" t="s">
        <v>291</v>
      </c>
      <c r="B10" s="417">
        <v>0</v>
      </c>
      <c r="C10" s="417">
        <v>0</v>
      </c>
      <c r="D10" s="417">
        <v>0</v>
      </c>
      <c r="E10" s="417">
        <v>0</v>
      </c>
      <c r="F10" s="417">
        <v>0</v>
      </c>
      <c r="G10" s="417">
        <v>0</v>
      </c>
      <c r="H10" s="417">
        <v>0</v>
      </c>
      <c r="I10" s="417">
        <v>0.16024287600000001</v>
      </c>
      <c r="J10" s="417">
        <v>2.13770561869398</v>
      </c>
      <c r="K10" s="417">
        <v>3.1205923819946002</v>
      </c>
      <c r="L10" s="417">
        <v>4.6192625295008201</v>
      </c>
      <c r="M10" s="417">
        <v>4.3784861996172202</v>
      </c>
      <c r="N10" s="417">
        <v>4.5557077290073797</v>
      </c>
      <c r="O10" s="417">
        <v>3.8257660526379</v>
      </c>
      <c r="P10" s="417">
        <v>4.6315056599764901</v>
      </c>
      <c r="Q10" s="417">
        <v>5.6044169289641204</v>
      </c>
      <c r="R10" s="417">
        <v>6.0991237880157998</v>
      </c>
      <c r="S10" s="417">
        <v>5.4386194535130397</v>
      </c>
      <c r="T10" s="417">
        <v>6.7585431046534001</v>
      </c>
      <c r="U10" s="417">
        <v>6.8756117571937603</v>
      </c>
      <c r="V10" s="518">
        <v>4.2901972471606999</v>
      </c>
      <c r="W10" s="550">
        <v>-0.37773167714390299</v>
      </c>
      <c r="X10" s="550">
        <v>8.2199752216316702E-2</v>
      </c>
      <c r="Y10" s="550">
        <v>8.7929709034318699E-3</v>
      </c>
    </row>
    <row r="11" spans="1:27" s="398" customFormat="1" ht="15" customHeight="1">
      <c r="A11" s="434" t="s">
        <v>811</v>
      </c>
      <c r="B11" s="417">
        <v>0</v>
      </c>
      <c r="C11" s="417">
        <v>0</v>
      </c>
      <c r="D11" s="417">
        <v>0</v>
      </c>
      <c r="E11" s="417">
        <v>0</v>
      </c>
      <c r="F11" s="417">
        <v>1.688976E-2</v>
      </c>
      <c r="G11" s="417">
        <v>7.2274392000000007E-2</v>
      </c>
      <c r="H11" s="417">
        <v>0</v>
      </c>
      <c r="I11" s="417">
        <v>0</v>
      </c>
      <c r="J11" s="417">
        <v>0.40747729842000002</v>
      </c>
      <c r="K11" s="417">
        <v>0.24603776729999999</v>
      </c>
      <c r="L11" s="417">
        <v>0.52403706503374703</v>
      </c>
      <c r="M11" s="417">
        <v>1.7072224149769499</v>
      </c>
      <c r="N11" s="417">
        <v>3.5615366337763601</v>
      </c>
      <c r="O11" s="417">
        <v>5.1731663402894297</v>
      </c>
      <c r="P11" s="417">
        <v>8.3699943323433406</v>
      </c>
      <c r="Q11" s="417">
        <v>5.4015052494776299</v>
      </c>
      <c r="R11" s="417">
        <v>4.54032996741274</v>
      </c>
      <c r="S11" s="417">
        <v>2.5009072157935401</v>
      </c>
      <c r="T11" s="417">
        <v>4.9835465485474302</v>
      </c>
      <c r="U11" s="417">
        <v>1.9009473136420001</v>
      </c>
      <c r="V11" s="518">
        <v>1.34844012699102</v>
      </c>
      <c r="W11" s="550">
        <v>-0.29258646218207401</v>
      </c>
      <c r="X11" s="550">
        <v>0.22686515029259599</v>
      </c>
      <c r="Y11" s="550">
        <v>2.7636945619456E-3</v>
      </c>
    </row>
    <row r="12" spans="1:27" s="398" customFormat="1" ht="15" customHeight="1">
      <c r="A12" s="567" t="s">
        <v>812</v>
      </c>
      <c r="B12" s="551">
        <v>0</v>
      </c>
      <c r="C12" s="551">
        <v>0</v>
      </c>
      <c r="D12" s="551">
        <v>0</v>
      </c>
      <c r="E12" s="551">
        <v>0</v>
      </c>
      <c r="F12" s="551">
        <v>1.688976E-2</v>
      </c>
      <c r="G12" s="551">
        <v>7.2274392000000007E-2</v>
      </c>
      <c r="H12" s="551">
        <v>0</v>
      </c>
      <c r="I12" s="551">
        <v>0.16024287600000001</v>
      </c>
      <c r="J12" s="551">
        <v>2.5451829171139799</v>
      </c>
      <c r="K12" s="551">
        <v>10.202256317016101</v>
      </c>
      <c r="L12" s="551">
        <v>18.623218862731498</v>
      </c>
      <c r="M12" s="551">
        <v>20.397875812866999</v>
      </c>
      <c r="N12" s="551">
        <v>22.369232111613901</v>
      </c>
      <c r="O12" s="551">
        <v>23.544886319663998</v>
      </c>
      <c r="P12" s="551">
        <v>26.611851622811201</v>
      </c>
      <c r="Q12" s="551">
        <v>25.625815900411698</v>
      </c>
      <c r="R12" s="551">
        <v>25.255421863498199</v>
      </c>
      <c r="S12" s="551">
        <v>23.384345477233801</v>
      </c>
      <c r="T12" s="551">
        <v>36.6790257176403</v>
      </c>
      <c r="U12" s="551">
        <v>47.860654546176598</v>
      </c>
      <c r="V12" s="552">
        <v>46.047538177698598</v>
      </c>
      <c r="W12" s="553">
        <v>-4.0511968185641102E-2</v>
      </c>
      <c r="X12" s="553">
        <v>0.167154208492237</v>
      </c>
      <c r="Y12" s="553">
        <v>9.4376701127001902E-2</v>
      </c>
    </row>
    <row r="13" spans="1:27" s="398" customFormat="1" ht="15" customHeight="1">
      <c r="A13" s="434" t="s">
        <v>318</v>
      </c>
      <c r="B13" s="417">
        <v>2.5850052774691399</v>
      </c>
      <c r="C13" s="417">
        <v>7.7474052820987698</v>
      </c>
      <c r="D13" s="417">
        <v>8.7555752943580192</v>
      </c>
      <c r="E13" s="417">
        <v>9.2330271209402799</v>
      </c>
      <c r="F13" s="417">
        <v>9.4336148075125692</v>
      </c>
      <c r="G13" s="417">
        <v>9.2622207490357695</v>
      </c>
      <c r="H13" s="417">
        <v>11.597682980132101</v>
      </c>
      <c r="I13" s="417">
        <v>12.573599256821</v>
      </c>
      <c r="J13" s="417">
        <v>11.2892969156233</v>
      </c>
      <c r="K13" s="417">
        <v>11.844032375142</v>
      </c>
      <c r="L13" s="417">
        <v>11.7343607381054</v>
      </c>
      <c r="M13" s="417">
        <v>10.9726294557939</v>
      </c>
      <c r="N13" s="417">
        <v>11.1456974241575</v>
      </c>
      <c r="O13" s="417">
        <v>11.5386779993568</v>
      </c>
      <c r="P13" s="417">
        <v>10.611383882706299</v>
      </c>
      <c r="Q13" s="417">
        <v>10.239494231294801</v>
      </c>
      <c r="R13" s="417">
        <v>10.981940492667301</v>
      </c>
      <c r="S13" s="417">
        <v>11.4010868364345</v>
      </c>
      <c r="T13" s="417">
        <v>13.566836987263599</v>
      </c>
      <c r="U13" s="417">
        <v>14.057859730752201</v>
      </c>
      <c r="V13" s="518">
        <v>13.207544058714101</v>
      </c>
      <c r="W13" s="550">
        <v>-6.3053827180519897E-2</v>
      </c>
      <c r="X13" s="550">
        <v>1.7283409898448201E-2</v>
      </c>
      <c r="Y13" s="550">
        <v>2.7069513107101501E-2</v>
      </c>
    </row>
    <row r="14" spans="1:27" s="398" customFormat="1" ht="15" customHeight="1">
      <c r="A14" s="434" t="s">
        <v>319</v>
      </c>
      <c r="B14" s="417">
        <v>14.474260111708899</v>
      </c>
      <c r="C14" s="417">
        <v>17.4731221275316</v>
      </c>
      <c r="D14" s="417">
        <v>19.078671462999999</v>
      </c>
      <c r="E14" s="417">
        <v>19.425823924491699</v>
      </c>
      <c r="F14" s="417">
        <v>24.828530695692798</v>
      </c>
      <c r="G14" s="417">
        <v>28.4878641499186</v>
      </c>
      <c r="H14" s="417">
        <v>33.4650545326</v>
      </c>
      <c r="I14" s="417">
        <v>39.649679804223503</v>
      </c>
      <c r="J14" s="417">
        <v>41.058072681607101</v>
      </c>
      <c r="K14" s="417">
        <v>51.754221261565903</v>
      </c>
      <c r="L14" s="417">
        <v>77.825011801062402</v>
      </c>
      <c r="M14" s="417">
        <v>100.710231286842</v>
      </c>
      <c r="N14" s="417">
        <v>104.010079135635</v>
      </c>
      <c r="O14" s="417">
        <v>105.820385520023</v>
      </c>
      <c r="P14" s="417">
        <v>103.607002520072</v>
      </c>
      <c r="Q14" s="417">
        <v>105.61902241235801</v>
      </c>
      <c r="R14" s="417">
        <v>107.30228151671</v>
      </c>
      <c r="S14" s="417">
        <v>103.575554278566</v>
      </c>
      <c r="T14" s="417">
        <v>104.94612390813499</v>
      </c>
      <c r="U14" s="417">
        <v>105.814945294891</v>
      </c>
      <c r="V14" s="518">
        <v>106.08459354739099</v>
      </c>
      <c r="W14" s="550">
        <v>-1.90902747183808E-4</v>
      </c>
      <c r="X14" s="550">
        <v>7.4138104804618396E-2</v>
      </c>
      <c r="Y14" s="550">
        <v>0.21742560787431001</v>
      </c>
    </row>
    <row r="15" spans="1:27" s="398" customFormat="1" ht="15" customHeight="1">
      <c r="A15" s="434" t="s">
        <v>321</v>
      </c>
      <c r="B15" s="417">
        <v>7.5135807812155502</v>
      </c>
      <c r="C15" s="417">
        <v>7.69946414339688</v>
      </c>
      <c r="D15" s="417">
        <v>7.4064855112384196</v>
      </c>
      <c r="E15" s="417">
        <v>7.6965403352935402</v>
      </c>
      <c r="F15" s="417">
        <v>8.2015287803675392</v>
      </c>
      <c r="G15" s="417">
        <v>7.3972317152700002</v>
      </c>
      <c r="H15" s="417">
        <v>7.89397264606741</v>
      </c>
      <c r="I15" s="417">
        <v>8.3339730276942205</v>
      </c>
      <c r="J15" s="417">
        <v>8.3271709427939307</v>
      </c>
      <c r="K15" s="417">
        <v>7.8116384571512096</v>
      </c>
      <c r="L15" s="417">
        <v>8.7473514972208406</v>
      </c>
      <c r="M15" s="417">
        <v>8.2577009869480893</v>
      </c>
      <c r="N15" s="417">
        <v>8.0663073739465698</v>
      </c>
      <c r="O15" s="417">
        <v>7.9457448980640999</v>
      </c>
      <c r="P15" s="417">
        <v>8.5744224120342007</v>
      </c>
      <c r="Q15" s="417">
        <v>7.6389878478954296</v>
      </c>
      <c r="R15" s="417">
        <v>7.6837836624144398</v>
      </c>
      <c r="S15" s="417">
        <v>7.2887595841454296</v>
      </c>
      <c r="T15" s="417">
        <v>7.4122882022007799</v>
      </c>
      <c r="U15" s="417">
        <v>7.6600856135414999</v>
      </c>
      <c r="V15" s="518">
        <v>7.6074374571568804</v>
      </c>
      <c r="W15" s="550">
        <v>-9.5865122575663504E-3</v>
      </c>
      <c r="X15" s="550">
        <v>-1.9572392148269301E-3</v>
      </c>
      <c r="Y15" s="550">
        <v>1.55918183609688E-2</v>
      </c>
    </row>
    <row r="16" spans="1:27" s="398" customFormat="1" ht="15" customHeight="1">
      <c r="A16" s="434" t="s">
        <v>401</v>
      </c>
      <c r="B16" s="417">
        <v>0</v>
      </c>
      <c r="C16" s="417">
        <v>0</v>
      </c>
      <c r="D16" s="417">
        <v>0</v>
      </c>
      <c r="E16" s="417">
        <v>0</v>
      </c>
      <c r="F16" s="417">
        <v>0</v>
      </c>
      <c r="G16" s="417">
        <v>0</v>
      </c>
      <c r="H16" s="417">
        <v>0</v>
      </c>
      <c r="I16" s="417">
        <v>0</v>
      </c>
      <c r="J16" s="417">
        <v>0</v>
      </c>
      <c r="K16" s="417">
        <v>0.43313591308636401</v>
      </c>
      <c r="L16" s="417">
        <v>5.4774789737780702</v>
      </c>
      <c r="M16" s="417">
        <v>8.79682683588209</v>
      </c>
      <c r="N16" s="417">
        <v>7.0774016040734002</v>
      </c>
      <c r="O16" s="417">
        <v>9.9170635559725095</v>
      </c>
      <c r="P16" s="417">
        <v>9.3804712764841902</v>
      </c>
      <c r="Q16" s="417">
        <v>1.9483761767685099</v>
      </c>
      <c r="R16" s="417">
        <v>0</v>
      </c>
      <c r="S16" s="417">
        <v>0</v>
      </c>
      <c r="T16" s="417">
        <v>0</v>
      </c>
      <c r="U16" s="417">
        <v>0</v>
      </c>
      <c r="V16" s="518">
        <v>0</v>
      </c>
      <c r="W16" s="550" t="s">
        <v>273</v>
      </c>
      <c r="X16" s="550">
        <v>-1</v>
      </c>
      <c r="Y16" s="550">
        <v>0</v>
      </c>
    </row>
    <row r="17" spans="1:25" s="398" customFormat="1" ht="15" customHeight="1">
      <c r="A17" s="523" t="s">
        <v>323</v>
      </c>
      <c r="B17" s="551">
        <v>24.5728461703935</v>
      </c>
      <c r="C17" s="551">
        <v>32.919991553027302</v>
      </c>
      <c r="D17" s="551">
        <v>35.240732268596403</v>
      </c>
      <c r="E17" s="551">
        <v>36.3553913807255</v>
      </c>
      <c r="F17" s="551">
        <v>42.4636742835729</v>
      </c>
      <c r="G17" s="551">
        <v>45.147316614224401</v>
      </c>
      <c r="H17" s="551">
        <v>52.956710158799503</v>
      </c>
      <c r="I17" s="551">
        <v>60.5572520887387</v>
      </c>
      <c r="J17" s="551">
        <v>60.674540540024303</v>
      </c>
      <c r="K17" s="551">
        <v>71.843028006945403</v>
      </c>
      <c r="L17" s="551">
        <v>103.784203010167</v>
      </c>
      <c r="M17" s="551">
        <v>128.73738856546601</v>
      </c>
      <c r="N17" s="551">
        <v>130.29948553781199</v>
      </c>
      <c r="O17" s="551">
        <v>135.221871973416</v>
      </c>
      <c r="P17" s="551">
        <v>132.17328009129699</v>
      </c>
      <c r="Q17" s="551">
        <v>125.445880668317</v>
      </c>
      <c r="R17" s="551">
        <v>125.968005671792</v>
      </c>
      <c r="S17" s="551">
        <v>122.265400699146</v>
      </c>
      <c r="T17" s="551">
        <v>125.92524909759901</v>
      </c>
      <c r="U17" s="551">
        <v>127.532890639185</v>
      </c>
      <c r="V17" s="552">
        <v>126.89957506326201</v>
      </c>
      <c r="W17" s="553">
        <v>-7.6845723597819297E-3</v>
      </c>
      <c r="X17" s="553">
        <v>5.9067784365802102E-2</v>
      </c>
      <c r="Y17" s="553">
        <v>0.26008693934237997</v>
      </c>
    </row>
    <row r="18" spans="1:25" s="398" customFormat="1" ht="15" customHeight="1">
      <c r="A18" s="434" t="s">
        <v>324</v>
      </c>
      <c r="B18" s="417">
        <v>26.0165817415966</v>
      </c>
      <c r="C18" s="417">
        <v>26.375778070903401</v>
      </c>
      <c r="D18" s="417">
        <v>27.702850044642901</v>
      </c>
      <c r="E18" s="417">
        <v>29.058346430550401</v>
      </c>
      <c r="F18" s="417">
        <v>25.024910387054199</v>
      </c>
      <c r="G18" s="417">
        <v>26.516692760815101</v>
      </c>
      <c r="H18" s="417">
        <v>24.333343114626199</v>
      </c>
      <c r="I18" s="417">
        <v>24.334993301127</v>
      </c>
      <c r="J18" s="417">
        <v>21.904495550466301</v>
      </c>
      <c r="K18" s="417">
        <v>21.380853236843102</v>
      </c>
      <c r="L18" s="417">
        <v>19.456352649685901</v>
      </c>
      <c r="M18" s="417">
        <v>16.7086276332655</v>
      </c>
      <c r="N18" s="417">
        <v>14.9142526805035</v>
      </c>
      <c r="O18" s="417">
        <v>14.968740953745</v>
      </c>
      <c r="P18" s="417">
        <v>17.433457251018599</v>
      </c>
      <c r="Q18" s="417">
        <v>16.5651948545751</v>
      </c>
      <c r="R18" s="417">
        <v>15.517513057593099</v>
      </c>
      <c r="S18" s="417">
        <v>16.3862601135787</v>
      </c>
      <c r="T18" s="417">
        <v>13.0974788506234</v>
      </c>
      <c r="U18" s="417">
        <v>16.643532303232099</v>
      </c>
      <c r="V18" s="518">
        <v>14.9637724278034</v>
      </c>
      <c r="W18" s="550">
        <v>-0.10338217081564099</v>
      </c>
      <c r="X18" s="550">
        <v>-2.4736328490877701E-2</v>
      </c>
      <c r="Y18" s="550">
        <v>3.06689897883669E-2</v>
      </c>
    </row>
    <row r="19" spans="1:25" s="398" customFormat="1" ht="15" customHeight="1">
      <c r="A19" s="434" t="s">
        <v>430</v>
      </c>
      <c r="B19" s="417">
        <v>0</v>
      </c>
      <c r="C19" s="417">
        <v>0</v>
      </c>
      <c r="D19" s="417">
        <v>0</v>
      </c>
      <c r="E19" s="417">
        <v>0</v>
      </c>
      <c r="F19" s="417">
        <v>0</v>
      </c>
      <c r="G19" s="417">
        <v>0</v>
      </c>
      <c r="H19" s="417">
        <v>0</v>
      </c>
      <c r="I19" s="417">
        <v>0</v>
      </c>
      <c r="J19" s="417">
        <v>0</v>
      </c>
      <c r="K19" s="417">
        <v>0</v>
      </c>
      <c r="L19" s="417">
        <v>0</v>
      </c>
      <c r="M19" s="417">
        <v>0</v>
      </c>
      <c r="N19" s="417">
        <v>0</v>
      </c>
      <c r="O19" s="417">
        <v>0.41433466562753402</v>
      </c>
      <c r="P19" s="417">
        <v>0.44015372658080798</v>
      </c>
      <c r="Q19" s="417">
        <v>0</v>
      </c>
      <c r="R19" s="417">
        <v>0.94309514238591596</v>
      </c>
      <c r="S19" s="417">
        <v>5.0082173760294202</v>
      </c>
      <c r="T19" s="417">
        <v>5.1632683984532202</v>
      </c>
      <c r="U19" s="417">
        <v>5.7659438164037402</v>
      </c>
      <c r="V19" s="518">
        <v>6.0955614450403797</v>
      </c>
      <c r="W19" s="550">
        <v>5.4277859641808097E-2</v>
      </c>
      <c r="X19" s="550" t="s">
        <v>273</v>
      </c>
      <c r="Y19" s="550">
        <v>1.24931538897874E-2</v>
      </c>
    </row>
    <row r="20" spans="1:25" s="398" customFormat="1" ht="15" customHeight="1">
      <c r="A20" s="434" t="s">
        <v>325</v>
      </c>
      <c r="B20" s="417">
        <v>0</v>
      </c>
      <c r="C20" s="417">
        <v>0</v>
      </c>
      <c r="D20" s="417">
        <v>0</v>
      </c>
      <c r="E20" s="417">
        <v>0</v>
      </c>
      <c r="F20" s="417">
        <v>0</v>
      </c>
      <c r="G20" s="417">
        <v>6.9835342550107899</v>
      </c>
      <c r="H20" s="417">
        <v>14.7163705510398</v>
      </c>
      <c r="I20" s="417">
        <v>13.9815551611538</v>
      </c>
      <c r="J20" s="417">
        <v>14.025214881317799</v>
      </c>
      <c r="K20" s="417">
        <v>13.097022138740201</v>
      </c>
      <c r="L20" s="417">
        <v>9.9669837426440608</v>
      </c>
      <c r="M20" s="417">
        <v>9.0041430709479204</v>
      </c>
      <c r="N20" s="417">
        <v>6.8632140668109898</v>
      </c>
      <c r="O20" s="417">
        <v>3.8820694151138402</v>
      </c>
      <c r="P20" s="417">
        <v>0.44905956746179199</v>
      </c>
      <c r="Q20" s="417">
        <v>0</v>
      </c>
      <c r="R20" s="417">
        <v>0.75199378513736603</v>
      </c>
      <c r="S20" s="417">
        <v>1.1873348054500401</v>
      </c>
      <c r="T20" s="417">
        <v>1.9799383697411901</v>
      </c>
      <c r="U20" s="417">
        <v>4.5487978514115897</v>
      </c>
      <c r="V20" s="518">
        <v>1.8067536109181801</v>
      </c>
      <c r="W20" s="550">
        <v>-0.60389158091883599</v>
      </c>
      <c r="X20" s="550">
        <v>-0.10035243762575199</v>
      </c>
      <c r="Y20" s="550">
        <v>3.7030306569209599E-3</v>
      </c>
    </row>
    <row r="21" spans="1:25" s="398" customFormat="1" ht="15" customHeight="1">
      <c r="A21" s="434" t="s">
        <v>403</v>
      </c>
      <c r="B21" s="417">
        <v>6.0568337094493696</v>
      </c>
      <c r="C21" s="417">
        <v>7.7188975582784796</v>
      </c>
      <c r="D21" s="417">
        <v>8.0644129683607595</v>
      </c>
      <c r="E21" s="417">
        <v>11.805333195211</v>
      </c>
      <c r="F21" s="417">
        <v>13.1340141259611</v>
      </c>
      <c r="G21" s="417">
        <v>12.88052106878</v>
      </c>
      <c r="H21" s="417">
        <v>18.416241155905801</v>
      </c>
      <c r="I21" s="417">
        <v>22.585190958445899</v>
      </c>
      <c r="J21" s="417">
        <v>22.705356758090598</v>
      </c>
      <c r="K21" s="417">
        <v>16.056969599756901</v>
      </c>
      <c r="L21" s="417">
        <v>24.0533313089032</v>
      </c>
      <c r="M21" s="417">
        <v>25.6857830353363</v>
      </c>
      <c r="N21" s="417">
        <v>27.9051835428982</v>
      </c>
      <c r="O21" s="417">
        <v>22.4827979226792</v>
      </c>
      <c r="P21" s="417">
        <v>26.1378223358005</v>
      </c>
      <c r="Q21" s="417">
        <v>26.8922851745622</v>
      </c>
      <c r="R21" s="417">
        <v>24.625625833826501</v>
      </c>
      <c r="S21" s="417">
        <v>28.212983178657598</v>
      </c>
      <c r="T21" s="417">
        <v>27.881547466605099</v>
      </c>
      <c r="U21" s="417">
        <v>28.7659280847895</v>
      </c>
      <c r="V21" s="518">
        <v>28.4262128480683</v>
      </c>
      <c r="W21" s="550">
        <v>-1.45096130293323E-2</v>
      </c>
      <c r="X21" s="550">
        <v>6.0038113476622398E-2</v>
      </c>
      <c r="Y21" s="550">
        <v>5.8260925563095298E-2</v>
      </c>
    </row>
    <row r="22" spans="1:25" s="398" customFormat="1" ht="15" customHeight="1">
      <c r="A22" s="434" t="s">
        <v>390</v>
      </c>
      <c r="B22" s="417">
        <v>0.83735999999999999</v>
      </c>
      <c r="C22" s="417">
        <v>0.80595899999999998</v>
      </c>
      <c r="D22" s="417">
        <v>0.70397668613953501</v>
      </c>
      <c r="E22" s="417">
        <v>0.78502499999999997</v>
      </c>
      <c r="F22" s="417">
        <v>0.69883690679999999</v>
      </c>
      <c r="G22" s="417">
        <v>0.95771843999999995</v>
      </c>
      <c r="H22" s="417">
        <v>0.71228938860000002</v>
      </c>
      <c r="I22" s="417">
        <v>2.2471996862250898</v>
      </c>
      <c r="J22" s="417">
        <v>5.1915737605384198</v>
      </c>
      <c r="K22" s="417">
        <v>5.4172411898513202</v>
      </c>
      <c r="L22" s="417">
        <v>5.2913385603515204</v>
      </c>
      <c r="M22" s="417">
        <v>4.9732131096097296</v>
      </c>
      <c r="N22" s="417">
        <v>4.5663607061278402</v>
      </c>
      <c r="O22" s="417">
        <v>5.2208953787530801</v>
      </c>
      <c r="P22" s="417">
        <v>4.9915089871424101</v>
      </c>
      <c r="Q22" s="417">
        <v>5.02506130337051</v>
      </c>
      <c r="R22" s="417">
        <v>4.3516374965313602</v>
      </c>
      <c r="S22" s="417">
        <v>4.94914188422399</v>
      </c>
      <c r="T22" s="417">
        <v>5.4743312874978702</v>
      </c>
      <c r="U22" s="417">
        <v>5.5101850034968498</v>
      </c>
      <c r="V22" s="518">
        <v>5.1120756284442699</v>
      </c>
      <c r="W22" s="550">
        <v>-7.4784566133608302E-2</v>
      </c>
      <c r="X22" s="550">
        <v>1.7025996047783699E-3</v>
      </c>
      <c r="Y22" s="550">
        <v>1.0477451191038401E-2</v>
      </c>
    </row>
    <row r="23" spans="1:25" s="398" customFormat="1" ht="15" customHeight="1">
      <c r="A23" s="523" t="s">
        <v>333</v>
      </c>
      <c r="B23" s="551">
        <v>32.910775451046</v>
      </c>
      <c r="C23" s="551">
        <v>34.900634629181802</v>
      </c>
      <c r="D23" s="551">
        <v>36.471239699143197</v>
      </c>
      <c r="E23" s="551">
        <v>41.648704625761397</v>
      </c>
      <c r="F23" s="551">
        <v>38.857761419815297</v>
      </c>
      <c r="G23" s="551">
        <v>47.338466524605799</v>
      </c>
      <c r="H23" s="551">
        <v>58.178244210171798</v>
      </c>
      <c r="I23" s="551">
        <v>63.1489391069519</v>
      </c>
      <c r="J23" s="551">
        <v>63.8266409504132</v>
      </c>
      <c r="K23" s="551">
        <v>55.952086165191503</v>
      </c>
      <c r="L23" s="551">
        <v>58.768006261584702</v>
      </c>
      <c r="M23" s="551">
        <v>56.3717668491594</v>
      </c>
      <c r="N23" s="551">
        <v>54.249010996340601</v>
      </c>
      <c r="O23" s="551">
        <v>46.968838335918598</v>
      </c>
      <c r="P23" s="551">
        <v>49.452001868004203</v>
      </c>
      <c r="Q23" s="551">
        <v>48.4825413325079</v>
      </c>
      <c r="R23" s="551">
        <v>46.189865315474201</v>
      </c>
      <c r="S23" s="551">
        <v>55.743937357939799</v>
      </c>
      <c r="T23" s="551">
        <v>53.596564372920703</v>
      </c>
      <c r="U23" s="551">
        <v>61.234387059333798</v>
      </c>
      <c r="V23" s="552">
        <v>56.404375960274599</v>
      </c>
      <c r="W23" s="553">
        <v>-8.1394158662208893E-2</v>
      </c>
      <c r="X23" s="553">
        <v>9.0621338888552394E-3</v>
      </c>
      <c r="Y23" s="553">
        <v>0.115603551089209</v>
      </c>
    </row>
    <row r="24" spans="1:25" s="398" customFormat="1" ht="15" customHeight="1">
      <c r="A24" s="434" t="s">
        <v>334</v>
      </c>
      <c r="B24" s="417">
        <v>10.2563039990854</v>
      </c>
      <c r="C24" s="417">
        <v>10.406762246189</v>
      </c>
      <c r="D24" s="417">
        <v>10.500674110640199</v>
      </c>
      <c r="E24" s="417">
        <v>10.650922932410101</v>
      </c>
      <c r="F24" s="417">
        <v>12.187866431199399</v>
      </c>
      <c r="G24" s="417">
        <v>15.459759</v>
      </c>
      <c r="H24" s="417">
        <v>19.135191410896301</v>
      </c>
      <c r="I24" s="417">
        <v>20.896901064786601</v>
      </c>
      <c r="J24" s="417">
        <v>20.887568174847601</v>
      </c>
      <c r="K24" s="417">
        <v>25.1335572075585</v>
      </c>
      <c r="L24" s="417">
        <v>25.8363151517589</v>
      </c>
      <c r="M24" s="417">
        <v>26.016874482235799</v>
      </c>
      <c r="N24" s="417">
        <v>28.293231647626101</v>
      </c>
      <c r="O24" s="417">
        <v>30.519860686427698</v>
      </c>
      <c r="P24" s="417">
        <v>32.0335127464732</v>
      </c>
      <c r="Q24" s="417">
        <v>39.9142319854692</v>
      </c>
      <c r="R24" s="417">
        <v>60.3856940072003</v>
      </c>
      <c r="S24" s="417">
        <v>76.550634841934993</v>
      </c>
      <c r="T24" s="417">
        <v>91.819721175090706</v>
      </c>
      <c r="U24" s="417">
        <v>104.655005808735</v>
      </c>
      <c r="V24" s="518">
        <v>106.23146755643199</v>
      </c>
      <c r="W24" s="550">
        <v>1.2290017342235299E-2</v>
      </c>
      <c r="X24" s="550">
        <v>0.153322074984135</v>
      </c>
      <c r="Y24" s="550">
        <v>0.21772663340147499</v>
      </c>
    </row>
    <row r="25" spans="1:25" s="398" customFormat="1" ht="15" customHeight="1">
      <c r="A25" s="434" t="s">
        <v>404</v>
      </c>
      <c r="B25" s="417">
        <v>8.9081574012195102</v>
      </c>
      <c r="C25" s="417">
        <v>9.1086864256097595</v>
      </c>
      <c r="D25" s="417">
        <v>9.6044662158902501</v>
      </c>
      <c r="E25" s="417">
        <v>9.7106468149878093</v>
      </c>
      <c r="F25" s="417">
        <v>9.5740691780487808</v>
      </c>
      <c r="G25" s="417">
        <v>9.5773050000000008</v>
      </c>
      <c r="H25" s="417">
        <v>10.0141042346585</v>
      </c>
      <c r="I25" s="417">
        <v>9.5875529858536606</v>
      </c>
      <c r="J25" s="417">
        <v>9.4396148146341492</v>
      </c>
      <c r="K25" s="417">
        <v>9.0289390859512206</v>
      </c>
      <c r="L25" s="417">
        <v>9.0386603778170702</v>
      </c>
      <c r="M25" s="417">
        <v>9.6068959417250497</v>
      </c>
      <c r="N25" s="417">
        <v>9.1515229638672597</v>
      </c>
      <c r="O25" s="417">
        <v>9.5125954487448201</v>
      </c>
      <c r="P25" s="417">
        <v>8.6340412404417908</v>
      </c>
      <c r="Q25" s="417">
        <v>8.7319542995084607</v>
      </c>
      <c r="R25" s="417">
        <v>8.6444722824140392</v>
      </c>
      <c r="S25" s="417">
        <v>9.1247404377584402</v>
      </c>
      <c r="T25" s="417">
        <v>8.5437852811560902</v>
      </c>
      <c r="U25" s="417">
        <v>8.7965448814817098</v>
      </c>
      <c r="V25" s="518">
        <v>8.4499658164715097</v>
      </c>
      <c r="W25" s="550">
        <v>-4.2024045609633402E-2</v>
      </c>
      <c r="X25" s="550">
        <v>-2.6041887551155902E-3</v>
      </c>
      <c r="Y25" s="550">
        <v>1.7318621797261301E-2</v>
      </c>
    </row>
    <row r="26" spans="1:25" s="398" customFormat="1" ht="15" customHeight="1">
      <c r="A26" s="434" t="s">
        <v>339</v>
      </c>
      <c r="B26" s="417">
        <v>36.625617018723403</v>
      </c>
      <c r="C26" s="417">
        <v>32.585043462553202</v>
      </c>
      <c r="D26" s="417">
        <v>35.933211</v>
      </c>
      <c r="E26" s="417">
        <v>36.473901200042597</v>
      </c>
      <c r="F26" s="417">
        <v>34.0265595915319</v>
      </c>
      <c r="G26" s="417">
        <v>32.036102468489403</v>
      </c>
      <c r="H26" s="417">
        <v>30.572025593191501</v>
      </c>
      <c r="I26" s="417">
        <v>28.762482901276599</v>
      </c>
      <c r="J26" s="417">
        <v>27.815687944255298</v>
      </c>
      <c r="K26" s="417">
        <v>26.889181213234</v>
      </c>
      <c r="L26" s="417">
        <v>32.447978375701602</v>
      </c>
      <c r="M26" s="417">
        <v>28.741391871747499</v>
      </c>
      <c r="N26" s="417">
        <v>24.4405178112283</v>
      </c>
      <c r="O26" s="417">
        <v>23.051189631642501</v>
      </c>
      <c r="P26" s="417">
        <v>21.716010828633099</v>
      </c>
      <c r="Q26" s="417">
        <v>21.649807568269502</v>
      </c>
      <c r="R26" s="417">
        <v>22.3872017359271</v>
      </c>
      <c r="S26" s="417">
        <v>21.706826653972499</v>
      </c>
      <c r="T26" s="417">
        <v>20.808211186143001</v>
      </c>
      <c r="U26" s="417">
        <v>16.4703565013094</v>
      </c>
      <c r="V26" s="518">
        <v>16.784783723431801</v>
      </c>
      <c r="W26" s="550">
        <v>1.6306092541651399E-2</v>
      </c>
      <c r="X26" s="550">
        <v>-4.7834279407561499E-2</v>
      </c>
      <c r="Y26" s="550">
        <v>3.44012422734662E-2</v>
      </c>
    </row>
    <row r="27" spans="1:25" s="398" customFormat="1" ht="15" customHeight="1">
      <c r="A27" s="434" t="s">
        <v>341</v>
      </c>
      <c r="B27" s="417">
        <v>21.4870988290625</v>
      </c>
      <c r="C27" s="417">
        <v>21.343489668749999</v>
      </c>
      <c r="D27" s="417">
        <v>20.828648967418701</v>
      </c>
      <c r="E27" s="417">
        <v>23.751590341551701</v>
      </c>
      <c r="F27" s="417">
        <v>28.1316878853414</v>
      </c>
      <c r="G27" s="417">
        <v>29.951955718406801</v>
      </c>
      <c r="H27" s="417">
        <v>28.737272136247402</v>
      </c>
      <c r="I27" s="417">
        <v>30.821903591249999</v>
      </c>
      <c r="J27" s="417">
        <v>30.410562700625</v>
      </c>
      <c r="K27" s="417">
        <v>30.402138407750002</v>
      </c>
      <c r="L27" s="417">
        <v>30.997334737067401</v>
      </c>
      <c r="M27" s="417">
        <v>33.165671912524502</v>
      </c>
      <c r="N27" s="417">
        <v>31.367002524073399</v>
      </c>
      <c r="O27" s="417">
        <v>33.613715349037001</v>
      </c>
      <c r="P27" s="417">
        <v>33.982494158341801</v>
      </c>
      <c r="Q27" s="417">
        <v>34.253925715095498</v>
      </c>
      <c r="R27" s="417">
        <v>33.587348786755001</v>
      </c>
      <c r="S27" s="417">
        <v>36.067601562342901</v>
      </c>
      <c r="T27" s="417">
        <v>32.998358199080101</v>
      </c>
      <c r="U27" s="417">
        <v>35.166404232795202</v>
      </c>
      <c r="V27" s="518">
        <v>32.830121861579798</v>
      </c>
      <c r="W27" s="550">
        <v>-6.8985789438773995E-2</v>
      </c>
      <c r="X27" s="550">
        <v>1.46643065581804E-2</v>
      </c>
      <c r="Y27" s="550">
        <v>6.7286954341328101E-2</v>
      </c>
    </row>
    <row r="28" spans="1:25" s="398" customFormat="1" ht="15" customHeight="1">
      <c r="A28" s="434" t="s">
        <v>707</v>
      </c>
      <c r="B28" s="417">
        <v>0</v>
      </c>
      <c r="C28" s="417">
        <v>0</v>
      </c>
      <c r="D28" s="417">
        <v>0</v>
      </c>
      <c r="E28" s="417">
        <v>0</v>
      </c>
      <c r="F28" s="417">
        <v>0</v>
      </c>
      <c r="G28" s="417">
        <v>0</v>
      </c>
      <c r="H28" s="417">
        <v>0</v>
      </c>
      <c r="I28" s="417">
        <v>0</v>
      </c>
      <c r="J28" s="417">
        <v>0</v>
      </c>
      <c r="K28" s="417">
        <v>0</v>
      </c>
      <c r="L28" s="417">
        <v>0</v>
      </c>
      <c r="M28" s="417">
        <v>0</v>
      </c>
      <c r="N28" s="417">
        <v>0</v>
      </c>
      <c r="O28" s="417">
        <v>0</v>
      </c>
      <c r="P28" s="417">
        <v>5.0096153400111998</v>
      </c>
      <c r="Q28" s="417">
        <v>10.1075432369681</v>
      </c>
      <c r="R28" s="417">
        <v>10.8668534556276</v>
      </c>
      <c r="S28" s="417">
        <v>11.1394078288908</v>
      </c>
      <c r="T28" s="417">
        <v>9.5087070206720892</v>
      </c>
      <c r="U28" s="417">
        <v>11.615555495869501</v>
      </c>
      <c r="V28" s="518">
        <v>11.5375936453083</v>
      </c>
      <c r="W28" s="550">
        <v>-9.4257507103541194E-3</v>
      </c>
      <c r="X28" s="550" t="s">
        <v>273</v>
      </c>
      <c r="Y28" s="550">
        <v>2.36468673523011E-2</v>
      </c>
    </row>
    <row r="29" spans="1:25" s="398" customFormat="1" ht="15" customHeight="1">
      <c r="A29" s="434" t="s">
        <v>813</v>
      </c>
      <c r="B29" s="417">
        <v>0</v>
      </c>
      <c r="C29" s="417">
        <v>0.429147</v>
      </c>
      <c r="D29" s="417">
        <v>0</v>
      </c>
      <c r="E29" s="417">
        <v>0</v>
      </c>
      <c r="F29" s="417">
        <v>0</v>
      </c>
      <c r="G29" s="417">
        <v>0</v>
      </c>
      <c r="H29" s="417">
        <v>0</v>
      </c>
      <c r="I29" s="417">
        <v>0</v>
      </c>
      <c r="J29" s="417">
        <v>0</v>
      </c>
      <c r="K29" s="417">
        <v>0</v>
      </c>
      <c r="L29" s="417">
        <v>0</v>
      </c>
      <c r="M29" s="417">
        <v>0</v>
      </c>
      <c r="N29" s="417">
        <v>0</v>
      </c>
      <c r="O29" s="417">
        <v>9.2958048435039603E-2</v>
      </c>
      <c r="P29" s="417">
        <v>0.16057610683644899</v>
      </c>
      <c r="Q29" s="417">
        <v>0.81062380372278198</v>
      </c>
      <c r="R29" s="417">
        <v>0.49240794795103698</v>
      </c>
      <c r="S29" s="417">
        <v>0.84635744109926303</v>
      </c>
      <c r="T29" s="417">
        <v>0.61743098863000001</v>
      </c>
      <c r="U29" s="417">
        <v>0.53917382495999999</v>
      </c>
      <c r="V29" s="518">
        <v>1.4266146449999999</v>
      </c>
      <c r="W29" s="550">
        <v>1.63869780934606</v>
      </c>
      <c r="X29" s="550" t="s">
        <v>273</v>
      </c>
      <c r="Y29" s="550">
        <v>2.9239170931352099E-3</v>
      </c>
    </row>
    <row r="30" spans="1:25" s="398" customFormat="1" ht="15" customHeight="1">
      <c r="A30" s="515" t="s">
        <v>352</v>
      </c>
      <c r="B30" s="417">
        <v>77.277177248090794</v>
      </c>
      <c r="C30" s="417">
        <v>73.873128803102006</v>
      </c>
      <c r="D30" s="417">
        <v>76.867000293949303</v>
      </c>
      <c r="E30" s="417">
        <v>80.587061288992103</v>
      </c>
      <c r="F30" s="417">
        <v>83.920183086121497</v>
      </c>
      <c r="G30" s="417">
        <v>87.025122186896198</v>
      </c>
      <c r="H30" s="417">
        <v>88.458593374993796</v>
      </c>
      <c r="I30" s="417">
        <v>90.0688405431668</v>
      </c>
      <c r="J30" s="417">
        <v>88.553433634361994</v>
      </c>
      <c r="K30" s="417">
        <v>91.453815914493703</v>
      </c>
      <c r="L30" s="417">
        <v>98.320288642344906</v>
      </c>
      <c r="M30" s="417">
        <v>97.530834208232804</v>
      </c>
      <c r="N30" s="417">
        <v>93.252274946795097</v>
      </c>
      <c r="O30" s="417">
        <v>96.790319164286998</v>
      </c>
      <c r="P30" s="417">
        <v>101.53625042073701</v>
      </c>
      <c r="Q30" s="417">
        <v>115.468086609034</v>
      </c>
      <c r="R30" s="417">
        <v>136.36397821587499</v>
      </c>
      <c r="S30" s="417">
        <v>155.43556876599899</v>
      </c>
      <c r="T30" s="417">
        <v>164.29621385077201</v>
      </c>
      <c r="U30" s="417">
        <v>177.24304074515001</v>
      </c>
      <c r="V30" s="518">
        <v>177.26054724822399</v>
      </c>
      <c r="W30" s="550">
        <v>-2.6337391305668598E-3</v>
      </c>
      <c r="X30" s="550">
        <v>6.8407027849837404E-2</v>
      </c>
      <c r="Y30" s="550">
        <v>0.36330423625896702</v>
      </c>
    </row>
    <row r="31" spans="1:25" s="398" customFormat="1" ht="15" customHeight="1">
      <c r="A31" s="537" t="s">
        <v>814</v>
      </c>
      <c r="B31" s="554">
        <v>140.47727212591201</v>
      </c>
      <c r="C31" s="554">
        <v>147.264887079061</v>
      </c>
      <c r="D31" s="554">
        <v>155.890059850743</v>
      </c>
      <c r="E31" s="554">
        <v>171.95412929319099</v>
      </c>
      <c r="F31" s="554">
        <v>180.669158923217</v>
      </c>
      <c r="G31" s="554">
        <v>195.14414465009301</v>
      </c>
      <c r="H31" s="554">
        <v>217.494754751708</v>
      </c>
      <c r="I31" s="554">
        <v>233.23078025721099</v>
      </c>
      <c r="J31" s="554">
        <v>234.852583981485</v>
      </c>
      <c r="K31" s="554">
        <v>249.73884096815701</v>
      </c>
      <c r="L31" s="554">
        <v>302.38995504466698</v>
      </c>
      <c r="M31" s="554">
        <v>328.264135692818</v>
      </c>
      <c r="N31" s="554">
        <v>324.88388621800101</v>
      </c>
      <c r="O31" s="554">
        <v>326.84039163636498</v>
      </c>
      <c r="P31" s="554">
        <v>333.63295919908501</v>
      </c>
      <c r="Q31" s="554">
        <v>337.096066619731</v>
      </c>
      <c r="R31" s="554">
        <v>358.25589961195601</v>
      </c>
      <c r="S31" s="554">
        <v>393.29242044738697</v>
      </c>
      <c r="T31" s="554">
        <v>430.56846949403302</v>
      </c>
      <c r="U31" s="554">
        <v>483.75133288994101</v>
      </c>
      <c r="V31" s="554">
        <v>487.91213962578399</v>
      </c>
      <c r="W31" s="555">
        <v>5.8453863915652899E-3</v>
      </c>
      <c r="X31" s="555">
        <v>6.8350132675977199E-2</v>
      </c>
      <c r="Y31" s="555">
        <v>1</v>
      </c>
    </row>
    <row r="32" spans="1:25" ht="14.15" customHeight="1">
      <c r="A32" s="546"/>
      <c r="B32" s="381"/>
      <c r="C32" s="381"/>
      <c r="D32" s="381"/>
      <c r="E32" s="381"/>
      <c r="F32" s="381"/>
      <c r="G32" s="381"/>
      <c r="H32" s="381"/>
      <c r="I32" s="381"/>
      <c r="J32" s="381"/>
      <c r="K32" s="381"/>
      <c r="O32" s="382"/>
      <c r="P32" s="382"/>
      <c r="Q32" s="382"/>
      <c r="R32" s="382"/>
      <c r="S32" s="382"/>
      <c r="T32" s="382"/>
      <c r="U32" s="382"/>
      <c r="V32" s="382"/>
      <c r="W32" s="382"/>
      <c r="X32" s="382"/>
      <c r="Y32" s="547"/>
    </row>
    <row r="33" spans="1:25" ht="14.15" customHeight="1">
      <c r="A33" s="546" t="s">
        <v>805</v>
      </c>
      <c r="B33" s="381"/>
      <c r="C33" s="381"/>
      <c r="D33" s="381"/>
      <c r="E33" s="381"/>
      <c r="F33" s="381"/>
      <c r="G33" s="381"/>
      <c r="H33" s="381"/>
      <c r="I33" s="381"/>
      <c r="J33" s="381"/>
      <c r="K33" s="381"/>
      <c r="O33" s="382"/>
      <c r="P33" s="382"/>
      <c r="Q33" s="382"/>
      <c r="R33" s="382"/>
      <c r="S33" s="382"/>
      <c r="T33" s="382"/>
      <c r="U33" s="382"/>
      <c r="V33" s="382"/>
      <c r="W33" s="382"/>
      <c r="X33" s="382"/>
      <c r="Y33" s="547"/>
    </row>
    <row r="34" spans="1:25" ht="14.15" customHeight="1">
      <c r="A34" s="546" t="s">
        <v>806</v>
      </c>
      <c r="B34" s="381"/>
      <c r="C34" s="381"/>
      <c r="D34" s="381"/>
      <c r="E34" s="381"/>
      <c r="F34" s="381"/>
      <c r="G34" s="381"/>
      <c r="H34" s="381"/>
      <c r="I34" s="381"/>
      <c r="J34" s="381"/>
      <c r="K34" s="381"/>
    </row>
    <row r="35" spans="1:25" ht="14.15" customHeight="1">
      <c r="A35" s="546" t="s">
        <v>815</v>
      </c>
      <c r="B35" s="381"/>
      <c r="C35" s="381"/>
      <c r="D35" s="381"/>
      <c r="E35" s="381"/>
      <c r="F35" s="381"/>
      <c r="G35" s="381"/>
      <c r="H35" s="381"/>
      <c r="I35" s="381"/>
      <c r="J35" s="381"/>
      <c r="K35" s="381"/>
    </row>
    <row r="36" spans="1:25" ht="14.15" customHeight="1">
      <c r="A36" s="561" t="s">
        <v>796</v>
      </c>
    </row>
    <row r="37" spans="1:25" ht="14.15" customHeight="1">
      <c r="A37" s="562" t="s">
        <v>797</v>
      </c>
    </row>
    <row r="38" spans="1:25" ht="11.15" customHeight="1">
      <c r="A38" s="563" t="s">
        <v>449</v>
      </c>
    </row>
    <row r="39" spans="1:25">
      <c r="A39" s="564" t="s">
        <v>365</v>
      </c>
    </row>
    <row r="40" spans="1:25" ht="14.15" customHeight="1">
      <c r="A40" s="366"/>
    </row>
  </sheetData>
  <mergeCells count="1">
    <mergeCell ref="W2:X2"/>
  </mergeCells>
  <conditionalFormatting sqref="W6:Y31">
    <cfRule type="cellIs" dxfId="254" priority="2" operator="lessThanOrEqual">
      <formula>0</formula>
    </cfRule>
    <cfRule type="cellIs" dxfId="253" priority="3" operator="greaterThan">
      <formula>0</formula>
    </cfRule>
  </conditionalFormatting>
  <hyperlinks>
    <hyperlink ref="L1" location="Contents!A1" display="Contents" xr:uid="{00000000-0004-0000-2A00-000000000000}"/>
    <hyperlink ref="AA1" location="Contents!A1" display="Contents" xr:uid="{00000000-0004-0000-2A00-000001000000}"/>
  </hyperlinks>
  <pageMargins left="0.7" right="0.7" top="0.75" bottom="0.75" header="0.51180555555555496" footer="0.51180555555555496"/>
  <pageSetup paperSize="9" firstPageNumber="0" fitToHeight="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MJ400"/>
  <sheetViews>
    <sheetView showGridLines="0" showRowColHeaders="0" zoomScaleNormal="100" workbookViewId="0">
      <pane xSplit="1" ySplit="4" topLeftCell="O32" activePane="bottomRight" state="frozen"/>
      <selection pane="topRight" activeCell="O1" sqref="O1"/>
      <selection pane="bottomLeft" activeCell="A32" sqref="A32"/>
      <selection pane="bottomRight" activeCell="Z1" sqref="Z1"/>
    </sheetView>
  </sheetViews>
  <sheetFormatPr defaultColWidth="23" defaultRowHeight="10.5"/>
  <cols>
    <col min="1" max="1" width="30.44140625" style="568" customWidth="1"/>
    <col min="2" max="3" width="9.44140625" style="568" customWidth="1"/>
    <col min="4" max="4" width="9.21875" style="568" customWidth="1"/>
    <col min="5" max="5" width="10.33203125" style="568" customWidth="1"/>
    <col min="6" max="6" width="10.21875" style="568" customWidth="1"/>
    <col min="7" max="7" width="9.77734375" style="568" customWidth="1"/>
    <col min="8" max="8" width="11.21875" style="568" customWidth="1"/>
    <col min="9" max="10" width="10.33203125" style="568" customWidth="1"/>
    <col min="11" max="11" width="12" style="568" customWidth="1"/>
    <col min="12" max="13" width="10.33203125" style="568" customWidth="1"/>
    <col min="14" max="14" width="10.21875" style="568" customWidth="1"/>
    <col min="15" max="16" width="11.21875" style="568" customWidth="1"/>
    <col min="17" max="17" width="9.77734375" style="568" customWidth="1"/>
    <col min="18" max="18" width="11.44140625" style="568" customWidth="1"/>
    <col min="19" max="19" width="11.21875" style="568" customWidth="1"/>
    <col min="20" max="21" width="12.44140625" style="568" customWidth="1"/>
    <col min="22" max="22" width="12.77734375" style="568" customWidth="1"/>
    <col min="23" max="23" width="12.6640625" style="568" customWidth="1"/>
    <col min="24" max="24" width="16.6640625" style="564" customWidth="1"/>
    <col min="25" max="1024" width="23" style="568"/>
  </cols>
  <sheetData>
    <row r="1" spans="1:26" s="575" customFormat="1" ht="18.75" customHeight="1">
      <c r="A1" s="569" t="s">
        <v>816</v>
      </c>
      <c r="B1" s="570"/>
      <c r="C1" s="570"/>
      <c r="D1" s="570"/>
      <c r="E1" s="570"/>
      <c r="F1" s="571"/>
      <c r="G1" s="572"/>
      <c r="H1" s="571"/>
      <c r="I1" s="571"/>
      <c r="J1" s="571"/>
      <c r="K1" s="571"/>
      <c r="L1" s="571"/>
      <c r="M1" s="290" t="s">
        <v>88</v>
      </c>
      <c r="N1" s="573"/>
      <c r="O1" s="574"/>
      <c r="P1" s="574"/>
      <c r="Q1" s="571"/>
      <c r="R1" s="571"/>
      <c r="V1" s="366"/>
      <c r="Z1" s="290" t="s">
        <v>88</v>
      </c>
    </row>
    <row r="2" spans="1:26" s="575" customFormat="1" ht="18.75" customHeight="1">
      <c r="A2" s="569"/>
      <c r="B2" s="570"/>
      <c r="C2" s="570"/>
      <c r="D2" s="570"/>
      <c r="E2" s="570"/>
      <c r="F2" s="571"/>
      <c r="G2" s="572"/>
      <c r="H2" s="571"/>
      <c r="I2" s="571"/>
      <c r="J2" s="571"/>
      <c r="K2" s="571"/>
      <c r="L2" s="571"/>
      <c r="M2" s="575" t="s">
        <v>103</v>
      </c>
      <c r="N2" s="573"/>
      <c r="O2" s="574"/>
      <c r="P2" s="574"/>
      <c r="Q2" s="571"/>
      <c r="R2" s="571"/>
      <c r="V2" s="366"/>
    </row>
    <row r="3" spans="1:26" s="575" customFormat="1" ht="15.75" customHeight="1">
      <c r="A3" s="365" t="s">
        <v>397</v>
      </c>
      <c r="B3" s="576"/>
      <c r="C3" s="576"/>
      <c r="D3" s="576" t="s">
        <v>817</v>
      </c>
      <c r="E3" s="577" t="s">
        <v>818</v>
      </c>
      <c r="F3" s="576"/>
      <c r="G3" s="576" t="s">
        <v>818</v>
      </c>
      <c r="H3" s="576" t="s">
        <v>819</v>
      </c>
      <c r="I3" s="576"/>
      <c r="J3" s="576"/>
      <c r="K3" s="576" t="s">
        <v>820</v>
      </c>
      <c r="L3" s="576"/>
      <c r="M3" s="576"/>
      <c r="N3" s="576"/>
      <c r="Q3" s="576" t="s">
        <v>821</v>
      </c>
      <c r="R3" s="576"/>
      <c r="S3" s="576"/>
      <c r="T3" s="576"/>
      <c r="U3" s="576"/>
      <c r="V3" s="576" t="s">
        <v>822</v>
      </c>
      <c r="W3" s="576" t="s">
        <v>821</v>
      </c>
      <c r="X3" s="578"/>
    </row>
    <row r="4" spans="1:26" s="572" customFormat="1">
      <c r="A4" s="579" t="s">
        <v>823</v>
      </c>
      <c r="B4" s="580" t="s">
        <v>92</v>
      </c>
      <c r="C4" s="581" t="s">
        <v>263</v>
      </c>
      <c r="D4" s="582" t="s">
        <v>824</v>
      </c>
      <c r="E4" s="583" t="s">
        <v>825</v>
      </c>
      <c r="F4" s="580" t="s">
        <v>291</v>
      </c>
      <c r="G4" s="584" t="s">
        <v>826</v>
      </c>
      <c r="H4" s="580" t="s">
        <v>827</v>
      </c>
      <c r="I4" s="580" t="s">
        <v>318</v>
      </c>
      <c r="J4" s="580" t="s">
        <v>319</v>
      </c>
      <c r="K4" s="580" t="s">
        <v>828</v>
      </c>
      <c r="L4" s="580" t="s">
        <v>401</v>
      </c>
      <c r="M4" s="580" t="s">
        <v>324</v>
      </c>
      <c r="N4" s="585" t="s">
        <v>430</v>
      </c>
      <c r="O4" s="580" t="s">
        <v>325</v>
      </c>
      <c r="P4" s="580" t="s">
        <v>403</v>
      </c>
      <c r="Q4" s="580" t="s">
        <v>523</v>
      </c>
      <c r="R4" s="580" t="s">
        <v>334</v>
      </c>
      <c r="S4" s="580" t="s">
        <v>404</v>
      </c>
      <c r="T4" s="580" t="s">
        <v>339</v>
      </c>
      <c r="U4" s="580" t="s">
        <v>341</v>
      </c>
      <c r="V4" s="580" t="s">
        <v>829</v>
      </c>
      <c r="W4" s="580" t="s">
        <v>830</v>
      </c>
      <c r="X4" s="586" t="s">
        <v>691</v>
      </c>
    </row>
    <row r="5" spans="1:26" ht="12.25" customHeight="1">
      <c r="A5" s="587" t="s">
        <v>255</v>
      </c>
      <c r="B5" s="588">
        <v>0</v>
      </c>
      <c r="C5" s="589">
        <v>0</v>
      </c>
      <c r="D5" s="589">
        <v>0.84717495720456504</v>
      </c>
      <c r="E5" s="588">
        <v>0</v>
      </c>
      <c r="F5" s="589">
        <v>0</v>
      </c>
      <c r="G5" s="589">
        <v>0</v>
      </c>
      <c r="H5" s="588">
        <v>0</v>
      </c>
      <c r="I5" s="589">
        <v>0</v>
      </c>
      <c r="J5" s="589">
        <v>0</v>
      </c>
      <c r="K5" s="589">
        <v>0</v>
      </c>
      <c r="L5" s="588">
        <v>0</v>
      </c>
      <c r="M5" s="589">
        <v>0</v>
      </c>
      <c r="N5" s="589">
        <v>0</v>
      </c>
      <c r="O5" s="589">
        <v>0</v>
      </c>
      <c r="P5" s="589">
        <v>0</v>
      </c>
      <c r="Q5" s="590">
        <v>0</v>
      </c>
      <c r="R5" s="589">
        <v>0</v>
      </c>
      <c r="S5" s="589">
        <v>0</v>
      </c>
      <c r="T5" s="589">
        <v>0</v>
      </c>
      <c r="U5" s="589">
        <v>0</v>
      </c>
      <c r="V5" s="589">
        <v>0</v>
      </c>
      <c r="W5" s="588">
        <v>0</v>
      </c>
      <c r="X5" s="591">
        <v>0.84717495720456504</v>
      </c>
    </row>
    <row r="6" spans="1:26" ht="12.25" customHeight="1">
      <c r="A6" s="592" t="s">
        <v>256</v>
      </c>
      <c r="B6" s="593">
        <v>0.94364620742569705</v>
      </c>
      <c r="C6" s="594">
        <v>0.10336906785324999</v>
      </c>
      <c r="D6" s="594">
        <v>0.617220741421035</v>
      </c>
      <c r="E6" s="593">
        <v>0</v>
      </c>
      <c r="F6" s="594">
        <v>0</v>
      </c>
      <c r="G6" s="594">
        <v>8.1600000000000006E-2</v>
      </c>
      <c r="H6" s="593">
        <v>0</v>
      </c>
      <c r="I6" s="594">
        <v>0</v>
      </c>
      <c r="J6" s="594">
        <v>0</v>
      </c>
      <c r="K6" s="594">
        <v>0</v>
      </c>
      <c r="L6" s="593">
        <v>0</v>
      </c>
      <c r="M6" s="594">
        <v>0</v>
      </c>
      <c r="N6" s="594">
        <v>0</v>
      </c>
      <c r="O6" s="594">
        <v>0</v>
      </c>
      <c r="P6" s="594">
        <v>0.211515030543942</v>
      </c>
      <c r="Q6" s="593">
        <v>9.23465418230945E-2</v>
      </c>
      <c r="R6" s="594">
        <v>0.108976852257181</v>
      </c>
      <c r="S6" s="589">
        <v>0</v>
      </c>
      <c r="T6" s="589">
        <v>0.34793616675025502</v>
      </c>
      <c r="U6" s="589">
        <v>0</v>
      </c>
      <c r="V6" s="589">
        <v>0</v>
      </c>
      <c r="W6" s="590">
        <v>0</v>
      </c>
      <c r="X6" s="591">
        <v>2.5066106080744501</v>
      </c>
    </row>
    <row r="7" spans="1:26" ht="12.25" customHeight="1">
      <c r="A7" s="595" t="s">
        <v>92</v>
      </c>
      <c r="B7" s="593">
        <v>0</v>
      </c>
      <c r="C7" s="594">
        <v>0</v>
      </c>
      <c r="D7" s="596">
        <v>0.99851351351351403</v>
      </c>
      <c r="E7" s="593">
        <v>1.21762455E-3</v>
      </c>
      <c r="F7" s="594">
        <v>8.6870071623720096E-2</v>
      </c>
      <c r="G7" s="594">
        <v>0</v>
      </c>
      <c r="H7" s="593">
        <v>0</v>
      </c>
      <c r="I7" s="594">
        <v>0</v>
      </c>
      <c r="J7" s="594">
        <v>0</v>
      </c>
      <c r="K7" s="594">
        <v>0</v>
      </c>
      <c r="L7" s="593">
        <v>0</v>
      </c>
      <c r="M7" s="594">
        <v>0</v>
      </c>
      <c r="N7" s="594">
        <v>0</v>
      </c>
      <c r="O7" s="594">
        <v>0</v>
      </c>
      <c r="P7" s="594">
        <v>0.20120148773229499</v>
      </c>
      <c r="Q7" s="593">
        <v>0</v>
      </c>
      <c r="R7" s="594">
        <v>0</v>
      </c>
      <c r="S7" s="589">
        <v>0</v>
      </c>
      <c r="T7" s="589">
        <v>0</v>
      </c>
      <c r="U7" s="589">
        <v>0</v>
      </c>
      <c r="V7" s="589">
        <v>0</v>
      </c>
      <c r="W7" s="590">
        <v>0</v>
      </c>
      <c r="X7" s="591">
        <v>1.28780269741953</v>
      </c>
    </row>
    <row r="8" spans="1:26" ht="12.25" customHeight="1">
      <c r="A8" s="597" t="s">
        <v>502</v>
      </c>
      <c r="B8" s="598">
        <v>0.94364620742569705</v>
      </c>
      <c r="C8" s="599">
        <v>0.10336906785324999</v>
      </c>
      <c r="D8" s="599">
        <v>2.4629092121391101</v>
      </c>
      <c r="E8" s="598">
        <v>1.21762455E-3</v>
      </c>
      <c r="F8" s="599">
        <v>8.6870071623720096E-2</v>
      </c>
      <c r="G8" s="599">
        <v>8.1600000000000006E-2</v>
      </c>
      <c r="H8" s="598">
        <v>0</v>
      </c>
      <c r="I8" s="599">
        <v>0</v>
      </c>
      <c r="J8" s="599">
        <v>0</v>
      </c>
      <c r="K8" s="599">
        <v>0</v>
      </c>
      <c r="L8" s="598">
        <v>0</v>
      </c>
      <c r="M8" s="599">
        <v>0</v>
      </c>
      <c r="N8" s="599">
        <v>0</v>
      </c>
      <c r="O8" s="599">
        <v>0</v>
      </c>
      <c r="P8" s="599">
        <v>0.41271651827623701</v>
      </c>
      <c r="Q8" s="598">
        <v>9.23465418230945E-2</v>
      </c>
      <c r="R8" s="599">
        <v>0.108976852257181</v>
      </c>
      <c r="S8" s="600">
        <v>0</v>
      </c>
      <c r="T8" s="600">
        <v>0.34793616675025502</v>
      </c>
      <c r="U8" s="600">
        <v>0</v>
      </c>
      <c r="V8" s="600">
        <v>0</v>
      </c>
      <c r="W8" s="601">
        <v>0</v>
      </c>
      <c r="X8" s="602">
        <v>4.6415882626985496</v>
      </c>
    </row>
    <row r="9" spans="1:26" ht="12.25" customHeight="1">
      <c r="A9" s="603" t="s">
        <v>258</v>
      </c>
      <c r="B9" s="593">
        <v>0.45931436744069998</v>
      </c>
      <c r="C9" s="594">
        <v>0</v>
      </c>
      <c r="D9" s="594">
        <v>0.31827490114543899</v>
      </c>
      <c r="E9" s="593">
        <v>0</v>
      </c>
      <c r="F9" s="594">
        <v>0</v>
      </c>
      <c r="G9" s="594">
        <v>0</v>
      </c>
      <c r="H9" s="593">
        <v>0.112462379386709</v>
      </c>
      <c r="I9" s="594">
        <v>0</v>
      </c>
      <c r="J9" s="594">
        <v>0.88179909840528503</v>
      </c>
      <c r="K9" s="594">
        <v>0</v>
      </c>
      <c r="L9" s="593">
        <v>0</v>
      </c>
      <c r="M9" s="594">
        <v>0</v>
      </c>
      <c r="N9" s="594">
        <v>0</v>
      </c>
      <c r="O9" s="594">
        <v>0</v>
      </c>
      <c r="P9" s="594">
        <v>0</v>
      </c>
      <c r="Q9" s="593">
        <v>0</v>
      </c>
      <c r="R9" s="594">
        <v>0</v>
      </c>
      <c r="S9" s="589">
        <v>0</v>
      </c>
      <c r="T9" s="589">
        <v>0</v>
      </c>
      <c r="U9" s="589">
        <v>0</v>
      </c>
      <c r="V9" s="589">
        <v>0</v>
      </c>
      <c r="W9" s="590">
        <v>0</v>
      </c>
      <c r="X9" s="591">
        <v>1.7718507463781299</v>
      </c>
    </row>
    <row r="10" spans="1:26" ht="12.25" customHeight="1">
      <c r="A10" s="603" t="s">
        <v>259</v>
      </c>
      <c r="B10" s="593">
        <v>2.7996873590350302</v>
      </c>
      <c r="C10" s="594">
        <v>0</v>
      </c>
      <c r="D10" s="594">
        <v>0.35378266034831102</v>
      </c>
      <c r="E10" s="593">
        <v>7.8834946463999994E-2</v>
      </c>
      <c r="F10" s="594">
        <v>0</v>
      </c>
      <c r="G10" s="594">
        <v>0</v>
      </c>
      <c r="H10" s="593">
        <v>0</v>
      </c>
      <c r="I10" s="594">
        <v>0</v>
      </c>
      <c r="J10" s="594">
        <v>0</v>
      </c>
      <c r="K10" s="594">
        <v>0</v>
      </c>
      <c r="L10" s="593">
        <v>0</v>
      </c>
      <c r="M10" s="594">
        <v>0</v>
      </c>
      <c r="N10" s="594">
        <v>8.6445353610762402E-2</v>
      </c>
      <c r="O10" s="594">
        <v>0</v>
      </c>
      <c r="P10" s="594">
        <v>2.2733543214778499E-2</v>
      </c>
      <c r="Q10" s="593">
        <v>0</v>
      </c>
      <c r="R10" s="594">
        <v>0</v>
      </c>
      <c r="S10" s="589">
        <v>0</v>
      </c>
      <c r="T10" s="589">
        <v>0</v>
      </c>
      <c r="U10" s="589">
        <v>0</v>
      </c>
      <c r="V10" s="589">
        <v>0</v>
      </c>
      <c r="W10" s="590">
        <v>0</v>
      </c>
      <c r="X10" s="591">
        <v>3.34148386267288</v>
      </c>
    </row>
    <row r="11" spans="1:26" ht="12.25" customHeight="1">
      <c r="A11" s="603" t="s">
        <v>260</v>
      </c>
      <c r="B11" s="593">
        <v>2.1206676709833299</v>
      </c>
      <c r="C11" s="594">
        <v>0</v>
      </c>
      <c r="D11" s="594">
        <v>0.73166221516385099</v>
      </c>
      <c r="E11" s="593">
        <v>0</v>
      </c>
      <c r="F11" s="594">
        <v>0</v>
      </c>
      <c r="G11" s="594">
        <v>0</v>
      </c>
      <c r="H11" s="593">
        <v>0</v>
      </c>
      <c r="I11" s="594">
        <v>0</v>
      </c>
      <c r="J11" s="594">
        <v>0</v>
      </c>
      <c r="K11" s="594">
        <v>0</v>
      </c>
      <c r="L11" s="593">
        <v>0</v>
      </c>
      <c r="M11" s="594">
        <v>0</v>
      </c>
      <c r="N11" s="594">
        <v>0</v>
      </c>
      <c r="O11" s="594">
        <v>0</v>
      </c>
      <c r="P11" s="594">
        <v>0</v>
      </c>
      <c r="Q11" s="593">
        <v>0.72988803620065801</v>
      </c>
      <c r="R11" s="594">
        <v>9.3827236347408596E-2</v>
      </c>
      <c r="S11" s="589">
        <v>0</v>
      </c>
      <c r="T11" s="589">
        <v>0</v>
      </c>
      <c r="U11" s="589">
        <v>0</v>
      </c>
      <c r="V11" s="589">
        <v>0</v>
      </c>
      <c r="W11" s="590">
        <v>0</v>
      </c>
      <c r="X11" s="591">
        <v>3.6760451586952501</v>
      </c>
    </row>
    <row r="12" spans="1:26" ht="12.25" customHeight="1">
      <c r="A12" s="604" t="s">
        <v>389</v>
      </c>
      <c r="B12" s="593">
        <v>1.7567644003206799</v>
      </c>
      <c r="C12" s="594">
        <v>0</v>
      </c>
      <c r="D12" s="594">
        <v>2.8166800508988898</v>
      </c>
      <c r="E12" s="593">
        <v>0.28560000000000002</v>
      </c>
      <c r="F12" s="594">
        <v>9.85597118686007E-2</v>
      </c>
      <c r="G12" s="594">
        <v>4.0800000000000003E-2</v>
      </c>
      <c r="H12" s="593">
        <v>0</v>
      </c>
      <c r="I12" s="594">
        <v>0</v>
      </c>
      <c r="J12" s="594">
        <v>0</v>
      </c>
      <c r="K12" s="594">
        <v>0</v>
      </c>
      <c r="L12" s="593">
        <v>0</v>
      </c>
      <c r="M12" s="594">
        <v>8.1302521008403406E-2</v>
      </c>
      <c r="N12" s="594">
        <v>0</v>
      </c>
      <c r="O12" s="594">
        <v>0</v>
      </c>
      <c r="P12" s="594">
        <v>0</v>
      </c>
      <c r="Q12" s="593">
        <v>0</v>
      </c>
      <c r="R12" s="594">
        <v>0</v>
      </c>
      <c r="S12" s="589">
        <v>0</v>
      </c>
      <c r="T12" s="589">
        <v>0</v>
      </c>
      <c r="U12" s="589">
        <v>0</v>
      </c>
      <c r="V12" s="589">
        <v>0</v>
      </c>
      <c r="W12" s="590">
        <v>0</v>
      </c>
      <c r="X12" s="591">
        <v>5.0797066840965703</v>
      </c>
    </row>
    <row r="13" spans="1:26" ht="12.25" customHeight="1">
      <c r="A13" s="597" t="s">
        <v>514</v>
      </c>
      <c r="B13" s="598">
        <v>7.1364337977797501</v>
      </c>
      <c r="C13" s="599">
        <v>0</v>
      </c>
      <c r="D13" s="599">
        <v>4.2203998275564896</v>
      </c>
      <c r="E13" s="598">
        <v>0.36443494646399999</v>
      </c>
      <c r="F13" s="599">
        <v>9.85597118686007E-2</v>
      </c>
      <c r="G13" s="599">
        <v>4.0800000000000003E-2</v>
      </c>
      <c r="H13" s="598">
        <v>0.112462379386709</v>
      </c>
      <c r="I13" s="599">
        <v>0</v>
      </c>
      <c r="J13" s="599">
        <v>0.88179909840528503</v>
      </c>
      <c r="K13" s="599">
        <v>0</v>
      </c>
      <c r="L13" s="598">
        <v>0</v>
      </c>
      <c r="M13" s="599">
        <v>8.1302521008403406E-2</v>
      </c>
      <c r="N13" s="599">
        <v>8.6445353610762402E-2</v>
      </c>
      <c r="O13" s="599">
        <v>0</v>
      </c>
      <c r="P13" s="599">
        <v>2.2733543214778499E-2</v>
      </c>
      <c r="Q13" s="598">
        <v>0.72988803620065801</v>
      </c>
      <c r="R13" s="599">
        <v>9.3827236347408596E-2</v>
      </c>
      <c r="S13" s="600">
        <v>0</v>
      </c>
      <c r="T13" s="600">
        <v>0</v>
      </c>
      <c r="U13" s="600">
        <v>0</v>
      </c>
      <c r="V13" s="600">
        <v>0</v>
      </c>
      <c r="W13" s="601">
        <v>0</v>
      </c>
      <c r="X13" s="602">
        <v>13.869086451842801</v>
      </c>
    </row>
    <row r="14" spans="1:26" ht="12.25" customHeight="1">
      <c r="A14" s="592" t="s">
        <v>270</v>
      </c>
      <c r="B14" s="593">
        <v>1.28336410796389</v>
      </c>
      <c r="C14" s="594">
        <v>0</v>
      </c>
      <c r="D14" s="594">
        <v>0</v>
      </c>
      <c r="E14" s="593">
        <v>0</v>
      </c>
      <c r="F14" s="594">
        <v>3.1422943645096103E-2</v>
      </c>
      <c r="G14" s="594">
        <v>0</v>
      </c>
      <c r="H14" s="593">
        <v>0.87696202531645595</v>
      </c>
      <c r="I14" s="594">
        <v>0</v>
      </c>
      <c r="J14" s="594">
        <v>2.7746841236500601</v>
      </c>
      <c r="K14" s="594">
        <v>0</v>
      </c>
      <c r="L14" s="593">
        <v>0</v>
      </c>
      <c r="M14" s="594">
        <v>0</v>
      </c>
      <c r="N14" s="594">
        <v>9.1031256822057899E-2</v>
      </c>
      <c r="O14" s="594">
        <v>0</v>
      </c>
      <c r="P14" s="594">
        <v>0</v>
      </c>
      <c r="Q14" s="593">
        <v>0</v>
      </c>
      <c r="R14" s="594">
        <v>0</v>
      </c>
      <c r="S14" s="589">
        <v>0</v>
      </c>
      <c r="T14" s="589">
        <v>0</v>
      </c>
      <c r="U14" s="589">
        <v>0</v>
      </c>
      <c r="V14" s="589">
        <v>0</v>
      </c>
      <c r="W14" s="590">
        <v>0</v>
      </c>
      <c r="X14" s="591">
        <v>5.0574644573975602</v>
      </c>
    </row>
    <row r="15" spans="1:26" ht="12.25" customHeight="1">
      <c r="A15" s="592" t="s">
        <v>279</v>
      </c>
      <c r="B15" s="593">
        <v>2.6031408858282301</v>
      </c>
      <c r="C15" s="594">
        <v>0.10330019615175</v>
      </c>
      <c r="D15" s="594">
        <v>0.45245597918598002</v>
      </c>
      <c r="E15" s="593">
        <v>0</v>
      </c>
      <c r="F15" s="594">
        <v>0.78660451946288501</v>
      </c>
      <c r="G15" s="594">
        <v>0</v>
      </c>
      <c r="H15" s="593">
        <v>5.0257906286420901</v>
      </c>
      <c r="I15" s="594">
        <v>0</v>
      </c>
      <c r="J15" s="594">
        <v>1.9482809557376599</v>
      </c>
      <c r="K15" s="594">
        <v>0</v>
      </c>
      <c r="L15" s="593">
        <v>0</v>
      </c>
      <c r="M15" s="594">
        <v>4.2670486636764702</v>
      </c>
      <c r="N15" s="594">
        <v>0.181332471213592</v>
      </c>
      <c r="O15" s="594">
        <v>0</v>
      </c>
      <c r="P15" s="594">
        <v>4.2282409273471497</v>
      </c>
      <c r="Q15" s="593">
        <v>0</v>
      </c>
      <c r="R15" s="594">
        <v>0</v>
      </c>
      <c r="S15" s="589">
        <v>0</v>
      </c>
      <c r="T15" s="589">
        <v>0</v>
      </c>
      <c r="U15" s="589">
        <v>0</v>
      </c>
      <c r="V15" s="589">
        <v>0</v>
      </c>
      <c r="W15" s="590">
        <v>0</v>
      </c>
      <c r="X15" s="591">
        <v>19.596195227245801</v>
      </c>
    </row>
    <row r="16" spans="1:26" ht="12.25" customHeight="1">
      <c r="A16" s="592" t="s">
        <v>285</v>
      </c>
      <c r="B16" s="593">
        <v>2.1325815505542698</v>
      </c>
      <c r="C16" s="594">
        <v>0</v>
      </c>
      <c r="D16" s="594">
        <v>8.0447182928043204E-2</v>
      </c>
      <c r="E16" s="593">
        <v>0</v>
      </c>
      <c r="F16" s="594">
        <v>0</v>
      </c>
      <c r="G16" s="594">
        <v>3.0175812000000002E-3</v>
      </c>
      <c r="H16" s="593">
        <v>0</v>
      </c>
      <c r="I16" s="594">
        <v>0</v>
      </c>
      <c r="J16" s="594">
        <v>6.8326746454350999</v>
      </c>
      <c r="K16" s="594">
        <v>0</v>
      </c>
      <c r="L16" s="593">
        <v>0</v>
      </c>
      <c r="M16" s="594">
        <v>2.7641499999999999</v>
      </c>
      <c r="N16" s="594">
        <v>0</v>
      </c>
      <c r="O16" s="594">
        <v>0</v>
      </c>
      <c r="P16" s="594">
        <v>0.17242499999999999</v>
      </c>
      <c r="Q16" s="593">
        <v>7.9060104995888197E-2</v>
      </c>
      <c r="R16" s="594">
        <v>0</v>
      </c>
      <c r="S16" s="589">
        <v>0</v>
      </c>
      <c r="T16" s="589">
        <v>0</v>
      </c>
      <c r="U16" s="589">
        <v>0</v>
      </c>
      <c r="V16" s="589">
        <v>0</v>
      </c>
      <c r="W16" s="590">
        <v>0</v>
      </c>
      <c r="X16" s="591">
        <v>12.0643560651133</v>
      </c>
    </row>
    <row r="17" spans="1:24" ht="12.25" customHeight="1">
      <c r="A17" s="592" t="s">
        <v>297</v>
      </c>
      <c r="B17" s="593">
        <v>5.3541833636701002</v>
      </c>
      <c r="C17" s="594">
        <v>0.16879451039999999</v>
      </c>
      <c r="D17" s="594">
        <v>2.1672803349</v>
      </c>
      <c r="E17" s="593">
        <v>0.15217390710000001</v>
      </c>
      <c r="F17" s="594">
        <v>0.49681679220000002</v>
      </c>
      <c r="G17" s="594">
        <v>6.8000000000000005E-2</v>
      </c>
      <c r="H17" s="593">
        <v>3.4272490959000002</v>
      </c>
      <c r="I17" s="594">
        <v>0</v>
      </c>
      <c r="J17" s="594">
        <v>3.09232594936709</v>
      </c>
      <c r="K17" s="594">
        <v>0</v>
      </c>
      <c r="L17" s="593">
        <v>0</v>
      </c>
      <c r="M17" s="594">
        <v>0.50165988930000005</v>
      </c>
      <c r="N17" s="594">
        <v>0.36506670120000001</v>
      </c>
      <c r="O17" s="594">
        <v>8.7086142899999996E-2</v>
      </c>
      <c r="P17" s="594">
        <v>3.9775933539000001</v>
      </c>
      <c r="Q17" s="593">
        <v>1.0372788459</v>
      </c>
      <c r="R17" s="594">
        <v>0</v>
      </c>
      <c r="S17" s="589">
        <v>0</v>
      </c>
      <c r="T17" s="589">
        <v>0</v>
      </c>
      <c r="U17" s="589">
        <v>0</v>
      </c>
      <c r="V17" s="589">
        <v>0</v>
      </c>
      <c r="W17" s="590">
        <v>0</v>
      </c>
      <c r="X17" s="591">
        <v>20.895508886737201</v>
      </c>
    </row>
    <row r="18" spans="1:24" ht="12.25" customHeight="1">
      <c r="A18" s="592" t="s">
        <v>300</v>
      </c>
      <c r="B18" s="593">
        <v>2.8158627630830502</v>
      </c>
      <c r="C18" s="594">
        <v>0</v>
      </c>
      <c r="D18" s="594">
        <v>0.61672293325748895</v>
      </c>
      <c r="E18" s="593">
        <v>0</v>
      </c>
      <c r="F18" s="594">
        <v>8.6671060864618898E-2</v>
      </c>
      <c r="G18" s="594">
        <v>0</v>
      </c>
      <c r="H18" s="593">
        <v>0.22754622572911401</v>
      </c>
      <c r="I18" s="594">
        <v>0</v>
      </c>
      <c r="J18" s="594">
        <v>3.1060696202531601</v>
      </c>
      <c r="K18" s="594">
        <v>0</v>
      </c>
      <c r="L18" s="593">
        <v>0</v>
      </c>
      <c r="M18" s="594">
        <v>5.6798890784982898</v>
      </c>
      <c r="N18" s="594">
        <v>8.9927260128136399E-2</v>
      </c>
      <c r="O18" s="594">
        <v>9.0371666429654898E-2</v>
      </c>
      <c r="P18" s="594">
        <v>1.8365227627510401</v>
      </c>
      <c r="Q18" s="593">
        <v>0.27755817026924501</v>
      </c>
      <c r="R18" s="594">
        <v>0</v>
      </c>
      <c r="S18" s="589">
        <v>0</v>
      </c>
      <c r="T18" s="589">
        <v>0</v>
      </c>
      <c r="U18" s="589">
        <v>0</v>
      </c>
      <c r="V18" s="589">
        <v>0</v>
      </c>
      <c r="W18" s="590">
        <v>0</v>
      </c>
      <c r="X18" s="591">
        <v>14.827141541263799</v>
      </c>
    </row>
    <row r="19" spans="1:24" ht="12.25" customHeight="1">
      <c r="A19" s="592" t="s">
        <v>302</v>
      </c>
      <c r="B19" s="593">
        <v>4.6747917116988997</v>
      </c>
      <c r="C19" s="594">
        <v>0</v>
      </c>
      <c r="D19" s="594">
        <v>1.0070919</v>
      </c>
      <c r="E19" s="593">
        <v>0</v>
      </c>
      <c r="F19" s="594">
        <v>0.41048076923076898</v>
      </c>
      <c r="G19" s="594">
        <v>0</v>
      </c>
      <c r="H19" s="593">
        <v>2.9351155091756298</v>
      </c>
      <c r="I19" s="594">
        <v>0</v>
      </c>
      <c r="J19" s="594">
        <v>8.9746170886075909</v>
      </c>
      <c r="K19" s="594">
        <v>0</v>
      </c>
      <c r="L19" s="593">
        <v>0</v>
      </c>
      <c r="M19" s="594">
        <v>4.3877699999999999E-2</v>
      </c>
      <c r="N19" s="594">
        <v>0</v>
      </c>
      <c r="O19" s="594">
        <v>0.18363959999999999</v>
      </c>
      <c r="P19" s="594">
        <v>0.3318894</v>
      </c>
      <c r="Q19" s="593">
        <v>0</v>
      </c>
      <c r="R19" s="594">
        <v>0</v>
      </c>
      <c r="S19" s="589">
        <v>0</v>
      </c>
      <c r="T19" s="589">
        <v>0</v>
      </c>
      <c r="U19" s="589">
        <v>0</v>
      </c>
      <c r="V19" s="589">
        <v>0</v>
      </c>
      <c r="W19" s="590">
        <v>0</v>
      </c>
      <c r="X19" s="591">
        <v>18.561503678712899</v>
      </c>
    </row>
    <row r="20" spans="1:24" ht="12.25" customHeight="1">
      <c r="A20" s="592" t="s">
        <v>801</v>
      </c>
      <c r="B20" s="593">
        <v>6.7093283869106903</v>
      </c>
      <c r="C20" s="594">
        <v>0.10566670967363501</v>
      </c>
      <c r="D20" s="594">
        <v>0.92318433096827002</v>
      </c>
      <c r="E20" s="593">
        <v>0</v>
      </c>
      <c r="F20" s="594">
        <v>2.2927713782650101</v>
      </c>
      <c r="G20" s="594">
        <v>0.22983183444399999</v>
      </c>
      <c r="H20" s="593">
        <v>4.6983627413753197</v>
      </c>
      <c r="I20" s="594">
        <v>0</v>
      </c>
      <c r="J20" s="594">
        <v>3.48668522481143</v>
      </c>
      <c r="K20" s="594">
        <v>0</v>
      </c>
      <c r="L20" s="593">
        <v>0</v>
      </c>
      <c r="M20" s="594">
        <v>0.65322363073267398</v>
      </c>
      <c r="N20" s="594">
        <v>0.36831950303253103</v>
      </c>
      <c r="O20" s="594">
        <v>7.2021700728649996E-2</v>
      </c>
      <c r="P20" s="594">
        <v>4.0240062174298998</v>
      </c>
      <c r="Q20" s="593">
        <v>0.180766510549178</v>
      </c>
      <c r="R20" s="594">
        <v>0</v>
      </c>
      <c r="S20" s="589">
        <v>0</v>
      </c>
      <c r="T20" s="589">
        <v>0</v>
      </c>
      <c r="U20" s="589">
        <v>0</v>
      </c>
      <c r="V20" s="589">
        <v>0</v>
      </c>
      <c r="W20" s="590">
        <v>0</v>
      </c>
      <c r="X20" s="591">
        <v>23.744168168921298</v>
      </c>
    </row>
    <row r="21" spans="1:24" ht="12.25" customHeight="1">
      <c r="A21" s="605" t="s">
        <v>802</v>
      </c>
      <c r="B21" s="593">
        <v>0</v>
      </c>
      <c r="C21" s="594">
        <v>0</v>
      </c>
      <c r="D21" s="594">
        <v>0</v>
      </c>
      <c r="E21" s="593">
        <v>0</v>
      </c>
      <c r="F21" s="594">
        <v>0</v>
      </c>
      <c r="G21" s="594">
        <v>0</v>
      </c>
      <c r="H21" s="593">
        <v>5.5906329113924097E-2</v>
      </c>
      <c r="I21" s="594">
        <v>0</v>
      </c>
      <c r="J21" s="594">
        <v>0</v>
      </c>
      <c r="K21" s="594">
        <v>0</v>
      </c>
      <c r="L21" s="593">
        <v>0</v>
      </c>
      <c r="M21" s="594">
        <v>0</v>
      </c>
      <c r="N21" s="594">
        <v>0</v>
      </c>
      <c r="O21" s="594">
        <v>0</v>
      </c>
      <c r="P21" s="594">
        <v>0</v>
      </c>
      <c r="Q21" s="593">
        <v>0</v>
      </c>
      <c r="R21" s="594">
        <v>0</v>
      </c>
      <c r="S21" s="589">
        <v>0</v>
      </c>
      <c r="T21" s="589">
        <v>0</v>
      </c>
      <c r="U21" s="589">
        <v>0</v>
      </c>
      <c r="V21" s="589">
        <v>0</v>
      </c>
      <c r="W21" s="590">
        <v>0</v>
      </c>
      <c r="X21" s="591">
        <v>5.5906329113924097E-2</v>
      </c>
    </row>
    <row r="22" spans="1:24" ht="12.25" customHeight="1">
      <c r="A22" s="606" t="s">
        <v>517</v>
      </c>
      <c r="B22" s="598">
        <v>25.5732527697091</v>
      </c>
      <c r="C22" s="599">
        <v>0.377761416225385</v>
      </c>
      <c r="D22" s="599">
        <v>5.2471826612397798</v>
      </c>
      <c r="E22" s="598">
        <v>0.15217390710000001</v>
      </c>
      <c r="F22" s="599">
        <v>4.10476746366838</v>
      </c>
      <c r="G22" s="599">
        <v>0.30084941564399997</v>
      </c>
      <c r="H22" s="598">
        <v>17.246932555252499</v>
      </c>
      <c r="I22" s="599">
        <v>0</v>
      </c>
      <c r="J22" s="599">
        <v>30.2153376078621</v>
      </c>
      <c r="K22" s="599">
        <v>0</v>
      </c>
      <c r="L22" s="598">
        <v>0</v>
      </c>
      <c r="M22" s="599">
        <v>13.9098489622074</v>
      </c>
      <c r="N22" s="599">
        <v>1.09567719239632</v>
      </c>
      <c r="O22" s="599">
        <v>0.433119110058305</v>
      </c>
      <c r="P22" s="599">
        <v>14.5706776614281</v>
      </c>
      <c r="Q22" s="598">
        <v>1.5746636317143099</v>
      </c>
      <c r="R22" s="599">
        <v>0</v>
      </c>
      <c r="S22" s="600">
        <v>0</v>
      </c>
      <c r="T22" s="600">
        <v>0</v>
      </c>
      <c r="U22" s="600">
        <v>0</v>
      </c>
      <c r="V22" s="600">
        <v>0</v>
      </c>
      <c r="W22" s="601">
        <v>0</v>
      </c>
      <c r="X22" s="602">
        <v>114.802244354506</v>
      </c>
    </row>
    <row r="23" spans="1:24" ht="12.25" customHeight="1">
      <c r="A23" s="607" t="s">
        <v>325</v>
      </c>
      <c r="B23" s="593">
        <v>0</v>
      </c>
      <c r="C23" s="594">
        <v>0</v>
      </c>
      <c r="D23" s="594">
        <v>0</v>
      </c>
      <c r="E23" s="593">
        <v>0</v>
      </c>
      <c r="F23" s="594">
        <v>0</v>
      </c>
      <c r="G23" s="594">
        <v>0</v>
      </c>
      <c r="H23" s="593">
        <v>0</v>
      </c>
      <c r="I23" s="594">
        <v>0</v>
      </c>
      <c r="J23" s="589">
        <v>0</v>
      </c>
      <c r="K23" s="589">
        <v>0</v>
      </c>
      <c r="L23" s="590">
        <v>0</v>
      </c>
      <c r="M23" s="589">
        <v>0</v>
      </c>
      <c r="N23" s="594">
        <v>0</v>
      </c>
      <c r="O23" s="594">
        <v>0</v>
      </c>
      <c r="P23" s="594">
        <v>0</v>
      </c>
      <c r="Q23" s="593">
        <v>0</v>
      </c>
      <c r="R23" s="589">
        <v>0</v>
      </c>
      <c r="S23" s="589">
        <v>0</v>
      </c>
      <c r="T23" s="589">
        <v>0</v>
      </c>
      <c r="U23" s="589">
        <v>0</v>
      </c>
      <c r="V23" s="589">
        <v>0</v>
      </c>
      <c r="W23" s="590">
        <v>0</v>
      </c>
      <c r="X23" s="591">
        <v>0</v>
      </c>
    </row>
    <row r="24" spans="1:24" ht="12.25" customHeight="1">
      <c r="A24" s="608" t="s">
        <v>317</v>
      </c>
      <c r="B24" s="593">
        <v>0.46319823630464302</v>
      </c>
      <c r="C24" s="594">
        <v>0</v>
      </c>
      <c r="D24" s="594">
        <v>0</v>
      </c>
      <c r="E24" s="593">
        <v>0</v>
      </c>
      <c r="F24" s="594">
        <v>0</v>
      </c>
      <c r="G24" s="594">
        <v>0.17680000000000001</v>
      </c>
      <c r="H24" s="593">
        <v>0</v>
      </c>
      <c r="I24" s="594">
        <v>0.18304609962315099</v>
      </c>
      <c r="J24" s="594">
        <v>3.11981329113924</v>
      </c>
      <c r="K24" s="594">
        <v>0</v>
      </c>
      <c r="L24" s="593">
        <v>0</v>
      </c>
      <c r="M24" s="594">
        <v>9.4369365720989695E-2</v>
      </c>
      <c r="N24" s="594">
        <v>0.36320735716888403</v>
      </c>
      <c r="O24" s="594">
        <v>8.5125751784520698E-2</v>
      </c>
      <c r="P24" s="594">
        <v>1.00197745299428</v>
      </c>
      <c r="Q24" s="593">
        <v>0.18719525889615499</v>
      </c>
      <c r="R24" s="594">
        <v>0</v>
      </c>
      <c r="S24" s="589">
        <v>0</v>
      </c>
      <c r="T24" s="589">
        <v>0</v>
      </c>
      <c r="U24" s="589">
        <v>0</v>
      </c>
      <c r="V24" s="589">
        <v>0</v>
      </c>
      <c r="W24" s="590">
        <v>0</v>
      </c>
      <c r="X24" s="591">
        <v>5.67473281363187</v>
      </c>
    </row>
    <row r="25" spans="1:24" ht="12.25" customHeight="1">
      <c r="A25" s="608" t="s">
        <v>321</v>
      </c>
      <c r="B25" s="593">
        <v>0.27079940837563998</v>
      </c>
      <c r="C25" s="594">
        <v>0</v>
      </c>
      <c r="D25" s="594">
        <v>0.18559820963665499</v>
      </c>
      <c r="E25" s="593">
        <v>0</v>
      </c>
      <c r="F25" s="594">
        <v>0</v>
      </c>
      <c r="G25" s="594">
        <v>0</v>
      </c>
      <c r="H25" s="593">
        <v>0.29469149845822801</v>
      </c>
      <c r="I25" s="594">
        <v>0.32103726488046302</v>
      </c>
      <c r="J25" s="594">
        <v>0</v>
      </c>
      <c r="K25" s="594">
        <v>0</v>
      </c>
      <c r="L25" s="593">
        <v>0</v>
      </c>
      <c r="M25" s="594">
        <v>0</v>
      </c>
      <c r="N25" s="594">
        <v>0.18290041051126901</v>
      </c>
      <c r="O25" s="594">
        <v>0</v>
      </c>
      <c r="P25" s="594">
        <v>0.29710537986170898</v>
      </c>
      <c r="Q25" s="593">
        <v>0</v>
      </c>
      <c r="R25" s="594">
        <v>0</v>
      </c>
      <c r="S25" s="589">
        <v>0</v>
      </c>
      <c r="T25" s="589">
        <v>0</v>
      </c>
      <c r="U25" s="589">
        <v>0</v>
      </c>
      <c r="V25" s="589">
        <v>0</v>
      </c>
      <c r="W25" s="590">
        <v>0</v>
      </c>
      <c r="X25" s="591">
        <v>1.55213217172396</v>
      </c>
    </row>
    <row r="26" spans="1:24" ht="12.25" customHeight="1">
      <c r="A26" s="609" t="s">
        <v>803</v>
      </c>
      <c r="B26" s="610">
        <v>0.60818707879102696</v>
      </c>
      <c r="C26" s="611">
        <v>0</v>
      </c>
      <c r="D26" s="611">
        <v>0.72508578673902002</v>
      </c>
      <c r="E26" s="610">
        <v>0</v>
      </c>
      <c r="F26" s="611">
        <v>0</v>
      </c>
      <c r="G26" s="611">
        <v>0</v>
      </c>
      <c r="H26" s="610">
        <v>0.30460832617658201</v>
      </c>
      <c r="I26" s="611">
        <v>0</v>
      </c>
      <c r="J26" s="611">
        <v>8.7913410317784796E-2</v>
      </c>
      <c r="K26" s="611">
        <v>0</v>
      </c>
      <c r="L26" s="610">
        <v>0</v>
      </c>
      <c r="M26" s="611">
        <v>0</v>
      </c>
      <c r="N26" s="611">
        <v>0</v>
      </c>
      <c r="O26" s="611">
        <v>0</v>
      </c>
      <c r="P26" s="611">
        <v>0.205451741476709</v>
      </c>
      <c r="Q26" s="610">
        <v>0</v>
      </c>
      <c r="R26" s="611">
        <v>0</v>
      </c>
      <c r="S26" s="612">
        <v>0</v>
      </c>
      <c r="T26" s="612">
        <v>0</v>
      </c>
      <c r="U26" s="612">
        <v>0</v>
      </c>
      <c r="V26" s="612">
        <v>0</v>
      </c>
      <c r="W26" s="613">
        <v>0</v>
      </c>
      <c r="X26" s="614">
        <v>1.93124634350112</v>
      </c>
    </row>
    <row r="27" spans="1:24" ht="12.25" customHeight="1">
      <c r="A27" s="597" t="s">
        <v>831</v>
      </c>
      <c r="B27" s="598">
        <v>1.34218472347131</v>
      </c>
      <c r="C27" s="599">
        <v>0</v>
      </c>
      <c r="D27" s="599">
        <v>0.91068399637567499</v>
      </c>
      <c r="E27" s="598">
        <v>0</v>
      </c>
      <c r="F27" s="599">
        <v>0</v>
      </c>
      <c r="G27" s="599">
        <v>0.17680000000000001</v>
      </c>
      <c r="H27" s="598">
        <v>0.59929982463481002</v>
      </c>
      <c r="I27" s="599">
        <v>0.50408336450361402</v>
      </c>
      <c r="J27" s="600">
        <v>3.2077267014570299</v>
      </c>
      <c r="K27" s="600">
        <v>0</v>
      </c>
      <c r="L27" s="601">
        <v>0</v>
      </c>
      <c r="M27" s="600">
        <v>9.4369365720989695E-2</v>
      </c>
      <c r="N27" s="599">
        <v>0.54610776768015201</v>
      </c>
      <c r="O27" s="599">
        <v>8.5125751784520698E-2</v>
      </c>
      <c r="P27" s="599">
        <v>1.5045345743327001</v>
      </c>
      <c r="Q27" s="598">
        <v>0.18719525889615499</v>
      </c>
      <c r="R27" s="600">
        <v>0</v>
      </c>
      <c r="S27" s="600">
        <v>0</v>
      </c>
      <c r="T27" s="600">
        <v>0</v>
      </c>
      <c r="U27" s="600">
        <v>0</v>
      </c>
      <c r="V27" s="600">
        <v>0</v>
      </c>
      <c r="W27" s="601">
        <v>0</v>
      </c>
      <c r="X27" s="602">
        <v>9.1581113288569505</v>
      </c>
    </row>
    <row r="28" spans="1:24" ht="12.25" customHeight="1">
      <c r="A28" s="592" t="s">
        <v>336</v>
      </c>
      <c r="B28" s="593">
        <v>4.3618567198510396</v>
      </c>
      <c r="C28" s="594">
        <v>1.5173980216965199</v>
      </c>
      <c r="D28" s="594">
        <v>0.282856901511993</v>
      </c>
      <c r="E28" s="593">
        <v>4.5224080000000003E-3</v>
      </c>
      <c r="F28" s="594">
        <v>0</v>
      </c>
      <c r="G28" s="594">
        <v>0.55799071134702205</v>
      </c>
      <c r="H28" s="593">
        <v>6.9239161933860798</v>
      </c>
      <c r="I28" s="594">
        <v>1.4464659232604899</v>
      </c>
      <c r="J28" s="589">
        <v>11.1943461737003</v>
      </c>
      <c r="K28" s="589">
        <v>0.43742072355761402</v>
      </c>
      <c r="L28" s="590">
        <v>0</v>
      </c>
      <c r="M28" s="589">
        <v>0.16585937190126099</v>
      </c>
      <c r="N28" s="594">
        <v>0.45336937729848298</v>
      </c>
      <c r="O28" s="594">
        <v>0.17757501916701701</v>
      </c>
      <c r="P28" s="594">
        <v>3.3126371633876599</v>
      </c>
      <c r="Q28" s="593">
        <v>0.71050743330131605</v>
      </c>
      <c r="R28" s="589">
        <v>40.574629573170697</v>
      </c>
      <c r="S28" s="589">
        <v>0.97195658965243903</v>
      </c>
      <c r="T28" s="589">
        <v>7.3648978723404301</v>
      </c>
      <c r="U28" s="589">
        <v>8.3411394947333708</v>
      </c>
      <c r="V28" s="589">
        <v>4.1316107455592697</v>
      </c>
      <c r="W28" s="590">
        <v>1.0880000000000001</v>
      </c>
      <c r="X28" s="591">
        <v>94.018956416823102</v>
      </c>
    </row>
    <row r="29" spans="1:24" ht="12.25" customHeight="1">
      <c r="A29" s="592" t="s">
        <v>338</v>
      </c>
      <c r="B29" s="593">
        <v>3.2771676474965301</v>
      </c>
      <c r="C29" s="594">
        <v>0</v>
      </c>
      <c r="D29" s="594">
        <v>0.69485663677364895</v>
      </c>
      <c r="E29" s="593">
        <v>0</v>
      </c>
      <c r="F29" s="594">
        <v>0</v>
      </c>
      <c r="G29" s="594">
        <v>0.19040000000000001</v>
      </c>
      <c r="H29" s="593">
        <v>0.72245923265284795</v>
      </c>
      <c r="I29" s="594">
        <v>1.8047052415401199</v>
      </c>
      <c r="J29" s="589">
        <v>14.0531695722247</v>
      </c>
      <c r="K29" s="589">
        <v>4.7713297356389903</v>
      </c>
      <c r="L29" s="590">
        <v>0</v>
      </c>
      <c r="M29" s="589">
        <v>0.26611900525210103</v>
      </c>
      <c r="N29" s="594">
        <v>3.0704992346166899</v>
      </c>
      <c r="O29" s="594">
        <v>0.16317462537499999</v>
      </c>
      <c r="P29" s="594">
        <v>4.0116789093227796</v>
      </c>
      <c r="Q29" s="593">
        <v>1.2978827111704001</v>
      </c>
      <c r="R29" s="589">
        <v>1.42223170731707</v>
      </c>
      <c r="S29" s="589">
        <v>9.46030890243902E-2</v>
      </c>
      <c r="T29" s="589">
        <v>0</v>
      </c>
      <c r="U29" s="589">
        <v>0</v>
      </c>
      <c r="V29" s="589">
        <v>0</v>
      </c>
      <c r="W29" s="590">
        <v>0</v>
      </c>
      <c r="X29" s="591">
        <v>35.840277348405301</v>
      </c>
    </row>
    <row r="30" spans="1:24" ht="12.25" customHeight="1">
      <c r="A30" s="592" t="s">
        <v>340</v>
      </c>
      <c r="B30" s="593">
        <v>6.4333394124999996</v>
      </c>
      <c r="C30" s="594">
        <v>0.85383514999999999</v>
      </c>
      <c r="D30" s="594">
        <v>0</v>
      </c>
      <c r="E30" s="593">
        <v>0</v>
      </c>
      <c r="F30" s="594">
        <v>0</v>
      </c>
      <c r="G30" s="594">
        <v>0</v>
      </c>
      <c r="H30" s="593">
        <v>8.3663059000000004</v>
      </c>
      <c r="I30" s="594">
        <v>3.3377244250000002</v>
      </c>
      <c r="J30" s="589">
        <v>11.943250000000001</v>
      </c>
      <c r="K30" s="589">
        <v>1.4090470875000001</v>
      </c>
      <c r="L30" s="590">
        <v>0</v>
      </c>
      <c r="M30" s="589">
        <v>0</v>
      </c>
      <c r="N30" s="594">
        <v>0</v>
      </c>
      <c r="O30" s="594">
        <v>8.6417925000000007E-2</v>
      </c>
      <c r="P30" s="594">
        <v>1.8518173499999999</v>
      </c>
      <c r="Q30" s="593">
        <v>0</v>
      </c>
      <c r="R30" s="589">
        <v>39.652473712499997</v>
      </c>
      <c r="S30" s="589">
        <v>5.3977794625</v>
      </c>
      <c r="T30" s="589">
        <v>3.0334849875000001</v>
      </c>
      <c r="U30" s="589">
        <v>14.809265319062501</v>
      </c>
      <c r="V30" s="589">
        <v>4.6588875375000001</v>
      </c>
      <c r="W30" s="590">
        <v>0.19581464500000001</v>
      </c>
      <c r="X30" s="591">
        <v>102.029442914063</v>
      </c>
    </row>
    <row r="31" spans="1:24" ht="12.25" customHeight="1">
      <c r="A31" s="592" t="s">
        <v>341</v>
      </c>
      <c r="B31" s="593">
        <v>0</v>
      </c>
      <c r="C31" s="594">
        <v>0</v>
      </c>
      <c r="D31" s="594">
        <v>0</v>
      </c>
      <c r="E31" s="593">
        <v>0</v>
      </c>
      <c r="F31" s="594">
        <v>0</v>
      </c>
      <c r="G31" s="594">
        <v>0</v>
      </c>
      <c r="H31" s="593">
        <v>0</v>
      </c>
      <c r="I31" s="594">
        <v>0</v>
      </c>
      <c r="J31" s="589">
        <v>0</v>
      </c>
      <c r="K31" s="589">
        <v>0</v>
      </c>
      <c r="L31" s="590">
        <v>0</v>
      </c>
      <c r="M31" s="589">
        <v>0</v>
      </c>
      <c r="N31" s="594">
        <v>0</v>
      </c>
      <c r="O31" s="594">
        <v>0</v>
      </c>
      <c r="P31" s="594">
        <v>8.92957876936709E-2</v>
      </c>
      <c r="Q31" s="593">
        <v>0</v>
      </c>
      <c r="R31" s="589">
        <v>2.5802246877334798</v>
      </c>
      <c r="S31" s="589">
        <v>0.973369912043902</v>
      </c>
      <c r="T31" s="589">
        <v>0</v>
      </c>
      <c r="U31" s="589">
        <v>0</v>
      </c>
      <c r="V31" s="589">
        <v>0</v>
      </c>
      <c r="W31" s="590">
        <v>0</v>
      </c>
      <c r="X31" s="591">
        <v>3.6428903874710499</v>
      </c>
    </row>
    <row r="32" spans="1:24" ht="12.25" customHeight="1">
      <c r="A32" s="592" t="s">
        <v>343</v>
      </c>
      <c r="B32" s="593">
        <v>0.98928836290265898</v>
      </c>
      <c r="C32" s="594">
        <v>0</v>
      </c>
      <c r="D32" s="594">
        <v>0</v>
      </c>
      <c r="E32" s="593">
        <v>0</v>
      </c>
      <c r="F32" s="594">
        <v>0</v>
      </c>
      <c r="G32" s="594">
        <v>0</v>
      </c>
      <c r="H32" s="593">
        <v>0.17207254404905101</v>
      </c>
      <c r="I32" s="594">
        <v>0.19751264620627099</v>
      </c>
      <c r="J32" s="589">
        <v>7.0927583207981302</v>
      </c>
      <c r="K32" s="589">
        <v>0.47090747456816101</v>
      </c>
      <c r="L32" s="590">
        <v>0</v>
      </c>
      <c r="M32" s="589">
        <v>0.35552752310924401</v>
      </c>
      <c r="N32" s="594">
        <v>9.12043141563912E-2</v>
      </c>
      <c r="O32" s="594">
        <v>0.43504392023333299</v>
      </c>
      <c r="P32" s="594">
        <v>0.639964623328101</v>
      </c>
      <c r="Q32" s="593">
        <v>0</v>
      </c>
      <c r="R32" s="589">
        <v>0</v>
      </c>
      <c r="S32" s="589">
        <v>0</v>
      </c>
      <c r="T32" s="589">
        <v>8.7349608851063895E-2</v>
      </c>
      <c r="U32" s="589">
        <v>9.0271100342718999E-2</v>
      </c>
      <c r="V32" s="589">
        <v>0</v>
      </c>
      <c r="W32" s="590">
        <v>0</v>
      </c>
      <c r="X32" s="591">
        <v>10.621900438545101</v>
      </c>
    </row>
    <row r="33" spans="1:24" ht="12.25" customHeight="1">
      <c r="A33" s="592" t="s">
        <v>345</v>
      </c>
      <c r="B33" s="593">
        <v>0.75912225843462</v>
      </c>
      <c r="C33" s="594">
        <v>0</v>
      </c>
      <c r="D33" s="594">
        <v>9.2917229729729697E-2</v>
      </c>
      <c r="E33" s="593">
        <v>0</v>
      </c>
      <c r="F33" s="594">
        <v>0</v>
      </c>
      <c r="G33" s="594">
        <v>0</v>
      </c>
      <c r="H33" s="593">
        <v>8.7595058801582304E-2</v>
      </c>
      <c r="I33" s="594">
        <v>0.18086542808642</v>
      </c>
      <c r="J33" s="589">
        <v>0.54424936708860805</v>
      </c>
      <c r="K33" s="589">
        <v>0</v>
      </c>
      <c r="L33" s="590">
        <v>0</v>
      </c>
      <c r="M33" s="589">
        <v>0</v>
      </c>
      <c r="N33" s="594">
        <v>0.25842804812311798</v>
      </c>
      <c r="O33" s="594">
        <v>8.4007166666666702E-2</v>
      </c>
      <c r="P33" s="594">
        <v>0</v>
      </c>
      <c r="Q33" s="593">
        <v>0.102115131578947</v>
      </c>
      <c r="R33" s="589">
        <v>3.1589954268292701</v>
      </c>
      <c r="S33" s="589">
        <v>9.2964781098250002E-2</v>
      </c>
      <c r="T33" s="589">
        <v>0.36597701211195799</v>
      </c>
      <c r="U33" s="589">
        <v>0</v>
      </c>
      <c r="V33" s="589">
        <v>0</v>
      </c>
      <c r="W33" s="590">
        <v>0</v>
      </c>
      <c r="X33" s="591">
        <v>5.7272369085491697</v>
      </c>
    </row>
    <row r="34" spans="1:24" ht="12.25" customHeight="1">
      <c r="A34" s="592" t="s">
        <v>346</v>
      </c>
      <c r="B34" s="593">
        <v>7.98451599291666</v>
      </c>
      <c r="C34" s="594">
        <v>2.1871153101265799</v>
      </c>
      <c r="D34" s="594">
        <v>7.8426579729729703E-2</v>
      </c>
      <c r="E34" s="593">
        <v>0</v>
      </c>
      <c r="F34" s="594">
        <v>0</v>
      </c>
      <c r="G34" s="594">
        <v>0</v>
      </c>
      <c r="H34" s="593">
        <v>2.7666569256329101</v>
      </c>
      <c r="I34" s="594">
        <v>5.4444413580246902</v>
      </c>
      <c r="J34" s="589">
        <v>13.001512658227901</v>
      </c>
      <c r="K34" s="589">
        <v>0.258109066836268</v>
      </c>
      <c r="L34" s="590">
        <v>0</v>
      </c>
      <c r="M34" s="589">
        <v>0</v>
      </c>
      <c r="N34" s="594">
        <v>0.49383015715846601</v>
      </c>
      <c r="O34" s="594">
        <v>8.1469874799999994E-2</v>
      </c>
      <c r="P34" s="594">
        <v>0.46609578009493702</v>
      </c>
      <c r="Q34" s="593">
        <v>0.25701071318421098</v>
      </c>
      <c r="R34" s="589">
        <v>10.9014541736585</v>
      </c>
      <c r="S34" s="589">
        <v>0.43444625243902402</v>
      </c>
      <c r="T34" s="589">
        <v>3.7017800787234099</v>
      </c>
      <c r="U34" s="589">
        <v>6.7114190371250002</v>
      </c>
      <c r="V34" s="589">
        <v>0.41437744896435902</v>
      </c>
      <c r="W34" s="590">
        <v>8.8400000000000006E-2</v>
      </c>
      <c r="X34" s="591">
        <v>55.271061407642598</v>
      </c>
    </row>
    <row r="35" spans="1:24" ht="12.25" customHeight="1">
      <c r="A35" s="592" t="s">
        <v>348</v>
      </c>
      <c r="B35" s="593">
        <v>1.47495981201698</v>
      </c>
      <c r="C35" s="594">
        <v>0</v>
      </c>
      <c r="D35" s="594">
        <v>0.175331218267399</v>
      </c>
      <c r="E35" s="593">
        <v>0</v>
      </c>
      <c r="F35" s="594">
        <v>0</v>
      </c>
      <c r="G35" s="594">
        <v>0</v>
      </c>
      <c r="H35" s="593">
        <v>3.3174892793142998</v>
      </c>
      <c r="I35" s="594">
        <v>8.6183741666666702E-2</v>
      </c>
      <c r="J35" s="589">
        <v>6.8862495218323998</v>
      </c>
      <c r="K35" s="589">
        <v>0.26062336905584099</v>
      </c>
      <c r="L35" s="590">
        <v>0</v>
      </c>
      <c r="M35" s="589">
        <v>0</v>
      </c>
      <c r="N35" s="594">
        <v>0</v>
      </c>
      <c r="O35" s="594">
        <v>0.17250665100000001</v>
      </c>
      <c r="P35" s="594">
        <v>0.53756263075329103</v>
      </c>
      <c r="Q35" s="593">
        <v>0</v>
      </c>
      <c r="R35" s="589">
        <v>6.6598835106852299</v>
      </c>
      <c r="S35" s="589">
        <v>0.29396171315449998</v>
      </c>
      <c r="T35" s="589">
        <v>1.59690580916877</v>
      </c>
      <c r="U35" s="589">
        <v>0.98275923281249999</v>
      </c>
      <c r="V35" s="589">
        <v>2.2308435400177999</v>
      </c>
      <c r="W35" s="590">
        <v>0</v>
      </c>
      <c r="X35" s="591">
        <v>24.675260029745701</v>
      </c>
    </row>
    <row r="36" spans="1:24" ht="12.25" customHeight="1">
      <c r="A36" s="592" t="s">
        <v>349</v>
      </c>
      <c r="B36" s="593">
        <v>0.74289180698010404</v>
      </c>
      <c r="C36" s="594">
        <v>0</v>
      </c>
      <c r="D36" s="594">
        <v>0.178325065079392</v>
      </c>
      <c r="E36" s="593">
        <v>0</v>
      </c>
      <c r="F36" s="594">
        <v>0</v>
      </c>
      <c r="G36" s="594">
        <v>0</v>
      </c>
      <c r="H36" s="593">
        <v>0</v>
      </c>
      <c r="I36" s="594">
        <v>0.20556193042583301</v>
      </c>
      <c r="J36" s="589">
        <v>2.9685806017440801</v>
      </c>
      <c r="K36" s="589">
        <v>0</v>
      </c>
      <c r="L36" s="590">
        <v>0</v>
      </c>
      <c r="M36" s="589">
        <v>0</v>
      </c>
      <c r="N36" s="594">
        <v>0</v>
      </c>
      <c r="O36" s="594">
        <v>8.8313566833333301E-2</v>
      </c>
      <c r="P36" s="594">
        <v>0.25573745769588602</v>
      </c>
      <c r="Q36" s="593">
        <v>8.1647857099687193E-2</v>
      </c>
      <c r="R36" s="589">
        <v>1.0787706759332001</v>
      </c>
      <c r="S36" s="589">
        <v>0.190884016559</v>
      </c>
      <c r="T36" s="589">
        <v>0.28645218798595801</v>
      </c>
      <c r="U36" s="589">
        <v>1.3200587935208401</v>
      </c>
      <c r="V36" s="589">
        <v>0.10187437326691599</v>
      </c>
      <c r="W36" s="590">
        <v>0</v>
      </c>
      <c r="X36" s="591">
        <v>7.4990983331242402</v>
      </c>
    </row>
    <row r="37" spans="1:24" ht="12.25" customHeight="1">
      <c r="A37" s="592" t="s">
        <v>351</v>
      </c>
      <c r="B37" s="610">
        <v>0.37572648442197898</v>
      </c>
      <c r="C37" s="611">
        <v>0</v>
      </c>
      <c r="D37" s="611">
        <v>0</v>
      </c>
      <c r="E37" s="610">
        <v>0</v>
      </c>
      <c r="F37" s="611">
        <v>0</v>
      </c>
      <c r="G37" s="611">
        <v>0</v>
      </c>
      <c r="H37" s="610">
        <v>9.3710910436076003E-2</v>
      </c>
      <c r="I37" s="611">
        <v>0</v>
      </c>
      <c r="J37" s="612">
        <v>4.09561392405063</v>
      </c>
      <c r="K37" s="612">
        <v>0</v>
      </c>
      <c r="L37" s="613">
        <v>0</v>
      </c>
      <c r="M37" s="612">
        <v>9.0745678603991603E-2</v>
      </c>
      <c r="N37" s="611">
        <v>0</v>
      </c>
      <c r="O37" s="611">
        <v>0</v>
      </c>
      <c r="P37" s="611">
        <v>0.75076084854018998</v>
      </c>
      <c r="Q37" s="610">
        <v>7.8818313475493396E-2</v>
      </c>
      <c r="R37" s="612">
        <v>0</v>
      </c>
      <c r="S37" s="612">
        <v>0</v>
      </c>
      <c r="T37" s="612">
        <v>0</v>
      </c>
      <c r="U37" s="612">
        <v>0.57520888398290604</v>
      </c>
      <c r="V37" s="612">
        <v>0</v>
      </c>
      <c r="W37" s="613">
        <v>5.4399999999999997E-2</v>
      </c>
      <c r="X37" s="614">
        <v>6.11498504351127</v>
      </c>
    </row>
    <row r="38" spans="1:24" ht="12.25" customHeight="1">
      <c r="A38" s="597" t="s">
        <v>524</v>
      </c>
      <c r="B38" s="593">
        <v>26.398868497520599</v>
      </c>
      <c r="C38" s="594">
        <v>4.5583484818231002</v>
      </c>
      <c r="D38" s="594">
        <v>1.50271363109189</v>
      </c>
      <c r="E38" s="610">
        <v>4.5224080000000003E-3</v>
      </c>
      <c r="F38" s="594">
        <v>0</v>
      </c>
      <c r="G38" s="594">
        <v>0.74839071134702195</v>
      </c>
      <c r="H38" s="610">
        <v>22.4502060442728</v>
      </c>
      <c r="I38" s="594">
        <v>12.7034606942105</v>
      </c>
      <c r="J38" s="589">
        <v>71.779730139666697</v>
      </c>
      <c r="K38" s="589">
        <v>7.6074374571568804</v>
      </c>
      <c r="L38" s="613">
        <v>0</v>
      </c>
      <c r="M38" s="589">
        <v>0.87825157886659699</v>
      </c>
      <c r="N38" s="594">
        <v>4.3673311313531498</v>
      </c>
      <c r="O38" s="594">
        <v>1.28850874907535</v>
      </c>
      <c r="P38" s="594">
        <v>11.9155505508165</v>
      </c>
      <c r="Q38" s="610">
        <v>2.5279821598100498</v>
      </c>
      <c r="R38" s="589">
        <v>106.028663467828</v>
      </c>
      <c r="S38" s="589">
        <v>8.4499658164715097</v>
      </c>
      <c r="T38" s="589">
        <v>16.436847556681599</v>
      </c>
      <c r="U38" s="589">
        <v>32.830121861579798</v>
      </c>
      <c r="V38" s="589">
        <v>11.5375936453083</v>
      </c>
      <c r="W38" s="613">
        <v>1.4266146449999999</v>
      </c>
      <c r="X38" s="591">
        <v>345.44110922788002</v>
      </c>
    </row>
    <row r="39" spans="1:24" s="572" customFormat="1" ht="15" customHeight="1">
      <c r="A39" s="615" t="s">
        <v>772</v>
      </c>
      <c r="B39" s="616">
        <v>61.394385995906497</v>
      </c>
      <c r="C39" s="617">
        <v>5.0394789659017398</v>
      </c>
      <c r="D39" s="617">
        <v>14.343889328403</v>
      </c>
      <c r="E39" s="616">
        <v>0.52234888611399999</v>
      </c>
      <c r="F39" s="617">
        <v>4.2901972471606999</v>
      </c>
      <c r="G39" s="617">
        <v>1.34844012699102</v>
      </c>
      <c r="H39" s="616">
        <v>40.408900803546899</v>
      </c>
      <c r="I39" s="617">
        <v>13.207544058714101</v>
      </c>
      <c r="J39" s="602">
        <v>106.08459354739099</v>
      </c>
      <c r="K39" s="602">
        <v>7.6074374571568804</v>
      </c>
      <c r="L39" s="618">
        <v>0</v>
      </c>
      <c r="M39" s="602">
        <v>14.9637724278034</v>
      </c>
      <c r="N39" s="617">
        <v>6.0955614450403797</v>
      </c>
      <c r="O39" s="617">
        <v>1.8067536109181801</v>
      </c>
      <c r="P39" s="617">
        <v>28.4262128480683</v>
      </c>
      <c r="Q39" s="616">
        <v>5.1120756284442699</v>
      </c>
      <c r="R39" s="602">
        <v>106.23146755643199</v>
      </c>
      <c r="S39" s="602">
        <v>8.4499658164715097</v>
      </c>
      <c r="T39" s="602">
        <v>16.784783723431801</v>
      </c>
      <c r="U39" s="602">
        <v>32.830121861579798</v>
      </c>
      <c r="V39" s="602">
        <v>11.5375936453083</v>
      </c>
      <c r="W39" s="618">
        <v>1.4266146449999999</v>
      </c>
      <c r="X39" s="602">
        <v>487.91213962578399</v>
      </c>
    </row>
    <row r="40" spans="1:24" ht="12.25" customHeight="1">
      <c r="B40" s="572"/>
      <c r="C40" s="572"/>
      <c r="D40" s="572"/>
      <c r="E40" s="572"/>
      <c r="F40" s="572"/>
      <c r="G40" s="572"/>
      <c r="H40" s="572"/>
      <c r="I40" s="572"/>
      <c r="N40" s="572"/>
      <c r="O40" s="572"/>
      <c r="P40" s="572"/>
      <c r="Q40" s="572"/>
      <c r="X40" s="619"/>
    </row>
    <row r="41" spans="1:24" ht="12.25" customHeight="1">
      <c r="A41" s="546" t="s">
        <v>805</v>
      </c>
      <c r="B41" s="572"/>
      <c r="C41" s="572"/>
      <c r="D41" s="572"/>
      <c r="E41" s="572"/>
      <c r="F41" s="572"/>
      <c r="G41" s="572"/>
      <c r="H41" s="572"/>
      <c r="I41" s="572"/>
      <c r="N41" s="572"/>
      <c r="O41" s="572"/>
      <c r="P41" s="572"/>
      <c r="Q41" s="572"/>
      <c r="X41" s="619"/>
    </row>
    <row r="42" spans="1:24" ht="12.25" customHeight="1">
      <c r="A42" s="561" t="s">
        <v>832</v>
      </c>
      <c r="B42" s="572"/>
      <c r="C42" s="572"/>
      <c r="D42" s="572"/>
      <c r="E42" s="572"/>
      <c r="F42" s="572"/>
      <c r="G42" s="572"/>
      <c r="H42" s="572"/>
      <c r="I42" s="572"/>
      <c r="N42" s="572"/>
      <c r="O42" s="572"/>
      <c r="P42" s="572"/>
      <c r="Q42" s="572"/>
    </row>
    <row r="43" spans="1:24" ht="12.25" customHeight="1">
      <c r="A43" s="561" t="s">
        <v>796</v>
      </c>
      <c r="B43" s="572"/>
      <c r="C43" s="572"/>
      <c r="D43" s="572"/>
      <c r="E43" s="572"/>
      <c r="F43" s="572"/>
      <c r="G43" s="572"/>
      <c r="H43" s="572"/>
      <c r="I43" s="572"/>
      <c r="N43" s="572"/>
      <c r="O43" s="572"/>
      <c r="P43" s="572"/>
      <c r="Q43" s="572"/>
    </row>
    <row r="44" spans="1:24" ht="12.25" customHeight="1">
      <c r="A44" s="620" t="s">
        <v>833</v>
      </c>
      <c r="B44" s="572"/>
      <c r="C44" s="572"/>
      <c r="D44" s="572"/>
      <c r="E44" s="572"/>
      <c r="F44" s="572"/>
      <c r="G44" s="572"/>
      <c r="H44" s="572"/>
      <c r="I44" s="572"/>
      <c r="N44" s="572"/>
      <c r="O44" s="572"/>
      <c r="P44" s="572"/>
      <c r="Q44" s="572"/>
    </row>
    <row r="45" spans="1:24">
      <c r="A45" s="572"/>
      <c r="B45" s="572"/>
      <c r="C45" s="572"/>
      <c r="D45" s="572"/>
      <c r="E45" s="572"/>
      <c r="F45" s="572"/>
      <c r="G45" s="572"/>
      <c r="H45" s="572"/>
      <c r="I45" s="572"/>
      <c r="N45" s="572"/>
      <c r="O45" s="572"/>
      <c r="P45" s="572"/>
      <c r="Q45" s="572"/>
    </row>
    <row r="46" spans="1:24">
      <c r="A46" s="572"/>
      <c r="B46" s="572"/>
      <c r="C46" s="572"/>
      <c r="D46" s="572"/>
      <c r="E46" s="572"/>
      <c r="F46" s="572"/>
      <c r="G46" s="572"/>
      <c r="H46" s="572"/>
      <c r="I46" s="572"/>
      <c r="N46" s="572"/>
      <c r="O46" s="572"/>
      <c r="P46" s="572"/>
      <c r="Q46" s="572"/>
    </row>
    <row r="47" spans="1:24">
      <c r="A47" s="572"/>
      <c r="B47" s="572"/>
      <c r="C47" s="572"/>
      <c r="D47" s="572"/>
      <c r="E47" s="572"/>
      <c r="F47" s="572"/>
      <c r="G47" s="572"/>
      <c r="H47" s="572"/>
      <c r="I47" s="572"/>
      <c r="N47" s="572"/>
      <c r="O47" s="572"/>
      <c r="P47" s="572"/>
      <c r="Q47" s="572"/>
    </row>
    <row r="48" spans="1:24">
      <c r="A48" s="572"/>
      <c r="B48" s="572"/>
      <c r="C48" s="572"/>
      <c r="D48" s="572"/>
      <c r="E48" s="572"/>
      <c r="F48" s="572"/>
      <c r="G48" s="572"/>
      <c r="H48" s="572"/>
      <c r="I48" s="572"/>
      <c r="N48" s="572"/>
      <c r="O48" s="572"/>
      <c r="P48" s="572"/>
      <c r="Q48" s="572"/>
    </row>
    <row r="49" spans="1:17">
      <c r="A49" s="572"/>
      <c r="B49" s="572"/>
      <c r="C49" s="572"/>
      <c r="D49" s="572"/>
      <c r="E49" s="572"/>
      <c r="F49" s="572"/>
      <c r="G49" s="572"/>
      <c r="H49" s="572"/>
      <c r="I49" s="572"/>
      <c r="N49" s="572"/>
      <c r="O49" s="572"/>
      <c r="P49" s="572"/>
      <c r="Q49" s="572"/>
    </row>
    <row r="50" spans="1:17">
      <c r="A50" s="572"/>
      <c r="B50" s="572"/>
      <c r="C50" s="572"/>
      <c r="D50" s="572"/>
      <c r="E50" s="572"/>
      <c r="F50" s="572"/>
      <c r="G50" s="572"/>
      <c r="H50" s="572"/>
      <c r="I50" s="572"/>
      <c r="N50" s="572"/>
      <c r="O50" s="572"/>
      <c r="P50" s="572"/>
      <c r="Q50" s="572"/>
    </row>
    <row r="51" spans="1:17">
      <c r="A51" s="572"/>
      <c r="B51" s="572"/>
      <c r="C51" s="572"/>
      <c r="D51" s="572"/>
      <c r="E51" s="572"/>
      <c r="F51" s="572"/>
      <c r="G51" s="572"/>
      <c r="H51" s="572"/>
      <c r="I51" s="572"/>
      <c r="N51" s="572"/>
      <c r="O51" s="572"/>
      <c r="P51" s="572"/>
      <c r="Q51" s="572"/>
    </row>
    <row r="52" spans="1:17">
      <c r="A52" s="572"/>
      <c r="B52" s="572"/>
      <c r="C52" s="572"/>
      <c r="D52" s="572"/>
      <c r="E52" s="572"/>
      <c r="F52" s="572"/>
      <c r="G52" s="572"/>
      <c r="H52" s="572"/>
      <c r="I52" s="572"/>
      <c r="N52" s="572"/>
      <c r="O52" s="572"/>
      <c r="P52" s="572"/>
      <c r="Q52" s="572"/>
    </row>
    <row r="53" spans="1:17">
      <c r="A53" s="572"/>
      <c r="B53" s="572"/>
      <c r="C53" s="572"/>
      <c r="D53" s="572"/>
      <c r="E53" s="572"/>
      <c r="F53" s="572"/>
      <c r="G53" s="572"/>
      <c r="H53" s="572"/>
      <c r="I53" s="572"/>
      <c r="N53" s="572"/>
      <c r="O53" s="572"/>
      <c r="P53" s="572"/>
      <c r="Q53" s="572"/>
    </row>
    <row r="54" spans="1:17">
      <c r="A54" s="572"/>
      <c r="B54" s="572"/>
      <c r="C54" s="572"/>
      <c r="D54" s="572"/>
      <c r="E54" s="572"/>
      <c r="F54" s="572"/>
      <c r="G54" s="572"/>
      <c r="H54" s="572"/>
      <c r="I54" s="572"/>
      <c r="N54" s="572"/>
      <c r="O54" s="572"/>
      <c r="P54" s="572"/>
      <c r="Q54" s="572"/>
    </row>
    <row r="55" spans="1:17">
      <c r="A55" s="572"/>
      <c r="B55" s="572"/>
      <c r="C55" s="572"/>
      <c r="D55" s="572"/>
      <c r="E55" s="572"/>
      <c r="F55" s="572"/>
      <c r="G55" s="572"/>
      <c r="H55" s="572"/>
      <c r="I55" s="572"/>
      <c r="N55" s="572"/>
      <c r="O55" s="572"/>
      <c r="P55" s="572"/>
      <c r="Q55" s="572"/>
    </row>
    <row r="56" spans="1:17">
      <c r="A56" s="572"/>
      <c r="B56" s="572"/>
      <c r="C56" s="572"/>
      <c r="D56" s="572"/>
      <c r="E56" s="572"/>
      <c r="F56" s="572"/>
      <c r="G56" s="572"/>
      <c r="H56" s="572"/>
      <c r="I56" s="572"/>
      <c r="N56" s="572"/>
      <c r="O56" s="572"/>
      <c r="P56" s="572"/>
      <c r="Q56" s="572"/>
    </row>
    <row r="57" spans="1:17">
      <c r="A57" s="572"/>
      <c r="B57" s="572"/>
      <c r="C57" s="572"/>
      <c r="D57" s="572"/>
      <c r="E57" s="572"/>
      <c r="F57" s="572"/>
      <c r="G57" s="572"/>
      <c r="H57" s="572"/>
      <c r="I57" s="572"/>
      <c r="N57" s="572"/>
      <c r="O57" s="572"/>
      <c r="P57" s="572"/>
      <c r="Q57" s="572"/>
    </row>
    <row r="58" spans="1:17">
      <c r="A58" s="572"/>
      <c r="B58" s="572"/>
      <c r="C58" s="572"/>
      <c r="D58" s="572"/>
      <c r="E58" s="572"/>
      <c r="F58" s="572"/>
      <c r="G58" s="572"/>
      <c r="H58" s="572"/>
      <c r="I58" s="572"/>
      <c r="N58" s="572"/>
      <c r="O58" s="572"/>
      <c r="P58" s="572"/>
      <c r="Q58" s="572"/>
    </row>
    <row r="59" spans="1:17">
      <c r="A59" s="572"/>
      <c r="B59" s="572"/>
      <c r="C59" s="572"/>
      <c r="D59" s="572"/>
      <c r="E59" s="572"/>
      <c r="F59" s="572"/>
      <c r="G59" s="572"/>
      <c r="H59" s="572"/>
      <c r="I59" s="572"/>
      <c r="N59" s="572"/>
      <c r="O59" s="572"/>
      <c r="P59" s="572"/>
      <c r="Q59" s="572"/>
    </row>
    <row r="60" spans="1:17">
      <c r="A60" s="572"/>
      <c r="B60" s="572"/>
      <c r="C60" s="572"/>
      <c r="D60" s="572"/>
      <c r="E60" s="572"/>
      <c r="F60" s="572"/>
      <c r="G60" s="572"/>
      <c r="H60" s="572"/>
      <c r="I60" s="572"/>
      <c r="N60" s="572"/>
      <c r="O60" s="572"/>
      <c r="P60" s="572"/>
      <c r="Q60" s="572"/>
    </row>
    <row r="61" spans="1:17">
      <c r="A61" s="572"/>
      <c r="B61" s="572"/>
      <c r="C61" s="572"/>
      <c r="D61" s="572"/>
      <c r="E61" s="572"/>
      <c r="F61" s="572"/>
      <c r="G61" s="572"/>
      <c r="H61" s="572"/>
      <c r="I61" s="572"/>
      <c r="N61" s="572"/>
      <c r="O61" s="572"/>
      <c r="P61" s="572"/>
      <c r="Q61" s="572"/>
    </row>
    <row r="62" spans="1:17">
      <c r="A62" s="572"/>
      <c r="B62" s="572"/>
      <c r="C62" s="572"/>
      <c r="D62" s="572"/>
      <c r="E62" s="572"/>
      <c r="F62" s="572"/>
      <c r="G62" s="572"/>
      <c r="H62" s="572"/>
      <c r="I62" s="572"/>
      <c r="N62" s="572"/>
      <c r="O62" s="572"/>
      <c r="P62" s="572"/>
      <c r="Q62" s="572"/>
    </row>
    <row r="63" spans="1:17">
      <c r="A63" s="572"/>
      <c r="B63" s="572"/>
      <c r="C63" s="572"/>
      <c r="D63" s="572"/>
      <c r="E63" s="572"/>
      <c r="F63" s="572"/>
      <c r="G63" s="572"/>
      <c r="H63" s="572"/>
      <c r="I63" s="572"/>
      <c r="N63" s="572"/>
      <c r="O63" s="572"/>
      <c r="P63" s="572"/>
      <c r="Q63" s="572"/>
    </row>
    <row r="64" spans="1:17">
      <c r="A64" s="572"/>
      <c r="B64" s="572"/>
      <c r="C64" s="572"/>
      <c r="D64" s="572"/>
      <c r="E64" s="572"/>
      <c r="F64" s="572"/>
      <c r="G64" s="572"/>
      <c r="H64" s="572"/>
      <c r="I64" s="572"/>
      <c r="N64" s="572"/>
      <c r="O64" s="572"/>
      <c r="P64" s="572"/>
      <c r="Q64" s="572"/>
    </row>
    <row r="65" spans="1:17">
      <c r="A65" s="572"/>
      <c r="B65" s="572"/>
      <c r="C65" s="572"/>
      <c r="D65" s="572"/>
      <c r="E65" s="572"/>
      <c r="F65" s="572"/>
      <c r="G65" s="572"/>
      <c r="H65" s="572"/>
      <c r="I65" s="572"/>
      <c r="N65" s="572"/>
      <c r="O65" s="572"/>
      <c r="P65" s="572"/>
      <c r="Q65" s="572"/>
    </row>
    <row r="66" spans="1:17">
      <c r="A66" s="572"/>
      <c r="B66" s="572"/>
      <c r="C66" s="572"/>
      <c r="D66" s="572"/>
      <c r="E66" s="572"/>
      <c r="F66" s="572"/>
      <c r="G66" s="572"/>
      <c r="H66" s="572"/>
      <c r="I66" s="572"/>
      <c r="N66" s="572"/>
      <c r="O66" s="572"/>
      <c r="P66" s="572"/>
      <c r="Q66" s="572"/>
    </row>
    <row r="67" spans="1:17">
      <c r="A67" s="572"/>
      <c r="B67" s="572"/>
      <c r="C67" s="572"/>
      <c r="D67" s="572"/>
      <c r="E67" s="572"/>
      <c r="F67" s="572"/>
      <c r="G67" s="572"/>
      <c r="H67" s="572"/>
      <c r="I67" s="572"/>
      <c r="N67" s="572"/>
      <c r="O67" s="572"/>
      <c r="P67" s="572"/>
      <c r="Q67" s="572"/>
    </row>
    <row r="68" spans="1:17">
      <c r="A68" s="572"/>
      <c r="B68" s="572"/>
      <c r="C68" s="572"/>
      <c r="D68" s="572"/>
      <c r="E68" s="572"/>
      <c r="F68" s="572"/>
      <c r="G68" s="572"/>
      <c r="H68" s="572"/>
      <c r="I68" s="572"/>
      <c r="N68" s="572"/>
      <c r="O68" s="572"/>
      <c r="P68" s="572"/>
      <c r="Q68" s="572"/>
    </row>
    <row r="69" spans="1:17">
      <c r="A69" s="572"/>
      <c r="B69" s="572"/>
      <c r="C69" s="572"/>
      <c r="D69" s="572"/>
      <c r="E69" s="572"/>
      <c r="F69" s="572"/>
      <c r="G69" s="572"/>
      <c r="H69" s="572"/>
      <c r="I69" s="572"/>
      <c r="N69" s="572"/>
      <c r="O69" s="572"/>
      <c r="P69" s="572"/>
      <c r="Q69" s="572"/>
    </row>
    <row r="70" spans="1:17">
      <c r="A70" s="572"/>
      <c r="B70" s="572"/>
      <c r="C70" s="572"/>
      <c r="D70" s="572"/>
      <c r="E70" s="572"/>
      <c r="F70" s="572"/>
      <c r="G70" s="572"/>
      <c r="H70" s="572"/>
      <c r="I70" s="572"/>
      <c r="N70" s="572"/>
      <c r="O70" s="572"/>
      <c r="P70" s="572"/>
      <c r="Q70" s="572"/>
    </row>
    <row r="71" spans="1:17">
      <c r="A71" s="572"/>
      <c r="B71" s="572"/>
      <c r="C71" s="572"/>
      <c r="D71" s="572"/>
      <c r="E71" s="572"/>
      <c r="F71" s="572"/>
      <c r="G71" s="572"/>
      <c r="H71" s="572"/>
      <c r="I71" s="572"/>
      <c r="N71" s="572"/>
      <c r="O71" s="572"/>
      <c r="P71" s="572"/>
      <c r="Q71" s="572"/>
    </row>
    <row r="72" spans="1:17">
      <c r="A72" s="572"/>
      <c r="B72" s="572"/>
      <c r="C72" s="572"/>
      <c r="D72" s="572"/>
      <c r="E72" s="572"/>
      <c r="F72" s="572"/>
      <c r="G72" s="572"/>
      <c r="H72" s="572"/>
      <c r="I72" s="572"/>
      <c r="N72" s="572"/>
      <c r="O72" s="572"/>
      <c r="P72" s="572"/>
      <c r="Q72" s="572"/>
    </row>
    <row r="73" spans="1:17">
      <c r="A73" s="572"/>
      <c r="B73" s="572"/>
      <c r="C73" s="572"/>
      <c r="D73" s="572"/>
      <c r="E73" s="572"/>
      <c r="F73" s="572"/>
      <c r="G73" s="572"/>
      <c r="H73" s="572"/>
      <c r="I73" s="572"/>
      <c r="N73" s="572"/>
      <c r="O73" s="572"/>
      <c r="P73" s="572"/>
      <c r="Q73" s="572"/>
    </row>
    <row r="74" spans="1:17">
      <c r="A74" s="572"/>
      <c r="B74" s="572"/>
      <c r="C74" s="572"/>
      <c r="D74" s="572"/>
      <c r="E74" s="572"/>
      <c r="F74" s="572"/>
      <c r="G74" s="572"/>
      <c r="H74" s="572"/>
      <c r="I74" s="572"/>
      <c r="N74" s="572"/>
      <c r="O74" s="572"/>
      <c r="P74" s="572"/>
      <c r="Q74" s="572"/>
    </row>
    <row r="75" spans="1:17">
      <c r="A75" s="572"/>
      <c r="B75" s="572"/>
      <c r="C75" s="572"/>
      <c r="D75" s="572"/>
      <c r="E75" s="572"/>
      <c r="F75" s="572"/>
      <c r="G75" s="572"/>
      <c r="H75" s="572"/>
      <c r="I75" s="572"/>
      <c r="N75" s="572"/>
      <c r="O75" s="572"/>
      <c r="P75" s="572"/>
      <c r="Q75" s="572"/>
    </row>
    <row r="76" spans="1:17">
      <c r="A76" s="572"/>
      <c r="B76" s="572"/>
      <c r="C76" s="572"/>
      <c r="D76" s="572"/>
      <c r="E76" s="572"/>
      <c r="F76" s="572"/>
      <c r="G76" s="572"/>
      <c r="H76" s="572"/>
      <c r="I76" s="572"/>
      <c r="N76" s="572"/>
      <c r="O76" s="572"/>
      <c r="P76" s="572"/>
      <c r="Q76" s="572"/>
    </row>
    <row r="77" spans="1:17">
      <c r="A77" s="572"/>
      <c r="B77" s="572"/>
      <c r="C77" s="572"/>
      <c r="D77" s="572"/>
      <c r="E77" s="572"/>
      <c r="F77" s="572"/>
      <c r="G77" s="572"/>
      <c r="H77" s="572"/>
      <c r="I77" s="572"/>
      <c r="N77" s="572"/>
      <c r="O77" s="572"/>
      <c r="P77" s="572"/>
      <c r="Q77" s="572"/>
    </row>
    <row r="78" spans="1:17">
      <c r="A78" s="572"/>
      <c r="B78" s="572"/>
      <c r="C78" s="572"/>
      <c r="D78" s="572"/>
      <c r="E78" s="572"/>
      <c r="F78" s="572"/>
      <c r="G78" s="572"/>
      <c r="H78" s="572"/>
      <c r="I78" s="572"/>
      <c r="N78" s="572"/>
      <c r="O78" s="572"/>
      <c r="P78" s="572"/>
      <c r="Q78" s="572"/>
    </row>
    <row r="79" spans="1:17">
      <c r="A79" s="572"/>
      <c r="B79" s="572"/>
      <c r="C79" s="572"/>
      <c r="D79" s="572"/>
      <c r="E79" s="572"/>
      <c r="F79" s="572"/>
      <c r="G79" s="572"/>
      <c r="H79" s="572"/>
      <c r="I79" s="572"/>
      <c r="N79" s="572"/>
      <c r="O79" s="572"/>
      <c r="P79" s="572"/>
      <c r="Q79" s="572"/>
    </row>
    <row r="80" spans="1:17">
      <c r="A80" s="572"/>
      <c r="B80" s="572"/>
      <c r="C80" s="572"/>
      <c r="D80" s="572"/>
      <c r="E80" s="572"/>
      <c r="F80" s="572"/>
      <c r="G80" s="572"/>
      <c r="H80" s="572"/>
      <c r="I80" s="572"/>
      <c r="N80" s="572"/>
      <c r="O80" s="572"/>
      <c r="P80" s="572"/>
      <c r="Q80" s="572"/>
    </row>
    <row r="81" spans="1:17">
      <c r="A81" s="572"/>
      <c r="B81" s="572"/>
      <c r="C81" s="572"/>
      <c r="D81" s="572"/>
      <c r="E81" s="572"/>
      <c r="F81" s="572"/>
      <c r="G81" s="572"/>
      <c r="H81" s="572"/>
      <c r="I81" s="572"/>
      <c r="N81" s="572"/>
      <c r="O81" s="572"/>
      <c r="P81" s="572"/>
      <c r="Q81" s="572"/>
    </row>
    <row r="82" spans="1:17">
      <c r="A82" s="572"/>
      <c r="B82" s="572"/>
      <c r="C82" s="572"/>
      <c r="D82" s="572"/>
      <c r="E82" s="572"/>
      <c r="F82" s="572"/>
      <c r="G82" s="572"/>
      <c r="H82" s="572"/>
      <c r="I82" s="572"/>
      <c r="N82" s="572"/>
      <c r="O82" s="572"/>
      <c r="P82" s="572"/>
      <c r="Q82" s="572"/>
    </row>
    <row r="83" spans="1:17">
      <c r="A83" s="572"/>
      <c r="B83" s="572"/>
      <c r="C83" s="572"/>
      <c r="D83" s="572"/>
      <c r="E83" s="572"/>
      <c r="F83" s="572"/>
      <c r="G83" s="572"/>
      <c r="H83" s="572"/>
      <c r="I83" s="572"/>
      <c r="N83" s="572"/>
      <c r="O83" s="572"/>
      <c r="P83" s="572"/>
      <c r="Q83" s="572"/>
    </row>
    <row r="84" spans="1:17">
      <c r="A84" s="572"/>
      <c r="B84" s="572"/>
      <c r="C84" s="572"/>
      <c r="D84" s="572"/>
      <c r="E84" s="572"/>
      <c r="F84" s="572"/>
      <c r="G84" s="572"/>
      <c r="H84" s="572"/>
      <c r="I84" s="572"/>
      <c r="N84" s="572"/>
      <c r="O84" s="572"/>
      <c r="P84" s="572"/>
      <c r="Q84" s="572"/>
    </row>
    <row r="85" spans="1:17">
      <c r="A85" s="572"/>
      <c r="B85" s="572"/>
      <c r="C85" s="572"/>
      <c r="D85" s="572"/>
      <c r="E85" s="572"/>
      <c r="F85" s="572"/>
      <c r="G85" s="572"/>
      <c r="H85" s="572"/>
      <c r="I85" s="572"/>
      <c r="N85" s="572"/>
      <c r="O85" s="572"/>
      <c r="P85" s="572"/>
      <c r="Q85" s="572"/>
    </row>
    <row r="86" spans="1:17">
      <c r="A86" s="572"/>
      <c r="B86" s="572"/>
      <c r="C86" s="572"/>
      <c r="D86" s="572"/>
      <c r="E86" s="572"/>
      <c r="F86" s="572"/>
      <c r="G86" s="572"/>
      <c r="H86" s="572"/>
      <c r="I86" s="572"/>
      <c r="N86" s="572"/>
      <c r="O86" s="572"/>
      <c r="P86" s="572"/>
      <c r="Q86" s="572"/>
    </row>
    <row r="87" spans="1:17">
      <c r="A87" s="572"/>
      <c r="B87" s="572"/>
      <c r="C87" s="572"/>
      <c r="D87" s="572"/>
      <c r="E87" s="572"/>
      <c r="F87" s="572"/>
      <c r="G87" s="572"/>
      <c r="H87" s="572"/>
      <c r="I87" s="572"/>
      <c r="N87" s="572"/>
      <c r="O87" s="572"/>
      <c r="P87" s="572"/>
      <c r="Q87" s="572"/>
    </row>
    <row r="88" spans="1:17">
      <c r="A88" s="572"/>
      <c r="B88" s="572"/>
      <c r="C88" s="572"/>
      <c r="D88" s="572"/>
      <c r="E88" s="572"/>
      <c r="F88" s="572"/>
      <c r="G88" s="572"/>
      <c r="H88" s="572"/>
      <c r="I88" s="572"/>
      <c r="N88" s="572"/>
      <c r="O88" s="572"/>
      <c r="P88" s="572"/>
      <c r="Q88" s="572"/>
    </row>
    <row r="89" spans="1:17">
      <c r="A89" s="572"/>
      <c r="B89" s="572"/>
      <c r="C89" s="572"/>
      <c r="D89" s="572"/>
      <c r="E89" s="572"/>
      <c r="F89" s="572"/>
      <c r="G89" s="572"/>
      <c r="H89" s="572"/>
      <c r="I89" s="572"/>
      <c r="N89" s="572"/>
      <c r="O89" s="572"/>
      <c r="P89" s="572"/>
      <c r="Q89" s="572"/>
    </row>
    <row r="90" spans="1:17">
      <c r="A90" s="572"/>
      <c r="B90" s="572"/>
      <c r="C90" s="572"/>
      <c r="D90" s="572"/>
      <c r="E90" s="572"/>
      <c r="F90" s="572"/>
      <c r="G90" s="572"/>
      <c r="H90" s="572"/>
      <c r="I90" s="572"/>
      <c r="N90" s="572"/>
      <c r="O90" s="572"/>
      <c r="P90" s="572"/>
      <c r="Q90" s="572"/>
    </row>
    <row r="91" spans="1:17">
      <c r="A91" s="572"/>
      <c r="B91" s="572"/>
      <c r="C91" s="572"/>
      <c r="D91" s="572"/>
      <c r="E91" s="572"/>
      <c r="F91" s="572"/>
      <c r="G91" s="572"/>
      <c r="H91" s="572"/>
      <c r="I91" s="572"/>
      <c r="N91" s="572"/>
      <c r="O91" s="572"/>
      <c r="P91" s="572"/>
      <c r="Q91" s="572"/>
    </row>
    <row r="92" spans="1:17">
      <c r="A92" s="572"/>
      <c r="B92" s="572"/>
      <c r="C92" s="572"/>
      <c r="D92" s="572"/>
      <c r="E92" s="572"/>
      <c r="F92" s="572"/>
      <c r="G92" s="572"/>
      <c r="H92" s="572"/>
      <c r="I92" s="572"/>
      <c r="N92" s="572"/>
      <c r="O92" s="572"/>
      <c r="P92" s="572"/>
      <c r="Q92" s="572"/>
    </row>
    <row r="93" spans="1:17">
      <c r="A93" s="572"/>
      <c r="B93" s="572"/>
      <c r="C93" s="572"/>
      <c r="D93" s="572"/>
      <c r="E93" s="572"/>
      <c r="F93" s="572"/>
      <c r="G93" s="572"/>
      <c r="H93" s="572"/>
      <c r="I93" s="572"/>
      <c r="N93" s="572"/>
      <c r="O93" s="572"/>
      <c r="P93" s="572"/>
      <c r="Q93" s="572"/>
    </row>
    <row r="94" spans="1:17">
      <c r="A94" s="572"/>
      <c r="B94" s="572"/>
      <c r="C94" s="572"/>
      <c r="D94" s="572"/>
      <c r="E94" s="572"/>
      <c r="F94" s="572"/>
      <c r="G94" s="572"/>
      <c r="H94" s="572"/>
      <c r="I94" s="572"/>
      <c r="N94" s="572"/>
      <c r="O94" s="572"/>
      <c r="P94" s="572"/>
      <c r="Q94" s="572"/>
    </row>
    <row r="95" spans="1:17">
      <c r="A95" s="572"/>
      <c r="B95" s="572"/>
      <c r="C95" s="572"/>
      <c r="D95" s="572"/>
      <c r="E95" s="572"/>
      <c r="F95" s="572"/>
      <c r="G95" s="572"/>
      <c r="H95" s="572"/>
      <c r="I95" s="572"/>
      <c r="N95" s="572"/>
      <c r="O95" s="572"/>
      <c r="P95" s="572"/>
      <c r="Q95" s="572"/>
    </row>
    <row r="96" spans="1:17">
      <c r="A96" s="572"/>
      <c r="B96" s="572"/>
      <c r="C96" s="572"/>
      <c r="D96" s="572"/>
      <c r="E96" s="572"/>
      <c r="F96" s="572"/>
      <c r="G96" s="572"/>
      <c r="H96" s="572"/>
      <c r="I96" s="572"/>
      <c r="N96" s="572"/>
      <c r="O96" s="572"/>
      <c r="P96" s="572"/>
      <c r="Q96" s="572"/>
    </row>
    <row r="97" spans="1:17">
      <c r="A97" s="572"/>
      <c r="B97" s="572"/>
      <c r="C97" s="572"/>
      <c r="D97" s="572"/>
      <c r="E97" s="572"/>
      <c r="F97" s="572"/>
      <c r="G97" s="572"/>
      <c r="H97" s="572"/>
      <c r="I97" s="572"/>
      <c r="N97" s="572"/>
      <c r="O97" s="572"/>
      <c r="P97" s="572"/>
      <c r="Q97" s="572"/>
    </row>
    <row r="98" spans="1:17">
      <c r="A98" s="572"/>
      <c r="B98" s="572"/>
      <c r="C98" s="572"/>
      <c r="D98" s="572"/>
      <c r="E98" s="572"/>
      <c r="F98" s="572"/>
      <c r="G98" s="572"/>
      <c r="H98" s="572"/>
      <c r="I98" s="572"/>
      <c r="N98" s="572"/>
      <c r="O98" s="572"/>
      <c r="P98" s="572"/>
      <c r="Q98" s="572"/>
    </row>
    <row r="99" spans="1:17">
      <c r="A99" s="572"/>
      <c r="B99" s="572"/>
      <c r="C99" s="572"/>
      <c r="D99" s="572"/>
      <c r="E99" s="572"/>
      <c r="F99" s="572"/>
      <c r="G99" s="572"/>
      <c r="H99" s="572"/>
      <c r="I99" s="572"/>
      <c r="N99" s="572"/>
      <c r="O99" s="572"/>
      <c r="P99" s="572"/>
      <c r="Q99" s="572"/>
    </row>
    <row r="100" spans="1:17">
      <c r="A100" s="572"/>
      <c r="B100" s="572"/>
      <c r="C100" s="572"/>
      <c r="D100" s="572"/>
      <c r="E100" s="572"/>
      <c r="F100" s="572"/>
      <c r="G100" s="572"/>
      <c r="H100" s="572"/>
      <c r="I100" s="572"/>
      <c r="N100" s="572"/>
      <c r="O100" s="572"/>
      <c r="P100" s="572"/>
      <c r="Q100" s="572"/>
    </row>
    <row r="101" spans="1:17">
      <c r="A101" s="572"/>
      <c r="B101" s="572"/>
      <c r="C101" s="572"/>
      <c r="D101" s="572"/>
      <c r="E101" s="572"/>
      <c r="F101" s="572"/>
      <c r="G101" s="572"/>
      <c r="H101" s="572"/>
      <c r="I101" s="572"/>
      <c r="N101" s="572"/>
      <c r="O101" s="572"/>
      <c r="P101" s="572"/>
      <c r="Q101" s="572"/>
    </row>
    <row r="102" spans="1:17">
      <c r="A102" s="572"/>
      <c r="B102" s="572"/>
      <c r="C102" s="572"/>
      <c r="D102" s="572"/>
      <c r="E102" s="572"/>
      <c r="F102" s="572"/>
      <c r="G102" s="572"/>
      <c r="H102" s="572"/>
      <c r="I102" s="572"/>
      <c r="N102" s="572"/>
      <c r="O102" s="572"/>
      <c r="P102" s="572"/>
      <c r="Q102" s="572"/>
    </row>
    <row r="103" spans="1:17">
      <c r="A103" s="572"/>
      <c r="B103" s="572"/>
      <c r="C103" s="572"/>
      <c r="D103" s="572"/>
      <c r="E103" s="572"/>
      <c r="F103" s="572"/>
      <c r="G103" s="572"/>
      <c r="H103" s="572"/>
      <c r="I103" s="572"/>
      <c r="N103" s="572"/>
      <c r="O103" s="572"/>
      <c r="P103" s="572"/>
      <c r="Q103" s="572"/>
    </row>
    <row r="104" spans="1:17">
      <c r="A104" s="572"/>
      <c r="B104" s="572"/>
      <c r="C104" s="572"/>
      <c r="D104" s="572"/>
      <c r="E104" s="572"/>
      <c r="F104" s="572"/>
      <c r="G104" s="572"/>
      <c r="H104" s="572"/>
      <c r="I104" s="572"/>
      <c r="N104" s="572"/>
      <c r="O104" s="572"/>
      <c r="P104" s="572"/>
      <c r="Q104" s="572"/>
    </row>
    <row r="105" spans="1:17">
      <c r="A105" s="572"/>
      <c r="B105" s="572"/>
      <c r="C105" s="572"/>
      <c r="D105" s="572"/>
      <c r="E105" s="572"/>
      <c r="F105" s="572"/>
      <c r="G105" s="572"/>
      <c r="H105" s="572"/>
      <c r="I105" s="572"/>
      <c r="N105" s="572"/>
      <c r="O105" s="572"/>
      <c r="P105" s="572"/>
      <c r="Q105" s="572"/>
    </row>
    <row r="106" spans="1:17">
      <c r="A106" s="572"/>
      <c r="B106" s="572"/>
      <c r="C106" s="572"/>
      <c r="D106" s="572"/>
      <c r="E106" s="572"/>
      <c r="F106" s="572"/>
      <c r="G106" s="572"/>
      <c r="H106" s="572"/>
      <c r="I106" s="572"/>
      <c r="N106" s="572"/>
      <c r="O106" s="572"/>
      <c r="P106" s="572"/>
      <c r="Q106" s="572"/>
    </row>
    <row r="107" spans="1:17">
      <c r="A107" s="572"/>
      <c r="B107" s="572"/>
      <c r="C107" s="572"/>
      <c r="D107" s="572"/>
      <c r="E107" s="572"/>
      <c r="F107" s="572"/>
      <c r="G107" s="572"/>
      <c r="H107" s="572"/>
      <c r="I107" s="572"/>
      <c r="N107" s="572"/>
      <c r="O107" s="572"/>
      <c r="P107" s="572"/>
      <c r="Q107" s="572"/>
    </row>
    <row r="108" spans="1:17">
      <c r="A108" s="572"/>
      <c r="B108" s="572"/>
      <c r="C108" s="572"/>
      <c r="D108" s="572"/>
      <c r="E108" s="572"/>
      <c r="F108" s="572"/>
      <c r="G108" s="572"/>
      <c r="H108" s="572"/>
      <c r="I108" s="572"/>
      <c r="N108" s="572"/>
      <c r="O108" s="572"/>
      <c r="P108" s="572"/>
      <c r="Q108" s="572"/>
    </row>
    <row r="109" spans="1:17">
      <c r="A109" s="572"/>
      <c r="B109" s="572"/>
      <c r="C109" s="572"/>
      <c r="D109" s="572"/>
      <c r="E109" s="572"/>
      <c r="F109" s="572"/>
      <c r="G109" s="572"/>
      <c r="H109" s="572"/>
      <c r="I109" s="572"/>
      <c r="N109" s="572"/>
      <c r="O109" s="572"/>
      <c r="P109" s="572"/>
      <c r="Q109" s="572"/>
    </row>
    <row r="110" spans="1:17">
      <c r="A110" s="572"/>
      <c r="B110" s="572"/>
      <c r="C110" s="572"/>
      <c r="D110" s="572"/>
      <c r="E110" s="572"/>
      <c r="F110" s="572"/>
      <c r="G110" s="572"/>
      <c r="H110" s="572"/>
      <c r="I110" s="572"/>
      <c r="N110" s="572"/>
      <c r="O110" s="572"/>
      <c r="P110" s="572"/>
      <c r="Q110" s="572"/>
    </row>
    <row r="111" spans="1:17">
      <c r="A111" s="572"/>
      <c r="B111" s="572"/>
      <c r="C111" s="572"/>
      <c r="D111" s="572"/>
      <c r="E111" s="572"/>
      <c r="F111" s="572"/>
      <c r="G111" s="572"/>
      <c r="H111" s="572"/>
      <c r="I111" s="572"/>
      <c r="N111" s="572"/>
      <c r="O111" s="572"/>
      <c r="P111" s="572"/>
      <c r="Q111" s="572"/>
    </row>
    <row r="112" spans="1:17">
      <c r="A112" s="572"/>
      <c r="B112" s="572"/>
      <c r="C112" s="572"/>
      <c r="D112" s="572"/>
      <c r="E112" s="572"/>
      <c r="F112" s="572"/>
      <c r="G112" s="572"/>
      <c r="H112" s="572"/>
      <c r="I112" s="572"/>
      <c r="N112" s="572"/>
      <c r="O112" s="572"/>
      <c r="P112" s="572"/>
      <c r="Q112" s="572"/>
    </row>
    <row r="113" spans="1:17">
      <c r="A113" s="572"/>
      <c r="B113" s="572"/>
      <c r="C113" s="572"/>
      <c r="D113" s="572"/>
      <c r="E113" s="572"/>
      <c r="F113" s="572"/>
      <c r="G113" s="572"/>
      <c r="H113" s="572"/>
      <c r="I113" s="572"/>
      <c r="N113" s="572"/>
      <c r="O113" s="572"/>
      <c r="P113" s="572"/>
      <c r="Q113" s="572"/>
    </row>
    <row r="114" spans="1:17">
      <c r="A114" s="572"/>
      <c r="B114" s="572"/>
      <c r="C114" s="572"/>
      <c r="D114" s="572"/>
      <c r="E114" s="572"/>
      <c r="F114" s="572"/>
      <c r="G114" s="572"/>
      <c r="H114" s="572"/>
      <c r="I114" s="572"/>
      <c r="N114" s="572"/>
      <c r="O114" s="572"/>
      <c r="P114" s="572"/>
      <c r="Q114" s="572"/>
    </row>
    <row r="115" spans="1:17">
      <c r="A115" s="572"/>
      <c r="B115" s="572"/>
      <c r="C115" s="572"/>
      <c r="D115" s="572"/>
      <c r="E115" s="572"/>
      <c r="F115" s="572"/>
      <c r="G115" s="572"/>
      <c r="H115" s="572"/>
      <c r="I115" s="572"/>
      <c r="N115" s="572"/>
      <c r="O115" s="572"/>
      <c r="P115" s="572"/>
      <c r="Q115" s="572"/>
    </row>
    <row r="116" spans="1:17">
      <c r="A116" s="572"/>
      <c r="B116" s="572"/>
      <c r="C116" s="572"/>
      <c r="D116" s="572"/>
      <c r="E116" s="572"/>
      <c r="F116" s="572"/>
      <c r="G116" s="572"/>
      <c r="H116" s="572"/>
      <c r="I116" s="572"/>
      <c r="N116" s="572"/>
      <c r="O116" s="572"/>
      <c r="P116" s="572"/>
      <c r="Q116" s="572"/>
    </row>
    <row r="117" spans="1:17">
      <c r="A117" s="572"/>
      <c r="B117" s="572"/>
      <c r="C117" s="572"/>
      <c r="D117" s="572"/>
      <c r="E117" s="572"/>
      <c r="F117" s="572"/>
      <c r="G117" s="572"/>
      <c r="H117" s="572"/>
      <c r="I117" s="572"/>
      <c r="N117" s="572"/>
      <c r="O117" s="572"/>
      <c r="P117" s="572"/>
      <c r="Q117" s="572"/>
    </row>
    <row r="118" spans="1:17">
      <c r="A118" s="572"/>
      <c r="B118" s="572"/>
      <c r="C118" s="572"/>
      <c r="D118" s="572"/>
      <c r="E118" s="572"/>
      <c r="F118" s="572"/>
      <c r="G118" s="572"/>
      <c r="H118" s="572"/>
      <c r="I118" s="572"/>
      <c r="N118" s="572"/>
      <c r="O118" s="572"/>
      <c r="P118" s="572"/>
      <c r="Q118" s="572"/>
    </row>
    <row r="119" spans="1:17">
      <c r="A119" s="572"/>
      <c r="B119" s="572"/>
      <c r="C119" s="572"/>
      <c r="D119" s="572"/>
      <c r="E119" s="572"/>
      <c r="F119" s="572"/>
      <c r="G119" s="572"/>
      <c r="H119" s="572"/>
      <c r="I119" s="572"/>
      <c r="N119" s="572"/>
      <c r="O119" s="572"/>
      <c r="P119" s="572"/>
      <c r="Q119" s="572"/>
    </row>
    <row r="120" spans="1:17">
      <c r="A120" s="572"/>
      <c r="B120" s="572"/>
      <c r="C120" s="572"/>
      <c r="D120" s="572"/>
      <c r="E120" s="572"/>
      <c r="F120" s="572"/>
      <c r="G120" s="572"/>
      <c r="H120" s="572"/>
      <c r="I120" s="572"/>
      <c r="N120" s="572"/>
      <c r="O120" s="572"/>
      <c r="P120" s="572"/>
      <c r="Q120" s="572"/>
    </row>
    <row r="121" spans="1:17">
      <c r="A121" s="572"/>
      <c r="B121" s="572"/>
      <c r="C121" s="572"/>
      <c r="D121" s="572"/>
      <c r="E121" s="572"/>
      <c r="F121" s="572"/>
      <c r="G121" s="572"/>
      <c r="H121" s="572"/>
      <c r="I121" s="572"/>
      <c r="N121" s="572"/>
      <c r="O121" s="572"/>
      <c r="P121" s="572"/>
      <c r="Q121" s="572"/>
    </row>
    <row r="122" spans="1:17">
      <c r="A122" s="572"/>
      <c r="B122" s="572"/>
      <c r="C122" s="572"/>
      <c r="D122" s="572"/>
      <c r="E122" s="572"/>
      <c r="F122" s="572"/>
      <c r="G122" s="572"/>
      <c r="H122" s="572"/>
      <c r="I122" s="572"/>
      <c r="N122" s="572"/>
      <c r="O122" s="572"/>
      <c r="P122" s="572"/>
      <c r="Q122" s="572"/>
    </row>
    <row r="123" spans="1:17">
      <c r="A123" s="572"/>
      <c r="B123" s="572"/>
      <c r="C123" s="572"/>
      <c r="D123" s="572"/>
      <c r="E123" s="572"/>
      <c r="F123" s="572"/>
      <c r="G123" s="572"/>
      <c r="H123" s="572"/>
      <c r="I123" s="572"/>
      <c r="N123" s="572"/>
      <c r="O123" s="572"/>
      <c r="P123" s="572"/>
      <c r="Q123" s="572"/>
    </row>
    <row r="124" spans="1:17">
      <c r="A124" s="572"/>
      <c r="B124" s="572"/>
      <c r="C124" s="572"/>
      <c r="D124" s="572"/>
      <c r="E124" s="572"/>
      <c r="F124" s="572"/>
      <c r="G124" s="572"/>
      <c r="H124" s="572"/>
      <c r="I124" s="572"/>
      <c r="N124" s="572"/>
      <c r="O124" s="572"/>
      <c r="P124" s="572"/>
      <c r="Q124" s="572"/>
    </row>
    <row r="125" spans="1:17">
      <c r="A125" s="572"/>
      <c r="B125" s="572"/>
      <c r="C125" s="572"/>
      <c r="D125" s="572"/>
      <c r="E125" s="572"/>
      <c r="F125" s="572"/>
      <c r="G125" s="572"/>
      <c r="H125" s="572"/>
      <c r="I125" s="572"/>
      <c r="N125" s="572"/>
      <c r="O125" s="572"/>
      <c r="P125" s="572"/>
      <c r="Q125" s="572"/>
    </row>
    <row r="126" spans="1:17">
      <c r="A126" s="572"/>
      <c r="B126" s="572"/>
      <c r="C126" s="572"/>
      <c r="D126" s="572"/>
      <c r="E126" s="572"/>
      <c r="F126" s="572"/>
      <c r="G126" s="572"/>
      <c r="H126" s="572"/>
      <c r="I126" s="572"/>
      <c r="N126" s="572"/>
      <c r="O126" s="572"/>
      <c r="P126" s="572"/>
      <c r="Q126" s="572"/>
    </row>
    <row r="127" spans="1:17">
      <c r="A127" s="572"/>
      <c r="B127" s="572"/>
      <c r="C127" s="572"/>
      <c r="D127" s="572"/>
      <c r="E127" s="572"/>
      <c r="F127" s="572"/>
      <c r="G127" s="572"/>
      <c r="H127" s="572"/>
      <c r="I127" s="572"/>
      <c r="N127" s="572"/>
      <c r="O127" s="572"/>
      <c r="P127" s="572"/>
      <c r="Q127" s="572"/>
    </row>
    <row r="128" spans="1:17">
      <c r="A128" s="572"/>
      <c r="B128" s="572"/>
      <c r="C128" s="572"/>
      <c r="D128" s="572"/>
      <c r="E128" s="572"/>
      <c r="F128" s="572"/>
      <c r="G128" s="572"/>
      <c r="H128" s="572"/>
      <c r="I128" s="572"/>
      <c r="N128" s="572"/>
      <c r="O128" s="572"/>
      <c r="P128" s="572"/>
      <c r="Q128" s="572"/>
    </row>
    <row r="129" spans="1:17">
      <c r="A129" s="572"/>
      <c r="B129" s="572"/>
      <c r="C129" s="572"/>
      <c r="D129" s="572"/>
      <c r="E129" s="572"/>
      <c r="F129" s="572"/>
      <c r="G129" s="572"/>
      <c r="H129" s="572"/>
      <c r="I129" s="572"/>
      <c r="N129" s="572"/>
      <c r="O129" s="572"/>
      <c r="P129" s="572"/>
      <c r="Q129" s="572"/>
    </row>
    <row r="130" spans="1:17">
      <c r="A130" s="572"/>
      <c r="B130" s="572"/>
      <c r="C130" s="572"/>
      <c r="D130" s="572"/>
      <c r="E130" s="572"/>
      <c r="F130" s="572"/>
      <c r="G130" s="572"/>
      <c r="H130" s="572"/>
      <c r="I130" s="572"/>
      <c r="N130" s="572"/>
      <c r="O130" s="572"/>
      <c r="P130" s="572"/>
      <c r="Q130" s="572"/>
    </row>
    <row r="131" spans="1:17">
      <c r="A131" s="572"/>
      <c r="B131" s="572"/>
      <c r="C131" s="572"/>
      <c r="D131" s="572"/>
      <c r="E131" s="572"/>
      <c r="F131" s="572"/>
      <c r="G131" s="572"/>
      <c r="H131" s="572"/>
      <c r="I131" s="572"/>
      <c r="N131" s="572"/>
      <c r="O131" s="572"/>
      <c r="P131" s="572"/>
      <c r="Q131" s="572"/>
    </row>
    <row r="132" spans="1:17">
      <c r="A132" s="572"/>
      <c r="B132" s="572"/>
      <c r="C132" s="572"/>
      <c r="D132" s="572"/>
      <c r="E132" s="572"/>
      <c r="F132" s="572"/>
      <c r="G132" s="572"/>
      <c r="H132" s="572"/>
      <c r="I132" s="572"/>
      <c r="N132" s="572"/>
      <c r="O132" s="572"/>
      <c r="P132" s="572"/>
      <c r="Q132" s="572"/>
    </row>
    <row r="133" spans="1:17">
      <c r="A133" s="572"/>
      <c r="B133" s="572"/>
      <c r="C133" s="572"/>
      <c r="D133" s="572"/>
      <c r="E133" s="572"/>
      <c r="F133" s="572"/>
      <c r="G133" s="572"/>
      <c r="H133" s="572"/>
      <c r="I133" s="572"/>
      <c r="N133" s="572"/>
      <c r="O133" s="572"/>
      <c r="P133" s="572"/>
      <c r="Q133" s="572"/>
    </row>
    <row r="134" spans="1:17">
      <c r="A134" s="572"/>
      <c r="B134" s="572"/>
      <c r="C134" s="572"/>
      <c r="D134" s="572"/>
      <c r="E134" s="572"/>
      <c r="F134" s="572"/>
      <c r="G134" s="572"/>
      <c r="H134" s="572"/>
      <c r="I134" s="572"/>
      <c r="N134" s="572"/>
      <c r="O134" s="572"/>
      <c r="P134" s="572"/>
      <c r="Q134" s="572"/>
    </row>
    <row r="135" spans="1:17">
      <c r="A135" s="572"/>
      <c r="B135" s="572"/>
      <c r="C135" s="572"/>
      <c r="D135" s="572"/>
      <c r="E135" s="572"/>
      <c r="F135" s="572"/>
      <c r="G135" s="572"/>
      <c r="H135" s="572"/>
      <c r="I135" s="572"/>
      <c r="N135" s="572"/>
      <c r="O135" s="572"/>
      <c r="P135" s="572"/>
      <c r="Q135" s="572"/>
    </row>
    <row r="136" spans="1:17">
      <c r="A136" s="572"/>
      <c r="B136" s="572"/>
      <c r="C136" s="572"/>
      <c r="D136" s="572"/>
      <c r="E136" s="572"/>
      <c r="F136" s="572"/>
      <c r="G136" s="572"/>
      <c r="H136" s="572"/>
      <c r="I136" s="572"/>
      <c r="N136" s="572"/>
      <c r="O136" s="572"/>
      <c r="P136" s="572"/>
      <c r="Q136" s="572"/>
    </row>
    <row r="137" spans="1:17">
      <c r="A137" s="572"/>
      <c r="B137" s="572"/>
      <c r="C137" s="572"/>
      <c r="D137" s="572"/>
      <c r="E137" s="572"/>
      <c r="F137" s="572"/>
      <c r="G137" s="572"/>
      <c r="H137" s="572"/>
      <c r="I137" s="572"/>
      <c r="N137" s="572"/>
      <c r="O137" s="572"/>
      <c r="P137" s="572"/>
      <c r="Q137" s="572"/>
    </row>
    <row r="138" spans="1:17">
      <c r="A138" s="572"/>
      <c r="B138" s="572"/>
      <c r="C138" s="572"/>
      <c r="D138" s="572"/>
      <c r="E138" s="572"/>
      <c r="F138" s="572"/>
      <c r="G138" s="572"/>
      <c r="H138" s="572"/>
      <c r="I138" s="572"/>
      <c r="N138" s="572"/>
      <c r="O138" s="572"/>
      <c r="P138" s="572"/>
      <c r="Q138" s="572"/>
    </row>
    <row r="139" spans="1:17">
      <c r="A139" s="572"/>
      <c r="B139" s="572"/>
      <c r="C139" s="572"/>
      <c r="D139" s="572"/>
      <c r="E139" s="572"/>
      <c r="F139" s="572"/>
      <c r="G139" s="572"/>
      <c r="H139" s="572"/>
      <c r="I139" s="572"/>
      <c r="N139" s="572"/>
      <c r="O139" s="572"/>
      <c r="P139" s="572"/>
      <c r="Q139" s="572"/>
    </row>
    <row r="140" spans="1:17">
      <c r="A140" s="572"/>
      <c r="B140" s="572"/>
      <c r="C140" s="572"/>
      <c r="D140" s="572"/>
      <c r="E140" s="572"/>
      <c r="F140" s="572"/>
      <c r="G140" s="572"/>
      <c r="H140" s="572"/>
      <c r="I140" s="572"/>
      <c r="N140" s="572"/>
      <c r="O140" s="572"/>
      <c r="P140" s="572"/>
      <c r="Q140" s="572"/>
    </row>
    <row r="141" spans="1:17">
      <c r="A141" s="572"/>
      <c r="B141" s="572"/>
      <c r="C141" s="572"/>
      <c r="D141" s="572"/>
      <c r="E141" s="572"/>
      <c r="F141" s="572"/>
      <c r="G141" s="572"/>
      <c r="H141" s="572"/>
      <c r="I141" s="572"/>
      <c r="N141" s="572"/>
      <c r="O141" s="572"/>
      <c r="P141" s="572"/>
      <c r="Q141" s="572"/>
    </row>
    <row r="142" spans="1:17">
      <c r="A142" s="572"/>
      <c r="B142" s="572"/>
      <c r="C142" s="572"/>
      <c r="D142" s="572"/>
      <c r="E142" s="572"/>
      <c r="F142" s="572"/>
      <c r="G142" s="572"/>
      <c r="H142" s="572"/>
      <c r="I142" s="572"/>
      <c r="N142" s="572"/>
      <c r="O142" s="572"/>
      <c r="P142" s="572"/>
      <c r="Q142" s="572"/>
    </row>
    <row r="143" spans="1:17">
      <c r="A143" s="572"/>
      <c r="B143" s="572"/>
      <c r="C143" s="572"/>
      <c r="D143" s="572"/>
      <c r="E143" s="572"/>
      <c r="F143" s="572"/>
      <c r="G143" s="572"/>
      <c r="H143" s="572"/>
      <c r="I143" s="572"/>
      <c r="N143" s="572"/>
      <c r="O143" s="572"/>
      <c r="P143" s="572"/>
      <c r="Q143" s="572"/>
    </row>
    <row r="144" spans="1:17">
      <c r="A144" s="572"/>
      <c r="B144" s="572"/>
      <c r="C144" s="572"/>
      <c r="D144" s="572"/>
      <c r="E144" s="572"/>
      <c r="F144" s="572"/>
      <c r="G144" s="572"/>
      <c r="H144" s="572"/>
      <c r="I144" s="572"/>
      <c r="N144" s="572"/>
      <c r="O144" s="572"/>
      <c r="P144" s="572"/>
      <c r="Q144" s="572"/>
    </row>
    <row r="145" spans="1:17">
      <c r="A145" s="572"/>
      <c r="B145" s="572"/>
      <c r="C145" s="572"/>
      <c r="D145" s="572"/>
      <c r="E145" s="572"/>
      <c r="F145" s="572"/>
      <c r="G145" s="572"/>
      <c r="H145" s="572"/>
      <c r="I145" s="572"/>
      <c r="N145" s="572"/>
      <c r="O145" s="572"/>
      <c r="P145" s="572"/>
      <c r="Q145" s="572"/>
    </row>
    <row r="146" spans="1:17">
      <c r="A146" s="572"/>
      <c r="B146" s="572"/>
      <c r="C146" s="572"/>
      <c r="D146" s="572"/>
      <c r="E146" s="572"/>
      <c r="F146" s="572"/>
      <c r="G146" s="572"/>
      <c r="H146" s="572"/>
      <c r="I146" s="572"/>
      <c r="N146" s="572"/>
      <c r="O146" s="572"/>
      <c r="P146" s="572"/>
      <c r="Q146" s="572"/>
    </row>
    <row r="147" spans="1:17">
      <c r="A147" s="572"/>
      <c r="B147" s="572"/>
      <c r="C147" s="572"/>
      <c r="D147" s="572"/>
      <c r="E147" s="572"/>
      <c r="F147" s="572"/>
      <c r="G147" s="572"/>
      <c r="H147" s="572"/>
      <c r="I147" s="572"/>
      <c r="N147" s="572"/>
      <c r="O147" s="572"/>
      <c r="P147" s="572"/>
      <c r="Q147" s="572"/>
    </row>
    <row r="148" spans="1:17">
      <c r="A148" s="572"/>
      <c r="B148" s="572"/>
      <c r="C148" s="572"/>
      <c r="D148" s="572"/>
      <c r="E148" s="572"/>
      <c r="F148" s="572"/>
      <c r="G148" s="572"/>
      <c r="H148" s="572"/>
      <c r="I148" s="572"/>
      <c r="N148" s="572"/>
      <c r="O148" s="572"/>
      <c r="P148" s="572"/>
      <c r="Q148" s="572"/>
    </row>
    <row r="149" spans="1:17">
      <c r="A149" s="572"/>
      <c r="B149" s="572"/>
      <c r="C149" s="572"/>
      <c r="D149" s="572"/>
      <c r="E149" s="572"/>
      <c r="F149" s="572"/>
      <c r="G149" s="572"/>
      <c r="H149" s="572"/>
      <c r="I149" s="572"/>
      <c r="N149" s="572"/>
      <c r="O149" s="572"/>
      <c r="P149" s="572"/>
      <c r="Q149" s="572"/>
    </row>
    <row r="150" spans="1:17">
      <c r="A150" s="572"/>
      <c r="B150" s="572"/>
      <c r="C150" s="572"/>
      <c r="D150" s="572"/>
      <c r="E150" s="572"/>
      <c r="F150" s="572"/>
      <c r="G150" s="572"/>
      <c r="H150" s="572"/>
      <c r="I150" s="572"/>
      <c r="N150" s="572"/>
      <c r="O150" s="572"/>
      <c r="P150" s="572"/>
      <c r="Q150" s="572"/>
    </row>
    <row r="151" spans="1:17">
      <c r="A151" s="572"/>
      <c r="B151" s="572"/>
      <c r="C151" s="572"/>
      <c r="D151" s="572"/>
      <c r="E151" s="572"/>
      <c r="F151" s="572"/>
      <c r="G151" s="572"/>
      <c r="H151" s="572"/>
      <c r="I151" s="572"/>
      <c r="N151" s="572"/>
      <c r="O151" s="572"/>
      <c r="P151" s="572"/>
      <c r="Q151" s="572"/>
    </row>
    <row r="152" spans="1:17">
      <c r="A152" s="572"/>
      <c r="B152" s="572"/>
      <c r="C152" s="572"/>
      <c r="D152" s="572"/>
      <c r="E152" s="572"/>
      <c r="F152" s="572"/>
      <c r="G152" s="572"/>
      <c r="H152" s="572"/>
      <c r="I152" s="572"/>
      <c r="N152" s="572"/>
      <c r="O152" s="572"/>
      <c r="P152" s="572"/>
      <c r="Q152" s="572"/>
    </row>
    <row r="153" spans="1:17">
      <c r="A153" s="572"/>
      <c r="B153" s="572"/>
      <c r="C153" s="572"/>
      <c r="D153" s="572"/>
      <c r="E153" s="572"/>
      <c r="F153" s="572"/>
      <c r="G153" s="572"/>
      <c r="H153" s="572"/>
      <c r="I153" s="572"/>
      <c r="N153" s="572"/>
      <c r="O153" s="572"/>
      <c r="P153" s="572"/>
      <c r="Q153" s="572"/>
    </row>
    <row r="154" spans="1:17">
      <c r="A154" s="572"/>
      <c r="B154" s="572"/>
      <c r="C154" s="572"/>
      <c r="D154" s="572"/>
      <c r="E154" s="572"/>
      <c r="F154" s="572"/>
      <c r="G154" s="572"/>
      <c r="H154" s="572"/>
      <c r="I154" s="572"/>
      <c r="N154" s="572"/>
      <c r="O154" s="572"/>
      <c r="P154" s="572"/>
      <c r="Q154" s="572"/>
    </row>
    <row r="155" spans="1:17">
      <c r="A155" s="572"/>
      <c r="B155" s="572"/>
      <c r="C155" s="572"/>
      <c r="D155" s="572"/>
      <c r="E155" s="572"/>
      <c r="F155" s="572"/>
      <c r="G155" s="572"/>
      <c r="H155" s="572"/>
      <c r="I155" s="572"/>
      <c r="N155" s="572"/>
      <c r="O155" s="572"/>
      <c r="P155" s="572"/>
      <c r="Q155" s="572"/>
    </row>
    <row r="156" spans="1:17">
      <c r="A156" s="572"/>
      <c r="B156" s="572"/>
      <c r="C156" s="572"/>
      <c r="D156" s="572"/>
      <c r="E156" s="572"/>
      <c r="F156" s="572"/>
      <c r="G156" s="572"/>
      <c r="H156" s="572"/>
      <c r="I156" s="572"/>
      <c r="N156" s="572"/>
      <c r="O156" s="572"/>
      <c r="P156" s="572"/>
      <c r="Q156" s="572"/>
    </row>
    <row r="157" spans="1:17">
      <c r="A157" s="572"/>
      <c r="B157" s="572"/>
      <c r="C157" s="572"/>
      <c r="D157" s="572"/>
      <c r="E157" s="572"/>
      <c r="F157" s="572"/>
      <c r="G157" s="572"/>
      <c r="H157" s="572"/>
      <c r="I157" s="572"/>
      <c r="N157" s="572"/>
      <c r="O157" s="572"/>
      <c r="P157" s="572"/>
      <c r="Q157" s="572"/>
    </row>
    <row r="158" spans="1:17">
      <c r="A158" s="572"/>
      <c r="B158" s="572"/>
      <c r="C158" s="572"/>
      <c r="D158" s="572"/>
      <c r="E158" s="572"/>
      <c r="F158" s="572"/>
      <c r="G158" s="572"/>
      <c r="H158" s="572"/>
      <c r="I158" s="572"/>
      <c r="N158" s="572"/>
      <c r="O158" s="572"/>
      <c r="P158" s="572"/>
      <c r="Q158" s="572"/>
    </row>
    <row r="159" spans="1:17">
      <c r="A159" s="572"/>
      <c r="B159" s="572"/>
      <c r="C159" s="572"/>
      <c r="D159" s="572"/>
      <c r="E159" s="572"/>
      <c r="F159" s="572"/>
      <c r="G159" s="572"/>
      <c r="H159" s="572"/>
      <c r="I159" s="572"/>
      <c r="N159" s="572"/>
      <c r="O159" s="572"/>
      <c r="P159" s="572"/>
      <c r="Q159" s="572"/>
    </row>
    <row r="160" spans="1:17">
      <c r="A160" s="572"/>
      <c r="B160" s="572"/>
      <c r="C160" s="572"/>
      <c r="D160" s="572"/>
      <c r="E160" s="572"/>
      <c r="F160" s="572"/>
      <c r="G160" s="572"/>
      <c r="H160" s="572"/>
      <c r="I160" s="572"/>
      <c r="N160" s="572"/>
      <c r="O160" s="572"/>
      <c r="P160" s="572"/>
      <c r="Q160" s="572"/>
    </row>
    <row r="161" spans="1:17">
      <c r="A161" s="572"/>
      <c r="B161" s="572"/>
      <c r="C161" s="572"/>
      <c r="D161" s="572"/>
      <c r="E161" s="572"/>
      <c r="F161" s="572"/>
      <c r="G161" s="572"/>
      <c r="H161" s="572"/>
      <c r="I161" s="572"/>
      <c r="N161" s="572"/>
      <c r="O161" s="572"/>
      <c r="P161" s="572"/>
      <c r="Q161" s="572"/>
    </row>
    <row r="162" spans="1:17">
      <c r="A162" s="572"/>
      <c r="B162" s="572"/>
      <c r="C162" s="572"/>
      <c r="D162" s="572"/>
      <c r="E162" s="572"/>
      <c r="F162" s="572"/>
      <c r="G162" s="572"/>
      <c r="H162" s="572"/>
      <c r="I162" s="572"/>
      <c r="N162" s="572"/>
      <c r="O162" s="572"/>
      <c r="P162" s="572"/>
      <c r="Q162" s="572"/>
    </row>
    <row r="163" spans="1:17">
      <c r="A163" s="572"/>
      <c r="B163" s="572"/>
      <c r="C163" s="572"/>
      <c r="D163" s="572"/>
      <c r="E163" s="572"/>
      <c r="F163" s="572"/>
      <c r="G163" s="572"/>
      <c r="H163" s="572"/>
      <c r="I163" s="572"/>
      <c r="N163" s="572"/>
      <c r="O163" s="572"/>
      <c r="P163" s="572"/>
      <c r="Q163" s="572"/>
    </row>
    <row r="164" spans="1:17">
      <c r="A164" s="572"/>
      <c r="B164" s="572"/>
      <c r="C164" s="572"/>
      <c r="D164" s="572"/>
      <c r="E164" s="572"/>
      <c r="F164" s="572"/>
      <c r="G164" s="572"/>
      <c r="H164" s="572"/>
      <c r="I164" s="572"/>
      <c r="N164" s="572"/>
      <c r="O164" s="572"/>
      <c r="P164" s="572"/>
      <c r="Q164" s="572"/>
    </row>
    <row r="165" spans="1:17">
      <c r="A165" s="572"/>
      <c r="B165" s="572"/>
      <c r="C165" s="572"/>
      <c r="D165" s="572"/>
      <c r="E165" s="572"/>
      <c r="F165" s="572"/>
      <c r="G165" s="572"/>
      <c r="H165" s="572"/>
      <c r="I165" s="572"/>
      <c r="N165" s="572"/>
      <c r="O165" s="572"/>
      <c r="P165" s="572"/>
      <c r="Q165" s="572"/>
    </row>
    <row r="166" spans="1:17">
      <c r="A166" s="572"/>
      <c r="B166" s="572"/>
      <c r="C166" s="572"/>
      <c r="D166" s="572"/>
      <c r="E166" s="572"/>
      <c r="F166" s="572"/>
      <c r="G166" s="572"/>
      <c r="H166" s="572"/>
      <c r="I166" s="572"/>
      <c r="N166" s="572"/>
      <c r="O166" s="572"/>
      <c r="P166" s="572"/>
      <c r="Q166" s="572"/>
    </row>
    <row r="167" spans="1:17">
      <c r="A167" s="572"/>
      <c r="B167" s="572"/>
      <c r="C167" s="572"/>
      <c r="D167" s="572"/>
      <c r="E167" s="572"/>
      <c r="F167" s="572"/>
      <c r="G167" s="572"/>
      <c r="H167" s="572"/>
      <c r="I167" s="572"/>
      <c r="N167" s="572"/>
      <c r="O167" s="572"/>
      <c r="P167" s="572"/>
      <c r="Q167" s="572"/>
    </row>
    <row r="168" spans="1:17">
      <c r="A168" s="572"/>
      <c r="B168" s="572"/>
      <c r="C168" s="572"/>
      <c r="D168" s="572"/>
      <c r="E168" s="572"/>
      <c r="F168" s="572"/>
      <c r="G168" s="572"/>
      <c r="H168" s="572"/>
      <c r="I168" s="572"/>
      <c r="N168" s="572"/>
      <c r="O168" s="572"/>
      <c r="P168" s="572"/>
      <c r="Q168" s="572"/>
    </row>
    <row r="169" spans="1:17">
      <c r="A169" s="572"/>
      <c r="B169" s="572"/>
      <c r="C169" s="572"/>
      <c r="D169" s="572"/>
      <c r="E169" s="572"/>
      <c r="F169" s="572"/>
      <c r="G169" s="572"/>
      <c r="H169" s="572"/>
      <c r="I169" s="572"/>
      <c r="N169" s="572"/>
      <c r="O169" s="572"/>
      <c r="P169" s="572"/>
      <c r="Q169" s="572"/>
    </row>
    <row r="170" spans="1:17">
      <c r="A170" s="572"/>
      <c r="B170" s="572"/>
      <c r="C170" s="572"/>
      <c r="D170" s="572"/>
      <c r="E170" s="572"/>
      <c r="F170" s="572"/>
      <c r="G170" s="572"/>
      <c r="H170" s="572"/>
      <c r="I170" s="572"/>
      <c r="N170" s="572"/>
      <c r="O170" s="572"/>
      <c r="P170" s="572"/>
      <c r="Q170" s="572"/>
    </row>
    <row r="171" spans="1:17">
      <c r="A171" s="572"/>
      <c r="B171" s="572"/>
      <c r="C171" s="572"/>
      <c r="D171" s="572"/>
      <c r="E171" s="572"/>
      <c r="F171" s="572"/>
      <c r="G171" s="572"/>
      <c r="H171" s="572"/>
      <c r="I171" s="572"/>
      <c r="N171" s="572"/>
      <c r="O171" s="572"/>
      <c r="P171" s="572"/>
      <c r="Q171" s="572"/>
    </row>
    <row r="172" spans="1:17">
      <c r="A172" s="572"/>
      <c r="B172" s="572"/>
      <c r="C172" s="572"/>
      <c r="D172" s="572"/>
      <c r="E172" s="572"/>
      <c r="F172" s="572"/>
      <c r="G172" s="572"/>
      <c r="H172" s="572"/>
      <c r="I172" s="572"/>
      <c r="N172" s="572"/>
      <c r="O172" s="572"/>
      <c r="P172" s="572"/>
      <c r="Q172" s="572"/>
    </row>
    <row r="173" spans="1:17">
      <c r="A173" s="572"/>
      <c r="B173" s="572"/>
      <c r="C173" s="572"/>
      <c r="D173" s="572"/>
      <c r="E173" s="572"/>
      <c r="F173" s="572"/>
      <c r="G173" s="572"/>
      <c r="H173" s="572"/>
      <c r="I173" s="572"/>
      <c r="N173" s="572"/>
      <c r="O173" s="572"/>
      <c r="P173" s="572"/>
      <c r="Q173" s="572"/>
    </row>
    <row r="174" spans="1:17">
      <c r="A174" s="572"/>
      <c r="B174" s="572"/>
      <c r="C174" s="572"/>
      <c r="D174" s="572"/>
      <c r="E174" s="572"/>
      <c r="F174" s="572"/>
      <c r="G174" s="572"/>
      <c r="H174" s="572"/>
      <c r="I174" s="572"/>
      <c r="N174" s="572"/>
      <c r="O174" s="572"/>
      <c r="P174" s="572"/>
      <c r="Q174" s="572"/>
    </row>
    <row r="175" spans="1:17">
      <c r="A175" s="572"/>
      <c r="B175" s="572"/>
      <c r="C175" s="572"/>
      <c r="D175" s="572"/>
      <c r="E175" s="572"/>
      <c r="F175" s="572"/>
      <c r="G175" s="572"/>
      <c r="H175" s="572"/>
      <c r="I175" s="572"/>
      <c r="N175" s="572"/>
      <c r="O175" s="572"/>
      <c r="P175" s="572"/>
      <c r="Q175" s="572"/>
    </row>
    <row r="176" spans="1:17">
      <c r="A176" s="572"/>
      <c r="B176" s="572"/>
      <c r="C176" s="572"/>
      <c r="D176" s="572"/>
      <c r="E176" s="572"/>
      <c r="F176" s="572"/>
      <c r="G176" s="572"/>
      <c r="H176" s="572"/>
      <c r="I176" s="572"/>
      <c r="N176" s="572"/>
      <c r="O176" s="572"/>
      <c r="P176" s="572"/>
      <c r="Q176" s="572"/>
    </row>
    <row r="177" spans="1:17">
      <c r="A177" s="572"/>
      <c r="B177" s="572"/>
      <c r="C177" s="572"/>
      <c r="D177" s="572"/>
      <c r="E177" s="572"/>
      <c r="F177" s="572"/>
      <c r="G177" s="572"/>
      <c r="H177" s="572"/>
      <c r="I177" s="572"/>
      <c r="N177" s="572"/>
      <c r="O177" s="572"/>
      <c r="P177" s="572"/>
      <c r="Q177" s="572"/>
    </row>
    <row r="178" spans="1:17">
      <c r="A178" s="572"/>
      <c r="B178" s="572"/>
      <c r="C178" s="572"/>
      <c r="D178" s="572"/>
      <c r="E178" s="572"/>
      <c r="F178" s="572"/>
      <c r="G178" s="572"/>
      <c r="H178" s="572"/>
      <c r="I178" s="572"/>
      <c r="N178" s="572"/>
      <c r="O178" s="572"/>
      <c r="P178" s="572"/>
      <c r="Q178" s="572"/>
    </row>
    <row r="179" spans="1:17">
      <c r="A179" s="572"/>
      <c r="B179" s="572"/>
      <c r="C179" s="572"/>
      <c r="D179" s="572"/>
      <c r="E179" s="572"/>
      <c r="F179" s="572"/>
      <c r="G179" s="572"/>
      <c r="H179" s="572"/>
      <c r="I179" s="572"/>
      <c r="N179" s="572"/>
      <c r="O179" s="572"/>
      <c r="P179" s="572"/>
      <c r="Q179" s="572"/>
    </row>
    <row r="180" spans="1:17">
      <c r="A180" s="572"/>
      <c r="B180" s="572"/>
      <c r="C180" s="572"/>
      <c r="D180" s="572"/>
      <c r="E180" s="572"/>
      <c r="F180" s="572"/>
      <c r="G180" s="572"/>
      <c r="H180" s="572"/>
      <c r="I180" s="572"/>
      <c r="N180" s="572"/>
      <c r="O180" s="572"/>
      <c r="P180" s="572"/>
      <c r="Q180" s="572"/>
    </row>
    <row r="181" spans="1:17">
      <c r="A181" s="572"/>
      <c r="B181" s="572"/>
      <c r="C181" s="572"/>
      <c r="D181" s="572"/>
      <c r="E181" s="572"/>
      <c r="F181" s="572"/>
      <c r="G181" s="572"/>
      <c r="H181" s="572"/>
      <c r="I181" s="572"/>
      <c r="N181" s="572"/>
      <c r="O181" s="572"/>
      <c r="P181" s="572"/>
      <c r="Q181" s="572"/>
    </row>
    <row r="182" spans="1:17">
      <c r="A182" s="572"/>
      <c r="B182" s="572"/>
      <c r="C182" s="572"/>
      <c r="D182" s="572"/>
      <c r="E182" s="572"/>
      <c r="F182" s="572"/>
      <c r="G182" s="572"/>
      <c r="H182" s="572"/>
      <c r="I182" s="572"/>
      <c r="N182" s="572"/>
      <c r="O182" s="572"/>
      <c r="P182" s="572"/>
      <c r="Q182" s="572"/>
    </row>
    <row r="183" spans="1:17">
      <c r="A183" s="572"/>
      <c r="B183" s="572"/>
      <c r="C183" s="572"/>
      <c r="D183" s="572"/>
      <c r="E183" s="572"/>
      <c r="F183" s="572"/>
      <c r="G183" s="572"/>
      <c r="H183" s="572"/>
      <c r="I183" s="572"/>
      <c r="N183" s="572"/>
      <c r="O183" s="572"/>
      <c r="P183" s="572"/>
      <c r="Q183" s="572"/>
    </row>
    <row r="184" spans="1:17">
      <c r="A184" s="572"/>
      <c r="B184" s="572"/>
      <c r="C184" s="572"/>
      <c r="D184" s="572"/>
      <c r="E184" s="572"/>
      <c r="F184" s="572"/>
      <c r="G184" s="572"/>
      <c r="H184" s="572"/>
      <c r="I184" s="572"/>
      <c r="N184" s="572"/>
      <c r="O184" s="572"/>
      <c r="P184" s="572"/>
      <c r="Q184" s="572"/>
    </row>
    <row r="185" spans="1:17">
      <c r="A185" s="572"/>
      <c r="B185" s="572"/>
      <c r="C185" s="572"/>
      <c r="D185" s="572"/>
      <c r="E185" s="572"/>
      <c r="F185" s="572"/>
      <c r="G185" s="572"/>
      <c r="H185" s="572"/>
      <c r="I185" s="572"/>
      <c r="N185" s="572"/>
      <c r="O185" s="572"/>
      <c r="P185" s="572"/>
      <c r="Q185" s="572"/>
    </row>
    <row r="186" spans="1:17">
      <c r="A186" s="572"/>
      <c r="B186" s="572"/>
      <c r="C186" s="572"/>
      <c r="D186" s="572"/>
      <c r="E186" s="572"/>
      <c r="F186" s="572"/>
      <c r="G186" s="572"/>
      <c r="H186" s="572"/>
      <c r="I186" s="572"/>
      <c r="N186" s="572"/>
      <c r="O186" s="572"/>
      <c r="P186" s="572"/>
      <c r="Q186" s="572"/>
    </row>
    <row r="187" spans="1:17">
      <c r="A187" s="572"/>
      <c r="B187" s="572"/>
      <c r="C187" s="572"/>
      <c r="D187" s="572"/>
      <c r="E187" s="572"/>
      <c r="F187" s="572"/>
      <c r="G187" s="572"/>
      <c r="H187" s="572"/>
      <c r="I187" s="572"/>
      <c r="N187" s="572"/>
      <c r="O187" s="572"/>
      <c r="P187" s="572"/>
      <c r="Q187" s="572"/>
    </row>
    <row r="188" spans="1:17">
      <c r="A188" s="572"/>
      <c r="B188" s="572"/>
      <c r="C188" s="572"/>
      <c r="D188" s="572"/>
      <c r="E188" s="572"/>
      <c r="F188" s="572"/>
      <c r="G188" s="572"/>
      <c r="H188" s="572"/>
      <c r="I188" s="572"/>
      <c r="N188" s="572"/>
      <c r="O188" s="572"/>
      <c r="P188" s="572"/>
      <c r="Q188" s="572"/>
    </row>
    <row r="189" spans="1:17">
      <c r="A189" s="572"/>
      <c r="B189" s="572"/>
      <c r="C189" s="572"/>
      <c r="D189" s="572"/>
      <c r="E189" s="572"/>
      <c r="F189" s="572"/>
      <c r="G189" s="572"/>
      <c r="H189" s="572"/>
      <c r="I189" s="572"/>
      <c r="N189" s="572"/>
      <c r="O189" s="572"/>
      <c r="P189" s="572"/>
      <c r="Q189" s="572"/>
    </row>
    <row r="190" spans="1:17">
      <c r="A190" s="572"/>
      <c r="B190" s="572"/>
      <c r="C190" s="572"/>
      <c r="D190" s="572"/>
      <c r="E190" s="572"/>
      <c r="F190" s="572"/>
      <c r="G190" s="572"/>
      <c r="H190" s="572"/>
      <c r="I190" s="572"/>
      <c r="N190" s="572"/>
      <c r="O190" s="572"/>
      <c r="P190" s="572"/>
      <c r="Q190" s="572"/>
    </row>
    <row r="191" spans="1:17">
      <c r="A191" s="572"/>
      <c r="B191" s="572"/>
      <c r="C191" s="572"/>
      <c r="D191" s="572"/>
      <c r="E191" s="572"/>
      <c r="F191" s="572"/>
      <c r="G191" s="572"/>
      <c r="H191" s="572"/>
      <c r="I191" s="572"/>
      <c r="N191" s="572"/>
      <c r="O191" s="572"/>
      <c r="P191" s="572"/>
      <c r="Q191" s="572"/>
    </row>
    <row r="192" spans="1:17">
      <c r="A192" s="572"/>
      <c r="B192" s="572"/>
      <c r="C192" s="572"/>
      <c r="D192" s="572"/>
      <c r="E192" s="572"/>
      <c r="F192" s="572"/>
      <c r="G192" s="572"/>
      <c r="H192" s="572"/>
      <c r="I192" s="572"/>
      <c r="N192" s="572"/>
      <c r="O192" s="572"/>
      <c r="P192" s="572"/>
      <c r="Q192" s="572"/>
    </row>
    <row r="193" spans="1:17">
      <c r="A193" s="572"/>
      <c r="B193" s="572"/>
      <c r="C193" s="572"/>
      <c r="D193" s="572"/>
      <c r="E193" s="572"/>
      <c r="F193" s="572"/>
      <c r="G193" s="572"/>
      <c r="H193" s="572"/>
      <c r="I193" s="572"/>
      <c r="N193" s="572"/>
      <c r="O193" s="572"/>
      <c r="P193" s="572"/>
      <c r="Q193" s="572"/>
    </row>
    <row r="194" spans="1:17">
      <c r="A194" s="572"/>
      <c r="B194" s="572"/>
      <c r="C194" s="572"/>
      <c r="D194" s="572"/>
      <c r="E194" s="572"/>
      <c r="F194" s="572"/>
      <c r="G194" s="572"/>
      <c r="H194" s="572"/>
      <c r="I194" s="572"/>
      <c r="N194" s="572"/>
      <c r="O194" s="572"/>
      <c r="P194" s="572"/>
      <c r="Q194" s="572"/>
    </row>
    <row r="195" spans="1:17">
      <c r="A195" s="572"/>
      <c r="B195" s="572"/>
      <c r="C195" s="572"/>
      <c r="D195" s="572"/>
      <c r="E195" s="572"/>
      <c r="F195" s="572"/>
      <c r="G195" s="572"/>
      <c r="H195" s="572"/>
      <c r="I195" s="572"/>
      <c r="N195" s="572"/>
      <c r="O195" s="572"/>
      <c r="P195" s="572"/>
      <c r="Q195" s="572"/>
    </row>
    <row r="196" spans="1:17">
      <c r="A196" s="572"/>
      <c r="B196" s="572"/>
      <c r="C196" s="572"/>
      <c r="D196" s="572"/>
      <c r="E196" s="572"/>
      <c r="F196" s="572"/>
      <c r="G196" s="572"/>
      <c r="H196" s="572"/>
      <c r="I196" s="572"/>
      <c r="N196" s="572"/>
      <c r="O196" s="572"/>
      <c r="P196" s="572"/>
      <c r="Q196" s="572"/>
    </row>
    <row r="197" spans="1:17">
      <c r="A197" s="572"/>
      <c r="B197" s="572"/>
      <c r="C197" s="572"/>
      <c r="D197" s="572"/>
      <c r="E197" s="572"/>
      <c r="F197" s="572"/>
      <c r="G197" s="572"/>
      <c r="H197" s="572"/>
      <c r="I197" s="572"/>
      <c r="N197" s="572"/>
      <c r="O197" s="572"/>
      <c r="P197" s="572"/>
      <c r="Q197" s="572"/>
    </row>
    <row r="198" spans="1:17">
      <c r="A198" s="572"/>
      <c r="B198" s="572"/>
      <c r="C198" s="572"/>
      <c r="D198" s="572"/>
      <c r="E198" s="572"/>
      <c r="F198" s="572"/>
      <c r="G198" s="572"/>
      <c r="H198" s="572"/>
      <c r="I198" s="572"/>
      <c r="N198" s="572"/>
      <c r="O198" s="572"/>
      <c r="P198" s="572"/>
      <c r="Q198" s="572"/>
    </row>
    <row r="199" spans="1:17">
      <c r="A199" s="572"/>
      <c r="B199" s="572"/>
      <c r="C199" s="572"/>
      <c r="D199" s="572"/>
      <c r="E199" s="572"/>
      <c r="F199" s="572"/>
      <c r="G199" s="572"/>
      <c r="H199" s="572"/>
      <c r="I199" s="572"/>
      <c r="N199" s="572"/>
      <c r="O199" s="572"/>
      <c r="P199" s="572"/>
      <c r="Q199" s="572"/>
    </row>
    <row r="200" spans="1:17">
      <c r="A200" s="572"/>
      <c r="B200" s="572"/>
      <c r="C200" s="572"/>
      <c r="D200" s="572"/>
      <c r="E200" s="572"/>
      <c r="F200" s="572"/>
      <c r="G200" s="572"/>
      <c r="H200" s="572"/>
      <c r="I200" s="572"/>
      <c r="N200" s="572"/>
      <c r="O200" s="572"/>
      <c r="P200" s="572"/>
      <c r="Q200" s="572"/>
    </row>
    <row r="201" spans="1:17">
      <c r="A201" s="572"/>
      <c r="B201" s="572"/>
      <c r="C201" s="572"/>
      <c r="D201" s="572"/>
      <c r="E201" s="572"/>
      <c r="F201" s="572"/>
      <c r="G201" s="572"/>
      <c r="H201" s="572"/>
      <c r="I201" s="572"/>
      <c r="N201" s="572"/>
      <c r="O201" s="572"/>
      <c r="P201" s="572"/>
      <c r="Q201" s="572"/>
    </row>
    <row r="202" spans="1:17">
      <c r="A202" s="572"/>
      <c r="B202" s="572"/>
      <c r="C202" s="572"/>
      <c r="D202" s="572"/>
      <c r="E202" s="572"/>
      <c r="F202" s="572"/>
      <c r="G202" s="572"/>
      <c r="H202" s="572"/>
      <c r="I202" s="572"/>
      <c r="N202" s="572"/>
      <c r="O202" s="572"/>
      <c r="P202" s="572"/>
      <c r="Q202" s="572"/>
    </row>
    <row r="203" spans="1:17">
      <c r="A203" s="572"/>
      <c r="B203" s="572"/>
      <c r="C203" s="572"/>
      <c r="D203" s="572"/>
      <c r="E203" s="572"/>
      <c r="F203" s="572"/>
      <c r="G203" s="572"/>
      <c r="H203" s="572"/>
      <c r="I203" s="572"/>
      <c r="N203" s="572"/>
      <c r="O203" s="572"/>
      <c r="P203" s="572"/>
      <c r="Q203" s="572"/>
    </row>
    <row r="204" spans="1:17">
      <c r="A204" s="572"/>
      <c r="B204" s="572"/>
      <c r="C204" s="572"/>
      <c r="D204" s="572"/>
      <c r="E204" s="572"/>
      <c r="F204" s="572"/>
      <c r="G204" s="572"/>
      <c r="H204" s="572"/>
      <c r="I204" s="572"/>
      <c r="N204" s="572"/>
      <c r="O204" s="572"/>
      <c r="P204" s="572"/>
      <c r="Q204" s="572"/>
    </row>
    <row r="205" spans="1:17">
      <c r="A205" s="572"/>
      <c r="B205" s="572"/>
      <c r="C205" s="572"/>
      <c r="D205" s="572"/>
      <c r="E205" s="572"/>
      <c r="F205" s="572"/>
      <c r="G205" s="572"/>
      <c r="H205" s="572"/>
      <c r="I205" s="572"/>
      <c r="N205" s="572"/>
      <c r="O205" s="572"/>
      <c r="P205" s="572"/>
      <c r="Q205" s="572"/>
    </row>
    <row r="206" spans="1:17">
      <c r="A206" s="572"/>
      <c r="B206" s="572"/>
      <c r="C206" s="572"/>
      <c r="D206" s="572"/>
      <c r="E206" s="572"/>
      <c r="F206" s="572"/>
      <c r="G206" s="572"/>
      <c r="H206" s="572"/>
      <c r="I206" s="572"/>
      <c r="N206" s="572"/>
      <c r="O206" s="572"/>
      <c r="P206" s="572"/>
      <c r="Q206" s="572"/>
    </row>
    <row r="207" spans="1:17">
      <c r="A207" s="572"/>
      <c r="B207" s="572"/>
      <c r="C207" s="572"/>
      <c r="D207" s="572"/>
      <c r="E207" s="572"/>
      <c r="F207" s="572"/>
      <c r="G207" s="572"/>
      <c r="H207" s="572"/>
      <c r="I207" s="572"/>
      <c r="N207" s="572"/>
      <c r="O207" s="572"/>
      <c r="P207" s="572"/>
      <c r="Q207" s="572"/>
    </row>
    <row r="208" spans="1:17">
      <c r="A208" s="572"/>
      <c r="B208" s="572"/>
      <c r="C208" s="572"/>
      <c r="D208" s="572"/>
      <c r="E208" s="572"/>
      <c r="F208" s="572"/>
      <c r="G208" s="572"/>
      <c r="H208" s="572"/>
      <c r="I208" s="572"/>
      <c r="N208" s="572"/>
      <c r="O208" s="572"/>
      <c r="P208" s="572"/>
      <c r="Q208" s="572"/>
    </row>
    <row r="209" spans="1:17">
      <c r="A209" s="572"/>
      <c r="B209" s="572"/>
      <c r="C209" s="572"/>
      <c r="D209" s="572"/>
      <c r="E209" s="572"/>
      <c r="F209" s="572"/>
      <c r="G209" s="572"/>
      <c r="H209" s="572"/>
      <c r="I209" s="572"/>
      <c r="N209" s="572"/>
      <c r="O209" s="572"/>
      <c r="P209" s="572"/>
      <c r="Q209" s="572"/>
    </row>
    <row r="210" spans="1:17">
      <c r="A210" s="572"/>
      <c r="B210" s="572"/>
      <c r="C210" s="572"/>
      <c r="D210" s="572"/>
      <c r="E210" s="572"/>
      <c r="F210" s="572"/>
      <c r="G210" s="572"/>
      <c r="H210" s="572"/>
      <c r="I210" s="572"/>
      <c r="N210" s="572"/>
      <c r="O210" s="572"/>
      <c r="P210" s="572"/>
      <c r="Q210" s="572"/>
    </row>
    <row r="211" spans="1:17">
      <c r="A211" s="572"/>
      <c r="B211" s="572"/>
      <c r="C211" s="572"/>
      <c r="D211" s="572"/>
      <c r="E211" s="572"/>
      <c r="F211" s="572"/>
      <c r="G211" s="572"/>
      <c r="H211" s="572"/>
      <c r="I211" s="572"/>
      <c r="N211" s="572"/>
      <c r="O211" s="572"/>
      <c r="P211" s="572"/>
      <c r="Q211" s="572"/>
    </row>
    <row r="212" spans="1:17">
      <c r="A212" s="572"/>
      <c r="B212" s="572"/>
      <c r="C212" s="572"/>
      <c r="D212" s="572"/>
      <c r="E212" s="572"/>
      <c r="F212" s="572"/>
      <c r="G212" s="572"/>
      <c r="H212" s="572"/>
      <c r="I212" s="572"/>
      <c r="N212" s="572"/>
      <c r="O212" s="572"/>
      <c r="P212" s="572"/>
      <c r="Q212" s="572"/>
    </row>
    <row r="213" spans="1:17">
      <c r="A213" s="572"/>
      <c r="B213" s="572"/>
      <c r="C213" s="572"/>
      <c r="D213" s="572"/>
      <c r="E213" s="572"/>
      <c r="F213" s="572"/>
      <c r="G213" s="572"/>
      <c r="H213" s="572"/>
      <c r="I213" s="572"/>
      <c r="N213" s="572"/>
      <c r="O213" s="572"/>
      <c r="P213" s="572"/>
      <c r="Q213" s="572"/>
    </row>
    <row r="214" spans="1:17">
      <c r="A214" s="572"/>
      <c r="B214" s="572"/>
      <c r="C214" s="572"/>
      <c r="D214" s="572"/>
      <c r="E214" s="572"/>
      <c r="F214" s="572"/>
      <c r="G214" s="572"/>
      <c r="H214" s="572"/>
      <c r="I214" s="572"/>
      <c r="N214" s="572"/>
      <c r="O214" s="572"/>
      <c r="P214" s="572"/>
      <c r="Q214" s="572"/>
    </row>
    <row r="215" spans="1:17">
      <c r="A215" s="572"/>
      <c r="B215" s="572"/>
      <c r="C215" s="572"/>
      <c r="D215" s="572"/>
      <c r="E215" s="572"/>
      <c r="F215" s="572"/>
      <c r="G215" s="572"/>
      <c r="H215" s="572"/>
      <c r="I215" s="572"/>
      <c r="N215" s="572"/>
      <c r="O215" s="572"/>
      <c r="P215" s="572"/>
      <c r="Q215" s="572"/>
    </row>
    <row r="216" spans="1:17">
      <c r="A216" s="572"/>
      <c r="B216" s="572"/>
      <c r="C216" s="572"/>
      <c r="D216" s="572"/>
      <c r="E216" s="572"/>
      <c r="F216" s="572"/>
      <c r="G216" s="572"/>
      <c r="H216" s="572"/>
      <c r="I216" s="572"/>
      <c r="N216" s="572"/>
      <c r="O216" s="572"/>
      <c r="P216" s="572"/>
      <c r="Q216" s="572"/>
    </row>
    <row r="217" spans="1:17">
      <c r="A217" s="572"/>
      <c r="B217" s="572"/>
      <c r="C217" s="572"/>
      <c r="D217" s="572"/>
      <c r="E217" s="572"/>
      <c r="F217" s="572"/>
      <c r="G217" s="572"/>
      <c r="H217" s="572"/>
      <c r="I217" s="572"/>
      <c r="N217" s="572"/>
      <c r="O217" s="572"/>
      <c r="P217" s="572"/>
      <c r="Q217" s="572"/>
    </row>
    <row r="218" spans="1:17">
      <c r="A218" s="572"/>
      <c r="B218" s="572"/>
      <c r="C218" s="572"/>
      <c r="D218" s="572"/>
      <c r="E218" s="572"/>
      <c r="F218" s="572"/>
      <c r="G218" s="572"/>
      <c r="H218" s="572"/>
      <c r="I218" s="572"/>
      <c r="N218" s="572"/>
      <c r="O218" s="572"/>
      <c r="P218" s="572"/>
      <c r="Q218" s="572"/>
    </row>
    <row r="219" spans="1:17">
      <c r="A219" s="572"/>
      <c r="B219" s="572"/>
      <c r="C219" s="572"/>
      <c r="D219" s="572"/>
      <c r="E219" s="572"/>
      <c r="F219" s="572"/>
      <c r="G219" s="572"/>
      <c r="H219" s="572"/>
      <c r="I219" s="572"/>
      <c r="N219" s="572"/>
      <c r="O219" s="572"/>
      <c r="P219" s="572"/>
      <c r="Q219" s="572"/>
    </row>
    <row r="220" spans="1:17">
      <c r="A220" s="572"/>
      <c r="B220" s="572"/>
      <c r="C220" s="572"/>
      <c r="D220" s="572"/>
      <c r="E220" s="572"/>
      <c r="F220" s="572"/>
      <c r="G220" s="572"/>
      <c r="H220" s="572"/>
      <c r="I220" s="572"/>
      <c r="N220" s="572"/>
      <c r="O220" s="572"/>
      <c r="P220" s="572"/>
      <c r="Q220" s="572"/>
    </row>
    <row r="221" spans="1:17">
      <c r="A221" s="572"/>
      <c r="B221" s="572"/>
      <c r="C221" s="572"/>
      <c r="D221" s="572"/>
      <c r="E221" s="572"/>
      <c r="F221" s="572"/>
      <c r="G221" s="572"/>
      <c r="H221" s="572"/>
      <c r="I221" s="572"/>
      <c r="N221" s="572"/>
      <c r="O221" s="572"/>
      <c r="P221" s="572"/>
      <c r="Q221" s="572"/>
    </row>
    <row r="222" spans="1:17">
      <c r="A222" s="572"/>
      <c r="B222" s="572"/>
      <c r="C222" s="572"/>
      <c r="D222" s="572"/>
      <c r="E222" s="572"/>
      <c r="F222" s="572"/>
      <c r="G222" s="572"/>
      <c r="H222" s="572"/>
      <c r="I222" s="572"/>
      <c r="N222" s="572"/>
      <c r="O222" s="572"/>
      <c r="P222" s="572"/>
      <c r="Q222" s="572"/>
    </row>
    <row r="223" spans="1:17">
      <c r="A223" s="572"/>
      <c r="B223" s="572"/>
      <c r="C223" s="572"/>
      <c r="D223" s="572"/>
      <c r="E223" s="572"/>
      <c r="F223" s="572"/>
      <c r="G223" s="572"/>
      <c r="H223" s="572"/>
      <c r="I223" s="572"/>
      <c r="N223" s="572"/>
      <c r="O223" s="572"/>
      <c r="P223" s="572"/>
      <c r="Q223" s="572"/>
    </row>
    <row r="224" spans="1:17">
      <c r="A224" s="572"/>
      <c r="B224" s="572"/>
      <c r="C224" s="572"/>
      <c r="D224" s="572"/>
      <c r="E224" s="572"/>
      <c r="F224" s="572"/>
      <c r="G224" s="572"/>
      <c r="H224" s="572"/>
      <c r="I224" s="572"/>
      <c r="N224" s="572"/>
      <c r="O224" s="572"/>
      <c r="P224" s="572"/>
      <c r="Q224" s="572"/>
    </row>
    <row r="225" spans="1:17">
      <c r="A225" s="572"/>
      <c r="B225" s="572"/>
      <c r="C225" s="572"/>
      <c r="D225" s="572"/>
      <c r="E225" s="572"/>
      <c r="F225" s="572"/>
      <c r="G225" s="572"/>
      <c r="H225" s="572"/>
      <c r="I225" s="572"/>
      <c r="N225" s="572"/>
      <c r="O225" s="572"/>
      <c r="P225" s="572"/>
      <c r="Q225" s="572"/>
    </row>
    <row r="226" spans="1:17">
      <c r="A226" s="572"/>
      <c r="B226" s="572"/>
      <c r="C226" s="572"/>
      <c r="D226" s="572"/>
      <c r="E226" s="572"/>
      <c r="F226" s="572"/>
      <c r="G226" s="572"/>
      <c r="H226" s="572"/>
      <c r="I226" s="572"/>
      <c r="N226" s="572"/>
      <c r="O226" s="572"/>
      <c r="P226" s="572"/>
      <c r="Q226" s="572"/>
    </row>
    <row r="227" spans="1:17">
      <c r="A227" s="572"/>
      <c r="B227" s="572"/>
      <c r="C227" s="572"/>
      <c r="D227" s="572"/>
      <c r="E227" s="572"/>
      <c r="F227" s="572"/>
      <c r="G227" s="572"/>
      <c r="H227" s="572"/>
      <c r="I227" s="572"/>
      <c r="N227" s="572"/>
      <c r="O227" s="572"/>
      <c r="P227" s="572"/>
      <c r="Q227" s="572"/>
    </row>
    <row r="228" spans="1:17">
      <c r="A228" s="572"/>
      <c r="B228" s="572"/>
      <c r="C228" s="572"/>
      <c r="D228" s="572"/>
      <c r="E228" s="572"/>
      <c r="F228" s="572"/>
      <c r="G228" s="572"/>
      <c r="H228" s="572"/>
      <c r="I228" s="572"/>
      <c r="N228" s="572"/>
      <c r="O228" s="572"/>
      <c r="P228" s="572"/>
      <c r="Q228" s="572"/>
    </row>
    <row r="229" spans="1:17">
      <c r="A229" s="572"/>
      <c r="B229" s="572"/>
      <c r="C229" s="572"/>
      <c r="D229" s="572"/>
      <c r="E229" s="572"/>
      <c r="F229" s="572"/>
      <c r="G229" s="572"/>
      <c r="H229" s="572"/>
      <c r="I229" s="572"/>
      <c r="N229" s="572"/>
      <c r="O229" s="572"/>
      <c r="P229" s="572"/>
      <c r="Q229" s="572"/>
    </row>
    <row r="230" spans="1:17">
      <c r="A230" s="572"/>
      <c r="B230" s="572"/>
      <c r="C230" s="572"/>
      <c r="D230" s="572"/>
      <c r="E230" s="572"/>
      <c r="F230" s="572"/>
      <c r="G230" s="572"/>
      <c r="H230" s="572"/>
      <c r="I230" s="572"/>
      <c r="N230" s="572"/>
      <c r="O230" s="572"/>
      <c r="P230" s="572"/>
      <c r="Q230" s="572"/>
    </row>
    <row r="231" spans="1:17">
      <c r="A231" s="572"/>
      <c r="B231" s="572"/>
      <c r="C231" s="572"/>
      <c r="D231" s="572"/>
      <c r="E231" s="572"/>
      <c r="F231" s="572"/>
      <c r="G231" s="572"/>
      <c r="H231" s="572"/>
      <c r="I231" s="572"/>
      <c r="N231" s="572"/>
      <c r="O231" s="572"/>
      <c r="P231" s="572"/>
      <c r="Q231" s="572"/>
    </row>
    <row r="232" spans="1:17">
      <c r="A232" s="572"/>
      <c r="B232" s="572"/>
      <c r="C232" s="572"/>
      <c r="D232" s="572"/>
      <c r="E232" s="572"/>
      <c r="F232" s="572"/>
      <c r="G232" s="572"/>
      <c r="H232" s="572"/>
      <c r="I232" s="572"/>
      <c r="N232" s="572"/>
      <c r="O232" s="572"/>
      <c r="P232" s="572"/>
      <c r="Q232" s="572"/>
    </row>
    <row r="233" spans="1:17">
      <c r="A233" s="572"/>
      <c r="B233" s="572"/>
      <c r="C233" s="572"/>
      <c r="D233" s="572"/>
      <c r="E233" s="572"/>
      <c r="F233" s="572"/>
      <c r="G233" s="572"/>
      <c r="H233" s="572"/>
      <c r="I233" s="572"/>
      <c r="N233" s="572"/>
      <c r="O233" s="572"/>
      <c r="P233" s="572"/>
      <c r="Q233" s="572"/>
    </row>
    <row r="234" spans="1:17">
      <c r="A234" s="572"/>
      <c r="B234" s="572"/>
      <c r="C234" s="572"/>
      <c r="D234" s="572"/>
      <c r="E234" s="572"/>
      <c r="F234" s="572"/>
      <c r="G234" s="572"/>
      <c r="H234" s="572"/>
      <c r="I234" s="572"/>
      <c r="N234" s="572"/>
      <c r="O234" s="572"/>
      <c r="P234" s="572"/>
      <c r="Q234" s="572"/>
    </row>
    <row r="235" spans="1:17">
      <c r="A235" s="572"/>
      <c r="B235" s="572"/>
      <c r="C235" s="572"/>
      <c r="D235" s="572"/>
      <c r="E235" s="572"/>
      <c r="F235" s="572"/>
      <c r="G235" s="572"/>
      <c r="H235" s="572"/>
      <c r="I235" s="572"/>
      <c r="N235" s="572"/>
      <c r="O235" s="572"/>
      <c r="P235" s="572"/>
      <c r="Q235" s="572"/>
    </row>
    <row r="236" spans="1:17">
      <c r="A236" s="572"/>
      <c r="B236" s="572"/>
      <c r="C236" s="572"/>
      <c r="D236" s="572"/>
      <c r="E236" s="572"/>
      <c r="F236" s="572"/>
      <c r="G236" s="572"/>
      <c r="H236" s="572"/>
      <c r="I236" s="572"/>
      <c r="N236" s="572"/>
      <c r="O236" s="572"/>
      <c r="P236" s="572"/>
      <c r="Q236" s="572"/>
    </row>
    <row r="237" spans="1:17">
      <c r="A237" s="572"/>
      <c r="B237" s="572"/>
      <c r="C237" s="572"/>
      <c r="D237" s="572"/>
      <c r="E237" s="572"/>
      <c r="F237" s="572"/>
      <c r="G237" s="572"/>
      <c r="H237" s="572"/>
      <c r="I237" s="572"/>
      <c r="N237" s="572"/>
      <c r="O237" s="572"/>
      <c r="P237" s="572"/>
      <c r="Q237" s="572"/>
    </row>
    <row r="238" spans="1:17">
      <c r="A238" s="572"/>
      <c r="B238" s="572"/>
      <c r="C238" s="572"/>
      <c r="D238" s="572"/>
      <c r="E238" s="572"/>
      <c r="F238" s="572"/>
      <c r="G238" s="572"/>
      <c r="H238" s="572"/>
      <c r="I238" s="572"/>
      <c r="N238" s="572"/>
      <c r="O238" s="572"/>
      <c r="P238" s="572"/>
      <c r="Q238" s="572"/>
    </row>
    <row r="239" spans="1:17">
      <c r="A239" s="572"/>
      <c r="B239" s="572"/>
      <c r="C239" s="572"/>
      <c r="D239" s="572"/>
      <c r="E239" s="572"/>
      <c r="F239" s="572"/>
      <c r="G239" s="572"/>
      <c r="H239" s="572"/>
      <c r="I239" s="572"/>
      <c r="N239" s="572"/>
      <c r="O239" s="572"/>
      <c r="P239" s="572"/>
      <c r="Q239" s="572"/>
    </row>
    <row r="240" spans="1:17">
      <c r="A240" s="572"/>
      <c r="B240" s="572"/>
      <c r="C240" s="572"/>
      <c r="D240" s="572"/>
      <c r="E240" s="572"/>
      <c r="F240" s="572"/>
      <c r="G240" s="572"/>
      <c r="H240" s="572"/>
      <c r="I240" s="572"/>
      <c r="N240" s="572"/>
      <c r="O240" s="572"/>
      <c r="P240" s="572"/>
      <c r="Q240" s="572"/>
    </row>
    <row r="241" spans="1:17">
      <c r="A241" s="572"/>
      <c r="B241" s="572"/>
      <c r="C241" s="572"/>
      <c r="D241" s="572"/>
      <c r="E241" s="572"/>
      <c r="F241" s="572"/>
      <c r="G241" s="572"/>
      <c r="H241" s="572"/>
      <c r="I241" s="572"/>
      <c r="N241" s="572"/>
      <c r="O241" s="572"/>
      <c r="P241" s="572"/>
      <c r="Q241" s="572"/>
    </row>
    <row r="242" spans="1:17">
      <c r="A242" s="572"/>
      <c r="B242" s="572"/>
      <c r="C242" s="572"/>
      <c r="D242" s="572"/>
      <c r="E242" s="572"/>
      <c r="F242" s="572"/>
      <c r="G242" s="572"/>
      <c r="H242" s="572"/>
      <c r="I242" s="572"/>
      <c r="N242" s="572"/>
      <c r="O242" s="572"/>
      <c r="P242" s="572"/>
      <c r="Q242" s="572"/>
    </row>
    <row r="243" spans="1:17">
      <c r="A243" s="572"/>
      <c r="B243" s="572"/>
      <c r="C243" s="572"/>
      <c r="D243" s="572"/>
      <c r="E243" s="572"/>
      <c r="F243" s="572"/>
      <c r="G243" s="572"/>
      <c r="H243" s="572"/>
      <c r="I243" s="572"/>
      <c r="N243" s="572"/>
      <c r="O243" s="572"/>
      <c r="P243" s="572"/>
      <c r="Q243" s="572"/>
    </row>
    <row r="244" spans="1:17">
      <c r="A244" s="572"/>
      <c r="B244" s="572"/>
      <c r="C244" s="572"/>
      <c r="D244" s="572"/>
      <c r="E244" s="572"/>
      <c r="F244" s="572"/>
      <c r="G244" s="572"/>
      <c r="H244" s="572"/>
      <c r="I244" s="572"/>
      <c r="N244" s="572"/>
      <c r="O244" s="572"/>
      <c r="P244" s="572"/>
      <c r="Q244" s="572"/>
    </row>
    <row r="245" spans="1:17">
      <c r="A245" s="572"/>
      <c r="B245" s="572"/>
      <c r="C245" s="572"/>
      <c r="D245" s="572"/>
      <c r="E245" s="572"/>
      <c r="F245" s="572"/>
      <c r="G245" s="572"/>
      <c r="H245" s="572"/>
      <c r="I245" s="572"/>
      <c r="N245" s="572"/>
      <c r="O245" s="572"/>
      <c r="P245" s="572"/>
      <c r="Q245" s="572"/>
    </row>
    <row r="246" spans="1:17">
      <c r="A246" s="572"/>
      <c r="B246" s="572"/>
      <c r="C246" s="572"/>
      <c r="D246" s="572"/>
      <c r="E246" s="572"/>
      <c r="F246" s="572"/>
      <c r="G246" s="572"/>
      <c r="H246" s="572"/>
      <c r="I246" s="572"/>
      <c r="N246" s="572"/>
      <c r="O246" s="572"/>
      <c r="P246" s="572"/>
      <c r="Q246" s="572"/>
    </row>
    <row r="247" spans="1:17">
      <c r="A247" s="572"/>
      <c r="B247" s="572"/>
      <c r="C247" s="572"/>
      <c r="D247" s="572"/>
      <c r="E247" s="572"/>
      <c r="F247" s="572"/>
      <c r="G247" s="572"/>
      <c r="H247" s="572"/>
      <c r="I247" s="572"/>
      <c r="N247" s="572"/>
      <c r="O247" s="572"/>
      <c r="P247" s="572"/>
      <c r="Q247" s="572"/>
    </row>
    <row r="248" spans="1:17">
      <c r="A248" s="572"/>
      <c r="B248" s="572"/>
      <c r="C248" s="572"/>
      <c r="D248" s="572"/>
      <c r="E248" s="572"/>
      <c r="F248" s="572"/>
      <c r="G248" s="572"/>
      <c r="H248" s="572"/>
      <c r="I248" s="572"/>
      <c r="N248" s="572"/>
      <c r="O248" s="572"/>
      <c r="P248" s="572"/>
      <c r="Q248" s="572"/>
    </row>
    <row r="249" spans="1:17">
      <c r="A249" s="572"/>
      <c r="B249" s="572"/>
      <c r="C249" s="572"/>
      <c r="D249" s="572"/>
      <c r="E249" s="572"/>
      <c r="F249" s="572"/>
      <c r="G249" s="572"/>
      <c r="H249" s="572"/>
      <c r="I249" s="572"/>
      <c r="N249" s="572"/>
      <c r="O249" s="572"/>
      <c r="P249" s="572"/>
      <c r="Q249" s="572"/>
    </row>
    <row r="250" spans="1:17">
      <c r="A250" s="572"/>
      <c r="B250" s="572"/>
      <c r="C250" s="572"/>
      <c r="D250" s="572"/>
      <c r="E250" s="572"/>
      <c r="F250" s="572"/>
      <c r="G250" s="572"/>
      <c r="H250" s="572"/>
      <c r="I250" s="572"/>
      <c r="N250" s="572"/>
      <c r="O250" s="572"/>
      <c r="P250" s="572"/>
      <c r="Q250" s="572"/>
    </row>
    <row r="251" spans="1:17">
      <c r="A251" s="572"/>
      <c r="B251" s="572"/>
      <c r="C251" s="572"/>
      <c r="D251" s="572"/>
      <c r="E251" s="572"/>
      <c r="F251" s="572"/>
      <c r="G251" s="572"/>
      <c r="H251" s="572"/>
      <c r="I251" s="572"/>
      <c r="N251" s="572"/>
      <c r="O251" s="572"/>
      <c r="P251" s="572"/>
      <c r="Q251" s="572"/>
    </row>
    <row r="252" spans="1:17">
      <c r="A252" s="572"/>
      <c r="B252" s="572"/>
      <c r="C252" s="572"/>
      <c r="D252" s="572"/>
      <c r="E252" s="572"/>
      <c r="F252" s="572"/>
      <c r="G252" s="572"/>
      <c r="H252" s="572"/>
      <c r="I252" s="572"/>
      <c r="N252" s="572"/>
      <c r="O252" s="572"/>
      <c r="P252" s="572"/>
      <c r="Q252" s="572"/>
    </row>
    <row r="253" spans="1:17">
      <c r="A253" s="572"/>
      <c r="B253" s="572"/>
      <c r="C253" s="572"/>
      <c r="D253" s="572"/>
      <c r="E253" s="572"/>
      <c r="F253" s="572"/>
      <c r="G253" s="572"/>
      <c r="H253" s="572"/>
      <c r="I253" s="572"/>
      <c r="N253" s="572"/>
      <c r="O253" s="572"/>
      <c r="P253" s="572"/>
      <c r="Q253" s="572"/>
    </row>
    <row r="254" spans="1:17">
      <c r="A254" s="572"/>
      <c r="B254" s="572"/>
      <c r="C254" s="572"/>
      <c r="D254" s="572"/>
      <c r="E254" s="572"/>
      <c r="F254" s="572"/>
      <c r="G254" s="572"/>
      <c r="H254" s="572"/>
      <c r="I254" s="572"/>
      <c r="N254" s="572"/>
      <c r="O254" s="572"/>
      <c r="P254" s="572"/>
      <c r="Q254" s="572"/>
    </row>
    <row r="255" spans="1:17">
      <c r="A255" s="572"/>
      <c r="B255" s="572"/>
      <c r="C255" s="572"/>
      <c r="D255" s="572"/>
      <c r="E255" s="572"/>
      <c r="F255" s="572"/>
      <c r="G255" s="572"/>
      <c r="H255" s="572"/>
      <c r="I255" s="572"/>
      <c r="N255" s="572"/>
      <c r="O255" s="572"/>
      <c r="P255" s="572"/>
      <c r="Q255" s="572"/>
    </row>
    <row r="256" spans="1:17">
      <c r="A256" s="572"/>
      <c r="B256" s="572"/>
      <c r="C256" s="572"/>
      <c r="D256" s="572"/>
      <c r="E256" s="572"/>
      <c r="F256" s="572"/>
      <c r="G256" s="572"/>
      <c r="H256" s="572"/>
      <c r="I256" s="572"/>
      <c r="N256" s="572"/>
      <c r="O256" s="572"/>
      <c r="P256" s="572"/>
      <c r="Q256" s="572"/>
    </row>
    <row r="257" spans="1:17">
      <c r="A257" s="572"/>
      <c r="B257" s="572"/>
      <c r="C257" s="572"/>
      <c r="D257" s="572"/>
      <c r="E257" s="572"/>
      <c r="F257" s="572"/>
      <c r="G257" s="572"/>
      <c r="H257" s="572"/>
      <c r="I257" s="572"/>
      <c r="N257" s="572"/>
      <c r="O257" s="572"/>
      <c r="P257" s="572"/>
      <c r="Q257" s="572"/>
    </row>
    <row r="258" spans="1:17">
      <c r="A258" s="572"/>
      <c r="B258" s="572"/>
      <c r="C258" s="572"/>
      <c r="D258" s="572"/>
      <c r="E258" s="572"/>
      <c r="F258" s="572"/>
      <c r="G258" s="572"/>
      <c r="H258" s="572"/>
      <c r="I258" s="572"/>
      <c r="N258" s="572"/>
      <c r="O258" s="572"/>
      <c r="P258" s="572"/>
      <c r="Q258" s="572"/>
    </row>
    <row r="259" spans="1:17">
      <c r="A259" s="572"/>
      <c r="B259" s="572"/>
      <c r="C259" s="572"/>
      <c r="D259" s="572"/>
      <c r="E259" s="572"/>
      <c r="F259" s="572"/>
      <c r="G259" s="572"/>
      <c r="H259" s="572"/>
      <c r="I259" s="572"/>
      <c r="N259" s="572"/>
      <c r="O259" s="572"/>
      <c r="P259" s="572"/>
      <c r="Q259" s="572"/>
    </row>
    <row r="260" spans="1:17">
      <c r="A260" s="572"/>
      <c r="B260" s="572"/>
      <c r="C260" s="572"/>
      <c r="D260" s="572"/>
      <c r="E260" s="572"/>
      <c r="F260" s="572"/>
      <c r="G260" s="572"/>
      <c r="H260" s="572"/>
      <c r="I260" s="572"/>
      <c r="N260" s="572"/>
      <c r="O260" s="572"/>
      <c r="P260" s="572"/>
      <c r="Q260" s="572"/>
    </row>
    <row r="261" spans="1:17">
      <c r="A261" s="572"/>
      <c r="B261" s="572"/>
      <c r="C261" s="572"/>
      <c r="D261" s="572"/>
      <c r="E261" s="572"/>
      <c r="F261" s="572"/>
      <c r="G261" s="572"/>
      <c r="H261" s="572"/>
      <c r="I261" s="572"/>
      <c r="N261" s="572"/>
      <c r="O261" s="572"/>
      <c r="P261" s="572"/>
      <c r="Q261" s="572"/>
    </row>
    <row r="262" spans="1:17">
      <c r="A262" s="572"/>
      <c r="B262" s="572"/>
      <c r="C262" s="572"/>
      <c r="D262" s="572"/>
      <c r="E262" s="572"/>
      <c r="F262" s="572"/>
      <c r="G262" s="572"/>
      <c r="H262" s="572"/>
      <c r="I262" s="572"/>
      <c r="N262" s="572"/>
      <c r="O262" s="572"/>
      <c r="P262" s="572"/>
      <c r="Q262" s="572"/>
    </row>
    <row r="263" spans="1:17">
      <c r="A263" s="572"/>
      <c r="B263" s="572"/>
      <c r="C263" s="572"/>
      <c r="D263" s="572"/>
      <c r="E263" s="572"/>
      <c r="F263" s="572"/>
      <c r="G263" s="572"/>
      <c r="H263" s="572"/>
      <c r="I263" s="572"/>
      <c r="N263" s="572"/>
      <c r="O263" s="572"/>
      <c r="P263" s="572"/>
      <c r="Q263" s="572"/>
    </row>
    <row r="264" spans="1:17">
      <c r="A264" s="572"/>
      <c r="B264" s="572"/>
      <c r="C264" s="572"/>
      <c r="D264" s="572"/>
      <c r="E264" s="572"/>
      <c r="F264" s="572"/>
      <c r="G264" s="572"/>
      <c r="H264" s="572"/>
      <c r="I264" s="572"/>
      <c r="N264" s="572"/>
      <c r="O264" s="572"/>
      <c r="P264" s="572"/>
      <c r="Q264" s="572"/>
    </row>
    <row r="265" spans="1:17">
      <c r="A265" s="572"/>
      <c r="B265" s="572"/>
      <c r="C265" s="572"/>
      <c r="D265" s="572"/>
      <c r="E265" s="572"/>
      <c r="F265" s="572"/>
      <c r="G265" s="572"/>
      <c r="H265" s="572"/>
      <c r="I265" s="572"/>
      <c r="N265" s="572"/>
      <c r="O265" s="572"/>
      <c r="P265" s="572"/>
      <c r="Q265" s="572"/>
    </row>
    <row r="266" spans="1:17">
      <c r="A266" s="572"/>
      <c r="B266" s="572"/>
      <c r="C266" s="572"/>
      <c r="D266" s="572"/>
      <c r="E266" s="572"/>
      <c r="F266" s="572"/>
      <c r="G266" s="572"/>
      <c r="H266" s="572"/>
      <c r="I266" s="572"/>
      <c r="N266" s="572"/>
      <c r="O266" s="572"/>
      <c r="P266" s="572"/>
      <c r="Q266" s="572"/>
    </row>
    <row r="267" spans="1:17">
      <c r="A267" s="572"/>
      <c r="B267" s="572"/>
      <c r="C267" s="572"/>
      <c r="D267" s="572"/>
      <c r="E267" s="572"/>
      <c r="F267" s="572"/>
      <c r="G267" s="572"/>
      <c r="H267" s="572"/>
      <c r="I267" s="572"/>
      <c r="N267" s="572"/>
      <c r="O267" s="572"/>
      <c r="P267" s="572"/>
      <c r="Q267" s="572"/>
    </row>
    <row r="268" spans="1:17">
      <c r="A268" s="572"/>
      <c r="B268" s="572"/>
      <c r="C268" s="572"/>
      <c r="D268" s="572"/>
      <c r="E268" s="572"/>
      <c r="F268" s="572"/>
      <c r="G268" s="572"/>
      <c r="H268" s="572"/>
      <c r="I268" s="572"/>
      <c r="N268" s="572"/>
      <c r="O268" s="572"/>
      <c r="P268" s="572"/>
      <c r="Q268" s="572"/>
    </row>
    <row r="269" spans="1:17">
      <c r="A269" s="572"/>
      <c r="B269" s="572"/>
      <c r="C269" s="572"/>
      <c r="D269" s="572"/>
      <c r="E269" s="572"/>
      <c r="F269" s="572"/>
      <c r="G269" s="572"/>
      <c r="H269" s="572"/>
      <c r="I269" s="572"/>
      <c r="N269" s="572"/>
      <c r="O269" s="572"/>
      <c r="P269" s="572"/>
      <c r="Q269" s="572"/>
    </row>
    <row r="270" spans="1:17">
      <c r="A270" s="572"/>
      <c r="B270" s="572"/>
      <c r="C270" s="572"/>
      <c r="D270" s="572"/>
      <c r="E270" s="572"/>
      <c r="F270" s="572"/>
      <c r="G270" s="572"/>
      <c r="H270" s="572"/>
      <c r="I270" s="572"/>
      <c r="N270" s="572"/>
      <c r="O270" s="572"/>
      <c r="P270" s="572"/>
      <c r="Q270" s="572"/>
    </row>
    <row r="271" spans="1:17">
      <c r="A271" s="572"/>
      <c r="B271" s="572"/>
      <c r="C271" s="572"/>
      <c r="D271" s="572"/>
      <c r="E271" s="572"/>
      <c r="F271" s="572"/>
      <c r="G271" s="572"/>
      <c r="H271" s="572"/>
      <c r="I271" s="572"/>
      <c r="N271" s="572"/>
      <c r="O271" s="572"/>
      <c r="P271" s="572"/>
      <c r="Q271" s="572"/>
    </row>
    <row r="272" spans="1:17">
      <c r="A272" s="572"/>
      <c r="B272" s="572"/>
      <c r="C272" s="572"/>
      <c r="D272" s="572"/>
      <c r="E272" s="572"/>
      <c r="F272" s="572"/>
      <c r="G272" s="572"/>
      <c r="H272" s="572"/>
      <c r="I272" s="572"/>
      <c r="N272" s="572"/>
      <c r="O272" s="572"/>
      <c r="P272" s="572"/>
      <c r="Q272" s="572"/>
    </row>
    <row r="273" spans="1:17">
      <c r="A273" s="572"/>
      <c r="B273" s="572"/>
      <c r="C273" s="572"/>
      <c r="D273" s="572"/>
      <c r="E273" s="572"/>
      <c r="F273" s="572"/>
      <c r="G273" s="572"/>
      <c r="H273" s="572"/>
      <c r="I273" s="572"/>
      <c r="N273" s="572"/>
      <c r="O273" s="572"/>
      <c r="P273" s="572"/>
      <c r="Q273" s="572"/>
    </row>
    <row r="274" spans="1:17">
      <c r="A274" s="572"/>
      <c r="B274" s="572"/>
      <c r="C274" s="572"/>
      <c r="D274" s="572"/>
      <c r="E274" s="572"/>
      <c r="F274" s="572"/>
      <c r="G274" s="572"/>
      <c r="H274" s="572"/>
      <c r="I274" s="572"/>
      <c r="N274" s="572"/>
      <c r="O274" s="572"/>
      <c r="P274" s="572"/>
      <c r="Q274" s="572"/>
    </row>
    <row r="275" spans="1:17">
      <c r="A275" s="572"/>
      <c r="B275" s="572"/>
      <c r="C275" s="572"/>
      <c r="D275" s="572"/>
      <c r="E275" s="572"/>
      <c r="F275" s="572"/>
      <c r="G275" s="572"/>
      <c r="H275" s="572"/>
      <c r="I275" s="572"/>
      <c r="N275" s="572"/>
      <c r="O275" s="572"/>
      <c r="P275" s="572"/>
      <c r="Q275" s="572"/>
    </row>
    <row r="276" spans="1:17">
      <c r="A276" s="572"/>
      <c r="B276" s="572"/>
      <c r="C276" s="572"/>
      <c r="D276" s="572"/>
      <c r="E276" s="572"/>
      <c r="F276" s="572"/>
      <c r="G276" s="572"/>
      <c r="H276" s="572"/>
      <c r="I276" s="572"/>
      <c r="N276" s="572"/>
      <c r="O276" s="572"/>
      <c r="P276" s="572"/>
      <c r="Q276" s="572"/>
    </row>
    <row r="277" spans="1:17">
      <c r="A277" s="572"/>
      <c r="B277" s="572"/>
      <c r="C277" s="572"/>
      <c r="D277" s="572"/>
      <c r="E277" s="572"/>
      <c r="F277" s="572"/>
      <c r="G277" s="572"/>
      <c r="H277" s="572"/>
      <c r="I277" s="572"/>
      <c r="N277" s="572"/>
      <c r="O277" s="572"/>
      <c r="P277" s="572"/>
      <c r="Q277" s="572"/>
    </row>
    <row r="278" spans="1:17">
      <c r="A278" s="572"/>
      <c r="B278" s="572"/>
      <c r="C278" s="572"/>
      <c r="D278" s="572"/>
      <c r="E278" s="572"/>
      <c r="F278" s="572"/>
      <c r="G278" s="572"/>
      <c r="H278" s="572"/>
      <c r="I278" s="572"/>
      <c r="N278" s="572"/>
      <c r="O278" s="572"/>
      <c r="P278" s="572"/>
      <c r="Q278" s="572"/>
    </row>
    <row r="279" spans="1:17">
      <c r="A279" s="572"/>
      <c r="B279" s="572"/>
      <c r="C279" s="572"/>
      <c r="D279" s="572"/>
      <c r="E279" s="572"/>
      <c r="F279" s="572"/>
      <c r="G279" s="572"/>
      <c r="H279" s="572"/>
      <c r="I279" s="572"/>
      <c r="N279" s="572"/>
      <c r="O279" s="572"/>
      <c r="P279" s="572"/>
      <c r="Q279" s="572"/>
    </row>
    <row r="280" spans="1:17">
      <c r="A280" s="572"/>
      <c r="B280" s="572"/>
      <c r="C280" s="572"/>
      <c r="D280" s="572"/>
      <c r="E280" s="572"/>
      <c r="F280" s="572"/>
      <c r="G280" s="572"/>
      <c r="H280" s="572"/>
      <c r="I280" s="572"/>
      <c r="N280" s="572"/>
      <c r="O280" s="572"/>
      <c r="P280" s="572"/>
      <c r="Q280" s="572"/>
    </row>
    <row r="281" spans="1:17">
      <c r="A281" s="572"/>
      <c r="B281" s="572"/>
      <c r="C281" s="572"/>
      <c r="D281" s="572"/>
      <c r="E281" s="572"/>
      <c r="F281" s="572"/>
      <c r="G281" s="572"/>
      <c r="H281" s="572"/>
      <c r="I281" s="572"/>
      <c r="N281" s="572"/>
      <c r="O281" s="572"/>
      <c r="P281" s="572"/>
      <c r="Q281" s="572"/>
    </row>
    <row r="282" spans="1:17">
      <c r="A282" s="572"/>
      <c r="B282" s="572"/>
      <c r="C282" s="572"/>
      <c r="D282" s="572"/>
      <c r="E282" s="572"/>
      <c r="F282" s="572"/>
      <c r="G282" s="572"/>
      <c r="H282" s="572"/>
      <c r="I282" s="572"/>
      <c r="N282" s="572"/>
      <c r="O282" s="572"/>
      <c r="P282" s="572"/>
      <c r="Q282" s="572"/>
    </row>
    <row r="283" spans="1:17">
      <c r="A283" s="572"/>
      <c r="B283" s="572"/>
      <c r="C283" s="572"/>
      <c r="D283" s="572"/>
      <c r="E283" s="572"/>
      <c r="F283" s="572"/>
      <c r="G283" s="572"/>
      <c r="H283" s="572"/>
      <c r="I283" s="572"/>
      <c r="N283" s="572"/>
      <c r="O283" s="572"/>
      <c r="P283" s="572"/>
      <c r="Q283" s="572"/>
    </row>
    <row r="284" spans="1:17">
      <c r="A284" s="572"/>
      <c r="B284" s="572"/>
      <c r="C284" s="572"/>
      <c r="D284" s="572"/>
      <c r="E284" s="572"/>
      <c r="F284" s="572"/>
      <c r="G284" s="572"/>
      <c r="H284" s="572"/>
      <c r="I284" s="572"/>
      <c r="N284" s="572"/>
      <c r="O284" s="572"/>
      <c r="P284" s="572"/>
      <c r="Q284" s="572"/>
    </row>
    <row r="285" spans="1:17">
      <c r="A285" s="572"/>
      <c r="B285" s="572"/>
      <c r="C285" s="572"/>
      <c r="D285" s="572"/>
      <c r="E285" s="572"/>
      <c r="F285" s="572"/>
      <c r="G285" s="572"/>
      <c r="H285" s="572"/>
      <c r="I285" s="572"/>
      <c r="N285" s="572"/>
      <c r="O285" s="572"/>
      <c r="P285" s="572"/>
      <c r="Q285" s="572"/>
    </row>
    <row r="286" spans="1:17">
      <c r="A286" s="572"/>
      <c r="B286" s="572"/>
      <c r="C286" s="572"/>
      <c r="D286" s="572"/>
      <c r="E286" s="572"/>
      <c r="F286" s="572"/>
      <c r="G286" s="572"/>
      <c r="H286" s="572"/>
      <c r="I286" s="572"/>
      <c r="N286" s="572"/>
      <c r="O286" s="572"/>
      <c r="P286" s="572"/>
      <c r="Q286" s="572"/>
    </row>
    <row r="287" spans="1:17">
      <c r="A287" s="572"/>
      <c r="B287" s="572"/>
      <c r="C287" s="572"/>
      <c r="D287" s="572"/>
      <c r="E287" s="572"/>
      <c r="F287" s="572"/>
      <c r="G287" s="572"/>
      <c r="H287" s="572"/>
      <c r="I287" s="572"/>
      <c r="N287" s="572"/>
      <c r="O287" s="572"/>
      <c r="P287" s="572"/>
      <c r="Q287" s="572"/>
    </row>
    <row r="288" spans="1:17">
      <c r="A288" s="572"/>
      <c r="B288" s="572"/>
      <c r="C288" s="572"/>
      <c r="D288" s="572"/>
      <c r="E288" s="572"/>
      <c r="F288" s="572"/>
      <c r="G288" s="572"/>
      <c r="H288" s="572"/>
      <c r="I288" s="572"/>
      <c r="N288" s="572"/>
      <c r="O288" s="572"/>
      <c r="P288" s="572"/>
      <c r="Q288" s="572"/>
    </row>
    <row r="289" spans="1:17">
      <c r="A289" s="572"/>
      <c r="B289" s="572"/>
      <c r="C289" s="572"/>
      <c r="D289" s="572"/>
      <c r="E289" s="572"/>
      <c r="F289" s="572"/>
      <c r="G289" s="572"/>
      <c r="H289" s="572"/>
      <c r="I289" s="572"/>
      <c r="N289" s="572"/>
      <c r="O289" s="572"/>
      <c r="P289" s="572"/>
      <c r="Q289" s="572"/>
    </row>
    <row r="290" spans="1:17">
      <c r="A290" s="572"/>
      <c r="B290" s="572"/>
      <c r="C290" s="572"/>
      <c r="D290" s="572"/>
      <c r="E290" s="572"/>
      <c r="F290" s="572"/>
      <c r="G290" s="572"/>
      <c r="H290" s="572"/>
      <c r="I290" s="572"/>
      <c r="N290" s="572"/>
      <c r="O290" s="572"/>
      <c r="P290" s="572"/>
      <c r="Q290" s="572"/>
    </row>
    <row r="291" spans="1:17">
      <c r="A291" s="572"/>
      <c r="B291" s="572"/>
      <c r="C291" s="572"/>
      <c r="D291" s="572"/>
      <c r="E291" s="572"/>
      <c r="F291" s="572"/>
      <c r="G291" s="572"/>
      <c r="H291" s="572"/>
      <c r="I291" s="572"/>
      <c r="N291" s="572"/>
      <c r="O291" s="572"/>
      <c r="P291" s="572"/>
      <c r="Q291" s="572"/>
    </row>
    <row r="292" spans="1:17">
      <c r="A292" s="572"/>
      <c r="B292" s="572"/>
      <c r="C292" s="572"/>
      <c r="D292" s="572"/>
      <c r="E292" s="572"/>
      <c r="F292" s="572"/>
      <c r="G292" s="572"/>
      <c r="H292" s="572"/>
      <c r="I292" s="572"/>
      <c r="N292" s="572"/>
      <c r="O292" s="572"/>
      <c r="P292" s="572"/>
      <c r="Q292" s="572"/>
    </row>
    <row r="293" spans="1:17">
      <c r="A293" s="572"/>
      <c r="B293" s="572"/>
      <c r="C293" s="572"/>
      <c r="D293" s="572"/>
      <c r="E293" s="572"/>
      <c r="F293" s="572"/>
      <c r="G293" s="572"/>
      <c r="H293" s="572"/>
      <c r="I293" s="572"/>
      <c r="N293" s="572"/>
      <c r="O293" s="572"/>
      <c r="P293" s="572"/>
      <c r="Q293" s="572"/>
    </row>
    <row r="294" spans="1:17">
      <c r="A294" s="572"/>
      <c r="B294" s="572"/>
      <c r="C294" s="572"/>
      <c r="D294" s="572"/>
      <c r="E294" s="572"/>
      <c r="F294" s="572"/>
      <c r="G294" s="572"/>
      <c r="H294" s="572"/>
      <c r="I294" s="572"/>
      <c r="N294" s="572"/>
      <c r="O294" s="572"/>
      <c r="P294" s="572"/>
      <c r="Q294" s="572"/>
    </row>
    <row r="295" spans="1:17">
      <c r="A295" s="572"/>
      <c r="B295" s="572"/>
      <c r="C295" s="572"/>
      <c r="D295" s="572"/>
      <c r="E295" s="572"/>
      <c r="F295" s="572"/>
      <c r="G295" s="572"/>
      <c r="H295" s="572"/>
      <c r="I295" s="572"/>
      <c r="N295" s="572"/>
      <c r="O295" s="572"/>
      <c r="P295" s="572"/>
      <c r="Q295" s="572"/>
    </row>
    <row r="296" spans="1:17">
      <c r="A296" s="572"/>
      <c r="B296" s="572"/>
      <c r="C296" s="572"/>
      <c r="D296" s="572"/>
      <c r="E296" s="572"/>
      <c r="F296" s="572"/>
      <c r="G296" s="572"/>
      <c r="H296" s="572"/>
      <c r="I296" s="572"/>
      <c r="N296" s="572"/>
      <c r="O296" s="572"/>
      <c r="P296" s="572"/>
      <c r="Q296" s="572"/>
    </row>
    <row r="297" spans="1:17">
      <c r="A297" s="572"/>
      <c r="B297" s="572"/>
      <c r="C297" s="572"/>
      <c r="D297" s="572"/>
      <c r="E297" s="572"/>
      <c r="F297" s="572"/>
      <c r="G297" s="572"/>
      <c r="H297" s="572"/>
      <c r="I297" s="572"/>
      <c r="N297" s="572"/>
      <c r="O297" s="572"/>
      <c r="P297" s="572"/>
      <c r="Q297" s="572"/>
    </row>
    <row r="298" spans="1:17">
      <c r="A298" s="572"/>
      <c r="B298" s="572"/>
      <c r="C298" s="572"/>
      <c r="D298" s="572"/>
      <c r="E298" s="572"/>
      <c r="F298" s="572"/>
      <c r="G298" s="572"/>
      <c r="H298" s="572"/>
      <c r="I298" s="572"/>
      <c r="N298" s="572"/>
      <c r="O298" s="572"/>
      <c r="P298" s="572"/>
      <c r="Q298" s="572"/>
    </row>
    <row r="299" spans="1:17">
      <c r="A299" s="572"/>
      <c r="B299" s="572"/>
      <c r="C299" s="572"/>
      <c r="D299" s="572"/>
      <c r="E299" s="572"/>
      <c r="F299" s="572"/>
      <c r="G299" s="572"/>
      <c r="H299" s="572"/>
      <c r="I299" s="572"/>
      <c r="N299" s="572"/>
      <c r="O299" s="572"/>
      <c r="P299" s="572"/>
      <c r="Q299" s="572"/>
    </row>
    <row r="300" spans="1:17">
      <c r="A300" s="572"/>
      <c r="B300" s="572"/>
      <c r="C300" s="572"/>
      <c r="D300" s="572"/>
      <c r="E300" s="572"/>
      <c r="F300" s="572"/>
      <c r="G300" s="572"/>
      <c r="H300" s="572"/>
      <c r="I300" s="572"/>
      <c r="N300" s="572"/>
      <c r="O300" s="572"/>
      <c r="P300" s="572"/>
      <c r="Q300" s="572"/>
    </row>
    <row r="301" spans="1:17">
      <c r="A301" s="572"/>
      <c r="B301" s="572"/>
      <c r="C301" s="572"/>
      <c r="D301" s="572"/>
      <c r="E301" s="572"/>
      <c r="F301" s="572"/>
      <c r="G301" s="572"/>
      <c r="H301" s="572"/>
      <c r="I301" s="572"/>
      <c r="N301" s="572"/>
      <c r="O301" s="572"/>
      <c r="P301" s="572"/>
      <c r="Q301" s="572"/>
    </row>
    <row r="302" spans="1:17">
      <c r="A302" s="572"/>
      <c r="B302" s="572"/>
      <c r="C302" s="572"/>
      <c r="D302" s="572"/>
      <c r="E302" s="572"/>
      <c r="F302" s="572"/>
      <c r="G302" s="572"/>
      <c r="H302" s="572"/>
      <c r="I302" s="572"/>
      <c r="N302" s="572"/>
      <c r="O302" s="572"/>
      <c r="P302" s="572"/>
      <c r="Q302" s="572"/>
    </row>
    <row r="303" spans="1:17">
      <c r="A303" s="572"/>
      <c r="B303" s="572"/>
      <c r="C303" s="572"/>
      <c r="D303" s="572"/>
      <c r="E303" s="572"/>
      <c r="F303" s="572"/>
      <c r="G303" s="572"/>
      <c r="H303" s="572"/>
      <c r="I303" s="572"/>
      <c r="N303" s="572"/>
      <c r="O303" s="572"/>
      <c r="P303" s="572"/>
      <c r="Q303" s="572"/>
    </row>
    <row r="304" spans="1:17">
      <c r="A304" s="572"/>
      <c r="B304" s="572"/>
      <c r="C304" s="572"/>
      <c r="D304" s="572"/>
      <c r="E304" s="572"/>
      <c r="F304" s="572"/>
      <c r="G304" s="572"/>
      <c r="H304" s="572"/>
      <c r="I304" s="572"/>
      <c r="N304" s="572"/>
      <c r="O304" s="572"/>
      <c r="P304" s="572"/>
      <c r="Q304" s="572"/>
    </row>
    <row r="305" spans="1:17">
      <c r="A305" s="572"/>
      <c r="B305" s="572"/>
      <c r="C305" s="572"/>
      <c r="D305" s="572"/>
      <c r="E305" s="572"/>
      <c r="F305" s="572"/>
      <c r="G305" s="572"/>
      <c r="H305" s="572"/>
      <c r="I305" s="572"/>
      <c r="N305" s="572"/>
      <c r="O305" s="572"/>
      <c r="P305" s="572"/>
      <c r="Q305" s="572"/>
    </row>
    <row r="306" spans="1:17">
      <c r="A306" s="572"/>
      <c r="B306" s="572"/>
      <c r="C306" s="572"/>
      <c r="D306" s="572"/>
      <c r="E306" s="572"/>
      <c r="F306" s="572"/>
      <c r="G306" s="572"/>
      <c r="H306" s="572"/>
      <c r="I306" s="572"/>
      <c r="N306" s="572"/>
      <c r="O306" s="572"/>
      <c r="P306" s="572"/>
      <c r="Q306" s="572"/>
    </row>
    <row r="307" spans="1:17">
      <c r="A307" s="572"/>
      <c r="B307" s="572"/>
      <c r="C307" s="572"/>
      <c r="D307" s="572"/>
      <c r="E307" s="572"/>
      <c r="F307" s="572"/>
      <c r="G307" s="572"/>
      <c r="H307" s="572"/>
      <c r="I307" s="572"/>
      <c r="N307" s="572"/>
      <c r="O307" s="572"/>
      <c r="P307" s="572"/>
      <c r="Q307" s="572"/>
    </row>
    <row r="308" spans="1:17">
      <c r="A308" s="572"/>
      <c r="B308" s="572"/>
      <c r="C308" s="572"/>
      <c r="D308" s="572"/>
      <c r="E308" s="572"/>
      <c r="F308" s="572"/>
      <c r="G308" s="572"/>
      <c r="H308" s="572"/>
      <c r="I308" s="572"/>
      <c r="N308" s="572"/>
      <c r="O308" s="572"/>
      <c r="P308" s="572"/>
      <c r="Q308" s="572"/>
    </row>
    <row r="309" spans="1:17">
      <c r="A309" s="572"/>
      <c r="B309" s="572"/>
      <c r="C309" s="572"/>
      <c r="D309" s="572"/>
      <c r="E309" s="572"/>
      <c r="F309" s="572"/>
      <c r="G309" s="572"/>
      <c r="H309" s="572"/>
      <c r="I309" s="572"/>
      <c r="N309" s="572"/>
      <c r="O309" s="572"/>
      <c r="P309" s="572"/>
      <c r="Q309" s="572"/>
    </row>
    <row r="310" spans="1:17">
      <c r="A310" s="572"/>
      <c r="B310" s="572"/>
      <c r="C310" s="572"/>
      <c r="D310" s="572"/>
      <c r="E310" s="572"/>
      <c r="F310" s="572"/>
      <c r="G310" s="572"/>
      <c r="H310" s="572"/>
      <c r="I310" s="572"/>
      <c r="N310" s="572"/>
      <c r="O310" s="572"/>
      <c r="P310" s="572"/>
      <c r="Q310" s="572"/>
    </row>
    <row r="311" spans="1:17">
      <c r="A311" s="572"/>
      <c r="B311" s="572"/>
      <c r="C311" s="572"/>
      <c r="D311" s="572"/>
      <c r="E311" s="572"/>
      <c r="F311" s="572"/>
      <c r="G311" s="572"/>
      <c r="H311" s="572"/>
      <c r="I311" s="572"/>
      <c r="N311" s="572"/>
      <c r="O311" s="572"/>
      <c r="P311" s="572"/>
      <c r="Q311" s="572"/>
    </row>
    <row r="312" spans="1:17">
      <c r="A312" s="572"/>
      <c r="B312" s="572"/>
      <c r="C312" s="572"/>
      <c r="D312" s="572"/>
      <c r="E312" s="572"/>
      <c r="F312" s="572"/>
      <c r="G312" s="572"/>
      <c r="H312" s="572"/>
      <c r="I312" s="572"/>
      <c r="N312" s="572"/>
      <c r="O312" s="572"/>
      <c r="P312" s="572"/>
      <c r="Q312" s="572"/>
    </row>
    <row r="313" spans="1:17">
      <c r="A313" s="572"/>
      <c r="B313" s="572"/>
      <c r="C313" s="572"/>
      <c r="D313" s="572"/>
      <c r="E313" s="572"/>
      <c r="F313" s="572"/>
      <c r="G313" s="572"/>
      <c r="H313" s="572"/>
      <c r="I313" s="572"/>
      <c r="N313" s="572"/>
      <c r="O313" s="572"/>
      <c r="P313" s="572"/>
      <c r="Q313" s="572"/>
    </row>
    <row r="314" spans="1:17">
      <c r="A314" s="572"/>
      <c r="B314" s="572"/>
      <c r="C314" s="572"/>
      <c r="D314" s="572"/>
      <c r="E314" s="572"/>
      <c r="F314" s="572"/>
      <c r="G314" s="572"/>
      <c r="H314" s="572"/>
      <c r="I314" s="572"/>
      <c r="N314" s="572"/>
      <c r="O314" s="572"/>
      <c r="P314" s="572"/>
      <c r="Q314" s="572"/>
    </row>
    <row r="315" spans="1:17">
      <c r="A315" s="572"/>
      <c r="B315" s="572"/>
      <c r="C315" s="572"/>
      <c r="D315" s="572"/>
      <c r="E315" s="572"/>
      <c r="F315" s="572"/>
      <c r="G315" s="572"/>
      <c r="H315" s="572"/>
      <c r="I315" s="572"/>
      <c r="N315" s="572"/>
      <c r="O315" s="572"/>
      <c r="P315" s="572"/>
      <c r="Q315" s="572"/>
    </row>
    <row r="316" spans="1:17">
      <c r="A316" s="572"/>
      <c r="B316" s="572"/>
      <c r="C316" s="572"/>
      <c r="D316" s="572"/>
      <c r="E316" s="572"/>
      <c r="F316" s="572"/>
      <c r="G316" s="572"/>
      <c r="H316" s="572"/>
      <c r="I316" s="572"/>
      <c r="N316" s="572"/>
      <c r="O316" s="572"/>
      <c r="P316" s="572"/>
      <c r="Q316" s="572"/>
    </row>
    <row r="317" spans="1:17">
      <c r="A317" s="572"/>
      <c r="B317" s="572"/>
      <c r="C317" s="572"/>
      <c r="D317" s="572"/>
      <c r="E317" s="572"/>
      <c r="F317" s="572"/>
      <c r="G317" s="572"/>
      <c r="H317" s="572"/>
      <c r="I317" s="572"/>
      <c r="N317" s="572"/>
      <c r="O317" s="572"/>
      <c r="P317" s="572"/>
      <c r="Q317" s="572"/>
    </row>
    <row r="318" spans="1:17">
      <c r="A318" s="572"/>
      <c r="B318" s="572"/>
      <c r="C318" s="572"/>
      <c r="D318" s="572"/>
      <c r="E318" s="572"/>
      <c r="F318" s="572"/>
      <c r="G318" s="572"/>
      <c r="H318" s="572"/>
      <c r="I318" s="572"/>
      <c r="N318" s="572"/>
      <c r="O318" s="572"/>
      <c r="P318" s="572"/>
      <c r="Q318" s="572"/>
    </row>
    <row r="319" spans="1:17">
      <c r="A319" s="572"/>
      <c r="B319" s="572"/>
      <c r="C319" s="572"/>
      <c r="D319" s="572"/>
      <c r="E319" s="572"/>
      <c r="F319" s="572"/>
      <c r="G319" s="572"/>
      <c r="H319" s="572"/>
      <c r="I319" s="572"/>
      <c r="N319" s="572"/>
      <c r="O319" s="572"/>
      <c r="P319" s="572"/>
      <c r="Q319" s="572"/>
    </row>
    <row r="320" spans="1:17">
      <c r="A320" s="572"/>
      <c r="B320" s="572"/>
      <c r="C320" s="572"/>
      <c r="D320" s="572"/>
      <c r="E320" s="572"/>
      <c r="F320" s="572"/>
      <c r="G320" s="572"/>
      <c r="H320" s="572"/>
      <c r="I320" s="572"/>
      <c r="N320" s="572"/>
      <c r="O320" s="572"/>
      <c r="P320" s="572"/>
      <c r="Q320" s="572"/>
    </row>
    <row r="321" spans="1:17">
      <c r="A321" s="572"/>
      <c r="B321" s="572"/>
      <c r="C321" s="572"/>
      <c r="D321" s="572"/>
      <c r="E321" s="572"/>
      <c r="F321" s="572"/>
      <c r="G321" s="572"/>
      <c r="H321" s="572"/>
      <c r="I321" s="572"/>
      <c r="N321" s="572"/>
      <c r="O321" s="572"/>
      <c r="P321" s="572"/>
      <c r="Q321" s="572"/>
    </row>
    <row r="322" spans="1:17">
      <c r="A322" s="572"/>
      <c r="B322" s="572"/>
      <c r="C322" s="572"/>
      <c r="D322" s="572"/>
      <c r="E322" s="572"/>
      <c r="F322" s="572"/>
      <c r="G322" s="572"/>
      <c r="H322" s="572"/>
      <c r="I322" s="572"/>
      <c r="N322" s="572"/>
      <c r="O322" s="572"/>
      <c r="P322" s="572"/>
      <c r="Q322" s="572"/>
    </row>
    <row r="323" spans="1:17">
      <c r="A323" s="572"/>
      <c r="B323" s="572"/>
      <c r="C323" s="572"/>
      <c r="D323" s="572"/>
      <c r="E323" s="572"/>
      <c r="F323" s="572"/>
      <c r="G323" s="572"/>
      <c r="H323" s="572"/>
      <c r="I323" s="572"/>
      <c r="N323" s="572"/>
      <c r="O323" s="572"/>
      <c r="P323" s="572"/>
      <c r="Q323" s="572"/>
    </row>
    <row r="324" spans="1:17">
      <c r="A324" s="572"/>
      <c r="B324" s="572"/>
      <c r="C324" s="572"/>
      <c r="D324" s="572"/>
      <c r="E324" s="572"/>
      <c r="F324" s="572"/>
      <c r="G324" s="572"/>
      <c r="H324" s="572"/>
      <c r="I324" s="572"/>
      <c r="N324" s="572"/>
      <c r="O324" s="572"/>
      <c r="P324" s="572"/>
      <c r="Q324" s="572"/>
    </row>
    <row r="325" spans="1:17">
      <c r="A325" s="572"/>
      <c r="B325" s="572"/>
      <c r="C325" s="572"/>
      <c r="D325" s="572"/>
      <c r="E325" s="572"/>
      <c r="F325" s="572"/>
      <c r="G325" s="572"/>
      <c r="H325" s="572"/>
      <c r="I325" s="572"/>
      <c r="N325" s="572"/>
      <c r="O325" s="572"/>
      <c r="P325" s="572"/>
      <c r="Q325" s="572"/>
    </row>
    <row r="326" spans="1:17">
      <c r="A326" s="572"/>
      <c r="B326" s="572"/>
      <c r="C326" s="572"/>
      <c r="D326" s="572"/>
      <c r="E326" s="572"/>
      <c r="F326" s="572"/>
      <c r="G326" s="572"/>
      <c r="H326" s="572"/>
      <c r="I326" s="572"/>
      <c r="N326" s="572"/>
      <c r="O326" s="572"/>
      <c r="P326" s="572"/>
      <c r="Q326" s="572"/>
    </row>
    <row r="327" spans="1:17">
      <c r="A327" s="572"/>
      <c r="B327" s="572"/>
      <c r="C327" s="572"/>
      <c r="D327" s="572"/>
      <c r="E327" s="572"/>
      <c r="F327" s="572"/>
      <c r="G327" s="572"/>
      <c r="H327" s="572"/>
      <c r="I327" s="572"/>
      <c r="N327" s="572"/>
      <c r="O327" s="572"/>
      <c r="P327" s="572"/>
      <c r="Q327" s="572"/>
    </row>
    <row r="328" spans="1:17">
      <c r="A328" s="572"/>
      <c r="B328" s="572"/>
      <c r="C328" s="572"/>
      <c r="D328" s="572"/>
      <c r="E328" s="572"/>
      <c r="F328" s="572"/>
      <c r="G328" s="572"/>
      <c r="H328" s="572"/>
      <c r="I328" s="572"/>
      <c r="N328" s="572"/>
      <c r="O328" s="572"/>
      <c r="P328" s="572"/>
      <c r="Q328" s="572"/>
    </row>
    <row r="329" spans="1:17">
      <c r="A329" s="572"/>
      <c r="B329" s="572"/>
      <c r="C329" s="572"/>
      <c r="D329" s="572"/>
      <c r="E329" s="572"/>
      <c r="F329" s="572"/>
      <c r="G329" s="572"/>
      <c r="H329" s="572"/>
      <c r="I329" s="572"/>
      <c r="N329" s="572"/>
      <c r="O329" s="572"/>
      <c r="P329" s="572"/>
      <c r="Q329" s="572"/>
    </row>
    <row r="330" spans="1:17">
      <c r="A330" s="572"/>
      <c r="B330" s="572"/>
      <c r="C330" s="572"/>
      <c r="D330" s="572"/>
      <c r="E330" s="572"/>
      <c r="F330" s="572"/>
      <c r="G330" s="572"/>
      <c r="H330" s="572"/>
      <c r="I330" s="572"/>
      <c r="N330" s="572"/>
      <c r="O330" s="572"/>
      <c r="P330" s="572"/>
      <c r="Q330" s="572"/>
    </row>
    <row r="331" spans="1:17">
      <c r="A331" s="572"/>
      <c r="B331" s="572"/>
      <c r="C331" s="572"/>
      <c r="D331" s="572"/>
      <c r="E331" s="572"/>
      <c r="F331" s="572"/>
      <c r="G331" s="572"/>
      <c r="H331" s="572"/>
      <c r="I331" s="572"/>
      <c r="N331" s="572"/>
      <c r="O331" s="572"/>
      <c r="P331" s="572"/>
      <c r="Q331" s="572"/>
    </row>
    <row r="332" spans="1:17">
      <c r="A332" s="572"/>
      <c r="B332" s="572"/>
      <c r="C332" s="572"/>
      <c r="D332" s="572"/>
      <c r="E332" s="572"/>
      <c r="F332" s="572"/>
      <c r="G332" s="572"/>
      <c r="H332" s="572"/>
      <c r="I332" s="572"/>
      <c r="N332" s="572"/>
      <c r="O332" s="572"/>
      <c r="P332" s="572"/>
      <c r="Q332" s="572"/>
    </row>
    <row r="333" spans="1:17">
      <c r="A333" s="572"/>
      <c r="B333" s="572"/>
      <c r="C333" s="572"/>
      <c r="D333" s="572"/>
      <c r="E333" s="572"/>
      <c r="F333" s="572"/>
      <c r="G333" s="572"/>
      <c r="H333" s="572"/>
      <c r="I333" s="572"/>
      <c r="N333" s="572"/>
      <c r="O333" s="572"/>
      <c r="P333" s="572"/>
      <c r="Q333" s="572"/>
    </row>
    <row r="334" spans="1:17">
      <c r="A334" s="572"/>
      <c r="B334" s="572"/>
      <c r="C334" s="572"/>
      <c r="D334" s="572"/>
      <c r="E334" s="572"/>
      <c r="F334" s="572"/>
      <c r="G334" s="572"/>
      <c r="H334" s="572"/>
      <c r="I334" s="572"/>
      <c r="N334" s="572"/>
      <c r="O334" s="572"/>
      <c r="P334" s="572"/>
      <c r="Q334" s="572"/>
    </row>
    <row r="335" spans="1:17">
      <c r="A335" s="572"/>
      <c r="B335" s="572"/>
      <c r="C335" s="572"/>
      <c r="D335" s="572"/>
      <c r="E335" s="572"/>
      <c r="F335" s="572"/>
      <c r="G335" s="572"/>
      <c r="H335" s="572"/>
      <c r="I335" s="572"/>
      <c r="N335" s="572"/>
      <c r="O335" s="572"/>
      <c r="P335" s="572"/>
      <c r="Q335" s="572"/>
    </row>
    <row r="336" spans="1:17">
      <c r="A336" s="572"/>
      <c r="B336" s="572"/>
      <c r="C336" s="572"/>
      <c r="D336" s="572"/>
      <c r="E336" s="572"/>
      <c r="F336" s="572"/>
      <c r="G336" s="572"/>
      <c r="H336" s="572"/>
      <c r="I336" s="572"/>
      <c r="N336" s="572"/>
      <c r="O336" s="572"/>
      <c r="P336" s="572"/>
      <c r="Q336" s="572"/>
    </row>
    <row r="337" spans="1:17">
      <c r="A337" s="572"/>
      <c r="B337" s="572"/>
      <c r="C337" s="572"/>
      <c r="D337" s="572"/>
      <c r="E337" s="572"/>
      <c r="F337" s="572"/>
      <c r="G337" s="572"/>
      <c r="H337" s="572"/>
      <c r="I337" s="572"/>
      <c r="N337" s="572"/>
      <c r="O337" s="572"/>
      <c r="P337" s="572"/>
      <c r="Q337" s="572"/>
    </row>
    <row r="338" spans="1:17">
      <c r="A338" s="572"/>
      <c r="B338" s="572"/>
      <c r="C338" s="572"/>
      <c r="D338" s="572"/>
      <c r="E338" s="572"/>
      <c r="F338" s="572"/>
      <c r="G338" s="572"/>
      <c r="H338" s="572"/>
      <c r="I338" s="572"/>
      <c r="N338" s="572"/>
      <c r="O338" s="572"/>
      <c r="P338" s="572"/>
      <c r="Q338" s="572"/>
    </row>
    <row r="339" spans="1:17">
      <c r="A339" s="572"/>
      <c r="B339" s="572"/>
      <c r="C339" s="572"/>
      <c r="D339" s="572"/>
      <c r="E339" s="572"/>
      <c r="F339" s="572"/>
      <c r="G339" s="572"/>
      <c r="H339" s="572"/>
      <c r="I339" s="572"/>
      <c r="N339" s="572"/>
      <c r="O339" s="572"/>
      <c r="P339" s="572"/>
      <c r="Q339" s="572"/>
    </row>
    <row r="340" spans="1:17">
      <c r="A340" s="572"/>
      <c r="B340" s="572"/>
      <c r="C340" s="572"/>
      <c r="D340" s="572"/>
      <c r="E340" s="572"/>
      <c r="F340" s="572"/>
      <c r="G340" s="572"/>
      <c r="H340" s="572"/>
      <c r="I340" s="572"/>
      <c r="N340" s="572"/>
      <c r="O340" s="572"/>
      <c r="P340" s="572"/>
      <c r="Q340" s="572"/>
    </row>
    <row r="341" spans="1:17">
      <c r="A341" s="572"/>
      <c r="B341" s="572"/>
      <c r="C341" s="572"/>
      <c r="D341" s="572"/>
      <c r="E341" s="572"/>
      <c r="F341" s="572"/>
      <c r="G341" s="572"/>
      <c r="H341" s="572"/>
      <c r="I341" s="572"/>
      <c r="N341" s="572"/>
      <c r="O341" s="572"/>
      <c r="P341" s="572"/>
      <c r="Q341" s="572"/>
    </row>
    <row r="342" spans="1:17">
      <c r="A342" s="572"/>
      <c r="B342" s="572"/>
      <c r="C342" s="572"/>
      <c r="D342" s="572"/>
      <c r="E342" s="572"/>
      <c r="F342" s="572"/>
      <c r="G342" s="572"/>
      <c r="H342" s="572"/>
      <c r="I342" s="572"/>
      <c r="N342" s="572"/>
      <c r="O342" s="572"/>
      <c r="P342" s="572"/>
      <c r="Q342" s="572"/>
    </row>
    <row r="343" spans="1:17">
      <c r="A343" s="572"/>
      <c r="B343" s="572"/>
      <c r="C343" s="572"/>
      <c r="D343" s="572"/>
      <c r="E343" s="572"/>
      <c r="F343" s="572"/>
      <c r="G343" s="572"/>
      <c r="H343" s="572"/>
      <c r="I343" s="572"/>
      <c r="N343" s="572"/>
      <c r="O343" s="572"/>
      <c r="P343" s="572"/>
      <c r="Q343" s="572"/>
    </row>
    <row r="344" spans="1:17">
      <c r="A344" s="572"/>
      <c r="B344" s="572"/>
      <c r="C344" s="572"/>
      <c r="D344" s="572"/>
      <c r="E344" s="572"/>
      <c r="F344" s="572"/>
      <c r="G344" s="572"/>
      <c r="H344" s="572"/>
      <c r="I344" s="572"/>
      <c r="N344" s="572"/>
      <c r="O344" s="572"/>
      <c r="P344" s="572"/>
      <c r="Q344" s="572"/>
    </row>
    <row r="345" spans="1:17">
      <c r="A345" s="572"/>
      <c r="B345" s="572"/>
      <c r="C345" s="572"/>
      <c r="D345" s="572"/>
      <c r="E345" s="572"/>
      <c r="F345" s="572"/>
      <c r="G345" s="572"/>
      <c r="H345" s="572"/>
      <c r="I345" s="572"/>
      <c r="N345" s="572"/>
      <c r="O345" s="572"/>
      <c r="P345" s="572"/>
      <c r="Q345" s="572"/>
    </row>
    <row r="346" spans="1:17">
      <c r="A346" s="572"/>
      <c r="B346" s="572"/>
      <c r="C346" s="572"/>
      <c r="D346" s="572"/>
      <c r="E346" s="572"/>
      <c r="F346" s="572"/>
      <c r="G346" s="572"/>
      <c r="H346" s="572"/>
      <c r="I346" s="572"/>
      <c r="N346" s="572"/>
      <c r="O346" s="572"/>
      <c r="P346" s="572"/>
      <c r="Q346" s="572"/>
    </row>
    <row r="347" spans="1:17">
      <c r="A347" s="572"/>
      <c r="B347" s="572"/>
      <c r="C347" s="572"/>
      <c r="D347" s="572"/>
      <c r="E347" s="572"/>
      <c r="F347" s="572"/>
      <c r="G347" s="572"/>
      <c r="H347" s="572"/>
      <c r="I347" s="572"/>
      <c r="N347" s="572"/>
      <c r="O347" s="572"/>
      <c r="P347" s="572"/>
      <c r="Q347" s="572"/>
    </row>
    <row r="348" spans="1:17">
      <c r="A348" s="572"/>
      <c r="B348" s="572"/>
      <c r="C348" s="572"/>
      <c r="D348" s="572"/>
      <c r="E348" s="572"/>
      <c r="F348" s="572"/>
      <c r="G348" s="572"/>
      <c r="H348" s="572"/>
      <c r="I348" s="572"/>
      <c r="N348" s="572"/>
      <c r="O348" s="572"/>
      <c r="P348" s="572"/>
      <c r="Q348" s="572"/>
    </row>
    <row r="349" spans="1:17">
      <c r="A349" s="572"/>
      <c r="B349" s="572"/>
      <c r="C349" s="572"/>
      <c r="D349" s="572"/>
      <c r="E349" s="572"/>
      <c r="F349" s="572"/>
      <c r="G349" s="572"/>
      <c r="H349" s="572"/>
      <c r="I349" s="572"/>
      <c r="N349" s="572"/>
      <c r="O349" s="572"/>
      <c r="P349" s="572"/>
      <c r="Q349" s="572"/>
    </row>
    <row r="350" spans="1:17">
      <c r="A350" s="572"/>
      <c r="B350" s="572"/>
      <c r="C350" s="572"/>
      <c r="D350" s="572"/>
      <c r="E350" s="572"/>
      <c r="F350" s="572"/>
      <c r="G350" s="572"/>
      <c r="H350" s="572"/>
      <c r="I350" s="572"/>
      <c r="N350" s="572"/>
      <c r="O350" s="572"/>
      <c r="P350" s="572"/>
      <c r="Q350" s="572"/>
    </row>
    <row r="351" spans="1:17">
      <c r="A351" s="572"/>
      <c r="B351" s="572"/>
      <c r="C351" s="572"/>
      <c r="D351" s="572"/>
      <c r="E351" s="572"/>
      <c r="F351" s="572"/>
      <c r="G351" s="572"/>
      <c r="H351" s="572"/>
      <c r="I351" s="572"/>
      <c r="N351" s="572"/>
      <c r="O351" s="572"/>
      <c r="P351" s="572"/>
      <c r="Q351" s="572"/>
    </row>
    <row r="352" spans="1:17">
      <c r="A352" s="572"/>
      <c r="B352" s="572"/>
      <c r="C352" s="572"/>
      <c r="D352" s="572"/>
      <c r="E352" s="572"/>
      <c r="F352" s="572"/>
      <c r="G352" s="572"/>
      <c r="H352" s="572"/>
      <c r="I352" s="572"/>
      <c r="N352" s="572"/>
      <c r="O352" s="572"/>
      <c r="P352" s="572"/>
      <c r="Q352" s="572"/>
    </row>
    <row r="353" spans="1:17">
      <c r="A353" s="572"/>
      <c r="B353" s="572"/>
      <c r="C353" s="572"/>
      <c r="D353" s="572"/>
      <c r="E353" s="572"/>
      <c r="F353" s="572"/>
      <c r="G353" s="572"/>
      <c r="H353" s="572"/>
      <c r="I353" s="572"/>
      <c r="N353" s="572"/>
      <c r="O353" s="572"/>
      <c r="P353" s="572"/>
      <c r="Q353" s="572"/>
    </row>
    <row r="354" spans="1:17">
      <c r="A354" s="572"/>
      <c r="B354" s="572"/>
      <c r="C354" s="572"/>
      <c r="D354" s="572"/>
      <c r="E354" s="572"/>
      <c r="F354" s="572"/>
      <c r="G354" s="572"/>
      <c r="H354" s="572"/>
      <c r="I354" s="572"/>
      <c r="N354" s="572"/>
      <c r="O354" s="572"/>
      <c r="P354" s="572"/>
      <c r="Q354" s="572"/>
    </row>
    <row r="355" spans="1:17">
      <c r="A355" s="572"/>
      <c r="B355" s="572"/>
      <c r="C355" s="572"/>
      <c r="D355" s="572"/>
      <c r="E355" s="572"/>
      <c r="F355" s="572"/>
      <c r="G355" s="572"/>
      <c r="H355" s="572"/>
      <c r="I355" s="572"/>
      <c r="N355" s="572"/>
      <c r="O355" s="572"/>
      <c r="P355" s="572"/>
      <c r="Q355" s="572"/>
    </row>
    <row r="356" spans="1:17">
      <c r="A356" s="572"/>
      <c r="B356" s="572"/>
      <c r="C356" s="572"/>
      <c r="D356" s="572"/>
      <c r="E356" s="572"/>
      <c r="F356" s="572"/>
      <c r="G356" s="572"/>
      <c r="H356" s="572"/>
      <c r="I356" s="572"/>
      <c r="N356" s="572"/>
      <c r="O356" s="572"/>
      <c r="P356" s="572"/>
      <c r="Q356" s="572"/>
    </row>
    <row r="357" spans="1:17">
      <c r="A357" s="572"/>
      <c r="B357" s="572"/>
      <c r="C357" s="572"/>
      <c r="D357" s="572"/>
      <c r="E357" s="572"/>
      <c r="F357" s="572"/>
      <c r="G357" s="572"/>
      <c r="H357" s="572"/>
      <c r="I357" s="572"/>
      <c r="N357" s="572"/>
      <c r="O357" s="572"/>
      <c r="P357" s="572"/>
      <c r="Q357" s="572"/>
    </row>
    <row r="358" spans="1:17">
      <c r="A358" s="572"/>
      <c r="B358" s="572"/>
      <c r="C358" s="572"/>
      <c r="D358" s="572"/>
      <c r="E358" s="572"/>
      <c r="F358" s="572"/>
      <c r="G358" s="572"/>
      <c r="H358" s="572"/>
      <c r="I358" s="572"/>
      <c r="N358" s="572"/>
      <c r="O358" s="572"/>
      <c r="P358" s="572"/>
      <c r="Q358" s="572"/>
    </row>
    <row r="359" spans="1:17">
      <c r="A359" s="572"/>
      <c r="B359" s="572"/>
      <c r="C359" s="572"/>
      <c r="D359" s="572"/>
      <c r="E359" s="572"/>
      <c r="F359" s="572"/>
      <c r="G359" s="572"/>
      <c r="H359" s="572"/>
      <c r="I359" s="572"/>
      <c r="N359" s="572"/>
      <c r="O359" s="572"/>
      <c r="P359" s="572"/>
      <c r="Q359" s="572"/>
    </row>
    <row r="360" spans="1:17">
      <c r="A360" s="572"/>
      <c r="B360" s="572"/>
      <c r="C360" s="572"/>
      <c r="D360" s="572"/>
      <c r="E360" s="572"/>
      <c r="F360" s="572"/>
      <c r="G360" s="572"/>
      <c r="H360" s="572"/>
      <c r="I360" s="572"/>
      <c r="N360" s="572"/>
      <c r="O360" s="572"/>
      <c r="P360" s="572"/>
      <c r="Q360" s="572"/>
    </row>
    <row r="361" spans="1:17">
      <c r="A361" s="572"/>
      <c r="B361" s="572"/>
      <c r="C361" s="572"/>
      <c r="D361" s="572"/>
      <c r="E361" s="572"/>
      <c r="F361" s="572"/>
      <c r="G361" s="572"/>
      <c r="H361" s="572"/>
      <c r="I361" s="572"/>
      <c r="N361" s="572"/>
      <c r="O361" s="572"/>
      <c r="P361" s="572"/>
      <c r="Q361" s="572"/>
    </row>
    <row r="362" spans="1:17">
      <c r="A362" s="572"/>
      <c r="B362" s="572"/>
      <c r="C362" s="572"/>
      <c r="D362" s="572"/>
      <c r="E362" s="572"/>
      <c r="F362" s="572"/>
      <c r="G362" s="572"/>
      <c r="H362" s="572"/>
      <c r="I362" s="572"/>
      <c r="N362" s="572"/>
      <c r="O362" s="572"/>
      <c r="P362" s="572"/>
      <c r="Q362" s="572"/>
    </row>
    <row r="363" spans="1:17">
      <c r="A363" s="572"/>
      <c r="B363" s="572"/>
      <c r="C363" s="572"/>
      <c r="D363" s="572"/>
      <c r="E363" s="572"/>
      <c r="F363" s="572"/>
      <c r="G363" s="572"/>
      <c r="H363" s="572"/>
      <c r="I363" s="572"/>
      <c r="N363" s="572"/>
      <c r="O363" s="572"/>
      <c r="P363" s="572"/>
      <c r="Q363" s="572"/>
    </row>
    <row r="364" spans="1:17">
      <c r="A364" s="572"/>
      <c r="B364" s="572"/>
      <c r="C364" s="572"/>
      <c r="D364" s="572"/>
      <c r="E364" s="572"/>
      <c r="F364" s="572"/>
      <c r="G364" s="572"/>
      <c r="H364" s="572"/>
      <c r="I364" s="572"/>
      <c r="N364" s="572"/>
      <c r="O364" s="572"/>
      <c r="P364" s="572"/>
      <c r="Q364" s="572"/>
    </row>
    <row r="365" spans="1:17">
      <c r="A365" s="572"/>
      <c r="B365" s="572"/>
      <c r="C365" s="572"/>
      <c r="D365" s="572"/>
      <c r="E365" s="572"/>
      <c r="F365" s="572"/>
      <c r="G365" s="572"/>
      <c r="H365" s="572"/>
      <c r="I365" s="572"/>
      <c r="N365" s="572"/>
      <c r="O365" s="572"/>
      <c r="P365" s="572"/>
      <c r="Q365" s="572"/>
    </row>
    <row r="366" spans="1:17">
      <c r="A366" s="572"/>
      <c r="B366" s="572"/>
      <c r="C366" s="572"/>
      <c r="D366" s="572"/>
      <c r="E366" s="572"/>
      <c r="F366" s="572"/>
      <c r="G366" s="572"/>
      <c r="H366" s="572"/>
      <c r="I366" s="572"/>
      <c r="N366" s="572"/>
      <c r="O366" s="572"/>
      <c r="P366" s="572"/>
      <c r="Q366" s="572"/>
    </row>
    <row r="367" spans="1:17">
      <c r="A367" s="572"/>
      <c r="B367" s="572"/>
      <c r="C367" s="572"/>
      <c r="D367" s="572"/>
      <c r="E367" s="572"/>
      <c r="F367" s="572"/>
      <c r="G367" s="572"/>
      <c r="H367" s="572"/>
      <c r="I367" s="572"/>
      <c r="N367" s="572"/>
      <c r="O367" s="572"/>
      <c r="P367" s="572"/>
      <c r="Q367" s="572"/>
    </row>
    <row r="368" spans="1:17">
      <c r="A368" s="572"/>
      <c r="B368" s="572"/>
      <c r="C368" s="572"/>
      <c r="D368" s="572"/>
      <c r="E368" s="572"/>
      <c r="F368" s="572"/>
      <c r="G368" s="572"/>
      <c r="H368" s="572"/>
      <c r="I368" s="572"/>
      <c r="N368" s="572"/>
      <c r="O368" s="572"/>
      <c r="P368" s="572"/>
      <c r="Q368" s="572"/>
    </row>
    <row r="369" spans="1:17">
      <c r="A369" s="572"/>
      <c r="B369" s="572"/>
      <c r="C369" s="572"/>
      <c r="D369" s="572"/>
      <c r="E369" s="572"/>
      <c r="F369" s="572"/>
      <c r="G369" s="572"/>
      <c r="H369" s="572"/>
      <c r="I369" s="572"/>
      <c r="N369" s="572"/>
      <c r="O369" s="572"/>
      <c r="P369" s="572"/>
      <c r="Q369" s="572"/>
    </row>
    <row r="370" spans="1:17">
      <c r="A370" s="572"/>
      <c r="B370" s="572"/>
      <c r="C370" s="572"/>
      <c r="D370" s="572"/>
      <c r="E370" s="572"/>
      <c r="F370" s="572"/>
      <c r="G370" s="572"/>
      <c r="H370" s="572"/>
      <c r="I370" s="572"/>
      <c r="N370" s="572"/>
      <c r="O370" s="572"/>
      <c r="P370" s="572"/>
      <c r="Q370" s="572"/>
    </row>
    <row r="371" spans="1:17">
      <c r="A371" s="572"/>
      <c r="B371" s="572"/>
      <c r="C371" s="572"/>
      <c r="D371" s="572"/>
      <c r="E371" s="572"/>
      <c r="F371" s="572"/>
      <c r="G371" s="572"/>
      <c r="H371" s="572"/>
      <c r="I371" s="572"/>
      <c r="N371" s="572"/>
      <c r="O371" s="572"/>
      <c r="P371" s="572"/>
      <c r="Q371" s="572"/>
    </row>
    <row r="372" spans="1:17">
      <c r="A372" s="572"/>
      <c r="B372" s="572"/>
      <c r="C372" s="572"/>
      <c r="D372" s="572"/>
      <c r="E372" s="572"/>
      <c r="F372" s="572"/>
      <c r="G372" s="572"/>
      <c r="H372" s="572"/>
      <c r="I372" s="572"/>
      <c r="N372" s="572"/>
      <c r="O372" s="572"/>
      <c r="P372" s="572"/>
      <c r="Q372" s="572"/>
    </row>
    <row r="373" spans="1:17">
      <c r="A373" s="572"/>
    </row>
    <row r="374" spans="1:17">
      <c r="A374" s="572"/>
    </row>
    <row r="375" spans="1:17">
      <c r="A375" s="572"/>
    </row>
    <row r="376" spans="1:17">
      <c r="A376" s="572"/>
    </row>
    <row r="377" spans="1:17">
      <c r="A377" s="572"/>
    </row>
    <row r="378" spans="1:17">
      <c r="A378" s="572"/>
    </row>
    <row r="379" spans="1:17">
      <c r="A379" s="572"/>
    </row>
    <row r="380" spans="1:17">
      <c r="A380" s="572"/>
    </row>
    <row r="381" spans="1:17">
      <c r="A381" s="572"/>
    </row>
    <row r="382" spans="1:17">
      <c r="A382" s="572"/>
    </row>
    <row r="383" spans="1:17">
      <c r="A383" s="572"/>
    </row>
    <row r="384" spans="1:17">
      <c r="A384" s="572"/>
    </row>
    <row r="385" spans="1:1">
      <c r="A385" s="572"/>
    </row>
    <row r="386" spans="1:1">
      <c r="A386" s="572"/>
    </row>
    <row r="387" spans="1:1">
      <c r="A387" s="572"/>
    </row>
    <row r="388" spans="1:1">
      <c r="A388" s="572"/>
    </row>
    <row r="389" spans="1:1">
      <c r="A389" s="572"/>
    </row>
    <row r="390" spans="1:1">
      <c r="A390" s="572"/>
    </row>
    <row r="391" spans="1:1">
      <c r="A391" s="572"/>
    </row>
    <row r="392" spans="1:1">
      <c r="A392" s="572"/>
    </row>
    <row r="393" spans="1:1">
      <c r="A393" s="572"/>
    </row>
    <row r="394" spans="1:1">
      <c r="A394" s="572"/>
    </row>
    <row r="395" spans="1:1">
      <c r="A395" s="572"/>
    </row>
    <row r="396" spans="1:1">
      <c r="A396" s="572"/>
    </row>
    <row r="397" spans="1:1">
      <c r="A397" s="572"/>
    </row>
    <row r="398" spans="1:1">
      <c r="A398" s="572"/>
    </row>
    <row r="399" spans="1:1">
      <c r="A399" s="572"/>
    </row>
    <row r="400" spans="1:1">
      <c r="A400" s="572"/>
    </row>
  </sheetData>
  <conditionalFormatting sqref="A39">
    <cfRule type="cellIs" dxfId="252" priority="2" operator="equal">
      <formula>0</formula>
    </cfRule>
  </conditionalFormatting>
  <hyperlinks>
    <hyperlink ref="M1" location="Contents!A1" display="Contents" xr:uid="{00000000-0004-0000-2B00-000000000000}"/>
    <hyperlink ref="Z1" location="Contents!A1" display="Contents" xr:uid="{00000000-0004-0000-2B00-000001000000}"/>
  </hyperlinks>
  <printOptions gridLines="1"/>
  <pageMargins left="0.70833333333333304" right="0.70833333333333304" top="0.74791666666666701" bottom="0.74791666666666701" header="0.51180555555555496" footer="0.51180555555555496"/>
  <pageSetup paperSize="9" scale="95" firstPageNumber="0" orientation="landscape"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MJ387"/>
  <sheetViews>
    <sheetView showGridLines="0" showRowColHeaders="0" zoomScaleNormal="100" workbookViewId="0">
      <pane xSplit="1" ySplit="3" topLeftCell="P34" activePane="bottomRight" state="frozen"/>
      <selection pane="topRight" activeCell="P1" sqref="P1"/>
      <selection pane="bottomLeft" activeCell="A34" sqref="A34"/>
      <selection pane="bottomRight" activeCell="Z1" sqref="Z1"/>
    </sheetView>
  </sheetViews>
  <sheetFormatPr defaultColWidth="22.88671875" defaultRowHeight="10"/>
  <cols>
    <col min="1" max="1" width="30.44140625" style="621" customWidth="1"/>
    <col min="2" max="3" width="9.44140625" style="568" customWidth="1"/>
    <col min="4" max="5" width="10.21875" style="568" customWidth="1"/>
    <col min="6" max="6" width="15.77734375" style="568" customWidth="1"/>
    <col min="7" max="7" width="11.44140625" style="568" customWidth="1"/>
    <col min="8" max="8" width="10.77734375" style="568" customWidth="1"/>
    <col min="9" max="9" width="12" style="568" customWidth="1"/>
    <col min="10" max="10" width="10.77734375" style="568" customWidth="1"/>
    <col min="11" max="13" width="13.21875" style="568" customWidth="1"/>
    <col min="14" max="14" width="10.77734375" style="568" customWidth="1"/>
    <col min="15" max="16" width="10" style="568" customWidth="1"/>
    <col min="17" max="17" width="11.44140625" style="568" customWidth="1"/>
    <col min="18" max="18" width="10.77734375" style="568" customWidth="1"/>
    <col min="19" max="20" width="12" style="568" customWidth="1"/>
    <col min="21" max="21" width="13.21875" style="568" customWidth="1"/>
    <col min="22" max="22" width="12.6640625" style="568" customWidth="1"/>
    <col min="23" max="23" width="16.44140625" style="568" customWidth="1"/>
    <col min="24" max="1024" width="22.77734375" style="568"/>
  </cols>
  <sheetData>
    <row r="1" spans="1:26" s="544" customFormat="1" ht="14.5">
      <c r="A1" s="622" t="s">
        <v>834</v>
      </c>
      <c r="G1" s="623"/>
      <c r="H1" s="623"/>
      <c r="I1" s="623"/>
      <c r="J1" s="623"/>
      <c r="K1" s="290" t="s">
        <v>88</v>
      </c>
      <c r="L1" s="623"/>
      <c r="M1" s="623"/>
      <c r="N1" s="623"/>
      <c r="O1" s="623"/>
      <c r="P1" s="623"/>
      <c r="Q1" s="623"/>
      <c r="R1" s="623"/>
      <c r="S1" s="623"/>
      <c r="T1" s="623"/>
      <c r="U1" s="623"/>
      <c r="V1" s="623"/>
      <c r="W1" s="623"/>
      <c r="X1" s="623"/>
      <c r="Z1" s="290" t="s">
        <v>88</v>
      </c>
    </row>
    <row r="2" spans="1:26" s="625" customFormat="1" ht="12.25" customHeight="1">
      <c r="A2" s="621" t="s">
        <v>397</v>
      </c>
      <c r="B2" s="568"/>
      <c r="C2" s="568"/>
      <c r="D2" s="568"/>
      <c r="E2" s="568"/>
      <c r="F2" s="568"/>
      <c r="G2" s="572"/>
      <c r="H2" s="572"/>
      <c r="I2" s="572"/>
      <c r="J2" s="572"/>
      <c r="K2" s="572"/>
      <c r="L2" s="624"/>
      <c r="M2" s="624" t="s">
        <v>103</v>
      </c>
      <c r="N2" s="572"/>
      <c r="O2" s="572"/>
      <c r="P2" s="572"/>
      <c r="Q2" s="572"/>
      <c r="R2" s="572"/>
      <c r="S2" s="572"/>
      <c r="T2" s="572"/>
      <c r="U2" s="572"/>
      <c r="V2" s="624"/>
      <c r="W2" s="572"/>
      <c r="X2" s="572"/>
    </row>
    <row r="3" spans="1:26" s="625" customFormat="1" ht="21">
      <c r="A3" s="626" t="s">
        <v>89</v>
      </c>
      <c r="B3" s="627" t="s">
        <v>255</v>
      </c>
      <c r="C3" s="627" t="s">
        <v>256</v>
      </c>
      <c r="D3" s="627" t="s">
        <v>92</v>
      </c>
      <c r="E3" s="627" t="s">
        <v>398</v>
      </c>
      <c r="F3" s="627" t="s">
        <v>389</v>
      </c>
      <c r="G3" s="628" t="s">
        <v>289</v>
      </c>
      <c r="H3" s="628" t="s">
        <v>291</v>
      </c>
      <c r="I3" s="628" t="s">
        <v>303</v>
      </c>
      <c r="J3" s="628" t="s">
        <v>305</v>
      </c>
      <c r="K3" s="628" t="s">
        <v>307</v>
      </c>
      <c r="L3" s="628" t="s">
        <v>308</v>
      </c>
      <c r="M3" s="628" t="s">
        <v>309</v>
      </c>
      <c r="N3" s="628" t="s">
        <v>311</v>
      </c>
      <c r="O3" s="628" t="s">
        <v>314</v>
      </c>
      <c r="P3" s="628" t="s">
        <v>319</v>
      </c>
      <c r="Q3" s="629" t="s">
        <v>322</v>
      </c>
      <c r="R3" s="628" t="s">
        <v>324</v>
      </c>
      <c r="S3" s="628" t="s">
        <v>402</v>
      </c>
      <c r="T3" s="628" t="s">
        <v>390</v>
      </c>
      <c r="U3" s="628" t="s">
        <v>339</v>
      </c>
      <c r="V3" s="628" t="s">
        <v>405</v>
      </c>
      <c r="W3" s="628" t="s">
        <v>351</v>
      </c>
      <c r="X3" s="630" t="s">
        <v>691</v>
      </c>
    </row>
    <row r="4" spans="1:26" s="625" customFormat="1" ht="12.25" customHeight="1">
      <c r="A4" s="631" t="s">
        <v>255</v>
      </c>
      <c r="B4" s="632">
        <v>0</v>
      </c>
      <c r="C4" s="632">
        <v>0</v>
      </c>
      <c r="D4" s="633">
        <v>21.849452200462402</v>
      </c>
      <c r="E4" s="632">
        <v>0</v>
      </c>
      <c r="F4" s="633">
        <v>0</v>
      </c>
      <c r="G4" s="632">
        <v>0</v>
      </c>
      <c r="H4" s="632">
        <v>0</v>
      </c>
      <c r="I4" s="633">
        <v>0</v>
      </c>
      <c r="J4" s="632">
        <v>0</v>
      </c>
      <c r="K4" s="632">
        <v>0</v>
      </c>
      <c r="L4" s="632">
        <v>0</v>
      </c>
      <c r="M4" s="632">
        <v>0</v>
      </c>
      <c r="N4" s="633">
        <v>0</v>
      </c>
      <c r="O4" s="632">
        <v>0</v>
      </c>
      <c r="P4" s="632">
        <v>0</v>
      </c>
      <c r="Q4" s="633">
        <v>0</v>
      </c>
      <c r="R4" s="632">
        <v>0</v>
      </c>
      <c r="S4" s="632">
        <v>0</v>
      </c>
      <c r="T4" s="633">
        <v>0</v>
      </c>
      <c r="U4" s="632">
        <v>0</v>
      </c>
      <c r="V4" s="632">
        <v>0</v>
      </c>
      <c r="W4" s="633">
        <v>0</v>
      </c>
      <c r="X4" s="591">
        <v>21.849452200462402</v>
      </c>
    </row>
    <row r="5" spans="1:26" s="625" customFormat="1" ht="12.25" customHeight="1">
      <c r="A5" s="631" t="s">
        <v>256</v>
      </c>
      <c r="B5" s="634">
        <v>0</v>
      </c>
      <c r="C5" s="634">
        <v>0</v>
      </c>
      <c r="D5" s="635">
        <v>54.259435837963103</v>
      </c>
      <c r="E5" s="634">
        <v>0</v>
      </c>
      <c r="F5" s="635">
        <v>0</v>
      </c>
      <c r="G5" s="634">
        <v>0</v>
      </c>
      <c r="H5" s="634">
        <v>0</v>
      </c>
      <c r="I5" s="635">
        <v>0</v>
      </c>
      <c r="J5" s="634">
        <v>0</v>
      </c>
      <c r="K5" s="634">
        <v>0</v>
      </c>
      <c r="L5" s="634">
        <v>0</v>
      </c>
      <c r="M5" s="634">
        <v>0</v>
      </c>
      <c r="N5" s="635">
        <v>0</v>
      </c>
      <c r="O5" s="634">
        <v>0</v>
      </c>
      <c r="P5" s="634">
        <v>0</v>
      </c>
      <c r="Q5" s="635">
        <v>0</v>
      </c>
      <c r="R5" s="634">
        <v>0</v>
      </c>
      <c r="S5" s="634">
        <v>0</v>
      </c>
      <c r="T5" s="635">
        <v>0</v>
      </c>
      <c r="U5" s="634">
        <v>0</v>
      </c>
      <c r="V5" s="634">
        <v>0</v>
      </c>
      <c r="W5" s="635">
        <v>0</v>
      </c>
      <c r="X5" s="636">
        <v>54.259435837963103</v>
      </c>
    </row>
    <row r="6" spans="1:26" s="625" customFormat="1" ht="12.25" customHeight="1">
      <c r="A6" s="631" t="s">
        <v>92</v>
      </c>
      <c r="B6" s="634">
        <v>68.151238581339399</v>
      </c>
      <c r="C6" s="634">
        <v>4.6496975621249999E-2</v>
      </c>
      <c r="D6" s="635">
        <v>0</v>
      </c>
      <c r="E6" s="634">
        <v>0</v>
      </c>
      <c r="F6" s="635">
        <v>0</v>
      </c>
      <c r="G6" s="634">
        <v>0</v>
      </c>
      <c r="H6" s="634">
        <v>0</v>
      </c>
      <c r="I6" s="635">
        <v>0</v>
      </c>
      <c r="J6" s="634">
        <v>0</v>
      </c>
      <c r="K6" s="634">
        <v>0</v>
      </c>
      <c r="L6" s="634">
        <v>0</v>
      </c>
      <c r="M6" s="634">
        <v>0</v>
      </c>
      <c r="N6" s="635">
        <v>0</v>
      </c>
      <c r="O6" s="634">
        <v>0</v>
      </c>
      <c r="P6" s="634">
        <v>0</v>
      </c>
      <c r="Q6" s="635">
        <v>0</v>
      </c>
      <c r="R6" s="634">
        <v>0</v>
      </c>
      <c r="S6" s="634">
        <v>0</v>
      </c>
      <c r="T6" s="635">
        <v>0</v>
      </c>
      <c r="U6" s="634">
        <v>0</v>
      </c>
      <c r="V6" s="634">
        <v>0</v>
      </c>
      <c r="W6" s="635">
        <v>0</v>
      </c>
      <c r="X6" s="636">
        <v>68.197735556960595</v>
      </c>
    </row>
    <row r="7" spans="1:26" s="625" customFormat="1" ht="12.25" customHeight="1">
      <c r="A7" s="637" t="s">
        <v>502</v>
      </c>
      <c r="B7" s="638">
        <v>68.151238581339399</v>
      </c>
      <c r="C7" s="638">
        <v>4.6496975621249999E-2</v>
      </c>
      <c r="D7" s="639">
        <v>76.108888038425505</v>
      </c>
      <c r="E7" s="638">
        <v>0</v>
      </c>
      <c r="F7" s="639">
        <v>0</v>
      </c>
      <c r="G7" s="638">
        <v>0</v>
      </c>
      <c r="H7" s="638">
        <v>0</v>
      </c>
      <c r="I7" s="639">
        <v>0</v>
      </c>
      <c r="J7" s="638">
        <v>0</v>
      </c>
      <c r="K7" s="638">
        <v>0</v>
      </c>
      <c r="L7" s="638">
        <v>0</v>
      </c>
      <c r="M7" s="638">
        <v>0</v>
      </c>
      <c r="N7" s="639">
        <v>0</v>
      </c>
      <c r="O7" s="638">
        <v>0</v>
      </c>
      <c r="P7" s="638">
        <v>0</v>
      </c>
      <c r="Q7" s="639">
        <v>0</v>
      </c>
      <c r="R7" s="638">
        <v>0</v>
      </c>
      <c r="S7" s="638">
        <v>0</v>
      </c>
      <c r="T7" s="639">
        <v>0</v>
      </c>
      <c r="U7" s="638">
        <v>0</v>
      </c>
      <c r="V7" s="638">
        <v>0</v>
      </c>
      <c r="W7" s="639">
        <v>0</v>
      </c>
      <c r="X7" s="640">
        <v>144.30662359538599</v>
      </c>
    </row>
    <row r="8" spans="1:26" s="625" customFormat="1" ht="12.25" customHeight="1">
      <c r="A8" s="631" t="s">
        <v>258</v>
      </c>
      <c r="B8" s="634">
        <v>0</v>
      </c>
      <c r="C8" s="634">
        <v>0</v>
      </c>
      <c r="D8" s="635">
        <v>0</v>
      </c>
      <c r="E8" s="634">
        <v>5.2188434952499998</v>
      </c>
      <c r="F8" s="635">
        <v>0</v>
      </c>
      <c r="G8" s="634">
        <v>0</v>
      </c>
      <c r="H8" s="634">
        <v>0</v>
      </c>
      <c r="I8" s="635">
        <v>0</v>
      </c>
      <c r="J8" s="634">
        <v>0</v>
      </c>
      <c r="K8" s="634">
        <v>0</v>
      </c>
      <c r="L8" s="634">
        <v>0</v>
      </c>
      <c r="M8" s="634">
        <v>0</v>
      </c>
      <c r="N8" s="635">
        <v>0</v>
      </c>
      <c r="O8" s="634">
        <v>0</v>
      </c>
      <c r="P8" s="634">
        <v>0</v>
      </c>
      <c r="Q8" s="635">
        <v>0</v>
      </c>
      <c r="R8" s="634">
        <v>0</v>
      </c>
      <c r="S8" s="634">
        <v>0</v>
      </c>
      <c r="T8" s="635">
        <v>0</v>
      </c>
      <c r="U8" s="634">
        <v>0</v>
      </c>
      <c r="V8" s="634">
        <v>0</v>
      </c>
      <c r="W8" s="635">
        <v>0</v>
      </c>
      <c r="X8" s="636">
        <v>5.2188434952499998</v>
      </c>
    </row>
    <row r="9" spans="1:26" s="625" customFormat="1" ht="12.25" customHeight="1">
      <c r="A9" s="631" t="s">
        <v>259</v>
      </c>
      <c r="B9" s="634">
        <v>0</v>
      </c>
      <c r="C9" s="634">
        <v>0</v>
      </c>
      <c r="D9" s="635">
        <v>0</v>
      </c>
      <c r="E9" s="634">
        <v>6.1999385447394504</v>
      </c>
      <c r="F9" s="635">
        <v>0</v>
      </c>
      <c r="G9" s="634">
        <v>0</v>
      </c>
      <c r="H9" s="634">
        <v>0</v>
      </c>
      <c r="I9" s="635">
        <v>0</v>
      </c>
      <c r="J9" s="634">
        <v>0</v>
      </c>
      <c r="K9" s="634">
        <v>0</v>
      </c>
      <c r="L9" s="634">
        <v>0</v>
      </c>
      <c r="M9" s="634">
        <v>0</v>
      </c>
      <c r="N9" s="635">
        <v>0</v>
      </c>
      <c r="O9" s="634">
        <v>0</v>
      </c>
      <c r="P9" s="634">
        <v>0</v>
      </c>
      <c r="Q9" s="635">
        <v>0</v>
      </c>
      <c r="R9" s="634">
        <v>0</v>
      </c>
      <c r="S9" s="634">
        <v>0</v>
      </c>
      <c r="T9" s="635">
        <v>0</v>
      </c>
      <c r="U9" s="634">
        <v>0</v>
      </c>
      <c r="V9" s="634">
        <v>0</v>
      </c>
      <c r="W9" s="635">
        <v>0</v>
      </c>
      <c r="X9" s="636">
        <v>6.1999385447394504</v>
      </c>
    </row>
    <row r="10" spans="1:26" s="625" customFormat="1" ht="12.25" customHeight="1">
      <c r="A10" s="631" t="s">
        <v>389</v>
      </c>
      <c r="B10" s="634">
        <v>0</v>
      </c>
      <c r="C10" s="634">
        <v>0</v>
      </c>
      <c r="D10" s="635">
        <v>0</v>
      </c>
      <c r="E10" s="634">
        <v>0</v>
      </c>
      <c r="F10" s="635">
        <v>1.1213972818125</v>
      </c>
      <c r="G10" s="634">
        <v>0</v>
      </c>
      <c r="H10" s="634">
        <v>0</v>
      </c>
      <c r="I10" s="635">
        <v>0</v>
      </c>
      <c r="J10" s="634">
        <v>0</v>
      </c>
      <c r="K10" s="634">
        <v>0</v>
      </c>
      <c r="L10" s="634">
        <v>0</v>
      </c>
      <c r="M10" s="634">
        <v>0</v>
      </c>
      <c r="N10" s="635">
        <v>0</v>
      </c>
      <c r="O10" s="634">
        <v>0</v>
      </c>
      <c r="P10" s="634">
        <v>0</v>
      </c>
      <c r="Q10" s="635">
        <v>0</v>
      </c>
      <c r="R10" s="634">
        <v>0</v>
      </c>
      <c r="S10" s="634">
        <v>0</v>
      </c>
      <c r="T10" s="635">
        <v>0</v>
      </c>
      <c r="U10" s="634">
        <v>0</v>
      </c>
      <c r="V10" s="634">
        <v>0</v>
      </c>
      <c r="W10" s="635">
        <v>0</v>
      </c>
      <c r="X10" s="636">
        <v>1.1213972818125</v>
      </c>
    </row>
    <row r="11" spans="1:26" s="625" customFormat="1" ht="12.25" customHeight="1">
      <c r="A11" s="641" t="s">
        <v>514</v>
      </c>
      <c r="B11" s="638">
        <v>0</v>
      </c>
      <c r="C11" s="638">
        <v>0</v>
      </c>
      <c r="D11" s="639">
        <v>0</v>
      </c>
      <c r="E11" s="638">
        <v>11.4187820399894</v>
      </c>
      <c r="F11" s="639">
        <v>1.1213972818125</v>
      </c>
      <c r="G11" s="638">
        <v>0</v>
      </c>
      <c r="H11" s="638">
        <v>0</v>
      </c>
      <c r="I11" s="639">
        <v>0</v>
      </c>
      <c r="J11" s="638">
        <v>0</v>
      </c>
      <c r="K11" s="638">
        <v>0</v>
      </c>
      <c r="L11" s="638">
        <v>0</v>
      </c>
      <c r="M11" s="638">
        <v>0</v>
      </c>
      <c r="N11" s="639">
        <v>0</v>
      </c>
      <c r="O11" s="638">
        <v>0</v>
      </c>
      <c r="P11" s="638">
        <v>0</v>
      </c>
      <c r="Q11" s="639">
        <v>0</v>
      </c>
      <c r="R11" s="638">
        <v>0</v>
      </c>
      <c r="S11" s="638">
        <v>0</v>
      </c>
      <c r="T11" s="639">
        <v>0</v>
      </c>
      <c r="U11" s="638">
        <v>0</v>
      </c>
      <c r="V11" s="638">
        <v>0</v>
      </c>
      <c r="W11" s="639">
        <v>0</v>
      </c>
      <c r="X11" s="640">
        <v>12.540179321801901</v>
      </c>
    </row>
    <row r="12" spans="1:26" s="625" customFormat="1" ht="12.25" customHeight="1">
      <c r="A12" s="631" t="s">
        <v>270</v>
      </c>
      <c r="B12" s="634">
        <v>0</v>
      </c>
      <c r="C12" s="634">
        <v>0</v>
      </c>
      <c r="D12" s="635">
        <v>0</v>
      </c>
      <c r="E12" s="634">
        <v>0</v>
      </c>
      <c r="F12" s="635">
        <v>0</v>
      </c>
      <c r="G12" s="634">
        <v>8.4407476754774997</v>
      </c>
      <c r="H12" s="634">
        <v>7.4985252410837502</v>
      </c>
      <c r="I12" s="635">
        <v>1.70750439278475</v>
      </c>
      <c r="J12" s="634">
        <v>0</v>
      </c>
      <c r="K12" s="634">
        <v>0</v>
      </c>
      <c r="L12" s="634">
        <v>0</v>
      </c>
      <c r="M12" s="634">
        <v>0</v>
      </c>
      <c r="N12" s="635">
        <v>0</v>
      </c>
      <c r="O12" s="634">
        <v>0</v>
      </c>
      <c r="P12" s="634">
        <v>0</v>
      </c>
      <c r="Q12" s="635">
        <v>0</v>
      </c>
      <c r="R12" s="634">
        <v>0</v>
      </c>
      <c r="S12" s="634">
        <v>0</v>
      </c>
      <c r="T12" s="635">
        <v>0</v>
      </c>
      <c r="U12" s="634">
        <v>0</v>
      </c>
      <c r="V12" s="634">
        <v>0</v>
      </c>
      <c r="W12" s="635">
        <v>0</v>
      </c>
      <c r="X12" s="636">
        <v>17.646777309346</v>
      </c>
    </row>
    <row r="13" spans="1:26" s="625" customFormat="1" ht="12.25" customHeight="1">
      <c r="A13" s="631" t="s">
        <v>279</v>
      </c>
      <c r="B13" s="634">
        <v>0</v>
      </c>
      <c r="C13" s="634">
        <v>0</v>
      </c>
      <c r="D13" s="635">
        <v>0</v>
      </c>
      <c r="E13" s="634">
        <v>0</v>
      </c>
      <c r="F13" s="635">
        <v>0</v>
      </c>
      <c r="G13" s="634">
        <v>3.8340423422552501</v>
      </c>
      <c r="H13" s="634">
        <v>17.611444829193001</v>
      </c>
      <c r="I13" s="635">
        <v>1.6900707648635001</v>
      </c>
      <c r="J13" s="634">
        <v>0</v>
      </c>
      <c r="K13" s="634">
        <v>0</v>
      </c>
      <c r="L13" s="634">
        <v>2.6264399970765</v>
      </c>
      <c r="M13" s="634">
        <v>0</v>
      </c>
      <c r="N13" s="635">
        <v>0</v>
      </c>
      <c r="O13" s="634">
        <v>0</v>
      </c>
      <c r="P13" s="634">
        <v>0</v>
      </c>
      <c r="Q13" s="635">
        <v>0</v>
      </c>
      <c r="R13" s="634">
        <v>0</v>
      </c>
      <c r="S13" s="634">
        <v>0</v>
      </c>
      <c r="T13" s="635">
        <v>0</v>
      </c>
      <c r="U13" s="634">
        <v>0</v>
      </c>
      <c r="V13" s="634">
        <v>0</v>
      </c>
      <c r="W13" s="635">
        <v>0</v>
      </c>
      <c r="X13" s="636">
        <v>25.761997933388201</v>
      </c>
    </row>
    <row r="14" spans="1:26" s="625" customFormat="1" ht="12.25" customHeight="1">
      <c r="A14" s="631" t="s">
        <v>280</v>
      </c>
      <c r="B14" s="634">
        <v>0</v>
      </c>
      <c r="C14" s="634">
        <v>0</v>
      </c>
      <c r="D14" s="635">
        <v>0</v>
      </c>
      <c r="E14" s="634">
        <v>0</v>
      </c>
      <c r="F14" s="635">
        <v>0</v>
      </c>
      <c r="G14" s="634">
        <v>12.992190430944</v>
      </c>
      <c r="H14" s="634">
        <v>31.185410024999999</v>
      </c>
      <c r="I14" s="635">
        <v>1.5642947776889999</v>
      </c>
      <c r="J14" s="634">
        <v>0</v>
      </c>
      <c r="K14" s="634">
        <v>0</v>
      </c>
      <c r="L14" s="634">
        <v>56.281837500000002</v>
      </c>
      <c r="M14" s="634">
        <v>0</v>
      </c>
      <c r="N14" s="635">
        <v>0</v>
      </c>
      <c r="O14" s="634">
        <v>0</v>
      </c>
      <c r="P14" s="634">
        <v>0</v>
      </c>
      <c r="Q14" s="635">
        <v>0</v>
      </c>
      <c r="R14" s="634">
        <v>0</v>
      </c>
      <c r="S14" s="634">
        <v>0</v>
      </c>
      <c r="T14" s="635">
        <v>0</v>
      </c>
      <c r="U14" s="634">
        <v>0</v>
      </c>
      <c r="V14" s="634">
        <v>0</v>
      </c>
      <c r="W14" s="635">
        <v>0</v>
      </c>
      <c r="X14" s="636">
        <v>102.023732733633</v>
      </c>
    </row>
    <row r="15" spans="1:26" s="625" customFormat="1" ht="12.25" customHeight="1">
      <c r="A15" s="631" t="s">
        <v>285</v>
      </c>
      <c r="B15" s="634">
        <v>0</v>
      </c>
      <c r="C15" s="634">
        <v>0</v>
      </c>
      <c r="D15" s="635">
        <v>0</v>
      </c>
      <c r="E15" s="634">
        <v>0</v>
      </c>
      <c r="F15" s="635">
        <v>0</v>
      </c>
      <c r="G15" s="634">
        <v>1.5586240838950001</v>
      </c>
      <c r="H15" s="634">
        <v>5.413607436615</v>
      </c>
      <c r="I15" s="635">
        <v>8.4419367275813197</v>
      </c>
      <c r="J15" s="634">
        <v>1.0854570251353699E-2</v>
      </c>
      <c r="K15" s="634">
        <v>0</v>
      </c>
      <c r="L15" s="634">
        <v>19.684402654867299</v>
      </c>
      <c r="M15" s="634">
        <v>0</v>
      </c>
      <c r="N15" s="635">
        <v>0</v>
      </c>
      <c r="O15" s="634">
        <v>0</v>
      </c>
      <c r="P15" s="634">
        <v>0</v>
      </c>
      <c r="Q15" s="635">
        <v>0</v>
      </c>
      <c r="R15" s="634">
        <v>11.451860478532801</v>
      </c>
      <c r="S15" s="634">
        <v>4.2479047371535303</v>
      </c>
      <c r="T15" s="635">
        <v>0</v>
      </c>
      <c r="U15" s="634">
        <v>0</v>
      </c>
      <c r="V15" s="634">
        <v>0</v>
      </c>
      <c r="W15" s="635">
        <v>0</v>
      </c>
      <c r="X15" s="636">
        <v>50.809190688896301</v>
      </c>
    </row>
    <row r="16" spans="1:26" s="625" customFormat="1" ht="12.25" customHeight="1">
      <c r="A16" s="631" t="s">
        <v>289</v>
      </c>
      <c r="B16" s="634">
        <v>0</v>
      </c>
      <c r="C16" s="634">
        <v>0</v>
      </c>
      <c r="D16" s="635">
        <v>0</v>
      </c>
      <c r="E16" s="634">
        <v>0</v>
      </c>
      <c r="F16" s="635">
        <v>0</v>
      </c>
      <c r="G16" s="634">
        <v>0</v>
      </c>
      <c r="H16" s="634">
        <v>20.020266612499899</v>
      </c>
      <c r="I16" s="635">
        <v>7.2206342201209504</v>
      </c>
      <c r="J16" s="634">
        <v>0</v>
      </c>
      <c r="K16" s="634">
        <v>0</v>
      </c>
      <c r="L16" s="634">
        <v>11.1761676499509</v>
      </c>
      <c r="M16" s="634">
        <v>0</v>
      </c>
      <c r="N16" s="635">
        <v>0</v>
      </c>
      <c r="O16" s="634">
        <v>0</v>
      </c>
      <c r="P16" s="634">
        <v>0</v>
      </c>
      <c r="Q16" s="635">
        <v>0</v>
      </c>
      <c r="R16" s="634">
        <v>0</v>
      </c>
      <c r="S16" s="634">
        <v>0</v>
      </c>
      <c r="T16" s="635">
        <v>0</v>
      </c>
      <c r="U16" s="634">
        <v>0</v>
      </c>
      <c r="V16" s="634">
        <v>0</v>
      </c>
      <c r="W16" s="635">
        <v>0</v>
      </c>
      <c r="X16" s="636">
        <v>38.4170684825717</v>
      </c>
    </row>
    <row r="17" spans="1:24" s="625" customFormat="1" ht="12.25" customHeight="1">
      <c r="A17" s="631" t="s">
        <v>297</v>
      </c>
      <c r="B17" s="634">
        <v>0</v>
      </c>
      <c r="C17" s="634">
        <v>0</v>
      </c>
      <c r="D17" s="635">
        <v>0</v>
      </c>
      <c r="E17" s="634">
        <v>0</v>
      </c>
      <c r="F17" s="635">
        <v>0</v>
      </c>
      <c r="G17" s="634">
        <v>0</v>
      </c>
      <c r="H17" s="634">
        <v>1.1511240381000001</v>
      </c>
      <c r="I17" s="635">
        <v>2.0560611168</v>
      </c>
      <c r="J17" s="634">
        <v>0</v>
      </c>
      <c r="K17" s="634">
        <v>0</v>
      </c>
      <c r="L17" s="634">
        <v>0</v>
      </c>
      <c r="M17" s="634">
        <v>0</v>
      </c>
      <c r="N17" s="635">
        <v>0</v>
      </c>
      <c r="O17" s="634">
        <v>0</v>
      </c>
      <c r="P17" s="634">
        <v>0</v>
      </c>
      <c r="Q17" s="635">
        <v>0</v>
      </c>
      <c r="R17" s="634">
        <v>9.0568343655000003</v>
      </c>
      <c r="S17" s="634">
        <v>0</v>
      </c>
      <c r="T17" s="635">
        <v>0</v>
      </c>
      <c r="U17" s="634">
        <v>0</v>
      </c>
      <c r="V17" s="634">
        <v>0</v>
      </c>
      <c r="W17" s="635">
        <v>0</v>
      </c>
      <c r="X17" s="636">
        <v>12.2640195204</v>
      </c>
    </row>
    <row r="18" spans="1:24" s="625" customFormat="1" ht="12.25" customHeight="1">
      <c r="A18" s="631" t="s">
        <v>300</v>
      </c>
      <c r="B18" s="634">
        <v>0</v>
      </c>
      <c r="C18" s="634">
        <v>0</v>
      </c>
      <c r="D18" s="635">
        <v>0</v>
      </c>
      <c r="E18" s="634">
        <v>0</v>
      </c>
      <c r="F18" s="635">
        <v>0</v>
      </c>
      <c r="G18" s="634">
        <v>0</v>
      </c>
      <c r="H18" s="634">
        <v>0</v>
      </c>
      <c r="I18" s="635">
        <v>0</v>
      </c>
      <c r="J18" s="634">
        <v>11.114940375</v>
      </c>
      <c r="K18" s="634">
        <v>0</v>
      </c>
      <c r="L18" s="634">
        <v>15.571469375</v>
      </c>
      <c r="M18" s="634">
        <v>0</v>
      </c>
      <c r="N18" s="635">
        <v>0</v>
      </c>
      <c r="O18" s="634">
        <v>5.1214913749999997</v>
      </c>
      <c r="P18" s="634">
        <v>0</v>
      </c>
      <c r="Q18" s="635">
        <v>0</v>
      </c>
      <c r="R18" s="634">
        <v>0</v>
      </c>
      <c r="S18" s="634">
        <v>0</v>
      </c>
      <c r="T18" s="635">
        <v>0</v>
      </c>
      <c r="U18" s="634">
        <v>0</v>
      </c>
      <c r="V18" s="634">
        <v>0</v>
      </c>
      <c r="W18" s="635">
        <v>0</v>
      </c>
      <c r="X18" s="636">
        <v>31.807901125000001</v>
      </c>
    </row>
    <row r="19" spans="1:24" s="625" customFormat="1" ht="12.25" customHeight="1">
      <c r="A19" s="631" t="s">
        <v>301</v>
      </c>
      <c r="B19" s="634">
        <v>0</v>
      </c>
      <c r="C19" s="634">
        <v>0</v>
      </c>
      <c r="D19" s="635">
        <v>0</v>
      </c>
      <c r="E19" s="634">
        <v>0</v>
      </c>
      <c r="F19" s="635">
        <v>0</v>
      </c>
      <c r="G19" s="634">
        <v>0</v>
      </c>
      <c r="H19" s="634">
        <v>0</v>
      </c>
      <c r="I19" s="635">
        <v>14.7472675645281</v>
      </c>
      <c r="J19" s="634">
        <v>0</v>
      </c>
      <c r="K19" s="634">
        <v>0</v>
      </c>
      <c r="L19" s="634">
        <v>0</v>
      </c>
      <c r="M19" s="634">
        <v>0</v>
      </c>
      <c r="N19" s="635">
        <v>0</v>
      </c>
      <c r="O19" s="634">
        <v>0</v>
      </c>
      <c r="P19" s="634">
        <v>0</v>
      </c>
      <c r="Q19" s="635">
        <v>0</v>
      </c>
      <c r="R19" s="634">
        <v>0</v>
      </c>
      <c r="S19" s="634">
        <v>0</v>
      </c>
      <c r="T19" s="635">
        <v>0</v>
      </c>
      <c r="U19" s="634">
        <v>0</v>
      </c>
      <c r="V19" s="634">
        <v>0</v>
      </c>
      <c r="W19" s="635">
        <v>0</v>
      </c>
      <c r="X19" s="636">
        <v>14.7472675645281</v>
      </c>
    </row>
    <row r="20" spans="1:24" s="625" customFormat="1" ht="12.25" customHeight="1">
      <c r="A20" s="631" t="s">
        <v>302</v>
      </c>
      <c r="B20" s="634">
        <v>0</v>
      </c>
      <c r="C20" s="634">
        <v>0</v>
      </c>
      <c r="D20" s="635">
        <v>0</v>
      </c>
      <c r="E20" s="634">
        <v>0</v>
      </c>
      <c r="F20" s="635">
        <v>0</v>
      </c>
      <c r="G20" s="634">
        <v>1.0121804999999999</v>
      </c>
      <c r="H20" s="634">
        <v>23.714585100000001</v>
      </c>
      <c r="I20" s="635">
        <v>0.31981769999999998</v>
      </c>
      <c r="J20" s="634">
        <v>0</v>
      </c>
      <c r="K20" s="634">
        <v>0</v>
      </c>
      <c r="L20" s="634">
        <v>4.6708222713864496</v>
      </c>
      <c r="M20" s="634">
        <v>0</v>
      </c>
      <c r="N20" s="635">
        <v>0</v>
      </c>
      <c r="O20" s="634">
        <v>0</v>
      </c>
      <c r="P20" s="634">
        <v>0</v>
      </c>
      <c r="Q20" s="635">
        <v>0</v>
      </c>
      <c r="R20" s="634">
        <v>0</v>
      </c>
      <c r="S20" s="634">
        <v>0</v>
      </c>
      <c r="T20" s="635">
        <v>0</v>
      </c>
      <c r="U20" s="634">
        <v>0</v>
      </c>
      <c r="V20" s="634">
        <v>0</v>
      </c>
      <c r="W20" s="635">
        <v>0</v>
      </c>
      <c r="X20" s="636">
        <v>29.717405571386401</v>
      </c>
    </row>
    <row r="21" spans="1:24" s="625" customFormat="1" ht="12.25" customHeight="1">
      <c r="A21" s="631" t="s">
        <v>801</v>
      </c>
      <c r="B21" s="634">
        <v>0</v>
      </c>
      <c r="C21" s="634">
        <v>0</v>
      </c>
      <c r="D21" s="635">
        <v>0</v>
      </c>
      <c r="E21" s="634">
        <v>0</v>
      </c>
      <c r="F21" s="635">
        <v>0</v>
      </c>
      <c r="G21" s="634">
        <v>0</v>
      </c>
      <c r="H21" s="634">
        <v>0.29036773997329601</v>
      </c>
      <c r="I21" s="635">
        <v>56.661415833070102</v>
      </c>
      <c r="J21" s="634">
        <v>4.5599400000455998E-4</v>
      </c>
      <c r="K21" s="634">
        <v>0</v>
      </c>
      <c r="L21" s="634">
        <v>55.167842977771301</v>
      </c>
      <c r="M21" s="634">
        <v>0</v>
      </c>
      <c r="N21" s="635">
        <v>0</v>
      </c>
      <c r="O21" s="634">
        <v>0</v>
      </c>
      <c r="P21" s="634">
        <v>0</v>
      </c>
      <c r="Q21" s="635">
        <v>0</v>
      </c>
      <c r="R21" s="634">
        <v>0.44797925052074999</v>
      </c>
      <c r="S21" s="634">
        <v>0</v>
      </c>
      <c r="T21" s="635">
        <v>0</v>
      </c>
      <c r="U21" s="634">
        <v>0</v>
      </c>
      <c r="V21" s="634">
        <v>0</v>
      </c>
      <c r="W21" s="635">
        <v>0</v>
      </c>
      <c r="X21" s="636">
        <v>112.568061795335</v>
      </c>
    </row>
    <row r="22" spans="1:24" s="625" customFormat="1" ht="12.25" customHeight="1">
      <c r="A22" s="631" t="s">
        <v>802</v>
      </c>
      <c r="B22" s="634">
        <v>0</v>
      </c>
      <c r="C22" s="634">
        <v>0</v>
      </c>
      <c r="D22" s="635">
        <v>0</v>
      </c>
      <c r="E22" s="634">
        <v>0</v>
      </c>
      <c r="F22" s="635">
        <v>0</v>
      </c>
      <c r="G22" s="634">
        <v>0.26898345000000001</v>
      </c>
      <c r="H22" s="634">
        <v>0</v>
      </c>
      <c r="I22" s="635">
        <v>6.3168348459477999</v>
      </c>
      <c r="J22" s="634">
        <v>2.233336875</v>
      </c>
      <c r="K22" s="634">
        <v>0</v>
      </c>
      <c r="L22" s="634">
        <v>2.4814711871478301</v>
      </c>
      <c r="M22" s="634">
        <v>0</v>
      </c>
      <c r="N22" s="635">
        <v>0</v>
      </c>
      <c r="O22" s="634">
        <v>0</v>
      </c>
      <c r="P22" s="634">
        <v>0</v>
      </c>
      <c r="Q22" s="635">
        <v>0</v>
      </c>
      <c r="R22" s="634">
        <v>0</v>
      </c>
      <c r="S22" s="634">
        <v>0</v>
      </c>
      <c r="T22" s="635">
        <v>0</v>
      </c>
      <c r="U22" s="634">
        <v>0</v>
      </c>
      <c r="V22" s="634">
        <v>0</v>
      </c>
      <c r="W22" s="635">
        <v>0</v>
      </c>
      <c r="X22" s="636">
        <v>11.300626358095601</v>
      </c>
    </row>
    <row r="23" spans="1:24" s="625" customFormat="1" ht="12.25" customHeight="1">
      <c r="A23" s="637" t="s">
        <v>517</v>
      </c>
      <c r="B23" s="638">
        <v>0</v>
      </c>
      <c r="C23" s="638">
        <v>0</v>
      </c>
      <c r="D23" s="639">
        <v>0</v>
      </c>
      <c r="E23" s="638">
        <v>0</v>
      </c>
      <c r="F23" s="639">
        <v>0</v>
      </c>
      <c r="G23" s="638">
        <v>28.106768482571798</v>
      </c>
      <c r="H23" s="638">
        <v>106.885331022465</v>
      </c>
      <c r="I23" s="639">
        <v>100.725837943386</v>
      </c>
      <c r="J23" s="638">
        <v>13.3595878142514</v>
      </c>
      <c r="K23" s="638">
        <v>0</v>
      </c>
      <c r="L23" s="638">
        <v>167.66045361319999</v>
      </c>
      <c r="M23" s="638">
        <v>0</v>
      </c>
      <c r="N23" s="639">
        <v>0</v>
      </c>
      <c r="O23" s="638">
        <v>5.1214913749999997</v>
      </c>
      <c r="P23" s="638">
        <v>0</v>
      </c>
      <c r="Q23" s="639">
        <v>0</v>
      </c>
      <c r="R23" s="638">
        <v>20.956674094553499</v>
      </c>
      <c r="S23" s="638">
        <v>4.2479047371535303</v>
      </c>
      <c r="T23" s="639">
        <v>0</v>
      </c>
      <c r="U23" s="638">
        <v>0</v>
      </c>
      <c r="V23" s="638">
        <v>0</v>
      </c>
      <c r="W23" s="639">
        <v>0</v>
      </c>
      <c r="X23" s="640">
        <v>447.06404908258099</v>
      </c>
    </row>
    <row r="24" spans="1:24" s="625" customFormat="1" ht="12.25" customHeight="1">
      <c r="A24" s="631" t="s">
        <v>306</v>
      </c>
      <c r="B24" s="634">
        <v>0</v>
      </c>
      <c r="C24" s="634">
        <v>0</v>
      </c>
      <c r="D24" s="635">
        <v>0</v>
      </c>
      <c r="E24" s="634">
        <v>0</v>
      </c>
      <c r="F24" s="635">
        <v>0</v>
      </c>
      <c r="G24" s="634">
        <v>0</v>
      </c>
      <c r="H24" s="634">
        <v>0</v>
      </c>
      <c r="I24" s="635">
        <v>0</v>
      </c>
      <c r="J24" s="634">
        <v>0</v>
      </c>
      <c r="K24" s="634">
        <v>0</v>
      </c>
      <c r="L24" s="634">
        <v>17.570981905622201</v>
      </c>
      <c r="M24" s="634">
        <v>0</v>
      </c>
      <c r="N24" s="635">
        <v>0</v>
      </c>
      <c r="O24" s="634">
        <v>0</v>
      </c>
      <c r="P24" s="634">
        <v>0</v>
      </c>
      <c r="Q24" s="635">
        <v>0</v>
      </c>
      <c r="R24" s="634">
        <v>0</v>
      </c>
      <c r="S24" s="634">
        <v>0</v>
      </c>
      <c r="T24" s="635">
        <v>0</v>
      </c>
      <c r="U24" s="634">
        <v>0</v>
      </c>
      <c r="V24" s="634">
        <v>0</v>
      </c>
      <c r="W24" s="635">
        <v>0</v>
      </c>
      <c r="X24" s="636">
        <v>17.570981905622201</v>
      </c>
    </row>
    <row r="25" spans="1:24" s="625" customFormat="1" ht="12.25" customHeight="1">
      <c r="A25" s="631" t="s">
        <v>307</v>
      </c>
      <c r="B25" s="634">
        <v>0</v>
      </c>
      <c r="C25" s="634">
        <v>0</v>
      </c>
      <c r="D25" s="635">
        <v>0</v>
      </c>
      <c r="E25" s="634">
        <v>0</v>
      </c>
      <c r="F25" s="635">
        <v>0</v>
      </c>
      <c r="G25" s="634">
        <v>0</v>
      </c>
      <c r="H25" s="634">
        <v>0</v>
      </c>
      <c r="I25" s="635">
        <v>0</v>
      </c>
      <c r="J25" s="634">
        <v>0</v>
      </c>
      <c r="K25" s="634">
        <v>0</v>
      </c>
      <c r="L25" s="634">
        <v>3.2499754178957798</v>
      </c>
      <c r="M25" s="634">
        <v>9.7680999754179307E-2</v>
      </c>
      <c r="N25" s="635">
        <v>0.73913211478122198</v>
      </c>
      <c r="O25" s="634">
        <v>0</v>
      </c>
      <c r="P25" s="634">
        <v>0</v>
      </c>
      <c r="Q25" s="635">
        <v>0</v>
      </c>
      <c r="R25" s="634">
        <v>0</v>
      </c>
      <c r="S25" s="634">
        <v>0</v>
      </c>
      <c r="T25" s="635">
        <v>0</v>
      </c>
      <c r="U25" s="634">
        <v>0</v>
      </c>
      <c r="V25" s="634">
        <v>0</v>
      </c>
      <c r="W25" s="635">
        <v>0</v>
      </c>
      <c r="X25" s="636">
        <v>4.0867885324311803</v>
      </c>
    </row>
    <row r="26" spans="1:24" s="625" customFormat="1" ht="12.25" customHeight="1">
      <c r="A26" s="631" t="s">
        <v>308</v>
      </c>
      <c r="B26" s="634">
        <v>0</v>
      </c>
      <c r="C26" s="634">
        <v>0</v>
      </c>
      <c r="D26" s="635">
        <v>0</v>
      </c>
      <c r="E26" s="634">
        <v>0</v>
      </c>
      <c r="F26" s="635">
        <v>0</v>
      </c>
      <c r="G26" s="634">
        <v>0</v>
      </c>
      <c r="H26" s="634">
        <v>0</v>
      </c>
      <c r="I26" s="635">
        <v>0</v>
      </c>
      <c r="J26" s="634">
        <v>0</v>
      </c>
      <c r="K26" s="634">
        <v>7.1038548519112501</v>
      </c>
      <c r="L26" s="634">
        <v>0</v>
      </c>
      <c r="M26" s="634">
        <v>3.7856440511307898</v>
      </c>
      <c r="N26" s="635">
        <v>9.4641101278269704E-2</v>
      </c>
      <c r="O26" s="634">
        <v>0</v>
      </c>
      <c r="P26" s="634">
        <v>0</v>
      </c>
      <c r="Q26" s="635">
        <v>0</v>
      </c>
      <c r="R26" s="634">
        <v>0</v>
      </c>
      <c r="S26" s="634">
        <v>0</v>
      </c>
      <c r="T26" s="635">
        <v>0</v>
      </c>
      <c r="U26" s="634">
        <v>0</v>
      </c>
      <c r="V26" s="634">
        <v>0</v>
      </c>
      <c r="W26" s="635">
        <v>0</v>
      </c>
      <c r="X26" s="636">
        <v>10.984140004320301</v>
      </c>
    </row>
    <row r="27" spans="1:24" s="625" customFormat="1" ht="12.25" customHeight="1">
      <c r="A27" s="631" t="s">
        <v>312</v>
      </c>
      <c r="B27" s="634">
        <v>0</v>
      </c>
      <c r="C27" s="634">
        <v>0</v>
      </c>
      <c r="D27" s="635">
        <v>0</v>
      </c>
      <c r="E27" s="634">
        <v>0</v>
      </c>
      <c r="F27" s="635">
        <v>0</v>
      </c>
      <c r="G27" s="634">
        <v>0</v>
      </c>
      <c r="H27" s="634">
        <v>0</v>
      </c>
      <c r="I27" s="635">
        <v>0</v>
      </c>
      <c r="J27" s="634">
        <v>0</v>
      </c>
      <c r="K27" s="634">
        <v>8.2936453965000295E-2</v>
      </c>
      <c r="L27" s="634">
        <v>5.3131514257620598</v>
      </c>
      <c r="M27" s="634">
        <v>0.452384464110129</v>
      </c>
      <c r="N27" s="635">
        <v>0.45900934119960801</v>
      </c>
      <c r="O27" s="634">
        <v>0.54201474060000099</v>
      </c>
      <c r="P27" s="634">
        <v>0</v>
      </c>
      <c r="Q27" s="635">
        <v>0</v>
      </c>
      <c r="R27" s="634">
        <v>0</v>
      </c>
      <c r="S27" s="634">
        <v>0</v>
      </c>
      <c r="T27" s="635">
        <v>0</v>
      </c>
      <c r="U27" s="634">
        <v>0</v>
      </c>
      <c r="V27" s="634">
        <v>0</v>
      </c>
      <c r="W27" s="635">
        <v>0</v>
      </c>
      <c r="X27" s="636">
        <v>6.8494964256367998</v>
      </c>
    </row>
    <row r="28" spans="1:24" s="625" customFormat="1" ht="12.25" customHeight="1">
      <c r="A28" s="637" t="s">
        <v>520</v>
      </c>
      <c r="B28" s="638">
        <v>0</v>
      </c>
      <c r="C28" s="638">
        <v>0</v>
      </c>
      <c r="D28" s="639">
        <v>0</v>
      </c>
      <c r="E28" s="638">
        <v>0</v>
      </c>
      <c r="F28" s="639">
        <v>0</v>
      </c>
      <c r="G28" s="638">
        <v>0</v>
      </c>
      <c r="H28" s="638">
        <v>0</v>
      </c>
      <c r="I28" s="639">
        <v>0</v>
      </c>
      <c r="J28" s="638">
        <v>0</v>
      </c>
      <c r="K28" s="638">
        <v>7.18679130587625</v>
      </c>
      <c r="L28" s="638">
        <v>26.134108749280099</v>
      </c>
      <c r="M28" s="638">
        <v>4.3357095149951004</v>
      </c>
      <c r="N28" s="639">
        <v>1.2927825572591001</v>
      </c>
      <c r="O28" s="638">
        <v>0.54201474060000099</v>
      </c>
      <c r="P28" s="638">
        <v>0</v>
      </c>
      <c r="Q28" s="639">
        <v>0</v>
      </c>
      <c r="R28" s="638">
        <v>0</v>
      </c>
      <c r="S28" s="638">
        <v>0</v>
      </c>
      <c r="T28" s="639">
        <v>0</v>
      </c>
      <c r="U28" s="638">
        <v>0</v>
      </c>
      <c r="V28" s="638">
        <v>0</v>
      </c>
      <c r="W28" s="639">
        <v>0</v>
      </c>
      <c r="X28" s="640">
        <v>39.4914068680105</v>
      </c>
    </row>
    <row r="29" spans="1:24" s="625" customFormat="1" ht="12.25" customHeight="1">
      <c r="A29" s="631" t="s">
        <v>321</v>
      </c>
      <c r="B29" s="634">
        <v>0</v>
      </c>
      <c r="C29" s="634">
        <v>0</v>
      </c>
      <c r="D29" s="635">
        <v>0</v>
      </c>
      <c r="E29" s="634">
        <v>0</v>
      </c>
      <c r="F29" s="635">
        <v>0</v>
      </c>
      <c r="G29" s="634">
        <v>0</v>
      </c>
      <c r="H29" s="634">
        <v>0</v>
      </c>
      <c r="I29" s="635">
        <v>0</v>
      </c>
      <c r="J29" s="634">
        <v>0</v>
      </c>
      <c r="K29" s="634">
        <v>0</v>
      </c>
      <c r="L29" s="634">
        <v>0</v>
      </c>
      <c r="M29" s="634">
        <v>0</v>
      </c>
      <c r="N29" s="635">
        <v>0</v>
      </c>
      <c r="O29" s="634">
        <v>0</v>
      </c>
      <c r="P29" s="634">
        <v>20.242836476597699</v>
      </c>
      <c r="Q29" s="635">
        <v>0</v>
      </c>
      <c r="R29" s="634">
        <v>0</v>
      </c>
      <c r="S29" s="634">
        <v>0</v>
      </c>
      <c r="T29" s="635">
        <v>0</v>
      </c>
      <c r="U29" s="634">
        <v>0</v>
      </c>
      <c r="V29" s="634">
        <v>0</v>
      </c>
      <c r="W29" s="635">
        <v>0</v>
      </c>
      <c r="X29" s="636">
        <v>20.242836476597699</v>
      </c>
    </row>
    <row r="30" spans="1:24" s="625" customFormat="1" ht="12.25" customHeight="1">
      <c r="A30" s="631" t="s">
        <v>322</v>
      </c>
      <c r="B30" s="634">
        <v>0</v>
      </c>
      <c r="C30" s="634">
        <v>0</v>
      </c>
      <c r="D30" s="635">
        <v>0</v>
      </c>
      <c r="E30" s="634">
        <v>0</v>
      </c>
      <c r="F30" s="635">
        <v>0</v>
      </c>
      <c r="G30" s="634">
        <v>0</v>
      </c>
      <c r="H30" s="634">
        <v>0</v>
      </c>
      <c r="I30" s="635">
        <v>0</v>
      </c>
      <c r="J30" s="634">
        <v>0.201475660769388</v>
      </c>
      <c r="K30" s="634">
        <v>0</v>
      </c>
      <c r="L30" s="634">
        <v>0</v>
      </c>
      <c r="M30" s="634">
        <v>0</v>
      </c>
      <c r="N30" s="635">
        <v>0</v>
      </c>
      <c r="O30" s="634">
        <v>10.304503838763701</v>
      </c>
      <c r="P30" s="634">
        <v>1.5960509333999999</v>
      </c>
      <c r="Q30" s="635">
        <v>2.050125</v>
      </c>
      <c r="R30" s="634">
        <v>0</v>
      </c>
      <c r="S30" s="634">
        <v>0</v>
      </c>
      <c r="T30" s="635">
        <v>0.92394341943750002</v>
      </c>
      <c r="U30" s="634">
        <v>0</v>
      </c>
      <c r="V30" s="634">
        <v>0</v>
      </c>
      <c r="W30" s="635">
        <v>0</v>
      </c>
      <c r="X30" s="636">
        <v>15.076098852370601</v>
      </c>
    </row>
    <row r="31" spans="1:24" s="625" customFormat="1" ht="12.25" customHeight="1">
      <c r="A31" s="637" t="s">
        <v>522</v>
      </c>
      <c r="B31" s="638">
        <v>0</v>
      </c>
      <c r="C31" s="638">
        <v>0</v>
      </c>
      <c r="D31" s="639">
        <v>0</v>
      </c>
      <c r="E31" s="638">
        <v>0</v>
      </c>
      <c r="F31" s="639">
        <v>0</v>
      </c>
      <c r="G31" s="638">
        <v>0</v>
      </c>
      <c r="H31" s="638">
        <v>0</v>
      </c>
      <c r="I31" s="639">
        <v>0</v>
      </c>
      <c r="J31" s="638">
        <v>0.201475660769388</v>
      </c>
      <c r="K31" s="638">
        <v>0</v>
      </c>
      <c r="L31" s="638">
        <v>0</v>
      </c>
      <c r="M31" s="638">
        <v>0</v>
      </c>
      <c r="N31" s="639">
        <v>0</v>
      </c>
      <c r="O31" s="638">
        <v>10.304503838763701</v>
      </c>
      <c r="P31" s="638">
        <v>21.8388874099977</v>
      </c>
      <c r="Q31" s="639">
        <v>2.050125</v>
      </c>
      <c r="R31" s="638">
        <v>0</v>
      </c>
      <c r="S31" s="638">
        <v>0</v>
      </c>
      <c r="T31" s="639">
        <v>0.92394341943750002</v>
      </c>
      <c r="U31" s="638">
        <v>0</v>
      </c>
      <c r="V31" s="638">
        <v>0</v>
      </c>
      <c r="W31" s="639">
        <v>0</v>
      </c>
      <c r="X31" s="640">
        <v>35.318935328968301</v>
      </c>
    </row>
    <row r="32" spans="1:24" s="625" customFormat="1" ht="12.25" customHeight="1">
      <c r="A32" s="631" t="s">
        <v>327</v>
      </c>
      <c r="B32" s="634">
        <v>0</v>
      </c>
      <c r="C32" s="634">
        <v>0</v>
      </c>
      <c r="D32" s="635">
        <v>0</v>
      </c>
      <c r="E32" s="634">
        <v>0</v>
      </c>
      <c r="F32" s="635">
        <v>0</v>
      </c>
      <c r="G32" s="634">
        <v>0</v>
      </c>
      <c r="H32" s="634">
        <v>0</v>
      </c>
      <c r="I32" s="635">
        <v>0</v>
      </c>
      <c r="J32" s="634">
        <v>0</v>
      </c>
      <c r="K32" s="634">
        <v>0</v>
      </c>
      <c r="L32" s="634">
        <v>0</v>
      </c>
      <c r="M32" s="634">
        <v>0</v>
      </c>
      <c r="N32" s="635">
        <v>0</v>
      </c>
      <c r="O32" s="634">
        <v>0</v>
      </c>
      <c r="P32" s="634">
        <v>0</v>
      </c>
      <c r="Q32" s="635">
        <v>0</v>
      </c>
      <c r="R32" s="634">
        <v>0</v>
      </c>
      <c r="S32" s="634">
        <v>0</v>
      </c>
      <c r="T32" s="635">
        <v>3.6548912255624999</v>
      </c>
      <c r="U32" s="634">
        <v>0</v>
      </c>
      <c r="V32" s="634">
        <v>0</v>
      </c>
      <c r="W32" s="635">
        <v>0</v>
      </c>
      <c r="X32" s="636">
        <v>3.6548912255624999</v>
      </c>
    </row>
    <row r="33" spans="1:24" s="625" customFormat="1" ht="12.25" customHeight="1">
      <c r="A33" s="631" t="s">
        <v>390</v>
      </c>
      <c r="B33" s="634">
        <v>0</v>
      </c>
      <c r="C33" s="634">
        <v>0</v>
      </c>
      <c r="D33" s="635">
        <v>0</v>
      </c>
      <c r="E33" s="634">
        <v>0</v>
      </c>
      <c r="F33" s="635">
        <v>0</v>
      </c>
      <c r="G33" s="634">
        <v>0</v>
      </c>
      <c r="H33" s="634">
        <v>0</v>
      </c>
      <c r="I33" s="635">
        <v>0</v>
      </c>
      <c r="J33" s="634">
        <v>0</v>
      </c>
      <c r="K33" s="634">
        <v>0</v>
      </c>
      <c r="L33" s="634">
        <v>0</v>
      </c>
      <c r="M33" s="634">
        <v>0</v>
      </c>
      <c r="N33" s="635">
        <v>0</v>
      </c>
      <c r="O33" s="634">
        <v>0</v>
      </c>
      <c r="P33" s="634">
        <v>0</v>
      </c>
      <c r="Q33" s="635">
        <v>2.069375</v>
      </c>
      <c r="R33" s="634">
        <v>5.1560742473690402</v>
      </c>
      <c r="S33" s="634">
        <v>0</v>
      </c>
      <c r="T33" s="635">
        <v>1.023513438185</v>
      </c>
      <c r="U33" s="634">
        <v>0</v>
      </c>
      <c r="V33" s="634">
        <v>0</v>
      </c>
      <c r="W33" s="635">
        <v>0</v>
      </c>
      <c r="X33" s="636">
        <v>8.2489626855540408</v>
      </c>
    </row>
    <row r="34" spans="1:24" s="625" customFormat="1" ht="12.25" customHeight="1">
      <c r="A34" s="637" t="s">
        <v>523</v>
      </c>
      <c r="B34" s="638">
        <v>0</v>
      </c>
      <c r="C34" s="638">
        <v>0</v>
      </c>
      <c r="D34" s="639">
        <v>0</v>
      </c>
      <c r="E34" s="638">
        <v>0</v>
      </c>
      <c r="F34" s="639">
        <v>0</v>
      </c>
      <c r="G34" s="638">
        <v>0</v>
      </c>
      <c r="H34" s="638">
        <v>0</v>
      </c>
      <c r="I34" s="639">
        <v>0</v>
      </c>
      <c r="J34" s="638">
        <v>0</v>
      </c>
      <c r="K34" s="638">
        <v>0</v>
      </c>
      <c r="L34" s="638">
        <v>0</v>
      </c>
      <c r="M34" s="638">
        <v>0</v>
      </c>
      <c r="N34" s="639">
        <v>0</v>
      </c>
      <c r="O34" s="638">
        <v>0</v>
      </c>
      <c r="P34" s="638">
        <v>0</v>
      </c>
      <c r="Q34" s="639">
        <v>2.069375</v>
      </c>
      <c r="R34" s="638">
        <v>5.1560742473690402</v>
      </c>
      <c r="S34" s="638">
        <v>0</v>
      </c>
      <c r="T34" s="639">
        <v>4.6784046637475001</v>
      </c>
      <c r="U34" s="638">
        <v>0</v>
      </c>
      <c r="V34" s="638">
        <v>0</v>
      </c>
      <c r="W34" s="639">
        <v>0</v>
      </c>
      <c r="X34" s="640">
        <v>11.903853911116499</v>
      </c>
    </row>
    <row r="35" spans="1:24" s="625" customFormat="1" ht="12.25" customHeight="1">
      <c r="A35" s="631" t="s">
        <v>334</v>
      </c>
      <c r="B35" s="634">
        <v>0</v>
      </c>
      <c r="C35" s="634">
        <v>0</v>
      </c>
      <c r="D35" s="635">
        <v>0</v>
      </c>
      <c r="E35" s="634">
        <v>0</v>
      </c>
      <c r="F35" s="635">
        <v>0</v>
      </c>
      <c r="G35" s="634">
        <v>0</v>
      </c>
      <c r="H35" s="634">
        <v>0</v>
      </c>
      <c r="I35" s="635">
        <v>0</v>
      </c>
      <c r="J35" s="634">
        <v>0</v>
      </c>
      <c r="K35" s="634">
        <v>0</v>
      </c>
      <c r="L35" s="634">
        <v>0</v>
      </c>
      <c r="M35" s="634">
        <v>0</v>
      </c>
      <c r="N35" s="635">
        <v>0</v>
      </c>
      <c r="O35" s="634">
        <v>0</v>
      </c>
      <c r="P35" s="634">
        <v>0</v>
      </c>
      <c r="Q35" s="635">
        <v>0</v>
      </c>
      <c r="R35" s="634">
        <v>0</v>
      </c>
      <c r="S35" s="634">
        <v>0</v>
      </c>
      <c r="T35" s="635">
        <v>0</v>
      </c>
      <c r="U35" s="634">
        <v>0</v>
      </c>
      <c r="V35" s="634">
        <v>0</v>
      </c>
      <c r="W35" s="635">
        <v>4.4323181511475003</v>
      </c>
      <c r="X35" s="636">
        <v>4.4323181511475003</v>
      </c>
    </row>
    <row r="36" spans="1:24" s="625" customFormat="1" ht="12.25" customHeight="1">
      <c r="A36" s="631" t="s">
        <v>336</v>
      </c>
      <c r="B36" s="634">
        <v>0</v>
      </c>
      <c r="C36" s="634">
        <v>0</v>
      </c>
      <c r="D36" s="635">
        <v>0</v>
      </c>
      <c r="E36" s="634">
        <v>0</v>
      </c>
      <c r="F36" s="635">
        <v>0</v>
      </c>
      <c r="G36" s="634">
        <v>0</v>
      </c>
      <c r="H36" s="634">
        <v>0</v>
      </c>
      <c r="I36" s="635">
        <v>0</v>
      </c>
      <c r="J36" s="634">
        <v>0</v>
      </c>
      <c r="K36" s="634">
        <v>6.7949206443749999</v>
      </c>
      <c r="L36" s="634">
        <v>3.8812315634218399</v>
      </c>
      <c r="M36" s="634">
        <v>27.215602122274699</v>
      </c>
      <c r="N36" s="635">
        <v>3.2822080296970499</v>
      </c>
      <c r="O36" s="634">
        <v>0</v>
      </c>
      <c r="P36" s="634">
        <v>0</v>
      </c>
      <c r="Q36" s="635">
        <v>0</v>
      </c>
      <c r="R36" s="634">
        <v>0</v>
      </c>
      <c r="S36" s="634">
        <v>0</v>
      </c>
      <c r="T36" s="635">
        <v>0</v>
      </c>
      <c r="U36" s="634">
        <v>0</v>
      </c>
      <c r="V36" s="634">
        <v>3.9008148677162202</v>
      </c>
      <c r="W36" s="635">
        <v>0</v>
      </c>
      <c r="X36" s="636">
        <v>45.074777227484802</v>
      </c>
    </row>
    <row r="37" spans="1:24" s="625" customFormat="1" ht="12.25" customHeight="1">
      <c r="A37" s="631" t="s">
        <v>341</v>
      </c>
      <c r="B37" s="634">
        <v>0</v>
      </c>
      <c r="C37" s="634">
        <v>0</v>
      </c>
      <c r="D37" s="635">
        <v>0</v>
      </c>
      <c r="E37" s="634">
        <v>0</v>
      </c>
      <c r="F37" s="635">
        <v>0</v>
      </c>
      <c r="G37" s="634">
        <v>0</v>
      </c>
      <c r="H37" s="634">
        <v>0</v>
      </c>
      <c r="I37" s="635">
        <v>0</v>
      </c>
      <c r="J37" s="634">
        <v>0</v>
      </c>
      <c r="K37" s="634">
        <v>0</v>
      </c>
      <c r="L37" s="634">
        <v>0</v>
      </c>
      <c r="M37" s="634">
        <v>0</v>
      </c>
      <c r="N37" s="635">
        <v>0</v>
      </c>
      <c r="O37" s="634">
        <v>0</v>
      </c>
      <c r="P37" s="634">
        <v>0</v>
      </c>
      <c r="Q37" s="635">
        <v>0</v>
      </c>
      <c r="R37" s="634">
        <v>0</v>
      </c>
      <c r="S37" s="634">
        <v>0</v>
      </c>
      <c r="T37" s="635">
        <v>0</v>
      </c>
      <c r="U37" s="634">
        <v>0.39556619999999998</v>
      </c>
      <c r="V37" s="634">
        <v>0</v>
      </c>
      <c r="W37" s="635">
        <v>0</v>
      </c>
      <c r="X37" s="636">
        <v>0.39556619999999998</v>
      </c>
    </row>
    <row r="38" spans="1:24" s="625" customFormat="1" ht="12.25" customHeight="1">
      <c r="A38" s="631" t="s">
        <v>345</v>
      </c>
      <c r="B38" s="634">
        <v>0</v>
      </c>
      <c r="C38" s="634">
        <v>0</v>
      </c>
      <c r="D38" s="635">
        <v>0</v>
      </c>
      <c r="E38" s="634">
        <v>0</v>
      </c>
      <c r="F38" s="635">
        <v>0</v>
      </c>
      <c r="G38" s="634">
        <v>0</v>
      </c>
      <c r="H38" s="634">
        <v>0</v>
      </c>
      <c r="I38" s="635">
        <v>0</v>
      </c>
      <c r="J38" s="634">
        <v>0</v>
      </c>
      <c r="K38" s="634">
        <v>0</v>
      </c>
      <c r="L38" s="634">
        <v>0</v>
      </c>
      <c r="M38" s="634">
        <v>0</v>
      </c>
      <c r="N38" s="635">
        <v>0</v>
      </c>
      <c r="O38" s="634">
        <v>0</v>
      </c>
      <c r="P38" s="634">
        <v>0</v>
      </c>
      <c r="Q38" s="635">
        <v>0</v>
      </c>
      <c r="R38" s="634">
        <v>0</v>
      </c>
      <c r="S38" s="634">
        <v>0</v>
      </c>
      <c r="T38" s="635">
        <v>0</v>
      </c>
      <c r="U38" s="634">
        <v>6.9538500000000001</v>
      </c>
      <c r="V38" s="634">
        <v>0</v>
      </c>
      <c r="W38" s="635">
        <v>1.4381999999999999</v>
      </c>
      <c r="X38" s="636">
        <v>8.3920499999999993</v>
      </c>
    </row>
    <row r="39" spans="1:24" s="625" customFormat="1" ht="12.25" customHeight="1">
      <c r="A39" s="642" t="s">
        <v>349</v>
      </c>
      <c r="B39" s="634">
        <v>0</v>
      </c>
      <c r="C39" s="634">
        <v>0</v>
      </c>
      <c r="D39" s="635">
        <v>0</v>
      </c>
      <c r="E39" s="634">
        <v>0</v>
      </c>
      <c r="F39" s="635">
        <v>0</v>
      </c>
      <c r="G39" s="634">
        <v>0</v>
      </c>
      <c r="H39" s="634">
        <v>0</v>
      </c>
      <c r="I39" s="635">
        <v>0</v>
      </c>
      <c r="J39" s="634">
        <v>0</v>
      </c>
      <c r="K39" s="634">
        <v>0</v>
      </c>
      <c r="L39" s="634">
        <v>0</v>
      </c>
      <c r="M39" s="634">
        <v>0</v>
      </c>
      <c r="N39" s="635">
        <v>0</v>
      </c>
      <c r="O39" s="634">
        <v>0</v>
      </c>
      <c r="P39" s="634">
        <v>0</v>
      </c>
      <c r="Q39" s="635">
        <v>0</v>
      </c>
      <c r="R39" s="634">
        <v>0</v>
      </c>
      <c r="S39" s="634">
        <v>0</v>
      </c>
      <c r="T39" s="635">
        <v>0</v>
      </c>
      <c r="U39" s="634">
        <v>0</v>
      </c>
      <c r="V39" s="634">
        <v>6.9228709236224999</v>
      </c>
      <c r="W39" s="635">
        <v>0</v>
      </c>
      <c r="X39" s="636">
        <v>6.9228709236224999</v>
      </c>
    </row>
    <row r="40" spans="1:24" s="625" customFormat="1" ht="12.25" customHeight="1">
      <c r="A40" s="643" t="s">
        <v>524</v>
      </c>
      <c r="B40" s="638">
        <v>0</v>
      </c>
      <c r="C40" s="638">
        <v>0</v>
      </c>
      <c r="D40" s="639">
        <v>0</v>
      </c>
      <c r="E40" s="638">
        <v>0</v>
      </c>
      <c r="F40" s="639">
        <v>0</v>
      </c>
      <c r="G40" s="638">
        <v>0</v>
      </c>
      <c r="H40" s="638">
        <v>0</v>
      </c>
      <c r="I40" s="639">
        <v>0</v>
      </c>
      <c r="J40" s="638">
        <v>0</v>
      </c>
      <c r="K40" s="638">
        <v>6.7949206443749999</v>
      </c>
      <c r="L40" s="638">
        <v>3.8812315634218399</v>
      </c>
      <c r="M40" s="638">
        <v>27.215602122274699</v>
      </c>
      <c r="N40" s="639">
        <v>3.2822080296970499</v>
      </c>
      <c r="O40" s="638">
        <v>0</v>
      </c>
      <c r="P40" s="638">
        <v>0</v>
      </c>
      <c r="Q40" s="639">
        <v>0</v>
      </c>
      <c r="R40" s="638">
        <v>0</v>
      </c>
      <c r="S40" s="638">
        <v>0</v>
      </c>
      <c r="T40" s="639">
        <v>0</v>
      </c>
      <c r="U40" s="638">
        <v>7.3494162000000003</v>
      </c>
      <c r="V40" s="638">
        <v>10.823685791338701</v>
      </c>
      <c r="W40" s="639">
        <v>5.8705181511475004</v>
      </c>
      <c r="X40" s="640">
        <v>65.2175825022548</v>
      </c>
    </row>
    <row r="41" spans="1:24" s="625" customFormat="1" ht="12.25" customHeight="1">
      <c r="A41" s="644" t="s">
        <v>772</v>
      </c>
      <c r="B41" s="640">
        <v>68.151238581339399</v>
      </c>
      <c r="C41" s="640">
        <v>4.6496975621249999E-2</v>
      </c>
      <c r="D41" s="645">
        <v>76.108888038425505</v>
      </c>
      <c r="E41" s="640">
        <v>11.4187820399894</v>
      </c>
      <c r="F41" s="645">
        <v>1.1213972818125</v>
      </c>
      <c r="G41" s="640">
        <v>28.106768482571699</v>
      </c>
      <c r="H41" s="640">
        <v>106.885331022465</v>
      </c>
      <c r="I41" s="645">
        <v>100.725837943386</v>
      </c>
      <c r="J41" s="640">
        <v>13.561063475020701</v>
      </c>
      <c r="K41" s="640">
        <v>13.981711950251301</v>
      </c>
      <c r="L41" s="640">
        <v>197.67579392590201</v>
      </c>
      <c r="M41" s="640">
        <v>31.551311637269698</v>
      </c>
      <c r="N41" s="645">
        <v>4.57499058695615</v>
      </c>
      <c r="O41" s="640">
        <v>15.9680099543637</v>
      </c>
      <c r="P41" s="640">
        <v>21.8388874099977</v>
      </c>
      <c r="Q41" s="645">
        <v>4.1195000000000004</v>
      </c>
      <c r="R41" s="640">
        <v>26.1127483419226</v>
      </c>
      <c r="S41" s="640">
        <v>4.2479047371535303</v>
      </c>
      <c r="T41" s="645">
        <v>5.6023480831850003</v>
      </c>
      <c r="U41" s="640">
        <v>7.3494162000000003</v>
      </c>
      <c r="V41" s="640">
        <v>10.823685791338701</v>
      </c>
      <c r="W41" s="645">
        <v>5.8705181511475004</v>
      </c>
      <c r="X41" s="640">
        <v>755.84263061011904</v>
      </c>
    </row>
    <row r="42" spans="1:24" s="625" customFormat="1" ht="12.25" customHeight="1">
      <c r="A42" s="621"/>
      <c r="X42" s="547"/>
    </row>
    <row r="43" spans="1:24" s="625" customFormat="1" ht="12.25" customHeight="1">
      <c r="A43" s="546" t="s">
        <v>835</v>
      </c>
      <c r="X43" s="547"/>
    </row>
    <row r="44" spans="1:24" s="625" customFormat="1" ht="12.25" customHeight="1">
      <c r="A44" s="646" t="s">
        <v>836</v>
      </c>
      <c r="X44" s="568"/>
    </row>
    <row r="45" spans="1:24" ht="12">
      <c r="A45" s="647" t="s">
        <v>837</v>
      </c>
      <c r="B45" s="572"/>
      <c r="C45" s="572"/>
      <c r="D45" s="572"/>
      <c r="E45" s="572"/>
      <c r="F45" s="572"/>
      <c r="G45" s="572"/>
      <c r="H45" s="572"/>
      <c r="L45" s="572"/>
      <c r="M45" s="572"/>
      <c r="N45" s="572"/>
      <c r="O45" s="572"/>
      <c r="P45" s="572"/>
    </row>
    <row r="46" spans="1:24" ht="10.5">
      <c r="A46" s="647"/>
      <c r="B46" s="572"/>
      <c r="C46" s="572"/>
      <c r="D46" s="572"/>
      <c r="E46" s="572"/>
      <c r="F46" s="572"/>
      <c r="G46" s="572"/>
      <c r="H46" s="572"/>
      <c r="L46" s="572"/>
      <c r="M46" s="572"/>
      <c r="N46" s="572"/>
      <c r="O46" s="572"/>
      <c r="P46" s="572"/>
    </row>
    <row r="47" spans="1:24">
      <c r="A47" s="648"/>
      <c r="B47" s="572"/>
      <c r="C47" s="572"/>
      <c r="D47" s="572"/>
      <c r="E47" s="572"/>
      <c r="F47" s="572"/>
      <c r="G47" s="572"/>
      <c r="H47" s="572"/>
      <c r="L47" s="572"/>
      <c r="M47" s="572"/>
      <c r="N47" s="572"/>
      <c r="O47" s="572"/>
      <c r="P47" s="572"/>
    </row>
    <row r="48" spans="1:24">
      <c r="A48" s="648"/>
      <c r="B48" s="572"/>
      <c r="C48" s="572"/>
      <c r="D48" s="572"/>
      <c r="E48" s="572"/>
      <c r="F48" s="572"/>
      <c r="G48" s="572"/>
      <c r="H48" s="572"/>
      <c r="L48" s="572"/>
      <c r="M48" s="572"/>
      <c r="N48" s="572"/>
      <c r="O48" s="572"/>
      <c r="P48" s="572"/>
    </row>
    <row r="49" spans="1:16">
      <c r="A49" s="648"/>
      <c r="B49" s="572"/>
      <c r="C49" s="572"/>
      <c r="D49" s="572"/>
      <c r="E49" s="572"/>
      <c r="F49" s="572"/>
      <c r="G49" s="572"/>
      <c r="H49" s="572"/>
      <c r="L49" s="572"/>
      <c r="M49" s="572"/>
      <c r="N49" s="572"/>
      <c r="O49" s="572"/>
      <c r="P49" s="572"/>
    </row>
    <row r="50" spans="1:16">
      <c r="A50" s="648"/>
      <c r="B50" s="572"/>
      <c r="C50" s="572"/>
      <c r="D50" s="572"/>
      <c r="E50" s="572"/>
      <c r="F50" s="572"/>
      <c r="G50" s="572"/>
      <c r="H50" s="572"/>
      <c r="L50" s="572"/>
      <c r="M50" s="572"/>
      <c r="N50" s="572"/>
      <c r="O50" s="572"/>
      <c r="P50" s="572"/>
    </row>
    <row r="51" spans="1:16">
      <c r="A51" s="648"/>
      <c r="B51" s="572"/>
      <c r="C51" s="572"/>
      <c r="D51" s="572"/>
      <c r="E51" s="572"/>
      <c r="F51" s="572"/>
      <c r="G51" s="572"/>
      <c r="H51" s="572"/>
      <c r="L51" s="572"/>
      <c r="M51" s="572"/>
      <c r="N51" s="572"/>
      <c r="O51" s="572"/>
      <c r="P51" s="572"/>
    </row>
    <row r="52" spans="1:16">
      <c r="A52" s="648"/>
      <c r="B52" s="572"/>
      <c r="C52" s="572"/>
      <c r="D52" s="572"/>
      <c r="E52" s="572"/>
      <c r="F52" s="572"/>
      <c r="G52" s="572"/>
      <c r="H52" s="572"/>
      <c r="L52" s="572"/>
      <c r="M52" s="572"/>
      <c r="N52" s="572"/>
      <c r="O52" s="572"/>
      <c r="P52" s="572"/>
    </row>
    <row r="53" spans="1:16">
      <c r="A53" s="648"/>
      <c r="B53" s="572"/>
      <c r="C53" s="572"/>
      <c r="D53" s="572"/>
      <c r="E53" s="572"/>
      <c r="F53" s="572"/>
      <c r="G53" s="572"/>
      <c r="H53" s="572"/>
      <c r="L53" s="572"/>
      <c r="M53" s="572"/>
      <c r="N53" s="572"/>
      <c r="O53" s="572"/>
      <c r="P53" s="572"/>
    </row>
    <row r="54" spans="1:16">
      <c r="A54" s="648"/>
      <c r="B54" s="572"/>
      <c r="C54" s="572"/>
      <c r="D54" s="572"/>
      <c r="E54" s="572"/>
      <c r="F54" s="572"/>
      <c r="G54" s="572"/>
      <c r="H54" s="572"/>
      <c r="L54" s="572"/>
      <c r="M54" s="572"/>
      <c r="N54" s="572"/>
      <c r="O54" s="572"/>
      <c r="P54" s="572"/>
    </row>
    <row r="55" spans="1:16">
      <c r="A55" s="648"/>
      <c r="B55" s="572"/>
      <c r="C55" s="572"/>
      <c r="D55" s="572"/>
      <c r="E55" s="572"/>
      <c r="F55" s="572"/>
      <c r="G55" s="572"/>
      <c r="H55" s="572"/>
      <c r="L55" s="572"/>
      <c r="M55" s="572"/>
      <c r="N55" s="572"/>
      <c r="O55" s="572"/>
      <c r="P55" s="572"/>
    </row>
    <row r="56" spans="1:16">
      <c r="A56" s="648"/>
      <c r="B56" s="572"/>
      <c r="C56" s="572"/>
      <c r="D56" s="572"/>
      <c r="E56" s="572"/>
      <c r="F56" s="572"/>
      <c r="G56" s="572"/>
      <c r="H56" s="572"/>
      <c r="L56" s="572"/>
      <c r="M56" s="572"/>
      <c r="N56" s="572"/>
      <c r="O56" s="572"/>
      <c r="P56" s="572"/>
    </row>
    <row r="57" spans="1:16">
      <c r="A57" s="648"/>
      <c r="B57" s="572"/>
      <c r="C57" s="572"/>
      <c r="D57" s="572"/>
      <c r="E57" s="572"/>
      <c r="F57" s="572"/>
      <c r="G57" s="572"/>
      <c r="H57" s="572"/>
      <c r="L57" s="572"/>
      <c r="M57" s="572"/>
      <c r="N57" s="572"/>
      <c r="O57" s="572"/>
      <c r="P57" s="572"/>
    </row>
    <row r="58" spans="1:16">
      <c r="A58" s="648"/>
      <c r="B58" s="572"/>
      <c r="C58" s="572"/>
      <c r="D58" s="572"/>
      <c r="E58" s="572"/>
      <c r="F58" s="572"/>
      <c r="G58" s="572"/>
      <c r="H58" s="572"/>
      <c r="L58" s="572"/>
      <c r="M58" s="572"/>
      <c r="N58" s="572"/>
      <c r="O58" s="572"/>
      <c r="P58" s="572"/>
    </row>
    <row r="59" spans="1:16">
      <c r="A59" s="648"/>
      <c r="B59" s="572"/>
      <c r="C59" s="572"/>
      <c r="D59" s="572"/>
      <c r="E59" s="572"/>
      <c r="F59" s="572"/>
      <c r="G59" s="572"/>
      <c r="H59" s="572"/>
      <c r="L59" s="572"/>
      <c r="M59" s="572"/>
      <c r="N59" s="572"/>
      <c r="O59" s="572"/>
      <c r="P59" s="572"/>
    </row>
    <row r="60" spans="1:16">
      <c r="A60" s="648"/>
      <c r="B60" s="572"/>
      <c r="C60" s="572"/>
      <c r="D60" s="572"/>
      <c r="E60" s="572"/>
      <c r="F60" s="572"/>
      <c r="G60" s="572"/>
      <c r="H60" s="572"/>
      <c r="L60" s="572"/>
      <c r="M60" s="572"/>
      <c r="N60" s="572"/>
      <c r="O60" s="572"/>
      <c r="P60" s="572"/>
    </row>
    <row r="61" spans="1:16">
      <c r="A61" s="648"/>
      <c r="B61" s="572"/>
      <c r="C61" s="572"/>
      <c r="D61" s="572"/>
      <c r="E61" s="572"/>
      <c r="F61" s="572"/>
      <c r="G61" s="572"/>
      <c r="H61" s="572"/>
      <c r="L61" s="572"/>
      <c r="M61" s="572"/>
      <c r="N61" s="572"/>
      <c r="O61" s="572"/>
      <c r="P61" s="572"/>
    </row>
    <row r="62" spans="1:16">
      <c r="A62" s="648"/>
      <c r="B62" s="572"/>
      <c r="C62" s="572"/>
      <c r="D62" s="572"/>
      <c r="E62" s="572"/>
      <c r="F62" s="572"/>
      <c r="G62" s="572"/>
      <c r="H62" s="572"/>
      <c r="L62" s="572"/>
      <c r="M62" s="572"/>
      <c r="N62" s="572"/>
      <c r="O62" s="572"/>
      <c r="P62" s="572"/>
    </row>
    <row r="63" spans="1:16">
      <c r="A63" s="648"/>
      <c r="B63" s="572"/>
      <c r="C63" s="572"/>
      <c r="D63" s="572"/>
      <c r="E63" s="572"/>
      <c r="F63" s="572"/>
      <c r="G63" s="572"/>
      <c r="H63" s="572"/>
      <c r="L63" s="572"/>
      <c r="M63" s="572"/>
      <c r="N63" s="572"/>
      <c r="O63" s="572"/>
      <c r="P63" s="572"/>
    </row>
    <row r="64" spans="1:16">
      <c r="A64" s="648"/>
      <c r="B64" s="572"/>
      <c r="C64" s="572"/>
      <c r="D64" s="572"/>
      <c r="E64" s="572"/>
      <c r="F64" s="572"/>
      <c r="G64" s="572"/>
      <c r="H64" s="572"/>
      <c r="L64" s="572"/>
      <c r="M64" s="572"/>
      <c r="N64" s="572"/>
      <c r="O64" s="572"/>
      <c r="P64" s="572"/>
    </row>
    <row r="65" spans="1:16">
      <c r="A65" s="648"/>
      <c r="B65" s="572"/>
      <c r="C65" s="572"/>
      <c r="D65" s="572"/>
      <c r="E65" s="572"/>
      <c r="F65" s="572"/>
      <c r="G65" s="572"/>
      <c r="H65" s="572"/>
      <c r="L65" s="572"/>
      <c r="M65" s="572"/>
      <c r="N65" s="572"/>
      <c r="O65" s="572"/>
      <c r="P65" s="572"/>
    </row>
    <row r="66" spans="1:16">
      <c r="A66" s="648"/>
      <c r="B66" s="572"/>
      <c r="C66" s="572"/>
      <c r="D66" s="572"/>
      <c r="E66" s="572"/>
      <c r="F66" s="572"/>
      <c r="G66" s="572"/>
      <c r="H66" s="572"/>
      <c r="L66" s="572"/>
      <c r="M66" s="572"/>
      <c r="N66" s="572"/>
      <c r="O66" s="572"/>
      <c r="P66" s="572"/>
    </row>
    <row r="67" spans="1:16">
      <c r="A67" s="648"/>
      <c r="B67" s="572"/>
      <c r="C67" s="572"/>
      <c r="D67" s="572"/>
      <c r="E67" s="572"/>
      <c r="F67" s="572"/>
      <c r="G67" s="572"/>
      <c r="H67" s="572"/>
      <c r="L67" s="572"/>
      <c r="M67" s="572"/>
      <c r="N67" s="572"/>
      <c r="O67" s="572"/>
      <c r="P67" s="572"/>
    </row>
    <row r="68" spans="1:16">
      <c r="A68" s="648"/>
      <c r="B68" s="572"/>
      <c r="C68" s="572"/>
      <c r="D68" s="572"/>
      <c r="E68" s="572"/>
      <c r="F68" s="572"/>
      <c r="G68" s="572"/>
      <c r="H68" s="572"/>
      <c r="L68" s="572"/>
      <c r="M68" s="572"/>
      <c r="N68" s="572"/>
      <c r="O68" s="572"/>
      <c r="P68" s="572"/>
    </row>
    <row r="69" spans="1:16">
      <c r="A69" s="648"/>
      <c r="B69" s="572"/>
      <c r="C69" s="572"/>
      <c r="D69" s="572"/>
      <c r="E69" s="572"/>
      <c r="F69" s="572"/>
      <c r="G69" s="572"/>
      <c r="H69" s="572"/>
      <c r="L69" s="572"/>
      <c r="M69" s="572"/>
      <c r="N69" s="572"/>
      <c r="O69" s="572"/>
      <c r="P69" s="572"/>
    </row>
    <row r="70" spans="1:16">
      <c r="A70" s="648"/>
      <c r="B70" s="572"/>
      <c r="C70" s="572"/>
      <c r="D70" s="572"/>
      <c r="E70" s="572"/>
      <c r="F70" s="572"/>
      <c r="G70" s="572"/>
      <c r="H70" s="572"/>
      <c r="L70" s="572"/>
      <c r="M70" s="572"/>
      <c r="N70" s="572"/>
      <c r="O70" s="572"/>
      <c r="P70" s="572"/>
    </row>
    <row r="71" spans="1:16">
      <c r="A71" s="648"/>
      <c r="B71" s="572"/>
      <c r="C71" s="572"/>
      <c r="D71" s="572"/>
      <c r="E71" s="572"/>
      <c r="F71" s="572"/>
      <c r="G71" s="572"/>
      <c r="H71" s="572"/>
      <c r="L71" s="572"/>
      <c r="M71" s="572"/>
      <c r="N71" s="572"/>
      <c r="O71" s="572"/>
      <c r="P71" s="572"/>
    </row>
    <row r="72" spans="1:16">
      <c r="A72" s="648"/>
      <c r="B72" s="572"/>
      <c r="C72" s="572"/>
      <c r="D72" s="572"/>
      <c r="E72" s="572"/>
      <c r="F72" s="572"/>
      <c r="G72" s="572"/>
      <c r="H72" s="572"/>
      <c r="L72" s="572"/>
      <c r="M72" s="572"/>
      <c r="N72" s="572"/>
      <c r="O72" s="572"/>
      <c r="P72" s="572"/>
    </row>
    <row r="73" spans="1:16">
      <c r="A73" s="648"/>
      <c r="B73" s="572"/>
      <c r="C73" s="572"/>
      <c r="D73" s="572"/>
      <c r="E73" s="572"/>
      <c r="F73" s="572"/>
      <c r="G73" s="572"/>
      <c r="H73" s="572"/>
      <c r="L73" s="572"/>
      <c r="M73" s="572"/>
      <c r="N73" s="572"/>
      <c r="O73" s="572"/>
      <c r="P73" s="572"/>
    </row>
    <row r="74" spans="1:16">
      <c r="A74" s="648"/>
      <c r="B74" s="572"/>
      <c r="C74" s="572"/>
      <c r="D74" s="572"/>
      <c r="E74" s="572"/>
      <c r="F74" s="572"/>
      <c r="G74" s="572"/>
      <c r="H74" s="572"/>
      <c r="L74" s="572"/>
      <c r="M74" s="572"/>
      <c r="N74" s="572"/>
      <c r="O74" s="572"/>
      <c r="P74" s="572"/>
    </row>
    <row r="75" spans="1:16">
      <c r="A75" s="648"/>
      <c r="B75" s="572"/>
      <c r="C75" s="572"/>
      <c r="D75" s="572"/>
      <c r="E75" s="572"/>
      <c r="F75" s="572"/>
      <c r="G75" s="572"/>
      <c r="H75" s="572"/>
      <c r="L75" s="572"/>
      <c r="M75" s="572"/>
      <c r="N75" s="572"/>
      <c r="O75" s="572"/>
      <c r="P75" s="572"/>
    </row>
    <row r="76" spans="1:16">
      <c r="A76" s="648"/>
      <c r="B76" s="572"/>
      <c r="C76" s="572"/>
      <c r="D76" s="572"/>
      <c r="E76" s="572"/>
      <c r="F76" s="572"/>
      <c r="G76" s="572"/>
      <c r="H76" s="572"/>
      <c r="L76" s="572"/>
      <c r="M76" s="572"/>
      <c r="N76" s="572"/>
      <c r="O76" s="572"/>
      <c r="P76" s="572"/>
    </row>
    <row r="77" spans="1:16">
      <c r="A77" s="648"/>
      <c r="B77" s="572"/>
      <c r="C77" s="572"/>
      <c r="D77" s="572"/>
      <c r="E77" s="572"/>
      <c r="F77" s="572"/>
      <c r="G77" s="572"/>
      <c r="H77" s="572"/>
      <c r="L77" s="572"/>
      <c r="M77" s="572"/>
      <c r="N77" s="572"/>
      <c r="O77" s="572"/>
      <c r="P77" s="572"/>
    </row>
    <row r="78" spans="1:16">
      <c r="A78" s="648"/>
      <c r="B78" s="572"/>
      <c r="C78" s="572"/>
      <c r="D78" s="572"/>
      <c r="E78" s="572"/>
      <c r="F78" s="572"/>
      <c r="G78" s="572"/>
      <c r="H78" s="572"/>
      <c r="L78" s="572"/>
      <c r="M78" s="572"/>
      <c r="N78" s="572"/>
      <c r="O78" s="572"/>
      <c r="P78" s="572"/>
    </row>
    <row r="79" spans="1:16">
      <c r="A79" s="648"/>
      <c r="B79" s="572"/>
      <c r="C79" s="572"/>
      <c r="D79" s="572"/>
      <c r="E79" s="572"/>
      <c r="F79" s="572"/>
      <c r="G79" s="572"/>
      <c r="H79" s="572"/>
      <c r="L79" s="572"/>
      <c r="M79" s="572"/>
      <c r="N79" s="572"/>
      <c r="O79" s="572"/>
      <c r="P79" s="572"/>
    </row>
    <row r="80" spans="1:16">
      <c r="A80" s="648"/>
      <c r="B80" s="572"/>
      <c r="C80" s="572"/>
      <c r="D80" s="572"/>
      <c r="E80" s="572"/>
      <c r="F80" s="572"/>
      <c r="G80" s="572"/>
      <c r="H80" s="572"/>
      <c r="L80" s="572"/>
      <c r="M80" s="572"/>
      <c r="N80" s="572"/>
      <c r="O80" s="572"/>
      <c r="P80" s="572"/>
    </row>
    <row r="81" spans="1:16">
      <c r="A81" s="648"/>
      <c r="B81" s="572"/>
      <c r="C81" s="572"/>
      <c r="D81" s="572"/>
      <c r="E81" s="572"/>
      <c r="F81" s="572"/>
      <c r="G81" s="572"/>
      <c r="H81" s="572"/>
      <c r="L81" s="572"/>
      <c r="M81" s="572"/>
      <c r="N81" s="572"/>
      <c r="O81" s="572"/>
      <c r="P81" s="572"/>
    </row>
    <row r="82" spans="1:16">
      <c r="A82" s="648"/>
      <c r="B82" s="572"/>
      <c r="C82" s="572"/>
      <c r="D82" s="572"/>
      <c r="E82" s="572"/>
      <c r="F82" s="572"/>
      <c r="G82" s="572"/>
      <c r="H82" s="572"/>
      <c r="L82" s="572"/>
      <c r="M82" s="572"/>
      <c r="N82" s="572"/>
      <c r="O82" s="572"/>
      <c r="P82" s="572"/>
    </row>
    <row r="83" spans="1:16">
      <c r="A83" s="648"/>
      <c r="B83" s="572"/>
      <c r="C83" s="572"/>
      <c r="D83" s="572"/>
      <c r="E83" s="572"/>
      <c r="F83" s="572"/>
      <c r="G83" s="572"/>
      <c r="H83" s="572"/>
      <c r="L83" s="572"/>
      <c r="M83" s="572"/>
      <c r="N83" s="572"/>
      <c r="O83" s="572"/>
      <c r="P83" s="572"/>
    </row>
    <row r="84" spans="1:16">
      <c r="A84" s="648"/>
      <c r="B84" s="572"/>
      <c r="C84" s="572"/>
      <c r="D84" s="572"/>
      <c r="E84" s="572"/>
      <c r="F84" s="572"/>
      <c r="G84" s="572"/>
      <c r="H84" s="572"/>
      <c r="L84" s="572"/>
      <c r="M84" s="572"/>
      <c r="N84" s="572"/>
      <c r="O84" s="572"/>
      <c r="P84" s="572"/>
    </row>
    <row r="85" spans="1:16">
      <c r="A85" s="648"/>
      <c r="B85" s="572"/>
      <c r="C85" s="572"/>
      <c r="D85" s="572"/>
      <c r="E85" s="572"/>
      <c r="F85" s="572"/>
      <c r="G85" s="572"/>
      <c r="H85" s="572"/>
      <c r="L85" s="572"/>
      <c r="M85" s="572"/>
      <c r="N85" s="572"/>
      <c r="O85" s="572"/>
      <c r="P85" s="572"/>
    </row>
    <row r="86" spans="1:16">
      <c r="A86" s="648"/>
      <c r="B86" s="572"/>
      <c r="C86" s="572"/>
      <c r="D86" s="572"/>
      <c r="E86" s="572"/>
      <c r="F86" s="572"/>
      <c r="G86" s="572"/>
      <c r="H86" s="572"/>
      <c r="L86" s="572"/>
      <c r="M86" s="572"/>
      <c r="N86" s="572"/>
      <c r="O86" s="572"/>
      <c r="P86" s="572"/>
    </row>
    <row r="87" spans="1:16">
      <c r="A87" s="648"/>
      <c r="B87" s="572"/>
      <c r="C87" s="572"/>
      <c r="D87" s="572"/>
      <c r="E87" s="572"/>
      <c r="F87" s="572"/>
      <c r="G87" s="572"/>
      <c r="H87" s="572"/>
      <c r="L87" s="572"/>
      <c r="M87" s="572"/>
      <c r="N87" s="572"/>
      <c r="O87" s="572"/>
      <c r="P87" s="572"/>
    </row>
    <row r="88" spans="1:16">
      <c r="A88" s="648"/>
      <c r="B88" s="572"/>
      <c r="C88" s="572"/>
      <c r="D88" s="572"/>
      <c r="E88" s="572"/>
      <c r="F88" s="572"/>
      <c r="G88" s="572"/>
      <c r="H88" s="572"/>
      <c r="L88" s="572"/>
      <c r="M88" s="572"/>
      <c r="N88" s="572"/>
      <c r="O88" s="572"/>
      <c r="P88" s="572"/>
    </row>
    <row r="89" spans="1:16">
      <c r="A89" s="648"/>
      <c r="B89" s="572"/>
      <c r="C89" s="572"/>
      <c r="D89" s="572"/>
      <c r="E89" s="572"/>
      <c r="F89" s="572"/>
      <c r="G89" s="572"/>
      <c r="H89" s="572"/>
      <c r="L89" s="572"/>
      <c r="M89" s="572"/>
      <c r="N89" s="572"/>
      <c r="O89" s="572"/>
      <c r="P89" s="572"/>
    </row>
    <row r="90" spans="1:16">
      <c r="A90" s="648"/>
      <c r="B90" s="572"/>
      <c r="C90" s="572"/>
      <c r="D90" s="572"/>
      <c r="E90" s="572"/>
      <c r="F90" s="572"/>
      <c r="G90" s="572"/>
      <c r="H90" s="572"/>
      <c r="L90" s="572"/>
      <c r="M90" s="572"/>
      <c r="N90" s="572"/>
      <c r="O90" s="572"/>
      <c r="P90" s="572"/>
    </row>
    <row r="91" spans="1:16">
      <c r="A91" s="648"/>
      <c r="B91" s="572"/>
      <c r="C91" s="572"/>
      <c r="D91" s="572"/>
      <c r="E91" s="572"/>
      <c r="F91" s="572"/>
      <c r="G91" s="572"/>
      <c r="H91" s="572"/>
      <c r="L91" s="572"/>
      <c r="M91" s="572"/>
      <c r="N91" s="572"/>
      <c r="O91" s="572"/>
      <c r="P91" s="572"/>
    </row>
    <row r="92" spans="1:16">
      <c r="A92" s="648"/>
      <c r="B92" s="572"/>
      <c r="C92" s="572"/>
      <c r="D92" s="572"/>
      <c r="E92" s="572"/>
      <c r="F92" s="572"/>
      <c r="G92" s="572"/>
      <c r="H92" s="572"/>
      <c r="L92" s="572"/>
      <c r="M92" s="572"/>
      <c r="N92" s="572"/>
      <c r="O92" s="572"/>
      <c r="P92" s="572"/>
    </row>
    <row r="93" spans="1:16">
      <c r="A93" s="648"/>
      <c r="B93" s="572"/>
      <c r="C93" s="572"/>
      <c r="D93" s="572"/>
      <c r="E93" s="572"/>
      <c r="F93" s="572"/>
      <c r="G93" s="572"/>
      <c r="H93" s="572"/>
      <c r="L93" s="572"/>
      <c r="M93" s="572"/>
      <c r="N93" s="572"/>
      <c r="O93" s="572"/>
      <c r="P93" s="572"/>
    </row>
    <row r="94" spans="1:16">
      <c r="A94" s="648"/>
      <c r="B94" s="572"/>
      <c r="C94" s="572"/>
      <c r="D94" s="572"/>
      <c r="E94" s="572"/>
      <c r="F94" s="572"/>
      <c r="G94" s="572"/>
      <c r="H94" s="572"/>
      <c r="L94" s="572"/>
      <c r="M94" s="572"/>
      <c r="N94" s="572"/>
      <c r="O94" s="572"/>
      <c r="P94" s="572"/>
    </row>
    <row r="95" spans="1:16">
      <c r="A95" s="648"/>
      <c r="B95" s="572"/>
      <c r="C95" s="572"/>
      <c r="D95" s="572"/>
      <c r="E95" s="572"/>
      <c r="F95" s="572"/>
      <c r="G95" s="572"/>
      <c r="H95" s="572"/>
      <c r="L95" s="572"/>
      <c r="M95" s="572"/>
      <c r="N95" s="572"/>
      <c r="O95" s="572"/>
      <c r="P95" s="572"/>
    </row>
    <row r="96" spans="1:16">
      <c r="A96" s="648"/>
      <c r="B96" s="572"/>
      <c r="C96" s="572"/>
      <c r="D96" s="572"/>
      <c r="E96" s="572"/>
      <c r="F96" s="572"/>
      <c r="G96" s="572"/>
      <c r="H96" s="572"/>
      <c r="L96" s="572"/>
      <c r="M96" s="572"/>
      <c r="N96" s="572"/>
      <c r="O96" s="572"/>
      <c r="P96" s="572"/>
    </row>
    <row r="97" spans="1:16">
      <c r="A97" s="648"/>
      <c r="B97" s="572"/>
      <c r="C97" s="572"/>
      <c r="D97" s="572"/>
      <c r="E97" s="572"/>
      <c r="F97" s="572"/>
      <c r="G97" s="572"/>
      <c r="H97" s="572"/>
      <c r="L97" s="572"/>
      <c r="M97" s="572"/>
      <c r="N97" s="572"/>
      <c r="O97" s="572"/>
      <c r="P97" s="572"/>
    </row>
    <row r="98" spans="1:16">
      <c r="A98" s="648"/>
      <c r="B98" s="572"/>
      <c r="C98" s="572"/>
      <c r="D98" s="572"/>
      <c r="E98" s="572"/>
      <c r="F98" s="572"/>
      <c r="G98" s="572"/>
      <c r="H98" s="572"/>
      <c r="L98" s="572"/>
      <c r="M98" s="572"/>
      <c r="N98" s="572"/>
      <c r="O98" s="572"/>
      <c r="P98" s="572"/>
    </row>
    <row r="99" spans="1:16">
      <c r="A99" s="648"/>
      <c r="B99" s="572"/>
      <c r="C99" s="572"/>
      <c r="D99" s="572"/>
      <c r="E99" s="572"/>
      <c r="F99" s="572"/>
      <c r="G99" s="572"/>
      <c r="H99" s="572"/>
      <c r="L99" s="572"/>
      <c r="M99" s="572"/>
      <c r="N99" s="572"/>
      <c r="O99" s="572"/>
      <c r="P99" s="572"/>
    </row>
    <row r="100" spans="1:16">
      <c r="A100" s="648"/>
      <c r="B100" s="572"/>
      <c r="C100" s="572"/>
      <c r="D100" s="572"/>
      <c r="E100" s="572"/>
      <c r="F100" s="572"/>
      <c r="G100" s="572"/>
      <c r="H100" s="572"/>
      <c r="L100" s="572"/>
      <c r="M100" s="572"/>
      <c r="N100" s="572"/>
      <c r="O100" s="572"/>
      <c r="P100" s="572"/>
    </row>
    <row r="101" spans="1:16">
      <c r="A101" s="648"/>
      <c r="B101" s="572"/>
      <c r="C101" s="572"/>
      <c r="D101" s="572"/>
      <c r="E101" s="572"/>
      <c r="F101" s="572"/>
      <c r="G101" s="572"/>
      <c r="H101" s="572"/>
      <c r="L101" s="572"/>
      <c r="M101" s="572"/>
      <c r="N101" s="572"/>
      <c r="O101" s="572"/>
      <c r="P101" s="572"/>
    </row>
    <row r="102" spans="1:16">
      <c r="A102" s="648"/>
      <c r="B102" s="572"/>
      <c r="C102" s="572"/>
      <c r="D102" s="572"/>
      <c r="E102" s="572"/>
      <c r="F102" s="572"/>
      <c r="G102" s="572"/>
      <c r="H102" s="572"/>
      <c r="L102" s="572"/>
      <c r="M102" s="572"/>
      <c r="N102" s="572"/>
      <c r="O102" s="572"/>
      <c r="P102" s="572"/>
    </row>
    <row r="103" spans="1:16">
      <c r="A103" s="648"/>
      <c r="B103" s="572"/>
      <c r="C103" s="572"/>
      <c r="D103" s="572"/>
      <c r="E103" s="572"/>
      <c r="F103" s="572"/>
      <c r="G103" s="572"/>
      <c r="H103" s="572"/>
      <c r="L103" s="572"/>
      <c r="M103" s="572"/>
      <c r="N103" s="572"/>
      <c r="O103" s="572"/>
      <c r="P103" s="572"/>
    </row>
    <row r="104" spans="1:16">
      <c r="A104" s="648"/>
      <c r="B104" s="572"/>
      <c r="C104" s="572"/>
      <c r="D104" s="572"/>
      <c r="E104" s="572"/>
      <c r="F104" s="572"/>
      <c r="G104" s="572"/>
      <c r="H104" s="572"/>
      <c r="L104" s="572"/>
      <c r="M104" s="572"/>
      <c r="N104" s="572"/>
      <c r="O104" s="572"/>
      <c r="P104" s="572"/>
    </row>
    <row r="105" spans="1:16">
      <c r="A105" s="648"/>
      <c r="B105" s="572"/>
      <c r="C105" s="572"/>
      <c r="D105" s="572"/>
      <c r="E105" s="572"/>
      <c r="F105" s="572"/>
      <c r="G105" s="572"/>
      <c r="H105" s="572"/>
      <c r="L105" s="572"/>
      <c r="M105" s="572"/>
      <c r="N105" s="572"/>
      <c r="O105" s="572"/>
      <c r="P105" s="572"/>
    </row>
    <row r="106" spans="1:16">
      <c r="A106" s="648"/>
      <c r="B106" s="572"/>
      <c r="C106" s="572"/>
      <c r="D106" s="572"/>
      <c r="E106" s="572"/>
      <c r="F106" s="572"/>
      <c r="G106" s="572"/>
      <c r="H106" s="572"/>
      <c r="L106" s="572"/>
      <c r="M106" s="572"/>
      <c r="N106" s="572"/>
      <c r="O106" s="572"/>
      <c r="P106" s="572"/>
    </row>
    <row r="107" spans="1:16">
      <c r="A107" s="648"/>
      <c r="B107" s="572"/>
      <c r="C107" s="572"/>
      <c r="D107" s="572"/>
      <c r="E107" s="572"/>
      <c r="F107" s="572"/>
      <c r="G107" s="572"/>
      <c r="H107" s="572"/>
      <c r="L107" s="572"/>
      <c r="M107" s="572"/>
      <c r="N107" s="572"/>
      <c r="O107" s="572"/>
      <c r="P107" s="572"/>
    </row>
    <row r="108" spans="1:16">
      <c r="A108" s="648"/>
      <c r="B108" s="572"/>
      <c r="C108" s="572"/>
      <c r="D108" s="572"/>
      <c r="E108" s="572"/>
      <c r="F108" s="572"/>
      <c r="G108" s="572"/>
      <c r="H108" s="572"/>
      <c r="L108" s="572"/>
      <c r="M108" s="572"/>
      <c r="N108" s="572"/>
      <c r="O108" s="572"/>
      <c r="P108" s="572"/>
    </row>
    <row r="109" spans="1:16">
      <c r="A109" s="648"/>
      <c r="B109" s="572"/>
      <c r="C109" s="572"/>
      <c r="D109" s="572"/>
      <c r="E109" s="572"/>
      <c r="F109" s="572"/>
      <c r="G109" s="572"/>
      <c r="H109" s="572"/>
      <c r="L109" s="572"/>
      <c r="M109" s="572"/>
      <c r="N109" s="572"/>
      <c r="O109" s="572"/>
      <c r="P109" s="572"/>
    </row>
    <row r="110" spans="1:16">
      <c r="A110" s="648"/>
      <c r="B110" s="572"/>
      <c r="C110" s="572"/>
      <c r="D110" s="572"/>
      <c r="E110" s="572"/>
      <c r="F110" s="572"/>
      <c r="G110" s="572"/>
      <c r="H110" s="572"/>
      <c r="L110" s="572"/>
      <c r="M110" s="572"/>
      <c r="N110" s="572"/>
      <c r="O110" s="572"/>
      <c r="P110" s="572"/>
    </row>
    <row r="111" spans="1:16">
      <c r="A111" s="648"/>
      <c r="B111" s="572"/>
      <c r="C111" s="572"/>
      <c r="D111" s="572"/>
      <c r="E111" s="572"/>
      <c r="F111" s="572"/>
      <c r="G111" s="572"/>
      <c r="H111" s="572"/>
      <c r="L111" s="572"/>
      <c r="M111" s="572"/>
      <c r="N111" s="572"/>
      <c r="O111" s="572"/>
      <c r="P111" s="572"/>
    </row>
    <row r="112" spans="1:16">
      <c r="A112" s="648"/>
      <c r="B112" s="572"/>
      <c r="C112" s="572"/>
      <c r="D112" s="572"/>
      <c r="E112" s="572"/>
      <c r="F112" s="572"/>
      <c r="G112" s="572"/>
      <c r="H112" s="572"/>
      <c r="L112" s="572"/>
      <c r="M112" s="572"/>
      <c r="N112" s="572"/>
      <c r="O112" s="572"/>
      <c r="P112" s="572"/>
    </row>
    <row r="113" spans="1:16">
      <c r="A113" s="648"/>
      <c r="B113" s="572"/>
      <c r="C113" s="572"/>
      <c r="D113" s="572"/>
      <c r="E113" s="572"/>
      <c r="F113" s="572"/>
      <c r="G113" s="572"/>
      <c r="H113" s="572"/>
      <c r="L113" s="572"/>
      <c r="M113" s="572"/>
      <c r="N113" s="572"/>
      <c r="O113" s="572"/>
      <c r="P113" s="572"/>
    </row>
    <row r="114" spans="1:16">
      <c r="A114" s="648"/>
      <c r="B114" s="572"/>
      <c r="C114" s="572"/>
      <c r="D114" s="572"/>
      <c r="E114" s="572"/>
      <c r="F114" s="572"/>
      <c r="G114" s="572"/>
      <c r="H114" s="572"/>
      <c r="L114" s="572"/>
      <c r="M114" s="572"/>
      <c r="N114" s="572"/>
      <c r="O114" s="572"/>
      <c r="P114" s="572"/>
    </row>
    <row r="115" spans="1:16">
      <c r="A115" s="648"/>
      <c r="B115" s="572"/>
      <c r="C115" s="572"/>
      <c r="D115" s="572"/>
      <c r="E115" s="572"/>
      <c r="F115" s="572"/>
      <c r="G115" s="572"/>
      <c r="H115" s="572"/>
      <c r="L115" s="572"/>
      <c r="M115" s="572"/>
      <c r="N115" s="572"/>
      <c r="O115" s="572"/>
      <c r="P115" s="572"/>
    </row>
    <row r="116" spans="1:16">
      <c r="A116" s="648"/>
      <c r="B116" s="572"/>
      <c r="C116" s="572"/>
      <c r="D116" s="572"/>
      <c r="E116" s="572"/>
      <c r="F116" s="572"/>
      <c r="G116" s="572"/>
      <c r="H116" s="572"/>
      <c r="L116" s="572"/>
      <c r="M116" s="572"/>
      <c r="N116" s="572"/>
      <c r="O116" s="572"/>
      <c r="P116" s="572"/>
    </row>
    <row r="117" spans="1:16">
      <c r="A117" s="648"/>
      <c r="B117" s="572"/>
      <c r="C117" s="572"/>
      <c r="D117" s="572"/>
      <c r="E117" s="572"/>
      <c r="F117" s="572"/>
      <c r="G117" s="572"/>
      <c r="H117" s="572"/>
      <c r="L117" s="572"/>
      <c r="M117" s="572"/>
      <c r="N117" s="572"/>
      <c r="O117" s="572"/>
      <c r="P117" s="572"/>
    </row>
    <row r="118" spans="1:16">
      <c r="A118" s="648"/>
      <c r="B118" s="572"/>
      <c r="C118" s="572"/>
      <c r="D118" s="572"/>
      <c r="E118" s="572"/>
      <c r="F118" s="572"/>
      <c r="G118" s="572"/>
      <c r="H118" s="572"/>
      <c r="L118" s="572"/>
      <c r="M118" s="572"/>
      <c r="N118" s="572"/>
      <c r="O118" s="572"/>
      <c r="P118" s="572"/>
    </row>
    <row r="119" spans="1:16">
      <c r="A119" s="648"/>
      <c r="B119" s="572"/>
      <c r="C119" s="572"/>
      <c r="D119" s="572"/>
      <c r="E119" s="572"/>
      <c r="F119" s="572"/>
      <c r="G119" s="572"/>
      <c r="H119" s="572"/>
      <c r="L119" s="572"/>
      <c r="M119" s="572"/>
      <c r="N119" s="572"/>
      <c r="O119" s="572"/>
      <c r="P119" s="572"/>
    </row>
    <row r="120" spans="1:16">
      <c r="A120" s="648"/>
      <c r="B120" s="572"/>
      <c r="C120" s="572"/>
      <c r="D120" s="572"/>
      <c r="E120" s="572"/>
      <c r="F120" s="572"/>
      <c r="G120" s="572"/>
      <c r="H120" s="572"/>
      <c r="L120" s="572"/>
      <c r="M120" s="572"/>
      <c r="N120" s="572"/>
      <c r="O120" s="572"/>
      <c r="P120" s="572"/>
    </row>
    <row r="121" spans="1:16">
      <c r="A121" s="648"/>
      <c r="B121" s="572"/>
      <c r="C121" s="572"/>
      <c r="D121" s="572"/>
      <c r="E121" s="572"/>
      <c r="F121" s="572"/>
      <c r="G121" s="572"/>
      <c r="H121" s="572"/>
      <c r="L121" s="572"/>
      <c r="M121" s="572"/>
      <c r="N121" s="572"/>
      <c r="O121" s="572"/>
      <c r="P121" s="572"/>
    </row>
    <row r="122" spans="1:16">
      <c r="A122" s="648"/>
      <c r="B122" s="572"/>
      <c r="C122" s="572"/>
      <c r="D122" s="572"/>
      <c r="E122" s="572"/>
      <c r="F122" s="572"/>
      <c r="G122" s="572"/>
      <c r="H122" s="572"/>
      <c r="L122" s="572"/>
      <c r="M122" s="572"/>
      <c r="N122" s="572"/>
      <c r="O122" s="572"/>
      <c r="P122" s="572"/>
    </row>
    <row r="123" spans="1:16">
      <c r="A123" s="648"/>
      <c r="B123" s="572"/>
      <c r="C123" s="572"/>
      <c r="D123" s="572"/>
      <c r="E123" s="572"/>
      <c r="F123" s="572"/>
      <c r="G123" s="572"/>
      <c r="H123" s="572"/>
      <c r="L123" s="572"/>
      <c r="M123" s="572"/>
      <c r="N123" s="572"/>
      <c r="O123" s="572"/>
      <c r="P123" s="572"/>
    </row>
    <row r="124" spans="1:16">
      <c r="A124" s="648"/>
      <c r="B124" s="572"/>
      <c r="C124" s="572"/>
      <c r="D124" s="572"/>
      <c r="E124" s="572"/>
      <c r="F124" s="572"/>
      <c r="G124" s="572"/>
      <c r="H124" s="572"/>
      <c r="L124" s="572"/>
      <c r="M124" s="572"/>
      <c r="N124" s="572"/>
      <c r="O124" s="572"/>
      <c r="P124" s="572"/>
    </row>
    <row r="125" spans="1:16">
      <c r="A125" s="648"/>
      <c r="B125" s="572"/>
      <c r="C125" s="572"/>
      <c r="D125" s="572"/>
      <c r="E125" s="572"/>
      <c r="F125" s="572"/>
      <c r="G125" s="572"/>
      <c r="H125" s="572"/>
      <c r="L125" s="572"/>
      <c r="M125" s="572"/>
      <c r="N125" s="572"/>
      <c r="O125" s="572"/>
      <c r="P125" s="572"/>
    </row>
    <row r="126" spans="1:16">
      <c r="A126" s="648"/>
      <c r="B126" s="572"/>
      <c r="C126" s="572"/>
      <c r="D126" s="572"/>
      <c r="E126" s="572"/>
      <c r="F126" s="572"/>
      <c r="G126" s="572"/>
      <c r="H126" s="572"/>
      <c r="L126" s="572"/>
      <c r="M126" s="572"/>
      <c r="N126" s="572"/>
      <c r="O126" s="572"/>
      <c r="P126" s="572"/>
    </row>
    <row r="127" spans="1:16">
      <c r="A127" s="648"/>
      <c r="B127" s="572"/>
      <c r="C127" s="572"/>
      <c r="D127" s="572"/>
      <c r="E127" s="572"/>
      <c r="F127" s="572"/>
      <c r="G127" s="572"/>
      <c r="H127" s="572"/>
      <c r="L127" s="572"/>
      <c r="M127" s="572"/>
      <c r="N127" s="572"/>
      <c r="O127" s="572"/>
      <c r="P127" s="572"/>
    </row>
    <row r="128" spans="1:16">
      <c r="A128" s="648"/>
      <c r="B128" s="572"/>
      <c r="C128" s="572"/>
      <c r="D128" s="572"/>
      <c r="E128" s="572"/>
      <c r="F128" s="572"/>
      <c r="G128" s="572"/>
      <c r="H128" s="572"/>
      <c r="L128" s="572"/>
      <c r="M128" s="572"/>
      <c r="N128" s="572"/>
      <c r="O128" s="572"/>
      <c r="P128" s="572"/>
    </row>
    <row r="129" spans="1:16">
      <c r="A129" s="648"/>
      <c r="B129" s="572"/>
      <c r="C129" s="572"/>
      <c r="D129" s="572"/>
      <c r="E129" s="572"/>
      <c r="F129" s="572"/>
      <c r="G129" s="572"/>
      <c r="H129" s="572"/>
      <c r="L129" s="572"/>
      <c r="M129" s="572"/>
      <c r="N129" s="572"/>
      <c r="O129" s="572"/>
      <c r="P129" s="572"/>
    </row>
    <row r="130" spans="1:16">
      <c r="A130" s="648"/>
      <c r="B130" s="572"/>
      <c r="C130" s="572"/>
      <c r="D130" s="572"/>
      <c r="E130" s="572"/>
      <c r="F130" s="572"/>
      <c r="G130" s="572"/>
      <c r="H130" s="572"/>
      <c r="L130" s="572"/>
      <c r="M130" s="572"/>
      <c r="N130" s="572"/>
      <c r="O130" s="572"/>
      <c r="P130" s="572"/>
    </row>
    <row r="131" spans="1:16">
      <c r="A131" s="648"/>
      <c r="B131" s="572"/>
      <c r="C131" s="572"/>
      <c r="D131" s="572"/>
      <c r="E131" s="572"/>
      <c r="F131" s="572"/>
      <c r="G131" s="572"/>
      <c r="H131" s="572"/>
      <c r="L131" s="572"/>
      <c r="M131" s="572"/>
      <c r="N131" s="572"/>
      <c r="O131" s="572"/>
      <c r="P131" s="572"/>
    </row>
    <row r="132" spans="1:16">
      <c r="A132" s="648"/>
      <c r="B132" s="572"/>
      <c r="C132" s="572"/>
      <c r="D132" s="572"/>
      <c r="E132" s="572"/>
      <c r="F132" s="572"/>
      <c r="G132" s="572"/>
      <c r="H132" s="572"/>
      <c r="L132" s="572"/>
      <c r="M132" s="572"/>
      <c r="N132" s="572"/>
      <c r="O132" s="572"/>
      <c r="P132" s="572"/>
    </row>
    <row r="133" spans="1:16">
      <c r="A133" s="648"/>
      <c r="B133" s="572"/>
      <c r="C133" s="572"/>
      <c r="D133" s="572"/>
      <c r="E133" s="572"/>
      <c r="F133" s="572"/>
      <c r="G133" s="572"/>
      <c r="H133" s="572"/>
      <c r="L133" s="572"/>
      <c r="M133" s="572"/>
      <c r="N133" s="572"/>
      <c r="O133" s="572"/>
      <c r="P133" s="572"/>
    </row>
    <row r="134" spans="1:16">
      <c r="A134" s="648"/>
      <c r="B134" s="572"/>
      <c r="C134" s="572"/>
      <c r="D134" s="572"/>
      <c r="E134" s="572"/>
      <c r="F134" s="572"/>
      <c r="G134" s="572"/>
      <c r="H134" s="572"/>
      <c r="L134" s="572"/>
      <c r="M134" s="572"/>
      <c r="N134" s="572"/>
      <c r="O134" s="572"/>
      <c r="P134" s="572"/>
    </row>
    <row r="135" spans="1:16">
      <c r="A135" s="648"/>
      <c r="B135" s="572"/>
      <c r="C135" s="572"/>
      <c r="D135" s="572"/>
      <c r="E135" s="572"/>
      <c r="F135" s="572"/>
      <c r="G135" s="572"/>
      <c r="H135" s="572"/>
      <c r="L135" s="572"/>
      <c r="M135" s="572"/>
      <c r="N135" s="572"/>
      <c r="O135" s="572"/>
      <c r="P135" s="572"/>
    </row>
    <row r="136" spans="1:16">
      <c r="A136" s="648"/>
      <c r="B136" s="572"/>
      <c r="C136" s="572"/>
      <c r="D136" s="572"/>
      <c r="E136" s="572"/>
      <c r="F136" s="572"/>
      <c r="G136" s="572"/>
      <c r="H136" s="572"/>
      <c r="L136" s="572"/>
      <c r="M136" s="572"/>
      <c r="N136" s="572"/>
      <c r="O136" s="572"/>
      <c r="P136" s="572"/>
    </row>
    <row r="137" spans="1:16">
      <c r="A137" s="648"/>
      <c r="B137" s="572"/>
      <c r="C137" s="572"/>
      <c r="D137" s="572"/>
      <c r="E137" s="572"/>
      <c r="F137" s="572"/>
      <c r="G137" s="572"/>
      <c r="H137" s="572"/>
      <c r="L137" s="572"/>
      <c r="M137" s="572"/>
      <c r="N137" s="572"/>
      <c r="O137" s="572"/>
      <c r="P137" s="572"/>
    </row>
    <row r="138" spans="1:16">
      <c r="A138" s="648"/>
      <c r="B138" s="572"/>
      <c r="C138" s="572"/>
      <c r="D138" s="572"/>
      <c r="E138" s="572"/>
      <c r="F138" s="572"/>
      <c r="G138" s="572"/>
      <c r="H138" s="572"/>
      <c r="L138" s="572"/>
      <c r="M138" s="572"/>
      <c r="N138" s="572"/>
      <c r="O138" s="572"/>
      <c r="P138" s="572"/>
    </row>
    <row r="139" spans="1:16">
      <c r="A139" s="648"/>
      <c r="B139" s="572"/>
      <c r="C139" s="572"/>
      <c r="D139" s="572"/>
      <c r="E139" s="572"/>
      <c r="F139" s="572"/>
      <c r="G139" s="572"/>
      <c r="H139" s="572"/>
      <c r="L139" s="572"/>
      <c r="M139" s="572"/>
      <c r="N139" s="572"/>
      <c r="O139" s="572"/>
      <c r="P139" s="572"/>
    </row>
    <row r="140" spans="1:16">
      <c r="A140" s="648"/>
      <c r="B140" s="572"/>
      <c r="C140" s="572"/>
      <c r="D140" s="572"/>
      <c r="E140" s="572"/>
      <c r="F140" s="572"/>
      <c r="G140" s="572"/>
      <c r="H140" s="572"/>
      <c r="L140" s="572"/>
      <c r="M140" s="572"/>
      <c r="N140" s="572"/>
      <c r="O140" s="572"/>
      <c r="P140" s="572"/>
    </row>
    <row r="141" spans="1:16">
      <c r="A141" s="648"/>
      <c r="B141" s="572"/>
      <c r="C141" s="572"/>
      <c r="D141" s="572"/>
      <c r="E141" s="572"/>
      <c r="F141" s="572"/>
      <c r="G141" s="572"/>
      <c r="H141" s="572"/>
      <c r="L141" s="572"/>
      <c r="M141" s="572"/>
      <c r="N141" s="572"/>
      <c r="O141" s="572"/>
      <c r="P141" s="572"/>
    </row>
    <row r="142" spans="1:16">
      <c r="A142" s="648"/>
      <c r="B142" s="572"/>
      <c r="C142" s="572"/>
      <c r="D142" s="572"/>
      <c r="E142" s="572"/>
      <c r="F142" s="572"/>
      <c r="G142" s="572"/>
      <c r="H142" s="572"/>
      <c r="L142" s="572"/>
      <c r="M142" s="572"/>
      <c r="N142" s="572"/>
      <c r="O142" s="572"/>
      <c r="P142" s="572"/>
    </row>
    <row r="143" spans="1:16">
      <c r="A143" s="648"/>
      <c r="B143" s="572"/>
      <c r="C143" s="572"/>
      <c r="D143" s="572"/>
      <c r="E143" s="572"/>
      <c r="F143" s="572"/>
      <c r="G143" s="572"/>
      <c r="H143" s="572"/>
      <c r="L143" s="572"/>
      <c r="M143" s="572"/>
      <c r="N143" s="572"/>
      <c r="O143" s="572"/>
      <c r="P143" s="572"/>
    </row>
    <row r="144" spans="1:16">
      <c r="A144" s="648"/>
      <c r="B144" s="572"/>
      <c r="C144" s="572"/>
      <c r="D144" s="572"/>
      <c r="E144" s="572"/>
      <c r="F144" s="572"/>
      <c r="G144" s="572"/>
      <c r="H144" s="572"/>
      <c r="L144" s="572"/>
      <c r="M144" s="572"/>
      <c r="N144" s="572"/>
      <c r="O144" s="572"/>
      <c r="P144" s="572"/>
    </row>
    <row r="145" spans="1:16">
      <c r="A145" s="648"/>
      <c r="B145" s="572"/>
      <c r="C145" s="572"/>
      <c r="D145" s="572"/>
      <c r="E145" s="572"/>
      <c r="F145" s="572"/>
      <c r="G145" s="572"/>
      <c r="H145" s="572"/>
      <c r="L145" s="572"/>
      <c r="M145" s="572"/>
      <c r="N145" s="572"/>
      <c r="O145" s="572"/>
      <c r="P145" s="572"/>
    </row>
    <row r="146" spans="1:16">
      <c r="A146" s="648"/>
      <c r="B146" s="572"/>
      <c r="C146" s="572"/>
      <c r="D146" s="572"/>
      <c r="E146" s="572"/>
      <c r="F146" s="572"/>
      <c r="G146" s="572"/>
      <c r="H146" s="572"/>
      <c r="L146" s="572"/>
      <c r="M146" s="572"/>
      <c r="N146" s="572"/>
      <c r="O146" s="572"/>
      <c r="P146" s="572"/>
    </row>
    <row r="147" spans="1:16">
      <c r="A147" s="648"/>
      <c r="B147" s="572"/>
      <c r="C147" s="572"/>
      <c r="D147" s="572"/>
      <c r="E147" s="572"/>
      <c r="F147" s="572"/>
      <c r="G147" s="572"/>
      <c r="H147" s="572"/>
      <c r="L147" s="572"/>
      <c r="M147" s="572"/>
      <c r="N147" s="572"/>
      <c r="O147" s="572"/>
      <c r="P147" s="572"/>
    </row>
    <row r="148" spans="1:16">
      <c r="A148" s="648"/>
      <c r="B148" s="572"/>
      <c r="C148" s="572"/>
      <c r="D148" s="572"/>
      <c r="E148" s="572"/>
      <c r="F148" s="572"/>
      <c r="G148" s="572"/>
      <c r="H148" s="572"/>
      <c r="L148" s="572"/>
      <c r="M148" s="572"/>
      <c r="N148" s="572"/>
      <c r="O148" s="572"/>
      <c r="P148" s="572"/>
    </row>
    <row r="149" spans="1:16">
      <c r="A149" s="648"/>
      <c r="B149" s="572"/>
      <c r="C149" s="572"/>
      <c r="D149" s="572"/>
      <c r="E149" s="572"/>
      <c r="F149" s="572"/>
      <c r="G149" s="572"/>
      <c r="H149" s="572"/>
      <c r="L149" s="572"/>
      <c r="M149" s="572"/>
      <c r="N149" s="572"/>
      <c r="O149" s="572"/>
      <c r="P149" s="572"/>
    </row>
    <row r="150" spans="1:16">
      <c r="A150" s="648"/>
      <c r="B150" s="572"/>
      <c r="C150" s="572"/>
      <c r="D150" s="572"/>
      <c r="E150" s="572"/>
      <c r="F150" s="572"/>
      <c r="G150" s="572"/>
      <c r="H150" s="572"/>
      <c r="L150" s="572"/>
      <c r="M150" s="572"/>
      <c r="N150" s="572"/>
      <c r="O150" s="572"/>
      <c r="P150" s="572"/>
    </row>
    <row r="151" spans="1:16">
      <c r="A151" s="648"/>
      <c r="B151" s="572"/>
      <c r="C151" s="572"/>
      <c r="D151" s="572"/>
      <c r="E151" s="572"/>
      <c r="F151" s="572"/>
      <c r="G151" s="572"/>
      <c r="H151" s="572"/>
      <c r="L151" s="572"/>
      <c r="M151" s="572"/>
      <c r="N151" s="572"/>
      <c r="O151" s="572"/>
      <c r="P151" s="572"/>
    </row>
    <row r="152" spans="1:16">
      <c r="A152" s="648"/>
      <c r="B152" s="572"/>
      <c r="C152" s="572"/>
      <c r="D152" s="572"/>
      <c r="E152" s="572"/>
      <c r="F152" s="572"/>
      <c r="G152" s="572"/>
      <c r="H152" s="572"/>
      <c r="L152" s="572"/>
      <c r="M152" s="572"/>
      <c r="N152" s="572"/>
      <c r="O152" s="572"/>
      <c r="P152" s="572"/>
    </row>
    <row r="153" spans="1:16">
      <c r="A153" s="648"/>
      <c r="B153" s="572"/>
      <c r="C153" s="572"/>
      <c r="D153" s="572"/>
      <c r="E153" s="572"/>
      <c r="F153" s="572"/>
      <c r="G153" s="572"/>
      <c r="H153" s="572"/>
      <c r="L153" s="572"/>
      <c r="M153" s="572"/>
      <c r="N153" s="572"/>
      <c r="O153" s="572"/>
      <c r="P153" s="572"/>
    </row>
    <row r="154" spans="1:16">
      <c r="A154" s="648"/>
      <c r="B154" s="572"/>
      <c r="C154" s="572"/>
      <c r="D154" s="572"/>
      <c r="E154" s="572"/>
      <c r="F154" s="572"/>
      <c r="G154" s="572"/>
      <c r="H154" s="572"/>
      <c r="L154" s="572"/>
      <c r="M154" s="572"/>
      <c r="N154" s="572"/>
      <c r="O154" s="572"/>
      <c r="P154" s="572"/>
    </row>
    <row r="155" spans="1:16">
      <c r="A155" s="648"/>
      <c r="B155" s="572"/>
      <c r="C155" s="572"/>
      <c r="D155" s="572"/>
      <c r="E155" s="572"/>
      <c r="F155" s="572"/>
      <c r="G155" s="572"/>
      <c r="H155" s="572"/>
      <c r="L155" s="572"/>
      <c r="M155" s="572"/>
      <c r="N155" s="572"/>
      <c r="O155" s="572"/>
      <c r="P155" s="572"/>
    </row>
    <row r="156" spans="1:16">
      <c r="A156" s="648"/>
      <c r="B156" s="572"/>
      <c r="C156" s="572"/>
      <c r="D156" s="572"/>
      <c r="E156" s="572"/>
      <c r="F156" s="572"/>
      <c r="G156" s="572"/>
      <c r="H156" s="572"/>
      <c r="L156" s="572"/>
      <c r="M156" s="572"/>
      <c r="N156" s="572"/>
      <c r="O156" s="572"/>
      <c r="P156" s="572"/>
    </row>
    <row r="157" spans="1:16">
      <c r="A157" s="648"/>
      <c r="B157" s="572"/>
      <c r="C157" s="572"/>
      <c r="D157" s="572"/>
      <c r="E157" s="572"/>
      <c r="F157" s="572"/>
      <c r="G157" s="572"/>
      <c r="H157" s="572"/>
      <c r="L157" s="572"/>
      <c r="M157" s="572"/>
      <c r="N157" s="572"/>
      <c r="O157" s="572"/>
      <c r="P157" s="572"/>
    </row>
    <row r="158" spans="1:16">
      <c r="A158" s="648"/>
      <c r="B158" s="572"/>
      <c r="C158" s="572"/>
      <c r="D158" s="572"/>
      <c r="E158" s="572"/>
      <c r="F158" s="572"/>
      <c r="G158" s="572"/>
      <c r="H158" s="572"/>
      <c r="L158" s="572"/>
      <c r="M158" s="572"/>
      <c r="N158" s="572"/>
      <c r="O158" s="572"/>
      <c r="P158" s="572"/>
    </row>
    <row r="159" spans="1:16">
      <c r="A159" s="648"/>
      <c r="B159" s="572"/>
      <c r="C159" s="572"/>
      <c r="D159" s="572"/>
      <c r="E159" s="572"/>
      <c r="F159" s="572"/>
      <c r="G159" s="572"/>
      <c r="H159" s="572"/>
      <c r="L159" s="572"/>
      <c r="M159" s="572"/>
      <c r="N159" s="572"/>
      <c r="O159" s="572"/>
      <c r="P159" s="572"/>
    </row>
    <row r="160" spans="1:16">
      <c r="A160" s="648"/>
      <c r="B160" s="572"/>
      <c r="C160" s="572"/>
      <c r="D160" s="572"/>
      <c r="E160" s="572"/>
      <c r="F160" s="572"/>
      <c r="G160" s="572"/>
      <c r="H160" s="572"/>
      <c r="L160" s="572"/>
      <c r="M160" s="572"/>
      <c r="N160" s="572"/>
      <c r="O160" s="572"/>
      <c r="P160" s="572"/>
    </row>
    <row r="161" spans="1:16">
      <c r="A161" s="648"/>
      <c r="B161" s="572"/>
      <c r="C161" s="572"/>
      <c r="D161" s="572"/>
      <c r="E161" s="572"/>
      <c r="F161" s="572"/>
      <c r="G161" s="572"/>
      <c r="H161" s="572"/>
      <c r="L161" s="572"/>
      <c r="M161" s="572"/>
      <c r="N161" s="572"/>
      <c r="O161" s="572"/>
      <c r="P161" s="572"/>
    </row>
    <row r="162" spans="1:16">
      <c r="A162" s="648"/>
      <c r="B162" s="572"/>
      <c r="C162" s="572"/>
      <c r="D162" s="572"/>
      <c r="E162" s="572"/>
      <c r="F162" s="572"/>
      <c r="G162" s="572"/>
      <c r="H162" s="572"/>
      <c r="L162" s="572"/>
      <c r="M162" s="572"/>
      <c r="N162" s="572"/>
      <c r="O162" s="572"/>
      <c r="P162" s="572"/>
    </row>
    <row r="163" spans="1:16">
      <c r="A163" s="648"/>
      <c r="B163" s="572"/>
      <c r="C163" s="572"/>
      <c r="D163" s="572"/>
      <c r="E163" s="572"/>
      <c r="F163" s="572"/>
      <c r="G163" s="572"/>
      <c r="H163" s="572"/>
      <c r="L163" s="572"/>
      <c r="M163" s="572"/>
      <c r="N163" s="572"/>
      <c r="O163" s="572"/>
      <c r="P163" s="572"/>
    </row>
    <row r="164" spans="1:16">
      <c r="A164" s="648"/>
      <c r="B164" s="572"/>
      <c r="C164" s="572"/>
      <c r="D164" s="572"/>
      <c r="E164" s="572"/>
      <c r="F164" s="572"/>
      <c r="G164" s="572"/>
      <c r="H164" s="572"/>
      <c r="L164" s="572"/>
      <c r="M164" s="572"/>
      <c r="N164" s="572"/>
      <c r="O164" s="572"/>
      <c r="P164" s="572"/>
    </row>
    <row r="165" spans="1:16">
      <c r="A165" s="648"/>
      <c r="B165" s="572"/>
      <c r="C165" s="572"/>
      <c r="D165" s="572"/>
      <c r="E165" s="572"/>
      <c r="F165" s="572"/>
      <c r="G165" s="572"/>
      <c r="H165" s="572"/>
      <c r="L165" s="572"/>
      <c r="M165" s="572"/>
      <c r="N165" s="572"/>
      <c r="O165" s="572"/>
      <c r="P165" s="572"/>
    </row>
    <row r="166" spans="1:16">
      <c r="A166" s="648"/>
      <c r="B166" s="572"/>
      <c r="C166" s="572"/>
      <c r="D166" s="572"/>
      <c r="E166" s="572"/>
      <c r="F166" s="572"/>
      <c r="G166" s="572"/>
      <c r="H166" s="572"/>
      <c r="L166" s="572"/>
      <c r="M166" s="572"/>
      <c r="N166" s="572"/>
      <c r="O166" s="572"/>
      <c r="P166" s="572"/>
    </row>
    <row r="167" spans="1:16">
      <c r="A167" s="648"/>
      <c r="B167" s="572"/>
      <c r="C167" s="572"/>
      <c r="D167" s="572"/>
      <c r="E167" s="572"/>
      <c r="F167" s="572"/>
      <c r="G167" s="572"/>
      <c r="H167" s="572"/>
      <c r="L167" s="572"/>
      <c r="M167" s="572"/>
      <c r="N167" s="572"/>
      <c r="O167" s="572"/>
      <c r="P167" s="572"/>
    </row>
    <row r="168" spans="1:16">
      <c r="A168" s="648"/>
      <c r="B168" s="572"/>
      <c r="C168" s="572"/>
      <c r="D168" s="572"/>
      <c r="E168" s="572"/>
      <c r="F168" s="572"/>
      <c r="G168" s="572"/>
      <c r="H168" s="572"/>
      <c r="L168" s="572"/>
      <c r="M168" s="572"/>
      <c r="N168" s="572"/>
      <c r="O168" s="572"/>
      <c r="P168" s="572"/>
    </row>
    <row r="169" spans="1:16">
      <c r="A169" s="648"/>
      <c r="B169" s="572"/>
      <c r="C169" s="572"/>
      <c r="D169" s="572"/>
      <c r="E169" s="572"/>
      <c r="F169" s="572"/>
      <c r="G169" s="572"/>
      <c r="H169" s="572"/>
      <c r="L169" s="572"/>
      <c r="M169" s="572"/>
      <c r="N169" s="572"/>
      <c r="O169" s="572"/>
      <c r="P169" s="572"/>
    </row>
    <row r="170" spans="1:16">
      <c r="A170" s="648"/>
      <c r="B170" s="572"/>
      <c r="C170" s="572"/>
      <c r="D170" s="572"/>
      <c r="E170" s="572"/>
      <c r="F170" s="572"/>
      <c r="G170" s="572"/>
      <c r="H170" s="572"/>
      <c r="L170" s="572"/>
      <c r="M170" s="572"/>
      <c r="N170" s="572"/>
      <c r="O170" s="572"/>
      <c r="P170" s="572"/>
    </row>
    <row r="171" spans="1:16">
      <c r="A171" s="648"/>
      <c r="B171" s="572"/>
      <c r="C171" s="572"/>
      <c r="D171" s="572"/>
      <c r="E171" s="572"/>
      <c r="F171" s="572"/>
      <c r="G171" s="572"/>
      <c r="H171" s="572"/>
      <c r="L171" s="572"/>
      <c r="M171" s="572"/>
      <c r="N171" s="572"/>
      <c r="O171" s="572"/>
      <c r="P171" s="572"/>
    </row>
    <row r="172" spans="1:16">
      <c r="A172" s="648"/>
      <c r="B172" s="572"/>
      <c r="C172" s="572"/>
      <c r="D172" s="572"/>
      <c r="E172" s="572"/>
      <c r="F172" s="572"/>
      <c r="G172" s="572"/>
      <c r="H172" s="572"/>
      <c r="L172" s="572"/>
      <c r="M172" s="572"/>
      <c r="N172" s="572"/>
      <c r="O172" s="572"/>
      <c r="P172" s="572"/>
    </row>
    <row r="173" spans="1:16">
      <c r="A173" s="648"/>
      <c r="B173" s="572"/>
      <c r="C173" s="572"/>
      <c r="D173" s="572"/>
      <c r="E173" s="572"/>
      <c r="F173" s="572"/>
      <c r="G173" s="572"/>
      <c r="H173" s="572"/>
      <c r="L173" s="572"/>
      <c r="M173" s="572"/>
      <c r="N173" s="572"/>
      <c r="O173" s="572"/>
      <c r="P173" s="572"/>
    </row>
    <row r="174" spans="1:16">
      <c r="A174" s="648"/>
      <c r="B174" s="572"/>
      <c r="C174" s="572"/>
      <c r="D174" s="572"/>
      <c r="E174" s="572"/>
      <c r="F174" s="572"/>
      <c r="G174" s="572"/>
      <c r="H174" s="572"/>
      <c r="L174" s="572"/>
      <c r="M174" s="572"/>
      <c r="N174" s="572"/>
      <c r="O174" s="572"/>
      <c r="P174" s="572"/>
    </row>
    <row r="175" spans="1:16">
      <c r="A175" s="648"/>
      <c r="B175" s="572"/>
      <c r="C175" s="572"/>
      <c r="D175" s="572"/>
      <c r="E175" s="572"/>
      <c r="F175" s="572"/>
      <c r="G175" s="572"/>
      <c r="H175" s="572"/>
      <c r="L175" s="572"/>
      <c r="M175" s="572"/>
      <c r="N175" s="572"/>
      <c r="O175" s="572"/>
      <c r="P175" s="572"/>
    </row>
    <row r="176" spans="1:16">
      <c r="A176" s="648"/>
      <c r="B176" s="572"/>
      <c r="C176" s="572"/>
      <c r="D176" s="572"/>
      <c r="E176" s="572"/>
      <c r="F176" s="572"/>
      <c r="G176" s="572"/>
      <c r="H176" s="572"/>
      <c r="L176" s="572"/>
      <c r="M176" s="572"/>
      <c r="N176" s="572"/>
      <c r="O176" s="572"/>
      <c r="P176" s="572"/>
    </row>
    <row r="177" spans="1:16">
      <c r="A177" s="648"/>
      <c r="B177" s="572"/>
      <c r="C177" s="572"/>
      <c r="D177" s="572"/>
      <c r="E177" s="572"/>
      <c r="F177" s="572"/>
      <c r="G177" s="572"/>
      <c r="H177" s="572"/>
      <c r="L177" s="572"/>
      <c r="M177" s="572"/>
      <c r="N177" s="572"/>
      <c r="O177" s="572"/>
      <c r="P177" s="572"/>
    </row>
    <row r="178" spans="1:16">
      <c r="A178" s="648"/>
      <c r="B178" s="572"/>
      <c r="C178" s="572"/>
      <c r="D178" s="572"/>
      <c r="E178" s="572"/>
      <c r="F178" s="572"/>
      <c r="G178" s="572"/>
      <c r="H178" s="572"/>
      <c r="L178" s="572"/>
      <c r="M178" s="572"/>
      <c r="N178" s="572"/>
      <c r="O178" s="572"/>
      <c r="P178" s="572"/>
    </row>
    <row r="179" spans="1:16">
      <c r="A179" s="648"/>
      <c r="B179" s="572"/>
      <c r="C179" s="572"/>
      <c r="D179" s="572"/>
      <c r="E179" s="572"/>
      <c r="F179" s="572"/>
      <c r="G179" s="572"/>
      <c r="H179" s="572"/>
      <c r="L179" s="572"/>
      <c r="M179" s="572"/>
      <c r="N179" s="572"/>
      <c r="O179" s="572"/>
      <c r="P179" s="572"/>
    </row>
    <row r="180" spans="1:16">
      <c r="A180" s="648"/>
      <c r="B180" s="572"/>
      <c r="C180" s="572"/>
      <c r="D180" s="572"/>
      <c r="E180" s="572"/>
      <c r="F180" s="572"/>
      <c r="G180" s="572"/>
      <c r="H180" s="572"/>
      <c r="L180" s="572"/>
      <c r="M180" s="572"/>
      <c r="N180" s="572"/>
      <c r="O180" s="572"/>
      <c r="P180" s="572"/>
    </row>
    <row r="181" spans="1:16">
      <c r="A181" s="648"/>
      <c r="B181" s="572"/>
      <c r="C181" s="572"/>
      <c r="D181" s="572"/>
      <c r="E181" s="572"/>
      <c r="F181" s="572"/>
      <c r="G181" s="572"/>
      <c r="H181" s="572"/>
      <c r="L181" s="572"/>
      <c r="M181" s="572"/>
      <c r="N181" s="572"/>
      <c r="O181" s="572"/>
      <c r="P181" s="572"/>
    </row>
    <row r="182" spans="1:16">
      <c r="A182" s="648"/>
      <c r="B182" s="572"/>
      <c r="C182" s="572"/>
      <c r="D182" s="572"/>
      <c r="E182" s="572"/>
      <c r="F182" s="572"/>
      <c r="G182" s="572"/>
      <c r="H182" s="572"/>
      <c r="L182" s="572"/>
      <c r="M182" s="572"/>
      <c r="N182" s="572"/>
      <c r="O182" s="572"/>
      <c r="P182" s="572"/>
    </row>
    <row r="183" spans="1:16">
      <c r="A183" s="648"/>
      <c r="B183" s="572"/>
      <c r="C183" s="572"/>
      <c r="D183" s="572"/>
      <c r="E183" s="572"/>
      <c r="F183" s="572"/>
      <c r="G183" s="572"/>
      <c r="H183" s="572"/>
      <c r="L183" s="572"/>
      <c r="M183" s="572"/>
      <c r="N183" s="572"/>
      <c r="O183" s="572"/>
      <c r="P183" s="572"/>
    </row>
    <row r="184" spans="1:16">
      <c r="A184" s="648"/>
      <c r="B184" s="572"/>
      <c r="C184" s="572"/>
      <c r="D184" s="572"/>
      <c r="E184" s="572"/>
      <c r="F184" s="572"/>
      <c r="G184" s="572"/>
      <c r="H184" s="572"/>
      <c r="L184" s="572"/>
      <c r="M184" s="572"/>
      <c r="N184" s="572"/>
      <c r="O184" s="572"/>
      <c r="P184" s="572"/>
    </row>
    <row r="185" spans="1:16">
      <c r="A185" s="648"/>
      <c r="B185" s="572"/>
      <c r="C185" s="572"/>
      <c r="D185" s="572"/>
      <c r="E185" s="572"/>
      <c r="F185" s="572"/>
      <c r="G185" s="572"/>
      <c r="H185" s="572"/>
      <c r="L185" s="572"/>
      <c r="M185" s="572"/>
      <c r="N185" s="572"/>
      <c r="O185" s="572"/>
      <c r="P185" s="572"/>
    </row>
    <row r="186" spans="1:16">
      <c r="A186" s="648"/>
      <c r="B186" s="572"/>
      <c r="C186" s="572"/>
      <c r="D186" s="572"/>
      <c r="E186" s="572"/>
      <c r="F186" s="572"/>
      <c r="G186" s="572"/>
      <c r="H186" s="572"/>
      <c r="L186" s="572"/>
      <c r="M186" s="572"/>
      <c r="N186" s="572"/>
      <c r="O186" s="572"/>
      <c r="P186" s="572"/>
    </row>
    <row r="187" spans="1:16">
      <c r="A187" s="648"/>
      <c r="B187" s="572"/>
      <c r="C187" s="572"/>
      <c r="D187" s="572"/>
      <c r="E187" s="572"/>
      <c r="F187" s="572"/>
      <c r="G187" s="572"/>
      <c r="H187" s="572"/>
      <c r="L187" s="572"/>
      <c r="M187" s="572"/>
      <c r="N187" s="572"/>
      <c r="O187" s="572"/>
      <c r="P187" s="572"/>
    </row>
    <row r="188" spans="1:16">
      <c r="A188" s="648"/>
      <c r="B188" s="572"/>
      <c r="C188" s="572"/>
      <c r="D188" s="572"/>
      <c r="E188" s="572"/>
      <c r="F188" s="572"/>
      <c r="G188" s="572"/>
      <c r="H188" s="572"/>
      <c r="L188" s="572"/>
      <c r="M188" s="572"/>
      <c r="N188" s="572"/>
      <c r="O188" s="572"/>
      <c r="P188" s="572"/>
    </row>
    <row r="189" spans="1:16">
      <c r="A189" s="648"/>
      <c r="B189" s="572"/>
      <c r="C189" s="572"/>
      <c r="D189" s="572"/>
      <c r="E189" s="572"/>
      <c r="F189" s="572"/>
      <c r="G189" s="572"/>
      <c r="H189" s="572"/>
      <c r="L189" s="572"/>
      <c r="M189" s="572"/>
      <c r="N189" s="572"/>
      <c r="O189" s="572"/>
      <c r="P189" s="572"/>
    </row>
    <row r="190" spans="1:16">
      <c r="A190" s="648"/>
      <c r="B190" s="572"/>
      <c r="C190" s="572"/>
      <c r="D190" s="572"/>
      <c r="E190" s="572"/>
      <c r="F190" s="572"/>
      <c r="G190" s="572"/>
      <c r="H190" s="572"/>
      <c r="L190" s="572"/>
      <c r="M190" s="572"/>
      <c r="N190" s="572"/>
      <c r="O190" s="572"/>
      <c r="P190" s="572"/>
    </row>
    <row r="191" spans="1:16">
      <c r="A191" s="648"/>
      <c r="B191" s="572"/>
      <c r="C191" s="572"/>
      <c r="D191" s="572"/>
      <c r="E191" s="572"/>
      <c r="F191" s="572"/>
      <c r="G191" s="572"/>
      <c r="H191" s="572"/>
      <c r="L191" s="572"/>
      <c r="M191" s="572"/>
      <c r="N191" s="572"/>
      <c r="O191" s="572"/>
      <c r="P191" s="572"/>
    </row>
    <row r="192" spans="1:16">
      <c r="A192" s="648"/>
      <c r="B192" s="572"/>
      <c r="C192" s="572"/>
      <c r="D192" s="572"/>
      <c r="E192" s="572"/>
      <c r="F192" s="572"/>
      <c r="G192" s="572"/>
      <c r="H192" s="572"/>
      <c r="L192" s="572"/>
      <c r="M192" s="572"/>
      <c r="N192" s="572"/>
      <c r="O192" s="572"/>
      <c r="P192" s="572"/>
    </row>
    <row r="193" spans="1:16">
      <c r="A193" s="648"/>
      <c r="B193" s="572"/>
      <c r="C193" s="572"/>
      <c r="D193" s="572"/>
      <c r="E193" s="572"/>
      <c r="F193" s="572"/>
      <c r="G193" s="572"/>
      <c r="H193" s="572"/>
      <c r="L193" s="572"/>
      <c r="M193" s="572"/>
      <c r="N193" s="572"/>
      <c r="O193" s="572"/>
      <c r="P193" s="572"/>
    </row>
    <row r="194" spans="1:16">
      <c r="A194" s="648"/>
      <c r="B194" s="572"/>
      <c r="C194" s="572"/>
      <c r="D194" s="572"/>
      <c r="E194" s="572"/>
      <c r="F194" s="572"/>
      <c r="G194" s="572"/>
      <c r="H194" s="572"/>
      <c r="L194" s="572"/>
      <c r="M194" s="572"/>
      <c r="N194" s="572"/>
      <c r="O194" s="572"/>
      <c r="P194" s="572"/>
    </row>
    <row r="195" spans="1:16">
      <c r="A195" s="648"/>
      <c r="B195" s="572"/>
      <c r="C195" s="572"/>
      <c r="D195" s="572"/>
      <c r="E195" s="572"/>
      <c r="F195" s="572"/>
      <c r="G195" s="572"/>
      <c r="H195" s="572"/>
      <c r="L195" s="572"/>
      <c r="M195" s="572"/>
      <c r="N195" s="572"/>
      <c r="O195" s="572"/>
      <c r="P195" s="572"/>
    </row>
    <row r="196" spans="1:16">
      <c r="A196" s="648"/>
      <c r="B196" s="572"/>
      <c r="C196" s="572"/>
      <c r="D196" s="572"/>
      <c r="E196" s="572"/>
      <c r="F196" s="572"/>
      <c r="G196" s="572"/>
      <c r="H196" s="572"/>
      <c r="L196" s="572"/>
      <c r="M196" s="572"/>
      <c r="N196" s="572"/>
      <c r="O196" s="572"/>
      <c r="P196" s="572"/>
    </row>
    <row r="197" spans="1:16">
      <c r="A197" s="648"/>
      <c r="B197" s="572"/>
      <c r="C197" s="572"/>
      <c r="D197" s="572"/>
      <c r="E197" s="572"/>
      <c r="F197" s="572"/>
      <c r="G197" s="572"/>
      <c r="H197" s="572"/>
      <c r="L197" s="572"/>
      <c r="M197" s="572"/>
      <c r="N197" s="572"/>
      <c r="O197" s="572"/>
      <c r="P197" s="572"/>
    </row>
    <row r="198" spans="1:16">
      <c r="A198" s="648"/>
      <c r="B198" s="572"/>
      <c r="C198" s="572"/>
      <c r="D198" s="572"/>
      <c r="E198" s="572"/>
      <c r="F198" s="572"/>
      <c r="G198" s="572"/>
      <c r="H198" s="572"/>
      <c r="L198" s="572"/>
      <c r="M198" s="572"/>
      <c r="N198" s="572"/>
      <c r="O198" s="572"/>
      <c r="P198" s="572"/>
    </row>
    <row r="199" spans="1:16">
      <c r="A199" s="648"/>
      <c r="B199" s="572"/>
      <c r="C199" s="572"/>
      <c r="D199" s="572"/>
      <c r="E199" s="572"/>
      <c r="F199" s="572"/>
      <c r="G199" s="572"/>
      <c r="H199" s="572"/>
      <c r="L199" s="572"/>
      <c r="M199" s="572"/>
      <c r="N199" s="572"/>
      <c r="O199" s="572"/>
      <c r="P199" s="572"/>
    </row>
    <row r="200" spans="1:16">
      <c r="A200" s="648"/>
      <c r="B200" s="572"/>
      <c r="C200" s="572"/>
      <c r="D200" s="572"/>
      <c r="E200" s="572"/>
      <c r="F200" s="572"/>
      <c r="G200" s="572"/>
      <c r="H200" s="572"/>
      <c r="L200" s="572"/>
      <c r="M200" s="572"/>
      <c r="N200" s="572"/>
      <c r="O200" s="572"/>
      <c r="P200" s="572"/>
    </row>
    <row r="201" spans="1:16">
      <c r="A201" s="648"/>
      <c r="B201" s="572"/>
      <c r="C201" s="572"/>
      <c r="D201" s="572"/>
      <c r="E201" s="572"/>
      <c r="F201" s="572"/>
      <c r="G201" s="572"/>
      <c r="H201" s="572"/>
      <c r="L201" s="572"/>
      <c r="M201" s="572"/>
      <c r="N201" s="572"/>
      <c r="O201" s="572"/>
      <c r="P201" s="572"/>
    </row>
    <row r="202" spans="1:16">
      <c r="A202" s="648"/>
      <c r="B202" s="572"/>
      <c r="C202" s="572"/>
      <c r="D202" s="572"/>
      <c r="E202" s="572"/>
      <c r="F202" s="572"/>
      <c r="G202" s="572"/>
      <c r="H202" s="572"/>
      <c r="L202" s="572"/>
      <c r="M202" s="572"/>
      <c r="N202" s="572"/>
      <c r="O202" s="572"/>
      <c r="P202" s="572"/>
    </row>
    <row r="203" spans="1:16">
      <c r="A203" s="648"/>
      <c r="B203" s="572"/>
      <c r="C203" s="572"/>
      <c r="D203" s="572"/>
      <c r="E203" s="572"/>
      <c r="F203" s="572"/>
      <c r="G203" s="572"/>
      <c r="H203" s="572"/>
      <c r="L203" s="572"/>
      <c r="M203" s="572"/>
      <c r="N203" s="572"/>
      <c r="O203" s="572"/>
      <c r="P203" s="572"/>
    </row>
    <row r="204" spans="1:16">
      <c r="A204" s="648"/>
      <c r="B204" s="572"/>
      <c r="C204" s="572"/>
      <c r="D204" s="572"/>
      <c r="E204" s="572"/>
      <c r="F204" s="572"/>
      <c r="G204" s="572"/>
      <c r="H204" s="572"/>
      <c r="L204" s="572"/>
      <c r="M204" s="572"/>
      <c r="N204" s="572"/>
      <c r="O204" s="572"/>
      <c r="P204" s="572"/>
    </row>
    <row r="205" spans="1:16">
      <c r="A205" s="648"/>
      <c r="B205" s="572"/>
      <c r="C205" s="572"/>
      <c r="D205" s="572"/>
      <c r="E205" s="572"/>
      <c r="F205" s="572"/>
      <c r="G205" s="572"/>
      <c r="H205" s="572"/>
      <c r="L205" s="572"/>
      <c r="M205" s="572"/>
      <c r="N205" s="572"/>
      <c r="O205" s="572"/>
      <c r="P205" s="572"/>
    </row>
    <row r="206" spans="1:16">
      <c r="A206" s="648"/>
      <c r="B206" s="572"/>
      <c r="C206" s="572"/>
      <c r="D206" s="572"/>
      <c r="E206" s="572"/>
      <c r="F206" s="572"/>
      <c r="G206" s="572"/>
      <c r="H206" s="572"/>
      <c r="L206" s="572"/>
      <c r="M206" s="572"/>
      <c r="N206" s="572"/>
      <c r="O206" s="572"/>
      <c r="P206" s="572"/>
    </row>
    <row r="207" spans="1:16">
      <c r="A207" s="648"/>
      <c r="B207" s="572"/>
      <c r="C207" s="572"/>
      <c r="D207" s="572"/>
      <c r="E207" s="572"/>
      <c r="F207" s="572"/>
      <c r="G207" s="572"/>
      <c r="H207" s="572"/>
      <c r="L207" s="572"/>
      <c r="M207" s="572"/>
      <c r="N207" s="572"/>
      <c r="O207" s="572"/>
      <c r="P207" s="572"/>
    </row>
    <row r="208" spans="1:16">
      <c r="A208" s="648"/>
      <c r="B208" s="572"/>
      <c r="C208" s="572"/>
      <c r="D208" s="572"/>
      <c r="E208" s="572"/>
      <c r="F208" s="572"/>
      <c r="G208" s="572"/>
      <c r="H208" s="572"/>
      <c r="L208" s="572"/>
      <c r="M208" s="572"/>
      <c r="N208" s="572"/>
      <c r="O208" s="572"/>
      <c r="P208" s="572"/>
    </row>
    <row r="209" spans="1:16">
      <c r="A209" s="648"/>
      <c r="B209" s="572"/>
      <c r="C209" s="572"/>
      <c r="D209" s="572"/>
      <c r="E209" s="572"/>
      <c r="F209" s="572"/>
      <c r="G209" s="572"/>
      <c r="H209" s="572"/>
      <c r="L209" s="572"/>
      <c r="M209" s="572"/>
      <c r="N209" s="572"/>
      <c r="O209" s="572"/>
      <c r="P209" s="572"/>
    </row>
    <row r="210" spans="1:16">
      <c r="A210" s="648"/>
      <c r="B210" s="572"/>
      <c r="C210" s="572"/>
      <c r="D210" s="572"/>
      <c r="E210" s="572"/>
      <c r="F210" s="572"/>
      <c r="G210" s="572"/>
      <c r="H210" s="572"/>
      <c r="L210" s="572"/>
      <c r="M210" s="572"/>
      <c r="N210" s="572"/>
      <c r="O210" s="572"/>
      <c r="P210" s="572"/>
    </row>
    <row r="211" spans="1:16">
      <c r="A211" s="648"/>
      <c r="B211" s="572"/>
      <c r="C211" s="572"/>
      <c r="D211" s="572"/>
      <c r="E211" s="572"/>
      <c r="F211" s="572"/>
      <c r="G211" s="572"/>
      <c r="H211" s="572"/>
      <c r="L211" s="572"/>
      <c r="M211" s="572"/>
      <c r="N211" s="572"/>
      <c r="O211" s="572"/>
      <c r="P211" s="572"/>
    </row>
    <row r="212" spans="1:16">
      <c r="A212" s="648"/>
      <c r="B212" s="572"/>
      <c r="C212" s="572"/>
      <c r="D212" s="572"/>
      <c r="E212" s="572"/>
      <c r="F212" s="572"/>
      <c r="G212" s="572"/>
      <c r="H212" s="572"/>
      <c r="L212" s="572"/>
      <c r="M212" s="572"/>
      <c r="N212" s="572"/>
      <c r="O212" s="572"/>
      <c r="P212" s="572"/>
    </row>
    <row r="213" spans="1:16">
      <c r="A213" s="648"/>
      <c r="B213" s="572"/>
      <c r="C213" s="572"/>
      <c r="D213" s="572"/>
      <c r="E213" s="572"/>
      <c r="F213" s="572"/>
      <c r="G213" s="572"/>
      <c r="H213" s="572"/>
      <c r="L213" s="572"/>
      <c r="M213" s="572"/>
      <c r="N213" s="572"/>
      <c r="O213" s="572"/>
      <c r="P213" s="572"/>
    </row>
    <row r="214" spans="1:16">
      <c r="A214" s="648"/>
      <c r="B214" s="572"/>
      <c r="C214" s="572"/>
      <c r="D214" s="572"/>
      <c r="E214" s="572"/>
      <c r="F214" s="572"/>
      <c r="G214" s="572"/>
      <c r="H214" s="572"/>
      <c r="L214" s="572"/>
      <c r="M214" s="572"/>
      <c r="N214" s="572"/>
      <c r="O214" s="572"/>
      <c r="P214" s="572"/>
    </row>
    <row r="215" spans="1:16">
      <c r="A215" s="648"/>
      <c r="B215" s="572"/>
      <c r="C215" s="572"/>
      <c r="D215" s="572"/>
      <c r="E215" s="572"/>
      <c r="F215" s="572"/>
      <c r="G215" s="572"/>
      <c r="H215" s="572"/>
      <c r="L215" s="572"/>
      <c r="M215" s="572"/>
      <c r="N215" s="572"/>
      <c r="O215" s="572"/>
      <c r="P215" s="572"/>
    </row>
    <row r="216" spans="1:16">
      <c r="A216" s="648"/>
      <c r="B216" s="572"/>
      <c r="C216" s="572"/>
      <c r="D216" s="572"/>
      <c r="E216" s="572"/>
      <c r="F216" s="572"/>
      <c r="G216" s="572"/>
      <c r="H216" s="572"/>
      <c r="L216" s="572"/>
      <c r="M216" s="572"/>
      <c r="N216" s="572"/>
      <c r="O216" s="572"/>
      <c r="P216" s="572"/>
    </row>
    <row r="217" spans="1:16">
      <c r="A217" s="648"/>
      <c r="B217" s="572"/>
      <c r="C217" s="572"/>
      <c r="D217" s="572"/>
      <c r="E217" s="572"/>
      <c r="F217" s="572"/>
      <c r="G217" s="572"/>
      <c r="H217" s="572"/>
      <c r="L217" s="572"/>
      <c r="M217" s="572"/>
      <c r="N217" s="572"/>
      <c r="O217" s="572"/>
      <c r="P217" s="572"/>
    </row>
    <row r="218" spans="1:16">
      <c r="A218" s="648"/>
      <c r="B218" s="572"/>
      <c r="C218" s="572"/>
      <c r="D218" s="572"/>
      <c r="E218" s="572"/>
      <c r="F218" s="572"/>
      <c r="G218" s="572"/>
      <c r="H218" s="572"/>
      <c r="L218" s="572"/>
      <c r="M218" s="572"/>
      <c r="N218" s="572"/>
      <c r="O218" s="572"/>
      <c r="P218" s="572"/>
    </row>
    <row r="219" spans="1:16">
      <c r="A219" s="648"/>
      <c r="B219" s="572"/>
      <c r="C219" s="572"/>
      <c r="D219" s="572"/>
      <c r="E219" s="572"/>
      <c r="F219" s="572"/>
      <c r="G219" s="572"/>
      <c r="H219" s="572"/>
      <c r="L219" s="572"/>
      <c r="M219" s="572"/>
      <c r="N219" s="572"/>
      <c r="O219" s="572"/>
      <c r="P219" s="572"/>
    </row>
    <row r="220" spans="1:16">
      <c r="A220" s="648"/>
      <c r="B220" s="572"/>
      <c r="C220" s="572"/>
      <c r="D220" s="572"/>
      <c r="E220" s="572"/>
      <c r="F220" s="572"/>
      <c r="G220" s="572"/>
      <c r="H220" s="572"/>
      <c r="L220" s="572"/>
      <c r="M220" s="572"/>
      <c r="N220" s="572"/>
      <c r="O220" s="572"/>
      <c r="P220" s="572"/>
    </row>
    <row r="221" spans="1:16">
      <c r="A221" s="648"/>
      <c r="B221" s="572"/>
      <c r="C221" s="572"/>
      <c r="D221" s="572"/>
      <c r="E221" s="572"/>
      <c r="F221" s="572"/>
      <c r="G221" s="572"/>
      <c r="H221" s="572"/>
      <c r="L221" s="572"/>
      <c r="M221" s="572"/>
      <c r="N221" s="572"/>
      <c r="O221" s="572"/>
      <c r="P221" s="572"/>
    </row>
    <row r="222" spans="1:16">
      <c r="A222" s="648"/>
      <c r="B222" s="572"/>
      <c r="C222" s="572"/>
      <c r="D222" s="572"/>
      <c r="E222" s="572"/>
      <c r="F222" s="572"/>
      <c r="G222" s="572"/>
      <c r="H222" s="572"/>
      <c r="L222" s="572"/>
      <c r="M222" s="572"/>
      <c r="N222" s="572"/>
      <c r="O222" s="572"/>
      <c r="P222" s="572"/>
    </row>
    <row r="223" spans="1:16">
      <c r="A223" s="648"/>
      <c r="B223" s="572"/>
      <c r="C223" s="572"/>
      <c r="D223" s="572"/>
      <c r="E223" s="572"/>
      <c r="F223" s="572"/>
      <c r="G223" s="572"/>
      <c r="H223" s="572"/>
      <c r="L223" s="572"/>
      <c r="M223" s="572"/>
      <c r="N223" s="572"/>
      <c r="O223" s="572"/>
      <c r="P223" s="572"/>
    </row>
    <row r="224" spans="1:16">
      <c r="A224" s="648"/>
      <c r="B224" s="572"/>
      <c r="C224" s="572"/>
      <c r="D224" s="572"/>
      <c r="E224" s="572"/>
      <c r="F224" s="572"/>
      <c r="G224" s="572"/>
      <c r="H224" s="572"/>
      <c r="L224" s="572"/>
      <c r="M224" s="572"/>
      <c r="N224" s="572"/>
      <c r="O224" s="572"/>
      <c r="P224" s="572"/>
    </row>
    <row r="225" spans="1:16">
      <c r="A225" s="648"/>
      <c r="B225" s="572"/>
      <c r="C225" s="572"/>
      <c r="D225" s="572"/>
      <c r="E225" s="572"/>
      <c r="F225" s="572"/>
      <c r="G225" s="572"/>
      <c r="H225" s="572"/>
      <c r="L225" s="572"/>
      <c r="M225" s="572"/>
      <c r="N225" s="572"/>
      <c r="O225" s="572"/>
      <c r="P225" s="572"/>
    </row>
    <row r="226" spans="1:16">
      <c r="A226" s="648"/>
      <c r="B226" s="572"/>
      <c r="C226" s="572"/>
      <c r="D226" s="572"/>
      <c r="E226" s="572"/>
      <c r="F226" s="572"/>
      <c r="G226" s="572"/>
      <c r="H226" s="572"/>
      <c r="L226" s="572"/>
      <c r="M226" s="572"/>
      <c r="N226" s="572"/>
      <c r="O226" s="572"/>
      <c r="P226" s="572"/>
    </row>
    <row r="227" spans="1:16">
      <c r="A227" s="648"/>
      <c r="B227" s="572"/>
      <c r="C227" s="572"/>
      <c r="D227" s="572"/>
      <c r="E227" s="572"/>
      <c r="F227" s="572"/>
      <c r="G227" s="572"/>
      <c r="H227" s="572"/>
      <c r="L227" s="572"/>
      <c r="M227" s="572"/>
      <c r="N227" s="572"/>
      <c r="O227" s="572"/>
      <c r="P227" s="572"/>
    </row>
    <row r="228" spans="1:16">
      <c r="A228" s="648"/>
      <c r="B228" s="572"/>
      <c r="C228" s="572"/>
      <c r="D228" s="572"/>
      <c r="E228" s="572"/>
      <c r="F228" s="572"/>
      <c r="G228" s="572"/>
      <c r="H228" s="572"/>
      <c r="L228" s="572"/>
      <c r="M228" s="572"/>
      <c r="N228" s="572"/>
      <c r="O228" s="572"/>
      <c r="P228" s="572"/>
    </row>
    <row r="229" spans="1:16">
      <c r="A229" s="648"/>
      <c r="B229" s="572"/>
      <c r="C229" s="572"/>
      <c r="D229" s="572"/>
      <c r="E229" s="572"/>
      <c r="F229" s="572"/>
      <c r="G229" s="572"/>
      <c r="H229" s="572"/>
      <c r="L229" s="572"/>
      <c r="M229" s="572"/>
      <c r="N229" s="572"/>
      <c r="O229" s="572"/>
      <c r="P229" s="572"/>
    </row>
    <row r="230" spans="1:16">
      <c r="A230" s="648"/>
      <c r="B230" s="572"/>
      <c r="C230" s="572"/>
      <c r="D230" s="572"/>
      <c r="E230" s="572"/>
      <c r="F230" s="572"/>
      <c r="G230" s="572"/>
      <c r="H230" s="572"/>
      <c r="L230" s="572"/>
      <c r="M230" s="572"/>
      <c r="N230" s="572"/>
      <c r="O230" s="572"/>
      <c r="P230" s="572"/>
    </row>
    <row r="231" spans="1:16">
      <c r="A231" s="648"/>
      <c r="B231" s="572"/>
      <c r="C231" s="572"/>
      <c r="D231" s="572"/>
      <c r="E231" s="572"/>
      <c r="F231" s="572"/>
      <c r="G231" s="572"/>
      <c r="H231" s="572"/>
      <c r="L231" s="572"/>
      <c r="M231" s="572"/>
      <c r="N231" s="572"/>
      <c r="O231" s="572"/>
      <c r="P231" s="572"/>
    </row>
    <row r="232" spans="1:16">
      <c r="A232" s="648"/>
      <c r="B232" s="572"/>
      <c r="C232" s="572"/>
      <c r="D232" s="572"/>
      <c r="E232" s="572"/>
      <c r="F232" s="572"/>
      <c r="G232" s="572"/>
      <c r="H232" s="572"/>
      <c r="L232" s="572"/>
      <c r="M232" s="572"/>
      <c r="N232" s="572"/>
      <c r="O232" s="572"/>
      <c r="P232" s="572"/>
    </row>
    <row r="233" spans="1:16">
      <c r="A233" s="648"/>
      <c r="B233" s="572"/>
      <c r="C233" s="572"/>
      <c r="D233" s="572"/>
      <c r="E233" s="572"/>
      <c r="F233" s="572"/>
      <c r="G233" s="572"/>
      <c r="H233" s="572"/>
      <c r="L233" s="572"/>
      <c r="M233" s="572"/>
      <c r="N233" s="572"/>
      <c r="O233" s="572"/>
      <c r="P233" s="572"/>
    </row>
    <row r="234" spans="1:16">
      <c r="A234" s="648"/>
      <c r="B234" s="572"/>
      <c r="C234" s="572"/>
      <c r="D234" s="572"/>
      <c r="E234" s="572"/>
      <c r="F234" s="572"/>
      <c r="G234" s="572"/>
      <c r="H234" s="572"/>
      <c r="L234" s="572"/>
      <c r="M234" s="572"/>
      <c r="N234" s="572"/>
      <c r="O234" s="572"/>
      <c r="P234" s="572"/>
    </row>
    <row r="235" spans="1:16">
      <c r="A235" s="648"/>
      <c r="B235" s="572"/>
      <c r="C235" s="572"/>
      <c r="D235" s="572"/>
      <c r="E235" s="572"/>
      <c r="F235" s="572"/>
      <c r="G235" s="572"/>
      <c r="H235" s="572"/>
      <c r="L235" s="572"/>
      <c r="M235" s="572"/>
      <c r="N235" s="572"/>
      <c r="O235" s="572"/>
      <c r="P235" s="572"/>
    </row>
    <row r="236" spans="1:16">
      <c r="A236" s="648"/>
      <c r="B236" s="572"/>
      <c r="C236" s="572"/>
      <c r="D236" s="572"/>
      <c r="E236" s="572"/>
      <c r="F236" s="572"/>
      <c r="G236" s="572"/>
      <c r="H236" s="572"/>
      <c r="L236" s="572"/>
      <c r="M236" s="572"/>
      <c r="N236" s="572"/>
      <c r="O236" s="572"/>
      <c r="P236" s="572"/>
    </row>
    <row r="237" spans="1:16">
      <c r="A237" s="648"/>
      <c r="B237" s="572"/>
      <c r="C237" s="572"/>
      <c r="D237" s="572"/>
      <c r="E237" s="572"/>
      <c r="F237" s="572"/>
      <c r="G237" s="572"/>
      <c r="H237" s="572"/>
      <c r="L237" s="572"/>
      <c r="M237" s="572"/>
      <c r="N237" s="572"/>
      <c r="O237" s="572"/>
      <c r="P237" s="572"/>
    </row>
    <row r="238" spans="1:16">
      <c r="A238" s="648"/>
      <c r="B238" s="572"/>
      <c r="C238" s="572"/>
      <c r="D238" s="572"/>
      <c r="E238" s="572"/>
      <c r="F238" s="572"/>
      <c r="G238" s="572"/>
      <c r="H238" s="572"/>
      <c r="L238" s="572"/>
      <c r="M238" s="572"/>
      <c r="N238" s="572"/>
      <c r="O238" s="572"/>
      <c r="P238" s="572"/>
    </row>
    <row r="239" spans="1:16">
      <c r="A239" s="648"/>
      <c r="B239" s="572"/>
      <c r="C239" s="572"/>
      <c r="D239" s="572"/>
      <c r="E239" s="572"/>
      <c r="F239" s="572"/>
      <c r="G239" s="572"/>
      <c r="H239" s="572"/>
      <c r="L239" s="572"/>
      <c r="M239" s="572"/>
      <c r="N239" s="572"/>
      <c r="O239" s="572"/>
      <c r="P239" s="572"/>
    </row>
    <row r="240" spans="1:16">
      <c r="A240" s="648"/>
      <c r="B240" s="572"/>
      <c r="C240" s="572"/>
      <c r="D240" s="572"/>
      <c r="E240" s="572"/>
      <c r="F240" s="572"/>
      <c r="G240" s="572"/>
      <c r="H240" s="572"/>
      <c r="L240" s="572"/>
      <c r="M240" s="572"/>
      <c r="N240" s="572"/>
      <c r="O240" s="572"/>
      <c r="P240" s="572"/>
    </row>
    <row r="241" spans="1:16">
      <c r="A241" s="648"/>
      <c r="B241" s="572"/>
      <c r="C241" s="572"/>
      <c r="D241" s="572"/>
      <c r="E241" s="572"/>
      <c r="F241" s="572"/>
      <c r="G241" s="572"/>
      <c r="H241" s="572"/>
      <c r="L241" s="572"/>
      <c r="M241" s="572"/>
      <c r="N241" s="572"/>
      <c r="O241" s="572"/>
      <c r="P241" s="572"/>
    </row>
    <row r="242" spans="1:16">
      <c r="A242" s="648"/>
      <c r="B242" s="572"/>
      <c r="C242" s="572"/>
      <c r="D242" s="572"/>
      <c r="E242" s="572"/>
      <c r="F242" s="572"/>
      <c r="G242" s="572"/>
      <c r="H242" s="572"/>
      <c r="L242" s="572"/>
      <c r="M242" s="572"/>
      <c r="N242" s="572"/>
      <c r="O242" s="572"/>
      <c r="P242" s="572"/>
    </row>
    <row r="243" spans="1:16">
      <c r="A243" s="648"/>
      <c r="B243" s="572"/>
      <c r="C243" s="572"/>
      <c r="D243" s="572"/>
      <c r="E243" s="572"/>
      <c r="F243" s="572"/>
      <c r="G243" s="572"/>
      <c r="H243" s="572"/>
      <c r="L243" s="572"/>
      <c r="M243" s="572"/>
      <c r="N243" s="572"/>
      <c r="O243" s="572"/>
      <c r="P243" s="572"/>
    </row>
    <row r="244" spans="1:16">
      <c r="A244" s="648"/>
      <c r="B244" s="572"/>
      <c r="C244" s="572"/>
      <c r="D244" s="572"/>
      <c r="E244" s="572"/>
      <c r="F244" s="572"/>
      <c r="G244" s="572"/>
      <c r="H244" s="572"/>
      <c r="L244" s="572"/>
      <c r="M244" s="572"/>
      <c r="N244" s="572"/>
      <c r="O244" s="572"/>
      <c r="P244" s="572"/>
    </row>
    <row r="245" spans="1:16">
      <c r="A245" s="648"/>
      <c r="B245" s="572"/>
      <c r="C245" s="572"/>
      <c r="D245" s="572"/>
      <c r="E245" s="572"/>
      <c r="F245" s="572"/>
      <c r="G245" s="572"/>
      <c r="H245" s="572"/>
      <c r="L245" s="572"/>
      <c r="M245" s="572"/>
      <c r="N245" s="572"/>
      <c r="O245" s="572"/>
      <c r="P245" s="572"/>
    </row>
    <row r="246" spans="1:16">
      <c r="A246" s="648"/>
      <c r="B246" s="572"/>
      <c r="C246" s="572"/>
      <c r="D246" s="572"/>
      <c r="E246" s="572"/>
      <c r="F246" s="572"/>
      <c r="G246" s="572"/>
      <c r="H246" s="572"/>
      <c r="L246" s="572"/>
      <c r="M246" s="572"/>
      <c r="N246" s="572"/>
      <c r="O246" s="572"/>
      <c r="P246" s="572"/>
    </row>
    <row r="247" spans="1:16">
      <c r="A247" s="648"/>
      <c r="B247" s="572"/>
      <c r="C247" s="572"/>
      <c r="D247" s="572"/>
      <c r="E247" s="572"/>
      <c r="F247" s="572"/>
      <c r="G247" s="572"/>
      <c r="H247" s="572"/>
      <c r="L247" s="572"/>
      <c r="M247" s="572"/>
      <c r="N247" s="572"/>
      <c r="O247" s="572"/>
      <c r="P247" s="572"/>
    </row>
    <row r="248" spans="1:16">
      <c r="A248" s="648"/>
      <c r="B248" s="572"/>
      <c r="C248" s="572"/>
      <c r="D248" s="572"/>
      <c r="E248" s="572"/>
      <c r="F248" s="572"/>
      <c r="G248" s="572"/>
      <c r="H248" s="572"/>
      <c r="L248" s="572"/>
      <c r="M248" s="572"/>
      <c r="N248" s="572"/>
      <c r="O248" s="572"/>
      <c r="P248" s="572"/>
    </row>
    <row r="249" spans="1:16">
      <c r="A249" s="648"/>
      <c r="B249" s="572"/>
      <c r="C249" s="572"/>
      <c r="D249" s="572"/>
      <c r="E249" s="572"/>
      <c r="F249" s="572"/>
      <c r="G249" s="572"/>
      <c r="H249" s="572"/>
      <c r="L249" s="572"/>
      <c r="M249" s="572"/>
      <c r="N249" s="572"/>
      <c r="O249" s="572"/>
      <c r="P249" s="572"/>
    </row>
    <row r="250" spans="1:16">
      <c r="A250" s="648"/>
      <c r="B250" s="572"/>
      <c r="C250" s="572"/>
      <c r="D250" s="572"/>
      <c r="E250" s="572"/>
      <c r="F250" s="572"/>
      <c r="G250" s="572"/>
      <c r="H250" s="572"/>
      <c r="L250" s="572"/>
      <c r="M250" s="572"/>
      <c r="N250" s="572"/>
      <c r="O250" s="572"/>
      <c r="P250" s="572"/>
    </row>
    <row r="251" spans="1:16">
      <c r="A251" s="648"/>
      <c r="B251" s="572"/>
      <c r="C251" s="572"/>
      <c r="D251" s="572"/>
      <c r="E251" s="572"/>
      <c r="F251" s="572"/>
      <c r="G251" s="572"/>
      <c r="H251" s="572"/>
      <c r="L251" s="572"/>
      <c r="M251" s="572"/>
      <c r="N251" s="572"/>
      <c r="O251" s="572"/>
      <c r="P251" s="572"/>
    </row>
    <row r="252" spans="1:16">
      <c r="A252" s="648"/>
      <c r="B252" s="572"/>
      <c r="C252" s="572"/>
      <c r="D252" s="572"/>
      <c r="E252" s="572"/>
      <c r="F252" s="572"/>
      <c r="G252" s="572"/>
      <c r="H252" s="572"/>
      <c r="L252" s="572"/>
      <c r="M252" s="572"/>
      <c r="N252" s="572"/>
      <c r="O252" s="572"/>
      <c r="P252" s="572"/>
    </row>
    <row r="253" spans="1:16">
      <c r="A253" s="648"/>
      <c r="B253" s="572"/>
      <c r="C253" s="572"/>
      <c r="D253" s="572"/>
      <c r="E253" s="572"/>
      <c r="F253" s="572"/>
      <c r="G253" s="572"/>
      <c r="H253" s="572"/>
      <c r="L253" s="572"/>
      <c r="M253" s="572"/>
      <c r="N253" s="572"/>
      <c r="O253" s="572"/>
      <c r="P253" s="572"/>
    </row>
    <row r="254" spans="1:16">
      <c r="A254" s="648"/>
      <c r="B254" s="572"/>
      <c r="C254" s="572"/>
      <c r="D254" s="572"/>
      <c r="E254" s="572"/>
      <c r="F254" s="572"/>
      <c r="G254" s="572"/>
      <c r="H254" s="572"/>
      <c r="L254" s="572"/>
      <c r="M254" s="572"/>
      <c r="N254" s="572"/>
      <c r="O254" s="572"/>
      <c r="P254" s="572"/>
    </row>
    <row r="255" spans="1:16">
      <c r="A255" s="648"/>
      <c r="B255" s="572"/>
      <c r="C255" s="572"/>
      <c r="D255" s="572"/>
      <c r="E255" s="572"/>
      <c r="F255" s="572"/>
      <c r="G255" s="572"/>
      <c r="H255" s="572"/>
      <c r="L255" s="572"/>
      <c r="M255" s="572"/>
      <c r="N255" s="572"/>
      <c r="O255" s="572"/>
      <c r="P255" s="572"/>
    </row>
    <row r="256" spans="1:16">
      <c r="A256" s="648"/>
      <c r="B256" s="572"/>
      <c r="C256" s="572"/>
      <c r="D256" s="572"/>
      <c r="E256" s="572"/>
      <c r="F256" s="572"/>
      <c r="G256" s="572"/>
      <c r="H256" s="572"/>
      <c r="L256" s="572"/>
      <c r="M256" s="572"/>
      <c r="N256" s="572"/>
      <c r="O256" s="572"/>
      <c r="P256" s="572"/>
    </row>
    <row r="257" spans="1:16">
      <c r="A257" s="648"/>
      <c r="B257" s="572"/>
      <c r="C257" s="572"/>
      <c r="D257" s="572"/>
      <c r="E257" s="572"/>
      <c r="F257" s="572"/>
      <c r="G257" s="572"/>
      <c r="H257" s="572"/>
      <c r="L257" s="572"/>
      <c r="M257" s="572"/>
      <c r="N257" s="572"/>
      <c r="O257" s="572"/>
      <c r="P257" s="572"/>
    </row>
    <row r="258" spans="1:16">
      <c r="A258" s="648"/>
      <c r="B258" s="572"/>
      <c r="C258" s="572"/>
      <c r="D258" s="572"/>
      <c r="E258" s="572"/>
      <c r="F258" s="572"/>
      <c r="G258" s="572"/>
      <c r="H258" s="572"/>
      <c r="L258" s="572"/>
      <c r="M258" s="572"/>
      <c r="N258" s="572"/>
      <c r="O258" s="572"/>
      <c r="P258" s="572"/>
    </row>
    <row r="259" spans="1:16">
      <c r="A259" s="648"/>
      <c r="B259" s="572"/>
      <c r="C259" s="572"/>
      <c r="D259" s="572"/>
      <c r="E259" s="572"/>
      <c r="F259" s="572"/>
      <c r="G259" s="572"/>
      <c r="H259" s="572"/>
      <c r="L259" s="572"/>
      <c r="M259" s="572"/>
      <c r="N259" s="572"/>
      <c r="O259" s="572"/>
      <c r="P259" s="572"/>
    </row>
    <row r="260" spans="1:16">
      <c r="A260" s="648"/>
      <c r="B260" s="572"/>
      <c r="C260" s="572"/>
      <c r="D260" s="572"/>
      <c r="E260" s="572"/>
      <c r="F260" s="572"/>
      <c r="G260" s="572"/>
      <c r="H260" s="572"/>
      <c r="L260" s="572"/>
      <c r="M260" s="572"/>
      <c r="N260" s="572"/>
      <c r="O260" s="572"/>
      <c r="P260" s="572"/>
    </row>
    <row r="261" spans="1:16">
      <c r="A261" s="648"/>
      <c r="B261" s="572"/>
      <c r="C261" s="572"/>
      <c r="D261" s="572"/>
      <c r="E261" s="572"/>
      <c r="F261" s="572"/>
      <c r="G261" s="572"/>
      <c r="H261" s="572"/>
      <c r="L261" s="572"/>
      <c r="M261" s="572"/>
      <c r="N261" s="572"/>
      <c r="O261" s="572"/>
      <c r="P261" s="572"/>
    </row>
    <row r="262" spans="1:16">
      <c r="A262" s="648"/>
      <c r="B262" s="572"/>
      <c r="C262" s="572"/>
      <c r="D262" s="572"/>
      <c r="E262" s="572"/>
      <c r="F262" s="572"/>
      <c r="G262" s="572"/>
      <c r="H262" s="572"/>
      <c r="L262" s="572"/>
      <c r="M262" s="572"/>
      <c r="N262" s="572"/>
      <c r="O262" s="572"/>
      <c r="P262" s="572"/>
    </row>
    <row r="263" spans="1:16">
      <c r="A263" s="648"/>
      <c r="B263" s="572"/>
      <c r="C263" s="572"/>
      <c r="D263" s="572"/>
      <c r="E263" s="572"/>
      <c r="F263" s="572"/>
      <c r="G263" s="572"/>
      <c r="H263" s="572"/>
      <c r="L263" s="572"/>
      <c r="M263" s="572"/>
      <c r="N263" s="572"/>
      <c r="O263" s="572"/>
      <c r="P263" s="572"/>
    </row>
    <row r="264" spans="1:16">
      <c r="A264" s="648"/>
      <c r="B264" s="572"/>
      <c r="C264" s="572"/>
      <c r="D264" s="572"/>
      <c r="E264" s="572"/>
      <c r="F264" s="572"/>
      <c r="G264" s="572"/>
      <c r="H264" s="572"/>
      <c r="L264" s="572"/>
      <c r="M264" s="572"/>
      <c r="N264" s="572"/>
      <c r="O264" s="572"/>
      <c r="P264" s="572"/>
    </row>
    <row r="265" spans="1:16">
      <c r="A265" s="648"/>
      <c r="B265" s="572"/>
      <c r="C265" s="572"/>
      <c r="D265" s="572"/>
      <c r="E265" s="572"/>
      <c r="F265" s="572"/>
      <c r="G265" s="572"/>
      <c r="H265" s="572"/>
      <c r="L265" s="572"/>
      <c r="M265" s="572"/>
      <c r="N265" s="572"/>
      <c r="O265" s="572"/>
      <c r="P265" s="572"/>
    </row>
    <row r="266" spans="1:16">
      <c r="A266" s="648"/>
      <c r="B266" s="572"/>
      <c r="C266" s="572"/>
      <c r="D266" s="572"/>
      <c r="E266" s="572"/>
      <c r="F266" s="572"/>
      <c r="G266" s="572"/>
      <c r="H266" s="572"/>
      <c r="L266" s="572"/>
      <c r="M266" s="572"/>
      <c r="N266" s="572"/>
      <c r="O266" s="572"/>
      <c r="P266" s="572"/>
    </row>
    <row r="267" spans="1:16">
      <c r="A267" s="648"/>
      <c r="B267" s="572"/>
      <c r="C267" s="572"/>
      <c r="D267" s="572"/>
      <c r="E267" s="572"/>
      <c r="F267" s="572"/>
      <c r="G267" s="572"/>
      <c r="H267" s="572"/>
      <c r="L267" s="572"/>
      <c r="M267" s="572"/>
      <c r="N267" s="572"/>
      <c r="O267" s="572"/>
      <c r="P267" s="572"/>
    </row>
    <row r="268" spans="1:16">
      <c r="A268" s="648"/>
      <c r="B268" s="572"/>
      <c r="C268" s="572"/>
      <c r="D268" s="572"/>
      <c r="E268" s="572"/>
      <c r="F268" s="572"/>
      <c r="G268" s="572"/>
      <c r="H268" s="572"/>
      <c r="L268" s="572"/>
      <c r="M268" s="572"/>
      <c r="N268" s="572"/>
      <c r="O268" s="572"/>
      <c r="P268" s="572"/>
    </row>
    <row r="269" spans="1:16">
      <c r="A269" s="648"/>
      <c r="B269" s="572"/>
      <c r="C269" s="572"/>
      <c r="D269" s="572"/>
      <c r="E269" s="572"/>
      <c r="F269" s="572"/>
      <c r="G269" s="572"/>
      <c r="H269" s="572"/>
      <c r="L269" s="572"/>
      <c r="M269" s="572"/>
      <c r="N269" s="572"/>
      <c r="O269" s="572"/>
      <c r="P269" s="572"/>
    </row>
    <row r="270" spans="1:16">
      <c r="A270" s="648"/>
      <c r="B270" s="572"/>
      <c r="C270" s="572"/>
      <c r="D270" s="572"/>
      <c r="E270" s="572"/>
      <c r="F270" s="572"/>
      <c r="G270" s="572"/>
      <c r="H270" s="572"/>
      <c r="L270" s="572"/>
      <c r="M270" s="572"/>
      <c r="N270" s="572"/>
      <c r="O270" s="572"/>
      <c r="P270" s="572"/>
    </row>
    <row r="271" spans="1:16">
      <c r="A271" s="648"/>
      <c r="B271" s="572"/>
      <c r="C271" s="572"/>
      <c r="D271" s="572"/>
      <c r="E271" s="572"/>
      <c r="F271" s="572"/>
      <c r="G271" s="572"/>
      <c r="H271" s="572"/>
      <c r="L271" s="572"/>
      <c r="M271" s="572"/>
      <c r="N271" s="572"/>
      <c r="O271" s="572"/>
      <c r="P271" s="572"/>
    </row>
    <row r="272" spans="1:16">
      <c r="A272" s="648"/>
      <c r="B272" s="572"/>
      <c r="C272" s="572"/>
      <c r="D272" s="572"/>
      <c r="E272" s="572"/>
      <c r="F272" s="572"/>
      <c r="G272" s="572"/>
      <c r="H272" s="572"/>
      <c r="L272" s="572"/>
      <c r="M272" s="572"/>
      <c r="N272" s="572"/>
      <c r="O272" s="572"/>
      <c r="P272" s="572"/>
    </row>
    <row r="273" spans="1:16">
      <c r="A273" s="648"/>
      <c r="B273" s="572"/>
      <c r="C273" s="572"/>
      <c r="D273" s="572"/>
      <c r="E273" s="572"/>
      <c r="F273" s="572"/>
      <c r="G273" s="572"/>
      <c r="H273" s="572"/>
      <c r="L273" s="572"/>
      <c r="M273" s="572"/>
      <c r="N273" s="572"/>
      <c r="O273" s="572"/>
      <c r="P273" s="572"/>
    </row>
    <row r="274" spans="1:16">
      <c r="A274" s="648"/>
      <c r="B274" s="572"/>
      <c r="C274" s="572"/>
      <c r="D274" s="572"/>
      <c r="E274" s="572"/>
      <c r="F274" s="572"/>
      <c r="G274" s="572"/>
      <c r="H274" s="572"/>
      <c r="L274" s="572"/>
      <c r="M274" s="572"/>
      <c r="N274" s="572"/>
      <c r="O274" s="572"/>
      <c r="P274" s="572"/>
    </row>
    <row r="275" spans="1:16">
      <c r="A275" s="648"/>
      <c r="B275" s="572"/>
      <c r="C275" s="572"/>
      <c r="D275" s="572"/>
      <c r="E275" s="572"/>
      <c r="F275" s="572"/>
      <c r="G275" s="572"/>
      <c r="H275" s="572"/>
      <c r="L275" s="572"/>
      <c r="M275" s="572"/>
      <c r="N275" s="572"/>
      <c r="O275" s="572"/>
      <c r="P275" s="572"/>
    </row>
    <row r="276" spans="1:16">
      <c r="A276" s="648"/>
      <c r="B276" s="572"/>
      <c r="C276" s="572"/>
      <c r="D276" s="572"/>
      <c r="E276" s="572"/>
      <c r="F276" s="572"/>
      <c r="G276" s="572"/>
      <c r="H276" s="572"/>
      <c r="L276" s="572"/>
      <c r="M276" s="572"/>
      <c r="N276" s="572"/>
      <c r="O276" s="572"/>
      <c r="P276" s="572"/>
    </row>
    <row r="277" spans="1:16">
      <c r="A277" s="648"/>
      <c r="B277" s="572"/>
      <c r="C277" s="572"/>
      <c r="D277" s="572"/>
      <c r="E277" s="572"/>
      <c r="F277" s="572"/>
      <c r="G277" s="572"/>
      <c r="H277" s="572"/>
      <c r="L277" s="572"/>
      <c r="M277" s="572"/>
      <c r="N277" s="572"/>
      <c r="O277" s="572"/>
      <c r="P277" s="572"/>
    </row>
    <row r="278" spans="1:16">
      <c r="A278" s="648"/>
      <c r="B278" s="572"/>
      <c r="C278" s="572"/>
      <c r="D278" s="572"/>
      <c r="E278" s="572"/>
      <c r="F278" s="572"/>
      <c r="G278" s="572"/>
      <c r="H278" s="572"/>
      <c r="L278" s="572"/>
      <c r="M278" s="572"/>
      <c r="N278" s="572"/>
      <c r="O278" s="572"/>
      <c r="P278" s="572"/>
    </row>
    <row r="279" spans="1:16">
      <c r="A279" s="648"/>
      <c r="B279" s="572"/>
      <c r="C279" s="572"/>
      <c r="D279" s="572"/>
      <c r="E279" s="572"/>
      <c r="F279" s="572"/>
      <c r="G279" s="572"/>
      <c r="H279" s="572"/>
      <c r="L279" s="572"/>
      <c r="M279" s="572"/>
      <c r="N279" s="572"/>
      <c r="O279" s="572"/>
      <c r="P279" s="572"/>
    </row>
    <row r="280" spans="1:16">
      <c r="A280" s="648"/>
      <c r="B280" s="572"/>
      <c r="C280" s="572"/>
      <c r="D280" s="572"/>
      <c r="E280" s="572"/>
      <c r="F280" s="572"/>
      <c r="G280" s="572"/>
      <c r="H280" s="572"/>
      <c r="L280" s="572"/>
      <c r="M280" s="572"/>
      <c r="N280" s="572"/>
      <c r="O280" s="572"/>
      <c r="P280" s="572"/>
    </row>
    <row r="281" spans="1:16">
      <c r="A281" s="648"/>
      <c r="B281" s="572"/>
      <c r="C281" s="572"/>
      <c r="D281" s="572"/>
      <c r="E281" s="572"/>
      <c r="F281" s="572"/>
      <c r="G281" s="572"/>
      <c r="H281" s="572"/>
      <c r="L281" s="572"/>
      <c r="M281" s="572"/>
      <c r="N281" s="572"/>
      <c r="O281" s="572"/>
      <c r="P281" s="572"/>
    </row>
    <row r="282" spans="1:16">
      <c r="A282" s="648"/>
      <c r="B282" s="572"/>
      <c r="C282" s="572"/>
      <c r="D282" s="572"/>
      <c r="E282" s="572"/>
      <c r="F282" s="572"/>
      <c r="G282" s="572"/>
      <c r="H282" s="572"/>
      <c r="L282" s="572"/>
      <c r="M282" s="572"/>
      <c r="N282" s="572"/>
      <c r="O282" s="572"/>
      <c r="P282" s="572"/>
    </row>
    <row r="283" spans="1:16">
      <c r="A283" s="648"/>
      <c r="B283" s="572"/>
      <c r="C283" s="572"/>
      <c r="D283" s="572"/>
      <c r="E283" s="572"/>
      <c r="F283" s="572"/>
      <c r="G283" s="572"/>
      <c r="H283" s="572"/>
      <c r="L283" s="572"/>
      <c r="M283" s="572"/>
      <c r="N283" s="572"/>
      <c r="O283" s="572"/>
      <c r="P283" s="572"/>
    </row>
    <row r="284" spans="1:16">
      <c r="A284" s="648"/>
      <c r="B284" s="572"/>
      <c r="C284" s="572"/>
      <c r="D284" s="572"/>
      <c r="E284" s="572"/>
      <c r="F284" s="572"/>
      <c r="G284" s="572"/>
      <c r="H284" s="572"/>
      <c r="L284" s="572"/>
      <c r="M284" s="572"/>
      <c r="N284" s="572"/>
      <c r="O284" s="572"/>
      <c r="P284" s="572"/>
    </row>
    <row r="285" spans="1:16">
      <c r="A285" s="648"/>
      <c r="B285" s="572"/>
      <c r="C285" s="572"/>
      <c r="D285" s="572"/>
      <c r="E285" s="572"/>
      <c r="F285" s="572"/>
      <c r="G285" s="572"/>
      <c r="H285" s="572"/>
      <c r="L285" s="572"/>
      <c r="M285" s="572"/>
      <c r="N285" s="572"/>
      <c r="O285" s="572"/>
      <c r="P285" s="572"/>
    </row>
    <row r="286" spans="1:16">
      <c r="A286" s="648"/>
      <c r="B286" s="572"/>
      <c r="C286" s="572"/>
      <c r="D286" s="572"/>
      <c r="E286" s="572"/>
      <c r="F286" s="572"/>
      <c r="G286" s="572"/>
      <c r="H286" s="572"/>
      <c r="L286" s="572"/>
      <c r="M286" s="572"/>
      <c r="N286" s="572"/>
      <c r="O286" s="572"/>
      <c r="P286" s="572"/>
    </row>
    <row r="287" spans="1:16">
      <c r="A287" s="648"/>
      <c r="B287" s="572"/>
      <c r="C287" s="572"/>
      <c r="D287" s="572"/>
      <c r="E287" s="572"/>
      <c r="F287" s="572"/>
      <c r="G287" s="572"/>
      <c r="H287" s="572"/>
      <c r="L287" s="572"/>
      <c r="M287" s="572"/>
      <c r="N287" s="572"/>
      <c r="O287" s="572"/>
      <c r="P287" s="572"/>
    </row>
    <row r="288" spans="1:16">
      <c r="A288" s="648"/>
      <c r="B288" s="572"/>
      <c r="C288" s="572"/>
      <c r="D288" s="572"/>
      <c r="E288" s="572"/>
      <c r="F288" s="572"/>
      <c r="G288" s="572"/>
      <c r="H288" s="572"/>
      <c r="L288" s="572"/>
      <c r="M288" s="572"/>
      <c r="N288" s="572"/>
      <c r="O288" s="572"/>
      <c r="P288" s="572"/>
    </row>
    <row r="289" spans="1:16">
      <c r="A289" s="648"/>
      <c r="B289" s="572"/>
      <c r="C289" s="572"/>
      <c r="D289" s="572"/>
      <c r="E289" s="572"/>
      <c r="F289" s="572"/>
      <c r="G289" s="572"/>
      <c r="H289" s="572"/>
      <c r="L289" s="572"/>
      <c r="M289" s="572"/>
      <c r="N289" s="572"/>
      <c r="O289" s="572"/>
      <c r="P289" s="572"/>
    </row>
    <row r="290" spans="1:16">
      <c r="A290" s="648"/>
      <c r="B290" s="572"/>
      <c r="C290" s="572"/>
      <c r="D290" s="572"/>
      <c r="E290" s="572"/>
      <c r="F290" s="572"/>
      <c r="G290" s="572"/>
      <c r="H290" s="572"/>
      <c r="L290" s="572"/>
      <c r="M290" s="572"/>
      <c r="N290" s="572"/>
      <c r="O290" s="572"/>
      <c r="P290" s="572"/>
    </row>
    <row r="291" spans="1:16">
      <c r="A291" s="648"/>
      <c r="B291" s="572"/>
      <c r="C291" s="572"/>
      <c r="D291" s="572"/>
      <c r="E291" s="572"/>
      <c r="F291" s="572"/>
      <c r="G291" s="572"/>
      <c r="H291" s="572"/>
      <c r="L291" s="572"/>
      <c r="M291" s="572"/>
      <c r="N291" s="572"/>
      <c r="O291" s="572"/>
      <c r="P291" s="572"/>
    </row>
    <row r="292" spans="1:16">
      <c r="A292" s="648"/>
      <c r="B292" s="572"/>
      <c r="C292" s="572"/>
      <c r="D292" s="572"/>
      <c r="E292" s="572"/>
      <c r="F292" s="572"/>
      <c r="G292" s="572"/>
      <c r="H292" s="572"/>
      <c r="L292" s="572"/>
      <c r="M292" s="572"/>
      <c r="N292" s="572"/>
      <c r="O292" s="572"/>
      <c r="P292" s="572"/>
    </row>
    <row r="293" spans="1:16">
      <c r="A293" s="648"/>
      <c r="B293" s="572"/>
      <c r="C293" s="572"/>
      <c r="D293" s="572"/>
      <c r="E293" s="572"/>
      <c r="F293" s="572"/>
      <c r="G293" s="572"/>
      <c r="H293" s="572"/>
      <c r="L293" s="572"/>
      <c r="M293" s="572"/>
      <c r="N293" s="572"/>
      <c r="O293" s="572"/>
      <c r="P293" s="572"/>
    </row>
    <row r="294" spans="1:16">
      <c r="A294" s="648"/>
      <c r="B294" s="572"/>
      <c r="C294" s="572"/>
      <c r="D294" s="572"/>
      <c r="E294" s="572"/>
      <c r="F294" s="572"/>
      <c r="G294" s="572"/>
      <c r="H294" s="572"/>
      <c r="L294" s="572"/>
      <c r="M294" s="572"/>
      <c r="N294" s="572"/>
      <c r="O294" s="572"/>
      <c r="P294" s="572"/>
    </row>
    <row r="295" spans="1:16">
      <c r="A295" s="648"/>
      <c r="B295" s="572"/>
      <c r="C295" s="572"/>
      <c r="D295" s="572"/>
      <c r="E295" s="572"/>
      <c r="F295" s="572"/>
      <c r="G295" s="572"/>
      <c r="H295" s="572"/>
      <c r="L295" s="572"/>
      <c r="M295" s="572"/>
      <c r="N295" s="572"/>
      <c r="O295" s="572"/>
      <c r="P295" s="572"/>
    </row>
    <row r="296" spans="1:16">
      <c r="A296" s="648"/>
      <c r="B296" s="572"/>
      <c r="C296" s="572"/>
      <c r="D296" s="572"/>
      <c r="E296" s="572"/>
      <c r="F296" s="572"/>
      <c r="G296" s="572"/>
      <c r="H296" s="572"/>
      <c r="L296" s="572"/>
      <c r="M296" s="572"/>
      <c r="N296" s="572"/>
      <c r="O296" s="572"/>
      <c r="P296" s="572"/>
    </row>
    <row r="297" spans="1:16">
      <c r="A297" s="648"/>
      <c r="B297" s="572"/>
      <c r="C297" s="572"/>
      <c r="D297" s="572"/>
      <c r="E297" s="572"/>
      <c r="F297" s="572"/>
      <c r="G297" s="572"/>
      <c r="H297" s="572"/>
      <c r="L297" s="572"/>
      <c r="M297" s="572"/>
      <c r="N297" s="572"/>
      <c r="O297" s="572"/>
      <c r="P297" s="572"/>
    </row>
    <row r="298" spans="1:16">
      <c r="A298" s="648"/>
      <c r="B298" s="572"/>
      <c r="C298" s="572"/>
      <c r="D298" s="572"/>
      <c r="E298" s="572"/>
      <c r="F298" s="572"/>
      <c r="G298" s="572"/>
      <c r="H298" s="572"/>
      <c r="L298" s="572"/>
      <c r="M298" s="572"/>
      <c r="N298" s="572"/>
      <c r="O298" s="572"/>
      <c r="P298" s="572"/>
    </row>
    <row r="299" spans="1:16">
      <c r="A299" s="648"/>
      <c r="B299" s="572"/>
      <c r="C299" s="572"/>
      <c r="D299" s="572"/>
      <c r="E299" s="572"/>
      <c r="F299" s="572"/>
      <c r="G299" s="572"/>
      <c r="H299" s="572"/>
      <c r="L299" s="572"/>
      <c r="M299" s="572"/>
      <c r="N299" s="572"/>
      <c r="O299" s="572"/>
      <c r="P299" s="572"/>
    </row>
    <row r="300" spans="1:16">
      <c r="A300" s="648"/>
      <c r="B300" s="572"/>
      <c r="C300" s="572"/>
      <c r="D300" s="572"/>
      <c r="E300" s="572"/>
      <c r="F300" s="572"/>
      <c r="G300" s="572"/>
      <c r="H300" s="572"/>
      <c r="L300" s="572"/>
      <c r="M300" s="572"/>
      <c r="N300" s="572"/>
      <c r="O300" s="572"/>
      <c r="P300" s="572"/>
    </row>
    <row r="301" spans="1:16">
      <c r="A301" s="648"/>
      <c r="B301" s="572"/>
      <c r="C301" s="572"/>
      <c r="D301" s="572"/>
      <c r="E301" s="572"/>
      <c r="F301" s="572"/>
      <c r="G301" s="572"/>
      <c r="H301" s="572"/>
      <c r="L301" s="572"/>
      <c r="M301" s="572"/>
      <c r="N301" s="572"/>
      <c r="O301" s="572"/>
      <c r="P301" s="572"/>
    </row>
    <row r="302" spans="1:16">
      <c r="A302" s="648"/>
      <c r="B302" s="572"/>
      <c r="C302" s="572"/>
      <c r="D302" s="572"/>
      <c r="E302" s="572"/>
      <c r="F302" s="572"/>
      <c r="G302" s="572"/>
      <c r="H302" s="572"/>
      <c r="L302" s="572"/>
      <c r="M302" s="572"/>
      <c r="N302" s="572"/>
      <c r="O302" s="572"/>
      <c r="P302" s="572"/>
    </row>
    <row r="303" spans="1:16">
      <c r="A303" s="648"/>
      <c r="B303" s="572"/>
      <c r="C303" s="572"/>
      <c r="D303" s="572"/>
      <c r="E303" s="572"/>
      <c r="F303" s="572"/>
      <c r="G303" s="572"/>
      <c r="H303" s="572"/>
      <c r="L303" s="572"/>
      <c r="M303" s="572"/>
      <c r="N303" s="572"/>
      <c r="O303" s="572"/>
      <c r="P303" s="572"/>
    </row>
    <row r="304" spans="1:16">
      <c r="A304" s="648"/>
      <c r="B304" s="572"/>
      <c r="C304" s="572"/>
      <c r="D304" s="572"/>
      <c r="E304" s="572"/>
      <c r="F304" s="572"/>
      <c r="G304" s="572"/>
      <c r="H304" s="572"/>
      <c r="L304" s="572"/>
      <c r="M304" s="572"/>
      <c r="N304" s="572"/>
      <c r="O304" s="572"/>
      <c r="P304" s="572"/>
    </row>
    <row r="305" spans="1:16">
      <c r="A305" s="648"/>
      <c r="B305" s="572"/>
      <c r="C305" s="572"/>
      <c r="D305" s="572"/>
      <c r="E305" s="572"/>
      <c r="F305" s="572"/>
      <c r="G305" s="572"/>
      <c r="H305" s="572"/>
      <c r="L305" s="572"/>
      <c r="M305" s="572"/>
      <c r="N305" s="572"/>
      <c r="O305" s="572"/>
      <c r="P305" s="572"/>
    </row>
    <row r="306" spans="1:16">
      <c r="A306" s="648"/>
      <c r="B306" s="572"/>
      <c r="C306" s="572"/>
      <c r="D306" s="572"/>
      <c r="E306" s="572"/>
      <c r="F306" s="572"/>
      <c r="G306" s="572"/>
      <c r="H306" s="572"/>
      <c r="L306" s="572"/>
      <c r="M306" s="572"/>
      <c r="N306" s="572"/>
      <c r="O306" s="572"/>
      <c r="P306" s="572"/>
    </row>
    <row r="307" spans="1:16">
      <c r="A307" s="648"/>
      <c r="B307" s="572"/>
      <c r="C307" s="572"/>
      <c r="D307" s="572"/>
      <c r="E307" s="572"/>
      <c r="F307" s="572"/>
      <c r="G307" s="572"/>
      <c r="H307" s="572"/>
      <c r="L307" s="572"/>
      <c r="M307" s="572"/>
      <c r="N307" s="572"/>
      <c r="O307" s="572"/>
      <c r="P307" s="572"/>
    </row>
    <row r="308" spans="1:16">
      <c r="A308" s="648"/>
      <c r="B308" s="572"/>
      <c r="C308" s="572"/>
      <c r="D308" s="572"/>
      <c r="E308" s="572"/>
      <c r="F308" s="572"/>
      <c r="G308" s="572"/>
      <c r="H308" s="572"/>
      <c r="L308" s="572"/>
      <c r="M308" s="572"/>
      <c r="N308" s="572"/>
      <c r="O308" s="572"/>
      <c r="P308" s="572"/>
    </row>
    <row r="309" spans="1:16">
      <c r="A309" s="648"/>
      <c r="B309" s="572"/>
      <c r="C309" s="572"/>
      <c r="D309" s="572"/>
      <c r="E309" s="572"/>
      <c r="F309" s="572"/>
      <c r="G309" s="572"/>
      <c r="H309" s="572"/>
      <c r="L309" s="572"/>
      <c r="M309" s="572"/>
      <c r="N309" s="572"/>
      <c r="O309" s="572"/>
      <c r="P309" s="572"/>
    </row>
    <row r="310" spans="1:16">
      <c r="A310" s="648"/>
      <c r="B310" s="572"/>
      <c r="C310" s="572"/>
      <c r="D310" s="572"/>
      <c r="E310" s="572"/>
      <c r="F310" s="572"/>
      <c r="G310" s="572"/>
      <c r="H310" s="572"/>
      <c r="L310" s="572"/>
      <c r="M310" s="572"/>
      <c r="N310" s="572"/>
      <c r="O310" s="572"/>
      <c r="P310" s="572"/>
    </row>
    <row r="311" spans="1:16">
      <c r="A311" s="648"/>
      <c r="B311" s="572"/>
      <c r="C311" s="572"/>
      <c r="D311" s="572"/>
      <c r="E311" s="572"/>
      <c r="F311" s="572"/>
      <c r="G311" s="572"/>
      <c r="H311" s="572"/>
      <c r="L311" s="572"/>
      <c r="M311" s="572"/>
      <c r="N311" s="572"/>
      <c r="O311" s="572"/>
      <c r="P311" s="572"/>
    </row>
    <row r="312" spans="1:16">
      <c r="A312" s="648"/>
      <c r="B312" s="572"/>
      <c r="C312" s="572"/>
      <c r="D312" s="572"/>
      <c r="E312" s="572"/>
      <c r="F312" s="572"/>
      <c r="G312" s="572"/>
      <c r="H312" s="572"/>
      <c r="L312" s="572"/>
      <c r="M312" s="572"/>
      <c r="N312" s="572"/>
      <c r="O312" s="572"/>
      <c r="P312" s="572"/>
    </row>
    <row r="313" spans="1:16">
      <c r="A313" s="648"/>
      <c r="B313" s="572"/>
      <c r="C313" s="572"/>
      <c r="D313" s="572"/>
      <c r="E313" s="572"/>
      <c r="F313" s="572"/>
      <c r="G313" s="572"/>
      <c r="H313" s="572"/>
      <c r="L313" s="572"/>
      <c r="M313" s="572"/>
      <c r="N313" s="572"/>
      <c r="O313" s="572"/>
      <c r="P313" s="572"/>
    </row>
    <row r="314" spans="1:16">
      <c r="A314" s="648"/>
      <c r="B314" s="572"/>
      <c r="C314" s="572"/>
      <c r="D314" s="572"/>
      <c r="E314" s="572"/>
      <c r="F314" s="572"/>
      <c r="G314" s="572"/>
      <c r="H314" s="572"/>
      <c r="L314" s="572"/>
      <c r="M314" s="572"/>
      <c r="N314" s="572"/>
      <c r="O314" s="572"/>
      <c r="P314" s="572"/>
    </row>
    <row r="315" spans="1:16">
      <c r="A315" s="648"/>
      <c r="B315" s="572"/>
      <c r="C315" s="572"/>
      <c r="D315" s="572"/>
      <c r="E315" s="572"/>
      <c r="F315" s="572"/>
      <c r="G315" s="572"/>
      <c r="H315" s="572"/>
      <c r="L315" s="572"/>
      <c r="M315" s="572"/>
      <c r="N315" s="572"/>
      <c r="O315" s="572"/>
      <c r="P315" s="572"/>
    </row>
    <row r="316" spans="1:16">
      <c r="A316" s="648"/>
      <c r="B316" s="572"/>
      <c r="C316" s="572"/>
      <c r="D316" s="572"/>
      <c r="E316" s="572"/>
      <c r="F316" s="572"/>
      <c r="G316" s="572"/>
      <c r="H316" s="572"/>
      <c r="L316" s="572"/>
      <c r="M316" s="572"/>
      <c r="N316" s="572"/>
      <c r="O316" s="572"/>
      <c r="P316" s="572"/>
    </row>
    <row r="317" spans="1:16">
      <c r="A317" s="648"/>
      <c r="B317" s="572"/>
      <c r="C317" s="572"/>
      <c r="D317" s="572"/>
      <c r="E317" s="572"/>
      <c r="F317" s="572"/>
      <c r="G317" s="572"/>
      <c r="H317" s="572"/>
      <c r="L317" s="572"/>
      <c r="M317" s="572"/>
      <c r="N317" s="572"/>
      <c r="O317" s="572"/>
      <c r="P317" s="572"/>
    </row>
    <row r="318" spans="1:16">
      <c r="A318" s="648"/>
      <c r="B318" s="572"/>
      <c r="C318" s="572"/>
      <c r="D318" s="572"/>
      <c r="E318" s="572"/>
      <c r="F318" s="572"/>
      <c r="G318" s="572"/>
      <c r="H318" s="572"/>
      <c r="L318" s="572"/>
      <c r="M318" s="572"/>
      <c r="N318" s="572"/>
      <c r="O318" s="572"/>
      <c r="P318" s="572"/>
    </row>
    <row r="319" spans="1:16">
      <c r="A319" s="648"/>
      <c r="B319" s="572"/>
      <c r="C319" s="572"/>
      <c r="D319" s="572"/>
      <c r="E319" s="572"/>
      <c r="F319" s="572"/>
      <c r="G319" s="572"/>
      <c r="H319" s="572"/>
      <c r="L319" s="572"/>
      <c r="M319" s="572"/>
      <c r="N319" s="572"/>
      <c r="O319" s="572"/>
      <c r="P319" s="572"/>
    </row>
    <row r="320" spans="1:16">
      <c r="A320" s="648"/>
      <c r="B320" s="572"/>
      <c r="C320" s="572"/>
      <c r="D320" s="572"/>
      <c r="E320" s="572"/>
      <c r="F320" s="572"/>
      <c r="G320" s="572"/>
      <c r="H320" s="572"/>
      <c r="L320" s="572"/>
      <c r="M320" s="572"/>
      <c r="N320" s="572"/>
      <c r="O320" s="572"/>
      <c r="P320" s="572"/>
    </row>
    <row r="321" spans="1:16">
      <c r="A321" s="648"/>
      <c r="B321" s="572"/>
      <c r="C321" s="572"/>
      <c r="D321" s="572"/>
      <c r="E321" s="572"/>
      <c r="F321" s="572"/>
      <c r="G321" s="572"/>
      <c r="H321" s="572"/>
      <c r="L321" s="572"/>
      <c r="M321" s="572"/>
      <c r="N321" s="572"/>
      <c r="O321" s="572"/>
      <c r="P321" s="572"/>
    </row>
    <row r="322" spans="1:16">
      <c r="A322" s="648"/>
      <c r="B322" s="572"/>
      <c r="C322" s="572"/>
      <c r="D322" s="572"/>
      <c r="E322" s="572"/>
      <c r="F322" s="572"/>
      <c r="G322" s="572"/>
      <c r="H322" s="572"/>
      <c r="L322" s="572"/>
      <c r="M322" s="572"/>
      <c r="N322" s="572"/>
      <c r="O322" s="572"/>
      <c r="P322" s="572"/>
    </row>
    <row r="323" spans="1:16">
      <c r="A323" s="648"/>
      <c r="B323" s="572"/>
      <c r="C323" s="572"/>
      <c r="D323" s="572"/>
      <c r="E323" s="572"/>
      <c r="F323" s="572"/>
      <c r="G323" s="572"/>
      <c r="H323" s="572"/>
      <c r="L323" s="572"/>
      <c r="M323" s="572"/>
      <c r="N323" s="572"/>
      <c r="O323" s="572"/>
      <c r="P323" s="572"/>
    </row>
    <row r="324" spans="1:16">
      <c r="A324" s="648"/>
      <c r="B324" s="572"/>
      <c r="C324" s="572"/>
      <c r="D324" s="572"/>
      <c r="E324" s="572"/>
      <c r="F324" s="572"/>
      <c r="G324" s="572"/>
      <c r="H324" s="572"/>
      <c r="L324" s="572"/>
      <c r="M324" s="572"/>
      <c r="N324" s="572"/>
      <c r="O324" s="572"/>
      <c r="P324" s="572"/>
    </row>
    <row r="325" spans="1:16">
      <c r="A325" s="648"/>
      <c r="B325" s="572"/>
      <c r="C325" s="572"/>
      <c r="D325" s="572"/>
      <c r="E325" s="572"/>
      <c r="F325" s="572"/>
      <c r="G325" s="572"/>
      <c r="H325" s="572"/>
      <c r="L325" s="572"/>
      <c r="M325" s="572"/>
      <c r="N325" s="572"/>
      <c r="O325" s="572"/>
      <c r="P325" s="572"/>
    </row>
    <row r="326" spans="1:16">
      <c r="A326" s="648"/>
      <c r="B326" s="572"/>
      <c r="C326" s="572"/>
      <c r="D326" s="572"/>
      <c r="E326" s="572"/>
      <c r="F326" s="572"/>
      <c r="G326" s="572"/>
      <c r="H326" s="572"/>
      <c r="L326" s="572"/>
      <c r="M326" s="572"/>
      <c r="N326" s="572"/>
      <c r="O326" s="572"/>
      <c r="P326" s="572"/>
    </row>
    <row r="327" spans="1:16">
      <c r="A327" s="648"/>
      <c r="B327" s="572"/>
      <c r="C327" s="572"/>
      <c r="D327" s="572"/>
      <c r="E327" s="572"/>
      <c r="F327" s="572"/>
      <c r="G327" s="572"/>
      <c r="H327" s="572"/>
      <c r="L327" s="572"/>
      <c r="M327" s="572"/>
      <c r="N327" s="572"/>
      <c r="O327" s="572"/>
      <c r="P327" s="572"/>
    </row>
    <row r="328" spans="1:16">
      <c r="A328" s="648"/>
      <c r="B328" s="572"/>
      <c r="C328" s="572"/>
      <c r="D328" s="572"/>
      <c r="E328" s="572"/>
      <c r="F328" s="572"/>
      <c r="G328" s="572"/>
      <c r="H328" s="572"/>
      <c r="L328" s="572"/>
      <c r="M328" s="572"/>
      <c r="N328" s="572"/>
      <c r="O328" s="572"/>
      <c r="P328" s="572"/>
    </row>
    <row r="329" spans="1:16">
      <c r="A329" s="648"/>
      <c r="B329" s="572"/>
      <c r="C329" s="572"/>
      <c r="D329" s="572"/>
      <c r="E329" s="572"/>
      <c r="F329" s="572"/>
      <c r="G329" s="572"/>
      <c r="H329" s="572"/>
      <c r="L329" s="572"/>
      <c r="M329" s="572"/>
      <c r="N329" s="572"/>
      <c r="O329" s="572"/>
      <c r="P329" s="572"/>
    </row>
    <row r="330" spans="1:16">
      <c r="A330" s="648"/>
      <c r="B330" s="572"/>
      <c r="C330" s="572"/>
      <c r="D330" s="572"/>
      <c r="E330" s="572"/>
      <c r="F330" s="572"/>
      <c r="G330" s="572"/>
      <c r="H330" s="572"/>
      <c r="L330" s="572"/>
      <c r="M330" s="572"/>
      <c r="N330" s="572"/>
      <c r="O330" s="572"/>
      <c r="P330" s="572"/>
    </row>
    <row r="331" spans="1:16">
      <c r="A331" s="648"/>
      <c r="B331" s="572"/>
      <c r="C331" s="572"/>
      <c r="D331" s="572"/>
      <c r="E331" s="572"/>
      <c r="F331" s="572"/>
      <c r="G331" s="572"/>
      <c r="H331" s="572"/>
      <c r="L331" s="572"/>
      <c r="M331" s="572"/>
      <c r="N331" s="572"/>
      <c r="O331" s="572"/>
      <c r="P331" s="572"/>
    </row>
    <row r="332" spans="1:16">
      <c r="A332" s="648"/>
      <c r="B332" s="572"/>
      <c r="C332" s="572"/>
      <c r="D332" s="572"/>
      <c r="E332" s="572"/>
      <c r="F332" s="572"/>
      <c r="G332" s="572"/>
      <c r="H332" s="572"/>
      <c r="L332" s="572"/>
      <c r="M332" s="572"/>
      <c r="N332" s="572"/>
      <c r="O332" s="572"/>
      <c r="P332" s="572"/>
    </row>
    <row r="333" spans="1:16">
      <c r="A333" s="648"/>
      <c r="B333" s="572"/>
      <c r="C333" s="572"/>
      <c r="D333" s="572"/>
      <c r="E333" s="572"/>
      <c r="F333" s="572"/>
      <c r="G333" s="572"/>
      <c r="H333" s="572"/>
      <c r="L333" s="572"/>
      <c r="M333" s="572"/>
      <c r="N333" s="572"/>
      <c r="O333" s="572"/>
      <c r="P333" s="572"/>
    </row>
    <row r="334" spans="1:16">
      <c r="A334" s="648"/>
      <c r="B334" s="572"/>
      <c r="C334" s="572"/>
      <c r="D334" s="572"/>
      <c r="E334" s="572"/>
      <c r="F334" s="572"/>
      <c r="G334" s="572"/>
      <c r="H334" s="572"/>
      <c r="L334" s="572"/>
      <c r="M334" s="572"/>
      <c r="N334" s="572"/>
      <c r="O334" s="572"/>
      <c r="P334" s="572"/>
    </row>
    <row r="335" spans="1:16">
      <c r="A335" s="648"/>
      <c r="B335" s="572"/>
      <c r="C335" s="572"/>
      <c r="D335" s="572"/>
      <c r="E335" s="572"/>
      <c r="F335" s="572"/>
      <c r="G335" s="572"/>
      <c r="H335" s="572"/>
      <c r="L335" s="572"/>
      <c r="M335" s="572"/>
      <c r="N335" s="572"/>
      <c r="O335" s="572"/>
      <c r="P335" s="572"/>
    </row>
    <row r="336" spans="1:16">
      <c r="A336" s="648"/>
      <c r="B336" s="572"/>
      <c r="C336" s="572"/>
      <c r="D336" s="572"/>
      <c r="E336" s="572"/>
      <c r="F336" s="572"/>
      <c r="G336" s="572"/>
      <c r="H336" s="572"/>
      <c r="L336" s="572"/>
      <c r="M336" s="572"/>
      <c r="N336" s="572"/>
      <c r="O336" s="572"/>
      <c r="P336" s="572"/>
    </row>
    <row r="337" spans="1:16">
      <c r="A337" s="648"/>
      <c r="B337" s="572"/>
      <c r="C337" s="572"/>
      <c r="D337" s="572"/>
      <c r="E337" s="572"/>
      <c r="F337" s="572"/>
      <c r="G337" s="572"/>
      <c r="H337" s="572"/>
      <c r="L337" s="572"/>
      <c r="M337" s="572"/>
      <c r="N337" s="572"/>
      <c r="O337" s="572"/>
      <c r="P337" s="572"/>
    </row>
    <row r="338" spans="1:16">
      <c r="A338" s="648"/>
      <c r="B338" s="572"/>
      <c r="C338" s="572"/>
      <c r="D338" s="572"/>
      <c r="E338" s="572"/>
      <c r="F338" s="572"/>
      <c r="G338" s="572"/>
      <c r="H338" s="572"/>
      <c r="L338" s="572"/>
      <c r="M338" s="572"/>
      <c r="N338" s="572"/>
      <c r="O338" s="572"/>
      <c r="P338" s="572"/>
    </row>
    <row r="339" spans="1:16">
      <c r="A339" s="648"/>
      <c r="B339" s="572"/>
      <c r="C339" s="572"/>
      <c r="D339" s="572"/>
      <c r="E339" s="572"/>
      <c r="F339" s="572"/>
      <c r="G339" s="572"/>
      <c r="H339" s="572"/>
      <c r="L339" s="572"/>
      <c r="M339" s="572"/>
      <c r="N339" s="572"/>
      <c r="O339" s="572"/>
      <c r="P339" s="572"/>
    </row>
    <row r="340" spans="1:16">
      <c r="A340" s="648"/>
      <c r="B340" s="572"/>
      <c r="C340" s="572"/>
      <c r="D340" s="572"/>
      <c r="E340" s="572"/>
      <c r="F340" s="572"/>
      <c r="G340" s="572"/>
      <c r="H340" s="572"/>
      <c r="L340" s="572"/>
      <c r="M340" s="572"/>
      <c r="N340" s="572"/>
      <c r="O340" s="572"/>
      <c r="P340" s="572"/>
    </row>
    <row r="341" spans="1:16">
      <c r="A341" s="648"/>
      <c r="B341" s="572"/>
      <c r="C341" s="572"/>
      <c r="D341" s="572"/>
      <c r="E341" s="572"/>
      <c r="F341" s="572"/>
      <c r="G341" s="572"/>
      <c r="H341" s="572"/>
      <c r="L341" s="572"/>
      <c r="M341" s="572"/>
      <c r="N341" s="572"/>
      <c r="O341" s="572"/>
      <c r="P341" s="572"/>
    </row>
    <row r="342" spans="1:16">
      <c r="A342" s="648"/>
      <c r="B342" s="572"/>
      <c r="C342" s="572"/>
      <c r="D342" s="572"/>
      <c r="E342" s="572"/>
      <c r="F342" s="572"/>
      <c r="G342" s="572"/>
      <c r="H342" s="572"/>
      <c r="L342" s="572"/>
      <c r="M342" s="572"/>
      <c r="N342" s="572"/>
      <c r="O342" s="572"/>
      <c r="P342" s="572"/>
    </row>
    <row r="343" spans="1:16">
      <c r="A343" s="648"/>
      <c r="B343" s="572"/>
      <c r="C343" s="572"/>
      <c r="D343" s="572"/>
      <c r="E343" s="572"/>
      <c r="F343" s="572"/>
      <c r="G343" s="572"/>
      <c r="H343" s="572"/>
      <c r="L343" s="572"/>
      <c r="M343" s="572"/>
      <c r="N343" s="572"/>
      <c r="O343" s="572"/>
      <c r="P343" s="572"/>
    </row>
    <row r="344" spans="1:16">
      <c r="A344" s="648"/>
      <c r="B344" s="572"/>
      <c r="C344" s="572"/>
      <c r="D344" s="572"/>
      <c r="E344" s="572"/>
      <c r="F344" s="572"/>
      <c r="G344" s="572"/>
      <c r="H344" s="572"/>
      <c r="L344" s="572"/>
      <c r="M344" s="572"/>
      <c r="N344" s="572"/>
      <c r="O344" s="572"/>
      <c r="P344" s="572"/>
    </row>
    <row r="345" spans="1:16">
      <c r="A345" s="648"/>
      <c r="B345" s="572"/>
      <c r="C345" s="572"/>
      <c r="D345" s="572"/>
      <c r="E345" s="572"/>
      <c r="F345" s="572"/>
      <c r="G345" s="572"/>
      <c r="H345" s="572"/>
      <c r="L345" s="572"/>
      <c r="M345" s="572"/>
      <c r="N345" s="572"/>
      <c r="O345" s="572"/>
      <c r="P345" s="572"/>
    </row>
    <row r="346" spans="1:16">
      <c r="A346" s="648"/>
      <c r="B346" s="572"/>
      <c r="C346" s="572"/>
      <c r="D346" s="572"/>
      <c r="E346" s="572"/>
      <c r="F346" s="572"/>
      <c r="G346" s="572"/>
      <c r="H346" s="572"/>
      <c r="L346" s="572"/>
      <c r="M346" s="572"/>
      <c r="N346" s="572"/>
      <c r="O346" s="572"/>
      <c r="P346" s="572"/>
    </row>
    <row r="347" spans="1:16">
      <c r="A347" s="648"/>
      <c r="B347" s="572"/>
      <c r="C347" s="572"/>
      <c r="D347" s="572"/>
      <c r="E347" s="572"/>
      <c r="F347" s="572"/>
      <c r="G347" s="572"/>
      <c r="H347" s="572"/>
      <c r="L347" s="572"/>
      <c r="M347" s="572"/>
      <c r="N347" s="572"/>
      <c r="O347" s="572"/>
      <c r="P347" s="572"/>
    </row>
    <row r="348" spans="1:16">
      <c r="A348" s="648"/>
      <c r="B348" s="572"/>
      <c r="C348" s="572"/>
      <c r="D348" s="572"/>
      <c r="E348" s="572"/>
      <c r="F348" s="572"/>
      <c r="G348" s="572"/>
      <c r="H348" s="572"/>
      <c r="L348" s="572"/>
      <c r="M348" s="572"/>
      <c r="N348" s="572"/>
      <c r="O348" s="572"/>
      <c r="P348" s="572"/>
    </row>
    <row r="349" spans="1:16">
      <c r="A349" s="648"/>
      <c r="B349" s="572"/>
      <c r="C349" s="572"/>
      <c r="D349" s="572"/>
      <c r="E349" s="572"/>
      <c r="F349" s="572"/>
      <c r="G349" s="572"/>
      <c r="H349" s="572"/>
      <c r="L349" s="572"/>
      <c r="M349" s="572"/>
      <c r="N349" s="572"/>
      <c r="O349" s="572"/>
      <c r="P349" s="572"/>
    </row>
    <row r="350" spans="1:16">
      <c r="A350" s="648"/>
      <c r="B350" s="572"/>
      <c r="C350" s="572"/>
      <c r="D350" s="572"/>
      <c r="E350" s="572"/>
      <c r="F350" s="572"/>
      <c r="G350" s="572"/>
      <c r="H350" s="572"/>
      <c r="L350" s="572"/>
      <c r="M350" s="572"/>
      <c r="N350" s="572"/>
      <c r="O350" s="572"/>
      <c r="P350" s="572"/>
    </row>
    <row r="351" spans="1:16">
      <c r="A351" s="648"/>
      <c r="B351" s="572"/>
      <c r="C351" s="572"/>
      <c r="D351" s="572"/>
      <c r="E351" s="572"/>
      <c r="F351" s="572"/>
      <c r="G351" s="572"/>
      <c r="H351" s="572"/>
      <c r="L351" s="572"/>
      <c r="M351" s="572"/>
      <c r="N351" s="572"/>
      <c r="O351" s="572"/>
      <c r="P351" s="572"/>
    </row>
    <row r="352" spans="1:16">
      <c r="A352" s="648"/>
      <c r="B352" s="572"/>
      <c r="C352" s="572"/>
      <c r="D352" s="572"/>
      <c r="E352" s="572"/>
      <c r="F352" s="572"/>
      <c r="G352" s="572"/>
      <c r="H352" s="572"/>
      <c r="L352" s="572"/>
      <c r="M352" s="572"/>
      <c r="N352" s="572"/>
      <c r="O352" s="572"/>
      <c r="P352" s="572"/>
    </row>
    <row r="353" spans="1:16">
      <c r="A353" s="648"/>
      <c r="B353" s="572"/>
      <c r="C353" s="572"/>
      <c r="D353" s="572"/>
      <c r="E353" s="572"/>
      <c r="F353" s="572"/>
      <c r="G353" s="572"/>
      <c r="H353" s="572"/>
      <c r="L353" s="572"/>
      <c r="M353" s="572"/>
      <c r="N353" s="572"/>
      <c r="O353" s="572"/>
      <c r="P353" s="572"/>
    </row>
    <row r="354" spans="1:16">
      <c r="A354" s="648"/>
      <c r="B354" s="572"/>
      <c r="C354" s="572"/>
      <c r="D354" s="572"/>
      <c r="E354" s="572"/>
      <c r="F354" s="572"/>
      <c r="G354" s="572"/>
      <c r="H354" s="572"/>
      <c r="L354" s="572"/>
      <c r="M354" s="572"/>
      <c r="N354" s="572"/>
      <c r="O354" s="572"/>
      <c r="P354" s="572"/>
    </row>
    <row r="355" spans="1:16">
      <c r="A355" s="648"/>
      <c r="B355" s="572"/>
      <c r="C355" s="572"/>
      <c r="D355" s="572"/>
      <c r="E355" s="572"/>
      <c r="F355" s="572"/>
      <c r="G355" s="572"/>
      <c r="H355" s="572"/>
      <c r="L355" s="572"/>
      <c r="M355" s="572"/>
      <c r="N355" s="572"/>
      <c r="O355" s="572"/>
      <c r="P355" s="572"/>
    </row>
    <row r="356" spans="1:16">
      <c r="A356" s="648"/>
      <c r="B356" s="572"/>
      <c r="C356" s="572"/>
      <c r="D356" s="572"/>
      <c r="E356" s="572"/>
      <c r="F356" s="572"/>
      <c r="G356" s="572"/>
      <c r="H356" s="572"/>
      <c r="L356" s="572"/>
      <c r="M356" s="572"/>
      <c r="N356" s="572"/>
      <c r="O356" s="572"/>
      <c r="P356" s="572"/>
    </row>
    <row r="357" spans="1:16">
      <c r="A357" s="648"/>
      <c r="B357" s="572"/>
      <c r="C357" s="572"/>
      <c r="D357" s="572"/>
      <c r="E357" s="572"/>
      <c r="F357" s="572"/>
      <c r="G357" s="572"/>
      <c r="H357" s="572"/>
      <c r="L357" s="572"/>
      <c r="M357" s="572"/>
      <c r="N357" s="572"/>
      <c r="O357" s="572"/>
      <c r="P357" s="572"/>
    </row>
    <row r="358" spans="1:16">
      <c r="A358" s="648"/>
      <c r="B358" s="572"/>
      <c r="C358" s="572"/>
      <c r="D358" s="572"/>
      <c r="E358" s="572"/>
      <c r="F358" s="572"/>
      <c r="G358" s="572"/>
      <c r="H358" s="572"/>
      <c r="L358" s="572"/>
      <c r="M358" s="572"/>
      <c r="N358" s="572"/>
      <c r="O358" s="572"/>
      <c r="P358" s="572"/>
    </row>
    <row r="359" spans="1:16">
      <c r="A359" s="648"/>
      <c r="B359" s="572"/>
      <c r="C359" s="572"/>
      <c r="D359" s="572"/>
      <c r="E359" s="572"/>
      <c r="F359" s="572"/>
      <c r="G359" s="572"/>
      <c r="H359" s="572"/>
      <c r="L359" s="572"/>
      <c r="M359" s="572"/>
      <c r="N359" s="572"/>
      <c r="O359" s="572"/>
      <c r="P359" s="572"/>
    </row>
    <row r="360" spans="1:16">
      <c r="A360" s="648"/>
    </row>
    <row r="361" spans="1:16">
      <c r="A361" s="648"/>
    </row>
    <row r="362" spans="1:16">
      <c r="A362" s="648"/>
    </row>
    <row r="363" spans="1:16">
      <c r="A363" s="648"/>
    </row>
    <row r="364" spans="1:16">
      <c r="A364" s="648"/>
    </row>
    <row r="365" spans="1:16">
      <c r="A365" s="648"/>
    </row>
    <row r="366" spans="1:16">
      <c r="A366" s="648"/>
    </row>
    <row r="367" spans="1:16">
      <c r="A367" s="648"/>
    </row>
    <row r="368" spans="1:16">
      <c r="A368" s="648"/>
    </row>
    <row r="369" spans="1:1">
      <c r="A369" s="648"/>
    </row>
    <row r="370" spans="1:1">
      <c r="A370" s="648"/>
    </row>
    <row r="371" spans="1:1">
      <c r="A371" s="648"/>
    </row>
    <row r="372" spans="1:1">
      <c r="A372" s="648"/>
    </row>
    <row r="373" spans="1:1">
      <c r="A373" s="648"/>
    </row>
    <row r="374" spans="1:1">
      <c r="A374" s="648"/>
    </row>
    <row r="375" spans="1:1">
      <c r="A375" s="648"/>
    </row>
    <row r="376" spans="1:1">
      <c r="A376" s="648"/>
    </row>
    <row r="377" spans="1:1">
      <c r="A377" s="648"/>
    </row>
    <row r="378" spans="1:1">
      <c r="A378" s="648"/>
    </row>
    <row r="379" spans="1:1">
      <c r="A379" s="648"/>
    </row>
    <row r="380" spans="1:1">
      <c r="A380" s="648"/>
    </row>
    <row r="381" spans="1:1">
      <c r="A381" s="648"/>
    </row>
    <row r="382" spans="1:1">
      <c r="A382" s="648"/>
    </row>
    <row r="383" spans="1:1">
      <c r="A383" s="648"/>
    </row>
    <row r="384" spans="1:1">
      <c r="A384" s="648"/>
    </row>
    <row r="385" spans="1:1">
      <c r="A385" s="648"/>
    </row>
    <row r="386" spans="1:1">
      <c r="A386" s="648"/>
    </row>
    <row r="387" spans="1:1">
      <c r="A387" s="648"/>
    </row>
  </sheetData>
  <conditionalFormatting sqref="A19">
    <cfRule type="cellIs" dxfId="251" priority="2" operator="equal">
      <formula>0</formula>
    </cfRule>
  </conditionalFormatting>
  <hyperlinks>
    <hyperlink ref="K1" location="Contents!A1" display="Contents" xr:uid="{00000000-0004-0000-2C00-000000000000}"/>
    <hyperlink ref="Z1" location="Contents!A1" display="Contents" xr:uid="{00000000-0004-0000-2C00-000001000000}"/>
  </hyperlinks>
  <printOptions gridLines="1"/>
  <pageMargins left="0.70833333333333304" right="0.70833333333333304" top="0.74791666666666701" bottom="0.74791666666666701" header="0.51180555555555496" footer="0.51180555555555496"/>
  <pageSetup paperSize="9" scale="85" firstPageNumber="0" orientation="landscape"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MJ73"/>
  <sheetViews>
    <sheetView showGridLines="0" showRowColHeaders="0" zoomScaleNormal="100" workbookViewId="0">
      <pane xSplit="1" ySplit="4" topLeftCell="B56" activePane="bottomRight" state="frozen"/>
      <selection pane="topRight" activeCell="B1" sqref="B1"/>
      <selection pane="bottomLeft" activeCell="A56" sqref="A56"/>
      <selection pane="bottomRight" activeCell="AL81" sqref="AL81"/>
    </sheetView>
  </sheetViews>
  <sheetFormatPr defaultColWidth="9.21875" defaultRowHeight="10"/>
  <cols>
    <col min="1" max="1" width="30.6640625" style="124" customWidth="1"/>
    <col min="2" max="6" width="18.6640625" style="124" customWidth="1"/>
    <col min="7" max="1024" width="9.21875" style="124"/>
  </cols>
  <sheetData>
    <row r="1" spans="1:8" ht="13">
      <c r="A1" s="649" t="s">
        <v>838</v>
      </c>
      <c r="H1" s="27" t="s">
        <v>88</v>
      </c>
    </row>
    <row r="2" spans="1:8" ht="13">
      <c r="A2" s="649" t="s">
        <v>839</v>
      </c>
    </row>
    <row r="3" spans="1:8">
      <c r="B3" s="128" t="s">
        <v>840</v>
      </c>
      <c r="C3" s="128" t="s">
        <v>841</v>
      </c>
    </row>
    <row r="4" spans="1:8">
      <c r="A4" s="124" t="s">
        <v>477</v>
      </c>
      <c r="B4" s="128" t="s">
        <v>842</v>
      </c>
      <c r="C4" s="128" t="s">
        <v>843</v>
      </c>
      <c r="D4" s="128" t="s">
        <v>388</v>
      </c>
      <c r="E4" s="128" t="s">
        <v>844</v>
      </c>
      <c r="F4" s="128" t="s">
        <v>845</v>
      </c>
    </row>
    <row r="5" spans="1:8" ht="10.5">
      <c r="D5" s="125"/>
      <c r="F5" s="650"/>
    </row>
    <row r="6" spans="1:8" ht="10.5">
      <c r="A6" s="124" t="s">
        <v>255</v>
      </c>
      <c r="B6" s="651">
        <v>4346</v>
      </c>
      <c r="C6" s="651">
        <v>2236</v>
      </c>
      <c r="D6" s="652">
        <v>6582</v>
      </c>
      <c r="E6" s="653">
        <v>6.1278754091767303E-3</v>
      </c>
      <c r="F6" s="650">
        <v>166.421174609209</v>
      </c>
    </row>
    <row r="7" spans="1:8" ht="10.5">
      <c r="A7" s="124" t="s">
        <v>256</v>
      </c>
      <c r="B7" s="651">
        <v>1160</v>
      </c>
      <c r="C7" s="651">
        <v>51</v>
      </c>
      <c r="D7" s="652">
        <v>1211</v>
      </c>
      <c r="E7" s="653">
        <v>1.1274471468418401E-3</v>
      </c>
      <c r="F7" s="650">
        <v>184.99943253123499</v>
      </c>
    </row>
    <row r="8" spans="1:8" ht="10.5">
      <c r="A8" s="124" t="s">
        <v>92</v>
      </c>
      <c r="B8" s="651">
        <v>218938</v>
      </c>
      <c r="C8" s="651">
        <v>30003</v>
      </c>
      <c r="D8" s="652">
        <v>248941</v>
      </c>
      <c r="E8" s="653">
        <v>0.23176533458460399</v>
      </c>
      <c r="F8" s="650">
        <v>513.58656592211605</v>
      </c>
    </row>
    <row r="9" spans="1:8" s="125" customFormat="1" ht="10.5">
      <c r="A9" s="133" t="s">
        <v>257</v>
      </c>
      <c r="B9" s="654">
        <v>224444</v>
      </c>
      <c r="C9" s="654">
        <v>32290</v>
      </c>
      <c r="D9" s="655">
        <v>256734</v>
      </c>
      <c r="E9" s="656">
        <v>0.23902065714062301</v>
      </c>
      <c r="F9" s="657">
        <v>483.66722248484098</v>
      </c>
    </row>
    <row r="10" spans="1:8" ht="10.5">
      <c r="B10" s="658"/>
      <c r="C10" s="658"/>
      <c r="D10" s="659"/>
      <c r="E10" s="653"/>
      <c r="F10" s="650"/>
    </row>
    <row r="11" spans="1:8" ht="10.5">
      <c r="A11" s="124" t="s">
        <v>259</v>
      </c>
      <c r="B11" s="651">
        <v>1547</v>
      </c>
      <c r="C11" s="651">
        <v>5049</v>
      </c>
      <c r="D11" s="652">
        <v>6596</v>
      </c>
      <c r="E11" s="653">
        <v>6.1409094802384904E-3</v>
      </c>
      <c r="F11" s="650">
        <v>1396.45998663667</v>
      </c>
    </row>
    <row r="12" spans="1:8" ht="10.5">
      <c r="A12" s="124" t="s">
        <v>261</v>
      </c>
      <c r="B12" s="651">
        <v>4554</v>
      </c>
      <c r="C12" s="651">
        <v>0</v>
      </c>
      <c r="D12" s="652">
        <v>4554</v>
      </c>
      <c r="E12" s="653">
        <v>4.2397971153738702E-3</v>
      </c>
      <c r="F12" s="650">
        <v>89.989913446760696</v>
      </c>
    </row>
    <row r="13" spans="1:8" ht="10.5">
      <c r="A13" s="124" t="s">
        <v>265</v>
      </c>
      <c r="B13" s="651">
        <v>731</v>
      </c>
      <c r="C13" s="651">
        <v>0</v>
      </c>
      <c r="D13" s="652">
        <v>731</v>
      </c>
      <c r="E13" s="653">
        <v>6.8056471043880103E-4</v>
      </c>
      <c r="F13" s="650">
        <v>1049.3487000478001</v>
      </c>
    </row>
    <row r="14" spans="1:8" ht="10.5">
      <c r="A14" s="124" t="s">
        <v>389</v>
      </c>
      <c r="B14" s="651">
        <v>1784</v>
      </c>
      <c r="C14" s="651">
        <v>24</v>
      </c>
      <c r="D14" s="652">
        <v>1808</v>
      </c>
      <c r="E14" s="653">
        <v>1.6832571771181299E-3</v>
      </c>
      <c r="F14" s="650">
        <v>1763.7450102300299</v>
      </c>
    </row>
    <row r="15" spans="1:8" s="125" customFormat="1" ht="10.5">
      <c r="A15" s="133" t="s">
        <v>268</v>
      </c>
      <c r="B15" s="654">
        <v>8616</v>
      </c>
      <c r="C15" s="654">
        <v>5073</v>
      </c>
      <c r="D15" s="655">
        <v>13689</v>
      </c>
      <c r="E15" s="656">
        <v>1.2744528483169299E-2</v>
      </c>
      <c r="F15" s="657">
        <v>239.94422822850001</v>
      </c>
    </row>
    <row r="16" spans="1:8" ht="10.5">
      <c r="B16" s="658"/>
      <c r="C16" s="658"/>
      <c r="D16" s="659"/>
      <c r="E16" s="653"/>
      <c r="F16" s="650"/>
    </row>
    <row r="17" spans="1:6" ht="10.5">
      <c r="A17" s="124" t="s">
        <v>271</v>
      </c>
      <c r="B17" s="651">
        <v>192</v>
      </c>
      <c r="C17" s="651">
        <v>2174</v>
      </c>
      <c r="D17" s="652">
        <v>2366</v>
      </c>
      <c r="E17" s="653">
        <v>2.2027580094366702E-3</v>
      </c>
      <c r="F17" s="650">
        <v>192.449743682622</v>
      </c>
    </row>
    <row r="18" spans="1:6" ht="10.5">
      <c r="A18" s="124" t="s">
        <v>275</v>
      </c>
      <c r="B18" s="651">
        <v>1081</v>
      </c>
      <c r="C18" s="651">
        <v>2514</v>
      </c>
      <c r="D18" s="652">
        <v>3595</v>
      </c>
      <c r="E18" s="653">
        <v>3.3469632476436301E-3</v>
      </c>
      <c r="F18" s="650">
        <v>113.33445088520401</v>
      </c>
    </row>
    <row r="19" spans="1:6" ht="10.5">
      <c r="A19" s="124" t="s">
        <v>280</v>
      </c>
      <c r="B19" s="651">
        <v>0</v>
      </c>
      <c r="C19" s="651">
        <v>35900</v>
      </c>
      <c r="D19" s="652">
        <v>35900</v>
      </c>
      <c r="E19" s="653">
        <v>3.3423082222644299E-2</v>
      </c>
      <c r="F19" s="650">
        <v>334.26443202979499</v>
      </c>
    </row>
    <row r="20" spans="1:6" ht="10.5">
      <c r="A20" s="124" t="s">
        <v>281</v>
      </c>
      <c r="B20" s="651">
        <v>0</v>
      </c>
      <c r="C20" s="651">
        <v>2876</v>
      </c>
      <c r="D20" s="652">
        <v>2876</v>
      </c>
      <c r="E20" s="653">
        <v>2.6775705981148998E-3</v>
      </c>
      <c r="F20" s="650">
        <v>205.45479663835599</v>
      </c>
    </row>
    <row r="21" spans="1:6" ht="10.5">
      <c r="A21" s="124" t="s">
        <v>282</v>
      </c>
      <c r="B21" s="651">
        <v>276</v>
      </c>
      <c r="C21" s="651">
        <v>2633</v>
      </c>
      <c r="D21" s="652">
        <v>2909</v>
      </c>
      <c r="E21" s="653">
        <v>2.7082937656176102E-3</v>
      </c>
      <c r="F21" s="650">
        <v>474.94103485692801</v>
      </c>
    </row>
    <row r="22" spans="1:6" ht="10.5">
      <c r="A22" s="124" t="s">
        <v>292</v>
      </c>
      <c r="B22" s="651">
        <v>22530</v>
      </c>
      <c r="C22" s="651">
        <v>5865</v>
      </c>
      <c r="D22" s="652">
        <v>28395</v>
      </c>
      <c r="E22" s="653">
        <v>2.6435889128467501E-2</v>
      </c>
      <c r="F22" s="650">
        <v>281.983780674277</v>
      </c>
    </row>
    <row r="23" spans="1:6" ht="10.5">
      <c r="A23" s="124" t="s">
        <v>294</v>
      </c>
      <c r="B23" s="651">
        <v>11</v>
      </c>
      <c r="C23" s="651">
        <v>280</v>
      </c>
      <c r="D23" s="652">
        <v>291</v>
      </c>
      <c r="E23" s="653">
        <v>2.7092247706934501E-4</v>
      </c>
      <c r="F23" s="650">
        <v>19.398021702256901</v>
      </c>
    </row>
    <row r="24" spans="1:6" ht="10.5">
      <c r="A24" s="124" t="s">
        <v>846</v>
      </c>
      <c r="B24" s="651">
        <v>402</v>
      </c>
      <c r="C24" s="651">
        <v>7112</v>
      </c>
      <c r="D24" s="652">
        <v>7514</v>
      </c>
      <c r="E24" s="653">
        <v>6.9955721398593101E-3</v>
      </c>
      <c r="F24" s="650">
        <v>188.868895824731</v>
      </c>
    </row>
    <row r="25" spans="1:6" ht="10.5">
      <c r="A25" s="124" t="s">
        <v>297</v>
      </c>
      <c r="B25" s="651">
        <v>868</v>
      </c>
      <c r="C25" s="651">
        <v>319</v>
      </c>
      <c r="D25" s="652">
        <v>1187</v>
      </c>
      <c r="E25" s="653">
        <v>1.1051030250216901E-3</v>
      </c>
      <c r="F25" s="650">
        <v>282.46942666925099</v>
      </c>
    </row>
    <row r="26" spans="1:6" ht="10.5">
      <c r="A26" s="124" t="s">
        <v>300</v>
      </c>
      <c r="B26" s="651">
        <v>550</v>
      </c>
      <c r="C26" s="651">
        <v>10975</v>
      </c>
      <c r="D26" s="652">
        <v>11525</v>
      </c>
      <c r="E26" s="653">
        <v>1.07298334990522E-2</v>
      </c>
      <c r="F26" s="650">
        <v>167.97703038009101</v>
      </c>
    </row>
    <row r="27" spans="1:6" ht="10.5">
      <c r="A27" s="124" t="s">
        <v>301</v>
      </c>
      <c r="B27" s="651">
        <v>32039</v>
      </c>
      <c r="C27" s="651">
        <v>2336</v>
      </c>
      <c r="D27" s="652">
        <v>34375</v>
      </c>
      <c r="E27" s="653">
        <v>3.2003299481988802E-2</v>
      </c>
      <c r="F27" s="650">
        <v>1428.66402494714</v>
      </c>
    </row>
    <row r="28" spans="1:6" ht="10.5">
      <c r="A28" s="124" t="s">
        <v>302</v>
      </c>
      <c r="B28" s="651">
        <v>26</v>
      </c>
      <c r="C28" s="651">
        <v>0</v>
      </c>
      <c r="D28" s="652">
        <v>26</v>
      </c>
      <c r="E28" s="653">
        <v>2.4206131971831499E-5</v>
      </c>
      <c r="F28" s="650">
        <v>15.538250990563499</v>
      </c>
    </row>
    <row r="29" spans="1:6" ht="10.5">
      <c r="A29" s="124" t="s">
        <v>303</v>
      </c>
      <c r="B29" s="651">
        <v>1109</v>
      </c>
      <c r="C29" s="651">
        <v>5172</v>
      </c>
      <c r="D29" s="652">
        <v>6281</v>
      </c>
      <c r="E29" s="653">
        <v>5.8476428813489896E-3</v>
      </c>
      <c r="F29" s="650">
        <v>188.58018727512001</v>
      </c>
    </row>
    <row r="30" spans="1:6" ht="10.5">
      <c r="A30" s="133" t="s">
        <v>429</v>
      </c>
      <c r="B30" s="654">
        <v>59084</v>
      </c>
      <c r="C30" s="654">
        <v>78156</v>
      </c>
      <c r="D30" s="655">
        <v>137240</v>
      </c>
      <c r="E30" s="656">
        <v>0.127771136608237</v>
      </c>
      <c r="F30" s="657">
        <v>299.07965293451201</v>
      </c>
    </row>
    <row r="31" spans="1:6" ht="10.5">
      <c r="B31" s="651"/>
      <c r="C31" s="651"/>
      <c r="D31" s="652"/>
      <c r="E31" s="653"/>
      <c r="F31" s="650"/>
    </row>
    <row r="32" spans="1:6" ht="10.5">
      <c r="A32" s="124" t="s">
        <v>307</v>
      </c>
      <c r="B32" s="651">
        <v>25605</v>
      </c>
      <c r="C32" s="651">
        <v>0</v>
      </c>
      <c r="D32" s="652">
        <v>25605</v>
      </c>
      <c r="E32" s="653">
        <v>2.38383849668748E-2</v>
      </c>
      <c r="F32" s="650">
        <v>226.24294454242499</v>
      </c>
    </row>
    <row r="33" spans="1:6" ht="10.5">
      <c r="A33" s="124" t="s">
        <v>308</v>
      </c>
      <c r="B33" s="651">
        <v>71719</v>
      </c>
      <c r="C33" s="651">
        <v>90447</v>
      </c>
      <c r="D33" s="652">
        <v>162166</v>
      </c>
      <c r="E33" s="653">
        <v>0.15097736912861601</v>
      </c>
      <c r="F33" s="650">
        <v>407.14536781320601</v>
      </c>
    </row>
    <row r="34" spans="1:6" ht="10.5">
      <c r="A34" s="124" t="s">
        <v>311</v>
      </c>
      <c r="B34" s="651">
        <v>1375</v>
      </c>
      <c r="C34" s="651">
        <v>0</v>
      </c>
      <c r="D34" s="652">
        <v>1375</v>
      </c>
      <c r="E34" s="653">
        <v>1.2801319792795499E-3</v>
      </c>
      <c r="F34" s="650">
        <v>332.68400673778302</v>
      </c>
    </row>
    <row r="35" spans="1:6" ht="10.5">
      <c r="A35" s="124" t="s">
        <v>312</v>
      </c>
      <c r="B35" s="651">
        <v>1509</v>
      </c>
      <c r="C35" s="651">
        <v>0</v>
      </c>
      <c r="D35" s="652">
        <v>1509</v>
      </c>
      <c r="E35" s="653">
        <v>1.4048866594420699E-3</v>
      </c>
      <c r="F35" s="650">
        <v>336.19998217627699</v>
      </c>
    </row>
    <row r="36" spans="1:6" s="125" customFormat="1" ht="10.5">
      <c r="A36" s="133" t="s">
        <v>313</v>
      </c>
      <c r="B36" s="654">
        <v>100208</v>
      </c>
      <c r="C36" s="654">
        <v>90447</v>
      </c>
      <c r="D36" s="655">
        <v>190655</v>
      </c>
      <c r="E36" s="656">
        <v>0.177500772734213</v>
      </c>
      <c r="F36" s="657">
        <v>366.57637811610101</v>
      </c>
    </row>
    <row r="37" spans="1:6" ht="10.5">
      <c r="B37" s="658"/>
      <c r="C37" s="658"/>
      <c r="D37" s="659"/>
      <c r="E37" s="653"/>
      <c r="F37" s="650"/>
    </row>
    <row r="38" spans="1:6" ht="10.5">
      <c r="A38" s="124" t="s">
        <v>327</v>
      </c>
      <c r="B38" s="651">
        <v>9893</v>
      </c>
      <c r="C38" s="651">
        <v>0</v>
      </c>
      <c r="D38" s="652">
        <v>9893</v>
      </c>
      <c r="E38" s="653">
        <v>9.21043321528189E-3</v>
      </c>
      <c r="F38" s="650">
        <v>39.836631528808297</v>
      </c>
    </row>
    <row r="39" spans="1:6" ht="10.5">
      <c r="A39" s="124" t="s">
        <v>847</v>
      </c>
      <c r="B39" s="651">
        <v>502</v>
      </c>
      <c r="C39" s="651">
        <v>0</v>
      </c>
      <c r="D39" s="652">
        <v>502</v>
      </c>
      <c r="E39" s="653">
        <v>4.6736454807151602E-4</v>
      </c>
      <c r="F39" s="650">
        <v>153.04587202124401</v>
      </c>
    </row>
    <row r="40" spans="1:6" ht="10.5">
      <c r="A40" s="124" t="s">
        <v>390</v>
      </c>
      <c r="B40" s="651">
        <v>4376</v>
      </c>
      <c r="C40" s="651">
        <v>66</v>
      </c>
      <c r="D40" s="652">
        <v>4442</v>
      </c>
      <c r="E40" s="653">
        <v>4.1355245468798303E-3</v>
      </c>
      <c r="F40" s="650">
        <v>280.37332026228199</v>
      </c>
    </row>
    <row r="41" spans="1:6" ht="10.5">
      <c r="A41" s="124" t="s">
        <v>522</v>
      </c>
      <c r="B41" s="651">
        <v>1203</v>
      </c>
      <c r="C41" s="651">
        <v>0</v>
      </c>
      <c r="D41" s="652">
        <v>1203</v>
      </c>
      <c r="E41" s="653">
        <v>1.1199991062351301E-3</v>
      </c>
      <c r="F41" s="650">
        <v>703.204050174749</v>
      </c>
    </row>
    <row r="42" spans="1:6" s="125" customFormat="1" ht="10.5">
      <c r="A42" s="133" t="s">
        <v>804</v>
      </c>
      <c r="B42" s="654">
        <v>15974</v>
      </c>
      <c r="C42" s="654">
        <v>66</v>
      </c>
      <c r="D42" s="655">
        <v>16040</v>
      </c>
      <c r="E42" s="656">
        <v>1.4933321416468401E-2</v>
      </c>
      <c r="F42" s="657">
        <v>59.589876964284002</v>
      </c>
    </row>
    <row r="43" spans="1:6" ht="10.5">
      <c r="B43" s="658"/>
      <c r="C43" s="658"/>
      <c r="D43" s="659"/>
      <c r="E43" s="653"/>
      <c r="F43" s="650"/>
    </row>
    <row r="44" spans="1:6" ht="10.5">
      <c r="A44" s="124" t="s">
        <v>334</v>
      </c>
      <c r="B44" s="651">
        <v>73719</v>
      </c>
      <c r="C44" s="651">
        <v>76508</v>
      </c>
      <c r="D44" s="652">
        <v>150227</v>
      </c>
      <c r="E44" s="653">
        <v>0.139862099528167</v>
      </c>
      <c r="F44" s="650">
        <v>315.12672842257803</v>
      </c>
    </row>
    <row r="45" spans="1:6" ht="10.5">
      <c r="A45" s="124" t="s">
        <v>336</v>
      </c>
      <c r="B45" s="651">
        <v>135069</v>
      </c>
      <c r="C45" s="651">
        <v>8128</v>
      </c>
      <c r="D45" s="652">
        <v>143197</v>
      </c>
      <c r="E45" s="653">
        <v>0.13331713384501401</v>
      </c>
      <c r="F45" s="650">
        <v>36.698359815479201</v>
      </c>
    </row>
    <row r="46" spans="1:6" ht="10.5">
      <c r="A46" s="124" t="s">
        <v>338</v>
      </c>
      <c r="B46" s="651">
        <v>105979</v>
      </c>
      <c r="C46" s="651">
        <v>5073</v>
      </c>
      <c r="D46" s="652">
        <v>111052</v>
      </c>
      <c r="E46" s="653">
        <v>0.103389975682147</v>
      </c>
      <c r="F46" s="650">
        <v>146.79828304838199</v>
      </c>
    </row>
    <row r="47" spans="1:6" ht="10.5">
      <c r="A47" s="124" t="s">
        <v>339</v>
      </c>
      <c r="B47" s="651">
        <v>23141</v>
      </c>
      <c r="C47" s="651">
        <v>11728</v>
      </c>
      <c r="D47" s="652">
        <v>34869</v>
      </c>
      <c r="E47" s="653">
        <v>3.2463215989453599E-2</v>
      </c>
      <c r="F47" s="650">
        <v>61.986027411871397</v>
      </c>
    </row>
    <row r="48" spans="1:6" ht="10.5">
      <c r="A48" s="124" t="s">
        <v>340</v>
      </c>
      <c r="B48" s="651">
        <v>340</v>
      </c>
      <c r="C48" s="651">
        <v>10</v>
      </c>
      <c r="D48" s="652">
        <v>350</v>
      </c>
      <c r="E48" s="653">
        <v>3.2585177654388599E-4</v>
      </c>
      <c r="F48" s="650">
        <v>453.36082858815701</v>
      </c>
    </row>
    <row r="49" spans="1:6" ht="10.5">
      <c r="A49" s="124" t="s">
        <v>848</v>
      </c>
      <c r="B49" s="651">
        <v>1170</v>
      </c>
      <c r="C49" s="651">
        <v>1350</v>
      </c>
      <c r="D49" s="652">
        <v>2520</v>
      </c>
      <c r="E49" s="653">
        <v>2.3461327911159799E-3</v>
      </c>
      <c r="F49" s="650">
        <v>58.496772231675102</v>
      </c>
    </row>
    <row r="50" spans="1:6" ht="10.5">
      <c r="A50" s="124" t="s">
        <v>342</v>
      </c>
      <c r="B50" s="651">
        <v>825</v>
      </c>
      <c r="C50" s="651">
        <v>6750</v>
      </c>
      <c r="D50" s="652">
        <v>7575</v>
      </c>
      <c r="E50" s="653">
        <v>7.0523634494855303E-3</v>
      </c>
      <c r="F50" s="650">
        <v>2687.4262509924902</v>
      </c>
    </row>
    <row r="51" spans="1:6" ht="10.5">
      <c r="A51" s="124" t="s">
        <v>343</v>
      </c>
      <c r="B51" s="651">
        <v>207</v>
      </c>
      <c r="C51" s="651">
        <v>2857</v>
      </c>
      <c r="D51" s="652">
        <v>3064</v>
      </c>
      <c r="E51" s="653">
        <v>2.8525995523727599E-3</v>
      </c>
      <c r="F51" s="650">
        <v>395.83249361035399</v>
      </c>
    </row>
    <row r="52" spans="1:6" ht="10.5">
      <c r="A52" s="124" t="s">
        <v>346</v>
      </c>
      <c r="B52" s="651">
        <v>326</v>
      </c>
      <c r="C52" s="651">
        <v>0</v>
      </c>
      <c r="D52" s="652">
        <v>326</v>
      </c>
      <c r="E52" s="653">
        <v>3.03507654723734E-4</v>
      </c>
      <c r="F52" s="650">
        <v>319.921491658489</v>
      </c>
    </row>
    <row r="53" spans="1:6" ht="10.5">
      <c r="A53" s="124" t="s">
        <v>349</v>
      </c>
      <c r="B53" s="651">
        <v>0</v>
      </c>
      <c r="C53" s="651">
        <v>1063</v>
      </c>
      <c r="D53" s="652">
        <v>1063</v>
      </c>
      <c r="E53" s="653">
        <v>9.8965839561757302E-4</v>
      </c>
      <c r="F53" s="650">
        <v>80.222939776042907</v>
      </c>
    </row>
    <row r="54" spans="1:6" ht="10.5">
      <c r="A54" s="124" t="s">
        <v>350</v>
      </c>
      <c r="B54" s="651">
        <v>3116</v>
      </c>
      <c r="C54" s="651">
        <v>244</v>
      </c>
      <c r="D54" s="652">
        <v>3360</v>
      </c>
      <c r="E54" s="653">
        <v>3.1281770548213001E-3</v>
      </c>
      <c r="F54" s="650">
        <v>69.111059003566595</v>
      </c>
    </row>
    <row r="55" spans="1:6" ht="10.5">
      <c r="A55" s="124" t="s">
        <v>351</v>
      </c>
      <c r="B55" s="651">
        <v>1421</v>
      </c>
      <c r="C55" s="651">
        <v>726</v>
      </c>
      <c r="D55" s="652">
        <v>2147</v>
      </c>
      <c r="E55" s="653">
        <v>1.9988678978277801E-3</v>
      </c>
      <c r="F55" s="650">
        <v>33.381951392869603</v>
      </c>
    </row>
    <row r="56" spans="1:6" s="125" customFormat="1" ht="10.5">
      <c r="A56" s="133" t="s">
        <v>352</v>
      </c>
      <c r="B56" s="654">
        <v>345313</v>
      </c>
      <c r="C56" s="654">
        <v>114437</v>
      </c>
      <c r="D56" s="655">
        <v>459750</v>
      </c>
      <c r="E56" s="656">
        <v>0.42802958361728999</v>
      </c>
      <c r="F56" s="657">
        <v>78.197326805406405</v>
      </c>
    </row>
    <row r="57" spans="1:6" ht="10.5">
      <c r="B57" s="658"/>
      <c r="C57" s="658"/>
      <c r="D57" s="659"/>
      <c r="E57" s="653"/>
      <c r="F57" s="650"/>
    </row>
    <row r="58" spans="1:6" s="179" customFormat="1" ht="10.5">
      <c r="A58" s="660" t="s">
        <v>353</v>
      </c>
      <c r="B58" s="661">
        <v>753639</v>
      </c>
      <c r="C58" s="661">
        <v>320469</v>
      </c>
      <c r="D58" s="661">
        <v>1074108</v>
      </c>
      <c r="E58" s="662">
        <v>1</v>
      </c>
      <c r="F58" s="663">
        <v>139.216857431113</v>
      </c>
    </row>
    <row r="59" spans="1:6" ht="10.5">
      <c r="A59" s="124" t="s">
        <v>354</v>
      </c>
      <c r="B59" s="651">
        <v>331303</v>
      </c>
      <c r="C59" s="651">
        <v>177130</v>
      </c>
      <c r="D59" s="652">
        <v>508433</v>
      </c>
      <c r="E59" s="653">
        <v>0.473353703724393</v>
      </c>
      <c r="F59" s="650">
        <v>362.56928559255698</v>
      </c>
    </row>
    <row r="60" spans="1:6" ht="10.5">
      <c r="A60" s="124" t="s">
        <v>355</v>
      </c>
      <c r="B60" s="651">
        <v>422336</v>
      </c>
      <c r="C60" s="651">
        <v>143339</v>
      </c>
      <c r="D60" s="652">
        <v>565675</v>
      </c>
      <c r="E60" s="653">
        <v>0.526646296275607</v>
      </c>
      <c r="F60" s="650">
        <v>89.604031667707105</v>
      </c>
    </row>
    <row r="61" spans="1:6" ht="10.5">
      <c r="A61" s="141" t="s">
        <v>391</v>
      </c>
      <c r="B61" s="654">
        <v>25539</v>
      </c>
      <c r="C61" s="654">
        <v>53051</v>
      </c>
      <c r="D61" s="655">
        <v>78590</v>
      </c>
      <c r="E61" s="656">
        <v>7.3167688910239906E-2</v>
      </c>
      <c r="F61" s="657">
        <v>265.78371191581698</v>
      </c>
    </row>
    <row r="62" spans="1:6" ht="6.65" customHeight="1">
      <c r="B62" s="651"/>
      <c r="C62" s="651"/>
      <c r="D62" s="652"/>
      <c r="E62" s="653"/>
      <c r="F62" s="650"/>
    </row>
    <row r="63" spans="1:6" ht="10.75" customHeight="1">
      <c r="A63" s="546" t="s">
        <v>849</v>
      </c>
      <c r="B63" s="651"/>
      <c r="C63" s="651"/>
      <c r="D63" s="652"/>
      <c r="E63" s="653"/>
      <c r="F63" s="650"/>
    </row>
    <row r="64" spans="1:6">
      <c r="A64" s="124" t="s">
        <v>850</v>
      </c>
      <c r="F64" s="128"/>
    </row>
    <row r="65" spans="1:1">
      <c r="A65" s="474" t="s">
        <v>361</v>
      </c>
    </row>
    <row r="66" spans="1:1" ht="10.5">
      <c r="A66" s="125" t="s">
        <v>851</v>
      </c>
    </row>
    <row r="67" spans="1:1">
      <c r="A67" s="124" t="s">
        <v>852</v>
      </c>
    </row>
    <row r="68" spans="1:1">
      <c r="A68" s="124" t="s">
        <v>453</v>
      </c>
    </row>
    <row r="69" spans="1:1">
      <c r="A69" s="124" t="s">
        <v>454</v>
      </c>
    </row>
    <row r="70" spans="1:1" ht="10.5">
      <c r="A70" s="125" t="s">
        <v>712</v>
      </c>
    </row>
    <row r="71" spans="1:1">
      <c r="A71" s="124" t="s">
        <v>456</v>
      </c>
    </row>
    <row r="72" spans="1:1" ht="10.5">
      <c r="A72" s="125" t="s">
        <v>853</v>
      </c>
    </row>
    <row r="73" spans="1:1" ht="10.5">
      <c r="A73" s="125" t="s">
        <v>854</v>
      </c>
    </row>
  </sheetData>
  <hyperlinks>
    <hyperlink ref="H1" location="Contents!A1" display="Contents" xr:uid="{00000000-0004-0000-2D00-000000000000}"/>
  </hyperlinks>
  <printOptions gridLines="1"/>
  <pageMargins left="0.74791666666666701" right="0.74791666666666701" top="0.98402777777777795" bottom="0.98402777777777795" header="0.51180555555555496" footer="0.51180555555555496"/>
  <pageSetup paperSize="9" scale="95" firstPageNumber="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MJ72"/>
  <sheetViews>
    <sheetView showGridLines="0" showRowColHeaders="0" zoomScaleNormal="100" workbookViewId="0">
      <pane xSplit="1" ySplit="3" topLeftCell="AB55" activePane="bottomRight" state="frozen"/>
      <selection pane="topRight" activeCell="AB1" sqref="AB1"/>
      <selection pane="bottomLeft" activeCell="A55" sqref="A55"/>
      <selection pane="bottomRight" activeCell="AT1" sqref="AT1"/>
    </sheetView>
  </sheetViews>
  <sheetFormatPr defaultColWidth="9.33203125" defaultRowHeight="10.5"/>
  <cols>
    <col min="1" max="1" width="30.6640625" style="124" customWidth="1"/>
    <col min="2" max="36" width="8.44140625" style="124" customWidth="1"/>
    <col min="37" max="37" width="8.21875" style="124" customWidth="1"/>
    <col min="38" max="39" width="7.77734375" style="124" customWidth="1"/>
    <col min="40" max="40" width="8.44140625" style="124" customWidth="1"/>
    <col min="41" max="41" width="8.44140625" style="125" customWidth="1"/>
    <col min="42" max="43" width="11.77734375" style="124" customWidth="1"/>
    <col min="44" max="1024" width="9.33203125" style="124"/>
  </cols>
  <sheetData>
    <row r="1" spans="1:46" ht="13">
      <c r="A1" s="649" t="s">
        <v>855</v>
      </c>
      <c r="L1" s="27" t="s">
        <v>88</v>
      </c>
      <c r="AR1" s="127"/>
      <c r="AT1" s="27" t="s">
        <v>88</v>
      </c>
    </row>
    <row r="2" spans="1:46">
      <c r="AP2" s="11" t="s">
        <v>251</v>
      </c>
      <c r="AQ2" s="11"/>
      <c r="AR2" s="127" t="s">
        <v>252</v>
      </c>
    </row>
    <row r="3" spans="1:46">
      <c r="A3" s="124" t="s">
        <v>856</v>
      </c>
      <c r="B3" s="124">
        <v>1981</v>
      </c>
      <c r="C3" s="124">
        <v>1982</v>
      </c>
      <c r="D3" s="124">
        <v>1983</v>
      </c>
      <c r="E3" s="124">
        <v>1984</v>
      </c>
      <c r="F3" s="124">
        <v>1985</v>
      </c>
      <c r="G3" s="124">
        <v>1986</v>
      </c>
      <c r="H3" s="124">
        <v>1987</v>
      </c>
      <c r="I3" s="124">
        <v>1988</v>
      </c>
      <c r="J3" s="124">
        <v>1989</v>
      </c>
      <c r="K3" s="124">
        <v>1990</v>
      </c>
      <c r="L3" s="124">
        <v>1991</v>
      </c>
      <c r="M3" s="124">
        <v>1992</v>
      </c>
      <c r="N3" s="124">
        <v>1993</v>
      </c>
      <c r="O3" s="124">
        <v>1994</v>
      </c>
      <c r="P3" s="124">
        <v>1995</v>
      </c>
      <c r="Q3" s="124">
        <v>1996</v>
      </c>
      <c r="R3" s="124">
        <v>1997</v>
      </c>
      <c r="S3" s="124">
        <v>1998</v>
      </c>
      <c r="T3" s="124">
        <v>1999</v>
      </c>
      <c r="U3" s="124">
        <v>2000</v>
      </c>
      <c r="V3" s="124">
        <v>2001</v>
      </c>
      <c r="W3" s="124">
        <v>2002</v>
      </c>
      <c r="X3" s="124">
        <v>2003</v>
      </c>
      <c r="Y3" s="124">
        <v>2004</v>
      </c>
      <c r="Z3" s="124">
        <v>2005</v>
      </c>
      <c r="AA3" s="124">
        <v>2006</v>
      </c>
      <c r="AB3" s="124">
        <v>2007</v>
      </c>
      <c r="AC3" s="124">
        <v>2008</v>
      </c>
      <c r="AD3" s="124">
        <v>2009</v>
      </c>
      <c r="AE3" s="124">
        <v>2010</v>
      </c>
      <c r="AF3" s="124">
        <v>2011</v>
      </c>
      <c r="AG3" s="124">
        <v>2012</v>
      </c>
      <c r="AH3" s="124">
        <v>2013</v>
      </c>
      <c r="AI3" s="124">
        <v>2014</v>
      </c>
      <c r="AJ3" s="124">
        <v>2015</v>
      </c>
      <c r="AK3" s="124">
        <v>2016</v>
      </c>
      <c r="AL3" s="124">
        <v>2017</v>
      </c>
      <c r="AM3" s="124">
        <v>2018</v>
      </c>
      <c r="AN3" s="124">
        <v>2019</v>
      </c>
      <c r="AO3" s="125">
        <v>2020</v>
      </c>
      <c r="AP3" s="127">
        <v>2020</v>
      </c>
      <c r="AQ3" s="127" t="s">
        <v>254</v>
      </c>
      <c r="AR3" s="127">
        <v>2020</v>
      </c>
    </row>
    <row r="4" spans="1:46">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9"/>
      <c r="AP4" s="128"/>
      <c r="AQ4" s="128"/>
      <c r="AR4" s="128"/>
    </row>
    <row r="5" spans="1:46">
      <c r="A5" s="124" t="s">
        <v>255</v>
      </c>
      <c r="B5" s="130">
        <v>40.088000000000001</v>
      </c>
      <c r="C5" s="130">
        <v>42.906999999999996</v>
      </c>
      <c r="D5" s="130">
        <v>44.807000000000002</v>
      </c>
      <c r="E5" s="130">
        <v>57.402000000000001</v>
      </c>
      <c r="F5" s="130">
        <v>60.853000000000002</v>
      </c>
      <c r="G5" s="130">
        <v>57.048000000000002</v>
      </c>
      <c r="H5" s="130">
        <v>61.207000000000001</v>
      </c>
      <c r="I5" s="130">
        <v>70.643000000000001</v>
      </c>
      <c r="J5" s="130">
        <v>70.527000000000001</v>
      </c>
      <c r="K5" s="130">
        <v>68.331999999999994</v>
      </c>
      <c r="L5" s="130">
        <v>71.134200000000007</v>
      </c>
      <c r="M5" s="130">
        <v>65.613399999999999</v>
      </c>
      <c r="N5" s="130">
        <v>69.029399999999995</v>
      </c>
      <c r="O5" s="130">
        <v>72.823300000000003</v>
      </c>
      <c r="P5" s="130">
        <v>74.980199999999996</v>
      </c>
      <c r="Q5" s="130">
        <v>75.879400000000004</v>
      </c>
      <c r="R5" s="130">
        <v>78.760000000000005</v>
      </c>
      <c r="S5" s="130">
        <v>75.268100000000004</v>
      </c>
      <c r="T5" s="130">
        <v>72.357699999999994</v>
      </c>
      <c r="U5" s="130">
        <v>69.104299999999995</v>
      </c>
      <c r="V5" s="130">
        <v>70.481499999999997</v>
      </c>
      <c r="W5" s="130">
        <v>66.998199999999997</v>
      </c>
      <c r="X5" s="130">
        <v>62.579599999999999</v>
      </c>
      <c r="Y5" s="130">
        <v>66.206400000000002</v>
      </c>
      <c r="Z5" s="130">
        <v>68.430899999999994</v>
      </c>
      <c r="AA5" s="130">
        <v>67.410799999999995</v>
      </c>
      <c r="AB5" s="130">
        <v>68.954300000000003</v>
      </c>
      <c r="AC5" s="130">
        <v>68.395799999999994</v>
      </c>
      <c r="AD5" s="130">
        <v>64.637699999999995</v>
      </c>
      <c r="AE5" s="130">
        <v>67.973699999999994</v>
      </c>
      <c r="AF5" s="130">
        <v>67.454099999999997</v>
      </c>
      <c r="AG5" s="130">
        <v>67.3005</v>
      </c>
      <c r="AH5" s="130">
        <v>68.418099999999995</v>
      </c>
      <c r="AI5" s="130">
        <v>68.305099999999996</v>
      </c>
      <c r="AJ5" s="130">
        <v>62.355200000000004</v>
      </c>
      <c r="AK5" s="130">
        <v>62.351500000000001</v>
      </c>
      <c r="AL5" s="130">
        <v>60.5961</v>
      </c>
      <c r="AM5" s="130">
        <v>55.047499999999999</v>
      </c>
      <c r="AN5" s="130">
        <v>50.577500000000001</v>
      </c>
      <c r="AO5" s="131">
        <v>39.550255641782996</v>
      </c>
      <c r="AP5" s="132">
        <v>-0.22016321814999701</v>
      </c>
      <c r="AQ5" s="132">
        <v>-2.4230708189013499E-2</v>
      </c>
      <c r="AR5" s="132">
        <v>5.1087905495469004E-3</v>
      </c>
    </row>
    <row r="6" spans="1:46">
      <c r="A6" s="124" t="s">
        <v>256</v>
      </c>
      <c r="B6" s="130">
        <v>3.0323314749453298</v>
      </c>
      <c r="C6" s="130">
        <v>3.7512158111533198</v>
      </c>
      <c r="D6" s="130">
        <v>4.8511290069083302</v>
      </c>
      <c r="E6" s="130">
        <v>5.3352410528635499</v>
      </c>
      <c r="F6" s="130">
        <v>5.52597620169667</v>
      </c>
      <c r="G6" s="130">
        <v>6.2167951224778601</v>
      </c>
      <c r="H6" s="130">
        <v>6.9314707998414802</v>
      </c>
      <c r="I6" s="130">
        <v>6.3458555891097399</v>
      </c>
      <c r="J6" s="130">
        <v>6.7705339315980604</v>
      </c>
      <c r="K6" s="130">
        <v>6.9298120756321504</v>
      </c>
      <c r="L6" s="130">
        <v>6.40562311127238</v>
      </c>
      <c r="M6" s="130">
        <v>6.1041775612390099</v>
      </c>
      <c r="N6" s="130">
        <v>6.61514166737234</v>
      </c>
      <c r="O6" s="130">
        <v>8.9991314589165601</v>
      </c>
      <c r="P6" s="130">
        <v>8.8891710513448992</v>
      </c>
      <c r="Q6" s="130">
        <v>9.6904862628886903</v>
      </c>
      <c r="R6" s="130">
        <v>9.4242121506272802</v>
      </c>
      <c r="S6" s="130">
        <v>10.1074674515467</v>
      </c>
      <c r="T6" s="130">
        <v>10.325802649610299</v>
      </c>
      <c r="U6" s="130">
        <v>11.343948128892899</v>
      </c>
      <c r="V6" s="130">
        <v>8.8570926569035002</v>
      </c>
      <c r="W6" s="130">
        <v>7.0797589763093098</v>
      </c>
      <c r="X6" s="130">
        <v>9.19509226878343</v>
      </c>
      <c r="Y6" s="130">
        <v>12.228484391317901</v>
      </c>
      <c r="Z6" s="130">
        <v>12.657043477938901</v>
      </c>
      <c r="AA6" s="130">
        <v>14.1099233946537</v>
      </c>
      <c r="AB6" s="130">
        <v>15.2321697708977</v>
      </c>
      <c r="AC6" s="130">
        <v>14.4203570043751</v>
      </c>
      <c r="AD6" s="130">
        <v>12.694348969055101</v>
      </c>
      <c r="AE6" s="130">
        <v>15.2705147060661</v>
      </c>
      <c r="AF6" s="130">
        <v>19.616056277021901</v>
      </c>
      <c r="AG6" s="130">
        <v>15.205109976286099</v>
      </c>
      <c r="AH6" s="130">
        <v>14.633169977178101</v>
      </c>
      <c r="AI6" s="130">
        <v>14.895549976768899</v>
      </c>
      <c r="AJ6" s="130">
        <v>12.252899980890399</v>
      </c>
      <c r="AK6" s="130">
        <v>11.4089499822066</v>
      </c>
      <c r="AL6" s="130">
        <v>12.9285899798366</v>
      </c>
      <c r="AM6" s="130">
        <v>11.883979999999999</v>
      </c>
      <c r="AN6" s="130">
        <v>9.7554200000000009</v>
      </c>
      <c r="AO6" s="131">
        <v>6.5459660250338301</v>
      </c>
      <c r="AP6" s="132">
        <v>-0.33082523643677397</v>
      </c>
      <c r="AQ6" s="132">
        <v>-2.5989690153939701E-2</v>
      </c>
      <c r="AR6" s="132">
        <v>8.4555633898401601E-4</v>
      </c>
    </row>
    <row r="7" spans="1:46">
      <c r="A7" s="124" t="s">
        <v>92</v>
      </c>
      <c r="B7" s="130">
        <v>747.3160762425</v>
      </c>
      <c r="C7" s="130">
        <v>760.32238328640005</v>
      </c>
      <c r="D7" s="130">
        <v>709.50098920769994</v>
      </c>
      <c r="E7" s="130">
        <v>812.76561223466501</v>
      </c>
      <c r="F7" s="130">
        <v>801.62298007921004</v>
      </c>
      <c r="G7" s="130">
        <v>807.67988128256695</v>
      </c>
      <c r="H7" s="130">
        <v>833.48697630532104</v>
      </c>
      <c r="I7" s="130">
        <v>862.06612114284701</v>
      </c>
      <c r="J7" s="130">
        <v>889.70215313751305</v>
      </c>
      <c r="K7" s="130">
        <v>933.56157323883701</v>
      </c>
      <c r="L7" s="130">
        <v>903.54133828982106</v>
      </c>
      <c r="M7" s="130">
        <v>904.95750078012497</v>
      </c>
      <c r="N7" s="130">
        <v>857.67444726762403</v>
      </c>
      <c r="O7" s="130">
        <v>937.57928199391699</v>
      </c>
      <c r="P7" s="130">
        <v>937.09820829780006</v>
      </c>
      <c r="Q7" s="130">
        <v>965.11388620319997</v>
      </c>
      <c r="R7" s="130">
        <v>988.76963444039995</v>
      </c>
      <c r="S7" s="130">
        <v>1013.8106537144999</v>
      </c>
      <c r="T7" s="130">
        <v>998.29416660569996</v>
      </c>
      <c r="U7" s="130">
        <v>973.9643801364</v>
      </c>
      <c r="V7" s="130">
        <v>1023.0222071583</v>
      </c>
      <c r="W7" s="130">
        <v>992.71679507010003</v>
      </c>
      <c r="X7" s="130">
        <v>972.27792377909998</v>
      </c>
      <c r="Y7" s="130">
        <v>1008.8791976853</v>
      </c>
      <c r="Z7" s="130">
        <v>1026.4776736806</v>
      </c>
      <c r="AA7" s="130">
        <v>1054.829009925</v>
      </c>
      <c r="AB7" s="130">
        <v>1040.2097284844999</v>
      </c>
      <c r="AC7" s="130">
        <v>1063.0471961223</v>
      </c>
      <c r="AD7" s="130">
        <v>975.154054894502</v>
      </c>
      <c r="AE7" s="130">
        <v>983.72219303293605</v>
      </c>
      <c r="AF7" s="130">
        <v>993.93653755789899</v>
      </c>
      <c r="AG7" s="130">
        <v>922.115524995805</v>
      </c>
      <c r="AH7" s="130">
        <v>893.43339382958095</v>
      </c>
      <c r="AI7" s="130">
        <v>907.22893251160303</v>
      </c>
      <c r="AJ7" s="130">
        <v>813.69075556298606</v>
      </c>
      <c r="AK7" s="130">
        <v>660.76112860878095</v>
      </c>
      <c r="AL7" s="130">
        <v>702.71375714723797</v>
      </c>
      <c r="AM7" s="130">
        <v>685.98321922744697</v>
      </c>
      <c r="AN7" s="130">
        <v>640.75295686187599</v>
      </c>
      <c r="AO7" s="131">
        <v>484.71088715694998</v>
      </c>
      <c r="AP7" s="132">
        <v>-0.24559608302372599</v>
      </c>
      <c r="AQ7" s="132">
        <v>-4.112556732659E-2</v>
      </c>
      <c r="AR7" s="132">
        <v>6.26111351086652E-2</v>
      </c>
    </row>
    <row r="8" spans="1:46" s="125" customFormat="1">
      <c r="A8" s="133" t="s">
        <v>257</v>
      </c>
      <c r="B8" s="134">
        <v>790.43640771744504</v>
      </c>
      <c r="C8" s="134">
        <v>806.98059909755295</v>
      </c>
      <c r="D8" s="134">
        <v>759.15911821460804</v>
      </c>
      <c r="E8" s="134">
        <v>875.50285328752796</v>
      </c>
      <c r="F8" s="134">
        <v>868.00195628090603</v>
      </c>
      <c r="G8" s="134">
        <v>870.94467640504502</v>
      </c>
      <c r="H8" s="134">
        <v>901.62544710516295</v>
      </c>
      <c r="I8" s="134">
        <v>939.054976731956</v>
      </c>
      <c r="J8" s="134">
        <v>966.99968706911102</v>
      </c>
      <c r="K8" s="134">
        <v>1008.82338531447</v>
      </c>
      <c r="L8" s="134">
        <v>981.08116140109303</v>
      </c>
      <c r="M8" s="134">
        <v>976.67507834136404</v>
      </c>
      <c r="N8" s="134">
        <v>933.31898893499704</v>
      </c>
      <c r="O8" s="134">
        <v>1019.40171345283</v>
      </c>
      <c r="P8" s="134">
        <v>1020.96757934914</v>
      </c>
      <c r="Q8" s="134">
        <v>1050.68377246609</v>
      </c>
      <c r="R8" s="134">
        <v>1076.95384659103</v>
      </c>
      <c r="S8" s="134">
        <v>1099.18622116605</v>
      </c>
      <c r="T8" s="134">
        <v>1080.97766925531</v>
      </c>
      <c r="U8" s="134">
        <v>1054.4126282652901</v>
      </c>
      <c r="V8" s="134">
        <v>1102.3607998151999</v>
      </c>
      <c r="W8" s="134">
        <v>1066.7947540464099</v>
      </c>
      <c r="X8" s="134">
        <v>1044.0526160478801</v>
      </c>
      <c r="Y8" s="134">
        <v>1087.31408207662</v>
      </c>
      <c r="Z8" s="134">
        <v>1107.5656171585399</v>
      </c>
      <c r="AA8" s="134">
        <v>1136.3497333196501</v>
      </c>
      <c r="AB8" s="134">
        <v>1124.3961982553999</v>
      </c>
      <c r="AC8" s="134">
        <v>1145.8633531266801</v>
      </c>
      <c r="AD8" s="134">
        <v>1052.4861038635599</v>
      </c>
      <c r="AE8" s="134">
        <v>1066.966407739</v>
      </c>
      <c r="AF8" s="134">
        <v>1081.00669383492</v>
      </c>
      <c r="AG8" s="134">
        <v>1004.62113497209</v>
      </c>
      <c r="AH8" s="134">
        <v>976.48466380675904</v>
      </c>
      <c r="AI8" s="134">
        <v>990.42958248837101</v>
      </c>
      <c r="AJ8" s="134">
        <v>888.29885554387602</v>
      </c>
      <c r="AK8" s="134">
        <v>734.52157859098702</v>
      </c>
      <c r="AL8" s="134">
        <v>776.23844712707398</v>
      </c>
      <c r="AM8" s="134">
        <v>752.91469922744704</v>
      </c>
      <c r="AN8" s="134">
        <v>701.08587686187605</v>
      </c>
      <c r="AO8" s="134">
        <v>530.80710882376695</v>
      </c>
      <c r="AP8" s="135">
        <v>-0.244947254470228</v>
      </c>
      <c r="AQ8" s="135">
        <v>-3.9813744961321798E-2</v>
      </c>
      <c r="AR8" s="135">
        <v>6.8565481997196101E-2</v>
      </c>
    </row>
    <row r="9" spans="1:46">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1"/>
      <c r="AP9" s="132"/>
      <c r="AQ9" s="132"/>
      <c r="AR9" s="132"/>
    </row>
    <row r="10" spans="1:46">
      <c r="A10" s="124" t="s">
        <v>259</v>
      </c>
      <c r="B10" s="130">
        <v>5.6890000000000001</v>
      </c>
      <c r="C10" s="130">
        <v>6.3460000000000001</v>
      </c>
      <c r="D10" s="130">
        <v>6.7370000000000001</v>
      </c>
      <c r="E10" s="130">
        <v>7.5190000000000001</v>
      </c>
      <c r="F10" s="130">
        <v>7.7119999999999997</v>
      </c>
      <c r="G10" s="130">
        <v>7.391</v>
      </c>
      <c r="H10" s="130">
        <v>6.8840000000000003</v>
      </c>
      <c r="I10" s="130">
        <v>7.3310000000000004</v>
      </c>
      <c r="J10" s="130">
        <v>6.6710000000000003</v>
      </c>
      <c r="K10" s="130">
        <v>4.1166660000000004</v>
      </c>
      <c r="L10" s="130">
        <v>4.9100489999999999</v>
      </c>
      <c r="M10" s="130">
        <v>4.6289999999999996</v>
      </c>
      <c r="N10" s="130">
        <v>4.5507569999999999</v>
      </c>
      <c r="O10" s="130">
        <v>5.1404750000000003</v>
      </c>
      <c r="P10" s="130">
        <v>5.1014249999999999</v>
      </c>
      <c r="Q10" s="130">
        <v>4.7611889999999999</v>
      </c>
      <c r="R10" s="130">
        <v>5.6326000000000001</v>
      </c>
      <c r="S10" s="130">
        <v>5.5704159999999998</v>
      </c>
      <c r="T10" s="130">
        <v>5.719608</v>
      </c>
      <c r="U10" s="130">
        <v>6.6968420000000002</v>
      </c>
      <c r="V10" s="130">
        <v>5.6455780000000004</v>
      </c>
      <c r="W10" s="130">
        <v>7.5956250000000001</v>
      </c>
      <c r="X10" s="130">
        <v>6.809558</v>
      </c>
      <c r="Y10" s="130">
        <v>7.8075099999999997</v>
      </c>
      <c r="Z10" s="130">
        <v>8.0177569999999996</v>
      </c>
      <c r="AA10" s="130">
        <v>8.1222100000000008</v>
      </c>
      <c r="AB10" s="130">
        <v>8.3414400000000004</v>
      </c>
      <c r="AC10" s="130">
        <v>8.7915720000000004</v>
      </c>
      <c r="AD10" s="130">
        <v>8.3199290000000001</v>
      </c>
      <c r="AE10" s="130">
        <v>7.7074619999999996</v>
      </c>
      <c r="AF10" s="130">
        <v>7.5648359999999997</v>
      </c>
      <c r="AG10" s="130">
        <v>8.1743740000000003</v>
      </c>
      <c r="AH10" s="130">
        <v>9.4680859999999996</v>
      </c>
      <c r="AI10" s="130">
        <v>9.3516379999999995</v>
      </c>
      <c r="AJ10" s="130">
        <v>8.0496040000000004</v>
      </c>
      <c r="AK10" s="130">
        <v>7.500464</v>
      </c>
      <c r="AL10" s="130">
        <v>5.841825</v>
      </c>
      <c r="AM10" s="130">
        <v>6.4327490000000003</v>
      </c>
      <c r="AN10" s="130">
        <v>5.8435740000000003</v>
      </c>
      <c r="AO10" s="131">
        <v>6.1849340000000002</v>
      </c>
      <c r="AP10" s="132">
        <v>5.55244569888294E-2</v>
      </c>
      <c r="AQ10" s="132">
        <v>-3.4714254857561098E-2</v>
      </c>
      <c r="AR10" s="132">
        <v>7.9892106526335599E-4</v>
      </c>
    </row>
    <row r="11" spans="1:46">
      <c r="A11" s="124" t="s">
        <v>261</v>
      </c>
      <c r="B11" s="130">
        <v>3.9904000000000002</v>
      </c>
      <c r="C11" s="130">
        <v>4.4215999999999998</v>
      </c>
      <c r="D11" s="130">
        <v>5.0532000000000004</v>
      </c>
      <c r="E11" s="130">
        <v>6.6369999999999996</v>
      </c>
      <c r="F11" s="130">
        <v>8.9740000000000002</v>
      </c>
      <c r="G11" s="130">
        <v>10.737</v>
      </c>
      <c r="H11" s="130">
        <v>14.593999999999999</v>
      </c>
      <c r="I11" s="130">
        <v>15.101000000000001</v>
      </c>
      <c r="J11" s="130">
        <v>18.902000000000001</v>
      </c>
      <c r="K11" s="130">
        <v>20.468</v>
      </c>
      <c r="L11" s="130">
        <v>20.030999999999999</v>
      </c>
      <c r="M11" s="130">
        <v>21.9</v>
      </c>
      <c r="N11" s="130">
        <v>21.713000000000001</v>
      </c>
      <c r="O11" s="130">
        <v>22.664999999999999</v>
      </c>
      <c r="P11" s="130">
        <v>25.74</v>
      </c>
      <c r="Q11" s="130">
        <v>29.564</v>
      </c>
      <c r="R11" s="130">
        <v>32.741999999999997</v>
      </c>
      <c r="S11" s="130">
        <v>33.561</v>
      </c>
      <c r="T11" s="130">
        <v>32.753999999999998</v>
      </c>
      <c r="U11" s="130">
        <v>38.241999999999997</v>
      </c>
      <c r="V11" s="130">
        <v>43.911492000000003</v>
      </c>
      <c r="W11" s="130">
        <v>39.484464879999997</v>
      </c>
      <c r="X11" s="130">
        <v>50.028093370000001</v>
      </c>
      <c r="Y11" s="130">
        <v>53.887596000000002</v>
      </c>
      <c r="Z11" s="130">
        <v>59.675097000000001</v>
      </c>
      <c r="AA11" s="130">
        <v>66.191869999999994</v>
      </c>
      <c r="AB11" s="130">
        <v>69.902209999999997</v>
      </c>
      <c r="AC11" s="130">
        <v>73.502089999999995</v>
      </c>
      <c r="AD11" s="130">
        <v>72.807411999999999</v>
      </c>
      <c r="AE11" s="130">
        <v>74.350133260000007</v>
      </c>
      <c r="AF11" s="130">
        <v>85.803229119999997</v>
      </c>
      <c r="AG11" s="130">
        <v>89.024330000000006</v>
      </c>
      <c r="AH11" s="130">
        <v>85.496061999999995</v>
      </c>
      <c r="AI11" s="130">
        <v>88.577969999999993</v>
      </c>
      <c r="AJ11" s="130">
        <v>85.547513820000006</v>
      </c>
      <c r="AK11" s="130">
        <v>90.511989290000002</v>
      </c>
      <c r="AL11" s="130">
        <v>90.549046090000004</v>
      </c>
      <c r="AM11" s="130">
        <v>84.283891729999993</v>
      </c>
      <c r="AN11" s="130">
        <v>84.342785868489997</v>
      </c>
      <c r="AO11" s="131">
        <v>50.605671520000001</v>
      </c>
      <c r="AP11" s="132">
        <v>-0.40163934427523101</v>
      </c>
      <c r="AQ11" s="132">
        <v>1.4815833899632499E-2</v>
      </c>
      <c r="AR11" s="132">
        <v>6.5368421068237601E-3</v>
      </c>
    </row>
    <row r="12" spans="1:46">
      <c r="A12" s="124" t="s">
        <v>265</v>
      </c>
      <c r="B12" s="130">
        <v>0.05</v>
      </c>
      <c r="C12" s="130">
        <v>0.05</v>
      </c>
      <c r="D12" s="130">
        <v>0.04</v>
      </c>
      <c r="E12" s="130">
        <v>0.05</v>
      </c>
      <c r="F12" s="130">
        <v>0.04</v>
      </c>
      <c r="G12" s="130">
        <v>0.06</v>
      </c>
      <c r="H12" s="130">
        <v>0.24</v>
      </c>
      <c r="I12" s="130">
        <v>1.07</v>
      </c>
      <c r="J12" s="130">
        <v>2.11</v>
      </c>
      <c r="K12" s="130">
        <v>2.15</v>
      </c>
      <c r="L12" s="130">
        <v>2.4</v>
      </c>
      <c r="M12" s="130">
        <v>2.48</v>
      </c>
      <c r="N12" s="130">
        <v>3.96</v>
      </c>
      <c r="O12" s="130">
        <v>4.4400000000000004</v>
      </c>
      <c r="P12" s="130">
        <v>4.3499999999999996</v>
      </c>
      <c r="Q12" s="130">
        <v>4.18</v>
      </c>
      <c r="R12" s="130">
        <v>5.29</v>
      </c>
      <c r="S12" s="130">
        <v>6.46</v>
      </c>
      <c r="T12" s="130">
        <v>6.59</v>
      </c>
      <c r="U12" s="130">
        <v>7.88</v>
      </c>
      <c r="V12" s="130">
        <v>7.69</v>
      </c>
      <c r="W12" s="130">
        <v>8.1</v>
      </c>
      <c r="X12" s="130">
        <v>7.03</v>
      </c>
      <c r="Y12" s="130">
        <v>8.1073039999999992</v>
      </c>
      <c r="Z12" s="130">
        <v>7.1950000000000003</v>
      </c>
      <c r="AA12" s="130">
        <v>7.1635900000000001</v>
      </c>
      <c r="AB12" s="130">
        <v>6.8553410000000001</v>
      </c>
      <c r="AC12" s="130">
        <v>5.0537039999999998</v>
      </c>
      <c r="AD12" s="130">
        <v>3.2783069999999999</v>
      </c>
      <c r="AE12" s="130">
        <v>2.6308199999999999</v>
      </c>
      <c r="AF12" s="130">
        <v>2.6114359999999999</v>
      </c>
      <c r="AG12" s="130">
        <v>1.910801</v>
      </c>
      <c r="AH12" s="130">
        <v>1.229309</v>
      </c>
      <c r="AI12" s="130">
        <v>0.80064000000000002</v>
      </c>
      <c r="AJ12" s="130">
        <v>0.80169699999999999</v>
      </c>
      <c r="AK12" s="130">
        <v>0.43101675</v>
      </c>
      <c r="AL12" s="130">
        <v>0.35178599999999999</v>
      </c>
      <c r="AM12" s="130">
        <v>7.58934E-2</v>
      </c>
      <c r="AN12" s="130">
        <v>0.2464528</v>
      </c>
      <c r="AO12" s="131">
        <v>0.69662258119412701</v>
      </c>
      <c r="AP12" s="132">
        <v>1.81887339404686</v>
      </c>
      <c r="AQ12" s="132">
        <v>-0.22801579693427801</v>
      </c>
      <c r="AR12" s="132">
        <v>8.9984218854093103E-5</v>
      </c>
    </row>
    <row r="13" spans="1:46">
      <c r="A13" s="124" t="s">
        <v>389</v>
      </c>
      <c r="B13" s="130">
        <v>1.68295161290323</v>
      </c>
      <c r="C13" s="130">
        <v>1.5657526881720401</v>
      </c>
      <c r="D13" s="130">
        <v>1.56219086021505</v>
      </c>
      <c r="E13" s="130">
        <v>1.7910322580645199</v>
      </c>
      <c r="F13" s="130">
        <v>1.8145053763440899</v>
      </c>
      <c r="G13" s="130">
        <v>1.96293311827957</v>
      </c>
      <c r="H13" s="130">
        <v>2.2275376559139799</v>
      </c>
      <c r="I13" s="130">
        <v>3.1125184731182798</v>
      </c>
      <c r="J13" s="130">
        <v>3.0520905806451601</v>
      </c>
      <c r="K13" s="130">
        <v>3.1154335268817199</v>
      </c>
      <c r="L13" s="130">
        <v>3.1034944946236598</v>
      </c>
      <c r="M13" s="130">
        <v>2.4124367956989201</v>
      </c>
      <c r="N13" s="130">
        <v>2.0468386451612899</v>
      </c>
      <c r="O13" s="130">
        <v>2.07476304301075</v>
      </c>
      <c r="P13" s="130">
        <v>1.8430223548387099</v>
      </c>
      <c r="Q13" s="130">
        <v>1.77253967741935</v>
      </c>
      <c r="R13" s="130">
        <v>1.68282591397849</v>
      </c>
      <c r="S13" s="130">
        <v>0.53846838709677403</v>
      </c>
      <c r="T13" s="130">
        <v>0.86201129032258095</v>
      </c>
      <c r="U13" s="130">
        <v>0.777406451612903</v>
      </c>
      <c r="V13" s="130">
        <v>0.77353067796610198</v>
      </c>
      <c r="W13" s="130">
        <v>0.57024016949152601</v>
      </c>
      <c r="X13" s="130">
        <v>0.45311050847457601</v>
      </c>
      <c r="Y13" s="130">
        <v>0.30894809677419399</v>
      </c>
      <c r="Z13" s="130">
        <v>0.799197548387097</v>
      </c>
      <c r="AA13" s="130">
        <v>0.86470596774193598</v>
      </c>
      <c r="AB13" s="130">
        <v>0.50441899999999995</v>
      </c>
      <c r="AC13" s="130">
        <v>0.76612999999999998</v>
      </c>
      <c r="AD13" s="130">
        <v>0.85719400000000001</v>
      </c>
      <c r="AE13" s="130">
        <v>0.77018299999999995</v>
      </c>
      <c r="AF13" s="130">
        <v>0.90351599999999999</v>
      </c>
      <c r="AG13" s="130">
        <v>0.99738300000000002</v>
      </c>
      <c r="AH13" s="130">
        <v>3.1705329999999998</v>
      </c>
      <c r="AI13" s="130">
        <v>4.4557355000000003</v>
      </c>
      <c r="AJ13" s="130">
        <v>3.4471171799999998</v>
      </c>
      <c r="AK13" s="130">
        <v>2.8174390599999999</v>
      </c>
      <c r="AL13" s="130">
        <v>1.7974412014285699</v>
      </c>
      <c r="AM13" s="130">
        <v>1.6307201149999999</v>
      </c>
      <c r="AN13" s="130">
        <v>1.1421211414285699</v>
      </c>
      <c r="AO13" s="131">
        <v>1.025091489707</v>
      </c>
      <c r="AP13" s="132">
        <v>-0.104919210226376</v>
      </c>
      <c r="AQ13" s="132">
        <v>2.9113569828630202E-2</v>
      </c>
      <c r="AR13" s="132">
        <v>1.3241324563028801E-4</v>
      </c>
    </row>
    <row r="14" spans="1:46" s="125" customFormat="1">
      <c r="A14" s="133" t="s">
        <v>268</v>
      </c>
      <c r="B14" s="134">
        <v>11.412351612903199</v>
      </c>
      <c r="C14" s="134">
        <v>12.383352688172</v>
      </c>
      <c r="D14" s="134">
        <v>13.3923908602151</v>
      </c>
      <c r="E14" s="134">
        <v>15.9970322580645</v>
      </c>
      <c r="F14" s="134">
        <v>18.5405053763441</v>
      </c>
      <c r="G14" s="134">
        <v>20.1509331182796</v>
      </c>
      <c r="H14" s="134">
        <v>23.945537655913999</v>
      </c>
      <c r="I14" s="134">
        <v>26.614518473118299</v>
      </c>
      <c r="J14" s="134">
        <v>30.735090580645199</v>
      </c>
      <c r="K14" s="134">
        <v>29.850099526881699</v>
      </c>
      <c r="L14" s="134">
        <v>30.444543494623701</v>
      </c>
      <c r="M14" s="134">
        <v>31.421436795698899</v>
      </c>
      <c r="N14" s="134">
        <v>32.270595645161301</v>
      </c>
      <c r="O14" s="134">
        <v>34.320238043010797</v>
      </c>
      <c r="P14" s="134">
        <v>37.034447354838697</v>
      </c>
      <c r="Q14" s="134">
        <v>40.277728677419397</v>
      </c>
      <c r="R14" s="134">
        <v>45.347425913978498</v>
      </c>
      <c r="S14" s="134">
        <v>46.129884387096801</v>
      </c>
      <c r="T14" s="134">
        <v>45.925619290322601</v>
      </c>
      <c r="U14" s="134">
        <v>53.596248451612901</v>
      </c>
      <c r="V14" s="134">
        <v>58.020600677966101</v>
      </c>
      <c r="W14" s="134">
        <v>55.750330049491502</v>
      </c>
      <c r="X14" s="134">
        <v>64.320761878474599</v>
      </c>
      <c r="Y14" s="134">
        <v>70.111358096774197</v>
      </c>
      <c r="Z14" s="134">
        <v>75.687051548387103</v>
      </c>
      <c r="AA14" s="134">
        <v>82.342375967741901</v>
      </c>
      <c r="AB14" s="134">
        <v>85.603409999999997</v>
      </c>
      <c r="AC14" s="134">
        <v>88.113495999999998</v>
      </c>
      <c r="AD14" s="134">
        <v>85.262842000000006</v>
      </c>
      <c r="AE14" s="134">
        <v>85.458598260000002</v>
      </c>
      <c r="AF14" s="134">
        <v>96.883017120000005</v>
      </c>
      <c r="AG14" s="134">
        <v>100.106888</v>
      </c>
      <c r="AH14" s="134">
        <v>99.363990000000001</v>
      </c>
      <c r="AI14" s="134">
        <v>103.18598350000001</v>
      </c>
      <c r="AJ14" s="134">
        <v>97.845932000000005</v>
      </c>
      <c r="AK14" s="134">
        <v>101.26090910000001</v>
      </c>
      <c r="AL14" s="134">
        <v>98.540098291428606</v>
      </c>
      <c r="AM14" s="134">
        <v>92.423254244999995</v>
      </c>
      <c r="AN14" s="134">
        <v>91.574933809918605</v>
      </c>
      <c r="AO14" s="134">
        <v>58.5123195909011</v>
      </c>
      <c r="AP14" s="135">
        <v>-0.36279014968916401</v>
      </c>
      <c r="AQ14" s="135">
        <v>7.1674482524435304E-3</v>
      </c>
      <c r="AR14" s="135">
        <v>7.5581606365714999E-3</v>
      </c>
    </row>
    <row r="15" spans="1:46">
      <c r="B15" s="130"/>
      <c r="C15" s="130"/>
      <c r="D15" s="130"/>
      <c r="E15" s="130"/>
      <c r="F15" s="130"/>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1"/>
      <c r="AP15" s="132"/>
      <c r="AQ15" s="132"/>
      <c r="AR15" s="132"/>
    </row>
    <row r="16" spans="1:46">
      <c r="A16" s="124" t="s">
        <v>271</v>
      </c>
      <c r="B16" s="130">
        <v>29.24</v>
      </c>
      <c r="C16" s="130">
        <v>32.21</v>
      </c>
      <c r="D16" s="130">
        <v>32.39</v>
      </c>
      <c r="E16" s="130">
        <v>32.36</v>
      </c>
      <c r="F16" s="130">
        <v>30.88</v>
      </c>
      <c r="G16" s="130">
        <v>35.22</v>
      </c>
      <c r="H16" s="130">
        <v>36.82</v>
      </c>
      <c r="I16" s="130">
        <v>34.15</v>
      </c>
      <c r="J16" s="130">
        <v>34.299999999999997</v>
      </c>
      <c r="K16" s="130">
        <v>31.674953416138901</v>
      </c>
      <c r="L16" s="130">
        <v>31.041447904274001</v>
      </c>
      <c r="M16" s="130">
        <v>32.712860929188103</v>
      </c>
      <c r="N16" s="130">
        <v>31.501186733057999</v>
      </c>
      <c r="O16" s="130">
        <v>31.029331783795499</v>
      </c>
      <c r="P16" s="130">
        <v>33.227593447949801</v>
      </c>
      <c r="Q16" s="130">
        <v>33.575195940443599</v>
      </c>
      <c r="R16" s="130">
        <v>29.708011197611199</v>
      </c>
      <c r="S16" s="130">
        <v>30.110799984733902</v>
      </c>
      <c r="T16" s="130">
        <v>25.2978042026301</v>
      </c>
      <c r="U16" s="130">
        <v>26.4319787502988</v>
      </c>
      <c r="V16" s="130">
        <v>26.6112803360231</v>
      </c>
      <c r="W16" s="130">
        <v>26.0180566744543</v>
      </c>
      <c r="X16" s="130">
        <v>27.299254957494899</v>
      </c>
      <c r="Y16" s="130">
        <v>26.4850113002454</v>
      </c>
      <c r="Z16" s="130">
        <v>24.6948043946349</v>
      </c>
      <c r="AA16" s="130">
        <v>25.6778649100373</v>
      </c>
      <c r="AB16" s="130">
        <v>28.724444714489302</v>
      </c>
      <c r="AC16" s="130">
        <v>29.062532453208298</v>
      </c>
      <c r="AD16" s="130">
        <v>27.2993703544143</v>
      </c>
      <c r="AE16" s="130">
        <v>29.4381072044246</v>
      </c>
      <c r="AF16" s="130">
        <v>37.131955733612799</v>
      </c>
      <c r="AG16" s="130">
        <v>33.430415620355802</v>
      </c>
      <c r="AH16" s="130">
        <v>28.634827535710698</v>
      </c>
      <c r="AI16" s="130">
        <v>31.3263310118943</v>
      </c>
      <c r="AJ16" s="130">
        <v>35.912757182664002</v>
      </c>
      <c r="AK16" s="130">
        <v>31.288951268147901</v>
      </c>
      <c r="AL16" s="130">
        <v>34.318820000000102</v>
      </c>
      <c r="AM16" s="130">
        <v>30.871254424859298</v>
      </c>
      <c r="AN16" s="130">
        <v>15.4445548111725</v>
      </c>
      <c r="AO16" s="131">
        <v>12.2941187383543</v>
      </c>
      <c r="AP16" s="132">
        <v>-0.20615851995106299</v>
      </c>
      <c r="AQ16" s="132">
        <v>-5.5368820219935798E-2</v>
      </c>
      <c r="AR16" s="132">
        <v>1.5880574374633901E-3</v>
      </c>
    </row>
    <row r="17" spans="1:44">
      <c r="A17" s="124" t="s">
        <v>275</v>
      </c>
      <c r="B17" s="130">
        <v>117.72</v>
      </c>
      <c r="C17" s="130">
        <v>118.79</v>
      </c>
      <c r="D17" s="130">
        <v>123.04</v>
      </c>
      <c r="E17" s="130">
        <v>124.93</v>
      </c>
      <c r="F17" s="130">
        <v>122.8</v>
      </c>
      <c r="G17" s="130">
        <v>123.06</v>
      </c>
      <c r="H17" s="130">
        <v>122.15</v>
      </c>
      <c r="I17" s="130">
        <v>119.8</v>
      </c>
      <c r="J17" s="130">
        <v>114.06</v>
      </c>
      <c r="K17" s="130">
        <v>101.354</v>
      </c>
      <c r="L17" s="130">
        <v>96.185000000000002</v>
      </c>
      <c r="M17" s="130">
        <v>86.564999999999998</v>
      </c>
      <c r="N17" s="130">
        <v>85.180999999999997</v>
      </c>
      <c r="O17" s="130">
        <v>76.944000000000003</v>
      </c>
      <c r="P17" s="130">
        <v>74.331999999999994</v>
      </c>
      <c r="Q17" s="130">
        <v>76.222999999999999</v>
      </c>
      <c r="R17" s="130">
        <v>73.515000000000001</v>
      </c>
      <c r="S17" s="130">
        <v>67.528999999999996</v>
      </c>
      <c r="T17" s="130">
        <v>59.133000000000003</v>
      </c>
      <c r="U17" s="130">
        <v>65.162000000000006</v>
      </c>
      <c r="V17" s="130">
        <v>66.105999999999995</v>
      </c>
      <c r="W17" s="130">
        <v>63.356000000000002</v>
      </c>
      <c r="X17" s="130">
        <v>63.905999999999999</v>
      </c>
      <c r="Y17" s="130">
        <v>61.8</v>
      </c>
      <c r="Z17" s="130">
        <v>62.026000000000003</v>
      </c>
      <c r="AA17" s="130">
        <v>62.902999999999999</v>
      </c>
      <c r="AB17" s="130">
        <v>62.625999999999998</v>
      </c>
      <c r="AC17" s="130">
        <v>60.2</v>
      </c>
      <c r="AD17" s="130">
        <v>56.417000000000002</v>
      </c>
      <c r="AE17" s="130">
        <v>55.366999999999997</v>
      </c>
      <c r="AF17" s="130">
        <v>58.08</v>
      </c>
      <c r="AG17" s="130">
        <v>55.185000000000002</v>
      </c>
      <c r="AH17" s="130">
        <v>49.131</v>
      </c>
      <c r="AI17" s="130">
        <v>47.076999999999998</v>
      </c>
      <c r="AJ17" s="130">
        <v>46.530999999999999</v>
      </c>
      <c r="AK17" s="130">
        <v>45.542999999999999</v>
      </c>
      <c r="AL17" s="130">
        <v>44.906773999999999</v>
      </c>
      <c r="AM17" s="130">
        <v>43.765593000000003</v>
      </c>
      <c r="AN17" s="130">
        <v>41.026758000000001</v>
      </c>
      <c r="AO17" s="131">
        <v>31.720275449530899</v>
      </c>
      <c r="AP17" s="132">
        <v>-0.22895179701330901</v>
      </c>
      <c r="AQ17" s="132">
        <v>-3.1352591043930997E-2</v>
      </c>
      <c r="AR17" s="132">
        <v>4.0973753725725001E-3</v>
      </c>
    </row>
    <row r="18" spans="1:44">
      <c r="A18" s="124" t="s">
        <v>280</v>
      </c>
      <c r="B18" s="130">
        <v>492.8</v>
      </c>
      <c r="C18" s="130">
        <v>499.7</v>
      </c>
      <c r="D18" s="130">
        <v>476.5</v>
      </c>
      <c r="E18" s="130">
        <v>501.8</v>
      </c>
      <c r="F18" s="130">
        <v>521.6</v>
      </c>
      <c r="G18" s="130">
        <v>513.21799999999996</v>
      </c>
      <c r="H18" s="130">
        <v>502.85</v>
      </c>
      <c r="I18" s="130">
        <v>498.32499999999999</v>
      </c>
      <c r="J18" s="130">
        <v>482.74900000000002</v>
      </c>
      <c r="K18" s="130">
        <v>427.43299999999999</v>
      </c>
      <c r="L18" s="130">
        <v>346.38200000000001</v>
      </c>
      <c r="M18" s="130">
        <v>307.90600000000001</v>
      </c>
      <c r="N18" s="130">
        <v>280.67</v>
      </c>
      <c r="O18" s="130">
        <v>259.66399999999999</v>
      </c>
      <c r="P18" s="130">
        <v>246.684</v>
      </c>
      <c r="Q18" s="130">
        <v>235.75899999999999</v>
      </c>
      <c r="R18" s="130">
        <v>223.56200000000001</v>
      </c>
      <c r="S18" s="130">
        <v>207.29300000000001</v>
      </c>
      <c r="T18" s="130">
        <v>201.095</v>
      </c>
      <c r="U18" s="130">
        <v>201.572</v>
      </c>
      <c r="V18" s="130">
        <v>203.01499999999999</v>
      </c>
      <c r="W18" s="130">
        <v>208.416</v>
      </c>
      <c r="X18" s="130">
        <v>205.22800000000001</v>
      </c>
      <c r="Y18" s="130">
        <v>208.036</v>
      </c>
      <c r="Z18" s="130">
        <v>203.072</v>
      </c>
      <c r="AA18" s="130">
        <v>197.40600000000001</v>
      </c>
      <c r="AB18" s="130">
        <v>201.94</v>
      </c>
      <c r="AC18" s="130">
        <v>192.48400000000001</v>
      </c>
      <c r="AD18" s="130">
        <v>183.62299999999999</v>
      </c>
      <c r="AE18" s="130">
        <v>182.303</v>
      </c>
      <c r="AF18" s="130">
        <v>188.56100000000001</v>
      </c>
      <c r="AG18" s="130">
        <v>196.202</v>
      </c>
      <c r="AH18" s="130">
        <v>190.56100000000001</v>
      </c>
      <c r="AI18" s="130">
        <v>185.79499999999999</v>
      </c>
      <c r="AJ18" s="130">
        <v>184.28800000000001</v>
      </c>
      <c r="AK18" s="130">
        <v>175.39599999999999</v>
      </c>
      <c r="AL18" s="130">
        <v>175.12200000000001</v>
      </c>
      <c r="AM18" s="130">
        <v>168.84200000000001</v>
      </c>
      <c r="AN18" s="130">
        <v>131.30000000000001</v>
      </c>
      <c r="AO18" s="131">
        <v>107.4</v>
      </c>
      <c r="AP18" s="132">
        <v>-0.18426079682369301</v>
      </c>
      <c r="AQ18" s="132">
        <v>-3.2983766455139597E-2</v>
      </c>
      <c r="AR18" s="132">
        <v>1.3873086181563901E-2</v>
      </c>
    </row>
    <row r="19" spans="1:44">
      <c r="A19" s="124" t="s">
        <v>281</v>
      </c>
      <c r="B19" s="130">
        <v>27.32</v>
      </c>
      <c r="C19" s="130">
        <v>27.4</v>
      </c>
      <c r="D19" s="130">
        <v>30.59</v>
      </c>
      <c r="E19" s="130">
        <v>32.5</v>
      </c>
      <c r="F19" s="130">
        <v>35.89</v>
      </c>
      <c r="G19" s="130">
        <v>38.1</v>
      </c>
      <c r="H19" s="130">
        <v>44.612000000000002</v>
      </c>
      <c r="I19" s="130">
        <v>48.323</v>
      </c>
      <c r="J19" s="130">
        <v>51.866</v>
      </c>
      <c r="K19" s="130">
        <v>51.896000000000001</v>
      </c>
      <c r="L19" s="130">
        <v>52.695</v>
      </c>
      <c r="M19" s="130">
        <v>55.051000000000002</v>
      </c>
      <c r="N19" s="130">
        <v>54.817</v>
      </c>
      <c r="O19" s="130">
        <v>56.671999999999997</v>
      </c>
      <c r="P19" s="130">
        <v>57.661999999999999</v>
      </c>
      <c r="Q19" s="130">
        <v>59.780999999999999</v>
      </c>
      <c r="R19" s="130">
        <v>58.844000000000001</v>
      </c>
      <c r="S19" s="130">
        <v>60.884</v>
      </c>
      <c r="T19" s="130">
        <v>62.051000000000002</v>
      </c>
      <c r="U19" s="130">
        <v>63.887</v>
      </c>
      <c r="V19" s="130">
        <v>66.343999999999994</v>
      </c>
      <c r="W19" s="130">
        <v>70.468000000000004</v>
      </c>
      <c r="X19" s="130">
        <v>68.299000000000007</v>
      </c>
      <c r="Y19" s="130">
        <v>70.040999999999997</v>
      </c>
      <c r="Z19" s="130">
        <v>69.397999999999996</v>
      </c>
      <c r="AA19" s="130">
        <v>64.787000000000006</v>
      </c>
      <c r="AB19" s="130">
        <v>66.308000000000007</v>
      </c>
      <c r="AC19" s="130">
        <v>65.72</v>
      </c>
      <c r="AD19" s="130">
        <v>64.893000000000001</v>
      </c>
      <c r="AE19" s="130">
        <v>56.52</v>
      </c>
      <c r="AF19" s="130">
        <v>58.665999999999997</v>
      </c>
      <c r="AG19" s="130">
        <v>62.956000000000003</v>
      </c>
      <c r="AH19" s="130">
        <v>53.923999999999999</v>
      </c>
      <c r="AI19" s="130">
        <v>50.844999999999999</v>
      </c>
      <c r="AJ19" s="130">
        <v>46.246000000000002</v>
      </c>
      <c r="AK19" s="130">
        <v>32.637999999999998</v>
      </c>
      <c r="AL19" s="130">
        <v>37.731347999999997</v>
      </c>
      <c r="AM19" s="130">
        <v>36.488799999999998</v>
      </c>
      <c r="AN19" s="130">
        <v>27.375450000000001</v>
      </c>
      <c r="AO19" s="131">
        <v>13.9982129746154</v>
      </c>
      <c r="AP19" s="132">
        <v>-0.49005526882377498</v>
      </c>
      <c r="AQ19" s="132">
        <v>-8.2689549015572503E-2</v>
      </c>
      <c r="AR19" s="132">
        <v>1.8081789104722999E-3</v>
      </c>
    </row>
    <row r="20" spans="1:44">
      <c r="A20" s="124" t="s">
        <v>282</v>
      </c>
      <c r="B20" s="130">
        <v>25.942181000000001</v>
      </c>
      <c r="C20" s="130">
        <v>26.078700999999999</v>
      </c>
      <c r="D20" s="130">
        <v>25.212983000000001</v>
      </c>
      <c r="E20" s="130">
        <v>25.047585000000002</v>
      </c>
      <c r="F20" s="130">
        <v>24.042514000000001</v>
      </c>
      <c r="G20" s="130">
        <v>23.128696999999999</v>
      </c>
      <c r="H20" s="130">
        <v>22.844349999999999</v>
      </c>
      <c r="I20" s="130">
        <v>20.874782</v>
      </c>
      <c r="J20" s="130">
        <v>20.029843</v>
      </c>
      <c r="K20" s="130">
        <v>17.577931</v>
      </c>
      <c r="L20" s="130">
        <v>16.974205999999999</v>
      </c>
      <c r="M20" s="130">
        <v>15.943</v>
      </c>
      <c r="N20" s="130">
        <v>14.433999999999999</v>
      </c>
      <c r="O20" s="130">
        <v>13.906363000000001</v>
      </c>
      <c r="P20" s="130">
        <v>14.451924</v>
      </c>
      <c r="Q20" s="130">
        <v>15.471</v>
      </c>
      <c r="R20" s="130">
        <v>16.172000000000001</v>
      </c>
      <c r="S20" s="130">
        <v>15.068</v>
      </c>
      <c r="T20" s="130">
        <v>14.917</v>
      </c>
      <c r="U20" s="130">
        <v>14.276</v>
      </c>
      <c r="V20" s="130">
        <v>14.070262</v>
      </c>
      <c r="W20" s="130">
        <v>12.763971</v>
      </c>
      <c r="X20" s="130">
        <v>13.358822999999999</v>
      </c>
      <c r="Y20" s="130">
        <v>11.250258000000001</v>
      </c>
      <c r="Z20" s="130">
        <v>9.57</v>
      </c>
      <c r="AA20" s="130">
        <v>9.952</v>
      </c>
      <c r="AB20" s="130">
        <v>9.8179999999999996</v>
      </c>
      <c r="AC20" s="130">
        <v>9.4039999999999999</v>
      </c>
      <c r="AD20" s="130">
        <v>8.9860000000000007</v>
      </c>
      <c r="AE20" s="130">
        <v>9.1129999999999995</v>
      </c>
      <c r="AF20" s="130">
        <v>9.5549999999999997</v>
      </c>
      <c r="AG20" s="130">
        <v>9.2899999999999991</v>
      </c>
      <c r="AH20" s="130">
        <v>9.5579999999999998</v>
      </c>
      <c r="AI20" s="130">
        <v>9.5510000000000002</v>
      </c>
      <c r="AJ20" s="130">
        <v>9.2609999999999992</v>
      </c>
      <c r="AK20" s="130">
        <v>9.2159999999999993</v>
      </c>
      <c r="AL20" s="130">
        <v>7.9720000000000004</v>
      </c>
      <c r="AM20" s="130">
        <v>7.8979999999999997</v>
      </c>
      <c r="AN20" s="130">
        <v>6.8470000000000004</v>
      </c>
      <c r="AO20" s="131">
        <v>6.1249708627015398</v>
      </c>
      <c r="AP20" s="132">
        <v>-0.10789601728727299</v>
      </c>
      <c r="AQ20" s="132">
        <v>-2.6819515362649499E-2</v>
      </c>
      <c r="AR20" s="132">
        <v>7.9117549942109798E-4</v>
      </c>
    </row>
    <row r="21" spans="1:44">
      <c r="A21" s="124" t="s">
        <v>292</v>
      </c>
      <c r="B21" s="130">
        <v>198.64</v>
      </c>
      <c r="C21" s="130">
        <v>226.96</v>
      </c>
      <c r="D21" s="130">
        <v>233.62</v>
      </c>
      <c r="E21" s="130">
        <v>241.97</v>
      </c>
      <c r="F21" s="130">
        <v>249.39</v>
      </c>
      <c r="G21" s="130">
        <v>259.33999999999997</v>
      </c>
      <c r="H21" s="130">
        <v>266.20999999999998</v>
      </c>
      <c r="I21" s="130">
        <v>266.51</v>
      </c>
      <c r="J21" s="130">
        <v>249.45</v>
      </c>
      <c r="K21" s="130">
        <v>215.32</v>
      </c>
      <c r="L21" s="130">
        <v>209.79</v>
      </c>
      <c r="M21" s="130">
        <v>198.38</v>
      </c>
      <c r="N21" s="130">
        <v>198.58</v>
      </c>
      <c r="O21" s="130">
        <v>200.7</v>
      </c>
      <c r="P21" s="130">
        <v>200.72</v>
      </c>
      <c r="Q21" s="130">
        <v>201.72</v>
      </c>
      <c r="R21" s="130">
        <v>200.93</v>
      </c>
      <c r="S21" s="130">
        <v>178.55</v>
      </c>
      <c r="T21" s="130">
        <v>172.73</v>
      </c>
      <c r="U21" s="130">
        <v>162.82</v>
      </c>
      <c r="V21" s="130">
        <v>163.54</v>
      </c>
      <c r="W21" s="130">
        <v>161.91999999999999</v>
      </c>
      <c r="X21" s="130">
        <v>163.79</v>
      </c>
      <c r="Y21" s="130">
        <v>161.28399999999999</v>
      </c>
      <c r="Z21" s="130">
        <v>159.54</v>
      </c>
      <c r="AA21" s="130">
        <v>156.065</v>
      </c>
      <c r="AB21" s="130">
        <v>145.85</v>
      </c>
      <c r="AC21" s="130">
        <v>144.01300000000001</v>
      </c>
      <c r="AD21" s="130">
        <v>135.172</v>
      </c>
      <c r="AE21" s="130">
        <v>133.238</v>
      </c>
      <c r="AF21" s="130">
        <v>139.28899999999999</v>
      </c>
      <c r="AG21" s="130">
        <v>144.09299999999999</v>
      </c>
      <c r="AH21" s="130">
        <v>142.90600000000001</v>
      </c>
      <c r="AI21" s="130">
        <v>137.148</v>
      </c>
      <c r="AJ21" s="130">
        <v>135.81399999999999</v>
      </c>
      <c r="AK21" s="130">
        <v>131.029</v>
      </c>
      <c r="AL21" s="130">
        <v>127.07599999999999</v>
      </c>
      <c r="AM21" s="130">
        <v>122.427868</v>
      </c>
      <c r="AN21" s="130">
        <v>112.40916</v>
      </c>
      <c r="AO21" s="131">
        <v>100.697281</v>
      </c>
      <c r="AP21" s="132">
        <v>-0.106637289906446</v>
      </c>
      <c r="AQ21" s="132">
        <v>-1.8271279939649401E-2</v>
      </c>
      <c r="AR21" s="132">
        <v>1.3007281727766801E-2</v>
      </c>
    </row>
    <row r="22" spans="1:44">
      <c r="A22" s="124" t="s">
        <v>294</v>
      </c>
      <c r="B22" s="130">
        <v>39.564</v>
      </c>
      <c r="C22" s="130">
        <v>41.433</v>
      </c>
      <c r="D22" s="130">
        <v>48.759</v>
      </c>
      <c r="E22" s="130">
        <v>47.798999999999999</v>
      </c>
      <c r="F22" s="130">
        <v>49.819000000000003</v>
      </c>
      <c r="G22" s="130">
        <v>51.432000000000002</v>
      </c>
      <c r="H22" s="130">
        <v>55.698999999999998</v>
      </c>
      <c r="I22" s="130">
        <v>62.917000000000002</v>
      </c>
      <c r="J22" s="130">
        <v>66.462000000000003</v>
      </c>
      <c r="K22" s="130">
        <v>38.183</v>
      </c>
      <c r="L22" s="130">
        <v>32.414000000000001</v>
      </c>
      <c r="M22" s="130">
        <v>38.369999999999997</v>
      </c>
      <c r="N22" s="130">
        <v>39.777000000000001</v>
      </c>
      <c r="O22" s="130">
        <v>40.566000000000003</v>
      </c>
      <c r="P22" s="130">
        <v>41.127000000000002</v>
      </c>
      <c r="Q22" s="130">
        <v>41.871000000000002</v>
      </c>
      <c r="R22" s="130">
        <v>33.807000000000002</v>
      </c>
      <c r="S22" s="130">
        <v>26.234999999999999</v>
      </c>
      <c r="T22" s="130">
        <v>22.893000000000001</v>
      </c>
      <c r="U22" s="130">
        <v>29.294</v>
      </c>
      <c r="V22" s="130">
        <v>33.302999999999997</v>
      </c>
      <c r="W22" s="130">
        <v>30.428000000000001</v>
      </c>
      <c r="X22" s="130">
        <v>33.082000000000001</v>
      </c>
      <c r="Y22" s="130">
        <v>31.8</v>
      </c>
      <c r="Z22" s="130">
        <v>31.111999999999998</v>
      </c>
      <c r="AA22" s="130">
        <v>34.932000000000002</v>
      </c>
      <c r="AB22" s="130">
        <v>35.780999999999999</v>
      </c>
      <c r="AC22" s="130">
        <v>35.871000000000002</v>
      </c>
      <c r="AD22" s="130">
        <v>33.97</v>
      </c>
      <c r="AE22" s="130">
        <v>31.13</v>
      </c>
      <c r="AF22" s="130">
        <v>35.512999999999998</v>
      </c>
      <c r="AG22" s="130">
        <v>33.947000000000003</v>
      </c>
      <c r="AH22" s="130">
        <v>24.722000000000001</v>
      </c>
      <c r="AI22" s="130">
        <v>23.567</v>
      </c>
      <c r="AJ22" s="130">
        <v>25.497</v>
      </c>
      <c r="AK22" s="130">
        <v>22.986999999999998</v>
      </c>
      <c r="AL22" s="130">
        <v>25.759221</v>
      </c>
      <c r="AM22" s="130">
        <v>23.652908</v>
      </c>
      <c r="AN22" s="130">
        <v>21.653155999999999</v>
      </c>
      <c r="AO22" s="131">
        <v>15.002364767653701</v>
      </c>
      <c r="AP22" s="132">
        <v>-0.30904415504222299</v>
      </c>
      <c r="AQ22" s="132">
        <v>-4.4033737157926703E-2</v>
      </c>
      <c r="AR22" s="132">
        <v>1.93788733099551E-3</v>
      </c>
    </row>
    <row r="23" spans="1:44">
      <c r="A23" s="124" t="s">
        <v>846</v>
      </c>
      <c r="B23" s="130" t="s">
        <v>273</v>
      </c>
      <c r="C23" s="130" t="s">
        <v>273</v>
      </c>
      <c r="D23" s="130" t="s">
        <v>273</v>
      </c>
      <c r="E23" s="130" t="s">
        <v>273</v>
      </c>
      <c r="F23" s="130" t="s">
        <v>273</v>
      </c>
      <c r="G23" s="130" t="s">
        <v>273</v>
      </c>
      <c r="H23" s="130" t="s">
        <v>273</v>
      </c>
      <c r="I23" s="130" t="s">
        <v>273</v>
      </c>
      <c r="J23" s="130" t="s">
        <v>273</v>
      </c>
      <c r="K23" s="130" t="s">
        <v>273</v>
      </c>
      <c r="L23" s="130" t="s">
        <v>273</v>
      </c>
      <c r="M23" s="130" t="s">
        <v>273</v>
      </c>
      <c r="N23" s="130" t="s">
        <v>273</v>
      </c>
      <c r="O23" s="130" t="s">
        <v>273</v>
      </c>
      <c r="P23" s="130" t="s">
        <v>273</v>
      </c>
      <c r="Q23" s="130" t="s">
        <v>273</v>
      </c>
      <c r="R23" s="130" t="s">
        <v>273</v>
      </c>
      <c r="S23" s="130" t="s">
        <v>273</v>
      </c>
      <c r="T23" s="130" t="s">
        <v>273</v>
      </c>
      <c r="U23" s="130" t="s">
        <v>273</v>
      </c>
      <c r="V23" s="130" t="s">
        <v>273</v>
      </c>
      <c r="W23" s="130" t="s">
        <v>273</v>
      </c>
      <c r="X23" s="130" t="s">
        <v>273</v>
      </c>
      <c r="Y23" s="130" t="s">
        <v>273</v>
      </c>
      <c r="Z23" s="130" t="s">
        <v>273</v>
      </c>
      <c r="AA23" s="130" t="s">
        <v>273</v>
      </c>
      <c r="AB23" s="130">
        <v>37.658000000000001</v>
      </c>
      <c r="AC23" s="130">
        <v>39.186999999999998</v>
      </c>
      <c r="AD23" s="130">
        <v>38.814</v>
      </c>
      <c r="AE23" s="130">
        <v>37.863999999999997</v>
      </c>
      <c r="AF23" s="130">
        <v>40.777999999999999</v>
      </c>
      <c r="AG23" s="130">
        <v>38.171999999999997</v>
      </c>
      <c r="AH23" s="130">
        <v>40.253999999999998</v>
      </c>
      <c r="AI23" s="130">
        <v>29.82</v>
      </c>
      <c r="AJ23" s="130">
        <v>37.787999999999997</v>
      </c>
      <c r="AK23" s="130">
        <v>38.545527</v>
      </c>
      <c r="AL23" s="130">
        <v>39.884959000000002</v>
      </c>
      <c r="AM23" s="130">
        <v>37.675477097106402</v>
      </c>
      <c r="AN23" s="130">
        <v>38.988520000000001</v>
      </c>
      <c r="AO23" s="131">
        <v>39.784210985026</v>
      </c>
      <c r="AP23" s="132">
        <v>1.7620339397654599E-2</v>
      </c>
      <c r="AQ23" s="132">
        <v>4.48724400013978E-4</v>
      </c>
      <c r="AR23" s="132">
        <v>5.1390110582940898E-3</v>
      </c>
    </row>
    <row r="24" spans="1:44">
      <c r="A24" s="124" t="s">
        <v>297</v>
      </c>
      <c r="B24" s="130">
        <v>35.676000000000002</v>
      </c>
      <c r="C24" s="130">
        <v>39.305</v>
      </c>
      <c r="D24" s="130">
        <v>39.953000000000003</v>
      </c>
      <c r="E24" s="130">
        <v>39.591999999999999</v>
      </c>
      <c r="F24" s="130">
        <v>39.662999999999997</v>
      </c>
      <c r="G24" s="130">
        <v>38.323</v>
      </c>
      <c r="H24" s="130">
        <v>34.634</v>
      </c>
      <c r="I24" s="130">
        <v>31.908999999999999</v>
      </c>
      <c r="J24" s="130">
        <v>36.578000000000003</v>
      </c>
      <c r="K24" s="130">
        <v>35.951999999999998</v>
      </c>
      <c r="L24" s="130">
        <v>33.520000000000003</v>
      </c>
      <c r="M24" s="130">
        <v>33.298999999999999</v>
      </c>
      <c r="N24" s="130">
        <v>31.565000000000001</v>
      </c>
      <c r="O24" s="130">
        <v>29.491</v>
      </c>
      <c r="P24" s="130">
        <v>28.463999999999999</v>
      </c>
      <c r="Q24" s="130">
        <v>27.37</v>
      </c>
      <c r="R24" s="130">
        <v>26.466999999999999</v>
      </c>
      <c r="S24" s="130">
        <v>26.074999999999999</v>
      </c>
      <c r="T24" s="130">
        <v>24.257999999999999</v>
      </c>
      <c r="U24" s="130">
        <v>23.486000000000001</v>
      </c>
      <c r="V24" s="130">
        <v>22.684000000000001</v>
      </c>
      <c r="W24" s="130">
        <v>22.035</v>
      </c>
      <c r="X24" s="130">
        <v>20.547999999999998</v>
      </c>
      <c r="Y24" s="130">
        <v>20.495999999999999</v>
      </c>
      <c r="Z24" s="130">
        <v>19.353999999999999</v>
      </c>
      <c r="AA24" s="130">
        <v>18.399000000000001</v>
      </c>
      <c r="AB24" s="130">
        <v>17.18</v>
      </c>
      <c r="AC24" s="130">
        <v>10.202999999999999</v>
      </c>
      <c r="AD24" s="130">
        <v>9.4450000000000003</v>
      </c>
      <c r="AE24" s="130">
        <v>8.43</v>
      </c>
      <c r="AF24" s="130">
        <v>6.6210000000000004</v>
      </c>
      <c r="AG24" s="130">
        <v>6.181</v>
      </c>
      <c r="AH24" s="130">
        <v>4.3680000000000003</v>
      </c>
      <c r="AI24" s="130">
        <v>3.899</v>
      </c>
      <c r="AJ24" s="130">
        <v>3.0640000000000001</v>
      </c>
      <c r="AK24" s="130">
        <v>1.7418020000000001</v>
      </c>
      <c r="AL24" s="130">
        <v>2.9769999999999999</v>
      </c>
      <c r="AM24" s="130">
        <v>2.1579999999999999</v>
      </c>
      <c r="AN24" s="130">
        <v>3.8397632938316999</v>
      </c>
      <c r="AO24" s="131">
        <v>4.20222469382459</v>
      </c>
      <c r="AP24" s="132">
        <v>9.1406653197145193E-2</v>
      </c>
      <c r="AQ24" s="132">
        <v>-8.6075648942173594E-2</v>
      </c>
      <c r="AR24" s="132">
        <v>5.4281029172927801E-4</v>
      </c>
    </row>
    <row r="25" spans="1:44">
      <c r="A25" s="124" t="s">
        <v>300</v>
      </c>
      <c r="B25" s="130">
        <v>21.006</v>
      </c>
      <c r="C25" s="130">
        <v>22.672000000000001</v>
      </c>
      <c r="D25" s="130">
        <v>25.245000000000001</v>
      </c>
      <c r="E25" s="130">
        <v>29.972000000000001</v>
      </c>
      <c r="F25" s="130">
        <v>39.997</v>
      </c>
      <c r="G25" s="130">
        <v>46.417000000000002</v>
      </c>
      <c r="H25" s="130">
        <v>46.988</v>
      </c>
      <c r="I25" s="130">
        <v>39.218000000000004</v>
      </c>
      <c r="J25" s="130">
        <v>52.216000000000001</v>
      </c>
      <c r="K25" s="130">
        <v>47.427999999999997</v>
      </c>
      <c r="L25" s="130">
        <v>46.107999999999997</v>
      </c>
      <c r="M25" s="130">
        <v>51.430999999999997</v>
      </c>
      <c r="N25" s="130">
        <v>48.56</v>
      </c>
      <c r="O25" s="130">
        <v>54.372</v>
      </c>
      <c r="P25" s="130">
        <v>55.073</v>
      </c>
      <c r="Q25" s="130">
        <v>56.363597470000002</v>
      </c>
      <c r="R25" s="130">
        <v>59.92941562</v>
      </c>
      <c r="S25" s="130">
        <v>67.382875780000006</v>
      </c>
      <c r="T25" s="130">
        <v>67.037212699999998</v>
      </c>
      <c r="U25" s="130">
        <v>63.268133859999999</v>
      </c>
      <c r="V25" s="130">
        <v>62.096361639999998</v>
      </c>
      <c r="W25" s="130">
        <v>53.983936460000002</v>
      </c>
      <c r="X25" s="130">
        <v>48.562766000000003</v>
      </c>
      <c r="Y25" s="130">
        <v>46.377239000000003</v>
      </c>
      <c r="Z25" s="130">
        <v>60.765999999999998</v>
      </c>
      <c r="AA25" s="130">
        <v>64.254999999999995</v>
      </c>
      <c r="AB25" s="130">
        <v>75.364999999999995</v>
      </c>
      <c r="AC25" s="130">
        <v>79.402000000000001</v>
      </c>
      <c r="AD25" s="130">
        <v>79.498000000000005</v>
      </c>
      <c r="AE25" s="130">
        <v>73.399000000000001</v>
      </c>
      <c r="AF25" s="130">
        <v>75.978300000000004</v>
      </c>
      <c r="AG25" s="130">
        <v>71.460999999999999</v>
      </c>
      <c r="AH25" s="130">
        <v>60.392497259999999</v>
      </c>
      <c r="AI25" s="130">
        <v>65.248999999999995</v>
      </c>
      <c r="AJ25" s="130">
        <v>58.414000000000001</v>
      </c>
      <c r="AK25" s="130">
        <v>73.003947999999994</v>
      </c>
      <c r="AL25" s="130">
        <v>74.098123529999995</v>
      </c>
      <c r="AM25" s="130">
        <v>83.936203280000001</v>
      </c>
      <c r="AN25" s="130">
        <v>87.089072000000002</v>
      </c>
      <c r="AO25" s="131">
        <v>70.798545182986999</v>
      </c>
      <c r="AP25" s="132">
        <v>-0.18927708249152</v>
      </c>
      <c r="AQ25" s="132">
        <v>9.1616681880568596E-3</v>
      </c>
      <c r="AR25" s="132">
        <v>9.1451984995616492E-3</v>
      </c>
    </row>
    <row r="26" spans="1:44">
      <c r="A26" s="124" t="s">
        <v>301</v>
      </c>
      <c r="B26" s="130" t="s">
        <v>273</v>
      </c>
      <c r="C26" s="130" t="s">
        <v>273</v>
      </c>
      <c r="D26" s="130" t="s">
        <v>273</v>
      </c>
      <c r="E26" s="130" t="s">
        <v>273</v>
      </c>
      <c r="F26" s="130">
        <v>170.947</v>
      </c>
      <c r="G26" s="130">
        <v>175.08799999999999</v>
      </c>
      <c r="H26" s="130">
        <v>173.143</v>
      </c>
      <c r="I26" s="130">
        <v>172.15515093361</v>
      </c>
      <c r="J26" s="130">
        <v>161.82763796680501</v>
      </c>
      <c r="K26" s="130">
        <v>159.21299999999999</v>
      </c>
      <c r="L26" s="130">
        <v>135.22999999999999</v>
      </c>
      <c r="M26" s="130">
        <v>126.375</v>
      </c>
      <c r="N26" s="130">
        <v>108.717</v>
      </c>
      <c r="O26" s="130">
        <v>88.597999999999999</v>
      </c>
      <c r="P26" s="130">
        <v>77.875</v>
      </c>
      <c r="Q26" s="130">
        <v>57.988999999999997</v>
      </c>
      <c r="R26" s="130">
        <v>59.344999999999999</v>
      </c>
      <c r="S26" s="130">
        <v>60.215000000000003</v>
      </c>
      <c r="T26" s="130">
        <v>63.463999999999999</v>
      </c>
      <c r="U26" s="130">
        <v>62.89</v>
      </c>
      <c r="V26" s="130">
        <v>62.097000000000001</v>
      </c>
      <c r="W26" s="130">
        <v>62.241999999999997</v>
      </c>
      <c r="X26" s="130">
        <v>60.685000000000002</v>
      </c>
      <c r="Y26" s="130">
        <v>60.280999999999999</v>
      </c>
      <c r="Z26" s="130">
        <v>61.386000000000003</v>
      </c>
      <c r="AA26" s="130">
        <v>62.393000000000001</v>
      </c>
      <c r="AB26" s="130">
        <v>59.146999999999998</v>
      </c>
      <c r="AC26" s="130">
        <v>59.822000000000003</v>
      </c>
      <c r="AD26" s="130">
        <v>55.426000000000002</v>
      </c>
      <c r="AE26" s="130">
        <v>55.387</v>
      </c>
      <c r="AF26" s="130">
        <v>63.191000000000003</v>
      </c>
      <c r="AG26" s="130">
        <v>66.150999999999996</v>
      </c>
      <c r="AH26" s="130">
        <v>64.894000000000005</v>
      </c>
      <c r="AI26" s="130">
        <v>45.686999999999998</v>
      </c>
      <c r="AJ26" s="130">
        <v>30.408000000000001</v>
      </c>
      <c r="AK26" s="130">
        <v>32.17</v>
      </c>
      <c r="AL26" s="130">
        <v>24.684999999999999</v>
      </c>
      <c r="AM26" s="130">
        <v>26.794</v>
      </c>
      <c r="AN26" s="130">
        <v>26.07</v>
      </c>
      <c r="AO26" s="131">
        <v>24.060940430883999</v>
      </c>
      <c r="AP26" s="132">
        <v>-7.9585724722567405E-2</v>
      </c>
      <c r="AQ26" s="132">
        <v>-7.2651979271171604E-2</v>
      </c>
      <c r="AR26" s="132">
        <v>3.1080027952246499E-3</v>
      </c>
    </row>
    <row r="27" spans="1:44">
      <c r="A27" s="124" t="s">
        <v>302</v>
      </c>
      <c r="B27" s="130">
        <v>127.46899999999999</v>
      </c>
      <c r="C27" s="130">
        <v>124.711</v>
      </c>
      <c r="D27" s="130">
        <v>119.254</v>
      </c>
      <c r="E27" s="130">
        <v>51.182000000000002</v>
      </c>
      <c r="F27" s="130">
        <v>94.111000000000004</v>
      </c>
      <c r="G27" s="130">
        <v>108.099</v>
      </c>
      <c r="H27" s="130">
        <v>104.533</v>
      </c>
      <c r="I27" s="130">
        <v>104.066</v>
      </c>
      <c r="J27" s="130">
        <v>99.82</v>
      </c>
      <c r="K27" s="130">
        <v>92.762</v>
      </c>
      <c r="L27" s="130">
        <v>94.201999999999998</v>
      </c>
      <c r="M27" s="130">
        <v>84.492999999999995</v>
      </c>
      <c r="N27" s="130">
        <v>68.198999999999998</v>
      </c>
      <c r="O27" s="130">
        <v>49.784999999999997</v>
      </c>
      <c r="P27" s="130">
        <v>53.036999999999999</v>
      </c>
      <c r="Q27" s="130">
        <v>50.197000000000003</v>
      </c>
      <c r="R27" s="130">
        <v>48.494999999999997</v>
      </c>
      <c r="S27" s="130">
        <v>41.177</v>
      </c>
      <c r="T27" s="130">
        <v>37.076999999999998</v>
      </c>
      <c r="U27" s="130">
        <v>31.197582666666701</v>
      </c>
      <c r="V27" s="130">
        <v>31.929856000000001</v>
      </c>
      <c r="W27" s="130">
        <v>29.989155</v>
      </c>
      <c r="X27" s="130">
        <v>28.278728999999998</v>
      </c>
      <c r="Y27" s="130">
        <v>25.096056999999998</v>
      </c>
      <c r="Z27" s="130">
        <v>20.498293</v>
      </c>
      <c r="AA27" s="130">
        <v>18.517161999999999</v>
      </c>
      <c r="AB27" s="130">
        <v>17.007227</v>
      </c>
      <c r="AC27" s="130">
        <v>18.053242571428601</v>
      </c>
      <c r="AD27" s="130">
        <v>17.873633820922901</v>
      </c>
      <c r="AE27" s="130">
        <v>18.346630369367599</v>
      </c>
      <c r="AF27" s="130">
        <v>18.551978210657101</v>
      </c>
      <c r="AG27" s="130">
        <v>16.966667060472499</v>
      </c>
      <c r="AH27" s="130">
        <v>12.7674456129646</v>
      </c>
      <c r="AI27" s="130">
        <v>11.6476117876577</v>
      </c>
      <c r="AJ27" s="130">
        <v>8.5980175232254492</v>
      </c>
      <c r="AK27" s="130">
        <v>4.1777964297208801</v>
      </c>
      <c r="AL27" s="130">
        <v>3.0410644856719999</v>
      </c>
      <c r="AM27" s="130">
        <v>2.5808760561207298</v>
      </c>
      <c r="AN27" s="130">
        <v>2.1663972940197</v>
      </c>
      <c r="AO27" s="131">
        <v>1.6732899999999999</v>
      </c>
      <c r="AP27" s="132">
        <v>-0.229726618471425</v>
      </c>
      <c r="AQ27" s="132">
        <v>-0.19024707615639799</v>
      </c>
      <c r="AR27" s="132">
        <v>2.16142424364516E-4</v>
      </c>
    </row>
    <row r="28" spans="1:44">
      <c r="A28" s="124" t="s">
        <v>303</v>
      </c>
      <c r="B28" s="130">
        <v>101.85282515262701</v>
      </c>
      <c r="C28" s="130">
        <v>109.24011886701101</v>
      </c>
      <c r="D28" s="130">
        <v>110.528254092127</v>
      </c>
      <c r="E28" s="130">
        <v>117.07318748131701</v>
      </c>
      <c r="F28" s="130">
        <v>146.32628879999999</v>
      </c>
      <c r="G28" s="130">
        <v>150.65199459999999</v>
      </c>
      <c r="H28" s="130">
        <v>145.21887989999999</v>
      </c>
      <c r="I28" s="130">
        <v>139.408757296982</v>
      </c>
      <c r="J28" s="130">
        <v>146.05680695327499</v>
      </c>
      <c r="K28" s="130">
        <v>141.31852833095701</v>
      </c>
      <c r="L28" s="130">
        <v>125.45411748206099</v>
      </c>
      <c r="M28" s="130">
        <v>120.24277451036799</v>
      </c>
      <c r="N28" s="130">
        <v>106.259620017291</v>
      </c>
      <c r="O28" s="130">
        <v>95.893667603332403</v>
      </c>
      <c r="P28" s="130">
        <v>99.323566278518499</v>
      </c>
      <c r="Q28" s="130">
        <v>96.338686870922004</v>
      </c>
      <c r="R28" s="130">
        <v>103.279512212195</v>
      </c>
      <c r="S28" s="130">
        <v>95.032731888710401</v>
      </c>
      <c r="T28" s="130">
        <v>89.252275486311603</v>
      </c>
      <c r="U28" s="130">
        <v>90.615871294820707</v>
      </c>
      <c r="V28" s="130">
        <v>91.775563204343598</v>
      </c>
      <c r="W28" s="130">
        <v>94.9662789720511</v>
      </c>
      <c r="X28" s="130">
        <v>101.352189052513</v>
      </c>
      <c r="Y28" s="130">
        <v>93.138413060850596</v>
      </c>
      <c r="Z28" s="130">
        <v>97.754207805048296</v>
      </c>
      <c r="AA28" s="130">
        <v>103.708266594845</v>
      </c>
      <c r="AB28" s="130">
        <v>60.330065543245702</v>
      </c>
      <c r="AC28" s="130">
        <v>64.076730437178497</v>
      </c>
      <c r="AD28" s="130">
        <v>65.960340267858896</v>
      </c>
      <c r="AE28" s="130">
        <v>68.529792809121702</v>
      </c>
      <c r="AF28" s="130">
        <v>70.429217029266198</v>
      </c>
      <c r="AG28" s="130">
        <v>63.179899820490903</v>
      </c>
      <c r="AH28" s="130">
        <v>72.284481635084703</v>
      </c>
      <c r="AI28" s="130">
        <v>67.905707714038996</v>
      </c>
      <c r="AJ28" s="130">
        <v>62.242549854783398</v>
      </c>
      <c r="AK28" s="130">
        <v>58.993348417967198</v>
      </c>
      <c r="AL28" s="130">
        <v>62.543423207055703</v>
      </c>
      <c r="AM28" s="130">
        <v>94.253338014351499</v>
      </c>
      <c r="AN28" s="130">
        <v>55.788303904775702</v>
      </c>
      <c r="AO28" s="131">
        <v>50.790793359679597</v>
      </c>
      <c r="AP28" s="132">
        <v>-9.2067384111835404E-2</v>
      </c>
      <c r="AQ28" s="132">
        <v>-1.6609457937756599E-2</v>
      </c>
      <c r="AR28" s="132">
        <v>6.5607546881642099E-3</v>
      </c>
    </row>
    <row r="29" spans="1:44">
      <c r="A29" s="133" t="s">
        <v>304</v>
      </c>
      <c r="B29" s="134">
        <v>1217.23000615263</v>
      </c>
      <c r="C29" s="134">
        <v>1268.49981986701</v>
      </c>
      <c r="D29" s="134">
        <v>1265.0922370921301</v>
      </c>
      <c r="E29" s="134">
        <v>1244.2257724813201</v>
      </c>
      <c r="F29" s="134">
        <v>1525.4658027999999</v>
      </c>
      <c r="G29" s="134">
        <v>1562.0776916</v>
      </c>
      <c r="H29" s="134">
        <v>1555.7022299</v>
      </c>
      <c r="I29" s="134">
        <v>1537.6566902305899</v>
      </c>
      <c r="J29" s="134">
        <v>1515.4152879200799</v>
      </c>
      <c r="K29" s="134">
        <v>1360.1124127471001</v>
      </c>
      <c r="L29" s="134">
        <v>1219.99577138634</v>
      </c>
      <c r="M29" s="134">
        <v>1150.7686354395601</v>
      </c>
      <c r="N29" s="134">
        <v>1068.26080675035</v>
      </c>
      <c r="O29" s="134">
        <v>997.62136238712799</v>
      </c>
      <c r="P29" s="134">
        <v>981.977083726469</v>
      </c>
      <c r="Q29" s="134">
        <v>952.658480281366</v>
      </c>
      <c r="R29" s="134">
        <v>934.05393902980597</v>
      </c>
      <c r="S29" s="134">
        <v>875.55240765344399</v>
      </c>
      <c r="T29" s="134">
        <v>839.20529238894198</v>
      </c>
      <c r="U29" s="134">
        <v>834.90056657178604</v>
      </c>
      <c r="V29" s="134">
        <v>843.57232318036699</v>
      </c>
      <c r="W29" s="134">
        <v>836.58639810650504</v>
      </c>
      <c r="X29" s="134">
        <v>834.38976201000901</v>
      </c>
      <c r="Y29" s="134">
        <v>816.08497836109598</v>
      </c>
      <c r="Z29" s="134">
        <v>819.17130519968305</v>
      </c>
      <c r="AA29" s="134">
        <v>818.99529350488297</v>
      </c>
      <c r="AB29" s="134">
        <v>817.73473725773499</v>
      </c>
      <c r="AC29" s="134">
        <v>807.49850546181494</v>
      </c>
      <c r="AD29" s="134">
        <v>777.37734444319597</v>
      </c>
      <c r="AE29" s="134">
        <v>759.06553038291395</v>
      </c>
      <c r="AF29" s="134">
        <v>802.345450973536</v>
      </c>
      <c r="AG29" s="134">
        <v>797.21498250131901</v>
      </c>
      <c r="AH29" s="134">
        <v>754.39725204375998</v>
      </c>
      <c r="AI29" s="134">
        <v>709.51765051359098</v>
      </c>
      <c r="AJ29" s="134">
        <v>684.06432456067296</v>
      </c>
      <c r="AK29" s="134">
        <v>656.73037311583596</v>
      </c>
      <c r="AL29" s="134">
        <v>660.11573322272795</v>
      </c>
      <c r="AM29" s="134">
        <v>681.34431787243795</v>
      </c>
      <c r="AN29" s="134">
        <v>569.99813530380004</v>
      </c>
      <c r="AO29" s="134">
        <v>478.54722844525702</v>
      </c>
      <c r="AP29" s="135">
        <v>-0.16273459017151401</v>
      </c>
      <c r="AQ29" s="135">
        <v>-3.0552811380347999E-2</v>
      </c>
      <c r="AR29" s="135">
        <v>6.1814962217593798E-2</v>
      </c>
    </row>
    <row r="30" spans="1:44">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0"/>
      <c r="AL30" s="130"/>
      <c r="AM30" s="130"/>
      <c r="AN30" s="130"/>
      <c r="AO30" s="131"/>
      <c r="AP30" s="132"/>
      <c r="AQ30" s="132"/>
      <c r="AR30" s="132"/>
    </row>
    <row r="31" spans="1:44">
      <c r="A31" s="124" t="s">
        <v>307</v>
      </c>
      <c r="B31" s="130" t="s">
        <v>273</v>
      </c>
      <c r="C31" s="130" t="s">
        <v>273</v>
      </c>
      <c r="D31" s="130" t="s">
        <v>273</v>
      </c>
      <c r="E31" s="130" t="s">
        <v>273</v>
      </c>
      <c r="F31" s="130">
        <v>130.80000000000001</v>
      </c>
      <c r="G31" s="130">
        <v>137.5</v>
      </c>
      <c r="H31" s="130">
        <v>142.1</v>
      </c>
      <c r="I31" s="130">
        <v>143.1</v>
      </c>
      <c r="J31" s="130">
        <v>138.4</v>
      </c>
      <c r="K31" s="130">
        <v>131.44300000000001</v>
      </c>
      <c r="L31" s="130">
        <v>130.38200000000001</v>
      </c>
      <c r="M31" s="130">
        <v>126.536</v>
      </c>
      <c r="N31" s="130">
        <v>111.88</v>
      </c>
      <c r="O31" s="130">
        <v>104.625</v>
      </c>
      <c r="P31" s="130">
        <v>83.271000000000001</v>
      </c>
      <c r="Q31" s="130">
        <v>76.831000000000003</v>
      </c>
      <c r="R31" s="130">
        <v>72.647000000000006</v>
      </c>
      <c r="S31" s="130">
        <v>69.772999999999996</v>
      </c>
      <c r="T31" s="130">
        <v>58.378</v>
      </c>
      <c r="U31" s="130">
        <v>74.872</v>
      </c>
      <c r="V31" s="130">
        <v>79.076699849170396</v>
      </c>
      <c r="W31" s="130">
        <v>73.730259857789306</v>
      </c>
      <c r="X31" s="130">
        <v>84.906199999999998</v>
      </c>
      <c r="Y31" s="130">
        <v>86.874600000000001</v>
      </c>
      <c r="Z31" s="130">
        <v>86.585800000000006</v>
      </c>
      <c r="AA31" s="130">
        <v>96.159099999999995</v>
      </c>
      <c r="AB31" s="130">
        <v>97.828599999999994</v>
      </c>
      <c r="AC31" s="130">
        <v>111.07189200000001</v>
      </c>
      <c r="AD31" s="130">
        <v>100.854051</v>
      </c>
      <c r="AE31" s="130">
        <v>110.929564</v>
      </c>
      <c r="AF31" s="130">
        <v>116.4495</v>
      </c>
      <c r="AG31" s="130">
        <v>120.5273</v>
      </c>
      <c r="AH31" s="130">
        <v>119.5737</v>
      </c>
      <c r="AI31" s="130">
        <v>113.9851</v>
      </c>
      <c r="AJ31" s="130">
        <v>107.31819779575601</v>
      </c>
      <c r="AK31" s="130">
        <v>103.074</v>
      </c>
      <c r="AL31" s="130">
        <v>112.2936</v>
      </c>
      <c r="AM31" s="130">
        <v>118.4833</v>
      </c>
      <c r="AN31" s="130">
        <v>115.0012</v>
      </c>
      <c r="AO31" s="131">
        <v>113.1748</v>
      </c>
      <c r="AP31" s="132">
        <v>-1.85704215697515E-2</v>
      </c>
      <c r="AQ31" s="132">
        <v>1.3213347931724E-2</v>
      </c>
      <c r="AR31" s="132">
        <v>1.4619029366678299E-2</v>
      </c>
    </row>
    <row r="32" spans="1:44">
      <c r="A32" s="124" t="s">
        <v>308</v>
      </c>
      <c r="B32" s="130" t="s">
        <v>273</v>
      </c>
      <c r="C32" s="130" t="s">
        <v>273</v>
      </c>
      <c r="D32" s="130" t="s">
        <v>273</v>
      </c>
      <c r="E32" s="130" t="s">
        <v>273</v>
      </c>
      <c r="F32" s="130">
        <v>409.25200000000001</v>
      </c>
      <c r="G32" s="130">
        <v>423.94799999999998</v>
      </c>
      <c r="H32" s="130">
        <v>424.08699999999999</v>
      </c>
      <c r="I32" s="130">
        <v>440</v>
      </c>
      <c r="J32" s="130">
        <v>422.8</v>
      </c>
      <c r="K32" s="130">
        <v>405.19411764705899</v>
      </c>
      <c r="L32" s="130">
        <v>362.23588235294102</v>
      </c>
      <c r="M32" s="130">
        <v>349.00417647058799</v>
      </c>
      <c r="N32" s="130">
        <v>311.86205882352903</v>
      </c>
      <c r="O32" s="130">
        <v>278.304176470588</v>
      </c>
      <c r="P32" s="130">
        <v>269.57476470588199</v>
      </c>
      <c r="Q32" s="130">
        <v>262.35344102867299</v>
      </c>
      <c r="R32" s="130">
        <v>250.38536576244999</v>
      </c>
      <c r="S32" s="130">
        <v>235.45765418443099</v>
      </c>
      <c r="T32" s="130">
        <v>255.20315394820199</v>
      </c>
      <c r="U32" s="130">
        <v>262.21045466838802</v>
      </c>
      <c r="V32" s="130">
        <v>274.325043067774</v>
      </c>
      <c r="W32" s="130">
        <v>258.90771404036099</v>
      </c>
      <c r="X32" s="130">
        <v>279.00620695577499</v>
      </c>
      <c r="Y32" s="130">
        <v>284.65844224989303</v>
      </c>
      <c r="Z32" s="130">
        <v>300.135551738944</v>
      </c>
      <c r="AA32" s="130">
        <v>311.37058823529401</v>
      </c>
      <c r="AB32" s="130">
        <v>315.70051524259299</v>
      </c>
      <c r="AC32" s="130">
        <v>330.21227994847601</v>
      </c>
      <c r="AD32" s="130">
        <v>302.54865330747703</v>
      </c>
      <c r="AE32" s="130">
        <v>322.93663003662999</v>
      </c>
      <c r="AF32" s="130">
        <v>337.4</v>
      </c>
      <c r="AG32" s="130">
        <v>358.3</v>
      </c>
      <c r="AH32" s="130">
        <v>355.23099999999999</v>
      </c>
      <c r="AI32" s="130">
        <v>357.39699248120297</v>
      </c>
      <c r="AJ32" s="130">
        <v>372.48235294117598</v>
      </c>
      <c r="AK32" s="130">
        <v>386.61347058823497</v>
      </c>
      <c r="AL32" s="130">
        <v>412.54034065543902</v>
      </c>
      <c r="AM32" s="130">
        <v>441.576470588235</v>
      </c>
      <c r="AN32" s="130">
        <v>440.90578315143398</v>
      </c>
      <c r="AO32" s="131">
        <v>399.77058823529399</v>
      </c>
      <c r="AP32" s="132">
        <v>-9.5774348844045995E-2</v>
      </c>
      <c r="AQ32" s="132">
        <v>3.83769931923423E-2</v>
      </c>
      <c r="AR32" s="132">
        <v>5.16392162331724E-2</v>
      </c>
    </row>
    <row r="33" spans="1:44">
      <c r="A33" s="124" t="s">
        <v>310</v>
      </c>
      <c r="B33" s="130">
        <v>778.14700000000005</v>
      </c>
      <c r="C33" s="130">
        <v>777.97699999999998</v>
      </c>
      <c r="D33" s="130">
        <v>774.77499999999998</v>
      </c>
      <c r="E33" s="130">
        <v>761.91099999999994</v>
      </c>
      <c r="F33" s="130" t="s">
        <v>273</v>
      </c>
      <c r="G33" s="130" t="s">
        <v>273</v>
      </c>
      <c r="H33" s="130" t="s">
        <v>273</v>
      </c>
      <c r="I33" s="130" t="s">
        <v>273</v>
      </c>
      <c r="J33" s="130" t="s">
        <v>273</v>
      </c>
      <c r="K33" s="130" t="s">
        <v>273</v>
      </c>
      <c r="L33" s="130" t="s">
        <v>273</v>
      </c>
      <c r="M33" s="130" t="s">
        <v>273</v>
      </c>
      <c r="N33" s="130" t="s">
        <v>273</v>
      </c>
      <c r="O33" s="130" t="s">
        <v>273</v>
      </c>
      <c r="P33" s="130" t="s">
        <v>273</v>
      </c>
      <c r="Q33" s="130" t="s">
        <v>273</v>
      </c>
      <c r="R33" s="130" t="s">
        <v>273</v>
      </c>
      <c r="S33" s="130" t="s">
        <v>273</v>
      </c>
      <c r="T33" s="130" t="s">
        <v>273</v>
      </c>
      <c r="U33" s="130" t="s">
        <v>273</v>
      </c>
      <c r="V33" s="130" t="s">
        <v>273</v>
      </c>
      <c r="W33" s="130" t="s">
        <v>273</v>
      </c>
      <c r="X33" s="130" t="s">
        <v>273</v>
      </c>
      <c r="Y33" s="130" t="s">
        <v>273</v>
      </c>
      <c r="Z33" s="130" t="s">
        <v>273</v>
      </c>
      <c r="AA33" s="130" t="s">
        <v>273</v>
      </c>
      <c r="AB33" s="130" t="s">
        <v>273</v>
      </c>
      <c r="AC33" s="130" t="s">
        <v>273</v>
      </c>
      <c r="AD33" s="130" t="s">
        <v>273</v>
      </c>
      <c r="AE33" s="130" t="s">
        <v>273</v>
      </c>
      <c r="AF33" s="130" t="s">
        <v>273</v>
      </c>
      <c r="AG33" s="130" t="s">
        <v>273</v>
      </c>
      <c r="AH33" s="130" t="s">
        <v>273</v>
      </c>
      <c r="AI33" s="130" t="s">
        <v>273</v>
      </c>
      <c r="AJ33" s="130" t="s">
        <v>273</v>
      </c>
      <c r="AK33" s="130" t="s">
        <v>273</v>
      </c>
      <c r="AL33" s="130" t="s">
        <v>273</v>
      </c>
      <c r="AM33" s="130" t="s">
        <v>273</v>
      </c>
      <c r="AN33" s="130" t="s">
        <v>273</v>
      </c>
      <c r="AO33" s="131" t="s">
        <v>273</v>
      </c>
      <c r="AP33" s="132" t="s">
        <v>273</v>
      </c>
      <c r="AQ33" s="132" t="s">
        <v>273</v>
      </c>
      <c r="AR33" s="132" t="s">
        <v>273</v>
      </c>
    </row>
    <row r="34" spans="1:44">
      <c r="A34" s="124" t="s">
        <v>311</v>
      </c>
      <c r="B34" s="130" t="s">
        <v>273</v>
      </c>
      <c r="C34" s="130" t="s">
        <v>273</v>
      </c>
      <c r="D34" s="130" t="s">
        <v>273</v>
      </c>
      <c r="E34" s="130" t="s">
        <v>273</v>
      </c>
      <c r="F34" s="130">
        <v>5.3</v>
      </c>
      <c r="G34" s="130">
        <v>6</v>
      </c>
      <c r="H34" s="130">
        <v>5</v>
      </c>
      <c r="I34" s="130">
        <v>5.5</v>
      </c>
      <c r="J34" s="130">
        <v>6.2</v>
      </c>
      <c r="K34" s="130">
        <v>6.5</v>
      </c>
      <c r="L34" s="130">
        <v>5.9480000000000004</v>
      </c>
      <c r="M34" s="130">
        <v>4.68</v>
      </c>
      <c r="N34" s="130">
        <v>3.8069999999999999</v>
      </c>
      <c r="O34" s="130">
        <v>3.8450000000000002</v>
      </c>
      <c r="P34" s="130">
        <v>3.0539999999999998</v>
      </c>
      <c r="Q34" s="130">
        <v>2.8370000000000002</v>
      </c>
      <c r="R34" s="130">
        <v>2.9460000000000002</v>
      </c>
      <c r="S34" s="130">
        <v>2.952</v>
      </c>
      <c r="T34" s="130">
        <v>2.956</v>
      </c>
      <c r="U34" s="130">
        <v>2.5009999999999999</v>
      </c>
      <c r="V34" s="130">
        <v>2.7109999999999999</v>
      </c>
      <c r="W34" s="130">
        <v>2.7364000000000002</v>
      </c>
      <c r="X34" s="130">
        <v>1.913</v>
      </c>
      <c r="Y34" s="130">
        <v>2.6989999999999998</v>
      </c>
      <c r="Z34" s="130">
        <v>3.0023</v>
      </c>
      <c r="AA34" s="130">
        <v>3.1223000000000001</v>
      </c>
      <c r="AB34" s="130">
        <v>3.2732999999999999</v>
      </c>
      <c r="AC34" s="130">
        <v>3.6019999999999999</v>
      </c>
      <c r="AD34" s="130">
        <v>3.6541999999999999</v>
      </c>
      <c r="AE34" s="130">
        <v>3.6294</v>
      </c>
      <c r="AF34" s="130">
        <v>3.8448039999999999</v>
      </c>
      <c r="AG34" s="130">
        <v>3.7529400000000002</v>
      </c>
      <c r="AH34" s="130">
        <v>4.09002</v>
      </c>
      <c r="AI34" s="130">
        <v>4.39682</v>
      </c>
      <c r="AJ34" s="130">
        <v>3.4879699999999998</v>
      </c>
      <c r="AK34" s="130">
        <v>3.8672499999999999</v>
      </c>
      <c r="AL34" s="130">
        <v>4.0386300000000004</v>
      </c>
      <c r="AM34" s="130">
        <v>4.1744300000000001</v>
      </c>
      <c r="AN34" s="130">
        <v>4.0479399999999996</v>
      </c>
      <c r="AO34" s="131">
        <v>4.1330511000000003</v>
      </c>
      <c r="AP34" s="132">
        <v>1.8236093088271201E-2</v>
      </c>
      <c r="AQ34" s="132">
        <v>1.02856290120683E-2</v>
      </c>
      <c r="AR34" s="132">
        <v>5.3387499164904396E-4</v>
      </c>
    </row>
    <row r="35" spans="1:44">
      <c r="A35" s="124" t="s">
        <v>312</v>
      </c>
      <c r="B35" s="130" t="s">
        <v>273</v>
      </c>
      <c r="C35" s="130" t="s">
        <v>273</v>
      </c>
      <c r="D35" s="130" t="s">
        <v>273</v>
      </c>
      <c r="E35" s="130" t="s">
        <v>273</v>
      </c>
      <c r="F35" s="130">
        <v>8.9320000000000004</v>
      </c>
      <c r="G35" s="130">
        <v>9.4990000000000006</v>
      </c>
      <c r="H35" s="130">
        <v>8.6509999999999998</v>
      </c>
      <c r="I35" s="130">
        <v>9.3360611841769803</v>
      </c>
      <c r="J35" s="130">
        <v>8.9506187368099006</v>
      </c>
      <c r="K35" s="130">
        <v>7.6319999999999997</v>
      </c>
      <c r="L35" s="130">
        <v>7.6740000000000004</v>
      </c>
      <c r="M35" s="130">
        <v>6.5460000000000003</v>
      </c>
      <c r="N35" s="130">
        <v>4.8170000000000002</v>
      </c>
      <c r="O35" s="130">
        <v>4.4359999999999999</v>
      </c>
      <c r="P35" s="130">
        <v>3.6419000000000001</v>
      </c>
      <c r="Q35" s="130">
        <v>3.2770999999999999</v>
      </c>
      <c r="R35" s="130">
        <v>3.3069999999999999</v>
      </c>
      <c r="S35" s="130">
        <v>2.4832999999999998</v>
      </c>
      <c r="T35" s="130">
        <v>3.5265</v>
      </c>
      <c r="U35" s="130">
        <v>2.4491000000000001</v>
      </c>
      <c r="V35" s="130">
        <v>2.4962</v>
      </c>
      <c r="W35" s="130">
        <v>2.6665000000000001</v>
      </c>
      <c r="X35" s="130">
        <v>2.2662</v>
      </c>
      <c r="Y35" s="130">
        <v>2.5617000000000001</v>
      </c>
      <c r="Z35" s="130">
        <v>2.7408000000000001</v>
      </c>
      <c r="AA35" s="130">
        <v>2.5510000000000002</v>
      </c>
      <c r="AB35" s="130">
        <v>3.0790000000000002</v>
      </c>
      <c r="AC35" s="130">
        <v>3.0512999999999999</v>
      </c>
      <c r="AD35" s="130">
        <v>3.0011999999999999</v>
      </c>
      <c r="AE35" s="130">
        <v>3.1267</v>
      </c>
      <c r="AF35" s="130">
        <v>3.7711000000000001</v>
      </c>
      <c r="AG35" s="130">
        <v>4.2549000000000001</v>
      </c>
      <c r="AH35" s="130">
        <v>4.1913999999999998</v>
      </c>
      <c r="AI35" s="130">
        <v>4.1231309999999999</v>
      </c>
      <c r="AJ35" s="130">
        <v>3.9711908</v>
      </c>
      <c r="AK35" s="130">
        <v>4.5746401058823496</v>
      </c>
      <c r="AL35" s="130">
        <v>5.6751316571428596</v>
      </c>
      <c r="AM35" s="130">
        <v>7.6668603437100202</v>
      </c>
      <c r="AN35" s="130">
        <v>7.8755480417582397</v>
      </c>
      <c r="AO35" s="131">
        <v>7.7301582417582404</v>
      </c>
      <c r="AP35" s="132">
        <v>-2.1142712869108699E-2</v>
      </c>
      <c r="AQ35" s="132">
        <v>0.101282111103567</v>
      </c>
      <c r="AR35" s="132">
        <v>9.9852096354784191E-4</v>
      </c>
    </row>
    <row r="36" spans="1:44" s="125" customFormat="1">
      <c r="A36" s="133" t="s">
        <v>313</v>
      </c>
      <c r="B36" s="134">
        <v>778.14700000000005</v>
      </c>
      <c r="C36" s="134">
        <v>777.97699999999998</v>
      </c>
      <c r="D36" s="134">
        <v>774.77499999999998</v>
      </c>
      <c r="E36" s="134">
        <v>761.91099999999994</v>
      </c>
      <c r="F36" s="134">
        <v>554.28399999999999</v>
      </c>
      <c r="G36" s="134">
        <v>576.947</v>
      </c>
      <c r="H36" s="134">
        <v>579.83799999999997</v>
      </c>
      <c r="I36" s="134">
        <v>597.93606118417699</v>
      </c>
      <c r="J36" s="134">
        <v>576.35061873681002</v>
      </c>
      <c r="K36" s="134">
        <v>550.76911764705903</v>
      </c>
      <c r="L36" s="134">
        <v>506.23988235294098</v>
      </c>
      <c r="M36" s="134">
        <v>486.76617647058799</v>
      </c>
      <c r="N36" s="134">
        <v>432.36605882352899</v>
      </c>
      <c r="O36" s="134">
        <v>391.21017647058801</v>
      </c>
      <c r="P36" s="134">
        <v>359.541664705882</v>
      </c>
      <c r="Q36" s="134">
        <v>345.29854102867301</v>
      </c>
      <c r="R36" s="134">
        <v>329.28536576245</v>
      </c>
      <c r="S36" s="134">
        <v>310.66595418443097</v>
      </c>
      <c r="T36" s="134">
        <v>320.06365394820199</v>
      </c>
      <c r="U36" s="134">
        <v>342.032554668388</v>
      </c>
      <c r="V36" s="134">
        <v>358.60894291694501</v>
      </c>
      <c r="W36" s="134">
        <v>338.04087389814998</v>
      </c>
      <c r="X36" s="134">
        <v>368.09160695577498</v>
      </c>
      <c r="Y36" s="134">
        <v>376.793742249893</v>
      </c>
      <c r="Z36" s="134">
        <v>392.46445173894398</v>
      </c>
      <c r="AA36" s="134">
        <v>413.20298823529401</v>
      </c>
      <c r="AB36" s="134">
        <v>419.88141524259299</v>
      </c>
      <c r="AC36" s="134">
        <v>447.937471948476</v>
      </c>
      <c r="AD36" s="134">
        <v>410.05810430747698</v>
      </c>
      <c r="AE36" s="134">
        <v>440.62229403663002</v>
      </c>
      <c r="AF36" s="134">
        <v>461.46540399999998</v>
      </c>
      <c r="AG36" s="134">
        <v>486.83514000000002</v>
      </c>
      <c r="AH36" s="134">
        <v>483.08611999999999</v>
      </c>
      <c r="AI36" s="134">
        <v>479.90204348120301</v>
      </c>
      <c r="AJ36" s="134">
        <v>487.25971153693303</v>
      </c>
      <c r="AK36" s="134">
        <v>498.12936069411802</v>
      </c>
      <c r="AL36" s="134">
        <v>534.54770231258203</v>
      </c>
      <c r="AM36" s="134">
        <v>571.90106093194504</v>
      </c>
      <c r="AN36" s="134">
        <v>567.83047119319201</v>
      </c>
      <c r="AO36" s="134">
        <v>524.80859757705196</v>
      </c>
      <c r="AP36" s="135">
        <v>-7.82905799239558E-2</v>
      </c>
      <c r="AQ36" s="135">
        <v>3.3088029720338898E-2</v>
      </c>
      <c r="AR36" s="135">
        <v>6.7790641555047604E-2</v>
      </c>
    </row>
    <row r="37" spans="1:44">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1"/>
      <c r="AP37" s="132"/>
      <c r="AQ37" s="132"/>
      <c r="AR37" s="132"/>
    </row>
    <row r="38" spans="1:44" s="125" customFormat="1">
      <c r="A38" s="133" t="s">
        <v>323</v>
      </c>
      <c r="B38" s="134">
        <v>0.90300000000000002</v>
      </c>
      <c r="C38" s="134">
        <v>1.0149999999999999</v>
      </c>
      <c r="D38" s="134">
        <v>1.0149999999999999</v>
      </c>
      <c r="E38" s="134">
        <v>1.038</v>
      </c>
      <c r="F38" s="134">
        <v>1.1060000000000001</v>
      </c>
      <c r="G38" s="134">
        <v>1.0609999999999999</v>
      </c>
      <c r="H38" s="134">
        <v>1.083</v>
      </c>
      <c r="I38" s="134">
        <v>1.151</v>
      </c>
      <c r="J38" s="134">
        <v>0.85799999999999998</v>
      </c>
      <c r="K38" s="134">
        <v>1.1379999999999999</v>
      </c>
      <c r="L38" s="134">
        <v>1.194</v>
      </c>
      <c r="M38" s="134">
        <v>1.032</v>
      </c>
      <c r="N38" s="134">
        <v>1.5329999999999999</v>
      </c>
      <c r="O38" s="134">
        <v>1.4930000000000001</v>
      </c>
      <c r="P38" s="134">
        <v>1.554</v>
      </c>
      <c r="Q38" s="134">
        <v>1.4410000000000001</v>
      </c>
      <c r="R38" s="134">
        <v>1.448</v>
      </c>
      <c r="S38" s="134">
        <v>1.7010000000000001</v>
      </c>
      <c r="T38" s="134">
        <v>1.5349999999999999</v>
      </c>
      <c r="U38" s="134">
        <v>1.538</v>
      </c>
      <c r="V38" s="134">
        <v>1.5289999999999999</v>
      </c>
      <c r="W38" s="134">
        <v>1.49</v>
      </c>
      <c r="X38" s="134">
        <v>1.58</v>
      </c>
      <c r="Y38" s="134">
        <v>1.663</v>
      </c>
      <c r="Z38" s="134">
        <v>1.9850000000000001</v>
      </c>
      <c r="AA38" s="134">
        <v>2.1030000000000002</v>
      </c>
      <c r="AB38" s="134">
        <v>2.0939999999999999</v>
      </c>
      <c r="AC38" s="134">
        <v>2.0169999999999999</v>
      </c>
      <c r="AD38" s="134">
        <v>1.5960000000000001</v>
      </c>
      <c r="AE38" s="134">
        <v>1.5209999999999999</v>
      </c>
      <c r="AF38" s="134">
        <v>1.58</v>
      </c>
      <c r="AG38" s="134">
        <v>1.464</v>
      </c>
      <c r="AH38" s="134">
        <v>1.52588607594937</v>
      </c>
      <c r="AI38" s="134">
        <v>1.47055459919244</v>
      </c>
      <c r="AJ38" s="134">
        <v>1.626098</v>
      </c>
      <c r="AK38" s="134">
        <v>1.75807110351562</v>
      </c>
      <c r="AL38" s="134">
        <v>1.9703739648437499</v>
      </c>
      <c r="AM38" s="134">
        <v>2.0605902600000001</v>
      </c>
      <c r="AN38" s="134">
        <v>2.11362294</v>
      </c>
      <c r="AO38" s="134">
        <v>2.11362294</v>
      </c>
      <c r="AP38" s="135">
        <v>-2.7322404371584699E-3</v>
      </c>
      <c r="AQ38" s="135">
        <v>2.84885536928818E-2</v>
      </c>
      <c r="AR38" s="135">
        <v>2.7302116575372799E-4</v>
      </c>
    </row>
    <row r="39" spans="1:44">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c r="Z39" s="130"/>
      <c r="AA39" s="130"/>
      <c r="AB39" s="130"/>
      <c r="AC39" s="130"/>
      <c r="AD39" s="130"/>
      <c r="AE39" s="130"/>
      <c r="AF39" s="130"/>
      <c r="AG39" s="130"/>
      <c r="AH39" s="130"/>
      <c r="AI39" s="130"/>
      <c r="AJ39" s="130"/>
      <c r="AK39" s="130"/>
      <c r="AL39" s="130"/>
      <c r="AM39" s="130"/>
      <c r="AN39" s="130"/>
      <c r="AO39" s="131"/>
      <c r="AP39" s="132"/>
      <c r="AQ39" s="132"/>
      <c r="AR39" s="132"/>
    </row>
    <row r="40" spans="1:44">
      <c r="A40" s="124" t="s">
        <v>327</v>
      </c>
      <c r="B40" s="130">
        <v>130.41999999999999</v>
      </c>
      <c r="C40" s="130">
        <v>144.18</v>
      </c>
      <c r="D40" s="130">
        <v>145.61000000000001</v>
      </c>
      <c r="E40" s="130">
        <v>162.91</v>
      </c>
      <c r="F40" s="130">
        <v>173.52</v>
      </c>
      <c r="G40" s="130">
        <v>176.72</v>
      </c>
      <c r="H40" s="130">
        <v>176.55</v>
      </c>
      <c r="I40" s="130">
        <v>181.36</v>
      </c>
      <c r="J40" s="130">
        <v>176.28</v>
      </c>
      <c r="K40" s="130">
        <v>174.78</v>
      </c>
      <c r="L40" s="130">
        <v>178.39</v>
      </c>
      <c r="M40" s="130">
        <v>184.04589300000001</v>
      </c>
      <c r="N40" s="130">
        <v>188.21401599999999</v>
      </c>
      <c r="O40" s="130">
        <v>195.80544</v>
      </c>
      <c r="P40" s="130">
        <v>206.2107</v>
      </c>
      <c r="Q40" s="130">
        <v>206.362033</v>
      </c>
      <c r="R40" s="130">
        <v>220.07225099999999</v>
      </c>
      <c r="S40" s="130">
        <v>222.97675599999999</v>
      </c>
      <c r="T40" s="130">
        <v>223.51416900000001</v>
      </c>
      <c r="U40" s="130">
        <v>224.19928100000001</v>
      </c>
      <c r="V40" s="130">
        <v>223.56027599999999</v>
      </c>
      <c r="W40" s="130">
        <v>220.212491</v>
      </c>
      <c r="X40" s="130">
        <v>238.751013</v>
      </c>
      <c r="Y40" s="130">
        <v>242.82169400000001</v>
      </c>
      <c r="Z40" s="130">
        <v>244.985995</v>
      </c>
      <c r="AA40" s="130">
        <v>244.774833</v>
      </c>
      <c r="AB40" s="130">
        <v>247.66636299999999</v>
      </c>
      <c r="AC40" s="130">
        <v>252.21335199999999</v>
      </c>
      <c r="AD40" s="130">
        <v>247.82075499999999</v>
      </c>
      <c r="AE40" s="130">
        <v>254.521942</v>
      </c>
      <c r="AF40" s="130">
        <v>252.75684999999999</v>
      </c>
      <c r="AG40" s="130">
        <v>258.57580000000002</v>
      </c>
      <c r="AH40" s="130">
        <v>256.28213493999999</v>
      </c>
      <c r="AI40" s="130">
        <v>261.39852300000001</v>
      </c>
      <c r="AJ40" s="130">
        <v>252.176472875</v>
      </c>
      <c r="AK40" s="130">
        <v>249.71868000000001</v>
      </c>
      <c r="AL40" s="130">
        <v>252.343008</v>
      </c>
      <c r="AM40" s="130">
        <v>250.03662937000001</v>
      </c>
      <c r="AN40" s="130">
        <v>258.36023556238302</v>
      </c>
      <c r="AO40" s="131">
        <v>248.339270172624</v>
      </c>
      <c r="AP40" s="132">
        <v>-4.1413060189270698E-2</v>
      </c>
      <c r="AQ40" s="132">
        <v>4.1736003296637403E-3</v>
      </c>
      <c r="AR40" s="132">
        <v>3.2078511148710201E-2</v>
      </c>
    </row>
    <row r="41" spans="1:44">
      <c r="A41" s="124" t="s">
        <v>847</v>
      </c>
      <c r="B41" s="130">
        <v>2.87</v>
      </c>
      <c r="C41" s="130">
        <v>2.77</v>
      </c>
      <c r="D41" s="130">
        <v>3.33</v>
      </c>
      <c r="E41" s="130">
        <v>3.11</v>
      </c>
      <c r="F41" s="130">
        <v>3.11</v>
      </c>
      <c r="G41" s="130">
        <v>4.05</v>
      </c>
      <c r="H41" s="130">
        <v>4.83</v>
      </c>
      <c r="I41" s="130">
        <v>5.07</v>
      </c>
      <c r="J41" s="130">
        <v>5.1100000000000003</v>
      </c>
      <c r="K41" s="130">
        <v>5.5</v>
      </c>
      <c r="L41" s="130">
        <v>5.62</v>
      </c>
      <c r="M41" s="130">
        <v>5.55</v>
      </c>
      <c r="N41" s="130">
        <v>5.29</v>
      </c>
      <c r="O41" s="130">
        <v>5.47</v>
      </c>
      <c r="P41" s="130">
        <v>5.54</v>
      </c>
      <c r="Q41" s="130">
        <v>5.17</v>
      </c>
      <c r="R41" s="130">
        <v>5.3</v>
      </c>
      <c r="S41" s="130">
        <v>5.47</v>
      </c>
      <c r="T41" s="130">
        <v>4.9800000000000004</v>
      </c>
      <c r="U41" s="130">
        <v>4.41</v>
      </c>
      <c r="V41" s="130">
        <v>4.5114470000000004</v>
      </c>
      <c r="W41" s="130">
        <v>3.9381750000000002</v>
      </c>
      <c r="X41" s="130">
        <v>2.8243619999999998</v>
      </c>
      <c r="Y41" s="130">
        <v>3.797669</v>
      </c>
      <c r="Z41" s="130">
        <v>3.3708260000000001</v>
      </c>
      <c r="AA41" s="130">
        <v>2.1071149999999998</v>
      </c>
      <c r="AB41" s="130">
        <v>2.0802209999999999</v>
      </c>
      <c r="AC41" s="130">
        <v>1.50908</v>
      </c>
      <c r="AD41" s="130">
        <v>1.667346</v>
      </c>
      <c r="AE41" s="130">
        <v>2.668183</v>
      </c>
      <c r="AF41" s="130">
        <v>2.5620539999999998</v>
      </c>
      <c r="AG41" s="130">
        <v>1.5935999999999999</v>
      </c>
      <c r="AH41" s="130">
        <v>3.1141999999999999</v>
      </c>
      <c r="AI41" s="130">
        <v>5.7826000000000004</v>
      </c>
      <c r="AJ41" s="130">
        <v>4.3361929999999997</v>
      </c>
      <c r="AK41" s="130">
        <v>2.7017190000000002</v>
      </c>
      <c r="AL41" s="130">
        <v>2.9279999999999999</v>
      </c>
      <c r="AM41" s="130">
        <v>3.3477640000000002</v>
      </c>
      <c r="AN41" s="130">
        <v>2.627011</v>
      </c>
      <c r="AO41" s="131">
        <v>3.2800623327515699</v>
      </c>
      <c r="AP41" s="132">
        <v>0.245179564839898</v>
      </c>
      <c r="AQ41" s="132">
        <v>4.65105621916981E-2</v>
      </c>
      <c r="AR41" s="132">
        <v>4.23692620327411E-4</v>
      </c>
    </row>
    <row r="42" spans="1:44">
      <c r="A42" s="124" t="s">
        <v>390</v>
      </c>
      <c r="B42" s="130">
        <v>2.6731850000000001</v>
      </c>
      <c r="C42" s="130">
        <v>2.2541850000000001</v>
      </c>
      <c r="D42" s="130">
        <v>2.0830440000000001</v>
      </c>
      <c r="E42" s="130">
        <v>2.3209849999999999</v>
      </c>
      <c r="F42" s="130">
        <v>2.3707180000000001</v>
      </c>
      <c r="G42" s="130">
        <v>2.4438879999999998</v>
      </c>
      <c r="H42" s="130">
        <v>2.3331140000000001</v>
      </c>
      <c r="I42" s="130">
        <v>2.3383159999999998</v>
      </c>
      <c r="J42" s="130">
        <v>2.2514340000000002</v>
      </c>
      <c r="K42" s="130">
        <v>2.3469190000000002</v>
      </c>
      <c r="L42" s="130">
        <v>2.2415419999999999</v>
      </c>
      <c r="M42" s="130">
        <v>2.3125249999999999</v>
      </c>
      <c r="N42" s="130">
        <v>2.1573099999999998</v>
      </c>
      <c r="O42" s="130">
        <v>2.2644730000000002</v>
      </c>
      <c r="P42" s="130">
        <v>2.2929710000000001</v>
      </c>
      <c r="Q42" s="130">
        <v>2.008022</v>
      </c>
      <c r="R42" s="130">
        <v>1.8218399999999999</v>
      </c>
      <c r="S42" s="130">
        <v>2.2372130000000001</v>
      </c>
      <c r="T42" s="130">
        <v>2.0724659999999999</v>
      </c>
      <c r="U42" s="130">
        <v>1.8788860000000001</v>
      </c>
      <c r="V42" s="130">
        <v>1.8299160000000001</v>
      </c>
      <c r="W42" s="130">
        <v>2.011962</v>
      </c>
      <c r="X42" s="130">
        <v>1.7330950000000001</v>
      </c>
      <c r="Y42" s="130">
        <v>1.863038</v>
      </c>
      <c r="Z42" s="130">
        <v>1.6864490000000001</v>
      </c>
      <c r="AA42" s="130">
        <v>1.641527</v>
      </c>
      <c r="AB42" s="130">
        <v>1.3869530000000001</v>
      </c>
      <c r="AC42" s="130">
        <v>1.4131419999999999</v>
      </c>
      <c r="AD42" s="130">
        <v>1.3087371000000001</v>
      </c>
      <c r="AE42" s="130">
        <v>1.7593601000000001</v>
      </c>
      <c r="AF42" s="130">
        <v>2.0292304099999998</v>
      </c>
      <c r="AG42" s="130">
        <v>7.08074856</v>
      </c>
      <c r="AH42" s="130">
        <v>8.28408239</v>
      </c>
      <c r="AI42" s="130">
        <v>9.4229261300000005</v>
      </c>
      <c r="AJ42" s="130">
        <v>9.6650429300000003</v>
      </c>
      <c r="AK42" s="130">
        <v>12.6171539882423</v>
      </c>
      <c r="AL42" s="130">
        <v>23.141937667975199</v>
      </c>
      <c r="AM42" s="130">
        <v>29.1210200447738</v>
      </c>
      <c r="AN42" s="130">
        <v>21.246477646426001</v>
      </c>
      <c r="AO42" s="131">
        <v>15.8431622375646</v>
      </c>
      <c r="AP42" s="132">
        <v>-0.25635320960109798</v>
      </c>
      <c r="AQ42" s="132">
        <v>0.32142784103623601</v>
      </c>
      <c r="AR42" s="132">
        <v>2.0464949265384799E-3</v>
      </c>
    </row>
    <row r="43" spans="1:44" s="125" customFormat="1">
      <c r="A43" s="133" t="s">
        <v>333</v>
      </c>
      <c r="B43" s="134">
        <v>135.96318500000001</v>
      </c>
      <c r="C43" s="134">
        <v>149.204185</v>
      </c>
      <c r="D43" s="134">
        <v>151.023044</v>
      </c>
      <c r="E43" s="134">
        <v>168.34098499999999</v>
      </c>
      <c r="F43" s="134">
        <v>179.00071800000001</v>
      </c>
      <c r="G43" s="134">
        <v>183.213888</v>
      </c>
      <c r="H43" s="134">
        <v>183.71311399999999</v>
      </c>
      <c r="I43" s="134">
        <v>188.768316</v>
      </c>
      <c r="J43" s="134">
        <v>183.641434</v>
      </c>
      <c r="K43" s="134">
        <v>182.62691899999999</v>
      </c>
      <c r="L43" s="134">
        <v>186.251542</v>
      </c>
      <c r="M43" s="134">
        <v>191.90841800000001</v>
      </c>
      <c r="N43" s="134">
        <v>195.661326</v>
      </c>
      <c r="O43" s="134">
        <v>203.53991300000001</v>
      </c>
      <c r="P43" s="134">
        <v>214.04367099999999</v>
      </c>
      <c r="Q43" s="134">
        <v>213.540055</v>
      </c>
      <c r="R43" s="134">
        <v>227.19409099999999</v>
      </c>
      <c r="S43" s="134">
        <v>230.68396899999999</v>
      </c>
      <c r="T43" s="134">
        <v>230.56663499999999</v>
      </c>
      <c r="U43" s="134">
        <v>230.488167</v>
      </c>
      <c r="V43" s="134">
        <v>229.90163899999999</v>
      </c>
      <c r="W43" s="134">
        <v>226.16262800000001</v>
      </c>
      <c r="X43" s="134">
        <v>243.30847</v>
      </c>
      <c r="Y43" s="134">
        <v>248.48240100000001</v>
      </c>
      <c r="Z43" s="134">
        <v>250.04327000000001</v>
      </c>
      <c r="AA43" s="134">
        <v>248.52347499999999</v>
      </c>
      <c r="AB43" s="134">
        <v>251.13353699999999</v>
      </c>
      <c r="AC43" s="134">
        <v>255.13557399999999</v>
      </c>
      <c r="AD43" s="134">
        <v>250.7968381</v>
      </c>
      <c r="AE43" s="134">
        <v>258.9494851</v>
      </c>
      <c r="AF43" s="134">
        <v>257.34813441</v>
      </c>
      <c r="AG43" s="134">
        <v>267.25014856000001</v>
      </c>
      <c r="AH43" s="134">
        <v>267.68041733000001</v>
      </c>
      <c r="AI43" s="134">
        <v>276.60404913000002</v>
      </c>
      <c r="AJ43" s="134">
        <v>266.17770880500001</v>
      </c>
      <c r="AK43" s="134">
        <v>265.037552988242</v>
      </c>
      <c r="AL43" s="134">
        <v>278.41294566797501</v>
      </c>
      <c r="AM43" s="134">
        <v>282.50541341477401</v>
      </c>
      <c r="AN43" s="134">
        <v>282.23372420880901</v>
      </c>
      <c r="AO43" s="134">
        <v>267.46249474294001</v>
      </c>
      <c r="AP43" s="135">
        <v>-5.4926112578806197E-2</v>
      </c>
      <c r="AQ43" s="135">
        <v>1.18792378421912E-2</v>
      </c>
      <c r="AR43" s="135">
        <v>3.4548698695576099E-2</v>
      </c>
    </row>
    <row r="44" spans="1:44">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c r="Z44" s="130"/>
      <c r="AA44" s="130"/>
      <c r="AB44" s="130"/>
      <c r="AC44" s="130"/>
      <c r="AD44" s="130"/>
      <c r="AE44" s="130"/>
      <c r="AF44" s="130"/>
      <c r="AG44" s="130"/>
      <c r="AH44" s="130"/>
      <c r="AI44" s="130"/>
      <c r="AJ44" s="130"/>
      <c r="AK44" s="130"/>
      <c r="AL44" s="130"/>
      <c r="AM44" s="130"/>
      <c r="AN44" s="130"/>
      <c r="AO44" s="131"/>
      <c r="AP44" s="132"/>
      <c r="AQ44" s="132"/>
      <c r="AR44" s="132"/>
    </row>
    <row r="45" spans="1:44">
      <c r="A45" s="124" t="s">
        <v>334</v>
      </c>
      <c r="B45" s="130">
        <v>128.51900000000001</v>
      </c>
      <c r="C45" s="130">
        <v>131.58099999999999</v>
      </c>
      <c r="D45" s="130">
        <v>135.072</v>
      </c>
      <c r="E45" s="130">
        <v>141.55500000000001</v>
      </c>
      <c r="F45" s="130">
        <v>168.5635</v>
      </c>
      <c r="G45" s="130">
        <v>180.32599999999999</v>
      </c>
      <c r="H45" s="130">
        <v>190.07400000000001</v>
      </c>
      <c r="I45" s="130">
        <v>189.51249999999999</v>
      </c>
      <c r="J45" s="130">
        <v>204.5395</v>
      </c>
      <c r="K45" s="130">
        <v>213.14250000000001</v>
      </c>
      <c r="L45" s="130">
        <v>221.1215</v>
      </c>
      <c r="M45" s="130">
        <v>231.83150000000001</v>
      </c>
      <c r="N45" s="130">
        <v>230.8485</v>
      </c>
      <c r="O45" s="130">
        <v>236.387</v>
      </c>
      <c r="P45" s="130">
        <v>248.1345</v>
      </c>
      <c r="Q45" s="130">
        <v>256.98450000000003</v>
      </c>
      <c r="R45" s="130">
        <v>281.02050000000003</v>
      </c>
      <c r="S45" s="130">
        <v>290.74900000000002</v>
      </c>
      <c r="T45" s="130">
        <v>305.83199999999999</v>
      </c>
      <c r="U45" s="130">
        <v>313.91750000000002</v>
      </c>
      <c r="V45" s="130">
        <v>335.48200000000003</v>
      </c>
      <c r="W45" s="130">
        <v>343.2475</v>
      </c>
      <c r="X45" s="130">
        <v>351.05399999999997</v>
      </c>
      <c r="Y45" s="130">
        <v>363.15015</v>
      </c>
      <c r="Z45" s="130">
        <v>378.76253600000001</v>
      </c>
      <c r="AA45" s="130">
        <v>385.79357299999998</v>
      </c>
      <c r="AB45" s="130">
        <v>396.51370401000003</v>
      </c>
      <c r="AC45" s="130">
        <v>408.04650206000002</v>
      </c>
      <c r="AD45" s="130">
        <v>422.51980795794901</v>
      </c>
      <c r="AE45" s="130">
        <v>434.40188971499998</v>
      </c>
      <c r="AF45" s="130">
        <v>423.24158733000002</v>
      </c>
      <c r="AG45" s="130">
        <v>448.20769586500001</v>
      </c>
      <c r="AH45" s="130">
        <v>472.78477673999998</v>
      </c>
      <c r="AI45" s="130">
        <v>505.27041050000003</v>
      </c>
      <c r="AJ45" s="130">
        <v>503.74548864000002</v>
      </c>
      <c r="AK45" s="130">
        <v>502.12744790099998</v>
      </c>
      <c r="AL45" s="130">
        <v>487.22620368000003</v>
      </c>
      <c r="AM45" s="130">
        <v>501.96022714261602</v>
      </c>
      <c r="AN45" s="130">
        <v>504.12686683121802</v>
      </c>
      <c r="AO45" s="131">
        <v>476.71932099186699</v>
      </c>
      <c r="AP45" s="132">
        <v>-5.69500646252043E-2</v>
      </c>
      <c r="AQ45" s="132">
        <v>1.78160076907499E-2</v>
      </c>
      <c r="AR45" s="132">
        <v>6.1578847528275402E-2</v>
      </c>
    </row>
    <row r="46" spans="1:44">
      <c r="A46" s="124" t="s">
        <v>336</v>
      </c>
      <c r="B46" s="130">
        <v>621.6</v>
      </c>
      <c r="C46" s="130">
        <v>666.3</v>
      </c>
      <c r="D46" s="130">
        <v>714.5</v>
      </c>
      <c r="E46" s="130">
        <v>789.2</v>
      </c>
      <c r="F46" s="130">
        <v>872.3</v>
      </c>
      <c r="G46" s="130">
        <v>894</v>
      </c>
      <c r="H46" s="130">
        <v>928.1</v>
      </c>
      <c r="I46" s="130">
        <v>979.9</v>
      </c>
      <c r="J46" s="130">
        <v>1054.2</v>
      </c>
      <c r="K46" s="130">
        <v>1079.883</v>
      </c>
      <c r="L46" s="130">
        <v>1087.4059999999999</v>
      </c>
      <c r="M46" s="130">
        <v>1116.3800000000001</v>
      </c>
      <c r="N46" s="130">
        <v>1150.67</v>
      </c>
      <c r="O46" s="130">
        <v>1239.9010000000001</v>
      </c>
      <c r="P46" s="130">
        <v>1360.731</v>
      </c>
      <c r="Q46" s="130">
        <v>1396.6994</v>
      </c>
      <c r="R46" s="130">
        <v>1387.5313000000001</v>
      </c>
      <c r="S46" s="130">
        <v>1332.0286000000001</v>
      </c>
      <c r="T46" s="130">
        <v>1363.9973</v>
      </c>
      <c r="U46" s="130">
        <v>1384.1845000000001</v>
      </c>
      <c r="V46" s="130">
        <v>1471.5264999999999</v>
      </c>
      <c r="W46" s="130">
        <v>1550.4003</v>
      </c>
      <c r="X46" s="130">
        <v>1834.8987</v>
      </c>
      <c r="Y46" s="130">
        <v>2122.6107999999999</v>
      </c>
      <c r="Z46" s="130">
        <v>2365.1460000000002</v>
      </c>
      <c r="AA46" s="130">
        <v>2569.7312000000002</v>
      </c>
      <c r="AB46" s="130">
        <v>2759.8912999999998</v>
      </c>
      <c r="AC46" s="130">
        <v>2903.4056</v>
      </c>
      <c r="AD46" s="130">
        <v>3115.3542000000002</v>
      </c>
      <c r="AE46" s="130">
        <v>3428.4472999999998</v>
      </c>
      <c r="AF46" s="130">
        <v>3764.4351999999999</v>
      </c>
      <c r="AG46" s="130">
        <v>3945.1280999999999</v>
      </c>
      <c r="AH46" s="130">
        <v>3974.3220000000001</v>
      </c>
      <c r="AI46" s="130">
        <v>3873.9189999999999</v>
      </c>
      <c r="AJ46" s="130">
        <v>3746.5416</v>
      </c>
      <c r="AK46" s="130">
        <v>3410.6039999999998</v>
      </c>
      <c r="AL46" s="130">
        <v>3523.5617999999999</v>
      </c>
      <c r="AM46" s="130">
        <v>3697.7357999999999</v>
      </c>
      <c r="AN46" s="130">
        <v>3846.3319999999999</v>
      </c>
      <c r="AO46" s="131">
        <v>3902</v>
      </c>
      <c r="AP46" s="132">
        <v>1.17012254309319E-2</v>
      </c>
      <c r="AQ46" s="132">
        <v>2.1301415240326999E-2</v>
      </c>
      <c r="AR46" s="132">
        <v>0.50402963017190106</v>
      </c>
    </row>
    <row r="47" spans="1:44">
      <c r="A47" s="124" t="s">
        <v>338</v>
      </c>
      <c r="B47" s="130">
        <v>130.1</v>
      </c>
      <c r="C47" s="130">
        <v>134.94999999999999</v>
      </c>
      <c r="D47" s="130">
        <v>142.9</v>
      </c>
      <c r="E47" s="130">
        <v>152.53</v>
      </c>
      <c r="F47" s="130">
        <v>157.44999999999999</v>
      </c>
      <c r="G47" s="130">
        <v>169.18</v>
      </c>
      <c r="H47" s="130">
        <v>185.36</v>
      </c>
      <c r="I47" s="130">
        <v>196.98</v>
      </c>
      <c r="J47" s="130">
        <v>215.29</v>
      </c>
      <c r="K47" s="130">
        <v>223.34</v>
      </c>
      <c r="L47" s="130">
        <v>239.9</v>
      </c>
      <c r="M47" s="130">
        <v>253.8</v>
      </c>
      <c r="N47" s="130">
        <v>263.19</v>
      </c>
      <c r="O47" s="130">
        <v>270.86</v>
      </c>
      <c r="P47" s="130">
        <v>289.02</v>
      </c>
      <c r="Q47" s="130">
        <v>310.95999999999998</v>
      </c>
      <c r="R47" s="130">
        <v>319.39</v>
      </c>
      <c r="S47" s="130">
        <v>320.91800000000001</v>
      </c>
      <c r="T47" s="130">
        <v>314.41500000000002</v>
      </c>
      <c r="U47" s="130">
        <v>334.79700000000003</v>
      </c>
      <c r="V47" s="130">
        <v>341.88</v>
      </c>
      <c r="W47" s="130">
        <v>358.10700000000003</v>
      </c>
      <c r="X47" s="130">
        <v>375.35199999999998</v>
      </c>
      <c r="Y47" s="130">
        <v>407.987718217024</v>
      </c>
      <c r="Z47" s="130">
        <v>429.02300000000002</v>
      </c>
      <c r="AA47" s="130">
        <v>449.67099999999999</v>
      </c>
      <c r="AB47" s="130">
        <v>479.33600000000001</v>
      </c>
      <c r="AC47" s="130">
        <v>515.78099999999995</v>
      </c>
      <c r="AD47" s="130">
        <v>556.08500000000004</v>
      </c>
      <c r="AE47" s="130">
        <v>572.73974317687498</v>
      </c>
      <c r="AF47" s="130">
        <v>563.74348953599497</v>
      </c>
      <c r="AG47" s="130">
        <v>605.61599999999999</v>
      </c>
      <c r="AH47" s="130">
        <v>608.53499999999997</v>
      </c>
      <c r="AI47" s="130">
        <v>646.23199999999997</v>
      </c>
      <c r="AJ47" s="130">
        <v>674.15300000000002</v>
      </c>
      <c r="AK47" s="130">
        <v>689.81</v>
      </c>
      <c r="AL47" s="130">
        <v>711.68100000000004</v>
      </c>
      <c r="AM47" s="130">
        <v>760.40700000000004</v>
      </c>
      <c r="AN47" s="130">
        <v>753.93700000000001</v>
      </c>
      <c r="AO47" s="131">
        <v>756.49386146702705</v>
      </c>
      <c r="AP47" s="132">
        <v>6.4983990474654096E-4</v>
      </c>
      <c r="AQ47" s="132">
        <v>3.09067605277316E-2</v>
      </c>
      <c r="AR47" s="132">
        <v>9.7717919329200195E-2</v>
      </c>
    </row>
    <row r="48" spans="1:44">
      <c r="A48" s="124" t="s">
        <v>339</v>
      </c>
      <c r="B48" s="130">
        <v>0.4</v>
      </c>
      <c r="C48" s="130">
        <v>0.59</v>
      </c>
      <c r="D48" s="130">
        <v>0.65</v>
      </c>
      <c r="E48" s="130">
        <v>1.47</v>
      </c>
      <c r="F48" s="130">
        <v>2</v>
      </c>
      <c r="G48" s="130">
        <v>2.59</v>
      </c>
      <c r="H48" s="130">
        <v>3.03</v>
      </c>
      <c r="I48" s="130">
        <v>4.49</v>
      </c>
      <c r="J48" s="130">
        <v>8.6999999999999993</v>
      </c>
      <c r="K48" s="130">
        <v>10.73</v>
      </c>
      <c r="L48" s="130">
        <v>13.84</v>
      </c>
      <c r="M48" s="130">
        <v>22.36</v>
      </c>
      <c r="N48" s="130">
        <v>27.58</v>
      </c>
      <c r="O48" s="130">
        <v>32.869999999999997</v>
      </c>
      <c r="P48" s="130">
        <v>41.84</v>
      </c>
      <c r="Q48" s="130">
        <v>50.35</v>
      </c>
      <c r="R48" s="130">
        <v>54.82</v>
      </c>
      <c r="S48" s="130">
        <v>62.23</v>
      </c>
      <c r="T48" s="130">
        <v>73.680000000000007</v>
      </c>
      <c r="U48" s="130">
        <v>77.040184999999994</v>
      </c>
      <c r="V48" s="130">
        <v>92.540459999999996</v>
      </c>
      <c r="W48" s="130">
        <v>103.329093</v>
      </c>
      <c r="X48" s="130">
        <v>114.27800000000001</v>
      </c>
      <c r="Y48" s="130">
        <v>132.352025</v>
      </c>
      <c r="Z48" s="130">
        <v>152.72243800000001</v>
      </c>
      <c r="AA48" s="130">
        <v>193.76131100000001</v>
      </c>
      <c r="AB48" s="130">
        <v>216.946699</v>
      </c>
      <c r="AC48" s="130">
        <v>240.249968</v>
      </c>
      <c r="AD48" s="130">
        <v>256.18099999999998</v>
      </c>
      <c r="AE48" s="130">
        <v>275.164196</v>
      </c>
      <c r="AF48" s="130">
        <v>353.270937</v>
      </c>
      <c r="AG48" s="130">
        <v>385.89909999999998</v>
      </c>
      <c r="AH48" s="130">
        <v>474.60092100000003</v>
      </c>
      <c r="AI48" s="130">
        <v>458.09670699999998</v>
      </c>
      <c r="AJ48" s="130">
        <v>461.56608</v>
      </c>
      <c r="AK48" s="130">
        <v>456.19777499999998</v>
      </c>
      <c r="AL48" s="130">
        <v>461.24818399999998</v>
      </c>
      <c r="AM48" s="130">
        <v>557.77293999999995</v>
      </c>
      <c r="AN48" s="130">
        <v>616.15959399999997</v>
      </c>
      <c r="AO48" s="131">
        <v>562.53</v>
      </c>
      <c r="AP48" s="132">
        <v>-8.9532909574584596E-2</v>
      </c>
      <c r="AQ48" s="132">
        <v>9.1728454680346502E-2</v>
      </c>
      <c r="AR48" s="132">
        <v>7.2663195248744095E-2</v>
      </c>
    </row>
    <row r="49" spans="1:44">
      <c r="A49" s="124" t="s">
        <v>340</v>
      </c>
      <c r="B49" s="130">
        <v>17.690000000000001</v>
      </c>
      <c r="C49" s="130">
        <v>17.61</v>
      </c>
      <c r="D49" s="130">
        <v>17.059999999999999</v>
      </c>
      <c r="E49" s="130">
        <v>16.649999999999999</v>
      </c>
      <c r="F49" s="130">
        <v>16.38</v>
      </c>
      <c r="G49" s="130">
        <v>16.010000000000002</v>
      </c>
      <c r="H49" s="130">
        <v>13.05</v>
      </c>
      <c r="I49" s="130">
        <v>11.23</v>
      </c>
      <c r="J49" s="130">
        <v>10.19</v>
      </c>
      <c r="K49" s="130">
        <v>8.26</v>
      </c>
      <c r="L49" s="130">
        <v>8.0500000000000007</v>
      </c>
      <c r="M49" s="130">
        <v>7.6</v>
      </c>
      <c r="N49" s="130">
        <v>7.22</v>
      </c>
      <c r="O49" s="130">
        <v>6.93</v>
      </c>
      <c r="P49" s="130">
        <v>6.26</v>
      </c>
      <c r="Q49" s="130">
        <v>6.48</v>
      </c>
      <c r="R49" s="130">
        <v>4.2699999999999996</v>
      </c>
      <c r="S49" s="130">
        <v>3.66</v>
      </c>
      <c r="T49" s="130">
        <v>3.91</v>
      </c>
      <c r="U49" s="130">
        <v>3.13</v>
      </c>
      <c r="V49" s="130">
        <v>3.2</v>
      </c>
      <c r="W49" s="130">
        <v>1.369448</v>
      </c>
      <c r="X49" s="130">
        <v>1.3379209999999999</v>
      </c>
      <c r="Y49" s="130">
        <v>1.338514</v>
      </c>
      <c r="Z49" s="130">
        <v>1.1135710000000001</v>
      </c>
      <c r="AA49" s="130">
        <v>1.359869</v>
      </c>
      <c r="AB49" s="130">
        <v>1.4233279999999999</v>
      </c>
      <c r="AC49" s="130">
        <v>1.2277499999999999</v>
      </c>
      <c r="AD49" s="130">
        <v>1.2806709999999999</v>
      </c>
      <c r="AE49" s="130">
        <v>0.91700999999999999</v>
      </c>
      <c r="AF49" s="130">
        <v>1.2715209999999999</v>
      </c>
      <c r="AG49" s="130">
        <v>1.321062</v>
      </c>
      <c r="AH49" s="130">
        <v>1.20363</v>
      </c>
      <c r="AI49" s="130">
        <v>1.307515</v>
      </c>
      <c r="AJ49" s="130">
        <v>1.170817</v>
      </c>
      <c r="AK49" s="130">
        <v>1.3404240000000001</v>
      </c>
      <c r="AL49" s="130">
        <v>1.3885179999999999</v>
      </c>
      <c r="AM49" s="130">
        <v>1.040705</v>
      </c>
      <c r="AN49" s="130">
        <v>0.75834800000000002</v>
      </c>
      <c r="AO49" s="131">
        <v>0.77201200000000003</v>
      </c>
      <c r="AP49" s="132">
        <v>1.52366428020227E-2</v>
      </c>
      <c r="AQ49" s="132">
        <v>-5.1050509313444202E-2</v>
      </c>
      <c r="AR49" s="132">
        <v>9.9722430253272604E-5</v>
      </c>
    </row>
    <row r="50" spans="1:44">
      <c r="A50" s="124" t="s">
        <v>848</v>
      </c>
      <c r="B50" s="130">
        <v>4.3</v>
      </c>
      <c r="C50" s="130">
        <v>4.9210000000000003</v>
      </c>
      <c r="D50" s="130">
        <v>4.9740000000000002</v>
      </c>
      <c r="E50" s="130">
        <v>5.431</v>
      </c>
      <c r="F50" s="130">
        <v>6.5229999999999997</v>
      </c>
      <c r="G50" s="130">
        <v>7.0650000000000004</v>
      </c>
      <c r="H50" s="130">
        <v>7.7649999999999997</v>
      </c>
      <c r="I50" s="130">
        <v>8.6059999999999999</v>
      </c>
      <c r="J50" s="130">
        <v>8.0449999999999999</v>
      </c>
      <c r="K50" s="130">
        <v>7.157</v>
      </c>
      <c r="L50" s="130">
        <v>7.0369999999999999</v>
      </c>
      <c r="M50" s="130">
        <v>6.2473999999999998</v>
      </c>
      <c r="N50" s="130">
        <v>5.617</v>
      </c>
      <c r="O50" s="130">
        <v>5.1580000000000004</v>
      </c>
      <c r="P50" s="130">
        <v>5.0190000000000001</v>
      </c>
      <c r="Q50" s="130">
        <v>5.1100000000000003</v>
      </c>
      <c r="R50" s="130">
        <v>4.9240000000000004</v>
      </c>
      <c r="S50" s="130">
        <v>5.0570000000000004</v>
      </c>
      <c r="T50" s="130">
        <v>4.9640000000000004</v>
      </c>
      <c r="U50" s="130">
        <v>5.1849999999999996</v>
      </c>
      <c r="V50" s="130">
        <v>5.141</v>
      </c>
      <c r="W50" s="130">
        <v>5.5444000000000004</v>
      </c>
      <c r="X50" s="130">
        <v>5.6661000000000001</v>
      </c>
      <c r="Y50" s="130">
        <v>6.8650000000000002</v>
      </c>
      <c r="Z50" s="130">
        <v>7.5171000000000001</v>
      </c>
      <c r="AA50" s="130">
        <v>8.0740999999999996</v>
      </c>
      <c r="AB50" s="130">
        <v>9.2376000000000005</v>
      </c>
      <c r="AC50" s="130">
        <v>10.071899999999999</v>
      </c>
      <c r="AD50" s="130">
        <v>14.4421</v>
      </c>
      <c r="AE50" s="130">
        <v>25.161899999999999</v>
      </c>
      <c r="AF50" s="130">
        <v>32.994</v>
      </c>
      <c r="AG50" s="130">
        <v>31.138999999999999</v>
      </c>
      <c r="AH50" s="130">
        <v>33.340499999999999</v>
      </c>
      <c r="AI50" s="130">
        <v>24.449300000000001</v>
      </c>
      <c r="AJ50" s="130">
        <v>24.146100000000001</v>
      </c>
      <c r="AK50" s="130">
        <v>35.096499999999999</v>
      </c>
      <c r="AL50" s="130">
        <v>49.4803</v>
      </c>
      <c r="AM50" s="130">
        <v>54.572299999999998</v>
      </c>
      <c r="AN50" s="130">
        <v>57.128799999999998</v>
      </c>
      <c r="AO50" s="131">
        <v>43.079300000000003</v>
      </c>
      <c r="AP50" s="132">
        <v>-0.247987057411752</v>
      </c>
      <c r="AQ50" s="132">
        <v>0.147420158122473</v>
      </c>
      <c r="AR50" s="132">
        <v>5.5646447070897996E-3</v>
      </c>
    </row>
    <row r="51" spans="1:44">
      <c r="A51" s="124" t="s">
        <v>342</v>
      </c>
      <c r="B51" s="130">
        <v>2.1968939999999999</v>
      </c>
      <c r="C51" s="130">
        <v>2.2443840000000002</v>
      </c>
      <c r="D51" s="130">
        <v>2.4735309999999999</v>
      </c>
      <c r="E51" s="130">
        <v>2.5266470000000001</v>
      </c>
      <c r="F51" s="130">
        <v>2.3900100000000002</v>
      </c>
      <c r="G51" s="130">
        <v>2.5179469999999999</v>
      </c>
      <c r="H51" s="130">
        <v>2.220996</v>
      </c>
      <c r="I51" s="130">
        <v>2.4380709999999999</v>
      </c>
      <c r="J51" s="130">
        <v>2.7130160000000001</v>
      </c>
      <c r="K51" s="130">
        <v>2.57856</v>
      </c>
      <c r="L51" s="130">
        <v>2.689025</v>
      </c>
      <c r="M51" s="130">
        <v>3.018059</v>
      </c>
      <c r="N51" s="130">
        <v>3.336808</v>
      </c>
      <c r="O51" s="130">
        <v>3.0332349999999999</v>
      </c>
      <c r="P51" s="130">
        <v>3.5768209999999998</v>
      </c>
      <c r="Q51" s="130">
        <v>3.6105520000000002</v>
      </c>
      <c r="R51" s="130">
        <v>3.56741207</v>
      </c>
      <c r="S51" s="130">
        <v>3.1263700000000001</v>
      </c>
      <c r="T51" s="130">
        <v>3.5057299999999998</v>
      </c>
      <c r="U51" s="130">
        <v>3.457417</v>
      </c>
      <c r="V51" s="130">
        <v>3.9113959999999999</v>
      </c>
      <c r="W51" s="130">
        <v>4.458939</v>
      </c>
      <c r="X51" s="130">
        <v>5.1798909999999996</v>
      </c>
      <c r="Y51" s="130">
        <v>5.1553940000000003</v>
      </c>
      <c r="Z51" s="130">
        <v>5.2671609999999998</v>
      </c>
      <c r="AA51" s="130">
        <v>5.6735309999999997</v>
      </c>
      <c r="AB51" s="130">
        <v>4.8347790000000002</v>
      </c>
      <c r="AC51" s="130">
        <v>4.831607</v>
      </c>
      <c r="AD51" s="130">
        <v>4.5132257669999998</v>
      </c>
      <c r="AE51" s="130">
        <v>5.3419091600000002</v>
      </c>
      <c r="AF51" s="130">
        <v>4.9589829999999999</v>
      </c>
      <c r="AG51" s="130">
        <v>4.9221718799999996</v>
      </c>
      <c r="AH51" s="130">
        <v>4.62546298</v>
      </c>
      <c r="AI51" s="130">
        <v>3.9844472199999998</v>
      </c>
      <c r="AJ51" s="130">
        <v>3.3906480000000001</v>
      </c>
      <c r="AK51" s="130">
        <v>2.866622</v>
      </c>
      <c r="AL51" s="130">
        <v>2.9185629999999998</v>
      </c>
      <c r="AM51" s="130">
        <v>3.2307980000000001</v>
      </c>
      <c r="AN51" s="130">
        <v>3.0339830000000001</v>
      </c>
      <c r="AO51" s="131">
        <v>2.8186819999999999</v>
      </c>
      <c r="AP51" s="132">
        <v>-7.3501505097388994E-2</v>
      </c>
      <c r="AQ51" s="132">
        <v>-3.8935338636238402E-2</v>
      </c>
      <c r="AR51" s="132">
        <v>3.6409514249928097E-4</v>
      </c>
    </row>
    <row r="52" spans="1:44">
      <c r="A52" s="124" t="s">
        <v>343</v>
      </c>
      <c r="B52" s="130">
        <v>1.56</v>
      </c>
      <c r="C52" s="130">
        <v>1.77</v>
      </c>
      <c r="D52" s="130">
        <v>1.82</v>
      </c>
      <c r="E52" s="130">
        <v>2.31</v>
      </c>
      <c r="F52" s="130">
        <v>2.19</v>
      </c>
      <c r="G52" s="130">
        <v>2.0499999999999998</v>
      </c>
      <c r="H52" s="130">
        <v>2.41</v>
      </c>
      <c r="I52" s="130">
        <v>2.7</v>
      </c>
      <c r="J52" s="130">
        <v>2.72</v>
      </c>
      <c r="K52" s="130">
        <v>2.82</v>
      </c>
      <c r="L52" s="130">
        <v>2.83</v>
      </c>
      <c r="M52" s="130">
        <v>2.98</v>
      </c>
      <c r="N52" s="130">
        <v>3.15</v>
      </c>
      <c r="O52" s="130">
        <v>3.02</v>
      </c>
      <c r="P52" s="130">
        <v>3.17</v>
      </c>
      <c r="Q52" s="130">
        <v>3.46</v>
      </c>
      <c r="R52" s="130">
        <v>3.14</v>
      </c>
      <c r="S52" s="130">
        <v>3.32</v>
      </c>
      <c r="T52" s="130">
        <v>3.31</v>
      </c>
      <c r="U52" s="130">
        <v>3.23</v>
      </c>
      <c r="V52" s="130">
        <v>3.26</v>
      </c>
      <c r="W52" s="130">
        <v>3.49</v>
      </c>
      <c r="X52" s="130">
        <v>3.339</v>
      </c>
      <c r="Y52" s="130">
        <v>3.3940000000000001</v>
      </c>
      <c r="Z52" s="130">
        <v>3.4870000000000001</v>
      </c>
      <c r="AA52" s="130">
        <v>4.0054999999999996</v>
      </c>
      <c r="AB52" s="130">
        <v>3.6934999999999998</v>
      </c>
      <c r="AC52" s="130">
        <v>3.9775</v>
      </c>
      <c r="AD52" s="130">
        <v>3.5095000000000001</v>
      </c>
      <c r="AE52" s="130">
        <v>3.367</v>
      </c>
      <c r="AF52" s="130">
        <v>3.2269999999999999</v>
      </c>
      <c r="AG52" s="130">
        <v>3.04</v>
      </c>
      <c r="AH52" s="130">
        <v>2.9864999999999999</v>
      </c>
      <c r="AI52" s="130">
        <v>3.3824999999999998</v>
      </c>
      <c r="AJ52" s="130">
        <v>3.3250000000000002</v>
      </c>
      <c r="AK52" s="130">
        <v>4.0990000000000002</v>
      </c>
      <c r="AL52" s="130">
        <v>4.1710000000000003</v>
      </c>
      <c r="AM52" s="130">
        <v>4.3994735</v>
      </c>
      <c r="AN52" s="130">
        <v>6.773231</v>
      </c>
      <c r="AO52" s="131">
        <v>7.7406480000000002</v>
      </c>
      <c r="AP52" s="132">
        <v>0.13970698600484599</v>
      </c>
      <c r="AQ52" s="132">
        <v>6.7960190304192203E-2</v>
      </c>
      <c r="AR52" s="132">
        <v>9.9987594790642404E-4</v>
      </c>
    </row>
    <row r="53" spans="1:44">
      <c r="A53" s="124" t="s">
        <v>346</v>
      </c>
      <c r="B53" s="130">
        <v>19.864999999999998</v>
      </c>
      <c r="C53" s="130">
        <v>20.116</v>
      </c>
      <c r="D53" s="130">
        <v>19.861000000000001</v>
      </c>
      <c r="E53" s="130">
        <v>21.37</v>
      </c>
      <c r="F53" s="130">
        <v>22.542999999999999</v>
      </c>
      <c r="G53" s="130">
        <v>24.253</v>
      </c>
      <c r="H53" s="130">
        <v>24.274000000000001</v>
      </c>
      <c r="I53" s="130">
        <v>24.295000000000002</v>
      </c>
      <c r="J53" s="130">
        <v>20.785</v>
      </c>
      <c r="K53" s="130">
        <v>17.216999999999999</v>
      </c>
      <c r="L53" s="130">
        <v>15.058</v>
      </c>
      <c r="M53" s="130">
        <v>11.968999999999999</v>
      </c>
      <c r="N53" s="130">
        <v>9.407</v>
      </c>
      <c r="O53" s="130">
        <v>7.3979999999999997</v>
      </c>
      <c r="P53" s="130">
        <v>5.72</v>
      </c>
      <c r="Q53" s="130">
        <v>4.9509999999999996</v>
      </c>
      <c r="R53" s="130">
        <v>4.5119999999999996</v>
      </c>
      <c r="S53" s="130">
        <v>4.3609999999999998</v>
      </c>
      <c r="T53" s="130">
        <v>4.1970000000000001</v>
      </c>
      <c r="U53" s="130">
        <v>4.1500000000000004</v>
      </c>
      <c r="V53" s="130">
        <v>3.8170000000000002</v>
      </c>
      <c r="W53" s="130">
        <v>3.3180000000000001</v>
      </c>
      <c r="X53" s="130">
        <v>3.298</v>
      </c>
      <c r="Y53" s="130">
        <v>3.1909999999999998</v>
      </c>
      <c r="Z53" s="130">
        <v>2.8319999999999999</v>
      </c>
      <c r="AA53" s="130">
        <v>2.8239999999999998</v>
      </c>
      <c r="AB53" s="130">
        <v>2.8860000000000001</v>
      </c>
      <c r="AC53" s="130">
        <v>2.7730000000000001</v>
      </c>
      <c r="AD53" s="130">
        <v>2.5190000000000001</v>
      </c>
      <c r="AE53" s="130">
        <v>2.0840000000000001</v>
      </c>
      <c r="AF53" s="130">
        <v>2.0840000000000001</v>
      </c>
      <c r="AG53" s="130">
        <v>2.0939999999999999</v>
      </c>
      <c r="AH53" s="130">
        <v>1.8149999999999999</v>
      </c>
      <c r="AI53" s="130">
        <v>1.748</v>
      </c>
      <c r="AJ53" s="130">
        <v>1.764</v>
      </c>
      <c r="AK53" s="130">
        <v>1.726</v>
      </c>
      <c r="AL53" s="130">
        <v>1.4850000000000001</v>
      </c>
      <c r="AM53" s="130">
        <v>1.2</v>
      </c>
      <c r="AN53" s="130">
        <v>1.0840000000000001</v>
      </c>
      <c r="AO53" s="131">
        <v>1.0189999999999999</v>
      </c>
      <c r="AP53" s="132">
        <v>-6.2531506462605496E-2</v>
      </c>
      <c r="AQ53" s="132">
        <v>-8.0863291164059201E-2</v>
      </c>
      <c r="AR53" s="132">
        <v>1.3162639496288201E-4</v>
      </c>
    </row>
    <row r="54" spans="1:44">
      <c r="A54" s="124" t="s">
        <v>349</v>
      </c>
      <c r="B54" s="130">
        <v>1.6860440000000001</v>
      </c>
      <c r="C54" s="130">
        <v>1.9637640000000001</v>
      </c>
      <c r="D54" s="130">
        <v>1.8660829999999999</v>
      </c>
      <c r="E54" s="130">
        <v>2.3372259999999998</v>
      </c>
      <c r="F54" s="130">
        <v>5.1461499999999996</v>
      </c>
      <c r="G54" s="130">
        <v>5.5380839999999996</v>
      </c>
      <c r="H54" s="130">
        <v>6.9312569999999996</v>
      </c>
      <c r="I54" s="130">
        <v>7.2950590000000002</v>
      </c>
      <c r="J54" s="130">
        <v>9.0099219999999995</v>
      </c>
      <c r="K54" s="130">
        <v>12.438473</v>
      </c>
      <c r="L54" s="130">
        <v>14.646015</v>
      </c>
      <c r="M54" s="130">
        <v>15.408561000000001</v>
      </c>
      <c r="N54" s="130">
        <v>15.557926999999999</v>
      </c>
      <c r="O54" s="130">
        <v>17.104870999999999</v>
      </c>
      <c r="P54" s="130">
        <v>18.430797999999999</v>
      </c>
      <c r="Q54" s="130">
        <v>21.690394000000001</v>
      </c>
      <c r="R54" s="130">
        <v>23.438555999999998</v>
      </c>
      <c r="S54" s="130">
        <v>19.996195</v>
      </c>
      <c r="T54" s="130">
        <v>18.261308</v>
      </c>
      <c r="U54" s="130">
        <v>17.785747000000001</v>
      </c>
      <c r="V54" s="130">
        <v>19.606995000000001</v>
      </c>
      <c r="W54" s="130">
        <v>19.601984000000002</v>
      </c>
      <c r="X54" s="130">
        <v>18.843395000000001</v>
      </c>
      <c r="Y54" s="130">
        <v>20.059843999999998</v>
      </c>
      <c r="Z54" s="130">
        <v>20.878176</v>
      </c>
      <c r="AA54" s="130">
        <v>19.070608</v>
      </c>
      <c r="AB54" s="130">
        <v>18.239176</v>
      </c>
      <c r="AC54" s="130">
        <v>18.095385</v>
      </c>
      <c r="AD54" s="130">
        <v>17.566099999999999</v>
      </c>
      <c r="AE54" s="130">
        <v>18.258061999999999</v>
      </c>
      <c r="AF54" s="130">
        <v>21.327106000000001</v>
      </c>
      <c r="AG54" s="130">
        <v>18.066428999999999</v>
      </c>
      <c r="AH54" s="130">
        <v>18.110762999999999</v>
      </c>
      <c r="AI54" s="130">
        <v>17.981721499999999</v>
      </c>
      <c r="AJ54" s="130">
        <v>15.150549</v>
      </c>
      <c r="AK54" s="130">
        <v>16.978601000000001</v>
      </c>
      <c r="AL54" s="130">
        <v>16.258637</v>
      </c>
      <c r="AM54" s="130">
        <v>14.85195</v>
      </c>
      <c r="AN54" s="130">
        <v>14.077965000000001</v>
      </c>
      <c r="AO54" s="131">
        <v>13.250574</v>
      </c>
      <c r="AP54" s="132">
        <v>-6.13437207791298E-2</v>
      </c>
      <c r="AQ54" s="132">
        <v>-2.1892806283107101E-2</v>
      </c>
      <c r="AR54" s="132">
        <v>1.71160479569078E-3</v>
      </c>
    </row>
    <row r="55" spans="1:44">
      <c r="A55" s="124" t="s">
        <v>350</v>
      </c>
      <c r="B55" s="130">
        <v>6</v>
      </c>
      <c r="C55" s="130">
        <v>6.3</v>
      </c>
      <c r="D55" s="130">
        <v>6.3</v>
      </c>
      <c r="E55" s="130">
        <v>5</v>
      </c>
      <c r="F55" s="130">
        <v>5.6</v>
      </c>
      <c r="G55" s="130">
        <v>6.1</v>
      </c>
      <c r="H55" s="130">
        <v>6.3</v>
      </c>
      <c r="I55" s="130">
        <v>6.1</v>
      </c>
      <c r="J55" s="130">
        <v>5.0999999999999996</v>
      </c>
      <c r="K55" s="130">
        <v>5.0999999999999996</v>
      </c>
      <c r="L55" s="130">
        <v>5.2</v>
      </c>
      <c r="M55" s="130">
        <v>5.2</v>
      </c>
      <c r="N55" s="130">
        <v>6.5</v>
      </c>
      <c r="O55" s="130">
        <v>6.04</v>
      </c>
      <c r="P55" s="130">
        <v>8.35</v>
      </c>
      <c r="Q55" s="130">
        <v>9.8230000000000004</v>
      </c>
      <c r="R55" s="130">
        <v>11.388</v>
      </c>
      <c r="S55" s="130">
        <v>11.672000000000001</v>
      </c>
      <c r="T55" s="130">
        <v>9.6289999999999996</v>
      </c>
      <c r="U55" s="130">
        <v>11.609</v>
      </c>
      <c r="V55" s="130">
        <v>13.397</v>
      </c>
      <c r="W55" s="130">
        <v>16.408999999999999</v>
      </c>
      <c r="X55" s="130">
        <v>19.314</v>
      </c>
      <c r="Y55" s="130">
        <v>27.349</v>
      </c>
      <c r="Z55" s="130">
        <v>34.093000000000004</v>
      </c>
      <c r="AA55" s="130">
        <v>38.777999999999999</v>
      </c>
      <c r="AB55" s="130">
        <v>42.482999999999997</v>
      </c>
      <c r="AC55" s="130">
        <v>39.777000000000001</v>
      </c>
      <c r="AD55" s="130">
        <v>44.078000000000003</v>
      </c>
      <c r="AE55" s="130">
        <v>44.835000000000001</v>
      </c>
      <c r="AF55" s="130">
        <v>46.610999999999997</v>
      </c>
      <c r="AG55" s="130">
        <v>42.082999999999998</v>
      </c>
      <c r="AH55" s="130">
        <v>41.064</v>
      </c>
      <c r="AI55" s="130">
        <v>41.085999999999999</v>
      </c>
      <c r="AJ55" s="130">
        <v>41.664000000000001</v>
      </c>
      <c r="AK55" s="130">
        <v>38.734999999999999</v>
      </c>
      <c r="AL55" s="130">
        <v>38.408999999999999</v>
      </c>
      <c r="AM55" s="130">
        <v>42.384</v>
      </c>
      <c r="AN55" s="130">
        <v>46.387</v>
      </c>
      <c r="AO55" s="131">
        <v>48.617400000000004</v>
      </c>
      <c r="AP55" s="132">
        <v>4.5218823674100503E-2</v>
      </c>
      <c r="AQ55" s="132">
        <v>5.1189026223275001E-3</v>
      </c>
      <c r="AR55" s="132">
        <v>6.2800128503124998E-3</v>
      </c>
    </row>
    <row r="56" spans="1:44">
      <c r="A56" s="124" t="s">
        <v>351</v>
      </c>
      <c r="B56" s="130">
        <v>48.505301986892398</v>
      </c>
      <c r="C56" s="130">
        <v>51.047237043447097</v>
      </c>
      <c r="D56" s="130">
        <v>51.915556039793401</v>
      </c>
      <c r="E56" s="130">
        <v>53.137372008164903</v>
      </c>
      <c r="F56" s="130">
        <v>55.324804991761603</v>
      </c>
      <c r="G56" s="130">
        <v>54.800899985368197</v>
      </c>
      <c r="H56" s="130">
        <v>53.563164001643202</v>
      </c>
      <c r="I56" s="130">
        <v>52.551036528966598</v>
      </c>
      <c r="J56" s="130">
        <v>51.865071707588598</v>
      </c>
      <c r="K56" s="130">
        <v>48.319862351550903</v>
      </c>
      <c r="L56" s="130">
        <v>46.781434450662303</v>
      </c>
      <c r="M56" s="130">
        <v>41.2906473807843</v>
      </c>
      <c r="N56" s="130">
        <v>38.400475654031801</v>
      </c>
      <c r="O56" s="130">
        <v>35.734640787063199</v>
      </c>
      <c r="P56" s="130">
        <v>33.291823854790501</v>
      </c>
      <c r="Q56" s="130">
        <v>29.5491047340109</v>
      </c>
      <c r="R56" s="130">
        <v>29.012406722223201</v>
      </c>
      <c r="S56" s="130">
        <v>26.424496999607499</v>
      </c>
      <c r="T56" s="130">
        <v>29.770210984163</v>
      </c>
      <c r="U56" s="130">
        <v>32.295566000961699</v>
      </c>
      <c r="V56" s="130">
        <v>32.918568002614201</v>
      </c>
      <c r="W56" s="130">
        <v>32.012255001152703</v>
      </c>
      <c r="X56" s="130">
        <v>33.040852002192203</v>
      </c>
      <c r="Y56" s="130">
        <v>35.475840623425597</v>
      </c>
      <c r="Z56" s="130">
        <v>39.176716818587103</v>
      </c>
      <c r="AA56" s="130">
        <v>39.563941660692201</v>
      </c>
      <c r="AB56" s="130">
        <v>36.759669933456003</v>
      </c>
      <c r="AC56" s="130">
        <v>39.070487614000001</v>
      </c>
      <c r="AD56" s="130">
        <v>34.442242413499997</v>
      </c>
      <c r="AE56" s="130">
        <v>37.013840575000003</v>
      </c>
      <c r="AF56" s="130">
        <v>38.709279694999999</v>
      </c>
      <c r="AG56" s="130">
        <v>39.593642924999997</v>
      </c>
      <c r="AH56" s="130">
        <v>39.838669207999999</v>
      </c>
      <c r="AI56" s="130">
        <v>40.368390032999997</v>
      </c>
      <c r="AJ56" s="130">
        <v>44.933408166666702</v>
      </c>
      <c r="AK56" s="130">
        <v>61.416251166666697</v>
      </c>
      <c r="AL56" s="130">
        <v>54.127521126395997</v>
      </c>
      <c r="AM56" s="130">
        <v>52.536899342898501</v>
      </c>
      <c r="AN56" s="130">
        <v>68.743385216354199</v>
      </c>
      <c r="AO56" s="131">
        <v>64.316192146232694</v>
      </c>
      <c r="AP56" s="132">
        <v>-6.6958011401109199E-2</v>
      </c>
      <c r="AQ56" s="132">
        <v>7.1553723077868503E-2</v>
      </c>
      <c r="AR56" s="132">
        <v>8.3078591854255698E-3</v>
      </c>
    </row>
    <row r="57" spans="1:44" s="125" customFormat="1">
      <c r="A57" s="133" t="s">
        <v>352</v>
      </c>
      <c r="B57" s="134">
        <v>982.42223998689201</v>
      </c>
      <c r="C57" s="134">
        <v>1039.3933850434501</v>
      </c>
      <c r="D57" s="134">
        <v>1099.39217003979</v>
      </c>
      <c r="E57" s="134">
        <v>1193.51724500816</v>
      </c>
      <c r="F57" s="134">
        <v>1316.4104649917599</v>
      </c>
      <c r="G57" s="134">
        <v>1364.43093098537</v>
      </c>
      <c r="H57" s="134">
        <v>1423.07841700164</v>
      </c>
      <c r="I57" s="134">
        <v>1486.09766652897</v>
      </c>
      <c r="J57" s="134">
        <v>1593.15750970759</v>
      </c>
      <c r="K57" s="134">
        <v>1630.9863953515501</v>
      </c>
      <c r="L57" s="134">
        <v>1664.5589744506599</v>
      </c>
      <c r="M57" s="134">
        <v>1718.0851673807799</v>
      </c>
      <c r="N57" s="134">
        <v>1761.47771065403</v>
      </c>
      <c r="O57" s="134">
        <v>1864.43674678706</v>
      </c>
      <c r="P57" s="134">
        <v>2023.54394285479</v>
      </c>
      <c r="Q57" s="134">
        <v>2099.66795073401</v>
      </c>
      <c r="R57" s="134">
        <v>2127.0141747922198</v>
      </c>
      <c r="S57" s="134">
        <v>2083.5426619996101</v>
      </c>
      <c r="T57" s="134">
        <v>2135.4715489841601</v>
      </c>
      <c r="U57" s="134">
        <v>2190.78191500096</v>
      </c>
      <c r="V57" s="134">
        <v>2326.6809190026102</v>
      </c>
      <c r="W57" s="134">
        <v>2441.2879190011499</v>
      </c>
      <c r="X57" s="134">
        <v>2765.6018590021899</v>
      </c>
      <c r="Y57" s="134">
        <v>3128.9292858404501</v>
      </c>
      <c r="Z57" s="134">
        <v>3440.0186988185901</v>
      </c>
      <c r="AA57" s="134">
        <v>3718.3066336606898</v>
      </c>
      <c r="AB57" s="134">
        <v>3972.2447559434599</v>
      </c>
      <c r="AC57" s="134">
        <v>4187.3076996740001</v>
      </c>
      <c r="AD57" s="134">
        <v>4472.4908471384497</v>
      </c>
      <c r="AE57" s="134">
        <v>4847.7318506268803</v>
      </c>
      <c r="AF57" s="134">
        <v>5255.8741035610001</v>
      </c>
      <c r="AG57" s="134">
        <v>5527.1102016699997</v>
      </c>
      <c r="AH57" s="134">
        <v>5673.2272229279997</v>
      </c>
      <c r="AI57" s="134">
        <v>5617.8259912530002</v>
      </c>
      <c r="AJ57" s="134">
        <v>5521.55069080667</v>
      </c>
      <c r="AK57" s="134">
        <v>5220.9976210676696</v>
      </c>
      <c r="AL57" s="134">
        <v>5351.9557268064</v>
      </c>
      <c r="AM57" s="134">
        <v>5692.0920929855101</v>
      </c>
      <c r="AN57" s="134">
        <v>5918.54217304757</v>
      </c>
      <c r="AO57" s="134">
        <v>5879.3569906051298</v>
      </c>
      <c r="AP57" s="135">
        <v>-9.3349000043055907E-3</v>
      </c>
      <c r="AQ57" s="135">
        <v>2.8410562750476698E-2</v>
      </c>
      <c r="AR57" s="135">
        <v>0.75944903373226103</v>
      </c>
    </row>
    <row r="58" spans="1:44">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1"/>
      <c r="AP58" s="132"/>
      <c r="AQ58" s="132"/>
      <c r="AR58" s="132"/>
    </row>
    <row r="59" spans="1:44" s="179" customFormat="1">
      <c r="A59" s="660" t="s">
        <v>353</v>
      </c>
      <c r="B59" s="664">
        <v>3916.5141904698698</v>
      </c>
      <c r="C59" s="664">
        <v>4055.4533416961799</v>
      </c>
      <c r="D59" s="664">
        <v>4063.8489602067398</v>
      </c>
      <c r="E59" s="664">
        <v>4260.5328880350798</v>
      </c>
      <c r="F59" s="664">
        <v>4462.8094474490099</v>
      </c>
      <c r="G59" s="664">
        <v>4578.8261201086898</v>
      </c>
      <c r="H59" s="664">
        <v>4668.9857456627196</v>
      </c>
      <c r="I59" s="664">
        <v>4777.2792291488104</v>
      </c>
      <c r="J59" s="664">
        <v>4867.1576280142299</v>
      </c>
      <c r="K59" s="664">
        <v>4764.3063295870597</v>
      </c>
      <c r="L59" s="664">
        <v>4589.7658750856599</v>
      </c>
      <c r="M59" s="664">
        <v>4556.6569124279904</v>
      </c>
      <c r="N59" s="664">
        <v>4424.8884868080704</v>
      </c>
      <c r="O59" s="664">
        <v>4512.0231501406197</v>
      </c>
      <c r="P59" s="664">
        <v>4638.6623889911298</v>
      </c>
      <c r="Q59" s="664">
        <v>4703.5675281875601</v>
      </c>
      <c r="R59" s="664">
        <v>4741.2968430894898</v>
      </c>
      <c r="S59" s="664">
        <v>4647.4620983906298</v>
      </c>
      <c r="T59" s="664">
        <v>4653.7454188669399</v>
      </c>
      <c r="U59" s="664">
        <v>4707.7500799580403</v>
      </c>
      <c r="V59" s="664">
        <v>4920.6742245931</v>
      </c>
      <c r="W59" s="664">
        <v>4966.1129031017099</v>
      </c>
      <c r="X59" s="664">
        <v>5321.34507589433</v>
      </c>
      <c r="Y59" s="664">
        <v>5729.3788476248301</v>
      </c>
      <c r="Z59" s="664">
        <v>6086.9353944641398</v>
      </c>
      <c r="AA59" s="664">
        <v>6419.8234996882602</v>
      </c>
      <c r="AB59" s="664">
        <v>6673.0880536991899</v>
      </c>
      <c r="AC59" s="664">
        <v>6933.8731002109698</v>
      </c>
      <c r="AD59" s="664">
        <v>7050.0680798526801</v>
      </c>
      <c r="AE59" s="664">
        <v>7460.3151661454203</v>
      </c>
      <c r="AF59" s="664">
        <v>7956.5028038994496</v>
      </c>
      <c r="AG59" s="664">
        <v>8184.6024957034097</v>
      </c>
      <c r="AH59" s="664">
        <v>8255.7655521844699</v>
      </c>
      <c r="AI59" s="664">
        <v>8178.9358549653598</v>
      </c>
      <c r="AJ59" s="664">
        <v>7946.8233212531504</v>
      </c>
      <c r="AK59" s="664">
        <v>7478.4354666603604</v>
      </c>
      <c r="AL59" s="664">
        <v>7701.7810273930299</v>
      </c>
      <c r="AM59" s="664">
        <v>8075.24142893712</v>
      </c>
      <c r="AN59" s="664">
        <v>8133.3789373651698</v>
      </c>
      <c r="AO59" s="664">
        <v>7741.60836272504</v>
      </c>
      <c r="AP59" s="665">
        <v>-5.0768876408846503E-2</v>
      </c>
      <c r="AQ59" s="665">
        <v>1.43965642498507E-2</v>
      </c>
      <c r="AR59" s="665">
        <v>1</v>
      </c>
    </row>
    <row r="60" spans="1:44">
      <c r="A60" s="124" t="s">
        <v>354</v>
      </c>
      <c r="B60" s="130">
        <v>2058.9429247174398</v>
      </c>
      <c r="C60" s="130">
        <v>2122.54806209755</v>
      </c>
      <c r="D60" s="130">
        <v>2062.60279221461</v>
      </c>
      <c r="E60" s="130">
        <v>2162.3648512875302</v>
      </c>
      <c r="F60" s="130">
        <v>2287.5852690809102</v>
      </c>
      <c r="G60" s="130">
        <v>2331.77102500504</v>
      </c>
      <c r="H60" s="130">
        <v>2360.6595870051601</v>
      </c>
      <c r="I60" s="130">
        <v>2375.1252130289399</v>
      </c>
      <c r="J60" s="130">
        <v>2400.3808710223898</v>
      </c>
      <c r="K60" s="130">
        <v>2331.28248064543</v>
      </c>
      <c r="L60" s="130">
        <v>2205.6075258831502</v>
      </c>
      <c r="M60" s="130">
        <v>2146.0339158517299</v>
      </c>
      <c r="N60" s="130">
        <v>2038.5442249522901</v>
      </c>
      <c r="O60" s="130">
        <v>2088.3558200561702</v>
      </c>
      <c r="P60" s="130">
        <v>2092.45639362766</v>
      </c>
      <c r="Q60" s="130">
        <v>2125.8956888070102</v>
      </c>
      <c r="R60" s="130">
        <v>2160.9822564932201</v>
      </c>
      <c r="S60" s="130">
        <v>2134.9386688347599</v>
      </c>
      <c r="T60" s="130">
        <v>2112.4072374416201</v>
      </c>
      <c r="U60" s="130">
        <v>2080.3821830867801</v>
      </c>
      <c r="V60" s="130">
        <v>2160.9745206595499</v>
      </c>
      <c r="W60" s="130">
        <v>2122.2449773584599</v>
      </c>
      <c r="X60" s="130">
        <v>2111.0484917966401</v>
      </c>
      <c r="Y60" s="130">
        <v>2154.50883946371</v>
      </c>
      <c r="Z60" s="130">
        <v>2198.7755823264101</v>
      </c>
      <c r="AA60" s="130">
        <v>2233.0370912773201</v>
      </c>
      <c r="AB60" s="130">
        <v>2232.8293591714701</v>
      </c>
      <c r="AC60" s="130">
        <v>2252.2089580123802</v>
      </c>
      <c r="AD60" s="130">
        <v>2151.1372104480201</v>
      </c>
      <c r="AE60" s="130">
        <v>2162.6435838232301</v>
      </c>
      <c r="AF60" s="130">
        <v>2193.8886779102099</v>
      </c>
      <c r="AG60" s="130">
        <v>2147.1421111237901</v>
      </c>
      <c r="AH60" s="130">
        <v>2112.8499003357101</v>
      </c>
      <c r="AI60" s="130">
        <v>2147.6103962839902</v>
      </c>
      <c r="AJ60" s="130">
        <v>2013.2957811808801</v>
      </c>
      <c r="AK60" s="130">
        <v>1838.64215699478</v>
      </c>
      <c r="AL60" s="130">
        <v>1868.6142482354001</v>
      </c>
      <c r="AM60" s="130">
        <v>1853.7354694411199</v>
      </c>
      <c r="AN60" s="130">
        <v>1735.06828178214</v>
      </c>
      <c r="AO60" s="131">
        <v>1422.3806296483399</v>
      </c>
      <c r="AP60" s="132">
        <v>-0.18245618419235601</v>
      </c>
      <c r="AQ60" s="132">
        <v>-2.1265616076860099E-2</v>
      </c>
      <c r="AR60" s="132">
        <v>0.183731927915256</v>
      </c>
    </row>
    <row r="61" spans="1:44">
      <c r="A61" s="124" t="s">
        <v>355</v>
      </c>
      <c r="B61" s="130">
        <v>1857.57126575242</v>
      </c>
      <c r="C61" s="130">
        <v>1932.9052795986299</v>
      </c>
      <c r="D61" s="130">
        <v>2001.24616799214</v>
      </c>
      <c r="E61" s="130">
        <v>2098.1680367475501</v>
      </c>
      <c r="F61" s="130">
        <v>2175.2241783681102</v>
      </c>
      <c r="G61" s="130">
        <v>2247.0550951036498</v>
      </c>
      <c r="H61" s="130">
        <v>2308.32615865756</v>
      </c>
      <c r="I61" s="130">
        <v>2402.15401611987</v>
      </c>
      <c r="J61" s="130">
        <v>2466.7767569918501</v>
      </c>
      <c r="K61" s="130">
        <v>2433.0238489416301</v>
      </c>
      <c r="L61" s="130">
        <v>2384.1583492025002</v>
      </c>
      <c r="M61" s="130">
        <v>2410.62299657626</v>
      </c>
      <c r="N61" s="130">
        <v>2386.3442618557801</v>
      </c>
      <c r="O61" s="130">
        <v>2423.66733008446</v>
      </c>
      <c r="P61" s="130">
        <v>2546.2059953634598</v>
      </c>
      <c r="Q61" s="130">
        <v>2577.67183938055</v>
      </c>
      <c r="R61" s="130">
        <v>2580.3145865962601</v>
      </c>
      <c r="S61" s="130">
        <v>2512.5234295558698</v>
      </c>
      <c r="T61" s="130">
        <v>2541.3381814253198</v>
      </c>
      <c r="U61" s="130">
        <v>2627.3678968712602</v>
      </c>
      <c r="V61" s="130">
        <v>2759.6997039335502</v>
      </c>
      <c r="W61" s="130">
        <v>2843.86792574325</v>
      </c>
      <c r="X61" s="130">
        <v>3210.2965840976899</v>
      </c>
      <c r="Y61" s="130">
        <v>3574.87000816112</v>
      </c>
      <c r="Z61" s="130">
        <v>3888.1598121377301</v>
      </c>
      <c r="AA61" s="130">
        <v>4186.7864084109397</v>
      </c>
      <c r="AB61" s="130">
        <v>4440.2586945277199</v>
      </c>
      <c r="AC61" s="130">
        <v>4681.6641421985896</v>
      </c>
      <c r="AD61" s="130">
        <v>4898.9308694046604</v>
      </c>
      <c r="AE61" s="130">
        <v>5297.6715823221903</v>
      </c>
      <c r="AF61" s="130">
        <v>5762.6141259892402</v>
      </c>
      <c r="AG61" s="130">
        <v>6037.46038457962</v>
      </c>
      <c r="AH61" s="130">
        <v>6142.9156518487598</v>
      </c>
      <c r="AI61" s="130">
        <v>6031.32545868137</v>
      </c>
      <c r="AJ61" s="130">
        <v>5933.5275400722703</v>
      </c>
      <c r="AK61" s="130">
        <v>5639.7933096655797</v>
      </c>
      <c r="AL61" s="130">
        <v>5833.1667791576301</v>
      </c>
      <c r="AM61" s="130">
        <v>6221.5059594960003</v>
      </c>
      <c r="AN61" s="130">
        <v>6398.31065558302</v>
      </c>
      <c r="AO61" s="131">
        <v>6319.2277330767001</v>
      </c>
      <c r="AP61" s="132">
        <v>-1.50584392094457E-2</v>
      </c>
      <c r="AQ61" s="132">
        <v>2.70613850699182E-2</v>
      </c>
      <c r="AR61" s="132">
        <v>0.81626807208474395</v>
      </c>
    </row>
    <row r="62" spans="1:44">
      <c r="A62" s="141" t="s">
        <v>356</v>
      </c>
      <c r="B62" s="142">
        <v>1015.0654939999999</v>
      </c>
      <c r="C62" s="142">
        <v>1064.4294789999999</v>
      </c>
      <c r="D62" s="142">
        <v>1059.0819429999999</v>
      </c>
      <c r="E62" s="142">
        <v>1095.4930240000001</v>
      </c>
      <c r="F62" s="142">
        <v>1145.5258028000001</v>
      </c>
      <c r="G62" s="142">
        <v>1157.2276026</v>
      </c>
      <c r="H62" s="142">
        <v>1153.6704849</v>
      </c>
      <c r="I62" s="142">
        <v>1144.52782229698</v>
      </c>
      <c r="J62" s="142">
        <v>1122.2196499532699</v>
      </c>
      <c r="K62" s="142">
        <v>987.28360874709597</v>
      </c>
      <c r="L62" s="142">
        <v>877.45392238633497</v>
      </c>
      <c r="M62" s="142">
        <v>825.48075743955599</v>
      </c>
      <c r="N62" s="142">
        <v>784.87187275035001</v>
      </c>
      <c r="O62" s="142">
        <v>757.73267238712799</v>
      </c>
      <c r="P62" s="142">
        <v>746.13238972646798</v>
      </c>
      <c r="Q62" s="142">
        <v>740.47874681136602</v>
      </c>
      <c r="R62" s="142">
        <v>710.78448340980594</v>
      </c>
      <c r="S62" s="142">
        <v>647.10266187344405</v>
      </c>
      <c r="T62" s="142">
        <v>623.91613968894205</v>
      </c>
      <c r="U62" s="142">
        <v>622.80762404511995</v>
      </c>
      <c r="V62" s="142">
        <v>631.40902154036701</v>
      </c>
      <c r="W62" s="142">
        <v>633.003515646506</v>
      </c>
      <c r="X62" s="142">
        <v>635.90945033625303</v>
      </c>
      <c r="Y62" s="142">
        <v>623.70220768733998</v>
      </c>
      <c r="Z62" s="142">
        <v>615.46992856250699</v>
      </c>
      <c r="AA62" s="142">
        <v>609.16153386770702</v>
      </c>
      <c r="AB62" s="142">
        <v>600.29486062055901</v>
      </c>
      <c r="AC62" s="142">
        <v>579.20031458248604</v>
      </c>
      <c r="AD62" s="142">
        <v>555.18765239300899</v>
      </c>
      <c r="AE62" s="142">
        <v>544.41891778428203</v>
      </c>
      <c r="AF62" s="142">
        <v>571.18091914824697</v>
      </c>
      <c r="AG62" s="142">
        <v>573.53789996658099</v>
      </c>
      <c r="AH62" s="142">
        <v>545.45885939574703</v>
      </c>
      <c r="AI62" s="142">
        <v>528.05011370065995</v>
      </c>
      <c r="AJ62" s="142">
        <v>519.091174836439</v>
      </c>
      <c r="AK62" s="142">
        <v>478.87605994770598</v>
      </c>
      <c r="AL62" s="142">
        <v>489.69073778638398</v>
      </c>
      <c r="AM62" s="142">
        <v>475.19330316979102</v>
      </c>
      <c r="AN62" s="142">
        <v>387.09866222628398</v>
      </c>
      <c r="AO62" s="134">
        <v>313.17640054786199</v>
      </c>
      <c r="AP62" s="143">
        <v>-0.19317538963813199</v>
      </c>
      <c r="AQ62" s="143">
        <v>-3.5420145832523703E-2</v>
      </c>
      <c r="AR62" s="143">
        <v>4.0453661031959499E-2</v>
      </c>
    </row>
    <row r="64" spans="1:44">
      <c r="A64" s="124" t="s">
        <v>357</v>
      </c>
    </row>
    <row r="65" spans="1:1">
      <c r="A65" s="124" t="s">
        <v>857</v>
      </c>
    </row>
    <row r="66" spans="1:1">
      <c r="A66" s="124" t="s">
        <v>395</v>
      </c>
    </row>
    <row r="67" spans="1:1">
      <c r="A67" s="474" t="s">
        <v>361</v>
      </c>
    </row>
    <row r="68" spans="1:1">
      <c r="A68" s="124" t="s">
        <v>362</v>
      </c>
    </row>
    <row r="69" spans="1:1">
      <c r="A69" s="124" t="s">
        <v>363</v>
      </c>
    </row>
    <row r="70" spans="1:1">
      <c r="A70" s="124" t="s">
        <v>376</v>
      </c>
    </row>
    <row r="71" spans="1:1">
      <c r="A71" s="125" t="s">
        <v>479</v>
      </c>
    </row>
    <row r="72" spans="1:1">
      <c r="A72" s="125" t="s">
        <v>372</v>
      </c>
    </row>
  </sheetData>
  <mergeCells count="1">
    <mergeCell ref="AP2:AQ2"/>
  </mergeCells>
  <conditionalFormatting sqref="AP4:AR62">
    <cfRule type="cellIs" dxfId="250" priority="2" operator="lessThanOrEqual">
      <formula>0</formula>
    </cfRule>
    <cfRule type="cellIs" dxfId="249" priority="3" operator="greaterThan">
      <formula>0</formula>
    </cfRule>
  </conditionalFormatting>
  <hyperlinks>
    <hyperlink ref="L1" location="Contents!A1" display="Contents" xr:uid="{00000000-0004-0000-2E00-000000000000}"/>
    <hyperlink ref="AT1" location="Contents!A1" display="Contents" xr:uid="{00000000-0004-0000-2E00-000001000000}"/>
  </hyperlinks>
  <pageMargins left="0.75" right="0.75" top="1" bottom="1" header="0.51180555555555496" footer="0.51180555555555496"/>
  <pageSetup paperSize="9" firstPageNumber="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MJ72"/>
  <sheetViews>
    <sheetView showGridLines="0" showRowColHeaders="0" zoomScaleNormal="100" workbookViewId="0">
      <pane xSplit="1" ySplit="3" topLeftCell="AB55" activePane="bottomRight" state="frozen"/>
      <selection pane="topRight" activeCell="AB1" sqref="AB1"/>
      <selection pane="bottomLeft" activeCell="A55" sqref="A55"/>
      <selection pane="bottomRight" activeCell="AT1" sqref="AT1"/>
    </sheetView>
  </sheetViews>
  <sheetFormatPr defaultColWidth="9.33203125" defaultRowHeight="10.5"/>
  <cols>
    <col min="1" max="1" width="30.6640625" style="124" customWidth="1"/>
    <col min="2" max="40" width="8.44140625" style="124" customWidth="1"/>
    <col min="41" max="41" width="8.44140625" style="125" customWidth="1"/>
    <col min="42" max="42" width="10.44140625" style="124" customWidth="1"/>
    <col min="43" max="43" width="11.77734375" style="124" customWidth="1"/>
    <col min="44" max="1024" width="9.33203125" style="124"/>
  </cols>
  <sheetData>
    <row r="1" spans="1:46" ht="13">
      <c r="A1" s="649" t="s">
        <v>855</v>
      </c>
      <c r="L1" s="27" t="s">
        <v>88</v>
      </c>
      <c r="AR1" s="127"/>
      <c r="AT1" s="27" t="s">
        <v>88</v>
      </c>
    </row>
    <row r="2" spans="1:46">
      <c r="AP2" s="11" t="s">
        <v>251</v>
      </c>
      <c r="AQ2" s="11"/>
      <c r="AR2" s="127" t="s">
        <v>252</v>
      </c>
    </row>
    <row r="3" spans="1:46">
      <c r="A3" s="124" t="s">
        <v>253</v>
      </c>
      <c r="B3" s="124">
        <v>1981</v>
      </c>
      <c r="C3" s="124">
        <v>1982</v>
      </c>
      <c r="D3" s="124">
        <v>1983</v>
      </c>
      <c r="E3" s="124">
        <v>1984</v>
      </c>
      <c r="F3" s="124">
        <v>1985</v>
      </c>
      <c r="G3" s="124">
        <v>1986</v>
      </c>
      <c r="H3" s="124">
        <v>1987</v>
      </c>
      <c r="I3" s="124">
        <v>1988</v>
      </c>
      <c r="J3" s="124">
        <v>1989</v>
      </c>
      <c r="K3" s="124">
        <v>1990</v>
      </c>
      <c r="L3" s="124">
        <v>1991</v>
      </c>
      <c r="M3" s="124">
        <v>1992</v>
      </c>
      <c r="N3" s="124">
        <v>1993</v>
      </c>
      <c r="O3" s="124">
        <v>1994</v>
      </c>
      <c r="P3" s="124">
        <v>1995</v>
      </c>
      <c r="Q3" s="124">
        <v>1996</v>
      </c>
      <c r="R3" s="124">
        <v>1997</v>
      </c>
      <c r="S3" s="124">
        <v>1998</v>
      </c>
      <c r="T3" s="124">
        <v>1999</v>
      </c>
      <c r="U3" s="124">
        <v>2000</v>
      </c>
      <c r="V3" s="124">
        <v>2001</v>
      </c>
      <c r="W3" s="124">
        <v>2002</v>
      </c>
      <c r="X3" s="124">
        <v>2003</v>
      </c>
      <c r="Y3" s="124">
        <v>2004</v>
      </c>
      <c r="Z3" s="124">
        <v>2005</v>
      </c>
      <c r="AA3" s="124">
        <v>2006</v>
      </c>
      <c r="AB3" s="124">
        <v>2007</v>
      </c>
      <c r="AC3" s="124">
        <v>2008</v>
      </c>
      <c r="AD3" s="124">
        <v>2009</v>
      </c>
      <c r="AE3" s="124">
        <v>2010</v>
      </c>
      <c r="AF3" s="124">
        <v>2011</v>
      </c>
      <c r="AG3" s="124">
        <v>2012</v>
      </c>
      <c r="AH3" s="124">
        <v>2013</v>
      </c>
      <c r="AI3" s="124">
        <v>2014</v>
      </c>
      <c r="AJ3" s="124">
        <v>2015</v>
      </c>
      <c r="AK3" s="124">
        <v>2016</v>
      </c>
      <c r="AL3" s="124">
        <v>2017</v>
      </c>
      <c r="AM3" s="124">
        <v>2018</v>
      </c>
      <c r="AN3" s="124">
        <v>2019</v>
      </c>
      <c r="AO3" s="125">
        <v>2020</v>
      </c>
      <c r="AP3" s="127">
        <v>2020</v>
      </c>
      <c r="AQ3" s="127" t="s">
        <v>254</v>
      </c>
      <c r="AR3" s="127">
        <v>2020</v>
      </c>
    </row>
    <row r="4" spans="1:46">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9"/>
      <c r="AP4" s="128"/>
      <c r="AQ4" s="128"/>
      <c r="AR4" s="128"/>
    </row>
    <row r="5" spans="1:46">
      <c r="A5" s="124" t="s">
        <v>255</v>
      </c>
      <c r="B5" s="174">
        <v>0.96954204124828802</v>
      </c>
      <c r="C5" s="174">
        <v>1.02827902534176</v>
      </c>
      <c r="D5" s="174">
        <v>1.06601107979298</v>
      </c>
      <c r="E5" s="174">
        <v>1.3964001582834999</v>
      </c>
      <c r="F5" s="174">
        <v>1.48713197793372</v>
      </c>
      <c r="G5" s="174">
        <v>1.3821180092988801</v>
      </c>
      <c r="H5" s="174">
        <v>1.39393604684047</v>
      </c>
      <c r="I5" s="174">
        <v>1.6141949936544</v>
      </c>
      <c r="J5" s="174">
        <v>1.7184000192019699</v>
      </c>
      <c r="K5" s="174">
        <v>1.6731010726604101</v>
      </c>
      <c r="L5" s="174">
        <v>1.74797586653091</v>
      </c>
      <c r="M5" s="174">
        <v>1.5535300391728999</v>
      </c>
      <c r="N5" s="174">
        <v>1.6513130586426601</v>
      </c>
      <c r="O5" s="174">
        <v>1.7352689528311001</v>
      </c>
      <c r="P5" s="174">
        <v>1.8008101685330999</v>
      </c>
      <c r="Q5" s="174">
        <v>1.83221480216806</v>
      </c>
      <c r="R5" s="174">
        <v>1.89794317390762</v>
      </c>
      <c r="S5" s="174">
        <v>1.7950629959800699</v>
      </c>
      <c r="T5" s="174">
        <v>1.72539377250603</v>
      </c>
      <c r="U5" s="174">
        <v>1.6362880298556</v>
      </c>
      <c r="V5" s="174">
        <v>1.6664449978379099</v>
      </c>
      <c r="W5" s="174">
        <v>1.43444895257689</v>
      </c>
      <c r="X5" s="174">
        <v>1.33189309806622</v>
      </c>
      <c r="Y5" s="174">
        <v>1.4197460058962701</v>
      </c>
      <c r="Z5" s="174">
        <v>1.4788350612980099</v>
      </c>
      <c r="AA5" s="174">
        <v>1.4570471712158199</v>
      </c>
      <c r="AB5" s="174">
        <v>1.49452994362938</v>
      </c>
      <c r="AC5" s="174">
        <v>1.4901520233319601</v>
      </c>
      <c r="AD5" s="174">
        <v>1.3877161030646901</v>
      </c>
      <c r="AE5" s="174">
        <v>1.48323210578246</v>
      </c>
      <c r="AF5" s="174">
        <v>1.4848210000000299</v>
      </c>
      <c r="AG5" s="174">
        <v>1.49336300000003</v>
      </c>
      <c r="AH5" s="174">
        <v>1.5256130000000301</v>
      </c>
      <c r="AI5" s="174">
        <v>1.51400500000003</v>
      </c>
      <c r="AJ5" s="174">
        <v>1.36446200000002</v>
      </c>
      <c r="AK5" s="174">
        <v>1.3701730000000201</v>
      </c>
      <c r="AL5" s="174">
        <v>1.3303360000000199</v>
      </c>
      <c r="AM5" s="174">
        <v>1.2218980000000199</v>
      </c>
      <c r="AN5" s="174">
        <v>1.13877300000002</v>
      </c>
      <c r="AO5" s="175">
        <v>0.89049010465050504</v>
      </c>
      <c r="AP5" s="132">
        <v>-0.22016321814999701</v>
      </c>
      <c r="AQ5" s="132">
        <v>-1.9576633280916099E-2</v>
      </c>
      <c r="AR5" s="132">
        <v>5.5792794879604302E-3</v>
      </c>
    </row>
    <row r="6" spans="1:46">
      <c r="A6" s="124" t="s">
        <v>256</v>
      </c>
      <c r="B6" s="174">
        <v>7.1145E-2</v>
      </c>
      <c r="C6" s="174">
        <v>8.5546999999999998E-2</v>
      </c>
      <c r="D6" s="174">
        <v>0.108636</v>
      </c>
      <c r="E6" s="174">
        <v>0.11836099999999999</v>
      </c>
      <c r="F6" s="174">
        <v>0.12144000000000001</v>
      </c>
      <c r="G6" s="174">
        <v>0.13152700000000001</v>
      </c>
      <c r="H6" s="174">
        <v>0.145985</v>
      </c>
      <c r="I6" s="174">
        <v>0.13033700000000001</v>
      </c>
      <c r="J6" s="174">
        <v>0.14002300000000001</v>
      </c>
      <c r="K6" s="174">
        <v>0.14175699999999999</v>
      </c>
      <c r="L6" s="174">
        <v>0.128723</v>
      </c>
      <c r="M6" s="174">
        <v>0.119562</v>
      </c>
      <c r="N6" s="174">
        <v>0.129415</v>
      </c>
      <c r="O6" s="174">
        <v>0.17499999999999999</v>
      </c>
      <c r="P6" s="174">
        <v>0.172707</v>
      </c>
      <c r="Q6" s="174">
        <v>0.191191</v>
      </c>
      <c r="R6" s="174">
        <v>0.18970899999999999</v>
      </c>
      <c r="S6" s="174">
        <v>0.199411</v>
      </c>
      <c r="T6" s="174">
        <v>0.203846</v>
      </c>
      <c r="U6" s="174">
        <v>0.22670199999999999</v>
      </c>
      <c r="V6" s="174">
        <v>0.17425729000000001</v>
      </c>
      <c r="W6" s="174">
        <v>0.14197204399999999</v>
      </c>
      <c r="X6" s="174">
        <v>0.18478256700000001</v>
      </c>
      <c r="Y6" s="174">
        <v>0.24604911500000001</v>
      </c>
      <c r="Z6" s="174">
        <v>0.25421010300000002</v>
      </c>
      <c r="AA6" s="174">
        <v>0.28339061399999999</v>
      </c>
      <c r="AB6" s="174">
        <v>0.30579573300000001</v>
      </c>
      <c r="AC6" s="174">
        <v>0.28981609600000002</v>
      </c>
      <c r="AD6" s="174">
        <v>0.25466842200000001</v>
      </c>
      <c r="AE6" s="174">
        <v>0.30648772699999999</v>
      </c>
      <c r="AF6" s="174">
        <v>0.392282297</v>
      </c>
      <c r="AG6" s="174">
        <v>0.31080538299999999</v>
      </c>
      <c r="AH6" s="174">
        <v>0.29987717600000002</v>
      </c>
      <c r="AI6" s="174">
        <v>0.30372982999999998</v>
      </c>
      <c r="AJ6" s="174">
        <v>0.28768656500000001</v>
      </c>
      <c r="AK6" s="174">
        <v>0.25416514299999998</v>
      </c>
      <c r="AL6" s="174">
        <v>0.30824001499999998</v>
      </c>
      <c r="AM6" s="174">
        <v>0.27957799999999999</v>
      </c>
      <c r="AN6" s="174">
        <v>0.23046</v>
      </c>
      <c r="AO6" s="175">
        <v>0.154640531123139</v>
      </c>
      <c r="AP6" s="132">
        <v>-0.33082523643677397</v>
      </c>
      <c r="AQ6" s="132">
        <v>-9.9387886871113995E-3</v>
      </c>
      <c r="AR6" s="132">
        <v>9.68885267558654E-4</v>
      </c>
    </row>
    <row r="7" spans="1:46">
      <c r="A7" s="124" t="s">
        <v>92</v>
      </c>
      <c r="B7" s="174">
        <v>18.419095810623201</v>
      </c>
      <c r="C7" s="174">
        <v>18.681699212340401</v>
      </c>
      <c r="D7" s="174">
        <v>17.2863911179235</v>
      </c>
      <c r="E7" s="174">
        <v>19.764630537384001</v>
      </c>
      <c r="F7" s="174">
        <v>19.369673016595399</v>
      </c>
      <c r="G7" s="174">
        <v>19.5543974705514</v>
      </c>
      <c r="H7" s="174">
        <v>20.1874901707567</v>
      </c>
      <c r="I7" s="174">
        <v>20.785399026647202</v>
      </c>
      <c r="J7" s="174">
        <v>21.409371771309701</v>
      </c>
      <c r="K7" s="174">
        <v>22.539338172049501</v>
      </c>
      <c r="L7" s="174">
        <v>21.686253982419402</v>
      </c>
      <c r="M7" s="174">
        <v>21.7440948874053</v>
      </c>
      <c r="N7" s="174">
        <v>20.3824881879594</v>
      </c>
      <c r="O7" s="174">
        <v>22.253215836688799</v>
      </c>
      <c r="P7" s="174">
        <v>22.180520619851499</v>
      </c>
      <c r="Q7" s="174">
        <v>22.842645599065499</v>
      </c>
      <c r="R7" s="174">
        <v>23.3633021123144</v>
      </c>
      <c r="S7" s="174">
        <v>24.1005720829083</v>
      </c>
      <c r="T7" s="174">
        <v>23.3487248522468</v>
      </c>
      <c r="U7" s="174">
        <v>22.787848508890399</v>
      </c>
      <c r="V7" s="174">
        <v>23.601314398016498</v>
      </c>
      <c r="W7" s="174">
        <v>22.7845897893501</v>
      </c>
      <c r="X7" s="174">
        <v>22.144543828599399</v>
      </c>
      <c r="Y7" s="174">
        <v>22.904731432344601</v>
      </c>
      <c r="Z7" s="174">
        <v>23.238583847872</v>
      </c>
      <c r="AA7" s="174">
        <v>23.844305661464698</v>
      </c>
      <c r="AB7" s="174">
        <v>23.5468401093494</v>
      </c>
      <c r="AC7" s="174">
        <v>23.906305884119799</v>
      </c>
      <c r="AD7" s="174">
        <v>21.673521726648399</v>
      </c>
      <c r="AE7" s="174">
        <v>22.0889813565291</v>
      </c>
      <c r="AF7" s="174">
        <v>22.272584233360998</v>
      </c>
      <c r="AG7" s="174">
        <v>20.7245131249651</v>
      </c>
      <c r="AH7" s="174">
        <v>20.047368202970201</v>
      </c>
      <c r="AI7" s="174">
        <v>20.332424195534202</v>
      </c>
      <c r="AJ7" s="174">
        <v>17.9874259333533</v>
      </c>
      <c r="AK7" s="174">
        <v>14.700868185831</v>
      </c>
      <c r="AL7" s="174">
        <v>15.6613631805817</v>
      </c>
      <c r="AM7" s="174">
        <v>15.398824928563499</v>
      </c>
      <c r="AN7" s="174">
        <v>14.288594877377999</v>
      </c>
      <c r="AO7" s="175">
        <v>10.714763040619999</v>
      </c>
      <c r="AP7" s="132">
        <v>-0.25216665295176499</v>
      </c>
      <c r="AQ7" s="132">
        <v>-4.0806993296505202E-2</v>
      </c>
      <c r="AR7" s="132">
        <v>6.7132309880467506E-2</v>
      </c>
    </row>
    <row r="8" spans="1:46" s="125" customFormat="1">
      <c r="A8" s="133" t="s">
        <v>257</v>
      </c>
      <c r="B8" s="176">
        <v>19.459782851871498</v>
      </c>
      <c r="C8" s="176">
        <v>19.795525237682099</v>
      </c>
      <c r="D8" s="176">
        <v>18.461038197716501</v>
      </c>
      <c r="E8" s="176">
        <v>21.279391695667499</v>
      </c>
      <c r="F8" s="176">
        <v>20.978244994529099</v>
      </c>
      <c r="G8" s="176">
        <v>21.068042479850199</v>
      </c>
      <c r="H8" s="176">
        <v>21.727411217597201</v>
      </c>
      <c r="I8" s="176">
        <v>22.5299310203016</v>
      </c>
      <c r="J8" s="176">
        <v>23.267794790511701</v>
      </c>
      <c r="K8" s="176">
        <v>24.3541962447099</v>
      </c>
      <c r="L8" s="176">
        <v>23.562952848950399</v>
      </c>
      <c r="M8" s="176">
        <v>23.4171869265782</v>
      </c>
      <c r="N8" s="176">
        <v>22.163216246602001</v>
      </c>
      <c r="O8" s="176">
        <v>24.163484789519899</v>
      </c>
      <c r="P8" s="176">
        <v>24.154037788384599</v>
      </c>
      <c r="Q8" s="176">
        <v>24.866051401233602</v>
      </c>
      <c r="R8" s="176">
        <v>25.450954286222</v>
      </c>
      <c r="S8" s="176">
        <v>26.095046078888299</v>
      </c>
      <c r="T8" s="176">
        <v>25.277964624752801</v>
      </c>
      <c r="U8" s="176">
        <v>24.650838538746001</v>
      </c>
      <c r="V8" s="176">
        <v>25.442016685854401</v>
      </c>
      <c r="W8" s="176">
        <v>24.361010785927</v>
      </c>
      <c r="X8" s="176">
        <v>23.661219493665701</v>
      </c>
      <c r="Y8" s="176">
        <v>24.570526553240899</v>
      </c>
      <c r="Z8" s="176">
        <v>24.971629012169998</v>
      </c>
      <c r="AA8" s="176">
        <v>25.584743446680601</v>
      </c>
      <c r="AB8" s="176">
        <v>25.347165785978799</v>
      </c>
      <c r="AC8" s="176">
        <v>25.6862740034518</v>
      </c>
      <c r="AD8" s="176">
        <v>23.315906251713098</v>
      </c>
      <c r="AE8" s="176">
        <v>23.878701189311599</v>
      </c>
      <c r="AF8" s="176">
        <v>24.149687530361</v>
      </c>
      <c r="AG8" s="176">
        <v>22.528681507965199</v>
      </c>
      <c r="AH8" s="176">
        <v>21.872858378970299</v>
      </c>
      <c r="AI8" s="176">
        <v>22.150159025534201</v>
      </c>
      <c r="AJ8" s="176">
        <v>19.639574498353301</v>
      </c>
      <c r="AK8" s="176">
        <v>16.325206328831001</v>
      </c>
      <c r="AL8" s="176">
        <v>17.2999391955818</v>
      </c>
      <c r="AM8" s="176">
        <v>16.9003009285635</v>
      </c>
      <c r="AN8" s="176">
        <v>15.657827877378001</v>
      </c>
      <c r="AO8" s="176">
        <v>11.759893676393601</v>
      </c>
      <c r="AP8" s="135">
        <v>-0.25099682336537499</v>
      </c>
      <c r="AQ8" s="135">
        <v>-3.9034222858224298E-2</v>
      </c>
      <c r="AR8" s="135">
        <v>7.3680474635986606E-2</v>
      </c>
    </row>
    <row r="9" spans="1:46">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5"/>
      <c r="AP9" s="132"/>
      <c r="AQ9" s="132"/>
      <c r="AR9" s="132"/>
    </row>
    <row r="10" spans="1:46">
      <c r="A10" s="124" t="s">
        <v>259</v>
      </c>
      <c r="B10" s="174">
        <v>0.12147861198239999</v>
      </c>
      <c r="C10" s="174">
        <v>0.1339021664244</v>
      </c>
      <c r="D10" s="174">
        <v>0.1428623119836</v>
      </c>
      <c r="E10" s="174">
        <v>0.16034107573440001</v>
      </c>
      <c r="F10" s="174">
        <v>0.1636338683304</v>
      </c>
      <c r="G10" s="174">
        <v>0.15516628304399999</v>
      </c>
      <c r="H10" s="174">
        <v>0.1413535651092</v>
      </c>
      <c r="I10" s="174">
        <v>0.15398374231799999</v>
      </c>
      <c r="J10" s="174">
        <v>0.13897251938880001</v>
      </c>
      <c r="K10" s="174">
        <v>7.0634562444719995E-2</v>
      </c>
      <c r="L10" s="174">
        <v>8.4493676989872105E-2</v>
      </c>
      <c r="M10" s="174">
        <v>7.9100251906212005E-2</v>
      </c>
      <c r="N10" s="174">
        <v>7.8616061716499902E-2</v>
      </c>
      <c r="O10" s="174">
        <v>8.7677819278847893E-2</v>
      </c>
      <c r="P10" s="174">
        <v>8.6013509966387999E-2</v>
      </c>
      <c r="Q10" s="174">
        <v>8.0163398912652103E-2</v>
      </c>
      <c r="R10" s="174">
        <v>9.3801212021412006E-2</v>
      </c>
      <c r="S10" s="174">
        <v>9.1789589394503907E-2</v>
      </c>
      <c r="T10" s="174">
        <v>9.4046542884647893E-2</v>
      </c>
      <c r="U10" s="174">
        <v>0.11241811422817199</v>
      </c>
      <c r="V10" s="174">
        <v>9.6511700872763895E-2</v>
      </c>
      <c r="W10" s="174">
        <v>0.10725505697069999</v>
      </c>
      <c r="X10" s="174">
        <v>9.7906466722644095E-2</v>
      </c>
      <c r="Y10" s="174">
        <v>0.113536975777704</v>
      </c>
      <c r="Z10" s="174">
        <v>0.119056291866504</v>
      </c>
      <c r="AA10" s="174">
        <v>0.118950155565408</v>
      </c>
      <c r="AB10" s="174">
        <v>0.12245093913258</v>
      </c>
      <c r="AC10" s="174">
        <v>0.136317736455732</v>
      </c>
      <c r="AD10" s="174">
        <v>0.12745005093169201</v>
      </c>
      <c r="AE10" s="174">
        <v>0.114428418138684</v>
      </c>
      <c r="AF10" s="174">
        <v>0.114521115900348</v>
      </c>
      <c r="AG10" s="174">
        <v>0.12221233482409199</v>
      </c>
      <c r="AH10" s="174">
        <v>0.15179426559939599</v>
      </c>
      <c r="AI10" s="174">
        <v>0.150576812864784</v>
      </c>
      <c r="AJ10" s="174">
        <v>0.12168174463272</v>
      </c>
      <c r="AK10" s="174">
        <v>0.11213178245121599</v>
      </c>
      <c r="AL10" s="174">
        <v>9.1183254799499999E-2</v>
      </c>
      <c r="AM10" s="174">
        <v>9.8814818396519996E-2</v>
      </c>
      <c r="AN10" s="174">
        <v>9.0519359157000004E-2</v>
      </c>
      <c r="AO10" s="175">
        <v>9.4302961315380004E-2</v>
      </c>
      <c r="AP10" s="132">
        <v>3.8952372475536297E-2</v>
      </c>
      <c r="AQ10" s="132">
        <v>-3.3637328533657598E-2</v>
      </c>
      <c r="AR10" s="132">
        <v>5.9084606889295396E-4</v>
      </c>
    </row>
    <row r="11" spans="1:46">
      <c r="A11" s="124" t="s">
        <v>261</v>
      </c>
      <c r="B11" s="174">
        <v>0.115278346368</v>
      </c>
      <c r="C11" s="174">
        <v>0.12773524867200001</v>
      </c>
      <c r="D11" s="174">
        <v>0.145981490544</v>
      </c>
      <c r="E11" s="174">
        <v>0.19173576204000001</v>
      </c>
      <c r="F11" s="174">
        <v>0.25924916807999998</v>
      </c>
      <c r="G11" s="174">
        <v>0.31018033404000001</v>
      </c>
      <c r="H11" s="174">
        <v>0.42160489847999999</v>
      </c>
      <c r="I11" s="174">
        <v>0.43625158091999999</v>
      </c>
      <c r="J11" s="174">
        <v>0.54605836584</v>
      </c>
      <c r="K11" s="174">
        <v>0.59129841455999999</v>
      </c>
      <c r="L11" s="174">
        <v>0.57867395651999998</v>
      </c>
      <c r="M11" s="174">
        <v>0.63266734800000002</v>
      </c>
      <c r="N11" s="174">
        <v>0.62726511996000001</v>
      </c>
      <c r="O11" s="174">
        <v>0.6547673718</v>
      </c>
      <c r="P11" s="174">
        <v>0.74360080080000002</v>
      </c>
      <c r="Q11" s="174">
        <v>0.85407203088000005</v>
      </c>
      <c r="R11" s="174">
        <v>0.94588101863999996</v>
      </c>
      <c r="S11" s="174">
        <v>0.96954104411999997</v>
      </c>
      <c r="T11" s="174">
        <v>0.94622768568000004</v>
      </c>
      <c r="U11" s="174">
        <v>1.1047700786400001</v>
      </c>
      <c r="V11" s="174">
        <v>1.2685555794686401</v>
      </c>
      <c r="W11" s="174">
        <v>1.1406635471611299</v>
      </c>
      <c r="X11" s="174">
        <v>1.4452575871184601</v>
      </c>
      <c r="Y11" s="174">
        <v>1.5567544498363199</v>
      </c>
      <c r="Z11" s="174">
        <v>1.7239491032252401</v>
      </c>
      <c r="AA11" s="174">
        <v>1.90369391302682</v>
      </c>
      <c r="AB11" s="174">
        <v>2.0104041732636202</v>
      </c>
      <c r="AC11" s="174">
        <v>2.1139375776473699</v>
      </c>
      <c r="AD11" s="174">
        <v>2.0939584732631999</v>
      </c>
      <c r="AE11" s="174">
        <v>2.1383275033594802</v>
      </c>
      <c r="AF11" s="174">
        <v>2.4677212623512501</v>
      </c>
      <c r="AG11" s="174">
        <v>2.5603608892193499</v>
      </c>
      <c r="AH11" s="174">
        <v>2.4588870629756201</v>
      </c>
      <c r="AI11" s="174">
        <v>2.5475234695329299</v>
      </c>
      <c r="AJ11" s="174">
        <v>2.4603668295473802</v>
      </c>
      <c r="AK11" s="174">
        <v>2.6031463239718402</v>
      </c>
      <c r="AL11" s="174">
        <v>2.6042120863471401</v>
      </c>
      <c r="AM11" s="174">
        <v>2.4240247579138199</v>
      </c>
      <c r="AN11" s="174">
        <v>2.4257185673341599</v>
      </c>
      <c r="AO11" s="175">
        <v>1.4554311403690401</v>
      </c>
      <c r="AP11" s="132">
        <v>-0.40163934427523101</v>
      </c>
      <c r="AQ11" s="132">
        <v>1.4815833899632499E-2</v>
      </c>
      <c r="AR11" s="132">
        <v>9.1188628208135006E-3</v>
      </c>
    </row>
    <row r="12" spans="1:46">
      <c r="A12" s="124" t="s">
        <v>265</v>
      </c>
      <c r="B12" s="174">
        <v>1.5281820000000001E-3</v>
      </c>
      <c r="C12" s="174">
        <v>1.5281820000000001E-3</v>
      </c>
      <c r="D12" s="174">
        <v>1.2225456E-3</v>
      </c>
      <c r="E12" s="174">
        <v>1.5281820000000001E-3</v>
      </c>
      <c r="F12" s="174">
        <v>1.2225456E-3</v>
      </c>
      <c r="G12" s="174">
        <v>1.8338184E-3</v>
      </c>
      <c r="H12" s="174">
        <v>7.3352736E-3</v>
      </c>
      <c r="I12" s="174">
        <v>3.2703094799999999E-2</v>
      </c>
      <c r="J12" s="174">
        <v>6.4489280400000001E-2</v>
      </c>
      <c r="K12" s="174">
        <v>6.5711826000000001E-2</v>
      </c>
      <c r="L12" s="174">
        <v>7.3352736000000002E-2</v>
      </c>
      <c r="M12" s="174">
        <v>7.5797827200000001E-2</v>
      </c>
      <c r="N12" s="174">
        <v>0.1210320144</v>
      </c>
      <c r="O12" s="174">
        <v>0.13570256159999999</v>
      </c>
      <c r="P12" s="174">
        <v>0.13295183399999999</v>
      </c>
      <c r="Q12" s="174">
        <v>0.12775601519999999</v>
      </c>
      <c r="R12" s="174">
        <v>0.1616816556</v>
      </c>
      <c r="S12" s="174">
        <v>0.19744111440000001</v>
      </c>
      <c r="T12" s="174">
        <v>0.20141438759999999</v>
      </c>
      <c r="U12" s="174">
        <v>0.24084148320000001</v>
      </c>
      <c r="V12" s="174">
        <v>0.2350343916</v>
      </c>
      <c r="W12" s="174">
        <v>0.247565484</v>
      </c>
      <c r="X12" s="174">
        <v>0.2148623892</v>
      </c>
      <c r="Y12" s="174">
        <v>0.24778872082656</v>
      </c>
      <c r="Z12" s="174">
        <v>0.21990538979999999</v>
      </c>
      <c r="AA12" s="174">
        <v>0.21894538586760001</v>
      </c>
      <c r="AB12" s="174">
        <v>0.20952417440123999</v>
      </c>
      <c r="AC12" s="174">
        <v>0.15445958972255999</v>
      </c>
      <c r="AD12" s="174">
        <v>0.10019699495748</v>
      </c>
      <c r="AE12" s="174">
        <v>8.0407435384799997E-2</v>
      </c>
      <c r="AF12" s="174">
        <v>7.9814989787040005E-2</v>
      </c>
      <c r="AG12" s="174">
        <v>5.8401033875640003E-2</v>
      </c>
      <c r="AH12" s="174">
        <v>3.7572157724759997E-2</v>
      </c>
      <c r="AI12" s="174">
        <v>2.4470472729599999E-2</v>
      </c>
      <c r="AJ12" s="174">
        <v>2.4502778497080002E-2</v>
      </c>
      <c r="AK12" s="174">
        <v>1.317344078097E-2</v>
      </c>
      <c r="AL12" s="174">
        <v>1.0751860661040001E-2</v>
      </c>
      <c r="AM12" s="174">
        <v>2.3195785559760001E-3</v>
      </c>
      <c r="AN12" s="174">
        <v>7.5324946561919999E-3</v>
      </c>
      <c r="AO12" s="175">
        <v>2.1291321787488101E-2</v>
      </c>
      <c r="AP12" s="132">
        <v>1.81887339404686</v>
      </c>
      <c r="AQ12" s="132">
        <v>-0.22801579693427801</v>
      </c>
      <c r="AR12" s="132">
        <v>1.3339871414642999E-4</v>
      </c>
    </row>
    <row r="13" spans="1:46">
      <c r="A13" s="124" t="s">
        <v>389</v>
      </c>
      <c r="B13" s="174">
        <v>4.6081656714809002E-2</v>
      </c>
      <c r="C13" s="174">
        <v>4.2669740213748399E-2</v>
      </c>
      <c r="D13" s="174">
        <v>4.2692494278735497E-2</v>
      </c>
      <c r="E13" s="174">
        <v>4.9128044853460603E-2</v>
      </c>
      <c r="F13" s="174">
        <v>5.02170763232168E-2</v>
      </c>
      <c r="G13" s="174">
        <v>5.4586501635333302E-2</v>
      </c>
      <c r="H13" s="174">
        <v>6.20421822092403E-2</v>
      </c>
      <c r="I13" s="174">
        <v>8.6697627680382805E-2</v>
      </c>
      <c r="J13" s="174">
        <v>8.49770451600462E-2</v>
      </c>
      <c r="K13" s="174">
        <v>8.5972227131149603E-2</v>
      </c>
      <c r="L13" s="174">
        <v>8.5533483037982194E-2</v>
      </c>
      <c r="M13" s="174">
        <v>6.6629603027442599E-2</v>
      </c>
      <c r="N13" s="174">
        <v>5.6554749995636297E-2</v>
      </c>
      <c r="O13" s="174">
        <v>5.6746092751602098E-2</v>
      </c>
      <c r="P13" s="174">
        <v>5.0411499884910602E-2</v>
      </c>
      <c r="Q13" s="174">
        <v>4.8390155778140598E-2</v>
      </c>
      <c r="R13" s="174">
        <v>4.6077544558520103E-2</v>
      </c>
      <c r="S13" s="174">
        <v>1.41165424379446E-2</v>
      </c>
      <c r="T13" s="174">
        <v>2.2978610268791201E-2</v>
      </c>
      <c r="U13" s="174">
        <v>2.0853177278084101E-2</v>
      </c>
      <c r="V13" s="174">
        <v>2.09687458512672E-2</v>
      </c>
      <c r="W13" s="174">
        <v>1.55973051268704E-2</v>
      </c>
      <c r="X13" s="174">
        <v>1.2350574197222399E-2</v>
      </c>
      <c r="Y13" s="174">
        <v>7.2435290881718E-3</v>
      </c>
      <c r="Z13" s="174">
        <v>1.7032926475943198E-2</v>
      </c>
      <c r="AA13" s="174">
        <v>1.6226240164861402E-2</v>
      </c>
      <c r="AB13" s="174">
        <v>1.101444440217E-2</v>
      </c>
      <c r="AC13" s="174">
        <v>1.5184065480589501E-2</v>
      </c>
      <c r="AD13" s="174">
        <v>1.60040211228103E-2</v>
      </c>
      <c r="AE13" s="174">
        <v>1.4771514947244199E-2</v>
      </c>
      <c r="AF13" s="174">
        <v>1.6821881574231999E-2</v>
      </c>
      <c r="AG13" s="174">
        <v>1.9869085872060498E-2</v>
      </c>
      <c r="AH13" s="174">
        <v>7.0918418956195897E-2</v>
      </c>
      <c r="AI13" s="174">
        <v>0.123626710933313</v>
      </c>
      <c r="AJ13" s="174">
        <v>9.5973042232379097E-2</v>
      </c>
      <c r="AK13" s="174">
        <v>8.1927360687252093E-2</v>
      </c>
      <c r="AL13" s="174">
        <v>5.1986085131008497E-2</v>
      </c>
      <c r="AM13" s="174">
        <v>4.70068349098356E-2</v>
      </c>
      <c r="AN13" s="174">
        <v>3.2563834075550697E-2</v>
      </c>
      <c r="AO13" s="175">
        <v>2.92175372831102E-2</v>
      </c>
      <c r="AP13" s="132">
        <v>-0.105212614747105</v>
      </c>
      <c r="AQ13" s="132">
        <v>7.3620120007834397E-2</v>
      </c>
      <c r="AR13" s="132">
        <v>1.8305964951329201E-4</v>
      </c>
    </row>
    <row r="14" spans="1:46" s="125" customFormat="1">
      <c r="A14" s="133" t="s">
        <v>268</v>
      </c>
      <c r="B14" s="176">
        <v>0.28436679706520901</v>
      </c>
      <c r="C14" s="176">
        <v>0.305835337310149</v>
      </c>
      <c r="D14" s="176">
        <v>0.33275884240633602</v>
      </c>
      <c r="E14" s="176">
        <v>0.40273306462786101</v>
      </c>
      <c r="F14" s="176">
        <v>0.47432265833361698</v>
      </c>
      <c r="G14" s="176">
        <v>0.52176693711933297</v>
      </c>
      <c r="H14" s="176">
        <v>0.63233591939844003</v>
      </c>
      <c r="I14" s="176">
        <v>0.70963604571838301</v>
      </c>
      <c r="J14" s="176">
        <v>0.83449721078884598</v>
      </c>
      <c r="K14" s="176">
        <v>0.81361703013586895</v>
      </c>
      <c r="L14" s="176">
        <v>0.82205385254785401</v>
      </c>
      <c r="M14" s="176">
        <v>0.85419503013365505</v>
      </c>
      <c r="N14" s="176">
        <v>0.88346794607213597</v>
      </c>
      <c r="O14" s="176">
        <v>0.93489384543044995</v>
      </c>
      <c r="P14" s="176">
        <v>1.0129776446512999</v>
      </c>
      <c r="Q14" s="176">
        <v>1.1103816007707901</v>
      </c>
      <c r="R14" s="176">
        <v>1.24744143081993</v>
      </c>
      <c r="S14" s="176">
        <v>1.2728882903524501</v>
      </c>
      <c r="T14" s="176">
        <v>1.26466722643344</v>
      </c>
      <c r="U14" s="176">
        <v>1.4788828533462599</v>
      </c>
      <c r="V14" s="176">
        <v>1.62107041779267</v>
      </c>
      <c r="W14" s="176">
        <v>1.5110813932586999</v>
      </c>
      <c r="X14" s="176">
        <v>1.77037701723833</v>
      </c>
      <c r="Y14" s="176">
        <v>1.9253236755287599</v>
      </c>
      <c r="Z14" s="176">
        <v>2.0799437113676902</v>
      </c>
      <c r="AA14" s="176">
        <v>2.2578156946246901</v>
      </c>
      <c r="AB14" s="176">
        <v>2.3533937311996098</v>
      </c>
      <c r="AC14" s="176">
        <v>2.4198989693062498</v>
      </c>
      <c r="AD14" s="176">
        <v>2.3376095402751802</v>
      </c>
      <c r="AE14" s="176">
        <v>2.3479348718302102</v>
      </c>
      <c r="AF14" s="176">
        <v>2.6788792496128702</v>
      </c>
      <c r="AG14" s="176">
        <v>2.7608433437911399</v>
      </c>
      <c r="AH14" s="176">
        <v>2.71917190525597</v>
      </c>
      <c r="AI14" s="176">
        <v>2.8461974660606302</v>
      </c>
      <c r="AJ14" s="176">
        <v>2.7025243949095601</v>
      </c>
      <c r="AK14" s="176">
        <v>2.81037890789128</v>
      </c>
      <c r="AL14" s="176">
        <v>2.7581332869386799</v>
      </c>
      <c r="AM14" s="176">
        <v>2.57216598977615</v>
      </c>
      <c r="AN14" s="176">
        <v>2.55633425522291</v>
      </c>
      <c r="AO14" s="176">
        <v>1.6002429607550099</v>
      </c>
      <c r="AP14" s="135">
        <v>-0.37571907548169797</v>
      </c>
      <c r="AQ14" s="135">
        <v>8.9846677356042494E-3</v>
      </c>
      <c r="AR14" s="135">
        <v>1.00261672533662E-2</v>
      </c>
    </row>
    <row r="15" spans="1:46">
      <c r="B15" s="174"/>
      <c r="C15" s="174"/>
      <c r="D15" s="174"/>
      <c r="E15" s="174"/>
      <c r="F15" s="174"/>
      <c r="G15" s="174"/>
      <c r="H15" s="174"/>
      <c r="I15" s="174"/>
      <c r="J15" s="174"/>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174"/>
      <c r="AL15" s="174"/>
      <c r="AM15" s="174"/>
      <c r="AN15" s="174"/>
      <c r="AO15" s="175"/>
      <c r="AP15" s="132"/>
      <c r="AQ15" s="132"/>
      <c r="AR15" s="132"/>
    </row>
    <row r="16" spans="1:46">
      <c r="A16" s="124" t="s">
        <v>271</v>
      </c>
      <c r="B16" s="174">
        <v>0.19799285799490299</v>
      </c>
      <c r="C16" s="174">
        <v>0.21773391138532899</v>
      </c>
      <c r="D16" s="174">
        <v>0.21893666966821601</v>
      </c>
      <c r="E16" s="174">
        <v>0.21852729339997501</v>
      </c>
      <c r="F16" s="174">
        <v>0.20863794751845799</v>
      </c>
      <c r="G16" s="174">
        <v>0.23753332783974801</v>
      </c>
      <c r="H16" s="174">
        <v>0.24812005429931</v>
      </c>
      <c r="I16" s="174">
        <v>0.23027913976981601</v>
      </c>
      <c r="J16" s="174">
        <v>0.231176980061675</v>
      </c>
      <c r="K16" s="174">
        <v>0.21314454516</v>
      </c>
      <c r="L16" s="174">
        <v>0.19529491885200001</v>
      </c>
      <c r="M16" s="174">
        <v>0.22526960169599999</v>
      </c>
      <c r="N16" s="174">
        <v>0.21828924313199999</v>
      </c>
      <c r="O16" s="174">
        <v>0.21119860425600001</v>
      </c>
      <c r="P16" s="174">
        <v>0.221346653832</v>
      </c>
      <c r="Q16" s="174">
        <v>0.22615016947200001</v>
      </c>
      <c r="R16" s="174">
        <v>0.20982675736799999</v>
      </c>
      <c r="S16" s="174">
        <v>0.21212212859999999</v>
      </c>
      <c r="T16" s="174">
        <v>0.17902652129999999</v>
      </c>
      <c r="U16" s="174">
        <v>0.17981372343599999</v>
      </c>
      <c r="V16" s="174">
        <v>0.1882950498</v>
      </c>
      <c r="W16" s="174">
        <v>0.18540414813600001</v>
      </c>
      <c r="X16" s="174">
        <v>0.19449159753600001</v>
      </c>
      <c r="Y16" s="174">
        <v>0.19001067483600001</v>
      </c>
      <c r="Z16" s="174">
        <v>0.174921908184</v>
      </c>
      <c r="AA16" s="174">
        <v>0.180341678916</v>
      </c>
      <c r="AB16" s="174">
        <v>0.20282169668399999</v>
      </c>
      <c r="AC16" s="174">
        <v>0.203530103244</v>
      </c>
      <c r="AD16" s="174">
        <v>0.192882987108</v>
      </c>
      <c r="AE16" s="174">
        <v>0.20705806839599999</v>
      </c>
      <c r="AF16" s="174">
        <v>0.26003741691600002</v>
      </c>
      <c r="AG16" s="174">
        <v>0.234973431792</v>
      </c>
      <c r="AH16" s="174">
        <v>0.200502837504</v>
      </c>
      <c r="AI16" s="174">
        <v>0.21472518776399999</v>
      </c>
      <c r="AJ16" s="174">
        <v>0.245654335404</v>
      </c>
      <c r="AK16" s="174">
        <v>0.21428791837200001</v>
      </c>
      <c r="AL16" s="174">
        <v>0.238593925224</v>
      </c>
      <c r="AM16" s="174">
        <v>0.22060743242399999</v>
      </c>
      <c r="AN16" s="174">
        <v>0.20420082860399999</v>
      </c>
      <c r="AO16" s="175">
        <v>0.16252914306084701</v>
      </c>
      <c r="AP16" s="132">
        <v>-0.206246735275075</v>
      </c>
      <c r="AQ16" s="132">
        <v>5.7183117732701998E-3</v>
      </c>
      <c r="AR16" s="132">
        <v>1.0183106014761E-3</v>
      </c>
    </row>
    <row r="17" spans="1:44">
      <c r="A17" s="124" t="s">
        <v>275</v>
      </c>
      <c r="B17" s="174">
        <v>1.7863955630999999</v>
      </c>
      <c r="C17" s="174">
        <v>1.80520559946</v>
      </c>
      <c r="D17" s="174">
        <v>1.8346348260000001</v>
      </c>
      <c r="E17" s="174">
        <v>1.8616576892400001</v>
      </c>
      <c r="F17" s="174">
        <v>1.83888065988</v>
      </c>
      <c r="G17" s="174">
        <v>1.83503005992</v>
      </c>
      <c r="H17" s="174">
        <v>1.8248542518599999</v>
      </c>
      <c r="I17" s="174">
        <v>1.7812133513999999</v>
      </c>
      <c r="J17" s="174">
        <v>1.7054668125000001</v>
      </c>
      <c r="K17" s="174">
        <v>1.51941056270292</v>
      </c>
      <c r="L17" s="174">
        <v>1.41997511951119</v>
      </c>
      <c r="M17" s="174">
        <v>1.3153634141630901</v>
      </c>
      <c r="N17" s="174">
        <v>1.28770854694423</v>
      </c>
      <c r="O17" s="174">
        <v>1.1766318951600001</v>
      </c>
      <c r="P17" s="174">
        <v>1.13992338950696</v>
      </c>
      <c r="Q17" s="174">
        <v>1.15356052430114</v>
      </c>
      <c r="R17" s="174">
        <v>1.1709966782619301</v>
      </c>
      <c r="S17" s="174">
        <v>1.09281048444</v>
      </c>
      <c r="T17" s="174">
        <v>0.96855295931999896</v>
      </c>
      <c r="U17" s="174">
        <v>1.0487347847999999</v>
      </c>
      <c r="V17" s="174">
        <v>1.0612313361000001</v>
      </c>
      <c r="W17" s="174">
        <v>1.015502436612</v>
      </c>
      <c r="X17" s="174">
        <v>1.0209600978840001</v>
      </c>
      <c r="Y17" s="174">
        <v>0.98002590251375798</v>
      </c>
      <c r="Z17" s="174">
        <v>0.98682767143200001</v>
      </c>
      <c r="AA17" s="174">
        <v>0.99903583594800105</v>
      </c>
      <c r="AB17" s="174">
        <v>0.99662603947200101</v>
      </c>
      <c r="AC17" s="174">
        <v>0.95397025118399903</v>
      </c>
      <c r="AD17" s="174">
        <v>0.87308625747599899</v>
      </c>
      <c r="AE17" s="174">
        <v>0.87243366096000097</v>
      </c>
      <c r="AF17" s="174">
        <v>0.87985384286399904</v>
      </c>
      <c r="AG17" s="174">
        <v>0.84925398704400101</v>
      </c>
      <c r="AH17" s="174">
        <v>0.74432989015200002</v>
      </c>
      <c r="AI17" s="174">
        <v>0.71153778398400003</v>
      </c>
      <c r="AJ17" s="174">
        <v>0.70831863719999999</v>
      </c>
      <c r="AK17" s="174">
        <v>0.67448041718399998</v>
      </c>
      <c r="AL17" s="174">
        <v>0.63984310451999904</v>
      </c>
      <c r="AM17" s="174">
        <v>0.61563272418000003</v>
      </c>
      <c r="AN17" s="174">
        <v>0.56248037708400001</v>
      </c>
      <c r="AO17" s="175">
        <v>0.427149174044061</v>
      </c>
      <c r="AP17" s="132">
        <v>-0.24267206972373501</v>
      </c>
      <c r="AQ17" s="132">
        <v>-4.3015238495452898E-2</v>
      </c>
      <c r="AR17" s="132">
        <v>2.6762617715764599E-3</v>
      </c>
    </row>
    <row r="18" spans="1:44">
      <c r="A18" s="124" t="s">
        <v>280</v>
      </c>
      <c r="B18" s="174">
        <v>6.2321988676302</v>
      </c>
      <c r="C18" s="174">
        <v>6.25937901387372</v>
      </c>
      <c r="D18" s="174">
        <v>5.91433412399424</v>
      </c>
      <c r="E18" s="174">
        <v>5.9861804908035596</v>
      </c>
      <c r="F18" s="174">
        <v>6.22301572431072</v>
      </c>
      <c r="G18" s="174">
        <v>6.0085777045532396</v>
      </c>
      <c r="H18" s="174">
        <v>5.81783844236256</v>
      </c>
      <c r="I18" s="174">
        <v>5.7729558454606797</v>
      </c>
      <c r="J18" s="174">
        <v>5.5083998306066801</v>
      </c>
      <c r="K18" s="174">
        <v>5.2350547881590304</v>
      </c>
      <c r="L18" s="174">
        <v>4.4443106797271303</v>
      </c>
      <c r="M18" s="174">
        <v>4.0877678583727297</v>
      </c>
      <c r="N18" s="174">
        <v>3.6780925617287101</v>
      </c>
      <c r="O18" s="174">
        <v>3.38915425328338</v>
      </c>
      <c r="P18" s="174">
        <v>3.3096458402259699</v>
      </c>
      <c r="Q18" s="174">
        <v>3.09770629418355</v>
      </c>
      <c r="R18" s="174">
        <v>2.9670887865984201</v>
      </c>
      <c r="S18" s="174">
        <v>2.7217713014798002</v>
      </c>
      <c r="T18" s="174">
        <v>2.6494037494613001</v>
      </c>
      <c r="U18" s="174">
        <v>2.5419120541849201</v>
      </c>
      <c r="V18" s="174">
        <v>2.4391009265947701</v>
      </c>
      <c r="W18" s="174">
        <v>2.4460626009689399</v>
      </c>
      <c r="X18" s="174">
        <v>2.41992140778494</v>
      </c>
      <c r="Y18" s="174">
        <v>2.4456408342757401</v>
      </c>
      <c r="Z18" s="174">
        <v>2.3685508656005401</v>
      </c>
      <c r="AA18" s="174">
        <v>2.2336326610422401</v>
      </c>
      <c r="AB18" s="174">
        <v>2.2782091665530899</v>
      </c>
      <c r="AC18" s="174">
        <v>2.0974169812711301</v>
      </c>
      <c r="AD18" s="174">
        <v>1.9432898590307599</v>
      </c>
      <c r="AE18" s="174">
        <v>1.9216620029970199</v>
      </c>
      <c r="AF18" s="174">
        <v>1.95653700305142</v>
      </c>
      <c r="AG18" s="174">
        <v>2.0001430031194198</v>
      </c>
      <c r="AH18" s="174">
        <v>1.8891220029462801</v>
      </c>
      <c r="AI18" s="174">
        <v>1.84779543288182</v>
      </c>
      <c r="AJ18" s="174">
        <v>1.7924740027955399</v>
      </c>
      <c r="AK18" s="174">
        <v>1.6595000025881601</v>
      </c>
      <c r="AL18" s="174">
        <v>1.6504001545739599</v>
      </c>
      <c r="AM18" s="174">
        <v>1.5818674444670799</v>
      </c>
      <c r="AN18" s="174">
        <v>1.18990000185629</v>
      </c>
      <c r="AO18" s="175">
        <v>0.97920000152671005</v>
      </c>
      <c r="AP18" s="132">
        <v>-0.17932213617693801</v>
      </c>
      <c r="AQ18" s="132">
        <v>-4.7867722501583297E-2</v>
      </c>
      <c r="AR18" s="132">
        <v>6.1350827534158601E-3</v>
      </c>
    </row>
    <row r="19" spans="1:44">
      <c r="A19" s="124" t="s">
        <v>281</v>
      </c>
      <c r="B19" s="174">
        <v>0.14561003764800001</v>
      </c>
      <c r="C19" s="174">
        <v>0.15257536560000001</v>
      </c>
      <c r="D19" s="174">
        <v>0.1664964756</v>
      </c>
      <c r="E19" s="174">
        <v>0.18097442999999999</v>
      </c>
      <c r="F19" s="174">
        <v>0.20255621169599999</v>
      </c>
      <c r="G19" s="174">
        <v>0.21167916515999999</v>
      </c>
      <c r="H19" s="174">
        <v>0.24991367590079999</v>
      </c>
      <c r="I19" s="174">
        <v>0.26321667605639998</v>
      </c>
      <c r="J19" s="174">
        <v>0.29815047696239999</v>
      </c>
      <c r="K19" s="174">
        <v>0.29803735799999997</v>
      </c>
      <c r="L19" s="174">
        <v>0.289031547111329</v>
      </c>
      <c r="M19" s="174">
        <v>0.29287085088867298</v>
      </c>
      <c r="N19" s="174">
        <v>0.29990467488867301</v>
      </c>
      <c r="O19" s="174">
        <v>0.30818196622265598</v>
      </c>
      <c r="P19" s="174">
        <v>0.314432870888673</v>
      </c>
      <c r="Q19" s="174">
        <v>0.300997433777343</v>
      </c>
      <c r="R19" s="174">
        <v>0.32264318977734302</v>
      </c>
      <c r="S19" s="174">
        <v>0.34021936799999902</v>
      </c>
      <c r="T19" s="174">
        <v>0.33638006422265598</v>
      </c>
      <c r="U19" s="174">
        <v>0.34422193244531202</v>
      </c>
      <c r="V19" s="174">
        <v>0.35135625599999998</v>
      </c>
      <c r="W19" s="174">
        <v>0.35931534644531199</v>
      </c>
      <c r="X19" s="174">
        <v>0.34231276800000099</v>
      </c>
      <c r="Y19" s="174">
        <v>0.35783741422265603</v>
      </c>
      <c r="Z19" s="174">
        <v>0.35746898399999899</v>
      </c>
      <c r="AA19" s="174">
        <v>0.34207411222265599</v>
      </c>
      <c r="AB19" s="174">
        <v>0.35123482244531101</v>
      </c>
      <c r="AC19" s="174">
        <v>0.340365905999999</v>
      </c>
      <c r="AD19" s="174">
        <v>0.34230857711132701</v>
      </c>
      <c r="AE19" s="174">
        <v>0.30628116311132902</v>
      </c>
      <c r="AF19" s="174">
        <v>0.31421514911132697</v>
      </c>
      <c r="AG19" s="174">
        <v>0.33681550777734398</v>
      </c>
      <c r="AH19" s="174">
        <v>0.28170045622265699</v>
      </c>
      <c r="AI19" s="174">
        <v>0.26729369377734302</v>
      </c>
      <c r="AJ19" s="174">
        <v>0.23761195315200101</v>
      </c>
      <c r="AK19" s="174">
        <v>0.16632326768399999</v>
      </c>
      <c r="AL19" s="174">
        <v>0.19122246036000001</v>
      </c>
      <c r="AM19" s="174">
        <v>0.17897757760800001</v>
      </c>
      <c r="AN19" s="174">
        <v>0.21467829560400001</v>
      </c>
      <c r="AO19" s="175">
        <v>0.109773994688388</v>
      </c>
      <c r="AP19" s="132">
        <v>-0.49005526882377498</v>
      </c>
      <c r="AQ19" s="132">
        <v>-4.5585484657989797E-2</v>
      </c>
      <c r="AR19" s="132">
        <v>6.8777832979601201E-4</v>
      </c>
    </row>
    <row r="20" spans="1:44">
      <c r="A20" s="124" t="s">
        <v>282</v>
      </c>
      <c r="B20" s="174">
        <v>0.300626707577895</v>
      </c>
      <c r="C20" s="174">
        <v>0.30132639359336599</v>
      </c>
      <c r="D20" s="174">
        <v>0.28905372098996202</v>
      </c>
      <c r="E20" s="174">
        <v>0.28235804444482099</v>
      </c>
      <c r="F20" s="174">
        <v>0.27448132050152901</v>
      </c>
      <c r="G20" s="174">
        <v>0.25967394089472201</v>
      </c>
      <c r="H20" s="174">
        <v>0.25778763124269</v>
      </c>
      <c r="I20" s="174">
        <v>0.23757090188368701</v>
      </c>
      <c r="J20" s="174">
        <v>0.22721398433720399</v>
      </c>
      <c r="K20" s="174">
        <v>0.20553947316422899</v>
      </c>
      <c r="L20" s="174">
        <v>0.19862025554031501</v>
      </c>
      <c r="M20" s="174">
        <v>0.18062525332654</v>
      </c>
      <c r="N20" s="174">
        <v>0.15560720545994799</v>
      </c>
      <c r="O20" s="174">
        <v>0.148366417346003</v>
      </c>
      <c r="P20" s="174">
        <v>0.15093999735010799</v>
      </c>
      <c r="Q20" s="174">
        <v>0.16121836671495399</v>
      </c>
      <c r="R20" s="174">
        <v>0.16837758025477501</v>
      </c>
      <c r="S20" s="174">
        <v>0.15389919716949199</v>
      </c>
      <c r="T20" s="174">
        <v>0.142259696472746</v>
      </c>
      <c r="U20" s="174">
        <v>0.13882395936552999</v>
      </c>
      <c r="V20" s="174">
        <v>0.126489802342938</v>
      </c>
      <c r="W20" s="174">
        <v>0.1239146303084</v>
      </c>
      <c r="X20" s="174">
        <v>0.12796251834380701</v>
      </c>
      <c r="Y20" s="174">
        <v>9.7445865030795095E-2</v>
      </c>
      <c r="Z20" s="174">
        <v>7.3191376727999996E-2</v>
      </c>
      <c r="AA20" s="174">
        <v>7.3545286932000006E-2</v>
      </c>
      <c r="AB20" s="174">
        <v>7.4224092815999898E-2</v>
      </c>
      <c r="AC20" s="174">
        <v>7.0906179420000007E-2</v>
      </c>
      <c r="AD20" s="174">
        <v>6.5148492060000104E-2</v>
      </c>
      <c r="AE20" s="174">
        <v>6.6707153963999802E-2</v>
      </c>
      <c r="AF20" s="174">
        <v>6.8891533128000199E-2</v>
      </c>
      <c r="AG20" s="174">
        <v>6.7259602224000001E-2</v>
      </c>
      <c r="AH20" s="174">
        <v>6.7479492959999804E-2</v>
      </c>
      <c r="AI20" s="174">
        <v>6.6484499939999997E-2</v>
      </c>
      <c r="AJ20" s="174">
        <v>6.3567514511999795E-2</v>
      </c>
      <c r="AK20" s="174">
        <v>6.1231112640000002E-2</v>
      </c>
      <c r="AL20" s="174">
        <v>5.3723301012000103E-2</v>
      </c>
      <c r="AM20" s="174">
        <v>5.32246150768661E-2</v>
      </c>
      <c r="AN20" s="174">
        <v>4.1595523055999999E-2</v>
      </c>
      <c r="AO20" s="175">
        <v>3.7209196251910298E-2</v>
      </c>
      <c r="AP20" s="132">
        <v>-0.10789601728727299</v>
      </c>
      <c r="AQ20" s="132">
        <v>-4.3875994523259E-2</v>
      </c>
      <c r="AR20" s="132">
        <v>2.33130614621771E-4</v>
      </c>
    </row>
    <row r="21" spans="1:44">
      <c r="A21" s="124" t="s">
        <v>292</v>
      </c>
      <c r="B21" s="174">
        <v>4.31216673943758</v>
      </c>
      <c r="C21" s="174">
        <v>5.0317421826405404</v>
      </c>
      <c r="D21" s="174">
        <v>5.1245896364631696</v>
      </c>
      <c r="E21" s="174">
        <v>5.1338780761859297</v>
      </c>
      <c r="F21" s="174">
        <v>5.1706942244810001</v>
      </c>
      <c r="G21" s="174">
        <v>5.2577534291349304</v>
      </c>
      <c r="H21" s="174">
        <v>5.31506630451078</v>
      </c>
      <c r="I21" s="174">
        <v>5.3142884423127104</v>
      </c>
      <c r="J21" s="174">
        <v>4.9052026035699301</v>
      </c>
      <c r="K21" s="174">
        <v>4.1850064625639201</v>
      </c>
      <c r="L21" s="174">
        <v>4.00825294461551</v>
      </c>
      <c r="M21" s="174">
        <v>3.9008372635165598</v>
      </c>
      <c r="N21" s="174">
        <v>3.7727606293188098</v>
      </c>
      <c r="O21" s="174">
        <v>3.7699523105636299</v>
      </c>
      <c r="P21" s="174">
        <v>3.86067189583486</v>
      </c>
      <c r="Q21" s="174">
        <v>3.8269366025662199</v>
      </c>
      <c r="R21" s="174">
        <v>3.8939585507522598</v>
      </c>
      <c r="S21" s="174">
        <v>3.3640342046182501</v>
      </c>
      <c r="T21" s="174">
        <v>3.2548062966440998</v>
      </c>
      <c r="U21" s="174">
        <v>3.0100982842697999</v>
      </c>
      <c r="V21" s="174">
        <v>3.01685643967825</v>
      </c>
      <c r="W21" s="174">
        <v>3.0049445009225901</v>
      </c>
      <c r="X21" s="174">
        <v>2.9905931526960798</v>
      </c>
      <c r="Y21" s="174">
        <v>2.90230611054813</v>
      </c>
      <c r="Z21" s="174">
        <v>2.9043951184032002</v>
      </c>
      <c r="AA21" s="174">
        <v>2.8490152977347898</v>
      </c>
      <c r="AB21" s="174">
        <v>2.6163220087521601</v>
      </c>
      <c r="AC21" s="174">
        <v>2.5501989523547901</v>
      </c>
      <c r="AD21" s="174">
        <v>2.3625112238080699</v>
      </c>
      <c r="AE21" s="174">
        <v>2.3190593620097202</v>
      </c>
      <c r="AF21" s="174">
        <v>2.3328600592502999</v>
      </c>
      <c r="AG21" s="174">
        <v>2.4207955835274699</v>
      </c>
      <c r="AH21" s="174">
        <v>2.3931546717813199</v>
      </c>
      <c r="AI21" s="174">
        <v>2.2622492197949602</v>
      </c>
      <c r="AJ21" s="174">
        <v>2.2178742723645199</v>
      </c>
      <c r="AK21" s="174">
        <v>2.1803871074005299</v>
      </c>
      <c r="AL21" s="174">
        <v>2.0841899912505002</v>
      </c>
      <c r="AM21" s="174">
        <v>1.97914290436267</v>
      </c>
      <c r="AN21" s="174">
        <v>1.8677561450529501</v>
      </c>
      <c r="AO21" s="175">
        <v>1.68393153330526</v>
      </c>
      <c r="AP21" s="132">
        <v>-0.100883361072306</v>
      </c>
      <c r="AQ21" s="132">
        <v>-2.32247890511054E-2</v>
      </c>
      <c r="AR21" s="132">
        <v>1.05505098976784E-2</v>
      </c>
    </row>
    <row r="22" spans="1:44">
      <c r="A22" s="124" t="s">
        <v>294</v>
      </c>
      <c r="B22" s="174">
        <v>0.38867069232000001</v>
      </c>
      <c r="C22" s="174">
        <v>0.4012084836</v>
      </c>
      <c r="D22" s="174">
        <v>0.46536282000000001</v>
      </c>
      <c r="E22" s="174">
        <v>0.45834909264000001</v>
      </c>
      <c r="F22" s="174">
        <v>0.47190511367999999</v>
      </c>
      <c r="G22" s="174">
        <v>0.49052716272000002</v>
      </c>
      <c r="H22" s="174">
        <v>0.52746478703999999</v>
      </c>
      <c r="I22" s="174">
        <v>0.58070999735999995</v>
      </c>
      <c r="J22" s="174">
        <v>0.58663084431599999</v>
      </c>
      <c r="K22" s="174">
        <v>0.34599004355885099</v>
      </c>
      <c r="L22" s="174">
        <v>0.29434912273015201</v>
      </c>
      <c r="M22" s="174">
        <v>0.30761386456886702</v>
      </c>
      <c r="N22" s="174">
        <v>0.31925731322453699</v>
      </c>
      <c r="O22" s="174">
        <v>0.32574602075471998</v>
      </c>
      <c r="P22" s="174">
        <v>0.33023711563282498</v>
      </c>
      <c r="Q22" s="174">
        <v>0.33764017442498601</v>
      </c>
      <c r="R22" s="174">
        <v>0.27645034266164897</v>
      </c>
      <c r="S22" s="174">
        <v>0.215641218196548</v>
      </c>
      <c r="T22" s="174">
        <v>0.194543304055452</v>
      </c>
      <c r="U22" s="174">
        <v>0.23460532919010699</v>
      </c>
      <c r="V22" s="174">
        <v>0.23867284661334001</v>
      </c>
      <c r="W22" s="174">
        <v>0.25534949883656</v>
      </c>
      <c r="X22" s="174">
        <v>0.27382429810800002</v>
      </c>
      <c r="Y22" s="174">
        <v>0.263735659224</v>
      </c>
      <c r="Z22" s="174">
        <v>0.24260919202799999</v>
      </c>
      <c r="AA22" s="174">
        <v>0.27129233080800003</v>
      </c>
      <c r="AB22" s="174">
        <v>0.28714552340400001</v>
      </c>
      <c r="AC22" s="174">
        <v>0.29153680671600002</v>
      </c>
      <c r="AD22" s="174">
        <v>0.27487526864400003</v>
      </c>
      <c r="AE22" s="174">
        <v>0.247167863604</v>
      </c>
      <c r="AF22" s="174">
        <v>0.27892867719600001</v>
      </c>
      <c r="AG22" s="174">
        <v>0.26569985457599998</v>
      </c>
      <c r="AH22" s="174">
        <v>0.194964036048</v>
      </c>
      <c r="AI22" s="174">
        <v>0.18627512814</v>
      </c>
      <c r="AJ22" s="174">
        <v>0.197280257544</v>
      </c>
      <c r="AK22" s="174">
        <v>0.17732927631600001</v>
      </c>
      <c r="AL22" s="174">
        <v>0.18707552246411999</v>
      </c>
      <c r="AM22" s="174">
        <v>0.16821808776</v>
      </c>
      <c r="AN22" s="174">
        <v>0.16445386148400001</v>
      </c>
      <c r="AO22" s="175">
        <v>0.113941988325198</v>
      </c>
      <c r="AP22" s="132">
        <v>-0.30904224204999398</v>
      </c>
      <c r="AQ22" s="132">
        <v>-5.0071668029415102E-2</v>
      </c>
      <c r="AR22" s="132">
        <v>7.1389249016945097E-4</v>
      </c>
    </row>
    <row r="23" spans="1:44">
      <c r="A23" s="124" t="s">
        <v>846</v>
      </c>
      <c r="B23" s="174" t="s">
        <v>273</v>
      </c>
      <c r="C23" s="174" t="s">
        <v>273</v>
      </c>
      <c r="D23" s="174" t="s">
        <v>273</v>
      </c>
      <c r="E23" s="174" t="s">
        <v>273</v>
      </c>
      <c r="F23" s="174" t="s">
        <v>273</v>
      </c>
      <c r="G23" s="174" t="s">
        <v>273</v>
      </c>
      <c r="H23" s="174" t="s">
        <v>273</v>
      </c>
      <c r="I23" s="174" t="s">
        <v>273</v>
      </c>
      <c r="J23" s="174" t="s">
        <v>273</v>
      </c>
      <c r="K23" s="174" t="s">
        <v>273</v>
      </c>
      <c r="L23" s="174" t="s">
        <v>273</v>
      </c>
      <c r="M23" s="174" t="s">
        <v>273</v>
      </c>
      <c r="N23" s="174" t="s">
        <v>273</v>
      </c>
      <c r="O23" s="174" t="s">
        <v>273</v>
      </c>
      <c r="P23" s="174" t="s">
        <v>273</v>
      </c>
      <c r="Q23" s="174" t="s">
        <v>273</v>
      </c>
      <c r="R23" s="174" t="s">
        <v>273</v>
      </c>
      <c r="S23" s="174" t="s">
        <v>273</v>
      </c>
      <c r="T23" s="174" t="s">
        <v>273</v>
      </c>
      <c r="U23" s="174" t="s">
        <v>273</v>
      </c>
      <c r="V23" s="174" t="s">
        <v>273</v>
      </c>
      <c r="W23" s="174" t="s">
        <v>273</v>
      </c>
      <c r="X23" s="174" t="s">
        <v>273</v>
      </c>
      <c r="Y23" s="174" t="s">
        <v>273</v>
      </c>
      <c r="Z23" s="174" t="s">
        <v>273</v>
      </c>
      <c r="AA23" s="174" t="s">
        <v>273</v>
      </c>
      <c r="AB23" s="174">
        <v>0.30112324715073502</v>
      </c>
      <c r="AC23" s="174">
        <v>0.31343745019367197</v>
      </c>
      <c r="AD23" s="174">
        <v>0.31052392531513001</v>
      </c>
      <c r="AE23" s="174">
        <v>0.30345837736853698</v>
      </c>
      <c r="AF23" s="174">
        <v>0.32721234053577403</v>
      </c>
      <c r="AG23" s="174">
        <v>0.30653642110383</v>
      </c>
      <c r="AH23" s="174">
        <v>0.323316560155743</v>
      </c>
      <c r="AI23" s="174">
        <v>0.23962865412929199</v>
      </c>
      <c r="AJ23" s="174">
        <v>0.30317966885235198</v>
      </c>
      <c r="AK23" s="174">
        <v>0.30396138913537402</v>
      </c>
      <c r="AL23" s="174">
        <v>0.3039874120728</v>
      </c>
      <c r="AM23" s="174">
        <v>0.27819442373709102</v>
      </c>
      <c r="AN23" s="174">
        <v>0.28831503062160002</v>
      </c>
      <c r="AO23" s="175">
        <v>0.29416336304107099</v>
      </c>
      <c r="AP23" s="132">
        <v>1.7496858810877699E-2</v>
      </c>
      <c r="AQ23" s="132">
        <v>-7.3932558195202204E-3</v>
      </c>
      <c r="AR23" s="132">
        <v>1.8430520552147501E-3</v>
      </c>
    </row>
    <row r="24" spans="1:44">
      <c r="A24" s="124" t="s">
        <v>297</v>
      </c>
      <c r="B24" s="174">
        <v>0.50480253101455197</v>
      </c>
      <c r="C24" s="174">
        <v>0.54214893485046001</v>
      </c>
      <c r="D24" s="174">
        <v>0.550731274588944</v>
      </c>
      <c r="E24" s="174">
        <v>0.54537189878188796</v>
      </c>
      <c r="F24" s="174">
        <v>0.54076715833823996</v>
      </c>
      <c r="G24" s="174">
        <v>0.55408122315954</v>
      </c>
      <c r="H24" s="174">
        <v>0.48123093175538401</v>
      </c>
      <c r="I24" s="174">
        <v>0.45585881230276798</v>
      </c>
      <c r="J24" s="174">
        <v>0.48767816652786</v>
      </c>
      <c r="K24" s="174">
        <v>0.47658344366505601</v>
      </c>
      <c r="L24" s="174">
        <v>0.43693453542038402</v>
      </c>
      <c r="M24" s="174">
        <v>0.44388442295640002</v>
      </c>
      <c r="N24" s="174">
        <v>0.43672487060844001</v>
      </c>
      <c r="O24" s="174">
        <v>0.41315369563958398</v>
      </c>
      <c r="P24" s="174">
        <v>0.40754318371988402</v>
      </c>
      <c r="Q24" s="174">
        <v>0.40247701098220801</v>
      </c>
      <c r="R24" s="174">
        <v>0.40327236402231598</v>
      </c>
      <c r="S24" s="174">
        <v>0.38677624177096798</v>
      </c>
      <c r="T24" s="174">
        <v>0.35947880039952002</v>
      </c>
      <c r="U24" s="174">
        <v>0.34922090769717601</v>
      </c>
      <c r="V24" s="174">
        <v>0.32920838582641199</v>
      </c>
      <c r="W24" s="174">
        <v>0.32171368863765598</v>
      </c>
      <c r="X24" s="174">
        <v>0.29910506409669602</v>
      </c>
      <c r="Y24" s="174">
        <v>0.28981028783573998</v>
      </c>
      <c r="Z24" s="174">
        <v>0.27741714831860398</v>
      </c>
      <c r="AA24" s="174">
        <v>0.26138167614143998</v>
      </c>
      <c r="AB24" s="174">
        <v>0.24555570243465599</v>
      </c>
      <c r="AC24" s="174">
        <v>0.18313061135907599</v>
      </c>
      <c r="AD24" s="174">
        <v>0.15952434744744001</v>
      </c>
      <c r="AE24" s="174">
        <v>0.13798613828145601</v>
      </c>
      <c r="AF24" s="174">
        <v>0.110874786206193</v>
      </c>
      <c r="AG24" s="174">
        <v>0.10300601256035</v>
      </c>
      <c r="AH24" s="174">
        <v>7.3792229359870107E-2</v>
      </c>
      <c r="AI24" s="174">
        <v>6.8156695492192804E-2</v>
      </c>
      <c r="AJ24" s="174">
        <v>5.21624485373961E-2</v>
      </c>
      <c r="AK24" s="174">
        <v>2.87143649281403E-2</v>
      </c>
      <c r="AL24" s="174">
        <v>4.7219442155999998E-2</v>
      </c>
      <c r="AM24" s="174">
        <v>3.2215776571972603E-2</v>
      </c>
      <c r="AN24" s="174">
        <v>6.6157742618307203E-2</v>
      </c>
      <c r="AO24" s="175">
        <v>7.5855466795660506E-2</v>
      </c>
      <c r="AP24" s="132">
        <v>0.14345212560152301</v>
      </c>
      <c r="AQ24" s="132">
        <v>-8.4253283490902595E-2</v>
      </c>
      <c r="AR24" s="132">
        <v>4.7526507900814302E-4</v>
      </c>
    </row>
    <row r="25" spans="1:44">
      <c r="A25" s="124" t="s">
        <v>300</v>
      </c>
      <c r="B25" s="174">
        <v>0.29027084882319398</v>
      </c>
      <c r="C25" s="174">
        <v>0.31263173174985098</v>
      </c>
      <c r="D25" s="174">
        <v>0.32906113694964001</v>
      </c>
      <c r="E25" s="174">
        <v>0.36887973827077802</v>
      </c>
      <c r="F25" s="174">
        <v>0.44529169917402001</v>
      </c>
      <c r="G25" s="174">
        <v>0.47564267729153797</v>
      </c>
      <c r="H25" s="174">
        <v>0.51117095444353899</v>
      </c>
      <c r="I25" s="174">
        <v>0.46403022715040898</v>
      </c>
      <c r="J25" s="174">
        <v>0.53464145241379701</v>
      </c>
      <c r="K25" s="174">
        <v>0.49080983378093701</v>
      </c>
      <c r="L25" s="174">
        <v>0.460714599722088</v>
      </c>
      <c r="M25" s="174">
        <v>0.50732705401667999</v>
      </c>
      <c r="N25" s="174">
        <v>0.48355329134720498</v>
      </c>
      <c r="O25" s="174">
        <v>0.50689008105849398</v>
      </c>
      <c r="P25" s="174">
        <v>0.50588717800099003</v>
      </c>
      <c r="Q25" s="174">
        <v>0.514792466631257</v>
      </c>
      <c r="R25" s="174">
        <v>0.54924381652559495</v>
      </c>
      <c r="S25" s="174">
        <v>0.58384441475994098</v>
      </c>
      <c r="T25" s="174">
        <v>0.55619987522400305</v>
      </c>
      <c r="U25" s="174">
        <v>0.52285519804596703</v>
      </c>
      <c r="V25" s="174">
        <v>0.51419976026548098</v>
      </c>
      <c r="W25" s="174">
        <v>0.47563293830012299</v>
      </c>
      <c r="X25" s="174">
        <v>0.451209639663324</v>
      </c>
      <c r="Y25" s="174">
        <v>0.44096273058594898</v>
      </c>
      <c r="Z25" s="174">
        <v>0.469507689156132</v>
      </c>
      <c r="AA25" s="174">
        <v>0.55098295821779797</v>
      </c>
      <c r="AB25" s="174">
        <v>0.61952070586657004</v>
      </c>
      <c r="AC25" s="174">
        <v>0.69810718668551297</v>
      </c>
      <c r="AD25" s="174">
        <v>0.72858690067596799</v>
      </c>
      <c r="AE25" s="174">
        <v>0.73369467887197704</v>
      </c>
      <c r="AF25" s="174">
        <v>0.74813922012436695</v>
      </c>
      <c r="AG25" s="174">
        <v>0.71246776993785699</v>
      </c>
      <c r="AH25" s="174">
        <v>0.64691480086687203</v>
      </c>
      <c r="AI25" s="174">
        <v>0.68491861200000104</v>
      </c>
      <c r="AJ25" s="174">
        <v>0.53567137558800004</v>
      </c>
      <c r="AK25" s="174">
        <v>0.64727083149814801</v>
      </c>
      <c r="AL25" s="174">
        <v>0.63163822833973804</v>
      </c>
      <c r="AM25" s="174">
        <v>0.69280281240142905</v>
      </c>
      <c r="AN25" s="174">
        <v>0.726382563199654</v>
      </c>
      <c r="AO25" s="175">
        <v>0.59683892107736003</v>
      </c>
      <c r="AP25" s="132">
        <v>-0.18058576320874101</v>
      </c>
      <c r="AQ25" s="132">
        <v>-3.0296240365223999E-4</v>
      </c>
      <c r="AR25" s="132">
        <v>3.7394364435866102E-3</v>
      </c>
    </row>
    <row r="26" spans="1:44">
      <c r="A26" s="124" t="s">
        <v>301</v>
      </c>
      <c r="B26" s="174" t="s">
        <v>273</v>
      </c>
      <c r="C26" s="174" t="s">
        <v>273</v>
      </c>
      <c r="D26" s="174" t="s">
        <v>273</v>
      </c>
      <c r="E26" s="174" t="s">
        <v>273</v>
      </c>
      <c r="F26" s="174">
        <v>3.9023479750932601</v>
      </c>
      <c r="G26" s="174">
        <v>3.9968779929634901</v>
      </c>
      <c r="H26" s="174">
        <v>3.9524778759005601</v>
      </c>
      <c r="I26" s="174">
        <v>3.9299274315878501</v>
      </c>
      <c r="J26" s="174">
        <v>3.6941727865004199</v>
      </c>
      <c r="K26" s="174">
        <v>3.6344862920000001</v>
      </c>
      <c r="L26" s="174">
        <v>3.0908614330000002</v>
      </c>
      <c r="M26" s="174">
        <v>2.9341387349999999</v>
      </c>
      <c r="N26" s="174">
        <v>2.4995292039999999</v>
      </c>
      <c r="O26" s="174">
        <v>2.0568898390000001</v>
      </c>
      <c r="P26" s="174">
        <v>1.7909666440000001</v>
      </c>
      <c r="Q26" s="174">
        <v>1.3549106740000001</v>
      </c>
      <c r="R26" s="174">
        <v>1.4058058309999999</v>
      </c>
      <c r="S26" s="174">
        <v>1.438987915</v>
      </c>
      <c r="T26" s="174">
        <v>1.5192413380000001</v>
      </c>
      <c r="U26" s="174">
        <v>1.5217060899999999</v>
      </c>
      <c r="V26" s="174">
        <v>1.5102792899999999</v>
      </c>
      <c r="W26" s="174">
        <v>1.503873206</v>
      </c>
      <c r="X26" s="174">
        <v>1.459301043</v>
      </c>
      <c r="Y26" s="174">
        <v>1.4500555129999999</v>
      </c>
      <c r="Z26" s="174">
        <v>1.4518562189999999</v>
      </c>
      <c r="AA26" s="174">
        <v>1.477944988</v>
      </c>
      <c r="AB26" s="174">
        <v>1.45690263608932</v>
      </c>
      <c r="AC26" s="174">
        <v>1.45491579779064</v>
      </c>
      <c r="AD26" s="174">
        <v>1.3502156728777199</v>
      </c>
      <c r="AE26" s="174">
        <v>1.3458443101844599</v>
      </c>
      <c r="AF26" s="174">
        <v>1.5206426673484901</v>
      </c>
      <c r="AG26" s="174">
        <v>1.6367208293806199</v>
      </c>
      <c r="AH26" s="174">
        <v>1.6001147121939501</v>
      </c>
      <c r="AI26" s="174">
        <v>1.0912869348388301</v>
      </c>
      <c r="AJ26" s="174">
        <v>0.71780490307785905</v>
      </c>
      <c r="AK26" s="174">
        <v>0.76240956470483401</v>
      </c>
      <c r="AL26" s="174">
        <v>0.57032815986462004</v>
      </c>
      <c r="AM26" s="174">
        <v>0.58593882565729305</v>
      </c>
      <c r="AN26" s="174">
        <v>0.58404950518937904</v>
      </c>
      <c r="AO26" s="175">
        <v>0.53904028972186102</v>
      </c>
      <c r="AP26" s="132">
        <v>-7.9585724722567502E-2</v>
      </c>
      <c r="AQ26" s="132">
        <v>-8.0387953807879303E-2</v>
      </c>
      <c r="AR26" s="132">
        <v>3.3773047178438701E-3</v>
      </c>
    </row>
    <row r="27" spans="1:44">
      <c r="A27" s="124" t="s">
        <v>302</v>
      </c>
      <c r="B27" s="174">
        <v>3.2660389439999999</v>
      </c>
      <c r="C27" s="174">
        <v>3.184856892</v>
      </c>
      <c r="D27" s="174">
        <v>3.0436361280000002</v>
      </c>
      <c r="E27" s="174">
        <v>1.2861430920000001</v>
      </c>
      <c r="F27" s="174">
        <v>2.3685564960000001</v>
      </c>
      <c r="G27" s="174">
        <v>2.746205856</v>
      </c>
      <c r="H27" s="174">
        <v>2.6455970519999998</v>
      </c>
      <c r="I27" s="174">
        <v>2.650370004</v>
      </c>
      <c r="J27" s="174">
        <v>2.5490075760000002</v>
      </c>
      <c r="K27" s="174">
        <v>2.3631555240000002</v>
      </c>
      <c r="L27" s="174">
        <v>2.4097127399999998</v>
      </c>
      <c r="M27" s="174">
        <v>2.1567881519999998</v>
      </c>
      <c r="N27" s="174">
        <v>1.7412063840000001</v>
      </c>
      <c r="O27" s="174">
        <v>1.2436470719999999</v>
      </c>
      <c r="P27" s="174">
        <v>1.3712188679999999</v>
      </c>
      <c r="Q27" s="174">
        <v>1.3035767574175099</v>
      </c>
      <c r="R27" s="174">
        <v>1.2687436297839001</v>
      </c>
      <c r="S27" s="174">
        <v>1.0784000046809401</v>
      </c>
      <c r="T27" s="174">
        <v>0.97214415725711401</v>
      </c>
      <c r="U27" s="174">
        <v>0.81858127504508305</v>
      </c>
      <c r="V27" s="174">
        <v>0.83605223011271901</v>
      </c>
      <c r="W27" s="174">
        <v>0.78743577312020197</v>
      </c>
      <c r="X27" s="174">
        <v>0.73837672913705799</v>
      </c>
      <c r="Y27" s="174">
        <v>0.65287665265952699</v>
      </c>
      <c r="Z27" s="174">
        <v>0.53230272628055098</v>
      </c>
      <c r="AA27" s="174">
        <v>0.47804587076833399</v>
      </c>
      <c r="AB27" s="174">
        <v>0.44784459061576098</v>
      </c>
      <c r="AC27" s="174">
        <v>0.47332616473008998</v>
      </c>
      <c r="AD27" s="174">
        <v>0.46216702528853099</v>
      </c>
      <c r="AE27" s="174">
        <v>0.47834920862436597</v>
      </c>
      <c r="AF27" s="174">
        <v>0.48282203861242301</v>
      </c>
      <c r="AG27" s="174">
        <v>0.44308225324918299</v>
      </c>
      <c r="AH27" s="174">
        <v>0.33382602386730498</v>
      </c>
      <c r="AI27" s="174">
        <v>0.30517947194417799</v>
      </c>
      <c r="AJ27" s="174">
        <v>0.22542124821130899</v>
      </c>
      <c r="AK27" s="174">
        <v>0.12017069745025</v>
      </c>
      <c r="AL27" s="174">
        <v>8.6623868248110303E-2</v>
      </c>
      <c r="AM27" s="174">
        <v>7.3788498632994595E-2</v>
      </c>
      <c r="AN27" s="174">
        <v>6.3143727375476605E-2</v>
      </c>
      <c r="AO27" s="175">
        <v>4.8771187017163299E-2</v>
      </c>
      <c r="AP27" s="132">
        <v>-0.229726618471425</v>
      </c>
      <c r="AQ27" s="132">
        <v>-0.18049213517739199</v>
      </c>
      <c r="AR27" s="132">
        <v>3.0557114773907199E-4</v>
      </c>
    </row>
    <row r="28" spans="1:44">
      <c r="A28" s="124" t="s">
        <v>303</v>
      </c>
      <c r="B28" s="174">
        <v>1.4333463944715601</v>
      </c>
      <c r="C28" s="174">
        <v>1.5112201688703799</v>
      </c>
      <c r="D28" s="174">
        <v>1.52844336576202</v>
      </c>
      <c r="E28" s="174">
        <v>1.5628175727231</v>
      </c>
      <c r="F28" s="174">
        <v>1.84591901932178</v>
      </c>
      <c r="G28" s="174">
        <v>1.87025311293332</v>
      </c>
      <c r="H28" s="174">
        <v>1.7435427960727601</v>
      </c>
      <c r="I28" s="174">
        <v>1.5892034701297499</v>
      </c>
      <c r="J28" s="174">
        <v>1.62784696062233</v>
      </c>
      <c r="K28" s="174">
        <v>1.58227274446616</v>
      </c>
      <c r="L28" s="174">
        <v>1.4047151369767401</v>
      </c>
      <c r="M28" s="174">
        <v>1.33924245421209</v>
      </c>
      <c r="N28" s="174">
        <v>1.17972949396483</v>
      </c>
      <c r="O28" s="174">
        <v>1.06181722684321</v>
      </c>
      <c r="P28" s="174">
        <v>1.0687668688288301</v>
      </c>
      <c r="Q28" s="174">
        <v>1.0480513662695199</v>
      </c>
      <c r="R28" s="174">
        <v>1.09720166888764</v>
      </c>
      <c r="S28" s="174">
        <v>0.98842465032174698</v>
      </c>
      <c r="T28" s="174">
        <v>0.92939587775925703</v>
      </c>
      <c r="U28" s="174">
        <v>0.91128266781593603</v>
      </c>
      <c r="V28" s="174">
        <v>0.92206822700532698</v>
      </c>
      <c r="W28" s="174">
        <v>0.95415886715268505</v>
      </c>
      <c r="X28" s="174">
        <v>1.0280382335769001</v>
      </c>
      <c r="Y28" s="174">
        <v>0.92225357080389303</v>
      </c>
      <c r="Z28" s="174">
        <v>0.91553221121697903</v>
      </c>
      <c r="AA28" s="174">
        <v>0.99852920195549999</v>
      </c>
      <c r="AB28" s="174">
        <v>0.63485178196820402</v>
      </c>
      <c r="AC28" s="174">
        <v>0.63998976338772795</v>
      </c>
      <c r="AD28" s="174">
        <v>0.64744290807807203</v>
      </c>
      <c r="AE28" s="174">
        <v>0.66012051591569798</v>
      </c>
      <c r="AF28" s="174">
        <v>0.65936071214024705</v>
      </c>
      <c r="AG28" s="174">
        <v>0.58735923298460302</v>
      </c>
      <c r="AH28" s="174">
        <v>0.68612083935665702</v>
      </c>
      <c r="AI28" s="174">
        <v>0.65813391003700294</v>
      </c>
      <c r="AJ28" s="174">
        <v>0.598786858588084</v>
      </c>
      <c r="AK28" s="174">
        <v>0.56312276183562104</v>
      </c>
      <c r="AL28" s="174">
        <v>0.56853449362314701</v>
      </c>
      <c r="AM28" s="174">
        <v>0.81930461922763598</v>
      </c>
      <c r="AN28" s="174">
        <v>0.50614554510081</v>
      </c>
      <c r="AO28" s="175">
        <v>0.46392348946402101</v>
      </c>
      <c r="AP28" s="132">
        <v>-8.5923123448194402E-2</v>
      </c>
      <c r="AQ28" s="132">
        <v>-2.4320019371617499E-2</v>
      </c>
      <c r="AR28" s="132">
        <v>2.9066676824730199E-3</v>
      </c>
    </row>
    <row r="29" spans="1:44">
      <c r="A29" s="133" t="s">
        <v>304</v>
      </c>
      <c r="B29" s="176">
        <v>18.858120184017899</v>
      </c>
      <c r="C29" s="176">
        <v>19.720028677623699</v>
      </c>
      <c r="D29" s="176">
        <v>19.465280178016201</v>
      </c>
      <c r="E29" s="176">
        <v>17.8851374184901</v>
      </c>
      <c r="F29" s="176">
        <v>23.493053549995</v>
      </c>
      <c r="G29" s="176">
        <v>23.943835652570499</v>
      </c>
      <c r="H29" s="176">
        <v>23.5750647573884</v>
      </c>
      <c r="I29" s="176">
        <v>23.269624299414101</v>
      </c>
      <c r="J29" s="176">
        <v>22.355588474418301</v>
      </c>
      <c r="K29" s="176">
        <v>20.549491071221102</v>
      </c>
      <c r="L29" s="176">
        <v>18.652773033206799</v>
      </c>
      <c r="M29" s="176">
        <v>17.691728924717602</v>
      </c>
      <c r="N29" s="176">
        <v>16.0723634186174</v>
      </c>
      <c r="O29" s="176">
        <v>14.611629382127701</v>
      </c>
      <c r="P29" s="176">
        <v>14.4715805058211</v>
      </c>
      <c r="Q29" s="176">
        <v>13.7280178407407</v>
      </c>
      <c r="R29" s="176">
        <v>13.7336091958938</v>
      </c>
      <c r="S29" s="176">
        <v>12.5769311290377</v>
      </c>
      <c r="T29" s="176">
        <v>12.061432640116101</v>
      </c>
      <c r="U29" s="176">
        <v>11.621856206295799</v>
      </c>
      <c r="V29" s="176">
        <v>11.533810550339201</v>
      </c>
      <c r="W29" s="176">
        <v>11.433307635440499</v>
      </c>
      <c r="X29" s="176">
        <v>11.3460965498268</v>
      </c>
      <c r="Y29" s="176">
        <v>10.9929612155362</v>
      </c>
      <c r="Z29" s="176">
        <v>10.754581110347999</v>
      </c>
      <c r="AA29" s="176">
        <v>10.7158218986868</v>
      </c>
      <c r="AB29" s="176">
        <v>10.5123820142518</v>
      </c>
      <c r="AC29" s="176">
        <v>10.270832154336601</v>
      </c>
      <c r="AD29" s="176">
        <v>9.7125634449210096</v>
      </c>
      <c r="AE29" s="176">
        <v>9.5998225042885608</v>
      </c>
      <c r="AF29" s="176">
        <v>9.9403754464845306</v>
      </c>
      <c r="AG29" s="176">
        <v>9.9641134892766807</v>
      </c>
      <c r="AH29" s="176">
        <v>9.4353385534146508</v>
      </c>
      <c r="AI29" s="176">
        <v>8.6036652247236205</v>
      </c>
      <c r="AJ29" s="176">
        <v>7.89580747582706</v>
      </c>
      <c r="AK29" s="176">
        <v>7.5591887117370504</v>
      </c>
      <c r="AL29" s="176">
        <v>7.2533800637089998</v>
      </c>
      <c r="AM29" s="176">
        <v>7.2799157421070397</v>
      </c>
      <c r="AN29" s="176">
        <v>6.4792591468464602</v>
      </c>
      <c r="AO29" s="176">
        <v>5.5323277483195099</v>
      </c>
      <c r="AP29" s="135">
        <v>-0.14848102635017499</v>
      </c>
      <c r="AQ29" s="135">
        <v>-3.9672980614117399E-2</v>
      </c>
      <c r="AR29" s="135">
        <v>3.4662263584599499E-2</v>
      </c>
    </row>
    <row r="30" spans="1:44">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174"/>
      <c r="AL30" s="174"/>
      <c r="AM30" s="174"/>
      <c r="AN30" s="174"/>
      <c r="AO30" s="175"/>
      <c r="AP30" s="132"/>
      <c r="AQ30" s="132"/>
      <c r="AR30" s="132"/>
    </row>
    <row r="31" spans="1:44">
      <c r="A31" s="124" t="s">
        <v>307</v>
      </c>
      <c r="B31" s="174" t="s">
        <v>273</v>
      </c>
      <c r="C31" s="174" t="s">
        <v>273</v>
      </c>
      <c r="D31" s="174" t="s">
        <v>273</v>
      </c>
      <c r="E31" s="174" t="s">
        <v>273</v>
      </c>
      <c r="F31" s="174">
        <v>2.3978130170399998</v>
      </c>
      <c r="G31" s="174">
        <v>2.51881823592</v>
      </c>
      <c r="H31" s="174">
        <v>2.6019345895199999</v>
      </c>
      <c r="I31" s="174">
        <v>2.6100586562400001</v>
      </c>
      <c r="J31" s="174">
        <v>2.5187185900800002</v>
      </c>
      <c r="K31" s="174">
        <v>2.3895290480544</v>
      </c>
      <c r="L31" s="174">
        <v>2.3670221594040002</v>
      </c>
      <c r="M31" s="174">
        <v>2.2949726486399999</v>
      </c>
      <c r="N31" s="174">
        <v>2.0227823580887998</v>
      </c>
      <c r="O31" s="174">
        <v>1.8887516694648001</v>
      </c>
      <c r="P31" s="174">
        <v>1.5038411254776001</v>
      </c>
      <c r="Q31" s="174">
        <v>1.3866412639968</v>
      </c>
      <c r="R31" s="174">
        <v>1.3170222325008001</v>
      </c>
      <c r="S31" s="174">
        <v>1.2691371310127999</v>
      </c>
      <c r="T31" s="174">
        <v>1.0597905996048</v>
      </c>
      <c r="U31" s="174">
        <v>1.3580349948648001</v>
      </c>
      <c r="V31" s="174">
        <v>1.4336600508642501</v>
      </c>
      <c r="W31" s="174">
        <v>1.3335561337203701</v>
      </c>
      <c r="X31" s="174">
        <v>1.5302315993731199</v>
      </c>
      <c r="Y31" s="174">
        <v>1.5686418292725599</v>
      </c>
      <c r="Z31" s="174">
        <v>1.55981019502728</v>
      </c>
      <c r="AA31" s="174">
        <v>1.73444676860448</v>
      </c>
      <c r="AB31" s="174">
        <v>1.7668985055170401</v>
      </c>
      <c r="AC31" s="174">
        <v>2.00727063343155</v>
      </c>
      <c r="AD31" s="174">
        <v>1.81784475475898</v>
      </c>
      <c r="AE31" s="174">
        <v>1.9886425886427399</v>
      </c>
      <c r="AF31" s="174">
        <v>2.08298447084448</v>
      </c>
      <c r="AG31" s="174">
        <v>2.1617592786417599</v>
      </c>
      <c r="AH31" s="174">
        <v>2.1510217066917598</v>
      </c>
      <c r="AI31" s="174">
        <v>2.0471912396409602</v>
      </c>
      <c r="AJ31" s="174">
        <v>1.93361548396265</v>
      </c>
      <c r="AK31" s="174">
        <v>1.8543134458396799</v>
      </c>
      <c r="AL31" s="174">
        <v>2.02126289384376</v>
      </c>
      <c r="AM31" s="174">
        <v>2.1318433642346402</v>
      </c>
      <c r="AN31" s="174">
        <v>2.07199478319624</v>
      </c>
      <c r="AO31" s="175">
        <v>2.0424932079148799</v>
      </c>
      <c r="AP31" s="132">
        <v>-1.6931585977513298E-2</v>
      </c>
      <c r="AQ31" s="132">
        <v>1.31720174732495E-2</v>
      </c>
      <c r="AR31" s="132">
        <v>1.27970433356926E-2</v>
      </c>
    </row>
    <row r="32" spans="1:44">
      <c r="A32" s="124" t="s">
        <v>308</v>
      </c>
      <c r="B32" s="174" t="s">
        <v>273</v>
      </c>
      <c r="C32" s="174" t="s">
        <v>273</v>
      </c>
      <c r="D32" s="174" t="s">
        <v>273</v>
      </c>
      <c r="E32" s="174" t="s">
        <v>273</v>
      </c>
      <c r="F32" s="174">
        <v>7.7793117496919901</v>
      </c>
      <c r="G32" s="174">
        <v>8.0459162984705195</v>
      </c>
      <c r="H32" s="174">
        <v>8.1111312300969391</v>
      </c>
      <c r="I32" s="174">
        <v>8.3717802658595897</v>
      </c>
      <c r="J32" s="174">
        <v>8.0531287014068003</v>
      </c>
      <c r="K32" s="174">
        <v>7.76907380952</v>
      </c>
      <c r="L32" s="174">
        <v>7.14450472080481</v>
      </c>
      <c r="M32" s="174">
        <v>6.8510376946188103</v>
      </c>
      <c r="N32" s="174">
        <v>6.1787398479012001</v>
      </c>
      <c r="O32" s="174">
        <v>5.4989347589603996</v>
      </c>
      <c r="P32" s="174">
        <v>5.2215097249296001</v>
      </c>
      <c r="Q32" s="174">
        <v>5.0584917599999999</v>
      </c>
      <c r="R32" s="174">
        <v>4.85626932</v>
      </c>
      <c r="S32" s="174">
        <v>4.5573318</v>
      </c>
      <c r="T32" s="174">
        <v>4.9324690799999997</v>
      </c>
      <c r="U32" s="174">
        <v>5.08779936</v>
      </c>
      <c r="V32" s="174">
        <v>5.3779446000000002</v>
      </c>
      <c r="W32" s="174">
        <v>5.1317607600000104</v>
      </c>
      <c r="X32" s="174">
        <v>5.5479286800000001</v>
      </c>
      <c r="Y32" s="174">
        <v>5.7413588400000002</v>
      </c>
      <c r="Z32" s="174">
        <v>5.6768821200000001</v>
      </c>
      <c r="AA32" s="174">
        <v>5.9025506400000003</v>
      </c>
      <c r="AB32" s="174">
        <v>6.0080580000000001</v>
      </c>
      <c r="AC32" s="174">
        <v>6.2366572800000002</v>
      </c>
      <c r="AD32" s="174">
        <v>5.9347890000000003</v>
      </c>
      <c r="AE32" s="174">
        <v>6.3202425552000001</v>
      </c>
      <c r="AF32" s="174">
        <v>6.5974338360000004</v>
      </c>
      <c r="AG32" s="174">
        <v>7.0457815008000004</v>
      </c>
      <c r="AH32" s="174">
        <v>7.2480625559999998</v>
      </c>
      <c r="AI32" s="174">
        <v>7.3935454824000004</v>
      </c>
      <c r="AJ32" s="174">
        <v>7.8016831199999999</v>
      </c>
      <c r="AK32" s="174">
        <v>8.1211359600000002</v>
      </c>
      <c r="AL32" s="174">
        <v>8.6164343999999993</v>
      </c>
      <c r="AM32" s="174">
        <v>9.2260324800000006</v>
      </c>
      <c r="AN32" s="174">
        <v>9.2289632400000006</v>
      </c>
      <c r="AO32" s="175">
        <v>8.3664187300993795</v>
      </c>
      <c r="AP32" s="132">
        <v>-9.5937490966666594E-2</v>
      </c>
      <c r="AQ32" s="132">
        <v>4.5140706954622099E-2</v>
      </c>
      <c r="AR32" s="132">
        <v>5.2418986089521599E-2</v>
      </c>
    </row>
    <row r="33" spans="1:44">
      <c r="A33" s="124" t="s">
        <v>310</v>
      </c>
      <c r="B33" s="174">
        <v>14.5002428787102</v>
      </c>
      <c r="C33" s="174">
        <v>14.6216168180968</v>
      </c>
      <c r="D33" s="174">
        <v>14.6080345616804</v>
      </c>
      <c r="E33" s="174">
        <v>14.4494936040224</v>
      </c>
      <c r="F33" s="174" t="s">
        <v>273</v>
      </c>
      <c r="G33" s="174" t="s">
        <v>273</v>
      </c>
      <c r="H33" s="174" t="s">
        <v>273</v>
      </c>
      <c r="I33" s="174" t="s">
        <v>273</v>
      </c>
      <c r="J33" s="174" t="s">
        <v>273</v>
      </c>
      <c r="K33" s="174" t="s">
        <v>273</v>
      </c>
      <c r="L33" s="174" t="s">
        <v>273</v>
      </c>
      <c r="M33" s="174" t="s">
        <v>273</v>
      </c>
      <c r="N33" s="174" t="s">
        <v>273</v>
      </c>
      <c r="O33" s="174" t="s">
        <v>273</v>
      </c>
      <c r="P33" s="174" t="s">
        <v>273</v>
      </c>
      <c r="Q33" s="174" t="s">
        <v>273</v>
      </c>
      <c r="R33" s="174" t="s">
        <v>273</v>
      </c>
      <c r="S33" s="174" t="s">
        <v>273</v>
      </c>
      <c r="T33" s="174" t="s">
        <v>273</v>
      </c>
      <c r="U33" s="174" t="s">
        <v>273</v>
      </c>
      <c r="V33" s="174" t="s">
        <v>273</v>
      </c>
      <c r="W33" s="174" t="s">
        <v>273</v>
      </c>
      <c r="X33" s="174" t="s">
        <v>273</v>
      </c>
      <c r="Y33" s="174" t="s">
        <v>273</v>
      </c>
      <c r="Z33" s="174" t="s">
        <v>273</v>
      </c>
      <c r="AA33" s="174" t="s">
        <v>273</v>
      </c>
      <c r="AB33" s="174" t="s">
        <v>273</v>
      </c>
      <c r="AC33" s="174" t="s">
        <v>273</v>
      </c>
      <c r="AD33" s="174" t="s">
        <v>273</v>
      </c>
      <c r="AE33" s="174" t="s">
        <v>273</v>
      </c>
      <c r="AF33" s="174" t="s">
        <v>273</v>
      </c>
      <c r="AG33" s="174" t="s">
        <v>273</v>
      </c>
      <c r="AH33" s="174" t="s">
        <v>273</v>
      </c>
      <c r="AI33" s="174" t="s">
        <v>273</v>
      </c>
      <c r="AJ33" s="174" t="s">
        <v>273</v>
      </c>
      <c r="AK33" s="174" t="s">
        <v>273</v>
      </c>
      <c r="AL33" s="174" t="s">
        <v>273</v>
      </c>
      <c r="AM33" s="174" t="s">
        <v>273</v>
      </c>
      <c r="AN33" s="174" t="s">
        <v>273</v>
      </c>
      <c r="AO33" s="175" t="s">
        <v>273</v>
      </c>
      <c r="AP33" s="132" t="s">
        <v>273</v>
      </c>
      <c r="AQ33" s="132" t="s">
        <v>273</v>
      </c>
      <c r="AR33" s="132" t="s">
        <v>273</v>
      </c>
    </row>
    <row r="34" spans="1:44">
      <c r="A34" s="124" t="s">
        <v>311</v>
      </c>
      <c r="B34" s="174" t="s">
        <v>273</v>
      </c>
      <c r="C34" s="174" t="s">
        <v>273</v>
      </c>
      <c r="D34" s="174" t="s">
        <v>273</v>
      </c>
      <c r="E34" s="174" t="s">
        <v>273</v>
      </c>
      <c r="F34" s="174">
        <v>6.2299054501854398E-2</v>
      </c>
      <c r="G34" s="174">
        <v>7.05272315115332E-2</v>
      </c>
      <c r="H34" s="174">
        <v>5.8772692926277702E-2</v>
      </c>
      <c r="I34" s="174">
        <v>6.4649962218905496E-2</v>
      </c>
      <c r="J34" s="174">
        <v>7.2878139228584299E-2</v>
      </c>
      <c r="K34" s="174">
        <v>7.6404500804161002E-2</v>
      </c>
      <c r="L34" s="174">
        <v>6.9915995505099901E-2</v>
      </c>
      <c r="M34" s="174">
        <v>5.5011240578995903E-2</v>
      </c>
      <c r="N34" s="174">
        <v>4.4749528394067803E-2</v>
      </c>
      <c r="O34" s="174">
        <v>4.5196200860307602E-2</v>
      </c>
      <c r="P34" s="174">
        <v>3.5898360839370397E-2</v>
      </c>
      <c r="Q34" s="174">
        <v>3.3347625966369997E-2</v>
      </c>
      <c r="R34" s="174">
        <v>3.4628870672162797E-2</v>
      </c>
      <c r="S34" s="174">
        <v>3.4699397903674302E-2</v>
      </c>
      <c r="T34" s="174">
        <v>3.47464160580154E-2</v>
      </c>
      <c r="U34" s="174">
        <v>2.9398101001724099E-2</v>
      </c>
      <c r="V34" s="174">
        <v>3.1866554104627798E-2</v>
      </c>
      <c r="W34" s="174">
        <v>3.2165119384693297E-2</v>
      </c>
      <c r="X34" s="174">
        <v>2.2486432313593801E-2</v>
      </c>
      <c r="Y34" s="174">
        <v>3.1725499641604697E-2</v>
      </c>
      <c r="Z34" s="174">
        <v>3.5290651194512697E-2</v>
      </c>
      <c r="AA34" s="174">
        <v>3.6701195824743398E-2</v>
      </c>
      <c r="AB34" s="174">
        <v>3.84761311511169E-2</v>
      </c>
      <c r="AC34" s="174">
        <v>4.2339847984090399E-2</v>
      </c>
      <c r="AD34" s="174">
        <v>4.29534348982408E-2</v>
      </c>
      <c r="AE34" s="174">
        <v>4.26619223413265E-2</v>
      </c>
      <c r="AF34" s="174">
        <v>4.5193896970744801E-2</v>
      </c>
      <c r="AG34" s="174">
        <v>4.4114078038148902E-2</v>
      </c>
      <c r="AH34" s="174">
        <v>4.8076297904466901E-2</v>
      </c>
      <c r="AI34" s="174">
        <v>5.1682590342423299E-2</v>
      </c>
      <c r="AJ34" s="174">
        <v>4.0999477949213797E-2</v>
      </c>
      <c r="AK34" s="174">
        <v>4.5457739343829497E-2</v>
      </c>
      <c r="AL34" s="174">
        <v>4.7472232166570601E-2</v>
      </c>
      <c r="AM34" s="174">
        <v>4.9068151747559997E-2</v>
      </c>
      <c r="AN34" s="174">
        <v>4.8334544419679999E-2</v>
      </c>
      <c r="AO34" s="175">
        <v>4.9350815966085801E-2</v>
      </c>
      <c r="AP34" s="132">
        <v>1.8236093088271201E-2</v>
      </c>
      <c r="AQ34" s="132">
        <v>1.18729192147153E-2</v>
      </c>
      <c r="AR34" s="132">
        <v>3.0920275676927101E-4</v>
      </c>
    </row>
    <row r="35" spans="1:44">
      <c r="A35" s="124" t="s">
        <v>312</v>
      </c>
      <c r="B35" s="174" t="s">
        <v>273</v>
      </c>
      <c r="C35" s="174" t="s">
        <v>273</v>
      </c>
      <c r="D35" s="174" t="s">
        <v>273</v>
      </c>
      <c r="E35" s="174" t="s">
        <v>273</v>
      </c>
      <c r="F35" s="174">
        <v>0.11740775284799999</v>
      </c>
      <c r="G35" s="174">
        <v>0.124087834116</v>
      </c>
      <c r="H35" s="174">
        <v>0.114286786524</v>
      </c>
      <c r="I35" s="174">
        <v>0.12268424574716701</v>
      </c>
      <c r="J35" s="174">
        <v>0.11823524678128</v>
      </c>
      <c r="K35" s="174">
        <v>0.103287351168</v>
      </c>
      <c r="L35" s="174">
        <v>0.10205848350000001</v>
      </c>
      <c r="M35" s="174">
        <v>8.2477364183999993E-2</v>
      </c>
      <c r="N35" s="174">
        <v>6.0748416467999999E-2</v>
      </c>
      <c r="O35" s="174">
        <v>5.0357365020000003E-2</v>
      </c>
      <c r="P35" s="174">
        <v>4.0071586471200002E-2</v>
      </c>
      <c r="Q35" s="174">
        <v>3.5830178038800002E-2</v>
      </c>
      <c r="R35" s="174">
        <v>3.6643062006000003E-2</v>
      </c>
      <c r="S35" s="174">
        <v>2.7503269232399999E-2</v>
      </c>
      <c r="T35" s="174">
        <v>3.7983863771999998E-2</v>
      </c>
      <c r="U35" s="174">
        <v>2.7117049492799999E-2</v>
      </c>
      <c r="V35" s="174">
        <v>2.7793975503600001E-2</v>
      </c>
      <c r="W35" s="174">
        <v>2.9566490777999999E-2</v>
      </c>
      <c r="X35" s="174">
        <v>2.5156417107599999E-2</v>
      </c>
      <c r="Y35" s="174">
        <v>2.8744546575600001E-2</v>
      </c>
      <c r="Z35" s="174">
        <v>3.1013260452000001E-2</v>
      </c>
      <c r="AA35" s="174">
        <v>2.90704889556E-2</v>
      </c>
      <c r="AB35" s="174">
        <v>3.57650439912E-2</v>
      </c>
      <c r="AC35" s="174">
        <v>3.6145104948000002E-2</v>
      </c>
      <c r="AD35" s="174">
        <v>3.6265488008400001E-2</v>
      </c>
      <c r="AE35" s="174">
        <v>3.7371468909599997E-2</v>
      </c>
      <c r="AF35" s="174">
        <v>4.5983934223199997E-2</v>
      </c>
      <c r="AG35" s="174">
        <v>5.4831379499999999E-2</v>
      </c>
      <c r="AH35" s="174">
        <v>5.8154614318800001E-2</v>
      </c>
      <c r="AI35" s="174">
        <v>6.3381721289297699E-2</v>
      </c>
      <c r="AJ35" s="174">
        <v>6.5518993039442697E-2</v>
      </c>
      <c r="AK35" s="174">
        <v>7.4872048221380494E-2</v>
      </c>
      <c r="AL35" s="174">
        <v>9.0629676065438203E-2</v>
      </c>
      <c r="AM35" s="174">
        <v>0.115816616322898</v>
      </c>
      <c r="AN35" s="174">
        <v>0.12081099691203299</v>
      </c>
      <c r="AO35" s="175">
        <v>0.11838351905899799</v>
      </c>
      <c r="AP35" s="132">
        <v>-2.27705271971528E-2</v>
      </c>
      <c r="AQ35" s="132">
        <v>0.12787584101326399</v>
      </c>
      <c r="AR35" s="132">
        <v>7.41720470726252E-4</v>
      </c>
    </row>
    <row r="36" spans="1:44" s="125" customFormat="1">
      <c r="A36" s="133" t="s">
        <v>313</v>
      </c>
      <c r="B36" s="176">
        <v>14.5002428787102</v>
      </c>
      <c r="C36" s="176">
        <v>14.6216168180968</v>
      </c>
      <c r="D36" s="176">
        <v>14.6080345616804</v>
      </c>
      <c r="E36" s="176">
        <v>14.4494936040224</v>
      </c>
      <c r="F36" s="176">
        <v>10.3568315740818</v>
      </c>
      <c r="G36" s="176">
        <v>10.759349600018099</v>
      </c>
      <c r="H36" s="176">
        <v>10.886125299067199</v>
      </c>
      <c r="I36" s="176">
        <v>11.169173130065699</v>
      </c>
      <c r="J36" s="176">
        <v>10.7629606774967</v>
      </c>
      <c r="K36" s="176">
        <v>10.3382947095466</v>
      </c>
      <c r="L36" s="176">
        <v>9.6835013592138992</v>
      </c>
      <c r="M36" s="176">
        <v>9.2834989480217995</v>
      </c>
      <c r="N36" s="176">
        <v>8.30702015085207</v>
      </c>
      <c r="O36" s="176">
        <v>7.4832399943055101</v>
      </c>
      <c r="P36" s="176">
        <v>6.8013207977177697</v>
      </c>
      <c r="Q36" s="176">
        <v>6.5143108280019701</v>
      </c>
      <c r="R36" s="176">
        <v>6.2445634851789604</v>
      </c>
      <c r="S36" s="176">
        <v>5.8886715981488802</v>
      </c>
      <c r="T36" s="176">
        <v>6.0649899594348096</v>
      </c>
      <c r="U36" s="176">
        <v>6.5023495053593203</v>
      </c>
      <c r="V36" s="176">
        <v>6.87126518047247</v>
      </c>
      <c r="W36" s="176">
        <v>6.5270485038830701</v>
      </c>
      <c r="X36" s="176">
        <v>7.1258031287943098</v>
      </c>
      <c r="Y36" s="176">
        <v>7.37047071548976</v>
      </c>
      <c r="Z36" s="176">
        <v>7.3029962266737902</v>
      </c>
      <c r="AA36" s="176">
        <v>7.7027690933848199</v>
      </c>
      <c r="AB36" s="176">
        <v>7.8491976806593602</v>
      </c>
      <c r="AC36" s="176">
        <v>8.3224128663636403</v>
      </c>
      <c r="AD36" s="176">
        <v>7.8318526776656201</v>
      </c>
      <c r="AE36" s="176">
        <v>8.3889185350936692</v>
      </c>
      <c r="AF36" s="176">
        <v>8.7715961380384204</v>
      </c>
      <c r="AG36" s="176">
        <v>9.3064862369799108</v>
      </c>
      <c r="AH36" s="176">
        <v>9.5053151749150206</v>
      </c>
      <c r="AI36" s="176">
        <v>9.5558010336726795</v>
      </c>
      <c r="AJ36" s="176">
        <v>9.8418170749513099</v>
      </c>
      <c r="AK36" s="176">
        <v>10.095779193404899</v>
      </c>
      <c r="AL36" s="176">
        <v>10.775799202075801</v>
      </c>
      <c r="AM36" s="176">
        <v>11.522760612305101</v>
      </c>
      <c r="AN36" s="176">
        <v>11.470103564527999</v>
      </c>
      <c r="AO36" s="176">
        <v>10.5766462730393</v>
      </c>
      <c r="AP36" s="135">
        <v>-8.0413853888623293E-2</v>
      </c>
      <c r="AQ36" s="135">
        <v>3.88917152812953E-2</v>
      </c>
      <c r="AR36" s="135">
        <v>6.6266952652709696E-2</v>
      </c>
    </row>
    <row r="37" spans="1:44">
      <c r="B37" s="174"/>
      <c r="C37" s="174"/>
      <c r="D37" s="174"/>
      <c r="E37" s="174"/>
      <c r="F37" s="174"/>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174"/>
      <c r="AL37" s="174"/>
      <c r="AM37" s="174"/>
      <c r="AN37" s="174"/>
      <c r="AO37" s="175"/>
      <c r="AP37" s="132"/>
      <c r="AQ37" s="132"/>
      <c r="AR37" s="132"/>
    </row>
    <row r="38" spans="1:44" s="125" customFormat="1">
      <c r="A38" s="133" t="s">
        <v>323</v>
      </c>
      <c r="B38" s="176">
        <v>2.3251184460000001E-2</v>
      </c>
      <c r="C38" s="176">
        <v>2.6135052299999999E-2</v>
      </c>
      <c r="D38" s="176">
        <v>2.6135052299999999E-2</v>
      </c>
      <c r="E38" s="176">
        <v>2.6727275160000001E-2</v>
      </c>
      <c r="F38" s="176">
        <v>2.8478194920000002E-2</v>
      </c>
      <c r="G38" s="176">
        <v>2.7319498019999999E-2</v>
      </c>
      <c r="H38" s="176">
        <v>2.788597206E-2</v>
      </c>
      <c r="I38" s="176">
        <v>2.963689182E-2</v>
      </c>
      <c r="J38" s="176">
        <v>2.2092487559999999E-2</v>
      </c>
      <c r="K38" s="176">
        <v>2.2702897879200001E-2</v>
      </c>
      <c r="L38" s="176">
        <v>2.3426100590400002E-2</v>
      </c>
      <c r="M38" s="176">
        <v>1.8840976812000001E-2</v>
      </c>
      <c r="N38" s="176">
        <v>3.0782827353599999E-2</v>
      </c>
      <c r="O38" s="176">
        <v>3.01449097584E-2</v>
      </c>
      <c r="P38" s="176">
        <v>2.9777191488E-2</v>
      </c>
      <c r="Q38" s="176">
        <v>2.7934781774400001E-2</v>
      </c>
      <c r="R38" s="176">
        <v>2.7004257100800001E-2</v>
      </c>
      <c r="S38" s="176">
        <v>3.3540488294399998E-2</v>
      </c>
      <c r="T38" s="176">
        <v>2.8743470568000001E-2</v>
      </c>
      <c r="U38" s="176">
        <v>3.1107589056000001E-2</v>
      </c>
      <c r="V38" s="176">
        <v>3.0331356335999999E-2</v>
      </c>
      <c r="W38" s="176">
        <v>2.83906238112E-2</v>
      </c>
      <c r="X38" s="176">
        <v>3.1165392016799999E-2</v>
      </c>
      <c r="Y38" s="176">
        <v>3.3258984609600001E-2</v>
      </c>
      <c r="Z38" s="176">
        <v>4.1767901985600001E-2</v>
      </c>
      <c r="AA38" s="176">
        <v>4.4305328872799997E-2</v>
      </c>
      <c r="AB38" s="176">
        <v>4.45745233656E-2</v>
      </c>
      <c r="AC38" s="176">
        <v>4.2635423692799997E-2</v>
      </c>
      <c r="AD38" s="176">
        <v>3.1424915001600003E-2</v>
      </c>
      <c r="AE38" s="176">
        <v>2.9755110304799999E-2</v>
      </c>
      <c r="AF38" s="176">
        <v>3.16227664224E-2</v>
      </c>
      <c r="AG38" s="176">
        <v>2.84834451672E-2</v>
      </c>
      <c r="AH38" s="176">
        <v>3.0122979300000002E-2</v>
      </c>
      <c r="AI38" s="176">
        <v>2.9249971880112101E-2</v>
      </c>
      <c r="AJ38" s="176">
        <v>3.2720482178467201E-2</v>
      </c>
      <c r="AK38" s="176">
        <v>3.6053880463196901E-2</v>
      </c>
      <c r="AL38" s="176">
        <v>4.0953374501246601E-2</v>
      </c>
      <c r="AM38" s="176">
        <v>4.4028298300140899E-2</v>
      </c>
      <c r="AN38" s="176">
        <v>4.5648635304479601E-2</v>
      </c>
      <c r="AO38" s="176">
        <v>4.5648635304479601E-2</v>
      </c>
      <c r="AP38" s="135">
        <v>-2.7322404371584699E-3</v>
      </c>
      <c r="AQ38" s="135">
        <v>3.8043058662285502E-2</v>
      </c>
      <c r="AR38" s="135">
        <v>2.8600710246817101E-4</v>
      </c>
    </row>
    <row r="39" spans="1:44">
      <c r="B39" s="174"/>
      <c r="C39" s="174"/>
      <c r="D39" s="174"/>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174"/>
      <c r="AL39" s="174"/>
      <c r="AM39" s="174"/>
      <c r="AN39" s="174"/>
      <c r="AO39" s="175"/>
      <c r="AP39" s="132"/>
      <c r="AQ39" s="132"/>
      <c r="AR39" s="132"/>
    </row>
    <row r="40" spans="1:44">
      <c r="A40" s="124" t="s">
        <v>327</v>
      </c>
      <c r="B40" s="174">
        <v>3.1342836974399999</v>
      </c>
      <c r="C40" s="174">
        <v>3.4673818210560001</v>
      </c>
      <c r="D40" s="174">
        <v>3.5042104211040002</v>
      </c>
      <c r="E40" s="174">
        <v>3.9239578457639999</v>
      </c>
      <c r="F40" s="174">
        <v>4.1766113384640002</v>
      </c>
      <c r="G40" s="174">
        <v>4.2595541910719996</v>
      </c>
      <c r="H40" s="174">
        <v>4.2458472777600003</v>
      </c>
      <c r="I40" s="174">
        <v>4.3622821857599998</v>
      </c>
      <c r="J40" s="174">
        <v>4.231973562336</v>
      </c>
      <c r="K40" s="174">
        <v>4.1930358199200004</v>
      </c>
      <c r="L40" s="174">
        <v>4.2774003842040003</v>
      </c>
      <c r="M40" s="174">
        <v>4.37949060573452</v>
      </c>
      <c r="N40" s="174">
        <v>4.4766438528614296</v>
      </c>
      <c r="O40" s="174">
        <v>4.6527024713332699</v>
      </c>
      <c r="P40" s="174">
        <v>4.8951358816365103</v>
      </c>
      <c r="Q40" s="174">
        <v>4.8962849201194896</v>
      </c>
      <c r="R40" s="174">
        <v>5.2206918164802403</v>
      </c>
      <c r="S40" s="174">
        <v>5.2783187772094697</v>
      </c>
      <c r="T40" s="174">
        <v>5.2866748995421498</v>
      </c>
      <c r="U40" s="174">
        <v>5.3019070596246998</v>
      </c>
      <c r="V40" s="174">
        <v>5.2867910683486397</v>
      </c>
      <c r="W40" s="174">
        <v>5.20667151748005</v>
      </c>
      <c r="X40" s="174">
        <v>5.6434491993312497</v>
      </c>
      <c r="Y40" s="174">
        <v>5.7398229598063804</v>
      </c>
      <c r="Z40" s="174">
        <v>5.7938034355819399</v>
      </c>
      <c r="AA40" s="174">
        <v>5.7884108974505004</v>
      </c>
      <c r="AB40" s="174">
        <v>5.7929198368894497</v>
      </c>
      <c r="AC40" s="174">
        <v>5.9024777792688399</v>
      </c>
      <c r="AD40" s="174">
        <v>5.8506842313232603</v>
      </c>
      <c r="AE40" s="174">
        <v>6.0333265029582002</v>
      </c>
      <c r="AF40" s="174">
        <v>5.9952309222479503</v>
      </c>
      <c r="AG40" s="174">
        <v>6.1363933343985</v>
      </c>
      <c r="AH40" s="174">
        <v>6.0818300429687504</v>
      </c>
      <c r="AI40" s="174">
        <v>6.1960129203234198</v>
      </c>
      <c r="AJ40" s="174">
        <v>5.9643838379687502</v>
      </c>
      <c r="AK40" s="174">
        <v>6.0135842737500003</v>
      </c>
      <c r="AL40" s="174">
        <v>5.9726385859375002</v>
      </c>
      <c r="AM40" s="174">
        <v>6.0134375418749997</v>
      </c>
      <c r="AN40" s="174">
        <v>6.2136221551741597</v>
      </c>
      <c r="AO40" s="175">
        <v>5.9726156689147603</v>
      </c>
      <c r="AP40" s="132">
        <v>-4.1413060189270601E-2</v>
      </c>
      <c r="AQ40" s="132">
        <v>6.0366864620475802E-3</v>
      </c>
      <c r="AR40" s="132">
        <v>3.7420844899928002E-2</v>
      </c>
    </row>
    <row r="41" spans="1:44">
      <c r="A41" s="124" t="s">
        <v>847</v>
      </c>
      <c r="B41" s="174">
        <v>7.7479915967999996E-2</v>
      </c>
      <c r="C41" s="174">
        <v>7.4780267328E-2</v>
      </c>
      <c r="D41" s="174">
        <v>8.9898299712000002E-2</v>
      </c>
      <c r="E41" s="174">
        <v>8.3959072704000007E-2</v>
      </c>
      <c r="F41" s="174">
        <v>8.3959072704000007E-2</v>
      </c>
      <c r="G41" s="174">
        <v>0.10933576992000001</v>
      </c>
      <c r="H41" s="174">
        <v>0.130393029312</v>
      </c>
      <c r="I41" s="174">
        <v>0.136872186048</v>
      </c>
      <c r="J41" s="174">
        <v>0.137952045504</v>
      </c>
      <c r="K41" s="174">
        <v>0.1484806752</v>
      </c>
      <c r="L41" s="174">
        <v>0.15172025356800001</v>
      </c>
      <c r="M41" s="174">
        <v>0.14983049951999999</v>
      </c>
      <c r="N41" s="174">
        <v>0.14281141305600001</v>
      </c>
      <c r="O41" s="174">
        <v>0.14767078060800001</v>
      </c>
      <c r="P41" s="174">
        <v>0.149560534656</v>
      </c>
      <c r="Q41" s="174">
        <v>0.139571834688</v>
      </c>
      <c r="R41" s="174">
        <v>0.14308137792</v>
      </c>
      <c r="S41" s="174">
        <v>0.14767078060800001</v>
      </c>
      <c r="T41" s="174">
        <v>0.134442502272</v>
      </c>
      <c r="U41" s="174">
        <v>0.119054505024</v>
      </c>
      <c r="V41" s="174">
        <v>0.12179321757982101</v>
      </c>
      <c r="W41" s="174">
        <v>0.10631688782831999</v>
      </c>
      <c r="X41" s="174">
        <v>7.6247850321676802E-2</v>
      </c>
      <c r="Y41" s="174">
        <v>0.102523719510202</v>
      </c>
      <c r="Z41" s="174">
        <v>9.1000458265766401E-2</v>
      </c>
      <c r="AA41" s="174">
        <v>5.6884701440735999E-2</v>
      </c>
      <c r="AB41" s="174">
        <v>5.6158657935494398E-2</v>
      </c>
      <c r="AC41" s="174">
        <v>4.0739857696511998E-2</v>
      </c>
      <c r="AD41" s="174">
        <v>4.5012483613094401E-2</v>
      </c>
      <c r="AE41" s="174">
        <v>7.2031566072211201E-2</v>
      </c>
      <c r="AF41" s="174">
        <v>6.9166455967065596E-2</v>
      </c>
      <c r="AG41" s="174">
        <v>4.3021600727039998E-2</v>
      </c>
      <c r="AH41" s="174">
        <v>8.4072457946879994E-2</v>
      </c>
      <c r="AI41" s="174">
        <v>0.15610988225663999</v>
      </c>
      <c r="AJ41" s="174">
        <v>0.117061975352275</v>
      </c>
      <c r="AK41" s="174">
        <v>7.2936920240121605E-2</v>
      </c>
      <c r="AL41" s="174">
        <v>7.9045712179200006E-2</v>
      </c>
      <c r="AM41" s="174">
        <v>9.0377865296409607E-2</v>
      </c>
      <c r="AN41" s="174">
        <v>7.0920066734150397E-2</v>
      </c>
      <c r="AO41" s="175">
        <v>8.8550158157279998E-2</v>
      </c>
      <c r="AP41" s="132">
        <v>0.245179564839898</v>
      </c>
      <c r="AQ41" s="132">
        <v>4.65105621916981E-2</v>
      </c>
      <c r="AR41" s="132">
        <v>5.5480243798606296E-4</v>
      </c>
    </row>
    <row r="42" spans="1:44">
      <c r="A42" s="124" t="s">
        <v>390</v>
      </c>
      <c r="B42" s="174">
        <v>6.3888422812633405E-2</v>
      </c>
      <c r="C42" s="174">
        <v>5.3201812737934097E-2</v>
      </c>
      <c r="D42" s="174">
        <v>4.8633347380114801E-2</v>
      </c>
      <c r="E42" s="174">
        <v>5.4513326163214103E-2</v>
      </c>
      <c r="F42" s="174">
        <v>5.55079733221331E-2</v>
      </c>
      <c r="G42" s="174">
        <v>5.7278337167485101E-2</v>
      </c>
      <c r="H42" s="174">
        <v>5.4549453325630701E-2</v>
      </c>
      <c r="I42" s="174">
        <v>5.4598861093847102E-2</v>
      </c>
      <c r="J42" s="174">
        <v>5.2495833954622699E-2</v>
      </c>
      <c r="K42" s="174">
        <v>5.4897172623189001E-2</v>
      </c>
      <c r="L42" s="174">
        <v>5.2212679538093297E-2</v>
      </c>
      <c r="M42" s="174">
        <v>5.3980715788088399E-2</v>
      </c>
      <c r="N42" s="174">
        <v>4.9733720164035398E-2</v>
      </c>
      <c r="O42" s="174">
        <v>5.2541077712010102E-2</v>
      </c>
      <c r="P42" s="174">
        <v>5.3059859361389898E-2</v>
      </c>
      <c r="Q42" s="174">
        <v>4.6209894399456101E-2</v>
      </c>
      <c r="R42" s="174">
        <v>4.2014098829800797E-2</v>
      </c>
      <c r="S42" s="174">
        <v>5.22978766463012E-2</v>
      </c>
      <c r="T42" s="174">
        <v>4.8496440221307703E-2</v>
      </c>
      <c r="U42" s="174">
        <v>4.3902017172828697E-2</v>
      </c>
      <c r="V42" s="174">
        <v>4.2740708940966599E-2</v>
      </c>
      <c r="W42" s="174">
        <v>4.7136148788222303E-2</v>
      </c>
      <c r="X42" s="174">
        <v>4.0161144103817298E-2</v>
      </c>
      <c r="Y42" s="174">
        <v>4.3143634147870702E-2</v>
      </c>
      <c r="Z42" s="174">
        <v>3.8613565273967601E-2</v>
      </c>
      <c r="AA42" s="174">
        <v>3.7671631148375698E-2</v>
      </c>
      <c r="AB42" s="174">
        <v>3.1537649443091301E-2</v>
      </c>
      <c r="AC42" s="174">
        <v>3.1873031791564498E-2</v>
      </c>
      <c r="AD42" s="174">
        <v>2.8923090785001299E-2</v>
      </c>
      <c r="AE42" s="174">
        <v>3.97403692601127E-2</v>
      </c>
      <c r="AF42" s="174">
        <v>4.6666514584589897E-2</v>
      </c>
      <c r="AG42" s="174">
        <v>0.18147468043385701</v>
      </c>
      <c r="AH42" s="174">
        <v>0.213272111639106</v>
      </c>
      <c r="AI42" s="174">
        <v>0.24207538373215201</v>
      </c>
      <c r="AJ42" s="174">
        <v>0.25082438699606502</v>
      </c>
      <c r="AK42" s="174">
        <v>0.32883260473056303</v>
      </c>
      <c r="AL42" s="174">
        <v>0.60816667959503901</v>
      </c>
      <c r="AM42" s="174">
        <v>0.76463655034289602</v>
      </c>
      <c r="AN42" s="174">
        <v>0.55088353147357305</v>
      </c>
      <c r="AO42" s="175">
        <v>0.40970809540369901</v>
      </c>
      <c r="AP42" s="132">
        <v>-0.25830297869848901</v>
      </c>
      <c r="AQ42" s="132">
        <v>0.342707790906638</v>
      </c>
      <c r="AR42" s="132">
        <v>2.5669863828911899E-3</v>
      </c>
    </row>
    <row r="43" spans="1:44" s="125" customFormat="1">
      <c r="A43" s="133" t="s">
        <v>333</v>
      </c>
      <c r="B43" s="176">
        <v>3.2756520362206301</v>
      </c>
      <c r="C43" s="176">
        <v>3.5953639011219298</v>
      </c>
      <c r="D43" s="176">
        <v>3.64274206819612</v>
      </c>
      <c r="E43" s="176">
        <v>4.0624302446312104</v>
      </c>
      <c r="F43" s="176">
        <v>4.3160783844901403</v>
      </c>
      <c r="G43" s="176">
        <v>4.4261682981594896</v>
      </c>
      <c r="H43" s="176">
        <v>4.4307897603976301</v>
      </c>
      <c r="I43" s="176">
        <v>4.5537532329018502</v>
      </c>
      <c r="J43" s="176">
        <v>4.4224214417946204</v>
      </c>
      <c r="K43" s="176">
        <v>4.3964136677431904</v>
      </c>
      <c r="L43" s="176">
        <v>4.4813333173100904</v>
      </c>
      <c r="M43" s="176">
        <v>4.5833018210426104</v>
      </c>
      <c r="N43" s="176">
        <v>4.6691889860814699</v>
      </c>
      <c r="O43" s="176">
        <v>4.8529143296532702</v>
      </c>
      <c r="P43" s="176">
        <v>5.0977562756539001</v>
      </c>
      <c r="Q43" s="176">
        <v>5.0820666492069497</v>
      </c>
      <c r="R43" s="176">
        <v>5.4057872932300404</v>
      </c>
      <c r="S43" s="176">
        <v>5.4782874344637698</v>
      </c>
      <c r="T43" s="176">
        <v>5.4696138420354501</v>
      </c>
      <c r="U43" s="176">
        <v>5.4648635818215299</v>
      </c>
      <c r="V43" s="176">
        <v>5.45132499486943</v>
      </c>
      <c r="W43" s="176">
        <v>5.3601245540965898</v>
      </c>
      <c r="X43" s="176">
        <v>5.7598581937567399</v>
      </c>
      <c r="Y43" s="176">
        <v>5.8854903134644498</v>
      </c>
      <c r="Z43" s="176">
        <v>5.9234174591216702</v>
      </c>
      <c r="AA43" s="176">
        <v>5.8829672300396103</v>
      </c>
      <c r="AB43" s="176">
        <v>5.8806161442680303</v>
      </c>
      <c r="AC43" s="176">
        <v>5.9750906687569101</v>
      </c>
      <c r="AD43" s="176">
        <v>5.9246198057213499</v>
      </c>
      <c r="AE43" s="176">
        <v>6.14509843829053</v>
      </c>
      <c r="AF43" s="176">
        <v>6.1110638927996002</v>
      </c>
      <c r="AG43" s="176">
        <v>6.3608896155594001</v>
      </c>
      <c r="AH43" s="176">
        <v>6.3791746125547402</v>
      </c>
      <c r="AI43" s="176">
        <v>6.5941981863122097</v>
      </c>
      <c r="AJ43" s="176">
        <v>6.3322702003170903</v>
      </c>
      <c r="AK43" s="176">
        <v>6.4153537987206803</v>
      </c>
      <c r="AL43" s="176">
        <v>6.6598509777117396</v>
      </c>
      <c r="AM43" s="176">
        <v>6.8684519575143099</v>
      </c>
      <c r="AN43" s="176">
        <v>6.8354257533818803</v>
      </c>
      <c r="AO43" s="176">
        <v>6.4708739224757403</v>
      </c>
      <c r="AP43" s="135">
        <v>-5.5919240160244903E-2</v>
      </c>
      <c r="AQ43" s="135">
        <v>1.4402961469685701E-2</v>
      </c>
      <c r="AR43" s="135">
        <v>4.0542633720805202E-2</v>
      </c>
    </row>
    <row r="44" spans="1:44">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174"/>
      <c r="AL44" s="174"/>
      <c r="AM44" s="174"/>
      <c r="AN44" s="174"/>
      <c r="AO44" s="175"/>
      <c r="AP44" s="132"/>
      <c r="AQ44" s="132"/>
      <c r="AR44" s="132"/>
    </row>
    <row r="45" spans="1:44">
      <c r="A45" s="124" t="s">
        <v>334</v>
      </c>
      <c r="B45" s="174">
        <v>2.8388563242044502</v>
      </c>
      <c r="C45" s="174">
        <v>2.8978354954455998</v>
      </c>
      <c r="D45" s="174">
        <v>3.0194665875523299</v>
      </c>
      <c r="E45" s="174">
        <v>3.1713023592355301</v>
      </c>
      <c r="F45" s="174">
        <v>3.8676444133147498</v>
      </c>
      <c r="G45" s="174">
        <v>4.1142943105733396</v>
      </c>
      <c r="H45" s="174">
        <v>4.2972031647734603</v>
      </c>
      <c r="I45" s="174">
        <v>4.2238566445286496</v>
      </c>
      <c r="J45" s="174">
        <v>4.5888408011037498</v>
      </c>
      <c r="K45" s="174">
        <v>4.8045643659884503</v>
      </c>
      <c r="L45" s="174">
        <v>4.9839273911601998</v>
      </c>
      <c r="M45" s="174">
        <v>5.3180469158595702</v>
      </c>
      <c r="N45" s="174">
        <v>5.3427602343519398</v>
      </c>
      <c r="O45" s="174">
        <v>5.4608772669604599</v>
      </c>
      <c r="P45" s="174">
        <v>5.7305447608844604</v>
      </c>
      <c r="Q45" s="174">
        <v>5.9064561237734203</v>
      </c>
      <c r="R45" s="174">
        <v>6.4408114412969297</v>
      </c>
      <c r="S45" s="174">
        <v>6.5955664270248402</v>
      </c>
      <c r="T45" s="174">
        <v>6.9549045154666196</v>
      </c>
      <c r="U45" s="174">
        <v>7.1885512239101201</v>
      </c>
      <c r="V45" s="174">
        <v>7.7685154733097397</v>
      </c>
      <c r="W45" s="174">
        <v>8.0065667920280603</v>
      </c>
      <c r="X45" s="174">
        <v>8.2765717361501192</v>
      </c>
      <c r="Y45" s="174">
        <v>8.5997917322953299</v>
      </c>
      <c r="Z45" s="174">
        <v>9.0046384024346402</v>
      </c>
      <c r="AA45" s="174">
        <v>9.2046256835339797</v>
      </c>
      <c r="AB45" s="174">
        <v>9.5070789880480895</v>
      </c>
      <c r="AC45" s="174">
        <v>9.7942374051888894</v>
      </c>
      <c r="AD45" s="174">
        <v>10.1622019891104</v>
      </c>
      <c r="AE45" s="174">
        <v>10.493242075248199</v>
      </c>
      <c r="AF45" s="174">
        <v>10.262928121835801</v>
      </c>
      <c r="AG45" s="174">
        <v>11.1308730909531</v>
      </c>
      <c r="AH45" s="174">
        <v>11.965475776035101</v>
      </c>
      <c r="AI45" s="174">
        <v>12.814018550018901</v>
      </c>
      <c r="AJ45" s="174">
        <v>12.800529415172299</v>
      </c>
      <c r="AK45" s="174">
        <v>12.827000705601799</v>
      </c>
      <c r="AL45" s="174">
        <v>12.5039282089305</v>
      </c>
      <c r="AM45" s="174">
        <v>13.0909685643415</v>
      </c>
      <c r="AN45" s="174">
        <v>13.211559635095099</v>
      </c>
      <c r="AO45" s="175">
        <v>12.4236320899881</v>
      </c>
      <c r="AP45" s="132">
        <v>-6.2208544470134103E-2</v>
      </c>
      <c r="AQ45" s="132">
        <v>2.65890477738795E-2</v>
      </c>
      <c r="AR45" s="132">
        <v>7.7839063369313705E-2</v>
      </c>
    </row>
    <row r="46" spans="1:44">
      <c r="A46" s="124" t="s">
        <v>336</v>
      </c>
      <c r="B46" s="174">
        <v>13.0125744</v>
      </c>
      <c r="C46" s="174">
        <v>13.9483242</v>
      </c>
      <c r="D46" s="174">
        <v>14.957343</v>
      </c>
      <c r="E46" s="174">
        <v>16.521112800000001</v>
      </c>
      <c r="F46" s="174">
        <v>18.260728199999999</v>
      </c>
      <c r="G46" s="174">
        <v>18.714995999999999</v>
      </c>
      <c r="H46" s="174">
        <v>19.4288454</v>
      </c>
      <c r="I46" s="174">
        <v>20.513226599999999</v>
      </c>
      <c r="J46" s="174">
        <v>22.0686228</v>
      </c>
      <c r="K46" s="174">
        <v>22.606270722000001</v>
      </c>
      <c r="L46" s="174">
        <v>22.763757204000001</v>
      </c>
      <c r="M46" s="174">
        <v>23.37029892</v>
      </c>
      <c r="N46" s="174">
        <v>24.088125779999999</v>
      </c>
      <c r="O46" s="174">
        <v>25.956087534000002</v>
      </c>
      <c r="P46" s="174">
        <v>28.485542754000001</v>
      </c>
      <c r="Q46" s="174">
        <v>29.238505239599998</v>
      </c>
      <c r="R46" s="174">
        <v>29.0465802342</v>
      </c>
      <c r="S46" s="174">
        <v>27.884686712400001</v>
      </c>
      <c r="T46" s="174">
        <v>28.553919478200001</v>
      </c>
      <c r="U46" s="174">
        <v>29.614001726106</v>
      </c>
      <c r="V46" s="174">
        <v>31.3748270623935</v>
      </c>
      <c r="W46" s="174">
        <v>33.506358625123298</v>
      </c>
      <c r="X46" s="174">
        <v>39.5794871751283</v>
      </c>
      <c r="Y46" s="174">
        <v>46.345428070149602</v>
      </c>
      <c r="Z46" s="174">
        <v>51.987564682200002</v>
      </c>
      <c r="AA46" s="174">
        <v>55.618395065493097</v>
      </c>
      <c r="AB46" s="174">
        <v>60.259913746590598</v>
      </c>
      <c r="AC46" s="174">
        <v>62.457417872519102</v>
      </c>
      <c r="AD46" s="174">
        <v>64.387266811054005</v>
      </c>
      <c r="AE46" s="174">
        <v>69.722096363018807</v>
      </c>
      <c r="AF46" s="174">
        <v>77.526241950398401</v>
      </c>
      <c r="AG46" s="174">
        <v>78.441490195383395</v>
      </c>
      <c r="AH46" s="174">
        <v>79.322887993960904</v>
      </c>
      <c r="AI46" s="174">
        <v>78.05074595472</v>
      </c>
      <c r="AJ46" s="174">
        <v>76.586253975000005</v>
      </c>
      <c r="AK46" s="174">
        <v>70.816434524640002</v>
      </c>
      <c r="AL46" s="174">
        <v>73.173993553079995</v>
      </c>
      <c r="AM46" s="174">
        <v>76.870619756280007</v>
      </c>
      <c r="AN46" s="174">
        <v>79.755979353119997</v>
      </c>
      <c r="AO46" s="175">
        <v>80.910288408768196</v>
      </c>
      <c r="AP46" s="132">
        <v>1.17012254309319E-2</v>
      </c>
      <c r="AQ46" s="132">
        <v>2.16363251121807E-2</v>
      </c>
      <c r="AR46" s="132">
        <v>0.50693557415910295</v>
      </c>
    </row>
    <row r="47" spans="1:44">
      <c r="A47" s="124" t="s">
        <v>338</v>
      </c>
      <c r="B47" s="174">
        <v>2.6702775738</v>
      </c>
      <c r="C47" s="174">
        <v>2.6432818084799998</v>
      </c>
      <c r="D47" s="174">
        <v>2.7966132840600002</v>
      </c>
      <c r="E47" s="174">
        <v>2.9342324941200002</v>
      </c>
      <c r="F47" s="174">
        <v>3.0301529086799999</v>
      </c>
      <c r="G47" s="174">
        <v>3.2595330268799998</v>
      </c>
      <c r="H47" s="174">
        <v>3.5729434733400001</v>
      </c>
      <c r="I47" s="174">
        <v>3.79848793158</v>
      </c>
      <c r="J47" s="174">
        <v>4.1307382758599998</v>
      </c>
      <c r="K47" s="174">
        <v>4.4501999098000002</v>
      </c>
      <c r="L47" s="174">
        <v>4.7585669664000001</v>
      </c>
      <c r="M47" s="174">
        <v>5.022354312</v>
      </c>
      <c r="N47" s="174">
        <v>5.1889289431199996</v>
      </c>
      <c r="O47" s="174">
        <v>5.2779425180399997</v>
      </c>
      <c r="P47" s="174">
        <v>5.5724519140200002</v>
      </c>
      <c r="Q47" s="174">
        <v>5.9722358731599998</v>
      </c>
      <c r="R47" s="174">
        <v>6.1700596597763804</v>
      </c>
      <c r="S47" s="174">
        <v>6.1324062502784802</v>
      </c>
      <c r="T47" s="174">
        <v>5.9983356009228199</v>
      </c>
      <c r="U47" s="174">
        <v>6.3762903667782398</v>
      </c>
      <c r="V47" s="174">
        <v>6.4575255699205298</v>
      </c>
      <c r="W47" s="174">
        <v>6.7437774849443803</v>
      </c>
      <c r="X47" s="174">
        <v>7.0370419048406303</v>
      </c>
      <c r="Y47" s="174">
        <v>7.59949760615463</v>
      </c>
      <c r="Z47" s="174">
        <v>7.9457752457253301</v>
      </c>
      <c r="AA47" s="174">
        <v>8.2932668212034102</v>
      </c>
      <c r="AB47" s="174">
        <v>8.8083172090797994</v>
      </c>
      <c r="AC47" s="174">
        <v>9.5310450617568492</v>
      </c>
      <c r="AD47" s="174">
        <v>10.2879755133423</v>
      </c>
      <c r="AE47" s="174">
        <v>10.5735927928701</v>
      </c>
      <c r="AF47" s="174">
        <v>10.4947808954939</v>
      </c>
      <c r="AG47" s="174">
        <v>10.6783576583897</v>
      </c>
      <c r="AH47" s="174">
        <v>10.706820350278701</v>
      </c>
      <c r="AI47" s="174">
        <v>11.281405730101</v>
      </c>
      <c r="AJ47" s="174">
        <v>11.765170993611701</v>
      </c>
      <c r="AK47" s="174">
        <v>11.8865918407504</v>
      </c>
      <c r="AL47" s="174">
        <v>11.9871103712838</v>
      </c>
      <c r="AM47" s="174">
        <v>12.7992408623822</v>
      </c>
      <c r="AN47" s="174">
        <v>12.596442160423599</v>
      </c>
      <c r="AO47" s="175">
        <v>12.6826769309955</v>
      </c>
      <c r="AP47" s="132">
        <v>4.0950172399998302E-3</v>
      </c>
      <c r="AQ47" s="132">
        <v>2.0450158549286002E-2</v>
      </c>
      <c r="AR47" s="132">
        <v>7.9462083726694999E-2</v>
      </c>
    </row>
    <row r="48" spans="1:44">
      <c r="A48" s="124" t="s">
        <v>339</v>
      </c>
      <c r="B48" s="174">
        <v>9.8684550719999996E-3</v>
      </c>
      <c r="C48" s="174">
        <v>1.4555971231199999E-2</v>
      </c>
      <c r="D48" s="174">
        <v>1.6036239492000001E-2</v>
      </c>
      <c r="E48" s="174">
        <v>3.6266572389600002E-2</v>
      </c>
      <c r="F48" s="174">
        <v>4.934227536E-2</v>
      </c>
      <c r="G48" s="174">
        <v>6.3898246591199998E-2</v>
      </c>
      <c r="H48" s="174">
        <v>7.4753547170400003E-2</v>
      </c>
      <c r="I48" s="174">
        <v>0.1107734081832</v>
      </c>
      <c r="J48" s="174">
        <v>0.21463889781600001</v>
      </c>
      <c r="K48" s="174">
        <v>0.26472130730639998</v>
      </c>
      <c r="L48" s="174">
        <v>0.34144854549120002</v>
      </c>
      <c r="M48" s="174">
        <v>0.5516466385248</v>
      </c>
      <c r="N48" s="174">
        <v>0.68042997721440002</v>
      </c>
      <c r="O48" s="174">
        <v>0.81094029554159996</v>
      </c>
      <c r="P48" s="174">
        <v>1.0322404005312</v>
      </c>
      <c r="Q48" s="174">
        <v>1.242191782188</v>
      </c>
      <c r="R48" s="174">
        <v>1.3524717676175999</v>
      </c>
      <c r="S48" s="174">
        <v>1.5352848978264</v>
      </c>
      <c r="T48" s="174">
        <v>1.8177694242624001</v>
      </c>
      <c r="U48" s="174">
        <v>1.9006690110276701</v>
      </c>
      <c r="V48" s="174">
        <v>2.28307842963053</v>
      </c>
      <c r="W48" s="174">
        <v>2.5492462797525199</v>
      </c>
      <c r="X48" s="174">
        <v>2.8193682717950401</v>
      </c>
      <c r="Y48" s="174">
        <v>3.2652750310018002</v>
      </c>
      <c r="Z48" s="174">
        <v>3.76783629472326</v>
      </c>
      <c r="AA48" s="174">
        <v>4.7803119807382997</v>
      </c>
      <c r="AB48" s="174">
        <v>5.3523218802505204</v>
      </c>
      <c r="AC48" s="174">
        <v>5.9272400381435899</v>
      </c>
      <c r="AD48" s="174">
        <v>6.3202767220000799</v>
      </c>
      <c r="AE48" s="174">
        <v>6.7886137641225099</v>
      </c>
      <c r="AF48" s="174">
        <v>8.7155959250696107</v>
      </c>
      <c r="AG48" s="174">
        <v>9.5205698266880905</v>
      </c>
      <c r="AH48" s="174">
        <v>11.7089446650458</v>
      </c>
      <c r="AI48" s="174">
        <v>11.301766929151601</v>
      </c>
      <c r="AJ48" s="174">
        <v>11.3873603080979</v>
      </c>
      <c r="AK48" s="174">
        <v>11.2549181163347</v>
      </c>
      <c r="AL48" s="174">
        <v>11.379517452113999</v>
      </c>
      <c r="AM48" s="174">
        <v>13.7608929969184</v>
      </c>
      <c r="AN48" s="174">
        <v>15.201358176426901</v>
      </c>
      <c r="AO48" s="175">
        <v>13.878255079130399</v>
      </c>
      <c r="AP48" s="132">
        <v>-8.9532909574584596E-2</v>
      </c>
      <c r="AQ48" s="132">
        <v>9.1728454680346502E-2</v>
      </c>
      <c r="AR48" s="132">
        <v>8.6952862796902702E-2</v>
      </c>
    </row>
    <row r="49" spans="1:44">
      <c r="A49" s="124" t="s">
        <v>340</v>
      </c>
      <c r="B49" s="174">
        <v>0.40742877049199999</v>
      </c>
      <c r="C49" s="174">
        <v>0.41259055060799998</v>
      </c>
      <c r="D49" s="174">
        <v>0.39970441756800001</v>
      </c>
      <c r="E49" s="174">
        <v>0.39009839112</v>
      </c>
      <c r="F49" s="174">
        <v>0.38377247126399999</v>
      </c>
      <c r="G49" s="174">
        <v>0.37510361812800003</v>
      </c>
      <c r="H49" s="174">
        <v>0.30575279304000003</v>
      </c>
      <c r="I49" s="174">
        <v>0.26311140734400001</v>
      </c>
      <c r="J49" s="174">
        <v>0.23874490123200001</v>
      </c>
      <c r="K49" s="174">
        <v>0.193526288928</v>
      </c>
      <c r="L49" s="174">
        <v>0.18860612903999999</v>
      </c>
      <c r="M49" s="174">
        <v>0.17806292928</v>
      </c>
      <c r="N49" s="174">
        <v>0.169159782816</v>
      </c>
      <c r="O49" s="174">
        <v>0.16236527630399999</v>
      </c>
      <c r="P49" s="174">
        <v>0.14666762332800001</v>
      </c>
      <c r="Q49" s="174">
        <v>0.15182207654400001</v>
      </c>
      <c r="R49" s="174">
        <v>0.100043251056</v>
      </c>
      <c r="S49" s="174">
        <v>8.5751358048000006E-2</v>
      </c>
      <c r="T49" s="174">
        <v>9.1608691248000002E-2</v>
      </c>
      <c r="U49" s="174">
        <v>6.7960891223999995E-2</v>
      </c>
      <c r="V49" s="174">
        <v>6.9480783360000006E-2</v>
      </c>
      <c r="W49" s="174">
        <v>2.9734474940870399E-2</v>
      </c>
      <c r="X49" s="174">
        <v>2.9049937235560801E-2</v>
      </c>
      <c r="Y49" s="174">
        <v>2.9062812893227201E-2</v>
      </c>
      <c r="Z49" s="174">
        <v>2.4178682939680798E-2</v>
      </c>
      <c r="AA49" s="174">
        <v>2.9526488558431201E-2</v>
      </c>
      <c r="AB49" s="174">
        <v>3.09043576306944E-2</v>
      </c>
      <c r="AC49" s="174">
        <v>2.6657822428200001E-2</v>
      </c>
      <c r="AD49" s="174">
        <v>2.78068825957608E-2</v>
      </c>
      <c r="AE49" s="174">
        <v>1.9910804109048E-2</v>
      </c>
      <c r="AF49" s="174">
        <v>2.7608210980840799E-2</v>
      </c>
      <c r="AG49" s="174">
        <v>2.86838820709776E-2</v>
      </c>
      <c r="AH49" s="174">
        <v>2.9369378913551999E-2</v>
      </c>
      <c r="AI49" s="174">
        <v>3.1904242558055997E-2</v>
      </c>
      <c r="AJ49" s="174">
        <v>2.8568719715716801E-2</v>
      </c>
      <c r="AK49" s="174">
        <v>3.27072442202496E-2</v>
      </c>
      <c r="AL49" s="174">
        <v>3.3880770062467203E-2</v>
      </c>
      <c r="AM49" s="174">
        <v>2.4173877054311999E-2</v>
      </c>
      <c r="AN49" s="174">
        <v>1.76151852027072E-2</v>
      </c>
      <c r="AO49" s="175">
        <v>1.7932577601196799E-2</v>
      </c>
      <c r="AP49" s="132">
        <v>1.52366428020227E-2</v>
      </c>
      <c r="AQ49" s="132">
        <v>-4.4625839353199498E-2</v>
      </c>
      <c r="AR49" s="132">
        <v>1.12354827812358E-4</v>
      </c>
    </row>
    <row r="50" spans="1:44">
      <c r="A50" s="124" t="s">
        <v>848</v>
      </c>
      <c r="B50" s="174">
        <v>8.1914741999999999E-2</v>
      </c>
      <c r="C50" s="174">
        <v>9.3744754740000005E-2</v>
      </c>
      <c r="D50" s="174">
        <v>9.4754401560000007E-2</v>
      </c>
      <c r="E50" s="174">
        <v>0.10346022414</v>
      </c>
      <c r="F50" s="174">
        <v>0.12426275862</v>
      </c>
      <c r="G50" s="174">
        <v>0.1345878261</v>
      </c>
      <c r="H50" s="174">
        <v>0.14792278410000001</v>
      </c>
      <c r="I50" s="174">
        <v>0.16394378364000001</v>
      </c>
      <c r="J50" s="174">
        <v>0.15325676730000001</v>
      </c>
      <c r="K50" s="174">
        <v>0.13634042058000001</v>
      </c>
      <c r="L50" s="174">
        <v>0.13405442778000001</v>
      </c>
      <c r="M50" s="174">
        <v>0.119012595156</v>
      </c>
      <c r="N50" s="174">
        <v>0.10700351298000001</v>
      </c>
      <c r="O50" s="174">
        <v>9.8259590519999995E-2</v>
      </c>
      <c r="P50" s="174">
        <v>9.5611648859999995E-2</v>
      </c>
      <c r="Q50" s="174">
        <v>9.7345193400000002E-2</v>
      </c>
      <c r="R50" s="174">
        <v>9.3801904559999996E-2</v>
      </c>
      <c r="S50" s="174">
        <v>9.633554658E-2</v>
      </c>
      <c r="T50" s="174">
        <v>9.4563902160000005E-2</v>
      </c>
      <c r="U50" s="174">
        <v>9.8773938899999997E-2</v>
      </c>
      <c r="V50" s="174">
        <v>9.7935741539999996E-2</v>
      </c>
      <c r="W50" s="174">
        <v>0.105620487336</v>
      </c>
      <c r="X50" s="174">
        <v>0.10793886503400001</v>
      </c>
      <c r="Y50" s="174">
        <v>0.13077783809999999</v>
      </c>
      <c r="Z50" s="174">
        <v>0.14320030397399999</v>
      </c>
      <c r="AA50" s="174">
        <v>0.15381112055400001</v>
      </c>
      <c r="AB50" s="174">
        <v>0.175975725744</v>
      </c>
      <c r="AC50" s="174">
        <v>0.191869090686</v>
      </c>
      <c r="AD50" s="174">
        <v>0.27512113847399999</v>
      </c>
      <c r="AE50" s="174">
        <v>0.47933268528599998</v>
      </c>
      <c r="AF50" s="174">
        <v>0.62853372035999999</v>
      </c>
      <c r="AG50" s="174">
        <v>0.59319608166000004</v>
      </c>
      <c r="AH50" s="174">
        <v>0.63513452456999997</v>
      </c>
      <c r="AI50" s="174">
        <v>0.46575769804200001</v>
      </c>
      <c r="AJ50" s="174">
        <v>0.45998175623400001</v>
      </c>
      <c r="AK50" s="174">
        <v>0.66858621921000005</v>
      </c>
      <c r="AL50" s="174">
        <v>0.94259674618199996</v>
      </c>
      <c r="AM50" s="174">
        <v>1.0395990406619999</v>
      </c>
      <c r="AN50" s="174">
        <v>1.088300212272</v>
      </c>
      <c r="AO50" s="175">
        <v>0.82065808024200004</v>
      </c>
      <c r="AP50" s="132">
        <v>-0.247987057411752</v>
      </c>
      <c r="AQ50" s="132">
        <v>0.147420158122473</v>
      </c>
      <c r="AR50" s="132">
        <v>5.1417537037317202E-3</v>
      </c>
    </row>
    <row r="51" spans="1:44">
      <c r="A51" s="124" t="s">
        <v>342</v>
      </c>
      <c r="B51" s="174">
        <v>5.21017772483384E-2</v>
      </c>
      <c r="C51" s="174">
        <v>5.26770261172083E-2</v>
      </c>
      <c r="D51" s="174">
        <v>5.8415627057300801E-2</v>
      </c>
      <c r="E51" s="174">
        <v>6.0302872998027203E-2</v>
      </c>
      <c r="F51" s="174">
        <v>5.76527192478564E-2</v>
      </c>
      <c r="G51" s="174">
        <v>6.0114519371923102E-2</v>
      </c>
      <c r="H51" s="174">
        <v>5.2289051343863101E-2</v>
      </c>
      <c r="I51" s="174">
        <v>5.8839022490399198E-2</v>
      </c>
      <c r="J51" s="174">
        <v>6.6730639612512202E-2</v>
      </c>
      <c r="K51" s="174">
        <v>6.2725447365304901E-2</v>
      </c>
      <c r="L51" s="174">
        <v>6.5804898762460096E-2</v>
      </c>
      <c r="M51" s="174">
        <v>7.4933181761479298E-2</v>
      </c>
      <c r="N51" s="174">
        <v>8.4559536930454898E-2</v>
      </c>
      <c r="O51" s="174">
        <v>7.7644752148755297E-2</v>
      </c>
      <c r="P51" s="174">
        <v>9.5211778381794093E-2</v>
      </c>
      <c r="Q51" s="174">
        <v>9.7212809486285204E-2</v>
      </c>
      <c r="R51" s="174">
        <v>9.1468068661807803E-2</v>
      </c>
      <c r="S51" s="174">
        <v>7.9440229444154006E-2</v>
      </c>
      <c r="T51" s="174">
        <v>9.1706005293024695E-2</v>
      </c>
      <c r="U51" s="174">
        <v>9.1350403872470107E-2</v>
      </c>
      <c r="V51" s="174">
        <v>0.103788879241869</v>
      </c>
      <c r="W51" s="174">
        <v>0.119322177506095</v>
      </c>
      <c r="X51" s="174">
        <v>0.13548612219130399</v>
      </c>
      <c r="Y51" s="174">
        <v>0.136981360070247</v>
      </c>
      <c r="Z51" s="174">
        <v>0.13943115366745701</v>
      </c>
      <c r="AA51" s="174">
        <v>0.150034791361602</v>
      </c>
      <c r="AB51" s="174">
        <v>0.12482161335847999</v>
      </c>
      <c r="AC51" s="174">
        <v>0.12504830415682</v>
      </c>
      <c r="AD51" s="174">
        <v>0.11633097469122999</v>
      </c>
      <c r="AE51" s="174">
        <v>0.13888138904309899</v>
      </c>
      <c r="AF51" s="174">
        <v>0.128181126503911</v>
      </c>
      <c r="AG51" s="174">
        <v>0.12718578272835901</v>
      </c>
      <c r="AH51" s="174">
        <v>0.12069972142324301</v>
      </c>
      <c r="AI51" s="174">
        <v>0.103309171151121</v>
      </c>
      <c r="AJ51" s="174">
        <v>8.5342335033099903E-2</v>
      </c>
      <c r="AK51" s="174">
        <v>7.1572029831623696E-2</v>
      </c>
      <c r="AL51" s="174">
        <v>7.2453658687998704E-2</v>
      </c>
      <c r="AM51" s="174">
        <v>8.3782624140667394E-2</v>
      </c>
      <c r="AN51" s="174">
        <v>7.9991360764754493E-2</v>
      </c>
      <c r="AO51" s="175">
        <v>7.3308254457631505E-2</v>
      </c>
      <c r="AP51" s="132">
        <v>-8.6051818827947296E-2</v>
      </c>
      <c r="AQ51" s="132">
        <v>-3.6759417197226897E-2</v>
      </c>
      <c r="AR51" s="132">
        <v>4.5930576685540201E-4</v>
      </c>
    </row>
    <row r="52" spans="1:44">
      <c r="A52" s="124" t="s">
        <v>343</v>
      </c>
      <c r="B52" s="174">
        <v>2.9345616144000001E-2</v>
      </c>
      <c r="C52" s="174">
        <v>3.3295987547999999E-2</v>
      </c>
      <c r="D52" s="174">
        <v>3.4236552167999999E-2</v>
      </c>
      <c r="E52" s="174">
        <v>4.3454085444E-2</v>
      </c>
      <c r="F52" s="174">
        <v>4.1196730356000001E-2</v>
      </c>
      <c r="G52" s="174">
        <v>3.8563149419999998E-2</v>
      </c>
      <c r="H52" s="174">
        <v>4.5335214684000001E-2</v>
      </c>
      <c r="I52" s="174">
        <v>5.0790489479999999E-2</v>
      </c>
      <c r="J52" s="174">
        <v>5.1166715327999997E-2</v>
      </c>
      <c r="K52" s="174">
        <v>5.3047844567999998E-2</v>
      </c>
      <c r="L52" s="174">
        <v>5.3235957491999997E-2</v>
      </c>
      <c r="M52" s="174">
        <v>5.6057651351999999E-2</v>
      </c>
      <c r="N52" s="174">
        <v>5.9255571059999998E-2</v>
      </c>
      <c r="O52" s="174">
        <v>5.6810103048E-2</v>
      </c>
      <c r="P52" s="174">
        <v>5.9631796908000002E-2</v>
      </c>
      <c r="Q52" s="174">
        <v>6.5087071703999994E-2</v>
      </c>
      <c r="R52" s="174">
        <v>5.9067458135999999E-2</v>
      </c>
      <c r="S52" s="174">
        <v>6.2453490767999997E-2</v>
      </c>
      <c r="T52" s="174">
        <v>6.2265377843999999E-2</v>
      </c>
      <c r="U52" s="174">
        <v>6.0760474452000002E-2</v>
      </c>
      <c r="V52" s="174">
        <v>6.1324813223999998E-2</v>
      </c>
      <c r="W52" s="174">
        <v>6.5651410475999997E-2</v>
      </c>
      <c r="X52" s="174">
        <v>6.2810905323599994E-2</v>
      </c>
      <c r="Y52" s="174">
        <v>6.3845526405599998E-2</v>
      </c>
      <c r="Z52" s="174">
        <v>6.5594976598799995E-2</v>
      </c>
      <c r="AA52" s="174">
        <v>7.5348631708199998E-2</v>
      </c>
      <c r="AB52" s="174">
        <v>6.9479508479400001E-2</v>
      </c>
      <c r="AC52" s="174">
        <v>7.4821915520999996E-2</v>
      </c>
      <c r="AD52" s="174">
        <v>6.6018230677799994E-2</v>
      </c>
      <c r="AE52" s="174">
        <v>6.3337621510799996E-2</v>
      </c>
      <c r="AF52" s="174">
        <v>6.07040405748E-2</v>
      </c>
      <c r="AG52" s="174">
        <v>5.7186328895999998E-2</v>
      </c>
      <c r="AH52" s="174">
        <v>5.6179924752600002E-2</v>
      </c>
      <c r="AI52" s="174">
        <v>6.3629196543000005E-2</v>
      </c>
      <c r="AJ52" s="174">
        <v>6.254754723E-2</v>
      </c>
      <c r="AK52" s="174">
        <v>7.7107487547599995E-2</v>
      </c>
      <c r="AL52" s="174">
        <v>7.8461900600399995E-2</v>
      </c>
      <c r="AM52" s="174">
        <v>8.2759782414551397E-2</v>
      </c>
      <c r="AN52" s="174">
        <v>0.12741322883374401</v>
      </c>
      <c r="AO52" s="175">
        <v>0.145611592893475</v>
      </c>
      <c r="AP52" s="132">
        <v>0.13970698600484599</v>
      </c>
      <c r="AQ52" s="132">
        <v>6.7960190304192203E-2</v>
      </c>
      <c r="AR52" s="132">
        <v>9.1231532972357995E-4</v>
      </c>
    </row>
    <row r="53" spans="1:44">
      <c r="A53" s="124" t="s">
        <v>346</v>
      </c>
      <c r="B53" s="174">
        <v>0.36595144080000003</v>
      </c>
      <c r="C53" s="174">
        <v>0.37057534271999998</v>
      </c>
      <c r="D53" s="174">
        <v>0.36587775311999998</v>
      </c>
      <c r="E53" s="174">
        <v>0.3936764304</v>
      </c>
      <c r="F53" s="174">
        <v>0.41528534255999999</v>
      </c>
      <c r="G53" s="174">
        <v>0.44678682576000001</v>
      </c>
      <c r="H53" s="174">
        <v>0.44717368608000002</v>
      </c>
      <c r="I53" s="174">
        <v>0.44756054639999998</v>
      </c>
      <c r="J53" s="174">
        <v>0.38289960719999999</v>
      </c>
      <c r="K53" s="174">
        <v>0.32437861019999997</v>
      </c>
      <c r="L53" s="174">
        <v>0.28370175479999998</v>
      </c>
      <c r="M53" s="174">
        <v>0.2255031414</v>
      </c>
      <c r="N53" s="174">
        <v>0.17723352419999999</v>
      </c>
      <c r="O53" s="174">
        <v>0.13938275880000001</v>
      </c>
      <c r="P53" s="174">
        <v>0.10776823200000001</v>
      </c>
      <c r="Q53" s="174">
        <v>9.3279810599999999E-2</v>
      </c>
      <c r="R53" s="174">
        <v>8.5008787200000005E-2</v>
      </c>
      <c r="S53" s="174">
        <v>8.2163856600000001E-2</v>
      </c>
      <c r="T53" s="174">
        <v>7.9073998199999995E-2</v>
      </c>
      <c r="U53" s="174">
        <v>7.8188489999999999E-2</v>
      </c>
      <c r="V53" s="174">
        <v>7.19145702E-2</v>
      </c>
      <c r="W53" s="174">
        <v>6.2513110799999994E-2</v>
      </c>
      <c r="X53" s="174">
        <v>6.2136298800000003E-2</v>
      </c>
      <c r="Y53" s="174">
        <v>6.0120354600000002E-2</v>
      </c>
      <c r="Z53" s="174">
        <v>5.3356579199999997E-2</v>
      </c>
      <c r="AA53" s="174">
        <v>5.3205854400000002E-2</v>
      </c>
      <c r="AB53" s="174">
        <v>5.6186437319999998E-2</v>
      </c>
      <c r="AC53" s="174">
        <v>5.3986483260000002E-2</v>
      </c>
      <c r="AD53" s="174">
        <v>4.9041453780000001E-2</v>
      </c>
      <c r="AE53" s="174">
        <v>4.0572604079999998E-2</v>
      </c>
      <c r="AF53" s="174">
        <v>4.0572604079999998E-2</v>
      </c>
      <c r="AG53" s="174">
        <v>3.9452216399999997E-2</v>
      </c>
      <c r="AH53" s="174">
        <v>3.4195689000000001E-2</v>
      </c>
      <c r="AI53" s="174">
        <v>3.2933368800000001E-2</v>
      </c>
      <c r="AJ53" s="174">
        <v>3.3234818399999998E-2</v>
      </c>
      <c r="AK53" s="174">
        <v>3.2518875599999997E-2</v>
      </c>
      <c r="AL53" s="174">
        <v>2.9408292539999999E-2</v>
      </c>
      <c r="AM53" s="174">
        <v>2.3764276800000001E-2</v>
      </c>
      <c r="AN53" s="174">
        <v>2.1467063376E-2</v>
      </c>
      <c r="AO53" s="175">
        <v>2.0179831716000001E-2</v>
      </c>
      <c r="AP53" s="132">
        <v>-6.2531506462605496E-2</v>
      </c>
      <c r="AQ53" s="132">
        <v>-7.9294091348746903E-2</v>
      </c>
      <c r="AR53" s="132">
        <v>1.2643478077475201E-4</v>
      </c>
    </row>
    <row r="54" spans="1:44">
      <c r="A54" s="124" t="s">
        <v>349</v>
      </c>
      <c r="B54" s="174">
        <v>1.90589424389381E-2</v>
      </c>
      <c r="C54" s="174">
        <v>2.2198273022328501E-2</v>
      </c>
      <c r="D54" s="174">
        <v>2.1094092730249599E-2</v>
      </c>
      <c r="E54" s="174">
        <v>2.6419865555578299E-2</v>
      </c>
      <c r="F54" s="174">
        <v>6.2485266968082001E-2</v>
      </c>
      <c r="G54" s="174">
        <v>6.3623060378854707E-2</v>
      </c>
      <c r="H54" s="174">
        <v>8.1227306911150196E-2</v>
      </c>
      <c r="I54" s="174">
        <v>8.6317402862037901E-2</v>
      </c>
      <c r="J54" s="174">
        <v>0.110517081712716</v>
      </c>
      <c r="K54" s="174">
        <v>0.149781975166357</v>
      </c>
      <c r="L54" s="174">
        <v>0.17476321361161701</v>
      </c>
      <c r="M54" s="174">
        <v>0.186249000033791</v>
      </c>
      <c r="N54" s="174">
        <v>0.19420203107549699</v>
      </c>
      <c r="O54" s="174">
        <v>0.21680679994889701</v>
      </c>
      <c r="P54" s="174">
        <v>0.231481132064947</v>
      </c>
      <c r="Q54" s="174">
        <v>0.26678683950662102</v>
      </c>
      <c r="R54" s="174">
        <v>0.28836099103720497</v>
      </c>
      <c r="S54" s="174">
        <v>0.25132720436709399</v>
      </c>
      <c r="T54" s="174">
        <v>0.23856184014846901</v>
      </c>
      <c r="U54" s="174">
        <v>0.217045202390581</v>
      </c>
      <c r="V54" s="174">
        <v>0.23617591329631701</v>
      </c>
      <c r="W54" s="174">
        <v>0.23820085585067899</v>
      </c>
      <c r="X54" s="174">
        <v>0.219955374899965</v>
      </c>
      <c r="Y54" s="174">
        <v>0.234889567612934</v>
      </c>
      <c r="Z54" s="174">
        <v>0.25048501618024199</v>
      </c>
      <c r="AA54" s="174">
        <v>0.22341922415082499</v>
      </c>
      <c r="AB54" s="174">
        <v>0.205669633395028</v>
      </c>
      <c r="AC54" s="174">
        <v>0.200685709780247</v>
      </c>
      <c r="AD54" s="174">
        <v>0.197417752146435</v>
      </c>
      <c r="AE54" s="174">
        <v>0.20724564378344701</v>
      </c>
      <c r="AF54" s="174">
        <v>0.25087964690242798</v>
      </c>
      <c r="AG54" s="174">
        <v>0.19899402697433</v>
      </c>
      <c r="AH54" s="174">
        <v>0.19600839493932701</v>
      </c>
      <c r="AI54" s="174">
        <v>0.193120098483576</v>
      </c>
      <c r="AJ54" s="174">
        <v>0.16155633087714399</v>
      </c>
      <c r="AK54" s="174">
        <v>0.180249738453509</v>
      </c>
      <c r="AL54" s="174">
        <v>0.17189045861579</v>
      </c>
      <c r="AM54" s="174">
        <v>0.15724733435372901</v>
      </c>
      <c r="AN54" s="174">
        <v>0.14785837313369399</v>
      </c>
      <c r="AO54" s="175">
        <v>0.13741777548386599</v>
      </c>
      <c r="AP54" s="132">
        <v>-7.3151461250078001E-2</v>
      </c>
      <c r="AQ54" s="132">
        <v>-2.8492915194694799E-2</v>
      </c>
      <c r="AR54" s="132">
        <v>8.6097776048751798E-4</v>
      </c>
    </row>
    <row r="55" spans="1:44">
      <c r="A55" s="124" t="s">
        <v>350</v>
      </c>
      <c r="B55" s="174">
        <v>0.14067505753114401</v>
      </c>
      <c r="C55" s="174">
        <v>0.14770881040770101</v>
      </c>
      <c r="D55" s="174">
        <v>0.14770881040770101</v>
      </c>
      <c r="E55" s="174">
        <v>0.11722921460928699</v>
      </c>
      <c r="F55" s="174">
        <v>0.131296720362401</v>
      </c>
      <c r="G55" s="174">
        <v>0.14301964182332999</v>
      </c>
      <c r="H55" s="174">
        <v>0.14770881040770101</v>
      </c>
      <c r="I55" s="174">
        <v>0.14301964182332999</v>
      </c>
      <c r="J55" s="174">
        <v>0.119573798901472</v>
      </c>
      <c r="K55" s="174">
        <v>0.119573798901472</v>
      </c>
      <c r="L55" s="174">
        <v>0.121918383193658</v>
      </c>
      <c r="M55" s="174">
        <v>0.121918383193658</v>
      </c>
      <c r="N55" s="174">
        <v>0.152397978992072</v>
      </c>
      <c r="O55" s="174">
        <v>0.14161289124801801</v>
      </c>
      <c r="P55" s="174">
        <v>0.195772788397508</v>
      </c>
      <c r="Q55" s="174">
        <v>0.23030851502140401</v>
      </c>
      <c r="R55" s="174">
        <v>0.267001259194111</v>
      </c>
      <c r="S55" s="174">
        <v>0.27365987858391799</v>
      </c>
      <c r="T55" s="174">
        <v>0.22576002149456401</v>
      </c>
      <c r="U55" s="174">
        <v>0.27218279047984101</v>
      </c>
      <c r="V55" s="174">
        <v>0.31410395762412202</v>
      </c>
      <c r="W55" s="174">
        <v>0.38472283650475603</v>
      </c>
      <c r="X55" s="174">
        <v>0.45283301019275202</v>
      </c>
      <c r="Y55" s="174">
        <v>0.64122035806987598</v>
      </c>
      <c r="Z55" s="174">
        <v>0.79933912273488095</v>
      </c>
      <c r="AA55" s="174">
        <v>0.90918289682378295</v>
      </c>
      <c r="AB55" s="174">
        <v>0.99604974484926401</v>
      </c>
      <c r="AC55" s="174">
        <v>0.93260529390271796</v>
      </c>
      <c r="AD55" s="174">
        <v>1.03344586430963</v>
      </c>
      <c r="AE55" s="174">
        <v>1.0511943674014701</v>
      </c>
      <c r="AF55" s="174">
        <v>1.0928341844306899</v>
      </c>
      <c r="AG55" s="174">
        <v>0.98667140768052097</v>
      </c>
      <c r="AH55" s="174">
        <v>0.96278009374314799</v>
      </c>
      <c r="AI55" s="174">
        <v>0.96329590228742901</v>
      </c>
      <c r="AJ55" s="174">
        <v>0.97684759949626299</v>
      </c>
      <c r="AK55" s="174">
        <v>0.90817472557814305</v>
      </c>
      <c r="AL55" s="174">
        <v>0.90053138078561701</v>
      </c>
      <c r="AM55" s="174">
        <v>0.99372860640000005</v>
      </c>
      <c r="AN55" s="174">
        <v>1.0875823156161899</v>
      </c>
      <c r="AO55" s="175">
        <v>1.1398759236691101</v>
      </c>
      <c r="AP55" s="132">
        <v>4.5218823674100503E-2</v>
      </c>
      <c r="AQ55" s="132">
        <v>5.1189026223275001E-3</v>
      </c>
      <c r="AR55" s="132">
        <v>7.1417821787508901E-3</v>
      </c>
    </row>
    <row r="56" spans="1:44">
      <c r="A56" s="124" t="s">
        <v>351</v>
      </c>
      <c r="B56" s="174">
        <v>1.17665736031012</v>
      </c>
      <c r="C56" s="174">
        <v>1.23772336817829</v>
      </c>
      <c r="D56" s="174">
        <v>1.2497230982515299</v>
      </c>
      <c r="E56" s="174">
        <v>1.2795164291585599</v>
      </c>
      <c r="F56" s="174">
        <v>1.32706767946947</v>
      </c>
      <c r="G56" s="174">
        <v>1.3096221573632301</v>
      </c>
      <c r="H56" s="174">
        <v>1.27775368450017</v>
      </c>
      <c r="I56" s="174">
        <v>1.25071884412542</v>
      </c>
      <c r="J56" s="174">
        <v>1.2298858802656101</v>
      </c>
      <c r="K56" s="174">
        <v>1.15747639938208</v>
      </c>
      <c r="L56" s="174">
        <v>1.1257965632075699</v>
      </c>
      <c r="M56" s="174">
        <v>0.97852012999690896</v>
      </c>
      <c r="N56" s="174">
        <v>0.90755712394084997</v>
      </c>
      <c r="O56" s="174">
        <v>0.84378547340575405</v>
      </c>
      <c r="P56" s="174">
        <v>0.78627300066429595</v>
      </c>
      <c r="Q56" s="174">
        <v>0.69848864190885296</v>
      </c>
      <c r="R56" s="174">
        <v>0.68544897637674296</v>
      </c>
      <c r="S56" s="174">
        <v>0.62367499357842504</v>
      </c>
      <c r="T56" s="174">
        <v>0.70165984988661001</v>
      </c>
      <c r="U56" s="174">
        <v>0.76129861624935302</v>
      </c>
      <c r="V56" s="174">
        <v>0.77790807071816004</v>
      </c>
      <c r="W56" s="174">
        <v>0.75329509092435698</v>
      </c>
      <c r="X56" s="174">
        <v>0.77708954556332199</v>
      </c>
      <c r="Y56" s="174">
        <v>0.83455577352964305</v>
      </c>
      <c r="Z56" s="174">
        <v>0.92288105634809803</v>
      </c>
      <c r="AA56" s="174">
        <v>0.942099694488162</v>
      </c>
      <c r="AB56" s="174">
        <v>0.86914017092823503</v>
      </c>
      <c r="AC56" s="174">
        <v>0.93042555193345</v>
      </c>
      <c r="AD56" s="174">
        <v>0.80711690041727902</v>
      </c>
      <c r="AE56" s="174">
        <v>0.86918347249899897</v>
      </c>
      <c r="AF56" s="174">
        <v>0.93397703755686101</v>
      </c>
      <c r="AG56" s="174">
        <v>0.95641159783959695</v>
      </c>
      <c r="AH56" s="174">
        <v>0.97928990470280797</v>
      </c>
      <c r="AI56" s="174">
        <v>0.99313019250239798</v>
      </c>
      <c r="AJ56" s="174">
        <v>1.05581458177578</v>
      </c>
      <c r="AK56" s="174">
        <v>1.33080691288832</v>
      </c>
      <c r="AL56" s="174">
        <v>1.13762473282661</v>
      </c>
      <c r="AM56" s="174">
        <v>1.05997829052936</v>
      </c>
      <c r="AN56" s="174">
        <v>1.47855198276578</v>
      </c>
      <c r="AO56" s="175">
        <v>1.3711795511198901</v>
      </c>
      <c r="AP56" s="132">
        <v>-7.5153816137192103E-2</v>
      </c>
      <c r="AQ56" s="132">
        <v>6.2404779175265497E-2</v>
      </c>
      <c r="AR56" s="132">
        <v>8.5909926499144005E-3</v>
      </c>
    </row>
    <row r="57" spans="1:44" s="125" customFormat="1">
      <c r="A57" s="133" t="s">
        <v>352</v>
      </c>
      <c r="B57" s="176">
        <v>20.804710460041001</v>
      </c>
      <c r="C57" s="176">
        <v>21.874511588498301</v>
      </c>
      <c r="D57" s="176">
        <v>23.160973863967101</v>
      </c>
      <c r="E57" s="176">
        <v>25.077071739170599</v>
      </c>
      <c r="F57" s="176">
        <v>27.7508874862026</v>
      </c>
      <c r="G57" s="176">
        <v>28.7241423823899</v>
      </c>
      <c r="H57" s="176">
        <v>29.878908916350699</v>
      </c>
      <c r="I57" s="176">
        <v>31.110645722457001</v>
      </c>
      <c r="J57" s="176">
        <v>33.355616166332098</v>
      </c>
      <c r="K57" s="176">
        <v>34.322607090186096</v>
      </c>
      <c r="L57" s="176">
        <v>34.9955814349387</v>
      </c>
      <c r="M57" s="176">
        <v>36.202603798558201</v>
      </c>
      <c r="N57" s="176">
        <v>37.151613996681199</v>
      </c>
      <c r="O57" s="176">
        <v>39.242515259965501</v>
      </c>
      <c r="P57" s="176">
        <v>42.539197830040202</v>
      </c>
      <c r="Q57" s="176">
        <v>44.059719976892602</v>
      </c>
      <c r="R57" s="176">
        <v>44.680123799112799</v>
      </c>
      <c r="S57" s="176">
        <v>43.702750845499303</v>
      </c>
      <c r="T57" s="176">
        <v>44.910128705126503</v>
      </c>
      <c r="U57" s="176">
        <v>46.727073135390299</v>
      </c>
      <c r="V57" s="176">
        <v>49.6165792644588</v>
      </c>
      <c r="W57" s="176">
        <v>52.565009626186999</v>
      </c>
      <c r="X57" s="176">
        <v>59.559769147154597</v>
      </c>
      <c r="Y57" s="176">
        <v>67.941446030882901</v>
      </c>
      <c r="Z57" s="176">
        <v>75.104281516726402</v>
      </c>
      <c r="AA57" s="176">
        <v>80.433228253013795</v>
      </c>
      <c r="AB57" s="176">
        <v>86.455859015674093</v>
      </c>
      <c r="AC57" s="176">
        <v>90.246040549276799</v>
      </c>
      <c r="AD57" s="176">
        <v>93.730020232598804</v>
      </c>
      <c r="AE57" s="176">
        <v>100.44720358297199</v>
      </c>
      <c r="AF57" s="176">
        <v>110.16283746418701</v>
      </c>
      <c r="AG57" s="176">
        <v>112.759072095664</v>
      </c>
      <c r="AH57" s="176">
        <v>116.71778641736501</v>
      </c>
      <c r="AI57" s="176">
        <v>116.29501703435901</v>
      </c>
      <c r="AJ57" s="176">
        <v>115.403208380644</v>
      </c>
      <c r="AK57" s="176">
        <v>110.086668420656</v>
      </c>
      <c r="AL57" s="176">
        <v>112.41139752570901</v>
      </c>
      <c r="AM57" s="176">
        <v>119.986756012277</v>
      </c>
      <c r="AN57" s="176">
        <v>124.81411904703</v>
      </c>
      <c r="AO57" s="176">
        <v>123.62101609606501</v>
      </c>
      <c r="AP57" s="135">
        <v>-1.22651611990191E-2</v>
      </c>
      <c r="AQ57" s="135">
        <v>2.9054794658047899E-2</v>
      </c>
      <c r="AR57" s="135">
        <v>0.77453550105006497</v>
      </c>
    </row>
    <row r="58" spans="1:4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5"/>
      <c r="AP58" s="132"/>
      <c r="AQ58" s="132"/>
      <c r="AR58" s="132"/>
    </row>
    <row r="59" spans="1:44" s="179" customFormat="1">
      <c r="A59" s="660" t="s">
        <v>353</v>
      </c>
      <c r="B59" s="666">
        <v>77.206126392386395</v>
      </c>
      <c r="C59" s="666">
        <v>79.939016612632997</v>
      </c>
      <c r="D59" s="666">
        <v>79.696962764282702</v>
      </c>
      <c r="E59" s="666">
        <v>83.182985041769598</v>
      </c>
      <c r="F59" s="666">
        <v>87.397896842552299</v>
      </c>
      <c r="G59" s="666">
        <v>89.4706248481275</v>
      </c>
      <c r="H59" s="666">
        <v>91.158521842259603</v>
      </c>
      <c r="I59" s="666">
        <v>93.372400342678603</v>
      </c>
      <c r="J59" s="666">
        <v>95.0209712489021</v>
      </c>
      <c r="K59" s="666">
        <v>94.797322711421899</v>
      </c>
      <c r="L59" s="666">
        <v>92.221621946758106</v>
      </c>
      <c r="M59" s="666">
        <v>92.0513564258641</v>
      </c>
      <c r="N59" s="666">
        <v>89.277653572259894</v>
      </c>
      <c r="O59" s="666">
        <v>91.318822510760697</v>
      </c>
      <c r="P59" s="666">
        <v>94.106648033756898</v>
      </c>
      <c r="Q59" s="666">
        <v>95.388483078620993</v>
      </c>
      <c r="R59" s="666">
        <v>96.789483747558407</v>
      </c>
      <c r="S59" s="666">
        <v>95.048115864684803</v>
      </c>
      <c r="T59" s="666">
        <v>95.077540468467205</v>
      </c>
      <c r="U59" s="666">
        <v>96.476971410015196</v>
      </c>
      <c r="V59" s="666">
        <v>100.566398450123</v>
      </c>
      <c r="W59" s="666">
        <v>101.78597312260401</v>
      </c>
      <c r="X59" s="666">
        <v>109.254288922453</v>
      </c>
      <c r="Y59" s="666">
        <v>118.719477488753</v>
      </c>
      <c r="Z59" s="666">
        <v>126.17861693839301</v>
      </c>
      <c r="AA59" s="666">
        <v>132.621650945303</v>
      </c>
      <c r="AB59" s="666">
        <v>138.44318889539699</v>
      </c>
      <c r="AC59" s="666">
        <v>142.963184635185</v>
      </c>
      <c r="AD59" s="666">
        <v>142.883996867897</v>
      </c>
      <c r="AE59" s="666">
        <v>150.83743423209199</v>
      </c>
      <c r="AF59" s="666">
        <v>161.84606248790601</v>
      </c>
      <c r="AG59" s="666">
        <v>163.70856973440399</v>
      </c>
      <c r="AH59" s="666">
        <v>166.65976802177599</v>
      </c>
      <c r="AI59" s="666">
        <v>166.07428794254301</v>
      </c>
      <c r="AJ59" s="666">
        <v>161.84792250718101</v>
      </c>
      <c r="AK59" s="666">
        <v>153.32862924170499</v>
      </c>
      <c r="AL59" s="666">
        <v>157.19945362622701</v>
      </c>
      <c r="AM59" s="666">
        <v>165.17437954084301</v>
      </c>
      <c r="AN59" s="666">
        <v>167.858718279692</v>
      </c>
      <c r="AO59" s="666">
        <v>159.606649312353</v>
      </c>
      <c r="AP59" s="665">
        <v>-5.17587218445998E-2</v>
      </c>
      <c r="AQ59" s="665">
        <v>1.6239406039175699E-2</v>
      </c>
      <c r="AR59" s="665">
        <v>1</v>
      </c>
    </row>
    <row r="60" spans="1:44">
      <c r="A60" s="124" t="s">
        <v>354</v>
      </c>
      <c r="B60" s="174">
        <v>41.049644788514001</v>
      </c>
      <c r="C60" s="174">
        <v>42.245943334343501</v>
      </c>
      <c r="D60" s="174">
        <v>40.659433377112897</v>
      </c>
      <c r="E60" s="174">
        <v>42.084809275374099</v>
      </c>
      <c r="F60" s="174">
        <v>44.163261790735099</v>
      </c>
      <c r="G60" s="174">
        <v>44.879582997164</v>
      </c>
      <c r="H60" s="174">
        <v>45.390044974857801</v>
      </c>
      <c r="I60" s="174">
        <v>45.830643829137799</v>
      </c>
      <c r="J60" s="174">
        <v>46.266887172632003</v>
      </c>
      <c r="K60" s="174">
        <v>46.075756258557497</v>
      </c>
      <c r="L60" s="174">
        <v>44.196585759045298</v>
      </c>
      <c r="M60" s="174">
        <v>43.5518396680461</v>
      </c>
      <c r="N60" s="174">
        <v>41.119054383593998</v>
      </c>
      <c r="O60" s="174">
        <v>42.290073662638001</v>
      </c>
      <c r="P60" s="174">
        <v>42.705874078009899</v>
      </c>
      <c r="Q60" s="174">
        <v>43.381778556364601</v>
      </c>
      <c r="R60" s="174">
        <v>44.492346835628197</v>
      </c>
      <c r="S60" s="174">
        <v>44.0840402864998</v>
      </c>
      <c r="T60" s="174">
        <v>43.199637387846899</v>
      </c>
      <c r="U60" s="174">
        <v>42.4055878634409</v>
      </c>
      <c r="V60" s="174">
        <v>43.860780476230197</v>
      </c>
      <c r="W60" s="174">
        <v>42.733084597048297</v>
      </c>
      <c r="X60" s="174">
        <v>42.519751207695002</v>
      </c>
      <c r="Y60" s="174">
        <v>43.532710930623502</v>
      </c>
      <c r="Z60" s="174">
        <v>44.3026931669175</v>
      </c>
      <c r="AA60" s="174">
        <v>45.181943574533001</v>
      </c>
      <c r="AB60" s="174">
        <v>45.144085870199902</v>
      </c>
      <c r="AC60" s="174">
        <v>45.582142973516198</v>
      </c>
      <c r="AD60" s="174">
        <v>43.131349719740697</v>
      </c>
      <c r="AE60" s="174">
        <v>43.9887317865185</v>
      </c>
      <c r="AF60" s="174">
        <v>44.385095304763901</v>
      </c>
      <c r="AG60" s="174">
        <v>43.704190540654899</v>
      </c>
      <c r="AH60" s="174">
        <v>43.427924878212501</v>
      </c>
      <c r="AI60" s="174">
        <v>44.421210032893399</v>
      </c>
      <c r="AJ60" s="174">
        <v>41.311955985349798</v>
      </c>
      <c r="AK60" s="174">
        <v>37.805370129117101</v>
      </c>
      <c r="AL60" s="174">
        <v>38.2767964253052</v>
      </c>
      <c r="AM60" s="174">
        <v>38.175275472960102</v>
      </c>
      <c r="AN60" s="174">
        <v>36.420758997837801</v>
      </c>
      <c r="AO60" s="175">
        <v>29.9335054631429</v>
      </c>
      <c r="AP60" s="132">
        <v>-0.180365243600146</v>
      </c>
      <c r="AQ60" s="132">
        <v>-1.6768928704541702E-2</v>
      </c>
      <c r="AR60" s="132">
        <v>0.18754547878868399</v>
      </c>
    </row>
    <row r="61" spans="1:44">
      <c r="A61" s="124" t="s">
        <v>355</v>
      </c>
      <c r="B61" s="174">
        <v>36.1564816038725</v>
      </c>
      <c r="C61" s="174">
        <v>37.693073278289503</v>
      </c>
      <c r="D61" s="174">
        <v>39.037529387169698</v>
      </c>
      <c r="E61" s="174">
        <v>41.098175766395599</v>
      </c>
      <c r="F61" s="174">
        <v>43.2346350518172</v>
      </c>
      <c r="G61" s="174">
        <v>44.591041850963499</v>
      </c>
      <c r="H61" s="174">
        <v>45.768476867401802</v>
      </c>
      <c r="I61" s="174">
        <v>47.541756513540797</v>
      </c>
      <c r="J61" s="174">
        <v>48.754084076270203</v>
      </c>
      <c r="K61" s="174">
        <v>48.721566452864401</v>
      </c>
      <c r="L61" s="174">
        <v>48.0250361877128</v>
      </c>
      <c r="M61" s="174">
        <v>48.499516757817901</v>
      </c>
      <c r="N61" s="174">
        <v>48.158599188665903</v>
      </c>
      <c r="O61" s="174">
        <v>49.028748848122703</v>
      </c>
      <c r="P61" s="174">
        <v>51.400773955746999</v>
      </c>
      <c r="Q61" s="174">
        <v>52.006704522256399</v>
      </c>
      <c r="R61" s="174">
        <v>52.297136911930103</v>
      </c>
      <c r="S61" s="174">
        <v>50.964075578185003</v>
      </c>
      <c r="T61" s="174">
        <v>51.8779030806203</v>
      </c>
      <c r="U61" s="174">
        <v>54.071383546574303</v>
      </c>
      <c r="V61" s="174">
        <v>56.705617973892799</v>
      </c>
      <c r="W61" s="174">
        <v>59.052888525555701</v>
      </c>
      <c r="X61" s="174">
        <v>66.734537714758304</v>
      </c>
      <c r="Y61" s="174">
        <v>75.186766558128994</v>
      </c>
      <c r="Z61" s="174">
        <v>81.875923771475698</v>
      </c>
      <c r="AA61" s="174">
        <v>87.439707370770094</v>
      </c>
      <c r="AB61" s="174">
        <v>93.299103025197397</v>
      </c>
      <c r="AC61" s="174">
        <v>97.381041661668704</v>
      </c>
      <c r="AD61" s="174">
        <v>99.752647148155901</v>
      </c>
      <c r="AE61" s="174">
        <v>106.848702445573</v>
      </c>
      <c r="AF61" s="174">
        <v>117.460967183142</v>
      </c>
      <c r="AG61" s="174">
        <v>120.004379193749</v>
      </c>
      <c r="AH61" s="174">
        <v>123.231843143563</v>
      </c>
      <c r="AI61" s="174">
        <v>121.653077909649</v>
      </c>
      <c r="AJ61" s="174">
        <v>120.535966521831</v>
      </c>
      <c r="AK61" s="174">
        <v>115.523259112587</v>
      </c>
      <c r="AL61" s="174">
        <v>118.922657200922</v>
      </c>
      <c r="AM61" s="174">
        <v>126.999104067883</v>
      </c>
      <c r="AN61" s="174">
        <v>131.43795928185401</v>
      </c>
      <c r="AO61" s="175">
        <v>129.67314384920999</v>
      </c>
      <c r="AP61" s="132">
        <v>-1.6122539116255101E-2</v>
      </c>
      <c r="AQ61" s="132">
        <v>2.7968100028821E-2</v>
      </c>
      <c r="AR61" s="132">
        <v>0.81245452121131601</v>
      </c>
    </row>
    <row r="62" spans="1:44">
      <c r="A62" s="141" t="s">
        <v>356</v>
      </c>
      <c r="B62" s="180">
        <v>14.7973485406823</v>
      </c>
      <c r="C62" s="180">
        <v>15.669561326313801</v>
      </c>
      <c r="D62" s="180">
        <v>15.477695439286601</v>
      </c>
      <c r="E62" s="180">
        <v>15.573269311766101</v>
      </c>
      <c r="F62" s="180">
        <v>16.016548106827699</v>
      </c>
      <c r="G62" s="180">
        <v>15.9571368371115</v>
      </c>
      <c r="H62" s="180">
        <v>15.6959942659711</v>
      </c>
      <c r="I62" s="180">
        <v>15.489624544397699</v>
      </c>
      <c r="J62" s="180">
        <v>14.8316826215693</v>
      </c>
      <c r="K62" s="180">
        <v>13.368213411931301</v>
      </c>
      <c r="L62" s="180">
        <v>12.0685556207684</v>
      </c>
      <c r="M62" s="180">
        <v>11.506616067072301</v>
      </c>
      <c r="N62" s="180">
        <v>10.8112894530773</v>
      </c>
      <c r="O62" s="180">
        <v>10.3640648023427</v>
      </c>
      <c r="P62" s="180">
        <v>10.352946875701299</v>
      </c>
      <c r="Q62" s="180">
        <v>10.1116269794039</v>
      </c>
      <c r="R62" s="180">
        <v>9.9956477297477999</v>
      </c>
      <c r="S62" s="180">
        <v>8.9258355690006503</v>
      </c>
      <c r="T62" s="180">
        <v>8.5763219286185493</v>
      </c>
      <c r="U62" s="180">
        <v>8.2635995050459599</v>
      </c>
      <c r="V62" s="180">
        <v>8.1455308672517504</v>
      </c>
      <c r="W62" s="180">
        <v>8.1166703831848501</v>
      </c>
      <c r="X62" s="180">
        <v>8.0946307161130893</v>
      </c>
      <c r="Y62" s="180">
        <v>7.8506258338675501</v>
      </c>
      <c r="Z62" s="180">
        <v>7.7430092498259402</v>
      </c>
      <c r="AA62" s="180">
        <v>7.5986039724824899</v>
      </c>
      <c r="AB62" s="180">
        <v>7.3710147108720996</v>
      </c>
      <c r="AC62" s="180">
        <v>7.0029194968657098</v>
      </c>
      <c r="AD62" s="180">
        <v>6.5572537966531099</v>
      </c>
      <c r="AE62" s="180">
        <v>6.45457616649849</v>
      </c>
      <c r="AF62" s="180">
        <v>6.5655173965691498</v>
      </c>
      <c r="AG62" s="180">
        <v>6.5855100178629797</v>
      </c>
      <c r="AH62" s="180">
        <v>6.2435118947320998</v>
      </c>
      <c r="AI62" s="180">
        <v>5.9875596652041398</v>
      </c>
      <c r="AJ62" s="180">
        <v>5.8254800944780802</v>
      </c>
      <c r="AK62" s="180">
        <v>5.43872110572857</v>
      </c>
      <c r="AL62" s="180">
        <v>5.3916456405198003</v>
      </c>
      <c r="AM62" s="180">
        <v>5.2049416409305103</v>
      </c>
      <c r="AN62" s="180">
        <v>4.5556175604494902</v>
      </c>
      <c r="AO62" s="176">
        <v>3.7865607957595402</v>
      </c>
      <c r="AP62" s="143">
        <v>-0.17108603803366201</v>
      </c>
      <c r="AQ62" s="143">
        <v>-3.5765810456216997E-2</v>
      </c>
      <c r="AR62" s="143">
        <v>2.3724329857643799E-2</v>
      </c>
    </row>
    <row r="64" spans="1:44">
      <c r="A64" s="124" t="s">
        <v>357</v>
      </c>
    </row>
    <row r="65" spans="1:1">
      <c r="A65" s="124" t="s">
        <v>857</v>
      </c>
    </row>
    <row r="66" spans="1:1">
      <c r="A66" s="124" t="s">
        <v>360</v>
      </c>
    </row>
    <row r="67" spans="1:1">
      <c r="A67" s="474" t="s">
        <v>361</v>
      </c>
    </row>
    <row r="68" spans="1:1">
      <c r="A68" s="124" t="s">
        <v>362</v>
      </c>
    </row>
    <row r="69" spans="1:1">
      <c r="A69" s="124" t="s">
        <v>363</v>
      </c>
    </row>
    <row r="70" spans="1:1">
      <c r="A70" s="124" t="s">
        <v>376</v>
      </c>
    </row>
    <row r="71" spans="1:1">
      <c r="A71" s="125" t="s">
        <v>410</v>
      </c>
    </row>
    <row r="72" spans="1:1">
      <c r="A72" s="125" t="s">
        <v>372</v>
      </c>
    </row>
  </sheetData>
  <mergeCells count="1">
    <mergeCell ref="AP2:AQ2"/>
  </mergeCells>
  <conditionalFormatting sqref="AP4:AR62">
    <cfRule type="cellIs" dxfId="248" priority="2" operator="lessThanOrEqual">
      <formula>0</formula>
    </cfRule>
    <cfRule type="cellIs" dxfId="247" priority="3" operator="greaterThan">
      <formula>0</formula>
    </cfRule>
  </conditionalFormatting>
  <hyperlinks>
    <hyperlink ref="L1" location="Contents!A1" display="Contents" xr:uid="{00000000-0004-0000-2F00-000000000000}"/>
    <hyperlink ref="AT1" location="Contents!A1" display="Contents" xr:uid="{00000000-0004-0000-2F00-000001000000}"/>
  </hyperlinks>
  <pageMargins left="0.75" right="0.75" top="1" bottom="1" header="0.51180555555555496" footer="0.51180555555555496"/>
  <pageSetup paperSize="9" firstPageNumber="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MJ126"/>
  <sheetViews>
    <sheetView showGridLines="0" showRowColHeaders="0" zoomScaleNormal="100" workbookViewId="0">
      <pane xSplit="1" ySplit="3" topLeftCell="AR109" activePane="bottomRight" state="frozen"/>
      <selection pane="topRight" activeCell="AR1" sqref="AR1"/>
      <selection pane="bottomLeft" activeCell="A109" sqref="A109"/>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649" t="s">
        <v>858</v>
      </c>
      <c r="L1" s="27" t="s">
        <v>88</v>
      </c>
      <c r="BH1" s="127"/>
      <c r="BJ1" s="27" t="s">
        <v>88</v>
      </c>
    </row>
    <row r="2" spans="1:62">
      <c r="BF2" s="11" t="s">
        <v>251</v>
      </c>
      <c r="BG2" s="11"/>
      <c r="BH2" s="127" t="s">
        <v>252</v>
      </c>
    </row>
    <row r="3" spans="1:62">
      <c r="A3" s="124" t="s">
        <v>253</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0.64794916800000002</v>
      </c>
      <c r="C5" s="174">
        <v>0.63522129599999999</v>
      </c>
      <c r="D5" s="174">
        <v>0.62935977600000004</v>
      </c>
      <c r="E5" s="174">
        <v>0.68374630800000002</v>
      </c>
      <c r="F5" s="174">
        <v>0.66013275599999999</v>
      </c>
      <c r="G5" s="174">
        <v>0.70874150400000002</v>
      </c>
      <c r="H5" s="174">
        <v>0.67365611999999997</v>
      </c>
      <c r="I5" s="174">
        <v>0.63568184400000005</v>
      </c>
      <c r="J5" s="174">
        <v>0.65468991600000004</v>
      </c>
      <c r="K5" s="174">
        <v>0.66519878399999999</v>
      </c>
      <c r="L5" s="174">
        <v>0.64715367599999996</v>
      </c>
      <c r="M5" s="174">
        <v>0.76618439999999999</v>
      </c>
      <c r="N5" s="174">
        <v>0.979041312</v>
      </c>
      <c r="O5" s="174">
        <v>0.80503790399999997</v>
      </c>
      <c r="P5" s="174">
        <v>0.762290676</v>
      </c>
      <c r="Q5" s="174">
        <v>0.92840900000000004</v>
      </c>
      <c r="R5" s="174">
        <v>0.94794199999999995</v>
      </c>
      <c r="S5" s="174">
        <v>1.001681</v>
      </c>
      <c r="T5" s="174">
        <v>1.0480149999999999</v>
      </c>
      <c r="U5" s="174">
        <v>1.1673770000000001</v>
      </c>
      <c r="V5" s="174">
        <v>1.1220859999999999</v>
      </c>
      <c r="W5" s="174">
        <v>1.039979</v>
      </c>
      <c r="X5" s="174">
        <v>1.1177440000000001</v>
      </c>
      <c r="Y5" s="174">
        <v>1.200307</v>
      </c>
      <c r="Z5" s="174">
        <v>1.197786</v>
      </c>
      <c r="AA5" s="174">
        <v>1.136171</v>
      </c>
      <c r="AB5" s="174">
        <v>1.0997859999999999</v>
      </c>
      <c r="AC5" s="174">
        <v>1.1203529999999999</v>
      </c>
      <c r="AD5" s="174">
        <v>0.99471500000000002</v>
      </c>
      <c r="AE5" s="174">
        <v>1.054689</v>
      </c>
      <c r="AF5" s="174">
        <v>1.102441</v>
      </c>
      <c r="AG5" s="174">
        <v>1.125095</v>
      </c>
      <c r="AH5" s="174">
        <v>1.1758900000000001</v>
      </c>
      <c r="AI5" s="174">
        <v>1.257177</v>
      </c>
      <c r="AJ5" s="174">
        <v>1.208485</v>
      </c>
      <c r="AK5" s="174">
        <v>1.278678</v>
      </c>
      <c r="AL5" s="174">
        <v>1.328843</v>
      </c>
      <c r="AM5" s="174">
        <v>1.3365769999999999</v>
      </c>
      <c r="AN5" s="174">
        <v>1.3332870000000001</v>
      </c>
      <c r="AO5" s="174">
        <v>1.2594749999999999</v>
      </c>
      <c r="AP5" s="174">
        <v>1.2540420000000001</v>
      </c>
      <c r="AQ5" s="174">
        <v>1.2147600000000001</v>
      </c>
      <c r="AR5" s="174">
        <v>1.269971</v>
      </c>
      <c r="AS5" s="174">
        <v>1.2068289999999999</v>
      </c>
      <c r="AT5" s="174">
        <v>1.0082819999999999</v>
      </c>
      <c r="AU5" s="174">
        <v>1.033147</v>
      </c>
      <c r="AV5" s="174">
        <v>0.93141399999999996</v>
      </c>
      <c r="AW5" s="174">
        <v>0.89068800000000004</v>
      </c>
      <c r="AX5" s="174">
        <v>0.86157907078999996</v>
      </c>
      <c r="AY5" s="174">
        <v>0.82283560889999996</v>
      </c>
      <c r="AZ5" s="174">
        <v>0.82411742129339005</v>
      </c>
      <c r="BA5" s="174">
        <v>0.77060191244999998</v>
      </c>
      <c r="BB5" s="174">
        <v>0.78399803619999997</v>
      </c>
      <c r="BC5" s="174">
        <v>0.65278931016525998</v>
      </c>
      <c r="BD5" s="174">
        <v>0.63469215306000004</v>
      </c>
      <c r="BE5" s="175">
        <v>0.49524653923337397</v>
      </c>
      <c r="BF5" s="132">
        <v>-0.22183785598838501</v>
      </c>
      <c r="BG5" s="132">
        <v>-4.5231435625728102E-2</v>
      </c>
      <c r="BH5" s="132">
        <v>3.2705803009031999E-3</v>
      </c>
    </row>
    <row r="6" spans="1:62">
      <c r="A6" s="124" t="s">
        <v>256</v>
      </c>
      <c r="B6" s="174">
        <v>2.8879999999999999E-2</v>
      </c>
      <c r="C6" s="174">
        <v>3.0804999999999999E-2</v>
      </c>
      <c r="D6" s="174">
        <v>3.7797999999999998E-2</v>
      </c>
      <c r="E6" s="174">
        <v>3.9622999999999998E-2</v>
      </c>
      <c r="F6" s="174">
        <v>4.0164999999999999E-2</v>
      </c>
      <c r="G6" s="174">
        <v>4.5045000000000002E-2</v>
      </c>
      <c r="H6" s="174">
        <v>5.6550999999999997E-2</v>
      </c>
      <c r="I6" s="174">
        <v>6.2502000000000002E-2</v>
      </c>
      <c r="J6" s="174">
        <v>6.7004999999999995E-2</v>
      </c>
      <c r="K6" s="174">
        <v>7.4024999999999994E-2</v>
      </c>
      <c r="L6" s="174">
        <v>8.5026000000000004E-2</v>
      </c>
      <c r="M6" s="174">
        <v>6.5250000000000002E-2</v>
      </c>
      <c r="N6" s="174">
        <v>9.3852000000000005E-2</v>
      </c>
      <c r="O6" s="174">
        <v>9.7852999999999996E-2</v>
      </c>
      <c r="P6" s="174">
        <v>9.6130999999999994E-2</v>
      </c>
      <c r="Q6" s="174">
        <v>9.7337000000000007E-2</v>
      </c>
      <c r="R6" s="174">
        <v>8.6036000000000001E-2</v>
      </c>
      <c r="S6" s="174">
        <v>0.103036</v>
      </c>
      <c r="T6" s="174">
        <v>0.117303</v>
      </c>
      <c r="U6" s="174">
        <v>0.11763700000000001</v>
      </c>
      <c r="V6" s="174">
        <v>0.12751799999999999</v>
      </c>
      <c r="W6" s="174">
        <v>0.14060700000000001</v>
      </c>
      <c r="X6" s="174">
        <v>0.13598199999999999</v>
      </c>
      <c r="Y6" s="174">
        <v>0.12870200000000001</v>
      </c>
      <c r="Z6" s="174">
        <v>0.14246400000000001</v>
      </c>
      <c r="AA6" s="174">
        <v>0.141268</v>
      </c>
      <c r="AB6" s="174">
        <v>0.13663800000000001</v>
      </c>
      <c r="AC6" s="174">
        <v>0.13817699999999999</v>
      </c>
      <c r="AD6" s="174">
        <v>0.15585299999999999</v>
      </c>
      <c r="AE6" s="174">
        <v>0.18834600000000001</v>
      </c>
      <c r="AF6" s="174">
        <v>0.209731</v>
      </c>
      <c r="AG6" s="174">
        <v>0.240479</v>
      </c>
      <c r="AH6" s="174">
        <v>0.24071100000000001</v>
      </c>
      <c r="AI6" s="174">
        <v>0.24605199999999999</v>
      </c>
      <c r="AJ6" s="174">
        <v>0.25037100000000001</v>
      </c>
      <c r="AK6" s="174">
        <v>0.27427299999999999</v>
      </c>
      <c r="AL6" s="174">
        <v>0.30122489899999999</v>
      </c>
      <c r="AM6" s="174">
        <v>0.50438088199999997</v>
      </c>
      <c r="AN6" s="174">
        <v>0.37194614199999998</v>
      </c>
      <c r="AO6" s="174">
        <v>0.380590926</v>
      </c>
      <c r="AP6" s="174">
        <v>0.48034628600000001</v>
      </c>
      <c r="AQ6" s="174">
        <v>0.51551382899999998</v>
      </c>
      <c r="AR6" s="174">
        <v>0.47370150100000002</v>
      </c>
      <c r="AS6" s="174">
        <v>0.423163079</v>
      </c>
      <c r="AT6" s="174">
        <v>0.431087216</v>
      </c>
      <c r="AU6" s="174">
        <v>0.53322751700000004</v>
      </c>
      <c r="AV6" s="174">
        <v>0.61677734200000001</v>
      </c>
      <c r="AW6" s="174">
        <v>0.53735763700000005</v>
      </c>
      <c r="AX6" s="174">
        <v>0.53361579599999998</v>
      </c>
      <c r="AY6" s="174">
        <v>0.53257986099999999</v>
      </c>
      <c r="AZ6" s="174">
        <v>0.53154163099999996</v>
      </c>
      <c r="BA6" s="174">
        <v>0.52067991700000005</v>
      </c>
      <c r="BB6" s="174">
        <v>0.63631004300000005</v>
      </c>
      <c r="BC6" s="174">
        <v>0.56716367300000003</v>
      </c>
      <c r="BD6" s="174">
        <v>0.54149340499999998</v>
      </c>
      <c r="BE6" s="175">
        <v>0.208846744634992</v>
      </c>
      <c r="BF6" s="132">
        <v>-0.61536719895206904</v>
      </c>
      <c r="BG6" s="132">
        <v>2.30639999201534E-2</v>
      </c>
      <c r="BH6" s="132">
        <v>1.3792121596009699E-3</v>
      </c>
    </row>
    <row r="7" spans="1:62">
      <c r="A7" s="124" t="s">
        <v>92</v>
      </c>
      <c r="B7" s="174">
        <v>11.6072788349331</v>
      </c>
      <c r="C7" s="174">
        <v>12.171046241691201</v>
      </c>
      <c r="D7" s="174">
        <v>11.941188080944</v>
      </c>
      <c r="E7" s="174">
        <v>12.359075288835999</v>
      </c>
      <c r="F7" s="174">
        <v>12.4100554293762</v>
      </c>
      <c r="G7" s="174">
        <v>12.2927739437208</v>
      </c>
      <c r="H7" s="174">
        <v>11.6251228363101</v>
      </c>
      <c r="I7" s="174">
        <v>12.104730864333201</v>
      </c>
      <c r="J7" s="174">
        <v>13.001364119616699</v>
      </c>
      <c r="K7" s="174">
        <v>12.6920413676674</v>
      </c>
      <c r="L7" s="174">
        <v>12.691949155785901</v>
      </c>
      <c r="M7" s="174">
        <v>13.6153519211956</v>
      </c>
      <c r="N7" s="174">
        <v>13.954166438382</v>
      </c>
      <c r="O7" s="174">
        <v>13.7972779450081</v>
      </c>
      <c r="P7" s="174">
        <v>15.074223068767701</v>
      </c>
      <c r="Q7" s="174">
        <v>15.4583286543259</v>
      </c>
      <c r="R7" s="174">
        <v>15.944161986654599</v>
      </c>
      <c r="S7" s="174">
        <v>15.356867520169301</v>
      </c>
      <c r="T7" s="174">
        <v>15.9310478534177</v>
      </c>
      <c r="U7" s="174">
        <v>17.109936666515502</v>
      </c>
      <c r="V7" s="174">
        <v>17.518681868197401</v>
      </c>
      <c r="W7" s="174">
        <v>17.300156748149401</v>
      </c>
      <c r="X7" s="174">
        <v>18.049925542962001</v>
      </c>
      <c r="Y7" s="174">
        <v>18.8897161871074</v>
      </c>
      <c r="Z7" s="174">
        <v>19.113680805862</v>
      </c>
      <c r="AA7" s="174">
        <v>19.216790728552201</v>
      </c>
      <c r="AB7" s="174">
        <v>19.0354089553013</v>
      </c>
      <c r="AC7" s="174">
        <v>19.166511197850902</v>
      </c>
      <c r="AD7" s="174">
        <v>19.880829535734701</v>
      </c>
      <c r="AE7" s="174">
        <v>19.9553156876378</v>
      </c>
      <c r="AF7" s="174">
        <v>20.1349925433836</v>
      </c>
      <c r="AG7" s="174">
        <v>21.050282667825801</v>
      </c>
      <c r="AH7" s="174">
        <v>21.4948010680218</v>
      </c>
      <c r="AI7" s="174">
        <v>21.705618477538401</v>
      </c>
      <c r="AJ7" s="174">
        <v>21.6723420159468</v>
      </c>
      <c r="AK7" s="174">
        <v>22.631530007507301</v>
      </c>
      <c r="AL7" s="174">
        <v>21.964737873819001</v>
      </c>
      <c r="AM7" s="174">
        <v>21.954435200665401</v>
      </c>
      <c r="AN7" s="174">
        <v>22.372334436194102</v>
      </c>
      <c r="AO7" s="174">
        <v>22.517935994809601</v>
      </c>
      <c r="AP7" s="174">
        <v>22.8490448060708</v>
      </c>
      <c r="AQ7" s="174">
        <v>22.498857156062702</v>
      </c>
      <c r="AR7" s="174">
        <v>22.801859384915701</v>
      </c>
      <c r="AS7" s="174">
        <v>22.438996610410999</v>
      </c>
      <c r="AT7" s="174">
        <v>19.736555026370699</v>
      </c>
      <c r="AU7" s="174">
        <v>20.881949878112898</v>
      </c>
      <c r="AV7" s="174">
        <v>19.703057055802802</v>
      </c>
      <c r="AW7" s="174">
        <v>17.418257115404899</v>
      </c>
      <c r="AX7" s="174">
        <v>18.0801770539186</v>
      </c>
      <c r="AY7" s="174">
        <v>18.039081626155902</v>
      </c>
      <c r="AZ7" s="174">
        <v>15.584679980371201</v>
      </c>
      <c r="BA7" s="174">
        <v>14.258668112612799</v>
      </c>
      <c r="BB7" s="174">
        <v>13.8693335119907</v>
      </c>
      <c r="BC7" s="174">
        <v>13.282051073142201</v>
      </c>
      <c r="BD7" s="174">
        <v>11.3416554940962</v>
      </c>
      <c r="BE7" s="175">
        <v>9.2027768469898596</v>
      </c>
      <c r="BF7" s="132">
        <v>-0.19080308401787699</v>
      </c>
      <c r="BG7" s="132">
        <v>-5.3892445727673197E-2</v>
      </c>
      <c r="BH7" s="132">
        <v>6.0774620890767801E-2</v>
      </c>
    </row>
    <row r="8" spans="1:62" s="125" customFormat="1">
      <c r="A8" s="133" t="s">
        <v>257</v>
      </c>
      <c r="B8" s="176">
        <v>12.284108002933101</v>
      </c>
      <c r="C8" s="176">
        <v>12.837072537691199</v>
      </c>
      <c r="D8" s="176">
        <v>12.608345856943901</v>
      </c>
      <c r="E8" s="176">
        <v>13.082444596836</v>
      </c>
      <c r="F8" s="176">
        <v>13.1103531853762</v>
      </c>
      <c r="G8" s="176">
        <v>13.0465604477208</v>
      </c>
      <c r="H8" s="176">
        <v>12.355329956310101</v>
      </c>
      <c r="I8" s="176">
        <v>12.8029147083332</v>
      </c>
      <c r="J8" s="176">
        <v>13.7230590356167</v>
      </c>
      <c r="K8" s="176">
        <v>13.4312651516674</v>
      </c>
      <c r="L8" s="176">
        <v>13.4241288317859</v>
      </c>
      <c r="M8" s="176">
        <v>14.446786321195599</v>
      </c>
      <c r="N8" s="176">
        <v>15.027059750382</v>
      </c>
      <c r="O8" s="176">
        <v>14.700168849008101</v>
      </c>
      <c r="P8" s="176">
        <v>15.9326447447677</v>
      </c>
      <c r="Q8" s="176">
        <v>16.484074654325902</v>
      </c>
      <c r="R8" s="176">
        <v>16.9781399866546</v>
      </c>
      <c r="S8" s="176">
        <v>16.4615845201693</v>
      </c>
      <c r="T8" s="176">
        <v>17.096365853417701</v>
      </c>
      <c r="U8" s="176">
        <v>18.394950666515498</v>
      </c>
      <c r="V8" s="176">
        <v>18.768285868197399</v>
      </c>
      <c r="W8" s="176">
        <v>18.4807427481494</v>
      </c>
      <c r="X8" s="176">
        <v>19.303651542962001</v>
      </c>
      <c r="Y8" s="176">
        <v>20.218725187107399</v>
      </c>
      <c r="Z8" s="176">
        <v>20.453930805862001</v>
      </c>
      <c r="AA8" s="176">
        <v>20.494229728552199</v>
      </c>
      <c r="AB8" s="176">
        <v>20.271832955301299</v>
      </c>
      <c r="AC8" s="176">
        <v>20.425041197850899</v>
      </c>
      <c r="AD8" s="176">
        <v>21.031397535734701</v>
      </c>
      <c r="AE8" s="176">
        <v>21.198350687637799</v>
      </c>
      <c r="AF8" s="176">
        <v>21.4471645433836</v>
      </c>
      <c r="AG8" s="176">
        <v>22.4158566678258</v>
      </c>
      <c r="AH8" s="176">
        <v>22.9114020680218</v>
      </c>
      <c r="AI8" s="176">
        <v>23.208847477538399</v>
      </c>
      <c r="AJ8" s="176">
        <v>23.131198015946801</v>
      </c>
      <c r="AK8" s="176">
        <v>24.184481007507301</v>
      </c>
      <c r="AL8" s="176">
        <v>23.594805772819001</v>
      </c>
      <c r="AM8" s="176">
        <v>23.795393082665399</v>
      </c>
      <c r="AN8" s="176">
        <v>24.077567578194099</v>
      </c>
      <c r="AO8" s="176">
        <v>24.1580019208096</v>
      </c>
      <c r="AP8" s="176">
        <v>24.583433092070798</v>
      </c>
      <c r="AQ8" s="176">
        <v>24.229130985062699</v>
      </c>
      <c r="AR8" s="176">
        <v>24.5455318859157</v>
      </c>
      <c r="AS8" s="176">
        <v>24.068988689411</v>
      </c>
      <c r="AT8" s="176">
        <v>21.175924242370701</v>
      </c>
      <c r="AU8" s="176">
        <v>22.448324395112898</v>
      </c>
      <c r="AV8" s="176">
        <v>21.251248397802801</v>
      </c>
      <c r="AW8" s="176">
        <v>18.846302752404899</v>
      </c>
      <c r="AX8" s="176">
        <v>19.4753719207086</v>
      </c>
      <c r="AY8" s="176">
        <v>19.3944970960559</v>
      </c>
      <c r="AZ8" s="176">
        <v>16.9403390326646</v>
      </c>
      <c r="BA8" s="176">
        <v>15.549949942062799</v>
      </c>
      <c r="BB8" s="176">
        <v>15.2896415911907</v>
      </c>
      <c r="BC8" s="176">
        <v>14.502004056307401</v>
      </c>
      <c r="BD8" s="176">
        <v>12.5178410521562</v>
      </c>
      <c r="BE8" s="176">
        <v>9.9068701308582305</v>
      </c>
      <c r="BF8" s="135">
        <v>-0.21074232061932099</v>
      </c>
      <c r="BG8" s="135">
        <v>-5.1213042981373302E-2</v>
      </c>
      <c r="BH8" s="135">
        <v>6.5424413351271998E-2</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3.0438177071465601E-2</v>
      </c>
      <c r="C10" s="174">
        <v>2.5098545875896199E-2</v>
      </c>
      <c r="D10" s="174">
        <v>2.8225429159809998E-2</v>
      </c>
      <c r="E10" s="174">
        <v>2.7428526991783699E-2</v>
      </c>
      <c r="F10" s="174">
        <v>3.2839811986731297E-2</v>
      </c>
      <c r="G10" s="174">
        <v>4.22013541680216E-2</v>
      </c>
      <c r="H10" s="174">
        <v>3.6999151303157202E-2</v>
      </c>
      <c r="I10" s="174">
        <v>3.1144661635787801E-2</v>
      </c>
      <c r="J10" s="174">
        <v>3.4187479124020197E-2</v>
      </c>
      <c r="K10" s="174">
        <v>4.2573318704487398E-2</v>
      </c>
      <c r="L10" s="174">
        <v>4.1439385048450197E-2</v>
      </c>
      <c r="M10" s="174">
        <v>4.1913306753898101E-2</v>
      </c>
      <c r="N10" s="174">
        <v>3.9630611092070202E-2</v>
      </c>
      <c r="O10" s="174">
        <v>4.8309103294412299E-2</v>
      </c>
      <c r="P10" s="174">
        <v>4.5006025783457901E-2</v>
      </c>
      <c r="Q10" s="174">
        <v>4.0120522654445497E-2</v>
      </c>
      <c r="R10" s="174">
        <v>3.8017681944802498E-2</v>
      </c>
      <c r="S10" s="174">
        <v>3.8397874139419398E-2</v>
      </c>
      <c r="T10" s="174">
        <v>3.4847867611043699E-2</v>
      </c>
      <c r="U10" s="174">
        <v>2.5866805296862999E-2</v>
      </c>
      <c r="V10" s="174">
        <v>3.8158580742223898E-2</v>
      </c>
      <c r="W10" s="174">
        <v>4.3593657589037202E-2</v>
      </c>
      <c r="X10" s="174">
        <v>4.8382822010281601E-2</v>
      </c>
      <c r="Y10" s="174">
        <v>4.9580458698140199E-2</v>
      </c>
      <c r="Z10" s="174">
        <v>5.3649965439510602E-2</v>
      </c>
      <c r="AA10" s="174">
        <v>4.4158075873510901E-2</v>
      </c>
      <c r="AB10" s="174">
        <v>3.8858444918265102E-2</v>
      </c>
      <c r="AC10" s="174">
        <v>4.3805389096068598E-2</v>
      </c>
      <c r="AD10" s="174">
        <v>2.9051953992000001E-2</v>
      </c>
      <c r="AE10" s="174">
        <v>2.5434385164393E-2</v>
      </c>
      <c r="AF10" s="174">
        <v>2.6690948692061501E-2</v>
      </c>
      <c r="AG10" s="174">
        <v>2.7960538119148198E-2</v>
      </c>
      <c r="AH10" s="174">
        <v>2.20597704594418E-2</v>
      </c>
      <c r="AI10" s="174">
        <v>2.96546737018068E-2</v>
      </c>
      <c r="AJ10" s="174">
        <v>3.5587690348568901E-2</v>
      </c>
      <c r="AK10" s="174">
        <v>2.7045530291854501E-2</v>
      </c>
      <c r="AL10" s="174">
        <v>2.2164668208594002E-2</v>
      </c>
      <c r="AM10" s="174">
        <v>1.65106673699047E-2</v>
      </c>
      <c r="AN10" s="174">
        <v>2.0137912678829199E-2</v>
      </c>
      <c r="AO10" s="174">
        <v>3.4271349911862002E-2</v>
      </c>
      <c r="AP10" s="174">
        <v>3.9461921818753999E-2</v>
      </c>
      <c r="AQ10" s="174">
        <v>3.5725754078427999E-2</v>
      </c>
      <c r="AR10" s="174">
        <v>5.1697299957626897E-2</v>
      </c>
      <c r="AS10" s="174">
        <v>6.3057847437560599E-2</v>
      </c>
      <c r="AT10" s="174">
        <v>3.4635377007852998E-2</v>
      </c>
      <c r="AU10" s="174">
        <v>4.8499488179134402E-2</v>
      </c>
      <c r="AV10" s="174">
        <v>5.2627122951849598E-2</v>
      </c>
      <c r="AW10" s="174">
        <v>4.9209050091015699E-2</v>
      </c>
      <c r="AX10" s="174">
        <v>5.3781489806014202E-2</v>
      </c>
      <c r="AY10" s="174">
        <v>5.7210179764197601E-2</v>
      </c>
      <c r="AZ10" s="174">
        <v>5.6930865399722502E-2</v>
      </c>
      <c r="BA10" s="174">
        <v>4.3879108864680001E-2</v>
      </c>
      <c r="BB10" s="174">
        <v>4.5091037446611797E-2</v>
      </c>
      <c r="BC10" s="174">
        <v>4.9352931603359997E-2</v>
      </c>
      <c r="BD10" s="174">
        <v>2.924626505472E-2</v>
      </c>
      <c r="BE10" s="175">
        <v>3.1896814314527101E-2</v>
      </c>
      <c r="BF10" s="132">
        <v>8.7648781446940896E-2</v>
      </c>
      <c r="BG10" s="132">
        <v>-1.6770162789236799E-2</v>
      </c>
      <c r="BH10" s="132">
        <v>2.10644768401906E-4</v>
      </c>
    </row>
    <row r="11" spans="1:62">
      <c r="A11" s="124" t="s">
        <v>259</v>
      </c>
      <c r="B11" s="174">
        <v>7.2640979999999994E-2</v>
      </c>
      <c r="C11" s="174">
        <v>7.8711840000000005E-2</v>
      </c>
      <c r="D11" s="174">
        <v>8.1349524000000006E-2</v>
      </c>
      <c r="E11" s="174">
        <v>8.0051616000000006E-2</v>
      </c>
      <c r="F11" s="174">
        <v>8.9346311999999997E-2</v>
      </c>
      <c r="G11" s="174">
        <v>0.102041264196432</v>
      </c>
      <c r="H11" s="174">
        <v>0.102716785284624</v>
      </c>
      <c r="I11" s="174">
        <v>0.108129282247116</v>
      </c>
      <c r="J11" s="174">
        <v>0.106266817803384</v>
      </c>
      <c r="K11" s="174">
        <v>0.11272421498616</v>
      </c>
      <c r="L11" s="174">
        <v>0.13401089217755999</v>
      </c>
      <c r="M11" s="174">
        <v>0.14301502178734801</v>
      </c>
      <c r="N11" s="174">
        <v>0.18138973288525201</v>
      </c>
      <c r="O11" s="174">
        <v>0.20856605314719601</v>
      </c>
      <c r="P11" s="174">
        <v>0.22654317509330399</v>
      </c>
      <c r="Q11" s="174">
        <v>0.24712114310280001</v>
      </c>
      <c r="R11" s="174">
        <v>0.24176828417554799</v>
      </c>
      <c r="S11" s="174">
        <v>0.255570492530592</v>
      </c>
      <c r="T11" s="174">
        <v>0.287412516016812</v>
      </c>
      <c r="U11" s="174">
        <v>0.35492871477801602</v>
      </c>
      <c r="V11" s="174">
        <v>0.41957295505182002</v>
      </c>
      <c r="W11" s="174">
        <v>0.42477301503835202</v>
      </c>
      <c r="X11" s="174">
        <v>0.44479724918904001</v>
      </c>
      <c r="Y11" s="174">
        <v>0.45456420157524002</v>
      </c>
      <c r="Z11" s="174">
        <v>0.45104932410883197</v>
      </c>
      <c r="AA11" s="174">
        <v>0.40183484561045302</v>
      </c>
      <c r="AB11" s="174">
        <v>0.46066875087915399</v>
      </c>
      <c r="AC11" s="174">
        <v>0.44704805139913001</v>
      </c>
      <c r="AD11" s="174">
        <v>0.46057056784008499</v>
      </c>
      <c r="AE11" s="174">
        <v>0.47279393769162298</v>
      </c>
      <c r="AF11" s="174">
        <v>0.49582736058764199</v>
      </c>
      <c r="AG11" s="174">
        <v>0.51162888699982101</v>
      </c>
      <c r="AH11" s="174">
        <v>0.51469654197880799</v>
      </c>
      <c r="AI11" s="174">
        <v>0.50414479486660801</v>
      </c>
      <c r="AJ11" s="174">
        <v>0.510508068598584</v>
      </c>
      <c r="AK11" s="174">
        <v>0.54425336150001602</v>
      </c>
      <c r="AL11" s="174">
        <v>0.53563681631728799</v>
      </c>
      <c r="AM11" s="174">
        <v>0.51843740984639997</v>
      </c>
      <c r="AN11" s="174">
        <v>0.53790742405080005</v>
      </c>
      <c r="AO11" s="174">
        <v>0.56396479283074796</v>
      </c>
      <c r="AP11" s="174">
        <v>0.54390456921216301</v>
      </c>
      <c r="AQ11" s="174">
        <v>0.53630630557482895</v>
      </c>
      <c r="AR11" s="174">
        <v>0.56833819755123705</v>
      </c>
      <c r="AS11" s="174">
        <v>0.576476479726451</v>
      </c>
      <c r="AT11" s="174">
        <v>0.46514577693800901</v>
      </c>
      <c r="AU11" s="174">
        <v>0.60551150653599894</v>
      </c>
      <c r="AV11" s="174">
        <v>0.64681092168465404</v>
      </c>
      <c r="AW11" s="174">
        <v>0.64006707392481199</v>
      </c>
      <c r="AX11" s="174">
        <v>0.68991658038627002</v>
      </c>
      <c r="AY11" s="174">
        <v>0.73355893083037305</v>
      </c>
      <c r="AZ11" s="174">
        <v>0.73791976097520295</v>
      </c>
      <c r="BA11" s="174">
        <v>0.66652689600736903</v>
      </c>
      <c r="BB11" s="174">
        <v>0.70297709648302198</v>
      </c>
      <c r="BC11" s="174">
        <v>0.68737842590353204</v>
      </c>
      <c r="BD11" s="174">
        <v>0.64812352645192095</v>
      </c>
      <c r="BE11" s="175">
        <v>0.57896825910134497</v>
      </c>
      <c r="BF11" s="132">
        <v>-0.10914145984974</v>
      </c>
      <c r="BG11" s="132">
        <v>3.3729405488227802E-2</v>
      </c>
      <c r="BH11" s="132">
        <v>3.8234738318338401E-3</v>
      </c>
    </row>
    <row r="12" spans="1:62">
      <c r="A12" s="124" t="s">
        <v>260</v>
      </c>
      <c r="B12" s="174">
        <v>4.8776220000000002E-2</v>
      </c>
      <c r="C12" s="174">
        <v>5.0241599999999997E-2</v>
      </c>
      <c r="D12" s="174">
        <v>5.0241599999999997E-2</v>
      </c>
      <c r="E12" s="174">
        <v>5.0241599999999997E-2</v>
      </c>
      <c r="F12" s="174">
        <v>5.0241599999999997E-2</v>
      </c>
      <c r="G12" s="174">
        <v>5.3716644000000001E-2</v>
      </c>
      <c r="H12" s="174">
        <v>5.1874452000000001E-2</v>
      </c>
      <c r="I12" s="174">
        <v>4.2872832E-2</v>
      </c>
      <c r="J12" s="174">
        <v>4.6557215999999998E-2</v>
      </c>
      <c r="K12" s="174">
        <v>4.4128872E-2</v>
      </c>
      <c r="L12" s="174">
        <v>3.5252855999999999E-2</v>
      </c>
      <c r="M12" s="174">
        <v>3.5587800000000003E-2</v>
      </c>
      <c r="N12" s="174">
        <v>3.8309219999999998E-2</v>
      </c>
      <c r="O12" s="174">
        <v>3.7346256000000001E-2</v>
      </c>
      <c r="P12" s="174">
        <v>4.1323716000000003E-2</v>
      </c>
      <c r="Q12" s="174">
        <v>4.5636120000000002E-2</v>
      </c>
      <c r="R12" s="174">
        <v>4.5552384000000001E-2</v>
      </c>
      <c r="S12" s="174">
        <v>3.0354300000000001E-2</v>
      </c>
      <c r="T12" s="174">
        <v>3.6383291999999998E-2</v>
      </c>
      <c r="U12" s="174">
        <v>4.9069295999999998E-2</v>
      </c>
      <c r="V12" s="174">
        <v>4.9111163999999999E-2</v>
      </c>
      <c r="W12" s="174">
        <v>4.6640951999999999E-2</v>
      </c>
      <c r="X12" s="174">
        <v>4.8064464000000001E-2</v>
      </c>
      <c r="Y12" s="174">
        <v>6.6988800000000001E-2</v>
      </c>
      <c r="Z12" s="174">
        <v>9.0518615999999996E-2</v>
      </c>
      <c r="AA12" s="174">
        <v>0.10904939280000001</v>
      </c>
      <c r="AB12" s="174">
        <v>8.95891464E-2</v>
      </c>
      <c r="AC12" s="174">
        <v>7.7464173600000005E-2</v>
      </c>
      <c r="AD12" s="174">
        <v>7.8154995599999999E-2</v>
      </c>
      <c r="AE12" s="174">
        <v>9.2180775600000001E-2</v>
      </c>
      <c r="AF12" s="174">
        <v>9.9377884799999996E-2</v>
      </c>
      <c r="AG12" s="174">
        <v>0.13770996472800001</v>
      </c>
      <c r="AH12" s="174">
        <v>0.17927165844000001</v>
      </c>
      <c r="AI12" s="174">
        <v>0.1686736116</v>
      </c>
      <c r="AJ12" s="174">
        <v>0.1740620232</v>
      </c>
      <c r="AK12" s="174">
        <v>0.13450932360000001</v>
      </c>
      <c r="AL12" s="174">
        <v>0.10553248079999999</v>
      </c>
      <c r="AM12" s="174">
        <v>0.1063698408</v>
      </c>
      <c r="AN12" s="174">
        <v>0.10170155879999999</v>
      </c>
      <c r="AO12" s="174">
        <v>0.117804265387894</v>
      </c>
      <c r="AP12" s="174">
        <v>0.11545239043116599</v>
      </c>
      <c r="AQ12" s="174">
        <v>0.14413850617454399</v>
      </c>
      <c r="AR12" s="174">
        <v>0.17107765445782</v>
      </c>
      <c r="AS12" s="174">
        <v>0.182943074441861</v>
      </c>
      <c r="AT12" s="174">
        <v>0.16724727261086</v>
      </c>
      <c r="AU12" s="174">
        <v>0.18802500120000001</v>
      </c>
      <c r="AV12" s="174">
        <v>0.24115130639999999</v>
      </c>
      <c r="AW12" s="174">
        <v>0.28115618040000001</v>
      </c>
      <c r="AX12" s="174">
        <v>0.31603641119999998</v>
      </c>
      <c r="AY12" s="174">
        <v>0.31880807280000001</v>
      </c>
      <c r="AZ12" s="174">
        <v>0.30619743119999998</v>
      </c>
      <c r="BA12" s="174">
        <v>0.31053790858972102</v>
      </c>
      <c r="BB12" s="174">
        <v>0.32288278832269501</v>
      </c>
      <c r="BC12" s="174">
        <v>0.31162204239515301</v>
      </c>
      <c r="BD12" s="174">
        <v>0.313504485768</v>
      </c>
      <c r="BE12" s="175">
        <v>0.30049140951678299</v>
      </c>
      <c r="BF12" s="132">
        <v>-4.4127250675304999E-2</v>
      </c>
      <c r="BG12" s="132">
        <v>6.4850088948079199E-2</v>
      </c>
      <c r="BH12" s="132">
        <v>1.98442837395197E-3</v>
      </c>
    </row>
    <row r="13" spans="1:62">
      <c r="A13" s="124" t="s">
        <v>261</v>
      </c>
      <c r="B13" s="174">
        <v>8.4322151999999997E-2</v>
      </c>
      <c r="C13" s="174">
        <v>8.4322151999999997E-2</v>
      </c>
      <c r="D13" s="174">
        <v>9.2528280000000004E-2</v>
      </c>
      <c r="E13" s="174">
        <v>8.4280283999999997E-2</v>
      </c>
      <c r="F13" s="174">
        <v>8.9974332000000004E-2</v>
      </c>
      <c r="G13" s="174">
        <v>9.3909924000000006E-2</v>
      </c>
      <c r="H13" s="174">
        <v>7.3030645475999995E-2</v>
      </c>
      <c r="I13" s="174">
        <v>7.5878925516000006E-2</v>
      </c>
      <c r="J13" s="174">
        <v>7.7275181447999997E-2</v>
      </c>
      <c r="K13" s="174">
        <v>9.3446570844000001E-2</v>
      </c>
      <c r="L13" s="174">
        <v>9.4984462242539994E-2</v>
      </c>
      <c r="M13" s="174">
        <v>9.2900548484639994E-2</v>
      </c>
      <c r="N13" s="174">
        <v>9.5236678005300002E-2</v>
      </c>
      <c r="O13" s="174">
        <v>9.6259716933119993E-2</v>
      </c>
      <c r="P13" s="174">
        <v>9.7099177031999995E-2</v>
      </c>
      <c r="Q13" s="174">
        <v>0.1018336041918</v>
      </c>
      <c r="R13" s="174">
        <v>0.1037520420066</v>
      </c>
      <c r="S13" s="174">
        <v>0.10802973324780001</v>
      </c>
      <c r="T13" s="174">
        <v>0.1190683026234</v>
      </c>
      <c r="U13" s="174">
        <v>0.1239618239964</v>
      </c>
      <c r="V13" s="174">
        <v>0.1278530191692</v>
      </c>
      <c r="W13" s="174">
        <v>0.12624634722959999</v>
      </c>
      <c r="X13" s="174">
        <v>0.15873942167460001</v>
      </c>
      <c r="Y13" s="174">
        <v>0.1266287067396</v>
      </c>
      <c r="Z13" s="174">
        <v>0.14671218762720001</v>
      </c>
      <c r="AA13" s="174">
        <v>6.68951978058E-2</v>
      </c>
      <c r="AB13" s="174">
        <v>8.4127882386600003E-2</v>
      </c>
      <c r="AC13" s="174">
        <v>0.1407131710218</v>
      </c>
      <c r="AD13" s="174">
        <v>0.14753566210499999</v>
      </c>
      <c r="AE13" s="174">
        <v>0.1688707512648</v>
      </c>
      <c r="AF13" s="174">
        <v>0.15111687121128001</v>
      </c>
      <c r="AG13" s="174">
        <v>0.1171476468513</v>
      </c>
      <c r="AH13" s="174">
        <v>0.13874615586</v>
      </c>
      <c r="AI13" s="174">
        <v>0.13195077012</v>
      </c>
      <c r="AJ13" s="174">
        <v>0.105379377537677</v>
      </c>
      <c r="AK13" s="174">
        <v>0.11317613475931</v>
      </c>
      <c r="AL13" s="174">
        <v>0.11145031326</v>
      </c>
      <c r="AM13" s="174">
        <v>9.1661072302800004E-2</v>
      </c>
      <c r="AN13" s="174">
        <v>0.10160939410868999</v>
      </c>
      <c r="AO13" s="174">
        <v>8.8915377236400001E-2</v>
      </c>
      <c r="AP13" s="174">
        <v>5.6024431187400102E-2</v>
      </c>
      <c r="AQ13" s="174">
        <v>0.159588157358241</v>
      </c>
      <c r="AR13" s="174">
        <v>0.140514980166034</v>
      </c>
      <c r="AS13" s="174">
        <v>0.18591156123229299</v>
      </c>
      <c r="AT13" s="174">
        <v>0.171003002723144</v>
      </c>
      <c r="AU13" s="174">
        <v>0.201266425771188</v>
      </c>
      <c r="AV13" s="174">
        <v>0.16295913986074401</v>
      </c>
      <c r="AW13" s="174">
        <v>0.19641721797518</v>
      </c>
      <c r="AX13" s="174">
        <v>0.21128399072120299</v>
      </c>
      <c r="AY13" s="174">
        <v>0.22380089674715201</v>
      </c>
      <c r="AZ13" s="174">
        <v>0.20800790561214999</v>
      </c>
      <c r="BA13" s="174">
        <v>0.228769320159071</v>
      </c>
      <c r="BB13" s="174">
        <v>0.17434129647537899</v>
      </c>
      <c r="BC13" s="174">
        <v>0.16366533866748401</v>
      </c>
      <c r="BD13" s="174">
        <v>0.203532946066071</v>
      </c>
      <c r="BE13" s="175">
        <v>0.26813215512447203</v>
      </c>
      <c r="BF13" s="132">
        <v>0.31379002159648001</v>
      </c>
      <c r="BG13" s="132">
        <v>1.7567196843303299E-2</v>
      </c>
      <c r="BH13" s="132">
        <v>1.7707296772761E-3</v>
      </c>
    </row>
    <row r="14" spans="1:62">
      <c r="A14" s="124" t="s">
        <v>262</v>
      </c>
      <c r="B14" s="174">
        <v>0</v>
      </c>
      <c r="C14" s="174">
        <v>0</v>
      </c>
      <c r="D14" s="174">
        <v>0</v>
      </c>
      <c r="E14" s="174">
        <v>0</v>
      </c>
      <c r="F14" s="174">
        <v>0</v>
      </c>
      <c r="G14" s="174">
        <v>0</v>
      </c>
      <c r="H14" s="174">
        <v>0</v>
      </c>
      <c r="I14" s="174">
        <v>0</v>
      </c>
      <c r="J14" s="174">
        <v>0</v>
      </c>
      <c r="K14" s="174">
        <v>0</v>
      </c>
      <c r="L14" s="174">
        <v>0</v>
      </c>
      <c r="M14" s="174">
        <v>0</v>
      </c>
      <c r="N14" s="174">
        <v>0</v>
      </c>
      <c r="O14" s="174">
        <v>0</v>
      </c>
      <c r="P14" s="174">
        <v>0</v>
      </c>
      <c r="Q14" s="174">
        <v>0</v>
      </c>
      <c r="R14" s="174">
        <v>0</v>
      </c>
      <c r="S14" s="174">
        <v>0</v>
      </c>
      <c r="T14" s="174">
        <v>0</v>
      </c>
      <c r="U14" s="174">
        <v>0</v>
      </c>
      <c r="V14" s="174">
        <v>0</v>
      </c>
      <c r="W14" s="174">
        <v>0</v>
      </c>
      <c r="X14" s="174">
        <v>0</v>
      </c>
      <c r="Y14" s="174">
        <v>0</v>
      </c>
      <c r="Z14" s="174">
        <v>0</v>
      </c>
      <c r="AA14" s="174">
        <v>0</v>
      </c>
      <c r="AB14" s="174">
        <v>0</v>
      </c>
      <c r="AC14" s="174">
        <v>0</v>
      </c>
      <c r="AD14" s="174">
        <v>0</v>
      </c>
      <c r="AE14" s="174">
        <v>0</v>
      </c>
      <c r="AF14" s="174">
        <v>0</v>
      </c>
      <c r="AG14" s="174">
        <v>0</v>
      </c>
      <c r="AH14" s="174">
        <v>0</v>
      </c>
      <c r="AI14" s="174">
        <v>0</v>
      </c>
      <c r="AJ14" s="174">
        <v>0</v>
      </c>
      <c r="AK14" s="174">
        <v>0</v>
      </c>
      <c r="AL14" s="174">
        <v>0</v>
      </c>
      <c r="AM14" s="174">
        <v>0</v>
      </c>
      <c r="AN14" s="174">
        <v>0</v>
      </c>
      <c r="AO14" s="174">
        <v>0</v>
      </c>
      <c r="AP14" s="174">
        <v>0</v>
      </c>
      <c r="AQ14" s="174">
        <v>0</v>
      </c>
      <c r="AR14" s="174">
        <v>0</v>
      </c>
      <c r="AS14" s="174">
        <v>0</v>
      </c>
      <c r="AT14" s="174">
        <v>0</v>
      </c>
      <c r="AU14" s="174">
        <v>0</v>
      </c>
      <c r="AV14" s="174">
        <v>0</v>
      </c>
      <c r="AW14" s="174">
        <v>0</v>
      </c>
      <c r="AX14" s="174">
        <v>0</v>
      </c>
      <c r="AY14" s="174">
        <v>0</v>
      </c>
      <c r="AZ14" s="174">
        <v>0</v>
      </c>
      <c r="BA14" s="174">
        <v>0</v>
      </c>
      <c r="BB14" s="174">
        <v>0</v>
      </c>
      <c r="BC14" s="174">
        <v>0</v>
      </c>
      <c r="BD14" s="174">
        <v>0</v>
      </c>
      <c r="BE14" s="175">
        <v>0</v>
      </c>
      <c r="BF14" s="132">
        <v>0</v>
      </c>
      <c r="BG14" s="132">
        <v>0</v>
      </c>
      <c r="BH14" s="132">
        <v>0</v>
      </c>
    </row>
    <row r="15" spans="1:62">
      <c r="A15" s="124" t="s">
        <v>263</v>
      </c>
      <c r="B15" s="174">
        <v>1.51094339617951E-3</v>
      </c>
      <c r="C15" s="174">
        <v>1.90584905730732E-3</v>
      </c>
      <c r="D15" s="174">
        <v>2.1462264149268301E-3</v>
      </c>
      <c r="E15" s="174">
        <v>2.12905660417561E-3</v>
      </c>
      <c r="F15" s="174">
        <v>3.5884905659707301E-3</v>
      </c>
      <c r="G15" s="174">
        <v>3.64E-3</v>
      </c>
      <c r="H15" s="174">
        <v>5.1050000000000002E-3</v>
      </c>
      <c r="I15" s="174">
        <v>5.5230000000000001E-3</v>
      </c>
      <c r="J15" s="174">
        <v>6.3169999999999997E-3</v>
      </c>
      <c r="K15" s="174">
        <v>6.7359999999999998E-3</v>
      </c>
      <c r="L15" s="174">
        <v>7.0289999999999997E-3</v>
      </c>
      <c r="M15" s="174">
        <v>5.4390000000000003E-3</v>
      </c>
      <c r="N15" s="174">
        <v>6.234E-3</v>
      </c>
      <c r="O15" s="174">
        <v>5.3140000000000001E-3</v>
      </c>
      <c r="P15" s="174">
        <v>5.6480000000000002E-3</v>
      </c>
      <c r="Q15" s="174">
        <v>5.9420000000000002E-3</v>
      </c>
      <c r="R15" s="174">
        <v>6.025E-3</v>
      </c>
      <c r="S15" s="174">
        <v>6.8199999999999997E-3</v>
      </c>
      <c r="T15" s="174">
        <v>5.7739999999999996E-3</v>
      </c>
      <c r="U15" s="174">
        <v>4.6030000000000003E-3</v>
      </c>
      <c r="V15" s="174">
        <v>5.0210000000000003E-3</v>
      </c>
      <c r="W15" s="174">
        <v>6.8199999999999997E-3</v>
      </c>
      <c r="X15" s="174">
        <v>7.6990000000000001E-3</v>
      </c>
      <c r="Y15" s="174">
        <v>7.5729999999999999E-3</v>
      </c>
      <c r="Z15" s="174">
        <v>8.4100000000000008E-3</v>
      </c>
      <c r="AA15" s="174">
        <v>6.0660000000000002E-3</v>
      </c>
      <c r="AB15" s="174">
        <v>1.1757E-2</v>
      </c>
      <c r="AC15" s="174">
        <v>1.1506000000000001E-2</v>
      </c>
      <c r="AD15" s="174">
        <v>1.2092E-2</v>
      </c>
      <c r="AE15" s="174">
        <v>1.4895E-2</v>
      </c>
      <c r="AF15" s="174">
        <v>1.5647999999999999E-2</v>
      </c>
      <c r="AG15" s="174">
        <v>1.6400999999999999E-2</v>
      </c>
      <c r="AH15" s="174">
        <v>1.7070999999999999E-2</v>
      </c>
      <c r="AI15" s="174">
        <v>1.8714999999999999E-2</v>
      </c>
      <c r="AJ15" s="174">
        <v>1.6972999999999999E-2</v>
      </c>
      <c r="AK15" s="174">
        <v>2.6366000000000001E-2</v>
      </c>
      <c r="AL15" s="174">
        <v>2.3923E-2</v>
      </c>
      <c r="AM15" s="174">
        <v>3.2759999999999997E-2</v>
      </c>
      <c r="AN15" s="174">
        <v>3.5156E-2</v>
      </c>
      <c r="AO15" s="174">
        <v>3.8013999999999999E-2</v>
      </c>
      <c r="AP15" s="174">
        <v>3.8580000000000003E-2</v>
      </c>
      <c r="AQ15" s="174">
        <v>3.2825E-2</v>
      </c>
      <c r="AR15" s="174">
        <v>4.3339999999999997E-2</v>
      </c>
      <c r="AS15" s="174">
        <v>3.8644999999999999E-2</v>
      </c>
      <c r="AT15" s="174">
        <v>3.4717999999999999E-2</v>
      </c>
      <c r="AU15" s="174">
        <v>3.4048000000000002E-2</v>
      </c>
      <c r="AV15" s="174">
        <v>3.4242000000000002E-2</v>
      </c>
      <c r="AW15" s="174">
        <v>3.6547000000000003E-2</v>
      </c>
      <c r="AX15" s="174">
        <v>3.6859000000000003E-2</v>
      </c>
      <c r="AY15" s="174">
        <v>3.6400000000000002E-2</v>
      </c>
      <c r="AZ15" s="174">
        <v>3.3926999999999999E-2</v>
      </c>
      <c r="BA15" s="174">
        <v>4.1003999999999999E-2</v>
      </c>
      <c r="BB15" s="174">
        <v>4.1724200000000003E-2</v>
      </c>
      <c r="BC15" s="174">
        <v>4.68504E-2</v>
      </c>
      <c r="BD15" s="174">
        <v>3.1600209541117599E-2</v>
      </c>
      <c r="BE15" s="175">
        <v>2.3190115896750199E-2</v>
      </c>
      <c r="BF15" s="132">
        <v>-0.268145519913006</v>
      </c>
      <c r="BG15" s="132">
        <v>-9.3653228999287502E-3</v>
      </c>
      <c r="BH15" s="132">
        <v>1.53146221566695E-4</v>
      </c>
    </row>
    <row r="16" spans="1:62">
      <c r="A16" s="124" t="s">
        <v>264</v>
      </c>
      <c r="B16" s="174">
        <v>0</v>
      </c>
      <c r="C16" s="174">
        <v>0</v>
      </c>
      <c r="D16" s="174">
        <v>0</v>
      </c>
      <c r="E16" s="174">
        <v>0</v>
      </c>
      <c r="F16" s="174">
        <v>0</v>
      </c>
      <c r="G16" s="174">
        <v>0</v>
      </c>
      <c r="H16" s="174">
        <v>0</v>
      </c>
      <c r="I16" s="174">
        <v>0</v>
      </c>
      <c r="J16" s="174">
        <v>0</v>
      </c>
      <c r="K16" s="174">
        <v>0</v>
      </c>
      <c r="L16" s="174">
        <v>0</v>
      </c>
      <c r="M16" s="174">
        <v>0</v>
      </c>
      <c r="N16" s="174">
        <v>0</v>
      </c>
      <c r="O16" s="174">
        <v>0</v>
      </c>
      <c r="P16" s="174">
        <v>0</v>
      </c>
      <c r="Q16" s="174">
        <v>0</v>
      </c>
      <c r="R16" s="174">
        <v>0</v>
      </c>
      <c r="S16" s="174">
        <v>0</v>
      </c>
      <c r="T16" s="174">
        <v>0</v>
      </c>
      <c r="U16" s="174">
        <v>0</v>
      </c>
      <c r="V16" s="174">
        <v>0</v>
      </c>
      <c r="W16" s="174">
        <v>0</v>
      </c>
      <c r="X16" s="174">
        <v>0</v>
      </c>
      <c r="Y16" s="174">
        <v>0</v>
      </c>
      <c r="Z16" s="174">
        <v>0</v>
      </c>
      <c r="AA16" s="174">
        <v>0</v>
      </c>
      <c r="AB16" s="174">
        <v>0</v>
      </c>
      <c r="AC16" s="174">
        <v>0</v>
      </c>
      <c r="AD16" s="174">
        <v>0</v>
      </c>
      <c r="AE16" s="174">
        <v>0</v>
      </c>
      <c r="AF16" s="174">
        <v>0</v>
      </c>
      <c r="AG16" s="174">
        <v>0</v>
      </c>
      <c r="AH16" s="174">
        <v>0</v>
      </c>
      <c r="AI16" s="174">
        <v>0</v>
      </c>
      <c r="AJ16" s="174">
        <v>0</v>
      </c>
      <c r="AK16" s="174">
        <v>0</v>
      </c>
      <c r="AL16" s="174">
        <v>0</v>
      </c>
      <c r="AM16" s="174">
        <v>0</v>
      </c>
      <c r="AN16" s="174">
        <v>0</v>
      </c>
      <c r="AO16" s="174">
        <v>0</v>
      </c>
      <c r="AP16" s="174">
        <v>0</v>
      </c>
      <c r="AQ16" s="174">
        <v>0</v>
      </c>
      <c r="AR16" s="174">
        <v>0</v>
      </c>
      <c r="AS16" s="174">
        <v>0</v>
      </c>
      <c r="AT16" s="174">
        <v>0</v>
      </c>
      <c r="AU16" s="174">
        <v>0</v>
      </c>
      <c r="AV16" s="174">
        <v>0</v>
      </c>
      <c r="AW16" s="174">
        <v>0</v>
      </c>
      <c r="AX16" s="174">
        <v>0</v>
      </c>
      <c r="AY16" s="174">
        <v>0</v>
      </c>
      <c r="AZ16" s="174">
        <v>0</v>
      </c>
      <c r="BA16" s="174">
        <v>0</v>
      </c>
      <c r="BB16" s="174">
        <v>0</v>
      </c>
      <c r="BC16" s="174">
        <v>0</v>
      </c>
      <c r="BD16" s="174">
        <v>0</v>
      </c>
      <c r="BE16" s="175">
        <v>0</v>
      </c>
      <c r="BF16" s="132">
        <v>0</v>
      </c>
      <c r="BG16" s="132">
        <v>0</v>
      </c>
      <c r="BH16" s="132">
        <v>0</v>
      </c>
    </row>
    <row r="17" spans="1:60">
      <c r="A17" s="124" t="s">
        <v>265</v>
      </c>
      <c r="B17" s="174">
        <v>8.3735999999999999E-4</v>
      </c>
      <c r="C17" s="174">
        <v>8.7922800000000002E-4</v>
      </c>
      <c r="D17" s="174">
        <v>9.2109600000000005E-4</v>
      </c>
      <c r="E17" s="174">
        <v>9.6296399999999996E-4</v>
      </c>
      <c r="F17" s="174">
        <v>1.004832E-3</v>
      </c>
      <c r="G17" s="174">
        <v>1.004832E-3</v>
      </c>
      <c r="H17" s="174">
        <v>5.9738937119999998E-3</v>
      </c>
      <c r="I17" s="174">
        <v>6.2936396280000003E-3</v>
      </c>
      <c r="J17" s="174">
        <v>1.1405387483999999E-2</v>
      </c>
      <c r="K17" s="174">
        <v>8.5418256240000004E-3</v>
      </c>
      <c r="L17" s="174">
        <v>1.0546758539999999E-2</v>
      </c>
      <c r="M17" s="174">
        <v>6.9177659040000001E-3</v>
      </c>
      <c r="N17" s="174">
        <v>1.0720008324E-2</v>
      </c>
      <c r="O17" s="174">
        <v>3.30254784E-3</v>
      </c>
      <c r="P17" s="174">
        <v>6.8845227120000003E-3</v>
      </c>
      <c r="Q17" s="174">
        <v>6.5573242920000004E-3</v>
      </c>
      <c r="R17" s="174">
        <v>6.4782775079999999E-3</v>
      </c>
      <c r="S17" s="174">
        <v>3.6974886839999999E-3</v>
      </c>
      <c r="T17" s="174">
        <v>5.173963704E-3</v>
      </c>
      <c r="U17" s="174">
        <v>5.6604698639999996E-3</v>
      </c>
      <c r="V17" s="174">
        <v>7.4948325480000003E-3</v>
      </c>
      <c r="W17" s="174">
        <v>8.3341603440000005E-3</v>
      </c>
      <c r="X17" s="174">
        <v>1.094806332E-2</v>
      </c>
      <c r="Y17" s="174">
        <v>7.9582275719999995E-3</v>
      </c>
      <c r="Z17" s="174">
        <v>2.1851620956E-2</v>
      </c>
      <c r="AA17" s="174">
        <v>1.9375924248000002E-2</v>
      </c>
      <c r="AB17" s="174">
        <v>0</v>
      </c>
      <c r="AC17" s="174">
        <v>1.528182E-4</v>
      </c>
      <c r="AD17" s="174">
        <v>1.19198196E-3</v>
      </c>
      <c r="AE17" s="174">
        <v>2.3228785080000001E-3</v>
      </c>
      <c r="AF17" s="174">
        <v>2.1394548000000001E-4</v>
      </c>
      <c r="AG17" s="174">
        <v>6.7240007999999998E-4</v>
      </c>
      <c r="AH17" s="174">
        <v>1.4364910799999999E-3</v>
      </c>
      <c r="AI17" s="174">
        <v>1.4976183599999999E-3</v>
      </c>
      <c r="AJ17" s="174">
        <v>1.5281820000000001E-3</v>
      </c>
      <c r="AK17" s="174">
        <v>5.532102576E-3</v>
      </c>
      <c r="AL17" s="174">
        <v>2.0478057479999998E-3</v>
      </c>
      <c r="AM17" s="174">
        <v>7.6409100000000005E-4</v>
      </c>
      <c r="AN17" s="174">
        <v>1.8032966279999999E-3</v>
      </c>
      <c r="AO17" s="174">
        <v>0</v>
      </c>
      <c r="AP17" s="174">
        <v>1.5587456400000001E-3</v>
      </c>
      <c r="AQ17" s="174">
        <v>1.0361199563999999E-2</v>
      </c>
      <c r="AR17" s="174">
        <v>5.8071334679999998E-3</v>
      </c>
      <c r="AS17" s="174">
        <v>5.8988662559999998E-3</v>
      </c>
      <c r="AT17" s="174">
        <v>9.9333086039999994E-3</v>
      </c>
      <c r="AU17" s="174">
        <v>8.3439574560000007E-3</v>
      </c>
      <c r="AV17" s="174">
        <v>8.5884665760000006E-3</v>
      </c>
      <c r="AW17" s="174">
        <v>8.8329756960000005E-3</v>
      </c>
      <c r="AX17" s="174">
        <v>8.8024120560000006E-3</v>
      </c>
      <c r="AY17" s="174">
        <v>8.2522665360000007E-3</v>
      </c>
      <c r="AZ17" s="174">
        <v>5.5015180020000004E-3</v>
      </c>
      <c r="BA17" s="174">
        <v>6.1739264556000002E-3</v>
      </c>
      <c r="BB17" s="174">
        <v>3.4299521640000002E-3</v>
      </c>
      <c r="BC17" s="174">
        <v>1.3719892392E-3</v>
      </c>
      <c r="BD17" s="174">
        <v>8.3919381840000002E-4</v>
      </c>
      <c r="BE17" s="175">
        <v>5.4594830299573005E-4</v>
      </c>
      <c r="BF17" s="132">
        <v>-0.351214666948163</v>
      </c>
      <c r="BG17" s="132">
        <v>-0.21895360033921801</v>
      </c>
      <c r="BH17" s="132">
        <v>3.6054118981898701E-6</v>
      </c>
    </row>
    <row r="18" spans="1:60">
      <c r="A18" s="124" t="s">
        <v>189</v>
      </c>
      <c r="B18" s="174">
        <v>1.3082692572487999E-5</v>
      </c>
      <c r="C18" s="174">
        <v>6.5632242920321402E-5</v>
      </c>
      <c r="D18" s="174">
        <v>9.2276287642655106E-5</v>
      </c>
      <c r="E18" s="174">
        <v>6.7742354625561395E-5</v>
      </c>
      <c r="F18" s="174">
        <v>1.20186399388133E-4</v>
      </c>
      <c r="G18" s="174">
        <v>4.0023671784117998E-5</v>
      </c>
      <c r="H18" s="174">
        <v>6.6410360577021999E-5</v>
      </c>
      <c r="I18" s="174">
        <v>2.8989176998883199E-4</v>
      </c>
      <c r="J18" s="174">
        <v>4.1550826008384002E-4</v>
      </c>
      <c r="K18" s="174">
        <v>1.7310429594031201E-4</v>
      </c>
      <c r="L18" s="174">
        <v>4.5829824285080003E-5</v>
      </c>
      <c r="M18" s="174">
        <v>2.7523576507174001E-5</v>
      </c>
      <c r="N18" s="174">
        <v>2.8169991264954001E-5</v>
      </c>
      <c r="O18" s="174">
        <v>2.9963586214408E-5</v>
      </c>
      <c r="P18" s="174">
        <v>5.9659696408076001E-5</v>
      </c>
      <c r="Q18" s="174">
        <v>6.178036755786E-4</v>
      </c>
      <c r="R18" s="174">
        <v>6.0415470757859996E-4</v>
      </c>
      <c r="S18" s="174">
        <v>1.1538767557860001E-4</v>
      </c>
      <c r="T18" s="174">
        <v>1.1538767557860001E-4</v>
      </c>
      <c r="U18" s="174">
        <v>3.1651675578599999E-5</v>
      </c>
      <c r="V18" s="174">
        <v>9.4520495393887196E-4</v>
      </c>
      <c r="W18" s="174">
        <v>9.8096017246980007E-4</v>
      </c>
      <c r="X18" s="174">
        <v>1.0554846837200901E-3</v>
      </c>
      <c r="Y18" s="174">
        <v>5.4260532258748801E-4</v>
      </c>
      <c r="Z18" s="174">
        <v>1.4250641239857099E-3</v>
      </c>
      <c r="AA18" s="174">
        <v>1.0158298958731599E-3</v>
      </c>
      <c r="AB18" s="174">
        <v>1.4230641239857101E-3</v>
      </c>
      <c r="AC18" s="174">
        <v>1.3124400030512899E-3</v>
      </c>
      <c r="AD18" s="174">
        <v>1.6652913537689401E-3</v>
      </c>
      <c r="AE18" s="174">
        <v>1.68438785118474E-3</v>
      </c>
      <c r="AF18" s="174">
        <v>1.31344000305129E-3</v>
      </c>
      <c r="AG18" s="174">
        <v>3.6335084216615799E-3</v>
      </c>
      <c r="AH18" s="174">
        <v>1.779351264E-3</v>
      </c>
      <c r="AI18" s="174">
        <v>1.8454766720000001E-3</v>
      </c>
      <c r="AJ18" s="174">
        <v>3.677587212E-3</v>
      </c>
      <c r="AK18" s="174">
        <v>1.0880826848E-2</v>
      </c>
      <c r="AL18" s="174">
        <v>1.1556873307999999E-2</v>
      </c>
      <c r="AM18" s="174">
        <v>1.4884865294082001E-2</v>
      </c>
      <c r="AN18" s="174">
        <v>1.6797000372E-2</v>
      </c>
      <c r="AO18" s="174">
        <v>1.7245251912353501E-2</v>
      </c>
      <c r="AP18" s="174">
        <v>1.42843625E-2</v>
      </c>
      <c r="AQ18" s="174">
        <v>1.53835182212E-2</v>
      </c>
      <c r="AR18" s="174">
        <v>1.7721419427999999E-2</v>
      </c>
      <c r="AS18" s="174">
        <v>1.902592673E-2</v>
      </c>
      <c r="AT18" s="174">
        <v>1.50166330132E-2</v>
      </c>
      <c r="AU18" s="174">
        <v>1.8133391494399999E-2</v>
      </c>
      <c r="AV18" s="174">
        <v>2.5644511257976E-2</v>
      </c>
      <c r="AW18" s="174">
        <v>3.2941510903567998E-2</v>
      </c>
      <c r="AX18" s="174">
        <v>4.1954881784096003E-2</v>
      </c>
      <c r="AY18" s="174">
        <v>4.5354271301037197E-2</v>
      </c>
      <c r="AZ18" s="174">
        <v>5.6472972721516801E-2</v>
      </c>
      <c r="BA18" s="174">
        <v>6.1837367258336502E-2</v>
      </c>
      <c r="BB18" s="174">
        <v>4.5782254586960197E-2</v>
      </c>
      <c r="BC18" s="174">
        <v>5.7180223817326001E-2</v>
      </c>
      <c r="BD18" s="174">
        <v>8.55044414481793E-2</v>
      </c>
      <c r="BE18" s="175">
        <v>6.73207621694841E-2</v>
      </c>
      <c r="BF18" s="132">
        <v>-0.21481475671046699</v>
      </c>
      <c r="BG18" s="132">
        <v>0.189985338791958</v>
      </c>
      <c r="BH18" s="132">
        <v>4.44582528399153E-4</v>
      </c>
    </row>
    <row r="19" spans="1:60">
      <c r="A19" s="124" t="s">
        <v>266</v>
      </c>
      <c r="B19" s="174">
        <v>2.0934E-3</v>
      </c>
      <c r="C19" s="174">
        <v>2.0934E-3</v>
      </c>
      <c r="D19" s="174">
        <v>2.0934E-3</v>
      </c>
      <c r="E19" s="174">
        <v>2.0934E-3</v>
      </c>
      <c r="F19" s="174">
        <v>2.0934E-3</v>
      </c>
      <c r="G19" s="174">
        <v>1.67472E-3</v>
      </c>
      <c r="H19" s="174">
        <v>1.381644E-3</v>
      </c>
      <c r="I19" s="174">
        <v>1.381644E-3</v>
      </c>
      <c r="J19" s="174">
        <v>1.1723040000000001E-3</v>
      </c>
      <c r="K19" s="174">
        <v>1.2560399999999999E-3</v>
      </c>
      <c r="L19" s="174">
        <v>1.5588480000804799E-3</v>
      </c>
      <c r="M19" s="174">
        <v>1.2560399999999999E-3</v>
      </c>
      <c r="N19" s="174">
        <v>2.3446080000000002E-3</v>
      </c>
      <c r="O19" s="174">
        <v>2.3446080000000002E-3</v>
      </c>
      <c r="P19" s="174">
        <v>1.967796E-3</v>
      </c>
      <c r="Q19" s="174">
        <v>2.3027400000000002E-3</v>
      </c>
      <c r="R19" s="174">
        <v>2.2608720000000001E-3</v>
      </c>
      <c r="S19" s="174">
        <v>4.103064E-3</v>
      </c>
      <c r="T19" s="174">
        <v>8.5669080738424008E-3</v>
      </c>
      <c r="U19" s="174">
        <v>6.9306142174430001E-3</v>
      </c>
      <c r="V19" s="174">
        <v>1.3515529521443E-2</v>
      </c>
      <c r="W19" s="174">
        <v>1.0801081407086801E-2</v>
      </c>
      <c r="X19" s="174">
        <v>1.6883719609805E-2</v>
      </c>
      <c r="Y19" s="174">
        <v>1.5966109996311401E-2</v>
      </c>
      <c r="Z19" s="174">
        <v>1.46220916786456E-2</v>
      </c>
      <c r="AA19" s="174">
        <v>1.37903608107768E-2</v>
      </c>
      <c r="AB19" s="174">
        <v>1.4390234519309601E-2</v>
      </c>
      <c r="AC19" s="174">
        <v>1.3197914606163401E-2</v>
      </c>
      <c r="AD19" s="174">
        <v>1.46565343360454E-2</v>
      </c>
      <c r="AE19" s="174">
        <v>1.1317183459202599E-2</v>
      </c>
      <c r="AF19" s="174">
        <v>1.1722526726464601E-2</v>
      </c>
      <c r="AG19" s="174">
        <v>9.6132792719012608E-3</v>
      </c>
      <c r="AH19" s="174">
        <v>1.00572011311066E-2</v>
      </c>
      <c r="AI19" s="174">
        <v>1.2210591715207299E-2</v>
      </c>
      <c r="AJ19" s="174">
        <v>1.46736952700759E-2</v>
      </c>
      <c r="AK19" s="174">
        <v>1.5986956878723198E-2</v>
      </c>
      <c r="AL19" s="174">
        <v>1.8001451482947101E-2</v>
      </c>
      <c r="AM19" s="174">
        <v>3.6874152566053302E-2</v>
      </c>
      <c r="AN19" s="174">
        <v>6.7055734843153705E-2</v>
      </c>
      <c r="AO19" s="174">
        <v>7.7874513039843399E-2</v>
      </c>
      <c r="AP19" s="174">
        <v>6.7905452839009395E-2</v>
      </c>
      <c r="AQ19" s="174">
        <v>8.7285343757504602E-2</v>
      </c>
      <c r="AR19" s="174">
        <v>8.9620312874810301E-2</v>
      </c>
      <c r="AS19" s="174">
        <v>8.4151886169951798E-2</v>
      </c>
      <c r="AT19" s="174">
        <v>7.5933569496092201E-2</v>
      </c>
      <c r="AU19" s="174">
        <v>7.8987434090055694E-2</v>
      </c>
      <c r="AV19" s="174">
        <v>8.7969218811715502E-2</v>
      </c>
      <c r="AW19" s="174">
        <v>7.9352605849938307E-2</v>
      </c>
      <c r="AX19" s="174">
        <v>8.7015227493559805E-2</v>
      </c>
      <c r="AY19" s="174">
        <v>9.8981026933701505E-2</v>
      </c>
      <c r="AZ19" s="174">
        <v>9.3112837487996397E-2</v>
      </c>
      <c r="BA19" s="174">
        <v>9.3575782387244497E-2</v>
      </c>
      <c r="BB19" s="174">
        <v>8.4091137324953893E-2</v>
      </c>
      <c r="BC19" s="174">
        <v>9.1063083707135506E-2</v>
      </c>
      <c r="BD19" s="174">
        <v>0.141017595580719</v>
      </c>
      <c r="BE19" s="175">
        <v>0.208892511499539</v>
      </c>
      <c r="BF19" s="132">
        <v>0.47727498880347502</v>
      </c>
      <c r="BG19" s="132">
        <v>6.3858698721691406E-2</v>
      </c>
      <c r="BH19" s="132">
        <v>1.3795144014012799E-3</v>
      </c>
    </row>
    <row r="20" spans="1:60">
      <c r="A20" s="124" t="s">
        <v>267</v>
      </c>
      <c r="B20" s="174">
        <v>1.3230288E-3</v>
      </c>
      <c r="C20" s="174">
        <v>1.1136888000000001E-3</v>
      </c>
      <c r="D20" s="174">
        <v>1.2686004000000001E-3</v>
      </c>
      <c r="E20" s="174">
        <v>1.0341396000000001E-3</v>
      </c>
      <c r="F20" s="174">
        <v>9.6715080000000001E-4</v>
      </c>
      <c r="G20" s="174">
        <v>1.20040312015222E-3</v>
      </c>
      <c r="H20" s="174">
        <v>1.12169128015222E-3</v>
      </c>
      <c r="I20" s="174">
        <v>1.09112764015222E-3</v>
      </c>
      <c r="J20" s="174">
        <v>9.3760244016743901E-4</v>
      </c>
      <c r="K20" s="174">
        <v>1.01170880016744E-3</v>
      </c>
      <c r="L20" s="174">
        <v>1.05776360016744E-3</v>
      </c>
      <c r="M20" s="174">
        <v>9.4191960018266002E-4</v>
      </c>
      <c r="N20" s="174">
        <v>9.0884388018266005E-4</v>
      </c>
      <c r="O20" s="174">
        <v>1.7154840018266E-4</v>
      </c>
      <c r="P20" s="174">
        <v>2.5277232018266002E-4</v>
      </c>
      <c r="Q20" s="174">
        <v>2.3183832018266001E-4</v>
      </c>
      <c r="R20" s="174">
        <v>1.90938040197882E-4</v>
      </c>
      <c r="S20" s="174">
        <v>1.2397684015221701E-4</v>
      </c>
      <c r="T20" s="174">
        <v>1.2214416018266E-4</v>
      </c>
      <c r="U20" s="174">
        <v>1.3525360019788201E-4</v>
      </c>
      <c r="V20" s="174">
        <v>1.59797760228325E-4</v>
      </c>
      <c r="W20" s="174">
        <v>1.59797760228325E-4</v>
      </c>
      <c r="X20" s="174">
        <v>1.6189116022832499E-4</v>
      </c>
      <c r="Y20" s="174">
        <v>2.1757560022832501E-4</v>
      </c>
      <c r="Z20" s="174">
        <v>1.5896040022832499E-4</v>
      </c>
      <c r="AA20" s="174">
        <v>1.6314720022832501E-4</v>
      </c>
      <c r="AB20" s="174">
        <v>1.5937908022832501E-4</v>
      </c>
      <c r="AC20" s="174">
        <v>1.5058680022832501E-4</v>
      </c>
      <c r="AD20" s="174">
        <v>1.5058680022832501E-4</v>
      </c>
      <c r="AE20" s="174">
        <v>1.5058680022832501E-4</v>
      </c>
      <c r="AF20" s="174">
        <v>1.5896040022832499E-4</v>
      </c>
      <c r="AG20" s="174">
        <v>1.67334000228325E-4</v>
      </c>
      <c r="AH20" s="174">
        <v>1.6314720022832501E-4</v>
      </c>
      <c r="AI20" s="174">
        <v>1.3386720018266E-4</v>
      </c>
      <c r="AJ20" s="174">
        <v>1.4224080018266001E-4</v>
      </c>
      <c r="AK20" s="174">
        <v>1.3386720018266E-4</v>
      </c>
      <c r="AL20" s="174">
        <v>1.52000800197882E-4</v>
      </c>
      <c r="AM20" s="174">
        <v>1.5480120018266001E-4</v>
      </c>
      <c r="AN20" s="174">
        <v>1.3386720018266E-4</v>
      </c>
      <c r="AO20" s="174">
        <v>1.6037440019788199E-4</v>
      </c>
      <c r="AP20" s="174">
        <v>1.7335348019788201E-4</v>
      </c>
      <c r="AQ20" s="174">
        <v>1.8549520019788199E-4</v>
      </c>
      <c r="AR20" s="174">
        <v>1.98055600197882E-4</v>
      </c>
      <c r="AS20" s="174">
        <v>1.8968200019788201E-4</v>
      </c>
      <c r="AT20" s="174">
        <v>2.0224240019788199E-4</v>
      </c>
      <c r="AU20" s="174">
        <v>2.4494776019788199E-4</v>
      </c>
      <c r="AV20" s="174">
        <v>2.22339040197882E-4</v>
      </c>
      <c r="AW20" s="174">
        <v>2.5206532019788198E-4</v>
      </c>
      <c r="AX20" s="174">
        <v>2.04912440167439E-4</v>
      </c>
      <c r="AY20" s="174">
        <v>1.70319960136995E-4</v>
      </c>
      <c r="AZ20" s="174">
        <v>3.0249248012177401E-4</v>
      </c>
      <c r="BA20" s="174">
        <v>3.1450384010655203E-4</v>
      </c>
      <c r="BB20" s="174">
        <v>2.1836539999999999E-4</v>
      </c>
      <c r="BC20" s="174">
        <v>3.3517711999999999E-4</v>
      </c>
      <c r="BD20" s="174">
        <v>2.2255220000000001E-4</v>
      </c>
      <c r="BE20" s="175">
        <v>2.2255220000000001E-4</v>
      </c>
      <c r="BF20" s="132">
        <v>-2.7322404371584699E-3</v>
      </c>
      <c r="BG20" s="132">
        <v>9.6154039712641505E-3</v>
      </c>
      <c r="BH20" s="132">
        <v>1.4697222162711001E-6</v>
      </c>
    </row>
    <row r="21" spans="1:60" s="125" customFormat="1">
      <c r="A21" s="133" t="s">
        <v>268</v>
      </c>
      <c r="B21" s="176">
        <v>0.24195534396021801</v>
      </c>
      <c r="C21" s="176">
        <v>0.244431935976124</v>
      </c>
      <c r="D21" s="176">
        <v>0.25886643226237999</v>
      </c>
      <c r="E21" s="176">
        <v>0.248289329550585</v>
      </c>
      <c r="F21" s="176">
        <v>0.27017611575209</v>
      </c>
      <c r="G21" s="176">
        <v>0.29942916515639001</v>
      </c>
      <c r="H21" s="176">
        <v>0.27826967341651099</v>
      </c>
      <c r="I21" s="176">
        <v>0.272605004437045</v>
      </c>
      <c r="J21" s="176">
        <v>0.28453449655965501</v>
      </c>
      <c r="K21" s="176">
        <v>0.31059165525475502</v>
      </c>
      <c r="L21" s="176">
        <v>0.32592579543308298</v>
      </c>
      <c r="M21" s="176">
        <v>0.32799892610657599</v>
      </c>
      <c r="N21" s="176">
        <v>0.37480187217806998</v>
      </c>
      <c r="O21" s="176">
        <v>0.40164379720112497</v>
      </c>
      <c r="P21" s="176">
        <v>0.424784844637353</v>
      </c>
      <c r="Q21" s="176">
        <v>0.45036309623680698</v>
      </c>
      <c r="R21" s="176">
        <v>0.44464963438272698</v>
      </c>
      <c r="S21" s="176">
        <v>0.447212317117542</v>
      </c>
      <c r="T21" s="176">
        <v>0.49746438186485897</v>
      </c>
      <c r="U21" s="176">
        <v>0.57118762942849799</v>
      </c>
      <c r="V21" s="176">
        <v>0.66183208374685398</v>
      </c>
      <c r="W21" s="176">
        <v>0.66834997154077402</v>
      </c>
      <c r="X21" s="176">
        <v>0.73673211564767505</v>
      </c>
      <c r="Y21" s="176">
        <v>0.73001968550410701</v>
      </c>
      <c r="Z21" s="176">
        <v>0.78839783033440203</v>
      </c>
      <c r="AA21" s="176">
        <v>0.662348774244642</v>
      </c>
      <c r="AB21" s="176">
        <v>0.70097390230754197</v>
      </c>
      <c r="AC21" s="176">
        <v>0.73535054472644101</v>
      </c>
      <c r="AD21" s="176">
        <v>0.74506957398712803</v>
      </c>
      <c r="AE21" s="176">
        <v>0.78964988633943101</v>
      </c>
      <c r="AF21" s="176">
        <v>0.802069937900727</v>
      </c>
      <c r="AG21" s="176">
        <v>0.82493455847205999</v>
      </c>
      <c r="AH21" s="176">
        <v>0.88528131741358496</v>
      </c>
      <c r="AI21" s="176">
        <v>0.86882640423580504</v>
      </c>
      <c r="AJ21" s="176">
        <v>0.862531864967089</v>
      </c>
      <c r="AK21" s="176">
        <v>0.87788410365408698</v>
      </c>
      <c r="AL21" s="176">
        <v>0.83046540992502704</v>
      </c>
      <c r="AM21" s="176">
        <v>0.81841690037942305</v>
      </c>
      <c r="AN21" s="176">
        <v>0.882302188681655</v>
      </c>
      <c r="AO21" s="176">
        <v>0.93824992471929902</v>
      </c>
      <c r="AP21" s="176">
        <v>0.87734522710869001</v>
      </c>
      <c r="AQ21" s="176">
        <v>1.0217992799289399</v>
      </c>
      <c r="AR21" s="176">
        <v>1.08831505350373</v>
      </c>
      <c r="AS21" s="176">
        <v>1.1563003239943199</v>
      </c>
      <c r="AT21" s="176">
        <v>0.97383518279335601</v>
      </c>
      <c r="AU21" s="176">
        <v>1.1830601524869799</v>
      </c>
      <c r="AV21" s="176">
        <v>1.26021502658314</v>
      </c>
      <c r="AW21" s="176">
        <v>1.32477568016071</v>
      </c>
      <c r="AX21" s="176">
        <v>1.44585490588731</v>
      </c>
      <c r="AY21" s="176">
        <v>1.5225359648726</v>
      </c>
      <c r="AZ21" s="176">
        <v>1.49837278387871</v>
      </c>
      <c r="BA21" s="176">
        <v>1.4526188135621301</v>
      </c>
      <c r="BB21" s="176">
        <v>1.42053812820362</v>
      </c>
      <c r="BC21" s="176">
        <v>1.40881961245319</v>
      </c>
      <c r="BD21" s="176">
        <v>1.45359121592913</v>
      </c>
      <c r="BE21" s="176">
        <v>1.4796605281259001</v>
      </c>
      <c r="BF21" s="135">
        <v>1.5153176234954199E-2</v>
      </c>
      <c r="BG21" s="135">
        <v>4.08680621613065E-2</v>
      </c>
      <c r="BH21" s="135">
        <v>9.7715949369454203E-3</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0.212813639109347</v>
      </c>
      <c r="C23" s="174">
        <v>0.20328334700176401</v>
      </c>
      <c r="D23" s="174">
        <v>0.192423246693122</v>
      </c>
      <c r="E23" s="174">
        <v>0.18998526499118201</v>
      </c>
      <c r="F23" s="174">
        <v>0.18697103306878299</v>
      </c>
      <c r="G23" s="174">
        <v>0.201075</v>
      </c>
      <c r="H23" s="174">
        <v>0.18444099999999999</v>
      </c>
      <c r="I23" s="174">
        <v>0.16723399999999999</v>
      </c>
      <c r="J23" s="174">
        <v>0.166211</v>
      </c>
      <c r="K23" s="174">
        <v>0.175402</v>
      </c>
      <c r="L23" s="174">
        <v>0.15242600000000001</v>
      </c>
      <c r="M23" s="174">
        <v>0.162216</v>
      </c>
      <c r="N23" s="174">
        <v>0.13608100000000001</v>
      </c>
      <c r="O23" s="174">
        <v>0.13824800000000001</v>
      </c>
      <c r="P23" s="174">
        <v>0.15007000000000001</v>
      </c>
      <c r="Q23" s="174">
        <v>0.15420500000000001</v>
      </c>
      <c r="R23" s="174">
        <v>0.15786</v>
      </c>
      <c r="S23" s="174">
        <v>0.15014</v>
      </c>
      <c r="T23" s="174">
        <v>0.16076099999999999</v>
      </c>
      <c r="U23" s="174">
        <v>0.18319099999999999</v>
      </c>
      <c r="V23" s="174">
        <v>0.18293400000000001</v>
      </c>
      <c r="W23" s="174">
        <v>0.16308900000000001</v>
      </c>
      <c r="X23" s="174">
        <v>0.16178200000000001</v>
      </c>
      <c r="Y23" s="174">
        <v>0.154922</v>
      </c>
      <c r="Z23" s="174">
        <v>0.15562100000000001</v>
      </c>
      <c r="AA23" s="174">
        <v>0.17150599999999999</v>
      </c>
      <c r="AB23" s="174">
        <v>0.1799</v>
      </c>
      <c r="AC23" s="174">
        <v>0.13997528789999999</v>
      </c>
      <c r="AD23" s="174">
        <v>0.12585150049999999</v>
      </c>
      <c r="AE23" s="174">
        <v>0.127636</v>
      </c>
      <c r="AF23" s="174">
        <v>0.14521911000000001</v>
      </c>
      <c r="AG23" s="174">
        <v>0.14583668960000001</v>
      </c>
      <c r="AH23" s="174">
        <v>0.15468670919999999</v>
      </c>
      <c r="AI23" s="174">
        <v>0.136188</v>
      </c>
      <c r="AJ23" s="174">
        <v>0.135251698734626</v>
      </c>
      <c r="AK23" s="174">
        <v>0.15292441892754</v>
      </c>
      <c r="AL23" s="174">
        <v>0.15797208061606899</v>
      </c>
      <c r="AM23" s="174">
        <v>0.16048696196547199</v>
      </c>
      <c r="AN23" s="174">
        <v>0.17117169950185701</v>
      </c>
      <c r="AO23" s="174">
        <v>0.16767470341596299</v>
      </c>
      <c r="AP23" s="174">
        <v>0.16717697175964699</v>
      </c>
      <c r="AQ23" s="174">
        <v>0.167032693857501</v>
      </c>
      <c r="AR23" s="174">
        <v>0.16149453624302501</v>
      </c>
      <c r="AS23" s="174">
        <v>0.15953907199524001</v>
      </c>
      <c r="AT23" s="174">
        <v>0.120206823390059</v>
      </c>
      <c r="AU23" s="174">
        <v>0.141338446163883</v>
      </c>
      <c r="AV23" s="174">
        <v>0.145150691137686</v>
      </c>
      <c r="AW23" s="174">
        <v>0.134837463792814</v>
      </c>
      <c r="AX23" s="174">
        <v>0.137146726915093</v>
      </c>
      <c r="AY23" s="174">
        <v>0.12562402776163001</v>
      </c>
      <c r="AZ23" s="174">
        <v>0.13576893457744099</v>
      </c>
      <c r="BA23" s="174">
        <v>0.12592654444158799</v>
      </c>
      <c r="BB23" s="174">
        <v>0.13163238227561599</v>
      </c>
      <c r="BC23" s="174">
        <v>0.11622587044961</v>
      </c>
      <c r="BD23" s="174">
        <v>0.11890078126665</v>
      </c>
      <c r="BE23" s="175">
        <v>9.3282119220000001E-2</v>
      </c>
      <c r="BF23" s="132">
        <v>-0.217606065739992</v>
      </c>
      <c r="BG23" s="132">
        <v>-1.0918448031691499E-3</v>
      </c>
      <c r="BH23" s="132">
        <v>6.1602987073811804E-4</v>
      </c>
    </row>
    <row r="24" spans="1:60">
      <c r="A24" s="136" t="s">
        <v>270</v>
      </c>
      <c r="B24" s="174">
        <v>0.80257375657980001</v>
      </c>
      <c r="C24" s="174">
        <v>0.73213557891984005</v>
      </c>
      <c r="D24" s="174">
        <v>0.71855010206712</v>
      </c>
      <c r="E24" s="174">
        <v>0.74183104169603997</v>
      </c>
      <c r="F24" s="174">
        <v>0.72248526492012</v>
      </c>
      <c r="G24" s="174">
        <v>0.68088417383879996</v>
      </c>
      <c r="H24" s="174">
        <v>0.56382102854388005</v>
      </c>
      <c r="I24" s="174">
        <v>0.53850039090516</v>
      </c>
      <c r="J24" s="174">
        <v>0.45190014408467999</v>
      </c>
      <c r="K24" s="174">
        <v>0.48336278424767998</v>
      </c>
      <c r="L24" s="174">
        <v>0.361004282834616</v>
      </c>
      <c r="M24" s="174">
        <v>0.37621358000611199</v>
      </c>
      <c r="N24" s="174">
        <v>0.38158297298337601</v>
      </c>
      <c r="O24" s="174">
        <v>0.39075860832375597</v>
      </c>
      <c r="P24" s="174">
        <v>0.43536714412212002</v>
      </c>
      <c r="Q24" s="174">
        <v>0.43889222331288003</v>
      </c>
      <c r="R24" s="174">
        <v>0.45465323178383998</v>
      </c>
      <c r="S24" s="174">
        <v>0.45536583812291997</v>
      </c>
      <c r="T24" s="174">
        <v>0.38858445420458398</v>
      </c>
      <c r="U24" s="174">
        <v>0.45064273458240001</v>
      </c>
      <c r="V24" s="174">
        <v>0.44937608020704001</v>
      </c>
      <c r="W24" s="174">
        <v>0.383434060467996</v>
      </c>
      <c r="X24" s="174">
        <v>0.38157531842440801</v>
      </c>
      <c r="Y24" s="174">
        <v>0.38559059205289198</v>
      </c>
      <c r="Z24" s="174">
        <v>0.40512428346596402</v>
      </c>
      <c r="AA24" s="174">
        <v>0.44507421522000001</v>
      </c>
      <c r="AB24" s="174">
        <v>0.42573974029200001</v>
      </c>
      <c r="AC24" s="174">
        <v>0.38102488376400001</v>
      </c>
      <c r="AD24" s="174">
        <v>0.36093104892</v>
      </c>
      <c r="AE24" s="174">
        <v>0.38795642423999999</v>
      </c>
      <c r="AF24" s="174">
        <v>0.37054582578</v>
      </c>
      <c r="AG24" s="174">
        <v>0.35462765404800001</v>
      </c>
      <c r="AH24" s="174">
        <v>0.33106409244000001</v>
      </c>
      <c r="AI24" s="174">
        <v>0.32931652212000001</v>
      </c>
      <c r="AJ24" s="174">
        <v>0.28854609174000001</v>
      </c>
      <c r="AK24" s="174">
        <v>0.31926112642799997</v>
      </c>
      <c r="AL24" s="174">
        <v>0.30410796679199997</v>
      </c>
      <c r="AM24" s="174">
        <v>0.26069909878800002</v>
      </c>
      <c r="AN24" s="174">
        <v>0.25217674178400001</v>
      </c>
      <c r="AO24" s="174">
        <v>0.23455554728399999</v>
      </c>
      <c r="AP24" s="174">
        <v>0.215516702304</v>
      </c>
      <c r="AQ24" s="174">
        <v>0.21267629344799999</v>
      </c>
      <c r="AR24" s="174">
        <v>0.19435221896400001</v>
      </c>
      <c r="AS24" s="174">
        <v>0.191937817008</v>
      </c>
      <c r="AT24" s="174">
        <v>0.123642442332</v>
      </c>
      <c r="AU24" s="174">
        <v>0.156961792224</v>
      </c>
      <c r="AV24" s="174">
        <v>0.14777624610000001</v>
      </c>
      <c r="AW24" s="174">
        <v>0.13918551865199999</v>
      </c>
      <c r="AX24" s="174">
        <v>0.14726734055999999</v>
      </c>
      <c r="AY24" s="174">
        <v>0.14041911740400001</v>
      </c>
      <c r="AZ24" s="174">
        <v>0.141194010348</v>
      </c>
      <c r="BA24" s="174">
        <v>0.133800414624</v>
      </c>
      <c r="BB24" s="174">
        <v>0.130743464472</v>
      </c>
      <c r="BC24" s="174">
        <v>0.12997522853999999</v>
      </c>
      <c r="BD24" s="174">
        <v>0.13016782133999999</v>
      </c>
      <c r="BE24" s="175">
        <v>0.107570104351751</v>
      </c>
      <c r="BF24" s="132">
        <v>-0.175862391653582</v>
      </c>
      <c r="BG24" s="132">
        <v>5.1563163429317899E-3</v>
      </c>
      <c r="BH24" s="132">
        <v>7.1038692123631599E-4</v>
      </c>
    </row>
    <row r="25" spans="1:60">
      <c r="A25" s="136" t="s">
        <v>271</v>
      </c>
      <c r="B25" s="174">
        <v>0.25104052799999999</v>
      </c>
      <c r="C25" s="174">
        <v>0.25886984400000002</v>
      </c>
      <c r="D25" s="174">
        <v>0.28110175199999998</v>
      </c>
      <c r="E25" s="174">
        <v>0.30538519200000003</v>
      </c>
      <c r="F25" s="174">
        <v>0.30701804399999999</v>
      </c>
      <c r="G25" s="174">
        <v>0.33582322799999997</v>
      </c>
      <c r="H25" s="174">
        <v>0.33146895599999998</v>
      </c>
      <c r="I25" s="174">
        <v>0.34164287999999998</v>
      </c>
      <c r="J25" s="174">
        <v>0.34428056400000001</v>
      </c>
      <c r="K25" s="174">
        <v>0.338419044</v>
      </c>
      <c r="L25" s="174">
        <v>0.35478943200000002</v>
      </c>
      <c r="M25" s="174">
        <v>0.33071533199999997</v>
      </c>
      <c r="N25" s="174">
        <v>0.32937555600000001</v>
      </c>
      <c r="O25" s="174">
        <v>0.35118878399999998</v>
      </c>
      <c r="P25" s="174">
        <v>0.36211633199999999</v>
      </c>
      <c r="Q25" s="174">
        <v>0.37982649600000001</v>
      </c>
      <c r="R25" s="174">
        <v>0.38568801600000002</v>
      </c>
      <c r="S25" s="174">
        <v>0.40519850400000001</v>
      </c>
      <c r="T25" s="174">
        <v>0.403649388</v>
      </c>
      <c r="U25" s="174">
        <v>0.404277408</v>
      </c>
      <c r="V25" s="174">
        <v>0.42194570399999998</v>
      </c>
      <c r="W25" s="174">
        <v>0.433710612</v>
      </c>
      <c r="X25" s="174">
        <v>0.43333379999999999</v>
      </c>
      <c r="Y25" s="174">
        <v>0.403691256</v>
      </c>
      <c r="Z25" s="174">
        <v>0.41202298799999998</v>
      </c>
      <c r="AA25" s="174">
        <v>0.34580849479199999</v>
      </c>
      <c r="AB25" s="174">
        <v>0.30910210743599997</v>
      </c>
      <c r="AC25" s="174">
        <v>0.32504058514799999</v>
      </c>
      <c r="AD25" s="174">
        <v>0.34995522711600002</v>
      </c>
      <c r="AE25" s="174">
        <v>0.320367907008</v>
      </c>
      <c r="AF25" s="174">
        <v>0.32040772347599999</v>
      </c>
      <c r="AG25" s="174">
        <v>0.31904374777200001</v>
      </c>
      <c r="AH25" s="174">
        <v>0.36379858824</v>
      </c>
      <c r="AI25" s="174">
        <v>0.34649504625600003</v>
      </c>
      <c r="AJ25" s="174">
        <v>0.285311746872</v>
      </c>
      <c r="AK25" s="174">
        <v>0.26349722096400002</v>
      </c>
      <c r="AL25" s="174">
        <v>0.30034210766399999</v>
      </c>
      <c r="AM25" s="174">
        <v>0.27658737676799999</v>
      </c>
      <c r="AN25" s="174">
        <v>0.30966598565999998</v>
      </c>
      <c r="AO25" s="174">
        <v>0.29590690481999998</v>
      </c>
      <c r="AP25" s="174">
        <v>0.28983579361200001</v>
      </c>
      <c r="AQ25" s="174">
        <v>0.29429917362000002</v>
      </c>
      <c r="AR25" s="174">
        <v>0.33109034367599999</v>
      </c>
      <c r="AS25" s="174">
        <v>0.31559336402400001</v>
      </c>
      <c r="AT25" s="174">
        <v>0.26565618625199999</v>
      </c>
      <c r="AU25" s="174">
        <v>0.28816911226800002</v>
      </c>
      <c r="AV25" s="174">
        <v>0.33891974341199999</v>
      </c>
      <c r="AW25" s="174">
        <v>0.28954066608000001</v>
      </c>
      <c r="AX25" s="174">
        <v>0.24885208764</v>
      </c>
      <c r="AY25" s="174">
        <v>0.26586598680000001</v>
      </c>
      <c r="AZ25" s="174">
        <v>0.27445148074800002</v>
      </c>
      <c r="BA25" s="174">
        <v>0.23840895240000001</v>
      </c>
      <c r="BB25" s="174">
        <v>0.25560125110800003</v>
      </c>
      <c r="BC25" s="174">
        <v>0.22840974356400001</v>
      </c>
      <c r="BD25" s="174">
        <v>0.21266486348399999</v>
      </c>
      <c r="BE25" s="175">
        <v>0.17165146543985901</v>
      </c>
      <c r="BF25" s="132">
        <v>-0.19505991934691999</v>
      </c>
      <c r="BG25" s="132">
        <v>-2.2002868925030901E-2</v>
      </c>
      <c r="BH25" s="132">
        <v>1.13357662702257E-3</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3.3852329532E-2</v>
      </c>
      <c r="AB26" s="174">
        <v>1.903361148E-2</v>
      </c>
      <c r="AC26" s="174">
        <v>1.6730369064000002E-2</v>
      </c>
      <c r="AD26" s="174">
        <v>1.4218749612E-2</v>
      </c>
      <c r="AE26" s="174">
        <v>8.8998807599999993E-3</v>
      </c>
      <c r="AF26" s="174">
        <v>7.3168935480000001E-3</v>
      </c>
      <c r="AG26" s="174">
        <v>5.9910595920000002E-3</v>
      </c>
      <c r="AH26" s="174">
        <v>1.018480968E-2</v>
      </c>
      <c r="AI26" s="174">
        <v>9.7374919680000005E-3</v>
      </c>
      <c r="AJ26" s="174">
        <v>8.6363635680000005E-3</v>
      </c>
      <c r="AK26" s="174">
        <v>1.8074373732E-2</v>
      </c>
      <c r="AL26" s="174">
        <v>2.012029542E-2</v>
      </c>
      <c r="AM26" s="174">
        <v>2.4457443408000001E-2</v>
      </c>
      <c r="AN26" s="174">
        <v>2.7201179052E-2</v>
      </c>
      <c r="AO26" s="174">
        <v>2.8884858804000001E-2</v>
      </c>
      <c r="AP26" s="174">
        <v>2.8624104899999999E-2</v>
      </c>
      <c r="AQ26" s="174">
        <v>2.6572698504E-2</v>
      </c>
      <c r="AR26" s="174">
        <v>2.8849103532000001E-2</v>
      </c>
      <c r="AS26" s="174">
        <v>2.9688724404E-2</v>
      </c>
      <c r="AT26" s="174">
        <v>2.1215436696000001E-2</v>
      </c>
      <c r="AU26" s="174">
        <v>2.8583325468E-2</v>
      </c>
      <c r="AV26" s="174">
        <v>2.9421564696000001E-2</v>
      </c>
      <c r="AW26" s="174">
        <v>2.6385171732000001E-2</v>
      </c>
      <c r="AX26" s="174">
        <v>2.826738954E-2</v>
      </c>
      <c r="AY26" s="174">
        <v>2.7075868127999999E-2</v>
      </c>
      <c r="AZ26" s="174">
        <v>2.5360075619999999E-2</v>
      </c>
      <c r="BA26" s="174">
        <v>2.7255356243999999E-2</v>
      </c>
      <c r="BB26" s="174">
        <v>1.6426239911999999E-2</v>
      </c>
      <c r="BC26" s="174">
        <v>1.5293710512E-2</v>
      </c>
      <c r="BD26" s="174">
        <v>1.7639867627999999E-2</v>
      </c>
      <c r="BE26" s="175">
        <v>1.4617492739921099E-2</v>
      </c>
      <c r="BF26" s="132">
        <v>-0.17360183519585501</v>
      </c>
      <c r="BG26" s="132">
        <v>-1.8287468857278499E-2</v>
      </c>
      <c r="BH26" s="132">
        <v>9.6533100216684701E-5</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3.8937239999999999E-3</v>
      </c>
      <c r="W27" s="174">
        <v>2.3864759999999998E-3</v>
      </c>
      <c r="X27" s="174">
        <v>5.0660280000000002E-3</v>
      </c>
      <c r="Y27" s="174">
        <v>3.0563640000000002E-3</v>
      </c>
      <c r="Z27" s="174">
        <v>2.72142E-3</v>
      </c>
      <c r="AA27" s="174">
        <v>2.5539479999999999E-3</v>
      </c>
      <c r="AB27" s="174">
        <v>1.8840599999999999E-3</v>
      </c>
      <c r="AC27" s="174">
        <v>3.475044E-3</v>
      </c>
      <c r="AD27" s="174">
        <v>2.9307600000000001E-3</v>
      </c>
      <c r="AE27" s="174">
        <v>4.019328E-3</v>
      </c>
      <c r="AF27" s="174">
        <v>4.4798759999999998E-3</v>
      </c>
      <c r="AG27" s="174">
        <v>4.1868000000000001E-3</v>
      </c>
      <c r="AH27" s="174">
        <v>3.1819679999999999E-3</v>
      </c>
      <c r="AI27" s="174">
        <v>5.8615200000000005E-4</v>
      </c>
      <c r="AJ27" s="174">
        <v>1.004832E-3</v>
      </c>
      <c r="AK27" s="174">
        <v>1.5072480000000001E-3</v>
      </c>
      <c r="AL27" s="174">
        <v>2.2190040000000001E-3</v>
      </c>
      <c r="AM27" s="174">
        <v>1.8421920000000001E-3</v>
      </c>
      <c r="AN27" s="174">
        <v>1.8421920000000001E-3</v>
      </c>
      <c r="AO27" s="174">
        <v>1.8421920000000001E-3</v>
      </c>
      <c r="AP27" s="174">
        <v>1.8421920000000001E-3</v>
      </c>
      <c r="AQ27" s="174">
        <v>1.2634423207639901E-3</v>
      </c>
      <c r="AR27" s="174">
        <v>1.1473873206932501E-3</v>
      </c>
      <c r="AS27" s="174">
        <v>9.3848832056591996E-4</v>
      </c>
      <c r="AT27" s="174">
        <v>4.9747932029710795E-4</v>
      </c>
      <c r="AU27" s="174">
        <v>6.1353432036784802E-4</v>
      </c>
      <c r="AV27" s="174">
        <v>2.8858032016977598E-4</v>
      </c>
      <c r="AW27" s="174">
        <v>1.004832E-5</v>
      </c>
      <c r="AX27" s="174">
        <v>1.004832E-5</v>
      </c>
      <c r="AY27" s="174">
        <v>9.2844000056592E-5</v>
      </c>
      <c r="AZ27" s="174">
        <v>1.3926600008488799E-4</v>
      </c>
      <c r="BA27" s="174">
        <v>1.8592011000000001E-5</v>
      </c>
      <c r="BB27" s="174">
        <v>1.2488080002612999E-4</v>
      </c>
      <c r="BC27" s="174">
        <v>5.6988360000001005E-4</v>
      </c>
      <c r="BD27" s="174">
        <v>6.9965532000001204E-4</v>
      </c>
      <c r="BE27" s="175">
        <v>5.8353435000001001E-4</v>
      </c>
      <c r="BF27" s="132">
        <v>-0.16824759675598699</v>
      </c>
      <c r="BG27" s="132">
        <v>3.4691570229383503E-2</v>
      </c>
      <c r="BH27" s="132">
        <v>3.8536280394097797E-6</v>
      </c>
    </row>
    <row r="28" spans="1:60">
      <c r="A28" s="136" t="s">
        <v>275</v>
      </c>
      <c r="B28" s="174">
        <v>1.4790289679999999</v>
      </c>
      <c r="C28" s="174">
        <v>1.4746746959999999</v>
      </c>
      <c r="D28" s="174">
        <v>1.426107816</v>
      </c>
      <c r="E28" s="174">
        <v>1.476223812</v>
      </c>
      <c r="F28" s="174">
        <v>1.5343365959999999</v>
      </c>
      <c r="G28" s="174">
        <v>1.5533028</v>
      </c>
      <c r="H28" s="174">
        <v>1.6183238040000001</v>
      </c>
      <c r="I28" s="174">
        <v>1.5952545359999999</v>
      </c>
      <c r="J28" s="174">
        <v>1.560964644</v>
      </c>
      <c r="K28" s="174">
        <v>1.5551868600000001</v>
      </c>
      <c r="L28" s="174">
        <v>1.588388184</v>
      </c>
      <c r="M28" s="174">
        <v>1.6193705039999999</v>
      </c>
      <c r="N28" s="174">
        <v>1.6543721520000001</v>
      </c>
      <c r="O28" s="174">
        <v>1.6608198240000001</v>
      </c>
      <c r="P28" s="174">
        <v>1.6613222400000001</v>
      </c>
      <c r="Q28" s="174">
        <v>1.6098664680000001</v>
      </c>
      <c r="R28" s="174">
        <v>1.60333506</v>
      </c>
      <c r="S28" s="174">
        <v>1.615769856</v>
      </c>
      <c r="T28" s="174">
        <v>1.6066845000000001</v>
      </c>
      <c r="U28" s="174">
        <v>1.6369550639999999</v>
      </c>
      <c r="V28" s="174">
        <v>1.6014091319999999</v>
      </c>
      <c r="W28" s="174">
        <v>1.594165968</v>
      </c>
      <c r="X28" s="174">
        <v>1.5756184440000001</v>
      </c>
      <c r="Y28" s="174">
        <v>1.5940822320000001</v>
      </c>
      <c r="Z28" s="174">
        <v>1.532703744</v>
      </c>
      <c r="AA28" s="174">
        <v>1.245400043292</v>
      </c>
      <c r="AB28" s="174">
        <v>1.1408887648799999</v>
      </c>
      <c r="AC28" s="174">
        <v>1.065321169812</v>
      </c>
      <c r="AD28" s="174">
        <v>1.036367563752</v>
      </c>
      <c r="AE28" s="174">
        <v>0.98088007082399997</v>
      </c>
      <c r="AF28" s="174">
        <v>0.98180573043599995</v>
      </c>
      <c r="AG28" s="174">
        <v>0.97962717092399998</v>
      </c>
      <c r="AH28" s="174">
        <v>0.92044968368400004</v>
      </c>
      <c r="AI28" s="174">
        <v>0.85320804283200002</v>
      </c>
      <c r="AJ28" s="174">
        <v>0.77739912061200001</v>
      </c>
      <c r="AK28" s="174">
        <v>0.88818105311999995</v>
      </c>
      <c r="AL28" s="174">
        <v>0.87166940248799996</v>
      </c>
      <c r="AM28" s="174">
        <v>0.85547046394799997</v>
      </c>
      <c r="AN28" s="174">
        <v>0.86947853378399997</v>
      </c>
      <c r="AO28" s="174">
        <v>0.87079800380399996</v>
      </c>
      <c r="AP28" s="174">
        <v>0.84130890602399999</v>
      </c>
      <c r="AQ28" s="174">
        <v>0.87111096710400004</v>
      </c>
      <c r="AR28" s="174">
        <v>0.86945307804000005</v>
      </c>
      <c r="AS28" s="174">
        <v>0.82457857882800001</v>
      </c>
      <c r="AT28" s="174">
        <v>0.76167404409600004</v>
      </c>
      <c r="AU28" s="174">
        <v>0.78617218320000004</v>
      </c>
      <c r="AV28" s="174">
        <v>0.77395920386399997</v>
      </c>
      <c r="AW28" s="174">
        <v>0.74213701178400004</v>
      </c>
      <c r="AX28" s="174">
        <v>0.70741621432799995</v>
      </c>
      <c r="AY28" s="174">
        <v>0.68556898951199996</v>
      </c>
      <c r="AZ28" s="174">
        <v>0.68350016602800001</v>
      </c>
      <c r="BA28" s="174">
        <v>0.68834592648000004</v>
      </c>
      <c r="BB28" s="174">
        <v>0.65279078351999997</v>
      </c>
      <c r="BC28" s="174">
        <v>0.64871518492799995</v>
      </c>
      <c r="BD28" s="174">
        <v>0.60204940520399997</v>
      </c>
      <c r="BE28" s="175">
        <v>0.48907709128711102</v>
      </c>
      <c r="BF28" s="132">
        <v>-0.18986579695043199</v>
      </c>
      <c r="BG28" s="132">
        <v>-2.32435279998475E-2</v>
      </c>
      <c r="BH28" s="132">
        <v>3.2298376135303001E-3</v>
      </c>
    </row>
    <row r="29" spans="1:60">
      <c r="A29" s="136" t="s">
        <v>276</v>
      </c>
      <c r="B29" s="174">
        <v>0.15483205080000001</v>
      </c>
      <c r="C29" s="174">
        <v>0.17548134839999999</v>
      </c>
      <c r="D29" s="174">
        <v>0.15023913119999999</v>
      </c>
      <c r="E29" s="174">
        <v>0.13461399360000001</v>
      </c>
      <c r="F29" s="174">
        <v>0.12295794240000001</v>
      </c>
      <c r="G29" s="174">
        <v>9.8347931999999999E-2</v>
      </c>
      <c r="H29" s="174">
        <v>6.0185250000000003E-2</v>
      </c>
      <c r="I29" s="174">
        <v>6.1487344800000003E-2</v>
      </c>
      <c r="J29" s="174">
        <v>9.4240681199999995E-2</v>
      </c>
      <c r="K29" s="174">
        <v>8.9023928399999994E-2</v>
      </c>
      <c r="L29" s="174">
        <v>8.5888015200000001E-2</v>
      </c>
      <c r="M29" s="174">
        <v>0.11932798679999999</v>
      </c>
      <c r="N29" s="174">
        <v>0.13726842480000001</v>
      </c>
      <c r="O29" s="174">
        <v>0.1512314028</v>
      </c>
      <c r="P29" s="174">
        <v>0.18035059680000001</v>
      </c>
      <c r="Q29" s="174">
        <v>0.25739190360000003</v>
      </c>
      <c r="R29" s="174">
        <v>0.20571841799999999</v>
      </c>
      <c r="S29" s="174">
        <v>0.24815582280000001</v>
      </c>
      <c r="T29" s="174">
        <v>0.2369896272</v>
      </c>
      <c r="U29" s="174">
        <v>0.2497886748</v>
      </c>
      <c r="V29" s="174">
        <v>0.30445153559999999</v>
      </c>
      <c r="W29" s="174">
        <v>0.3079642608</v>
      </c>
      <c r="X29" s="174">
        <v>0.30229533359999999</v>
      </c>
      <c r="Y29" s="174">
        <v>0.2828434608</v>
      </c>
      <c r="Z29" s="174">
        <v>0.232451136</v>
      </c>
      <c r="AA29" s="174">
        <v>0.25500124079999997</v>
      </c>
      <c r="AB29" s="174">
        <v>0.3458673612</v>
      </c>
      <c r="AC29" s="174">
        <v>0.28808952119999998</v>
      </c>
      <c r="AD29" s="174">
        <v>0.30219903720000002</v>
      </c>
      <c r="AE29" s="174">
        <v>0.32497522919999999</v>
      </c>
      <c r="AF29" s="174">
        <v>0.27165633119999999</v>
      </c>
      <c r="AG29" s="174">
        <v>0.3734039448</v>
      </c>
      <c r="AH29" s="174">
        <v>0.27758902680000003</v>
      </c>
      <c r="AI29" s="174">
        <v>0.23591361960000001</v>
      </c>
      <c r="AJ29" s="174">
        <v>0.19819055159999999</v>
      </c>
      <c r="AK29" s="174">
        <v>0.166257828</v>
      </c>
      <c r="AL29" s="174">
        <v>0.17573674319999999</v>
      </c>
      <c r="AM29" s="174">
        <v>0.17594608319999999</v>
      </c>
      <c r="AN29" s="174">
        <v>0.2400585516</v>
      </c>
      <c r="AO29" s="174">
        <v>0.18400986</v>
      </c>
      <c r="AP29" s="174">
        <v>0.1552550935</v>
      </c>
      <c r="AQ29" s="174">
        <v>0.23559025010000001</v>
      </c>
      <c r="AR29" s="174">
        <v>0.19478991949999999</v>
      </c>
      <c r="AS29" s="174">
        <v>0.17155812393</v>
      </c>
      <c r="AT29" s="174">
        <v>0.16878004643</v>
      </c>
      <c r="AU29" s="174">
        <v>0.16046519713999999</v>
      </c>
      <c r="AV29" s="174">
        <v>0.13557779455999999</v>
      </c>
      <c r="AW29" s="174">
        <v>0.10354746161</v>
      </c>
      <c r="AX29" s="174">
        <v>0.13548532084000001</v>
      </c>
      <c r="AY29" s="174">
        <v>0.10995850405</v>
      </c>
      <c r="AZ29" s="174">
        <v>7.2362726289999998E-2</v>
      </c>
      <c r="BA29" s="174">
        <v>8.7676310978999999E-2</v>
      </c>
      <c r="BB29" s="174">
        <v>6.5590802188479999E-2</v>
      </c>
      <c r="BC29" s="174">
        <v>6.6801279563918098E-2</v>
      </c>
      <c r="BD29" s="174">
        <v>3.8076367005760003E-2</v>
      </c>
      <c r="BE29" s="175">
        <v>3.27107135365E-2</v>
      </c>
      <c r="BF29" s="132">
        <v>-0.14326542767821099</v>
      </c>
      <c r="BG29" s="132">
        <v>-0.13834494495731001</v>
      </c>
      <c r="BH29" s="132">
        <v>2.1601971310404499E-4</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0.243073090258312</v>
      </c>
      <c r="W30" s="174">
        <v>0.24602945845560301</v>
      </c>
      <c r="X30" s="174">
        <v>0.248152358548686</v>
      </c>
      <c r="Y30" s="174">
        <v>0.236715236829283</v>
      </c>
      <c r="Z30" s="174">
        <v>0.245053939070107</v>
      </c>
      <c r="AA30" s="174">
        <v>0.23327426088</v>
      </c>
      <c r="AB30" s="174">
        <v>0.20868673359600001</v>
      </c>
      <c r="AC30" s="174">
        <v>0.182361265632</v>
      </c>
      <c r="AD30" s="174">
        <v>0.1339807401</v>
      </c>
      <c r="AE30" s="174">
        <v>0.135370506492</v>
      </c>
      <c r="AF30" s="174">
        <v>0.131917150116</v>
      </c>
      <c r="AG30" s="174">
        <v>0.13714445365200001</v>
      </c>
      <c r="AH30" s="174">
        <v>0.13584415917600001</v>
      </c>
      <c r="AI30" s="174">
        <v>0.12316330494</v>
      </c>
      <c r="AJ30" s="174">
        <v>0.112106636028</v>
      </c>
      <c r="AK30" s="174">
        <v>0.118432890828</v>
      </c>
      <c r="AL30" s="174">
        <v>0.116803220796</v>
      </c>
      <c r="AM30" s="174">
        <v>0.11389686984</v>
      </c>
      <c r="AN30" s="174">
        <v>0.13169876662800001</v>
      </c>
      <c r="AO30" s="174">
        <v>0.13505637088799999</v>
      </c>
      <c r="AP30" s="174">
        <v>0.129474403524</v>
      </c>
      <c r="AQ30" s="174">
        <v>0.122695806852</v>
      </c>
      <c r="AR30" s="174">
        <v>0.14789410452000001</v>
      </c>
      <c r="AS30" s="174">
        <v>0.140793626664</v>
      </c>
      <c r="AT30" s="174">
        <v>0.12780784778400001</v>
      </c>
      <c r="AU30" s="174">
        <v>0.16365146126399999</v>
      </c>
      <c r="AV30" s="174">
        <v>0.17456318316</v>
      </c>
      <c r="AW30" s="174">
        <v>0.16332765415200001</v>
      </c>
      <c r="AX30" s="174">
        <v>0.17538861078000001</v>
      </c>
      <c r="AY30" s="174">
        <v>0.17693768491199999</v>
      </c>
      <c r="AZ30" s="174">
        <v>0.16003113530400001</v>
      </c>
      <c r="BA30" s="174">
        <v>0.16167905978399999</v>
      </c>
      <c r="BB30" s="174">
        <v>0.17842240792799999</v>
      </c>
      <c r="BC30" s="174">
        <v>0.192276612864</v>
      </c>
      <c r="BD30" s="174">
        <v>0.12389289670799999</v>
      </c>
      <c r="BE30" s="175">
        <v>9.7284649407972906E-2</v>
      </c>
      <c r="BF30" s="132">
        <v>-0.21691358477470299</v>
      </c>
      <c r="BG30" s="132">
        <v>-3.1062147688477601E-3</v>
      </c>
      <c r="BH30" s="132">
        <v>6.4246235506565798E-4</v>
      </c>
    </row>
    <row r="31" spans="1:60">
      <c r="A31" s="136" t="s">
        <v>278</v>
      </c>
      <c r="B31" s="174">
        <v>7.2935353908000003E-2</v>
      </c>
      <c r="C31" s="174">
        <v>6.7696327331999998E-2</v>
      </c>
      <c r="D31" s="174">
        <v>6.5130823764000007E-2</v>
      </c>
      <c r="E31" s="174">
        <v>7.8439028112E-2</v>
      </c>
      <c r="F31" s="174">
        <v>9.4096990224000004E-2</v>
      </c>
      <c r="G31" s="174">
        <v>9.5643000000000006E-2</v>
      </c>
      <c r="H31" s="174">
        <v>8.4886000000000003E-2</v>
      </c>
      <c r="I31" s="174">
        <v>9.4168000000000002E-2</v>
      </c>
      <c r="J31" s="174">
        <v>0.104515</v>
      </c>
      <c r="K31" s="174">
        <v>0.106507</v>
      </c>
      <c r="L31" s="174">
        <v>9.6498E-2</v>
      </c>
      <c r="M31" s="174">
        <v>0.13003200000000001</v>
      </c>
      <c r="N31" s="174">
        <v>0.13111500000000001</v>
      </c>
      <c r="O31" s="174">
        <v>0.17673900000000001</v>
      </c>
      <c r="P31" s="174">
        <v>0.17032700000000001</v>
      </c>
      <c r="Q31" s="174">
        <v>0.193277</v>
      </c>
      <c r="R31" s="174">
        <v>0.118779</v>
      </c>
      <c r="S31" s="174">
        <v>0.131747</v>
      </c>
      <c r="T31" s="174">
        <v>0.14310300000000001</v>
      </c>
      <c r="U31" s="174">
        <v>0.16481799999999999</v>
      </c>
      <c r="V31" s="174">
        <v>0.208893</v>
      </c>
      <c r="W31" s="174">
        <v>0.190999</v>
      </c>
      <c r="X31" s="174">
        <v>0.21393699999999999</v>
      </c>
      <c r="Y31" s="174">
        <v>0.2142</v>
      </c>
      <c r="Z31" s="174">
        <v>0.20954300000000001</v>
      </c>
      <c r="AA31" s="174">
        <v>0.220635</v>
      </c>
      <c r="AB31" s="174">
        <v>0.220362</v>
      </c>
      <c r="AC31" s="174">
        <v>0.200569</v>
      </c>
      <c r="AD31" s="174">
        <v>0.22928000000000001</v>
      </c>
      <c r="AE31" s="174">
        <v>0.27920299999999998</v>
      </c>
      <c r="AF31" s="174">
        <v>0.246978</v>
      </c>
      <c r="AG31" s="174">
        <v>0.29428900000000002</v>
      </c>
      <c r="AH31" s="174">
        <v>0.27874100000000002</v>
      </c>
      <c r="AI31" s="174">
        <v>0.22874</v>
      </c>
      <c r="AJ31" s="174">
        <v>0.221636</v>
      </c>
      <c r="AK31" s="174">
        <v>0.209978</v>
      </c>
      <c r="AL31" s="174">
        <v>0.25376100000000001</v>
      </c>
      <c r="AM31" s="174">
        <v>0.27572799999999997</v>
      </c>
      <c r="AN31" s="174">
        <v>0.34413300000000002</v>
      </c>
      <c r="AO31" s="174">
        <v>0.309166</v>
      </c>
      <c r="AP31" s="174">
        <v>0.19860800000000001</v>
      </c>
      <c r="AQ31" s="174">
        <v>0.31015399999999999</v>
      </c>
      <c r="AR31" s="174">
        <v>0.29287099999999999</v>
      </c>
      <c r="AS31" s="174">
        <v>0.223357</v>
      </c>
      <c r="AT31" s="174">
        <v>0.224963</v>
      </c>
      <c r="AU31" s="174">
        <v>0.28412999999999999</v>
      </c>
      <c r="AV31" s="174">
        <v>0.230823</v>
      </c>
      <c r="AW31" s="174">
        <v>0.18900600000000001</v>
      </c>
      <c r="AX31" s="174">
        <v>0.208949</v>
      </c>
      <c r="AY31" s="174">
        <v>0.18728900000000001</v>
      </c>
      <c r="AZ31" s="174">
        <v>0.159858</v>
      </c>
      <c r="BA31" s="174">
        <v>0.18331600000000001</v>
      </c>
      <c r="BB31" s="174">
        <v>0.16792399999999999</v>
      </c>
      <c r="BC31" s="174">
        <v>0.17597299999999999</v>
      </c>
      <c r="BD31" s="174">
        <v>0.14779693540800001</v>
      </c>
      <c r="BE31" s="175">
        <v>0.13271532484349199</v>
      </c>
      <c r="BF31" s="132">
        <v>-0.10449621772631</v>
      </c>
      <c r="BG31" s="132">
        <v>-4.1139488840258497E-2</v>
      </c>
      <c r="BH31" s="132">
        <v>8.7644454362669399E-4</v>
      </c>
    </row>
    <row r="32" spans="1:60">
      <c r="A32" s="136" t="s">
        <v>279</v>
      </c>
      <c r="B32" s="174">
        <v>1.7320875854932201</v>
      </c>
      <c r="C32" s="174">
        <v>1.6049307122949801</v>
      </c>
      <c r="D32" s="174">
        <v>1.58415331056738</v>
      </c>
      <c r="E32" s="174">
        <v>1.52337905903228</v>
      </c>
      <c r="F32" s="174">
        <v>1.52497101483774</v>
      </c>
      <c r="G32" s="174">
        <v>1.45141599661909</v>
      </c>
      <c r="H32" s="174">
        <v>1.3299665551568101</v>
      </c>
      <c r="I32" s="174">
        <v>1.1830053148387101</v>
      </c>
      <c r="J32" s="174">
        <v>1.1701504030233201</v>
      </c>
      <c r="K32" s="174">
        <v>1.18442383996613</v>
      </c>
      <c r="L32" s="174">
        <v>1.03839152524195</v>
      </c>
      <c r="M32" s="174">
        <v>1.2208712559911801</v>
      </c>
      <c r="N32" s="174">
        <v>1.1758509029084101</v>
      </c>
      <c r="O32" s="174">
        <v>1.2268240939466</v>
      </c>
      <c r="P32" s="174">
        <v>1.3323546868881599</v>
      </c>
      <c r="Q32" s="174">
        <v>1.3044999017508201</v>
      </c>
      <c r="R32" s="174">
        <v>1.1890512</v>
      </c>
      <c r="S32" s="174">
        <v>1.21584672</v>
      </c>
      <c r="T32" s="174">
        <v>1.1002910400000001</v>
      </c>
      <c r="U32" s="174">
        <v>1.0521428399999999</v>
      </c>
      <c r="V32" s="174">
        <v>1.02116052</v>
      </c>
      <c r="W32" s="174">
        <v>0.84405887999999996</v>
      </c>
      <c r="X32" s="174">
        <v>0.76827780000000001</v>
      </c>
      <c r="Y32" s="174">
        <v>0.75027456000000003</v>
      </c>
      <c r="Z32" s="174">
        <v>0.81684467999999999</v>
      </c>
      <c r="AA32" s="174">
        <v>0.79507331999999997</v>
      </c>
      <c r="AB32" s="174">
        <v>0.84615227999999998</v>
      </c>
      <c r="AC32" s="174">
        <v>0.74608775999999999</v>
      </c>
      <c r="AD32" s="174">
        <v>0.60959808000000004</v>
      </c>
      <c r="AE32" s="174">
        <v>0.59954976000000004</v>
      </c>
      <c r="AF32" s="174">
        <v>0.61378487999999998</v>
      </c>
      <c r="AG32" s="174">
        <v>0.65397815999999998</v>
      </c>
      <c r="AH32" s="174">
        <v>0.57275423999999997</v>
      </c>
      <c r="AI32" s="174">
        <v>0.68119236000000005</v>
      </c>
      <c r="AJ32" s="174">
        <v>0.61001676000000005</v>
      </c>
      <c r="AK32" s="174">
        <v>0.59314064842799996</v>
      </c>
      <c r="AL32" s="174">
        <v>0.51907611456000002</v>
      </c>
      <c r="AM32" s="174">
        <v>0.534995626068</v>
      </c>
      <c r="AN32" s="174">
        <v>0.56872565917200002</v>
      </c>
      <c r="AO32" s="174">
        <v>0.54139841557199997</v>
      </c>
      <c r="AP32" s="174">
        <v>0.56226429633599995</v>
      </c>
      <c r="AQ32" s="174">
        <v>0.51954331957199995</v>
      </c>
      <c r="AR32" s="174">
        <v>0.53787225074400002</v>
      </c>
      <c r="AS32" s="174">
        <v>0.50547236399999995</v>
      </c>
      <c r="AT32" s="174">
        <v>0.45010189213200003</v>
      </c>
      <c r="AU32" s="174">
        <v>0.48193517923200002</v>
      </c>
      <c r="AV32" s="174">
        <v>0.40898466910800002</v>
      </c>
      <c r="AW32" s="174">
        <v>0.46332128649707999</v>
      </c>
      <c r="AX32" s="174">
        <v>0.48417925492083602</v>
      </c>
      <c r="AY32" s="174">
        <v>0.36161205706080002</v>
      </c>
      <c r="AZ32" s="174">
        <v>0.35954691121600002</v>
      </c>
      <c r="BA32" s="174">
        <v>0.35110704931999998</v>
      </c>
      <c r="BB32" s="174">
        <v>0.383255125466819</v>
      </c>
      <c r="BC32" s="174">
        <v>0.34293417784625602</v>
      </c>
      <c r="BD32" s="174">
        <v>0.26795837951441198</v>
      </c>
      <c r="BE32" s="175">
        <v>0.193618882908037</v>
      </c>
      <c r="BF32" s="132">
        <v>-0.27940350319825502</v>
      </c>
      <c r="BG32" s="132">
        <v>-5.0542235542311201E-2</v>
      </c>
      <c r="BH32" s="132">
        <v>1.27864821691062E-3</v>
      </c>
    </row>
    <row r="33" spans="1:60">
      <c r="A33" s="136" t="s">
        <v>280</v>
      </c>
      <c r="B33" s="174">
        <v>6.73011553459654</v>
      </c>
      <c r="C33" s="174">
        <v>6.2832219352310501</v>
      </c>
      <c r="D33" s="174">
        <v>6.05269595898804</v>
      </c>
      <c r="E33" s="174">
        <v>6.1395805038637903</v>
      </c>
      <c r="F33" s="174">
        <v>6.3214577202568796</v>
      </c>
      <c r="G33" s="174">
        <v>6.2423931960000001</v>
      </c>
      <c r="H33" s="174">
        <v>5.9737681079999998</v>
      </c>
      <c r="I33" s="174">
        <v>5.8315006440000001</v>
      </c>
      <c r="J33" s="174">
        <v>5.8504668479999999</v>
      </c>
      <c r="K33" s="174">
        <v>5.8756295160000001</v>
      </c>
      <c r="L33" s="174">
        <v>5.3228463120000002</v>
      </c>
      <c r="M33" s="174">
        <v>5.6190205439999996</v>
      </c>
      <c r="N33" s="174">
        <v>5.3964083880000002</v>
      </c>
      <c r="O33" s="174">
        <v>5.4665372879999996</v>
      </c>
      <c r="P33" s="174">
        <v>5.784399144</v>
      </c>
      <c r="Q33" s="174">
        <v>5.9175393840000003</v>
      </c>
      <c r="R33" s="174">
        <v>6.0167246759999999</v>
      </c>
      <c r="S33" s="174">
        <v>5.8733267759999999</v>
      </c>
      <c r="T33" s="174">
        <v>6.0874815959999999</v>
      </c>
      <c r="U33" s="174">
        <v>6.2828795519999998</v>
      </c>
      <c r="V33" s="174">
        <v>6.2495944919999999</v>
      </c>
      <c r="W33" s="174">
        <v>5.9053557960000003</v>
      </c>
      <c r="X33" s="174">
        <v>5.8810723559999998</v>
      </c>
      <c r="Y33" s="174">
        <v>5.811822684</v>
      </c>
      <c r="Z33" s="174">
        <v>5.9043509639999998</v>
      </c>
      <c r="AA33" s="174">
        <v>5.5068869999999999</v>
      </c>
      <c r="AB33" s="174">
        <v>4.8369429999999998</v>
      </c>
      <c r="AC33" s="174">
        <v>4.3721927359999997</v>
      </c>
      <c r="AD33" s="174">
        <v>4.1247871647999999</v>
      </c>
      <c r="AE33" s="174">
        <v>4.0012257360000003</v>
      </c>
      <c r="AF33" s="174">
        <v>3.7941817360000001</v>
      </c>
      <c r="AG33" s="174">
        <v>3.7778467359999999</v>
      </c>
      <c r="AH33" s="174">
        <v>3.660545736</v>
      </c>
      <c r="AI33" s="174">
        <v>3.5730443624000001</v>
      </c>
      <c r="AJ33" s="174">
        <v>3.4400939888000002</v>
      </c>
      <c r="AK33" s="174">
        <v>3.5715449887999999</v>
      </c>
      <c r="AL33" s="174">
        <v>3.581769736</v>
      </c>
      <c r="AM33" s="174">
        <v>3.5897357360000002</v>
      </c>
      <c r="AN33" s="174">
        <v>3.649031736</v>
      </c>
      <c r="AO33" s="174">
        <v>3.557196045</v>
      </c>
      <c r="AP33" s="174">
        <v>3.4033940744</v>
      </c>
      <c r="AQ33" s="174">
        <v>3.5399205617999998</v>
      </c>
      <c r="AR33" s="174">
        <v>3.6298322070000002</v>
      </c>
      <c r="AS33" s="174">
        <v>3.3545096320000001</v>
      </c>
      <c r="AT33" s="174">
        <v>3.0034527710000001</v>
      </c>
      <c r="AU33" s="174">
        <v>3.2262200000000001</v>
      </c>
      <c r="AV33" s="174">
        <v>3.278848</v>
      </c>
      <c r="AW33" s="174">
        <v>3.3698670000000002</v>
      </c>
      <c r="AX33" s="174">
        <v>3.468235</v>
      </c>
      <c r="AY33" s="174">
        <v>3.3332220000000001</v>
      </c>
      <c r="AZ33" s="174">
        <v>3.2942010000000002</v>
      </c>
      <c r="BA33" s="174">
        <v>3.2037659999999999</v>
      </c>
      <c r="BB33" s="174">
        <v>3.009347</v>
      </c>
      <c r="BC33" s="174">
        <v>2.9040840000000001</v>
      </c>
      <c r="BD33" s="174">
        <v>2.2471839999999998</v>
      </c>
      <c r="BE33" s="175">
        <v>1.8440000000000001</v>
      </c>
      <c r="BF33" s="132">
        <v>-0.181659468635466</v>
      </c>
      <c r="BG33" s="132">
        <v>-2.8591760843031201E-2</v>
      </c>
      <c r="BH33" s="132">
        <v>1.21776723249822E-2</v>
      </c>
    </row>
    <row r="34" spans="1:60">
      <c r="A34" s="136" t="s">
        <v>281</v>
      </c>
      <c r="B34" s="174">
        <v>8.8215875999999999E-2</v>
      </c>
      <c r="C34" s="174">
        <v>8.8048403999999997E-2</v>
      </c>
      <c r="D34" s="174">
        <v>8.4154679999999996E-2</v>
      </c>
      <c r="E34" s="174">
        <v>9.5040360000000004E-2</v>
      </c>
      <c r="F34" s="174">
        <v>9.1983995999999998E-2</v>
      </c>
      <c r="G34" s="174">
        <v>0.105842304</v>
      </c>
      <c r="H34" s="174">
        <v>0.15600016799999999</v>
      </c>
      <c r="I34" s="174">
        <v>0.16663464</v>
      </c>
      <c r="J34" s="174">
        <v>0.19598410799999999</v>
      </c>
      <c r="K34" s="174">
        <v>0.20640923999999999</v>
      </c>
      <c r="L34" s="174">
        <v>0.27029980799999997</v>
      </c>
      <c r="M34" s="174">
        <v>0.31941097200000002</v>
      </c>
      <c r="N34" s="174">
        <v>0.33971695200000002</v>
      </c>
      <c r="O34" s="174">
        <v>0.30207761999999999</v>
      </c>
      <c r="P34" s="174">
        <v>0.16583914799999999</v>
      </c>
      <c r="Q34" s="174">
        <v>0.16583914799999999</v>
      </c>
      <c r="R34" s="174">
        <v>0.164164428</v>
      </c>
      <c r="S34" s="174">
        <v>0.166676508</v>
      </c>
      <c r="T34" s="174">
        <v>0.204399576</v>
      </c>
      <c r="U34" s="174">
        <v>0.21825788400000001</v>
      </c>
      <c r="V34" s="174">
        <v>0.25309206000000001</v>
      </c>
      <c r="W34" s="174">
        <v>0.24153649199999999</v>
      </c>
      <c r="X34" s="174">
        <v>0.27574264799999998</v>
      </c>
      <c r="Y34" s="174">
        <v>0.30948825600000002</v>
      </c>
      <c r="Z34" s="174">
        <v>0.332724996</v>
      </c>
      <c r="AA34" s="174">
        <v>0.33741576111600002</v>
      </c>
      <c r="AB34" s="174">
        <v>0.32461709032800001</v>
      </c>
      <c r="AC34" s="174">
        <v>0.33871764657600001</v>
      </c>
      <c r="AD34" s="174">
        <v>0.33857018748000001</v>
      </c>
      <c r="AE34" s="174">
        <v>0.33929672288399998</v>
      </c>
      <c r="AF34" s="174">
        <v>0.33815510812799998</v>
      </c>
      <c r="AG34" s="174">
        <v>0.328958885664</v>
      </c>
      <c r="AH34" s="174">
        <v>0.35427956349599998</v>
      </c>
      <c r="AI34" s="174">
        <v>0.37062160686000001</v>
      </c>
      <c r="AJ34" s="174">
        <v>0.35650413594000002</v>
      </c>
      <c r="AK34" s="174">
        <v>0.37781210091599998</v>
      </c>
      <c r="AL34" s="174">
        <v>0.390513805416</v>
      </c>
      <c r="AM34" s="174">
        <v>0.37571627257200002</v>
      </c>
      <c r="AN34" s="174">
        <v>0.37773895751999997</v>
      </c>
      <c r="AO34" s="174">
        <v>0.38720891296799997</v>
      </c>
      <c r="AP34" s="174">
        <v>0.38195351600400002</v>
      </c>
      <c r="AQ34" s="174">
        <v>0.35174671696799997</v>
      </c>
      <c r="AR34" s="174">
        <v>0.37085899841999997</v>
      </c>
      <c r="AS34" s="174">
        <v>0.34908931314000002</v>
      </c>
      <c r="AT34" s="174">
        <v>0.35282950718400002</v>
      </c>
      <c r="AU34" s="174">
        <v>0.32942010355200002</v>
      </c>
      <c r="AV34" s="174">
        <v>0.33065818217999998</v>
      </c>
      <c r="AW34" s="174">
        <v>0.34077202559999997</v>
      </c>
      <c r="AX34" s="174">
        <v>0.29254034080800001</v>
      </c>
      <c r="AY34" s="174">
        <v>0.28115283095999999</v>
      </c>
      <c r="AZ34" s="174">
        <v>0.23558688172799999</v>
      </c>
      <c r="BA34" s="174">
        <v>0.18249160071600001</v>
      </c>
      <c r="BB34" s="174">
        <v>0.20080709225999999</v>
      </c>
      <c r="BC34" s="174">
        <v>0.19143364255199999</v>
      </c>
      <c r="BD34" s="174">
        <v>0.21688507414800001</v>
      </c>
      <c r="BE34" s="175">
        <v>0.114527757463495</v>
      </c>
      <c r="BF34" s="132">
        <v>-0.47338542985471899</v>
      </c>
      <c r="BG34" s="132">
        <v>-4.7496726912922699E-2</v>
      </c>
      <c r="BH34" s="132">
        <v>7.5633487120687899E-4</v>
      </c>
    </row>
    <row r="35" spans="1:60">
      <c r="A35" s="136" t="s">
        <v>282</v>
      </c>
      <c r="B35" s="174">
        <v>0.45677988000000003</v>
      </c>
      <c r="C35" s="174">
        <v>0.43806488399999999</v>
      </c>
      <c r="D35" s="174">
        <v>0.38003583600000002</v>
      </c>
      <c r="E35" s="174">
        <v>0.37509541200000002</v>
      </c>
      <c r="F35" s="174">
        <v>0.38070572400000002</v>
      </c>
      <c r="G35" s="174">
        <v>0.38690218799999998</v>
      </c>
      <c r="H35" s="174">
        <v>0.37450926000000001</v>
      </c>
      <c r="I35" s="174">
        <v>0.36395852400000001</v>
      </c>
      <c r="J35" s="174">
        <v>0.36584258400000003</v>
      </c>
      <c r="K35" s="174">
        <v>0.34892791200000001</v>
      </c>
      <c r="L35" s="174">
        <v>0.33243191999999999</v>
      </c>
      <c r="M35" s="174">
        <v>0.33682805999999998</v>
      </c>
      <c r="N35" s="174">
        <v>0.34260584399999999</v>
      </c>
      <c r="O35" s="174">
        <v>0.34227089999999999</v>
      </c>
      <c r="P35" s="174">
        <v>0.34490858400000002</v>
      </c>
      <c r="Q35" s="174">
        <v>0.338209704</v>
      </c>
      <c r="R35" s="174">
        <v>0.33984255600000002</v>
      </c>
      <c r="S35" s="174">
        <v>0.35432888400000001</v>
      </c>
      <c r="T35" s="174">
        <v>0.333101808</v>
      </c>
      <c r="U35" s="174">
        <v>0.32414205600000001</v>
      </c>
      <c r="V35" s="174">
        <v>0.318364272</v>
      </c>
      <c r="W35" s="174">
        <v>0.31463802000000002</v>
      </c>
      <c r="X35" s="174">
        <v>0.31447054800000002</v>
      </c>
      <c r="Y35" s="174">
        <v>0.29671851599999999</v>
      </c>
      <c r="Z35" s="174">
        <v>0.26577806399999998</v>
      </c>
      <c r="AA35" s="174">
        <v>0.257793124644</v>
      </c>
      <c r="AB35" s="174">
        <v>0.24006014258399999</v>
      </c>
      <c r="AC35" s="174">
        <v>0.21648590463600001</v>
      </c>
      <c r="AD35" s="174">
        <v>0.19501067699999999</v>
      </c>
      <c r="AE35" s="174">
        <v>0.18499333932000001</v>
      </c>
      <c r="AF35" s="174">
        <v>0.18196829258399999</v>
      </c>
      <c r="AG35" s="174">
        <v>0.17970005181599999</v>
      </c>
      <c r="AH35" s="174">
        <v>0.17165419452</v>
      </c>
      <c r="AI35" s="174">
        <v>0.166578285672</v>
      </c>
      <c r="AJ35" s="174">
        <v>0.173414408976</v>
      </c>
      <c r="AK35" s="174">
        <v>0.161975024676</v>
      </c>
      <c r="AL35" s="174">
        <v>0.15389843626800001</v>
      </c>
      <c r="AM35" s="174">
        <v>0.148488755724</v>
      </c>
      <c r="AN35" s="174">
        <v>0.151957728864</v>
      </c>
      <c r="AO35" s="174">
        <v>0.144085749372</v>
      </c>
      <c r="AP35" s="174">
        <v>0.12813697213200001</v>
      </c>
      <c r="AQ35" s="174">
        <v>0.12862419004799999</v>
      </c>
      <c r="AR35" s="174">
        <v>0.13080429867599999</v>
      </c>
      <c r="AS35" s="174">
        <v>0.127058117508</v>
      </c>
      <c r="AT35" s="174">
        <v>0.10698236964000001</v>
      </c>
      <c r="AU35" s="174">
        <v>0.11271141928800001</v>
      </c>
      <c r="AV35" s="174">
        <v>0.11357092746</v>
      </c>
      <c r="AW35" s="174">
        <v>0.10927250737200001</v>
      </c>
      <c r="AX35" s="174">
        <v>9.5676962939999999E-2</v>
      </c>
      <c r="AY35" s="174">
        <v>9.4575876407999998E-2</v>
      </c>
      <c r="AZ35" s="174">
        <v>9.8013909095999996E-2</v>
      </c>
      <c r="BA35" s="174">
        <v>9.1823432220000001E-2</v>
      </c>
      <c r="BB35" s="174">
        <v>9.3855998016000003E-2</v>
      </c>
      <c r="BC35" s="174">
        <v>8.8794910439999999E-2</v>
      </c>
      <c r="BD35" s="174">
        <v>7.6864833179999995E-2</v>
      </c>
      <c r="BE35" s="175">
        <v>7.1948356177931105E-2</v>
      </c>
      <c r="BF35" s="132">
        <v>-6.6520110675732796E-2</v>
      </c>
      <c r="BG35" s="132">
        <v>-3.2520998810136002E-2</v>
      </c>
      <c r="BH35" s="132">
        <v>4.7514289905420702E-4</v>
      </c>
    </row>
    <row r="36" spans="1:60">
      <c r="A36" s="136" t="s">
        <v>283</v>
      </c>
      <c r="B36" s="174">
        <v>2.7367502399999998E-4</v>
      </c>
      <c r="C36" s="174">
        <v>2.0151633600000001E-4</v>
      </c>
      <c r="D36" s="174">
        <v>1.5487718400000001E-4</v>
      </c>
      <c r="E36" s="174">
        <v>1.22317776E-4</v>
      </c>
      <c r="F36" s="174">
        <v>8.6238432000000005E-5</v>
      </c>
      <c r="G36" s="174">
        <v>5.7638951999999997E-5</v>
      </c>
      <c r="H36" s="174">
        <v>3.9599279999999997E-5</v>
      </c>
      <c r="I36" s="174">
        <v>2.8599480000000002E-5</v>
      </c>
      <c r="J36" s="174">
        <v>1.8039671999999999E-5</v>
      </c>
      <c r="K36" s="174">
        <v>1.4519735999999999E-5</v>
      </c>
      <c r="L36" s="174">
        <v>9.7440000000000002E-6</v>
      </c>
      <c r="M36" s="174">
        <v>9.9119999999999993E-6</v>
      </c>
      <c r="N36" s="174">
        <v>9.0299999999999999E-6</v>
      </c>
      <c r="O36" s="174">
        <v>7.644E-6</v>
      </c>
      <c r="P36" s="174">
        <v>6.5998800000000002E-4</v>
      </c>
      <c r="Q36" s="174">
        <v>8.79984E-4</v>
      </c>
      <c r="R36" s="174">
        <v>1.4959728E-3</v>
      </c>
      <c r="S36" s="174">
        <v>1.3952448E-3</v>
      </c>
      <c r="T36" s="174">
        <v>1.9941984000000001E-3</v>
      </c>
      <c r="U36" s="174">
        <v>2.7561311999999998E-3</v>
      </c>
      <c r="V36" s="174">
        <v>2.9467007999999999E-3</v>
      </c>
      <c r="W36" s="174">
        <v>3.3191423999999999E-3</v>
      </c>
      <c r="X36" s="174">
        <v>2.6473823999999999E-3</v>
      </c>
      <c r="Y36" s="174">
        <v>2.6695584E-3</v>
      </c>
      <c r="Z36" s="174">
        <v>2.8518912000000001E-3</v>
      </c>
      <c r="AA36" s="174">
        <v>2.7203615999999999E-3</v>
      </c>
      <c r="AB36" s="174">
        <v>2.8063008000000001E-3</v>
      </c>
      <c r="AC36" s="174">
        <v>2.2106591999999999E-3</v>
      </c>
      <c r="AD36" s="174">
        <v>2.2835519999999999E-3</v>
      </c>
      <c r="AE36" s="174">
        <v>2.2560767999999999E-3</v>
      </c>
      <c r="AF36" s="174">
        <v>2.6538047999999999E-3</v>
      </c>
      <c r="AG36" s="174">
        <v>2.6287488E-3</v>
      </c>
      <c r="AH36" s="174">
        <v>2.7265248E-3</v>
      </c>
      <c r="AI36" s="174">
        <v>2.4476544000000002E-3</v>
      </c>
      <c r="AJ36" s="174">
        <v>2.8626912000000002E-3</v>
      </c>
      <c r="AK36" s="174">
        <v>3.9588191999999998E-3</v>
      </c>
      <c r="AL36" s="174">
        <v>4.2946848000000003E-3</v>
      </c>
      <c r="AM36" s="174">
        <v>4.2779999999999997E-3</v>
      </c>
      <c r="AN36" s="174">
        <v>4.1999999999999997E-3</v>
      </c>
      <c r="AO36" s="174">
        <v>4.4000000000000003E-3</v>
      </c>
      <c r="AP36" s="174">
        <v>4.1999999999999997E-3</v>
      </c>
      <c r="AQ36" s="174">
        <v>4.3E-3</v>
      </c>
      <c r="AR36" s="174">
        <v>4.5999999999999999E-3</v>
      </c>
      <c r="AS36" s="174">
        <v>4.0000000000000001E-3</v>
      </c>
      <c r="AT36" s="174">
        <v>3.7000000000000002E-3</v>
      </c>
      <c r="AU36" s="174">
        <v>3.8999999999999998E-3</v>
      </c>
      <c r="AV36" s="174">
        <v>3.8999999999999998E-3</v>
      </c>
      <c r="AW36" s="174">
        <v>3.9899999999999996E-3</v>
      </c>
      <c r="AX36" s="174">
        <v>4.5900000000000003E-3</v>
      </c>
      <c r="AY36" s="174">
        <v>3.7599999999999999E-3</v>
      </c>
      <c r="AZ36" s="174">
        <v>4.1599999999999996E-3</v>
      </c>
      <c r="BA36" s="174">
        <v>4.8399999999999997E-3</v>
      </c>
      <c r="BB36" s="174">
        <v>4.7999999999999996E-3</v>
      </c>
      <c r="BC36" s="174">
        <v>4.7999999999999996E-3</v>
      </c>
      <c r="BD36" s="174">
        <v>4.7000000000000002E-3</v>
      </c>
      <c r="BE36" s="175">
        <v>4.7000000000000002E-3</v>
      </c>
      <c r="BF36" s="132">
        <v>-2.7322404371584699E-3</v>
      </c>
      <c r="BG36" s="132">
        <v>2.4211418726341801E-2</v>
      </c>
      <c r="BH36" s="132">
        <v>3.1038535752395101E-5</v>
      </c>
    </row>
    <row r="37" spans="1:60">
      <c r="A37" s="136" t="s">
        <v>284</v>
      </c>
      <c r="B37" s="174">
        <v>0.130879368</v>
      </c>
      <c r="C37" s="174">
        <v>0.149091948</v>
      </c>
      <c r="D37" s="174">
        <v>0.158763456</v>
      </c>
      <c r="E37" s="174">
        <v>0.19389070799999999</v>
      </c>
      <c r="F37" s="174">
        <v>0.184596012</v>
      </c>
      <c r="G37" s="174">
        <v>9.0016200000000005E-2</v>
      </c>
      <c r="H37" s="174">
        <v>8.5913136000000001E-2</v>
      </c>
      <c r="I37" s="174">
        <v>7.9967880000000005E-2</v>
      </c>
      <c r="J37" s="174">
        <v>7.8000083999999997E-2</v>
      </c>
      <c r="K37" s="174">
        <v>8.4112811999999995E-2</v>
      </c>
      <c r="L37" s="174">
        <v>7.1217468000000006E-2</v>
      </c>
      <c r="M37" s="174">
        <v>7.3227132E-2</v>
      </c>
      <c r="N37" s="174">
        <v>7.6702175999999997E-2</v>
      </c>
      <c r="O37" s="174">
        <v>7.2557244000000007E-2</v>
      </c>
      <c r="P37" s="174">
        <v>8.3233583999999999E-2</v>
      </c>
      <c r="Q37" s="174">
        <v>7.8879311999999993E-2</v>
      </c>
      <c r="R37" s="174">
        <v>8.2563696000000006E-2</v>
      </c>
      <c r="S37" s="174">
        <v>8.7336648000000003E-2</v>
      </c>
      <c r="T37" s="174">
        <v>9.4747284000000001E-2</v>
      </c>
      <c r="U37" s="174">
        <v>9.0811691999999999E-2</v>
      </c>
      <c r="V37" s="174">
        <v>0.104335056</v>
      </c>
      <c r="W37" s="174">
        <v>0.114676452</v>
      </c>
      <c r="X37" s="174">
        <v>0.14733349200000001</v>
      </c>
      <c r="Y37" s="174">
        <v>0.15001304400000001</v>
      </c>
      <c r="Z37" s="174">
        <v>0.15030611999999999</v>
      </c>
      <c r="AA37" s="174">
        <v>0.14494150257615401</v>
      </c>
      <c r="AB37" s="174">
        <v>0.13903917096979401</v>
      </c>
      <c r="AC37" s="174">
        <v>0.13243252820072099</v>
      </c>
      <c r="AD37" s="174">
        <v>0.12868644699005</v>
      </c>
      <c r="AE37" s="174">
        <v>0.123133002789874</v>
      </c>
      <c r="AF37" s="174">
        <v>0.123976128839421</v>
      </c>
      <c r="AG37" s="174">
        <v>0.12465129366</v>
      </c>
      <c r="AH37" s="174">
        <v>0.11875918071240001</v>
      </c>
      <c r="AI37" s="174">
        <v>0.1195485223032</v>
      </c>
      <c r="AJ37" s="174">
        <v>0.102849076944</v>
      </c>
      <c r="AK37" s="174">
        <v>0.10950931278000001</v>
      </c>
      <c r="AL37" s="174">
        <v>0.114700400496</v>
      </c>
      <c r="AM37" s="174">
        <v>0.110268086544</v>
      </c>
      <c r="AN37" s="174">
        <v>0.10674246599999999</v>
      </c>
      <c r="AO37" s="174">
        <v>9.9728890038401199E-2</v>
      </c>
      <c r="AP37" s="174">
        <v>0.110824596</v>
      </c>
      <c r="AQ37" s="174">
        <v>9.9980784000000003E-2</v>
      </c>
      <c r="AR37" s="174">
        <v>9.7636176000000005E-2</v>
      </c>
      <c r="AS37" s="174">
        <v>9.5542775999999996E-2</v>
      </c>
      <c r="AT37" s="174">
        <v>8.3526660000000003E-2</v>
      </c>
      <c r="AU37" s="174">
        <v>8.3149847999999998E-2</v>
      </c>
      <c r="AV37" s="174">
        <v>8.1600731999999995E-2</v>
      </c>
      <c r="AW37" s="174">
        <v>9.4663548E-2</v>
      </c>
      <c r="AX37" s="174">
        <v>8.5661927999999998E-2</v>
      </c>
      <c r="AY37" s="174">
        <v>8.4196547999999996E-2</v>
      </c>
      <c r="AZ37" s="174">
        <v>9.1819439115602003E-2</v>
      </c>
      <c r="BA37" s="174">
        <v>8.8215875999999999E-2</v>
      </c>
      <c r="BB37" s="174">
        <v>7.5112130215073403E-2</v>
      </c>
      <c r="BC37" s="174">
        <v>5.9058179393237903E-2</v>
      </c>
      <c r="BD37" s="174">
        <v>4.2266840492063598E-2</v>
      </c>
      <c r="BE37" s="175">
        <v>3.1274942331310798E-2</v>
      </c>
      <c r="BF37" s="132">
        <v>-0.26208130756639197</v>
      </c>
      <c r="BG37" s="132">
        <v>-6.5848174263390596E-2</v>
      </c>
      <c r="BH37" s="132">
        <v>2.0653796078818899E-4</v>
      </c>
    </row>
    <row r="38" spans="1:60">
      <c r="A38" s="136" t="s">
        <v>285</v>
      </c>
      <c r="B38" s="174">
        <v>0.36115336799999997</v>
      </c>
      <c r="C38" s="174">
        <v>0.37563969600000002</v>
      </c>
      <c r="D38" s="174">
        <v>0.41164617599999997</v>
      </c>
      <c r="E38" s="174">
        <v>0.398667096</v>
      </c>
      <c r="F38" s="174">
        <v>0.409217832</v>
      </c>
      <c r="G38" s="174">
        <v>0.41323715999999999</v>
      </c>
      <c r="H38" s="174">
        <v>0.39921138</v>
      </c>
      <c r="I38" s="174">
        <v>0.37149476399999998</v>
      </c>
      <c r="J38" s="174">
        <v>0.37693760399999998</v>
      </c>
      <c r="K38" s="174">
        <v>0.41047387200000002</v>
      </c>
      <c r="L38" s="174">
        <v>0.41156243999999997</v>
      </c>
      <c r="M38" s="174">
        <v>0.40808739599999999</v>
      </c>
      <c r="N38" s="174">
        <v>0.40130478000000003</v>
      </c>
      <c r="O38" s="174">
        <v>0.40821299999999999</v>
      </c>
      <c r="P38" s="174">
        <v>0.44798759999999999</v>
      </c>
      <c r="Q38" s="174">
        <v>0.52561087200000001</v>
      </c>
      <c r="R38" s="174">
        <v>0.53867368800000004</v>
      </c>
      <c r="S38" s="174">
        <v>0.60227118000000002</v>
      </c>
      <c r="T38" s="174">
        <v>0.56371075199999998</v>
      </c>
      <c r="U38" s="174">
        <v>0.63932436000000004</v>
      </c>
      <c r="V38" s="174">
        <v>0.63120196799999995</v>
      </c>
      <c r="W38" s="174">
        <v>0.62044189199999999</v>
      </c>
      <c r="X38" s="174">
        <v>0.61587828</v>
      </c>
      <c r="Y38" s="174">
        <v>0.57727598400000002</v>
      </c>
      <c r="Z38" s="174">
        <v>0.60231304799999996</v>
      </c>
      <c r="AA38" s="174">
        <v>0.61293261499200002</v>
      </c>
      <c r="AB38" s="174">
        <v>0.58220707143600003</v>
      </c>
      <c r="AC38" s="174">
        <v>0.51069920698799998</v>
      </c>
      <c r="AD38" s="174">
        <v>0.44665033607999999</v>
      </c>
      <c r="AE38" s="174">
        <v>0.47160914878799998</v>
      </c>
      <c r="AF38" s="174">
        <v>0.50726577977999998</v>
      </c>
      <c r="AG38" s="174">
        <v>0.466767030852</v>
      </c>
      <c r="AH38" s="174">
        <v>0.47358381113999998</v>
      </c>
      <c r="AI38" s="174">
        <v>0.49162381124400001</v>
      </c>
      <c r="AJ38" s="174">
        <v>0.49096560441600001</v>
      </c>
      <c r="AK38" s="174">
        <v>0.52408850965200005</v>
      </c>
      <c r="AL38" s="174">
        <v>0.55690745320799995</v>
      </c>
      <c r="AM38" s="174">
        <v>0.57484177847999995</v>
      </c>
      <c r="AN38" s="174">
        <v>0.62027655526799996</v>
      </c>
      <c r="AO38" s="174">
        <v>0.69484580787600003</v>
      </c>
      <c r="AP38" s="174">
        <v>0.689520700692</v>
      </c>
      <c r="AQ38" s="174">
        <v>0.69808044581999995</v>
      </c>
      <c r="AR38" s="174">
        <v>0.68345398562399995</v>
      </c>
      <c r="AS38" s="174">
        <v>0.66132327258000001</v>
      </c>
      <c r="AT38" s="174">
        <v>0.51776439011999997</v>
      </c>
      <c r="AU38" s="174">
        <v>0.57249905454000005</v>
      </c>
      <c r="AV38" s="174">
        <v>0.64177192141200001</v>
      </c>
      <c r="AW38" s="174">
        <v>0.65783989684800004</v>
      </c>
      <c r="AX38" s="174">
        <v>0.56665122537599999</v>
      </c>
      <c r="AY38" s="174">
        <v>0.55241070440399997</v>
      </c>
      <c r="AZ38" s="174">
        <v>0.51622364771999996</v>
      </c>
      <c r="BA38" s="174">
        <v>0.45983636960399998</v>
      </c>
      <c r="BB38" s="174">
        <v>0.40285410533999999</v>
      </c>
      <c r="BC38" s="174">
        <v>0.36924180505199999</v>
      </c>
      <c r="BD38" s="174">
        <v>0.27912390768000001</v>
      </c>
      <c r="BE38" s="175">
        <v>0.206706934951355</v>
      </c>
      <c r="BF38" s="132">
        <v>-0.26146719706514499</v>
      </c>
      <c r="BG38" s="132">
        <v>-5.9916379473523497E-2</v>
      </c>
      <c r="BH38" s="132">
        <v>1.3650809767565199E-3</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3.0396168000000001E-2</v>
      </c>
      <c r="W39" s="174">
        <v>3.8356949520000003E-2</v>
      </c>
      <c r="X39" s="174">
        <v>3.512139048E-2</v>
      </c>
      <c r="Y39" s="174">
        <v>3.525201864E-2</v>
      </c>
      <c r="Z39" s="174">
        <v>2.8788436800000001E-2</v>
      </c>
      <c r="AA39" s="174">
        <v>2.9663478E-2</v>
      </c>
      <c r="AB39" s="174">
        <v>2.6000028000000001E-2</v>
      </c>
      <c r="AC39" s="174">
        <v>2.2872488400000002E-2</v>
      </c>
      <c r="AD39" s="174">
        <v>2.0904692400000001E-2</v>
      </c>
      <c r="AE39" s="174">
        <v>1.5725620799999999E-2</v>
      </c>
      <c r="AF39" s="174">
        <v>1.11871296E-2</v>
      </c>
      <c r="AG39" s="174">
        <v>1.0487934000000001E-2</v>
      </c>
      <c r="AH39" s="174">
        <v>9.3700584000000007E-3</v>
      </c>
      <c r="AI39" s="174">
        <v>6.9124067999999997E-3</v>
      </c>
      <c r="AJ39" s="174">
        <v>5.3423567999999998E-3</v>
      </c>
      <c r="AK39" s="174">
        <v>5.5098287999999999E-3</v>
      </c>
      <c r="AL39" s="174">
        <v>5.1413904000000002E-3</v>
      </c>
      <c r="AM39" s="174">
        <v>4.1449319999999996E-3</v>
      </c>
      <c r="AN39" s="174">
        <v>3.7178784000000001E-3</v>
      </c>
      <c r="AO39" s="174">
        <v>2.8135296000000001E-3</v>
      </c>
      <c r="AP39" s="174">
        <v>3.3871212E-3</v>
      </c>
      <c r="AQ39" s="174">
        <v>3.6299556E-3</v>
      </c>
      <c r="AR39" s="174">
        <v>4.4882495999999999E-3</v>
      </c>
      <c r="AS39" s="174">
        <v>4.4463816000000003E-3</v>
      </c>
      <c r="AT39" s="174">
        <v>3.5880876E-3</v>
      </c>
      <c r="AU39" s="174">
        <v>4.5803592000000001E-3</v>
      </c>
      <c r="AV39" s="174">
        <v>4.6473479999999999E-3</v>
      </c>
      <c r="AW39" s="174">
        <v>3.7136916000000001E-3</v>
      </c>
      <c r="AX39" s="174">
        <v>3.1359131999999998E-3</v>
      </c>
      <c r="AY39" s="174">
        <v>2.5003569600000001E-3</v>
      </c>
      <c r="AZ39" s="174">
        <v>1.9359763200000001E-3</v>
      </c>
      <c r="BA39" s="174">
        <v>1.716588E-3</v>
      </c>
      <c r="BB39" s="174">
        <v>1.67472E-3</v>
      </c>
      <c r="BC39" s="174">
        <v>2.009664E-3</v>
      </c>
      <c r="BD39" s="174">
        <v>1.67472E-3</v>
      </c>
      <c r="BE39" s="175">
        <v>9.3944909589041103E-4</v>
      </c>
      <c r="BF39" s="132">
        <v>-0.44057377049180302</v>
      </c>
      <c r="BG39" s="132">
        <v>-7.3366670663620098E-2</v>
      </c>
      <c r="BH39" s="132">
        <v>6.2040690107127203E-6</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3.4047727488000001E-2</v>
      </c>
      <c r="W40" s="174">
        <v>3.9626052336000001E-2</v>
      </c>
      <c r="X40" s="174">
        <v>3.9007075824000002E-2</v>
      </c>
      <c r="Y40" s="174">
        <v>3.93231192213572E-2</v>
      </c>
      <c r="Z40" s="174">
        <v>3.6740505764502898E-2</v>
      </c>
      <c r="AA40" s="174">
        <v>3.3377169599999999E-2</v>
      </c>
      <c r="AB40" s="174">
        <v>3.7279267200000001E-2</v>
      </c>
      <c r="AC40" s="174">
        <v>1.7471516400000001E-2</v>
      </c>
      <c r="AD40" s="174">
        <v>1.549116E-2</v>
      </c>
      <c r="AE40" s="174">
        <v>1.2861849599999999E-2</v>
      </c>
      <c r="AF40" s="174">
        <v>1.02744072E-2</v>
      </c>
      <c r="AG40" s="174">
        <v>9.4412339999999997E-3</v>
      </c>
      <c r="AH40" s="174">
        <v>7.6325363999999998E-3</v>
      </c>
      <c r="AI40" s="174">
        <v>6.6570120000000003E-3</v>
      </c>
      <c r="AJ40" s="174">
        <v>5.6814876E-3</v>
      </c>
      <c r="AK40" s="174">
        <v>3.8644164E-3</v>
      </c>
      <c r="AL40" s="174">
        <v>3.5085384E-3</v>
      </c>
      <c r="AM40" s="174">
        <v>5.6563667999999998E-3</v>
      </c>
      <c r="AN40" s="174">
        <v>7.3059659999999997E-3</v>
      </c>
      <c r="AO40" s="174">
        <v>7.0631315999999996E-3</v>
      </c>
      <c r="AP40" s="174">
        <v>7.7372064000000001E-3</v>
      </c>
      <c r="AQ40" s="174">
        <v>1.0508867999999999E-2</v>
      </c>
      <c r="AR40" s="174">
        <v>1.0446066E-2</v>
      </c>
      <c r="AS40" s="174">
        <v>8.8634556000000003E-3</v>
      </c>
      <c r="AT40" s="174">
        <v>7.0463844000000003E-3</v>
      </c>
      <c r="AU40" s="174">
        <v>8.6666759999999999E-3</v>
      </c>
      <c r="AV40" s="174">
        <v>1.0035759599999999E-2</v>
      </c>
      <c r="AW40" s="174">
        <v>9.7845516E-3</v>
      </c>
      <c r="AX40" s="174">
        <v>1.1258305200000001E-2</v>
      </c>
      <c r="AY40" s="174">
        <v>9.5249700000000007E-3</v>
      </c>
      <c r="AZ40" s="174">
        <v>7.6367231999999998E-3</v>
      </c>
      <c r="BA40" s="174">
        <v>7.7372064000000001E-3</v>
      </c>
      <c r="BB40" s="174">
        <v>8.2940507999999993E-3</v>
      </c>
      <c r="BC40" s="174">
        <v>8.8508952000000002E-3</v>
      </c>
      <c r="BD40" s="174">
        <v>8.3107979999999994E-3</v>
      </c>
      <c r="BE40" s="175">
        <v>6.5089788543968201E-3</v>
      </c>
      <c r="BF40" s="132">
        <v>-0.21894446728626701</v>
      </c>
      <c r="BG40" s="132">
        <v>1.6641044897064E-2</v>
      </c>
      <c r="BH40" s="132">
        <v>4.2984930400804103E-5</v>
      </c>
    </row>
    <row r="41" spans="1:60">
      <c r="A41" s="136" t="s">
        <v>288</v>
      </c>
      <c r="B41" s="174">
        <v>0.11417822280000001</v>
      </c>
      <c r="C41" s="174">
        <v>0.1030957632</v>
      </c>
      <c r="D41" s="174">
        <v>9.6602036399999994E-2</v>
      </c>
      <c r="E41" s="174">
        <v>0.1035437508</v>
      </c>
      <c r="F41" s="174">
        <v>0.1099997964</v>
      </c>
      <c r="G41" s="174">
        <v>0.11278820520000001</v>
      </c>
      <c r="H41" s="174">
        <v>0.10394149680000001</v>
      </c>
      <c r="I41" s="174">
        <v>0.1022960844</v>
      </c>
      <c r="J41" s="174">
        <v>0.101362428</v>
      </c>
      <c r="K41" s="174">
        <v>0.10806130799999999</v>
      </c>
      <c r="L41" s="174">
        <v>8.2170136800000002E-2</v>
      </c>
      <c r="M41" s="174">
        <v>7.6099276800000004E-2</v>
      </c>
      <c r="N41" s="174">
        <v>6.55904088E-2</v>
      </c>
      <c r="O41" s="174">
        <v>6.9345968399999999E-2</v>
      </c>
      <c r="P41" s="174">
        <v>7.70078124E-2</v>
      </c>
      <c r="Q41" s="174">
        <v>7.6392352799999994E-2</v>
      </c>
      <c r="R41" s="174">
        <v>6.1441290000000003E-2</v>
      </c>
      <c r="S41" s="174">
        <v>5.6580415199999998E-2</v>
      </c>
      <c r="T41" s="174">
        <v>5.1920506800000002E-2</v>
      </c>
      <c r="U41" s="174">
        <v>5.9109242399999998E-2</v>
      </c>
      <c r="V41" s="174">
        <v>5.86696284E-2</v>
      </c>
      <c r="W41" s="174">
        <v>5.2138220399999997E-2</v>
      </c>
      <c r="X41" s="174">
        <v>3.7563969599999997E-2</v>
      </c>
      <c r="Y41" s="174">
        <v>3.8305033199999998E-2</v>
      </c>
      <c r="Z41" s="174">
        <v>4.7453191200000001E-2</v>
      </c>
      <c r="AA41" s="174">
        <v>4.60715472E-2</v>
      </c>
      <c r="AB41" s="174">
        <v>4.3823235600000003E-2</v>
      </c>
      <c r="AC41" s="174">
        <v>4.1281848000000003E-2</v>
      </c>
      <c r="AD41" s="174">
        <v>4.2655118399999997E-2</v>
      </c>
      <c r="AE41" s="174">
        <v>3.6781038000000002E-2</v>
      </c>
      <c r="AF41" s="174">
        <v>2.0686978799999999E-2</v>
      </c>
      <c r="AG41" s="174">
        <v>1.9493740799999999E-2</v>
      </c>
      <c r="AH41" s="174">
        <v>1.2367807200000001E-2</v>
      </c>
      <c r="AI41" s="174">
        <v>4.1156244000000002E-3</v>
      </c>
      <c r="AJ41" s="174">
        <v>4.1616791999999998E-3</v>
      </c>
      <c r="AK41" s="174">
        <v>4.5929196000000002E-3</v>
      </c>
      <c r="AL41" s="174">
        <v>4.9571711999999999E-3</v>
      </c>
      <c r="AM41" s="174">
        <v>3.0856716000000001E-3</v>
      </c>
      <c r="AN41" s="174">
        <v>2.3697288E-3</v>
      </c>
      <c r="AO41" s="174">
        <v>3.3285060000000002E-3</v>
      </c>
      <c r="AP41" s="174">
        <v>3.2489568000000002E-3</v>
      </c>
      <c r="AQ41" s="174">
        <v>3.8769768000000001E-3</v>
      </c>
      <c r="AR41" s="174">
        <v>3.2824512000000001E-3</v>
      </c>
      <c r="AS41" s="174">
        <v>3.1359131999999998E-3</v>
      </c>
      <c r="AT41" s="174">
        <v>2.8009692E-3</v>
      </c>
      <c r="AU41" s="174">
        <v>2.8051560000000001E-3</v>
      </c>
      <c r="AV41" s="174">
        <v>2.4450912E-3</v>
      </c>
      <c r="AW41" s="174">
        <v>2.2483116E-3</v>
      </c>
      <c r="AX41" s="174">
        <v>2.0054771999999999E-3</v>
      </c>
      <c r="AY41" s="174">
        <v>2.2354162559999999E-3</v>
      </c>
      <c r="AZ41" s="174">
        <v>2.0572260479999999E-3</v>
      </c>
      <c r="BA41" s="174">
        <v>2.1932133119999999E-3</v>
      </c>
      <c r="BB41" s="174">
        <v>1.897918308E-3</v>
      </c>
      <c r="BC41" s="174">
        <v>1.7639407080000001E-3</v>
      </c>
      <c r="BD41" s="174">
        <v>1.7842885559999999E-3</v>
      </c>
      <c r="BE41" s="175">
        <v>1.74115388299573E-3</v>
      </c>
      <c r="BF41" s="132">
        <v>-2.6840907480832201E-2</v>
      </c>
      <c r="BG41" s="132">
        <v>-4.4092925673892502E-2</v>
      </c>
      <c r="BH41" s="132">
        <v>1.1498482350592499E-5</v>
      </c>
    </row>
    <row r="42" spans="1:60">
      <c r="A42" s="136" t="s">
        <v>289</v>
      </c>
      <c r="B42" s="174">
        <v>0.371</v>
      </c>
      <c r="C42" s="174">
        <v>0.33800000000000002</v>
      </c>
      <c r="D42" s="174">
        <v>0.32500000000000001</v>
      </c>
      <c r="E42" s="174">
        <v>0.308</v>
      </c>
      <c r="F42" s="174">
        <v>0.26200000000000001</v>
      </c>
      <c r="G42" s="174">
        <v>0.192</v>
      </c>
      <c r="H42" s="174">
        <v>0.14499999999999999</v>
      </c>
      <c r="I42" s="174">
        <v>0.124</v>
      </c>
      <c r="J42" s="174">
        <v>0.126</v>
      </c>
      <c r="K42" s="174">
        <v>0.12</v>
      </c>
      <c r="L42" s="174">
        <v>0.10100000000000001</v>
      </c>
      <c r="M42" s="174">
        <v>0.126</v>
      </c>
      <c r="N42" s="174">
        <v>0.13200000000000001</v>
      </c>
      <c r="O42" s="174">
        <v>0.151</v>
      </c>
      <c r="P42" s="174">
        <v>0.14399999999999999</v>
      </c>
      <c r="Q42" s="174">
        <v>0.16700000000000001</v>
      </c>
      <c r="R42" s="174">
        <v>0.185</v>
      </c>
      <c r="S42" s="174">
        <v>0.214</v>
      </c>
      <c r="T42" s="174">
        <v>0.221</v>
      </c>
      <c r="U42" s="174">
        <v>0.26700000000000002</v>
      </c>
      <c r="V42" s="174">
        <v>0.26600000000000001</v>
      </c>
      <c r="W42" s="174">
        <v>0.27400000000000002</v>
      </c>
      <c r="X42" s="174">
        <v>0.28899999999999998</v>
      </c>
      <c r="Y42" s="174">
        <v>0.34599999999999997</v>
      </c>
      <c r="Z42" s="174">
        <v>0.34300000000000003</v>
      </c>
      <c r="AA42" s="174">
        <v>0.36599999999999999</v>
      </c>
      <c r="AB42" s="174">
        <v>0.33700000000000002</v>
      </c>
      <c r="AC42" s="174">
        <v>0.33600000000000002</v>
      </c>
      <c r="AD42" s="174">
        <v>0.33900000000000002</v>
      </c>
      <c r="AE42" s="174">
        <v>0.36099999999999999</v>
      </c>
      <c r="AF42" s="174">
        <v>0.373</v>
      </c>
      <c r="AG42" s="174">
        <v>0.36</v>
      </c>
      <c r="AH42" s="174">
        <v>0.35</v>
      </c>
      <c r="AI42" s="174">
        <v>0.35699999999999998</v>
      </c>
      <c r="AJ42" s="174">
        <v>0.313</v>
      </c>
      <c r="AK42" s="174">
        <v>0.32500000000000001</v>
      </c>
      <c r="AL42" s="174">
        <v>0.34599999999999997</v>
      </c>
      <c r="AM42" s="174">
        <v>0.34799999999999998</v>
      </c>
      <c r="AN42" s="174">
        <v>0.36</v>
      </c>
      <c r="AO42" s="174">
        <v>0.35499999999999998</v>
      </c>
      <c r="AP42" s="174">
        <v>0.33900000000000002</v>
      </c>
      <c r="AQ42" s="174">
        <v>0.32300000000000001</v>
      </c>
      <c r="AR42" s="174">
        <v>0.35199999999999998</v>
      </c>
      <c r="AS42" s="174">
        <v>0.33300000000000002</v>
      </c>
      <c r="AT42" s="174">
        <v>0.314</v>
      </c>
      <c r="AU42" s="174">
        <v>0.316</v>
      </c>
      <c r="AV42" s="174">
        <v>0.31169999999999998</v>
      </c>
      <c r="AW42" s="174">
        <v>0.34250000000000003</v>
      </c>
      <c r="AX42" s="174">
        <v>0.3427</v>
      </c>
      <c r="AY42" s="174">
        <v>0.37909999999999999</v>
      </c>
      <c r="AZ42" s="174">
        <v>0.4632</v>
      </c>
      <c r="BA42" s="174">
        <v>0.4294</v>
      </c>
      <c r="BB42" s="174">
        <v>0.3851</v>
      </c>
      <c r="BC42" s="174">
        <v>0.34599999999999997</v>
      </c>
      <c r="BD42" s="174">
        <v>0.26879999999999998</v>
      </c>
      <c r="BE42" s="175">
        <v>0.17960000000000001</v>
      </c>
      <c r="BF42" s="132">
        <v>-0.33367079755399398</v>
      </c>
      <c r="BG42" s="132">
        <v>-1.54223758321852E-2</v>
      </c>
      <c r="BH42" s="132">
        <v>1.1860683023681201E-3</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5.5680336935999997E-2</v>
      </c>
      <c r="AB43" s="174">
        <v>5.5920952332E-2</v>
      </c>
      <c r="AC43" s="174">
        <v>5.5592958419999998E-2</v>
      </c>
      <c r="AD43" s="174">
        <v>5.586907788E-2</v>
      </c>
      <c r="AE43" s="174">
        <v>5.8034616444000001E-2</v>
      </c>
      <c r="AF43" s="174">
        <v>5.9858177184000001E-2</v>
      </c>
      <c r="AG43" s="174">
        <v>5.7915418247999999E-2</v>
      </c>
      <c r="AH43" s="174">
        <v>5.4168609059999998E-2</v>
      </c>
      <c r="AI43" s="174">
        <v>7.0038925668000004E-2</v>
      </c>
      <c r="AJ43" s="174">
        <v>6.1080806520000003E-2</v>
      </c>
      <c r="AK43" s="174">
        <v>5.5961982972000002E-2</v>
      </c>
      <c r="AL43" s="174">
        <v>6.1876759067999998E-2</v>
      </c>
      <c r="AM43" s="174">
        <v>5.3793304308000001E-2</v>
      </c>
      <c r="AN43" s="174">
        <v>6.1939644804000001E-2</v>
      </c>
      <c r="AO43" s="174">
        <v>5.8860546479999998E-2</v>
      </c>
      <c r="AP43" s="174">
        <v>6.1077750155999998E-2</v>
      </c>
      <c r="AQ43" s="174">
        <v>5.9352746688000002E-2</v>
      </c>
      <c r="AR43" s="174">
        <v>6.0903704879999999E-2</v>
      </c>
      <c r="AS43" s="174">
        <v>6.2416353851999999E-2</v>
      </c>
      <c r="AT43" s="174">
        <v>5.5980111816000003E-2</v>
      </c>
      <c r="AU43" s="174">
        <v>5.4206164655999999E-2</v>
      </c>
      <c r="AV43" s="174">
        <v>6.1907657652E-2</v>
      </c>
      <c r="AW43" s="174">
        <v>5.8273012835999997E-2</v>
      </c>
      <c r="AX43" s="174">
        <v>4.8745321416E-2</v>
      </c>
      <c r="AY43" s="174">
        <v>4.5103642776E-2</v>
      </c>
      <c r="AZ43" s="174">
        <v>4.0667476968000001E-2</v>
      </c>
      <c r="BA43" s="174">
        <v>3.6677791511999999E-2</v>
      </c>
      <c r="BB43" s="174">
        <v>4.0089205697904001E-2</v>
      </c>
      <c r="BC43" s="174">
        <v>3.6176664041568003E-2</v>
      </c>
      <c r="BD43" s="174">
        <v>4.2874147994975999E-2</v>
      </c>
      <c r="BE43" s="175">
        <v>3.59163584229579E-2</v>
      </c>
      <c r="BF43" s="132">
        <v>-0.16457287267104601</v>
      </c>
      <c r="BG43" s="132">
        <v>-2.6320168826676801E-2</v>
      </c>
      <c r="BH43" s="132">
        <v>2.3718961170357799E-4</v>
      </c>
    </row>
    <row r="44" spans="1:60">
      <c r="A44" s="136" t="s">
        <v>291</v>
      </c>
      <c r="B44" s="174">
        <v>3.1958723628000001E-2</v>
      </c>
      <c r="C44" s="174">
        <v>2.942524908E-2</v>
      </c>
      <c r="D44" s="174">
        <v>3.0892345668000001E-2</v>
      </c>
      <c r="E44" s="174">
        <v>3.1445003268000003E-2</v>
      </c>
      <c r="F44" s="174">
        <v>3.5033132735999999E-2</v>
      </c>
      <c r="G44" s="174">
        <v>3.5785584432E-2</v>
      </c>
      <c r="H44" s="174">
        <v>3.3652912248000003E-2</v>
      </c>
      <c r="I44" s="174">
        <v>3.6539250299999999E-2</v>
      </c>
      <c r="J44" s="174">
        <v>3.9280725071999999E-2</v>
      </c>
      <c r="K44" s="174">
        <v>4.3549586352E-2</v>
      </c>
      <c r="L44" s="174">
        <v>4.1407619472000001E-2</v>
      </c>
      <c r="M44" s="174">
        <v>3.9952245923999999E-2</v>
      </c>
      <c r="N44" s="174">
        <v>3.4399753631999999E-2</v>
      </c>
      <c r="O44" s="174">
        <v>3.5452398888000003E-2</v>
      </c>
      <c r="P44" s="174">
        <v>4.4149219848E-2</v>
      </c>
      <c r="Q44" s="174">
        <v>4.0867606007999997E-2</v>
      </c>
      <c r="R44" s="174">
        <v>4.0940540063999997E-2</v>
      </c>
      <c r="S44" s="174">
        <v>3.9375514223999999E-2</v>
      </c>
      <c r="T44" s="174">
        <v>4.1947884143999997E-2</v>
      </c>
      <c r="U44" s="174">
        <v>4.7039032943999998E-2</v>
      </c>
      <c r="V44" s="174">
        <v>4.6847277504000001E-2</v>
      </c>
      <c r="W44" s="174">
        <v>4.1750309052000001E-2</v>
      </c>
      <c r="X44" s="174">
        <v>4.0335086915999997E-2</v>
      </c>
      <c r="Y44" s="174">
        <v>4.1407075187999999E-2</v>
      </c>
      <c r="Z44" s="174">
        <v>3.6278370791999998E-2</v>
      </c>
      <c r="AA44" s="174">
        <v>3.3975078134399997E-2</v>
      </c>
      <c r="AB44" s="174">
        <v>3.0237538521600001E-2</v>
      </c>
      <c r="AC44" s="174">
        <v>3.0378047529600001E-2</v>
      </c>
      <c r="AD44" s="174">
        <v>3.28510060704E-2</v>
      </c>
      <c r="AE44" s="174">
        <v>3.7038174508800002E-2</v>
      </c>
      <c r="AF44" s="174">
        <v>4.0438492502400003E-2</v>
      </c>
      <c r="AG44" s="174">
        <v>4.0213678089599997E-2</v>
      </c>
      <c r="AH44" s="174">
        <v>3.9904558271999999E-2</v>
      </c>
      <c r="AI44" s="174">
        <v>4.3304876265599999E-2</v>
      </c>
      <c r="AJ44" s="174">
        <v>4.0579001510399997E-2</v>
      </c>
      <c r="AK44" s="174">
        <v>4.15625645664E-2</v>
      </c>
      <c r="AL44" s="174">
        <v>3.7038174508800002E-2</v>
      </c>
      <c r="AM44" s="174">
        <v>3.2120359228800001E-2</v>
      </c>
      <c r="AN44" s="174">
        <v>3.1361610585599997E-2</v>
      </c>
      <c r="AO44" s="174">
        <v>3.5408270015999999E-2</v>
      </c>
      <c r="AP44" s="174">
        <v>3.0237538521600001E-2</v>
      </c>
      <c r="AQ44" s="174">
        <v>2.5937962876799999E-2</v>
      </c>
      <c r="AR44" s="174">
        <v>2.8523328624000002E-2</v>
      </c>
      <c r="AS44" s="174">
        <v>2.9394484473600001E-2</v>
      </c>
      <c r="AT44" s="174">
        <v>2.3400000000000001E-2</v>
      </c>
      <c r="AU44" s="174">
        <v>3.1899999999999998E-2</v>
      </c>
      <c r="AV44" s="174">
        <v>3.5400000000000001E-2</v>
      </c>
      <c r="AW44" s="174">
        <v>3.4299999999999997E-2</v>
      </c>
      <c r="AX44" s="174">
        <v>3.2500000000000001E-2</v>
      </c>
      <c r="AY44" s="174">
        <v>3.56E-2</v>
      </c>
      <c r="AZ44" s="174">
        <v>3.1905844343999998E-2</v>
      </c>
      <c r="BA44" s="174">
        <v>3.2760830772000003E-2</v>
      </c>
      <c r="BB44" s="174">
        <v>3.4248107735999997E-2</v>
      </c>
      <c r="BC44" s="174">
        <v>3.3445916855999999E-2</v>
      </c>
      <c r="BD44" s="174">
        <v>3.2668344359999997E-2</v>
      </c>
      <c r="BE44" s="175">
        <v>3.2653799299279598E-2</v>
      </c>
      <c r="BF44" s="132">
        <v>-3.1762580450749298E-3</v>
      </c>
      <c r="BG44" s="132">
        <v>3.39299761084653E-2</v>
      </c>
      <c r="BH44" s="132">
        <v>2.1564385468132399E-4</v>
      </c>
    </row>
    <row r="45" spans="1:60">
      <c r="A45" s="136" t="s">
        <v>292</v>
      </c>
      <c r="B45" s="174">
        <v>2.4903505080000001</v>
      </c>
      <c r="C45" s="174">
        <v>2.5237193040000001</v>
      </c>
      <c r="D45" s="174">
        <v>2.5693972920000001</v>
      </c>
      <c r="E45" s="174">
        <v>2.693033496</v>
      </c>
      <c r="F45" s="174">
        <v>2.8293138359999999</v>
      </c>
      <c r="G45" s="174">
        <v>2.9382962400000001</v>
      </c>
      <c r="H45" s="174">
        <v>3.0076715159999998</v>
      </c>
      <c r="I45" s="174">
        <v>3.1462545959999999</v>
      </c>
      <c r="J45" s="174">
        <v>3.1591918080000001</v>
      </c>
      <c r="K45" s="174">
        <v>3.2482450439999999</v>
      </c>
      <c r="L45" s="174">
        <v>3.504393468</v>
      </c>
      <c r="M45" s="174">
        <v>3.6641198880000001</v>
      </c>
      <c r="N45" s="174">
        <v>3.7940781600000002</v>
      </c>
      <c r="O45" s="174">
        <v>3.9707192519999999</v>
      </c>
      <c r="P45" s="174">
        <v>4.0186162440000004</v>
      </c>
      <c r="Q45" s="174">
        <v>4.2556309920000004</v>
      </c>
      <c r="R45" s="174">
        <v>3.7944968399999999</v>
      </c>
      <c r="S45" s="174">
        <v>3.9278464199999998</v>
      </c>
      <c r="T45" s="174">
        <v>3.9183423839999998</v>
      </c>
      <c r="U45" s="174">
        <v>4.0857306480000002</v>
      </c>
      <c r="V45" s="174">
        <v>4.1807291400000004</v>
      </c>
      <c r="W45" s="174">
        <v>4.2876181439999996</v>
      </c>
      <c r="X45" s="174">
        <v>4.4421948000000002</v>
      </c>
      <c r="Y45" s="174">
        <v>4.3198983719999999</v>
      </c>
      <c r="Z45" s="174">
        <v>4.1278079879999998</v>
      </c>
      <c r="AA45" s="174">
        <v>3.2841468539999998</v>
      </c>
      <c r="AB45" s="174">
        <v>3.2528044692</v>
      </c>
      <c r="AC45" s="174">
        <v>3.1447473480000001</v>
      </c>
      <c r="AD45" s="174">
        <v>3.108552462</v>
      </c>
      <c r="AE45" s="174">
        <v>2.8950717168</v>
      </c>
      <c r="AF45" s="174">
        <v>2.9443084848000001</v>
      </c>
      <c r="AG45" s="174">
        <v>3.0137549363999998</v>
      </c>
      <c r="AH45" s="174">
        <v>2.9410385940000001</v>
      </c>
      <c r="AI45" s="174">
        <v>2.6500518072000001</v>
      </c>
      <c r="AJ45" s="174">
        <v>2.5424384868000001</v>
      </c>
      <c r="AK45" s="174">
        <v>2.3548112315999998</v>
      </c>
      <c r="AL45" s="174">
        <v>2.3270694947999999</v>
      </c>
      <c r="AM45" s="174">
        <v>2.2830159852</v>
      </c>
      <c r="AN45" s="174">
        <v>2.3504234652</v>
      </c>
      <c r="AO45" s="174">
        <v>2.281355</v>
      </c>
      <c r="AP45" s="174">
        <v>2.3076829999999999</v>
      </c>
      <c r="AQ45" s="174">
        <v>2.403302</v>
      </c>
      <c r="AR45" s="174">
        <v>2.3424119999999999</v>
      </c>
      <c r="AS45" s="174">
        <v>2.3118569999999998</v>
      </c>
      <c r="AT45" s="174">
        <v>2.1703489999999999</v>
      </c>
      <c r="AU45" s="174">
        <v>2.3058830000000001</v>
      </c>
      <c r="AV45" s="174">
        <v>2.3011840000000001</v>
      </c>
      <c r="AW45" s="174">
        <v>2.1448700000000001</v>
      </c>
      <c r="AX45" s="174">
        <v>2.2349600000000001</v>
      </c>
      <c r="AY45" s="174">
        <v>2.0701749999999999</v>
      </c>
      <c r="AZ45" s="174">
        <v>2.0377700000000001</v>
      </c>
      <c r="BA45" s="174">
        <v>2.0724100000000001</v>
      </c>
      <c r="BB45" s="174">
        <v>2.0839650000000001</v>
      </c>
      <c r="BC45" s="174">
        <v>2.0850309999999999</v>
      </c>
      <c r="BD45" s="174">
        <v>1.857882</v>
      </c>
      <c r="BE45" s="175">
        <v>1.6693759492973901</v>
      </c>
      <c r="BF45" s="132">
        <v>-0.103917895310953</v>
      </c>
      <c r="BG45" s="132">
        <v>-1.5424884299361201E-2</v>
      </c>
      <c r="BH45" s="132">
        <v>1.1024464912011801E-2</v>
      </c>
    </row>
    <row r="46" spans="1:60">
      <c r="A46" s="136" t="s">
        <v>293</v>
      </c>
      <c r="B46" s="174">
        <v>2.4785855999999998E-2</v>
      </c>
      <c r="C46" s="174">
        <v>2.5288272000000001E-2</v>
      </c>
      <c r="D46" s="174">
        <v>2.5162667999999999E-2</v>
      </c>
      <c r="E46" s="174">
        <v>2.2650587999999999E-2</v>
      </c>
      <c r="F46" s="174">
        <v>2.1352679999999999E-2</v>
      </c>
      <c r="G46" s="174">
        <v>1.9552356E-2</v>
      </c>
      <c r="H46" s="174">
        <v>1.8086976000000001E-2</v>
      </c>
      <c r="I46" s="174">
        <v>1.5993575999999999E-2</v>
      </c>
      <c r="J46" s="174">
        <v>2.365542E-2</v>
      </c>
      <c r="K46" s="174">
        <v>1.8380052000000001E-2</v>
      </c>
      <c r="L46" s="174">
        <v>1.7249615999999999E-2</v>
      </c>
      <c r="M46" s="174">
        <v>1.67472E-2</v>
      </c>
      <c r="N46" s="174">
        <v>1.5198084000000001E-2</v>
      </c>
      <c r="O46" s="174">
        <v>1.7919503999999999E-2</v>
      </c>
      <c r="P46" s="174">
        <v>1.8714996000000001E-2</v>
      </c>
      <c r="Q46" s="174">
        <v>1.46538E-2</v>
      </c>
      <c r="R46" s="174">
        <v>1.6621595999999999E-2</v>
      </c>
      <c r="S46" s="174">
        <v>1.5323688E-2</v>
      </c>
      <c r="T46" s="174">
        <v>1.67472E-2</v>
      </c>
      <c r="U46" s="174">
        <v>2.0724659999999999E-2</v>
      </c>
      <c r="V46" s="174">
        <v>3.2196492E-2</v>
      </c>
      <c r="W46" s="174">
        <v>6.0708600000000001E-2</v>
      </c>
      <c r="X46" s="174">
        <v>7.9046783999999995E-2</v>
      </c>
      <c r="Y46" s="174">
        <v>9.1146636000000003E-2</v>
      </c>
      <c r="Z46" s="174">
        <v>0.10169737199999999</v>
      </c>
      <c r="AA46" s="174">
        <v>0.11924006400000001</v>
      </c>
      <c r="AB46" s="174">
        <v>0.124934112</v>
      </c>
      <c r="AC46" s="174">
        <v>0.126483228</v>
      </c>
      <c r="AD46" s="174">
        <v>0.13774571999999999</v>
      </c>
      <c r="AE46" s="174">
        <v>0.143481636</v>
      </c>
      <c r="AF46" s="174">
        <v>0.17592933599999999</v>
      </c>
      <c r="AG46" s="174">
        <v>0.16412256</v>
      </c>
      <c r="AH46" s="174">
        <v>0.149301288</v>
      </c>
      <c r="AI46" s="174">
        <v>0.14925942</v>
      </c>
      <c r="AJ46" s="174">
        <v>0.155000889847041</v>
      </c>
      <c r="AK46" s="174">
        <v>0.15542410618800001</v>
      </c>
      <c r="AL46" s="174">
        <v>0.13290841688400001</v>
      </c>
      <c r="AM46" s="174">
        <v>0.146533896936</v>
      </c>
      <c r="AN46" s="174">
        <v>0.14028434431199999</v>
      </c>
      <c r="AO46" s="174">
        <v>0.138791205828</v>
      </c>
      <c r="AP46" s="174">
        <v>0.13966607955599999</v>
      </c>
      <c r="AQ46" s="174">
        <v>0.138292767288</v>
      </c>
      <c r="AR46" s="174">
        <v>0.120373891308</v>
      </c>
      <c r="AS46" s="174">
        <v>0.105340767228</v>
      </c>
      <c r="AT46" s="174">
        <v>0.119579906556</v>
      </c>
      <c r="AU46" s="174">
        <v>6.8982847235999997E-2</v>
      </c>
      <c r="AV46" s="174">
        <v>9.2982840876000006E-2</v>
      </c>
      <c r="AW46" s="174">
        <v>0.12186497826000001</v>
      </c>
      <c r="AX46" s="174">
        <v>0.110935504332</v>
      </c>
      <c r="AY46" s="174">
        <v>0.112166716608</v>
      </c>
      <c r="AZ46" s="174">
        <v>0.13649055922799999</v>
      </c>
      <c r="BA46" s="174">
        <v>0.11915632800000001</v>
      </c>
      <c r="BB46" s="174">
        <v>0.135945396</v>
      </c>
      <c r="BC46" s="174">
        <v>0.114006564</v>
      </c>
      <c r="BD46" s="174">
        <v>5.2265156289061102E-2</v>
      </c>
      <c r="BE46" s="175">
        <v>2.4200681616711701E-2</v>
      </c>
      <c r="BF46" s="132">
        <v>-0.53822850156016799</v>
      </c>
      <c r="BG46" s="132">
        <v>-7.9432995989084307E-2</v>
      </c>
      <c r="BH46" s="132">
        <v>1.5981994076439101E-4</v>
      </c>
    </row>
    <row r="47" spans="1:60">
      <c r="A47" s="136" t="s">
        <v>294</v>
      </c>
      <c r="B47" s="174">
        <v>0.18252883309104001</v>
      </c>
      <c r="C47" s="174">
        <v>0.19657990534049999</v>
      </c>
      <c r="D47" s="174">
        <v>0.21783665570418001</v>
      </c>
      <c r="E47" s="174">
        <v>0.23882319313596001</v>
      </c>
      <c r="F47" s="174">
        <v>0.27597747079072799</v>
      </c>
      <c r="G47" s="174">
        <v>0.29984627946819598</v>
      </c>
      <c r="H47" s="174">
        <v>0.31668955199999999</v>
      </c>
      <c r="I47" s="174">
        <v>0.33151082399999998</v>
      </c>
      <c r="J47" s="174">
        <v>0.373295088</v>
      </c>
      <c r="K47" s="174">
        <v>0.39259623599999999</v>
      </c>
      <c r="L47" s="174">
        <v>0.40699882799999998</v>
      </c>
      <c r="M47" s="174">
        <v>0.41306968799999999</v>
      </c>
      <c r="N47" s="174">
        <v>0.41826131999999999</v>
      </c>
      <c r="O47" s="174">
        <v>0.469675224</v>
      </c>
      <c r="P47" s="174">
        <v>0.50584917600000001</v>
      </c>
      <c r="Q47" s="174">
        <v>0.51765595200000003</v>
      </c>
      <c r="R47" s="174">
        <v>0.54411652799999999</v>
      </c>
      <c r="S47" s="174">
        <v>0.51991682400000006</v>
      </c>
      <c r="T47" s="174">
        <v>0.600680196</v>
      </c>
      <c r="U47" s="174">
        <v>0.59963349600000004</v>
      </c>
      <c r="V47" s="174">
        <v>0.62475429599999999</v>
      </c>
      <c r="W47" s="174">
        <v>0.63275108400000002</v>
      </c>
      <c r="X47" s="174">
        <v>0.67750797600000001</v>
      </c>
      <c r="Y47" s="174">
        <v>0.73365296400000002</v>
      </c>
      <c r="Z47" s="174">
        <v>0.73281560400000001</v>
      </c>
      <c r="AA47" s="174">
        <v>0.52580823775200003</v>
      </c>
      <c r="AB47" s="174">
        <v>0.438879802752</v>
      </c>
      <c r="AC47" s="174">
        <v>0.43211368274400003</v>
      </c>
      <c r="AD47" s="174">
        <v>0.42739880165999999</v>
      </c>
      <c r="AE47" s="174">
        <v>0.42801568477200003</v>
      </c>
      <c r="AF47" s="174">
        <v>0.44234710117199999</v>
      </c>
      <c r="AG47" s="174">
        <v>0.442035268308</v>
      </c>
      <c r="AH47" s="174">
        <v>0.401687202312</v>
      </c>
      <c r="AI47" s="174">
        <v>0.33852321158400001</v>
      </c>
      <c r="AJ47" s="174">
        <v>0.29428313817599999</v>
      </c>
      <c r="AK47" s="174">
        <v>0.30793097574</v>
      </c>
      <c r="AL47" s="174">
        <v>0.31845123183599999</v>
      </c>
      <c r="AM47" s="174">
        <v>0.34297336130400002</v>
      </c>
      <c r="AN47" s="174">
        <v>0.38382288033599998</v>
      </c>
      <c r="AO47" s="174">
        <v>0.37743072530400001</v>
      </c>
      <c r="AP47" s="174">
        <v>0.35993580469199998</v>
      </c>
      <c r="AQ47" s="174">
        <v>0.40771468706399999</v>
      </c>
      <c r="AR47" s="174">
        <v>0.41115129624000002</v>
      </c>
      <c r="AS47" s="174">
        <v>0.39559415227200001</v>
      </c>
      <c r="AT47" s="174">
        <v>0.31540181792400002</v>
      </c>
      <c r="AU47" s="174">
        <v>0.29482122571199998</v>
      </c>
      <c r="AV47" s="174">
        <v>0.34367414788799999</v>
      </c>
      <c r="AW47" s="174">
        <v>0.316819300932</v>
      </c>
      <c r="AX47" s="174">
        <v>0.24607996549200001</v>
      </c>
      <c r="AY47" s="174">
        <v>0.24331596573600001</v>
      </c>
      <c r="AZ47" s="174">
        <v>0.25232248429199999</v>
      </c>
      <c r="BA47" s="174">
        <v>0.22456429336799999</v>
      </c>
      <c r="BB47" s="174">
        <v>0.2250363132</v>
      </c>
      <c r="BC47" s="174">
        <v>0.21463768364399999</v>
      </c>
      <c r="BD47" s="174">
        <v>0.20801165396400001</v>
      </c>
      <c r="BE47" s="175">
        <v>0.15232270702932901</v>
      </c>
      <c r="BF47" s="132">
        <v>-0.26972108593503902</v>
      </c>
      <c r="BG47" s="132">
        <v>-4.0770895405320501E-2</v>
      </c>
      <c r="BH47" s="132">
        <v>1.00593059319818E-3</v>
      </c>
    </row>
    <row r="48" spans="1:60">
      <c r="A48" s="136" t="s">
        <v>295</v>
      </c>
      <c r="B48" s="174">
        <v>0.25282999826873798</v>
      </c>
      <c r="C48" s="174">
        <v>0.25600942804886101</v>
      </c>
      <c r="D48" s="174">
        <v>0.24686312320192999</v>
      </c>
      <c r="E48" s="174">
        <v>0.25962439615502902</v>
      </c>
      <c r="F48" s="174">
        <v>0.27308253042979902</v>
      </c>
      <c r="G48" s="174">
        <v>0.275303775892626</v>
      </c>
      <c r="H48" s="174">
        <v>0.28880546400000001</v>
      </c>
      <c r="I48" s="174">
        <v>0.29395522800000001</v>
      </c>
      <c r="J48" s="174">
        <v>0.28583283599999998</v>
      </c>
      <c r="K48" s="174">
        <v>0.28486987200000002</v>
      </c>
      <c r="L48" s="174">
        <v>0.28365570000000001</v>
      </c>
      <c r="M48" s="174">
        <v>0.28114361999999998</v>
      </c>
      <c r="N48" s="174">
        <v>0.28876359600000001</v>
      </c>
      <c r="O48" s="174">
        <v>0.302789376</v>
      </c>
      <c r="P48" s="174">
        <v>0.297807084</v>
      </c>
      <c r="Q48" s="174">
        <v>0.33896332800000001</v>
      </c>
      <c r="R48" s="174">
        <v>0.32987797200000002</v>
      </c>
      <c r="S48" s="174">
        <v>0.33578135999999997</v>
      </c>
      <c r="T48" s="174">
        <v>0.33624190799999998</v>
      </c>
      <c r="U48" s="174">
        <v>0.35767832399999999</v>
      </c>
      <c r="V48" s="174">
        <v>0.35483130000000002</v>
      </c>
      <c r="W48" s="174">
        <v>0.327742704</v>
      </c>
      <c r="X48" s="174">
        <v>0.34428056400000001</v>
      </c>
      <c r="Y48" s="174">
        <v>0.35880876</v>
      </c>
      <c r="Z48" s="174">
        <v>0.34608088799999998</v>
      </c>
      <c r="AA48" s="174">
        <v>0.32787396017999998</v>
      </c>
      <c r="AB48" s="174">
        <v>0.29136837175199998</v>
      </c>
      <c r="AC48" s="174">
        <v>0.25959202513200003</v>
      </c>
      <c r="AD48" s="174">
        <v>0.25628022446400001</v>
      </c>
      <c r="AE48" s="174">
        <v>0.22858048126800001</v>
      </c>
      <c r="AF48" s="174">
        <v>0.22792043224799999</v>
      </c>
      <c r="AG48" s="174">
        <v>0.22422269235600001</v>
      </c>
      <c r="AH48" s="174">
        <v>0.21056878393199999</v>
      </c>
      <c r="AI48" s="174">
        <v>0.19175518879199999</v>
      </c>
      <c r="AJ48" s="174">
        <v>0.19070832132000001</v>
      </c>
      <c r="AK48" s="174">
        <v>0.179114276628</v>
      </c>
      <c r="AL48" s="174">
        <v>0.18517525577999999</v>
      </c>
      <c r="AM48" s="174">
        <v>0.17936569396800001</v>
      </c>
      <c r="AN48" s="174">
        <v>0.19436620287600001</v>
      </c>
      <c r="AO48" s="174">
        <v>0.19064480756400001</v>
      </c>
      <c r="AP48" s="174">
        <v>0.17673793268400001</v>
      </c>
      <c r="AQ48" s="174">
        <v>0.18431524519199999</v>
      </c>
      <c r="AR48" s="174">
        <v>0.16516812956400001</v>
      </c>
      <c r="AS48" s="174">
        <v>0.16471876031999999</v>
      </c>
      <c r="AT48" s="174">
        <v>0.16035758010000001</v>
      </c>
      <c r="AU48" s="174">
        <v>0.16123354239599999</v>
      </c>
      <c r="AV48" s="174">
        <v>0.152850396492</v>
      </c>
      <c r="AW48" s="174">
        <v>0.14414963993999999</v>
      </c>
      <c r="AX48" s="174">
        <v>0.14328414464399999</v>
      </c>
      <c r="AY48" s="174">
        <v>0.14072240919599999</v>
      </c>
      <c r="AZ48" s="174">
        <v>0.13565793031199999</v>
      </c>
      <c r="BA48" s="174">
        <v>0.13389512004000001</v>
      </c>
      <c r="BB48" s="174">
        <v>0.13991561283599999</v>
      </c>
      <c r="BC48" s="174">
        <v>0.13886799174</v>
      </c>
      <c r="BD48" s="174">
        <v>0.113139603324</v>
      </c>
      <c r="BE48" s="175">
        <v>8.2957487583521602E-2</v>
      </c>
      <c r="BF48" s="132">
        <v>-0.26877215978508401</v>
      </c>
      <c r="BG48" s="132">
        <v>-3.4277131306273301E-2</v>
      </c>
      <c r="BH48" s="132">
        <v>5.4784658389149098E-4</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6.5883484800000003E-2</v>
      </c>
      <c r="AB49" s="174">
        <v>6.0151755600000002E-2</v>
      </c>
      <c r="AC49" s="174">
        <v>6.2659648799999995E-2</v>
      </c>
      <c r="AD49" s="174">
        <v>5.9724701999999998E-2</v>
      </c>
      <c r="AE49" s="174">
        <v>5.5630011600000001E-2</v>
      </c>
      <c r="AF49" s="174">
        <v>5.7706664400000003E-2</v>
      </c>
      <c r="AG49" s="174">
        <v>5.3256096000000003E-2</v>
      </c>
      <c r="AH49" s="174">
        <v>5.9046440399999997E-2</v>
      </c>
      <c r="AI49" s="174">
        <v>5.9795877599999998E-2</v>
      </c>
      <c r="AJ49" s="174">
        <v>5.4700541999999998E-2</v>
      </c>
      <c r="AK49" s="174">
        <v>5.6835977471999997E-2</v>
      </c>
      <c r="AL49" s="174">
        <v>6.0258142187999998E-2</v>
      </c>
      <c r="AM49" s="174">
        <v>6.5640441059999999E-2</v>
      </c>
      <c r="AN49" s="174">
        <v>6.2284804595999999E-2</v>
      </c>
      <c r="AO49" s="174">
        <v>6.3324763847999996E-2</v>
      </c>
      <c r="AP49" s="174">
        <v>6.3542896128000001E-2</v>
      </c>
      <c r="AQ49" s="174">
        <v>6.4794205044000006E-2</v>
      </c>
      <c r="AR49" s="174">
        <v>6.5864016179999998E-2</v>
      </c>
      <c r="AS49" s="174">
        <v>6.3457485408000003E-2</v>
      </c>
      <c r="AT49" s="174">
        <v>5.8918156848000003E-2</v>
      </c>
      <c r="AU49" s="174">
        <v>6.0109929467999999E-2</v>
      </c>
      <c r="AV49" s="174">
        <v>6.0937576091999998E-2</v>
      </c>
      <c r="AW49" s="174">
        <v>5.7859650072000002E-2</v>
      </c>
      <c r="AX49" s="174">
        <v>5.588896518E-2</v>
      </c>
      <c r="AY49" s="174">
        <v>4.4111036232000002E-2</v>
      </c>
      <c r="AZ49" s="174">
        <v>4.4577487620000002E-2</v>
      </c>
      <c r="BA49" s="174">
        <v>4.7647877399999997E-2</v>
      </c>
      <c r="BB49" s="174">
        <v>4.7500250831999997E-2</v>
      </c>
      <c r="BC49" s="174">
        <v>4.6436008139999999E-2</v>
      </c>
      <c r="BD49" s="174">
        <v>4.3900272720000001E-2</v>
      </c>
      <c r="BE49" s="175">
        <v>4.3549594148657701E-2</v>
      </c>
      <c r="BF49" s="132">
        <v>-1.06984878315607E-2</v>
      </c>
      <c r="BG49" s="132">
        <v>-2.8994238996548401E-2</v>
      </c>
      <c r="BH49" s="132">
        <v>2.87599071273491E-4</v>
      </c>
    </row>
    <row r="50" spans="1:60">
      <c r="A50" s="136" t="s">
        <v>297</v>
      </c>
      <c r="B50" s="174">
        <v>0.40611960000000003</v>
      </c>
      <c r="C50" s="174">
        <v>0.37572343200000002</v>
      </c>
      <c r="D50" s="174">
        <v>0.38183615999999998</v>
      </c>
      <c r="E50" s="174">
        <v>0.38652537599999998</v>
      </c>
      <c r="F50" s="174">
        <v>0.38895372</v>
      </c>
      <c r="G50" s="174">
        <v>0.41089255200000002</v>
      </c>
      <c r="H50" s="174">
        <v>0.41294408399999999</v>
      </c>
      <c r="I50" s="174">
        <v>0.42290866799999999</v>
      </c>
      <c r="J50" s="174">
        <v>0.414200124</v>
      </c>
      <c r="K50" s="174">
        <v>0.40117917600000003</v>
      </c>
      <c r="L50" s="174">
        <v>0.444596292</v>
      </c>
      <c r="M50" s="174">
        <v>0.43061238000000002</v>
      </c>
      <c r="N50" s="174">
        <v>0.46125975600000002</v>
      </c>
      <c r="O50" s="174">
        <v>0.39640622399999997</v>
      </c>
      <c r="P50" s="174">
        <v>0.45179758800000003</v>
      </c>
      <c r="Q50" s="174">
        <v>0.52079605200000001</v>
      </c>
      <c r="R50" s="174">
        <v>0.64246446000000001</v>
      </c>
      <c r="S50" s="174">
        <v>0.71196534</v>
      </c>
      <c r="T50" s="174">
        <v>0.74885104800000002</v>
      </c>
      <c r="U50" s="174">
        <v>0.76132771200000005</v>
      </c>
      <c r="V50" s="174">
        <v>0.75270290399999995</v>
      </c>
      <c r="W50" s="174">
        <v>0.78000084000000003</v>
      </c>
      <c r="X50" s="174">
        <v>0.75672223199999999</v>
      </c>
      <c r="Y50" s="174">
        <v>0.656573976</v>
      </c>
      <c r="Z50" s="174">
        <v>0.80939217600000002</v>
      </c>
      <c r="AA50" s="174">
        <v>0.80436801599999996</v>
      </c>
      <c r="AB50" s="174">
        <v>0.83731813200000005</v>
      </c>
      <c r="AC50" s="174">
        <v>0.85427467199999996</v>
      </c>
      <c r="AD50" s="174">
        <v>0.76844527200000001</v>
      </c>
      <c r="AE50" s="174">
        <v>0.79222629600000005</v>
      </c>
      <c r="AF50" s="174">
        <v>0.79411035600000002</v>
      </c>
      <c r="AG50" s="174">
        <v>0.671018436</v>
      </c>
      <c r="AH50" s="174">
        <v>0.76848713999999996</v>
      </c>
      <c r="AI50" s="174">
        <v>0.732313188</v>
      </c>
      <c r="AJ50" s="174">
        <v>0.82073840399999998</v>
      </c>
      <c r="AK50" s="174">
        <v>0.87654844799999998</v>
      </c>
      <c r="AL50" s="174">
        <v>0.80252582400000005</v>
      </c>
      <c r="AM50" s="174">
        <v>0.90426506399999995</v>
      </c>
      <c r="AN50" s="174">
        <v>0.842760972</v>
      </c>
      <c r="AO50" s="174">
        <v>0.88127953199999998</v>
      </c>
      <c r="AP50" s="174">
        <v>0.85883828399999995</v>
      </c>
      <c r="AQ50" s="174">
        <v>0.74977214400000003</v>
      </c>
      <c r="AR50" s="174">
        <v>0.83890911599999995</v>
      </c>
      <c r="AS50" s="174">
        <v>0.565385472</v>
      </c>
      <c r="AT50" s="174">
        <v>0.39481524000000001</v>
      </c>
      <c r="AU50" s="174">
        <v>0.28876359600000001</v>
      </c>
      <c r="AV50" s="174">
        <v>0.53553358799999995</v>
      </c>
      <c r="AW50" s="174">
        <v>0.64861905600000003</v>
      </c>
      <c r="AX50" s="174">
        <v>0.47716959599999997</v>
      </c>
      <c r="AY50" s="174">
        <v>0.48730165199999997</v>
      </c>
      <c r="AZ50" s="174">
        <v>0.57302268579750104</v>
      </c>
      <c r="BA50" s="174">
        <v>0.43945238951999999</v>
      </c>
      <c r="BB50" s="174">
        <v>0.56307519575999998</v>
      </c>
      <c r="BC50" s="174">
        <v>0.46274258803512403</v>
      </c>
      <c r="BD50" s="174">
        <v>0.156667235005302</v>
      </c>
      <c r="BE50" s="175">
        <v>7.2795558027859003E-2</v>
      </c>
      <c r="BF50" s="132">
        <v>-0.536618725299435</v>
      </c>
      <c r="BG50" s="132">
        <v>-8.8286412925043203E-2</v>
      </c>
      <c r="BH50" s="132">
        <v>4.8073777243899001E-4</v>
      </c>
    </row>
    <row r="51" spans="1:60">
      <c r="A51" s="136" t="s">
        <v>298</v>
      </c>
      <c r="B51" s="174">
        <v>9.3337379100000006E-2</v>
      </c>
      <c r="C51" s="174">
        <v>8.9065503323999998E-2</v>
      </c>
      <c r="D51" s="174">
        <v>8.8404407603999993E-2</v>
      </c>
      <c r="E51" s="174">
        <v>7.7235532452000003E-2</v>
      </c>
      <c r="F51" s="174">
        <v>7.5416744664000002E-2</v>
      </c>
      <c r="G51" s="174">
        <v>7.9668523800000002E-2</v>
      </c>
      <c r="H51" s="174">
        <v>7.1817687648000006E-2</v>
      </c>
      <c r="I51" s="174">
        <v>6.1702671924000002E-2</v>
      </c>
      <c r="J51" s="174">
        <v>6.8202762659999999E-2</v>
      </c>
      <c r="K51" s="174">
        <v>7.5348081144000004E-2</v>
      </c>
      <c r="L51" s="174">
        <v>8.1270854027999995E-2</v>
      </c>
      <c r="M51" s="174">
        <v>7.8016831199999997E-2</v>
      </c>
      <c r="N51" s="174">
        <v>6.1927084404E-2</v>
      </c>
      <c r="O51" s="174">
        <v>6.3525772115999996E-2</v>
      </c>
      <c r="P51" s="174">
        <v>7.5047845715999997E-2</v>
      </c>
      <c r="Q51" s="174">
        <v>7.1528296032000005E-2</v>
      </c>
      <c r="R51" s="174">
        <v>6.1507022760000002E-2</v>
      </c>
      <c r="S51" s="174">
        <v>6.8434585776000006E-2</v>
      </c>
      <c r="T51" s="174">
        <v>8.5762620540000001E-2</v>
      </c>
      <c r="U51" s="174">
        <v>0.103488819984</v>
      </c>
      <c r="V51" s="174">
        <v>0.12182897178</v>
      </c>
      <c r="W51" s="174">
        <v>0.12988475179200001</v>
      </c>
      <c r="X51" s="174">
        <v>0.12824482409999999</v>
      </c>
      <c r="Y51" s="174">
        <v>0.125897787756</v>
      </c>
      <c r="Z51" s="174">
        <v>0.118702227672</v>
      </c>
      <c r="AA51" s="174">
        <v>0.124045631172</v>
      </c>
      <c r="AB51" s="174">
        <v>0.12109142509199999</v>
      </c>
      <c r="AC51" s="174">
        <v>0.11275512947999999</v>
      </c>
      <c r="AD51" s="174">
        <v>0.114801804792</v>
      </c>
      <c r="AE51" s="174">
        <v>0.11651207072399999</v>
      </c>
      <c r="AF51" s="174">
        <v>0.116511065892</v>
      </c>
      <c r="AG51" s="174">
        <v>0.12903252865199999</v>
      </c>
      <c r="AH51" s="174">
        <v>0.11025351647999999</v>
      </c>
      <c r="AI51" s="174">
        <v>0.11100002292</v>
      </c>
      <c r="AJ51" s="174">
        <v>0.106103518452</v>
      </c>
      <c r="AK51" s="174">
        <v>0.107416582668</v>
      </c>
      <c r="AL51" s="174">
        <v>0.116402167224</v>
      </c>
      <c r="AM51" s="174">
        <v>0.125000640252</v>
      </c>
      <c r="AN51" s="174">
        <v>0.12255580026</v>
      </c>
      <c r="AO51" s="174">
        <v>0.12608925012</v>
      </c>
      <c r="AP51" s="174">
        <v>0.11525443974000001</v>
      </c>
      <c r="AQ51" s="174">
        <v>0.12725946071999999</v>
      </c>
      <c r="AR51" s="174">
        <v>0.118576163124</v>
      </c>
      <c r="AS51" s="174">
        <v>0.11861007620400001</v>
      </c>
      <c r="AT51" s="174">
        <v>8.3618853335999999E-2</v>
      </c>
      <c r="AU51" s="174">
        <v>0.115310626596</v>
      </c>
      <c r="AV51" s="174">
        <v>0.10296471636</v>
      </c>
      <c r="AW51" s="174">
        <v>8.8303003308000005E-2</v>
      </c>
      <c r="AX51" s="174">
        <v>9.0134937647999999E-2</v>
      </c>
      <c r="AY51" s="174">
        <v>8.4547485576000003E-2</v>
      </c>
      <c r="AZ51" s="174">
        <v>8.4485981483999995E-2</v>
      </c>
      <c r="BA51" s="174">
        <v>8.2902952404000002E-2</v>
      </c>
      <c r="BB51" s="174">
        <v>8.2691853947999994E-2</v>
      </c>
      <c r="BC51" s="174">
        <v>8.2916810711999994E-2</v>
      </c>
      <c r="BD51" s="174">
        <v>8.2270703735999998E-2</v>
      </c>
      <c r="BE51" s="175">
        <v>7.4844409917498897E-2</v>
      </c>
      <c r="BF51" s="132">
        <v>-9.2752175382619595E-2</v>
      </c>
      <c r="BG51" s="132">
        <v>-1.6240735542468699E-3</v>
      </c>
      <c r="BH51" s="132">
        <v>4.94268275125788E-4</v>
      </c>
    </row>
    <row r="52" spans="1:60">
      <c r="A52" s="136" t="s">
        <v>299</v>
      </c>
      <c r="B52" s="174">
        <v>5.3400000000000003E-2</v>
      </c>
      <c r="C52" s="174">
        <v>4.4150000000000002E-2</v>
      </c>
      <c r="D52" s="174">
        <v>3.7240000000000002E-2</v>
      </c>
      <c r="E52" s="174">
        <v>3.5200000000000002E-2</v>
      </c>
      <c r="F52" s="174">
        <v>3.184E-2</v>
      </c>
      <c r="G52" s="174">
        <v>2.7320000000000001E-2</v>
      </c>
      <c r="H52" s="174">
        <v>1.8450000000000001E-2</v>
      </c>
      <c r="I52" s="174">
        <v>1.5610000000000001E-2</v>
      </c>
      <c r="J52" s="174">
        <v>1.482E-2</v>
      </c>
      <c r="K52" s="174">
        <v>1.278E-2</v>
      </c>
      <c r="L52" s="174">
        <v>9.58E-3</v>
      </c>
      <c r="M52" s="174">
        <v>8.9999999999999993E-3</v>
      </c>
      <c r="N52" s="174">
        <v>1.0500000000000001E-2</v>
      </c>
      <c r="O52" s="174">
        <v>9.4500000000000001E-3</v>
      </c>
      <c r="P52" s="174">
        <v>9.7699999999999992E-3</v>
      </c>
      <c r="Q52" s="174">
        <v>1.43E-2</v>
      </c>
      <c r="R52" s="174">
        <v>2.1149999999999999E-2</v>
      </c>
      <c r="S52" s="174">
        <v>1.8710000000000001E-2</v>
      </c>
      <c r="T52" s="174">
        <v>1.6330000000000001E-2</v>
      </c>
      <c r="U52" s="174">
        <v>2.0979999999999999E-2</v>
      </c>
      <c r="V52" s="174">
        <v>2.1069999999999998E-2</v>
      </c>
      <c r="W52" s="174">
        <v>1.813E-2</v>
      </c>
      <c r="X52" s="174">
        <v>1.687E-2</v>
      </c>
      <c r="Y52" s="174">
        <v>1.44E-2</v>
      </c>
      <c r="Z52" s="174">
        <v>1.489E-2</v>
      </c>
      <c r="AA52" s="174">
        <v>1.489E-2</v>
      </c>
      <c r="AB52" s="174">
        <v>1.265E-2</v>
      </c>
      <c r="AC52" s="174">
        <v>8.7600000000000004E-3</v>
      </c>
      <c r="AD52" s="174">
        <v>7.3400000000000002E-3</v>
      </c>
      <c r="AE52" s="174">
        <v>7.43E-3</v>
      </c>
      <c r="AF52" s="174">
        <v>7.9699999999999997E-3</v>
      </c>
      <c r="AG52" s="174">
        <v>5.96E-3</v>
      </c>
      <c r="AH52" s="174">
        <v>4.5900000000000003E-3</v>
      </c>
      <c r="AI52" s="174">
        <v>3.81E-3</v>
      </c>
      <c r="AJ52" s="174">
        <v>3.96E-3</v>
      </c>
      <c r="AK52" s="174">
        <v>5.77E-3</v>
      </c>
      <c r="AL52" s="174">
        <v>6.0299999999999998E-3</v>
      </c>
      <c r="AM52" s="174">
        <v>5.5599999999999998E-3</v>
      </c>
      <c r="AN52" s="174">
        <v>5.7099999999999998E-3</v>
      </c>
      <c r="AO52" s="174">
        <v>5.4200000000000003E-3</v>
      </c>
      <c r="AP52" s="174">
        <v>6.0400000000000002E-3</v>
      </c>
      <c r="AQ52" s="174">
        <v>6.5199999999999998E-3</v>
      </c>
      <c r="AR52" s="174">
        <v>7.3000000000000001E-3</v>
      </c>
      <c r="AS52" s="174">
        <v>6.5599999999999999E-3</v>
      </c>
      <c r="AT52" s="174">
        <v>6.1900000000000002E-3</v>
      </c>
      <c r="AU52" s="174">
        <v>6.2100000000000002E-3</v>
      </c>
      <c r="AV52" s="174">
        <v>5.7400000000000003E-3</v>
      </c>
      <c r="AW52" s="174">
        <v>5.1700000000000001E-3</v>
      </c>
      <c r="AX52" s="174">
        <v>5.5700000000000003E-3</v>
      </c>
      <c r="AY52" s="174">
        <v>5.7000000000000002E-3</v>
      </c>
      <c r="AZ52" s="174">
        <v>5.2100000000000002E-3</v>
      </c>
      <c r="BA52" s="174">
        <v>4.79E-3</v>
      </c>
      <c r="BB52" s="174">
        <v>4.6100000000000004E-3</v>
      </c>
      <c r="BC52" s="174">
        <v>4.2900000000000004E-3</v>
      </c>
      <c r="BD52" s="174">
        <v>3.81E-3</v>
      </c>
      <c r="BE52" s="175">
        <v>3.81E-3</v>
      </c>
      <c r="BF52" s="132">
        <v>-2.7322404371584699E-3</v>
      </c>
      <c r="BG52" s="132">
        <v>-4.73718018038135E-2</v>
      </c>
      <c r="BH52" s="132">
        <v>2.5161025790771301E-5</v>
      </c>
    </row>
    <row r="53" spans="1:60">
      <c r="A53" s="136" t="s">
        <v>300</v>
      </c>
      <c r="B53" s="174">
        <v>0.15365556</v>
      </c>
      <c r="C53" s="174">
        <v>0.17098891199999999</v>
      </c>
      <c r="D53" s="174">
        <v>0.15156216</v>
      </c>
      <c r="E53" s="174">
        <v>0.16475058000000001</v>
      </c>
      <c r="F53" s="174">
        <v>0.17500824000000001</v>
      </c>
      <c r="G53" s="174">
        <v>0.19384883999999999</v>
      </c>
      <c r="H53" s="174">
        <v>0.19929168</v>
      </c>
      <c r="I53" s="174">
        <v>0.21386174399999999</v>
      </c>
      <c r="J53" s="174">
        <v>0.21859282799999999</v>
      </c>
      <c r="K53" s="174">
        <v>0.23839639200000001</v>
      </c>
      <c r="L53" s="174">
        <v>0.247565484</v>
      </c>
      <c r="M53" s="174">
        <v>0.25970720400000002</v>
      </c>
      <c r="N53" s="174">
        <v>0.267578388</v>
      </c>
      <c r="O53" s="174">
        <v>0.27147211199999999</v>
      </c>
      <c r="P53" s="174">
        <v>0.27821286000000001</v>
      </c>
      <c r="Q53" s="174">
        <v>0.29449951200000002</v>
      </c>
      <c r="R53" s="174">
        <v>0.30061223999999998</v>
      </c>
      <c r="S53" s="174">
        <v>0.33758168399999999</v>
      </c>
      <c r="T53" s="174">
        <v>0.37145289599999998</v>
      </c>
      <c r="U53" s="174">
        <v>0.41738209199999998</v>
      </c>
      <c r="V53" s="174">
        <v>0.499610844</v>
      </c>
      <c r="W53" s="174">
        <v>0.54981057600000005</v>
      </c>
      <c r="X53" s="174">
        <v>0.58045795200000005</v>
      </c>
      <c r="Y53" s="174">
        <v>0.56119867199999995</v>
      </c>
      <c r="Z53" s="174">
        <v>0.63241614000000002</v>
      </c>
      <c r="AA53" s="174">
        <v>0.67147898399999995</v>
      </c>
      <c r="AB53" s="174">
        <v>0.71732444399999995</v>
      </c>
      <c r="AC53" s="174">
        <v>0.71472862800000003</v>
      </c>
      <c r="AD53" s="174">
        <v>0.66134692799999995</v>
      </c>
      <c r="AE53" s="174">
        <v>0.66331472400000002</v>
      </c>
      <c r="AF53" s="174">
        <v>0.69241298399999995</v>
      </c>
      <c r="AG53" s="174">
        <v>0.77887040399999996</v>
      </c>
      <c r="AH53" s="174">
        <v>0.87010077600000002</v>
      </c>
      <c r="AI53" s="174">
        <v>0.90275781600000005</v>
      </c>
      <c r="AJ53" s="174">
        <v>0.83878351200000001</v>
      </c>
      <c r="AK53" s="174">
        <v>0.94039714799999996</v>
      </c>
      <c r="AL53" s="174">
        <v>0.772590204</v>
      </c>
      <c r="AM53" s="174">
        <v>0.80692196400000005</v>
      </c>
      <c r="AN53" s="174">
        <v>0.87152428800000004</v>
      </c>
      <c r="AO53" s="174">
        <v>0.92469664799999995</v>
      </c>
      <c r="AP53" s="174">
        <v>0.92766927600000004</v>
      </c>
      <c r="AQ53" s="174">
        <v>1.0956018240000001</v>
      </c>
      <c r="AR53" s="174">
        <v>1.233598752</v>
      </c>
      <c r="AS53" s="174">
        <v>1.2391253280000001</v>
      </c>
      <c r="AT53" s="174">
        <v>1.2936374639999999</v>
      </c>
      <c r="AU53" s="174">
        <v>1.3162461839999999</v>
      </c>
      <c r="AV53" s="174">
        <v>1.4184375983999999</v>
      </c>
      <c r="AW53" s="174">
        <v>1.5279726600000001</v>
      </c>
      <c r="AX53" s="174">
        <v>1.3215299243316301</v>
      </c>
      <c r="AY53" s="174">
        <v>1.5125233680000001</v>
      </c>
      <c r="AZ53" s="174">
        <v>1.454493859452</v>
      </c>
      <c r="BA53" s="174">
        <v>1.6101366370867001</v>
      </c>
      <c r="BB53" s="174">
        <v>1.6520825690954399</v>
      </c>
      <c r="BC53" s="174">
        <v>1.7107929019439101</v>
      </c>
      <c r="BD53" s="174">
        <v>1.7550952312597801</v>
      </c>
      <c r="BE53" s="175">
        <v>1.6586748314919899</v>
      </c>
      <c r="BF53" s="132">
        <v>-5.7519555871636499E-2</v>
      </c>
      <c r="BG53" s="132">
        <v>3.09766046096345E-2</v>
      </c>
      <c r="BH53" s="132">
        <v>1.0953795331672799E-2</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3.5564840331968002</v>
      </c>
      <c r="W54" s="174">
        <v>3.5308208892410802</v>
      </c>
      <c r="X54" s="174">
        <v>3.4987419592964302</v>
      </c>
      <c r="Y54" s="174">
        <v>3.2998525936396099</v>
      </c>
      <c r="Z54" s="174">
        <v>3.0090036288081201</v>
      </c>
      <c r="AA54" s="174">
        <v>3.4773560059999999</v>
      </c>
      <c r="AB54" s="174">
        <v>3.0866076630000001</v>
      </c>
      <c r="AC54" s="174">
        <v>3.0383035409999999</v>
      </c>
      <c r="AD54" s="174">
        <v>2.7060975410000001</v>
      </c>
      <c r="AE54" s="174">
        <v>2.159796117</v>
      </c>
      <c r="AF54" s="174">
        <v>2.1352492359999999</v>
      </c>
      <c r="AG54" s="174">
        <v>1.6066986000000001</v>
      </c>
      <c r="AH54" s="174">
        <v>1.5675421199999999</v>
      </c>
      <c r="AI54" s="174">
        <v>1.6064423219999999</v>
      </c>
      <c r="AJ54" s="174">
        <v>1.5889779129999999</v>
      </c>
      <c r="AK54" s="174">
        <v>1.6138130049999999</v>
      </c>
      <c r="AL54" s="174">
        <v>1.5712247070000001</v>
      </c>
      <c r="AM54" s="174">
        <v>1.5811125829999999</v>
      </c>
      <c r="AN54" s="174">
        <v>1.6248915390000001</v>
      </c>
      <c r="AO54" s="174">
        <v>1.5438603420000001</v>
      </c>
      <c r="AP54" s="174">
        <v>1.5615539140000001</v>
      </c>
      <c r="AQ54" s="174">
        <v>1.678999447</v>
      </c>
      <c r="AR54" s="174">
        <v>1.7859632759999999</v>
      </c>
      <c r="AS54" s="174">
        <v>1.749998664</v>
      </c>
      <c r="AT54" s="174">
        <v>1.50180516</v>
      </c>
      <c r="AU54" s="174">
        <v>1.601492868</v>
      </c>
      <c r="AV54" s="174">
        <v>1.7371033199999999</v>
      </c>
      <c r="AW54" s="174">
        <v>1.788517224</v>
      </c>
      <c r="AX54" s="174">
        <v>1.7344656359999999</v>
      </c>
      <c r="AY54" s="174">
        <v>1.4894959679999999</v>
      </c>
      <c r="AZ54" s="174">
        <v>1.1448385919999999</v>
      </c>
      <c r="BA54" s="174">
        <v>1.3586166</v>
      </c>
      <c r="BB54" s="174">
        <v>1.0783940759999999</v>
      </c>
      <c r="BC54" s="174">
        <v>1.17460674</v>
      </c>
      <c r="BD54" s="174">
        <v>1.0767703682</v>
      </c>
      <c r="BE54" s="175">
        <v>0.983927678842207</v>
      </c>
      <c r="BF54" s="132">
        <v>-8.8719952898463003E-2</v>
      </c>
      <c r="BG54" s="132">
        <v>-3.2722801456592898E-2</v>
      </c>
      <c r="BH54" s="132">
        <v>6.4978030718116997E-3</v>
      </c>
    </row>
    <row r="55" spans="1:60">
      <c r="A55" s="136" t="s">
        <v>302</v>
      </c>
      <c r="B55" s="174">
        <v>4.9151775960000004</v>
      </c>
      <c r="C55" s="174">
        <v>4.6779116399999996</v>
      </c>
      <c r="D55" s="174">
        <v>4.369805028</v>
      </c>
      <c r="E55" s="174">
        <v>4.3731125999999998</v>
      </c>
      <c r="F55" s="174">
        <v>4.2625810800000004</v>
      </c>
      <c r="G55" s="174">
        <v>4.0203328320000002</v>
      </c>
      <c r="H55" s="174">
        <v>3.5629667999999999</v>
      </c>
      <c r="I55" s="174">
        <v>3.120924456</v>
      </c>
      <c r="J55" s="174">
        <v>3.380338584</v>
      </c>
      <c r="K55" s="174">
        <v>2.9759774399999999</v>
      </c>
      <c r="L55" s="174">
        <v>2.9937713399999999</v>
      </c>
      <c r="M55" s="174">
        <v>3.0465668880000001</v>
      </c>
      <c r="N55" s="174">
        <v>3.0565733399999999</v>
      </c>
      <c r="O55" s="174">
        <v>2.9776940280000002</v>
      </c>
      <c r="P55" s="174">
        <v>3.2008085999999998</v>
      </c>
      <c r="Q55" s="174">
        <v>2.9753494200000001</v>
      </c>
      <c r="R55" s="174">
        <v>2.9591883719999998</v>
      </c>
      <c r="S55" s="174">
        <v>2.7598966919999999</v>
      </c>
      <c r="T55" s="174">
        <v>2.7855617760000002</v>
      </c>
      <c r="U55" s="174">
        <v>1.979351568</v>
      </c>
      <c r="V55" s="174">
        <v>2.6326179719999998</v>
      </c>
      <c r="W55" s="174">
        <v>2.843172144</v>
      </c>
      <c r="X55" s="174">
        <v>2.9127148919999999</v>
      </c>
      <c r="Y55" s="174">
        <v>2.8274297759999998</v>
      </c>
      <c r="Z55" s="174">
        <v>2.721587472</v>
      </c>
      <c r="AA55" s="174">
        <v>2.71911726</v>
      </c>
      <c r="AB55" s="174">
        <v>2.7237227399999999</v>
      </c>
      <c r="AC55" s="174">
        <v>2.5609818240000002</v>
      </c>
      <c r="AD55" s="174">
        <v>2.2301408880000002</v>
      </c>
      <c r="AE55" s="174">
        <v>2.0822631120000001</v>
      </c>
      <c r="AF55" s="174">
        <v>1.9868878080000001</v>
      </c>
      <c r="AG55" s="174">
        <v>1.8575156880000001</v>
      </c>
      <c r="AH55" s="174">
        <v>1.656633024</v>
      </c>
      <c r="AI55" s="174">
        <v>1.6152883739999999</v>
      </c>
      <c r="AJ55" s="174">
        <v>1.4361017076</v>
      </c>
      <c r="AK55" s="174">
        <v>1.5377320908000001</v>
      </c>
      <c r="AL55" s="174">
        <v>1.6291634291999999</v>
      </c>
      <c r="AM55" s="174">
        <v>1.4951104667999999</v>
      </c>
      <c r="AN55" s="174">
        <v>1.5953340852</v>
      </c>
      <c r="AO55" s="174">
        <v>1.5332094385381101</v>
      </c>
      <c r="AP55" s="174">
        <v>1.5670889369004199</v>
      </c>
      <c r="AQ55" s="174">
        <v>1.71375431813519</v>
      </c>
      <c r="AR55" s="174">
        <v>1.60720981747025</v>
      </c>
      <c r="AS55" s="174">
        <v>1.49113320717569</v>
      </c>
      <c r="AT55" s="174">
        <v>1.2473560959143899</v>
      </c>
      <c r="AU55" s="174">
        <v>1.2948853436449499</v>
      </c>
      <c r="AV55" s="174">
        <v>1.3167059098187299</v>
      </c>
      <c r="AW55" s="174">
        <v>1.6310954412624701</v>
      </c>
      <c r="AX55" s="174">
        <v>1.54799016948</v>
      </c>
      <c r="AY55" s="174">
        <v>1.2457521950399999</v>
      </c>
      <c r="AZ55" s="174">
        <v>0.96606976824000002</v>
      </c>
      <c r="BA55" s="174">
        <v>0.46401634512000001</v>
      </c>
      <c r="BB55" s="174">
        <v>0.37924201872000002</v>
      </c>
      <c r="BC55" s="174">
        <v>0.31743103428000002</v>
      </c>
      <c r="BD55" s="174">
        <v>0.21754487196</v>
      </c>
      <c r="BE55" s="175">
        <v>0.193568885729414</v>
      </c>
      <c r="BF55" s="132">
        <v>-0.112642797537682</v>
      </c>
      <c r="BG55" s="132">
        <v>-0.16023873257759599</v>
      </c>
      <c r="BH55" s="132">
        <v>1.27831803835398E-3</v>
      </c>
    </row>
    <row r="56" spans="1:60">
      <c r="A56" s="136" t="s">
        <v>303</v>
      </c>
      <c r="B56" s="174">
        <v>0.37912255089311703</v>
      </c>
      <c r="C56" s="174">
        <v>0.37048846689297898</v>
      </c>
      <c r="D56" s="174">
        <v>0.32383484289290398</v>
      </c>
      <c r="E56" s="174">
        <v>0.33793123089299199</v>
      </c>
      <c r="F56" s="174">
        <v>0.33300981489310399</v>
      </c>
      <c r="G56" s="174">
        <v>0.34952187489311698</v>
      </c>
      <c r="H56" s="174">
        <v>0.38635518467972202</v>
      </c>
      <c r="I56" s="174">
        <v>0.37779973046655202</v>
      </c>
      <c r="J56" s="174">
        <v>0.396971536253032</v>
      </c>
      <c r="K56" s="174">
        <v>0.40822010203969999</v>
      </c>
      <c r="L56" s="174">
        <v>0.43639940782637998</v>
      </c>
      <c r="M56" s="174">
        <v>0.46359040561290998</v>
      </c>
      <c r="N56" s="174">
        <v>0.46306772739954</v>
      </c>
      <c r="O56" s="174">
        <v>0.51007835718608197</v>
      </c>
      <c r="P56" s="174">
        <v>0.56140772697266295</v>
      </c>
      <c r="Q56" s="174">
        <v>0.53898174875925497</v>
      </c>
      <c r="R56" s="174">
        <v>0.61668832675396101</v>
      </c>
      <c r="S56" s="174">
        <v>0.63675873674868</v>
      </c>
      <c r="T56" s="174">
        <v>0.72103859074338605</v>
      </c>
      <c r="U56" s="174">
        <v>0.78576608873809195</v>
      </c>
      <c r="V56" s="174">
        <v>0.85239371473281</v>
      </c>
      <c r="W56" s="174">
        <v>0.86851246472751598</v>
      </c>
      <c r="X56" s="174">
        <v>0.843893650722222</v>
      </c>
      <c r="Y56" s="174">
        <v>0.85067583671692804</v>
      </c>
      <c r="Z56" s="174">
        <v>0.81914880271163404</v>
      </c>
      <c r="AA56" s="174">
        <v>0.66059425670633998</v>
      </c>
      <c r="AB56" s="174">
        <v>0.56233419600870005</v>
      </c>
      <c r="AC56" s="174">
        <v>0.53064030025043996</v>
      </c>
      <c r="AD56" s="174">
        <v>0.48283531485516001</v>
      </c>
      <c r="AE56" s="174">
        <v>0.34191155557314001</v>
      </c>
      <c r="AF56" s="174">
        <v>0.38737434338892002</v>
      </c>
      <c r="AG56" s="174">
        <v>0.40669716170238002</v>
      </c>
      <c r="AH56" s="174">
        <v>0.46325247602039998</v>
      </c>
      <c r="AI56" s="174">
        <v>0.51338160245321995</v>
      </c>
      <c r="AJ56" s="174">
        <v>0.42237408618231298</v>
      </c>
      <c r="AK56" s="174">
        <v>0.50382113946707996</v>
      </c>
      <c r="AL56" s="174">
        <v>0.50079818104266005</v>
      </c>
      <c r="AM56" s="174">
        <v>0.53051364997883999</v>
      </c>
      <c r="AN56" s="174">
        <v>0.56189714093466003</v>
      </c>
      <c r="AO56" s="174">
        <v>0.58109410804368</v>
      </c>
      <c r="AP56" s="174">
        <v>0.53263477639757495</v>
      </c>
      <c r="AQ56" s="174">
        <v>0.55920241825212003</v>
      </c>
      <c r="AR56" s="174">
        <v>0.52945863798350001</v>
      </c>
      <c r="AS56" s="174">
        <v>0.57147125232188001</v>
      </c>
      <c r="AT56" s="174">
        <v>0.58006457171023995</v>
      </c>
      <c r="AU56" s="174">
        <v>0.58332849852984003</v>
      </c>
      <c r="AV56" s="174">
        <v>0.65564956408524</v>
      </c>
      <c r="AW56" s="174">
        <v>0.59012279695173397</v>
      </c>
      <c r="AX56" s="174">
        <v>0.61081598074410404</v>
      </c>
      <c r="AY56" s="174">
        <v>0.50400339334639999</v>
      </c>
      <c r="AZ56" s="174">
        <v>0.57563428108439996</v>
      </c>
      <c r="BA56" s="174">
        <v>0.59912446905259997</v>
      </c>
      <c r="BB56" s="174">
        <v>0.59363509672738501</v>
      </c>
      <c r="BC56" s="174">
        <v>0.58838913525938497</v>
      </c>
      <c r="BD56" s="174">
        <v>0.68392092056971499</v>
      </c>
      <c r="BE56" s="175">
        <v>0.57433180025543396</v>
      </c>
      <c r="BF56" s="132">
        <v>-0.16253097330417801</v>
      </c>
      <c r="BG56" s="132">
        <v>1.6606669888878701E-2</v>
      </c>
      <c r="BH56" s="132">
        <v>3.7928549182905799E-3</v>
      </c>
    </row>
    <row r="57" spans="1:60" s="125" customFormat="1">
      <c r="A57" s="133" t="s">
        <v>304</v>
      </c>
      <c r="B57" s="176">
        <v>21.941174411291801</v>
      </c>
      <c r="C57" s="176">
        <v>21.051786113401999</v>
      </c>
      <c r="D57" s="176">
        <v>20.369593885934702</v>
      </c>
      <c r="E57" s="176">
        <v>20.684129535775298</v>
      </c>
      <c r="F57" s="176">
        <v>20.954453454053201</v>
      </c>
      <c r="G57" s="176">
        <v>20.6100978810958</v>
      </c>
      <c r="H57" s="176">
        <v>19.728207598356398</v>
      </c>
      <c r="I57" s="176">
        <v>19.0582343471144</v>
      </c>
      <c r="J57" s="176">
        <v>19.361255843965001</v>
      </c>
      <c r="K57" s="176">
        <v>19.185496617885502</v>
      </c>
      <c r="L57" s="176">
        <v>18.735811877402899</v>
      </c>
      <c r="M57" s="176">
        <v>19.619956302334199</v>
      </c>
      <c r="N57" s="176">
        <v>19.5715907969273</v>
      </c>
      <c r="O57" s="176">
        <v>19.933001625660399</v>
      </c>
      <c r="P57" s="176">
        <v>20.8021252007469</v>
      </c>
      <c r="Q57" s="176">
        <v>21.191536456263002</v>
      </c>
      <c r="R57" s="176">
        <v>20.8326551301618</v>
      </c>
      <c r="S57" s="176">
        <v>20.949730241671599</v>
      </c>
      <c r="T57" s="176">
        <v>21.241375234031999</v>
      </c>
      <c r="U57" s="176">
        <v>21.205199080648502</v>
      </c>
      <c r="V57" s="176">
        <v>26.061851803966999</v>
      </c>
      <c r="W57" s="176">
        <v>25.8408292391922</v>
      </c>
      <c r="X57" s="176">
        <v>26.048885945911699</v>
      </c>
      <c r="Y57" s="176">
        <v>25.513186364444099</v>
      </c>
      <c r="Z57" s="176">
        <v>25.196214077484299</v>
      </c>
      <c r="AA57" s="176">
        <v>23.9704395819249</v>
      </c>
      <c r="AB57" s="176">
        <v>22.5827375680601</v>
      </c>
      <c r="AC57" s="176">
        <v>21.2710504542768</v>
      </c>
      <c r="AD57" s="176">
        <v>19.868781785071601</v>
      </c>
      <c r="AE57" s="176">
        <v>18.7270468381958</v>
      </c>
      <c r="AF57" s="176">
        <v>18.526485367874699</v>
      </c>
      <c r="AG57" s="176">
        <v>17.999417803736002</v>
      </c>
      <c r="AH57" s="176">
        <v>17.505788218364799</v>
      </c>
      <c r="AI57" s="176">
        <v>17.030812458278</v>
      </c>
      <c r="AJ57" s="176">
        <v>16.088805558438398</v>
      </c>
      <c r="AK57" s="176">
        <v>16.556250258353</v>
      </c>
      <c r="AL57" s="176">
        <v>16.405011539255501</v>
      </c>
      <c r="AM57" s="176">
        <v>16.396253125741101</v>
      </c>
      <c r="AN57" s="176">
        <v>17.048650104138101</v>
      </c>
      <c r="AO57" s="176">
        <v>16.766428066784201</v>
      </c>
      <c r="AP57" s="176">
        <v>16.369270236363299</v>
      </c>
      <c r="AQ57" s="176">
        <v>17.1394263706744</v>
      </c>
      <c r="AR57" s="176">
        <v>17.362628504433498</v>
      </c>
      <c r="AS57" s="176">
        <v>16.379489024057001</v>
      </c>
      <c r="AT57" s="176">
        <v>14.671710295781001</v>
      </c>
      <c r="AU57" s="176">
        <v>15.335346674099</v>
      </c>
      <c r="AV57" s="176">
        <v>15.9857139538738</v>
      </c>
      <c r="AW57" s="176">
        <v>16.343886578802099</v>
      </c>
      <c r="AX57" s="176">
        <v>15.8054872918357</v>
      </c>
      <c r="AY57" s="176">
        <v>14.8436416151269</v>
      </c>
      <c r="AZ57" s="176">
        <v>14.210194460181</v>
      </c>
      <c r="BA57" s="176">
        <v>13.695706126810901</v>
      </c>
      <c r="BB57" s="176">
        <v>13.2266850491627</v>
      </c>
      <c r="BC57" s="176">
        <v>12.902982767865</v>
      </c>
      <c r="BD57" s="176">
        <v>11.1342619443177</v>
      </c>
      <c r="BE57" s="176">
        <v>9.3979886925042706</v>
      </c>
      <c r="BF57" s="135">
        <v>-0.158245856380832</v>
      </c>
      <c r="BG57" s="135">
        <v>-2.7212303529659001E-2</v>
      </c>
      <c r="BH57" s="135">
        <v>6.2063788943169898E-2</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3.8518559999999999E-3</v>
      </c>
      <c r="W59" s="174">
        <v>3.8518559999999999E-3</v>
      </c>
      <c r="X59" s="174">
        <v>3.8518559999999999E-3</v>
      </c>
      <c r="Y59" s="174">
        <v>3.8518559999999999E-3</v>
      </c>
      <c r="Z59" s="174">
        <v>3.8518559999999999E-3</v>
      </c>
      <c r="AA59" s="174">
        <v>3.7262520000000002E-3</v>
      </c>
      <c r="AB59" s="174">
        <v>2.8051560000000001E-3</v>
      </c>
      <c r="AC59" s="174">
        <v>5.02416E-4</v>
      </c>
      <c r="AD59" s="174">
        <v>1.25604E-4</v>
      </c>
      <c r="AE59" s="174">
        <v>1.67472E-4</v>
      </c>
      <c r="AF59" s="174">
        <v>1.25604E-4</v>
      </c>
      <c r="AG59" s="174">
        <v>1.25604E-4</v>
      </c>
      <c r="AH59" s="174">
        <v>1.25604E-4</v>
      </c>
      <c r="AI59" s="174">
        <v>0</v>
      </c>
      <c r="AJ59" s="174">
        <v>0</v>
      </c>
      <c r="AK59" s="174">
        <v>0</v>
      </c>
      <c r="AL59" s="174">
        <v>1.25604E-4</v>
      </c>
      <c r="AM59" s="174">
        <v>8.3735999999999999E-5</v>
      </c>
      <c r="AN59" s="174">
        <v>1.25604E-4</v>
      </c>
      <c r="AO59" s="174">
        <v>3.8518559999999998E-5</v>
      </c>
      <c r="AP59" s="174">
        <v>1.3481496000000001E-4</v>
      </c>
      <c r="AQ59" s="174">
        <v>1.3481496000000001E-4</v>
      </c>
      <c r="AR59" s="174">
        <v>2.0640000032190101E-4</v>
      </c>
      <c r="AS59" s="174">
        <v>1.5480000024142599E-4</v>
      </c>
      <c r="AT59" s="174">
        <v>1.5480000024142599E-4</v>
      </c>
      <c r="AU59" s="174">
        <v>2.3220000036213901E-4</v>
      </c>
      <c r="AV59" s="174">
        <v>2.0640000032190101E-4</v>
      </c>
      <c r="AW59" s="174">
        <v>1.5480000024142599E-4</v>
      </c>
      <c r="AX59" s="174">
        <v>1.2900000020118799E-4</v>
      </c>
      <c r="AY59" s="174">
        <v>7.7400000120713102E-5</v>
      </c>
      <c r="AZ59" s="174">
        <v>1.2900000020118799E-4</v>
      </c>
      <c r="BA59" s="174">
        <v>5.1600000080475402E-5</v>
      </c>
      <c r="BB59" s="174">
        <v>5.1600000000000001E-5</v>
      </c>
      <c r="BC59" s="174">
        <v>2.58E-5</v>
      </c>
      <c r="BD59" s="174">
        <v>2.58E-5</v>
      </c>
      <c r="BE59" s="175">
        <v>2.58E-5</v>
      </c>
      <c r="BF59" s="132">
        <v>-2.7322404371584699E-3</v>
      </c>
      <c r="BG59" s="132">
        <v>-0.164041198052439</v>
      </c>
      <c r="BH59" s="132">
        <v>1.7038174944931801E-7</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9.0404567567999999E-2</v>
      </c>
      <c r="W60" s="174">
        <v>9.8898789276000001E-2</v>
      </c>
      <c r="X60" s="174">
        <v>9.6157942524000006E-2</v>
      </c>
      <c r="Y60" s="174">
        <v>0.103018846147167</v>
      </c>
      <c r="Z60" s="174">
        <v>0.10113216878127999</v>
      </c>
      <c r="AA60" s="174">
        <v>8.8956730260000005E-2</v>
      </c>
      <c r="AB60" s="174">
        <v>8.4503356703999999E-2</v>
      </c>
      <c r="AC60" s="174">
        <v>7.0380694152000003E-2</v>
      </c>
      <c r="AD60" s="174">
        <v>6.0444203580000001E-2</v>
      </c>
      <c r="AE60" s="174">
        <v>4.2349523867999998E-2</v>
      </c>
      <c r="AF60" s="174">
        <v>3.9851678988000003E-2</v>
      </c>
      <c r="AG60" s="174">
        <v>4.8364448220000002E-2</v>
      </c>
      <c r="AH60" s="174">
        <v>5.0965665192E-2</v>
      </c>
      <c r="AI60" s="174">
        <v>4.5229722121407301E-2</v>
      </c>
      <c r="AJ60" s="174">
        <v>4.1963240595803399E-2</v>
      </c>
      <c r="AK60" s="174">
        <v>4.1658211945829901E-2</v>
      </c>
      <c r="AL60" s="174">
        <v>2.9910685880619702E-2</v>
      </c>
      <c r="AM60" s="174">
        <v>2.8214813487502099E-2</v>
      </c>
      <c r="AN60" s="174">
        <v>2.6556377692317501E-2</v>
      </c>
      <c r="AO60" s="174">
        <v>2.6013376941074601E-2</v>
      </c>
      <c r="AP60" s="174">
        <v>2.8727473572824701E-2</v>
      </c>
      <c r="AQ60" s="174">
        <v>2.5720883839998002E-2</v>
      </c>
      <c r="AR60" s="174">
        <v>2.9088806736867201E-2</v>
      </c>
      <c r="AS60" s="174">
        <v>2.7117553908415699E-2</v>
      </c>
      <c r="AT60" s="174">
        <v>2.58363981920617E-2</v>
      </c>
      <c r="AU60" s="174">
        <v>2.70264558058348E-2</v>
      </c>
      <c r="AV60" s="174">
        <v>3.2467013510699298E-2</v>
      </c>
      <c r="AW60" s="174">
        <v>3.3117671735999998E-2</v>
      </c>
      <c r="AX60" s="174">
        <v>3.51514475172E-2</v>
      </c>
      <c r="AY60" s="174">
        <v>3.4871237553599999E-2</v>
      </c>
      <c r="AZ60" s="174">
        <v>3.1009785408E-2</v>
      </c>
      <c r="BA60" s="174">
        <v>3.40847388E-2</v>
      </c>
      <c r="BB60" s="174">
        <v>3.5252855999999999E-2</v>
      </c>
      <c r="BC60" s="174">
        <v>5.2879283999999999E-2</v>
      </c>
      <c r="BD60" s="174">
        <v>5.5684440000000002E-2</v>
      </c>
      <c r="BE60" s="175">
        <v>5.5472472769025401E-2</v>
      </c>
      <c r="BF60" s="132">
        <v>-6.5284191458750999E-3</v>
      </c>
      <c r="BG60" s="132">
        <v>7.9817070245986194E-2</v>
      </c>
      <c r="BH60" s="132">
        <v>3.6633709134365101E-4</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1.5965943119999999</v>
      </c>
      <c r="W61" s="174">
        <v>1.6774832879999999</v>
      </c>
      <c r="X61" s="174">
        <v>1.74296484</v>
      </c>
      <c r="Y61" s="174">
        <v>1.818076032</v>
      </c>
      <c r="Z61" s="174">
        <v>1.7352611280000001</v>
      </c>
      <c r="AA61" s="174">
        <v>1.6211061670608</v>
      </c>
      <c r="AB61" s="174">
        <v>1.5824683167552001</v>
      </c>
      <c r="AC61" s="174">
        <v>1.5941524948776</v>
      </c>
      <c r="AD61" s="174">
        <v>1.447654470444</v>
      </c>
      <c r="AE61" s="174">
        <v>1.4161407115464</v>
      </c>
      <c r="AF61" s="174">
        <v>1.1436854802912</v>
      </c>
      <c r="AG61" s="174">
        <v>1.0214744295167999</v>
      </c>
      <c r="AH61" s="174">
        <v>0.87690871376640001</v>
      </c>
      <c r="AI61" s="174">
        <v>0.86347627868879995</v>
      </c>
      <c r="AJ61" s="174">
        <v>0.79950130480079995</v>
      </c>
      <c r="AK61" s="174">
        <v>0.74687059949040002</v>
      </c>
      <c r="AL61" s="174">
        <v>0.93365221320000003</v>
      </c>
      <c r="AM61" s="174">
        <v>0.94590278999999999</v>
      </c>
      <c r="AN61" s="174">
        <v>1.0444056336</v>
      </c>
      <c r="AO61" s="174">
        <v>1.1133078011999999</v>
      </c>
      <c r="AP61" s="174">
        <v>1.1256169932</v>
      </c>
      <c r="AQ61" s="174">
        <v>1.1864302631999999</v>
      </c>
      <c r="AR61" s="174">
        <v>1.3037192784</v>
      </c>
      <c r="AS61" s="174">
        <v>1.4146221675599999</v>
      </c>
      <c r="AT61" s="174">
        <v>1.29525524352</v>
      </c>
      <c r="AU61" s="174">
        <v>1.39772047464</v>
      </c>
      <c r="AV61" s="174">
        <v>1.521504054</v>
      </c>
      <c r="AW61" s="174">
        <v>1.5849550080000001</v>
      </c>
      <c r="AX61" s="174">
        <v>1.5691707720000001</v>
      </c>
      <c r="AY61" s="174">
        <v>1.5505813799999999</v>
      </c>
      <c r="AZ61" s="174">
        <v>1.4335184519999999</v>
      </c>
      <c r="BA61" s="174">
        <v>1.41902529247974</v>
      </c>
      <c r="BB61" s="174">
        <v>1.52249611143612</v>
      </c>
      <c r="BC61" s="174">
        <v>1.7047843839678101</v>
      </c>
      <c r="BD61" s="174">
        <v>1.6618039249910601</v>
      </c>
      <c r="BE61" s="175">
        <v>1.63572908826776</v>
      </c>
      <c r="BF61" s="132">
        <v>-1.83800515952398E-2</v>
      </c>
      <c r="BG61" s="132">
        <v>2.52326822654525E-2</v>
      </c>
      <c r="BH61" s="132">
        <v>1.0802262933495999E-2</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8.2939860311760594</v>
      </c>
      <c r="W62" s="174">
        <v>8.5192595062981002</v>
      </c>
      <c r="X62" s="174">
        <v>8.6492310709994893</v>
      </c>
      <c r="Y62" s="174">
        <v>8.5215668358463201</v>
      </c>
      <c r="Z62" s="174">
        <v>8.2399221735741293</v>
      </c>
      <c r="AA62" s="174">
        <v>7.6327683042051397</v>
      </c>
      <c r="AB62" s="174">
        <v>6.9944797318644003</v>
      </c>
      <c r="AC62" s="174">
        <v>6.5725435653947999</v>
      </c>
      <c r="AD62" s="174">
        <v>5.9323311055656003</v>
      </c>
      <c r="AE62" s="174">
        <v>5.1884105630363999</v>
      </c>
      <c r="AF62" s="174">
        <v>4.9980443995727999</v>
      </c>
      <c r="AG62" s="174">
        <v>4.90549320856584</v>
      </c>
      <c r="AH62" s="174">
        <v>4.5232135919207996</v>
      </c>
      <c r="AI62" s="174">
        <v>4.2352225358832003</v>
      </c>
      <c r="AJ62" s="174">
        <v>4.2695734588668</v>
      </c>
      <c r="AK62" s="174">
        <v>4.4282042561088</v>
      </c>
      <c r="AL62" s="174">
        <v>4.3196688893052002</v>
      </c>
      <c r="AM62" s="174">
        <v>4.3377820621128</v>
      </c>
      <c r="AN62" s="174">
        <v>4.3646886076752001</v>
      </c>
      <c r="AO62" s="174">
        <v>4.1823069439536003</v>
      </c>
      <c r="AP62" s="174">
        <v>3.9596494867776002</v>
      </c>
      <c r="AQ62" s="174">
        <v>4.0621056325416003</v>
      </c>
      <c r="AR62" s="174">
        <v>3.9320767208520002</v>
      </c>
      <c r="AS62" s="174">
        <v>4.2168743789256</v>
      </c>
      <c r="AT62" s="174">
        <v>3.8582963325396</v>
      </c>
      <c r="AU62" s="174">
        <v>3.7908636186960001</v>
      </c>
      <c r="AV62" s="174">
        <v>3.936303756</v>
      </c>
      <c r="AW62" s="174">
        <v>4.1208830208</v>
      </c>
      <c r="AX62" s="174">
        <v>3.789765756</v>
      </c>
      <c r="AY62" s="174">
        <v>3.6656187623999998</v>
      </c>
      <c r="AZ62" s="174">
        <v>3.8568801599999998</v>
      </c>
      <c r="BA62" s="174">
        <v>3.7367189999999999</v>
      </c>
      <c r="BB62" s="174">
        <v>3.5139812400000001</v>
      </c>
      <c r="BC62" s="174">
        <v>3.6282808800000002</v>
      </c>
      <c r="BD62" s="174">
        <v>3.56673492</v>
      </c>
      <c r="BE62" s="175">
        <v>3.2739415049751499</v>
      </c>
      <c r="BF62" s="132">
        <v>-8.4597991485624205E-2</v>
      </c>
      <c r="BG62" s="132">
        <v>-7.8267236742233202E-3</v>
      </c>
      <c r="BH62" s="132">
        <v>2.1620925628387501E-2</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1.3481496000000001E-2</v>
      </c>
      <c r="W63" s="174">
        <v>1.3481496000000001E-2</v>
      </c>
      <c r="X63" s="174">
        <v>1.3481496000000001E-2</v>
      </c>
      <c r="Y63" s="174">
        <v>1.1555568E-2</v>
      </c>
      <c r="Z63" s="174">
        <v>1.3481496000000001E-2</v>
      </c>
      <c r="AA63" s="174">
        <v>1.5407423999999999E-2</v>
      </c>
      <c r="AB63" s="174">
        <v>1.3481496000000001E-2</v>
      </c>
      <c r="AC63" s="174">
        <v>5.7777840000000002E-3</v>
      </c>
      <c r="AD63" s="174">
        <v>0</v>
      </c>
      <c r="AE63" s="174">
        <v>2.0934E-4</v>
      </c>
      <c r="AF63" s="174">
        <v>2.0934E-4</v>
      </c>
      <c r="AG63" s="174">
        <v>1.9259279999999999E-3</v>
      </c>
      <c r="AH63" s="174">
        <v>0</v>
      </c>
      <c r="AI63" s="174">
        <v>0</v>
      </c>
      <c r="AJ63" s="174">
        <v>0</v>
      </c>
      <c r="AK63" s="174">
        <v>0</v>
      </c>
      <c r="AL63" s="174">
        <v>0</v>
      </c>
      <c r="AM63" s="174">
        <v>0</v>
      </c>
      <c r="AN63" s="174">
        <v>0</v>
      </c>
      <c r="AO63" s="174">
        <v>0</v>
      </c>
      <c r="AP63" s="174">
        <v>0</v>
      </c>
      <c r="AQ63" s="174">
        <v>0</v>
      </c>
      <c r="AR63" s="174">
        <v>0</v>
      </c>
      <c r="AS63" s="174">
        <v>0</v>
      </c>
      <c r="AT63" s="174">
        <v>0</v>
      </c>
      <c r="AU63" s="174">
        <v>0</v>
      </c>
      <c r="AV63" s="174">
        <v>0</v>
      </c>
      <c r="AW63" s="174">
        <v>0</v>
      </c>
      <c r="AX63" s="174">
        <v>0</v>
      </c>
      <c r="AY63" s="174">
        <v>0</v>
      </c>
      <c r="AZ63" s="174">
        <v>0</v>
      </c>
      <c r="BA63" s="174">
        <v>0</v>
      </c>
      <c r="BB63" s="174">
        <v>0</v>
      </c>
      <c r="BC63" s="174">
        <v>0</v>
      </c>
      <c r="BD63" s="174">
        <v>0</v>
      </c>
      <c r="BE63" s="175">
        <v>0</v>
      </c>
      <c r="BF63" s="132">
        <v>0</v>
      </c>
      <c r="BG63" s="132">
        <v>0</v>
      </c>
      <c r="BH63" s="132">
        <v>0</v>
      </c>
    </row>
    <row r="64" spans="1:60">
      <c r="A64" s="136" t="s">
        <v>310</v>
      </c>
      <c r="B64" s="174">
        <v>12.45307781</v>
      </c>
      <c r="C64" s="174">
        <v>12.90678857</v>
      </c>
      <c r="D64" s="174">
        <v>13.106592969999999</v>
      </c>
      <c r="E64" s="174">
        <v>12.992293330000001</v>
      </c>
      <c r="F64" s="174">
        <v>13.1785476326533</v>
      </c>
      <c r="G64" s="174">
        <v>13.069417290000001</v>
      </c>
      <c r="H64" s="174">
        <v>13.33369841</v>
      </c>
      <c r="I64" s="174">
        <v>13.7063790936249</v>
      </c>
      <c r="J64" s="174">
        <v>13.853145530000001</v>
      </c>
      <c r="K64" s="174">
        <v>13.92115437</v>
      </c>
      <c r="L64" s="174">
        <v>14.317411480000001</v>
      </c>
      <c r="M64" s="174">
        <v>14.3019099570226</v>
      </c>
      <c r="N64" s="174">
        <v>14.558812278633001</v>
      </c>
      <c r="O64" s="174">
        <v>14.470706243464299</v>
      </c>
      <c r="P64" s="174">
        <v>14.5754478521322</v>
      </c>
      <c r="Q64" s="174">
        <v>14.13176488</v>
      </c>
      <c r="R64" s="174">
        <v>14.0421019795282</v>
      </c>
      <c r="S64" s="174">
        <v>14.2571774286344</v>
      </c>
      <c r="T64" s="174">
        <v>14.293750442635</v>
      </c>
      <c r="U64" s="174">
        <v>14.158843952424</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6.22986142448353E-2</v>
      </c>
      <c r="W65" s="174">
        <v>7.0526733107360795E-2</v>
      </c>
      <c r="X65" s="174">
        <v>5.8772277589467299E-2</v>
      </c>
      <c r="Y65" s="174">
        <v>6.4649505348414002E-2</v>
      </c>
      <c r="Z65" s="174">
        <v>7.2877624210939504E-2</v>
      </c>
      <c r="AA65" s="174">
        <v>7.6403960866307505E-2</v>
      </c>
      <c r="AB65" s="174">
        <v>6.9915501420430307E-2</v>
      </c>
      <c r="AC65" s="174">
        <v>5.5010851823741401E-2</v>
      </c>
      <c r="AD65" s="174">
        <v>4.4749212156620401E-2</v>
      </c>
      <c r="AE65" s="174">
        <v>4.5195881466300401E-2</v>
      </c>
      <c r="AF65" s="174">
        <v>3.7345438309793297E-2</v>
      </c>
      <c r="AG65" s="174">
        <v>3.4889987219601799E-2</v>
      </c>
      <c r="AH65" s="174">
        <v>3.4662894020710197E-2</v>
      </c>
      <c r="AI65" s="174">
        <v>3.4758436980434203E-2</v>
      </c>
      <c r="AJ65" s="174">
        <v>3.47464160580154E-2</v>
      </c>
      <c r="AK65" s="174">
        <v>3.96126784545274E-2</v>
      </c>
      <c r="AL65" s="174">
        <v>3.3204922580272099E-2</v>
      </c>
      <c r="AM65" s="174">
        <v>3.5362739900054799E-2</v>
      </c>
      <c r="AN65" s="174">
        <v>2.7583182414235002E-2</v>
      </c>
      <c r="AO65" s="174">
        <v>3.7275516351568103E-2</v>
      </c>
      <c r="AP65" s="174">
        <v>3.53924966578016E-2</v>
      </c>
      <c r="AQ65" s="174">
        <v>3.8498911160349897E-2</v>
      </c>
      <c r="AR65" s="174">
        <v>3.3156919702487998E-2</v>
      </c>
      <c r="AS65" s="174">
        <v>4.1872935423445203E-2</v>
      </c>
      <c r="AT65" s="174">
        <v>3.9861275556936401E-2</v>
      </c>
      <c r="AU65" s="174">
        <v>3.3231776546194698E-2</v>
      </c>
      <c r="AV65" s="174">
        <v>3.5575963154044397E-2</v>
      </c>
      <c r="AW65" s="174">
        <v>4.81405027886537E-2</v>
      </c>
      <c r="AX65" s="174">
        <v>7.1890127631498602E-2</v>
      </c>
      <c r="AY65" s="174">
        <v>6.6155241415312996E-2</v>
      </c>
      <c r="AZ65" s="174">
        <v>5.32257165489659E-2</v>
      </c>
      <c r="BA65" s="174">
        <v>6.2872485450999202E-2</v>
      </c>
      <c r="BB65" s="174">
        <v>5.9370210567311198E-2</v>
      </c>
      <c r="BC65" s="174">
        <v>8.50475907701298E-2</v>
      </c>
      <c r="BD65" s="174">
        <v>7.5286278324866701E-2</v>
      </c>
      <c r="BE65" s="175">
        <v>9.9951862749076997E-2</v>
      </c>
      <c r="BF65" s="132">
        <v>0.323996516307822</v>
      </c>
      <c r="BG65" s="132">
        <v>6.5654599354126195E-2</v>
      </c>
      <c r="BH65" s="132">
        <v>6.6007648201185404E-4</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0.215075259558657</v>
      </c>
      <c r="W66" s="174">
        <v>0.23023161797097799</v>
      </c>
      <c r="X66" s="174">
        <v>0.23134796126329901</v>
      </c>
      <c r="Y66" s="174">
        <v>0.19656610742785399</v>
      </c>
      <c r="Z66" s="174">
        <v>0.18604467902785399</v>
      </c>
      <c r="AA66" s="174">
        <v>0.184588099864818</v>
      </c>
      <c r="AB66" s="174">
        <v>0.16493295570000699</v>
      </c>
      <c r="AC66" s="174">
        <v>9.5991607676073495E-2</v>
      </c>
      <c r="AD66" s="174">
        <v>8.01258172849207E-2</v>
      </c>
      <c r="AE66" s="174">
        <v>7.7544686053448497E-2</v>
      </c>
      <c r="AF66" s="174">
        <v>3.84713970898087E-2</v>
      </c>
      <c r="AG66" s="174">
        <v>4.2200935554538799E-2</v>
      </c>
      <c r="AH66" s="174">
        <v>3.31534480308983E-2</v>
      </c>
      <c r="AI66" s="174">
        <v>3.1894308872568798E-2</v>
      </c>
      <c r="AJ66" s="174">
        <v>3.1920833202834703E-2</v>
      </c>
      <c r="AK66" s="174">
        <v>2.50714916502804E-2</v>
      </c>
      <c r="AL66" s="174">
        <v>1.8177379679129E-2</v>
      </c>
      <c r="AM66" s="174">
        <v>2.7774962550070899E-2</v>
      </c>
      <c r="AN66" s="174">
        <v>3.2524728153047501E-2</v>
      </c>
      <c r="AO66" s="174">
        <v>3.0440566867846301E-2</v>
      </c>
      <c r="AP66" s="174">
        <v>3.4927683550413702E-2</v>
      </c>
      <c r="AQ66" s="174">
        <v>3.3554459884825999E-2</v>
      </c>
      <c r="AR66" s="174">
        <v>3.3135722030897999E-2</v>
      </c>
      <c r="AS66" s="174">
        <v>4.23081844208021E-2</v>
      </c>
      <c r="AT66" s="174">
        <v>4.0266525841439103E-2</v>
      </c>
      <c r="AU66" s="174">
        <v>4.0676316465307803E-2</v>
      </c>
      <c r="AV66" s="174">
        <v>4.6402337532866197E-2</v>
      </c>
      <c r="AW66" s="174">
        <v>5.3401164561451303E-2</v>
      </c>
      <c r="AX66" s="174">
        <v>5.7172938587011002E-2</v>
      </c>
      <c r="AY66" s="174">
        <v>7.17515560015798E-2</v>
      </c>
      <c r="AZ66" s="174">
        <v>7.9229259946735797E-2</v>
      </c>
      <c r="BA66" s="174">
        <v>7.5264917171681697E-2</v>
      </c>
      <c r="BB66" s="174">
        <v>8.5892947400000003E-2</v>
      </c>
      <c r="BC66" s="174">
        <v>9.2352613599999994E-2</v>
      </c>
      <c r="BD66" s="174">
        <v>8.5701111598276494E-2</v>
      </c>
      <c r="BE66" s="175">
        <v>0.109870316826116</v>
      </c>
      <c r="BF66" s="132">
        <v>0.27851462670927102</v>
      </c>
      <c r="BG66" s="132">
        <v>7.8460465971723001E-2</v>
      </c>
      <c r="BH66" s="132">
        <v>7.25577395092419E-4</v>
      </c>
    </row>
    <row r="67" spans="1:60" s="125" customFormat="1">
      <c r="A67" s="133" t="s">
        <v>313</v>
      </c>
      <c r="B67" s="176">
        <v>12.45307781</v>
      </c>
      <c r="C67" s="176">
        <v>12.90678857</v>
      </c>
      <c r="D67" s="176">
        <v>13.106592969999999</v>
      </c>
      <c r="E67" s="176">
        <v>12.992293330000001</v>
      </c>
      <c r="F67" s="176">
        <v>13.1785476326533</v>
      </c>
      <c r="G67" s="176">
        <v>13.069417290000001</v>
      </c>
      <c r="H67" s="176">
        <v>13.33369841</v>
      </c>
      <c r="I67" s="176">
        <v>13.7063790936249</v>
      </c>
      <c r="J67" s="176">
        <v>13.853145530000001</v>
      </c>
      <c r="K67" s="176">
        <v>13.92115437</v>
      </c>
      <c r="L67" s="176">
        <v>14.317411480000001</v>
      </c>
      <c r="M67" s="176">
        <v>14.3019099570226</v>
      </c>
      <c r="N67" s="176">
        <v>14.558812278633001</v>
      </c>
      <c r="O67" s="176">
        <v>14.470706243464299</v>
      </c>
      <c r="P67" s="176">
        <v>14.5754478521322</v>
      </c>
      <c r="Q67" s="176">
        <v>14.13176488</v>
      </c>
      <c r="R67" s="176">
        <v>14.0421019795282</v>
      </c>
      <c r="S67" s="176">
        <v>14.2571774286344</v>
      </c>
      <c r="T67" s="176">
        <v>14.293750442635</v>
      </c>
      <c r="U67" s="176">
        <v>14.158843952424</v>
      </c>
      <c r="V67" s="176">
        <v>10.275692136547599</v>
      </c>
      <c r="W67" s="176">
        <v>10.613733286652399</v>
      </c>
      <c r="X67" s="176">
        <v>10.795807444376299</v>
      </c>
      <c r="Y67" s="176">
        <v>10.7192847507698</v>
      </c>
      <c r="Z67" s="176">
        <v>10.352571125594199</v>
      </c>
      <c r="AA67" s="176">
        <v>9.6229569382570599</v>
      </c>
      <c r="AB67" s="176">
        <v>8.9125865144440404</v>
      </c>
      <c r="AC67" s="176">
        <v>8.3943594139242208</v>
      </c>
      <c r="AD67" s="176">
        <v>7.5654304130311401</v>
      </c>
      <c r="AE67" s="176">
        <v>6.7700181779705497</v>
      </c>
      <c r="AF67" s="176">
        <v>6.2577333382516001</v>
      </c>
      <c r="AG67" s="176">
        <v>6.0544745410767797</v>
      </c>
      <c r="AH67" s="176">
        <v>5.5190299169308101</v>
      </c>
      <c r="AI67" s="176">
        <v>5.2105812825464097</v>
      </c>
      <c r="AJ67" s="176">
        <v>5.17770525352425</v>
      </c>
      <c r="AK67" s="176">
        <v>5.2814172376498396</v>
      </c>
      <c r="AL67" s="176">
        <v>5.3347396946452204</v>
      </c>
      <c r="AM67" s="176">
        <v>5.3751211040504296</v>
      </c>
      <c r="AN67" s="176">
        <v>5.4958841335348003</v>
      </c>
      <c r="AO67" s="176">
        <v>5.3893827238740899</v>
      </c>
      <c r="AP67" s="176">
        <v>5.1844489487186403</v>
      </c>
      <c r="AQ67" s="176">
        <v>5.3464449655867696</v>
      </c>
      <c r="AR67" s="176">
        <v>5.3313838477225799</v>
      </c>
      <c r="AS67" s="176">
        <v>5.74295002023851</v>
      </c>
      <c r="AT67" s="176">
        <v>5.2596705756502802</v>
      </c>
      <c r="AU67" s="176">
        <v>5.2897508421537003</v>
      </c>
      <c r="AV67" s="176">
        <v>5.5724595241979298</v>
      </c>
      <c r="AW67" s="176">
        <v>5.8406521678863497</v>
      </c>
      <c r="AX67" s="176">
        <v>5.5232800417359096</v>
      </c>
      <c r="AY67" s="176">
        <v>5.3890555773706099</v>
      </c>
      <c r="AZ67" s="176">
        <v>5.4539923739039002</v>
      </c>
      <c r="BA67" s="176">
        <v>5.3280180339024996</v>
      </c>
      <c r="BB67" s="176">
        <v>5.2170449654034403</v>
      </c>
      <c r="BC67" s="176">
        <v>5.5633705523379398</v>
      </c>
      <c r="BD67" s="176">
        <v>5.4452364749142097</v>
      </c>
      <c r="BE67" s="176">
        <v>5.1749910455871202</v>
      </c>
      <c r="BF67" s="135">
        <v>-5.2226335887139E-2</v>
      </c>
      <c r="BG67" s="135">
        <v>3.4732968239714599E-3</v>
      </c>
      <c r="BH67" s="135">
        <v>3.4175349912080898E-2</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8.834148E-3</v>
      </c>
      <c r="C69" s="174">
        <v>9.7133759999999993E-3</v>
      </c>
      <c r="D69" s="174">
        <v>1.0718208E-2</v>
      </c>
      <c r="E69" s="174">
        <v>1.1806776E-2</v>
      </c>
      <c r="F69" s="174">
        <v>1.3020947999999999E-2</v>
      </c>
      <c r="G69" s="174">
        <v>1.4360724E-2</v>
      </c>
      <c r="H69" s="174">
        <v>1.0117485936E-2</v>
      </c>
      <c r="I69" s="174">
        <v>1.5807891420000001E-2</v>
      </c>
      <c r="J69" s="174">
        <v>2.6579690459999999E-2</v>
      </c>
      <c r="K69" s="174">
        <v>2.9110108643999998E-2</v>
      </c>
      <c r="L69" s="174">
        <v>5.3926109604000003E-2</v>
      </c>
      <c r="M69" s="174">
        <v>5.3298089604000003E-2</v>
      </c>
      <c r="N69" s="174">
        <v>5.3918489627999999E-2</v>
      </c>
      <c r="O69" s="174">
        <v>3.2946012936000003E-2</v>
      </c>
      <c r="P69" s="174">
        <v>4.7555390987999997E-2</v>
      </c>
      <c r="Q69" s="174">
        <v>5.0081371164000001E-2</v>
      </c>
      <c r="R69" s="174">
        <v>4.1821191575999998E-2</v>
      </c>
      <c r="S69" s="174">
        <v>5.6407207283999998E-2</v>
      </c>
      <c r="T69" s="174">
        <v>5.3220591935999997E-2</v>
      </c>
      <c r="U69" s="174">
        <v>4.1146195679999997E-2</v>
      </c>
      <c r="V69" s="174">
        <v>4.0480787556E-2</v>
      </c>
      <c r="W69" s="174">
        <v>3.9869975304000001E-2</v>
      </c>
      <c r="X69" s="174">
        <v>3.9219011640000002E-2</v>
      </c>
      <c r="Y69" s="174">
        <v>4.0471199784000003E-2</v>
      </c>
      <c r="Z69" s="174">
        <v>2.973297888E-2</v>
      </c>
      <c r="AA69" s="174">
        <v>2.9740222043999998E-2</v>
      </c>
      <c r="AB69" s="174">
        <v>4.2451179371999999E-2</v>
      </c>
      <c r="AC69" s="174">
        <v>3.7387830923999998E-2</v>
      </c>
      <c r="AD69" s="174">
        <v>4.5959424695999999E-2</v>
      </c>
      <c r="AE69" s="174">
        <v>4.6144230048000001E-2</v>
      </c>
      <c r="AF69" s="174">
        <v>4.3217991791999998E-2</v>
      </c>
      <c r="AG69" s="174">
        <v>4.5209987495999998E-2</v>
      </c>
      <c r="AH69" s="174">
        <v>4.6339209324E-2</v>
      </c>
      <c r="AI69" s="174">
        <v>5.3960985647999997E-2</v>
      </c>
      <c r="AJ69" s="174">
        <v>5.1353572212000001E-2</v>
      </c>
      <c r="AK69" s="174">
        <v>5.4574770528E-2</v>
      </c>
      <c r="AL69" s="174">
        <v>5.3503200936E-2</v>
      </c>
      <c r="AM69" s="174">
        <v>5.0693606927999998E-2</v>
      </c>
      <c r="AN69" s="174">
        <v>5.4925791840000002E-2</v>
      </c>
      <c r="AO69" s="174">
        <v>5.7496403304E-2</v>
      </c>
      <c r="AP69" s="174">
        <v>6.5169970344000003E-2</v>
      </c>
      <c r="AQ69" s="174">
        <v>6.2905581431999993E-2</v>
      </c>
      <c r="AR69" s="174">
        <v>6.5575420056000006E-2</v>
      </c>
      <c r="AS69" s="174">
        <v>4.9103753363999997E-2</v>
      </c>
      <c r="AT69" s="174">
        <v>5.6840541084000003E-2</v>
      </c>
      <c r="AU69" s="174">
        <v>5.3831404187999997E-2</v>
      </c>
      <c r="AV69" s="174">
        <v>5.9757610247999998E-2</v>
      </c>
      <c r="AW69" s="174">
        <v>4.7043596556000003E-2</v>
      </c>
      <c r="AX69" s="174">
        <v>6.0069401244000002E-2</v>
      </c>
      <c r="AY69" s="174">
        <v>6.8439735540000005E-2</v>
      </c>
      <c r="AZ69" s="174">
        <v>6.5345439131999999E-2</v>
      </c>
      <c r="BA69" s="174">
        <v>6.3327443400000002E-2</v>
      </c>
      <c r="BB69" s="174">
        <v>6.89561856936E-2</v>
      </c>
      <c r="BC69" s="174">
        <v>7.1589188851199997E-2</v>
      </c>
      <c r="BD69" s="174">
        <v>7.4400514552609098E-2</v>
      </c>
      <c r="BE69" s="175">
        <v>7.4400514552609195E-2</v>
      </c>
      <c r="BF69" s="132">
        <v>-2.7322404371582501E-3</v>
      </c>
      <c r="BG69" s="132">
        <v>2.7286955718910998E-2</v>
      </c>
      <c r="BH69" s="132">
        <v>4.9133681509313902E-4</v>
      </c>
    </row>
    <row r="70" spans="1:60">
      <c r="A70" s="124" t="s">
        <v>315</v>
      </c>
      <c r="B70" s="174">
        <v>0</v>
      </c>
      <c r="C70" s="174">
        <v>0</v>
      </c>
      <c r="D70" s="174">
        <v>0</v>
      </c>
      <c r="E70" s="174">
        <v>0</v>
      </c>
      <c r="F70" s="174">
        <v>0</v>
      </c>
      <c r="G70" s="174">
        <v>0</v>
      </c>
      <c r="H70" s="174">
        <v>0</v>
      </c>
      <c r="I70" s="174">
        <v>0</v>
      </c>
      <c r="J70" s="174">
        <v>0</v>
      </c>
      <c r="K70" s="174">
        <v>0</v>
      </c>
      <c r="L70" s="174">
        <v>0</v>
      </c>
      <c r="M70" s="174">
        <v>0</v>
      </c>
      <c r="N70" s="174">
        <v>0</v>
      </c>
      <c r="O70" s="174">
        <v>0</v>
      </c>
      <c r="P70" s="174">
        <v>0</v>
      </c>
      <c r="Q70" s="174">
        <v>0</v>
      </c>
      <c r="R70" s="174">
        <v>0</v>
      </c>
      <c r="S70" s="174">
        <v>0</v>
      </c>
      <c r="T70" s="174">
        <v>0</v>
      </c>
      <c r="U70" s="174">
        <v>0</v>
      </c>
      <c r="V70" s="174">
        <v>0</v>
      </c>
      <c r="W70" s="174">
        <v>0</v>
      </c>
      <c r="X70" s="174">
        <v>0</v>
      </c>
      <c r="Y70" s="174">
        <v>0</v>
      </c>
      <c r="Z70" s="174">
        <v>0</v>
      </c>
      <c r="AA70" s="174">
        <v>0</v>
      </c>
      <c r="AB70" s="174">
        <v>0</v>
      </c>
      <c r="AC70" s="174">
        <v>0</v>
      </c>
      <c r="AD70" s="174">
        <v>0</v>
      </c>
      <c r="AE70" s="174">
        <v>0</v>
      </c>
      <c r="AF70" s="174">
        <v>0</v>
      </c>
      <c r="AG70" s="174">
        <v>0</v>
      </c>
      <c r="AH70" s="174">
        <v>0</v>
      </c>
      <c r="AI70" s="174">
        <v>0</v>
      </c>
      <c r="AJ70" s="174">
        <v>0</v>
      </c>
      <c r="AK70" s="174">
        <v>0</v>
      </c>
      <c r="AL70" s="174">
        <v>0</v>
      </c>
      <c r="AM70" s="174">
        <v>0</v>
      </c>
      <c r="AN70" s="174">
        <v>0</v>
      </c>
      <c r="AO70" s="174">
        <v>0</v>
      </c>
      <c r="AP70" s="174">
        <v>0</v>
      </c>
      <c r="AQ70" s="174">
        <v>0</v>
      </c>
      <c r="AR70" s="174">
        <v>0</v>
      </c>
      <c r="AS70" s="174">
        <v>0</v>
      </c>
      <c r="AT70" s="174">
        <v>0</v>
      </c>
      <c r="AU70" s="174">
        <v>0</v>
      </c>
      <c r="AV70" s="174">
        <v>0</v>
      </c>
      <c r="AW70" s="174">
        <v>0</v>
      </c>
      <c r="AX70" s="174">
        <v>0</v>
      </c>
      <c r="AY70" s="174">
        <v>0</v>
      </c>
      <c r="AZ70" s="174">
        <v>0</v>
      </c>
      <c r="BA70" s="174">
        <v>0</v>
      </c>
      <c r="BB70" s="174">
        <v>0</v>
      </c>
      <c r="BC70" s="174">
        <v>0</v>
      </c>
      <c r="BD70" s="174">
        <v>0</v>
      </c>
      <c r="BE70" s="175">
        <v>0</v>
      </c>
      <c r="BF70" s="132">
        <v>0</v>
      </c>
      <c r="BG70" s="132">
        <v>0</v>
      </c>
      <c r="BH70" s="132">
        <v>0</v>
      </c>
    </row>
    <row r="71" spans="1:60">
      <c r="A71" s="124" t="s">
        <v>316</v>
      </c>
      <c r="B71" s="174">
        <v>0</v>
      </c>
      <c r="C71" s="174">
        <v>0</v>
      </c>
      <c r="D71" s="174">
        <v>0</v>
      </c>
      <c r="E71" s="174">
        <v>0</v>
      </c>
      <c r="F71" s="174">
        <v>0</v>
      </c>
      <c r="G71" s="174">
        <v>0</v>
      </c>
      <c r="H71" s="174">
        <v>0</v>
      </c>
      <c r="I71" s="174">
        <v>0</v>
      </c>
      <c r="J71" s="174">
        <v>0</v>
      </c>
      <c r="K71" s="174">
        <v>0</v>
      </c>
      <c r="L71" s="174">
        <v>0</v>
      </c>
      <c r="M71" s="174">
        <v>0</v>
      </c>
      <c r="N71" s="174">
        <v>0</v>
      </c>
      <c r="O71" s="174">
        <v>0</v>
      </c>
      <c r="P71" s="174">
        <v>0</v>
      </c>
      <c r="Q71" s="174">
        <v>4.1868E-5</v>
      </c>
      <c r="R71" s="174">
        <v>4.1868E-5</v>
      </c>
      <c r="S71" s="174">
        <v>2.3236739999999999E-2</v>
      </c>
      <c r="T71" s="174">
        <v>4.3793928000000003E-2</v>
      </c>
      <c r="U71" s="174">
        <v>7.0882524000000002E-2</v>
      </c>
      <c r="V71" s="174">
        <v>7.7330196000000004E-2</v>
      </c>
      <c r="W71" s="174">
        <v>8.5871268000000001E-2</v>
      </c>
      <c r="X71" s="174">
        <v>9.1439712000000006E-2</v>
      </c>
      <c r="Y71" s="174">
        <v>8.7629724000000006E-2</v>
      </c>
      <c r="Z71" s="174">
        <v>9.4663548E-2</v>
      </c>
      <c r="AA71" s="174">
        <v>9.9234821843999996E-2</v>
      </c>
      <c r="AB71" s="174">
        <v>0.107454473208</v>
      </c>
      <c r="AC71" s="174">
        <v>0.13225448059200001</v>
      </c>
      <c r="AD71" s="174">
        <v>0.14942362629600001</v>
      </c>
      <c r="AE71" s="174">
        <v>0.158372157672</v>
      </c>
      <c r="AF71" s="174">
        <v>0.17286845025600001</v>
      </c>
      <c r="AG71" s="174">
        <v>0.20956826433600001</v>
      </c>
      <c r="AH71" s="174">
        <v>0.227887900812</v>
      </c>
      <c r="AI71" s="174">
        <v>0.24463296554399999</v>
      </c>
      <c r="AJ71" s="174">
        <v>0.24026801720400001</v>
      </c>
      <c r="AK71" s="174">
        <v>0.26188044627599999</v>
      </c>
      <c r="AL71" s="174">
        <v>0.30228762988800001</v>
      </c>
      <c r="AM71" s="174">
        <v>0.319537748304</v>
      </c>
      <c r="AN71" s="174">
        <v>0.33115691379599999</v>
      </c>
      <c r="AO71" s="174">
        <v>0.33434491078799999</v>
      </c>
      <c r="AP71" s="174">
        <v>0.33241342271759999</v>
      </c>
      <c r="AQ71" s="174">
        <v>0.32863364468185702</v>
      </c>
      <c r="AR71" s="174">
        <v>0.33609468937436499</v>
      </c>
      <c r="AS71" s="174">
        <v>0.33073125942204801</v>
      </c>
      <c r="AT71" s="174">
        <v>0.32387664795700999</v>
      </c>
      <c r="AU71" s="174">
        <v>0.32371114935494899</v>
      </c>
      <c r="AV71" s="174">
        <v>0.33210699124428</v>
      </c>
      <c r="AW71" s="174">
        <v>0.36888826095853899</v>
      </c>
      <c r="AX71" s="174">
        <v>0.29678969160000002</v>
      </c>
      <c r="AY71" s="174">
        <v>0.275804028300566</v>
      </c>
      <c r="AZ71" s="174">
        <v>0.27009786081142101</v>
      </c>
      <c r="BA71" s="174">
        <v>0.23083549776236101</v>
      </c>
      <c r="BB71" s="174">
        <v>0.20949421006138599</v>
      </c>
      <c r="BC71" s="174">
        <v>0.19721290464455701</v>
      </c>
      <c r="BD71" s="174">
        <v>0.20843581867200001</v>
      </c>
      <c r="BE71" s="175">
        <v>0.16758251629666401</v>
      </c>
      <c r="BF71" s="132">
        <v>-0.19819615633304999</v>
      </c>
      <c r="BG71" s="132">
        <v>-4.3116046639625399E-2</v>
      </c>
      <c r="BH71" s="132">
        <v>1.10670551564901E-3</v>
      </c>
    </row>
    <row r="72" spans="1:60">
      <c r="A72" s="124" t="s">
        <v>317</v>
      </c>
      <c r="B72" s="174">
        <v>0</v>
      </c>
      <c r="C72" s="174">
        <v>0</v>
      </c>
      <c r="D72" s="174">
        <v>0</v>
      </c>
      <c r="E72" s="174">
        <v>0</v>
      </c>
      <c r="F72" s="174">
        <v>0</v>
      </c>
      <c r="G72" s="174">
        <v>0</v>
      </c>
      <c r="H72" s="174">
        <v>0</v>
      </c>
      <c r="I72" s="174">
        <v>0</v>
      </c>
      <c r="J72" s="174">
        <v>0</v>
      </c>
      <c r="K72" s="174">
        <v>0</v>
      </c>
      <c r="L72" s="174">
        <v>0</v>
      </c>
      <c r="M72" s="174">
        <v>0</v>
      </c>
      <c r="N72" s="174">
        <v>0</v>
      </c>
      <c r="O72" s="174">
        <v>0</v>
      </c>
      <c r="P72" s="174">
        <v>0</v>
      </c>
      <c r="Q72" s="174">
        <v>0</v>
      </c>
      <c r="R72" s="174">
        <v>0</v>
      </c>
      <c r="S72" s="174">
        <v>0</v>
      </c>
      <c r="T72" s="174">
        <v>0</v>
      </c>
      <c r="U72" s="174">
        <v>0</v>
      </c>
      <c r="V72" s="174">
        <v>0</v>
      </c>
      <c r="W72" s="174">
        <v>0</v>
      </c>
      <c r="X72" s="174">
        <v>0</v>
      </c>
      <c r="Y72" s="174">
        <v>0</v>
      </c>
      <c r="Z72" s="174">
        <v>0</v>
      </c>
      <c r="AA72" s="174">
        <v>0</v>
      </c>
      <c r="AB72" s="174">
        <v>0</v>
      </c>
      <c r="AC72" s="174">
        <v>0</v>
      </c>
      <c r="AD72" s="174">
        <v>0</v>
      </c>
      <c r="AE72" s="174">
        <v>0</v>
      </c>
      <c r="AF72" s="174">
        <v>0</v>
      </c>
      <c r="AG72" s="174">
        <v>0</v>
      </c>
      <c r="AH72" s="174">
        <v>0</v>
      </c>
      <c r="AI72" s="174">
        <v>0</v>
      </c>
      <c r="AJ72" s="174">
        <v>0</v>
      </c>
      <c r="AK72" s="174">
        <v>1.0435431528000001E-6</v>
      </c>
      <c r="AL72" s="174">
        <v>2.7225169416000002E-6</v>
      </c>
      <c r="AM72" s="174">
        <v>1.18055953224E-5</v>
      </c>
      <c r="AN72" s="174">
        <v>3.9235423896000002E-6</v>
      </c>
      <c r="AO72" s="174">
        <v>3.5463284567999999E-6</v>
      </c>
      <c r="AP72" s="174">
        <v>0</v>
      </c>
      <c r="AQ72" s="174">
        <v>9.7731216360000001E-5</v>
      </c>
      <c r="AR72" s="174">
        <v>1.6633109700000001E-5</v>
      </c>
      <c r="AS72" s="174">
        <v>2.8134341409600002E-5</v>
      </c>
      <c r="AT72" s="174">
        <v>0</v>
      </c>
      <c r="AU72" s="174">
        <v>1.6095263323680001E-4</v>
      </c>
      <c r="AV72" s="174">
        <v>5.6685884041440002E-4</v>
      </c>
      <c r="AW72" s="174">
        <v>0</v>
      </c>
      <c r="AX72" s="174">
        <v>1.14707801753568E-2</v>
      </c>
      <c r="AY72" s="174">
        <v>9.1186104461184001E-3</v>
      </c>
      <c r="AZ72" s="174">
        <v>7.5588510059928001E-3</v>
      </c>
      <c r="BA72" s="174">
        <v>9.3194984692223995E-3</v>
      </c>
      <c r="BB72" s="174">
        <v>7.0540855162910697E-3</v>
      </c>
      <c r="BC72" s="174">
        <v>7.9197012239056105E-3</v>
      </c>
      <c r="BD72" s="174">
        <v>7.2698078844573299E-3</v>
      </c>
      <c r="BE72" s="175">
        <v>1.29172855389381E-3</v>
      </c>
      <c r="BF72" s="132">
        <v>-0.82280147407207704</v>
      </c>
      <c r="BG72" s="132">
        <v>0</v>
      </c>
      <c r="BH72" s="132">
        <v>8.5305027451963202E-6</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0</v>
      </c>
      <c r="P73" s="174">
        <v>0</v>
      </c>
      <c r="Q73" s="174">
        <v>0</v>
      </c>
      <c r="R73" s="174">
        <v>0</v>
      </c>
      <c r="S73" s="174">
        <v>0</v>
      </c>
      <c r="T73" s="174">
        <v>0</v>
      </c>
      <c r="U73" s="174">
        <v>0</v>
      </c>
      <c r="V73" s="174">
        <v>0</v>
      </c>
      <c r="W73" s="174">
        <v>0</v>
      </c>
      <c r="X73" s="174">
        <v>0</v>
      </c>
      <c r="Y73" s="174">
        <v>0</v>
      </c>
      <c r="Z73" s="174">
        <v>0</v>
      </c>
      <c r="AA73" s="174">
        <v>0</v>
      </c>
      <c r="AB73" s="174">
        <v>0</v>
      </c>
      <c r="AC73" s="174">
        <v>0</v>
      </c>
      <c r="AD73" s="174">
        <v>0</v>
      </c>
      <c r="AE73" s="174">
        <v>5.0147459975672702E-7</v>
      </c>
      <c r="AF73" s="174">
        <v>2.7249959986780602E-7</v>
      </c>
      <c r="AG73" s="174">
        <v>1.7414999991551699E-7</v>
      </c>
      <c r="AH73" s="174">
        <v>1.40042399932063E-6</v>
      </c>
      <c r="AI73" s="174">
        <v>2.01077459902454E-6</v>
      </c>
      <c r="AJ73" s="174">
        <v>2.40249599883451E-7</v>
      </c>
      <c r="AK73" s="174">
        <v>1.04512961949299E-5</v>
      </c>
      <c r="AL73" s="174">
        <v>5.9023949971366501E-6</v>
      </c>
      <c r="AM73" s="174">
        <v>1.4057723393180401E-5</v>
      </c>
      <c r="AN73" s="174">
        <v>0</v>
      </c>
      <c r="AO73" s="174">
        <v>3.3424596583785198E-5</v>
      </c>
      <c r="AP73" s="174">
        <v>1.3143242393624E-5</v>
      </c>
      <c r="AQ73" s="174">
        <v>1.2880523573751399E-4</v>
      </c>
      <c r="AR73" s="174">
        <v>2.9390405385742198E-5</v>
      </c>
      <c r="AS73" s="174">
        <v>5.0220706175637101E-5</v>
      </c>
      <c r="AT73" s="174">
        <v>5.8627120171559003E-5</v>
      </c>
      <c r="AU73" s="174">
        <v>1.2405826019981699E-3</v>
      </c>
      <c r="AV73" s="174">
        <v>4.26143862993271E-4</v>
      </c>
      <c r="AW73" s="174">
        <v>1.29290190597279E-3</v>
      </c>
      <c r="AX73" s="174">
        <v>1.88079750148759E-3</v>
      </c>
      <c r="AY73" s="174">
        <v>1.4966119462739699E-3</v>
      </c>
      <c r="AZ73" s="174">
        <v>2.0598846668007202E-3</v>
      </c>
      <c r="BA73" s="174">
        <v>2.30608813268128E-3</v>
      </c>
      <c r="BB73" s="174">
        <v>3.1805812736570502E-3</v>
      </c>
      <c r="BC73" s="174">
        <v>3.1189303160869598E-3</v>
      </c>
      <c r="BD73" s="174">
        <v>7.0998848479528198E-3</v>
      </c>
      <c r="BE73" s="175">
        <v>1.35734375620157E-2</v>
      </c>
      <c r="BF73" s="132">
        <v>0.90655932552774199</v>
      </c>
      <c r="BG73" s="132">
        <v>0.61553091941334503</v>
      </c>
      <c r="BH73" s="132">
        <v>8.9638218521601704E-5</v>
      </c>
    </row>
    <row r="74" spans="1:60">
      <c r="A74" s="124" t="s">
        <v>319</v>
      </c>
      <c r="B74" s="174">
        <v>0</v>
      </c>
      <c r="C74" s="174">
        <v>0</v>
      </c>
      <c r="D74" s="174">
        <v>0</v>
      </c>
      <c r="E74" s="174">
        <v>0</v>
      </c>
      <c r="F74" s="174">
        <v>0</v>
      </c>
      <c r="G74" s="174">
        <v>0</v>
      </c>
      <c r="H74" s="174">
        <v>0</v>
      </c>
      <c r="I74" s="174">
        <v>0</v>
      </c>
      <c r="J74" s="174">
        <v>0</v>
      </c>
      <c r="K74" s="174">
        <v>0</v>
      </c>
      <c r="L74" s="174">
        <v>0</v>
      </c>
      <c r="M74" s="174">
        <v>0</v>
      </c>
      <c r="N74" s="174">
        <v>0</v>
      </c>
      <c r="O74" s="174">
        <v>0</v>
      </c>
      <c r="P74" s="174">
        <v>0</v>
      </c>
      <c r="Q74" s="174">
        <v>0</v>
      </c>
      <c r="R74" s="174">
        <v>0</v>
      </c>
      <c r="S74" s="174">
        <v>0</v>
      </c>
      <c r="T74" s="174">
        <v>0</v>
      </c>
      <c r="U74" s="174">
        <v>0</v>
      </c>
      <c r="V74" s="174">
        <v>0</v>
      </c>
      <c r="W74" s="174">
        <v>0</v>
      </c>
      <c r="X74" s="174">
        <v>0</v>
      </c>
      <c r="Y74" s="174">
        <v>0</v>
      </c>
      <c r="Z74" s="174">
        <v>0</v>
      </c>
      <c r="AA74" s="174">
        <v>0</v>
      </c>
      <c r="AB74" s="174">
        <v>0</v>
      </c>
      <c r="AC74" s="174">
        <v>0</v>
      </c>
      <c r="AD74" s="174">
        <v>0</v>
      </c>
      <c r="AE74" s="174">
        <v>0</v>
      </c>
      <c r="AF74" s="174">
        <v>0</v>
      </c>
      <c r="AG74" s="174">
        <v>0</v>
      </c>
      <c r="AH74" s="174">
        <v>0</v>
      </c>
      <c r="AI74" s="174">
        <v>0</v>
      </c>
      <c r="AJ74" s="174">
        <v>0</v>
      </c>
      <c r="AK74" s="174">
        <v>0</v>
      </c>
      <c r="AL74" s="174">
        <v>0</v>
      </c>
      <c r="AM74" s="174">
        <v>0</v>
      </c>
      <c r="AN74" s="174">
        <v>0</v>
      </c>
      <c r="AO74" s="174">
        <v>0</v>
      </c>
      <c r="AP74" s="174">
        <v>0</v>
      </c>
      <c r="AQ74" s="174">
        <v>0</v>
      </c>
      <c r="AR74" s="174">
        <v>0</v>
      </c>
      <c r="AS74" s="174">
        <v>0</v>
      </c>
      <c r="AT74" s="174">
        <v>0</v>
      </c>
      <c r="AU74" s="174">
        <v>0</v>
      </c>
      <c r="AV74" s="174">
        <v>0</v>
      </c>
      <c r="AW74" s="174">
        <v>0</v>
      </c>
      <c r="AX74" s="174">
        <v>0</v>
      </c>
      <c r="AY74" s="174">
        <v>0</v>
      </c>
      <c r="AZ74" s="174">
        <v>0</v>
      </c>
      <c r="BA74" s="174">
        <v>0</v>
      </c>
      <c r="BB74" s="174">
        <v>0</v>
      </c>
      <c r="BC74" s="174">
        <v>0</v>
      </c>
      <c r="BD74" s="174">
        <v>0</v>
      </c>
      <c r="BE74" s="175">
        <v>0</v>
      </c>
      <c r="BF74" s="132">
        <v>0</v>
      </c>
      <c r="BG74" s="132">
        <v>0</v>
      </c>
      <c r="BH74" s="132">
        <v>0</v>
      </c>
    </row>
    <row r="75" spans="1:60">
      <c r="A75" s="124" t="s">
        <v>320</v>
      </c>
      <c r="B75" s="174">
        <v>0</v>
      </c>
      <c r="C75" s="174">
        <v>0</v>
      </c>
      <c r="D75" s="174">
        <v>0</v>
      </c>
      <c r="E75" s="174">
        <v>0</v>
      </c>
      <c r="F75" s="174">
        <v>0</v>
      </c>
      <c r="G75" s="174">
        <v>0</v>
      </c>
      <c r="H75" s="174">
        <v>0</v>
      </c>
      <c r="I75" s="174">
        <v>0</v>
      </c>
      <c r="J75" s="174">
        <v>0</v>
      </c>
      <c r="K75" s="174">
        <v>0</v>
      </c>
      <c r="L75" s="174">
        <v>0</v>
      </c>
      <c r="M75" s="174">
        <v>0</v>
      </c>
      <c r="N75" s="174">
        <v>0</v>
      </c>
      <c r="O75" s="174">
        <v>0</v>
      </c>
      <c r="P75" s="174">
        <v>0</v>
      </c>
      <c r="Q75" s="174">
        <v>0</v>
      </c>
      <c r="R75" s="174">
        <v>0</v>
      </c>
      <c r="S75" s="174">
        <v>0</v>
      </c>
      <c r="T75" s="174">
        <v>0</v>
      </c>
      <c r="U75" s="174">
        <v>0</v>
      </c>
      <c r="V75" s="174">
        <v>0</v>
      </c>
      <c r="W75" s="174">
        <v>0</v>
      </c>
      <c r="X75" s="174">
        <v>0</v>
      </c>
      <c r="Y75" s="174">
        <v>0</v>
      </c>
      <c r="Z75" s="174">
        <v>0</v>
      </c>
      <c r="AA75" s="174">
        <v>0</v>
      </c>
      <c r="AB75" s="174">
        <v>0</v>
      </c>
      <c r="AC75" s="174">
        <v>0</v>
      </c>
      <c r="AD75" s="174">
        <v>0</v>
      </c>
      <c r="AE75" s="174">
        <v>0</v>
      </c>
      <c r="AF75" s="174">
        <v>0</v>
      </c>
      <c r="AG75" s="174">
        <v>0</v>
      </c>
      <c r="AH75" s="174">
        <v>0</v>
      </c>
      <c r="AI75" s="174">
        <v>0</v>
      </c>
      <c r="AJ75" s="174">
        <v>0</v>
      </c>
      <c r="AK75" s="174">
        <v>0</v>
      </c>
      <c r="AL75" s="174">
        <v>3.3035526719999998E-4</v>
      </c>
      <c r="AM75" s="174">
        <v>5.1912970559999999E-4</v>
      </c>
      <c r="AN75" s="174">
        <v>6.6071053439999995E-4</v>
      </c>
      <c r="AO75" s="174">
        <v>5.8992012000000003E-4</v>
      </c>
      <c r="AP75" s="174">
        <v>1.1711566158336001E-3</v>
      </c>
      <c r="AQ75" s="174">
        <v>8.2992322162080004E-4</v>
      </c>
      <c r="AR75" s="174">
        <v>2.3226334964639998E-3</v>
      </c>
      <c r="AS75" s="174">
        <v>2.6871097434048E-3</v>
      </c>
      <c r="AT75" s="174">
        <v>9.8450588986559993E-4</v>
      </c>
      <c r="AU75" s="174">
        <v>2.8297052348112001E-3</v>
      </c>
      <c r="AV75" s="174">
        <v>2.6858119191408001E-3</v>
      </c>
      <c r="AW75" s="174">
        <v>3.0904971214608E-3</v>
      </c>
      <c r="AX75" s="174">
        <v>4.0174975980288002E-3</v>
      </c>
      <c r="AY75" s="174">
        <v>6.94477580946244E-3</v>
      </c>
      <c r="AZ75" s="174">
        <v>5.5452491279999998E-3</v>
      </c>
      <c r="BA75" s="174">
        <v>3.7046983536000002E-3</v>
      </c>
      <c r="BB75" s="174">
        <v>4.9368581135099E-3</v>
      </c>
      <c r="BC75" s="174">
        <v>4.28177421361765E-3</v>
      </c>
      <c r="BD75" s="174">
        <v>4.4910339585399204E-3</v>
      </c>
      <c r="BE75" s="175">
        <v>4.4910339585399204E-3</v>
      </c>
      <c r="BF75" s="132">
        <v>-2.7322404371584699E-3</v>
      </c>
      <c r="BG75" s="132">
        <v>0.163892318775259</v>
      </c>
      <c r="BH75" s="132">
        <v>2.96585357632685E-5</v>
      </c>
    </row>
    <row r="76" spans="1:60">
      <c r="A76" s="124" t="s">
        <v>321</v>
      </c>
      <c r="B76" s="174">
        <v>0</v>
      </c>
      <c r="C76" s="174">
        <v>0</v>
      </c>
      <c r="D76" s="174">
        <v>0</v>
      </c>
      <c r="E76" s="174">
        <v>0</v>
      </c>
      <c r="F76" s="174">
        <v>0</v>
      </c>
      <c r="G76" s="174">
        <v>0</v>
      </c>
      <c r="H76" s="174">
        <v>0</v>
      </c>
      <c r="I76" s="174">
        <v>0</v>
      </c>
      <c r="J76" s="174">
        <v>0</v>
      </c>
      <c r="K76" s="174">
        <v>0</v>
      </c>
      <c r="L76" s="174">
        <v>0</v>
      </c>
      <c r="M76" s="174">
        <v>0</v>
      </c>
      <c r="N76" s="174">
        <v>0</v>
      </c>
      <c r="O76" s="174">
        <v>0</v>
      </c>
      <c r="P76" s="174">
        <v>0</v>
      </c>
      <c r="Q76" s="174">
        <v>0</v>
      </c>
      <c r="R76" s="174">
        <v>0</v>
      </c>
      <c r="S76" s="174">
        <v>0</v>
      </c>
      <c r="T76" s="174">
        <v>0</v>
      </c>
      <c r="U76" s="174">
        <v>0</v>
      </c>
      <c r="V76" s="174">
        <v>0</v>
      </c>
      <c r="W76" s="174">
        <v>0</v>
      </c>
      <c r="X76" s="174">
        <v>0</v>
      </c>
      <c r="Y76" s="174">
        <v>0</v>
      </c>
      <c r="Z76" s="174">
        <v>0</v>
      </c>
      <c r="AA76" s="174">
        <v>0</v>
      </c>
      <c r="AB76" s="174">
        <v>0</v>
      </c>
      <c r="AC76" s="174">
        <v>0</v>
      </c>
      <c r="AD76" s="174">
        <v>0</v>
      </c>
      <c r="AE76" s="174">
        <v>0</v>
      </c>
      <c r="AF76" s="174">
        <v>0</v>
      </c>
      <c r="AG76" s="174">
        <v>0</v>
      </c>
      <c r="AH76" s="174">
        <v>0</v>
      </c>
      <c r="AI76" s="174">
        <v>0</v>
      </c>
      <c r="AJ76" s="174">
        <v>0</v>
      </c>
      <c r="AK76" s="174">
        <v>0</v>
      </c>
      <c r="AL76" s="174">
        <v>7.74013716E-4</v>
      </c>
      <c r="AM76" s="174">
        <v>3.9473987759999999E-3</v>
      </c>
      <c r="AN76" s="174">
        <v>4.6439985600000002E-3</v>
      </c>
      <c r="AO76" s="174">
        <v>5.2631844119999998E-3</v>
      </c>
      <c r="AP76" s="174">
        <v>6.0887795039999996E-3</v>
      </c>
      <c r="AQ76" s="174">
        <v>1.1790614951999999E-2</v>
      </c>
      <c r="AR76" s="174">
        <v>5.6760028920000002E-3</v>
      </c>
      <c r="AS76" s="174">
        <v>1.4370604848E-2</v>
      </c>
      <c r="AT76" s="174">
        <v>1.1466807840000001E-2</v>
      </c>
      <c r="AU76" s="174">
        <v>2.7550148832E-2</v>
      </c>
      <c r="AV76" s="174">
        <v>1.8626193972000001E-2</v>
      </c>
      <c r="AW76" s="174">
        <v>5.7876815951999998E-2</v>
      </c>
      <c r="AX76" s="174">
        <v>7.4091496859999995E-2</v>
      </c>
      <c r="AY76" s="174">
        <v>8.2606401359999998E-2</v>
      </c>
      <c r="AZ76" s="174">
        <v>7.1789719823999995E-2</v>
      </c>
      <c r="BA76" s="174">
        <v>7.7061235968000005E-2</v>
      </c>
      <c r="BB76" s="174">
        <v>8.9136971999999995E-2</v>
      </c>
      <c r="BC76" s="174">
        <v>8.0396168705999999E-2</v>
      </c>
      <c r="BD76" s="174">
        <v>8.2782138103199995E-2</v>
      </c>
      <c r="BE76" s="175">
        <v>0.10844321781355699</v>
      </c>
      <c r="BF76" s="132">
        <v>0.30640410294658998</v>
      </c>
      <c r="BG76" s="132">
        <v>0.218566993342898</v>
      </c>
      <c r="BH76" s="132">
        <v>7.1615291344912196E-4</v>
      </c>
    </row>
    <row r="77" spans="1:60">
      <c r="A77" s="124" t="s">
        <v>322</v>
      </c>
      <c r="B77" s="174">
        <v>2.7280292809238202E-4</v>
      </c>
      <c r="C77" s="174">
        <v>2.6152886547984E-4</v>
      </c>
      <c r="D77" s="174">
        <v>2.7275310968824398E-4</v>
      </c>
      <c r="E77" s="174">
        <v>2.7865859997860601E-4</v>
      </c>
      <c r="F77" s="174">
        <v>3.0688709234143901E-4</v>
      </c>
      <c r="G77" s="174">
        <v>2.9998416006765102E-4</v>
      </c>
      <c r="H77" s="174">
        <v>3.1727570400000001E-4</v>
      </c>
      <c r="I77" s="174">
        <v>2.6385213600000002E-4</v>
      </c>
      <c r="J77" s="174">
        <v>5.71456332E-4</v>
      </c>
      <c r="K77" s="174">
        <v>3.8945613599999999E-4</v>
      </c>
      <c r="L77" s="174">
        <v>4.1763329999999998E-4</v>
      </c>
      <c r="M77" s="174">
        <v>2.7838033199999998E-4</v>
      </c>
      <c r="N77" s="174">
        <v>2.7838033199999998E-4</v>
      </c>
      <c r="O77" s="174">
        <v>3.62451276E-4</v>
      </c>
      <c r="P77" s="174">
        <v>2.7787791600000002E-4</v>
      </c>
      <c r="Q77" s="174">
        <v>2.7787791600000002E-4</v>
      </c>
      <c r="R77" s="174">
        <v>4.0687322400000001E-4</v>
      </c>
      <c r="S77" s="174">
        <v>3.5374273199999999E-4</v>
      </c>
      <c r="T77" s="174">
        <v>2.18425356E-4</v>
      </c>
      <c r="U77" s="174">
        <v>1.3619660399999999E-4</v>
      </c>
      <c r="V77" s="174">
        <v>5.6396196000000003E-5</v>
      </c>
      <c r="W77" s="174">
        <v>2.8219032E-5</v>
      </c>
      <c r="X77" s="174">
        <v>2.8219032E-5</v>
      </c>
      <c r="Y77" s="174">
        <v>2.8219032E-5</v>
      </c>
      <c r="Z77" s="174">
        <v>0</v>
      </c>
      <c r="AA77" s="174">
        <v>0</v>
      </c>
      <c r="AB77" s="174">
        <v>5.6396196000000003E-5</v>
      </c>
      <c r="AC77" s="174">
        <v>5.6396196000000003E-5</v>
      </c>
      <c r="AD77" s="174">
        <v>3.1127601960000001E-3</v>
      </c>
      <c r="AE77" s="174">
        <v>3.16323545983425E-3</v>
      </c>
      <c r="AF77" s="174">
        <v>5.0987680557531704E-3</v>
      </c>
      <c r="AG77" s="174">
        <v>5.667587424E-3</v>
      </c>
      <c r="AH77" s="174">
        <v>5.6481661723666301E-3</v>
      </c>
      <c r="AI77" s="174">
        <v>5.6937472733431301E-3</v>
      </c>
      <c r="AJ77" s="174">
        <v>5.6588230880932197E-3</v>
      </c>
      <c r="AK77" s="174">
        <v>5.6753520225557496E-3</v>
      </c>
      <c r="AL77" s="174">
        <v>5.6729739992192798E-3</v>
      </c>
      <c r="AM77" s="174">
        <v>5.6465462610452996E-3</v>
      </c>
      <c r="AN77" s="174">
        <v>5.6393683919999998E-3</v>
      </c>
      <c r="AO77" s="174">
        <v>5.7198776969515103E-3</v>
      </c>
      <c r="AP77" s="174">
        <v>5.7210485759992503E-3</v>
      </c>
      <c r="AQ77" s="174">
        <v>5.6839413234772498E-3</v>
      </c>
      <c r="AR77" s="174">
        <v>5.7149270607601598E-3</v>
      </c>
      <c r="AS77" s="174">
        <v>7.0460184077663704E-3</v>
      </c>
      <c r="AT77" s="174">
        <v>8.0572159132352404E-3</v>
      </c>
      <c r="AU77" s="174">
        <v>1.1182466289481699E-2</v>
      </c>
      <c r="AV77" s="174">
        <v>1.54514305414596E-2</v>
      </c>
      <c r="AW77" s="174">
        <v>2.10406649778394E-2</v>
      </c>
      <c r="AX77" s="174">
        <v>1.9959761996469601E-2</v>
      </c>
      <c r="AY77" s="174">
        <v>2.55186920854664E-2</v>
      </c>
      <c r="AZ77" s="174">
        <v>1.7654006957064799E-2</v>
      </c>
      <c r="BA77" s="174">
        <v>1.9117820373955499E-2</v>
      </c>
      <c r="BB77" s="174">
        <v>1.70661139323189E-2</v>
      </c>
      <c r="BC77" s="174">
        <v>1.8183734711089101E-2</v>
      </c>
      <c r="BD77" s="174">
        <v>1.45821902547295E-2</v>
      </c>
      <c r="BE77" s="175">
        <v>1.46875831324575E-2</v>
      </c>
      <c r="BF77" s="132">
        <v>4.4755189741287902E-3</v>
      </c>
      <c r="BG77" s="132">
        <v>6.1118230162682301E-2</v>
      </c>
      <c r="BH77" s="132">
        <v>9.69959732283102E-5</v>
      </c>
    </row>
    <row r="78" spans="1:60" s="125" customFormat="1">
      <c r="A78" s="133" t="s">
        <v>323</v>
      </c>
      <c r="B78" s="176">
        <v>9.1069509280923798E-3</v>
      </c>
      <c r="C78" s="176">
        <v>9.9749048654798403E-3</v>
      </c>
      <c r="D78" s="176">
        <v>1.09909611096882E-2</v>
      </c>
      <c r="E78" s="176">
        <v>1.2085434599978601E-2</v>
      </c>
      <c r="F78" s="176">
        <v>1.33278350923414E-2</v>
      </c>
      <c r="G78" s="176">
        <v>1.46607081600677E-2</v>
      </c>
      <c r="H78" s="176">
        <v>1.043476164E-2</v>
      </c>
      <c r="I78" s="176">
        <v>1.6071743555999999E-2</v>
      </c>
      <c r="J78" s="176">
        <v>2.7151146792000001E-2</v>
      </c>
      <c r="K78" s="176">
        <v>2.9499564780000001E-2</v>
      </c>
      <c r="L78" s="176">
        <v>5.4343742904E-2</v>
      </c>
      <c r="M78" s="176">
        <v>5.3576469936000001E-2</v>
      </c>
      <c r="N78" s="176">
        <v>5.4196869959999998E-2</v>
      </c>
      <c r="O78" s="176">
        <v>3.3308464211999997E-2</v>
      </c>
      <c r="P78" s="176">
        <v>4.7833268903999998E-2</v>
      </c>
      <c r="Q78" s="176">
        <v>5.0401117080000002E-2</v>
      </c>
      <c r="R78" s="176">
        <v>4.22699328E-2</v>
      </c>
      <c r="S78" s="176">
        <v>7.9997690016000003E-2</v>
      </c>
      <c r="T78" s="176">
        <v>9.7232945291999995E-2</v>
      </c>
      <c r="U78" s="176">
        <v>0.11216491628399999</v>
      </c>
      <c r="V78" s="176">
        <v>0.117867379752</v>
      </c>
      <c r="W78" s="176">
        <v>0.125769462336</v>
      </c>
      <c r="X78" s="176">
        <v>0.13068694267200001</v>
      </c>
      <c r="Y78" s="176">
        <v>0.12812914281599999</v>
      </c>
      <c r="Z78" s="176">
        <v>0.12439652688</v>
      </c>
      <c r="AA78" s="176">
        <v>0.12897504388799999</v>
      </c>
      <c r="AB78" s="176">
        <v>0.149962048776</v>
      </c>
      <c r="AC78" s="176">
        <v>0.16969870771199999</v>
      </c>
      <c r="AD78" s="176">
        <v>0.198495811188</v>
      </c>
      <c r="AE78" s="176">
        <v>0.207680124654434</v>
      </c>
      <c r="AF78" s="176">
        <v>0.221185482603353</v>
      </c>
      <c r="AG78" s="176">
        <v>0.26044601340599999</v>
      </c>
      <c r="AH78" s="176">
        <v>0.27987667673236599</v>
      </c>
      <c r="AI78" s="176">
        <v>0.30428970923994197</v>
      </c>
      <c r="AJ78" s="176">
        <v>0.29728065275369298</v>
      </c>
      <c r="AK78" s="176">
        <v>0.32214206366590398</v>
      </c>
      <c r="AL78" s="176">
        <v>0.36257679871835802</v>
      </c>
      <c r="AM78" s="176">
        <v>0.38037029329336097</v>
      </c>
      <c r="AN78" s="176">
        <v>0.39703070666479001</v>
      </c>
      <c r="AO78" s="176">
        <v>0.40345126724599201</v>
      </c>
      <c r="AP78" s="176">
        <v>0.41057752099982697</v>
      </c>
      <c r="AQ78" s="176">
        <v>0.41007024206305198</v>
      </c>
      <c r="AR78" s="176">
        <v>0.41542969639467497</v>
      </c>
      <c r="AS78" s="176">
        <v>0.40401710083280401</v>
      </c>
      <c r="AT78" s="176">
        <v>0.40128434580428302</v>
      </c>
      <c r="AU78" s="176">
        <v>0.42050640913447701</v>
      </c>
      <c r="AV78" s="176">
        <v>0.42962104062828799</v>
      </c>
      <c r="AW78" s="176">
        <v>0.49923273747181202</v>
      </c>
      <c r="AX78" s="176">
        <v>0.46827942697534303</v>
      </c>
      <c r="AY78" s="176">
        <v>0.46992885548788699</v>
      </c>
      <c r="AZ78" s="176">
        <v>0.44005101152527998</v>
      </c>
      <c r="BA78" s="176">
        <v>0.40567228245982001</v>
      </c>
      <c r="BB78" s="176">
        <v>0.39982500659076298</v>
      </c>
      <c r="BC78" s="176">
        <v>0.382702402666456</v>
      </c>
      <c r="BD78" s="176">
        <v>0.39906138827348903</v>
      </c>
      <c r="BE78" s="176">
        <v>0.38447003186973699</v>
      </c>
      <c r="BF78" s="135">
        <v>-3.9196528231846398E-2</v>
      </c>
      <c r="BG78" s="135">
        <v>-5.5534648039368096E-4</v>
      </c>
      <c r="BH78" s="135">
        <v>2.5390184744496398E-3</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2.9307600000000001E-3</v>
      </c>
      <c r="C80" s="174">
        <v>2.8470240000000001E-3</v>
      </c>
      <c r="D80" s="174">
        <v>2.1771360000000001E-3</v>
      </c>
      <c r="E80" s="174">
        <v>2.3027400000000002E-3</v>
      </c>
      <c r="F80" s="174">
        <v>2.9307600000000001E-3</v>
      </c>
      <c r="G80" s="174">
        <v>3.475044E-3</v>
      </c>
      <c r="H80" s="174">
        <v>9.6296399999999996E-4</v>
      </c>
      <c r="I80" s="174">
        <v>8.3735999999999999E-4</v>
      </c>
      <c r="J80" s="174">
        <v>9.6296399999999996E-4</v>
      </c>
      <c r="K80" s="174">
        <v>7.9549199999999997E-4</v>
      </c>
      <c r="L80" s="174">
        <v>1.004832E-3</v>
      </c>
      <c r="M80" s="174">
        <v>1.967796E-3</v>
      </c>
      <c r="N80" s="174">
        <v>2.5539479999999999E-3</v>
      </c>
      <c r="O80" s="174">
        <v>1.297908E-3</v>
      </c>
      <c r="P80" s="174">
        <v>3.0144960000000002E-3</v>
      </c>
      <c r="Q80" s="174">
        <v>2.679552E-3</v>
      </c>
      <c r="R80" s="174">
        <v>1.8840599999999999E-3</v>
      </c>
      <c r="S80" s="174">
        <v>3.4959780000000003E-2</v>
      </c>
      <c r="T80" s="174">
        <v>3.119166E-2</v>
      </c>
      <c r="U80" s="174">
        <v>3.4582967999999999E-2</v>
      </c>
      <c r="V80" s="174">
        <v>3.6090216000000001E-2</v>
      </c>
      <c r="W80" s="174">
        <v>3.7053179999999998E-2</v>
      </c>
      <c r="X80" s="174">
        <v>4.4296344000000001E-2</v>
      </c>
      <c r="Y80" s="174">
        <v>4.165866E-2</v>
      </c>
      <c r="Z80" s="174">
        <v>3.5210987999999999E-2</v>
      </c>
      <c r="AA80" s="174">
        <v>2.7591012000000002E-2</v>
      </c>
      <c r="AB80" s="174">
        <v>2.8470240000000001E-2</v>
      </c>
      <c r="AC80" s="174">
        <v>3.3829343999999997E-2</v>
      </c>
      <c r="AD80" s="174">
        <v>2.7549144000000001E-2</v>
      </c>
      <c r="AE80" s="174">
        <v>2.5958160000000001E-2</v>
      </c>
      <c r="AF80" s="174">
        <v>2.5958160000000001E-2</v>
      </c>
      <c r="AG80" s="174">
        <v>1.2225456000000001E-2</v>
      </c>
      <c r="AH80" s="174">
        <v>2.1436416E-2</v>
      </c>
      <c r="AI80" s="174">
        <v>2.2943663999999999E-2</v>
      </c>
      <c r="AJ80" s="174">
        <v>2.4576516E-2</v>
      </c>
      <c r="AK80" s="174">
        <v>2.0305980000000001E-2</v>
      </c>
      <c r="AL80" s="174">
        <v>2.3446080000000001E-2</v>
      </c>
      <c r="AM80" s="174">
        <v>3.0772979999999998E-2</v>
      </c>
      <c r="AN80" s="174">
        <v>2.5372008000000001E-2</v>
      </c>
      <c r="AO80" s="174">
        <v>3.0270564E-2</v>
      </c>
      <c r="AP80" s="174">
        <v>2.4869591999999999E-2</v>
      </c>
      <c r="AQ80" s="174">
        <v>3.6927575999999997E-2</v>
      </c>
      <c r="AR80" s="174">
        <v>3.1694076000000002E-2</v>
      </c>
      <c r="AS80" s="174">
        <v>3.1694076000000002E-2</v>
      </c>
      <c r="AT80" s="174">
        <v>2.0347848000000002E-2</v>
      </c>
      <c r="AU80" s="174">
        <v>1.297908E-2</v>
      </c>
      <c r="AV80" s="174">
        <v>1.15137E-2</v>
      </c>
      <c r="AW80" s="174">
        <v>1.2225456000000001E-2</v>
      </c>
      <c r="AX80" s="174">
        <v>6.6151439999999999E-3</v>
      </c>
      <c r="AY80" s="174">
        <v>7.494372E-3</v>
      </c>
      <c r="AZ80" s="174">
        <v>5.5684439999999997E-3</v>
      </c>
      <c r="BA80" s="174">
        <v>2.051532E-3</v>
      </c>
      <c r="BB80" s="174">
        <v>7.6199759999999997E-3</v>
      </c>
      <c r="BC80" s="174">
        <v>2.0934000000000001E-2</v>
      </c>
      <c r="BD80" s="174">
        <v>1.7291483999999999E-2</v>
      </c>
      <c r="BE80" s="175">
        <v>1.7291483999999999E-2</v>
      </c>
      <c r="BF80" s="132">
        <v>-2.7322404371584699E-3</v>
      </c>
      <c r="BG80" s="132">
        <v>-1.61443630346223E-2</v>
      </c>
      <c r="BH80" s="132">
        <v>1.1419198815871699E-4</v>
      </c>
    </row>
    <row r="81" spans="1:60">
      <c r="A81" s="136" t="s">
        <v>325</v>
      </c>
      <c r="B81" s="174">
        <v>1.6872804000000002E-2</v>
      </c>
      <c r="C81" s="174">
        <v>1.1471832E-2</v>
      </c>
      <c r="D81" s="174">
        <v>1.7668296E-2</v>
      </c>
      <c r="E81" s="174">
        <v>1.8380052000000001E-2</v>
      </c>
      <c r="F81" s="174">
        <v>1.9845432E-2</v>
      </c>
      <c r="G81" s="174">
        <v>1.8296316E-2</v>
      </c>
      <c r="H81" s="174">
        <v>1.5014409084000001E-2</v>
      </c>
      <c r="I81" s="174">
        <v>1.3286474856E-2</v>
      </c>
      <c r="J81" s="174">
        <v>1.1572817616E-2</v>
      </c>
      <c r="K81" s="174">
        <v>2.0207297124E-2</v>
      </c>
      <c r="L81" s="174">
        <v>2.4150467232000001E-2</v>
      </c>
      <c r="M81" s="174">
        <v>2.36219256E-2</v>
      </c>
      <c r="N81" s="174">
        <v>2.6940885695999998E-2</v>
      </c>
      <c r="O81" s="174">
        <v>2.580910992E-2</v>
      </c>
      <c r="P81" s="174">
        <v>2.8627705547999999E-2</v>
      </c>
      <c r="Q81" s="174">
        <v>2.3047496640000002E-2</v>
      </c>
      <c r="R81" s="174">
        <v>2.9704759848000001E-2</v>
      </c>
      <c r="S81" s="174">
        <v>3.0696403428000001E-2</v>
      </c>
      <c r="T81" s="174">
        <v>2.9116263239999999E-2</v>
      </c>
      <c r="U81" s="174">
        <v>2.9525313599999999E-2</v>
      </c>
      <c r="V81" s="174">
        <v>3.1174703460000001E-2</v>
      </c>
      <c r="W81" s="174">
        <v>3.1344896880000001E-2</v>
      </c>
      <c r="X81" s="174">
        <v>3.315882798E-2</v>
      </c>
      <c r="Y81" s="174">
        <v>3.6247262868000001E-2</v>
      </c>
      <c r="Z81" s="174">
        <v>3.7097057663999997E-2</v>
      </c>
      <c r="AA81" s="174">
        <v>3.1782291875999999E-2</v>
      </c>
      <c r="AB81" s="174">
        <v>3.2711928947999999E-2</v>
      </c>
      <c r="AC81" s="174">
        <v>3.3509305008E-2</v>
      </c>
      <c r="AD81" s="174">
        <v>4.0364352648E-2</v>
      </c>
      <c r="AE81" s="174">
        <v>4.3441776251999999E-2</v>
      </c>
      <c r="AF81" s="174">
        <v>2.9067235811999999E-2</v>
      </c>
      <c r="AG81" s="174">
        <v>3.9950445600000002E-2</v>
      </c>
      <c r="AH81" s="174">
        <v>3.3812554932E-2</v>
      </c>
      <c r="AI81" s="174">
        <v>3.3264419076000001E-2</v>
      </c>
      <c r="AJ81" s="174">
        <v>3.0237362675999999E-2</v>
      </c>
      <c r="AK81" s="174">
        <v>3.6400457880000001E-2</v>
      </c>
      <c r="AL81" s="174">
        <v>3.2020813872000002E-2</v>
      </c>
      <c r="AM81" s="174">
        <v>3.4351647300000003E-2</v>
      </c>
      <c r="AN81" s="174">
        <v>3.5618572979999999E-2</v>
      </c>
      <c r="AO81" s="174">
        <v>3.6405063360000003E-2</v>
      </c>
      <c r="AP81" s="174">
        <v>3.5618572979999999E-2</v>
      </c>
      <c r="AQ81" s="174">
        <v>3.5638460279999999E-2</v>
      </c>
      <c r="AR81" s="174">
        <v>3.2396788512000001E-2</v>
      </c>
      <c r="AS81" s="174">
        <v>2.9153651363999999E-2</v>
      </c>
      <c r="AT81" s="174">
        <v>2.5912021463999999E-2</v>
      </c>
      <c r="AU81" s="174">
        <v>1.9427170680000001E-2</v>
      </c>
      <c r="AV81" s="174">
        <v>1.8454911984E-2</v>
      </c>
      <c r="AW81" s="174">
        <v>1.6350542568E-2</v>
      </c>
      <c r="AX81" s="174">
        <v>1.6153721100000001E-2</v>
      </c>
      <c r="AY81" s="174">
        <v>1.6286651999999999E-2</v>
      </c>
      <c r="AZ81" s="174">
        <v>3.3549209032503802E-2</v>
      </c>
      <c r="BA81" s="174">
        <v>5.1011780847225602E-2</v>
      </c>
      <c r="BB81" s="174">
        <v>5.0226393788440203E-2</v>
      </c>
      <c r="BC81" s="174">
        <v>8.9883089637349395E-2</v>
      </c>
      <c r="BD81" s="174">
        <v>8.2586739214387805E-2</v>
      </c>
      <c r="BE81" s="175">
        <v>3.1408896603177298E-2</v>
      </c>
      <c r="BF81" s="132">
        <v>-0.62072506744115896</v>
      </c>
      <c r="BG81" s="132">
        <v>0.122899536159934</v>
      </c>
      <c r="BH81" s="132">
        <v>2.07422587268297E-4</v>
      </c>
    </row>
    <row r="82" spans="1:60">
      <c r="A82" s="136" t="s">
        <v>326</v>
      </c>
      <c r="B82" s="174">
        <v>7.6092000118673101E-3</v>
      </c>
      <c r="C82" s="174">
        <v>1.16670000181959E-2</v>
      </c>
      <c r="D82" s="174">
        <v>1.1617800018119099E-2</v>
      </c>
      <c r="E82" s="174">
        <v>1.04406000162832E-2</v>
      </c>
      <c r="F82" s="174">
        <v>1.0433400016271899E-2</v>
      </c>
      <c r="G82" s="174">
        <v>1.19628000186572E-2</v>
      </c>
      <c r="H82" s="174">
        <v>1.251600001952E-2</v>
      </c>
      <c r="I82" s="174">
        <v>1.54686000241248E-2</v>
      </c>
      <c r="J82" s="174">
        <v>1.53258000239021E-2</v>
      </c>
      <c r="K82" s="174">
        <v>1.5178200023671901E-2</v>
      </c>
      <c r="L82" s="174">
        <v>1.7251800026905899E-2</v>
      </c>
      <c r="M82" s="174">
        <v>1.8718200029192899E-2</v>
      </c>
      <c r="N82" s="174">
        <v>1.76766000275684E-2</v>
      </c>
      <c r="O82" s="174">
        <v>1.7819400027791098E-2</v>
      </c>
      <c r="P82" s="174">
        <v>1.7381400027108002E-2</v>
      </c>
      <c r="Q82" s="174">
        <v>1.6660800025984201E-2</v>
      </c>
      <c r="R82" s="174">
        <v>1.7700600027605901E-2</v>
      </c>
      <c r="S82" s="174">
        <v>1.9719600030754701E-2</v>
      </c>
      <c r="T82" s="174">
        <v>2.4427200038096699E-2</v>
      </c>
      <c r="U82" s="174">
        <v>2.0979000032718801E-2</v>
      </c>
      <c r="V82" s="174">
        <v>2.7716615999999999E-2</v>
      </c>
      <c r="W82" s="174">
        <v>3.7639331999999998E-2</v>
      </c>
      <c r="X82" s="174">
        <v>4.3668324000000001E-2</v>
      </c>
      <c r="Y82" s="174">
        <v>4.3082172000000002E-2</v>
      </c>
      <c r="Z82" s="174">
        <v>4.7562048000000003E-2</v>
      </c>
      <c r="AA82" s="174">
        <v>4.5887327999999998E-2</v>
      </c>
      <c r="AB82" s="174">
        <v>4.9990392000000002E-2</v>
      </c>
      <c r="AC82" s="174">
        <v>4.6347876000000003E-2</v>
      </c>
      <c r="AD82" s="174">
        <v>5.0618412000000002E-2</v>
      </c>
      <c r="AE82" s="174">
        <v>5.6438064000000003E-2</v>
      </c>
      <c r="AF82" s="174">
        <v>6.8370444000000002E-2</v>
      </c>
      <c r="AG82" s="174">
        <v>8.7504120000000005E-2</v>
      </c>
      <c r="AH82" s="174">
        <v>8.3359188000000001E-2</v>
      </c>
      <c r="AI82" s="174">
        <v>9.9436499999999997E-2</v>
      </c>
      <c r="AJ82" s="174">
        <v>9.5082228000000005E-2</v>
      </c>
      <c r="AK82" s="174">
        <v>0.11241558</v>
      </c>
      <c r="AL82" s="174">
        <v>0.14289548399999999</v>
      </c>
      <c r="AM82" s="174">
        <v>0.14209999200000001</v>
      </c>
      <c r="AN82" s="174">
        <v>0.13701721680000001</v>
      </c>
      <c r="AO82" s="174">
        <v>0.15156216</v>
      </c>
      <c r="AP82" s="174">
        <v>0.158930928</v>
      </c>
      <c r="AQ82" s="174">
        <v>0.16161048</v>
      </c>
      <c r="AR82" s="174">
        <v>0.13534584624000001</v>
      </c>
      <c r="AS82" s="174">
        <v>0.15341774976</v>
      </c>
      <c r="AT82" s="174">
        <v>0.1132919065476</v>
      </c>
      <c r="AU82" s="174">
        <v>0.11669539311144</v>
      </c>
      <c r="AV82" s="174">
        <v>0.12465324805824</v>
      </c>
      <c r="AW82" s="174">
        <v>0.12661385616000001</v>
      </c>
      <c r="AX82" s="174">
        <v>0.12564670536</v>
      </c>
      <c r="AY82" s="174">
        <v>0.16903032696</v>
      </c>
      <c r="AZ82" s="174">
        <v>0.18610744679999999</v>
      </c>
      <c r="BA82" s="174">
        <v>0.1793373912</v>
      </c>
      <c r="BB82" s="174">
        <v>0.18641212693487999</v>
      </c>
      <c r="BC82" s="174">
        <v>0.21561264785015999</v>
      </c>
      <c r="BD82" s="174">
        <v>0.27895489075079999</v>
      </c>
      <c r="BE82" s="175">
        <v>0.28007739296343998</v>
      </c>
      <c r="BF82" s="132">
        <v>1.2807211699696901E-3</v>
      </c>
      <c r="BG82" s="132">
        <v>9.4292718636598896E-2</v>
      </c>
      <c r="BH82" s="132">
        <v>1.8496153563687999E-3</v>
      </c>
    </row>
    <row r="83" spans="1:60">
      <c r="A83" s="136" t="s">
        <v>327</v>
      </c>
      <c r="B83" s="174">
        <v>1.0323392760000001</v>
      </c>
      <c r="C83" s="174">
        <v>1.0192764599999999</v>
      </c>
      <c r="D83" s="174">
        <v>1.048709664</v>
      </c>
      <c r="E83" s="174">
        <v>1.097737092</v>
      </c>
      <c r="F83" s="174">
        <v>1.108539036</v>
      </c>
      <c r="G83" s="174">
        <v>1.1451735359999999</v>
      </c>
      <c r="H83" s="174">
        <v>1.2246311215157499</v>
      </c>
      <c r="I83" s="174">
        <v>1.23330473636426</v>
      </c>
      <c r="J83" s="174">
        <v>1.31374877677341</v>
      </c>
      <c r="K83" s="174">
        <v>1.3762264759551099</v>
      </c>
      <c r="L83" s="174">
        <v>1.4688361247958599</v>
      </c>
      <c r="M83" s="174">
        <v>1.5421984017125601</v>
      </c>
      <c r="N83" s="174">
        <v>1.5976515829020299</v>
      </c>
      <c r="O83" s="174">
        <v>1.5517117437203301</v>
      </c>
      <c r="P83" s="174">
        <v>1.65508840740958</v>
      </c>
      <c r="Q83" s="174">
        <v>1.78823542491179</v>
      </c>
      <c r="R83" s="174">
        <v>2.11989616305913</v>
      </c>
      <c r="S83" s="174">
        <v>2.3241139317956501</v>
      </c>
      <c r="T83" s="174">
        <v>2.3605246054315101</v>
      </c>
      <c r="U83" s="174">
        <v>2.5435318851781998</v>
      </c>
      <c r="V83" s="174">
        <v>2.6120653678141701</v>
      </c>
      <c r="W83" s="174">
        <v>2.64839635565952</v>
      </c>
      <c r="X83" s="174">
        <v>2.6948630512184599</v>
      </c>
      <c r="Y83" s="174">
        <v>2.91573814401367</v>
      </c>
      <c r="Z83" s="174">
        <v>2.72116347384243</v>
      </c>
      <c r="AA83" s="174">
        <v>2.8184316426810301</v>
      </c>
      <c r="AB83" s="174">
        <v>2.7675103025642001</v>
      </c>
      <c r="AC83" s="174">
        <v>2.77806380183744</v>
      </c>
      <c r="AD83" s="174">
        <v>2.7890259057940701</v>
      </c>
      <c r="AE83" s="174">
        <v>2.87866808221515</v>
      </c>
      <c r="AF83" s="174">
        <v>2.9869680243452401</v>
      </c>
      <c r="AG83" s="174">
        <v>3.0330263576958298</v>
      </c>
      <c r="AH83" s="174">
        <v>3.0999123884174602</v>
      </c>
      <c r="AI83" s="174">
        <v>3.0068210677121301</v>
      </c>
      <c r="AJ83" s="174">
        <v>3.1417177287228899</v>
      </c>
      <c r="AK83" s="174">
        <v>3.1246753287470002</v>
      </c>
      <c r="AL83" s="174">
        <v>3.1358478272729302</v>
      </c>
      <c r="AM83" s="174">
        <v>2.9829532019420002</v>
      </c>
      <c r="AN83" s="174">
        <v>3.3154783460112101</v>
      </c>
      <c r="AO83" s="174">
        <v>3.6327846468023899</v>
      </c>
      <c r="AP83" s="174">
        <v>3.3489505341104802</v>
      </c>
      <c r="AQ83" s="174">
        <v>3.4111004926753701</v>
      </c>
      <c r="AR83" s="174">
        <v>3.5027188642136502</v>
      </c>
      <c r="AS83" s="174">
        <v>3.9078091403624802</v>
      </c>
      <c r="AT83" s="174">
        <v>3.9282103709680798</v>
      </c>
      <c r="AU83" s="174">
        <v>3.8863303136508698</v>
      </c>
      <c r="AV83" s="174">
        <v>3.7895620813705899</v>
      </c>
      <c r="AW83" s="174">
        <v>3.6985820553110802</v>
      </c>
      <c r="AX83" s="174">
        <v>3.6994037321072599</v>
      </c>
      <c r="AY83" s="174">
        <v>3.7465907591408101</v>
      </c>
      <c r="AZ83" s="174">
        <v>3.5153560866420999</v>
      </c>
      <c r="BA83" s="174">
        <v>3.7801945674251902</v>
      </c>
      <c r="BB83" s="174">
        <v>3.7186012947403499</v>
      </c>
      <c r="BC83" s="174">
        <v>3.52893714725441</v>
      </c>
      <c r="BD83" s="174">
        <v>3.6412062405085202</v>
      </c>
      <c r="BE83" s="175">
        <v>3.4824753105040598</v>
      </c>
      <c r="BF83" s="132">
        <v>-4.62060863231211E-2</v>
      </c>
      <c r="BG83" s="132">
        <v>-7.5581856023823101E-3</v>
      </c>
      <c r="BH83" s="132">
        <v>2.2998071155726298E-2</v>
      </c>
    </row>
    <row r="84" spans="1:60">
      <c r="A84" s="136" t="s">
        <v>328</v>
      </c>
      <c r="B84" s="174">
        <v>7.5891216050077606E-2</v>
      </c>
      <c r="C84" s="174">
        <v>8.8309440300057704E-2</v>
      </c>
      <c r="D84" s="174">
        <v>8.9172278514271605E-2</v>
      </c>
      <c r="E84" s="174">
        <v>9.3981013216558204E-2</v>
      </c>
      <c r="F84" s="174">
        <v>9.1164676956499796E-2</v>
      </c>
      <c r="G84" s="174">
        <v>0.103222264553076</v>
      </c>
      <c r="H84" s="174">
        <v>0.10523684975742501</v>
      </c>
      <c r="I84" s="174">
        <v>9.8183592862715899E-2</v>
      </c>
      <c r="J84" s="174">
        <v>0.107835720767855</v>
      </c>
      <c r="K84" s="174">
        <v>9.9287772018382597E-2</v>
      </c>
      <c r="L84" s="174">
        <v>9.02298832010658E-2</v>
      </c>
      <c r="M84" s="174">
        <v>0.119128670113565</v>
      </c>
      <c r="N84" s="174">
        <v>9.7052761020303205E-2</v>
      </c>
      <c r="O84" s="174">
        <v>9.4933878083571399E-2</v>
      </c>
      <c r="P84" s="174">
        <v>9.31962282066046E-2</v>
      </c>
      <c r="Q84" s="174">
        <v>9.6912200659519804E-2</v>
      </c>
      <c r="R84" s="174">
        <v>9.1009623167287904E-2</v>
      </c>
      <c r="S84" s="174">
        <v>8.7875705219170902E-2</v>
      </c>
      <c r="T84" s="174">
        <v>9.7315027925182401E-2</v>
      </c>
      <c r="U84" s="174">
        <v>9.1677444318554999E-2</v>
      </c>
      <c r="V84" s="174">
        <v>9.7832490721609502E-2</v>
      </c>
      <c r="W84" s="174">
        <v>0.11345916065060099</v>
      </c>
      <c r="X84" s="174">
        <v>0.134576456582016</v>
      </c>
      <c r="Y84" s="174">
        <v>0.13548669653048401</v>
      </c>
      <c r="Z84" s="174">
        <v>0.133236434763541</v>
      </c>
      <c r="AA84" s="174">
        <v>0.188512536159541</v>
      </c>
      <c r="AB84" s="174">
        <v>0.154801385451179</v>
      </c>
      <c r="AC84" s="174">
        <v>0.15830261095542</v>
      </c>
      <c r="AD84" s="174">
        <v>0.19078908996309801</v>
      </c>
      <c r="AE84" s="174">
        <v>0.17074508422018</v>
      </c>
      <c r="AF84" s="174">
        <v>0.166153748560009</v>
      </c>
      <c r="AG84" s="174">
        <v>0.15393472533341401</v>
      </c>
      <c r="AH84" s="174">
        <v>0.17092290824134099</v>
      </c>
      <c r="AI84" s="174">
        <v>0.161890603531371</v>
      </c>
      <c r="AJ84" s="174">
        <v>0.13776440295237799</v>
      </c>
      <c r="AK84" s="174">
        <v>0.12761992450739401</v>
      </c>
      <c r="AL84" s="174">
        <v>0.13509683720951901</v>
      </c>
      <c r="AM84" s="174">
        <v>0.128090382712511</v>
      </c>
      <c r="AN84" s="174">
        <v>0.105143095082131</v>
      </c>
      <c r="AO84" s="174">
        <v>0.128710474420172</v>
      </c>
      <c r="AP84" s="174">
        <v>0.118573084071772</v>
      </c>
      <c r="AQ84" s="174">
        <v>9.6573867720008297E-2</v>
      </c>
      <c r="AR84" s="174">
        <v>9.9992101002435801E-2</v>
      </c>
      <c r="AS84" s="174">
        <v>7.41543064471403E-2</v>
      </c>
      <c r="AT84" s="174">
        <v>8.4974470797485602E-2</v>
      </c>
      <c r="AU84" s="174">
        <v>0.11215430344472101</v>
      </c>
      <c r="AV84" s="174">
        <v>0.12565318774025699</v>
      </c>
      <c r="AW84" s="174">
        <v>0.103399535824342</v>
      </c>
      <c r="AX84" s="174">
        <v>0.15624320614743101</v>
      </c>
      <c r="AY84" s="174">
        <v>0.24056721583566401</v>
      </c>
      <c r="AZ84" s="174">
        <v>0.20245822537875999</v>
      </c>
      <c r="BA84" s="174">
        <v>0.165056778503757</v>
      </c>
      <c r="BB84" s="174">
        <v>0.20086936240300299</v>
      </c>
      <c r="BC84" s="174">
        <v>0.230858173972429</v>
      </c>
      <c r="BD84" s="174">
        <v>0.195704374525284</v>
      </c>
      <c r="BE84" s="175">
        <v>0.20343909816978101</v>
      </c>
      <c r="BF84" s="132">
        <v>3.6682261862528397E-2</v>
      </c>
      <c r="BG84" s="132">
        <v>8.7004160844279102E-2</v>
      </c>
      <c r="BH84" s="132">
        <v>1.3435003663782501E-3</v>
      </c>
    </row>
    <row r="85" spans="1:60">
      <c r="A85" s="136" t="s">
        <v>329</v>
      </c>
      <c r="B85" s="174">
        <v>7.61869740607834E-3</v>
      </c>
      <c r="C85" s="174">
        <v>8.4077915664770402E-3</v>
      </c>
      <c r="D85" s="174">
        <v>8.0237052934648192E-3</v>
      </c>
      <c r="E85" s="174">
        <v>8.7864736816710698E-3</v>
      </c>
      <c r="F85" s="174">
        <v>9.4372896032650592E-3</v>
      </c>
      <c r="G85" s="174">
        <v>8.9777757669355796E-3</v>
      </c>
      <c r="H85" s="174">
        <v>9.3084055318623307E-3</v>
      </c>
      <c r="I85" s="174">
        <v>8.8558216919624507E-3</v>
      </c>
      <c r="J85" s="174">
        <v>8.9892178318998692E-3</v>
      </c>
      <c r="K85" s="174">
        <v>8.8217550720000003E-3</v>
      </c>
      <c r="L85" s="174">
        <v>8.6265664560000004E-3</v>
      </c>
      <c r="M85" s="174">
        <v>9.2756879279999992E-3</v>
      </c>
      <c r="N85" s="174">
        <v>9.3809022119999991E-3</v>
      </c>
      <c r="O85" s="174">
        <v>8.7811012440000002E-3</v>
      </c>
      <c r="P85" s="174">
        <v>7.8766268399999995E-3</v>
      </c>
      <c r="Q85" s="174">
        <v>8.7811012440000002E-3</v>
      </c>
      <c r="R85" s="174">
        <v>8.9324540639999991E-3</v>
      </c>
      <c r="S85" s="174">
        <v>8.6179416479999996E-3</v>
      </c>
      <c r="T85" s="174">
        <v>8.4481250400000006E-3</v>
      </c>
      <c r="U85" s="174">
        <v>8.6150108879999993E-3</v>
      </c>
      <c r="V85" s="174">
        <v>8.5905599760000007E-3</v>
      </c>
      <c r="W85" s="174">
        <v>8.7478999199999997E-3</v>
      </c>
      <c r="X85" s="174">
        <v>8.8732108439999995E-3</v>
      </c>
      <c r="Y85" s="174">
        <v>8.9548534440000004E-3</v>
      </c>
      <c r="Z85" s="174">
        <v>9.1991532240000007E-3</v>
      </c>
      <c r="AA85" s="174">
        <v>9.2892501059999404E-3</v>
      </c>
      <c r="AB85" s="174">
        <v>5.1341999975093202E-9</v>
      </c>
      <c r="AC85" s="174">
        <v>6.3723419969086705E-7</v>
      </c>
      <c r="AD85" s="174">
        <v>1.2899999993741999E-7</v>
      </c>
      <c r="AE85" s="174">
        <v>1.80341999912513E-8</v>
      </c>
      <c r="AF85" s="174">
        <v>0</v>
      </c>
      <c r="AG85" s="174">
        <v>5.2113419974718899E-7</v>
      </c>
      <c r="AH85" s="174">
        <v>1.9755059990416501E-6</v>
      </c>
      <c r="AI85" s="174">
        <v>6.9324599966369601E-8</v>
      </c>
      <c r="AJ85" s="174">
        <v>1.0698743994809901E-6</v>
      </c>
      <c r="AK85" s="174">
        <v>6.8369999966832595E-8</v>
      </c>
      <c r="AL85" s="174">
        <v>7.3674479964259303E-7</v>
      </c>
      <c r="AM85" s="174">
        <v>4.4602781978362501E-6</v>
      </c>
      <c r="AN85" s="174">
        <v>2.6862443986968601E-6</v>
      </c>
      <c r="AO85" s="174">
        <v>1.41124967931538E-5</v>
      </c>
      <c r="AP85" s="174">
        <v>3.2288183984336499E-6</v>
      </c>
      <c r="AQ85" s="174">
        <v>2.6808005986994998E-6</v>
      </c>
      <c r="AR85" s="174">
        <v>4.8818501976317403E-6</v>
      </c>
      <c r="AS85" s="174">
        <v>7.7603561962353305E-6</v>
      </c>
      <c r="AT85" s="174">
        <v>7.8713219961814896E-6</v>
      </c>
      <c r="AU85" s="174">
        <v>1.1132570994599401E-5</v>
      </c>
      <c r="AV85" s="174">
        <v>7.3199501964489702E-6</v>
      </c>
      <c r="AW85" s="174">
        <v>1.67377964318802E-4</v>
      </c>
      <c r="AX85" s="174">
        <v>1.0442575794934099E-5</v>
      </c>
      <c r="AY85" s="174">
        <v>1.3689611573358901E-4</v>
      </c>
      <c r="AZ85" s="174">
        <v>2.6635919987078499E-7</v>
      </c>
      <c r="BA85" s="174">
        <v>2.7089999986858201E-6</v>
      </c>
      <c r="BB85" s="174">
        <v>3.6623099982233502E-3</v>
      </c>
      <c r="BC85" s="174">
        <v>4.2488213979388302E-3</v>
      </c>
      <c r="BD85" s="174">
        <v>1.1352515994492701E-3</v>
      </c>
      <c r="BE85" s="175">
        <v>5.4408897573605399E-4</v>
      </c>
      <c r="BF85" s="132">
        <v>-0.522042167482203</v>
      </c>
      <c r="BG85" s="132">
        <v>0.64400996020851897</v>
      </c>
      <c r="BH85" s="132">
        <v>3.5931330055037298E-6</v>
      </c>
    </row>
    <row r="86" spans="1:60">
      <c r="A86" s="136" t="s">
        <v>330</v>
      </c>
      <c r="B86" s="174">
        <v>1.9767203194766901E-2</v>
      </c>
      <c r="C86" s="174">
        <v>1.8706129776154799E-2</v>
      </c>
      <c r="D86" s="174">
        <v>8.8257772636456001E-3</v>
      </c>
      <c r="E86" s="174">
        <v>1.5276506982117299E-3</v>
      </c>
      <c r="F86" s="174">
        <v>1.8676443289444701E-3</v>
      </c>
      <c r="G86" s="174">
        <v>3.33719138063786E-3</v>
      </c>
      <c r="H86" s="174">
        <v>6.5091055812722103E-3</v>
      </c>
      <c r="I86" s="174">
        <v>8.4891459445093197E-3</v>
      </c>
      <c r="J86" s="174">
        <v>8.6347472396332507E-3</v>
      </c>
      <c r="K86" s="174">
        <v>7.0183262737410802E-3</v>
      </c>
      <c r="L86" s="174">
        <v>7.6350393620539499E-3</v>
      </c>
      <c r="M86" s="174">
        <v>7.0470524485880398E-3</v>
      </c>
      <c r="N86" s="174">
        <v>7.4000745248077602E-3</v>
      </c>
      <c r="O86" s="174">
        <v>6.6872014313103696E-3</v>
      </c>
      <c r="P86" s="174">
        <v>6.57356305845471E-3</v>
      </c>
      <c r="Q86" s="174">
        <v>5.8319544819496203E-3</v>
      </c>
      <c r="R86" s="174">
        <v>5.3372675279749699E-3</v>
      </c>
      <c r="S86" s="174">
        <v>3.3771091052821698E-3</v>
      </c>
      <c r="T86" s="174">
        <v>3.2908066303765698E-3</v>
      </c>
      <c r="U86" s="174">
        <v>3.7569545842333699E-3</v>
      </c>
      <c r="V86" s="174">
        <v>4.5039522949717704E-3</v>
      </c>
      <c r="W86" s="174">
        <v>5.5927965902773701E-3</v>
      </c>
      <c r="X86" s="174">
        <v>5.2855242238424504E-3</v>
      </c>
      <c r="Y86" s="174">
        <v>3.53437171963045E-3</v>
      </c>
      <c r="Z86" s="174">
        <v>3.7329419438582498E-3</v>
      </c>
      <c r="AA86" s="174">
        <v>3.7910652147488499E-3</v>
      </c>
      <c r="AB86" s="174">
        <v>3.7453319191208499E-3</v>
      </c>
      <c r="AC86" s="174">
        <v>3.0007370547704502E-3</v>
      </c>
      <c r="AD86" s="174">
        <v>2.0083266288560501E-3</v>
      </c>
      <c r="AE86" s="174">
        <v>2.39456880133045E-3</v>
      </c>
      <c r="AF86" s="174">
        <v>2.5192872596360499E-3</v>
      </c>
      <c r="AG86" s="174">
        <v>2.3246504212264098E-3</v>
      </c>
      <c r="AH86" s="174">
        <v>2.2946051733272999E-3</v>
      </c>
      <c r="AI86" s="174">
        <v>2.4530149019855499E-3</v>
      </c>
      <c r="AJ86" s="174">
        <v>2.4167507605029098E-3</v>
      </c>
      <c r="AK86" s="174">
        <v>2.25717751918776E-3</v>
      </c>
      <c r="AL86" s="174">
        <v>1.9763838843844298E-3</v>
      </c>
      <c r="AM86" s="174">
        <v>3.0664785136245301E-3</v>
      </c>
      <c r="AN86" s="174">
        <v>2.61841804329669E-3</v>
      </c>
      <c r="AO86" s="174">
        <v>5.7582430197153697E-3</v>
      </c>
      <c r="AP86" s="174">
        <v>6.21798608791513E-3</v>
      </c>
      <c r="AQ86" s="174">
        <v>6.7916596522616503E-3</v>
      </c>
      <c r="AR86" s="174">
        <v>7.8986698962694307E-3</v>
      </c>
      <c r="AS86" s="174">
        <v>8.3215396071836898E-3</v>
      </c>
      <c r="AT86" s="174">
        <v>9.62334630494565E-3</v>
      </c>
      <c r="AU86" s="174">
        <v>1.08294355930631E-2</v>
      </c>
      <c r="AV86" s="174">
        <v>1.3972020296207401E-2</v>
      </c>
      <c r="AW86" s="174">
        <v>1.3362220752005801E-2</v>
      </c>
      <c r="AX86" s="174">
        <v>1.33988615199252E-2</v>
      </c>
      <c r="AY86" s="174">
        <v>1.9133927205638002E-2</v>
      </c>
      <c r="AZ86" s="174">
        <v>2.1898978518326E-2</v>
      </c>
      <c r="BA86" s="174">
        <v>4.0071050477119799E-2</v>
      </c>
      <c r="BB86" s="174">
        <v>4.0536088337337003E-2</v>
      </c>
      <c r="BC86" s="174">
        <v>4.3026800394678801E-2</v>
      </c>
      <c r="BD86" s="174">
        <v>4.0662383501636201E-2</v>
      </c>
      <c r="BE86" s="175">
        <v>3.6736989280100399E-2</v>
      </c>
      <c r="BF86" s="132">
        <v>-9.9004735150961795E-2</v>
      </c>
      <c r="BG86" s="132">
        <v>0.155012466457118</v>
      </c>
      <c r="BH86" s="132">
        <v>2.42609011745905E-4</v>
      </c>
    </row>
    <row r="87" spans="1:60">
      <c r="A87" s="136" t="s">
        <v>331</v>
      </c>
      <c r="B87" s="174">
        <v>7.8294151392371998E-4</v>
      </c>
      <c r="C87" s="174">
        <v>5.9341868669844004E-4</v>
      </c>
      <c r="D87" s="174">
        <v>6.3624773858687996E-4</v>
      </c>
      <c r="E87" s="174">
        <v>7.8185705275584001E-4</v>
      </c>
      <c r="F87" s="174">
        <v>7.2927874734084002E-4</v>
      </c>
      <c r="G87" s="174">
        <v>7.1951030236043999E-4</v>
      </c>
      <c r="H87" s="174">
        <v>7.9549199999999997E-4</v>
      </c>
      <c r="I87" s="174">
        <v>8.3735999999999999E-4</v>
      </c>
      <c r="J87" s="174">
        <v>8.7922800000000002E-4</v>
      </c>
      <c r="K87" s="174">
        <v>9.2109600000000005E-4</v>
      </c>
      <c r="L87" s="174">
        <v>1.0467E-3</v>
      </c>
      <c r="M87" s="174">
        <v>8.7922800000000002E-4</v>
      </c>
      <c r="N87" s="174">
        <v>5.4428400000000002E-4</v>
      </c>
      <c r="O87" s="174">
        <v>7.1175600000000002E-4</v>
      </c>
      <c r="P87" s="174">
        <v>8.3735999999999999E-4</v>
      </c>
      <c r="Q87" s="174">
        <v>5.4428400000000002E-4</v>
      </c>
      <c r="R87" s="174">
        <v>6.6988799999999999E-4</v>
      </c>
      <c r="S87" s="174">
        <v>3.7681200000000002E-4</v>
      </c>
      <c r="T87" s="174">
        <v>7.1175600000000002E-4</v>
      </c>
      <c r="U87" s="174">
        <v>6.2801999999999997E-4</v>
      </c>
      <c r="V87" s="174">
        <v>5.4428400000000002E-4</v>
      </c>
      <c r="W87" s="174">
        <v>2.9307600000000002E-4</v>
      </c>
      <c r="X87" s="174">
        <v>4.1868E-4</v>
      </c>
      <c r="Y87" s="174">
        <v>7.5362400000000005E-4</v>
      </c>
      <c r="Z87" s="174">
        <v>7.5362400000000005E-4</v>
      </c>
      <c r="AA87" s="174">
        <v>3.7681200000000002E-4</v>
      </c>
      <c r="AB87" s="174">
        <v>2.9307600000000002E-4</v>
      </c>
      <c r="AC87" s="174">
        <v>3.7681200000000002E-4</v>
      </c>
      <c r="AD87" s="174">
        <v>3.7681200000000002E-4</v>
      </c>
      <c r="AE87" s="174">
        <v>0</v>
      </c>
      <c r="AF87" s="174">
        <v>0</v>
      </c>
      <c r="AG87" s="174">
        <v>0</v>
      </c>
      <c r="AH87" s="174">
        <v>0</v>
      </c>
      <c r="AI87" s="174">
        <v>0</v>
      </c>
      <c r="AJ87" s="174">
        <v>0</v>
      </c>
      <c r="AK87" s="174">
        <v>0</v>
      </c>
      <c r="AL87" s="174">
        <v>0</v>
      </c>
      <c r="AM87" s="174">
        <v>0</v>
      </c>
      <c r="AN87" s="174">
        <v>0</v>
      </c>
      <c r="AO87" s="174">
        <v>0</v>
      </c>
      <c r="AP87" s="174">
        <v>0</v>
      </c>
      <c r="AQ87" s="174">
        <v>0</v>
      </c>
      <c r="AR87" s="174">
        <v>0</v>
      </c>
      <c r="AS87" s="174">
        <v>0</v>
      </c>
      <c r="AT87" s="174">
        <v>0</v>
      </c>
      <c r="AU87" s="174">
        <v>0</v>
      </c>
      <c r="AV87" s="174">
        <v>6.0666731999999999E-4</v>
      </c>
      <c r="AW87" s="174">
        <v>4.9111163999999996E-4</v>
      </c>
      <c r="AX87" s="174">
        <v>0</v>
      </c>
      <c r="AY87" s="174">
        <v>0</v>
      </c>
      <c r="AZ87" s="174">
        <v>0</v>
      </c>
      <c r="BA87" s="174">
        <v>0</v>
      </c>
      <c r="BB87" s="174">
        <v>0</v>
      </c>
      <c r="BC87" s="174">
        <v>0</v>
      </c>
      <c r="BD87" s="174">
        <v>0</v>
      </c>
      <c r="BE87" s="175">
        <v>0</v>
      </c>
      <c r="BF87" s="132" t="s">
        <v>273</v>
      </c>
      <c r="BG87" s="132" t="s">
        <v>273</v>
      </c>
      <c r="BH87" s="132">
        <v>0</v>
      </c>
    </row>
    <row r="88" spans="1:60">
      <c r="A88" s="136" t="s">
        <v>332</v>
      </c>
      <c r="B88" s="174">
        <v>7.7400000120713005E-4</v>
      </c>
      <c r="C88" s="174">
        <v>1.9608000030580598E-3</v>
      </c>
      <c r="D88" s="174">
        <v>2.2188000034604402E-3</v>
      </c>
      <c r="E88" s="174">
        <v>2.7090000042249598E-3</v>
      </c>
      <c r="F88" s="174">
        <v>2.9670000046273298E-3</v>
      </c>
      <c r="G88" s="174">
        <v>3.5604000055528E-3</v>
      </c>
      <c r="H88" s="174">
        <v>3.87000000603565E-3</v>
      </c>
      <c r="I88" s="174">
        <v>3.8958000060758898E-3</v>
      </c>
      <c r="J88" s="174">
        <v>4.1280000064380304E-3</v>
      </c>
      <c r="K88" s="174">
        <v>3.87000000603565E-3</v>
      </c>
      <c r="L88" s="174">
        <v>5.1084000079670601E-3</v>
      </c>
      <c r="M88" s="174">
        <v>9.0300000140831893E-3</v>
      </c>
      <c r="N88" s="174">
        <v>1.09134000170205E-2</v>
      </c>
      <c r="O88" s="174">
        <v>1.23840000193141E-2</v>
      </c>
      <c r="P88" s="174">
        <v>1.3493400021044301E-2</v>
      </c>
      <c r="Q88" s="174">
        <v>1.4112600022009999E-2</v>
      </c>
      <c r="R88" s="174">
        <v>1.3740804450599E-2</v>
      </c>
      <c r="S88" s="174">
        <v>1.4495893830599E-2</v>
      </c>
      <c r="T88" s="174">
        <v>1.26603257801042E-2</v>
      </c>
      <c r="U88" s="174">
        <v>1.31357417570297E-2</v>
      </c>
      <c r="V88" s="174">
        <v>1.5279011526679501E-2</v>
      </c>
      <c r="W88" s="174">
        <v>1.67552493429209E-2</v>
      </c>
      <c r="X88" s="174">
        <v>1.6810617390639201E-2</v>
      </c>
      <c r="Y88" s="174">
        <v>1.91231126346392E-2</v>
      </c>
      <c r="Z88" s="174">
        <v>2.0279381190639201E-2</v>
      </c>
      <c r="AA88" s="174">
        <v>3.4453563407740202E-2</v>
      </c>
      <c r="AB88" s="174">
        <v>3.3977784623056201E-2</v>
      </c>
      <c r="AC88" s="174">
        <v>3.6451569334935499E-2</v>
      </c>
      <c r="AD88" s="174">
        <v>3.7082570985527197E-2</v>
      </c>
      <c r="AE88" s="174">
        <v>4.1361677151442101E-2</v>
      </c>
      <c r="AF88" s="174">
        <v>3.9453324399401898E-2</v>
      </c>
      <c r="AG88" s="174">
        <v>3.5420342522114297E-2</v>
      </c>
      <c r="AH88" s="174">
        <v>3.8217000693725599E-2</v>
      </c>
      <c r="AI88" s="174">
        <v>4.3896864916485201E-2</v>
      </c>
      <c r="AJ88" s="174">
        <v>4.3934173100679902E-2</v>
      </c>
      <c r="AK88" s="174">
        <v>4.4111577282379501E-2</v>
      </c>
      <c r="AL88" s="174">
        <v>4.0831420434307E-2</v>
      </c>
      <c r="AM88" s="174">
        <v>4.1424195966379501E-2</v>
      </c>
      <c r="AN88" s="174">
        <v>3.8915168417421798E-2</v>
      </c>
      <c r="AO88" s="174">
        <v>4.0338732593791997E-2</v>
      </c>
      <c r="AP88" s="174">
        <v>4.37485658340213E-2</v>
      </c>
      <c r="AQ88" s="174">
        <v>4.1312414946516302E-2</v>
      </c>
      <c r="AR88" s="174">
        <v>4.26101369951601E-2</v>
      </c>
      <c r="AS88" s="174">
        <v>4.1583851023771698E-2</v>
      </c>
      <c r="AT88" s="174">
        <v>4.55713239797274E-2</v>
      </c>
      <c r="AU88" s="174">
        <v>2.83448592081539E-2</v>
      </c>
      <c r="AV88" s="174">
        <v>4.0618574549673499E-2</v>
      </c>
      <c r="AW88" s="174">
        <v>5.27868857838866E-2</v>
      </c>
      <c r="AX88" s="174">
        <v>4.9130197978260598E-2</v>
      </c>
      <c r="AY88" s="174">
        <v>5.9999264376839799E-2</v>
      </c>
      <c r="AZ88" s="174">
        <v>5.8278409824000003E-2</v>
      </c>
      <c r="BA88" s="174">
        <v>5.8317095999999999E-2</v>
      </c>
      <c r="BB88" s="174">
        <v>6.7005060000000005E-2</v>
      </c>
      <c r="BC88" s="174">
        <v>6.9337053459600007E-2</v>
      </c>
      <c r="BD88" s="174">
        <v>5.9687111666590797E-2</v>
      </c>
      <c r="BE88" s="175">
        <v>5.6053767451733003E-2</v>
      </c>
      <c r="BF88" s="132">
        <v>-6.3439098981631206E-2</v>
      </c>
      <c r="BG88" s="132">
        <v>2.7351103395064601E-2</v>
      </c>
      <c r="BH88" s="132">
        <v>3.70175928746182E-4</v>
      </c>
    </row>
    <row r="89" spans="1:60" s="125" customFormat="1">
      <c r="A89" s="133" t="s">
        <v>333</v>
      </c>
      <c r="B89" s="176">
        <v>1.1645860981779199</v>
      </c>
      <c r="C89" s="176">
        <v>1.1632398963506401</v>
      </c>
      <c r="D89" s="176">
        <v>1.18904970483155</v>
      </c>
      <c r="E89" s="176">
        <v>1.2366464786697</v>
      </c>
      <c r="F89" s="176">
        <v>1.2479145176569499</v>
      </c>
      <c r="G89" s="176">
        <v>1.2987248380272201</v>
      </c>
      <c r="H89" s="176">
        <v>1.37884434749587</v>
      </c>
      <c r="I89" s="176">
        <v>1.38315889174965</v>
      </c>
      <c r="J89" s="176">
        <v>1.47207727225914</v>
      </c>
      <c r="K89" s="176">
        <v>1.53232641447295</v>
      </c>
      <c r="L89" s="176">
        <v>1.62388981308185</v>
      </c>
      <c r="M89" s="176">
        <v>1.7318669618459901</v>
      </c>
      <c r="N89" s="176">
        <v>1.77011443839973</v>
      </c>
      <c r="O89" s="176">
        <v>1.7201360984463201</v>
      </c>
      <c r="P89" s="176">
        <v>1.82608918711079</v>
      </c>
      <c r="Q89" s="176">
        <v>1.95680541398526</v>
      </c>
      <c r="R89" s="176">
        <v>2.2888756201446001</v>
      </c>
      <c r="S89" s="176">
        <v>2.5242331770574502</v>
      </c>
      <c r="T89" s="176">
        <v>2.5676857700852702</v>
      </c>
      <c r="U89" s="176">
        <v>2.7464323383587401</v>
      </c>
      <c r="V89" s="176">
        <v>2.8337972017934301</v>
      </c>
      <c r="W89" s="176">
        <v>2.89928194704332</v>
      </c>
      <c r="X89" s="176">
        <v>2.9819510362389501</v>
      </c>
      <c r="Y89" s="176">
        <v>3.2045788972104301</v>
      </c>
      <c r="Z89" s="176">
        <v>3.0082351026284702</v>
      </c>
      <c r="AA89" s="176">
        <v>3.1601155014450599</v>
      </c>
      <c r="AB89" s="176">
        <v>3.07150044663975</v>
      </c>
      <c r="AC89" s="176">
        <v>3.0898826934247698</v>
      </c>
      <c r="AD89" s="176">
        <v>3.13781474301955</v>
      </c>
      <c r="AE89" s="176">
        <v>3.2190074306743002</v>
      </c>
      <c r="AF89" s="176">
        <v>3.3184902243762799</v>
      </c>
      <c r="AG89" s="176">
        <v>3.3643866187067899</v>
      </c>
      <c r="AH89" s="176">
        <v>3.4499570369638501</v>
      </c>
      <c r="AI89" s="176">
        <v>3.3707062034625799</v>
      </c>
      <c r="AJ89" s="176">
        <v>3.4757302320868502</v>
      </c>
      <c r="AK89" s="176">
        <v>3.4677860943059602</v>
      </c>
      <c r="AL89" s="176">
        <v>3.5121155834179398</v>
      </c>
      <c r="AM89" s="176">
        <v>3.36276333871271</v>
      </c>
      <c r="AN89" s="176">
        <v>3.6601655115784602</v>
      </c>
      <c r="AO89" s="176">
        <v>4.0258439966928599</v>
      </c>
      <c r="AP89" s="176">
        <v>3.7369124919025798</v>
      </c>
      <c r="AQ89" s="176">
        <v>3.7899576320747501</v>
      </c>
      <c r="AR89" s="176">
        <v>3.8526613647097099</v>
      </c>
      <c r="AS89" s="176">
        <v>4.2461420749207699</v>
      </c>
      <c r="AT89" s="176">
        <v>4.2279391593838396</v>
      </c>
      <c r="AU89" s="176">
        <v>4.1867716882592498</v>
      </c>
      <c r="AV89" s="176">
        <v>4.1250417112691702</v>
      </c>
      <c r="AW89" s="176">
        <v>4.0239790420036297</v>
      </c>
      <c r="AX89" s="176">
        <v>4.06660201078867</v>
      </c>
      <c r="AY89" s="176">
        <v>4.2592394136346901</v>
      </c>
      <c r="AZ89" s="176">
        <v>4.0232170665548903</v>
      </c>
      <c r="BA89" s="176">
        <v>4.2760429054532896</v>
      </c>
      <c r="BB89" s="176">
        <v>4.27493261220223</v>
      </c>
      <c r="BC89" s="176">
        <v>4.2028377339665699</v>
      </c>
      <c r="BD89" s="176">
        <v>4.3172284757666599</v>
      </c>
      <c r="BE89" s="176">
        <v>4.1080270279480304</v>
      </c>
      <c r="BF89" s="135">
        <v>-5.10571925064017E-2</v>
      </c>
      <c r="BG89" s="135">
        <v>2.0920815410321301E-3</v>
      </c>
      <c r="BH89" s="135">
        <v>2.7129179527397899E-2</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0.72729999999999995</v>
      </c>
      <c r="C91" s="174">
        <v>0.75380000000000003</v>
      </c>
      <c r="D91" s="174">
        <v>0.77490000000000003</v>
      </c>
      <c r="E91" s="174">
        <v>0.79810000000000003</v>
      </c>
      <c r="F91" s="174">
        <v>0.82540000000000002</v>
      </c>
      <c r="G91" s="174">
        <v>0.83409999999999995</v>
      </c>
      <c r="H91" s="174">
        <v>0.83725000000000005</v>
      </c>
      <c r="I91" s="174">
        <v>0.87455000000000005</v>
      </c>
      <c r="J91" s="174">
        <v>0.91074999999999995</v>
      </c>
      <c r="K91" s="174">
        <v>0.95065</v>
      </c>
      <c r="L91" s="174">
        <v>0.98114999999999997</v>
      </c>
      <c r="M91" s="174">
        <v>1.0144500000000001</v>
      </c>
      <c r="N91" s="174">
        <v>1.05905</v>
      </c>
      <c r="O91" s="174">
        <v>1.0867</v>
      </c>
      <c r="P91" s="174">
        <v>1.13595</v>
      </c>
      <c r="Q91" s="174">
        <v>1.1691499999999999</v>
      </c>
      <c r="R91" s="174">
        <v>1.1993</v>
      </c>
      <c r="S91" s="174">
        <v>1.2120500000000001</v>
      </c>
      <c r="T91" s="174">
        <v>1.2116</v>
      </c>
      <c r="U91" s="174">
        <v>1.28125</v>
      </c>
      <c r="V91" s="174">
        <v>1.3252999999999999</v>
      </c>
      <c r="W91" s="174">
        <v>1.3589500000000001</v>
      </c>
      <c r="X91" s="174">
        <v>1.4160999999999999</v>
      </c>
      <c r="Y91" s="174">
        <v>1.4895499999999999</v>
      </c>
      <c r="Z91" s="174">
        <v>1.5622499999999999</v>
      </c>
      <c r="AA91" s="174">
        <v>1.59965</v>
      </c>
      <c r="AB91" s="174">
        <v>1.63175</v>
      </c>
      <c r="AC91" s="174">
        <v>1.6414500000000001</v>
      </c>
      <c r="AD91" s="174">
        <v>1.6519999999999999</v>
      </c>
      <c r="AE91" s="174">
        <v>1.6857500000000001</v>
      </c>
      <c r="AF91" s="174">
        <v>1.7430000000000001</v>
      </c>
      <c r="AG91" s="174">
        <v>1.8142499999999999</v>
      </c>
      <c r="AH91" s="174">
        <v>1.90605</v>
      </c>
      <c r="AI91" s="174">
        <v>1.9911000000000001</v>
      </c>
      <c r="AJ91" s="174">
        <v>2.1145296861771299</v>
      </c>
      <c r="AK91" s="174">
        <v>2.1297009330358598</v>
      </c>
      <c r="AL91" s="174">
        <v>2.10820279748354</v>
      </c>
      <c r="AM91" s="174">
        <v>2.15566036412369</v>
      </c>
      <c r="AN91" s="174">
        <v>2.21739917412207</v>
      </c>
      <c r="AO91" s="174">
        <v>2.3105883525799999</v>
      </c>
      <c r="AP91" s="174">
        <v>2.2972641059240999</v>
      </c>
      <c r="AQ91" s="174">
        <v>2.3594845063888101</v>
      </c>
      <c r="AR91" s="174">
        <v>2.3390221473281301</v>
      </c>
      <c r="AS91" s="174">
        <v>2.4379947985023498</v>
      </c>
      <c r="AT91" s="174">
        <v>2.3572419312789998</v>
      </c>
      <c r="AU91" s="174">
        <v>2.1863808608188902</v>
      </c>
      <c r="AV91" s="174">
        <v>2.13117138069037</v>
      </c>
      <c r="AW91" s="174">
        <v>1.9958329766829199</v>
      </c>
      <c r="AX91" s="174">
        <v>1.8942329768953099</v>
      </c>
      <c r="AY91" s="174">
        <v>1.8785501945026799</v>
      </c>
      <c r="AZ91" s="174">
        <v>1.9452624885560501</v>
      </c>
      <c r="BA91" s="174">
        <v>1.94398725500912</v>
      </c>
      <c r="BB91" s="174">
        <v>1.8772309496260799</v>
      </c>
      <c r="BC91" s="174">
        <v>1.83156361392749</v>
      </c>
      <c r="BD91" s="174">
        <v>1.75426327974215</v>
      </c>
      <c r="BE91" s="175">
        <v>1.6887405801840401</v>
      </c>
      <c r="BF91" s="132">
        <v>-3.9980740444768702E-2</v>
      </c>
      <c r="BG91" s="132">
        <v>-2.9112160562650601E-2</v>
      </c>
      <c r="BH91" s="132">
        <v>1.11523478456517E-2</v>
      </c>
    </row>
    <row r="92" spans="1:60">
      <c r="A92" s="136" t="s">
        <v>335</v>
      </c>
      <c r="B92" s="174">
        <v>0</v>
      </c>
      <c r="C92" s="174">
        <v>0</v>
      </c>
      <c r="D92" s="174">
        <v>0</v>
      </c>
      <c r="E92" s="174">
        <v>0</v>
      </c>
      <c r="F92" s="174">
        <v>0</v>
      </c>
      <c r="G92" s="174">
        <v>0</v>
      </c>
      <c r="H92" s="174">
        <v>0</v>
      </c>
      <c r="I92" s="174">
        <v>3.9131507520000003E-3</v>
      </c>
      <c r="J92" s="174">
        <v>5.085036072E-3</v>
      </c>
      <c r="K92" s="174">
        <v>4.5200274120000003E-3</v>
      </c>
      <c r="L92" s="174">
        <v>5.2314903359999996E-3</v>
      </c>
      <c r="M92" s="174">
        <v>5.1687302039999999E-3</v>
      </c>
      <c r="N92" s="174">
        <v>5.3989204679999996E-3</v>
      </c>
      <c r="O92" s="174">
        <v>5.2314903359999996E-3</v>
      </c>
      <c r="P92" s="174">
        <v>3.8922586200000001E-3</v>
      </c>
      <c r="Q92" s="174">
        <v>5.1995869199999998E-3</v>
      </c>
      <c r="R92" s="174">
        <v>5.3452038239999999E-3</v>
      </c>
      <c r="S92" s="174">
        <v>6.475221144E-3</v>
      </c>
      <c r="T92" s="174">
        <v>3.6647479080000002E-3</v>
      </c>
      <c r="U92" s="174">
        <v>1.4665941720000001E-3</v>
      </c>
      <c r="V92" s="174">
        <v>2.0507365080000002E-3</v>
      </c>
      <c r="W92" s="174">
        <v>3.0970596959999999E-3</v>
      </c>
      <c r="X92" s="174">
        <v>4.8757379400000004E-3</v>
      </c>
      <c r="Y92" s="174">
        <v>5.0222340720000001E-3</v>
      </c>
      <c r="Z92" s="174">
        <v>5.2314903359999996E-3</v>
      </c>
      <c r="AA92" s="174">
        <v>1.1781320256E-2</v>
      </c>
      <c r="AB92" s="174">
        <v>3.7666964880000002E-3</v>
      </c>
      <c r="AC92" s="174">
        <v>3.536506224E-3</v>
      </c>
      <c r="AD92" s="174">
        <v>1.318339584E-3</v>
      </c>
      <c r="AE92" s="174">
        <v>1.2346454520000001E-3</v>
      </c>
      <c r="AF92" s="174">
        <v>1.3434478236E-2</v>
      </c>
      <c r="AG92" s="174">
        <v>7.3659628440000003E-3</v>
      </c>
      <c r="AH92" s="174">
        <v>1.3518214236E-2</v>
      </c>
      <c r="AI92" s="174">
        <v>3.892216752E-3</v>
      </c>
      <c r="AJ92" s="174">
        <v>1.925174376E-3</v>
      </c>
      <c r="AK92" s="174">
        <v>1.3811164632E-2</v>
      </c>
      <c r="AL92" s="174">
        <v>1.4648189688E-2</v>
      </c>
      <c r="AM92" s="174">
        <v>1.5296892479999999E-2</v>
      </c>
      <c r="AN92" s="174">
        <v>1.4627255687999999E-2</v>
      </c>
      <c r="AO92" s="174">
        <v>1.4648189688E-2</v>
      </c>
      <c r="AP92" s="174">
        <v>3.00527812661684E-2</v>
      </c>
      <c r="AQ92" s="174">
        <v>4.56619353501738E-2</v>
      </c>
      <c r="AR92" s="174">
        <v>3.7265030334108599E-2</v>
      </c>
      <c r="AS92" s="174">
        <v>3.9225834861646297E-2</v>
      </c>
      <c r="AT92" s="174">
        <v>4.9013387671192399E-2</v>
      </c>
      <c r="AU92" s="174">
        <v>3.1232758484875001E-2</v>
      </c>
      <c r="AV92" s="174">
        <v>4.6495953487825398E-2</v>
      </c>
      <c r="AW92" s="174">
        <v>3.8365609772912902E-2</v>
      </c>
      <c r="AX92" s="174">
        <v>5.3114665357761701E-2</v>
      </c>
      <c r="AY92" s="174">
        <v>3.1872221563188599E-2</v>
      </c>
      <c r="AZ92" s="174">
        <v>9.4867571480294496E-2</v>
      </c>
      <c r="BA92" s="174">
        <v>6.9713447547414001E-2</v>
      </c>
      <c r="BB92" s="174">
        <v>7.8216010675736206E-2</v>
      </c>
      <c r="BC92" s="174">
        <v>8.5702702525070396E-2</v>
      </c>
      <c r="BD92" s="174">
        <v>0.138761684016734</v>
      </c>
      <c r="BE92" s="175">
        <v>0.15458086429177401</v>
      </c>
      <c r="BF92" s="132">
        <v>0.110958787333215</v>
      </c>
      <c r="BG92" s="132">
        <v>0.109674188056112</v>
      </c>
      <c r="BH92" s="132">
        <v>1.02084333679923E-3</v>
      </c>
    </row>
    <row r="93" spans="1:60">
      <c r="A93" s="136" t="s">
        <v>336</v>
      </c>
      <c r="B93" s="174">
        <v>4.7905365599999996</v>
      </c>
      <c r="C93" s="174">
        <v>5.1246432000000004</v>
      </c>
      <c r="D93" s="174">
        <v>4.5552384000000004</v>
      </c>
      <c r="E93" s="174">
        <v>4.5213253199999999</v>
      </c>
      <c r="F93" s="174">
        <v>5.4597965400000001</v>
      </c>
      <c r="G93" s="174">
        <v>6.94673856</v>
      </c>
      <c r="H93" s="174">
        <v>8.00955774</v>
      </c>
      <c r="I93" s="174">
        <v>8.4705244200000003</v>
      </c>
      <c r="J93" s="174">
        <v>8.5814746199999998</v>
      </c>
      <c r="K93" s="174">
        <v>8.4908304000000001</v>
      </c>
      <c r="L93" s="174">
        <v>9.5695594199999992</v>
      </c>
      <c r="M93" s="174">
        <v>9.8033921999999993</v>
      </c>
      <c r="N93" s="174">
        <v>10.78394076</v>
      </c>
      <c r="O93" s="174">
        <v>11.84110776</v>
      </c>
      <c r="P93" s="174">
        <v>12.249739440000001</v>
      </c>
      <c r="Q93" s="174">
        <v>12.740469160104</v>
      </c>
      <c r="R93" s="174">
        <v>12.672702075851999</v>
      </c>
      <c r="S93" s="174">
        <v>13.409416302407999</v>
      </c>
      <c r="T93" s="174">
        <v>14.3604162702</v>
      </c>
      <c r="U93" s="174">
        <v>15.61775920236</v>
      </c>
      <c r="V93" s="174">
        <v>17.050552081919999</v>
      </c>
      <c r="W93" s="174">
        <v>17.825126159231999</v>
      </c>
      <c r="X93" s="174">
        <v>19.3400705862</v>
      </c>
      <c r="Y93" s="174">
        <v>20.776404996143999</v>
      </c>
      <c r="Z93" s="174">
        <v>21.768846496487999</v>
      </c>
      <c r="AA93" s="174">
        <v>22.084261335360001</v>
      </c>
      <c r="AB93" s="174">
        <v>23.160339985356</v>
      </c>
      <c r="AC93" s="174">
        <v>24.233389401816002</v>
      </c>
      <c r="AD93" s="174">
        <v>25.813284159599998</v>
      </c>
      <c r="AE93" s="174">
        <v>27.51000223482</v>
      </c>
      <c r="AF93" s="174">
        <v>27.8526619168812</v>
      </c>
      <c r="AG93" s="174">
        <v>29.143402235233001</v>
      </c>
      <c r="AH93" s="174">
        <v>28.554884896502202</v>
      </c>
      <c r="AI93" s="174">
        <v>28.3381801484582</v>
      </c>
      <c r="AJ93" s="174">
        <v>29.156517846655401</v>
      </c>
      <c r="AK93" s="174">
        <v>29.561062335738701</v>
      </c>
      <c r="AL93" s="174">
        <v>31.088717104475599</v>
      </c>
      <c r="AM93" s="174">
        <v>34.082847134172901</v>
      </c>
      <c r="AN93" s="174">
        <v>40.619010882281998</v>
      </c>
      <c r="AO93" s="174">
        <v>47.359006934096101</v>
      </c>
      <c r="AP93" s="174">
        <v>55.4583806597036</v>
      </c>
      <c r="AQ93" s="174">
        <v>60.906174260239503</v>
      </c>
      <c r="AR93" s="174">
        <v>66.326086565939605</v>
      </c>
      <c r="AS93" s="174">
        <v>67.377314244931299</v>
      </c>
      <c r="AT93" s="174">
        <v>70.580164573987304</v>
      </c>
      <c r="AU93" s="174">
        <v>73.224993204254403</v>
      </c>
      <c r="AV93" s="174">
        <v>79.710499192961393</v>
      </c>
      <c r="AW93" s="174">
        <v>80.712841222357696</v>
      </c>
      <c r="AX93" s="174">
        <v>82.441148810319504</v>
      </c>
      <c r="AY93" s="174">
        <v>82.492775794799996</v>
      </c>
      <c r="AZ93" s="174">
        <v>80.936781049871996</v>
      </c>
      <c r="BA93" s="174">
        <v>80.213066711712003</v>
      </c>
      <c r="BB93" s="174">
        <v>80.587596235823995</v>
      </c>
      <c r="BC93" s="174">
        <v>81.109745001036003</v>
      </c>
      <c r="BD93" s="174">
        <v>81.788987777616001</v>
      </c>
      <c r="BE93" s="175">
        <v>82.270462177401697</v>
      </c>
      <c r="BF93" s="132">
        <v>3.1384630524933202E-3</v>
      </c>
      <c r="BG93" s="132">
        <v>1.4848505898776201E-2</v>
      </c>
      <c r="BH93" s="132">
        <v>0.54330950673603196</v>
      </c>
    </row>
    <row r="94" spans="1:60">
      <c r="A94" s="136" t="s">
        <v>337</v>
      </c>
      <c r="B94" s="174">
        <v>5.1497640000000003E-3</v>
      </c>
      <c r="C94" s="174">
        <v>4.4380080000000002E-3</v>
      </c>
      <c r="D94" s="174">
        <v>3.5587800000000001E-3</v>
      </c>
      <c r="E94" s="174">
        <v>2.5539479999999999E-3</v>
      </c>
      <c r="F94" s="174">
        <v>1.5072480000000001E-3</v>
      </c>
      <c r="G94" s="174">
        <v>8.7922800000000002E-4</v>
      </c>
      <c r="H94" s="174">
        <v>1.1304360000000001E-3</v>
      </c>
      <c r="I94" s="174">
        <v>5.4428400000000002E-4</v>
      </c>
      <c r="J94" s="174">
        <v>2.9307600000000002E-4</v>
      </c>
      <c r="K94" s="174">
        <v>2.9307600000000002E-4</v>
      </c>
      <c r="L94" s="174">
        <v>2.51208E-4</v>
      </c>
      <c r="M94" s="174">
        <v>3.34944E-4</v>
      </c>
      <c r="N94" s="174">
        <v>2.9307600000000002E-4</v>
      </c>
      <c r="O94" s="174">
        <v>2.0934E-4</v>
      </c>
      <c r="P94" s="174">
        <v>1.67472E-4</v>
      </c>
      <c r="Q94" s="174">
        <v>8.3735999999999999E-5</v>
      </c>
      <c r="R94" s="174">
        <v>1.4653800000000001E-3</v>
      </c>
      <c r="S94" s="174">
        <v>3.7471860000000003E-2</v>
      </c>
      <c r="T94" s="174">
        <v>8.8006535999999996E-2</v>
      </c>
      <c r="U94" s="174">
        <v>0.114885792</v>
      </c>
      <c r="V94" s="174">
        <v>0.14222559600000001</v>
      </c>
      <c r="W94" s="174">
        <v>0.16458310800000001</v>
      </c>
      <c r="X94" s="174">
        <v>0.20624176799999999</v>
      </c>
      <c r="Y94" s="174">
        <v>0.23860573199999999</v>
      </c>
      <c r="Z94" s="174">
        <v>0.25564600799999998</v>
      </c>
      <c r="AA94" s="174">
        <v>0.229939056</v>
      </c>
      <c r="AB94" s="174">
        <v>0.24810976800000001</v>
      </c>
      <c r="AC94" s="174">
        <v>0.26301477600000001</v>
      </c>
      <c r="AD94" s="174">
        <v>0.30458970000000002</v>
      </c>
      <c r="AE94" s="174">
        <v>0.21758799600000001</v>
      </c>
      <c r="AF94" s="174">
        <v>0.234544536</v>
      </c>
      <c r="AG94" s="174">
        <v>0.174296484</v>
      </c>
      <c r="AH94" s="174">
        <v>0.14708228400000001</v>
      </c>
      <c r="AI94" s="174">
        <v>0.18283755600000001</v>
      </c>
      <c r="AJ94" s="174">
        <v>0.15628900000000001</v>
      </c>
      <c r="AK94" s="174">
        <v>0.181619</v>
      </c>
      <c r="AL94" s="174">
        <v>0.28687800000000002</v>
      </c>
      <c r="AM94" s="174">
        <v>0.223159</v>
      </c>
      <c r="AN94" s="174">
        <v>0.28301500000000002</v>
      </c>
      <c r="AO94" s="174">
        <v>0.26426300000000003</v>
      </c>
      <c r="AP94" s="174">
        <v>0.28750399999999998</v>
      </c>
      <c r="AQ94" s="174">
        <v>0.28704299999999999</v>
      </c>
      <c r="AR94" s="174">
        <v>0.313193</v>
      </c>
      <c r="AS94" s="174">
        <v>0.28699799999999998</v>
      </c>
      <c r="AT94" s="174">
        <v>0.29969200000000001</v>
      </c>
      <c r="AU94" s="174">
        <v>0.26072299999999998</v>
      </c>
      <c r="AV94" s="174">
        <v>0.31012899999999999</v>
      </c>
      <c r="AW94" s="174">
        <v>0.30526799999999998</v>
      </c>
      <c r="AX94" s="174">
        <v>0.32535500000000001</v>
      </c>
      <c r="AY94" s="174">
        <v>0.34101399999999998</v>
      </c>
      <c r="AZ94" s="174">
        <v>0.28044400000000003</v>
      </c>
      <c r="BA94" s="174">
        <v>0.28042299999999998</v>
      </c>
      <c r="BB94" s="174">
        <v>0.26268399999999997</v>
      </c>
      <c r="BC94" s="174">
        <v>0.26268399999999997</v>
      </c>
      <c r="BD94" s="174">
        <v>0.25836900000000002</v>
      </c>
      <c r="BE94" s="175">
        <v>0.13763</v>
      </c>
      <c r="BF94" s="132">
        <v>-0.46876768595058299</v>
      </c>
      <c r="BG94" s="132">
        <v>-1.47271277335913E-2</v>
      </c>
      <c r="BH94" s="132">
        <v>9.0890078204300796E-4</v>
      </c>
    </row>
    <row r="95" spans="1:60">
      <c r="A95" s="136" t="s">
        <v>338</v>
      </c>
      <c r="B95" s="174">
        <v>1.48826646405563</v>
      </c>
      <c r="C95" s="174">
        <v>1.4846953005646799</v>
      </c>
      <c r="D95" s="174">
        <v>1.5094269050695399</v>
      </c>
      <c r="E95" s="174">
        <v>1.56176898136862</v>
      </c>
      <c r="F95" s="174">
        <v>1.6590283453686201</v>
      </c>
      <c r="G95" s="174">
        <v>1.5725119563421599</v>
      </c>
      <c r="H95" s="174">
        <v>1.59433992660924</v>
      </c>
      <c r="I95" s="174">
        <v>1.68365911283446</v>
      </c>
      <c r="J95" s="174">
        <v>1.66121786483446</v>
      </c>
      <c r="K95" s="174">
        <v>1.8750819675938399</v>
      </c>
      <c r="L95" s="174">
        <v>2.0156623281280099</v>
      </c>
      <c r="M95" s="174">
        <v>2.0989253966203099</v>
      </c>
      <c r="N95" s="174">
        <v>2.1972462028873898</v>
      </c>
      <c r="O95" s="174">
        <v>2.1263908046203102</v>
      </c>
      <c r="P95" s="174">
        <v>2.2589743771126098</v>
      </c>
      <c r="Q95" s="174">
        <v>2.37443393764678</v>
      </c>
      <c r="R95" s="174">
        <v>2.6717127022184002</v>
      </c>
      <c r="S95" s="174">
        <v>2.642054517</v>
      </c>
      <c r="T95" s="174">
        <v>2.8045729833317701</v>
      </c>
      <c r="U95" s="174">
        <v>2.9459189886244999</v>
      </c>
      <c r="V95" s="174">
        <v>3.0866294853756302</v>
      </c>
      <c r="W95" s="174">
        <v>3.3164641930971102</v>
      </c>
      <c r="X95" s="174">
        <v>3.641867404873</v>
      </c>
      <c r="Y95" s="174">
        <v>3.90800646006192</v>
      </c>
      <c r="Z95" s="174">
        <v>4.2477880675193296</v>
      </c>
      <c r="AA95" s="174">
        <v>4.5936905197568798</v>
      </c>
      <c r="AB95" s="174">
        <v>4.88835970768696</v>
      </c>
      <c r="AC95" s="174">
        <v>5.1777236244490599</v>
      </c>
      <c r="AD95" s="174">
        <v>5.3626511792981102</v>
      </c>
      <c r="AE95" s="174">
        <v>5.5342334933429296</v>
      </c>
      <c r="AF95" s="174">
        <v>5.8738082503899802</v>
      </c>
      <c r="AG95" s="174">
        <v>6.04253709929203</v>
      </c>
      <c r="AH95" s="174">
        <v>6.3193055481014504</v>
      </c>
      <c r="AI95" s="174">
        <v>6.52917274959899</v>
      </c>
      <c r="AJ95" s="174">
        <v>6.4680261750075099</v>
      </c>
      <c r="AK95" s="174">
        <v>6.8801983856666604</v>
      </c>
      <c r="AL95" s="174">
        <v>6.9370314501248602</v>
      </c>
      <c r="AM95" s="174">
        <v>7.2460436349627102</v>
      </c>
      <c r="AN95" s="174">
        <v>7.5887409456414403</v>
      </c>
      <c r="AO95" s="174">
        <v>8.0767026770044694</v>
      </c>
      <c r="AP95" s="174">
        <v>8.8420080595139208</v>
      </c>
      <c r="AQ95" s="174">
        <v>9.1815340911076309</v>
      </c>
      <c r="AR95" s="174">
        <v>10.049558821529899</v>
      </c>
      <c r="AS95" s="174">
        <v>10.874460689618401</v>
      </c>
      <c r="AT95" s="174">
        <v>11.7641988194282</v>
      </c>
      <c r="AU95" s="174">
        <v>12.162719039021599</v>
      </c>
      <c r="AV95" s="174">
        <v>12.754429393146999</v>
      </c>
      <c r="AW95" s="174">
        <v>13.815927145042499</v>
      </c>
      <c r="AX95" s="174">
        <v>14.785191519311301</v>
      </c>
      <c r="AY95" s="174">
        <v>16.2347028997142</v>
      </c>
      <c r="AZ95" s="174">
        <v>16.553686527076099</v>
      </c>
      <c r="BA95" s="174">
        <v>16.842324762653998</v>
      </c>
      <c r="BB95" s="174">
        <v>17.440949221072199</v>
      </c>
      <c r="BC95" s="174">
        <v>18.587696416128502</v>
      </c>
      <c r="BD95" s="174">
        <v>18.597664147682899</v>
      </c>
      <c r="BE95" s="175">
        <v>17.5367024660579</v>
      </c>
      <c r="BF95" s="132">
        <v>-5.9624486195234902E-2</v>
      </c>
      <c r="BG95" s="132">
        <v>4.6862406991045102E-2</v>
      </c>
      <c r="BH95" s="132">
        <v>0.115811397121671</v>
      </c>
    </row>
    <row r="96" spans="1:60">
      <c r="A96" s="136" t="s">
        <v>339</v>
      </c>
      <c r="B96" s="174">
        <v>5.4009720000000004E-3</v>
      </c>
      <c r="C96" s="174">
        <v>6.6151439999999999E-3</v>
      </c>
      <c r="D96" s="174">
        <v>4.6473479999999999E-3</v>
      </c>
      <c r="E96" s="174">
        <v>3.475044E-3</v>
      </c>
      <c r="F96" s="174">
        <v>4.1868000000000001E-3</v>
      </c>
      <c r="G96" s="174">
        <v>3.6425160000000002E-3</v>
      </c>
      <c r="H96" s="174">
        <v>4.1868000000000001E-3</v>
      </c>
      <c r="I96" s="174">
        <v>4.1868000000000001E-3</v>
      </c>
      <c r="J96" s="174">
        <v>2.8051560000000001E-3</v>
      </c>
      <c r="K96" s="174">
        <v>3.0563640000000002E-3</v>
      </c>
      <c r="L96" s="174">
        <v>3.8937239999999999E-3</v>
      </c>
      <c r="M96" s="174">
        <v>3.8937239999999999E-3</v>
      </c>
      <c r="N96" s="174">
        <v>4.1868000000000001E-3</v>
      </c>
      <c r="O96" s="174">
        <v>5.5684439999999997E-3</v>
      </c>
      <c r="P96" s="174">
        <v>8.3736000000000001E-3</v>
      </c>
      <c r="Q96" s="174">
        <v>1.0592604E-2</v>
      </c>
      <c r="R96" s="174">
        <v>1.1304359999999999E-2</v>
      </c>
      <c r="S96" s="174">
        <v>1.0676339999999999E-2</v>
      </c>
      <c r="T96" s="174">
        <v>1.0676339999999999E-2</v>
      </c>
      <c r="U96" s="174">
        <v>1.1178756E-2</v>
      </c>
      <c r="V96" s="174">
        <v>3.7681199999999998E-2</v>
      </c>
      <c r="W96" s="174">
        <v>6.0541128E-2</v>
      </c>
      <c r="X96" s="174">
        <v>9.4914756000000003E-2</v>
      </c>
      <c r="Y96" s="174">
        <v>9.9143423999999994E-2</v>
      </c>
      <c r="Z96" s="174">
        <v>0.148798872</v>
      </c>
      <c r="AA96" s="174">
        <v>0.143236529853181</v>
      </c>
      <c r="AB96" s="174">
        <v>0.144958598368679</v>
      </c>
      <c r="AC96" s="174">
        <v>0.176943253507341</v>
      </c>
      <c r="AD96" s="174">
        <v>0.20626825448613401</v>
      </c>
      <c r="AE96" s="174">
        <v>0.20634057161500799</v>
      </c>
      <c r="AF96" s="174">
        <v>0.227078891353997</v>
      </c>
      <c r="AG96" s="174">
        <v>0.27068006525285498</v>
      </c>
      <c r="AH96" s="174">
        <v>0.33382394779771601</v>
      </c>
      <c r="AI96" s="174">
        <v>0.35824287112561198</v>
      </c>
      <c r="AJ96" s="174">
        <v>0.49307040000000002</v>
      </c>
      <c r="AK96" s="174">
        <v>0.55104987406199002</v>
      </c>
      <c r="AL96" s="174">
        <v>0.69959439543229995</v>
      </c>
      <c r="AM96" s="174">
        <v>0.72164091288743903</v>
      </c>
      <c r="AN96" s="174">
        <v>0.96871227210440403</v>
      </c>
      <c r="AO96" s="174">
        <v>0.889976871778141</v>
      </c>
      <c r="AP96" s="174">
        <v>1.0199398610114201</v>
      </c>
      <c r="AQ96" s="174">
        <v>1.20849175203915</v>
      </c>
      <c r="AR96" s="174">
        <v>1.51619314845024</v>
      </c>
      <c r="AS96" s="174">
        <v>1.31894871973899</v>
      </c>
      <c r="AT96" s="174">
        <v>1.3885487765089699</v>
      </c>
      <c r="AU96" s="174">
        <v>1.6525938009787899</v>
      </c>
      <c r="AV96" s="174">
        <v>1.96233921044046</v>
      </c>
      <c r="AW96" s="174">
        <v>2.2192735066884199</v>
      </c>
      <c r="AX96" s="174">
        <v>2.3865062094616598</v>
      </c>
      <c r="AY96" s="174">
        <v>1.8886616280587301</v>
      </c>
      <c r="AZ96" s="174">
        <v>2.1413200287112599</v>
      </c>
      <c r="BA96" s="174">
        <v>2.2334681892332799</v>
      </c>
      <c r="BB96" s="174">
        <v>2.3933011419249599</v>
      </c>
      <c r="BC96" s="174">
        <v>2.83851483327896</v>
      </c>
      <c r="BD96" s="174">
        <v>3.4141648698205498</v>
      </c>
      <c r="BE96" s="175">
        <v>3.2558139200716201</v>
      </c>
      <c r="BF96" s="132">
        <v>-4.8986098379604902E-2</v>
      </c>
      <c r="BG96" s="132">
        <v>9.4138587880998603E-2</v>
      </c>
      <c r="BH96" s="132">
        <v>2.1501212076869902E-2</v>
      </c>
    </row>
    <row r="97" spans="1:60">
      <c r="A97" s="136" t="s">
        <v>340</v>
      </c>
      <c r="B97" s="174">
        <v>2.0394823895999998</v>
      </c>
      <c r="C97" s="174">
        <v>2.1735822441599999</v>
      </c>
      <c r="D97" s="174">
        <v>2.3875009286400002</v>
      </c>
      <c r="E97" s="174">
        <v>2.4568381047600001</v>
      </c>
      <c r="F97" s="174">
        <v>2.6243377376399999</v>
      </c>
      <c r="G97" s="174">
        <v>2.5282988258399999</v>
      </c>
      <c r="H97" s="174">
        <v>2.2955977378800001</v>
      </c>
      <c r="I97" s="174">
        <v>2.2432371984000001</v>
      </c>
      <c r="J97" s="174">
        <v>2.3717573046</v>
      </c>
      <c r="K97" s="174">
        <v>2.5140444465599998</v>
      </c>
      <c r="L97" s="174">
        <v>2.3517477500399999</v>
      </c>
      <c r="M97" s="174">
        <v>2.2996459547999999</v>
      </c>
      <c r="N97" s="174">
        <v>2.1695641721999999</v>
      </c>
      <c r="O97" s="174">
        <v>1.96463664072</v>
      </c>
      <c r="P97" s="174">
        <v>2.0981315026799998</v>
      </c>
      <c r="Q97" s="174">
        <v>2.4374176329599999</v>
      </c>
      <c r="R97" s="174">
        <v>2.7326519283600001</v>
      </c>
      <c r="S97" s="174">
        <v>2.6062105683599999</v>
      </c>
      <c r="T97" s="174">
        <v>2.5688965507199999</v>
      </c>
      <c r="U97" s="174">
        <v>2.8727296959599999</v>
      </c>
      <c r="V97" s="174">
        <v>2.9981754349199998</v>
      </c>
      <c r="W97" s="174">
        <v>2.8550722856399999</v>
      </c>
      <c r="X97" s="174">
        <v>2.9135752793999998</v>
      </c>
      <c r="Y97" s="174">
        <v>3.1491786571199998</v>
      </c>
      <c r="Z97" s="174">
        <v>3.1541906754000002</v>
      </c>
      <c r="AA97" s="174">
        <v>3.2676831003600002</v>
      </c>
      <c r="AB97" s="174">
        <v>3.2417308018800002</v>
      </c>
      <c r="AC97" s="174">
        <v>3.1869167975999999</v>
      </c>
      <c r="AD97" s="174">
        <v>3.2500997963999998</v>
      </c>
      <c r="AE97" s="174">
        <v>3.4031725538400002</v>
      </c>
      <c r="AF97" s="174">
        <v>3.52747990188</v>
      </c>
      <c r="AG97" s="174">
        <v>3.62009694204</v>
      </c>
      <c r="AH97" s="174">
        <v>3.71860564716</v>
      </c>
      <c r="AI97" s="174">
        <v>3.54498993684</v>
      </c>
      <c r="AJ97" s="174">
        <v>3.729517704</v>
      </c>
      <c r="AK97" s="174">
        <v>3.9981720996000001</v>
      </c>
      <c r="AL97" s="174">
        <v>4.0937567436000002</v>
      </c>
      <c r="AM97" s="174">
        <v>4.3484690951999996</v>
      </c>
      <c r="AN97" s="174">
        <v>4.4685339588000001</v>
      </c>
      <c r="AO97" s="174">
        <v>4.5867691908000001</v>
      </c>
      <c r="AP97" s="174">
        <v>4.8053310510416898</v>
      </c>
      <c r="AQ97" s="174">
        <v>4.7237106564556202</v>
      </c>
      <c r="AR97" s="174">
        <v>4.9586530602161396</v>
      </c>
      <c r="AS97" s="174">
        <v>5.0932111833817402</v>
      </c>
      <c r="AT97" s="174">
        <v>4.2730108097595396</v>
      </c>
      <c r="AU97" s="174">
        <v>4.8698444913878403</v>
      </c>
      <c r="AV97" s="174">
        <v>4.6175389116860197</v>
      </c>
      <c r="AW97" s="174">
        <v>4.8751169631940598</v>
      </c>
      <c r="AX97" s="174">
        <v>5.0739771494717196</v>
      </c>
      <c r="AY97" s="174">
        <v>4.9886480944627296</v>
      </c>
      <c r="AZ97" s="174">
        <v>5.0327313963518199</v>
      </c>
      <c r="BA97" s="174">
        <v>5.0233880112005096</v>
      </c>
      <c r="BB97" s="174">
        <v>5.0974684091677203</v>
      </c>
      <c r="BC97" s="174">
        <v>4.9917504165937103</v>
      </c>
      <c r="BD97" s="174">
        <v>4.9053378043553302</v>
      </c>
      <c r="BE97" s="175">
        <v>4.5743891657430398</v>
      </c>
      <c r="BF97" s="132">
        <v>-7.0014947668086594E-2</v>
      </c>
      <c r="BG97" s="132">
        <v>1.3896194214916901E-2</v>
      </c>
      <c r="BH97" s="132">
        <v>3.0209008865166899E-2</v>
      </c>
    </row>
    <row r="98" spans="1:60">
      <c r="A98" s="136" t="s">
        <v>341</v>
      </c>
      <c r="B98" s="174">
        <v>6.2801999999999997E-4</v>
      </c>
      <c r="C98" s="174">
        <v>8.3735999999999999E-4</v>
      </c>
      <c r="D98" s="174">
        <v>5.02416E-4</v>
      </c>
      <c r="E98" s="174">
        <v>5.02416E-4</v>
      </c>
      <c r="F98" s="174">
        <v>6.2801999999999997E-4</v>
      </c>
      <c r="G98" s="174">
        <v>6.6988799999999999E-4</v>
      </c>
      <c r="H98" s="174">
        <v>1.716588E-3</v>
      </c>
      <c r="I98" s="174">
        <v>4.3542720000000002E-3</v>
      </c>
      <c r="J98" s="174">
        <v>4.1449319999999996E-3</v>
      </c>
      <c r="K98" s="174">
        <v>4.1449319999999996E-3</v>
      </c>
      <c r="L98" s="174">
        <v>3.7681200000000002E-4</v>
      </c>
      <c r="M98" s="174">
        <v>4.1868E-4</v>
      </c>
      <c r="N98" s="174">
        <v>4.6054800000000002E-4</v>
      </c>
      <c r="O98" s="174">
        <v>1.004832E-3</v>
      </c>
      <c r="P98" s="174">
        <v>1.423512E-3</v>
      </c>
      <c r="Q98" s="174">
        <v>2.0934E-3</v>
      </c>
      <c r="R98" s="174">
        <v>3.8937239999999999E-3</v>
      </c>
      <c r="S98" s="174">
        <v>3.5587800000000001E-3</v>
      </c>
      <c r="T98" s="174">
        <v>9.2528279999999994E-3</v>
      </c>
      <c r="U98" s="174">
        <v>1.0006452000000001E-2</v>
      </c>
      <c r="V98" s="174">
        <v>1.3355891999999999E-2</v>
      </c>
      <c r="W98" s="174">
        <v>9.9227159999999998E-3</v>
      </c>
      <c r="X98" s="174">
        <v>1.3690836E-2</v>
      </c>
      <c r="Y98" s="174">
        <v>1.088568E-2</v>
      </c>
      <c r="Z98" s="174">
        <v>5.0115996000000003E-2</v>
      </c>
      <c r="AA98" s="174">
        <v>5.5479840000000002E-2</v>
      </c>
      <c r="AB98" s="174">
        <v>6.5354079999999995E-2</v>
      </c>
      <c r="AC98" s="174">
        <v>6.8617600000000001E-2</v>
      </c>
      <c r="AD98" s="174">
        <v>5.7362639999999999E-2</v>
      </c>
      <c r="AE98" s="174">
        <v>6.3722319999999999E-2</v>
      </c>
      <c r="AF98" s="174">
        <v>6.9830959999999997E-2</v>
      </c>
      <c r="AG98" s="174">
        <v>7.0165679999999994E-2</v>
      </c>
      <c r="AH98" s="174">
        <v>6.7864480000000005E-2</v>
      </c>
      <c r="AI98" s="174">
        <v>7.2425039999999996E-2</v>
      </c>
      <c r="AJ98" s="174">
        <v>8.1169599999999995E-2</v>
      </c>
      <c r="AK98" s="174">
        <v>0.10401423999999999</v>
      </c>
      <c r="AL98" s="174">
        <v>0.12430664</v>
      </c>
      <c r="AM98" s="174">
        <v>0.15238128000000001</v>
      </c>
      <c r="AN98" s="174">
        <v>0.22242144</v>
      </c>
      <c r="AO98" s="174">
        <v>0.27748287999999999</v>
      </c>
      <c r="AP98" s="174">
        <v>0.28823576000000001</v>
      </c>
      <c r="AQ98" s="174">
        <v>0.30534832000000001</v>
      </c>
      <c r="AR98" s="174">
        <v>0.37015848000000001</v>
      </c>
      <c r="AS98" s="174">
        <v>0.40927888000000001</v>
      </c>
      <c r="AT98" s="174">
        <v>0.44446632000000003</v>
      </c>
      <c r="AU98" s="174">
        <v>0.61826968000000004</v>
      </c>
      <c r="AV98" s="174">
        <v>0.61806048000000002</v>
      </c>
      <c r="AW98" s="174">
        <v>0.66450288000000002</v>
      </c>
      <c r="AX98" s="174">
        <v>0.63040328000000001</v>
      </c>
      <c r="AY98" s="174">
        <v>0.64253687999999998</v>
      </c>
      <c r="AZ98" s="174">
        <v>0.72826703999999998</v>
      </c>
      <c r="BA98" s="174">
        <v>0.78424895999999999</v>
      </c>
      <c r="BB98" s="174">
        <v>0.86905863999999999</v>
      </c>
      <c r="BC98" s="174">
        <v>0.9321952</v>
      </c>
      <c r="BD98" s="174">
        <v>0.95483733794200498</v>
      </c>
      <c r="BE98" s="175">
        <v>1.13670537691327</v>
      </c>
      <c r="BF98" s="132">
        <v>0.18721752854849399</v>
      </c>
      <c r="BG98" s="132">
        <v>7.9466213034732794E-2</v>
      </c>
      <c r="BH98" s="132">
        <v>7.5067384002685499E-3</v>
      </c>
    </row>
    <row r="99" spans="1:60">
      <c r="A99" s="136" t="s">
        <v>342</v>
      </c>
      <c r="B99" s="174">
        <v>6.8872859999999994E-2</v>
      </c>
      <c r="C99" s="174">
        <v>6.6988800000000001E-2</v>
      </c>
      <c r="D99" s="174">
        <v>6.1169148E-2</v>
      </c>
      <c r="E99" s="174">
        <v>5.7568500000000002E-2</v>
      </c>
      <c r="F99" s="174">
        <v>5.9033879999999997E-2</v>
      </c>
      <c r="G99" s="174">
        <v>5.9075747999999997E-2</v>
      </c>
      <c r="H99" s="174">
        <v>5.2544340000000002E-2</v>
      </c>
      <c r="I99" s="174">
        <v>5.3842248000000002E-2</v>
      </c>
      <c r="J99" s="174">
        <v>6.1001675999999998E-2</v>
      </c>
      <c r="K99" s="174">
        <v>6.2800419999999996E-2</v>
      </c>
      <c r="L99" s="174">
        <v>5.9099829999999999E-2</v>
      </c>
      <c r="M99" s="174">
        <v>6.0900099999999999E-2</v>
      </c>
      <c r="N99" s="174">
        <v>5.8000219999999998E-2</v>
      </c>
      <c r="O99" s="174">
        <v>5.3500020000000002E-2</v>
      </c>
      <c r="P99" s="174">
        <v>4.7699980000000003E-2</v>
      </c>
      <c r="Q99" s="174">
        <v>4.9061609999999999E-2</v>
      </c>
      <c r="R99" s="174">
        <v>4.8880609999999998E-2</v>
      </c>
      <c r="S99" s="174">
        <v>4.7917950000000001E-2</v>
      </c>
      <c r="T99" s="174">
        <v>5.3095499999999997E-2</v>
      </c>
      <c r="U99" s="174">
        <v>4.9381790000000002E-2</v>
      </c>
      <c r="V99" s="174">
        <v>4.559771E-2</v>
      </c>
      <c r="W99" s="174">
        <v>5.2404680000000002E-2</v>
      </c>
      <c r="X99" s="174">
        <v>4.3739519999999997E-2</v>
      </c>
      <c r="Y99" s="174">
        <v>4.7397460000000002E-2</v>
      </c>
      <c r="Z99" s="174">
        <v>5.1603389999999999E-2</v>
      </c>
      <c r="AA99" s="174">
        <v>5.0141805014761801E-2</v>
      </c>
      <c r="AB99" s="174">
        <v>4.7809957589747903E-2</v>
      </c>
      <c r="AC99" s="174">
        <v>5.2645557870133697E-2</v>
      </c>
      <c r="AD99" s="174">
        <v>5.18626619311921E-2</v>
      </c>
      <c r="AE99" s="174">
        <v>4.9023736188671098E-2</v>
      </c>
      <c r="AF99" s="174">
        <v>4.9159474909930202E-2</v>
      </c>
      <c r="AG99" s="174">
        <v>4.8447943978403803E-2</v>
      </c>
      <c r="AH99" s="174">
        <v>5.2302050338372E-2</v>
      </c>
      <c r="AI99" s="174">
        <v>4.7689642784762801E-2</v>
      </c>
      <c r="AJ99" s="174">
        <v>4.8856810959999997E-2</v>
      </c>
      <c r="AK99" s="174">
        <v>4.6295755044900001E-2</v>
      </c>
      <c r="AL99" s="174">
        <v>5.7335688068729997E-2</v>
      </c>
      <c r="AM99" s="174">
        <v>5.7307030001999999E-2</v>
      </c>
      <c r="AN99" s="174">
        <v>8.2707951290671405E-2</v>
      </c>
      <c r="AO99" s="174">
        <v>8.5459216456706996E-2</v>
      </c>
      <c r="AP99" s="174">
        <v>9.5138900028781906E-2</v>
      </c>
      <c r="AQ99" s="174">
        <v>9.3677487909634996E-2</v>
      </c>
      <c r="AR99" s="174">
        <v>7.0995569116010904E-2</v>
      </c>
      <c r="AS99" s="174">
        <v>8.8100537011386995E-2</v>
      </c>
      <c r="AT99" s="174">
        <v>6.7748221373377701E-2</v>
      </c>
      <c r="AU99" s="174">
        <v>5.7859137329711402E-2</v>
      </c>
      <c r="AV99" s="174">
        <v>5.8570765841107202E-2</v>
      </c>
      <c r="AW99" s="174">
        <v>7.2979302675625801E-2</v>
      </c>
      <c r="AX99" s="174">
        <v>6.4359014850192006E-2</v>
      </c>
      <c r="AY99" s="174">
        <v>5.9435580707552199E-2</v>
      </c>
      <c r="AZ99" s="174">
        <v>6.0024515517961098E-2</v>
      </c>
      <c r="BA99" s="174">
        <v>4.9666086197667499E-2</v>
      </c>
      <c r="BB99" s="174">
        <v>5.2330923426030497E-2</v>
      </c>
      <c r="BC99" s="174">
        <v>5.6422139030358601E-2</v>
      </c>
      <c r="BD99" s="174">
        <v>6.4215942609866503E-2</v>
      </c>
      <c r="BE99" s="175">
        <v>6.1296192626120502E-2</v>
      </c>
      <c r="BF99" s="132">
        <v>-4.8075692645965298E-2</v>
      </c>
      <c r="BG99" s="132">
        <v>-5.3403592592092802E-3</v>
      </c>
      <c r="BH99" s="132">
        <v>4.0479660985351899E-4</v>
      </c>
    </row>
    <row r="100" spans="1:60">
      <c r="A100" s="136" t="s">
        <v>343</v>
      </c>
      <c r="B100" s="174">
        <v>5.7735972000000003E-2</v>
      </c>
      <c r="C100" s="174">
        <v>4.8734352000000002E-2</v>
      </c>
      <c r="D100" s="174">
        <v>4.6808424000000001E-2</v>
      </c>
      <c r="E100" s="174">
        <v>5.1539507999999998E-2</v>
      </c>
      <c r="F100" s="174">
        <v>4.6389743999999997E-2</v>
      </c>
      <c r="G100" s="174">
        <v>3.8644164000000002E-2</v>
      </c>
      <c r="H100" s="174">
        <v>3.0605508E-2</v>
      </c>
      <c r="I100" s="174">
        <v>2.4534647999999999E-2</v>
      </c>
      <c r="J100" s="174">
        <v>2.4367176000000001E-2</v>
      </c>
      <c r="K100" s="174">
        <v>2.2315643999999999E-2</v>
      </c>
      <c r="L100" s="174">
        <v>2.1645755999999999E-2</v>
      </c>
      <c r="M100" s="174">
        <v>2.1436416E-2</v>
      </c>
      <c r="N100" s="174">
        <v>2.3320476E-2</v>
      </c>
      <c r="O100" s="174">
        <v>2.4827723999999999E-2</v>
      </c>
      <c r="P100" s="174">
        <v>2.7674747999999999E-2</v>
      </c>
      <c r="Q100" s="174">
        <v>2.9475072000000001E-2</v>
      </c>
      <c r="R100" s="174">
        <v>3.3452532E-2</v>
      </c>
      <c r="S100" s="174">
        <v>3.7932408000000001E-2</v>
      </c>
      <c r="T100" s="174">
        <v>4.3040304000000001E-2</v>
      </c>
      <c r="U100" s="174">
        <v>4.8818088000000003E-2</v>
      </c>
      <c r="V100" s="174">
        <v>5.5391363999999998E-2</v>
      </c>
      <c r="W100" s="174">
        <v>6.2843867999999997E-2</v>
      </c>
      <c r="X100" s="174">
        <v>7.1343071999999993E-2</v>
      </c>
      <c r="Y100" s="174">
        <v>7.4608776000000002E-2</v>
      </c>
      <c r="Z100" s="174">
        <v>8.1726335999999997E-2</v>
      </c>
      <c r="AA100" s="174">
        <v>8.6624891999999995E-2</v>
      </c>
      <c r="AB100" s="174">
        <v>8.5745663999999999E-2</v>
      </c>
      <c r="AC100" s="174">
        <v>8.8048403999999997E-2</v>
      </c>
      <c r="AD100" s="174">
        <v>9.2444544000000003E-2</v>
      </c>
      <c r="AE100" s="174">
        <v>9.1774655999999996E-2</v>
      </c>
      <c r="AF100" s="174">
        <v>9.2528280000000004E-2</v>
      </c>
      <c r="AG100" s="174">
        <v>9.3784320000000004E-2</v>
      </c>
      <c r="AH100" s="174">
        <v>8.7671592000000007E-2</v>
      </c>
      <c r="AI100" s="174">
        <v>8.7755327999999994E-2</v>
      </c>
      <c r="AJ100" s="174">
        <v>8.7797195999999994E-2</v>
      </c>
      <c r="AK100" s="174">
        <v>8.4908304000000004E-2</v>
      </c>
      <c r="AL100" s="174">
        <v>8.8132139999999998E-2</v>
      </c>
      <c r="AM100" s="174">
        <v>9.8808480000000004E-2</v>
      </c>
      <c r="AN100" s="174">
        <v>0.12502847316133101</v>
      </c>
      <c r="AO100" s="174">
        <v>0.13978335347065299</v>
      </c>
      <c r="AP100" s="174">
        <v>0.155117593589851</v>
      </c>
      <c r="AQ100" s="174">
        <v>0.165986238535834</v>
      </c>
      <c r="AR100" s="174">
        <v>0.22731935228535899</v>
      </c>
      <c r="AS100" s="174">
        <v>0.25073980098237098</v>
      </c>
      <c r="AT100" s="174">
        <v>0.20619335206431399</v>
      </c>
      <c r="AU100" s="174">
        <v>0.193758873681592</v>
      </c>
      <c r="AV100" s="174">
        <v>0.166981855599071</v>
      </c>
      <c r="AW100" s="174">
        <v>0.16925393651822301</v>
      </c>
      <c r="AX100" s="174">
        <v>0.13413876844684999</v>
      </c>
      <c r="AY100" s="174">
        <v>0.197970300756345</v>
      </c>
      <c r="AZ100" s="174">
        <v>0.194745957777712</v>
      </c>
      <c r="BA100" s="174">
        <v>0.223621498888952</v>
      </c>
      <c r="BB100" s="174">
        <v>0.29922213990623803</v>
      </c>
      <c r="BC100" s="174">
        <v>0.495789921349438</v>
      </c>
      <c r="BD100" s="174">
        <v>0.55826837935038398</v>
      </c>
      <c r="BE100" s="175">
        <v>0.62152355556455696</v>
      </c>
      <c r="BF100" s="132">
        <v>0.110264214667938</v>
      </c>
      <c r="BG100" s="132">
        <v>0.10473175323938901</v>
      </c>
      <c r="BH100" s="132">
        <v>4.1045066170949402E-3</v>
      </c>
    </row>
    <row r="101" spans="1:60">
      <c r="A101" s="136" t="s">
        <v>344</v>
      </c>
      <c r="B101" s="174">
        <v>1.855882836E-3</v>
      </c>
      <c r="C101" s="174">
        <v>1.7582047920000001E-3</v>
      </c>
      <c r="D101" s="174">
        <v>1.367492616E-3</v>
      </c>
      <c r="E101" s="174">
        <v>6.2513948160000004E-4</v>
      </c>
      <c r="F101" s="174">
        <v>8.2049556959999995E-4</v>
      </c>
      <c r="G101" s="174">
        <v>8.2049556959999995E-4</v>
      </c>
      <c r="H101" s="174">
        <v>8.0095996079999996E-4</v>
      </c>
      <c r="I101" s="174">
        <v>7.8142435199999997E-4</v>
      </c>
      <c r="J101" s="174">
        <v>7.8142435199999997E-4</v>
      </c>
      <c r="K101" s="174">
        <v>1.0939940927999999E-3</v>
      </c>
      <c r="L101" s="174">
        <v>2.0707745327999999E-3</v>
      </c>
      <c r="M101" s="174">
        <v>2.4614867088000002E-3</v>
      </c>
      <c r="N101" s="174">
        <v>6.0755743367999996E-3</v>
      </c>
      <c r="O101" s="174">
        <v>5.5676485080000003E-3</v>
      </c>
      <c r="P101" s="174">
        <v>4.8643665911999997E-3</v>
      </c>
      <c r="Q101" s="174">
        <v>5.8606826399999999E-3</v>
      </c>
      <c r="R101" s="174">
        <v>1.0158516576000001E-2</v>
      </c>
      <c r="S101" s="174">
        <v>1.1330653103999999E-2</v>
      </c>
      <c r="T101" s="174">
        <v>2.0629602892800001E-2</v>
      </c>
      <c r="U101" s="174">
        <v>3.3054250089600001E-2</v>
      </c>
      <c r="V101" s="174">
        <v>4.6748711858400002E-2</v>
      </c>
      <c r="W101" s="174">
        <v>3.6824622587999997E-2</v>
      </c>
      <c r="X101" s="174">
        <v>3.9168895644000001E-2</v>
      </c>
      <c r="Y101" s="174">
        <v>4.96009107432E-2</v>
      </c>
      <c r="Z101" s="174">
        <v>3.9207966861599997E-2</v>
      </c>
      <c r="AA101" s="174">
        <v>4.4775615369600001E-2</v>
      </c>
      <c r="AB101" s="174">
        <v>5.0284657051199999E-2</v>
      </c>
      <c r="AC101" s="174">
        <v>5.0108836572E-2</v>
      </c>
      <c r="AD101" s="174">
        <v>5.0909796532799999E-2</v>
      </c>
      <c r="AE101" s="174">
        <v>4.9053913696799997E-2</v>
      </c>
      <c r="AF101" s="174">
        <v>5.9173359055199999E-2</v>
      </c>
      <c r="AG101" s="174">
        <v>8.2401197918400004E-2</v>
      </c>
      <c r="AH101" s="174">
        <v>0.1022298408504</v>
      </c>
      <c r="AI101" s="174">
        <v>0.10322615689920001</v>
      </c>
      <c r="AJ101" s="174">
        <v>0.1210621677336</v>
      </c>
      <c r="AK101" s="174">
        <v>0.16798670007120001</v>
      </c>
      <c r="AL101" s="174">
        <v>0.17154218087279999</v>
      </c>
      <c r="AM101" s="174">
        <v>0.1494864785376</v>
      </c>
      <c r="AN101" s="174">
        <v>0.1555815884832</v>
      </c>
      <c r="AO101" s="174">
        <v>0.16911976538160001</v>
      </c>
      <c r="AP101" s="174">
        <v>0.192106847401949</v>
      </c>
      <c r="AQ101" s="174">
        <v>0.21017736000000001</v>
      </c>
      <c r="AR101" s="174">
        <v>0.22608719999999999</v>
      </c>
      <c r="AS101" s="174">
        <v>0.26586179999999998</v>
      </c>
      <c r="AT101" s="174">
        <v>0.25372008000000001</v>
      </c>
      <c r="AU101" s="174">
        <v>0.29391336000000001</v>
      </c>
      <c r="AV101" s="174">
        <v>0.32352738193217601</v>
      </c>
      <c r="AW101" s="174">
        <v>0.33852815226991301</v>
      </c>
      <c r="AX101" s="174">
        <v>0.41884639614088598</v>
      </c>
      <c r="AY101" s="174">
        <v>0.44562628270169902</v>
      </c>
      <c r="AZ101" s="174">
        <v>0.48636216183416198</v>
      </c>
      <c r="BA101" s="174">
        <v>0.54797662276595904</v>
      </c>
      <c r="BB101" s="174">
        <v>0.64799095201624701</v>
      </c>
      <c r="BC101" s="174">
        <v>0.68460959969755297</v>
      </c>
      <c r="BD101" s="174">
        <v>0.73202022843557102</v>
      </c>
      <c r="BE101" s="175">
        <v>0.72774824413550998</v>
      </c>
      <c r="BF101" s="132">
        <v>-8.5521782562476608E-3</v>
      </c>
      <c r="BG101" s="132">
        <v>0.111774795847301</v>
      </c>
      <c r="BH101" s="132">
        <v>4.8060084881580397E-3</v>
      </c>
    </row>
    <row r="102" spans="1:60">
      <c r="A102" s="136" t="s">
        <v>345</v>
      </c>
      <c r="B102" s="174">
        <v>1.67472E-4</v>
      </c>
      <c r="C102" s="174">
        <v>2.0934E-4</v>
      </c>
      <c r="D102" s="174">
        <v>1.25604E-4</v>
      </c>
      <c r="E102" s="174">
        <v>2.51208E-4</v>
      </c>
      <c r="F102" s="174">
        <v>1.25604E-4</v>
      </c>
      <c r="G102" s="174">
        <v>1.25604E-4</v>
      </c>
      <c r="H102" s="174">
        <v>1.6621596000000001E-4</v>
      </c>
      <c r="I102" s="174">
        <v>1.2539465999999999E-4</v>
      </c>
      <c r="J102" s="174">
        <v>1.81790856E-4</v>
      </c>
      <c r="K102" s="174">
        <v>2.2261215599999999E-4</v>
      </c>
      <c r="L102" s="174">
        <v>5.3423568E-5</v>
      </c>
      <c r="M102" s="174">
        <v>1.4101142400000001E-4</v>
      </c>
      <c r="N102" s="174">
        <v>1.81790856E-4</v>
      </c>
      <c r="O102" s="174">
        <v>1.92969612E-4</v>
      </c>
      <c r="P102" s="174">
        <v>2.8219032E-5</v>
      </c>
      <c r="Q102" s="174">
        <v>1.24682904E-4</v>
      </c>
      <c r="R102" s="174">
        <v>1.92969612E-4</v>
      </c>
      <c r="S102" s="174">
        <v>6.8286708000000007E-5</v>
      </c>
      <c r="T102" s="174">
        <v>1.3657341600000001E-4</v>
      </c>
      <c r="U102" s="174">
        <v>2.09298132E-4</v>
      </c>
      <c r="V102" s="174">
        <v>4.7499245999999999E-4</v>
      </c>
      <c r="W102" s="174">
        <v>2.93871492E-4</v>
      </c>
      <c r="X102" s="174">
        <v>4.9127911200000005E-4</v>
      </c>
      <c r="Y102" s="174">
        <v>5.7589434000000002E-4</v>
      </c>
      <c r="Z102" s="174">
        <v>5.1949814400000004E-4</v>
      </c>
      <c r="AA102" s="174">
        <v>8.9798486400000002E-4</v>
      </c>
      <c r="AB102" s="174">
        <v>5.3138865600000002E-4</v>
      </c>
      <c r="AC102" s="174">
        <v>7.7330195999999996E-4</v>
      </c>
      <c r="AD102" s="174">
        <v>8.5787532000000004E-4</v>
      </c>
      <c r="AE102" s="174">
        <v>1.0271057760000001E-3</v>
      </c>
      <c r="AF102" s="174">
        <v>4.7938860000000001E-4</v>
      </c>
      <c r="AG102" s="174">
        <v>1.1890512E-5</v>
      </c>
      <c r="AH102" s="174">
        <v>0</v>
      </c>
      <c r="AI102" s="174">
        <v>0</v>
      </c>
      <c r="AJ102" s="174">
        <v>0</v>
      </c>
      <c r="AK102" s="174">
        <v>0</v>
      </c>
      <c r="AL102" s="174">
        <v>0</v>
      </c>
      <c r="AM102" s="174">
        <v>2.8198098000000002E-4</v>
      </c>
      <c r="AN102" s="174">
        <v>3.6659620799999999E-4</v>
      </c>
      <c r="AO102" s="174">
        <v>2.8951721999999997E-4</v>
      </c>
      <c r="AP102" s="174">
        <v>3.5169120000000002E-4</v>
      </c>
      <c r="AQ102" s="174">
        <v>2.0934E-4</v>
      </c>
      <c r="AR102" s="174">
        <v>3.3913079999999999E-4</v>
      </c>
      <c r="AS102" s="174">
        <v>2.0515320000000001E-4</v>
      </c>
      <c r="AT102" s="174">
        <v>1.67472E-4</v>
      </c>
      <c r="AU102" s="174">
        <v>3.2657040000000001E-4</v>
      </c>
      <c r="AV102" s="174">
        <v>2.6795520000000002E-4</v>
      </c>
      <c r="AW102" s="174">
        <v>1.0425132E-3</v>
      </c>
      <c r="AX102" s="174">
        <v>1.1032218E-2</v>
      </c>
      <c r="AY102" s="174">
        <v>1.6265717999999998E-2</v>
      </c>
      <c r="AZ102" s="174">
        <v>1.70151552E-2</v>
      </c>
      <c r="BA102" s="174">
        <v>1.7835767999999998E-2</v>
      </c>
      <c r="BB102" s="174">
        <v>3.7605837599999997E-2</v>
      </c>
      <c r="BC102" s="174">
        <v>1.9987783200000001E-2</v>
      </c>
      <c r="BD102" s="174">
        <v>1.9170966038583301E-2</v>
      </c>
      <c r="BE102" s="175">
        <v>1.96678993200687E-2</v>
      </c>
      <c r="BF102" s="132">
        <v>2.3118076092629499E-2</v>
      </c>
      <c r="BG102" s="132">
        <v>0.60646097202952798</v>
      </c>
      <c r="BH102" s="132">
        <v>1.2988570132350201E-4</v>
      </c>
    </row>
    <row r="103" spans="1:60">
      <c r="A103" s="136" t="s">
        <v>346</v>
      </c>
      <c r="B103" s="174">
        <v>0.207330336</v>
      </c>
      <c r="C103" s="174">
        <v>0.234753876</v>
      </c>
      <c r="D103" s="174">
        <v>0.22395193199999999</v>
      </c>
      <c r="E103" s="174">
        <v>0.21143339999999999</v>
      </c>
      <c r="F103" s="174">
        <v>0.22081183200000001</v>
      </c>
      <c r="G103" s="174">
        <v>0.23567497200000001</v>
      </c>
      <c r="H103" s="174">
        <v>0.23818705200000001</v>
      </c>
      <c r="I103" s="174">
        <v>0.24413230799999999</v>
      </c>
      <c r="J103" s="174">
        <v>0.30873463200000001</v>
      </c>
      <c r="K103" s="174">
        <v>0.31840614</v>
      </c>
      <c r="L103" s="174">
        <v>0.33640937999999998</v>
      </c>
      <c r="M103" s="174">
        <v>0.37501167600000002</v>
      </c>
      <c r="N103" s="174">
        <v>0.40938530400000001</v>
      </c>
      <c r="O103" s="174">
        <v>0.414241992</v>
      </c>
      <c r="P103" s="174">
        <v>0.49584272400000001</v>
      </c>
      <c r="Q103" s="174">
        <v>0.55261573200000003</v>
      </c>
      <c r="R103" s="174">
        <v>0.63824416559999997</v>
      </c>
      <c r="S103" s="174">
        <v>0.64688572079999995</v>
      </c>
      <c r="T103" s="174">
        <v>0.69044937480000002</v>
      </c>
      <c r="U103" s="174">
        <v>0.83179155599999999</v>
      </c>
      <c r="V103" s="174">
        <v>0.92202128279999995</v>
      </c>
      <c r="W103" s="174">
        <v>0.97678043999999997</v>
      </c>
      <c r="X103" s="174">
        <v>0.98971346520000003</v>
      </c>
      <c r="Y103" s="174">
        <v>1.0534951764</v>
      </c>
      <c r="Z103" s="174">
        <v>1.0254519900000001</v>
      </c>
      <c r="AA103" s="174">
        <v>1.0100320056000001</v>
      </c>
      <c r="AB103" s="174">
        <v>1.0134651816</v>
      </c>
      <c r="AC103" s="174">
        <v>0.98683713360000003</v>
      </c>
      <c r="AD103" s="174">
        <v>1.0818649332000001</v>
      </c>
      <c r="AE103" s="174">
        <v>1.1108627099999999</v>
      </c>
      <c r="AF103" s="174">
        <v>1.1511774072000001</v>
      </c>
      <c r="AG103" s="174">
        <v>1.3439627999999999</v>
      </c>
      <c r="AH103" s="174">
        <v>1.4623403831999999</v>
      </c>
      <c r="AI103" s="174">
        <v>1.5093665208</v>
      </c>
      <c r="AJ103" s="174">
        <v>1.5975614628000001</v>
      </c>
      <c r="AK103" s="174">
        <v>1.7971671527999999</v>
      </c>
      <c r="AL103" s="174">
        <v>1.9143808056</v>
      </c>
      <c r="AM103" s="174">
        <v>2.0570041475999998</v>
      </c>
      <c r="AN103" s="174">
        <v>2.1404763791999999</v>
      </c>
      <c r="AO103" s="174">
        <v>2.2273106112000001</v>
      </c>
      <c r="AP103" s="174">
        <v>2.294177994</v>
      </c>
      <c r="AQ103" s="174">
        <v>2.3719226832000002</v>
      </c>
      <c r="AR103" s="174">
        <v>2.497551804</v>
      </c>
      <c r="AS103" s="174">
        <v>2.7674664264</v>
      </c>
      <c r="AT103" s="174">
        <v>2.87193546</v>
      </c>
      <c r="AU103" s="174">
        <v>3.2297728823999998</v>
      </c>
      <c r="AV103" s="174">
        <v>3.5038240632000002</v>
      </c>
      <c r="AW103" s="174">
        <v>3.3760847952000002</v>
      </c>
      <c r="AX103" s="174">
        <v>3.4140841919999998</v>
      </c>
      <c r="AY103" s="174">
        <v>3.5336047715999999</v>
      </c>
      <c r="AZ103" s="174">
        <v>3.5755774416000001</v>
      </c>
      <c r="BA103" s="174">
        <v>3.4122126923999998</v>
      </c>
      <c r="BB103" s="174">
        <v>3.6080460755999999</v>
      </c>
      <c r="BC103" s="174">
        <v>3.6278956943999998</v>
      </c>
      <c r="BD103" s="174">
        <v>3.4393180355999999</v>
      </c>
      <c r="BE103" s="175">
        <v>3.0290660639999998</v>
      </c>
      <c r="BF103" s="132">
        <v>-0.121689272133239</v>
      </c>
      <c r="BG103" s="132">
        <v>1.81922008843678E-2</v>
      </c>
      <c r="BH103" s="132">
        <v>2.0003781983793802E-2</v>
      </c>
    </row>
    <row r="104" spans="1:60">
      <c r="A104" s="136" t="s">
        <v>347</v>
      </c>
      <c r="B104" s="174">
        <v>0</v>
      </c>
      <c r="C104" s="174">
        <v>0</v>
      </c>
      <c r="D104" s="174">
        <v>0</v>
      </c>
      <c r="E104" s="174">
        <v>0</v>
      </c>
      <c r="F104" s="174">
        <v>0</v>
      </c>
      <c r="G104" s="174">
        <v>0</v>
      </c>
      <c r="H104" s="174">
        <v>0</v>
      </c>
      <c r="I104" s="174">
        <v>0</v>
      </c>
      <c r="J104" s="174">
        <v>0</v>
      </c>
      <c r="K104" s="174">
        <v>0</v>
      </c>
      <c r="L104" s="174">
        <v>0</v>
      </c>
      <c r="M104" s="174">
        <v>1.8463788000000002E-5</v>
      </c>
      <c r="N104" s="174">
        <v>1.0550736E-4</v>
      </c>
      <c r="O104" s="174">
        <v>1.097276544E-4</v>
      </c>
      <c r="P104" s="174">
        <v>7.1217468000000006E-5</v>
      </c>
      <c r="Q104" s="174">
        <v>9.6011697599999996E-5</v>
      </c>
      <c r="R104" s="174">
        <v>5.3281216799999997E-5</v>
      </c>
      <c r="S104" s="174">
        <v>7.4540949840000003E-4</v>
      </c>
      <c r="T104" s="174">
        <v>7.4910225600000003E-4</v>
      </c>
      <c r="U104" s="174">
        <v>1.4560015680000001E-3</v>
      </c>
      <c r="V104" s="174">
        <v>8.8098645599999996E-4</v>
      </c>
      <c r="W104" s="174">
        <v>3.2971049999999999E-4</v>
      </c>
      <c r="X104" s="174">
        <v>3.08609028E-4</v>
      </c>
      <c r="Y104" s="174">
        <v>1.5826104000000001E-4</v>
      </c>
      <c r="Z104" s="174">
        <v>1.8463788000000002E-5</v>
      </c>
      <c r="AA104" s="174">
        <v>0</v>
      </c>
      <c r="AB104" s="174">
        <v>2.3739156000000001E-5</v>
      </c>
      <c r="AC104" s="174">
        <v>2.3739156000000001E-5</v>
      </c>
      <c r="AD104" s="174">
        <v>1.60898724E-5</v>
      </c>
      <c r="AE104" s="174">
        <v>1.4507262E-5</v>
      </c>
      <c r="AF104" s="174">
        <v>4.1939175600000001E-5</v>
      </c>
      <c r="AG104" s="174">
        <v>8.7043571999999998E-6</v>
      </c>
      <c r="AH104" s="174">
        <v>0</v>
      </c>
      <c r="AI104" s="174">
        <v>8.1768204000000005E-6</v>
      </c>
      <c r="AJ104" s="174">
        <v>0</v>
      </c>
      <c r="AK104" s="174">
        <v>1.4243493600000001E-5</v>
      </c>
      <c r="AL104" s="174">
        <v>3.6927576E-6</v>
      </c>
      <c r="AM104" s="174">
        <v>4.5552802680000001E-4</v>
      </c>
      <c r="AN104" s="174">
        <v>2.5015795056000001E-3</v>
      </c>
      <c r="AO104" s="174">
        <v>6.5810215799999995E-4</v>
      </c>
      <c r="AP104" s="174">
        <v>2.4461881416000001E-3</v>
      </c>
      <c r="AQ104" s="174">
        <v>1.8347729904E-3</v>
      </c>
      <c r="AR104" s="174">
        <v>1.7899323623999999E-3</v>
      </c>
      <c r="AS104" s="174">
        <v>2.4132170916000002E-3</v>
      </c>
      <c r="AT104" s="174">
        <v>2.4562113408E-3</v>
      </c>
      <c r="AU104" s="174">
        <v>2.5092290529684E-3</v>
      </c>
      <c r="AV104" s="174">
        <v>1.252262899314E-2</v>
      </c>
      <c r="AW104" s="174">
        <v>1.9091459197692E-2</v>
      </c>
      <c r="AX104" s="174">
        <v>2.0083959020160001E-2</v>
      </c>
      <c r="AY104" s="174">
        <v>3.8545927018199998E-2</v>
      </c>
      <c r="AZ104" s="174">
        <v>5.1872456152440002E-2</v>
      </c>
      <c r="BA104" s="174">
        <v>5.4914487480000003E-2</v>
      </c>
      <c r="BB104" s="174">
        <v>5.6884799999999999E-2</v>
      </c>
      <c r="BC104" s="174">
        <v>5.4971972244000002E-2</v>
      </c>
      <c r="BD104" s="174">
        <v>6.18607773299924E-2</v>
      </c>
      <c r="BE104" s="175">
        <v>6.6395618869012601E-2</v>
      </c>
      <c r="BF104" s="132">
        <v>7.0374685417756003E-2</v>
      </c>
      <c r="BG104" s="132">
        <v>0.380749720777109</v>
      </c>
      <c r="BH104" s="132">
        <v>4.3847293405707401E-4</v>
      </c>
    </row>
    <row r="105" spans="1:60">
      <c r="A105" s="136" t="s">
        <v>348</v>
      </c>
      <c r="B105" s="174">
        <v>0.12497598</v>
      </c>
      <c r="C105" s="174">
        <v>0.12430609200000001</v>
      </c>
      <c r="D105" s="174">
        <v>0.126148284</v>
      </c>
      <c r="E105" s="174">
        <v>0.12715311600000001</v>
      </c>
      <c r="F105" s="174">
        <v>0.11672798400000001</v>
      </c>
      <c r="G105" s="174">
        <v>0.11404843200000001</v>
      </c>
      <c r="H105" s="174">
        <v>0.101278692</v>
      </c>
      <c r="I105" s="174">
        <v>9.6463872000000006E-2</v>
      </c>
      <c r="J105" s="174">
        <v>8.6331816000000006E-2</v>
      </c>
      <c r="K105" s="174">
        <v>8.7880931999999995E-2</v>
      </c>
      <c r="L105" s="174">
        <v>8.0135352000000007E-2</v>
      </c>
      <c r="M105" s="174">
        <v>8.4866436000000003E-2</v>
      </c>
      <c r="N105" s="174">
        <v>9.7175628E-2</v>
      </c>
      <c r="O105" s="174">
        <v>0.107223948</v>
      </c>
      <c r="P105" s="174">
        <v>0.13535924399999999</v>
      </c>
      <c r="Q105" s="174">
        <v>0.16014510000000001</v>
      </c>
      <c r="R105" s="174">
        <v>0.14779403999999999</v>
      </c>
      <c r="S105" s="174">
        <v>0.17331900290442301</v>
      </c>
      <c r="T105" s="174">
        <v>0.23396077707063301</v>
      </c>
      <c r="U105" s="174">
        <v>0.27143188439253302</v>
      </c>
      <c r="V105" s="174">
        <v>0.28753421107397797</v>
      </c>
      <c r="W105" s="174">
        <v>0.35005061408113303</v>
      </c>
      <c r="X105" s="174">
        <v>0.37873281141588599</v>
      </c>
      <c r="Y105" s="174">
        <v>0.43889896076273999</v>
      </c>
      <c r="Z105" s="174">
        <v>0.45780455556282401</v>
      </c>
      <c r="AA105" s="174">
        <v>0.45231346116777799</v>
      </c>
      <c r="AB105" s="174">
        <v>0.49544338821350598</v>
      </c>
      <c r="AC105" s="174">
        <v>0.57247836415583697</v>
      </c>
      <c r="AD105" s="174">
        <v>0.63840273511597301</v>
      </c>
      <c r="AE105" s="174">
        <v>0.66528107324226704</v>
      </c>
      <c r="AF105" s="174">
        <v>0.68667817999508396</v>
      </c>
      <c r="AG105" s="174">
        <v>0.77648797488746901</v>
      </c>
      <c r="AH105" s="174">
        <v>0.88902283653091496</v>
      </c>
      <c r="AI105" s="174">
        <v>0.96507523085479796</v>
      </c>
      <c r="AJ105" s="174">
        <v>0.99657229412352899</v>
      </c>
      <c r="AK105" s="174">
        <v>1.1758765635864199</v>
      </c>
      <c r="AL105" s="174">
        <v>1.23568634410071</v>
      </c>
      <c r="AM105" s="174">
        <v>1.3418195212473101</v>
      </c>
      <c r="AN105" s="174">
        <v>1.3896362661693999</v>
      </c>
      <c r="AO105" s="174">
        <v>1.4845659859143701</v>
      </c>
      <c r="AP105" s="174">
        <v>1.51179322943417</v>
      </c>
      <c r="AQ105" s="174">
        <v>1.58691823153659</v>
      </c>
      <c r="AR105" s="174">
        <v>1.6620566016198599</v>
      </c>
      <c r="AS105" s="174">
        <v>1.59161714385688</v>
      </c>
      <c r="AT105" s="174">
        <v>1.5174285414553501</v>
      </c>
      <c r="AU105" s="174">
        <v>1.62830515875829</v>
      </c>
      <c r="AV105" s="174">
        <v>1.6879458712414399</v>
      </c>
      <c r="AW105" s="174">
        <v>1.64926154417894</v>
      </c>
      <c r="AX105" s="174">
        <v>1.6832015817397401</v>
      </c>
      <c r="AY105" s="174">
        <v>1.7014666442383899</v>
      </c>
      <c r="AZ105" s="174">
        <v>1.6504124638387601</v>
      </c>
      <c r="BA105" s="174">
        <v>1.64137694047734</v>
      </c>
      <c r="BB105" s="174">
        <v>1.6958193100563499</v>
      </c>
      <c r="BC105" s="174">
        <v>1.7048283395158299</v>
      </c>
      <c r="BD105" s="174">
        <v>1.6709705077089201</v>
      </c>
      <c r="BE105" s="175">
        <v>1.63424469965242</v>
      </c>
      <c r="BF105" s="132">
        <v>-2.46509183250515E-2</v>
      </c>
      <c r="BG105" s="132">
        <v>9.6853469863165103E-3</v>
      </c>
      <c r="BH105" s="132">
        <v>1.0792460114537E-2</v>
      </c>
    </row>
    <row r="106" spans="1:60">
      <c r="A106" s="136" t="s">
        <v>349</v>
      </c>
      <c r="B106" s="174">
        <v>1.8840599999999999E-3</v>
      </c>
      <c r="C106" s="174">
        <v>2.72142E-3</v>
      </c>
      <c r="D106" s="174">
        <v>4.8566879999999996E-3</v>
      </c>
      <c r="E106" s="174">
        <v>5.359104E-3</v>
      </c>
      <c r="F106" s="174">
        <v>5.6940480000000002E-3</v>
      </c>
      <c r="G106" s="174">
        <v>6.07086E-3</v>
      </c>
      <c r="H106" s="174">
        <v>4.7834189999999997E-3</v>
      </c>
      <c r="I106" s="174">
        <v>3.7598301359999999E-3</v>
      </c>
      <c r="J106" s="174">
        <v>4.0254825959999997E-3</v>
      </c>
      <c r="K106" s="174">
        <v>6.0363188999999996E-3</v>
      </c>
      <c r="L106" s="174">
        <v>5.7697872120000002E-3</v>
      </c>
      <c r="M106" s="174">
        <v>6.6923904600000002E-3</v>
      </c>
      <c r="N106" s="174">
        <v>6.4368700559999997E-3</v>
      </c>
      <c r="O106" s="174">
        <v>8.2896546599999996E-3</v>
      </c>
      <c r="P106" s="174">
        <v>1.7430820704E-2</v>
      </c>
      <c r="Q106" s="174">
        <v>1.8847633823999999E-2</v>
      </c>
      <c r="R106" s="174">
        <v>2.096519166E-2</v>
      </c>
      <c r="S106" s="174">
        <v>2.7329462604000002E-2</v>
      </c>
      <c r="T106" s="174">
        <v>2.6240517792000002E-2</v>
      </c>
      <c r="U106" s="174">
        <v>3.3041639448000003E-2</v>
      </c>
      <c r="V106" s="174">
        <v>6.6366055367999999E-2</v>
      </c>
      <c r="W106" s="174">
        <v>6.5113556249597498E-2</v>
      </c>
      <c r="X106" s="174">
        <v>9.4011583882974106E-2</v>
      </c>
      <c r="Y106" s="174">
        <v>9.6862459694104203E-2</v>
      </c>
      <c r="Z106" s="174">
        <v>0.117976648442015</v>
      </c>
      <c r="AA106" s="174">
        <v>0.163263671096332</v>
      </c>
      <c r="AB106" s="174">
        <v>0.19121139196138701</v>
      </c>
      <c r="AC106" s="174">
        <v>0.20464783277293699</v>
      </c>
      <c r="AD106" s="174">
        <v>0.22794890474937901</v>
      </c>
      <c r="AE106" s="174">
        <v>0.26357983559158499</v>
      </c>
      <c r="AF106" s="174">
        <v>0.300683804438164</v>
      </c>
      <c r="AG106" s="174">
        <v>0.36584212324182303</v>
      </c>
      <c r="AH106" s="174">
        <v>0.37729387499816902</v>
      </c>
      <c r="AI106" s="174">
        <v>0.30270504123735797</v>
      </c>
      <c r="AJ106" s="174">
        <v>0.32182727264467897</v>
      </c>
      <c r="AK106" s="174">
        <v>0.33010523246738299</v>
      </c>
      <c r="AL106" s="174">
        <v>0.36747951875048401</v>
      </c>
      <c r="AM106" s="174">
        <v>0.39219084518790198</v>
      </c>
      <c r="AN106" s="174">
        <v>0.40057989005487399</v>
      </c>
      <c r="AO106" s="174">
        <v>0.44882238848837402</v>
      </c>
      <c r="AP106" s="174">
        <v>0.485143678999928</v>
      </c>
      <c r="AQ106" s="174">
        <v>0.51774646331976404</v>
      </c>
      <c r="AR106" s="174">
        <v>0.58186162106799699</v>
      </c>
      <c r="AS106" s="174">
        <v>0.62751361578563103</v>
      </c>
      <c r="AT106" s="174">
        <v>0.62962213133879696</v>
      </c>
      <c r="AU106" s="174">
        <v>0.64614506162723295</v>
      </c>
      <c r="AV106" s="174">
        <v>0.65706796626386099</v>
      </c>
      <c r="AW106" s="174">
        <v>0.68962210146319203</v>
      </c>
      <c r="AX106" s="174">
        <v>0.67872699165300998</v>
      </c>
      <c r="AY106" s="174">
        <v>0.748333489693215</v>
      </c>
      <c r="AZ106" s="174">
        <v>0.73466544997193295</v>
      </c>
      <c r="BA106" s="174">
        <v>0.74890902933815795</v>
      </c>
      <c r="BB106" s="174">
        <v>0.75188416355538201</v>
      </c>
      <c r="BC106" s="174">
        <v>0.80161118930764996</v>
      </c>
      <c r="BD106" s="174">
        <v>0.714430348122987</v>
      </c>
      <c r="BE106" s="175">
        <v>0.72785385856134499</v>
      </c>
      <c r="BF106" s="132">
        <v>1.60055332527471E-2</v>
      </c>
      <c r="BG106" s="132">
        <v>1.2716744906224899E-2</v>
      </c>
      <c r="BH106" s="132">
        <v>4.8067059598882996E-3</v>
      </c>
    </row>
    <row r="107" spans="1:60">
      <c r="A107" s="136" t="s">
        <v>350</v>
      </c>
      <c r="B107" s="174">
        <v>3.7576970715128402E-2</v>
      </c>
      <c r="C107" s="174">
        <v>3.9471607894957197E-2</v>
      </c>
      <c r="D107" s="174">
        <v>4.3260900965424003E-2</v>
      </c>
      <c r="E107" s="174">
        <v>4.79974752E-2</v>
      </c>
      <c r="F107" s="174">
        <v>5.1155203847003998E-2</v>
      </c>
      <c r="G107" s="174">
        <v>5.4628705346147999E-2</v>
      </c>
      <c r="H107" s="174">
        <v>5.9996844000000001E-2</v>
      </c>
      <c r="I107" s="174">
        <v>4.5133703999999997E-2</v>
      </c>
      <c r="J107" s="174">
        <v>6.4979136000000007E-2</v>
      </c>
      <c r="K107" s="174">
        <v>7.7623271999999993E-2</v>
      </c>
      <c r="L107" s="174">
        <v>0.10789383600000001</v>
      </c>
      <c r="M107" s="174">
        <v>0.101864844</v>
      </c>
      <c r="N107" s="174">
        <v>0.11166195600000001</v>
      </c>
      <c r="O107" s="174">
        <v>0.10793570399999999</v>
      </c>
      <c r="P107" s="174">
        <v>0.11162008800000001</v>
      </c>
      <c r="Q107" s="174">
        <v>9.5207832000000006E-2</v>
      </c>
      <c r="R107" s="174">
        <v>0.106009776</v>
      </c>
      <c r="S107" s="174">
        <v>0.1172304</v>
      </c>
      <c r="T107" s="174">
        <v>0.11798402400000001</v>
      </c>
      <c r="U107" s="174">
        <v>0.11810962799999999</v>
      </c>
      <c r="V107" s="174">
        <v>0.117397872</v>
      </c>
      <c r="W107" s="174">
        <v>0.12937212000000001</v>
      </c>
      <c r="X107" s="174">
        <v>0.14423526</v>
      </c>
      <c r="Y107" s="174">
        <v>0.13510803599999999</v>
      </c>
      <c r="Z107" s="174">
        <v>0.108521856</v>
      </c>
      <c r="AA107" s="174">
        <v>9.3072563999999997E-2</v>
      </c>
      <c r="AB107" s="174">
        <v>8.9890596000000003E-2</v>
      </c>
      <c r="AC107" s="174">
        <v>9.0141804000000006E-2</v>
      </c>
      <c r="AD107" s="174">
        <v>8.7252912000000002E-2</v>
      </c>
      <c r="AE107" s="174">
        <v>9.6338268000000005E-2</v>
      </c>
      <c r="AF107" s="174">
        <v>0.129650419124964</v>
      </c>
      <c r="AG107" s="174">
        <v>0.144822027222965</v>
      </c>
      <c r="AH107" s="174">
        <v>0.186045654790642</v>
      </c>
      <c r="AI107" s="174">
        <v>0.19955237235547801</v>
      </c>
      <c r="AJ107" s="174">
        <v>0.149371164736122</v>
      </c>
      <c r="AK107" s="174">
        <v>0.19633005411077201</v>
      </c>
      <c r="AL107" s="174">
        <v>0.21455713966272699</v>
      </c>
      <c r="AM107" s="174">
        <v>0.245012349058539</v>
      </c>
      <c r="AN107" s="174">
        <v>0.28525392689918</v>
      </c>
      <c r="AO107" s="174">
        <v>0.37383820183549898</v>
      </c>
      <c r="AP107" s="174">
        <v>0.39146500758834601</v>
      </c>
      <c r="AQ107" s="174">
        <v>0.23981458426315799</v>
      </c>
      <c r="AR107" s="174">
        <v>0.26251337350406401</v>
      </c>
      <c r="AS107" s="174">
        <v>0.49774130159416302</v>
      </c>
      <c r="AT107" s="174">
        <v>0.46703696829660002</v>
      </c>
      <c r="AU107" s="174">
        <v>0.60932648597615802</v>
      </c>
      <c r="AV107" s="174">
        <v>0.72615724799574699</v>
      </c>
      <c r="AW107" s="174">
        <v>0.67399927598278697</v>
      </c>
      <c r="AX107" s="174">
        <v>0.71989397670830302</v>
      </c>
      <c r="AY107" s="174">
        <v>0.86982088659422796</v>
      </c>
      <c r="AZ107" s="174">
        <v>1.09844419393926</v>
      </c>
      <c r="BA107" s="174">
        <v>1.1886457119065801</v>
      </c>
      <c r="BB107" s="174">
        <v>1.1876946768000001</v>
      </c>
      <c r="BC107" s="174">
        <v>1.5822503351999999</v>
      </c>
      <c r="BD107" s="174">
        <v>2.0672789547789598</v>
      </c>
      <c r="BE107" s="175">
        <v>2.1015944790747998</v>
      </c>
      <c r="BF107" s="132">
        <v>1.38217741788309E-2</v>
      </c>
      <c r="BG107" s="132">
        <v>0.16039215090758899</v>
      </c>
      <c r="BH107" s="132">
        <v>1.3878811782085001E-2</v>
      </c>
    </row>
    <row r="108" spans="1:60">
      <c r="A108" s="136" t="s">
        <v>351</v>
      </c>
      <c r="B108" s="174">
        <v>0.45346951118256301</v>
      </c>
      <c r="C108" s="174">
        <v>0.48588894651103398</v>
      </c>
      <c r="D108" s="174">
        <v>0.53201197334734796</v>
      </c>
      <c r="E108" s="174">
        <v>0.58174806497243103</v>
      </c>
      <c r="F108" s="174">
        <v>0.62503280252376103</v>
      </c>
      <c r="G108" s="174">
        <v>0.67616896100424695</v>
      </c>
      <c r="H108" s="174">
        <v>0.76052631841044005</v>
      </c>
      <c r="I108" s="174">
        <v>0.77798580030834596</v>
      </c>
      <c r="J108" s="174">
        <v>0.79510391590763996</v>
      </c>
      <c r="K108" s="174">
        <v>0.82605005660598696</v>
      </c>
      <c r="L108" s="174">
        <v>0.86587354821243501</v>
      </c>
      <c r="M108" s="174">
        <v>0.91682863631419198</v>
      </c>
      <c r="N108" s="174">
        <v>0.97959737401603397</v>
      </c>
      <c r="O108" s="174">
        <v>1.03672568252604</v>
      </c>
      <c r="P108" s="174">
        <v>1.10254333441972</v>
      </c>
      <c r="Q108" s="174">
        <v>1.1715465183645</v>
      </c>
      <c r="R108" s="174">
        <v>1.2060034370792501</v>
      </c>
      <c r="S108" s="174">
        <v>1.27695331520573</v>
      </c>
      <c r="T108" s="174">
        <v>1.32968060071794</v>
      </c>
      <c r="U108" s="174">
        <v>1.3726625619125401</v>
      </c>
      <c r="V108" s="174">
        <v>1.4385130714007801</v>
      </c>
      <c r="W108" s="174">
        <v>1.4325819582549999</v>
      </c>
      <c r="X108" s="174">
        <v>1.37411184409698</v>
      </c>
      <c r="Y108" s="174">
        <v>1.39444371128872</v>
      </c>
      <c r="Z108" s="174">
        <v>1.3771523273509401</v>
      </c>
      <c r="AA108" s="174">
        <v>1.3047822646697</v>
      </c>
      <c r="AB108" s="174">
        <v>1.2759112338912499</v>
      </c>
      <c r="AC108" s="174">
        <v>1.1091192313053</v>
      </c>
      <c r="AD108" s="174">
        <v>1.01766979625594</v>
      </c>
      <c r="AE108" s="174">
        <v>0.93796616367184105</v>
      </c>
      <c r="AF108" s="174">
        <v>0.86550999849477195</v>
      </c>
      <c r="AG108" s="174">
        <v>0.75749412216429202</v>
      </c>
      <c r="AH108" s="174">
        <v>0.74303881321495302</v>
      </c>
      <c r="AI108" s="174">
        <v>0.68078644929194498</v>
      </c>
      <c r="AJ108" s="174">
        <v>0.76299795605883203</v>
      </c>
      <c r="AK108" s="174">
        <v>0.82435895058707198</v>
      </c>
      <c r="AL108" s="174">
        <v>0.84867377704381797</v>
      </c>
      <c r="AM108" s="174">
        <v>0.80992632486245597</v>
      </c>
      <c r="AN108" s="174">
        <v>0.82967981724545703</v>
      </c>
      <c r="AO108" s="174">
        <v>0.83308019730442595</v>
      </c>
      <c r="AP108" s="174">
        <v>0.88522313112926299</v>
      </c>
      <c r="AQ108" s="174">
        <v>0.90835830647895799</v>
      </c>
      <c r="AR108" s="174">
        <v>0.77830911827253402</v>
      </c>
      <c r="AS108" s="174">
        <v>0.85653254282317703</v>
      </c>
      <c r="AT108" s="174">
        <v>0.68661337856745197</v>
      </c>
      <c r="AU108" s="174">
        <v>0.674049410510969</v>
      </c>
      <c r="AV108" s="174">
        <v>0.56219044117049199</v>
      </c>
      <c r="AW108" s="174">
        <v>0.582628401278807</v>
      </c>
      <c r="AX108" s="174">
        <v>0.45398015096379501</v>
      </c>
      <c r="AY108" s="174">
        <v>0.51026318559988004</v>
      </c>
      <c r="AZ108" s="174">
        <v>0.48663162368286</v>
      </c>
      <c r="BA108" s="174">
        <v>0.62216910032173101</v>
      </c>
      <c r="BB108" s="174">
        <v>0.62432152923527295</v>
      </c>
      <c r="BC108" s="174">
        <v>0.62937487530414304</v>
      </c>
      <c r="BD108" s="174">
        <v>1.2320032486221699</v>
      </c>
      <c r="BE108" s="175">
        <v>1.22824629844839</v>
      </c>
      <c r="BF108" s="132">
        <v>-5.7733730695490601E-3</v>
      </c>
      <c r="BG108" s="132">
        <v>6.0205271239164103E-2</v>
      </c>
      <c r="BH108" s="132">
        <v>8.1112694993908992E-3</v>
      </c>
    </row>
    <row r="109" spans="1:60" s="125" customFormat="1">
      <c r="A109" s="133" t="s">
        <v>352</v>
      </c>
      <c r="B109" s="176">
        <v>10.0106332143893</v>
      </c>
      <c r="C109" s="176">
        <v>10.553443895922699</v>
      </c>
      <c r="D109" s="176">
        <v>10.275475224638299</v>
      </c>
      <c r="E109" s="176">
        <v>10.4282393297827</v>
      </c>
      <c r="F109" s="176">
        <v>11.700676284948999</v>
      </c>
      <c r="G109" s="176">
        <v>13.072098916102201</v>
      </c>
      <c r="H109" s="176">
        <v>13.992668577820501</v>
      </c>
      <c r="I109" s="176">
        <v>14.5317284674428</v>
      </c>
      <c r="J109" s="176">
        <v>14.8830350392181</v>
      </c>
      <c r="K109" s="176">
        <v>15.2450506033206</v>
      </c>
      <c r="L109" s="176">
        <v>16.406824420029199</v>
      </c>
      <c r="M109" s="176">
        <v>16.796451090319302</v>
      </c>
      <c r="N109" s="176">
        <v>17.912081180180198</v>
      </c>
      <c r="O109" s="176">
        <v>18.789464382636801</v>
      </c>
      <c r="P109" s="176">
        <v>19.699786904627501</v>
      </c>
      <c r="Q109" s="176">
        <v>20.822420933060901</v>
      </c>
      <c r="R109" s="176">
        <v>21.5101298939984</v>
      </c>
      <c r="S109" s="176">
        <v>22.2676261977366</v>
      </c>
      <c r="T109" s="176">
        <v>23.5730526331051</v>
      </c>
      <c r="U109" s="176">
        <v>25.615152178659201</v>
      </c>
      <c r="V109" s="176">
        <v>27.636896684140801</v>
      </c>
      <c r="W109" s="176">
        <v>28.700352090830801</v>
      </c>
      <c r="X109" s="176">
        <v>30.767192708792798</v>
      </c>
      <c r="Y109" s="176">
        <v>32.967946829666701</v>
      </c>
      <c r="Z109" s="176">
        <v>34.452850637892702</v>
      </c>
      <c r="AA109" s="176">
        <v>35.191625965368203</v>
      </c>
      <c r="AB109" s="176">
        <v>36.634686835898698</v>
      </c>
      <c r="AC109" s="176">
        <v>37.906416164988599</v>
      </c>
      <c r="AD109" s="176">
        <v>39.8968043183459</v>
      </c>
      <c r="AE109" s="176">
        <v>41.886965784499097</v>
      </c>
      <c r="AF109" s="176">
        <v>42.876921185734901</v>
      </c>
      <c r="AG109" s="176">
        <v>44.756057572944499</v>
      </c>
      <c r="AH109" s="176">
        <v>44.9610800637208</v>
      </c>
      <c r="AI109" s="176">
        <v>44.917005437818702</v>
      </c>
      <c r="AJ109" s="176">
        <v>46.287091911272803</v>
      </c>
      <c r="AK109" s="176">
        <v>48.042670988896496</v>
      </c>
      <c r="AL109" s="176">
        <v>50.250926607661199</v>
      </c>
      <c r="AM109" s="176">
        <v>54.097790999329298</v>
      </c>
      <c r="AN109" s="176">
        <v>61.794273396855701</v>
      </c>
      <c r="AO109" s="176">
        <v>69.542365435376396</v>
      </c>
      <c r="AP109" s="176">
        <v>79.041680539974806</v>
      </c>
      <c r="AQ109" s="176">
        <v>85.114093989815203</v>
      </c>
      <c r="AR109" s="176">
        <v>92.218953956826297</v>
      </c>
      <c r="AS109" s="176">
        <v>94.785623889779501</v>
      </c>
      <c r="AT109" s="176">
        <v>97.859258435070899</v>
      </c>
      <c r="AU109" s="176">
        <v>102.34272300468299</v>
      </c>
      <c r="AV109" s="176">
        <v>109.84971969985</v>
      </c>
      <c r="AW109" s="176">
        <v>112.199619785704</v>
      </c>
      <c r="AX109" s="176">
        <v>115.18827686034</v>
      </c>
      <c r="AY109" s="176">
        <v>116.62009450001101</v>
      </c>
      <c r="AZ109" s="176">
        <v>116.069111521563</v>
      </c>
      <c r="BA109" s="176">
        <v>115.897948275133</v>
      </c>
      <c r="BB109" s="176">
        <v>117.56830501648599</v>
      </c>
      <c r="BC109" s="176">
        <v>120.297594032739</v>
      </c>
      <c r="BD109" s="176">
        <v>122.37192328977299</v>
      </c>
      <c r="BE109" s="176">
        <v>120.972661460916</v>
      </c>
      <c r="BF109" s="135">
        <v>-1.41354992206473E-2</v>
      </c>
      <c r="BG109" s="135">
        <v>2.26051758235069E-2</v>
      </c>
      <c r="BH109" s="135">
        <v>0.79889665485468497</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660" t="s">
        <v>353</v>
      </c>
      <c r="B111" s="666">
        <v>58.104641831680503</v>
      </c>
      <c r="C111" s="666">
        <v>58.766737854208102</v>
      </c>
      <c r="D111" s="666">
        <v>57.8189150357206</v>
      </c>
      <c r="E111" s="666">
        <v>58.684128035214201</v>
      </c>
      <c r="F111" s="666">
        <v>60.475449025533003</v>
      </c>
      <c r="G111" s="666">
        <v>61.410989246262503</v>
      </c>
      <c r="H111" s="666">
        <v>61.0774533250394</v>
      </c>
      <c r="I111" s="666">
        <v>61.771092256258001</v>
      </c>
      <c r="J111" s="666">
        <v>63.604258364410597</v>
      </c>
      <c r="K111" s="666">
        <v>63.655384377381203</v>
      </c>
      <c r="L111" s="666">
        <v>64.888335960636994</v>
      </c>
      <c r="M111" s="666">
        <v>67.278546028760303</v>
      </c>
      <c r="N111" s="666">
        <v>69.268657186660406</v>
      </c>
      <c r="O111" s="666">
        <v>70.048429460629094</v>
      </c>
      <c r="P111" s="666">
        <v>73.308712002926498</v>
      </c>
      <c r="Q111" s="666">
        <v>75.087366550951799</v>
      </c>
      <c r="R111" s="666">
        <v>76.138822177670306</v>
      </c>
      <c r="S111" s="666">
        <v>76.987561572402797</v>
      </c>
      <c r="T111" s="666">
        <v>79.366927260431893</v>
      </c>
      <c r="U111" s="666">
        <v>82.803930762318402</v>
      </c>
      <c r="V111" s="666">
        <v>86.356223158144999</v>
      </c>
      <c r="W111" s="666">
        <v>87.329058745745002</v>
      </c>
      <c r="X111" s="666">
        <v>90.764907736601401</v>
      </c>
      <c r="Y111" s="666">
        <v>93.481870857518501</v>
      </c>
      <c r="Z111" s="666">
        <v>94.376596106676104</v>
      </c>
      <c r="AA111" s="666">
        <v>93.230691533680002</v>
      </c>
      <c r="AB111" s="666">
        <v>92.324280271427497</v>
      </c>
      <c r="AC111" s="666">
        <v>91.991799176903697</v>
      </c>
      <c r="AD111" s="666">
        <v>92.443794180378106</v>
      </c>
      <c r="AE111" s="666">
        <v>92.7987189299714</v>
      </c>
      <c r="AF111" s="666">
        <v>93.450050080125195</v>
      </c>
      <c r="AG111" s="666">
        <v>95.675573776167894</v>
      </c>
      <c r="AH111" s="666">
        <v>95.512415298147999</v>
      </c>
      <c r="AI111" s="666">
        <v>94.911068973119896</v>
      </c>
      <c r="AJ111" s="666">
        <v>95.320343488989906</v>
      </c>
      <c r="AK111" s="666">
        <v>98.732631754032596</v>
      </c>
      <c r="AL111" s="666">
        <v>100.29064140644201</v>
      </c>
      <c r="AM111" s="666">
        <v>104.226108844172</v>
      </c>
      <c r="AN111" s="666">
        <v>113.35587361964799</v>
      </c>
      <c r="AO111" s="666">
        <v>121.223723335502</v>
      </c>
      <c r="AP111" s="666">
        <v>130.203668057139</v>
      </c>
      <c r="AQ111" s="666">
        <v>137.05092346520601</v>
      </c>
      <c r="AR111" s="666">
        <v>144.81490430950601</v>
      </c>
      <c r="AS111" s="666">
        <v>146.78351112323401</v>
      </c>
      <c r="AT111" s="666">
        <v>144.569622236854</v>
      </c>
      <c r="AU111" s="666">
        <v>151.20648316593</v>
      </c>
      <c r="AV111" s="666">
        <v>158.47401935420501</v>
      </c>
      <c r="AW111" s="666">
        <v>159.07844874443299</v>
      </c>
      <c r="AX111" s="666">
        <v>161.97315245827201</v>
      </c>
      <c r="AY111" s="666">
        <v>162.49899302256</v>
      </c>
      <c r="AZ111" s="666">
        <v>158.635278250271</v>
      </c>
      <c r="BA111" s="666">
        <v>156.605956379384</v>
      </c>
      <c r="BB111" s="666">
        <v>157.39697236923999</v>
      </c>
      <c r="BC111" s="666">
        <v>159.26031115833501</v>
      </c>
      <c r="BD111" s="666">
        <v>157.63914384112999</v>
      </c>
      <c r="BE111" s="666">
        <v>151.42466891780899</v>
      </c>
      <c r="BF111" s="665">
        <v>-4.2046685648090699E-2</v>
      </c>
      <c r="BG111" s="665">
        <v>8.6922919595253702E-3</v>
      </c>
      <c r="BH111" s="665">
        <v>1</v>
      </c>
    </row>
    <row r="112" spans="1:60">
      <c r="A112" s="124" t="s">
        <v>354</v>
      </c>
      <c r="B112" s="174">
        <v>36.588674459840703</v>
      </c>
      <c r="C112" s="174">
        <v>36.426609107019701</v>
      </c>
      <c r="D112" s="174">
        <v>35.745458380921498</v>
      </c>
      <c r="E112" s="174">
        <v>36.542896405342297</v>
      </c>
      <c r="F112" s="174">
        <v>37.018600691385501</v>
      </c>
      <c r="G112" s="174">
        <v>36.476243060295303</v>
      </c>
      <c r="H112" s="174">
        <v>34.597508089342803</v>
      </c>
      <c r="I112" s="174">
        <v>34.344709132897002</v>
      </c>
      <c r="J112" s="174">
        <v>35.7458437013767</v>
      </c>
      <c r="K112" s="174">
        <v>35.461002836917203</v>
      </c>
      <c r="L112" s="174">
        <v>34.820397319644997</v>
      </c>
      <c r="M112" s="174">
        <v>36.737863277201498</v>
      </c>
      <c r="N112" s="174">
        <v>37.217491538115098</v>
      </c>
      <c r="O112" s="174">
        <v>36.954912735135601</v>
      </c>
      <c r="P112" s="174">
        <v>39.221443810254002</v>
      </c>
      <c r="Q112" s="174">
        <v>40.594903480981401</v>
      </c>
      <c r="R112" s="174">
        <v>41.032725244029002</v>
      </c>
      <c r="S112" s="174">
        <v>40.524125709500098</v>
      </c>
      <c r="T112" s="174">
        <v>41.335659860849702</v>
      </c>
      <c r="U112" s="174">
        <v>43.089539440382403</v>
      </c>
      <c r="V112" s="174">
        <v>44.916055007124001</v>
      </c>
      <c r="W112" s="174">
        <v>44.355356434242601</v>
      </c>
      <c r="X112" s="174">
        <v>45.5553659371297</v>
      </c>
      <c r="Y112" s="174">
        <v>46.461851061454503</v>
      </c>
      <c r="Z112" s="174">
        <v>46.7998228468538</v>
      </c>
      <c r="AA112" s="174">
        <v>45.565702024183302</v>
      </c>
      <c r="AB112" s="174">
        <v>44.596735573417</v>
      </c>
      <c r="AC112" s="174">
        <v>43.5124764857852</v>
      </c>
      <c r="AD112" s="174">
        <v>43.271815524215398</v>
      </c>
      <c r="AE112" s="174">
        <v>43.272585120841903</v>
      </c>
      <c r="AF112" s="174">
        <v>43.510796550746697</v>
      </c>
      <c r="AG112" s="174">
        <v>44.8638899778731</v>
      </c>
      <c r="AH112" s="174">
        <v>45.238578308884598</v>
      </c>
      <c r="AI112" s="174">
        <v>44.992858631575999</v>
      </c>
      <c r="AJ112" s="174">
        <v>44.568509769945699</v>
      </c>
      <c r="AK112" s="174">
        <v>46.457027165101302</v>
      </c>
      <c r="AL112" s="174">
        <v>45.917731484744202</v>
      </c>
      <c r="AM112" s="174">
        <v>46.5163755959722</v>
      </c>
      <c r="AN112" s="174">
        <v>47.598542450662997</v>
      </c>
      <c r="AO112" s="174">
        <v>47.787742234591001</v>
      </c>
      <c r="AP112" s="174">
        <v>48.113001288007197</v>
      </c>
      <c r="AQ112" s="174">
        <v>48.522308384456899</v>
      </c>
      <c r="AR112" s="174">
        <v>49.273506545375497</v>
      </c>
      <c r="AS112" s="174">
        <v>48.409135554665198</v>
      </c>
      <c r="AT112" s="174">
        <v>43.339077120136103</v>
      </c>
      <c r="AU112" s="174">
        <v>45.9893162885203</v>
      </c>
      <c r="AV112" s="174">
        <v>45.117320332545702</v>
      </c>
      <c r="AW112" s="174">
        <v>43.286996807441597</v>
      </c>
      <c r="AX112" s="174">
        <v>43.634386210130501</v>
      </c>
      <c r="AY112" s="174">
        <v>42.941836681517103</v>
      </c>
      <c r="AZ112" s="174">
        <v>40.235018875782501</v>
      </c>
      <c r="BA112" s="174">
        <v>37.960386785604598</v>
      </c>
      <c r="BB112" s="174">
        <v>37.648814229587401</v>
      </c>
      <c r="BC112" s="174">
        <v>36.327035413210197</v>
      </c>
      <c r="BD112" s="174">
        <v>32.298129832126698</v>
      </c>
      <c r="BE112" s="175">
        <v>27.461205869773899</v>
      </c>
      <c r="BF112" s="132">
        <v>-0.15208170271819901</v>
      </c>
      <c r="BG112" s="132">
        <v>-2.8976430281727701E-2</v>
      </c>
      <c r="BH112" s="132">
        <v>0.181352259615502</v>
      </c>
    </row>
    <row r="113" spans="1:60">
      <c r="A113" s="124" t="s">
        <v>355</v>
      </c>
      <c r="B113" s="174">
        <v>21.5159673718397</v>
      </c>
      <c r="C113" s="174">
        <v>22.340128747188398</v>
      </c>
      <c r="D113" s="174">
        <v>22.073456654798999</v>
      </c>
      <c r="E113" s="174">
        <v>22.1412316298719</v>
      </c>
      <c r="F113" s="174">
        <v>23.456848334147502</v>
      </c>
      <c r="G113" s="174">
        <v>24.9347461859671</v>
      </c>
      <c r="H113" s="174">
        <v>26.479945235696601</v>
      </c>
      <c r="I113" s="174">
        <v>27.426383123360999</v>
      </c>
      <c r="J113" s="174">
        <v>27.858414663033901</v>
      </c>
      <c r="K113" s="174">
        <v>28.194381540464001</v>
      </c>
      <c r="L113" s="174">
        <v>30.067938640992001</v>
      </c>
      <c r="M113" s="174">
        <v>30.540682751558698</v>
      </c>
      <c r="N113" s="174">
        <v>32.0511656485453</v>
      </c>
      <c r="O113" s="174">
        <v>33.093516725493501</v>
      </c>
      <c r="P113" s="174">
        <v>34.087268192672497</v>
      </c>
      <c r="Q113" s="174">
        <v>34.492463069970398</v>
      </c>
      <c r="R113" s="174">
        <v>35.106096933641297</v>
      </c>
      <c r="S113" s="174">
        <v>36.463435862902799</v>
      </c>
      <c r="T113" s="174">
        <v>38.031267399582198</v>
      </c>
      <c r="U113" s="174">
        <v>39.714391321936098</v>
      </c>
      <c r="V113" s="174">
        <v>41.440168151020998</v>
      </c>
      <c r="W113" s="174">
        <v>42.9737023115024</v>
      </c>
      <c r="X113" s="174">
        <v>45.209541799471801</v>
      </c>
      <c r="Y113" s="174">
        <v>47.020019796063899</v>
      </c>
      <c r="Z113" s="174">
        <v>47.576773259822303</v>
      </c>
      <c r="AA113" s="174">
        <v>47.664989509496799</v>
      </c>
      <c r="AB113" s="174">
        <v>47.727544698010398</v>
      </c>
      <c r="AC113" s="174">
        <v>48.479322691118497</v>
      </c>
      <c r="AD113" s="174">
        <v>49.1719786561627</v>
      </c>
      <c r="AE113" s="174">
        <v>49.526133809129497</v>
      </c>
      <c r="AF113" s="174">
        <v>49.939253529378597</v>
      </c>
      <c r="AG113" s="174">
        <v>50.811683798294801</v>
      </c>
      <c r="AH113" s="174">
        <v>50.273836989263401</v>
      </c>
      <c r="AI113" s="174">
        <v>49.918210341543897</v>
      </c>
      <c r="AJ113" s="174">
        <v>50.7518337190442</v>
      </c>
      <c r="AK113" s="174">
        <v>52.275604588931301</v>
      </c>
      <c r="AL113" s="174">
        <v>54.372909921698103</v>
      </c>
      <c r="AM113" s="174">
        <v>57.709733248199598</v>
      </c>
      <c r="AN113" s="174">
        <v>65.757331168984607</v>
      </c>
      <c r="AO113" s="174">
        <v>73.435981100911306</v>
      </c>
      <c r="AP113" s="174">
        <v>82.090666769131403</v>
      </c>
      <c r="AQ113" s="174">
        <v>88.528615080748907</v>
      </c>
      <c r="AR113" s="174">
        <v>95.541397764130707</v>
      </c>
      <c r="AS113" s="174">
        <v>98.374375568568695</v>
      </c>
      <c r="AT113" s="174">
        <v>101.23054511671801</v>
      </c>
      <c r="AU113" s="174">
        <v>105.217166877409</v>
      </c>
      <c r="AV113" s="174">
        <v>113.35669902166001</v>
      </c>
      <c r="AW113" s="174">
        <v>115.791451936992</v>
      </c>
      <c r="AX113" s="174">
        <v>118.338766248141</v>
      </c>
      <c r="AY113" s="174">
        <v>119.557156341043</v>
      </c>
      <c r="AZ113" s="174">
        <v>118.400259374488</v>
      </c>
      <c r="BA113" s="174">
        <v>118.64556959378</v>
      </c>
      <c r="BB113" s="174">
        <v>119.74815813965201</v>
      </c>
      <c r="BC113" s="174">
        <v>122.933275745125</v>
      </c>
      <c r="BD113" s="174">
        <v>125.341014009004</v>
      </c>
      <c r="BE113" s="175">
        <v>123.963463048035</v>
      </c>
      <c r="BF113" s="132">
        <v>-1.36926365324892E-2</v>
      </c>
      <c r="BG113" s="132">
        <v>2.1593598361873599E-2</v>
      </c>
      <c r="BH113" s="132">
        <v>0.81864774038449795</v>
      </c>
    </row>
    <row r="114" spans="1:60">
      <c r="A114" s="141" t="s">
        <v>356</v>
      </c>
      <c r="B114" s="180">
        <v>16.407628173746701</v>
      </c>
      <c r="C114" s="180">
        <v>15.758662197093001</v>
      </c>
      <c r="D114" s="180">
        <v>15.456146500189799</v>
      </c>
      <c r="E114" s="180">
        <v>15.741609671838299</v>
      </c>
      <c r="F114" s="180">
        <v>16.116936815991998</v>
      </c>
      <c r="G114" s="180">
        <v>15.9832729788187</v>
      </c>
      <c r="H114" s="180">
        <v>15.5274932901487</v>
      </c>
      <c r="I114" s="180">
        <v>15.2935124348679</v>
      </c>
      <c r="J114" s="180">
        <v>15.311275998968</v>
      </c>
      <c r="K114" s="180">
        <v>15.506600445757799</v>
      </c>
      <c r="L114" s="180">
        <v>15.007120150104599</v>
      </c>
      <c r="M114" s="180">
        <v>15.8011715147973</v>
      </c>
      <c r="N114" s="180">
        <v>15.739504425895801</v>
      </c>
      <c r="O114" s="180">
        <v>16.128888953586401</v>
      </c>
      <c r="P114" s="180">
        <v>16.707158673926301</v>
      </c>
      <c r="Q114" s="180">
        <v>17.326700053495699</v>
      </c>
      <c r="R114" s="180">
        <v>16.892621546543801</v>
      </c>
      <c r="S114" s="180">
        <v>17.1560542378989</v>
      </c>
      <c r="T114" s="180">
        <v>17.3047664767446</v>
      </c>
      <c r="U114" s="180">
        <v>17.953850095766398</v>
      </c>
      <c r="V114" s="180">
        <v>18.4549054217334</v>
      </c>
      <c r="W114" s="180">
        <v>17.988914361771599</v>
      </c>
      <c r="X114" s="180">
        <v>18.1579561065771</v>
      </c>
      <c r="Y114" s="180">
        <v>17.921581844499499</v>
      </c>
      <c r="Z114" s="180">
        <v>17.9667366519726</v>
      </c>
      <c r="AA114" s="180">
        <v>16.341033102548199</v>
      </c>
      <c r="AB114" s="180">
        <v>15.3978744813978</v>
      </c>
      <c r="AC114" s="180">
        <v>14.3356090918767</v>
      </c>
      <c r="AD114" s="180">
        <v>13.696088337266101</v>
      </c>
      <c r="AE114" s="180">
        <v>13.3799847538699</v>
      </c>
      <c r="AF114" s="180">
        <v>13.2151896379994</v>
      </c>
      <c r="AG114" s="180">
        <v>13.242918104896001</v>
      </c>
      <c r="AH114" s="180">
        <v>12.8468701302124</v>
      </c>
      <c r="AI114" s="180">
        <v>12.2733408874912</v>
      </c>
      <c r="AJ114" s="180">
        <v>11.6940858404257</v>
      </c>
      <c r="AK114" s="180">
        <v>11.8532335083475</v>
      </c>
      <c r="AL114" s="180">
        <v>11.8219953996361</v>
      </c>
      <c r="AM114" s="180">
        <v>11.8868427984255</v>
      </c>
      <c r="AN114" s="180">
        <v>12.2917917956139</v>
      </c>
      <c r="AO114" s="180">
        <v>12.079478713706401</v>
      </c>
      <c r="AP114" s="180">
        <v>11.678768044387599</v>
      </c>
      <c r="AQ114" s="180">
        <v>11.995757653722301</v>
      </c>
      <c r="AR114" s="180">
        <v>12.105070987475701</v>
      </c>
      <c r="AS114" s="180">
        <v>11.225389734233801</v>
      </c>
      <c r="AT114" s="180">
        <v>9.95957689234036</v>
      </c>
      <c r="AU114" s="180">
        <v>10.443177615268301</v>
      </c>
      <c r="AV114" s="180">
        <v>10.7508699039179</v>
      </c>
      <c r="AW114" s="180">
        <v>10.704445443751901</v>
      </c>
      <c r="AX114" s="180">
        <v>10.4992802598639</v>
      </c>
      <c r="AY114" s="180">
        <v>10.001703047964501</v>
      </c>
      <c r="AZ114" s="180">
        <v>9.9872146380926292</v>
      </c>
      <c r="BA114" s="180">
        <v>9.5847434532675901</v>
      </c>
      <c r="BB114" s="180">
        <v>9.4395839751860198</v>
      </c>
      <c r="BC114" s="180">
        <v>9.0330503754841498</v>
      </c>
      <c r="BD114" s="180">
        <v>7.3168780599732504</v>
      </c>
      <c r="BE114" s="176">
        <v>5.9104053384629802</v>
      </c>
      <c r="BF114" s="143">
        <v>-0.19443010506877501</v>
      </c>
      <c r="BG114" s="143">
        <v>-3.03645324377813E-2</v>
      </c>
      <c r="BH114" s="143">
        <v>3.9031984555112802E-2</v>
      </c>
    </row>
    <row r="116" spans="1:60">
      <c r="A116" s="124" t="s">
        <v>357</v>
      </c>
    </row>
    <row r="117" spans="1:60">
      <c r="A117" s="124" t="s">
        <v>859</v>
      </c>
    </row>
    <row r="118" spans="1:60">
      <c r="A118" s="124" t="s">
        <v>860</v>
      </c>
    </row>
    <row r="119" spans="1:60">
      <c r="A119" s="124" t="s">
        <v>360</v>
      </c>
    </row>
    <row r="120" spans="1:60">
      <c r="A120" s="474" t="s">
        <v>361</v>
      </c>
    </row>
    <row r="121" spans="1:60">
      <c r="A121" s="124" t="s">
        <v>362</v>
      </c>
    </row>
    <row r="122" spans="1:60">
      <c r="A122" s="124" t="s">
        <v>363</v>
      </c>
    </row>
    <row r="123" spans="1:60">
      <c r="A123" s="124" t="s">
        <v>861</v>
      </c>
    </row>
    <row r="124" spans="1:60">
      <c r="A124" s="125" t="s">
        <v>862</v>
      </c>
    </row>
    <row r="125" spans="1:60">
      <c r="A125" s="125" t="s">
        <v>743</v>
      </c>
    </row>
    <row r="126" spans="1:60">
      <c r="A126" s="125" t="s">
        <v>372</v>
      </c>
    </row>
  </sheetData>
  <mergeCells count="1">
    <mergeCell ref="BF2:BG2"/>
  </mergeCells>
  <conditionalFormatting sqref="BF4:BH114">
    <cfRule type="cellIs" dxfId="246" priority="2" operator="lessThanOrEqual">
      <formula>0</formula>
    </cfRule>
    <cfRule type="cellIs" dxfId="245" priority="3" operator="greaterThan">
      <formula>0</formula>
    </cfRule>
  </conditionalFormatting>
  <conditionalFormatting sqref="BF4:BH56">
    <cfRule type="cellIs" dxfId="244" priority="4" operator="lessThanOrEqual">
      <formula>0</formula>
    </cfRule>
    <cfRule type="cellIs" dxfId="243" priority="5" operator="greaterThan">
      <formula>0</formula>
    </cfRule>
  </conditionalFormatting>
  <hyperlinks>
    <hyperlink ref="L1" location="Contents!A1" display="Contents" xr:uid="{00000000-0004-0000-3000-000000000000}"/>
    <hyperlink ref="BJ1" location="Contents!A1" display="Contents" xr:uid="{00000000-0004-0000-3000-000001000000}"/>
  </hyperlinks>
  <pageMargins left="0.75" right="0.75" top="1" bottom="1" header="0.51180555555555496" footer="0.51180555555555496"/>
  <pageSetup paperSize="9" firstPageNumber="0"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M43"/>
  <sheetViews>
    <sheetView showGridLines="0" showRowColHeaders="0" zoomScaleNormal="100" workbookViewId="0">
      <pane xSplit="1" ySplit="2" topLeftCell="B30" activePane="bottomRight" state="frozen"/>
      <selection pane="topRight" activeCell="B1" sqref="B1"/>
      <selection pane="bottomLeft" activeCell="A30" sqref="A30"/>
      <selection pane="bottomRight" activeCell="AL81" sqref="AL81"/>
    </sheetView>
  </sheetViews>
  <sheetFormatPr defaultColWidth="13.21875" defaultRowHeight="10"/>
  <cols>
    <col min="1" max="1" width="21.21875" customWidth="1"/>
    <col min="2" max="2" width="16.77734375" customWidth="1"/>
    <col min="3" max="7" width="18.21875" customWidth="1"/>
  </cols>
  <sheetData>
    <row r="1" spans="1:13" s="16" customFormat="1" ht="16.5" customHeight="1">
      <c r="A1" s="667" t="s">
        <v>50</v>
      </c>
      <c r="B1" s="289"/>
      <c r="C1" s="289"/>
      <c r="D1" s="289"/>
      <c r="E1" s="289"/>
      <c r="F1" s="289"/>
      <c r="G1" s="289"/>
      <c r="H1" s="289"/>
      <c r="I1" s="289"/>
      <c r="J1" s="27" t="s">
        <v>88</v>
      </c>
    </row>
    <row r="2" spans="1:13" s="16" customFormat="1" ht="36" customHeight="1">
      <c r="A2" s="357" t="s">
        <v>863</v>
      </c>
      <c r="B2" s="668" t="s">
        <v>864</v>
      </c>
      <c r="C2" s="668" t="s">
        <v>865</v>
      </c>
      <c r="D2" s="669" t="s">
        <v>866</v>
      </c>
      <c r="E2" s="669" t="s">
        <v>867</v>
      </c>
      <c r="F2" s="668" t="s">
        <v>868</v>
      </c>
      <c r="G2" s="668" t="s">
        <v>869</v>
      </c>
      <c r="H2" s="670" t="s">
        <v>870</v>
      </c>
      <c r="I2" s="289"/>
      <c r="K2" s="299"/>
      <c r="L2" s="299"/>
      <c r="M2" s="16" t="s">
        <v>871</v>
      </c>
    </row>
    <row r="3" spans="1:13" s="16" customFormat="1" ht="8.5" customHeight="1">
      <c r="A3" s="289"/>
      <c r="B3" s="671"/>
      <c r="C3" s="671"/>
      <c r="D3" s="671"/>
      <c r="E3" s="671"/>
      <c r="F3" s="671"/>
      <c r="G3" s="671"/>
      <c r="H3" s="289"/>
      <c r="I3" s="289"/>
      <c r="K3" s="299"/>
      <c r="L3" s="299"/>
    </row>
    <row r="4" spans="1:13" s="496" customFormat="1">
      <c r="A4" s="500">
        <v>1987</v>
      </c>
      <c r="B4" s="501">
        <v>31.3</v>
      </c>
      <c r="C4" s="296" t="s">
        <v>552</v>
      </c>
      <c r="D4" s="296" t="s">
        <v>552</v>
      </c>
      <c r="E4" s="296" t="s">
        <v>552</v>
      </c>
      <c r="F4" s="501">
        <v>53.439166666666701</v>
      </c>
      <c r="G4" s="501">
        <v>41.281666666666702</v>
      </c>
      <c r="H4" s="294" t="s">
        <v>552</v>
      </c>
      <c r="I4" s="495"/>
    </row>
    <row r="5" spans="1:13" s="496" customFormat="1">
      <c r="A5" s="500">
        <v>1988</v>
      </c>
      <c r="B5" s="501">
        <v>39.94</v>
      </c>
      <c r="C5" s="296" t="s">
        <v>552</v>
      </c>
      <c r="D5" s="296" t="s">
        <v>552</v>
      </c>
      <c r="E5" s="296" t="s">
        <v>552</v>
      </c>
      <c r="F5" s="501">
        <v>55.064166666666701</v>
      </c>
      <c r="G5" s="501">
        <v>42.4658333333333</v>
      </c>
      <c r="H5" s="294" t="s">
        <v>552</v>
      </c>
      <c r="I5" s="495"/>
    </row>
    <row r="6" spans="1:13" s="496" customFormat="1">
      <c r="A6" s="30">
        <v>1989</v>
      </c>
      <c r="B6" s="307">
        <v>42.08</v>
      </c>
      <c r="C6" s="672" t="s">
        <v>552</v>
      </c>
      <c r="D6" s="296" t="s">
        <v>552</v>
      </c>
      <c r="E6" s="296" t="s">
        <v>552</v>
      </c>
      <c r="F6" s="307">
        <v>58.684166666666698</v>
      </c>
      <c r="G6" s="307">
        <v>48.862499999999997</v>
      </c>
      <c r="H6" s="302" t="s">
        <v>552</v>
      </c>
    </row>
    <row r="7" spans="1:13" s="496" customFormat="1">
      <c r="A7" s="30">
        <v>1990</v>
      </c>
      <c r="B7" s="307">
        <v>43.48</v>
      </c>
      <c r="C7" s="307">
        <v>31.591918</v>
      </c>
      <c r="D7" s="296" t="s">
        <v>552</v>
      </c>
      <c r="E7" s="296" t="s">
        <v>552</v>
      </c>
      <c r="F7" s="307">
        <v>60.536666666666697</v>
      </c>
      <c r="G7" s="307">
        <v>50.814166666666701</v>
      </c>
      <c r="H7" s="302" t="s">
        <v>552</v>
      </c>
    </row>
    <row r="8" spans="1:13" s="16" customFormat="1">
      <c r="A8" s="30">
        <v>1991</v>
      </c>
      <c r="B8" s="299">
        <v>42.8</v>
      </c>
      <c r="C8" s="299">
        <v>29.0105318181818</v>
      </c>
      <c r="D8" s="296" t="s">
        <v>552</v>
      </c>
      <c r="E8" s="296" t="s">
        <v>552</v>
      </c>
      <c r="F8" s="299">
        <v>60.45</v>
      </c>
      <c r="G8" s="299">
        <v>50.295833333333299</v>
      </c>
      <c r="H8" s="302" t="s">
        <v>552</v>
      </c>
      <c r="J8" s="299"/>
      <c r="K8" s="299"/>
      <c r="L8" s="299"/>
      <c r="M8" s="16" t="s">
        <v>871</v>
      </c>
    </row>
    <row r="9" spans="1:13" s="16" customFormat="1">
      <c r="A9" s="30">
        <v>1992</v>
      </c>
      <c r="B9" s="299">
        <v>38.53</v>
      </c>
      <c r="C9" s="299">
        <v>28.5345386363636</v>
      </c>
      <c r="D9" s="296" t="s">
        <v>552</v>
      </c>
      <c r="E9" s="296" t="s">
        <v>552</v>
      </c>
      <c r="F9" s="299">
        <v>57.815833333333302</v>
      </c>
      <c r="G9" s="299">
        <v>48.454166666666701</v>
      </c>
      <c r="H9" s="302" t="s">
        <v>552</v>
      </c>
      <c r="J9" s="299"/>
      <c r="K9" s="299"/>
      <c r="L9" s="299"/>
      <c r="M9" s="16" t="s">
        <v>871</v>
      </c>
    </row>
    <row r="10" spans="1:13" s="16" customFormat="1">
      <c r="A10" s="30">
        <v>1993</v>
      </c>
      <c r="B10" s="299">
        <v>33.68</v>
      </c>
      <c r="C10" s="299">
        <v>29.853958333333299</v>
      </c>
      <c r="D10" s="296" t="s">
        <v>552</v>
      </c>
      <c r="E10" s="296" t="s">
        <v>552</v>
      </c>
      <c r="F10" s="299">
        <v>55.258333333333297</v>
      </c>
      <c r="G10" s="299">
        <v>45.711666666666702</v>
      </c>
      <c r="H10" s="302" t="s">
        <v>552</v>
      </c>
      <c r="J10" s="299"/>
      <c r="K10" s="299"/>
      <c r="L10" s="299"/>
      <c r="M10" s="16" t="s">
        <v>871</v>
      </c>
    </row>
    <row r="11" spans="1:13" s="16" customFormat="1">
      <c r="A11" s="30">
        <v>1994</v>
      </c>
      <c r="B11" s="299">
        <v>37.18</v>
      </c>
      <c r="C11" s="299">
        <v>31.7161772727273</v>
      </c>
      <c r="D11" s="296" t="s">
        <v>552</v>
      </c>
      <c r="E11" s="296" t="s">
        <v>552</v>
      </c>
      <c r="F11" s="299">
        <v>51.765000000000001</v>
      </c>
      <c r="G11" s="299">
        <v>43.661666666666697</v>
      </c>
      <c r="H11" s="302" t="s">
        <v>552</v>
      </c>
      <c r="J11" s="299"/>
      <c r="K11" s="299"/>
      <c r="L11" s="299"/>
      <c r="M11" s="16" t="s">
        <v>871</v>
      </c>
    </row>
    <row r="12" spans="1:13" s="16" customFormat="1">
      <c r="A12" s="30">
        <v>1995</v>
      </c>
      <c r="B12" s="299">
        <v>44.5</v>
      </c>
      <c r="C12" s="299">
        <v>27.006350000000001</v>
      </c>
      <c r="D12" s="296" t="s">
        <v>552</v>
      </c>
      <c r="E12" s="296" t="s">
        <v>552</v>
      </c>
      <c r="F12" s="299">
        <v>54.468333333333298</v>
      </c>
      <c r="G12" s="299">
        <v>47.575000000000003</v>
      </c>
      <c r="H12" s="302" t="s">
        <v>552</v>
      </c>
      <c r="J12" s="299"/>
      <c r="K12" s="299"/>
      <c r="L12" s="299"/>
      <c r="M12" s="16" t="s">
        <v>871</v>
      </c>
    </row>
    <row r="13" spans="1:13" s="16" customFormat="1">
      <c r="A13" s="30">
        <v>1996</v>
      </c>
      <c r="B13" s="299">
        <v>41.25</v>
      </c>
      <c r="C13" s="299">
        <v>29.8623090909091</v>
      </c>
      <c r="D13" s="296" t="s">
        <v>552</v>
      </c>
      <c r="E13" s="296" t="s">
        <v>552</v>
      </c>
      <c r="F13" s="299">
        <v>56.679166666666703</v>
      </c>
      <c r="G13" s="299">
        <v>49.535833333333301</v>
      </c>
      <c r="H13" s="302" t="s">
        <v>552</v>
      </c>
      <c r="J13" s="299"/>
      <c r="K13" s="299"/>
      <c r="L13" s="299"/>
      <c r="M13" s="16" t="s">
        <v>871</v>
      </c>
    </row>
    <row r="14" spans="1:13" s="16" customFormat="1">
      <c r="A14" s="30">
        <v>1997</v>
      </c>
      <c r="B14" s="299">
        <v>38.92</v>
      </c>
      <c r="C14" s="299">
        <v>29.76</v>
      </c>
      <c r="D14" s="296" t="s">
        <v>552</v>
      </c>
      <c r="E14" s="296" t="s">
        <v>552</v>
      </c>
      <c r="F14" s="299">
        <v>55.51</v>
      </c>
      <c r="G14" s="299">
        <v>45.5283333333333</v>
      </c>
      <c r="H14" s="302" t="s">
        <v>552</v>
      </c>
      <c r="J14" s="299"/>
      <c r="K14" s="299"/>
      <c r="L14" s="299"/>
      <c r="M14" s="16" t="s">
        <v>871</v>
      </c>
    </row>
    <row r="15" spans="1:13" s="16" customFormat="1">
      <c r="A15" s="30">
        <v>1998</v>
      </c>
      <c r="B15" s="299">
        <v>32</v>
      </c>
      <c r="C15" s="299">
        <v>31.0031060833333</v>
      </c>
      <c r="D15" s="302" t="s">
        <v>552</v>
      </c>
      <c r="E15" s="302" t="s">
        <v>552</v>
      </c>
      <c r="F15" s="299">
        <v>50.756666666666703</v>
      </c>
      <c r="G15" s="299">
        <v>40.506666666666703</v>
      </c>
      <c r="H15" s="299">
        <v>29.4767857142857</v>
      </c>
      <c r="J15" s="299"/>
      <c r="K15" s="299"/>
      <c r="L15" s="299"/>
      <c r="M15" s="16" t="s">
        <v>871</v>
      </c>
    </row>
    <row r="16" spans="1:13" s="16" customFormat="1">
      <c r="A16" s="30">
        <v>1999</v>
      </c>
      <c r="B16" s="299">
        <v>28.79</v>
      </c>
      <c r="C16" s="299">
        <v>31.294297</v>
      </c>
      <c r="D16" s="302" t="s">
        <v>552</v>
      </c>
      <c r="E16" s="302" t="s">
        <v>552</v>
      </c>
      <c r="F16" s="299">
        <v>42.830833333333302</v>
      </c>
      <c r="G16" s="299">
        <v>35.740833333333299</v>
      </c>
      <c r="H16" s="299">
        <v>27.817469135802501</v>
      </c>
      <c r="J16" s="299"/>
      <c r="K16" s="299"/>
      <c r="L16" s="299"/>
      <c r="M16" s="16" t="s">
        <v>871</v>
      </c>
    </row>
    <row r="17" spans="1:13" s="16" customFormat="1">
      <c r="A17" s="30">
        <v>2000</v>
      </c>
      <c r="B17" s="299">
        <v>35.99</v>
      </c>
      <c r="C17" s="299">
        <v>29.904480416666701</v>
      </c>
      <c r="D17" s="302" t="s">
        <v>552</v>
      </c>
      <c r="E17" s="307">
        <v>27.521093634763901</v>
      </c>
      <c r="F17" s="299">
        <v>39.694166666666703</v>
      </c>
      <c r="G17" s="299">
        <v>34.58</v>
      </c>
      <c r="H17" s="299">
        <v>31.759444444444402</v>
      </c>
      <c r="J17" s="299"/>
      <c r="K17" s="299"/>
      <c r="L17" s="299"/>
      <c r="M17" s="16" t="s">
        <v>871</v>
      </c>
    </row>
    <row r="18" spans="1:13" s="16" customFormat="1">
      <c r="A18" s="30">
        <v>2001</v>
      </c>
      <c r="B18" s="299">
        <v>39.034230769230803</v>
      </c>
      <c r="C18" s="299">
        <v>50.154649999999997</v>
      </c>
      <c r="D18" s="299">
        <v>37.689875000000001</v>
      </c>
      <c r="E18" s="299">
        <v>31.784010517913998</v>
      </c>
      <c r="F18" s="299">
        <v>41.329166666666701</v>
      </c>
      <c r="G18" s="299">
        <v>37.961666666666702</v>
      </c>
      <c r="H18" s="299">
        <v>36.8945987654321</v>
      </c>
      <c r="J18" s="299"/>
      <c r="K18" s="299"/>
      <c r="L18" s="299"/>
      <c r="M18" s="16" t="s">
        <v>871</v>
      </c>
    </row>
    <row r="19" spans="1:13" s="16" customFormat="1">
      <c r="A19" s="30">
        <v>2002</v>
      </c>
      <c r="B19" s="299">
        <v>31.649615384615402</v>
      </c>
      <c r="C19" s="299">
        <v>33.197984409722203</v>
      </c>
      <c r="D19" s="299">
        <v>31.474741666666699</v>
      </c>
      <c r="E19" s="299">
        <v>33.194865976045698</v>
      </c>
      <c r="F19" s="299">
        <v>42.0133333333333</v>
      </c>
      <c r="G19" s="299">
        <v>36.899166666666702</v>
      </c>
      <c r="H19" s="299">
        <v>30.406666666666698</v>
      </c>
      <c r="J19" s="299"/>
      <c r="K19" s="299"/>
      <c r="L19" s="299"/>
      <c r="M19" s="16" t="s">
        <v>871</v>
      </c>
    </row>
    <row r="20" spans="1:13" s="16" customFormat="1">
      <c r="A20" s="30">
        <v>2003</v>
      </c>
      <c r="B20" s="299">
        <v>43.597884615384601</v>
      </c>
      <c r="C20" s="299">
        <v>38.522705798611099</v>
      </c>
      <c r="D20" s="299">
        <v>39.612595833333302</v>
      </c>
      <c r="E20" s="299">
        <v>31.744373197102401</v>
      </c>
      <c r="F20" s="299">
        <v>41.57</v>
      </c>
      <c r="G20" s="299">
        <v>34.74</v>
      </c>
      <c r="H20" s="299">
        <v>36.529197530864202</v>
      </c>
      <c r="J20" s="299"/>
      <c r="K20" s="299"/>
      <c r="L20" s="299"/>
      <c r="M20" s="16" t="s">
        <v>441</v>
      </c>
    </row>
    <row r="21" spans="1:13" s="16" customFormat="1">
      <c r="A21" s="30">
        <v>2004</v>
      </c>
      <c r="B21" s="299">
        <v>72.134339622641505</v>
      </c>
      <c r="C21" s="299">
        <v>64.901739930555607</v>
      </c>
      <c r="D21" s="299">
        <v>74.215833333333293</v>
      </c>
      <c r="E21" s="299">
        <v>42.760458735920203</v>
      </c>
      <c r="F21" s="16">
        <v>60.96</v>
      </c>
      <c r="G21" s="16">
        <v>51.34</v>
      </c>
      <c r="H21" s="299">
        <v>72.4166666666667</v>
      </c>
      <c r="J21" s="299"/>
      <c r="K21" s="299"/>
      <c r="L21" s="299"/>
    </row>
    <row r="22" spans="1:13" s="16" customFormat="1">
      <c r="A22" s="30">
        <v>2005</v>
      </c>
      <c r="B22" s="299">
        <v>60.539230769230798</v>
      </c>
      <c r="C22" s="299">
        <v>70.122355208333303</v>
      </c>
      <c r="D22" s="299">
        <v>64.623083333333298</v>
      </c>
      <c r="E22" s="299">
        <v>51.341535682019298</v>
      </c>
      <c r="F22" s="16">
        <v>89.33</v>
      </c>
      <c r="G22" s="16">
        <v>62.91</v>
      </c>
      <c r="H22" s="299">
        <v>61.84</v>
      </c>
      <c r="J22" s="299"/>
      <c r="K22" s="299"/>
      <c r="L22" s="299"/>
    </row>
    <row r="23" spans="1:13" s="16" customFormat="1">
      <c r="A23" s="30">
        <v>2006</v>
      </c>
      <c r="B23" s="299">
        <v>64.108076923076894</v>
      </c>
      <c r="C23" s="299">
        <v>57.816715686274499</v>
      </c>
      <c r="D23" s="299">
        <v>65.217500000000001</v>
      </c>
      <c r="E23" s="299">
        <v>53.526239931258701</v>
      </c>
      <c r="F23" s="299">
        <v>93.462500000000006</v>
      </c>
      <c r="G23" s="299">
        <v>63.035833333333301</v>
      </c>
      <c r="H23" s="299">
        <v>56.473613580246898</v>
      </c>
      <c r="J23" s="299"/>
      <c r="K23" s="299"/>
      <c r="L23" s="299"/>
    </row>
    <row r="24" spans="1:13" s="16" customFormat="1">
      <c r="A24" s="30">
        <v>2007</v>
      </c>
      <c r="B24" s="299">
        <v>88.785192307692299</v>
      </c>
      <c r="C24" s="299">
        <v>49.733182352941199</v>
      </c>
      <c r="D24" s="299">
        <v>95.586033333333305</v>
      </c>
      <c r="E24" s="299">
        <v>61.227825843782803</v>
      </c>
      <c r="F24" s="299">
        <v>88.242500000000007</v>
      </c>
      <c r="G24" s="299">
        <v>69.860833333333304</v>
      </c>
      <c r="H24" s="299">
        <v>84.564999999999998</v>
      </c>
      <c r="J24" s="299"/>
      <c r="K24" s="299"/>
      <c r="L24" s="299"/>
    </row>
    <row r="25" spans="1:13" s="16" customFormat="1">
      <c r="A25" s="30">
        <v>2008</v>
      </c>
      <c r="B25" s="299">
        <v>147.673653846154</v>
      </c>
      <c r="C25" s="299">
        <v>117.417644411765</v>
      </c>
      <c r="D25" s="299">
        <v>157.8775</v>
      </c>
      <c r="E25" s="299">
        <v>104.972162580849</v>
      </c>
      <c r="F25" s="299">
        <v>179.02666666666701</v>
      </c>
      <c r="G25" s="299">
        <v>122.81</v>
      </c>
      <c r="H25" s="299">
        <v>148.058333333333</v>
      </c>
      <c r="J25" s="299"/>
      <c r="K25" s="299"/>
      <c r="L25" s="299"/>
    </row>
    <row r="26" spans="1:13" s="16" customFormat="1">
      <c r="A26" s="30">
        <v>2009</v>
      </c>
      <c r="B26" s="299">
        <v>70.388846153846202</v>
      </c>
      <c r="C26" s="299">
        <v>60.734610192307699</v>
      </c>
      <c r="D26" s="299">
        <v>83.586666666666702</v>
      </c>
      <c r="E26" s="299">
        <v>87.861704444851</v>
      </c>
      <c r="F26" s="299">
        <v>167.82249999999999</v>
      </c>
      <c r="G26" s="299">
        <v>110.106666666667</v>
      </c>
      <c r="H26" s="299">
        <v>78.8066666666667</v>
      </c>
      <c r="J26" s="299"/>
      <c r="K26" s="299"/>
      <c r="L26" s="299"/>
    </row>
    <row r="27" spans="1:13" s="16" customFormat="1">
      <c r="A27" s="30">
        <v>2010</v>
      </c>
      <c r="B27" s="299">
        <v>92.352452830188696</v>
      </c>
      <c r="C27" s="299">
        <v>67.874122499999999</v>
      </c>
      <c r="D27" s="299">
        <v>108.46531666666699</v>
      </c>
      <c r="E27" s="299">
        <v>110.079209219283</v>
      </c>
      <c r="F27" s="299">
        <v>158.94583333333301</v>
      </c>
      <c r="G27" s="299">
        <v>105.185</v>
      </c>
      <c r="H27" s="299">
        <v>105.430833333333</v>
      </c>
      <c r="J27" s="299"/>
      <c r="K27" s="299"/>
      <c r="L27" s="299"/>
    </row>
    <row r="28" spans="1:13" s="16" customFormat="1">
      <c r="A28" s="30">
        <v>2011</v>
      </c>
      <c r="B28" s="299">
        <v>121.48</v>
      </c>
      <c r="C28" s="299">
        <v>84.754982450980407</v>
      </c>
      <c r="D28" s="299">
        <v>126.130833333333</v>
      </c>
      <c r="E28" s="299">
        <v>127.26840109273699</v>
      </c>
      <c r="F28" s="299">
        <v>229.12333333333299</v>
      </c>
      <c r="G28" s="299">
        <v>136.208333333333</v>
      </c>
      <c r="H28" s="299">
        <v>125.73666666666701</v>
      </c>
      <c r="J28" s="299"/>
      <c r="K28" s="299"/>
      <c r="L28" s="299"/>
    </row>
    <row r="29" spans="1:13" s="16" customFormat="1">
      <c r="A29" s="30">
        <v>2012</v>
      </c>
      <c r="B29" s="299">
        <v>92.499615384615396</v>
      </c>
      <c r="C29" s="299">
        <v>67.281366078431404</v>
      </c>
      <c r="D29" s="299">
        <v>100.29833333333301</v>
      </c>
      <c r="E29" s="299">
        <v>111.889712143555</v>
      </c>
      <c r="F29" s="299">
        <v>191.46416666666701</v>
      </c>
      <c r="G29" s="299">
        <v>133.613333333333</v>
      </c>
      <c r="H29" s="299">
        <v>105.504166666667</v>
      </c>
      <c r="J29" s="299"/>
      <c r="K29" s="299"/>
      <c r="L29" s="299"/>
    </row>
    <row r="30" spans="1:13">
      <c r="A30" s="30">
        <v>2013</v>
      </c>
      <c r="B30" s="299">
        <v>81.689038461538502</v>
      </c>
      <c r="C30" s="299">
        <v>69.717232941176505</v>
      </c>
      <c r="D30" s="299">
        <v>90.064999999999998</v>
      </c>
      <c r="E30" s="299">
        <v>95.418631763373497</v>
      </c>
      <c r="F30" s="299">
        <v>140.446666666667</v>
      </c>
      <c r="G30" s="299">
        <v>111.1575</v>
      </c>
      <c r="H30" s="299">
        <v>90.896666666666704</v>
      </c>
    </row>
    <row r="31" spans="1:13">
      <c r="A31" s="30">
        <v>2014</v>
      </c>
      <c r="B31" s="300">
        <v>75.380769230769204</v>
      </c>
      <c r="C31" s="299">
        <v>67.084140833333393</v>
      </c>
      <c r="D31" s="299">
        <v>76.13</v>
      </c>
      <c r="E31" s="299">
        <v>84.116427466757898</v>
      </c>
      <c r="F31" s="299">
        <v>114.413333333333</v>
      </c>
      <c r="G31" s="299">
        <v>97.654166666666697</v>
      </c>
      <c r="H31" s="299">
        <v>77.887500000000003</v>
      </c>
    </row>
    <row r="32" spans="1:13">
      <c r="A32" s="30">
        <v>2015</v>
      </c>
      <c r="B32" s="300">
        <v>56.794038461538399</v>
      </c>
      <c r="C32" s="299">
        <v>51.566441923076901</v>
      </c>
      <c r="D32" s="299">
        <v>60.095883333333397</v>
      </c>
      <c r="E32" s="299">
        <v>67.531879482257494</v>
      </c>
      <c r="F32" s="299">
        <v>93.844999999999999</v>
      </c>
      <c r="G32" s="299">
        <v>79.47</v>
      </c>
      <c r="H32" s="299">
        <v>63.516684540699998</v>
      </c>
    </row>
    <row r="33" spans="1:8">
      <c r="A33" s="30">
        <v>2016</v>
      </c>
      <c r="B33" s="300">
        <v>59.869125786163501</v>
      </c>
      <c r="C33" s="299">
        <v>51.447732692307703</v>
      </c>
      <c r="D33" s="299">
        <v>71.6579603448276</v>
      </c>
      <c r="E33" s="299">
        <v>71.348862548986403</v>
      </c>
      <c r="F33" s="299">
        <v>89.398333333333298</v>
      </c>
      <c r="G33" s="299">
        <v>72.966666666666697</v>
      </c>
      <c r="H33" s="299">
        <v>71.122642416666693</v>
      </c>
    </row>
    <row r="34" spans="1:8">
      <c r="A34" s="30">
        <v>2017</v>
      </c>
      <c r="B34" s="300">
        <v>84.510413461538505</v>
      </c>
      <c r="C34" s="299">
        <v>63.8252898076923</v>
      </c>
      <c r="D34" s="673">
        <v>95.565520300000003</v>
      </c>
      <c r="E34" s="299">
        <v>94.723471002586706</v>
      </c>
      <c r="F34" s="299">
        <v>150.0025</v>
      </c>
      <c r="G34" s="299">
        <v>99.162499999999994</v>
      </c>
      <c r="H34" s="299">
        <v>99.422220665989997</v>
      </c>
    </row>
    <row r="35" spans="1:8">
      <c r="A35" s="30">
        <v>2018</v>
      </c>
      <c r="B35" s="300">
        <v>91.827057692307704</v>
      </c>
      <c r="C35" s="299">
        <v>72.844011634615399</v>
      </c>
      <c r="D35" s="673">
        <v>112.733312356322</v>
      </c>
      <c r="E35" s="299">
        <v>99.4467521195986</v>
      </c>
      <c r="F35" s="299">
        <v>158.49250000000001</v>
      </c>
      <c r="G35" s="299">
        <v>117.39083333333301</v>
      </c>
      <c r="H35" s="299">
        <v>111.693086427362</v>
      </c>
    </row>
    <row r="36" spans="1:8">
      <c r="A36" s="30">
        <v>2019</v>
      </c>
      <c r="B36" s="300">
        <v>60.855249999999998</v>
      </c>
      <c r="C36" s="299">
        <v>57.163983790061998</v>
      </c>
      <c r="D36" s="673">
        <v>85.478115268199204</v>
      </c>
      <c r="E36" s="299">
        <v>85.891101367819701</v>
      </c>
      <c r="F36" s="299">
        <v>148.518333333333</v>
      </c>
      <c r="G36" s="299">
        <v>108.580833333333</v>
      </c>
      <c r="H36" s="299">
        <v>88.982512210643705</v>
      </c>
    </row>
    <row r="37" spans="1:8">
      <c r="A37" s="674">
        <v>2020</v>
      </c>
      <c r="B37" s="305">
        <v>50.276791666666703</v>
      </c>
      <c r="C37" s="304">
        <v>42.77</v>
      </c>
      <c r="D37" s="675">
        <v>69.771666666666704</v>
      </c>
      <c r="E37" s="304">
        <v>83.095208333333304</v>
      </c>
      <c r="F37" s="364">
        <v>108.41</v>
      </c>
      <c r="G37" s="364">
        <v>80.5</v>
      </c>
      <c r="H37" s="364">
        <v>71.331666666666706</v>
      </c>
    </row>
    <row r="38" spans="1:8" ht="12.25" customHeight="1">
      <c r="A38" s="30"/>
      <c r="B38" s="300"/>
      <c r="C38" s="299"/>
      <c r="D38" s="299"/>
      <c r="E38" s="299"/>
      <c r="F38" s="299"/>
      <c r="G38" s="299"/>
      <c r="H38" s="299"/>
    </row>
    <row r="39" spans="1:8" ht="12.25" customHeight="1">
      <c r="A39" s="30" t="s">
        <v>872</v>
      </c>
      <c r="B39" s="300"/>
      <c r="C39" s="299"/>
      <c r="D39" s="299"/>
      <c r="E39" s="299"/>
      <c r="F39" s="299"/>
      <c r="G39" s="299"/>
      <c r="H39" s="299"/>
    </row>
    <row r="40" spans="1:8" ht="12.75" customHeight="1">
      <c r="A40" s="30" t="s">
        <v>873</v>
      </c>
      <c r="B40" s="300"/>
      <c r="C40" s="299"/>
      <c r="D40" s="299"/>
      <c r="E40" s="299"/>
      <c r="F40" s="299"/>
      <c r="G40" s="299"/>
      <c r="H40" s="299"/>
    </row>
    <row r="41" spans="1:8" s="16" customFormat="1" ht="12.75" customHeight="1">
      <c r="A41" s="16" t="s">
        <v>874</v>
      </c>
    </row>
    <row r="42" spans="1:8" s="16" customFormat="1" ht="13.75" customHeight="1">
      <c r="A42" s="16" t="s">
        <v>875</v>
      </c>
    </row>
    <row r="43" spans="1:8" ht="13.4" customHeight="1">
      <c r="A43" s="494" t="s">
        <v>876</v>
      </c>
    </row>
  </sheetData>
  <hyperlinks>
    <hyperlink ref="J1" location="Contents!A1" display="Contents" xr:uid="{00000000-0004-0000-3100-000000000000}"/>
  </hyperlinks>
  <pageMargins left="0.75" right="0.75" top="1" bottom="1" header="0.51180555555555496" footer="0.51180555555555496"/>
  <pageSetup paperSize="9" scale="90" firstPageNumber="0"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MJ47"/>
  <sheetViews>
    <sheetView showGridLines="0" showRowColHeaders="0" zoomScaleNormal="100" workbookViewId="0">
      <pane xSplit="1" ySplit="3" topLeftCell="H34" activePane="bottomRight" state="frozen"/>
      <selection pane="topRight" activeCell="H1" sqref="H1"/>
      <selection pane="bottomLeft" activeCell="A34" sqref="A34"/>
      <selection pane="bottomRight" activeCell="AA1" sqref="AA1"/>
    </sheetView>
  </sheetViews>
  <sheetFormatPr defaultColWidth="9.21875" defaultRowHeight="14.5"/>
  <cols>
    <col min="1" max="1" width="27.21875" style="365" customWidth="1"/>
    <col min="2" max="7" width="8.21875" style="365" customWidth="1"/>
    <col min="8" max="8" width="8.21875" style="366" customWidth="1"/>
    <col min="9" max="9" width="8.44140625" style="365" customWidth="1"/>
    <col min="10" max="10" width="8.44140625" style="367" customWidth="1"/>
    <col min="11" max="11" width="8.44140625" style="365" customWidth="1"/>
    <col min="12" max="12" width="8.77734375" style="365" customWidth="1"/>
    <col min="13" max="16" width="8.44140625" style="365" customWidth="1"/>
    <col min="17" max="22" width="8.44140625" style="366" customWidth="1"/>
    <col min="23" max="23" width="10.44140625" style="365" customWidth="1"/>
    <col min="24" max="24" width="10" style="365" customWidth="1"/>
    <col min="25" max="25" width="10.44140625" style="365" customWidth="1"/>
    <col min="26" max="26" width="9.21875" style="365"/>
    <col min="27" max="1024" width="9.21875" style="544"/>
  </cols>
  <sheetData>
    <row r="1" spans="1:27" ht="14.15" customHeight="1">
      <c r="A1" s="676" t="s">
        <v>51</v>
      </c>
      <c r="H1" s="365"/>
      <c r="J1" s="365"/>
      <c r="L1" s="27" t="s">
        <v>88</v>
      </c>
      <c r="N1" s="366"/>
      <c r="O1" s="366"/>
      <c r="W1" s="546"/>
      <c r="X1" s="546"/>
      <c r="Y1" s="547"/>
      <c r="AA1" s="27" t="s">
        <v>88</v>
      </c>
    </row>
    <row r="2" spans="1:27" s="546" customFormat="1" ht="14.15" customHeight="1">
      <c r="A2" s="365"/>
      <c r="B2" s="365"/>
      <c r="C2" s="365"/>
      <c r="D2" s="365"/>
      <c r="E2" s="365"/>
      <c r="F2" s="365"/>
      <c r="G2" s="365"/>
      <c r="H2" s="365"/>
      <c r="I2" s="365"/>
      <c r="J2" s="365"/>
      <c r="K2" s="365"/>
      <c r="L2" s="365"/>
      <c r="M2" s="365"/>
      <c r="N2" s="366"/>
      <c r="O2" s="366"/>
      <c r="P2" s="365"/>
      <c r="Q2" s="366"/>
      <c r="R2" s="366"/>
      <c r="S2" s="366"/>
      <c r="T2" s="366"/>
      <c r="U2" s="366"/>
      <c r="V2" s="366"/>
      <c r="W2" s="5" t="s">
        <v>251</v>
      </c>
      <c r="X2" s="5"/>
      <c r="Y2" s="547" t="s">
        <v>252</v>
      </c>
      <c r="Z2" s="365"/>
    </row>
    <row r="3" spans="1:27" s="546" customFormat="1" ht="14.15" customHeight="1">
      <c r="A3" s="546" t="s">
        <v>253</v>
      </c>
      <c r="B3" s="365">
        <v>2000</v>
      </c>
      <c r="C3" s="365">
        <v>2001</v>
      </c>
      <c r="D3" s="365">
        <v>2002</v>
      </c>
      <c r="E3" s="365">
        <v>2003</v>
      </c>
      <c r="F3" s="365">
        <v>2004</v>
      </c>
      <c r="G3" s="365">
        <v>2005</v>
      </c>
      <c r="H3" s="365">
        <v>2006</v>
      </c>
      <c r="I3" s="365">
        <v>2007</v>
      </c>
      <c r="J3" s="365">
        <v>2008</v>
      </c>
      <c r="K3" s="365">
        <v>2009</v>
      </c>
      <c r="L3" s="365">
        <v>2010</v>
      </c>
      <c r="M3" s="365">
        <v>2011</v>
      </c>
      <c r="N3" s="365">
        <v>2012</v>
      </c>
      <c r="O3" s="365">
        <v>2013</v>
      </c>
      <c r="P3" s="365">
        <v>2014</v>
      </c>
      <c r="Q3" s="365">
        <v>2015</v>
      </c>
      <c r="R3" s="365">
        <v>2016</v>
      </c>
      <c r="S3" s="365">
        <v>2017</v>
      </c>
      <c r="T3" s="365">
        <v>2018</v>
      </c>
      <c r="U3" s="365">
        <v>2019</v>
      </c>
      <c r="V3" s="366">
        <v>2020</v>
      </c>
      <c r="W3" s="547">
        <v>2020</v>
      </c>
      <c r="X3" s="547" t="s">
        <v>254</v>
      </c>
      <c r="Y3" s="547">
        <v>2020</v>
      </c>
      <c r="Z3" s="365"/>
    </row>
    <row r="4" spans="1:27" s="546" customFormat="1" ht="14.15" customHeight="1">
      <c r="A4" s="366" t="s">
        <v>666</v>
      </c>
      <c r="B4" s="370"/>
      <c r="C4" s="370"/>
      <c r="D4" s="370"/>
      <c r="E4" s="370"/>
      <c r="F4" s="370"/>
      <c r="G4" s="370"/>
      <c r="H4" s="370"/>
      <c r="I4" s="370"/>
      <c r="J4" s="370"/>
      <c r="K4" s="370"/>
      <c r="L4" s="370"/>
      <c r="M4" s="370"/>
      <c r="N4" s="370"/>
      <c r="O4" s="370"/>
      <c r="P4" s="370"/>
      <c r="Q4" s="370"/>
      <c r="R4" s="370"/>
      <c r="S4" s="370"/>
      <c r="T4" s="370"/>
      <c r="U4" s="370"/>
      <c r="V4" s="369"/>
      <c r="W4" s="677"/>
      <c r="X4" s="677"/>
      <c r="Y4" s="677"/>
      <c r="Z4" s="366"/>
    </row>
    <row r="5" spans="1:27" s="398" customFormat="1" ht="15" customHeight="1">
      <c r="A5" s="434" t="s">
        <v>255</v>
      </c>
      <c r="B5" s="678">
        <v>0.57562818396360405</v>
      </c>
      <c r="C5" s="678">
        <v>0.55833895929542998</v>
      </c>
      <c r="D5" s="678">
        <v>0.50581993327568298</v>
      </c>
      <c r="E5" s="678">
        <v>0.63370342583275197</v>
      </c>
      <c r="F5" s="678">
        <v>0.52757888456622304</v>
      </c>
      <c r="G5" s="678">
        <v>0.60798661583520597</v>
      </c>
      <c r="H5" s="678">
        <v>0.60873019961376296</v>
      </c>
      <c r="I5" s="678">
        <v>0.56097459256638305</v>
      </c>
      <c r="J5" s="678">
        <v>0.67328303207010798</v>
      </c>
      <c r="K5" s="678">
        <v>0.35746043720270798</v>
      </c>
      <c r="L5" s="678">
        <v>0.36394911742298502</v>
      </c>
      <c r="M5" s="678">
        <v>0.23582801590153199</v>
      </c>
      <c r="N5" s="678">
        <v>0.230852940341157</v>
      </c>
      <c r="O5" s="678">
        <v>0.21906910693404</v>
      </c>
      <c r="P5" s="678">
        <v>0.25526253812525102</v>
      </c>
      <c r="Q5" s="678">
        <v>0.21835815732535799</v>
      </c>
      <c r="R5" s="678">
        <v>0.186185929942186</v>
      </c>
      <c r="S5" s="678">
        <v>0.21724181110597701</v>
      </c>
      <c r="T5" s="678">
        <v>0.23465707539062799</v>
      </c>
      <c r="U5" s="678">
        <v>0.20734213204416799</v>
      </c>
      <c r="V5" s="679">
        <v>0.17734565083926801</v>
      </c>
      <c r="W5" s="550">
        <v>-0.14700838591253801</v>
      </c>
      <c r="X5" s="550">
        <v>-5.30087684407166E-2</v>
      </c>
      <c r="Y5" s="550">
        <v>5.5797367537186397E-3</v>
      </c>
    </row>
    <row r="6" spans="1:27" s="398" customFormat="1" ht="15" customHeight="1">
      <c r="A6" s="434" t="s">
        <v>256</v>
      </c>
      <c r="B6" s="678">
        <v>8.6319111999683396E-2</v>
      </c>
      <c r="C6" s="678">
        <v>0.108602376517693</v>
      </c>
      <c r="D6" s="678">
        <v>0.16634074901870199</v>
      </c>
      <c r="E6" s="678">
        <v>0.20818171600219701</v>
      </c>
      <c r="F6" s="678">
        <v>0.124113362257621</v>
      </c>
      <c r="G6" s="678">
        <v>0.21251775476070001</v>
      </c>
      <c r="H6" s="678">
        <v>0.22489656378182499</v>
      </c>
      <c r="I6" s="678">
        <v>0.16115884765059199</v>
      </c>
      <c r="J6" s="678">
        <v>0.130374905226011</v>
      </c>
      <c r="K6" s="678">
        <v>0.18044777517574401</v>
      </c>
      <c r="L6" s="678">
        <v>0.21644075819821701</v>
      </c>
      <c r="M6" s="678">
        <v>0.20534707530124799</v>
      </c>
      <c r="N6" s="678">
        <v>0.21901677685454199</v>
      </c>
      <c r="O6" s="678">
        <v>0.20290587451027201</v>
      </c>
      <c r="P6" s="678">
        <v>0.220480114814052</v>
      </c>
      <c r="Q6" s="678">
        <v>0.22632187577735399</v>
      </c>
      <c r="R6" s="678">
        <v>0.21145963939061699</v>
      </c>
      <c r="S6" s="678">
        <v>0.341435871833423</v>
      </c>
      <c r="T6" s="678">
        <v>0.33719814412993698</v>
      </c>
      <c r="U6" s="678">
        <v>0.24492599183952801</v>
      </c>
      <c r="V6" s="679">
        <v>3.1671592814525598E-2</v>
      </c>
      <c r="W6" s="550">
        <v>-0.87104243951118698</v>
      </c>
      <c r="X6" s="550">
        <v>3.1022954309333699E-2</v>
      </c>
      <c r="Y6" s="550">
        <v>9.9646734859138992E-4</v>
      </c>
    </row>
    <row r="7" spans="1:27" s="398" customFormat="1" ht="15" customHeight="1">
      <c r="A7" s="434" t="s">
        <v>92</v>
      </c>
      <c r="B7" s="678">
        <v>0.422043654505942</v>
      </c>
      <c r="C7" s="678">
        <v>0.56045552658062103</v>
      </c>
      <c r="D7" s="678">
        <v>0.50745908723169497</v>
      </c>
      <c r="E7" s="678">
        <v>0.70052673346348804</v>
      </c>
      <c r="F7" s="678">
        <v>0.85075571544519002</v>
      </c>
      <c r="G7" s="678">
        <v>0.84329188449415504</v>
      </c>
      <c r="H7" s="678">
        <v>1.00343939050645</v>
      </c>
      <c r="I7" s="678">
        <v>0.960047481819707</v>
      </c>
      <c r="J7" s="678">
        <v>0.93227161286523996</v>
      </c>
      <c r="K7" s="678">
        <v>0.56904526244489395</v>
      </c>
      <c r="L7" s="678">
        <v>0.50838522447964496</v>
      </c>
      <c r="M7" s="678">
        <v>0.35770761827719</v>
      </c>
      <c r="N7" s="678">
        <v>0.265524215924416</v>
      </c>
      <c r="O7" s="678">
        <v>0.23636067671512001</v>
      </c>
      <c r="P7" s="678">
        <v>0.28028424734825103</v>
      </c>
      <c r="Q7" s="678">
        <v>0.28151309398259899</v>
      </c>
      <c r="R7" s="678">
        <v>0.24937101841572101</v>
      </c>
      <c r="S7" s="678">
        <v>0.19264899248334699</v>
      </c>
      <c r="T7" s="678">
        <v>0.14972509852189</v>
      </c>
      <c r="U7" s="678">
        <v>0.16697224731222299</v>
      </c>
      <c r="V7" s="679">
        <v>0.141871623997434</v>
      </c>
      <c r="W7" s="550">
        <v>-0.15264962359343501</v>
      </c>
      <c r="X7" s="550">
        <v>-0.11539427024950601</v>
      </c>
      <c r="Y7" s="550">
        <v>4.4636353413914902E-3</v>
      </c>
    </row>
    <row r="8" spans="1:27" s="398" customFormat="1" ht="15" customHeight="1">
      <c r="A8" s="434" t="s">
        <v>514</v>
      </c>
      <c r="B8" s="678">
        <v>1.40006903298291</v>
      </c>
      <c r="C8" s="678">
        <v>0.50946502760395096</v>
      </c>
      <c r="D8" s="678">
        <v>0.50820301355547504</v>
      </c>
      <c r="E8" s="678">
        <v>0.59695184709684102</v>
      </c>
      <c r="F8" s="678">
        <v>0.64742688818990701</v>
      </c>
      <c r="G8" s="678">
        <v>0.62295777040333</v>
      </c>
      <c r="H8" s="678">
        <v>0.63087898568532996</v>
      </c>
      <c r="I8" s="678">
        <v>0.71165109756199796</v>
      </c>
      <c r="J8" s="678">
        <v>0.99180617016938899</v>
      </c>
      <c r="K8" s="678">
        <v>0.66740928767296204</v>
      </c>
      <c r="L8" s="678">
        <v>0.84947590391880801</v>
      </c>
      <c r="M8" s="678">
        <v>0.98963155859849405</v>
      </c>
      <c r="N8" s="678">
        <v>0.87983387090290999</v>
      </c>
      <c r="O8" s="678">
        <v>1.0550349176648</v>
      </c>
      <c r="P8" s="678">
        <v>1.0599342827726299</v>
      </c>
      <c r="Q8" s="678">
        <v>1.0037068664034901</v>
      </c>
      <c r="R8" s="678">
        <v>1.0601948400022601</v>
      </c>
      <c r="S8" s="678">
        <v>1.2119652118584401</v>
      </c>
      <c r="T8" s="678">
        <v>1.1923133821568399</v>
      </c>
      <c r="U8" s="678">
        <v>1.11617475415304</v>
      </c>
      <c r="V8" s="679">
        <v>1.0362975819198501</v>
      </c>
      <c r="W8" s="550">
        <v>-7.4100033246320293E-2</v>
      </c>
      <c r="X8" s="550">
        <v>5.2771198114142798E-2</v>
      </c>
      <c r="Y8" s="550">
        <v>3.2604508079358101E-2</v>
      </c>
    </row>
    <row r="9" spans="1:27" s="398" customFormat="1" ht="15" customHeight="1">
      <c r="A9" s="434" t="s">
        <v>517</v>
      </c>
      <c r="B9" s="678">
        <v>4.5072555913075503</v>
      </c>
      <c r="C9" s="678">
        <v>4.7430284527584501</v>
      </c>
      <c r="D9" s="678">
        <v>4.6818507535273097</v>
      </c>
      <c r="E9" s="678">
        <v>5.4640929149537403</v>
      </c>
      <c r="F9" s="678">
        <v>5.6972814262292601</v>
      </c>
      <c r="G9" s="678">
        <v>5.9539468299512803</v>
      </c>
      <c r="H9" s="678">
        <v>6.2637778463316698</v>
      </c>
      <c r="I9" s="678">
        <v>6.7674686876571704</v>
      </c>
      <c r="J9" s="678">
        <v>6.2033601418441098</v>
      </c>
      <c r="K9" s="678">
        <v>5.0078188334003801</v>
      </c>
      <c r="L9" s="678">
        <v>4.8248923489992599</v>
      </c>
      <c r="M9" s="678">
        <v>5.6289948933104297</v>
      </c>
      <c r="N9" s="678">
        <v>6.0900238106689599</v>
      </c>
      <c r="O9" s="678">
        <v>5.8494396991217599</v>
      </c>
      <c r="P9" s="678">
        <v>6.0906436134961099</v>
      </c>
      <c r="Q9" s="678">
        <v>6.0329307877616696</v>
      </c>
      <c r="R9" s="678">
        <v>5.3994152460391502</v>
      </c>
      <c r="S9" s="678">
        <v>5.8605834046024396</v>
      </c>
      <c r="T9" s="678">
        <v>6.4399632382550296</v>
      </c>
      <c r="U9" s="678">
        <v>5.1211364036455702</v>
      </c>
      <c r="V9" s="679">
        <v>3.9029290030781301</v>
      </c>
      <c r="W9" s="550">
        <v>-0.23996063454552999</v>
      </c>
      <c r="X9" s="550">
        <v>2.2400963307216402E-3</v>
      </c>
      <c r="Y9" s="550">
        <v>0.122795886465616</v>
      </c>
    </row>
    <row r="10" spans="1:27" s="398" customFormat="1" ht="15" customHeight="1">
      <c r="A10" s="434" t="s">
        <v>520</v>
      </c>
      <c r="B10" s="678">
        <v>0.55779113783568801</v>
      </c>
      <c r="C10" s="678">
        <v>0.60326280203683003</v>
      </c>
      <c r="D10" s="678">
        <v>0.45731283050861998</v>
      </c>
      <c r="E10" s="678">
        <v>0.55253325268847997</v>
      </c>
      <c r="F10" s="678">
        <v>0.50125165595588606</v>
      </c>
      <c r="G10" s="678">
        <v>0.49767544568592098</v>
      </c>
      <c r="H10" s="678">
        <v>0.56271320784142598</v>
      </c>
      <c r="I10" s="678">
        <v>0.51555068401901805</v>
      </c>
      <c r="J10" s="678">
        <v>0.68430512099190699</v>
      </c>
      <c r="K10" s="678">
        <v>0.51834158830335897</v>
      </c>
      <c r="L10" s="678">
        <v>0.37211635610694499</v>
      </c>
      <c r="M10" s="678">
        <v>0.58964258462960195</v>
      </c>
      <c r="N10" s="678">
        <v>0.52817160336366897</v>
      </c>
      <c r="O10" s="678">
        <v>0.55532149956580801</v>
      </c>
      <c r="P10" s="678">
        <v>0.55685000049385902</v>
      </c>
      <c r="Q10" s="678">
        <v>0.53309191632743302</v>
      </c>
      <c r="R10" s="678">
        <v>0.48439821356273699</v>
      </c>
      <c r="S10" s="678">
        <v>0.56070401659972002</v>
      </c>
      <c r="T10" s="678">
        <v>0.609677469387503</v>
      </c>
      <c r="U10" s="678">
        <v>0.65264931711113106</v>
      </c>
      <c r="V10" s="679">
        <v>0.58274592122425395</v>
      </c>
      <c r="W10" s="550">
        <v>-0.109546728975219</v>
      </c>
      <c r="X10" s="550">
        <v>2.3308032792292498E-2</v>
      </c>
      <c r="Y10" s="550">
        <v>1.8334640964393099E-2</v>
      </c>
    </row>
    <row r="11" spans="1:27" s="398" customFormat="1" ht="15" customHeight="1">
      <c r="A11" s="434" t="s">
        <v>522</v>
      </c>
      <c r="B11" s="678">
        <v>0.34101973482690201</v>
      </c>
      <c r="C11" s="678">
        <v>0.48015237383074899</v>
      </c>
      <c r="D11" s="678">
        <v>0.34144414934475997</v>
      </c>
      <c r="E11" s="678">
        <v>0.34465674502520099</v>
      </c>
      <c r="F11" s="678">
        <v>0.425956670945209</v>
      </c>
      <c r="G11" s="678">
        <v>0.32977162674668797</v>
      </c>
      <c r="H11" s="678">
        <v>0.25978360447637999</v>
      </c>
      <c r="I11" s="678">
        <v>0.35257541340801801</v>
      </c>
      <c r="J11" s="678">
        <v>0.53492103667876201</v>
      </c>
      <c r="K11" s="678">
        <v>0.40352496696964302</v>
      </c>
      <c r="L11" s="678">
        <v>0.35129285636899599</v>
      </c>
      <c r="M11" s="678">
        <v>0.433109382240636</v>
      </c>
      <c r="N11" s="678">
        <v>0.48701934588913598</v>
      </c>
      <c r="O11" s="678">
        <v>0.439947523031675</v>
      </c>
      <c r="P11" s="678">
        <v>0.49085670358973699</v>
      </c>
      <c r="Q11" s="678">
        <v>0.37551254367472198</v>
      </c>
      <c r="R11" s="678">
        <v>0.34114810568963599</v>
      </c>
      <c r="S11" s="678">
        <v>0.36140867769124702</v>
      </c>
      <c r="T11" s="678">
        <v>0.370298790232926</v>
      </c>
      <c r="U11" s="678">
        <v>0.33956393378773397</v>
      </c>
      <c r="V11" s="679">
        <v>0.3089312139016</v>
      </c>
      <c r="W11" s="550">
        <v>-9.2697695806330499E-2</v>
      </c>
      <c r="X11" s="550">
        <v>-1.7109551869199199E-2</v>
      </c>
      <c r="Y11" s="550">
        <v>9.7197469485166398E-3</v>
      </c>
    </row>
    <row r="12" spans="1:27" s="398" customFormat="1" ht="15" customHeight="1">
      <c r="A12" s="434" t="s">
        <v>523</v>
      </c>
      <c r="B12" s="678">
        <v>0.24396929406665899</v>
      </c>
      <c r="C12" s="678">
        <v>0.322517644658534</v>
      </c>
      <c r="D12" s="678">
        <v>0.300021008664696</v>
      </c>
      <c r="E12" s="678">
        <v>0.93958200162237304</v>
      </c>
      <c r="F12" s="678">
        <v>0.28439989240668601</v>
      </c>
      <c r="G12" s="678">
        <v>0.36797212421676401</v>
      </c>
      <c r="H12" s="678">
        <v>0.343084339921579</v>
      </c>
      <c r="I12" s="678">
        <v>0.40158001454490799</v>
      </c>
      <c r="J12" s="678">
        <v>0.33936391695255802</v>
      </c>
      <c r="K12" s="678">
        <v>0.26451620403182802</v>
      </c>
      <c r="L12" s="678">
        <v>0.319389867851951</v>
      </c>
      <c r="M12" s="678">
        <v>0.34107704004970402</v>
      </c>
      <c r="N12" s="678">
        <v>0.30700188623265801</v>
      </c>
      <c r="O12" s="678">
        <v>0.81071181130215397</v>
      </c>
      <c r="P12" s="678">
        <v>0.37066711981463701</v>
      </c>
      <c r="Q12" s="678">
        <v>0.444156007793857</v>
      </c>
      <c r="R12" s="678">
        <v>0.49807099751252398</v>
      </c>
      <c r="S12" s="678">
        <v>0.58986659863310298</v>
      </c>
      <c r="T12" s="678">
        <v>0.80154150815858805</v>
      </c>
      <c r="U12" s="678">
        <v>0.63973170626128895</v>
      </c>
      <c r="V12" s="679">
        <v>0.49407223320770999</v>
      </c>
      <c r="W12" s="550">
        <v>-0.22979851670503601</v>
      </c>
      <c r="X12" s="550">
        <v>9.2331755645383803E-2</v>
      </c>
      <c r="Y12" s="550">
        <v>1.5544745448082299E-2</v>
      </c>
    </row>
    <row r="13" spans="1:27" s="398" customFormat="1" ht="15" customHeight="1">
      <c r="A13" s="434" t="s">
        <v>336</v>
      </c>
      <c r="B13" s="678">
        <v>5.8525060372665E-2</v>
      </c>
      <c r="C13" s="678">
        <v>6.7224682314822398E-2</v>
      </c>
      <c r="D13" s="678">
        <v>0.27610058730780002</v>
      </c>
      <c r="E13" s="678">
        <v>0.28636825950665201</v>
      </c>
      <c r="F13" s="678">
        <v>0.48900522085069598</v>
      </c>
      <c r="G13" s="678">
        <v>0.66713513025040905</v>
      </c>
      <c r="H13" s="678">
        <v>0.95660677315708198</v>
      </c>
      <c r="I13" s="678">
        <v>1.2778014766426</v>
      </c>
      <c r="J13" s="678">
        <v>1.0447812011536299</v>
      </c>
      <c r="K13" s="678">
        <v>3.2797383445537398</v>
      </c>
      <c r="L13" s="678">
        <v>4.4470751149385599</v>
      </c>
      <c r="M13" s="678">
        <v>5.1995048746086496</v>
      </c>
      <c r="N13" s="678">
        <v>6.7073315267870202</v>
      </c>
      <c r="O13" s="678">
        <v>7.6260344185580298</v>
      </c>
      <c r="P13" s="678">
        <v>6.6233762326313403</v>
      </c>
      <c r="Q13" s="678">
        <v>4.6857672414983602</v>
      </c>
      <c r="R13" s="678">
        <v>5.6516824276660298</v>
      </c>
      <c r="S13" s="678">
        <v>5.8681757340239704</v>
      </c>
      <c r="T13" s="678">
        <v>6.1348241744070897</v>
      </c>
      <c r="U13" s="678">
        <v>6.3986220811060202</v>
      </c>
      <c r="V13" s="679">
        <v>6.6132454389968904</v>
      </c>
      <c r="W13" s="550">
        <v>3.07182357060884E-2</v>
      </c>
      <c r="X13" s="550">
        <v>6.9115746972491898E-2</v>
      </c>
      <c r="Y13" s="550">
        <v>0.208069205321401</v>
      </c>
    </row>
    <row r="14" spans="1:27" s="398" customFormat="1" ht="15" customHeight="1">
      <c r="A14" s="434" t="s">
        <v>338</v>
      </c>
      <c r="B14" s="678">
        <v>0.54313535908628696</v>
      </c>
      <c r="C14" s="678">
        <v>0.50049253917702496</v>
      </c>
      <c r="D14" s="678">
        <v>0.52766794490081503</v>
      </c>
      <c r="E14" s="678">
        <v>0.53716552095912196</v>
      </c>
      <c r="F14" s="678">
        <v>0.55464654383470602</v>
      </c>
      <c r="G14" s="678">
        <v>0.94061269641505196</v>
      </c>
      <c r="H14" s="678">
        <v>1.00491057464029</v>
      </c>
      <c r="I14" s="678">
        <v>1.28040975398987</v>
      </c>
      <c r="J14" s="678">
        <v>1.4123088705720099</v>
      </c>
      <c r="K14" s="678">
        <v>1.79763987001114</v>
      </c>
      <c r="L14" s="678">
        <v>2.0011851615570899</v>
      </c>
      <c r="M14" s="678">
        <v>2.3731877933466401</v>
      </c>
      <c r="N14" s="678">
        <v>3.08690938547316</v>
      </c>
      <c r="O14" s="678">
        <v>3.6565113539715801</v>
      </c>
      <c r="P14" s="678">
        <v>4.6494526112597203</v>
      </c>
      <c r="Q14" s="678">
        <v>4.9162660923854498</v>
      </c>
      <c r="R14" s="678">
        <v>6.4615947409818597</v>
      </c>
      <c r="S14" s="678">
        <v>5.24526326882751</v>
      </c>
      <c r="T14" s="678">
        <v>5.6781270844985299</v>
      </c>
      <c r="U14" s="678">
        <v>4.7026380233213301</v>
      </c>
      <c r="V14" s="679">
        <v>4.22448095066476</v>
      </c>
      <c r="W14" s="550">
        <v>-0.104132907510098</v>
      </c>
      <c r="X14" s="550">
        <v>0.100940595406611</v>
      </c>
      <c r="Y14" s="550">
        <v>0.132912713191775</v>
      </c>
    </row>
    <row r="15" spans="1:27" s="398" customFormat="1" ht="15" customHeight="1">
      <c r="A15" s="434" t="s">
        <v>340</v>
      </c>
      <c r="B15" s="678">
        <v>3.9364930944613601</v>
      </c>
      <c r="C15" s="678">
        <v>4.1921921976359702</v>
      </c>
      <c r="D15" s="678">
        <v>4.2621723308484798</v>
      </c>
      <c r="E15" s="678">
        <v>4.4872829921759596</v>
      </c>
      <c r="F15" s="678">
        <v>4.8385791494793802</v>
      </c>
      <c r="G15" s="678">
        <v>4.8267087504119797</v>
      </c>
      <c r="H15" s="678">
        <v>4.6998136201943996</v>
      </c>
      <c r="I15" s="678">
        <v>4.9421190822209704</v>
      </c>
      <c r="J15" s="678">
        <v>5.0267681868604202</v>
      </c>
      <c r="K15" s="678">
        <v>4.2192866210940503</v>
      </c>
      <c r="L15" s="678">
        <v>4.8398648908061999</v>
      </c>
      <c r="M15" s="678">
        <v>4.6138320822952004</v>
      </c>
      <c r="N15" s="678">
        <v>4.8674803348232203</v>
      </c>
      <c r="O15" s="678">
        <v>5.0620325828063004</v>
      </c>
      <c r="P15" s="678">
        <v>5.0030614659930199</v>
      </c>
      <c r="Q15" s="678">
        <v>5.0491957116514099</v>
      </c>
      <c r="R15" s="678">
        <v>5.0141633957970502</v>
      </c>
      <c r="S15" s="678">
        <v>5.06257621902322</v>
      </c>
      <c r="T15" s="678">
        <v>5.00546136095421</v>
      </c>
      <c r="U15" s="678">
        <v>4.8965760200779904</v>
      </c>
      <c r="V15" s="679">
        <v>4.5566043664997302</v>
      </c>
      <c r="W15" s="550">
        <v>-7.19730258122145E-2</v>
      </c>
      <c r="X15" s="550">
        <v>1.4998375786947E-2</v>
      </c>
      <c r="Y15" s="550">
        <v>0.14336214469085701</v>
      </c>
    </row>
    <row r="16" spans="1:27" s="398" customFormat="1" ht="15" customHeight="1">
      <c r="A16" s="434" t="s">
        <v>346</v>
      </c>
      <c r="B16" s="678">
        <v>1.714054618734</v>
      </c>
      <c r="C16" s="678">
        <v>1.7856093433012501</v>
      </c>
      <c r="D16" s="678">
        <v>1.8678392297750399</v>
      </c>
      <c r="E16" s="678">
        <v>1.9129685041981901</v>
      </c>
      <c r="F16" s="678">
        <v>2.0963196521161098</v>
      </c>
      <c r="G16" s="678">
        <v>2.0252130986362298</v>
      </c>
      <c r="H16" s="678">
        <v>2.0987581618253901</v>
      </c>
      <c r="I16" s="678">
        <v>2.3342190858204401</v>
      </c>
      <c r="J16" s="678">
        <v>2.6371080989068001</v>
      </c>
      <c r="K16" s="678">
        <v>2.68833031769833</v>
      </c>
      <c r="L16" s="678">
        <v>3.1085927960088502</v>
      </c>
      <c r="M16" s="678">
        <v>3.3835100062088701</v>
      </c>
      <c r="N16" s="678">
        <v>3.2963568439438098</v>
      </c>
      <c r="O16" s="678">
        <v>3.32097070291048</v>
      </c>
      <c r="P16" s="678">
        <v>3.4289787404310701</v>
      </c>
      <c r="Q16" s="678">
        <v>3.5371550024848899</v>
      </c>
      <c r="R16" s="678">
        <v>3.5330464433352402</v>
      </c>
      <c r="S16" s="678">
        <v>3.8855717602070201</v>
      </c>
      <c r="T16" s="678">
        <v>3.91894830939661</v>
      </c>
      <c r="U16" s="678">
        <v>3.73313224879591</v>
      </c>
      <c r="V16" s="679">
        <v>3.2623877527311298</v>
      </c>
      <c r="W16" s="550">
        <v>-0.12848677513613299</v>
      </c>
      <c r="X16" s="550">
        <v>3.3377674293856498E-2</v>
      </c>
      <c r="Y16" s="550">
        <v>0.102642860214787</v>
      </c>
    </row>
    <row r="17" spans="1:25" s="398" customFormat="1" ht="15" customHeight="1">
      <c r="A17" s="434" t="s">
        <v>351</v>
      </c>
      <c r="B17" s="678">
        <v>1.6972052819949</v>
      </c>
      <c r="C17" s="678">
        <v>1.89584853471808</v>
      </c>
      <c r="D17" s="678">
        <v>2.33204284315021</v>
      </c>
      <c r="E17" s="678">
        <v>2.0957719995898998</v>
      </c>
      <c r="F17" s="678">
        <v>1.42146705922392</v>
      </c>
      <c r="G17" s="678">
        <v>2.5937251343819998</v>
      </c>
      <c r="H17" s="678">
        <v>2.7954831059426102</v>
      </c>
      <c r="I17" s="678">
        <v>3.0087059276180201</v>
      </c>
      <c r="J17" s="678">
        <v>2.98489036817154</v>
      </c>
      <c r="K17" s="678">
        <v>2.7937794517589398</v>
      </c>
      <c r="L17" s="678">
        <v>3.1836621161589398</v>
      </c>
      <c r="M17" s="678">
        <v>3.2888325877233</v>
      </c>
      <c r="N17" s="678">
        <v>3.6491077327098198</v>
      </c>
      <c r="O17" s="678">
        <v>3.6138842753075702</v>
      </c>
      <c r="P17" s="678">
        <v>2.7288308410359301</v>
      </c>
      <c r="Q17" s="678">
        <v>3.9633687668784701</v>
      </c>
      <c r="R17" s="678">
        <v>4.60090142215439</v>
      </c>
      <c r="S17" s="678">
        <v>5.0488760270314499</v>
      </c>
      <c r="T17" s="678">
        <v>5.5453435571049399</v>
      </c>
      <c r="U17" s="678">
        <v>5.5652456837187101</v>
      </c>
      <c r="V17" s="679">
        <v>6.4512908324811002</v>
      </c>
      <c r="W17" s="550">
        <v>0.15604318666803799</v>
      </c>
      <c r="X17" s="550">
        <v>7.1344692093564796E-2</v>
      </c>
      <c r="Y17" s="550">
        <v>0.20297370923151201</v>
      </c>
    </row>
    <row r="18" spans="1:25" s="398" customFormat="1" ht="15" customHeight="1">
      <c r="A18" s="680" t="s">
        <v>353</v>
      </c>
      <c r="B18" s="681">
        <v>16.083509156138099</v>
      </c>
      <c r="C18" s="681">
        <v>16.327190460429399</v>
      </c>
      <c r="D18" s="681">
        <v>16.734274461109301</v>
      </c>
      <c r="E18" s="681">
        <v>18.7597859131149</v>
      </c>
      <c r="F18" s="681">
        <v>18.4587821215008</v>
      </c>
      <c r="G18" s="681">
        <v>20.489514862189701</v>
      </c>
      <c r="H18" s="681">
        <v>21.452876373918201</v>
      </c>
      <c r="I18" s="681">
        <v>23.2742621455197</v>
      </c>
      <c r="J18" s="681">
        <v>23.595542662462499</v>
      </c>
      <c r="K18" s="681">
        <v>22.747338960317698</v>
      </c>
      <c r="L18" s="681">
        <v>25.386322512816498</v>
      </c>
      <c r="M18" s="681">
        <v>27.640205512491502</v>
      </c>
      <c r="N18" s="681">
        <v>30.6146302739145</v>
      </c>
      <c r="O18" s="681">
        <v>32.648224442399602</v>
      </c>
      <c r="P18" s="681">
        <v>31.758678511805599</v>
      </c>
      <c r="Q18" s="681">
        <v>31.267344063945099</v>
      </c>
      <c r="R18" s="681">
        <v>33.691632420489398</v>
      </c>
      <c r="S18" s="681">
        <v>34.446317593920902</v>
      </c>
      <c r="T18" s="681">
        <v>36.418079192594703</v>
      </c>
      <c r="U18" s="681">
        <v>33.784710543174597</v>
      </c>
      <c r="V18" s="681">
        <v>31.783874162356401</v>
      </c>
      <c r="W18" s="682">
        <v>-6.1793560859025098E-2</v>
      </c>
      <c r="X18" s="682">
        <v>4.0348775466216798E-2</v>
      </c>
      <c r="Y18" s="682">
        <v>1</v>
      </c>
    </row>
    <row r="19" spans="1:25" s="398" customFormat="1" ht="15" customHeight="1">
      <c r="A19" s="422" t="s">
        <v>669</v>
      </c>
      <c r="B19" s="678"/>
      <c r="C19" s="678"/>
      <c r="D19" s="678"/>
      <c r="E19" s="678"/>
      <c r="F19" s="678"/>
      <c r="G19" s="678"/>
      <c r="H19" s="678"/>
      <c r="I19" s="678"/>
      <c r="J19" s="678"/>
      <c r="K19" s="678"/>
      <c r="L19" s="678"/>
      <c r="M19" s="678"/>
      <c r="N19" s="678"/>
      <c r="O19" s="678"/>
      <c r="P19" s="678"/>
      <c r="Q19" s="678"/>
      <c r="R19" s="678"/>
      <c r="S19" s="678"/>
      <c r="T19" s="678"/>
      <c r="U19" s="678"/>
      <c r="V19" s="679"/>
      <c r="W19" s="550"/>
      <c r="X19" s="550"/>
      <c r="Y19" s="550"/>
    </row>
    <row r="20" spans="1:25" s="398" customFormat="1" ht="15" customHeight="1">
      <c r="A20" s="434" t="s">
        <v>255</v>
      </c>
      <c r="B20" s="678">
        <v>0.78615804640714604</v>
      </c>
      <c r="C20" s="678">
        <v>0.72945047101323501</v>
      </c>
      <c r="D20" s="678">
        <v>0.67490678720596198</v>
      </c>
      <c r="E20" s="678">
        <v>0.64476567395956896</v>
      </c>
      <c r="F20" s="678">
        <v>0.67140926464991801</v>
      </c>
      <c r="G20" s="678">
        <v>0.65951619615868995</v>
      </c>
      <c r="H20" s="678">
        <v>0.674672978411195</v>
      </c>
      <c r="I20" s="678">
        <v>0.782258251748296</v>
      </c>
      <c r="J20" s="678">
        <v>0.77644459573683</v>
      </c>
      <c r="K20" s="678">
        <v>0.72361459263228001</v>
      </c>
      <c r="L20" s="678">
        <v>0.91610561926828205</v>
      </c>
      <c r="M20" s="678">
        <v>1.0327818039935901</v>
      </c>
      <c r="N20" s="678">
        <v>0.98642972896431502</v>
      </c>
      <c r="O20" s="678">
        <v>1.1343262921813499</v>
      </c>
      <c r="P20" s="678">
        <v>1.0008661482132899</v>
      </c>
      <c r="Q20" s="678">
        <v>0.85618595190772795</v>
      </c>
      <c r="R20" s="678">
        <v>0.78200032476944104</v>
      </c>
      <c r="S20" s="678">
        <v>0.94467701121895198</v>
      </c>
      <c r="T20" s="678">
        <v>1.0361531208422301</v>
      </c>
      <c r="U20" s="678">
        <v>1.0229796754410001</v>
      </c>
      <c r="V20" s="679">
        <v>0.96568504133915201</v>
      </c>
      <c r="W20" s="550">
        <v>-5.8586811898798198E-2</v>
      </c>
      <c r="X20" s="550">
        <v>3.5227902170908099E-2</v>
      </c>
      <c r="Y20" s="550">
        <v>3.0382861334219399E-2</v>
      </c>
    </row>
    <row r="21" spans="1:25" s="398" customFormat="1" ht="15" customHeight="1">
      <c r="A21" s="434" t="s">
        <v>92</v>
      </c>
      <c r="B21" s="678">
        <v>1.5988549857412599</v>
      </c>
      <c r="C21" s="678">
        <v>1.38574601156105</v>
      </c>
      <c r="D21" s="678">
        <v>1.03698226318953</v>
      </c>
      <c r="E21" s="678">
        <v>1.14770686563167</v>
      </c>
      <c r="F21" s="678">
        <v>1.31150242134355</v>
      </c>
      <c r="G21" s="678">
        <v>1.3208796101184499</v>
      </c>
      <c r="H21" s="678">
        <v>1.27195250348954</v>
      </c>
      <c r="I21" s="678">
        <v>1.38377708298532</v>
      </c>
      <c r="J21" s="678">
        <v>2.07529213574509</v>
      </c>
      <c r="K21" s="678">
        <v>1.45377618910037</v>
      </c>
      <c r="L21" s="678">
        <v>2.01826985991802</v>
      </c>
      <c r="M21" s="678">
        <v>2.4989392786298898</v>
      </c>
      <c r="N21" s="678">
        <v>3.0197721266767799</v>
      </c>
      <c r="O21" s="678">
        <v>2.8804344577010599</v>
      </c>
      <c r="P21" s="678">
        <v>2.3758876336473098</v>
      </c>
      <c r="Q21" s="678">
        <v>1.88902623900869</v>
      </c>
      <c r="R21" s="678">
        <v>1.52499665758664</v>
      </c>
      <c r="S21" s="678">
        <v>2.38294620002464</v>
      </c>
      <c r="T21" s="678">
        <v>2.8813023294216</v>
      </c>
      <c r="U21" s="678">
        <v>2.1884517237886398</v>
      </c>
      <c r="V21" s="679">
        <v>1.6161667367405199</v>
      </c>
      <c r="W21" s="550">
        <v>-0.263519974825422</v>
      </c>
      <c r="X21" s="550">
        <v>4.1751038168287097E-2</v>
      </c>
      <c r="Y21" s="550">
        <v>5.0848638793525198E-2</v>
      </c>
    </row>
    <row r="22" spans="1:25" s="398" customFormat="1" ht="15" customHeight="1">
      <c r="A22" s="434" t="s">
        <v>261</v>
      </c>
      <c r="B22" s="678">
        <v>0.86710305933831799</v>
      </c>
      <c r="C22" s="678">
        <v>0.96613505945386302</v>
      </c>
      <c r="D22" s="678">
        <v>0.91605317523738405</v>
      </c>
      <c r="E22" s="678">
        <v>1.2312462896304099</v>
      </c>
      <c r="F22" s="678">
        <v>1.28071358815728</v>
      </c>
      <c r="G22" s="678">
        <v>1.496630963284</v>
      </c>
      <c r="H22" s="678">
        <v>1.6110931171112901</v>
      </c>
      <c r="I22" s="678">
        <v>1.72957095383291</v>
      </c>
      <c r="J22" s="678">
        <v>1.97591706990403</v>
      </c>
      <c r="K22" s="678">
        <v>1.63273807169442</v>
      </c>
      <c r="L22" s="678">
        <v>1.7762203324700001</v>
      </c>
      <c r="M22" s="678">
        <v>2.0210332253741798</v>
      </c>
      <c r="N22" s="678">
        <v>2.2534504883267701</v>
      </c>
      <c r="O22" s="678">
        <v>2.0451465304702801</v>
      </c>
      <c r="P22" s="678">
        <v>2.2688864999237701</v>
      </c>
      <c r="Q22" s="678">
        <v>2.1867333545566399</v>
      </c>
      <c r="R22" s="678">
        <v>2.33274424511061</v>
      </c>
      <c r="S22" s="678">
        <v>2.4757097831286901</v>
      </c>
      <c r="T22" s="678">
        <v>2.4255910087257</v>
      </c>
      <c r="U22" s="678">
        <v>2.0845589637370598</v>
      </c>
      <c r="V22" s="679">
        <v>1.6611958829132001</v>
      </c>
      <c r="W22" s="550">
        <v>-0.20527213421782201</v>
      </c>
      <c r="X22" s="550">
        <v>2.47307447746845E-2</v>
      </c>
      <c r="Y22" s="550">
        <v>5.2265368105460799E-2</v>
      </c>
    </row>
    <row r="23" spans="1:25" s="398" customFormat="1" ht="15" customHeight="1">
      <c r="A23" s="434" t="s">
        <v>517</v>
      </c>
      <c r="B23" s="678">
        <v>4.3880524373185202E-2</v>
      </c>
      <c r="C23" s="678">
        <v>7.8462485552894895E-2</v>
      </c>
      <c r="D23" s="678">
        <v>9.79694096744336E-2</v>
      </c>
      <c r="E23" s="678">
        <v>0.53092919073226397</v>
      </c>
      <c r="F23" s="678">
        <v>0.25627393164383999</v>
      </c>
      <c r="G23" s="678">
        <v>0.117237357032277</v>
      </c>
      <c r="H23" s="678">
        <v>7.6726308972018903E-2</v>
      </c>
      <c r="I23" s="678">
        <v>0.14205330174554501</v>
      </c>
      <c r="J23" s="678">
        <v>0.24963729423795999</v>
      </c>
      <c r="K23" s="678">
        <v>0.23314315865354901</v>
      </c>
      <c r="L23" s="678">
        <v>0.124432369773663</v>
      </c>
      <c r="M23" s="678">
        <v>0.16094823415266199</v>
      </c>
      <c r="N23" s="678">
        <v>0.19704538969534099</v>
      </c>
      <c r="O23" s="678">
        <v>0.67946724186768004</v>
      </c>
      <c r="P23" s="678">
        <v>0.13007805482662499</v>
      </c>
      <c r="Q23" s="678">
        <v>9.6326201339234599E-2</v>
      </c>
      <c r="R23" s="678">
        <v>0.13205206619069901</v>
      </c>
      <c r="S23" s="678">
        <v>0.19280384547856499</v>
      </c>
      <c r="T23" s="678">
        <v>0.25052172225042801</v>
      </c>
      <c r="U23" s="678">
        <v>0.23996324212185999</v>
      </c>
      <c r="V23" s="679">
        <v>0.21657097592805799</v>
      </c>
      <c r="W23" s="550">
        <v>-9.9948600292572104E-2</v>
      </c>
      <c r="X23" s="550">
        <v>2.8874681361543701E-3</v>
      </c>
      <c r="Y23" s="550">
        <v>6.81386337051877E-3</v>
      </c>
    </row>
    <row r="24" spans="1:25" s="398" customFormat="1" ht="15" customHeight="1">
      <c r="A24" s="566" t="s">
        <v>671</v>
      </c>
      <c r="B24" s="678">
        <v>1.11585743222047</v>
      </c>
      <c r="C24" s="678">
        <v>1.2931546956133499</v>
      </c>
      <c r="D24" s="678">
        <v>1.31644962953625</v>
      </c>
      <c r="E24" s="678">
        <v>1.7275011505506701</v>
      </c>
      <c r="F24" s="678">
        <v>2.1446181484459701</v>
      </c>
      <c r="G24" s="678">
        <v>2.3741632853063899</v>
      </c>
      <c r="H24" s="678">
        <v>2.4268962670563998</v>
      </c>
      <c r="I24" s="678">
        <v>2.8443700556221998</v>
      </c>
      <c r="J24" s="678">
        <v>2.3632976730614899</v>
      </c>
      <c r="K24" s="678">
        <v>2.45252535731482</v>
      </c>
      <c r="L24" s="678">
        <v>2.5045741877328398</v>
      </c>
      <c r="M24" s="678">
        <v>2.8557694536842702</v>
      </c>
      <c r="N24" s="678">
        <v>3.2319813478500201</v>
      </c>
      <c r="O24" s="678">
        <v>3.5510186689438998</v>
      </c>
      <c r="P24" s="678">
        <v>3.77853937841487</v>
      </c>
      <c r="Q24" s="678">
        <v>4.1071763004005204</v>
      </c>
      <c r="R24" s="678">
        <v>4.4655586038124699</v>
      </c>
      <c r="S24" s="678">
        <v>5.08980938133982</v>
      </c>
      <c r="T24" s="678">
        <v>5.7814223090808401</v>
      </c>
      <c r="U24" s="678">
        <v>5.7861409432978803</v>
      </c>
      <c r="V24" s="679">
        <v>5.6618047153280697</v>
      </c>
      <c r="W24" s="550">
        <v>-2.41621559395757E-2</v>
      </c>
      <c r="X24" s="550">
        <v>8.9626232404745695E-2</v>
      </c>
      <c r="Y24" s="550">
        <v>0.17813450576876799</v>
      </c>
    </row>
    <row r="25" spans="1:25" s="398" customFormat="1" ht="15" customHeight="1">
      <c r="A25" s="566" t="s">
        <v>312</v>
      </c>
      <c r="B25" s="678">
        <v>0.50154835533503095</v>
      </c>
      <c r="C25" s="678">
        <v>0.57273134818217297</v>
      </c>
      <c r="D25" s="678">
        <v>0.43937429347113899</v>
      </c>
      <c r="E25" s="678">
        <v>0.52414143613550701</v>
      </c>
      <c r="F25" s="678">
        <v>0.461201448174138</v>
      </c>
      <c r="G25" s="678">
        <v>0.45821189528615902</v>
      </c>
      <c r="H25" s="678">
        <v>0.54828006116445804</v>
      </c>
      <c r="I25" s="678">
        <v>0.49644723598036999</v>
      </c>
      <c r="J25" s="678">
        <v>0.64508832377529701</v>
      </c>
      <c r="K25" s="678">
        <v>0.49663407754466499</v>
      </c>
      <c r="L25" s="678">
        <v>0.35070001857397398</v>
      </c>
      <c r="M25" s="678">
        <v>0.57770626038154804</v>
      </c>
      <c r="N25" s="678">
        <v>0.50382995726973501</v>
      </c>
      <c r="O25" s="678">
        <v>0.50738070157225401</v>
      </c>
      <c r="P25" s="678">
        <v>0.50897131187307298</v>
      </c>
      <c r="Q25" s="678">
        <v>0.48275239886527599</v>
      </c>
      <c r="R25" s="678">
        <v>0.44830777555434698</v>
      </c>
      <c r="S25" s="678">
        <v>0.47420347572763799</v>
      </c>
      <c r="T25" s="678">
        <v>0.51345698348305902</v>
      </c>
      <c r="U25" s="678">
        <v>0.51738418438406697</v>
      </c>
      <c r="V25" s="679">
        <v>0.51824223699767702</v>
      </c>
      <c r="W25" s="550">
        <v>-1.07832786427819E-3</v>
      </c>
      <c r="X25" s="550">
        <v>4.1016096069308502E-3</v>
      </c>
      <c r="Y25" s="550">
        <v>1.6305194085227799E-2</v>
      </c>
    </row>
    <row r="26" spans="1:25" s="398" customFormat="1" ht="15" customHeight="1">
      <c r="A26" s="434" t="s">
        <v>327</v>
      </c>
      <c r="B26" s="678">
        <v>1.77179207236725</v>
      </c>
      <c r="C26" s="678">
        <v>1.7250379150876101</v>
      </c>
      <c r="D26" s="678">
        <v>1.7530890144645399</v>
      </c>
      <c r="E26" s="678">
        <v>1.7939692843122801</v>
      </c>
      <c r="F26" s="678">
        <v>1.5296538840698599</v>
      </c>
      <c r="G26" s="678">
        <v>1.7972971882086799</v>
      </c>
      <c r="H26" s="678">
        <v>1.7504670120253301</v>
      </c>
      <c r="I26" s="678">
        <v>1.9004232147169999</v>
      </c>
      <c r="J26" s="678">
        <v>1.7570860220946201</v>
      </c>
      <c r="K26" s="678">
        <v>1.9287843150057999</v>
      </c>
      <c r="L26" s="678">
        <v>1.9769364293198699</v>
      </c>
      <c r="M26" s="678">
        <v>2.04031608540856</v>
      </c>
      <c r="N26" s="678">
        <v>2.2243036163974801</v>
      </c>
      <c r="O26" s="678">
        <v>2.0979003259567102</v>
      </c>
      <c r="P26" s="678">
        <v>2.1803474132515301</v>
      </c>
      <c r="Q26" s="678">
        <v>2.3008850440173299</v>
      </c>
      <c r="R26" s="678">
        <v>2.1551971574128301</v>
      </c>
      <c r="S26" s="678">
        <v>2.70809311939386</v>
      </c>
      <c r="T26" s="678">
        <v>3.0264598239693901</v>
      </c>
      <c r="U26" s="678">
        <v>1.6243338840666</v>
      </c>
      <c r="V26" s="679">
        <v>1.6429799097083599</v>
      </c>
      <c r="W26" s="550">
        <v>8.7155785112158508E-3</v>
      </c>
      <c r="X26" s="550">
        <v>-1.7032488916633601E-2</v>
      </c>
      <c r="Y26" s="550">
        <v>5.1692248129217702E-2</v>
      </c>
    </row>
    <row r="27" spans="1:25" s="398" customFormat="1" ht="15" customHeight="1">
      <c r="A27" s="434" t="s">
        <v>390</v>
      </c>
      <c r="B27" s="678">
        <v>2.7963178968022199E-2</v>
      </c>
      <c r="C27" s="678">
        <v>2.4743255928182401E-2</v>
      </c>
      <c r="D27" s="678">
        <v>2.3169407225093801E-2</v>
      </c>
      <c r="E27" s="678">
        <v>7.0122557624861498E-2</v>
      </c>
      <c r="F27" s="678">
        <v>2.69139916433669E-2</v>
      </c>
      <c r="G27" s="678">
        <v>3.1610893184073799E-2</v>
      </c>
      <c r="H27" s="678">
        <v>2.7037363591704101E-2</v>
      </c>
      <c r="I27" s="678">
        <v>6.0112636317729597E-2</v>
      </c>
      <c r="J27" s="678">
        <v>3.1051557909126601E-2</v>
      </c>
      <c r="K27" s="678">
        <v>2.76890211563788E-2</v>
      </c>
      <c r="L27" s="678">
        <v>0.11060975183087</v>
      </c>
      <c r="M27" s="678">
        <v>3.5570745399106297E-2</v>
      </c>
      <c r="N27" s="678">
        <v>0.128879821193669</v>
      </c>
      <c r="O27" s="678">
        <v>0.106653845639102</v>
      </c>
      <c r="P27" s="678">
        <v>0.176237369195405</v>
      </c>
      <c r="Q27" s="678">
        <v>0.26469786415904101</v>
      </c>
      <c r="R27" s="678">
        <v>2.0185321043974298</v>
      </c>
      <c r="S27" s="678">
        <v>0.62205786907560401</v>
      </c>
      <c r="T27" s="678">
        <v>0.21581381716235701</v>
      </c>
      <c r="U27" s="678">
        <v>0.26539655380161398</v>
      </c>
      <c r="V27" s="679">
        <v>0.150996004836009</v>
      </c>
      <c r="W27" s="550">
        <v>-0.43260963532213498</v>
      </c>
      <c r="X27" s="550">
        <v>0.25359937693755003</v>
      </c>
      <c r="Y27" s="550">
        <v>4.7507111330953701E-3</v>
      </c>
    </row>
    <row r="28" spans="1:25" s="398" customFormat="1" ht="15" customHeight="1">
      <c r="A28" s="434" t="s">
        <v>334</v>
      </c>
      <c r="B28" s="678">
        <v>4.7490815817397296</v>
      </c>
      <c r="C28" s="678">
        <v>4.9305977887446799</v>
      </c>
      <c r="D28" s="678">
        <v>5.1992388923690402</v>
      </c>
      <c r="E28" s="678">
        <v>5.4129794063342898</v>
      </c>
      <c r="F28" s="678">
        <v>5.2210296852316</v>
      </c>
      <c r="G28" s="678">
        <v>5.9700164590732303</v>
      </c>
      <c r="H28" s="678">
        <v>6.0175796592133102</v>
      </c>
      <c r="I28" s="678">
        <v>6.3695965706883797</v>
      </c>
      <c r="J28" s="678">
        <v>6.5443858565083604</v>
      </c>
      <c r="K28" s="678">
        <v>6.9934143387803296</v>
      </c>
      <c r="L28" s="678">
        <v>7.4568656411048</v>
      </c>
      <c r="M28" s="678">
        <v>7.0404827468778697</v>
      </c>
      <c r="N28" s="678">
        <v>7.95593477651936</v>
      </c>
      <c r="O28" s="678">
        <v>9.1903488288320894</v>
      </c>
      <c r="P28" s="678">
        <v>9.1222713992186293</v>
      </c>
      <c r="Q28" s="678">
        <v>9.9515141061027705</v>
      </c>
      <c r="R28" s="678">
        <v>9.8683263212919794</v>
      </c>
      <c r="S28" s="678">
        <v>9.6999659655185795</v>
      </c>
      <c r="T28" s="678">
        <v>9.7740309434384507</v>
      </c>
      <c r="U28" s="678">
        <v>9.6320494208313594</v>
      </c>
      <c r="V28" s="679">
        <v>9.2466850460678902</v>
      </c>
      <c r="W28" s="550">
        <v>-4.2631482005058799E-2</v>
      </c>
      <c r="X28" s="550">
        <v>3.25306309557436E-2</v>
      </c>
      <c r="Y28" s="550">
        <v>0.29092378729020102</v>
      </c>
    </row>
    <row r="29" spans="1:25" s="398" customFormat="1" ht="15" customHeight="1">
      <c r="A29" s="434" t="s">
        <v>336</v>
      </c>
      <c r="B29" s="678">
        <v>1.89332362807128</v>
      </c>
      <c r="C29" s="678">
        <v>2.4463709327494199</v>
      </c>
      <c r="D29" s="678">
        <v>2.7218580154102199</v>
      </c>
      <c r="E29" s="678">
        <v>2.78678769071692</v>
      </c>
      <c r="F29" s="678">
        <v>2.0875619081560601</v>
      </c>
      <c r="G29" s="678">
        <v>2.1790755894293601</v>
      </c>
      <c r="H29" s="678">
        <v>1.9985904500412399</v>
      </c>
      <c r="I29" s="678">
        <v>1.8144287777869901</v>
      </c>
      <c r="J29" s="678">
        <v>1.5672954218218</v>
      </c>
      <c r="K29" s="678">
        <v>0.59352211062036897</v>
      </c>
      <c r="L29" s="678">
        <v>0.586171866947517</v>
      </c>
      <c r="M29" s="678">
        <v>0.442265249996803</v>
      </c>
      <c r="N29" s="678">
        <v>0.27841792866778498</v>
      </c>
      <c r="O29" s="678">
        <v>0.28347305240358101</v>
      </c>
      <c r="P29" s="678">
        <v>0.35511294126975201</v>
      </c>
      <c r="Q29" s="678">
        <v>0.45329881613051298</v>
      </c>
      <c r="R29" s="678">
        <v>0.50814083997457604</v>
      </c>
      <c r="S29" s="678">
        <v>0.41661983747327103</v>
      </c>
      <c r="T29" s="678">
        <v>0.420449854950249</v>
      </c>
      <c r="U29" s="678">
        <v>0.34281173940746201</v>
      </c>
      <c r="V29" s="679">
        <v>0.179819756854145</v>
      </c>
      <c r="W29" s="550">
        <v>-0.47688942521912803</v>
      </c>
      <c r="X29" s="550">
        <v>-5.3410073767564098E-2</v>
      </c>
      <c r="Y29" s="550">
        <v>5.6575783032490404E-3</v>
      </c>
    </row>
    <row r="30" spans="1:25" s="398" customFormat="1" ht="15" customHeight="1">
      <c r="A30" s="434" t="s">
        <v>339</v>
      </c>
      <c r="B30" s="678">
        <v>2.2972010716265401</v>
      </c>
      <c r="C30" s="678">
        <v>1.7124570076663901</v>
      </c>
      <c r="D30" s="678">
        <v>2.0396239141736898</v>
      </c>
      <c r="E30" s="678">
        <v>2.1337518592668601</v>
      </c>
      <c r="F30" s="678">
        <v>2.75483376542299</v>
      </c>
      <c r="G30" s="678">
        <v>3.2452645766766501</v>
      </c>
      <c r="H30" s="678">
        <v>4.0043088253117398</v>
      </c>
      <c r="I30" s="678">
        <v>4.4982391095725296</v>
      </c>
      <c r="J30" s="678">
        <v>4.6219037821697899</v>
      </c>
      <c r="K30" s="678">
        <v>5.0706787892853296</v>
      </c>
      <c r="L30" s="678">
        <v>6.1955232982632804</v>
      </c>
      <c r="M30" s="678">
        <v>7.1844417264789602</v>
      </c>
      <c r="N30" s="678">
        <v>8.16197597997248</v>
      </c>
      <c r="O30" s="678">
        <v>8.5691509986979995</v>
      </c>
      <c r="P30" s="678">
        <v>8.4236947788944292</v>
      </c>
      <c r="Q30" s="678">
        <v>7.48211058915434</v>
      </c>
      <c r="R30" s="678">
        <v>7.7298239385398402</v>
      </c>
      <c r="S30" s="678">
        <v>8.0803803120197806</v>
      </c>
      <c r="T30" s="678">
        <v>8.5571744299628403</v>
      </c>
      <c r="U30" s="678">
        <v>8.4934115284540201</v>
      </c>
      <c r="V30" s="679">
        <v>8.5129874458867398</v>
      </c>
      <c r="W30" s="550">
        <v>-4.3370218146254698E-4</v>
      </c>
      <c r="X30" s="550">
        <v>5.2935108241259902E-2</v>
      </c>
      <c r="Y30" s="550">
        <v>0.26783982979548798</v>
      </c>
    </row>
    <row r="31" spans="1:25" s="398" customFormat="1" ht="15" customHeight="1">
      <c r="A31" s="434" t="s">
        <v>848</v>
      </c>
      <c r="B31" s="678">
        <v>9.3175525031284506E-6</v>
      </c>
      <c r="C31" s="678">
        <v>1.44158215100615E-5</v>
      </c>
      <c r="D31" s="678">
        <v>1.71321625174123E-4</v>
      </c>
      <c r="E31" s="678">
        <v>7.7235479251267598E-3</v>
      </c>
      <c r="F31" s="678">
        <v>4.3108802198827803E-2</v>
      </c>
      <c r="G31" s="678">
        <v>7.0395965861850499E-2</v>
      </c>
      <c r="H31" s="678">
        <v>6.52359580380205E-2</v>
      </c>
      <c r="I31" s="678">
        <v>9.1957535892948597E-2</v>
      </c>
      <c r="J31" s="678">
        <v>0.115332957001997</v>
      </c>
      <c r="K31" s="678">
        <v>0.17061140887141599</v>
      </c>
      <c r="L31" s="678">
        <v>0.47701063460093401</v>
      </c>
      <c r="M31" s="678">
        <v>0.58359788239658705</v>
      </c>
      <c r="N31" s="678">
        <v>0.62581238283641005</v>
      </c>
      <c r="O31" s="678">
        <v>0.49167706003745498</v>
      </c>
      <c r="P31" s="678">
        <v>0.532686209441943</v>
      </c>
      <c r="Q31" s="678">
        <v>0.40723116402238402</v>
      </c>
      <c r="R31" s="678">
        <v>0.73477852653008002</v>
      </c>
      <c r="S31" s="678">
        <v>0.94546674849560997</v>
      </c>
      <c r="T31" s="678">
        <v>0.99027044248657203</v>
      </c>
      <c r="U31" s="678">
        <v>1.04055608635151</v>
      </c>
      <c r="V31" s="679">
        <v>0.78978126431617801</v>
      </c>
      <c r="W31" s="550">
        <v>-0.243074542218151</v>
      </c>
      <c r="X31" s="550">
        <v>0.19819014282929301</v>
      </c>
      <c r="Y31" s="550">
        <v>2.4848489529057001E-2</v>
      </c>
    </row>
    <row r="32" spans="1:25" s="422" customFormat="1" ht="15" customHeight="1">
      <c r="A32" s="434" t="s">
        <v>351</v>
      </c>
      <c r="B32" s="678">
        <v>0.115299128941614</v>
      </c>
      <c r="C32" s="678">
        <v>0.13556056217351001</v>
      </c>
      <c r="D32" s="678">
        <v>0.20270181197075501</v>
      </c>
      <c r="E32" s="678">
        <v>0.24726353120936301</v>
      </c>
      <c r="F32" s="678">
        <v>0.35372888303688699</v>
      </c>
      <c r="G32" s="678">
        <v>0.48216970413502303</v>
      </c>
      <c r="H32" s="678">
        <v>0.70219113400177802</v>
      </c>
      <c r="I32" s="678">
        <v>0.85850476222288796</v>
      </c>
      <c r="J32" s="678">
        <v>0.65832370732233303</v>
      </c>
      <c r="K32" s="678">
        <v>0.81775594417367803</v>
      </c>
      <c r="L32" s="678">
        <v>0.76420408591998001</v>
      </c>
      <c r="M32" s="678">
        <v>1.0069430266713</v>
      </c>
      <c r="N32" s="678">
        <v>0.90061950397261903</v>
      </c>
      <c r="O32" s="678">
        <v>0.92454853499890999</v>
      </c>
      <c r="P32" s="678">
        <v>0.76755515557119602</v>
      </c>
      <c r="Q32" s="678">
        <v>0.65283700805566403</v>
      </c>
      <c r="R32" s="678">
        <v>0.77034348538417996</v>
      </c>
      <c r="S32" s="678">
        <v>0.29531819488182198</v>
      </c>
      <c r="T32" s="678">
        <v>0.39410671986525297</v>
      </c>
      <c r="U32" s="678">
        <v>0.29795749597197202</v>
      </c>
      <c r="V32" s="679">
        <v>0.24785841677541701</v>
      </c>
      <c r="W32" s="550">
        <v>-0.170414534529232</v>
      </c>
      <c r="X32" s="550">
        <v>-9.6031992361262905E-2</v>
      </c>
      <c r="Y32" s="550">
        <v>7.7982443395453304E-3</v>
      </c>
    </row>
    <row r="33" spans="1:26" s="422" customFormat="1" ht="15" customHeight="1">
      <c r="A33" s="434" t="s">
        <v>668</v>
      </c>
      <c r="B33" s="678">
        <v>0.31543677345580001</v>
      </c>
      <c r="C33" s="678">
        <v>0.32672851088154398</v>
      </c>
      <c r="D33" s="678">
        <v>0.31268652555609799</v>
      </c>
      <c r="E33" s="678">
        <v>0.50089742908509005</v>
      </c>
      <c r="F33" s="678">
        <v>0.31623239932653502</v>
      </c>
      <c r="G33" s="678">
        <v>0.28704517843489202</v>
      </c>
      <c r="H33" s="678">
        <v>0.27784473549017802</v>
      </c>
      <c r="I33" s="678">
        <v>0.30252265640659298</v>
      </c>
      <c r="J33" s="678">
        <v>0.21448626517380101</v>
      </c>
      <c r="K33" s="678">
        <v>0.15245158548433499</v>
      </c>
      <c r="L33" s="678">
        <v>0.12869841709244101</v>
      </c>
      <c r="M33" s="678">
        <v>0.15940979304615999</v>
      </c>
      <c r="N33" s="678">
        <v>0.14617722557173399</v>
      </c>
      <c r="O33" s="678">
        <v>0.18669790309725401</v>
      </c>
      <c r="P33" s="678">
        <v>0.137544218063823</v>
      </c>
      <c r="Q33" s="678">
        <v>0.13656902622495601</v>
      </c>
      <c r="R33" s="678">
        <v>0.220830373934255</v>
      </c>
      <c r="S33" s="678">
        <v>0.11826585014409299</v>
      </c>
      <c r="T33" s="678">
        <v>0.15132568695572601</v>
      </c>
      <c r="U33" s="678">
        <v>0.248715101519589</v>
      </c>
      <c r="V33" s="679">
        <v>0.37310072866497501</v>
      </c>
      <c r="W33" s="550">
        <v>0.49601421664247902</v>
      </c>
      <c r="X33" s="550">
        <v>5.0163745114467001E-2</v>
      </c>
      <c r="Y33" s="550">
        <v>1.17386800224266E-2</v>
      </c>
    </row>
    <row r="34" spans="1:26">
      <c r="A34" s="680" t="s">
        <v>353</v>
      </c>
      <c r="B34" s="681">
        <v>16.083509156138099</v>
      </c>
      <c r="C34" s="681">
        <v>16.327190460429399</v>
      </c>
      <c r="D34" s="681">
        <v>16.734274461109301</v>
      </c>
      <c r="E34" s="681">
        <v>18.7597859131149</v>
      </c>
      <c r="F34" s="681">
        <v>18.4587821215008</v>
      </c>
      <c r="G34" s="681">
        <v>20.489514862189701</v>
      </c>
      <c r="H34" s="681">
        <v>21.452876373918201</v>
      </c>
      <c r="I34" s="681">
        <v>23.2742621455197</v>
      </c>
      <c r="J34" s="681">
        <v>23.595542662462499</v>
      </c>
      <c r="K34" s="681">
        <v>22.747338960317698</v>
      </c>
      <c r="L34" s="681">
        <v>25.386322512816498</v>
      </c>
      <c r="M34" s="681">
        <v>27.640205512491502</v>
      </c>
      <c r="N34" s="681">
        <v>30.6146302739145</v>
      </c>
      <c r="O34" s="681">
        <v>32.648224442399602</v>
      </c>
      <c r="P34" s="681">
        <v>31.758678511805599</v>
      </c>
      <c r="Q34" s="681">
        <v>31.267344063945099</v>
      </c>
      <c r="R34" s="681">
        <v>33.691632420489398</v>
      </c>
      <c r="S34" s="681">
        <v>34.446317593920902</v>
      </c>
      <c r="T34" s="681">
        <v>36.418079192594703</v>
      </c>
      <c r="U34" s="681">
        <v>33.784710543174597</v>
      </c>
      <c r="V34" s="681">
        <v>31.783874162356401</v>
      </c>
      <c r="W34" s="682">
        <v>-6.1793560859025098E-2</v>
      </c>
      <c r="X34" s="682">
        <v>4.0348775466216798E-2</v>
      </c>
      <c r="Y34" s="682">
        <v>1</v>
      </c>
    </row>
    <row r="35" spans="1:26" ht="10" customHeight="1">
      <c r="A35" s="556"/>
      <c r="B35" s="683"/>
      <c r="C35" s="683"/>
      <c r="D35" s="683"/>
      <c r="E35" s="683"/>
      <c r="F35" s="683"/>
      <c r="G35" s="683"/>
      <c r="H35" s="683"/>
      <c r="I35" s="683"/>
      <c r="J35" s="683"/>
      <c r="K35" s="683"/>
      <c r="L35" s="683"/>
      <c r="M35" s="683"/>
      <c r="N35" s="683"/>
      <c r="O35" s="683"/>
      <c r="P35" s="683"/>
      <c r="Q35" s="683"/>
      <c r="R35" s="683"/>
      <c r="S35" s="683"/>
      <c r="T35" s="683"/>
      <c r="U35" s="683"/>
      <c r="V35" s="683"/>
      <c r="W35" s="684"/>
      <c r="X35" s="684"/>
      <c r="Y35" s="684"/>
    </row>
    <row r="36" spans="1:26" ht="10" customHeight="1">
      <c r="A36" s="685" t="s">
        <v>357</v>
      </c>
      <c r="B36" s="683"/>
      <c r="C36" s="683"/>
      <c r="D36" s="683"/>
      <c r="E36" s="683"/>
      <c r="F36" s="683"/>
      <c r="G36" s="683"/>
      <c r="H36" s="683"/>
      <c r="I36" s="683"/>
      <c r="J36" s="683"/>
      <c r="K36" s="683"/>
      <c r="L36" s="683"/>
      <c r="M36" s="683"/>
      <c r="N36" s="683"/>
      <c r="O36" s="683"/>
      <c r="P36" s="683"/>
      <c r="Q36" s="683"/>
      <c r="R36" s="683"/>
      <c r="S36" s="683"/>
      <c r="T36" s="683"/>
      <c r="U36" s="683"/>
      <c r="V36" s="683"/>
      <c r="W36" s="684"/>
      <c r="X36" s="684"/>
      <c r="Y36" s="684"/>
    </row>
    <row r="37" spans="1:26" ht="11.15" customHeight="1">
      <c r="A37" s="566" t="s">
        <v>877</v>
      </c>
      <c r="B37" s="683"/>
      <c r="C37" s="683"/>
      <c r="D37" s="683"/>
      <c r="E37" s="683"/>
      <c r="F37" s="683"/>
      <c r="G37" s="683"/>
      <c r="H37" s="683"/>
      <c r="I37" s="683"/>
      <c r="J37" s="683"/>
      <c r="K37" s="683"/>
      <c r="L37" s="683"/>
      <c r="M37" s="683"/>
      <c r="N37" s="683"/>
      <c r="O37" s="683"/>
      <c r="P37" s="683"/>
      <c r="Q37" s="683"/>
      <c r="R37" s="683"/>
      <c r="S37" s="683"/>
      <c r="T37" s="683"/>
      <c r="U37" s="683"/>
      <c r="V37" s="683"/>
      <c r="W37" s="684"/>
      <c r="X37" s="684"/>
      <c r="Y37" s="684"/>
    </row>
    <row r="38" spans="1:26" ht="12.65" customHeight="1">
      <c r="A38" s="440" t="s">
        <v>693</v>
      </c>
      <c r="B38" s="380"/>
      <c r="C38" s="380"/>
      <c r="D38" s="380"/>
      <c r="E38" s="380"/>
      <c r="F38" s="380"/>
      <c r="G38" s="380"/>
      <c r="H38" s="380"/>
      <c r="I38" s="380"/>
      <c r="J38" s="381"/>
      <c r="K38" s="381"/>
      <c r="Z38" s="544"/>
    </row>
    <row r="39" spans="1:26" ht="14.15" customHeight="1">
      <c r="A39" s="382" t="s">
        <v>878</v>
      </c>
      <c r="B39" s="380"/>
      <c r="C39" s="380"/>
      <c r="D39" s="380"/>
      <c r="E39" s="380"/>
      <c r="F39" s="380"/>
      <c r="G39" s="380"/>
      <c r="H39" s="380"/>
      <c r="I39" s="380"/>
      <c r="J39" s="381"/>
      <c r="K39" s="381"/>
      <c r="Z39" s="544"/>
    </row>
    <row r="40" spans="1:26" ht="14.15" customHeight="1">
      <c r="A40" s="546" t="s">
        <v>879</v>
      </c>
      <c r="B40" s="380"/>
      <c r="C40" s="380"/>
      <c r="D40" s="380"/>
      <c r="E40" s="380"/>
      <c r="F40" s="380"/>
      <c r="G40" s="380"/>
      <c r="H40" s="380"/>
      <c r="I40" s="380"/>
      <c r="J40" s="381"/>
      <c r="K40" s="381"/>
      <c r="Z40" s="544"/>
    </row>
    <row r="41" spans="1:26" ht="14.15" customHeight="1">
      <c r="A41" s="563"/>
      <c r="B41" s="380"/>
      <c r="C41" s="380"/>
      <c r="D41" s="380"/>
      <c r="E41" s="380"/>
      <c r="F41" s="380"/>
      <c r="G41" s="380"/>
      <c r="H41" s="380"/>
      <c r="I41" s="380"/>
      <c r="J41" s="381"/>
      <c r="K41" s="381"/>
      <c r="Z41" s="544"/>
    </row>
    <row r="42" spans="1:26" ht="14.15" customHeight="1">
      <c r="A42" s="384"/>
      <c r="B42" s="380"/>
      <c r="C42" s="380"/>
      <c r="D42" s="380"/>
      <c r="E42" s="380"/>
      <c r="F42" s="380"/>
      <c r="G42" s="380"/>
      <c r="H42" s="380"/>
      <c r="I42" s="380"/>
      <c r="J42" s="381"/>
      <c r="K42" s="381"/>
      <c r="Z42" s="544"/>
    </row>
    <row r="43" spans="1:26" ht="14.15" customHeight="1">
      <c r="A43" s="563"/>
      <c r="B43" s="370"/>
      <c r="C43" s="370"/>
      <c r="D43" s="370"/>
      <c r="E43" s="370"/>
      <c r="F43" s="370"/>
      <c r="G43" s="370"/>
      <c r="H43" s="369"/>
      <c r="I43" s="367"/>
      <c r="Z43" s="544"/>
    </row>
    <row r="44" spans="1:26" ht="14.15" customHeight="1">
      <c r="A44" s="563"/>
      <c r="B44" s="370"/>
      <c r="C44" s="370"/>
      <c r="D44" s="370"/>
      <c r="E44" s="370"/>
      <c r="F44" s="370"/>
      <c r="G44" s="370"/>
      <c r="H44" s="369"/>
      <c r="I44" s="367"/>
      <c r="Z44" s="544"/>
    </row>
    <row r="45" spans="1:26" ht="11.15" customHeight="1">
      <c r="B45" s="370"/>
      <c r="C45" s="370"/>
      <c r="D45" s="370"/>
      <c r="E45" s="370"/>
      <c r="F45" s="370"/>
      <c r="G45" s="370"/>
      <c r="H45" s="369"/>
      <c r="I45" s="367"/>
      <c r="Z45" s="544"/>
    </row>
    <row r="46" spans="1:26">
      <c r="A46" s="686"/>
    </row>
    <row r="47" spans="1:26" ht="14.15" customHeight="1">
      <c r="A47" s="366"/>
      <c r="B47" s="370"/>
      <c r="C47" s="370"/>
      <c r="D47" s="370"/>
      <c r="E47" s="370"/>
      <c r="F47" s="370"/>
      <c r="G47" s="370"/>
      <c r="H47" s="369"/>
      <c r="I47" s="367"/>
      <c r="Z47" s="544"/>
    </row>
  </sheetData>
  <mergeCells count="1">
    <mergeCell ref="W2:X2"/>
  </mergeCells>
  <conditionalFormatting sqref="W5:Y16">
    <cfRule type="cellIs" dxfId="242" priority="2" operator="lessThanOrEqual">
      <formula>0</formula>
    </cfRule>
    <cfRule type="cellIs" dxfId="241" priority="3" operator="greaterThan">
      <formula>0</formula>
    </cfRule>
  </conditionalFormatting>
  <conditionalFormatting sqref="W5:Y16">
    <cfRule type="cellIs" dxfId="240" priority="4" operator="lessThanOrEqual">
      <formula>0</formula>
    </cfRule>
    <cfRule type="cellIs" dxfId="239" priority="5" operator="greaterThan">
      <formula>0</formula>
    </cfRule>
  </conditionalFormatting>
  <conditionalFormatting sqref="W18:Y18">
    <cfRule type="cellIs" dxfId="238" priority="6" operator="lessThanOrEqual">
      <formula>0</formula>
    </cfRule>
    <cfRule type="cellIs" dxfId="237" priority="7" operator="greaterThan">
      <formula>0</formula>
    </cfRule>
  </conditionalFormatting>
  <conditionalFormatting sqref="W18:Y18">
    <cfRule type="cellIs" dxfId="236" priority="8" operator="lessThanOrEqual">
      <formula>0</formula>
    </cfRule>
    <cfRule type="cellIs" dxfId="235" priority="9" operator="greaterThan">
      <formula>0</formula>
    </cfRule>
  </conditionalFormatting>
  <conditionalFormatting sqref="W19:Y29">
    <cfRule type="cellIs" dxfId="234" priority="10" operator="lessThanOrEqual">
      <formula>0</formula>
    </cfRule>
    <cfRule type="cellIs" dxfId="233" priority="11" operator="greaterThan">
      <formula>0</formula>
    </cfRule>
  </conditionalFormatting>
  <conditionalFormatting sqref="W19:Y29">
    <cfRule type="cellIs" dxfId="232" priority="12" operator="lessThanOrEqual">
      <formula>0</formula>
    </cfRule>
    <cfRule type="cellIs" dxfId="231" priority="13" operator="greaterThan">
      <formula>0</formula>
    </cfRule>
  </conditionalFormatting>
  <conditionalFormatting sqref="W30:Y30">
    <cfRule type="cellIs" dxfId="230" priority="14" operator="lessThanOrEqual">
      <formula>0</formula>
    </cfRule>
    <cfRule type="cellIs" dxfId="229" priority="15" operator="greaterThan">
      <formula>0</formula>
    </cfRule>
  </conditionalFormatting>
  <conditionalFormatting sqref="W30:Y30">
    <cfRule type="cellIs" dxfId="228" priority="16" operator="lessThanOrEqual">
      <formula>0</formula>
    </cfRule>
    <cfRule type="cellIs" dxfId="227" priority="17" operator="greaterThan">
      <formula>0</formula>
    </cfRule>
  </conditionalFormatting>
  <conditionalFormatting sqref="W31:Y33">
    <cfRule type="cellIs" dxfId="226" priority="18" operator="lessThanOrEqual">
      <formula>0</formula>
    </cfRule>
    <cfRule type="cellIs" dxfId="225" priority="19" operator="greaterThan">
      <formula>0</formula>
    </cfRule>
  </conditionalFormatting>
  <conditionalFormatting sqref="W31:Y33">
    <cfRule type="cellIs" dxfId="224" priority="20" operator="lessThanOrEqual">
      <formula>0</formula>
    </cfRule>
    <cfRule type="cellIs" dxfId="223" priority="21" operator="greaterThan">
      <formula>0</formula>
    </cfRule>
  </conditionalFormatting>
  <conditionalFormatting sqref="W33:Y33">
    <cfRule type="cellIs" dxfId="222" priority="22" operator="lessThanOrEqual">
      <formula>0</formula>
    </cfRule>
    <cfRule type="cellIs" dxfId="221" priority="23" operator="greaterThan">
      <formula>0</formula>
    </cfRule>
  </conditionalFormatting>
  <conditionalFormatting sqref="W33:Y33">
    <cfRule type="cellIs" dxfId="220" priority="24" operator="lessThanOrEqual">
      <formula>0</formula>
    </cfRule>
    <cfRule type="cellIs" dxfId="219" priority="25" operator="greaterThan">
      <formula>0</formula>
    </cfRule>
  </conditionalFormatting>
  <conditionalFormatting sqref="B35:C37 E35:V37">
    <cfRule type="cellIs" dxfId="218" priority="26" operator="between">
      <formula>0.000000000001</formula>
      <formula>0.05</formula>
    </cfRule>
  </conditionalFormatting>
  <conditionalFormatting sqref="W17:Y17">
    <cfRule type="cellIs" dxfId="217" priority="27" operator="lessThanOrEqual">
      <formula>0</formula>
    </cfRule>
    <cfRule type="cellIs" dxfId="216" priority="28" operator="greaterThan">
      <formula>0</formula>
    </cfRule>
  </conditionalFormatting>
  <conditionalFormatting sqref="W17:Y17">
    <cfRule type="cellIs" dxfId="215" priority="29" operator="lessThanOrEqual">
      <formula>0</formula>
    </cfRule>
    <cfRule type="cellIs" dxfId="214" priority="30" operator="greaterThan">
      <formula>0</formula>
    </cfRule>
  </conditionalFormatting>
  <conditionalFormatting sqref="W34:Y34">
    <cfRule type="cellIs" dxfId="213" priority="31" operator="lessThanOrEqual">
      <formula>0</formula>
    </cfRule>
    <cfRule type="cellIs" dxfId="212" priority="32" operator="greaterThan">
      <formula>0</formula>
    </cfRule>
  </conditionalFormatting>
  <conditionalFormatting sqref="W34:Y34">
    <cfRule type="cellIs" dxfId="211" priority="33" operator="lessThanOrEqual">
      <formula>0</formula>
    </cfRule>
    <cfRule type="cellIs" dxfId="210" priority="34" operator="greaterThan">
      <formula>0</formula>
    </cfRule>
  </conditionalFormatting>
  <hyperlinks>
    <hyperlink ref="L1" location="Contents!A1" display="Contents" xr:uid="{00000000-0004-0000-3200-000000000000}"/>
    <hyperlink ref="AA1" location="Contents!A1" display="Contents" xr:uid="{00000000-0004-0000-3200-000001000000}"/>
  </hyperlinks>
  <pageMargins left="0.7" right="0.7" top="0.75" bottom="0.75" header="0.51180555555555496" footer="0.51180555555555496"/>
  <pageSetup paperSize="9" firstPageNumber="0"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MJ29"/>
  <sheetViews>
    <sheetView showGridLines="0" showRowColHeaders="0" zoomScaleNormal="100" workbookViewId="0">
      <pane xSplit="1" ySplit="4" topLeftCell="B17" activePane="bottomRight" state="frozen"/>
      <selection pane="topRight" activeCell="B1" sqref="B1"/>
      <selection pane="bottomLeft" activeCell="A17" sqref="A17"/>
      <selection pane="bottomRight" activeCell="AL81" sqref="AL81"/>
    </sheetView>
  </sheetViews>
  <sheetFormatPr defaultColWidth="9.5546875" defaultRowHeight="14.5"/>
  <cols>
    <col min="1" max="1" width="30.44140625" style="687" customWidth="1"/>
    <col min="2" max="5" width="10.77734375" style="687" customWidth="1"/>
    <col min="6" max="6" width="9.77734375" style="687" customWidth="1"/>
    <col min="7" max="7" width="10.77734375" style="687" customWidth="1"/>
    <col min="8" max="8" width="12.44140625" style="687" customWidth="1"/>
    <col min="9" max="11" width="10.77734375" style="687" customWidth="1"/>
    <col min="12" max="13" width="10.77734375" style="688" customWidth="1"/>
    <col min="14" max="15" width="10.77734375" style="687" customWidth="1"/>
    <col min="16" max="1024" width="9.44140625" style="687"/>
  </cols>
  <sheetData>
    <row r="1" spans="1:17" s="393" customFormat="1" ht="15" customHeight="1">
      <c r="A1" s="689" t="s">
        <v>880</v>
      </c>
      <c r="B1" s="390"/>
      <c r="C1" s="390"/>
      <c r="D1" s="390"/>
      <c r="E1" s="390"/>
      <c r="F1" s="390"/>
      <c r="G1" s="390"/>
      <c r="H1" s="390"/>
      <c r="I1" s="390"/>
      <c r="J1" s="390"/>
      <c r="K1" s="390"/>
      <c r="L1" s="390"/>
      <c r="M1" s="390"/>
      <c r="N1" s="391"/>
      <c r="O1" s="392"/>
      <c r="Q1" s="690" t="s">
        <v>88</v>
      </c>
    </row>
    <row r="2" spans="1:17" s="398" customFormat="1" ht="15" customHeight="1">
      <c r="A2" s="691"/>
      <c r="B2" s="395"/>
      <c r="C2" s="395"/>
      <c r="D2" s="395"/>
      <c r="E2" s="396"/>
      <c r="F2" s="396"/>
      <c r="G2" s="396"/>
      <c r="H2" s="396"/>
      <c r="I2" s="395" t="s">
        <v>89</v>
      </c>
      <c r="J2" s="395"/>
      <c r="K2" s="395"/>
      <c r="L2" s="395"/>
      <c r="M2" s="395"/>
      <c r="N2" s="395"/>
      <c r="O2" s="397"/>
    </row>
    <row r="3" spans="1:17" s="405" customFormat="1" ht="23.5" customHeight="1">
      <c r="A3" s="692" t="s">
        <v>253</v>
      </c>
      <c r="B3" s="693" t="s">
        <v>255</v>
      </c>
      <c r="C3" s="694" t="s">
        <v>256</v>
      </c>
      <c r="D3" s="695" t="s">
        <v>92</v>
      </c>
      <c r="E3" s="696" t="s">
        <v>514</v>
      </c>
      <c r="F3" s="694" t="s">
        <v>517</v>
      </c>
      <c r="G3" s="695" t="s">
        <v>520</v>
      </c>
      <c r="H3" s="695" t="s">
        <v>522</v>
      </c>
      <c r="I3" s="696" t="s">
        <v>523</v>
      </c>
      <c r="J3" s="694" t="s">
        <v>336</v>
      </c>
      <c r="K3" s="694" t="s">
        <v>338</v>
      </c>
      <c r="L3" s="694" t="s">
        <v>340</v>
      </c>
      <c r="M3" s="694" t="s">
        <v>346</v>
      </c>
      <c r="N3" s="695" t="s">
        <v>351</v>
      </c>
      <c r="O3" s="697" t="s">
        <v>388</v>
      </c>
    </row>
    <row r="4" spans="1:17" s="398" customFormat="1" ht="15" customHeight="1">
      <c r="A4" s="698" t="s">
        <v>103</v>
      </c>
      <c r="B4" s="430"/>
      <c r="C4" s="430"/>
      <c r="D4" s="699"/>
      <c r="E4" s="700"/>
      <c r="F4" s="430"/>
      <c r="G4" s="699"/>
      <c r="H4" s="700"/>
      <c r="I4" s="700"/>
      <c r="J4" s="430"/>
      <c r="K4" s="430"/>
      <c r="L4" s="430"/>
      <c r="M4" s="430"/>
      <c r="N4" s="701"/>
      <c r="O4" s="702"/>
    </row>
    <row r="5" spans="1:17" s="398" customFormat="1" ht="15" customHeight="1">
      <c r="A5" s="415" t="s">
        <v>255</v>
      </c>
      <c r="B5" s="703">
        <v>0</v>
      </c>
      <c r="C5" s="703">
        <v>0</v>
      </c>
      <c r="D5" s="704">
        <v>1.24137627795959E-2</v>
      </c>
      <c r="E5" s="705">
        <v>3.8005659878986298E-2</v>
      </c>
      <c r="F5" s="703">
        <v>0.103573087381596</v>
      </c>
      <c r="G5" s="704">
        <v>3.2217425999999999E-10</v>
      </c>
      <c r="H5" s="704">
        <v>0</v>
      </c>
      <c r="I5" s="705">
        <v>6.6275037301929095E-4</v>
      </c>
      <c r="J5" s="703">
        <v>0.13821226425022301</v>
      </c>
      <c r="K5" s="703">
        <v>5.73264349245E-2</v>
      </c>
      <c r="L5" s="703">
        <v>0.23208423607734099</v>
      </c>
      <c r="M5" s="703">
        <v>0.30856220884862301</v>
      </c>
      <c r="N5" s="704">
        <v>7.4844636503093295E-2</v>
      </c>
      <c r="O5" s="706">
        <v>0.96568504133915201</v>
      </c>
    </row>
    <row r="6" spans="1:17" s="398" customFormat="1" ht="15" customHeight="1">
      <c r="A6" s="415" t="s">
        <v>92</v>
      </c>
      <c r="B6" s="703">
        <v>0.13055805584147501</v>
      </c>
      <c r="C6" s="703">
        <v>1.67906002941089E-2</v>
      </c>
      <c r="D6" s="704">
        <v>0</v>
      </c>
      <c r="E6" s="705">
        <v>0.26299774936928799</v>
      </c>
      <c r="F6" s="703">
        <v>0.60349744716601195</v>
      </c>
      <c r="G6" s="704">
        <v>4.51820101765469E-7</v>
      </c>
      <c r="H6" s="704">
        <v>2.4226552474181898E-3</v>
      </c>
      <c r="I6" s="705">
        <v>6.6009681423881805E-2</v>
      </c>
      <c r="J6" s="703">
        <v>2.6037440194742301E-2</v>
      </c>
      <c r="K6" s="703">
        <v>0.13876902985564801</v>
      </c>
      <c r="L6" s="703">
        <v>0.25009163879905399</v>
      </c>
      <c r="M6" s="703">
        <v>0.103557375196349</v>
      </c>
      <c r="N6" s="704">
        <v>1.54346115324381E-2</v>
      </c>
      <c r="O6" s="706">
        <v>1.6161667367405199</v>
      </c>
    </row>
    <row r="7" spans="1:17" s="398" customFormat="1" ht="15" customHeight="1">
      <c r="A7" s="415" t="s">
        <v>261</v>
      </c>
      <c r="B7" s="703">
        <v>3.424600973052E-2</v>
      </c>
      <c r="C7" s="703">
        <v>7.3244363863968001E-3</v>
      </c>
      <c r="D7" s="704">
        <v>9.0240596836263801E-2</v>
      </c>
      <c r="E7" s="705">
        <v>0.457195037460642</v>
      </c>
      <c r="F7" s="703">
        <v>0.66710613690465803</v>
      </c>
      <c r="G7" s="704">
        <v>8.9140313485080004E-4</v>
      </c>
      <c r="H7" s="704">
        <v>0.11347474410360001</v>
      </c>
      <c r="I7" s="705">
        <v>9.3212686815824699E-3</v>
      </c>
      <c r="J7" s="703">
        <v>4.5277953746328002E-2</v>
      </c>
      <c r="K7" s="703">
        <v>6.6277588284000002E-2</v>
      </c>
      <c r="L7" s="703">
        <v>1.93183096932E-2</v>
      </c>
      <c r="M7" s="703">
        <v>0.133435375375133</v>
      </c>
      <c r="N7" s="704">
        <v>1.7087022576025301E-2</v>
      </c>
      <c r="O7" s="706">
        <v>1.6611958829132001</v>
      </c>
    </row>
    <row r="8" spans="1:17" s="398" customFormat="1" ht="15" customHeight="1">
      <c r="A8" s="415" t="s">
        <v>517</v>
      </c>
      <c r="B8" s="703">
        <v>3.7236197123330299E-3</v>
      </c>
      <c r="C8" s="703">
        <v>5.6190551144075999E-4</v>
      </c>
      <c r="D8" s="704">
        <v>2.8033523343351601E-3</v>
      </c>
      <c r="E8" s="705">
        <v>6.4242589510715101E-3</v>
      </c>
      <c r="F8" s="703">
        <v>0</v>
      </c>
      <c r="G8" s="704">
        <v>7.4446464548926797E-2</v>
      </c>
      <c r="H8" s="704">
        <v>2.1407835667859899E-3</v>
      </c>
      <c r="I8" s="705">
        <v>2.1740879711825999E-2</v>
      </c>
      <c r="J8" s="703">
        <v>1.46928859324017E-2</v>
      </c>
      <c r="K8" s="703">
        <v>7.6713700945744798E-2</v>
      </c>
      <c r="L8" s="703">
        <v>1.2137763976416E-5</v>
      </c>
      <c r="M8" s="703">
        <v>2.3804456539888801E-5</v>
      </c>
      <c r="N8" s="704">
        <v>1.32871824926762E-2</v>
      </c>
      <c r="O8" s="706">
        <v>0.21657097592805799</v>
      </c>
    </row>
    <row r="9" spans="1:17" s="398" customFormat="1" ht="15" customHeight="1">
      <c r="A9" s="421" t="s">
        <v>671</v>
      </c>
      <c r="B9" s="703">
        <v>8.8060914409607994E-3</v>
      </c>
      <c r="C9" s="703">
        <v>4.2088924580263101E-3</v>
      </c>
      <c r="D9" s="704">
        <v>6.5977132810219096E-3</v>
      </c>
      <c r="E9" s="705">
        <v>8.7053348583239501E-2</v>
      </c>
      <c r="F9" s="703">
        <v>1.9579184632618301</v>
      </c>
      <c r="G9" s="704">
        <v>0.10087592592920699</v>
      </c>
      <c r="H9" s="704">
        <v>9.1243177394067398E-2</v>
      </c>
      <c r="I9" s="705">
        <v>0.23055134596330701</v>
      </c>
      <c r="J9" s="703">
        <v>1.00094655710138</v>
      </c>
      <c r="K9" s="703">
        <v>0.15811769916608401</v>
      </c>
      <c r="L9" s="703">
        <v>0.57632912421218996</v>
      </c>
      <c r="M9" s="703">
        <v>0.71116209710072897</v>
      </c>
      <c r="N9" s="704">
        <v>0.72799427943602901</v>
      </c>
      <c r="O9" s="706">
        <v>5.6618047153280697</v>
      </c>
    </row>
    <row r="10" spans="1:17" s="398" customFormat="1" ht="15" customHeight="1">
      <c r="A10" s="421" t="s">
        <v>312</v>
      </c>
      <c r="B10" s="703">
        <v>0</v>
      </c>
      <c r="C10" s="703">
        <v>0</v>
      </c>
      <c r="D10" s="704">
        <v>0</v>
      </c>
      <c r="E10" s="705">
        <v>0</v>
      </c>
      <c r="F10" s="703">
        <v>0.101927635643929</v>
      </c>
      <c r="G10" s="704">
        <v>0.40532301403776799</v>
      </c>
      <c r="H10" s="704">
        <v>2.1469659191999998E-6</v>
      </c>
      <c r="I10" s="705">
        <v>1.0359675014155001E-3</v>
      </c>
      <c r="J10" s="703">
        <v>5.3191321476767804E-3</v>
      </c>
      <c r="K10" s="703">
        <v>0</v>
      </c>
      <c r="L10" s="703">
        <v>4.6084641835679998E-3</v>
      </c>
      <c r="M10" s="703">
        <v>0</v>
      </c>
      <c r="N10" s="704">
        <v>2.5876517400000002E-5</v>
      </c>
      <c r="O10" s="706">
        <v>0.51824223699767702</v>
      </c>
    </row>
    <row r="11" spans="1:17" s="398" customFormat="1" ht="15" customHeight="1">
      <c r="A11" s="415" t="s">
        <v>327</v>
      </c>
      <c r="B11" s="703">
        <v>0</v>
      </c>
      <c r="C11" s="703">
        <v>0</v>
      </c>
      <c r="D11" s="704">
        <v>1.26876404175483E-2</v>
      </c>
      <c r="E11" s="705">
        <v>1.1734557506420801E-2</v>
      </c>
      <c r="F11" s="703">
        <v>7.5086568572938397E-2</v>
      </c>
      <c r="G11" s="704">
        <v>0</v>
      </c>
      <c r="H11" s="704">
        <v>7.4275367062574593E-2</v>
      </c>
      <c r="I11" s="705">
        <v>0.11821230710611901</v>
      </c>
      <c r="J11" s="703">
        <v>5.6105380871999998E-7</v>
      </c>
      <c r="K11" s="703">
        <v>0.61788067069104002</v>
      </c>
      <c r="L11" s="703">
        <v>2.4518044156032E-3</v>
      </c>
      <c r="M11" s="703">
        <v>4.3110483240793702E-2</v>
      </c>
      <c r="N11" s="704">
        <v>0.68753994964151299</v>
      </c>
      <c r="O11" s="706">
        <v>1.6429799097083599</v>
      </c>
    </row>
    <row r="12" spans="1:17" s="398" customFormat="1" ht="15" customHeight="1">
      <c r="A12" s="415" t="s">
        <v>390</v>
      </c>
      <c r="B12" s="703">
        <v>0</v>
      </c>
      <c r="C12" s="703">
        <v>0</v>
      </c>
      <c r="D12" s="704">
        <v>3.5378459999999999E-7</v>
      </c>
      <c r="E12" s="705">
        <v>8.1389573414662499E-3</v>
      </c>
      <c r="F12" s="703">
        <v>2.3301823544379398E-2</v>
      </c>
      <c r="G12" s="704">
        <v>0</v>
      </c>
      <c r="H12" s="704">
        <v>1.6518978352612801E-3</v>
      </c>
      <c r="I12" s="705">
        <v>1.7986839262595099E-2</v>
      </c>
      <c r="J12" s="703">
        <v>2.1712857335992402E-3</v>
      </c>
      <c r="K12" s="703">
        <v>6.7634230039940901E-2</v>
      </c>
      <c r="L12" s="703">
        <v>4.2459286063500001E-3</v>
      </c>
      <c r="M12" s="703">
        <v>2.2897525345689399E-2</v>
      </c>
      <c r="N12" s="704">
        <v>2.96716334212734E-3</v>
      </c>
      <c r="O12" s="706">
        <v>0.150996004836009</v>
      </c>
    </row>
    <row r="13" spans="1:17" s="398" customFormat="1" ht="15" customHeight="1">
      <c r="A13" s="415" t="s">
        <v>334</v>
      </c>
      <c r="B13" s="703">
        <v>0</v>
      </c>
      <c r="C13" s="703">
        <v>0</v>
      </c>
      <c r="D13" s="704">
        <v>0</v>
      </c>
      <c r="E13" s="705">
        <v>0.153423865260293</v>
      </c>
      <c r="F13" s="703">
        <v>0.32901503954229</v>
      </c>
      <c r="G13" s="704">
        <v>1.9677959999999999E-11</v>
      </c>
      <c r="H13" s="704">
        <v>8.7270830331696008E-3</v>
      </c>
      <c r="I13" s="705">
        <v>2.1986889945952399E-2</v>
      </c>
      <c r="J13" s="703">
        <v>2.0999756067615998</v>
      </c>
      <c r="K13" s="703">
        <v>0.86878378519361998</v>
      </c>
      <c r="L13" s="703">
        <v>2.7291973664409901</v>
      </c>
      <c r="M13" s="703">
        <v>1.24245617112101</v>
      </c>
      <c r="N13" s="704">
        <v>1.79311923874927</v>
      </c>
      <c r="O13" s="706">
        <v>9.2466850460678902</v>
      </c>
    </row>
    <row r="14" spans="1:17" s="398" customFormat="1" ht="15" customHeight="1">
      <c r="A14" s="415" t="s">
        <v>336</v>
      </c>
      <c r="B14" s="703">
        <v>2.6193474907200002E-6</v>
      </c>
      <c r="C14" s="703">
        <v>8.9817243264000006E-6</v>
      </c>
      <c r="D14" s="704">
        <v>2.7113426830509299E-3</v>
      </c>
      <c r="E14" s="705">
        <v>7.1291146946335197E-3</v>
      </c>
      <c r="F14" s="703">
        <v>1.7847457607412299E-3</v>
      </c>
      <c r="G14" s="704">
        <v>1.2062411592916301E-3</v>
      </c>
      <c r="H14" s="704">
        <v>2.5775707009797499E-3</v>
      </c>
      <c r="I14" s="705">
        <v>1.6606362946015301E-3</v>
      </c>
      <c r="J14" s="703">
        <v>0</v>
      </c>
      <c r="K14" s="703">
        <v>5.8882485312000002E-3</v>
      </c>
      <c r="L14" s="703">
        <v>3.0155980394476801E-2</v>
      </c>
      <c r="M14" s="703">
        <v>4.2170636406237902E-2</v>
      </c>
      <c r="N14" s="704">
        <v>8.4523639157114805E-2</v>
      </c>
      <c r="O14" s="706">
        <v>0.179819756854145</v>
      </c>
    </row>
    <row r="15" spans="1:17" s="398" customFormat="1" ht="15" customHeight="1">
      <c r="A15" s="415" t="s">
        <v>339</v>
      </c>
      <c r="B15" s="703">
        <v>0</v>
      </c>
      <c r="C15" s="703">
        <v>0</v>
      </c>
      <c r="D15" s="704">
        <v>1.41019970048575E-2</v>
      </c>
      <c r="E15" s="705">
        <v>0</v>
      </c>
      <c r="F15" s="703">
        <v>1.0933063294044599E-2</v>
      </c>
      <c r="G15" s="704">
        <v>0</v>
      </c>
      <c r="H15" s="704">
        <v>5.8849756479440896E-3</v>
      </c>
      <c r="I15" s="705">
        <v>4.1037818099056798E-3</v>
      </c>
      <c r="J15" s="703">
        <v>2.3401056704486498</v>
      </c>
      <c r="K15" s="703">
        <v>2.0353565839490999</v>
      </c>
      <c r="L15" s="703">
        <v>0.68939988553709297</v>
      </c>
      <c r="M15" s="703">
        <v>0.63797866301776396</v>
      </c>
      <c r="N15" s="704">
        <v>2.7751228251773798</v>
      </c>
      <c r="O15" s="706">
        <v>8.5129874458867398</v>
      </c>
    </row>
    <row r="16" spans="1:17" s="398" customFormat="1" ht="15" customHeight="1">
      <c r="A16" s="415" t="s">
        <v>848</v>
      </c>
      <c r="B16" s="703">
        <v>0</v>
      </c>
      <c r="C16" s="703">
        <v>0</v>
      </c>
      <c r="D16" s="704">
        <v>0</v>
      </c>
      <c r="E16" s="705">
        <v>0</v>
      </c>
      <c r="F16" s="703">
        <v>9.8389800000000007E-10</v>
      </c>
      <c r="G16" s="704">
        <v>0</v>
      </c>
      <c r="H16" s="704">
        <v>0</v>
      </c>
      <c r="I16" s="705">
        <v>0</v>
      </c>
      <c r="J16" s="703">
        <v>0.78978119281917902</v>
      </c>
      <c r="K16" s="703">
        <v>0</v>
      </c>
      <c r="L16" s="703">
        <v>0</v>
      </c>
      <c r="M16" s="703">
        <v>7.0513101701999995E-8</v>
      </c>
      <c r="N16" s="704">
        <v>0</v>
      </c>
      <c r="O16" s="706">
        <v>0.78978126431617801</v>
      </c>
    </row>
    <row r="17" spans="1:15" s="422" customFormat="1" ht="15" customHeight="1">
      <c r="A17" s="415" t="s">
        <v>351</v>
      </c>
      <c r="B17" s="703">
        <v>2.93001223752E-6</v>
      </c>
      <c r="C17" s="703">
        <v>1.2840078520515599E-3</v>
      </c>
      <c r="D17" s="704">
        <v>4.7046945212972098E-5</v>
      </c>
      <c r="E17" s="705">
        <v>3.3545312932132098E-3</v>
      </c>
      <c r="F17" s="703">
        <v>1.01738549079233E-2</v>
      </c>
      <c r="G17" s="704">
        <v>1.329590855376E-6</v>
      </c>
      <c r="H17" s="704">
        <v>6.5308123438802702E-3</v>
      </c>
      <c r="I17" s="705">
        <v>7.8052752585383404E-4</v>
      </c>
      <c r="J17" s="703">
        <v>0.146302877092582</v>
      </c>
      <c r="K17" s="703">
        <v>0.115727185373458</v>
      </c>
      <c r="L17" s="703">
        <v>1.8708731301836399E-2</v>
      </c>
      <c r="M17" s="703">
        <v>1.4720717223405001E-2</v>
      </c>
      <c r="N17" s="704">
        <v>0.25834780077679897</v>
      </c>
      <c r="O17" s="706">
        <v>0.57598235223930805</v>
      </c>
    </row>
    <row r="18" spans="1:15" s="422" customFormat="1" ht="15" customHeight="1">
      <c r="A18" s="415" t="s">
        <v>668</v>
      </c>
      <c r="B18" s="703">
        <v>6.3247542508800002E-6</v>
      </c>
      <c r="C18" s="703">
        <v>1.49276858817492E-3</v>
      </c>
      <c r="D18" s="704">
        <v>2.6781793094718002E-4</v>
      </c>
      <c r="E18" s="705">
        <v>8.4050158059483101E-4</v>
      </c>
      <c r="F18" s="703">
        <v>1.86111361138886E-2</v>
      </c>
      <c r="G18" s="704">
        <v>1.0906613999999999E-6</v>
      </c>
      <c r="H18" s="704">
        <v>0</v>
      </c>
      <c r="I18" s="705">
        <v>1.9357607651140801E-5</v>
      </c>
      <c r="J18" s="703">
        <v>4.4220117147217202E-3</v>
      </c>
      <c r="K18" s="703">
        <v>1.6005793710420001E-2</v>
      </c>
      <c r="L18" s="703">
        <v>7.5907404129600003E-7</v>
      </c>
      <c r="M18" s="703">
        <v>2.3126248857499201E-3</v>
      </c>
      <c r="N18" s="704">
        <v>9.9660657922560208E-4</v>
      </c>
      <c r="O18" s="706">
        <v>4.4976793201066102E-2</v>
      </c>
    </row>
    <row r="19" spans="1:15" s="426" customFormat="1" ht="18" customHeight="1">
      <c r="A19" s="707" t="s">
        <v>691</v>
      </c>
      <c r="B19" s="708">
        <v>0.17734565083926801</v>
      </c>
      <c r="C19" s="708">
        <v>3.1671592814525598E-2</v>
      </c>
      <c r="D19" s="708">
        <v>0.141871623997434</v>
      </c>
      <c r="E19" s="708">
        <v>1.0362975819198501</v>
      </c>
      <c r="F19" s="708">
        <v>3.9029290030781301</v>
      </c>
      <c r="G19" s="708">
        <v>0.58274592122425395</v>
      </c>
      <c r="H19" s="708">
        <v>0.3089312139016</v>
      </c>
      <c r="I19" s="708">
        <v>0.49407223320770999</v>
      </c>
      <c r="J19" s="708">
        <v>6.6132454389968904</v>
      </c>
      <c r="K19" s="708">
        <v>4.22448095066476</v>
      </c>
      <c r="L19" s="708">
        <v>4.5566043664997302</v>
      </c>
      <c r="M19" s="708">
        <v>3.2623877527311298</v>
      </c>
      <c r="N19" s="708">
        <v>6.4512908324810896</v>
      </c>
      <c r="O19" s="708">
        <v>31.783874162356401</v>
      </c>
    </row>
    <row r="20" spans="1:15" s="398" customFormat="1" ht="11.15" customHeight="1">
      <c r="A20" s="426"/>
      <c r="B20" s="427"/>
      <c r="C20" s="427"/>
      <c r="D20" s="427"/>
      <c r="E20" s="427"/>
      <c r="F20" s="427"/>
      <c r="G20" s="427"/>
      <c r="H20" s="427"/>
      <c r="I20" s="427"/>
      <c r="J20" s="427"/>
      <c r="K20" s="427"/>
      <c r="L20" s="427"/>
      <c r="M20" s="427"/>
      <c r="N20" s="427"/>
      <c r="O20" s="428"/>
    </row>
    <row r="21" spans="1:15" s="398" customFormat="1" ht="11.15" customHeight="1">
      <c r="A21" s="685" t="s">
        <v>357</v>
      </c>
      <c r="B21" s="427"/>
      <c r="C21" s="427"/>
      <c r="D21" s="427"/>
      <c r="E21" s="427"/>
      <c r="F21" s="427"/>
      <c r="G21" s="427"/>
      <c r="H21" s="427"/>
      <c r="I21" s="427"/>
      <c r="J21" s="427"/>
      <c r="K21" s="427"/>
      <c r="L21" s="427"/>
      <c r="M21" s="427"/>
      <c r="N21" s="427"/>
      <c r="O21" s="428"/>
    </row>
    <row r="22" spans="1:15" s="687" customFormat="1" ht="14.5" customHeight="1">
      <c r="A22" s="440" t="s">
        <v>693</v>
      </c>
    </row>
    <row r="23" spans="1:15" s="687" customFormat="1" ht="15" customHeight="1">
      <c r="A23" s="709" t="s">
        <v>881</v>
      </c>
    </row>
    <row r="24" spans="1:15" s="687" customFormat="1" ht="15" customHeight="1"/>
    <row r="25" spans="1:15" s="687" customFormat="1" ht="15" customHeight="1"/>
    <row r="26" spans="1:15" ht="15" customHeight="1"/>
    <row r="27" spans="1:15" ht="15" customHeight="1"/>
    <row r="28" spans="1:15" ht="15" customHeight="1"/>
    <row r="29" spans="1:15" ht="15" customHeight="1"/>
  </sheetData>
  <hyperlinks>
    <hyperlink ref="Q1" location="Contents!A1" display="Contents" xr:uid="{00000000-0004-0000-3300-000000000000}"/>
  </hyperlinks>
  <pageMargins left="0.70833333333333304" right="0.70833333333333304" top="0.74791666666666701" bottom="0.74791666666666701" header="0.51180555555555496" footer="0.51180555555555496"/>
  <pageSetup paperSize="9" scale="90" firstPageNumber="0" orientation="landscape"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MJ124"/>
  <sheetViews>
    <sheetView showGridLines="0" showRowColHeaders="0" zoomScaleNormal="100" workbookViewId="0">
      <pane xSplit="1" ySplit="3" topLeftCell="AR100" activePane="bottomRight" state="frozen"/>
      <selection pane="topRight" activeCell="AR1" sqref="AR1"/>
      <selection pane="bottomLeft" activeCell="A100" sqref="A100"/>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710" t="s">
        <v>882</v>
      </c>
      <c r="L1" s="27" t="s">
        <v>88</v>
      </c>
      <c r="BH1" s="127"/>
      <c r="BJ1" s="27" t="s">
        <v>88</v>
      </c>
    </row>
    <row r="2" spans="1:62">
      <c r="BF2" s="11" t="s">
        <v>251</v>
      </c>
      <c r="BG2" s="11"/>
      <c r="BH2" s="127" t="s">
        <v>252</v>
      </c>
    </row>
    <row r="3" spans="1:62">
      <c r="A3" s="124" t="s">
        <v>367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30">
        <v>0.128</v>
      </c>
      <c r="C5" s="130">
        <v>0.17199999999999999</v>
      </c>
      <c r="D5" s="130">
        <v>0.153</v>
      </c>
      <c r="E5" s="130">
        <v>0.91800000000000004</v>
      </c>
      <c r="F5" s="130">
        <v>0.52900000000000003</v>
      </c>
      <c r="G5" s="130">
        <v>1.0369999999999999</v>
      </c>
      <c r="H5" s="130">
        <v>4.2670000000000003</v>
      </c>
      <c r="I5" s="130">
        <v>7.2110000000000003</v>
      </c>
      <c r="J5" s="130">
        <v>15.254</v>
      </c>
      <c r="K5" s="130">
        <v>14.696</v>
      </c>
      <c r="L5" s="130">
        <v>12.57</v>
      </c>
      <c r="M5" s="130">
        <v>17.416</v>
      </c>
      <c r="N5" s="130">
        <v>26.341999999999999</v>
      </c>
      <c r="O5" s="130">
        <v>31.202000000000002</v>
      </c>
      <c r="P5" s="130">
        <v>35.271000000000001</v>
      </c>
      <c r="Q5" s="130">
        <v>38.031999999999996</v>
      </c>
      <c r="R5" s="130">
        <v>40.067</v>
      </c>
      <c r="S5" s="130">
        <v>38.337000000000003</v>
      </c>
      <c r="T5" s="130">
        <v>48.61</v>
      </c>
      <c r="U5" s="130">
        <v>52.21</v>
      </c>
      <c r="V5" s="130">
        <v>60.521000000000001</v>
      </c>
      <c r="W5" s="130">
        <v>71.266999999999996</v>
      </c>
      <c r="X5" s="130">
        <v>77.260999999999996</v>
      </c>
      <c r="Y5" s="130">
        <v>82.867000000000004</v>
      </c>
      <c r="Z5" s="130">
        <v>79.316842105263206</v>
      </c>
      <c r="AA5" s="130">
        <v>72.459999999999994</v>
      </c>
      <c r="AB5" s="130">
        <v>84.338947368421003</v>
      </c>
      <c r="AC5" s="130">
        <v>80.022105263157897</v>
      </c>
      <c r="AD5" s="130">
        <v>93.284210526315803</v>
      </c>
      <c r="AE5" s="130">
        <v>107.084210526316</v>
      </c>
      <c r="AF5" s="130">
        <v>97.164210526315799</v>
      </c>
      <c r="AG5" s="130">
        <v>92.122105263157906</v>
      </c>
      <c r="AH5" s="130">
        <v>81.954736842105305</v>
      </c>
      <c r="AI5" s="130">
        <v>70.992631578947396</v>
      </c>
      <c r="AJ5" s="130">
        <v>72.98</v>
      </c>
      <c r="AK5" s="130">
        <v>72.293684210526294</v>
      </c>
      <c r="AL5" s="130">
        <v>76.162105263157898</v>
      </c>
      <c r="AM5" s="130">
        <v>75</v>
      </c>
      <c r="AN5" s="130">
        <v>74.371578947368405</v>
      </c>
      <c r="AO5" s="130">
        <v>89.757894736842104</v>
      </c>
      <c r="AP5" s="130">
        <v>91.4</v>
      </c>
      <c r="AQ5" s="130">
        <v>97.283157894736803</v>
      </c>
      <c r="AR5" s="130">
        <v>92.842105263157904</v>
      </c>
      <c r="AS5" s="130">
        <v>95.352647368421103</v>
      </c>
      <c r="AT5" s="130">
        <v>89.4650305263158</v>
      </c>
      <c r="AU5" s="130">
        <v>90.027987368421094</v>
      </c>
      <c r="AV5" s="130">
        <v>92.938122105263204</v>
      </c>
      <c r="AW5" s="130">
        <v>94.202514736842105</v>
      </c>
      <c r="AX5" s="130">
        <v>102.72045368421099</v>
      </c>
      <c r="AY5" s="130">
        <v>106.534533684211</v>
      </c>
      <c r="AZ5" s="130">
        <v>101.100834736842</v>
      </c>
      <c r="BA5" s="130">
        <v>100.723486315789</v>
      </c>
      <c r="BB5" s="130">
        <v>100.59475999999999</v>
      </c>
      <c r="BC5" s="130">
        <v>100.03115368421101</v>
      </c>
      <c r="BD5" s="130">
        <v>100.49395368421099</v>
      </c>
      <c r="BE5" s="131">
        <v>97.528268421052601</v>
      </c>
      <c r="BF5" s="132">
        <v>-3.2162690623762098E-2</v>
      </c>
      <c r="BG5" s="132">
        <v>1.1692806079064399E-2</v>
      </c>
      <c r="BH5" s="132">
        <v>3.6120209668877301E-2</v>
      </c>
    </row>
    <row r="6" spans="1:62">
      <c r="A6" s="124" t="s">
        <v>256</v>
      </c>
      <c r="B6" s="130">
        <v>0</v>
      </c>
      <c r="C6" s="130">
        <v>0</v>
      </c>
      <c r="D6" s="130">
        <v>0</v>
      </c>
      <c r="E6" s="130">
        <v>0</v>
      </c>
      <c r="F6" s="130">
        <v>0</v>
      </c>
      <c r="G6" s="130">
        <v>0</v>
      </c>
      <c r="H6" s="130">
        <v>0</v>
      </c>
      <c r="I6" s="130">
        <v>0</v>
      </c>
      <c r="J6" s="130">
        <v>0</v>
      </c>
      <c r="K6" s="130">
        <v>0</v>
      </c>
      <c r="L6" s="130">
        <v>0</v>
      </c>
      <c r="M6" s="130">
        <v>0</v>
      </c>
      <c r="N6" s="130">
        <v>0</v>
      </c>
      <c r="O6" s="130">
        <v>0</v>
      </c>
      <c r="P6" s="130">
        <v>0</v>
      </c>
      <c r="Q6" s="130">
        <v>0</v>
      </c>
      <c r="R6" s="130">
        <v>0</v>
      </c>
      <c r="S6" s="130">
        <v>0</v>
      </c>
      <c r="T6" s="130">
        <v>0</v>
      </c>
      <c r="U6" s="130">
        <v>0</v>
      </c>
      <c r="V6" s="130">
        <v>0</v>
      </c>
      <c r="W6" s="130">
        <v>0</v>
      </c>
      <c r="X6" s="130">
        <v>0</v>
      </c>
      <c r="Y6" s="130">
        <v>0</v>
      </c>
      <c r="Z6" s="130">
        <v>0.372</v>
      </c>
      <c r="AA6" s="130">
        <v>2.9369999999999998</v>
      </c>
      <c r="AB6" s="130">
        <v>4.242</v>
      </c>
      <c r="AC6" s="130">
        <v>3.919</v>
      </c>
      <c r="AD6" s="130">
        <v>4.931</v>
      </c>
      <c r="AE6" s="130">
        <v>4.2389999999999999</v>
      </c>
      <c r="AF6" s="130">
        <v>8.4429999999999996</v>
      </c>
      <c r="AG6" s="130">
        <v>7.8780000000000001</v>
      </c>
      <c r="AH6" s="130">
        <v>10.456</v>
      </c>
      <c r="AI6" s="130">
        <v>9.2650000000000006</v>
      </c>
      <c r="AJ6" s="130">
        <v>10.002000000000001</v>
      </c>
      <c r="AK6" s="130">
        <v>8.2210000000000001</v>
      </c>
      <c r="AL6" s="130">
        <v>8.7260000000000009</v>
      </c>
      <c r="AM6" s="130">
        <v>9.7466211200000004</v>
      </c>
      <c r="AN6" s="130">
        <v>10.50150777</v>
      </c>
      <c r="AO6" s="130">
        <v>9.1939353560000008</v>
      </c>
      <c r="AP6" s="130">
        <v>10.804906040000001</v>
      </c>
      <c r="AQ6" s="130">
        <v>10.866241090000001</v>
      </c>
      <c r="AR6" s="130">
        <v>10.420725020000001</v>
      </c>
      <c r="AS6" s="130">
        <v>9.8039762800000005</v>
      </c>
      <c r="AT6" s="130">
        <v>10.5010789</v>
      </c>
      <c r="AU6" s="130">
        <v>5.8792406389999998</v>
      </c>
      <c r="AV6" s="130">
        <v>10.089195025</v>
      </c>
      <c r="AW6" s="130">
        <v>8.7695988160000002</v>
      </c>
      <c r="AX6" s="130">
        <v>11.799869613</v>
      </c>
      <c r="AY6" s="130">
        <v>9.6772080569999996</v>
      </c>
      <c r="AZ6" s="130">
        <v>11.577137864999999</v>
      </c>
      <c r="BA6" s="130">
        <v>10.567174251400001</v>
      </c>
      <c r="BB6" s="130">
        <v>10.8828617544</v>
      </c>
      <c r="BC6" s="130">
        <v>9.6638464775458299</v>
      </c>
      <c r="BD6" s="130">
        <v>11.437922546110199</v>
      </c>
      <c r="BE6" s="131">
        <v>11.4192440112542</v>
      </c>
      <c r="BF6" s="132">
        <v>-4.3608142041774399E-3</v>
      </c>
      <c r="BG6" s="132">
        <v>8.5822551473333508E-3</v>
      </c>
      <c r="BH6" s="132">
        <v>4.2291890815272402E-3</v>
      </c>
    </row>
    <row r="7" spans="1:62">
      <c r="A7" s="124" t="s">
        <v>92</v>
      </c>
      <c r="B7" s="130">
        <v>3.84915684210526</v>
      </c>
      <c r="C7" s="130">
        <v>5.8104305263157903</v>
      </c>
      <c r="D7" s="130">
        <v>8.0581200000000006</v>
      </c>
      <c r="E7" s="130">
        <v>13.187809473684201</v>
      </c>
      <c r="F7" s="130">
        <v>14.6608831578947</v>
      </c>
      <c r="G7" s="130">
        <v>22.952050526315801</v>
      </c>
      <c r="H7" s="130">
        <v>40.1100473684211</v>
      </c>
      <c r="I7" s="130">
        <v>56.938036842105298</v>
      </c>
      <c r="J7" s="130">
        <v>87.873118947368397</v>
      </c>
      <c r="K7" s="130">
        <v>119.974463157895</v>
      </c>
      <c r="L7" s="130">
        <v>181.58428947368401</v>
      </c>
      <c r="M7" s="130">
        <v>201.161611578947</v>
      </c>
      <c r="N7" s="130">
        <v>264.08766631578902</v>
      </c>
      <c r="O7" s="130">
        <v>290.95060000000001</v>
      </c>
      <c r="P7" s="130">
        <v>268.58381368421101</v>
      </c>
      <c r="Q7" s="130">
        <v>264.33218421052601</v>
      </c>
      <c r="R7" s="130">
        <v>287.02474000000001</v>
      </c>
      <c r="S7" s="130">
        <v>297.65605052631599</v>
      </c>
      <c r="T7" s="130">
        <v>309.13380947368398</v>
      </c>
      <c r="U7" s="130">
        <v>344.87741999999997</v>
      </c>
      <c r="V7" s="130">
        <v>403.88497578947403</v>
      </c>
      <c r="W7" s="130">
        <v>435.82954000000001</v>
      </c>
      <c r="X7" s="130">
        <v>479.23198105263202</v>
      </c>
      <c r="Y7" s="130">
        <v>554.70847052631598</v>
      </c>
      <c r="Z7" s="130">
        <v>557.21549157894697</v>
      </c>
      <c r="AA7" s="130">
        <v>607.22281894736795</v>
      </c>
      <c r="AB7" s="130">
        <v>644.80535473684199</v>
      </c>
      <c r="AC7" s="130">
        <v>651.34343473684203</v>
      </c>
      <c r="AD7" s="130">
        <v>642.41180421052604</v>
      </c>
      <c r="AE7" s="130">
        <v>674.14719157894694</v>
      </c>
      <c r="AF7" s="130">
        <v>708.84433999999999</v>
      </c>
      <c r="AG7" s="130">
        <v>710.24057473684195</v>
      </c>
      <c r="AH7" s="130">
        <v>661.73070631578901</v>
      </c>
      <c r="AI7" s="130">
        <v>709.16010947368397</v>
      </c>
      <c r="AJ7" s="130">
        <v>766.583288421053</v>
      </c>
      <c r="AK7" s="130">
        <v>793.57151578947401</v>
      </c>
      <c r="AL7" s="130">
        <v>809.29085052631604</v>
      </c>
      <c r="AM7" s="130">
        <v>821.12009157894704</v>
      </c>
      <c r="AN7" s="130">
        <v>803.92915263157897</v>
      </c>
      <c r="AO7" s="130">
        <v>830.02988105263103</v>
      </c>
      <c r="AP7" s="130">
        <v>823.14354210526301</v>
      </c>
      <c r="AQ7" s="130">
        <v>828.65119578947395</v>
      </c>
      <c r="AR7" s="130">
        <v>848.86816105263199</v>
      </c>
      <c r="AS7" s="130">
        <v>848.64045789473698</v>
      </c>
      <c r="AT7" s="130">
        <v>840.899568421053</v>
      </c>
      <c r="AU7" s="130">
        <v>849.44031684210495</v>
      </c>
      <c r="AV7" s="130">
        <v>831.79407052631598</v>
      </c>
      <c r="AW7" s="130">
        <v>809.82236736842106</v>
      </c>
      <c r="AX7" s="130">
        <v>830.54365578947397</v>
      </c>
      <c r="AY7" s="130">
        <v>839.12208631578903</v>
      </c>
      <c r="AZ7" s="130">
        <v>839.13460736842103</v>
      </c>
      <c r="BA7" s="130">
        <v>848.09889263157902</v>
      </c>
      <c r="BB7" s="130">
        <v>847.31540526315803</v>
      </c>
      <c r="BC7" s="130">
        <v>849.56260736842103</v>
      </c>
      <c r="BD7" s="130">
        <v>852.009749473684</v>
      </c>
      <c r="BE7" s="131">
        <v>831.49329578947402</v>
      </c>
      <c r="BF7" s="132">
        <v>-2.6746517048977E-2</v>
      </c>
      <c r="BG7" s="132">
        <v>1.31343542216489E-3</v>
      </c>
      <c r="BH7" s="132">
        <v>0.307948789293777</v>
      </c>
    </row>
    <row r="8" spans="1:62" s="125" customFormat="1">
      <c r="A8" s="133" t="s">
        <v>257</v>
      </c>
      <c r="B8" s="134">
        <v>3.9771568421052601</v>
      </c>
      <c r="C8" s="134">
        <v>5.98243052631579</v>
      </c>
      <c r="D8" s="134">
        <v>8.2111199999999993</v>
      </c>
      <c r="E8" s="134">
        <v>14.1058094736842</v>
      </c>
      <c r="F8" s="134">
        <v>15.1898831578947</v>
      </c>
      <c r="G8" s="134">
        <v>23.9890505263158</v>
      </c>
      <c r="H8" s="134">
        <v>44.377047368421103</v>
      </c>
      <c r="I8" s="134">
        <v>64.149036842105303</v>
      </c>
      <c r="J8" s="134">
        <v>103.127118947368</v>
      </c>
      <c r="K8" s="134">
        <v>134.670463157895</v>
      </c>
      <c r="L8" s="134">
        <v>194.154289473684</v>
      </c>
      <c r="M8" s="134">
        <v>218.577611578947</v>
      </c>
      <c r="N8" s="134">
        <v>290.42966631578901</v>
      </c>
      <c r="O8" s="134">
        <v>322.15260000000001</v>
      </c>
      <c r="P8" s="134">
        <v>303.85481368421102</v>
      </c>
      <c r="Q8" s="134">
        <v>302.36418421052599</v>
      </c>
      <c r="R8" s="134">
        <v>327.09174000000002</v>
      </c>
      <c r="S8" s="134">
        <v>335.99305052631598</v>
      </c>
      <c r="T8" s="134">
        <v>357.743809473684</v>
      </c>
      <c r="U8" s="134">
        <v>397.08742000000001</v>
      </c>
      <c r="V8" s="134">
        <v>464.40597578947398</v>
      </c>
      <c r="W8" s="134">
        <v>507.09654</v>
      </c>
      <c r="X8" s="134">
        <v>556.49298105263199</v>
      </c>
      <c r="Y8" s="134">
        <v>637.57547052631605</v>
      </c>
      <c r="Z8" s="134">
        <v>636.90433368420997</v>
      </c>
      <c r="AA8" s="134">
        <v>682.619818947368</v>
      </c>
      <c r="AB8" s="134">
        <v>733.38630210526298</v>
      </c>
      <c r="AC8" s="134">
        <v>735.28453999999999</v>
      </c>
      <c r="AD8" s="134">
        <v>740.62701473684206</v>
      </c>
      <c r="AE8" s="134">
        <v>785.47040210526302</v>
      </c>
      <c r="AF8" s="134">
        <v>814.45155052631605</v>
      </c>
      <c r="AG8" s="134">
        <v>810.24068</v>
      </c>
      <c r="AH8" s="134">
        <v>754.14144315789497</v>
      </c>
      <c r="AI8" s="134">
        <v>789.41774105263198</v>
      </c>
      <c r="AJ8" s="134">
        <v>849.56528842105297</v>
      </c>
      <c r="AK8" s="134">
        <v>874.08619999999996</v>
      </c>
      <c r="AL8" s="134">
        <v>894.178955789474</v>
      </c>
      <c r="AM8" s="134">
        <v>905.86671269894703</v>
      </c>
      <c r="AN8" s="134">
        <v>888.80223934894696</v>
      </c>
      <c r="AO8" s="134">
        <v>928.98171114547404</v>
      </c>
      <c r="AP8" s="134">
        <v>925.34844814526298</v>
      </c>
      <c r="AQ8" s="134">
        <v>936.80059477421105</v>
      </c>
      <c r="AR8" s="134">
        <v>952.13099133578999</v>
      </c>
      <c r="AS8" s="134">
        <v>953.79708154315801</v>
      </c>
      <c r="AT8" s="134">
        <v>940.86567784736803</v>
      </c>
      <c r="AU8" s="134">
        <v>945.347544849526</v>
      </c>
      <c r="AV8" s="134">
        <v>934.82138765657896</v>
      </c>
      <c r="AW8" s="134">
        <v>912.79448092126302</v>
      </c>
      <c r="AX8" s="134">
        <v>945.06397908668396</v>
      </c>
      <c r="AY8" s="134">
        <v>955.33382805700001</v>
      </c>
      <c r="AZ8" s="134">
        <v>951.81257997026296</v>
      </c>
      <c r="BA8" s="134">
        <v>959.389553198768</v>
      </c>
      <c r="BB8" s="134">
        <v>958.79302701755796</v>
      </c>
      <c r="BC8" s="134">
        <v>959.25760753017698</v>
      </c>
      <c r="BD8" s="134">
        <v>963.94162570400499</v>
      </c>
      <c r="BE8" s="134">
        <v>940.44080822178103</v>
      </c>
      <c r="BF8" s="135">
        <v>-2.7045546319427499E-2</v>
      </c>
      <c r="BG8" s="135">
        <v>2.4259732408251598E-3</v>
      </c>
      <c r="BH8" s="135">
        <v>0.348298188044181</v>
      </c>
    </row>
    <row r="9" spans="1:6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1"/>
      <c r="BF9" s="132"/>
      <c r="BG9" s="132"/>
      <c r="BH9" s="132"/>
    </row>
    <row r="10" spans="1:62">
      <c r="A10" s="124" t="s">
        <v>258</v>
      </c>
      <c r="B10" s="130">
        <v>0</v>
      </c>
      <c r="C10" s="130">
        <v>0</v>
      </c>
      <c r="D10" s="130">
        <v>0</v>
      </c>
      <c r="E10" s="130">
        <v>0</v>
      </c>
      <c r="F10" s="130">
        <v>0</v>
      </c>
      <c r="G10" s="130">
        <v>0</v>
      </c>
      <c r="H10" s="130">
        <v>0</v>
      </c>
      <c r="I10" s="130">
        <v>0</v>
      </c>
      <c r="J10" s="130">
        <v>0</v>
      </c>
      <c r="K10" s="130">
        <v>1.036</v>
      </c>
      <c r="L10" s="130">
        <v>2.5169999999999999</v>
      </c>
      <c r="M10" s="130">
        <v>2.5720000000000001</v>
      </c>
      <c r="N10" s="130">
        <v>1.637</v>
      </c>
      <c r="O10" s="130">
        <v>2.8959999999999999</v>
      </c>
      <c r="P10" s="130">
        <v>2.6920000000000002</v>
      </c>
      <c r="Q10" s="130">
        <v>2.34</v>
      </c>
      <c r="R10" s="130">
        <v>2.8159999999999998</v>
      </c>
      <c r="S10" s="130">
        <v>1.87</v>
      </c>
      <c r="T10" s="130">
        <v>3.4049999999999998</v>
      </c>
      <c r="U10" s="130">
        <v>4.641</v>
      </c>
      <c r="V10" s="130">
        <v>5.766</v>
      </c>
      <c r="W10" s="130">
        <v>5.7110000000000003</v>
      </c>
      <c r="X10" s="130">
        <v>6.4649999999999999</v>
      </c>
      <c r="Y10" s="130">
        <v>5.798</v>
      </c>
      <c r="Z10" s="130">
        <v>5.0389999999999997</v>
      </c>
      <c r="AA10" s="130">
        <v>7.2809999999999997</v>
      </c>
      <c r="AB10" s="130">
        <v>7.7560000000000002</v>
      </c>
      <c r="AC10" s="130">
        <v>7.0810000000000004</v>
      </c>
      <c r="AD10" s="130">
        <v>7.75</v>
      </c>
      <c r="AE10" s="130">
        <v>8.2349999999999994</v>
      </c>
      <c r="AF10" s="130">
        <v>7.0659999999999998</v>
      </c>
      <c r="AG10" s="130">
        <v>7.4589999999999996</v>
      </c>
      <c r="AH10" s="130">
        <v>7.9610000000000003</v>
      </c>
      <c r="AI10" s="130">
        <v>7.4530000000000003</v>
      </c>
      <c r="AJ10" s="130">
        <v>7.1059999999999999</v>
      </c>
      <c r="AK10" s="130">
        <v>6.1769999999999996</v>
      </c>
      <c r="AL10" s="130">
        <v>7.0590000000000002</v>
      </c>
      <c r="AM10" s="130">
        <v>5.8209999999999997</v>
      </c>
      <c r="AN10" s="130">
        <v>7.5659999999999998</v>
      </c>
      <c r="AO10" s="130">
        <v>7.8689999999999998</v>
      </c>
      <c r="AP10" s="130">
        <v>6.8730000000000002</v>
      </c>
      <c r="AQ10" s="130">
        <v>7.7210000000000001</v>
      </c>
      <c r="AR10" s="130">
        <v>7.2539999999999996</v>
      </c>
      <c r="AS10" s="130">
        <v>7.3940000000000001</v>
      </c>
      <c r="AT10" s="130">
        <v>8.1829999999999998</v>
      </c>
      <c r="AU10" s="130">
        <v>7.21</v>
      </c>
      <c r="AV10" s="130">
        <v>6.4</v>
      </c>
      <c r="AW10" s="130">
        <v>6.4020000000000001</v>
      </c>
      <c r="AX10" s="130">
        <v>6.2069999999999999</v>
      </c>
      <c r="AY10" s="130">
        <v>5.5140000000000002</v>
      </c>
      <c r="AZ10" s="130">
        <v>7.0389999999999997</v>
      </c>
      <c r="BA10" s="130">
        <v>8.2850000000000001</v>
      </c>
      <c r="BB10" s="130">
        <v>6.0880000000000001</v>
      </c>
      <c r="BC10" s="130">
        <v>6.8719999999999999</v>
      </c>
      <c r="BD10" s="130">
        <v>8.4429999999999996</v>
      </c>
      <c r="BE10" s="131">
        <v>10.6624239559402</v>
      </c>
      <c r="BF10" s="132">
        <v>0.25942101741675599</v>
      </c>
      <c r="BG10" s="132">
        <v>3.13278335528255E-3</v>
      </c>
      <c r="BH10" s="132">
        <v>3.9488959980744E-3</v>
      </c>
    </row>
    <row r="11" spans="1:62">
      <c r="A11" s="124" t="s">
        <v>259</v>
      </c>
      <c r="B11" s="130">
        <v>0</v>
      </c>
      <c r="C11" s="130">
        <v>0</v>
      </c>
      <c r="D11" s="130">
        <v>0</v>
      </c>
      <c r="E11" s="130">
        <v>0</v>
      </c>
      <c r="F11" s="130">
        <v>0</v>
      </c>
      <c r="G11" s="130">
        <v>0</v>
      </c>
      <c r="H11" s="130">
        <v>0</v>
      </c>
      <c r="I11" s="130">
        <v>0</v>
      </c>
      <c r="J11" s="130">
        <v>0</v>
      </c>
      <c r="K11" s="130">
        <v>0</v>
      </c>
      <c r="L11" s="130">
        <v>0</v>
      </c>
      <c r="M11" s="130">
        <v>0</v>
      </c>
      <c r="N11" s="130">
        <v>0</v>
      </c>
      <c r="O11" s="130">
        <v>0</v>
      </c>
      <c r="P11" s="130">
        <v>0</v>
      </c>
      <c r="Q11" s="130">
        <v>0</v>
      </c>
      <c r="R11" s="130">
        <v>0</v>
      </c>
      <c r="S11" s="130">
        <v>0</v>
      </c>
      <c r="T11" s="130">
        <v>0</v>
      </c>
      <c r="U11" s="130">
        <v>1.643</v>
      </c>
      <c r="V11" s="130">
        <v>3.3809999999999998</v>
      </c>
      <c r="W11" s="130">
        <v>0.14399999999999999</v>
      </c>
      <c r="X11" s="130">
        <v>0.97299999999999998</v>
      </c>
      <c r="Y11" s="130">
        <v>0.60799999999999998</v>
      </c>
      <c r="Z11" s="130">
        <v>1.83</v>
      </c>
      <c r="AA11" s="130">
        <v>2.2370000000000001</v>
      </c>
      <c r="AB11" s="130">
        <v>1.4419999999999999</v>
      </c>
      <c r="AC11" s="130">
        <v>1.7589999999999999</v>
      </c>
      <c r="AD11" s="130">
        <v>0.442</v>
      </c>
      <c r="AE11" s="130">
        <v>5.5E-2</v>
      </c>
      <c r="AF11" s="130">
        <v>2.5190000000000001</v>
      </c>
      <c r="AG11" s="130">
        <v>2.427</v>
      </c>
      <c r="AH11" s="130">
        <v>3.169</v>
      </c>
      <c r="AI11" s="130">
        <v>3.2650000000000001</v>
      </c>
      <c r="AJ11" s="130">
        <v>3.9769999999999999</v>
      </c>
      <c r="AK11" s="130">
        <v>6.0460000000000003</v>
      </c>
      <c r="AL11" s="130">
        <v>14.279</v>
      </c>
      <c r="AM11" s="130">
        <v>13.836</v>
      </c>
      <c r="AN11" s="130">
        <v>13.358000000000001</v>
      </c>
      <c r="AO11" s="130">
        <v>11.611000000000001</v>
      </c>
      <c r="AP11" s="130">
        <v>9.8550000000000004</v>
      </c>
      <c r="AQ11" s="130">
        <v>13.754099999999999</v>
      </c>
      <c r="AR11" s="130">
        <v>12.34976</v>
      </c>
      <c r="AS11" s="130">
        <v>13.968579999999999</v>
      </c>
      <c r="AT11" s="130">
        <v>12.957000000000001</v>
      </c>
      <c r="AU11" s="130">
        <v>14.5231558</v>
      </c>
      <c r="AV11" s="130">
        <v>15.659376</v>
      </c>
      <c r="AW11" s="130">
        <v>16.038399999999999</v>
      </c>
      <c r="AX11" s="130">
        <v>15.44969</v>
      </c>
      <c r="AY11" s="130">
        <v>15.37846248</v>
      </c>
      <c r="AZ11" s="130">
        <v>14.73415264</v>
      </c>
      <c r="BA11" s="130">
        <v>15.8643436670773</v>
      </c>
      <c r="BB11" s="130">
        <v>15.739196437943001</v>
      </c>
      <c r="BC11" s="130">
        <v>15.6738870220224</v>
      </c>
      <c r="BD11" s="130">
        <v>16.1288243022173</v>
      </c>
      <c r="BE11" s="131">
        <v>15.2957938159993</v>
      </c>
      <c r="BF11" s="132">
        <v>-5.4239680227662901E-2</v>
      </c>
      <c r="BG11" s="132">
        <v>2.21386846020897E-2</v>
      </c>
      <c r="BH11" s="132">
        <v>5.6648937649604802E-3</v>
      </c>
    </row>
    <row r="12" spans="1:62">
      <c r="A12" s="124" t="s">
        <v>260</v>
      </c>
      <c r="B12" s="130">
        <v>0</v>
      </c>
      <c r="C12" s="130">
        <v>0</v>
      </c>
      <c r="D12" s="130">
        <v>0</v>
      </c>
      <c r="E12" s="130">
        <v>0</v>
      </c>
      <c r="F12" s="130">
        <v>0</v>
      </c>
      <c r="G12" s="130">
        <v>0</v>
      </c>
      <c r="H12" s="130">
        <v>0</v>
      </c>
      <c r="I12" s="130">
        <v>0</v>
      </c>
      <c r="J12" s="130">
        <v>0</v>
      </c>
      <c r="K12" s="130">
        <v>0</v>
      </c>
      <c r="L12" s="130">
        <v>0</v>
      </c>
      <c r="M12" s="130">
        <v>0</v>
      </c>
      <c r="N12" s="130">
        <v>0</v>
      </c>
      <c r="O12" s="130">
        <v>0</v>
      </c>
      <c r="P12" s="130">
        <v>0</v>
      </c>
      <c r="Q12" s="130">
        <v>0</v>
      </c>
      <c r="R12" s="130">
        <v>0</v>
      </c>
      <c r="S12" s="130">
        <v>0</v>
      </c>
      <c r="T12" s="130">
        <v>0</v>
      </c>
      <c r="U12" s="130">
        <v>0</v>
      </c>
      <c r="V12" s="130">
        <v>0</v>
      </c>
      <c r="W12" s="130">
        <v>0</v>
      </c>
      <c r="X12" s="130">
        <v>0</v>
      </c>
      <c r="Y12" s="130">
        <v>0</v>
      </c>
      <c r="Z12" s="130">
        <v>0</v>
      </c>
      <c r="AA12" s="130">
        <v>0</v>
      </c>
      <c r="AB12" s="130">
        <v>0</v>
      </c>
      <c r="AC12" s="130">
        <v>0</v>
      </c>
      <c r="AD12" s="130">
        <v>0</v>
      </c>
      <c r="AE12" s="130">
        <v>0</v>
      </c>
      <c r="AF12" s="130">
        <v>0</v>
      </c>
      <c r="AG12" s="130">
        <v>0</v>
      </c>
      <c r="AH12" s="130">
        <v>0</v>
      </c>
      <c r="AI12" s="130">
        <v>0</v>
      </c>
      <c r="AJ12" s="130">
        <v>0</v>
      </c>
      <c r="AK12" s="130">
        <v>0</v>
      </c>
      <c r="AL12" s="130">
        <v>0</v>
      </c>
      <c r="AM12" s="130">
        <v>0</v>
      </c>
      <c r="AN12" s="130">
        <v>0</v>
      </c>
      <c r="AO12" s="130">
        <v>0</v>
      </c>
      <c r="AP12" s="130">
        <v>0</v>
      </c>
      <c r="AQ12" s="130">
        <v>0</v>
      </c>
      <c r="AR12" s="130">
        <v>0</v>
      </c>
      <c r="AS12" s="130">
        <v>0</v>
      </c>
      <c r="AT12" s="130">
        <v>0</v>
      </c>
      <c r="AU12" s="130">
        <v>0</v>
      </c>
      <c r="AV12" s="130">
        <v>0</v>
      </c>
      <c r="AW12" s="130">
        <v>0</v>
      </c>
      <c r="AX12" s="130">
        <v>0</v>
      </c>
      <c r="AY12" s="130">
        <v>0</v>
      </c>
      <c r="AZ12" s="130">
        <v>0</v>
      </c>
      <c r="BA12" s="130">
        <v>0</v>
      </c>
      <c r="BB12" s="130">
        <v>0</v>
      </c>
      <c r="BC12" s="130">
        <v>0</v>
      </c>
      <c r="BD12" s="130">
        <v>0</v>
      </c>
      <c r="BE12" s="131">
        <v>0</v>
      </c>
      <c r="BF12" s="132">
        <v>0</v>
      </c>
      <c r="BG12" s="132">
        <v>0</v>
      </c>
      <c r="BH12" s="132">
        <v>0</v>
      </c>
    </row>
    <row r="13" spans="1:62">
      <c r="A13" s="124" t="s">
        <v>261</v>
      </c>
      <c r="B13" s="130">
        <v>0</v>
      </c>
      <c r="C13" s="130">
        <v>0</v>
      </c>
      <c r="D13" s="130">
        <v>0</v>
      </c>
      <c r="E13" s="130">
        <v>0</v>
      </c>
      <c r="F13" s="130">
        <v>0</v>
      </c>
      <c r="G13" s="130">
        <v>0</v>
      </c>
      <c r="H13" s="130">
        <v>0</v>
      </c>
      <c r="I13" s="130">
        <v>0</v>
      </c>
      <c r="J13" s="130">
        <v>0</v>
      </c>
      <c r="K13" s="130">
        <v>0</v>
      </c>
      <c r="L13" s="130">
        <v>0</v>
      </c>
      <c r="M13" s="130">
        <v>0</v>
      </c>
      <c r="N13" s="130">
        <v>0</v>
      </c>
      <c r="O13" s="130">
        <v>0</v>
      </c>
      <c r="P13" s="130">
        <v>0</v>
      </c>
      <c r="Q13" s="130">
        <v>0</v>
      </c>
      <c r="R13" s="130">
        <v>0</v>
      </c>
      <c r="S13" s="130">
        <v>0</v>
      </c>
      <c r="T13" s="130">
        <v>0</v>
      </c>
      <c r="U13" s="130">
        <v>0</v>
      </c>
      <c r="V13" s="130">
        <v>0</v>
      </c>
      <c r="W13" s="130">
        <v>0</v>
      </c>
      <c r="X13" s="130">
        <v>0</v>
      </c>
      <c r="Y13" s="130">
        <v>0</v>
      </c>
      <c r="Z13" s="130">
        <v>0</v>
      </c>
      <c r="AA13" s="130">
        <v>0</v>
      </c>
      <c r="AB13" s="130">
        <v>0</v>
      </c>
      <c r="AC13" s="130">
        <v>0</v>
      </c>
      <c r="AD13" s="130">
        <v>0</v>
      </c>
      <c r="AE13" s="130">
        <v>0</v>
      </c>
      <c r="AF13" s="130">
        <v>0</v>
      </c>
      <c r="AG13" s="130">
        <v>0</v>
      </c>
      <c r="AH13" s="130">
        <v>0</v>
      </c>
      <c r="AI13" s="130">
        <v>0</v>
      </c>
      <c r="AJ13" s="130">
        <v>0</v>
      </c>
      <c r="AK13" s="130">
        <v>0</v>
      </c>
      <c r="AL13" s="130">
        <v>0</v>
      </c>
      <c r="AM13" s="130">
        <v>0</v>
      </c>
      <c r="AN13" s="130">
        <v>0</v>
      </c>
      <c r="AO13" s="130">
        <v>0</v>
      </c>
      <c r="AP13" s="130">
        <v>0</v>
      </c>
      <c r="AQ13" s="130">
        <v>0</v>
      </c>
      <c r="AR13" s="130">
        <v>0</v>
      </c>
      <c r="AS13" s="130">
        <v>0</v>
      </c>
      <c r="AT13" s="130">
        <v>0</v>
      </c>
      <c r="AU13" s="130">
        <v>0</v>
      </c>
      <c r="AV13" s="130">
        <v>0</v>
      </c>
      <c r="AW13" s="130">
        <v>0</v>
      </c>
      <c r="AX13" s="130">
        <v>0</v>
      </c>
      <c r="AY13" s="130">
        <v>0</v>
      </c>
      <c r="AZ13" s="130">
        <v>0</v>
      </c>
      <c r="BA13" s="130">
        <v>0</v>
      </c>
      <c r="BB13" s="130">
        <v>0</v>
      </c>
      <c r="BC13" s="130">
        <v>0</v>
      </c>
      <c r="BD13" s="130">
        <v>0</v>
      </c>
      <c r="BE13" s="131">
        <v>0</v>
      </c>
      <c r="BF13" s="132">
        <v>0</v>
      </c>
      <c r="BG13" s="132">
        <v>0</v>
      </c>
      <c r="BH13" s="132">
        <v>0</v>
      </c>
    </row>
    <row r="14" spans="1:62">
      <c r="A14" s="124" t="s">
        <v>262</v>
      </c>
      <c r="B14" s="130">
        <v>0</v>
      </c>
      <c r="C14" s="130">
        <v>0</v>
      </c>
      <c r="D14" s="130">
        <v>0</v>
      </c>
      <c r="E14" s="130">
        <v>0</v>
      </c>
      <c r="F14" s="130">
        <v>0</v>
      </c>
      <c r="G14" s="130">
        <v>0</v>
      </c>
      <c r="H14" s="130">
        <v>0</v>
      </c>
      <c r="I14" s="130">
        <v>0</v>
      </c>
      <c r="J14" s="130">
        <v>0</v>
      </c>
      <c r="K14" s="130">
        <v>0</v>
      </c>
      <c r="L14" s="130">
        <v>0</v>
      </c>
      <c r="M14" s="130">
        <v>0</v>
      </c>
      <c r="N14" s="130">
        <v>0</v>
      </c>
      <c r="O14" s="130">
        <v>0</v>
      </c>
      <c r="P14" s="130">
        <v>0</v>
      </c>
      <c r="Q14" s="130">
        <v>0</v>
      </c>
      <c r="R14" s="130">
        <v>0</v>
      </c>
      <c r="S14" s="130">
        <v>0</v>
      </c>
      <c r="T14" s="130">
        <v>0</v>
      </c>
      <c r="U14" s="130">
        <v>0</v>
      </c>
      <c r="V14" s="130">
        <v>0</v>
      </c>
      <c r="W14" s="130">
        <v>0</v>
      </c>
      <c r="X14" s="130">
        <v>0</v>
      </c>
      <c r="Y14" s="130">
        <v>0</v>
      </c>
      <c r="Z14" s="130">
        <v>0</v>
      </c>
      <c r="AA14" s="130">
        <v>0</v>
      </c>
      <c r="AB14" s="130">
        <v>0</v>
      </c>
      <c r="AC14" s="130">
        <v>0</v>
      </c>
      <c r="AD14" s="130">
        <v>0</v>
      </c>
      <c r="AE14" s="130">
        <v>0</v>
      </c>
      <c r="AF14" s="130">
        <v>0</v>
      </c>
      <c r="AG14" s="130">
        <v>0</v>
      </c>
      <c r="AH14" s="130">
        <v>0</v>
      </c>
      <c r="AI14" s="130">
        <v>0</v>
      </c>
      <c r="AJ14" s="130">
        <v>0</v>
      </c>
      <c r="AK14" s="130">
        <v>0</v>
      </c>
      <c r="AL14" s="130">
        <v>0</v>
      </c>
      <c r="AM14" s="130">
        <v>0</v>
      </c>
      <c r="AN14" s="130">
        <v>0</v>
      </c>
      <c r="AO14" s="130">
        <v>0</v>
      </c>
      <c r="AP14" s="130">
        <v>0</v>
      </c>
      <c r="AQ14" s="130">
        <v>0</v>
      </c>
      <c r="AR14" s="130">
        <v>0</v>
      </c>
      <c r="AS14" s="130">
        <v>0</v>
      </c>
      <c r="AT14" s="130">
        <v>0</v>
      </c>
      <c r="AU14" s="130">
        <v>0</v>
      </c>
      <c r="AV14" s="130">
        <v>0</v>
      </c>
      <c r="AW14" s="130">
        <v>0</v>
      </c>
      <c r="AX14" s="130">
        <v>0</v>
      </c>
      <c r="AY14" s="130">
        <v>0</v>
      </c>
      <c r="AZ14" s="130">
        <v>0</v>
      </c>
      <c r="BA14" s="130">
        <v>0</v>
      </c>
      <c r="BB14" s="130">
        <v>0</v>
      </c>
      <c r="BC14" s="130">
        <v>0</v>
      </c>
      <c r="BD14" s="130">
        <v>0</v>
      </c>
      <c r="BE14" s="131">
        <v>0</v>
      </c>
      <c r="BF14" s="132">
        <v>0</v>
      </c>
      <c r="BG14" s="132">
        <v>0</v>
      </c>
      <c r="BH14" s="132">
        <v>0</v>
      </c>
    </row>
    <row r="15" spans="1:62">
      <c r="A15" s="124" t="s">
        <v>263</v>
      </c>
      <c r="B15" s="130">
        <v>0</v>
      </c>
      <c r="C15" s="130">
        <v>0</v>
      </c>
      <c r="D15" s="130">
        <v>0</v>
      </c>
      <c r="E15" s="130">
        <v>0</v>
      </c>
      <c r="F15" s="130">
        <v>0</v>
      </c>
      <c r="G15" s="130">
        <v>0</v>
      </c>
      <c r="H15" s="130">
        <v>0</v>
      </c>
      <c r="I15" s="130">
        <v>0</v>
      </c>
      <c r="J15" s="130">
        <v>0</v>
      </c>
      <c r="K15" s="130">
        <v>0</v>
      </c>
      <c r="L15" s="130">
        <v>0</v>
      </c>
      <c r="M15" s="130">
        <v>0</v>
      </c>
      <c r="N15" s="130">
        <v>0</v>
      </c>
      <c r="O15" s="130">
        <v>0</v>
      </c>
      <c r="P15" s="130">
        <v>0</v>
      </c>
      <c r="Q15" s="130">
        <v>0</v>
      </c>
      <c r="R15" s="130">
        <v>0</v>
      </c>
      <c r="S15" s="130">
        <v>0</v>
      </c>
      <c r="T15" s="130">
        <v>0</v>
      </c>
      <c r="U15" s="130">
        <v>0</v>
      </c>
      <c r="V15" s="130">
        <v>0</v>
      </c>
      <c r="W15" s="130">
        <v>0</v>
      </c>
      <c r="X15" s="130">
        <v>0</v>
      </c>
      <c r="Y15" s="130">
        <v>0</v>
      </c>
      <c r="Z15" s="130">
        <v>0</v>
      </c>
      <c r="AA15" s="130">
        <v>0</v>
      </c>
      <c r="AB15" s="130">
        <v>0</v>
      </c>
      <c r="AC15" s="130">
        <v>0</v>
      </c>
      <c r="AD15" s="130">
        <v>0</v>
      </c>
      <c r="AE15" s="130">
        <v>0</v>
      </c>
      <c r="AF15" s="130">
        <v>0</v>
      </c>
      <c r="AG15" s="130">
        <v>0</v>
      </c>
      <c r="AH15" s="130">
        <v>0</v>
      </c>
      <c r="AI15" s="130">
        <v>0</v>
      </c>
      <c r="AJ15" s="130">
        <v>0</v>
      </c>
      <c r="AK15" s="130">
        <v>0</v>
      </c>
      <c r="AL15" s="130">
        <v>0</v>
      </c>
      <c r="AM15" s="130">
        <v>0</v>
      </c>
      <c r="AN15" s="130">
        <v>0</v>
      </c>
      <c r="AO15" s="130">
        <v>0</v>
      </c>
      <c r="AP15" s="130">
        <v>0</v>
      </c>
      <c r="AQ15" s="130">
        <v>0</v>
      </c>
      <c r="AR15" s="130">
        <v>0</v>
      </c>
      <c r="AS15" s="130">
        <v>0</v>
      </c>
      <c r="AT15" s="130">
        <v>0</v>
      </c>
      <c r="AU15" s="130">
        <v>0</v>
      </c>
      <c r="AV15" s="130">
        <v>0</v>
      </c>
      <c r="AW15" s="130">
        <v>0</v>
      </c>
      <c r="AX15" s="130">
        <v>0</v>
      </c>
      <c r="AY15" s="130">
        <v>0</v>
      </c>
      <c r="AZ15" s="130">
        <v>0</v>
      </c>
      <c r="BA15" s="130">
        <v>0</v>
      </c>
      <c r="BB15" s="130">
        <v>0</v>
      </c>
      <c r="BC15" s="130">
        <v>0</v>
      </c>
      <c r="BD15" s="130">
        <v>0</v>
      </c>
      <c r="BE15" s="131">
        <v>0</v>
      </c>
      <c r="BF15" s="132">
        <v>0</v>
      </c>
      <c r="BG15" s="132">
        <v>0</v>
      </c>
      <c r="BH15" s="132">
        <v>0</v>
      </c>
    </row>
    <row r="16" spans="1:62">
      <c r="A16" s="124" t="s">
        <v>264</v>
      </c>
      <c r="B16" s="130">
        <v>0</v>
      </c>
      <c r="C16" s="130">
        <v>0</v>
      </c>
      <c r="D16" s="130">
        <v>0</v>
      </c>
      <c r="E16" s="130">
        <v>0</v>
      </c>
      <c r="F16" s="130">
        <v>0</v>
      </c>
      <c r="G16" s="130">
        <v>0</v>
      </c>
      <c r="H16" s="130">
        <v>0</v>
      </c>
      <c r="I16" s="130">
        <v>0</v>
      </c>
      <c r="J16" s="130">
        <v>0</v>
      </c>
      <c r="K16" s="130">
        <v>0</v>
      </c>
      <c r="L16" s="130">
        <v>0</v>
      </c>
      <c r="M16" s="130">
        <v>0</v>
      </c>
      <c r="N16" s="130">
        <v>0</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v>
      </c>
      <c r="AJ16" s="130">
        <v>0</v>
      </c>
      <c r="AK16" s="130">
        <v>0</v>
      </c>
      <c r="AL16" s="130">
        <v>0</v>
      </c>
      <c r="AM16" s="130">
        <v>0</v>
      </c>
      <c r="AN16" s="130">
        <v>0</v>
      </c>
      <c r="AO16" s="130">
        <v>0</v>
      </c>
      <c r="AP16" s="130">
        <v>0</v>
      </c>
      <c r="AQ16" s="130">
        <v>0</v>
      </c>
      <c r="AR16" s="130">
        <v>0</v>
      </c>
      <c r="AS16" s="130">
        <v>0</v>
      </c>
      <c r="AT16" s="130">
        <v>0</v>
      </c>
      <c r="AU16" s="130">
        <v>0</v>
      </c>
      <c r="AV16" s="130">
        <v>0</v>
      </c>
      <c r="AW16" s="130">
        <v>0</v>
      </c>
      <c r="AX16" s="130">
        <v>0</v>
      </c>
      <c r="AY16" s="130">
        <v>0</v>
      </c>
      <c r="AZ16" s="130">
        <v>0</v>
      </c>
      <c r="BA16" s="130">
        <v>0</v>
      </c>
      <c r="BB16" s="130">
        <v>0</v>
      </c>
      <c r="BC16" s="130">
        <v>0</v>
      </c>
      <c r="BD16" s="130">
        <v>0</v>
      </c>
      <c r="BE16" s="131">
        <v>0</v>
      </c>
      <c r="BF16" s="132">
        <v>0</v>
      </c>
      <c r="BG16" s="132">
        <v>0</v>
      </c>
      <c r="BH16" s="132">
        <v>0</v>
      </c>
    </row>
    <row r="17" spans="1:60">
      <c r="A17" s="124" t="s">
        <v>265</v>
      </c>
      <c r="B17" s="130">
        <v>0</v>
      </c>
      <c r="C17" s="130">
        <v>0</v>
      </c>
      <c r="D17" s="130">
        <v>0</v>
      </c>
      <c r="E17" s="130">
        <v>0</v>
      </c>
      <c r="F17" s="130">
        <v>0</v>
      </c>
      <c r="G17" s="130">
        <v>0</v>
      </c>
      <c r="H17" s="130">
        <v>0</v>
      </c>
      <c r="I17" s="130">
        <v>0</v>
      </c>
      <c r="J17" s="130">
        <v>0</v>
      </c>
      <c r="K17" s="130">
        <v>0</v>
      </c>
      <c r="L17" s="130">
        <v>0</v>
      </c>
      <c r="M17" s="130">
        <v>0</v>
      </c>
      <c r="N17" s="130">
        <v>0</v>
      </c>
      <c r="O17" s="130">
        <v>0</v>
      </c>
      <c r="P17" s="130">
        <v>0</v>
      </c>
      <c r="Q17" s="130">
        <v>0</v>
      </c>
      <c r="R17" s="130">
        <v>0</v>
      </c>
      <c r="S17" s="130">
        <v>0</v>
      </c>
      <c r="T17" s="130">
        <v>0</v>
      </c>
      <c r="U17" s="130">
        <v>0</v>
      </c>
      <c r="V17" s="130">
        <v>0</v>
      </c>
      <c r="W17" s="130">
        <v>0</v>
      </c>
      <c r="X17" s="130">
        <v>0</v>
      </c>
      <c r="Y17" s="130">
        <v>0</v>
      </c>
      <c r="Z17" s="130">
        <v>0</v>
      </c>
      <c r="AA17" s="130">
        <v>0</v>
      </c>
      <c r="AB17" s="130">
        <v>0</v>
      </c>
      <c r="AC17" s="130">
        <v>0</v>
      </c>
      <c r="AD17" s="130">
        <v>0</v>
      </c>
      <c r="AE17" s="130">
        <v>0</v>
      </c>
      <c r="AF17" s="130">
        <v>0</v>
      </c>
      <c r="AG17" s="130">
        <v>0</v>
      </c>
      <c r="AH17" s="130">
        <v>0</v>
      </c>
      <c r="AI17" s="130">
        <v>0</v>
      </c>
      <c r="AJ17" s="130">
        <v>0</v>
      </c>
      <c r="AK17" s="130">
        <v>0</v>
      </c>
      <c r="AL17" s="130">
        <v>0</v>
      </c>
      <c r="AM17" s="130">
        <v>0</v>
      </c>
      <c r="AN17" s="130">
        <v>0</v>
      </c>
      <c r="AO17" s="130">
        <v>0</v>
      </c>
      <c r="AP17" s="130">
        <v>0</v>
      </c>
      <c r="AQ17" s="130">
        <v>0</v>
      </c>
      <c r="AR17" s="130">
        <v>0</v>
      </c>
      <c r="AS17" s="130">
        <v>0</v>
      </c>
      <c r="AT17" s="130">
        <v>0</v>
      </c>
      <c r="AU17" s="130">
        <v>0</v>
      </c>
      <c r="AV17" s="130">
        <v>0</v>
      </c>
      <c r="AW17" s="130">
        <v>0</v>
      </c>
      <c r="AX17" s="130">
        <v>0</v>
      </c>
      <c r="AY17" s="130">
        <v>0</v>
      </c>
      <c r="AZ17" s="130">
        <v>0</v>
      </c>
      <c r="BA17" s="130">
        <v>0</v>
      </c>
      <c r="BB17" s="130">
        <v>0</v>
      </c>
      <c r="BC17" s="130">
        <v>0</v>
      </c>
      <c r="BD17" s="130">
        <v>0</v>
      </c>
      <c r="BE17" s="131">
        <v>0</v>
      </c>
      <c r="BF17" s="132">
        <v>0</v>
      </c>
      <c r="BG17" s="132">
        <v>0</v>
      </c>
      <c r="BH17" s="132">
        <v>0</v>
      </c>
    </row>
    <row r="18" spans="1:60">
      <c r="A18" s="124" t="s">
        <v>189</v>
      </c>
      <c r="B18" s="130">
        <v>0</v>
      </c>
      <c r="C18" s="130">
        <v>0</v>
      </c>
      <c r="D18" s="130">
        <v>0</v>
      </c>
      <c r="E18" s="130">
        <v>0</v>
      </c>
      <c r="F18" s="130">
        <v>5.0999999999999997E-2</v>
      </c>
      <c r="G18" s="130">
        <v>4.4999999999999998E-2</v>
      </c>
      <c r="H18" s="130">
        <v>4.2000000000000003E-2</v>
      </c>
      <c r="I18" s="130">
        <v>7.2999999999999995E-2</v>
      </c>
      <c r="J18" s="130">
        <v>4.5999999999999999E-2</v>
      </c>
      <c r="K18" s="130">
        <v>2.5999999999999999E-2</v>
      </c>
      <c r="L18" s="130">
        <v>2.5000000000000001E-2</v>
      </c>
      <c r="M18" s="130">
        <v>1.7999999999999999E-2</v>
      </c>
      <c r="N18" s="130">
        <v>0</v>
      </c>
      <c r="O18" s="130">
        <v>0</v>
      </c>
      <c r="P18" s="130">
        <v>0</v>
      </c>
      <c r="Q18" s="130">
        <v>0</v>
      </c>
      <c r="R18" s="130">
        <v>0</v>
      </c>
      <c r="S18" s="130">
        <v>0</v>
      </c>
      <c r="T18" s="130">
        <v>0</v>
      </c>
      <c r="U18" s="130">
        <v>0</v>
      </c>
      <c r="V18" s="130">
        <v>0</v>
      </c>
      <c r="W18" s="130">
        <v>0</v>
      </c>
      <c r="X18" s="130">
        <v>0</v>
      </c>
      <c r="Y18" s="130">
        <v>0</v>
      </c>
      <c r="Z18" s="130">
        <v>0</v>
      </c>
      <c r="AA18" s="130">
        <v>0</v>
      </c>
      <c r="AB18" s="130">
        <v>0</v>
      </c>
      <c r="AC18" s="130">
        <v>0</v>
      </c>
      <c r="AD18" s="130">
        <v>0</v>
      </c>
      <c r="AE18" s="130">
        <v>0</v>
      </c>
      <c r="AF18" s="130">
        <v>0</v>
      </c>
      <c r="AG18" s="130">
        <v>0</v>
      </c>
      <c r="AH18" s="130">
        <v>0</v>
      </c>
      <c r="AI18" s="130">
        <v>0</v>
      </c>
      <c r="AJ18" s="130">
        <v>0</v>
      </c>
      <c r="AK18" s="130">
        <v>0</v>
      </c>
      <c r="AL18" s="130">
        <v>0</v>
      </c>
      <c r="AM18" s="130">
        <v>0</v>
      </c>
      <c r="AN18" s="130">
        <v>0</v>
      </c>
      <c r="AO18" s="130">
        <v>0</v>
      </c>
      <c r="AP18" s="130">
        <v>0</v>
      </c>
      <c r="AQ18" s="130">
        <v>0</v>
      </c>
      <c r="AR18" s="130">
        <v>0</v>
      </c>
      <c r="AS18" s="130">
        <v>0</v>
      </c>
      <c r="AT18" s="130">
        <v>0</v>
      </c>
      <c r="AU18" s="130">
        <v>0</v>
      </c>
      <c r="AV18" s="130">
        <v>0</v>
      </c>
      <c r="AW18" s="130">
        <v>0</v>
      </c>
      <c r="AX18" s="130">
        <v>0</v>
      </c>
      <c r="AY18" s="130">
        <v>0</v>
      </c>
      <c r="AZ18" s="130">
        <v>0</v>
      </c>
      <c r="BA18" s="130">
        <v>0</v>
      </c>
      <c r="BB18" s="130">
        <v>0</v>
      </c>
      <c r="BC18" s="130">
        <v>0</v>
      </c>
      <c r="BD18" s="130">
        <v>0</v>
      </c>
      <c r="BE18" s="131">
        <v>0</v>
      </c>
      <c r="BF18" s="132">
        <v>0</v>
      </c>
      <c r="BG18" s="132">
        <v>0</v>
      </c>
      <c r="BH18" s="132">
        <v>0</v>
      </c>
    </row>
    <row r="19" spans="1:60">
      <c r="A19" s="124" t="s">
        <v>266</v>
      </c>
      <c r="B19" s="130">
        <v>0</v>
      </c>
      <c r="C19" s="130">
        <v>1.2E-2</v>
      </c>
      <c r="D19" s="130">
        <v>3.7999999999999999E-2</v>
      </c>
      <c r="E19" s="130">
        <v>1.7999999999999999E-2</v>
      </c>
      <c r="F19" s="130">
        <v>0</v>
      </c>
      <c r="G19" s="130">
        <v>0</v>
      </c>
      <c r="H19" s="130">
        <v>0</v>
      </c>
      <c r="I19" s="130">
        <v>0</v>
      </c>
      <c r="J19" s="130">
        <v>0</v>
      </c>
      <c r="K19" s="130">
        <v>0</v>
      </c>
      <c r="L19" s="130">
        <v>0</v>
      </c>
      <c r="M19" s="130">
        <v>0</v>
      </c>
      <c r="N19" s="130">
        <v>0</v>
      </c>
      <c r="O19" s="130">
        <v>0</v>
      </c>
      <c r="P19" s="130">
        <v>0</v>
      </c>
      <c r="Q19" s="130">
        <v>0</v>
      </c>
      <c r="R19" s="130">
        <v>0</v>
      </c>
      <c r="S19" s="130">
        <v>0</v>
      </c>
      <c r="T19" s="130">
        <v>0</v>
      </c>
      <c r="U19" s="130">
        <v>0</v>
      </c>
      <c r="V19" s="130">
        <v>0</v>
      </c>
      <c r="W19" s="130">
        <v>0</v>
      </c>
      <c r="X19" s="130">
        <v>0</v>
      </c>
      <c r="Y19" s="130">
        <v>0</v>
      </c>
      <c r="Z19" s="130">
        <v>0</v>
      </c>
      <c r="AA19" s="130">
        <v>0</v>
      </c>
      <c r="AB19" s="130">
        <v>0</v>
      </c>
      <c r="AC19" s="130">
        <v>0</v>
      </c>
      <c r="AD19" s="130">
        <v>0</v>
      </c>
      <c r="AE19" s="130">
        <v>0</v>
      </c>
      <c r="AF19" s="130">
        <v>0</v>
      </c>
      <c r="AG19" s="130">
        <v>0</v>
      </c>
      <c r="AH19" s="130">
        <v>0</v>
      </c>
      <c r="AI19" s="130">
        <v>0</v>
      </c>
      <c r="AJ19" s="130">
        <v>0</v>
      </c>
      <c r="AK19" s="130">
        <v>0</v>
      </c>
      <c r="AL19" s="130">
        <v>0</v>
      </c>
      <c r="AM19" s="130">
        <v>0</v>
      </c>
      <c r="AN19" s="130">
        <v>0</v>
      </c>
      <c r="AO19" s="130">
        <v>0</v>
      </c>
      <c r="AP19" s="130">
        <v>0</v>
      </c>
      <c r="AQ19" s="130">
        <v>0</v>
      </c>
      <c r="AR19" s="130">
        <v>0</v>
      </c>
      <c r="AS19" s="130">
        <v>0</v>
      </c>
      <c r="AT19" s="130">
        <v>0</v>
      </c>
      <c r="AU19" s="130">
        <v>0</v>
      </c>
      <c r="AV19" s="130">
        <v>0</v>
      </c>
      <c r="AW19" s="130">
        <v>0</v>
      </c>
      <c r="AX19" s="130">
        <v>0</v>
      </c>
      <c r="AY19" s="130">
        <v>0</v>
      </c>
      <c r="AZ19" s="130">
        <v>0</v>
      </c>
      <c r="BA19" s="130">
        <v>0</v>
      </c>
      <c r="BB19" s="130">
        <v>0</v>
      </c>
      <c r="BC19" s="130">
        <v>0</v>
      </c>
      <c r="BD19" s="130">
        <v>0</v>
      </c>
      <c r="BE19" s="131">
        <v>0</v>
      </c>
      <c r="BF19" s="132">
        <v>0</v>
      </c>
      <c r="BG19" s="132">
        <v>0</v>
      </c>
      <c r="BH19" s="132">
        <v>0</v>
      </c>
    </row>
    <row r="20" spans="1:60">
      <c r="A20" s="124" t="s">
        <v>267</v>
      </c>
      <c r="B20" s="130">
        <v>0</v>
      </c>
      <c r="C20" s="130">
        <v>0</v>
      </c>
      <c r="D20" s="130">
        <v>0</v>
      </c>
      <c r="E20" s="130">
        <v>0</v>
      </c>
      <c r="F20" s="130">
        <v>0</v>
      </c>
      <c r="G20" s="130">
        <v>0</v>
      </c>
      <c r="H20" s="130">
        <v>0</v>
      </c>
      <c r="I20" s="130">
        <v>0</v>
      </c>
      <c r="J20" s="130">
        <v>0</v>
      </c>
      <c r="K20" s="130">
        <v>0</v>
      </c>
      <c r="L20" s="130">
        <v>0</v>
      </c>
      <c r="M20" s="130">
        <v>0</v>
      </c>
      <c r="N20" s="130">
        <v>0</v>
      </c>
      <c r="O20" s="130">
        <v>0</v>
      </c>
      <c r="P20" s="130">
        <v>0</v>
      </c>
      <c r="Q20" s="130">
        <v>0</v>
      </c>
      <c r="R20" s="130">
        <v>0</v>
      </c>
      <c r="S20" s="130">
        <v>0</v>
      </c>
      <c r="T20" s="130">
        <v>0</v>
      </c>
      <c r="U20" s="130">
        <v>0</v>
      </c>
      <c r="V20" s="130">
        <v>0</v>
      </c>
      <c r="W20" s="130">
        <v>0</v>
      </c>
      <c r="X20" s="130">
        <v>0</v>
      </c>
      <c r="Y20" s="130">
        <v>0</v>
      </c>
      <c r="Z20" s="130">
        <v>0</v>
      </c>
      <c r="AA20" s="130">
        <v>0</v>
      </c>
      <c r="AB20" s="130">
        <v>0</v>
      </c>
      <c r="AC20" s="130">
        <v>0</v>
      </c>
      <c r="AD20" s="130">
        <v>0</v>
      </c>
      <c r="AE20" s="130">
        <v>0</v>
      </c>
      <c r="AF20" s="130">
        <v>0</v>
      </c>
      <c r="AG20" s="130">
        <v>0</v>
      </c>
      <c r="AH20" s="130">
        <v>0</v>
      </c>
      <c r="AI20" s="130">
        <v>0</v>
      </c>
      <c r="AJ20" s="130">
        <v>0</v>
      </c>
      <c r="AK20" s="130">
        <v>0</v>
      </c>
      <c r="AL20" s="130">
        <v>0</v>
      </c>
      <c r="AM20" s="130">
        <v>0</v>
      </c>
      <c r="AN20" s="130">
        <v>0</v>
      </c>
      <c r="AO20" s="130">
        <v>0</v>
      </c>
      <c r="AP20" s="130">
        <v>0</v>
      </c>
      <c r="AQ20" s="130">
        <v>0</v>
      </c>
      <c r="AR20" s="130">
        <v>0</v>
      </c>
      <c r="AS20" s="130">
        <v>0</v>
      </c>
      <c r="AT20" s="130">
        <v>0</v>
      </c>
      <c r="AU20" s="130">
        <v>0</v>
      </c>
      <c r="AV20" s="130">
        <v>0</v>
      </c>
      <c r="AW20" s="130">
        <v>0</v>
      </c>
      <c r="AX20" s="130">
        <v>0</v>
      </c>
      <c r="AY20" s="130">
        <v>0</v>
      </c>
      <c r="AZ20" s="130">
        <v>0</v>
      </c>
      <c r="BA20" s="130">
        <v>0</v>
      </c>
      <c r="BB20" s="130">
        <v>0</v>
      </c>
      <c r="BC20" s="130">
        <v>0</v>
      </c>
      <c r="BD20" s="130">
        <v>0</v>
      </c>
      <c r="BE20" s="131">
        <v>0</v>
      </c>
      <c r="BF20" s="132">
        <v>0</v>
      </c>
      <c r="BG20" s="132">
        <v>0</v>
      </c>
      <c r="BH20" s="132">
        <v>0</v>
      </c>
    </row>
    <row r="21" spans="1:60" s="125" customFormat="1">
      <c r="A21" s="133" t="s">
        <v>268</v>
      </c>
      <c r="B21" s="134">
        <v>0</v>
      </c>
      <c r="C21" s="134">
        <v>1.2E-2</v>
      </c>
      <c r="D21" s="134">
        <v>3.7999999999999999E-2</v>
      </c>
      <c r="E21" s="134">
        <v>1.7999999999999999E-2</v>
      </c>
      <c r="F21" s="134">
        <v>5.0999999999999997E-2</v>
      </c>
      <c r="G21" s="134">
        <v>4.4999999999999998E-2</v>
      </c>
      <c r="H21" s="134">
        <v>4.2000000000000003E-2</v>
      </c>
      <c r="I21" s="134">
        <v>7.2999999999999995E-2</v>
      </c>
      <c r="J21" s="134">
        <v>4.5999999999999999E-2</v>
      </c>
      <c r="K21" s="134">
        <v>1.0620000000000001</v>
      </c>
      <c r="L21" s="134">
        <v>2.5419999999999998</v>
      </c>
      <c r="M21" s="134">
        <v>2.59</v>
      </c>
      <c r="N21" s="134">
        <v>1.637</v>
      </c>
      <c r="O21" s="134">
        <v>2.8959999999999999</v>
      </c>
      <c r="P21" s="134">
        <v>2.6920000000000002</v>
      </c>
      <c r="Q21" s="134">
        <v>2.34</v>
      </c>
      <c r="R21" s="134">
        <v>2.8159999999999998</v>
      </c>
      <c r="S21" s="134">
        <v>1.87</v>
      </c>
      <c r="T21" s="134">
        <v>3.4049999999999998</v>
      </c>
      <c r="U21" s="134">
        <v>6.2839999999999998</v>
      </c>
      <c r="V21" s="134">
        <v>9.1470000000000002</v>
      </c>
      <c r="W21" s="134">
        <v>5.8550000000000004</v>
      </c>
      <c r="X21" s="134">
        <v>7.4379999999999997</v>
      </c>
      <c r="Y21" s="134">
        <v>6.4059999999999997</v>
      </c>
      <c r="Z21" s="134">
        <v>6.8689999999999998</v>
      </c>
      <c r="AA21" s="134">
        <v>9.5180000000000007</v>
      </c>
      <c r="AB21" s="134">
        <v>9.1980000000000004</v>
      </c>
      <c r="AC21" s="134">
        <v>8.84</v>
      </c>
      <c r="AD21" s="134">
        <v>8.1920000000000002</v>
      </c>
      <c r="AE21" s="134">
        <v>8.2899999999999991</v>
      </c>
      <c r="AF21" s="134">
        <v>9.5850000000000009</v>
      </c>
      <c r="AG21" s="134">
        <v>9.8859999999999992</v>
      </c>
      <c r="AH21" s="134">
        <v>11.13</v>
      </c>
      <c r="AI21" s="134">
        <v>10.718</v>
      </c>
      <c r="AJ21" s="134">
        <v>11.083</v>
      </c>
      <c r="AK21" s="134">
        <v>12.223000000000001</v>
      </c>
      <c r="AL21" s="134">
        <v>21.338000000000001</v>
      </c>
      <c r="AM21" s="134">
        <v>19.657</v>
      </c>
      <c r="AN21" s="134">
        <v>20.923999999999999</v>
      </c>
      <c r="AO21" s="134">
        <v>19.48</v>
      </c>
      <c r="AP21" s="134">
        <v>16.728000000000002</v>
      </c>
      <c r="AQ21" s="134">
        <v>21.475100000000001</v>
      </c>
      <c r="AR21" s="134">
        <v>19.603760000000001</v>
      </c>
      <c r="AS21" s="134">
        <v>21.362580000000001</v>
      </c>
      <c r="AT21" s="134">
        <v>21.14</v>
      </c>
      <c r="AU21" s="134">
        <v>21.733155799999999</v>
      </c>
      <c r="AV21" s="134">
        <v>22.059376</v>
      </c>
      <c r="AW21" s="134">
        <v>22.4404</v>
      </c>
      <c r="AX21" s="134">
        <v>21.656690000000001</v>
      </c>
      <c r="AY21" s="134">
        <v>20.892462479999999</v>
      </c>
      <c r="AZ21" s="134">
        <v>21.773152639999999</v>
      </c>
      <c r="BA21" s="134">
        <v>24.1493436670773</v>
      </c>
      <c r="BB21" s="134">
        <v>21.827196437943002</v>
      </c>
      <c r="BC21" s="134">
        <v>22.545887022022399</v>
      </c>
      <c r="BD21" s="134">
        <v>24.571824302217301</v>
      </c>
      <c r="BE21" s="134">
        <v>25.958217771939601</v>
      </c>
      <c r="BF21" s="135">
        <v>5.3535682221630902E-2</v>
      </c>
      <c r="BG21" s="135">
        <v>1.5157065899828801E-2</v>
      </c>
      <c r="BH21" s="135">
        <v>9.6137897630348898E-3</v>
      </c>
    </row>
    <row r="22" spans="1:6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1"/>
      <c r="BF22" s="132"/>
      <c r="BG22" s="132"/>
      <c r="BH22" s="132"/>
    </row>
    <row r="23" spans="1:60">
      <c r="A23" s="136" t="s">
        <v>269</v>
      </c>
      <c r="B23" s="130">
        <v>0</v>
      </c>
      <c r="C23" s="130">
        <v>0</v>
      </c>
      <c r="D23" s="130">
        <v>0</v>
      </c>
      <c r="E23" s="130">
        <v>0</v>
      </c>
      <c r="F23" s="130">
        <v>0</v>
      </c>
      <c r="G23" s="130">
        <v>0</v>
      </c>
      <c r="H23" s="130">
        <v>0</v>
      </c>
      <c r="I23" s="130">
        <v>0</v>
      </c>
      <c r="J23" s="130">
        <v>0</v>
      </c>
      <c r="K23" s="130">
        <v>0</v>
      </c>
      <c r="L23" s="130">
        <v>0</v>
      </c>
      <c r="M23" s="130">
        <v>0</v>
      </c>
      <c r="N23" s="130">
        <v>0</v>
      </c>
      <c r="O23" s="130">
        <v>0</v>
      </c>
      <c r="P23" s="130">
        <v>0</v>
      </c>
      <c r="Q23" s="130">
        <v>0</v>
      </c>
      <c r="R23" s="130">
        <v>0</v>
      </c>
      <c r="S23" s="130">
        <v>0</v>
      </c>
      <c r="T23" s="130">
        <v>0</v>
      </c>
      <c r="U23" s="130">
        <v>0</v>
      </c>
      <c r="V23" s="130">
        <v>0</v>
      </c>
      <c r="W23" s="130">
        <v>0</v>
      </c>
      <c r="X23" s="130">
        <v>0</v>
      </c>
      <c r="Y23" s="130">
        <v>0</v>
      </c>
      <c r="Z23" s="130">
        <v>0</v>
      </c>
      <c r="AA23" s="130">
        <v>0</v>
      </c>
      <c r="AB23" s="130">
        <v>0</v>
      </c>
      <c r="AC23" s="130">
        <v>0</v>
      </c>
      <c r="AD23" s="130">
        <v>0</v>
      </c>
      <c r="AE23" s="130">
        <v>0</v>
      </c>
      <c r="AF23" s="130">
        <v>0</v>
      </c>
      <c r="AG23" s="130">
        <v>0</v>
      </c>
      <c r="AH23" s="130">
        <v>0</v>
      </c>
      <c r="AI23" s="130">
        <v>0</v>
      </c>
      <c r="AJ23" s="130">
        <v>0</v>
      </c>
      <c r="AK23" s="130">
        <v>0</v>
      </c>
      <c r="AL23" s="130">
        <v>0</v>
      </c>
      <c r="AM23" s="130">
        <v>0</v>
      </c>
      <c r="AN23" s="130">
        <v>0</v>
      </c>
      <c r="AO23" s="130">
        <v>0</v>
      </c>
      <c r="AP23" s="130">
        <v>0</v>
      </c>
      <c r="AQ23" s="130">
        <v>0</v>
      </c>
      <c r="AR23" s="130">
        <v>0</v>
      </c>
      <c r="AS23" s="130">
        <v>0</v>
      </c>
      <c r="AT23" s="130">
        <v>0</v>
      </c>
      <c r="AU23" s="130">
        <v>0</v>
      </c>
      <c r="AV23" s="130">
        <v>0</v>
      </c>
      <c r="AW23" s="130">
        <v>0</v>
      </c>
      <c r="AX23" s="130">
        <v>0</v>
      </c>
      <c r="AY23" s="130">
        <v>0</v>
      </c>
      <c r="AZ23" s="130">
        <v>0</v>
      </c>
      <c r="BA23" s="130">
        <v>0</v>
      </c>
      <c r="BB23" s="130">
        <v>0</v>
      </c>
      <c r="BC23" s="130">
        <v>0</v>
      </c>
      <c r="BD23" s="130">
        <v>0</v>
      </c>
      <c r="BE23" s="131">
        <v>0</v>
      </c>
      <c r="BF23" s="132">
        <v>0</v>
      </c>
      <c r="BG23" s="132">
        <v>0</v>
      </c>
      <c r="BH23" s="132">
        <v>0</v>
      </c>
    </row>
    <row r="24" spans="1:60">
      <c r="A24" s="136" t="s">
        <v>270</v>
      </c>
      <c r="B24" s="130">
        <v>0</v>
      </c>
      <c r="C24" s="130">
        <v>6.0000000000000001E-3</v>
      </c>
      <c r="D24" s="130">
        <v>9.4E-2</v>
      </c>
      <c r="E24" s="130">
        <v>6.0999999999999999E-2</v>
      </c>
      <c r="F24" s="130">
        <v>2.1999999999999999E-2</v>
      </c>
      <c r="G24" s="130">
        <v>5.7000000000000002E-2</v>
      </c>
      <c r="H24" s="130">
        <v>0</v>
      </c>
      <c r="I24" s="130">
        <v>1.0999999999999999E-2</v>
      </c>
      <c r="J24" s="130">
        <v>7.5999999999999998E-2</v>
      </c>
      <c r="K24" s="130">
        <v>0.14799999999999999</v>
      </c>
      <c r="L24" s="130">
        <v>6.7839999999999998</v>
      </c>
      <c r="M24" s="130">
        <v>10.036</v>
      </c>
      <c r="N24" s="130">
        <v>11.939</v>
      </c>
      <c r="O24" s="130">
        <v>12.513</v>
      </c>
      <c r="P24" s="130">
        <v>11.407</v>
      </c>
      <c r="Q24" s="130">
        <v>12.548999999999999</v>
      </c>
      <c r="R24" s="130">
        <v>12.859</v>
      </c>
      <c r="S24" s="130">
        <v>15.664</v>
      </c>
      <c r="T24" s="130">
        <v>24.106000000000002</v>
      </c>
      <c r="U24" s="130">
        <v>27.742999999999999</v>
      </c>
      <c r="V24" s="130">
        <v>34.600999999999999</v>
      </c>
      <c r="W24" s="130">
        <v>39.393999999999998</v>
      </c>
      <c r="X24" s="130">
        <v>41.966999999999999</v>
      </c>
      <c r="Y24" s="130">
        <v>43.101999999999997</v>
      </c>
      <c r="Z24" s="130">
        <v>41.216999999999999</v>
      </c>
      <c r="AA24" s="130">
        <v>42.722000000000001</v>
      </c>
      <c r="AB24" s="130">
        <v>42.860999999999997</v>
      </c>
      <c r="AC24" s="130">
        <v>43.456000000000003</v>
      </c>
      <c r="AD24" s="130">
        <v>41.927</v>
      </c>
      <c r="AE24" s="130">
        <v>40.624000000000002</v>
      </c>
      <c r="AF24" s="130">
        <v>41.356000000000002</v>
      </c>
      <c r="AG24" s="130">
        <v>43.335999999999999</v>
      </c>
      <c r="AH24" s="130">
        <v>47.408000000000001</v>
      </c>
      <c r="AI24" s="130">
        <v>46.164999999999999</v>
      </c>
      <c r="AJ24" s="130">
        <v>49.017000000000003</v>
      </c>
      <c r="AK24" s="130">
        <v>48.156999999999996</v>
      </c>
      <c r="AL24" s="130">
        <v>46.348999999999997</v>
      </c>
      <c r="AM24" s="130">
        <v>47.36</v>
      </c>
      <c r="AN24" s="130">
        <v>47.378999999999998</v>
      </c>
      <c r="AO24" s="130">
        <v>47.311999999999998</v>
      </c>
      <c r="AP24" s="130">
        <v>47.594999999999999</v>
      </c>
      <c r="AQ24" s="130">
        <v>46.645000000000003</v>
      </c>
      <c r="AR24" s="130">
        <v>48.226999999999997</v>
      </c>
      <c r="AS24" s="130">
        <v>45.567999999999998</v>
      </c>
      <c r="AT24" s="130">
        <v>47.222000000000001</v>
      </c>
      <c r="AU24" s="130">
        <v>47.944000000000003</v>
      </c>
      <c r="AV24" s="130">
        <v>48.234000000000002</v>
      </c>
      <c r="AW24" s="130">
        <v>40.295000000000002</v>
      </c>
      <c r="AX24" s="130">
        <v>42.643999999999998</v>
      </c>
      <c r="AY24" s="130">
        <v>33.703000000000003</v>
      </c>
      <c r="AZ24" s="130">
        <v>26.103000000000002</v>
      </c>
      <c r="BA24" s="130">
        <v>43.523000000000003</v>
      </c>
      <c r="BB24" s="130">
        <v>42.226800000000203</v>
      </c>
      <c r="BC24" s="130">
        <v>28.597000000000001</v>
      </c>
      <c r="BD24" s="130">
        <v>43.523600000000201</v>
      </c>
      <c r="BE24" s="131">
        <v>34.355748489598199</v>
      </c>
      <c r="BF24" s="132">
        <v>-0.21279764715405</v>
      </c>
      <c r="BG24" s="132">
        <v>-8.1224894585754104E-3</v>
      </c>
      <c r="BH24" s="132">
        <v>1.2723868257540299E-2</v>
      </c>
    </row>
    <row r="25" spans="1:60">
      <c r="A25" s="136" t="s">
        <v>271</v>
      </c>
      <c r="B25" s="130">
        <v>0</v>
      </c>
      <c r="C25" s="130">
        <v>0</v>
      </c>
      <c r="D25" s="130">
        <v>0</v>
      </c>
      <c r="E25" s="130">
        <v>0</v>
      </c>
      <c r="F25" s="130">
        <v>0</v>
      </c>
      <c r="G25" s="130">
        <v>0</v>
      </c>
      <c r="H25" s="130">
        <v>0</v>
      </c>
      <c r="I25" s="130">
        <v>0</v>
      </c>
      <c r="J25" s="130">
        <v>0</v>
      </c>
      <c r="K25" s="130">
        <v>0.92800000000000005</v>
      </c>
      <c r="L25" s="130">
        <v>2.5539999999999998</v>
      </c>
      <c r="M25" s="130">
        <v>4.9889999999999999</v>
      </c>
      <c r="N25" s="130">
        <v>5.8840000000000003</v>
      </c>
      <c r="O25" s="130">
        <v>5.91</v>
      </c>
      <c r="P25" s="130">
        <v>6.18</v>
      </c>
      <c r="Q25" s="130">
        <v>6.165</v>
      </c>
      <c r="R25" s="130">
        <v>9.1189999999999998</v>
      </c>
      <c r="S25" s="130">
        <v>10.746</v>
      </c>
      <c r="T25" s="130">
        <v>12.318</v>
      </c>
      <c r="U25" s="130">
        <v>12.734999999999999</v>
      </c>
      <c r="V25" s="130">
        <v>13.131</v>
      </c>
      <c r="W25" s="130">
        <v>12.07</v>
      </c>
      <c r="X25" s="130">
        <v>12.436</v>
      </c>
      <c r="Y25" s="130">
        <v>16.03</v>
      </c>
      <c r="Z25" s="130">
        <v>14.566000000000001</v>
      </c>
      <c r="AA25" s="130">
        <v>14.664999999999999</v>
      </c>
      <c r="AB25" s="130">
        <v>13.183999999999999</v>
      </c>
      <c r="AC25" s="130">
        <v>11.552</v>
      </c>
      <c r="AD25" s="130">
        <v>13.973000000000001</v>
      </c>
      <c r="AE25" s="130">
        <v>15.335000000000001</v>
      </c>
      <c r="AF25" s="130">
        <v>17.260999999999999</v>
      </c>
      <c r="AG25" s="130">
        <v>18.082000000000001</v>
      </c>
      <c r="AH25" s="130">
        <v>17.751000000000001</v>
      </c>
      <c r="AI25" s="130">
        <v>16.899000000000001</v>
      </c>
      <c r="AJ25" s="130">
        <v>15.814</v>
      </c>
      <c r="AK25" s="130">
        <v>18.178000000000001</v>
      </c>
      <c r="AL25" s="130">
        <v>19.553000000000001</v>
      </c>
      <c r="AM25" s="130">
        <v>20.222000000000001</v>
      </c>
      <c r="AN25" s="130">
        <v>17.28</v>
      </c>
      <c r="AO25" s="130">
        <v>16.815000000000001</v>
      </c>
      <c r="AP25" s="130">
        <v>18.652999999999999</v>
      </c>
      <c r="AQ25" s="130">
        <v>19.492999999999999</v>
      </c>
      <c r="AR25" s="130">
        <v>14.643000000000001</v>
      </c>
      <c r="AS25" s="130">
        <v>15.765000000000001</v>
      </c>
      <c r="AT25" s="130">
        <v>15.256</v>
      </c>
      <c r="AU25" s="130">
        <v>15.249000000000001</v>
      </c>
      <c r="AV25" s="130">
        <v>16.314</v>
      </c>
      <c r="AW25" s="130">
        <v>15.785</v>
      </c>
      <c r="AX25" s="130">
        <v>14.171222</v>
      </c>
      <c r="AY25" s="130">
        <v>15.866650999999999</v>
      </c>
      <c r="AZ25" s="130">
        <v>15.379099999999999</v>
      </c>
      <c r="BA25" s="130">
        <v>15.775843</v>
      </c>
      <c r="BB25" s="130">
        <v>15.545499</v>
      </c>
      <c r="BC25" s="130">
        <v>16.125281000000001</v>
      </c>
      <c r="BD25" s="130">
        <v>16.555299999999999</v>
      </c>
      <c r="BE25" s="131">
        <v>16.634135639940201</v>
      </c>
      <c r="BF25" s="132">
        <v>2.0167065476051102E-3</v>
      </c>
      <c r="BG25" s="132">
        <v>8.2068353455895301E-3</v>
      </c>
      <c r="BH25" s="132">
        <v>6.1605571051591501E-3</v>
      </c>
    </row>
    <row r="26" spans="1:60">
      <c r="A26" s="136" t="s">
        <v>272</v>
      </c>
      <c r="B26" s="130" t="s">
        <v>273</v>
      </c>
      <c r="C26" s="130" t="s">
        <v>273</v>
      </c>
      <c r="D26" s="130" t="s">
        <v>273</v>
      </c>
      <c r="E26" s="130" t="s">
        <v>273</v>
      </c>
      <c r="F26" s="130" t="s">
        <v>273</v>
      </c>
      <c r="G26" s="130" t="s">
        <v>273</v>
      </c>
      <c r="H26" s="130" t="s">
        <v>273</v>
      </c>
      <c r="I26" s="130" t="s">
        <v>273</v>
      </c>
      <c r="J26" s="130" t="s">
        <v>273</v>
      </c>
      <c r="K26" s="130" t="s">
        <v>273</v>
      </c>
      <c r="L26" s="130" t="s">
        <v>273</v>
      </c>
      <c r="M26" s="130" t="s">
        <v>273</v>
      </c>
      <c r="N26" s="130" t="s">
        <v>273</v>
      </c>
      <c r="O26" s="130" t="s">
        <v>273</v>
      </c>
      <c r="P26" s="130" t="s">
        <v>273</v>
      </c>
      <c r="Q26" s="130" t="s">
        <v>273</v>
      </c>
      <c r="R26" s="130" t="s">
        <v>273</v>
      </c>
      <c r="S26" s="130" t="s">
        <v>273</v>
      </c>
      <c r="T26" s="130" t="s">
        <v>273</v>
      </c>
      <c r="U26" s="130" t="s">
        <v>273</v>
      </c>
      <c r="V26" s="130" t="s">
        <v>273</v>
      </c>
      <c r="W26" s="130" t="s">
        <v>273</v>
      </c>
      <c r="X26" s="130" t="s">
        <v>273</v>
      </c>
      <c r="Y26" s="130" t="s">
        <v>273</v>
      </c>
      <c r="Z26" s="130" t="s">
        <v>273</v>
      </c>
      <c r="AA26" s="130">
        <v>0</v>
      </c>
      <c r="AB26" s="130">
        <v>0</v>
      </c>
      <c r="AC26" s="130">
        <v>0</v>
      </c>
      <c r="AD26" s="130">
        <v>0</v>
      </c>
      <c r="AE26" s="130">
        <v>0</v>
      </c>
      <c r="AF26" s="130">
        <v>0</v>
      </c>
      <c r="AG26" s="130">
        <v>0</v>
      </c>
      <c r="AH26" s="130">
        <v>0</v>
      </c>
      <c r="AI26" s="130">
        <v>0</v>
      </c>
      <c r="AJ26" s="130">
        <v>0</v>
      </c>
      <c r="AK26" s="130">
        <v>0</v>
      </c>
      <c r="AL26" s="130">
        <v>0</v>
      </c>
      <c r="AM26" s="130">
        <v>0</v>
      </c>
      <c r="AN26" s="130">
        <v>0</v>
      </c>
      <c r="AO26" s="130">
        <v>0</v>
      </c>
      <c r="AP26" s="130">
        <v>0</v>
      </c>
      <c r="AQ26" s="130">
        <v>0</v>
      </c>
      <c r="AR26" s="130">
        <v>0</v>
      </c>
      <c r="AS26" s="130">
        <v>0</v>
      </c>
      <c r="AT26" s="130">
        <v>0</v>
      </c>
      <c r="AU26" s="130">
        <v>0</v>
      </c>
      <c r="AV26" s="130">
        <v>0</v>
      </c>
      <c r="AW26" s="130">
        <v>0</v>
      </c>
      <c r="AX26" s="130">
        <v>0</v>
      </c>
      <c r="AY26" s="130">
        <v>0</v>
      </c>
      <c r="AZ26" s="130">
        <v>0</v>
      </c>
      <c r="BA26" s="130">
        <v>0</v>
      </c>
      <c r="BB26" s="130">
        <v>0</v>
      </c>
      <c r="BC26" s="130">
        <v>0</v>
      </c>
      <c r="BD26" s="130">
        <v>0</v>
      </c>
      <c r="BE26" s="131">
        <v>0</v>
      </c>
      <c r="BF26" s="132">
        <v>0</v>
      </c>
      <c r="BG26" s="132">
        <v>0</v>
      </c>
      <c r="BH26" s="132">
        <v>0</v>
      </c>
    </row>
    <row r="27" spans="1:60">
      <c r="A27" s="136" t="s">
        <v>274</v>
      </c>
      <c r="B27" s="130">
        <v>0</v>
      </c>
      <c r="C27" s="130">
        <v>0</v>
      </c>
      <c r="D27" s="130">
        <v>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0">
        <v>0</v>
      </c>
      <c r="U27" s="130">
        <v>0</v>
      </c>
      <c r="V27" s="130">
        <v>0</v>
      </c>
      <c r="W27" s="130">
        <v>0</v>
      </c>
      <c r="X27" s="130">
        <v>0</v>
      </c>
      <c r="Y27" s="130">
        <v>0</v>
      </c>
      <c r="Z27" s="130">
        <v>0</v>
      </c>
      <c r="AA27" s="130">
        <v>0</v>
      </c>
      <c r="AB27" s="130">
        <v>0</v>
      </c>
      <c r="AC27" s="130">
        <v>0</v>
      </c>
      <c r="AD27" s="130">
        <v>0</v>
      </c>
      <c r="AE27" s="130">
        <v>0</v>
      </c>
      <c r="AF27" s="130">
        <v>0</v>
      </c>
      <c r="AG27" s="130">
        <v>0</v>
      </c>
      <c r="AH27" s="130">
        <v>0</v>
      </c>
      <c r="AI27" s="130">
        <v>0</v>
      </c>
      <c r="AJ27" s="130">
        <v>0</v>
      </c>
      <c r="AK27" s="130">
        <v>0</v>
      </c>
      <c r="AL27" s="130">
        <v>0</v>
      </c>
      <c r="AM27" s="130">
        <v>0</v>
      </c>
      <c r="AN27" s="130">
        <v>0</v>
      </c>
      <c r="AO27" s="130">
        <v>0</v>
      </c>
      <c r="AP27" s="130">
        <v>0</v>
      </c>
      <c r="AQ27" s="130">
        <v>0</v>
      </c>
      <c r="AR27" s="130">
        <v>0</v>
      </c>
      <c r="AS27" s="130">
        <v>0</v>
      </c>
      <c r="AT27" s="130">
        <v>0</v>
      </c>
      <c r="AU27" s="130">
        <v>0</v>
      </c>
      <c r="AV27" s="130">
        <v>0</v>
      </c>
      <c r="AW27" s="130">
        <v>0</v>
      </c>
      <c r="AX27" s="130">
        <v>0</v>
      </c>
      <c r="AY27" s="130">
        <v>0</v>
      </c>
      <c r="AZ27" s="130">
        <v>0</v>
      </c>
      <c r="BA27" s="130">
        <v>0</v>
      </c>
      <c r="BB27" s="130">
        <v>0</v>
      </c>
      <c r="BC27" s="130">
        <v>0</v>
      </c>
      <c r="BD27" s="130">
        <v>0</v>
      </c>
      <c r="BE27" s="131">
        <v>0</v>
      </c>
      <c r="BF27" s="132">
        <v>0</v>
      </c>
      <c r="BG27" s="132">
        <v>0</v>
      </c>
      <c r="BH27" s="132">
        <v>0</v>
      </c>
    </row>
    <row r="28" spans="1:60">
      <c r="A28" s="136" t="s">
        <v>275</v>
      </c>
      <c r="B28" s="130">
        <v>0</v>
      </c>
      <c r="C28" s="130">
        <v>0</v>
      </c>
      <c r="D28" s="130">
        <v>0</v>
      </c>
      <c r="E28" s="130">
        <v>0</v>
      </c>
      <c r="F28" s="130">
        <v>0</v>
      </c>
      <c r="G28" s="130">
        <v>0</v>
      </c>
      <c r="H28" s="130">
        <v>0</v>
      </c>
      <c r="I28" s="130">
        <v>0</v>
      </c>
      <c r="J28" s="130">
        <v>0</v>
      </c>
      <c r="K28" s="130">
        <v>0</v>
      </c>
      <c r="L28" s="130">
        <v>0</v>
      </c>
      <c r="M28" s="130">
        <v>0</v>
      </c>
      <c r="N28" s="130">
        <v>0</v>
      </c>
      <c r="O28" s="130">
        <v>0</v>
      </c>
      <c r="P28" s="130">
        <v>0</v>
      </c>
      <c r="Q28" s="130">
        <v>0</v>
      </c>
      <c r="R28" s="130">
        <v>0</v>
      </c>
      <c r="S28" s="130">
        <v>0</v>
      </c>
      <c r="T28" s="130">
        <v>0.2</v>
      </c>
      <c r="U28" s="130">
        <v>1.2390000000000001</v>
      </c>
      <c r="V28" s="130">
        <v>2.3969999999999998</v>
      </c>
      <c r="W28" s="130">
        <v>6.149</v>
      </c>
      <c r="X28" s="130">
        <v>10.701000000000001</v>
      </c>
      <c r="Y28" s="130">
        <v>11.816000000000001</v>
      </c>
      <c r="Z28" s="130">
        <v>12.417999999999999</v>
      </c>
      <c r="AA28" s="130">
        <v>12.585000000000001</v>
      </c>
      <c r="AB28" s="130">
        <v>12.132</v>
      </c>
      <c r="AC28" s="130">
        <v>12.25</v>
      </c>
      <c r="AD28" s="130">
        <v>12.627000000000001</v>
      </c>
      <c r="AE28" s="130">
        <v>12.977</v>
      </c>
      <c r="AF28" s="130">
        <v>12.23</v>
      </c>
      <c r="AG28" s="130">
        <v>12.85</v>
      </c>
      <c r="AH28" s="130">
        <v>12.494</v>
      </c>
      <c r="AI28" s="130">
        <v>13.178000000000001</v>
      </c>
      <c r="AJ28" s="130">
        <v>13.356999999999999</v>
      </c>
      <c r="AK28" s="130">
        <v>13.59</v>
      </c>
      <c r="AL28" s="130">
        <v>14.7493</v>
      </c>
      <c r="AM28" s="130">
        <v>18.738199999999999</v>
      </c>
      <c r="AN28" s="130">
        <v>25.8719</v>
      </c>
      <c r="AO28" s="130">
        <v>26.3247</v>
      </c>
      <c r="AP28" s="130">
        <v>24.727599999999999</v>
      </c>
      <c r="AQ28" s="130">
        <v>26.046500000000002</v>
      </c>
      <c r="AR28" s="130">
        <v>26.1721</v>
      </c>
      <c r="AS28" s="130">
        <v>26.550999999999998</v>
      </c>
      <c r="AT28" s="130">
        <v>27.207799999999999</v>
      </c>
      <c r="AU28" s="130">
        <v>27.988199999999999</v>
      </c>
      <c r="AV28" s="130">
        <v>28.282599999999999</v>
      </c>
      <c r="AW28" s="130">
        <v>30.324200000000001</v>
      </c>
      <c r="AX28" s="130">
        <v>30.7453</v>
      </c>
      <c r="AY28" s="130">
        <v>30.3249</v>
      </c>
      <c r="AZ28" s="130">
        <v>26.840800000000002</v>
      </c>
      <c r="BA28" s="130">
        <v>24.104199999999999</v>
      </c>
      <c r="BB28" s="130">
        <v>28.339600000000001</v>
      </c>
      <c r="BC28" s="130">
        <v>29.921299999999999</v>
      </c>
      <c r="BD28" s="130">
        <v>30.246200000000002</v>
      </c>
      <c r="BE28" s="131">
        <v>30.043299999999999</v>
      </c>
      <c r="BF28" s="132">
        <v>-9.4221925109827503E-3</v>
      </c>
      <c r="BG28" s="132">
        <v>1.0642923225465201E-2</v>
      </c>
      <c r="BH28" s="132">
        <v>1.11267257454018E-2</v>
      </c>
    </row>
    <row r="29" spans="1:60">
      <c r="A29" s="136" t="s">
        <v>276</v>
      </c>
      <c r="B29" s="130">
        <v>0</v>
      </c>
      <c r="C29" s="130">
        <v>0</v>
      </c>
      <c r="D29" s="130">
        <v>0</v>
      </c>
      <c r="E29" s="130">
        <v>0</v>
      </c>
      <c r="F29" s="130">
        <v>0</v>
      </c>
      <c r="G29" s="130">
        <v>0</v>
      </c>
      <c r="H29" s="130">
        <v>0</v>
      </c>
      <c r="I29" s="130">
        <v>0</v>
      </c>
      <c r="J29" s="130">
        <v>0</v>
      </c>
      <c r="K29" s="130">
        <v>0</v>
      </c>
      <c r="L29" s="130">
        <v>0</v>
      </c>
      <c r="M29" s="130">
        <v>0</v>
      </c>
      <c r="N29" s="130">
        <v>0</v>
      </c>
      <c r="O29" s="130">
        <v>0</v>
      </c>
      <c r="P29" s="130">
        <v>0</v>
      </c>
      <c r="Q29" s="130">
        <v>0</v>
      </c>
      <c r="R29" s="130">
        <v>0</v>
      </c>
      <c r="S29" s="130">
        <v>0</v>
      </c>
      <c r="T29" s="130">
        <v>0</v>
      </c>
      <c r="U29" s="130">
        <v>0</v>
      </c>
      <c r="V29" s="130">
        <v>0</v>
      </c>
      <c r="W29" s="130">
        <v>0</v>
      </c>
      <c r="X29" s="130">
        <v>0</v>
      </c>
      <c r="Y29" s="130">
        <v>0</v>
      </c>
      <c r="Z29" s="130">
        <v>0</v>
      </c>
      <c r="AA29" s="130">
        <v>0</v>
      </c>
      <c r="AB29" s="130">
        <v>0</v>
      </c>
      <c r="AC29" s="130">
        <v>0</v>
      </c>
      <c r="AD29" s="130">
        <v>0</v>
      </c>
      <c r="AE29" s="130">
        <v>0</v>
      </c>
      <c r="AF29" s="130">
        <v>0</v>
      </c>
      <c r="AG29" s="130">
        <v>0</v>
      </c>
      <c r="AH29" s="130">
        <v>0</v>
      </c>
      <c r="AI29" s="130">
        <v>0</v>
      </c>
      <c r="AJ29" s="130">
        <v>0</v>
      </c>
      <c r="AK29" s="130">
        <v>0</v>
      </c>
      <c r="AL29" s="130">
        <v>0</v>
      </c>
      <c r="AM29" s="130">
        <v>0</v>
      </c>
      <c r="AN29" s="130">
        <v>0</v>
      </c>
      <c r="AO29" s="130">
        <v>0</v>
      </c>
      <c r="AP29" s="130">
        <v>0</v>
      </c>
      <c r="AQ29" s="130">
        <v>0</v>
      </c>
      <c r="AR29" s="130">
        <v>0</v>
      </c>
      <c r="AS29" s="130">
        <v>0</v>
      </c>
      <c r="AT29" s="130">
        <v>0</v>
      </c>
      <c r="AU29" s="130">
        <v>0</v>
      </c>
      <c r="AV29" s="130">
        <v>0</v>
      </c>
      <c r="AW29" s="130">
        <v>0</v>
      </c>
      <c r="AX29" s="130">
        <v>0</v>
      </c>
      <c r="AY29" s="130">
        <v>0</v>
      </c>
      <c r="AZ29" s="130">
        <v>0</v>
      </c>
      <c r="BA29" s="130">
        <v>0</v>
      </c>
      <c r="BB29" s="130">
        <v>0</v>
      </c>
      <c r="BC29" s="130">
        <v>0</v>
      </c>
      <c r="BD29" s="130">
        <v>0</v>
      </c>
      <c r="BE29" s="131">
        <v>0</v>
      </c>
      <c r="BF29" s="132">
        <v>0</v>
      </c>
      <c r="BG29" s="132">
        <v>0</v>
      </c>
      <c r="BH29" s="132">
        <v>0</v>
      </c>
    </row>
    <row r="30" spans="1:60">
      <c r="A30" s="136" t="s">
        <v>277</v>
      </c>
      <c r="B30" s="130" t="s">
        <v>273</v>
      </c>
      <c r="C30" s="130" t="s">
        <v>273</v>
      </c>
      <c r="D30" s="130" t="s">
        <v>273</v>
      </c>
      <c r="E30" s="130" t="s">
        <v>273</v>
      </c>
      <c r="F30" s="130" t="s">
        <v>273</v>
      </c>
      <c r="G30" s="130" t="s">
        <v>273</v>
      </c>
      <c r="H30" s="130" t="s">
        <v>273</v>
      </c>
      <c r="I30" s="130" t="s">
        <v>273</v>
      </c>
      <c r="J30" s="130" t="s">
        <v>273</v>
      </c>
      <c r="K30" s="130" t="s">
        <v>273</v>
      </c>
      <c r="L30" s="130" t="s">
        <v>273</v>
      </c>
      <c r="M30" s="130" t="s">
        <v>273</v>
      </c>
      <c r="N30" s="130" t="s">
        <v>273</v>
      </c>
      <c r="O30" s="130" t="s">
        <v>273</v>
      </c>
      <c r="P30" s="130" t="s">
        <v>273</v>
      </c>
      <c r="Q30" s="130" t="s">
        <v>273</v>
      </c>
      <c r="R30" s="130" t="s">
        <v>273</v>
      </c>
      <c r="S30" s="130" t="s">
        <v>273</v>
      </c>
      <c r="T30" s="130" t="s">
        <v>273</v>
      </c>
      <c r="U30" s="130" t="s">
        <v>273</v>
      </c>
      <c r="V30" s="130">
        <v>0</v>
      </c>
      <c r="W30" s="130">
        <v>0</v>
      </c>
      <c r="X30" s="130">
        <v>0</v>
      </c>
      <c r="Y30" s="130">
        <v>0</v>
      </c>
      <c r="Z30" s="130">
        <v>0</v>
      </c>
      <c r="AA30" s="130">
        <v>0</v>
      </c>
      <c r="AB30" s="130">
        <v>0</v>
      </c>
      <c r="AC30" s="130">
        <v>0</v>
      </c>
      <c r="AD30" s="130">
        <v>0</v>
      </c>
      <c r="AE30" s="130">
        <v>0</v>
      </c>
      <c r="AF30" s="130">
        <v>0</v>
      </c>
      <c r="AG30" s="130">
        <v>0</v>
      </c>
      <c r="AH30" s="130">
        <v>0</v>
      </c>
      <c r="AI30" s="130">
        <v>0</v>
      </c>
      <c r="AJ30" s="130">
        <v>0</v>
      </c>
      <c r="AK30" s="130">
        <v>0</v>
      </c>
      <c r="AL30" s="130">
        <v>0</v>
      </c>
      <c r="AM30" s="130">
        <v>0</v>
      </c>
      <c r="AN30" s="130">
        <v>0</v>
      </c>
      <c r="AO30" s="130">
        <v>0</v>
      </c>
      <c r="AP30" s="130">
        <v>0</v>
      </c>
      <c r="AQ30" s="130">
        <v>0</v>
      </c>
      <c r="AR30" s="130">
        <v>0</v>
      </c>
      <c r="AS30" s="130">
        <v>0</v>
      </c>
      <c r="AT30" s="130">
        <v>0</v>
      </c>
      <c r="AU30" s="130">
        <v>0</v>
      </c>
      <c r="AV30" s="130">
        <v>0</v>
      </c>
      <c r="AW30" s="130">
        <v>0</v>
      </c>
      <c r="AX30" s="130">
        <v>0</v>
      </c>
      <c r="AY30" s="130">
        <v>0</v>
      </c>
      <c r="AZ30" s="130">
        <v>0</v>
      </c>
      <c r="BA30" s="130">
        <v>0</v>
      </c>
      <c r="BB30" s="130">
        <v>0</v>
      </c>
      <c r="BC30" s="130">
        <v>0</v>
      </c>
      <c r="BD30" s="130">
        <v>0</v>
      </c>
      <c r="BE30" s="131">
        <v>0</v>
      </c>
      <c r="BF30" s="132">
        <v>0</v>
      </c>
      <c r="BG30" s="132">
        <v>0</v>
      </c>
      <c r="BH30" s="132">
        <v>0</v>
      </c>
    </row>
    <row r="31" spans="1:60">
      <c r="A31" s="136" t="s">
        <v>278</v>
      </c>
      <c r="B31" s="130">
        <v>0</v>
      </c>
      <c r="C31" s="130">
        <v>0</v>
      </c>
      <c r="D31" s="130">
        <v>0</v>
      </c>
      <c r="E31" s="130">
        <v>0</v>
      </c>
      <c r="F31" s="130">
        <v>0</v>
      </c>
      <c r="G31" s="130">
        <v>0</v>
      </c>
      <c r="H31" s="130">
        <v>0</v>
      </c>
      <c r="I31" s="130">
        <v>0</v>
      </c>
      <c r="J31" s="130">
        <v>0</v>
      </c>
      <c r="K31" s="130">
        <v>0</v>
      </c>
      <c r="L31" s="130">
        <v>0</v>
      </c>
      <c r="M31" s="130">
        <v>0</v>
      </c>
      <c r="N31" s="130">
        <v>2.6421052631578901</v>
      </c>
      <c r="O31" s="130">
        <v>3.2410526315789498</v>
      </c>
      <c r="P31" s="130">
        <v>6.69473684210526</v>
      </c>
      <c r="Q31" s="130">
        <v>6.9736842105263204</v>
      </c>
      <c r="R31" s="130">
        <v>14.563157894736801</v>
      </c>
      <c r="S31" s="130">
        <v>16.658947368421099</v>
      </c>
      <c r="T31" s="130">
        <v>17.5968421052632</v>
      </c>
      <c r="U31" s="130">
        <v>18.7357894736842</v>
      </c>
      <c r="V31" s="130">
        <v>18.926315789473701</v>
      </c>
      <c r="W31" s="130">
        <v>18.945263157894701</v>
      </c>
      <c r="X31" s="130">
        <v>19.509473684210501</v>
      </c>
      <c r="Y31" s="130">
        <v>19.417894736842101</v>
      </c>
      <c r="Z31" s="130">
        <v>18.9578947368421</v>
      </c>
      <c r="AA31" s="130">
        <v>19.082105263157899</v>
      </c>
      <c r="AB31" s="130">
        <v>19.3757894736842</v>
      </c>
      <c r="AC31" s="130">
        <v>19.126315789473701</v>
      </c>
      <c r="AD31" s="130">
        <v>19.789473684210499</v>
      </c>
      <c r="AE31" s="130">
        <v>19.2926315789474</v>
      </c>
      <c r="AF31" s="130">
        <v>19.082105263157899</v>
      </c>
      <c r="AG31" s="130">
        <v>19.662105263157901</v>
      </c>
      <c r="AH31" s="130">
        <v>21.106315789473701</v>
      </c>
      <c r="AI31" s="130">
        <v>22.08</v>
      </c>
      <c r="AJ31" s="130">
        <v>23.2210526315789</v>
      </c>
      <c r="AK31" s="130">
        <v>22.710526315789501</v>
      </c>
      <c r="AL31" s="130">
        <v>23.0041052631579</v>
      </c>
      <c r="AM31" s="130">
        <v>22.520842105263199</v>
      </c>
      <c r="AN31" s="130">
        <v>22.978842105263201</v>
      </c>
      <c r="AO31" s="130">
        <v>22.962</v>
      </c>
      <c r="AP31" s="130">
        <v>23.532947368420999</v>
      </c>
      <c r="AQ31" s="130">
        <v>23.1616842105263</v>
      </c>
      <c r="AR31" s="130">
        <v>23.6854736842105</v>
      </c>
      <c r="AS31" s="130">
        <v>23.210210526315802</v>
      </c>
      <c r="AT31" s="130">
        <v>23.790315789473699</v>
      </c>
      <c r="AU31" s="130">
        <v>23.0410526315789</v>
      </c>
      <c r="AV31" s="130">
        <v>23.4373684210526</v>
      </c>
      <c r="AW31" s="130">
        <v>23.224</v>
      </c>
      <c r="AX31" s="130">
        <v>23.866842105263199</v>
      </c>
      <c r="AY31" s="130">
        <v>23.837894736842099</v>
      </c>
      <c r="AZ31" s="130">
        <v>23.501052631578901</v>
      </c>
      <c r="BA31" s="130">
        <v>23.4526315789474</v>
      </c>
      <c r="BB31" s="130">
        <v>22.709473684210501</v>
      </c>
      <c r="BC31" s="130">
        <v>23.032631578947399</v>
      </c>
      <c r="BD31" s="130">
        <v>24.121052631578898</v>
      </c>
      <c r="BE31" s="131">
        <v>23.5347368421053</v>
      </c>
      <c r="BF31" s="132">
        <v>-2.6973049604799799E-2</v>
      </c>
      <c r="BG31" s="132">
        <v>1.3815949320492599E-3</v>
      </c>
      <c r="BH31" s="132">
        <v>8.7162383071203407E-3</v>
      </c>
    </row>
    <row r="32" spans="1:60">
      <c r="A32" s="136" t="s">
        <v>279</v>
      </c>
      <c r="B32" s="130">
        <v>0.89700000000000002</v>
      </c>
      <c r="C32" s="130">
        <v>1.395</v>
      </c>
      <c r="D32" s="130">
        <v>2.0760000000000001</v>
      </c>
      <c r="E32" s="130">
        <v>3.085</v>
      </c>
      <c r="F32" s="130">
        <v>3.6</v>
      </c>
      <c r="G32" s="130">
        <v>5.7110000000000003</v>
      </c>
      <c r="H32" s="130">
        <v>9.3290000000000006</v>
      </c>
      <c r="I32" s="130">
        <v>14.590999999999999</v>
      </c>
      <c r="J32" s="130">
        <v>14.750999999999999</v>
      </c>
      <c r="K32" s="130">
        <v>14.71</v>
      </c>
      <c r="L32" s="130">
        <v>18.248000000000001</v>
      </c>
      <c r="M32" s="130">
        <v>15.778</v>
      </c>
      <c r="N32" s="130">
        <v>17.940999999999999</v>
      </c>
      <c r="O32" s="130">
        <v>30.452000000000002</v>
      </c>
      <c r="P32" s="130">
        <v>39.96</v>
      </c>
      <c r="Q32" s="130">
        <v>61.250999999999998</v>
      </c>
      <c r="R32" s="130">
        <v>105.32599999999999</v>
      </c>
      <c r="S32" s="130">
        <v>108.919</v>
      </c>
      <c r="T32" s="130">
        <v>144.261</v>
      </c>
      <c r="U32" s="130">
        <v>191.23400000000001</v>
      </c>
      <c r="V32" s="130">
        <v>224.1</v>
      </c>
      <c r="W32" s="130">
        <v>254.155</v>
      </c>
      <c r="X32" s="130">
        <v>265.52</v>
      </c>
      <c r="Y32" s="130">
        <v>275.52100000000002</v>
      </c>
      <c r="Z32" s="130">
        <v>303.93099999999998</v>
      </c>
      <c r="AA32" s="130">
        <v>314.08100000000002</v>
      </c>
      <c r="AB32" s="130">
        <v>331.34</v>
      </c>
      <c r="AC32" s="130">
        <v>338.44499999999999</v>
      </c>
      <c r="AD32" s="130">
        <v>368.18799999999999</v>
      </c>
      <c r="AE32" s="130">
        <v>359.98099999999999</v>
      </c>
      <c r="AF32" s="130">
        <v>377.23099999999999</v>
      </c>
      <c r="AG32" s="130">
        <v>397.34</v>
      </c>
      <c r="AH32" s="130">
        <v>395.483</v>
      </c>
      <c r="AI32" s="130">
        <v>387.99</v>
      </c>
      <c r="AJ32" s="130">
        <v>394.24400000000003</v>
      </c>
      <c r="AK32" s="130">
        <v>415.16199999999998</v>
      </c>
      <c r="AL32" s="130">
        <v>421.07600000000002</v>
      </c>
      <c r="AM32" s="130">
        <v>436.76</v>
      </c>
      <c r="AN32" s="130">
        <v>441.07</v>
      </c>
      <c r="AO32" s="130">
        <v>448.24099999999999</v>
      </c>
      <c r="AP32" s="130">
        <v>451.529</v>
      </c>
      <c r="AQ32" s="130">
        <v>450.19099999999997</v>
      </c>
      <c r="AR32" s="130">
        <v>439.73</v>
      </c>
      <c r="AS32" s="130">
        <v>439.447</v>
      </c>
      <c r="AT32" s="130">
        <v>409.73599999999999</v>
      </c>
      <c r="AU32" s="130">
        <v>428.52100000000002</v>
      </c>
      <c r="AV32" s="130">
        <v>442.38799999999998</v>
      </c>
      <c r="AW32" s="130">
        <v>425.40600000000001</v>
      </c>
      <c r="AX32" s="130">
        <v>423.685</v>
      </c>
      <c r="AY32" s="130">
        <v>436.47899999999998</v>
      </c>
      <c r="AZ32" s="130">
        <v>437.42780800000003</v>
      </c>
      <c r="BA32" s="130">
        <v>403.19548200000003</v>
      </c>
      <c r="BB32" s="130">
        <v>398.359129</v>
      </c>
      <c r="BC32" s="130">
        <v>412.94181200000003</v>
      </c>
      <c r="BD32" s="130">
        <v>399.01158700000002</v>
      </c>
      <c r="BE32" s="131">
        <v>353.83286700000002</v>
      </c>
      <c r="BF32" s="132">
        <v>-0.115649464754048</v>
      </c>
      <c r="BG32" s="132">
        <v>-2.6487451973735698E-3</v>
      </c>
      <c r="BH32" s="132">
        <v>0.13104423518116301</v>
      </c>
    </row>
    <row r="33" spans="1:60">
      <c r="A33" s="136" t="s">
        <v>280</v>
      </c>
      <c r="B33" s="130">
        <v>0.11700000000000001</v>
      </c>
      <c r="C33" s="130">
        <v>0.26500000000000001</v>
      </c>
      <c r="D33" s="130">
        <v>1.2250000000000001</v>
      </c>
      <c r="E33" s="130">
        <v>1.766</v>
      </c>
      <c r="F33" s="130">
        <v>4.9370000000000003</v>
      </c>
      <c r="G33" s="130">
        <v>6.4939999999999998</v>
      </c>
      <c r="H33" s="130">
        <v>6.2160000000000002</v>
      </c>
      <c r="I33" s="130">
        <v>9.5220000000000002</v>
      </c>
      <c r="J33" s="130">
        <v>12.106</v>
      </c>
      <c r="K33" s="130">
        <v>14.459</v>
      </c>
      <c r="L33" s="130">
        <v>24.138000000000002</v>
      </c>
      <c r="M33" s="130">
        <v>29.533000000000001</v>
      </c>
      <c r="N33" s="130">
        <v>41.255000000000003</v>
      </c>
      <c r="O33" s="130">
        <v>43.872999999999998</v>
      </c>
      <c r="P33" s="130">
        <v>52.064</v>
      </c>
      <c r="Q33" s="130">
        <v>55.588999999999999</v>
      </c>
      <c r="R33" s="130">
        <v>65.533000000000001</v>
      </c>
      <c r="S33" s="130">
        <v>74.426000000000002</v>
      </c>
      <c r="T33" s="130">
        <v>78.063000000000002</v>
      </c>
      <c r="U33" s="130">
        <v>104.31699999999999</v>
      </c>
      <c r="V33" s="130">
        <v>138.64099999999999</v>
      </c>
      <c r="W33" s="130">
        <v>130.489</v>
      </c>
      <c r="X33" s="130">
        <v>141.72499999999999</v>
      </c>
      <c r="Y33" s="130">
        <v>156.82</v>
      </c>
      <c r="Z33" s="130">
        <v>161.67099999999999</v>
      </c>
      <c r="AA33" s="130">
        <v>152.5</v>
      </c>
      <c r="AB33" s="130">
        <v>147.4</v>
      </c>
      <c r="AC33" s="130">
        <v>158.80000000000001</v>
      </c>
      <c r="AD33" s="130">
        <v>153.5</v>
      </c>
      <c r="AE33" s="130">
        <v>151.19999999999999</v>
      </c>
      <c r="AF33" s="130">
        <v>154.1</v>
      </c>
      <c r="AG33" s="130">
        <v>161.613</v>
      </c>
      <c r="AH33" s="130">
        <v>170.328</v>
      </c>
      <c r="AI33" s="130">
        <v>161.6</v>
      </c>
      <c r="AJ33" s="130">
        <v>170.00399999999999</v>
      </c>
      <c r="AK33" s="130">
        <v>169.60599999999999</v>
      </c>
      <c r="AL33" s="130">
        <v>171.30500000000001</v>
      </c>
      <c r="AM33" s="130">
        <v>164.84200000000001</v>
      </c>
      <c r="AN33" s="130">
        <v>165.06</v>
      </c>
      <c r="AO33" s="130">
        <v>167.065</v>
      </c>
      <c r="AP33" s="130">
        <v>163.03899999999999</v>
      </c>
      <c r="AQ33" s="130">
        <v>167.35599999999999</v>
      </c>
      <c r="AR33" s="130">
        <v>140.53399999999999</v>
      </c>
      <c r="AS33" s="130">
        <v>148.77699999999999</v>
      </c>
      <c r="AT33" s="130">
        <v>134.93199999999999</v>
      </c>
      <c r="AU33" s="130">
        <v>140.55600000000001</v>
      </c>
      <c r="AV33" s="130">
        <v>107.971227</v>
      </c>
      <c r="AW33" s="130">
        <v>99.46</v>
      </c>
      <c r="AX33" s="130">
        <v>97.29</v>
      </c>
      <c r="AY33" s="130">
        <v>97.129000000000005</v>
      </c>
      <c r="AZ33" s="130">
        <v>91.786310999999998</v>
      </c>
      <c r="BA33" s="130">
        <v>84.634</v>
      </c>
      <c r="BB33" s="130">
        <v>76.324399999999997</v>
      </c>
      <c r="BC33" s="130">
        <v>76.004999999999995</v>
      </c>
      <c r="BD33" s="130">
        <v>75.071235999999999</v>
      </c>
      <c r="BE33" s="131">
        <v>64.372</v>
      </c>
      <c r="BF33" s="132">
        <v>-0.14486395004100899</v>
      </c>
      <c r="BG33" s="132">
        <v>-5.6947521369133697E-2</v>
      </c>
      <c r="BH33" s="132">
        <v>2.3840576424127999E-2</v>
      </c>
    </row>
    <row r="34" spans="1:60">
      <c r="A34" s="136" t="s">
        <v>281</v>
      </c>
      <c r="B34" s="130">
        <v>0</v>
      </c>
      <c r="C34" s="130">
        <v>0</v>
      </c>
      <c r="D34" s="130">
        <v>0</v>
      </c>
      <c r="E34" s="130">
        <v>0</v>
      </c>
      <c r="F34" s="130">
        <v>0</v>
      </c>
      <c r="G34" s="130">
        <v>0</v>
      </c>
      <c r="H34" s="130">
        <v>0</v>
      </c>
      <c r="I34" s="130">
        <v>0</v>
      </c>
      <c r="J34" s="130">
        <v>0</v>
      </c>
      <c r="K34" s="130">
        <v>0</v>
      </c>
      <c r="L34" s="130">
        <v>0</v>
      </c>
      <c r="M34" s="130">
        <v>0</v>
      </c>
      <c r="N34" s="130">
        <v>0</v>
      </c>
      <c r="O34" s="130">
        <v>0</v>
      </c>
      <c r="P34" s="130">
        <v>0</v>
      </c>
      <c r="Q34" s="130">
        <v>0</v>
      </c>
      <c r="R34" s="130">
        <v>0</v>
      </c>
      <c r="S34" s="130">
        <v>0</v>
      </c>
      <c r="T34" s="130">
        <v>0</v>
      </c>
      <c r="U34" s="130">
        <v>0</v>
      </c>
      <c r="V34" s="130">
        <v>0</v>
      </c>
      <c r="W34" s="130">
        <v>0</v>
      </c>
      <c r="X34" s="130">
        <v>0</v>
      </c>
      <c r="Y34" s="130">
        <v>0</v>
      </c>
      <c r="Z34" s="130">
        <v>0</v>
      </c>
      <c r="AA34" s="130">
        <v>0</v>
      </c>
      <c r="AB34" s="130">
        <v>0</v>
      </c>
      <c r="AC34" s="130">
        <v>0</v>
      </c>
      <c r="AD34" s="130">
        <v>0</v>
      </c>
      <c r="AE34" s="130">
        <v>0</v>
      </c>
      <c r="AF34" s="130">
        <v>0</v>
      </c>
      <c r="AG34" s="130">
        <v>0</v>
      </c>
      <c r="AH34" s="130">
        <v>0</v>
      </c>
      <c r="AI34" s="130">
        <v>0</v>
      </c>
      <c r="AJ34" s="130">
        <v>0</v>
      </c>
      <c r="AK34" s="130">
        <v>0</v>
      </c>
      <c r="AL34" s="130">
        <v>0</v>
      </c>
      <c r="AM34" s="130">
        <v>0</v>
      </c>
      <c r="AN34" s="130">
        <v>0</v>
      </c>
      <c r="AO34" s="130">
        <v>0</v>
      </c>
      <c r="AP34" s="130">
        <v>0</v>
      </c>
      <c r="AQ34" s="130">
        <v>0</v>
      </c>
      <c r="AR34" s="130">
        <v>0</v>
      </c>
      <c r="AS34" s="130">
        <v>0</v>
      </c>
      <c r="AT34" s="130">
        <v>0</v>
      </c>
      <c r="AU34" s="130">
        <v>0</v>
      </c>
      <c r="AV34" s="130">
        <v>0</v>
      </c>
      <c r="AW34" s="130">
        <v>0</v>
      </c>
      <c r="AX34" s="130">
        <v>0</v>
      </c>
      <c r="AY34" s="130">
        <v>0</v>
      </c>
      <c r="AZ34" s="130">
        <v>0</v>
      </c>
      <c r="BA34" s="130">
        <v>0</v>
      </c>
      <c r="BB34" s="130">
        <v>0</v>
      </c>
      <c r="BC34" s="130">
        <v>0</v>
      </c>
      <c r="BD34" s="130">
        <v>0</v>
      </c>
      <c r="BE34" s="131">
        <v>0</v>
      </c>
      <c r="BF34" s="132">
        <v>0</v>
      </c>
      <c r="BG34" s="132">
        <v>0</v>
      </c>
      <c r="BH34" s="132">
        <v>0</v>
      </c>
    </row>
    <row r="35" spans="1:60">
      <c r="A35" s="136" t="s">
        <v>282</v>
      </c>
      <c r="B35" s="130">
        <v>0</v>
      </c>
      <c r="C35" s="130">
        <v>0</v>
      </c>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2.4729999999999999</v>
      </c>
      <c r="U35" s="130">
        <v>3.766</v>
      </c>
      <c r="V35" s="130">
        <v>6.48</v>
      </c>
      <c r="W35" s="130">
        <v>7.4240000000000004</v>
      </c>
      <c r="X35" s="130">
        <v>10.986000000000001</v>
      </c>
      <c r="Y35" s="130">
        <v>13.445</v>
      </c>
      <c r="Z35" s="130">
        <v>13.891</v>
      </c>
      <c r="AA35" s="130">
        <v>13.731</v>
      </c>
      <c r="AB35" s="130">
        <v>13.726000000000001</v>
      </c>
      <c r="AC35" s="130">
        <v>13.964</v>
      </c>
      <c r="AD35" s="130">
        <v>13.795999999999999</v>
      </c>
      <c r="AE35" s="130">
        <v>14.048999999999999</v>
      </c>
      <c r="AF35" s="130">
        <v>14.026</v>
      </c>
      <c r="AG35" s="130">
        <v>14.18</v>
      </c>
      <c r="AH35" s="130">
        <v>13.968</v>
      </c>
      <c r="AI35" s="130">
        <v>13.949</v>
      </c>
      <c r="AJ35" s="130">
        <v>14.096</v>
      </c>
      <c r="AK35" s="130">
        <v>14.18</v>
      </c>
      <c r="AL35" s="130">
        <v>14.125999999999999</v>
      </c>
      <c r="AM35" s="130">
        <v>13.952999999999999</v>
      </c>
      <c r="AN35" s="130">
        <v>11.013</v>
      </c>
      <c r="AO35" s="130">
        <v>11.914999999999999</v>
      </c>
      <c r="AP35" s="130">
        <v>13.834</v>
      </c>
      <c r="AQ35" s="130">
        <v>13.461</v>
      </c>
      <c r="AR35" s="130">
        <v>14.677</v>
      </c>
      <c r="AS35" s="130">
        <v>14.818</v>
      </c>
      <c r="AT35" s="130">
        <v>15.426</v>
      </c>
      <c r="AU35" s="130">
        <v>15.760999999999999</v>
      </c>
      <c r="AV35" s="130">
        <v>15.685026000000001</v>
      </c>
      <c r="AW35" s="130">
        <v>15.793013999999999</v>
      </c>
      <c r="AX35" s="130">
        <v>15.369604000000001</v>
      </c>
      <c r="AY35" s="130">
        <v>15.648624</v>
      </c>
      <c r="AZ35" s="130">
        <v>15.834396</v>
      </c>
      <c r="BA35" s="130">
        <v>16.053915</v>
      </c>
      <c r="BB35" s="130">
        <v>16.097595999999999</v>
      </c>
      <c r="BC35" s="130">
        <v>15.733000000000001</v>
      </c>
      <c r="BD35" s="130">
        <v>16.288</v>
      </c>
      <c r="BE35" s="131">
        <v>16.056000000000001</v>
      </c>
      <c r="BF35" s="132">
        <v>-1.69369383877097E-2</v>
      </c>
      <c r="BG35" s="132">
        <v>5.4522339069593704E-3</v>
      </c>
      <c r="BH35" s="132">
        <v>5.9464409225408301E-3</v>
      </c>
    </row>
    <row r="36" spans="1:60">
      <c r="A36" s="136" t="s">
        <v>283</v>
      </c>
      <c r="B36" s="130">
        <v>0</v>
      </c>
      <c r="C36" s="130">
        <v>0</v>
      </c>
      <c r="D36" s="130">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v>0</v>
      </c>
      <c r="Y36" s="130">
        <v>0</v>
      </c>
      <c r="Z36" s="130">
        <v>0</v>
      </c>
      <c r="AA36" s="130">
        <v>0</v>
      </c>
      <c r="AB36" s="130">
        <v>0</v>
      </c>
      <c r="AC36" s="130">
        <v>0</v>
      </c>
      <c r="AD36" s="130">
        <v>0</v>
      </c>
      <c r="AE36" s="130">
        <v>0</v>
      </c>
      <c r="AF36" s="130">
        <v>0</v>
      </c>
      <c r="AG36" s="130">
        <v>0</v>
      </c>
      <c r="AH36" s="130">
        <v>0</v>
      </c>
      <c r="AI36" s="130">
        <v>0</v>
      </c>
      <c r="AJ36" s="130">
        <v>0</v>
      </c>
      <c r="AK36" s="130">
        <v>0</v>
      </c>
      <c r="AL36" s="130">
        <v>0</v>
      </c>
      <c r="AM36" s="130">
        <v>0</v>
      </c>
      <c r="AN36" s="130">
        <v>0</v>
      </c>
      <c r="AO36" s="130">
        <v>0</v>
      </c>
      <c r="AP36" s="130">
        <v>0</v>
      </c>
      <c r="AQ36" s="130">
        <v>0</v>
      </c>
      <c r="AR36" s="130">
        <v>0</v>
      </c>
      <c r="AS36" s="130">
        <v>0</v>
      </c>
      <c r="AT36" s="130">
        <v>0</v>
      </c>
      <c r="AU36" s="130">
        <v>0</v>
      </c>
      <c r="AV36" s="130">
        <v>0</v>
      </c>
      <c r="AW36" s="130">
        <v>0</v>
      </c>
      <c r="AX36" s="130">
        <v>0</v>
      </c>
      <c r="AY36" s="130">
        <v>0</v>
      </c>
      <c r="AZ36" s="130">
        <v>0</v>
      </c>
      <c r="BA36" s="130">
        <v>0</v>
      </c>
      <c r="BB36" s="130">
        <v>0</v>
      </c>
      <c r="BC36" s="130">
        <v>0</v>
      </c>
      <c r="BD36" s="130">
        <v>0</v>
      </c>
      <c r="BE36" s="131">
        <v>0</v>
      </c>
      <c r="BF36" s="132">
        <v>0</v>
      </c>
      <c r="BG36" s="132">
        <v>0</v>
      </c>
      <c r="BH36" s="132">
        <v>0</v>
      </c>
    </row>
    <row r="37" spans="1:60">
      <c r="A37" s="136" t="s">
        <v>284</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v>0</v>
      </c>
      <c r="Y37" s="130">
        <v>0</v>
      </c>
      <c r="Z37" s="130">
        <v>0</v>
      </c>
      <c r="AA37" s="130">
        <v>0</v>
      </c>
      <c r="AB37" s="130">
        <v>0</v>
      </c>
      <c r="AC37" s="130">
        <v>0</v>
      </c>
      <c r="AD37" s="130">
        <v>0</v>
      </c>
      <c r="AE37" s="130">
        <v>0</v>
      </c>
      <c r="AF37" s="130">
        <v>0</v>
      </c>
      <c r="AG37" s="130">
        <v>0</v>
      </c>
      <c r="AH37" s="130">
        <v>0</v>
      </c>
      <c r="AI37" s="130">
        <v>0</v>
      </c>
      <c r="AJ37" s="130">
        <v>0</v>
      </c>
      <c r="AK37" s="130">
        <v>0</v>
      </c>
      <c r="AL37" s="130">
        <v>0</v>
      </c>
      <c r="AM37" s="130">
        <v>0</v>
      </c>
      <c r="AN37" s="130">
        <v>0</v>
      </c>
      <c r="AO37" s="130">
        <v>0</v>
      </c>
      <c r="AP37" s="130">
        <v>0</v>
      </c>
      <c r="AQ37" s="130">
        <v>0</v>
      </c>
      <c r="AR37" s="130">
        <v>0</v>
      </c>
      <c r="AS37" s="130">
        <v>0</v>
      </c>
      <c r="AT37" s="130">
        <v>0</v>
      </c>
      <c r="AU37" s="130">
        <v>0</v>
      </c>
      <c r="AV37" s="130">
        <v>0</v>
      </c>
      <c r="AW37" s="130">
        <v>0</v>
      </c>
      <c r="AX37" s="130">
        <v>0</v>
      </c>
      <c r="AY37" s="130">
        <v>0</v>
      </c>
      <c r="AZ37" s="130">
        <v>0</v>
      </c>
      <c r="BA37" s="130">
        <v>0</v>
      </c>
      <c r="BB37" s="130">
        <v>0</v>
      </c>
      <c r="BC37" s="130">
        <v>0</v>
      </c>
      <c r="BD37" s="130">
        <v>0</v>
      </c>
      <c r="BE37" s="131">
        <v>0</v>
      </c>
      <c r="BF37" s="132">
        <v>0</v>
      </c>
      <c r="BG37" s="132">
        <v>0</v>
      </c>
      <c r="BH37" s="132">
        <v>0</v>
      </c>
    </row>
    <row r="38" spans="1:60">
      <c r="A38" s="136" t="s">
        <v>285</v>
      </c>
      <c r="B38" s="130">
        <v>3.51</v>
      </c>
      <c r="C38" s="130">
        <v>3.863</v>
      </c>
      <c r="D38" s="130">
        <v>3.1520000000000001</v>
      </c>
      <c r="E38" s="130">
        <v>2.5760000000000001</v>
      </c>
      <c r="F38" s="130">
        <v>1.679</v>
      </c>
      <c r="G38" s="130">
        <v>3.1760000000000002</v>
      </c>
      <c r="H38" s="130">
        <v>3.3650000000000002</v>
      </c>
      <c r="I38" s="130">
        <v>3.6259999999999999</v>
      </c>
      <c r="J38" s="130">
        <v>3.1419999999999999</v>
      </c>
      <c r="K38" s="130">
        <v>3.41</v>
      </c>
      <c r="L38" s="130">
        <v>3.8</v>
      </c>
      <c r="M38" s="130">
        <v>3.8069999999999999</v>
      </c>
      <c r="N38" s="130">
        <v>3.3849999999999998</v>
      </c>
      <c r="O38" s="130">
        <v>4.4279999999999999</v>
      </c>
      <c r="P38" s="130">
        <v>2.6280000000000001</v>
      </c>
      <c r="Q38" s="130">
        <v>2.2080000000000002</v>
      </c>
      <c r="R38" s="130">
        <v>2.7069999999999999</v>
      </c>
      <c r="S38" s="130">
        <v>6.8040000000000003</v>
      </c>
      <c r="T38" s="130">
        <v>5.7830000000000004</v>
      </c>
      <c r="U38" s="130">
        <v>6.8869999999999996</v>
      </c>
      <c r="V38" s="130">
        <v>7.024</v>
      </c>
      <c r="W38" s="130">
        <v>8.7579999999999991</v>
      </c>
      <c r="X38" s="130">
        <v>0.17399999999999999</v>
      </c>
      <c r="Y38" s="130">
        <v>0</v>
      </c>
      <c r="Z38" s="130">
        <v>0</v>
      </c>
      <c r="AA38" s="130">
        <v>0</v>
      </c>
      <c r="AB38" s="130">
        <v>0</v>
      </c>
      <c r="AC38" s="130">
        <v>0</v>
      </c>
      <c r="AD38" s="130">
        <v>0</v>
      </c>
      <c r="AE38" s="130">
        <v>0</v>
      </c>
      <c r="AF38" s="130">
        <v>0</v>
      </c>
      <c r="AG38" s="130">
        <v>0</v>
      </c>
      <c r="AH38" s="130">
        <v>0</v>
      </c>
      <c r="AI38" s="130">
        <v>0</v>
      </c>
      <c r="AJ38" s="130">
        <v>0</v>
      </c>
      <c r="AK38" s="130">
        <v>0</v>
      </c>
      <c r="AL38" s="130">
        <v>0</v>
      </c>
      <c r="AM38" s="130">
        <v>0</v>
      </c>
      <c r="AN38" s="130">
        <v>0</v>
      </c>
      <c r="AO38" s="130">
        <v>0</v>
      </c>
      <c r="AP38" s="130">
        <v>0</v>
      </c>
      <c r="AQ38" s="130">
        <v>0</v>
      </c>
      <c r="AR38" s="130">
        <v>0</v>
      </c>
      <c r="AS38" s="130">
        <v>0</v>
      </c>
      <c r="AT38" s="130">
        <v>0</v>
      </c>
      <c r="AU38" s="130">
        <v>0</v>
      </c>
      <c r="AV38" s="130">
        <v>0</v>
      </c>
      <c r="AW38" s="130">
        <v>0</v>
      </c>
      <c r="AX38" s="130">
        <v>0</v>
      </c>
      <c r="AY38" s="130">
        <v>0</v>
      </c>
      <c r="AZ38" s="130">
        <v>0</v>
      </c>
      <c r="BA38" s="130">
        <v>0</v>
      </c>
      <c r="BB38" s="130">
        <v>0</v>
      </c>
      <c r="BC38" s="130">
        <v>0</v>
      </c>
      <c r="BD38" s="130">
        <v>0</v>
      </c>
      <c r="BE38" s="131">
        <v>0</v>
      </c>
      <c r="BF38" s="132">
        <v>0</v>
      </c>
      <c r="BG38" s="132">
        <v>0</v>
      </c>
      <c r="BH38" s="132">
        <v>0</v>
      </c>
    </row>
    <row r="39" spans="1:60">
      <c r="A39" s="136" t="s">
        <v>286</v>
      </c>
      <c r="B39" s="130" t="s">
        <v>273</v>
      </c>
      <c r="C39" s="130" t="s">
        <v>273</v>
      </c>
      <c r="D39" s="130" t="s">
        <v>273</v>
      </c>
      <c r="E39" s="130" t="s">
        <v>273</v>
      </c>
      <c r="F39" s="130" t="s">
        <v>273</v>
      </c>
      <c r="G39" s="130" t="s">
        <v>273</v>
      </c>
      <c r="H39" s="130" t="s">
        <v>273</v>
      </c>
      <c r="I39" s="130" t="s">
        <v>273</v>
      </c>
      <c r="J39" s="130" t="s">
        <v>273</v>
      </c>
      <c r="K39" s="130" t="s">
        <v>273</v>
      </c>
      <c r="L39" s="130" t="s">
        <v>273</v>
      </c>
      <c r="M39" s="130" t="s">
        <v>273</v>
      </c>
      <c r="N39" s="130" t="s">
        <v>273</v>
      </c>
      <c r="O39" s="130" t="s">
        <v>273</v>
      </c>
      <c r="P39" s="130" t="s">
        <v>273</v>
      </c>
      <c r="Q39" s="130" t="s">
        <v>273</v>
      </c>
      <c r="R39" s="130" t="s">
        <v>273</v>
      </c>
      <c r="S39" s="130" t="s">
        <v>273</v>
      </c>
      <c r="T39" s="130" t="s">
        <v>273</v>
      </c>
      <c r="U39" s="130" t="s">
        <v>273</v>
      </c>
      <c r="V39" s="130">
        <v>0</v>
      </c>
      <c r="W39" s="130">
        <v>0</v>
      </c>
      <c r="X39" s="130">
        <v>0</v>
      </c>
      <c r="Y39" s="130">
        <v>0</v>
      </c>
      <c r="Z39" s="130">
        <v>0</v>
      </c>
      <c r="AA39" s="130">
        <v>0</v>
      </c>
      <c r="AB39" s="130">
        <v>0</v>
      </c>
      <c r="AC39" s="130">
        <v>0</v>
      </c>
      <c r="AD39" s="130">
        <v>0</v>
      </c>
      <c r="AE39" s="130">
        <v>0</v>
      </c>
      <c r="AF39" s="130">
        <v>0</v>
      </c>
      <c r="AG39" s="130">
        <v>0</v>
      </c>
      <c r="AH39" s="130">
        <v>0</v>
      </c>
      <c r="AI39" s="130">
        <v>0</v>
      </c>
      <c r="AJ39" s="130">
        <v>0</v>
      </c>
      <c r="AK39" s="130">
        <v>0</v>
      </c>
      <c r="AL39" s="130">
        <v>0</v>
      </c>
      <c r="AM39" s="130">
        <v>0</v>
      </c>
      <c r="AN39" s="130">
        <v>0</v>
      </c>
      <c r="AO39" s="130">
        <v>0</v>
      </c>
      <c r="AP39" s="130">
        <v>0</v>
      </c>
      <c r="AQ39" s="130">
        <v>0</v>
      </c>
      <c r="AR39" s="130">
        <v>0</v>
      </c>
      <c r="AS39" s="130">
        <v>0</v>
      </c>
      <c r="AT39" s="130">
        <v>0</v>
      </c>
      <c r="AU39" s="130">
        <v>0</v>
      </c>
      <c r="AV39" s="130">
        <v>0</v>
      </c>
      <c r="AW39" s="130">
        <v>0</v>
      </c>
      <c r="AX39" s="130">
        <v>0</v>
      </c>
      <c r="AY39" s="130">
        <v>0</v>
      </c>
      <c r="AZ39" s="130">
        <v>0</v>
      </c>
      <c r="BA39" s="130">
        <v>0</v>
      </c>
      <c r="BB39" s="130">
        <v>0</v>
      </c>
      <c r="BC39" s="130">
        <v>0</v>
      </c>
      <c r="BD39" s="130">
        <v>0</v>
      </c>
      <c r="BE39" s="131">
        <v>0</v>
      </c>
      <c r="BF39" s="132">
        <v>0</v>
      </c>
      <c r="BG39" s="132">
        <v>0</v>
      </c>
      <c r="BH39" s="132">
        <v>0</v>
      </c>
    </row>
    <row r="40" spans="1:60">
      <c r="A40" s="136" t="s">
        <v>287</v>
      </c>
      <c r="B40" s="130" t="s">
        <v>273</v>
      </c>
      <c r="C40" s="130" t="s">
        <v>273</v>
      </c>
      <c r="D40" s="130" t="s">
        <v>273</v>
      </c>
      <c r="E40" s="130" t="s">
        <v>273</v>
      </c>
      <c r="F40" s="130" t="s">
        <v>273</v>
      </c>
      <c r="G40" s="130" t="s">
        <v>273</v>
      </c>
      <c r="H40" s="130" t="s">
        <v>273</v>
      </c>
      <c r="I40" s="130" t="s">
        <v>273</v>
      </c>
      <c r="J40" s="130" t="s">
        <v>273</v>
      </c>
      <c r="K40" s="130" t="s">
        <v>273</v>
      </c>
      <c r="L40" s="130" t="s">
        <v>273</v>
      </c>
      <c r="M40" s="130" t="s">
        <v>273</v>
      </c>
      <c r="N40" s="130" t="s">
        <v>273</v>
      </c>
      <c r="O40" s="130" t="s">
        <v>273</v>
      </c>
      <c r="P40" s="130" t="s">
        <v>273</v>
      </c>
      <c r="Q40" s="130" t="s">
        <v>273</v>
      </c>
      <c r="R40" s="130" t="s">
        <v>273</v>
      </c>
      <c r="S40" s="130" t="s">
        <v>273</v>
      </c>
      <c r="T40" s="130" t="s">
        <v>273</v>
      </c>
      <c r="U40" s="130" t="s">
        <v>273</v>
      </c>
      <c r="V40" s="130">
        <v>9.4796130000000005</v>
      </c>
      <c r="W40" s="130">
        <v>9.8817784</v>
      </c>
      <c r="X40" s="130">
        <v>9.1835132000000002</v>
      </c>
      <c r="Y40" s="130">
        <v>12.8118406</v>
      </c>
      <c r="Z40" s="130">
        <v>16.652299200000002</v>
      </c>
      <c r="AA40" s="130">
        <v>17.033000000000001</v>
      </c>
      <c r="AB40" s="130">
        <v>17</v>
      </c>
      <c r="AC40" s="130">
        <v>14.638</v>
      </c>
      <c r="AD40" s="130">
        <v>12.26</v>
      </c>
      <c r="AE40" s="130">
        <v>7.7060000000000004</v>
      </c>
      <c r="AF40" s="130">
        <v>11.821999999999999</v>
      </c>
      <c r="AG40" s="130">
        <v>13.942</v>
      </c>
      <c r="AH40" s="130">
        <v>12.023999999999999</v>
      </c>
      <c r="AI40" s="130">
        <v>13.554</v>
      </c>
      <c r="AJ40" s="130">
        <v>9.8620000000000001</v>
      </c>
      <c r="AK40" s="130">
        <v>8.4190000000000005</v>
      </c>
      <c r="AL40" s="130">
        <v>11.362</v>
      </c>
      <c r="AM40" s="130">
        <v>14.141999999999999</v>
      </c>
      <c r="AN40" s="130">
        <v>15.484</v>
      </c>
      <c r="AO40" s="130">
        <v>15.101599999999999</v>
      </c>
      <c r="AP40" s="130">
        <v>10.3376</v>
      </c>
      <c r="AQ40" s="130">
        <v>8.6511999999999993</v>
      </c>
      <c r="AR40" s="130">
        <v>9.8329000000000004</v>
      </c>
      <c r="AS40" s="130">
        <v>9.8937000000000008</v>
      </c>
      <c r="AT40" s="130">
        <v>10.852600000000001</v>
      </c>
      <c r="AU40" s="130">
        <v>0</v>
      </c>
      <c r="AV40" s="130">
        <v>0</v>
      </c>
      <c r="AW40" s="130">
        <v>0</v>
      </c>
      <c r="AX40" s="130">
        <v>0</v>
      </c>
      <c r="AY40" s="130">
        <v>0</v>
      </c>
      <c r="AZ40" s="130">
        <v>0</v>
      </c>
      <c r="BA40" s="130">
        <v>0</v>
      </c>
      <c r="BB40" s="130">
        <v>0</v>
      </c>
      <c r="BC40" s="130">
        <v>0</v>
      </c>
      <c r="BD40" s="130">
        <v>0</v>
      </c>
      <c r="BE40" s="131">
        <v>0</v>
      </c>
      <c r="BF40" s="132">
        <v>0</v>
      </c>
      <c r="BG40" s="132">
        <v>-1</v>
      </c>
      <c r="BH40" s="132">
        <v>0</v>
      </c>
    </row>
    <row r="41" spans="1:60">
      <c r="A41" s="136" t="s">
        <v>288</v>
      </c>
      <c r="B41" s="130">
        <v>0</v>
      </c>
      <c r="C41" s="130">
        <v>0</v>
      </c>
      <c r="D41" s="130">
        <v>0</v>
      </c>
      <c r="E41" s="130">
        <v>0</v>
      </c>
      <c r="F41" s="130">
        <v>0</v>
      </c>
      <c r="G41" s="130">
        <v>0</v>
      </c>
      <c r="H41" s="130">
        <v>0</v>
      </c>
      <c r="I41" s="130">
        <v>0</v>
      </c>
      <c r="J41" s="130">
        <v>0</v>
      </c>
      <c r="K41" s="130">
        <v>0</v>
      </c>
      <c r="L41" s="130">
        <v>0</v>
      </c>
      <c r="M41" s="130">
        <v>0</v>
      </c>
      <c r="N41" s="130">
        <v>0</v>
      </c>
      <c r="O41" s="130">
        <v>0</v>
      </c>
      <c r="P41" s="130">
        <v>0</v>
      </c>
      <c r="Q41" s="130">
        <v>0</v>
      </c>
      <c r="R41" s="130">
        <v>0</v>
      </c>
      <c r="S41" s="130">
        <v>0</v>
      </c>
      <c r="T41" s="130">
        <v>0</v>
      </c>
      <c r="U41" s="130">
        <v>0</v>
      </c>
      <c r="V41" s="130">
        <v>0</v>
      </c>
      <c r="W41" s="130">
        <v>0</v>
      </c>
      <c r="X41" s="130">
        <v>0</v>
      </c>
      <c r="Y41" s="130">
        <v>0</v>
      </c>
      <c r="Z41" s="130">
        <v>0</v>
      </c>
      <c r="AA41" s="130">
        <v>0</v>
      </c>
      <c r="AB41" s="130">
        <v>0</v>
      </c>
      <c r="AC41" s="130">
        <v>0</v>
      </c>
      <c r="AD41" s="130">
        <v>0</v>
      </c>
      <c r="AE41" s="130">
        <v>0</v>
      </c>
      <c r="AF41" s="130">
        <v>0</v>
      </c>
      <c r="AG41" s="130">
        <v>0</v>
      </c>
      <c r="AH41" s="130">
        <v>0</v>
      </c>
      <c r="AI41" s="130">
        <v>0</v>
      </c>
      <c r="AJ41" s="130">
        <v>0</v>
      </c>
      <c r="AK41" s="130">
        <v>0</v>
      </c>
      <c r="AL41" s="130">
        <v>0</v>
      </c>
      <c r="AM41" s="130">
        <v>0</v>
      </c>
      <c r="AN41" s="130">
        <v>0</v>
      </c>
      <c r="AO41" s="130">
        <v>0</v>
      </c>
      <c r="AP41" s="130">
        <v>0</v>
      </c>
      <c r="AQ41" s="130">
        <v>0</v>
      </c>
      <c r="AR41" s="130">
        <v>0</v>
      </c>
      <c r="AS41" s="130">
        <v>0</v>
      </c>
      <c r="AT41" s="130">
        <v>0</v>
      </c>
      <c r="AU41" s="130">
        <v>0</v>
      </c>
      <c r="AV41" s="130">
        <v>0</v>
      </c>
      <c r="AW41" s="130">
        <v>0</v>
      </c>
      <c r="AX41" s="130">
        <v>0</v>
      </c>
      <c r="AY41" s="130">
        <v>0</v>
      </c>
      <c r="AZ41" s="130">
        <v>0</v>
      </c>
      <c r="BA41" s="130">
        <v>0</v>
      </c>
      <c r="BB41" s="130">
        <v>0</v>
      </c>
      <c r="BC41" s="130">
        <v>0</v>
      </c>
      <c r="BD41" s="130">
        <v>0</v>
      </c>
      <c r="BE41" s="131">
        <v>0</v>
      </c>
      <c r="BF41" s="132">
        <v>0</v>
      </c>
      <c r="BG41" s="132">
        <v>0</v>
      </c>
      <c r="BH41" s="132">
        <v>0</v>
      </c>
    </row>
    <row r="42" spans="1:60">
      <c r="A42" s="136" t="s">
        <v>289</v>
      </c>
      <c r="B42" s="130">
        <v>0</v>
      </c>
      <c r="C42" s="130">
        <v>0</v>
      </c>
      <c r="D42" s="130">
        <v>0</v>
      </c>
      <c r="E42" s="130">
        <v>2.8000000000000001E-2</v>
      </c>
      <c r="F42" s="130">
        <v>0.315</v>
      </c>
      <c r="G42" s="130">
        <v>0.36799999999999999</v>
      </c>
      <c r="H42" s="130">
        <v>0.40500000000000003</v>
      </c>
      <c r="I42" s="130">
        <v>0.32600000000000001</v>
      </c>
      <c r="J42" s="130">
        <v>1.1080000000000001</v>
      </c>
      <c r="K42" s="130">
        <v>3.2770000000000001</v>
      </c>
      <c r="L42" s="130">
        <v>3.335</v>
      </c>
      <c r="M42" s="130">
        <v>3.8719999999999999</v>
      </c>
      <c r="N42" s="130">
        <v>3.71</v>
      </c>
      <c r="O42" s="130">
        <v>4.0599999999999996</v>
      </c>
      <c r="P42" s="130">
        <v>3.4889999999999999</v>
      </c>
      <c r="Q42" s="130">
        <v>4.2</v>
      </c>
      <c r="R42" s="130">
        <v>3.6579999999999999</v>
      </c>
      <c r="S42" s="130">
        <v>3.8969999999999998</v>
      </c>
      <c r="T42" s="130">
        <v>3.589</v>
      </c>
      <c r="U42" s="130">
        <v>3.7109999999999999</v>
      </c>
      <c r="V42" s="130">
        <v>3.899</v>
      </c>
      <c r="W42" s="130">
        <v>4.2160000000000002</v>
      </c>
      <c r="X42" s="130">
        <v>3.556</v>
      </c>
      <c r="Y42" s="130">
        <v>3.6749999999999998</v>
      </c>
      <c r="Z42" s="130">
        <v>4.0190000000000001</v>
      </c>
      <c r="AA42" s="130">
        <v>3.5019999999999998</v>
      </c>
      <c r="AB42" s="130">
        <v>3.3290000000000002</v>
      </c>
      <c r="AC42" s="130">
        <v>3.8</v>
      </c>
      <c r="AD42" s="130">
        <v>3.948</v>
      </c>
      <c r="AE42" s="130">
        <v>3.9670000000000001</v>
      </c>
      <c r="AF42" s="130">
        <v>4.0179999999999998</v>
      </c>
      <c r="AG42" s="130">
        <v>4.16</v>
      </c>
      <c r="AH42" s="130">
        <v>2.4079999999999999</v>
      </c>
      <c r="AI42" s="130">
        <v>3.809091</v>
      </c>
      <c r="AJ42" s="130">
        <v>3.8282129999999999</v>
      </c>
      <c r="AK42" s="130">
        <v>3.9192079999999998</v>
      </c>
      <c r="AL42" s="130">
        <v>3.9725709999999999</v>
      </c>
      <c r="AM42" s="130">
        <v>3.9135399999999998</v>
      </c>
      <c r="AN42" s="130">
        <v>4.017989</v>
      </c>
      <c r="AO42" s="130">
        <v>3.8220179999999999</v>
      </c>
      <c r="AP42" s="130">
        <v>3.9974560000000001</v>
      </c>
      <c r="AQ42" s="130">
        <v>3.4694389999999999</v>
      </c>
      <c r="AR42" s="130">
        <v>4.2003130000000004</v>
      </c>
      <c r="AS42" s="130">
        <v>4.1688890000000001</v>
      </c>
      <c r="AT42" s="130">
        <v>4.2483329999999997</v>
      </c>
      <c r="AU42" s="130">
        <v>3.9691670000000001</v>
      </c>
      <c r="AV42" s="130">
        <v>4.1407749999999997</v>
      </c>
      <c r="AW42" s="130">
        <v>3.9147099999999999</v>
      </c>
      <c r="AX42" s="130">
        <v>2.8908589999999998</v>
      </c>
      <c r="AY42" s="130">
        <v>4.0913060000000003</v>
      </c>
      <c r="AZ42" s="130">
        <v>4.0780409999999998</v>
      </c>
      <c r="BA42" s="130">
        <v>3.9602780000000002</v>
      </c>
      <c r="BB42" s="130">
        <v>3.4024779999999999</v>
      </c>
      <c r="BC42" s="130">
        <v>3.5147699999999999</v>
      </c>
      <c r="BD42" s="130">
        <v>3.909748</v>
      </c>
      <c r="BE42" s="131">
        <v>4.0841016270270298</v>
      </c>
      <c r="BF42" s="132">
        <v>4.1740511002806201E-2</v>
      </c>
      <c r="BG42" s="132">
        <v>-8.2709805496707905E-3</v>
      </c>
      <c r="BH42" s="132">
        <v>1.51257281058602E-3</v>
      </c>
    </row>
    <row r="43" spans="1:60">
      <c r="A43" s="136" t="s">
        <v>290</v>
      </c>
      <c r="B43" s="130" t="s">
        <v>273</v>
      </c>
      <c r="C43" s="130" t="s">
        <v>273</v>
      </c>
      <c r="D43" s="130" t="s">
        <v>273</v>
      </c>
      <c r="E43" s="130" t="s">
        <v>273</v>
      </c>
      <c r="F43" s="130" t="s">
        <v>273</v>
      </c>
      <c r="G43" s="130" t="s">
        <v>273</v>
      </c>
      <c r="H43" s="130" t="s">
        <v>273</v>
      </c>
      <c r="I43" s="130" t="s">
        <v>273</v>
      </c>
      <c r="J43" s="130" t="s">
        <v>273</v>
      </c>
      <c r="K43" s="130" t="s">
        <v>273</v>
      </c>
      <c r="L43" s="130" t="s">
        <v>273</v>
      </c>
      <c r="M43" s="130" t="s">
        <v>273</v>
      </c>
      <c r="N43" s="130" t="s">
        <v>273</v>
      </c>
      <c r="O43" s="130" t="s">
        <v>273</v>
      </c>
      <c r="P43" s="130" t="s">
        <v>273</v>
      </c>
      <c r="Q43" s="130" t="s">
        <v>273</v>
      </c>
      <c r="R43" s="130" t="s">
        <v>273</v>
      </c>
      <c r="S43" s="130" t="s">
        <v>273</v>
      </c>
      <c r="T43" s="130" t="s">
        <v>273</v>
      </c>
      <c r="U43" s="130" t="s">
        <v>273</v>
      </c>
      <c r="V43" s="130" t="s">
        <v>273</v>
      </c>
      <c r="W43" s="130" t="s">
        <v>273</v>
      </c>
      <c r="X43" s="130" t="s">
        <v>273</v>
      </c>
      <c r="Y43" s="130" t="s">
        <v>273</v>
      </c>
      <c r="Z43" s="130" t="s">
        <v>273</v>
      </c>
      <c r="AA43" s="130">
        <v>0</v>
      </c>
      <c r="AB43" s="130">
        <v>0</v>
      </c>
      <c r="AC43" s="130">
        <v>0</v>
      </c>
      <c r="AD43" s="130">
        <v>0</v>
      </c>
      <c r="AE43" s="130">
        <v>0</v>
      </c>
      <c r="AF43" s="130">
        <v>0</v>
      </c>
      <c r="AG43" s="130">
        <v>0</v>
      </c>
      <c r="AH43" s="130">
        <v>0</v>
      </c>
      <c r="AI43" s="130">
        <v>0</v>
      </c>
      <c r="AJ43" s="130">
        <v>0</v>
      </c>
      <c r="AK43" s="130">
        <v>0</v>
      </c>
      <c r="AL43" s="130">
        <v>0</v>
      </c>
      <c r="AM43" s="130">
        <v>0</v>
      </c>
      <c r="AN43" s="130">
        <v>0</v>
      </c>
      <c r="AO43" s="130">
        <v>0</v>
      </c>
      <c r="AP43" s="130">
        <v>0</v>
      </c>
      <c r="AQ43" s="130">
        <v>0</v>
      </c>
      <c r="AR43" s="130">
        <v>0</v>
      </c>
      <c r="AS43" s="130">
        <v>0</v>
      </c>
      <c r="AT43" s="130">
        <v>0</v>
      </c>
      <c r="AU43" s="130">
        <v>0</v>
      </c>
      <c r="AV43" s="130">
        <v>0</v>
      </c>
      <c r="AW43" s="130">
        <v>0</v>
      </c>
      <c r="AX43" s="130">
        <v>0</v>
      </c>
      <c r="AY43" s="130">
        <v>0</v>
      </c>
      <c r="AZ43" s="130">
        <v>0</v>
      </c>
      <c r="BA43" s="130">
        <v>0</v>
      </c>
      <c r="BB43" s="130">
        <v>0</v>
      </c>
      <c r="BC43" s="130">
        <v>0</v>
      </c>
      <c r="BD43" s="130">
        <v>0</v>
      </c>
      <c r="BE43" s="131">
        <v>0</v>
      </c>
      <c r="BF43" s="132">
        <v>0</v>
      </c>
      <c r="BG43" s="132">
        <v>0</v>
      </c>
      <c r="BH43" s="132">
        <v>0</v>
      </c>
    </row>
    <row r="44" spans="1:60">
      <c r="A44" s="136" t="s">
        <v>291</v>
      </c>
      <c r="B44" s="130">
        <v>0</v>
      </c>
      <c r="C44" s="130">
        <v>0</v>
      </c>
      <c r="D44" s="130">
        <v>0</v>
      </c>
      <c r="E44" s="130">
        <v>0</v>
      </c>
      <c r="F44" s="130">
        <v>0</v>
      </c>
      <c r="G44" s="130">
        <v>0</v>
      </c>
      <c r="H44" s="130">
        <v>0</v>
      </c>
      <c r="I44" s="130">
        <v>0</v>
      </c>
      <c r="J44" s="130">
        <v>0</v>
      </c>
      <c r="K44" s="130">
        <v>0</v>
      </c>
      <c r="L44" s="130">
        <v>0</v>
      </c>
      <c r="M44" s="130">
        <v>0</v>
      </c>
      <c r="N44" s="130">
        <v>0</v>
      </c>
      <c r="O44" s="130">
        <v>0</v>
      </c>
      <c r="P44" s="130">
        <v>0</v>
      </c>
      <c r="Q44" s="130">
        <v>0</v>
      </c>
      <c r="R44" s="130">
        <v>0</v>
      </c>
      <c r="S44" s="130">
        <v>0</v>
      </c>
      <c r="T44" s="130">
        <v>0</v>
      </c>
      <c r="U44" s="130">
        <v>0</v>
      </c>
      <c r="V44" s="130">
        <v>0</v>
      </c>
      <c r="W44" s="130">
        <v>0</v>
      </c>
      <c r="X44" s="130">
        <v>0</v>
      </c>
      <c r="Y44" s="130">
        <v>0</v>
      </c>
      <c r="Z44" s="130">
        <v>0</v>
      </c>
      <c r="AA44" s="130">
        <v>0</v>
      </c>
      <c r="AB44" s="130">
        <v>0</v>
      </c>
      <c r="AC44" s="130">
        <v>0</v>
      </c>
      <c r="AD44" s="130">
        <v>0</v>
      </c>
      <c r="AE44" s="130">
        <v>0</v>
      </c>
      <c r="AF44" s="130">
        <v>0</v>
      </c>
      <c r="AG44" s="130">
        <v>0</v>
      </c>
      <c r="AH44" s="130">
        <v>0</v>
      </c>
      <c r="AI44" s="130">
        <v>0</v>
      </c>
      <c r="AJ44" s="130">
        <v>0</v>
      </c>
      <c r="AK44" s="130">
        <v>0</v>
      </c>
      <c r="AL44" s="130">
        <v>0</v>
      </c>
      <c r="AM44" s="130">
        <v>0</v>
      </c>
      <c r="AN44" s="130">
        <v>0</v>
      </c>
      <c r="AO44" s="130">
        <v>0</v>
      </c>
      <c r="AP44" s="130">
        <v>0</v>
      </c>
      <c r="AQ44" s="130">
        <v>0</v>
      </c>
      <c r="AR44" s="130">
        <v>0</v>
      </c>
      <c r="AS44" s="130">
        <v>0</v>
      </c>
      <c r="AT44" s="130">
        <v>0</v>
      </c>
      <c r="AU44" s="130">
        <v>0</v>
      </c>
      <c r="AV44" s="130">
        <v>0</v>
      </c>
      <c r="AW44" s="130">
        <v>0</v>
      </c>
      <c r="AX44" s="130">
        <v>0</v>
      </c>
      <c r="AY44" s="130">
        <v>0</v>
      </c>
      <c r="AZ44" s="130">
        <v>0</v>
      </c>
      <c r="BA44" s="130">
        <v>0</v>
      </c>
      <c r="BB44" s="130">
        <v>0</v>
      </c>
      <c r="BC44" s="130">
        <v>0</v>
      </c>
      <c r="BD44" s="130">
        <v>0</v>
      </c>
      <c r="BE44" s="131">
        <v>0</v>
      </c>
      <c r="BF44" s="132">
        <v>0</v>
      </c>
      <c r="BG44" s="132">
        <v>0</v>
      </c>
      <c r="BH44" s="132">
        <v>0</v>
      </c>
    </row>
    <row r="45" spans="1:60">
      <c r="A45" s="136" t="s">
        <v>292</v>
      </c>
      <c r="B45" s="130">
        <v>0</v>
      </c>
      <c r="C45" s="130">
        <v>0</v>
      </c>
      <c r="D45" s="130">
        <v>0</v>
      </c>
      <c r="E45" s="130">
        <v>0</v>
      </c>
      <c r="F45" s="130">
        <v>0</v>
      </c>
      <c r="G45" s="130">
        <v>0</v>
      </c>
      <c r="H45" s="130">
        <v>0</v>
      </c>
      <c r="I45" s="130">
        <v>0</v>
      </c>
      <c r="J45" s="130">
        <v>0</v>
      </c>
      <c r="K45" s="130">
        <v>0</v>
      </c>
      <c r="L45" s="130">
        <v>0</v>
      </c>
      <c r="M45" s="130">
        <v>0</v>
      </c>
      <c r="N45" s="130">
        <v>0</v>
      </c>
      <c r="O45" s="130">
        <v>0</v>
      </c>
      <c r="P45" s="130">
        <v>0</v>
      </c>
      <c r="Q45" s="130">
        <v>0</v>
      </c>
      <c r="R45" s="130">
        <v>0</v>
      </c>
      <c r="S45" s="130">
        <v>0</v>
      </c>
      <c r="T45" s="130">
        <v>0</v>
      </c>
      <c r="U45" s="130">
        <v>0</v>
      </c>
      <c r="V45" s="130">
        <v>0</v>
      </c>
      <c r="W45" s="130">
        <v>0</v>
      </c>
      <c r="X45" s="130">
        <v>0</v>
      </c>
      <c r="Y45" s="130">
        <v>0</v>
      </c>
      <c r="Z45" s="130">
        <v>0</v>
      </c>
      <c r="AA45" s="130">
        <v>0</v>
      </c>
      <c r="AB45" s="130">
        <v>0</v>
      </c>
      <c r="AC45" s="130">
        <v>0</v>
      </c>
      <c r="AD45" s="130">
        <v>0</v>
      </c>
      <c r="AE45" s="130">
        <v>0</v>
      </c>
      <c r="AF45" s="130">
        <v>0</v>
      </c>
      <c r="AG45" s="130">
        <v>0</v>
      </c>
      <c r="AH45" s="130">
        <v>0</v>
      </c>
      <c r="AI45" s="130">
        <v>0</v>
      </c>
      <c r="AJ45" s="130">
        <v>0</v>
      </c>
      <c r="AK45" s="130">
        <v>0</v>
      </c>
      <c r="AL45" s="130">
        <v>0</v>
      </c>
      <c r="AM45" s="130">
        <v>0</v>
      </c>
      <c r="AN45" s="130">
        <v>0</v>
      </c>
      <c r="AO45" s="130">
        <v>0</v>
      </c>
      <c r="AP45" s="130">
        <v>0</v>
      </c>
      <c r="AQ45" s="130">
        <v>0</v>
      </c>
      <c r="AR45" s="130">
        <v>0</v>
      </c>
      <c r="AS45" s="130">
        <v>0</v>
      </c>
      <c r="AT45" s="130">
        <v>0</v>
      </c>
      <c r="AU45" s="130">
        <v>0</v>
      </c>
      <c r="AV45" s="130">
        <v>0</v>
      </c>
      <c r="AW45" s="130">
        <v>0</v>
      </c>
      <c r="AX45" s="130">
        <v>0</v>
      </c>
      <c r="AY45" s="130">
        <v>0</v>
      </c>
      <c r="AZ45" s="130">
        <v>0</v>
      </c>
      <c r="BA45" s="130">
        <v>0</v>
      </c>
      <c r="BB45" s="130">
        <v>0</v>
      </c>
      <c r="BC45" s="130">
        <v>0</v>
      </c>
      <c r="BD45" s="130">
        <v>0</v>
      </c>
      <c r="BE45" s="131">
        <v>0</v>
      </c>
      <c r="BF45" s="132">
        <v>0</v>
      </c>
      <c r="BG45" s="132">
        <v>0</v>
      </c>
      <c r="BH45" s="132">
        <v>0</v>
      </c>
    </row>
    <row r="46" spans="1:60">
      <c r="A46" s="136" t="s">
        <v>293</v>
      </c>
      <c r="B46" s="130">
        <v>0</v>
      </c>
      <c r="C46" s="130">
        <v>0</v>
      </c>
      <c r="D46" s="130">
        <v>0</v>
      </c>
      <c r="E46" s="130">
        <v>0</v>
      </c>
      <c r="F46" s="130">
        <v>0</v>
      </c>
      <c r="G46" s="130">
        <v>0</v>
      </c>
      <c r="H46" s="130">
        <v>0</v>
      </c>
      <c r="I46" s="130">
        <v>0</v>
      </c>
      <c r="J46" s="130">
        <v>0</v>
      </c>
      <c r="K46" s="130">
        <v>0</v>
      </c>
      <c r="L46" s="130">
        <v>0</v>
      </c>
      <c r="M46" s="130">
        <v>0</v>
      </c>
      <c r="N46" s="130">
        <v>0</v>
      </c>
      <c r="O46" s="130">
        <v>0</v>
      </c>
      <c r="P46" s="130">
        <v>0</v>
      </c>
      <c r="Q46" s="130">
        <v>0</v>
      </c>
      <c r="R46" s="130">
        <v>0</v>
      </c>
      <c r="S46" s="130">
        <v>0</v>
      </c>
      <c r="T46" s="130">
        <v>0</v>
      </c>
      <c r="U46" s="130">
        <v>0</v>
      </c>
      <c r="V46" s="130">
        <v>0</v>
      </c>
      <c r="W46" s="130">
        <v>0</v>
      </c>
      <c r="X46" s="130">
        <v>0</v>
      </c>
      <c r="Y46" s="130">
        <v>0</v>
      </c>
      <c r="Z46" s="130">
        <v>0</v>
      </c>
      <c r="AA46" s="130">
        <v>0</v>
      </c>
      <c r="AB46" s="130">
        <v>0</v>
      </c>
      <c r="AC46" s="130">
        <v>0</v>
      </c>
      <c r="AD46" s="130">
        <v>0</v>
      </c>
      <c r="AE46" s="130">
        <v>0</v>
      </c>
      <c r="AF46" s="130">
        <v>0</v>
      </c>
      <c r="AG46" s="130">
        <v>0</v>
      </c>
      <c r="AH46" s="130">
        <v>0</v>
      </c>
      <c r="AI46" s="130">
        <v>0</v>
      </c>
      <c r="AJ46" s="130">
        <v>0</v>
      </c>
      <c r="AK46" s="130">
        <v>0</v>
      </c>
      <c r="AL46" s="130">
        <v>0</v>
      </c>
      <c r="AM46" s="130">
        <v>0</v>
      </c>
      <c r="AN46" s="130">
        <v>0</v>
      </c>
      <c r="AO46" s="130">
        <v>0</v>
      </c>
      <c r="AP46" s="130">
        <v>0</v>
      </c>
      <c r="AQ46" s="130">
        <v>0</v>
      </c>
      <c r="AR46" s="130">
        <v>0</v>
      </c>
      <c r="AS46" s="130">
        <v>0</v>
      </c>
      <c r="AT46" s="130">
        <v>0</v>
      </c>
      <c r="AU46" s="130">
        <v>0</v>
      </c>
      <c r="AV46" s="130">
        <v>0</v>
      </c>
      <c r="AW46" s="130">
        <v>0</v>
      </c>
      <c r="AX46" s="130">
        <v>0</v>
      </c>
      <c r="AY46" s="130">
        <v>0</v>
      </c>
      <c r="AZ46" s="130">
        <v>0</v>
      </c>
      <c r="BA46" s="130">
        <v>0</v>
      </c>
      <c r="BB46" s="130">
        <v>0</v>
      </c>
      <c r="BC46" s="130">
        <v>0</v>
      </c>
      <c r="BD46" s="130">
        <v>0</v>
      </c>
      <c r="BE46" s="131">
        <v>0</v>
      </c>
      <c r="BF46" s="132">
        <v>0</v>
      </c>
      <c r="BG46" s="132">
        <v>0</v>
      </c>
      <c r="BH46" s="132">
        <v>0</v>
      </c>
    </row>
    <row r="47" spans="1:60">
      <c r="A47" s="136" t="s">
        <v>294</v>
      </c>
      <c r="B47" s="130">
        <v>0</v>
      </c>
      <c r="C47" s="130">
        <v>0</v>
      </c>
      <c r="D47" s="130">
        <v>0</v>
      </c>
      <c r="E47" s="130">
        <v>0</v>
      </c>
      <c r="F47" s="130">
        <v>0</v>
      </c>
      <c r="G47" s="130">
        <v>0</v>
      </c>
      <c r="H47" s="130">
        <v>0</v>
      </c>
      <c r="I47" s="130">
        <v>0</v>
      </c>
      <c r="J47" s="130">
        <v>0</v>
      </c>
      <c r="K47" s="130">
        <v>0</v>
      </c>
      <c r="L47" s="130">
        <v>0</v>
      </c>
      <c r="M47" s="130">
        <v>0</v>
      </c>
      <c r="N47" s="130">
        <v>0</v>
      </c>
      <c r="O47" s="130">
        <v>0</v>
      </c>
      <c r="P47" s="130">
        <v>0</v>
      </c>
      <c r="Q47" s="130">
        <v>0</v>
      </c>
      <c r="R47" s="130">
        <v>0</v>
      </c>
      <c r="S47" s="130">
        <v>0</v>
      </c>
      <c r="T47" s="130">
        <v>0</v>
      </c>
      <c r="U47" s="130">
        <v>0</v>
      </c>
      <c r="V47" s="130">
        <v>0</v>
      </c>
      <c r="W47" s="130">
        <v>0</v>
      </c>
      <c r="X47" s="130">
        <v>0</v>
      </c>
      <c r="Y47" s="130">
        <v>0</v>
      </c>
      <c r="Z47" s="130">
        <v>0</v>
      </c>
      <c r="AA47" s="130">
        <v>0</v>
      </c>
      <c r="AB47" s="130">
        <v>0</v>
      </c>
      <c r="AC47" s="130">
        <v>0</v>
      </c>
      <c r="AD47" s="130">
        <v>0</v>
      </c>
      <c r="AE47" s="130">
        <v>0</v>
      </c>
      <c r="AF47" s="130">
        <v>0</v>
      </c>
      <c r="AG47" s="130">
        <v>1.3859999999999999</v>
      </c>
      <c r="AH47" s="130">
        <v>5.4</v>
      </c>
      <c r="AI47" s="130">
        <v>5.3070000000000004</v>
      </c>
      <c r="AJ47" s="130">
        <v>5.1980000000000004</v>
      </c>
      <c r="AK47" s="130">
        <v>5.4560000000000004</v>
      </c>
      <c r="AL47" s="130">
        <v>5.4459999999999997</v>
      </c>
      <c r="AM47" s="130">
        <v>5.5129999999999999</v>
      </c>
      <c r="AN47" s="130">
        <v>4.9059999999999997</v>
      </c>
      <c r="AO47" s="130">
        <v>5.548</v>
      </c>
      <c r="AP47" s="130">
        <v>5.5549999999999997</v>
      </c>
      <c r="AQ47" s="130">
        <v>5.6319999999999997</v>
      </c>
      <c r="AR47" s="130">
        <v>7.7089999999999996</v>
      </c>
      <c r="AS47" s="130">
        <v>11.226000000000001</v>
      </c>
      <c r="AT47" s="130">
        <v>11.752000000000001</v>
      </c>
      <c r="AU47" s="130">
        <v>11.622999999999999</v>
      </c>
      <c r="AV47" s="130">
        <v>11.747199999999999</v>
      </c>
      <c r="AW47" s="130">
        <v>11.466200000000001</v>
      </c>
      <c r="AX47" s="130">
        <v>11.618399999999999</v>
      </c>
      <c r="AY47" s="130">
        <v>11.675599999999999</v>
      </c>
      <c r="AZ47" s="130">
        <v>11.64</v>
      </c>
      <c r="BA47" s="130">
        <v>11.286</v>
      </c>
      <c r="BB47" s="130">
        <v>11.509</v>
      </c>
      <c r="BC47" s="130">
        <v>11.377000000000001</v>
      </c>
      <c r="BD47" s="130">
        <v>11.28</v>
      </c>
      <c r="BE47" s="131">
        <v>11.465999999999999</v>
      </c>
      <c r="BF47" s="132">
        <v>1.3712068364143799E-2</v>
      </c>
      <c r="BG47" s="132">
        <v>-4.0908289493301097E-3</v>
      </c>
      <c r="BH47" s="132">
        <v>4.2465054570162697E-3</v>
      </c>
    </row>
    <row r="48" spans="1:60">
      <c r="A48" s="136" t="s">
        <v>295</v>
      </c>
      <c r="B48" s="130">
        <v>0</v>
      </c>
      <c r="C48" s="130">
        <v>0</v>
      </c>
      <c r="D48" s="130">
        <v>0</v>
      </c>
      <c r="E48" s="130">
        <v>0</v>
      </c>
      <c r="F48" s="130">
        <v>0</v>
      </c>
      <c r="G48" s="130">
        <v>0</v>
      </c>
      <c r="H48" s="130">
        <v>0</v>
      </c>
      <c r="I48" s="130">
        <v>3.0000000000000001E-3</v>
      </c>
      <c r="J48" s="130">
        <v>0.23200000000000001</v>
      </c>
      <c r="K48" s="130">
        <v>0.48599999999999999</v>
      </c>
      <c r="L48" s="130">
        <v>0.187</v>
      </c>
      <c r="M48" s="130">
        <v>0.442</v>
      </c>
      <c r="N48" s="130">
        <v>0.114</v>
      </c>
      <c r="O48" s="130">
        <v>1.9E-2</v>
      </c>
      <c r="P48" s="130">
        <v>2.1469999999999998</v>
      </c>
      <c r="Q48" s="130">
        <v>4.5229999999999997</v>
      </c>
      <c r="R48" s="130">
        <v>5.133</v>
      </c>
      <c r="S48" s="130">
        <v>5.84</v>
      </c>
      <c r="T48" s="130">
        <v>6.15</v>
      </c>
      <c r="U48" s="130">
        <v>7.2389999999999999</v>
      </c>
      <c r="V48" s="130">
        <v>9.3819999999999997</v>
      </c>
      <c r="W48" s="130">
        <v>11.715999999999999</v>
      </c>
      <c r="X48" s="130">
        <v>11.513</v>
      </c>
      <c r="Y48" s="130">
        <v>11.474</v>
      </c>
      <c r="Z48" s="130">
        <v>12.157</v>
      </c>
      <c r="AA48" s="130">
        <v>12.036</v>
      </c>
      <c r="AB48" s="130">
        <v>11.689</v>
      </c>
      <c r="AC48" s="130">
        <v>11.05</v>
      </c>
      <c r="AD48" s="130">
        <v>11.486000000000001</v>
      </c>
      <c r="AE48" s="130">
        <v>12.595000000000001</v>
      </c>
      <c r="AF48" s="130">
        <v>11.436999999999999</v>
      </c>
      <c r="AG48" s="130">
        <v>11.249000000000001</v>
      </c>
      <c r="AH48" s="130">
        <v>11.073</v>
      </c>
      <c r="AI48" s="130">
        <v>11.394</v>
      </c>
      <c r="AJ48" s="130">
        <v>13.117000000000001</v>
      </c>
      <c r="AK48" s="130">
        <v>16.494</v>
      </c>
      <c r="AL48" s="130">
        <v>17.103000000000002</v>
      </c>
      <c r="AM48" s="130">
        <v>17.952999999999999</v>
      </c>
      <c r="AN48" s="130">
        <v>17.864000000000001</v>
      </c>
      <c r="AO48" s="130">
        <v>17.026</v>
      </c>
      <c r="AP48" s="130">
        <v>17.727</v>
      </c>
      <c r="AQ48" s="130">
        <v>18.012</v>
      </c>
      <c r="AR48" s="130">
        <v>15.334</v>
      </c>
      <c r="AS48" s="130">
        <v>16.704000000000001</v>
      </c>
      <c r="AT48" s="130">
        <v>14.081</v>
      </c>
      <c r="AU48" s="130">
        <v>14.574</v>
      </c>
      <c r="AV48" s="130">
        <v>15.411</v>
      </c>
      <c r="AW48" s="130">
        <v>15.494999999999999</v>
      </c>
      <c r="AX48" s="130">
        <v>15.72</v>
      </c>
      <c r="AY48" s="130">
        <v>15.499000000000001</v>
      </c>
      <c r="AZ48" s="130">
        <v>15.146000000000001</v>
      </c>
      <c r="BA48" s="130">
        <v>14.773999999999999</v>
      </c>
      <c r="BB48" s="130">
        <v>15.081</v>
      </c>
      <c r="BC48" s="130">
        <v>14.843</v>
      </c>
      <c r="BD48" s="130">
        <v>15.282</v>
      </c>
      <c r="BE48" s="131">
        <v>15.157885461123699</v>
      </c>
      <c r="BF48" s="132">
        <v>-1.08316664360056E-2</v>
      </c>
      <c r="BG48" s="132">
        <v>8.2185175401332505E-3</v>
      </c>
      <c r="BH48" s="132">
        <v>5.6138185354516999E-3</v>
      </c>
    </row>
    <row r="49" spans="1:60">
      <c r="A49" s="136" t="s">
        <v>296</v>
      </c>
      <c r="B49" s="130" t="s">
        <v>273</v>
      </c>
      <c r="C49" s="130" t="s">
        <v>273</v>
      </c>
      <c r="D49" s="130" t="s">
        <v>273</v>
      </c>
      <c r="E49" s="130" t="s">
        <v>273</v>
      </c>
      <c r="F49" s="130" t="s">
        <v>273</v>
      </c>
      <c r="G49" s="130" t="s">
        <v>273</v>
      </c>
      <c r="H49" s="130" t="s">
        <v>273</v>
      </c>
      <c r="I49" s="130" t="s">
        <v>273</v>
      </c>
      <c r="J49" s="130" t="s">
        <v>273</v>
      </c>
      <c r="K49" s="130" t="s">
        <v>273</v>
      </c>
      <c r="L49" s="130" t="s">
        <v>273</v>
      </c>
      <c r="M49" s="130" t="s">
        <v>273</v>
      </c>
      <c r="N49" s="130" t="s">
        <v>273</v>
      </c>
      <c r="O49" s="130" t="s">
        <v>273</v>
      </c>
      <c r="P49" s="130" t="s">
        <v>273</v>
      </c>
      <c r="Q49" s="130" t="s">
        <v>273</v>
      </c>
      <c r="R49" s="130" t="s">
        <v>273</v>
      </c>
      <c r="S49" s="130" t="s">
        <v>273</v>
      </c>
      <c r="T49" s="130" t="s">
        <v>273</v>
      </c>
      <c r="U49" s="130" t="s">
        <v>273</v>
      </c>
      <c r="V49" s="130" t="s">
        <v>273</v>
      </c>
      <c r="W49" s="130" t="s">
        <v>273</v>
      </c>
      <c r="X49" s="130" t="s">
        <v>273</v>
      </c>
      <c r="Y49" s="130" t="s">
        <v>273</v>
      </c>
      <c r="Z49" s="130" t="s">
        <v>273</v>
      </c>
      <c r="AA49" s="130">
        <v>4.6219999999999999</v>
      </c>
      <c r="AB49" s="130">
        <v>4.952</v>
      </c>
      <c r="AC49" s="130">
        <v>3.9710000000000001</v>
      </c>
      <c r="AD49" s="130">
        <v>3.956</v>
      </c>
      <c r="AE49" s="130">
        <v>4.609</v>
      </c>
      <c r="AF49" s="130">
        <v>4.7789999999999999</v>
      </c>
      <c r="AG49" s="130">
        <v>4.5620000000000003</v>
      </c>
      <c r="AH49" s="130">
        <v>5.0190000000000001</v>
      </c>
      <c r="AI49" s="130">
        <v>5.0190000000000001</v>
      </c>
      <c r="AJ49" s="130">
        <v>4.6959999999999997</v>
      </c>
      <c r="AK49" s="130">
        <v>4.7610000000000001</v>
      </c>
      <c r="AL49" s="130">
        <v>5.2569999999999997</v>
      </c>
      <c r="AM49" s="130">
        <v>5.5279999999999996</v>
      </c>
      <c r="AN49" s="130">
        <v>5.2069999999999999</v>
      </c>
      <c r="AO49" s="130">
        <v>5.4589999999999996</v>
      </c>
      <c r="AP49" s="130">
        <v>5.8840000000000003</v>
      </c>
      <c r="AQ49" s="130">
        <v>5.548</v>
      </c>
      <c r="AR49" s="130">
        <v>5.6950000000000003</v>
      </c>
      <c r="AS49" s="130">
        <v>6.2729999999999997</v>
      </c>
      <c r="AT49" s="130">
        <v>5.7389999999999999</v>
      </c>
      <c r="AU49" s="130">
        <v>5.657</v>
      </c>
      <c r="AV49" s="130">
        <v>6.2149999999999999</v>
      </c>
      <c r="AW49" s="130">
        <v>5.5279999999999996</v>
      </c>
      <c r="AX49" s="130">
        <v>5.3</v>
      </c>
      <c r="AY49" s="130">
        <v>6.37</v>
      </c>
      <c r="AZ49" s="130">
        <v>5.6479999999999997</v>
      </c>
      <c r="BA49" s="130">
        <v>5.7149999999999999</v>
      </c>
      <c r="BB49" s="130">
        <v>6.285272</v>
      </c>
      <c r="BC49" s="130">
        <v>5.7764389999999999</v>
      </c>
      <c r="BD49" s="130">
        <v>5.8212580000000003</v>
      </c>
      <c r="BE49" s="131">
        <v>6.3527649999999998</v>
      </c>
      <c r="BF49" s="132">
        <v>8.8322784968341006E-2</v>
      </c>
      <c r="BG49" s="132">
        <v>1.4241541920347899E-3</v>
      </c>
      <c r="BH49" s="132">
        <v>2.35278660732967E-3</v>
      </c>
    </row>
    <row r="50" spans="1:60">
      <c r="A50" s="136" t="s">
        <v>297</v>
      </c>
      <c r="B50" s="130">
        <v>0</v>
      </c>
      <c r="C50" s="130">
        <v>0</v>
      </c>
      <c r="D50" s="130">
        <v>0</v>
      </c>
      <c r="E50" s="130">
        <v>8.3000000000000004E-2</v>
      </c>
      <c r="F50" s="130">
        <v>0.82899999999999996</v>
      </c>
      <c r="G50" s="130">
        <v>0.92300000000000004</v>
      </c>
      <c r="H50" s="130">
        <v>2.5230000000000001</v>
      </c>
      <c r="I50" s="130">
        <v>4.7510000000000003</v>
      </c>
      <c r="J50" s="130">
        <v>6.5449999999999999</v>
      </c>
      <c r="K50" s="130">
        <v>7.2229999999999999</v>
      </c>
      <c r="L50" s="130">
        <v>7.5439999999999996</v>
      </c>
      <c r="M50" s="130">
        <v>7.5549999999999997</v>
      </c>
      <c r="N50" s="130">
        <v>6.524</v>
      </c>
      <c r="O50" s="130">
        <v>7.649</v>
      </c>
      <c r="P50" s="130">
        <v>6.7</v>
      </c>
      <c r="Q50" s="130">
        <v>5.1859999999999999</v>
      </c>
      <c r="R50" s="130">
        <v>9.5679999999999996</v>
      </c>
      <c r="S50" s="130">
        <v>8.7710000000000008</v>
      </c>
      <c r="T50" s="130">
        <v>10.661</v>
      </c>
      <c r="U50" s="130">
        <v>23.085999999999999</v>
      </c>
      <c r="V50" s="130">
        <v>28.044</v>
      </c>
      <c r="W50" s="130">
        <v>37.457999999999998</v>
      </c>
      <c r="X50" s="130">
        <v>41.271000000000001</v>
      </c>
      <c r="Y50" s="130">
        <v>50.466000000000001</v>
      </c>
      <c r="Z50" s="130">
        <v>56.125999999999998</v>
      </c>
      <c r="AA50" s="130">
        <v>54.268000000000001</v>
      </c>
      <c r="AB50" s="130">
        <v>55.578000000000003</v>
      </c>
      <c r="AC50" s="130">
        <v>55.781999999999996</v>
      </c>
      <c r="AD50" s="130">
        <v>56.06</v>
      </c>
      <c r="AE50" s="130">
        <v>55.313000000000002</v>
      </c>
      <c r="AF50" s="130">
        <v>55.454999999999998</v>
      </c>
      <c r="AG50" s="130">
        <v>56.33</v>
      </c>
      <c r="AH50" s="130">
        <v>55.298000000000002</v>
      </c>
      <c r="AI50" s="130">
        <v>58.993000000000002</v>
      </c>
      <c r="AJ50" s="130">
        <v>58.851999999999997</v>
      </c>
      <c r="AK50" s="130">
        <v>62.206000000000003</v>
      </c>
      <c r="AL50" s="130">
        <v>63.707999999999998</v>
      </c>
      <c r="AM50" s="130">
        <v>63.015999999999998</v>
      </c>
      <c r="AN50" s="130">
        <v>61.875</v>
      </c>
      <c r="AO50" s="130">
        <v>63.606000000000002</v>
      </c>
      <c r="AP50" s="130">
        <v>57.539000000000001</v>
      </c>
      <c r="AQ50" s="130">
        <v>60.125999999999998</v>
      </c>
      <c r="AR50" s="130">
        <v>55.103000000000002</v>
      </c>
      <c r="AS50" s="130">
        <v>58.972999999999999</v>
      </c>
      <c r="AT50" s="130">
        <v>52.761299999999999</v>
      </c>
      <c r="AU50" s="130">
        <v>61.613399999999999</v>
      </c>
      <c r="AV50" s="130">
        <v>57.730999994825602</v>
      </c>
      <c r="AW50" s="130">
        <v>61.47</v>
      </c>
      <c r="AX50" s="130">
        <v>56.731332999999999</v>
      </c>
      <c r="AY50" s="130">
        <v>57.305</v>
      </c>
      <c r="AZ50" s="130">
        <v>57.305</v>
      </c>
      <c r="BA50" s="130">
        <v>58.618960569497602</v>
      </c>
      <c r="BB50" s="130">
        <v>58.112023899999997</v>
      </c>
      <c r="BC50" s="130">
        <v>55.765999999999998</v>
      </c>
      <c r="BD50" s="130">
        <v>58.277189389999997</v>
      </c>
      <c r="BE50" s="131">
        <v>58.206705839575299</v>
      </c>
      <c r="BF50" s="132">
        <v>-3.9383894150667497E-3</v>
      </c>
      <c r="BG50" s="132">
        <v>9.9928773263575597E-3</v>
      </c>
      <c r="BH50" s="132">
        <v>2.1557220825283201E-2</v>
      </c>
    </row>
    <row r="51" spans="1:60">
      <c r="A51" s="136" t="s">
        <v>298</v>
      </c>
      <c r="B51" s="130">
        <v>1.7999999999999999E-2</v>
      </c>
      <c r="C51" s="130">
        <v>4.4999999999999998E-2</v>
      </c>
      <c r="D51" s="130">
        <v>0.05</v>
      </c>
      <c r="E51" s="130">
        <v>2.3E-2</v>
      </c>
      <c r="F51" s="130">
        <v>6.0999999999999999E-2</v>
      </c>
      <c r="G51" s="130">
        <v>5.6000000000000001E-2</v>
      </c>
      <c r="H51" s="130">
        <v>0.09</v>
      </c>
      <c r="I51" s="130">
        <v>1.4650000000000001</v>
      </c>
      <c r="J51" s="130">
        <v>2.1110000000000002</v>
      </c>
      <c r="K51" s="130">
        <v>2.0539999999999998</v>
      </c>
      <c r="L51" s="130">
        <v>11.968999999999999</v>
      </c>
      <c r="M51" s="130">
        <v>15.993</v>
      </c>
      <c r="N51" s="130">
        <v>19.913</v>
      </c>
      <c r="O51" s="130">
        <v>23.780999999999999</v>
      </c>
      <c r="P51" s="130">
        <v>21.039000000000001</v>
      </c>
      <c r="Q51" s="130">
        <v>26.488</v>
      </c>
      <c r="R51" s="130">
        <v>37.679000000000002</v>
      </c>
      <c r="S51" s="130">
        <v>39.045000000000002</v>
      </c>
      <c r="T51" s="130">
        <v>41.003999999999998</v>
      </c>
      <c r="U51" s="130">
        <v>50.926000000000002</v>
      </c>
      <c r="V51" s="130">
        <v>58.561</v>
      </c>
      <c r="W51" s="130">
        <v>69.950999999999993</v>
      </c>
      <c r="X51" s="130">
        <v>67.385000000000005</v>
      </c>
      <c r="Y51" s="130">
        <v>69.424000000000007</v>
      </c>
      <c r="Z51" s="130">
        <v>65.602999999999994</v>
      </c>
      <c r="AA51" s="130">
        <v>68.185000000000002</v>
      </c>
      <c r="AB51" s="130">
        <v>76.760999999999996</v>
      </c>
      <c r="AC51" s="130">
        <v>63.543999999999997</v>
      </c>
      <c r="AD51" s="130">
        <v>61.395000000000003</v>
      </c>
      <c r="AE51" s="130">
        <v>73.156000000000006</v>
      </c>
      <c r="AF51" s="130">
        <v>69.935000000000002</v>
      </c>
      <c r="AG51" s="130">
        <v>74.274000000000001</v>
      </c>
      <c r="AH51" s="130">
        <v>69.927999999999997</v>
      </c>
      <c r="AI51" s="130">
        <v>73.582999999999998</v>
      </c>
      <c r="AJ51" s="130">
        <v>73.188000000000002</v>
      </c>
      <c r="AK51" s="130">
        <v>57.316000000000003</v>
      </c>
      <c r="AL51" s="130">
        <v>72.108999999999995</v>
      </c>
      <c r="AM51" s="130">
        <v>68.111000000000004</v>
      </c>
      <c r="AN51" s="130">
        <v>67.415000000000006</v>
      </c>
      <c r="AO51" s="130">
        <v>77.671000000000006</v>
      </c>
      <c r="AP51" s="130">
        <v>72.691000000000003</v>
      </c>
      <c r="AQ51" s="130">
        <v>66.977000000000004</v>
      </c>
      <c r="AR51" s="130">
        <v>66.968999999999994</v>
      </c>
      <c r="AS51" s="130">
        <v>63.889000000000003</v>
      </c>
      <c r="AT51" s="130">
        <v>52.173000000000002</v>
      </c>
      <c r="AU51" s="130">
        <v>57.728000000000002</v>
      </c>
      <c r="AV51" s="130">
        <v>60.475000000000001</v>
      </c>
      <c r="AW51" s="130">
        <v>64.037000000000006</v>
      </c>
      <c r="AX51" s="130">
        <v>66.456999999999994</v>
      </c>
      <c r="AY51" s="130">
        <v>64.876999999999995</v>
      </c>
      <c r="AZ51" s="130">
        <v>56.347999999999999</v>
      </c>
      <c r="BA51" s="130">
        <v>63.100999999999999</v>
      </c>
      <c r="BB51" s="130">
        <v>65.695999999999998</v>
      </c>
      <c r="BC51" s="130">
        <v>68.549000000000007</v>
      </c>
      <c r="BD51" s="130">
        <v>66.13</v>
      </c>
      <c r="BE51" s="131">
        <v>53.830647522910702</v>
      </c>
      <c r="BF51" s="132">
        <v>-0.188211564327988</v>
      </c>
      <c r="BG51" s="132">
        <v>2.3988952719518099E-2</v>
      </c>
      <c r="BH51" s="132">
        <v>1.99365200122762E-2</v>
      </c>
    </row>
    <row r="52" spans="1:60">
      <c r="A52" s="136" t="s">
        <v>299</v>
      </c>
      <c r="B52" s="130">
        <v>0</v>
      </c>
      <c r="C52" s="130">
        <v>0</v>
      </c>
      <c r="D52" s="130">
        <v>0</v>
      </c>
      <c r="E52" s="130">
        <v>0</v>
      </c>
      <c r="F52" s="130">
        <v>0.53500000000000003</v>
      </c>
      <c r="G52" s="130">
        <v>1.766</v>
      </c>
      <c r="H52" s="130">
        <v>1.391</v>
      </c>
      <c r="I52" s="130">
        <v>3.84</v>
      </c>
      <c r="J52" s="130">
        <v>6.31</v>
      </c>
      <c r="K52" s="130">
        <v>7.0670000000000002</v>
      </c>
      <c r="L52" s="130">
        <v>7.7610000000000001</v>
      </c>
      <c r="M52" s="130">
        <v>7.9390000000000001</v>
      </c>
      <c r="N52" s="130">
        <v>8.1140000000000008</v>
      </c>
      <c r="O52" s="130">
        <v>8.3949999999999996</v>
      </c>
      <c r="P52" s="130">
        <v>11.805</v>
      </c>
      <c r="Q52" s="130">
        <v>14.346</v>
      </c>
      <c r="R52" s="130">
        <v>15.33</v>
      </c>
      <c r="S52" s="130">
        <v>15.132999999999999</v>
      </c>
      <c r="T52" s="130">
        <v>15.71</v>
      </c>
      <c r="U52" s="130">
        <v>18.440000000000001</v>
      </c>
      <c r="V52" s="130">
        <v>22.401052631578899</v>
      </c>
      <c r="W52" s="130">
        <v>22.4242105263158</v>
      </c>
      <c r="X52" s="130">
        <v>22.843157894736802</v>
      </c>
      <c r="Y52" s="130">
        <v>22.633684210526301</v>
      </c>
      <c r="Z52" s="130">
        <v>22.676842105263201</v>
      </c>
      <c r="AA52" s="130">
        <v>23.4715789473684</v>
      </c>
      <c r="AB52" s="130">
        <v>22.793684210526301</v>
      </c>
      <c r="AC52" s="130">
        <v>23.2852631578947</v>
      </c>
      <c r="AD52" s="130">
        <v>23.1884210526316</v>
      </c>
      <c r="AE52" s="130">
        <v>24.1936842105263</v>
      </c>
      <c r="AF52" s="130">
        <v>24.7221052631579</v>
      </c>
      <c r="AG52" s="130">
        <v>24.967368421052601</v>
      </c>
      <c r="AH52" s="130">
        <v>25.232631578947402</v>
      </c>
      <c r="AI52" s="130">
        <v>25.650526315789499</v>
      </c>
      <c r="AJ52" s="130">
        <v>24.761052631578899</v>
      </c>
      <c r="AK52" s="130">
        <v>26.262105263157899</v>
      </c>
      <c r="AL52" s="130">
        <v>26.6242105263158</v>
      </c>
      <c r="AM52" s="130">
        <v>27.044210526315801</v>
      </c>
      <c r="AN52" s="130">
        <v>27.295789473684199</v>
      </c>
      <c r="AO52" s="130">
        <v>26.7705263157895</v>
      </c>
      <c r="AP52" s="130">
        <v>23.178947368420999</v>
      </c>
      <c r="AQ52" s="130">
        <v>27.6252631578947</v>
      </c>
      <c r="AR52" s="130">
        <v>27.730526315789501</v>
      </c>
      <c r="AS52" s="130">
        <v>27.5073684210526</v>
      </c>
      <c r="AT52" s="130">
        <v>27.4936842105263</v>
      </c>
      <c r="AU52" s="130">
        <v>26.531578947368399</v>
      </c>
      <c r="AV52" s="130">
        <v>26.905263157894701</v>
      </c>
      <c r="AW52" s="130">
        <v>25.626315789473701</v>
      </c>
      <c r="AX52" s="130">
        <v>26.18</v>
      </c>
      <c r="AY52" s="130">
        <v>27.757894736842101</v>
      </c>
      <c r="AZ52" s="130">
        <v>23.257894736842101</v>
      </c>
      <c r="BA52" s="130">
        <v>21.3</v>
      </c>
      <c r="BB52" s="130">
        <v>20.525263157894699</v>
      </c>
      <c r="BC52" s="130">
        <v>24.414000000000001</v>
      </c>
      <c r="BD52" s="130">
        <v>25.28</v>
      </c>
      <c r="BE52" s="131">
        <v>22.99</v>
      </c>
      <c r="BF52" s="132">
        <v>-9.3070182264646903E-2</v>
      </c>
      <c r="BG52" s="132">
        <v>-8.3591408488023992E-3</v>
      </c>
      <c r="BH52" s="132">
        <v>8.5144915800456997E-3</v>
      </c>
    </row>
    <row r="53" spans="1:60">
      <c r="A53" s="136" t="s">
        <v>300</v>
      </c>
      <c r="B53" s="130">
        <v>0</v>
      </c>
      <c r="C53" s="130">
        <v>0</v>
      </c>
      <c r="D53" s="130">
        <v>0</v>
      </c>
      <c r="E53" s="130">
        <v>0</v>
      </c>
      <c r="F53" s="130">
        <v>0</v>
      </c>
      <c r="G53" s="130">
        <v>0</v>
      </c>
      <c r="H53" s="130">
        <v>0</v>
      </c>
      <c r="I53" s="130">
        <v>0</v>
      </c>
      <c r="J53" s="130">
        <v>0</v>
      </c>
      <c r="K53" s="130">
        <v>0</v>
      </c>
      <c r="L53" s="130">
        <v>0</v>
      </c>
      <c r="M53" s="130">
        <v>0</v>
      </c>
      <c r="N53" s="130">
        <v>0</v>
      </c>
      <c r="O53" s="130">
        <v>0</v>
      </c>
      <c r="P53" s="130">
        <v>0</v>
      </c>
      <c r="Q53" s="130">
        <v>0</v>
      </c>
      <c r="R53" s="130">
        <v>0</v>
      </c>
      <c r="S53" s="130">
        <v>0</v>
      </c>
      <c r="T53" s="130">
        <v>0</v>
      </c>
      <c r="U53" s="130">
        <v>0</v>
      </c>
      <c r="V53" s="130">
        <v>0</v>
      </c>
      <c r="W53" s="130">
        <v>0</v>
      </c>
      <c r="X53" s="130">
        <v>0</v>
      </c>
      <c r="Y53" s="130">
        <v>0</v>
      </c>
      <c r="Z53" s="130">
        <v>0</v>
      </c>
      <c r="AA53" s="130">
        <v>0</v>
      </c>
      <c r="AB53" s="130">
        <v>0</v>
      </c>
      <c r="AC53" s="130">
        <v>0</v>
      </c>
      <c r="AD53" s="130">
        <v>0</v>
      </c>
      <c r="AE53" s="130">
        <v>0</v>
      </c>
      <c r="AF53" s="130">
        <v>0</v>
      </c>
      <c r="AG53" s="130">
        <v>0</v>
      </c>
      <c r="AH53" s="130">
        <v>0</v>
      </c>
      <c r="AI53" s="130">
        <v>0</v>
      </c>
      <c r="AJ53" s="130">
        <v>0</v>
      </c>
      <c r="AK53" s="130">
        <v>0</v>
      </c>
      <c r="AL53" s="130">
        <v>0</v>
      </c>
      <c r="AM53" s="130">
        <v>0</v>
      </c>
      <c r="AN53" s="130">
        <v>0</v>
      </c>
      <c r="AO53" s="130">
        <v>0</v>
      </c>
      <c r="AP53" s="130">
        <v>0</v>
      </c>
      <c r="AQ53" s="130">
        <v>0</v>
      </c>
      <c r="AR53" s="130">
        <v>0</v>
      </c>
      <c r="AS53" s="130">
        <v>0</v>
      </c>
      <c r="AT53" s="130">
        <v>0</v>
      </c>
      <c r="AU53" s="130">
        <v>0</v>
      </c>
      <c r="AV53" s="130">
        <v>0</v>
      </c>
      <c r="AW53" s="130">
        <v>0</v>
      </c>
      <c r="AX53" s="130">
        <v>0</v>
      </c>
      <c r="AY53" s="130">
        <v>0</v>
      </c>
      <c r="AZ53" s="130">
        <v>0</v>
      </c>
      <c r="BA53" s="130">
        <v>0</v>
      </c>
      <c r="BB53" s="130">
        <v>0</v>
      </c>
      <c r="BC53" s="130">
        <v>0</v>
      </c>
      <c r="BD53" s="130">
        <v>0</v>
      </c>
      <c r="BE53" s="131">
        <v>0</v>
      </c>
      <c r="BF53" s="132">
        <v>0</v>
      </c>
      <c r="BG53" s="132">
        <v>0</v>
      </c>
      <c r="BH53" s="132">
        <v>0</v>
      </c>
    </row>
    <row r="54" spans="1:60">
      <c r="A54" s="136" t="s">
        <v>301</v>
      </c>
      <c r="B54" s="130" t="s">
        <v>273</v>
      </c>
      <c r="C54" s="130" t="s">
        <v>273</v>
      </c>
      <c r="D54" s="130" t="s">
        <v>273</v>
      </c>
      <c r="E54" s="130" t="s">
        <v>273</v>
      </c>
      <c r="F54" s="130" t="s">
        <v>273</v>
      </c>
      <c r="G54" s="130" t="s">
        <v>273</v>
      </c>
      <c r="H54" s="130" t="s">
        <v>273</v>
      </c>
      <c r="I54" s="130" t="s">
        <v>273</v>
      </c>
      <c r="J54" s="130" t="s">
        <v>273</v>
      </c>
      <c r="K54" s="130" t="s">
        <v>273</v>
      </c>
      <c r="L54" s="130" t="s">
        <v>273</v>
      </c>
      <c r="M54" s="130" t="s">
        <v>273</v>
      </c>
      <c r="N54" s="130" t="s">
        <v>273</v>
      </c>
      <c r="O54" s="130" t="s">
        <v>273</v>
      </c>
      <c r="P54" s="130" t="s">
        <v>273</v>
      </c>
      <c r="Q54" s="130" t="s">
        <v>273</v>
      </c>
      <c r="R54" s="130" t="s">
        <v>273</v>
      </c>
      <c r="S54" s="130" t="s">
        <v>273</v>
      </c>
      <c r="T54" s="130" t="s">
        <v>273</v>
      </c>
      <c r="U54" s="130" t="s">
        <v>273</v>
      </c>
      <c r="V54" s="130">
        <v>53.3068028</v>
      </c>
      <c r="W54" s="130">
        <v>42.709081599999998</v>
      </c>
      <c r="X54" s="130">
        <v>50.425353999999999</v>
      </c>
      <c r="Y54" s="130">
        <v>72.000864800000002</v>
      </c>
      <c r="Z54" s="130">
        <v>66.516389399999994</v>
      </c>
      <c r="AA54" s="130">
        <v>76.179000000000002</v>
      </c>
      <c r="AB54" s="130">
        <v>75.131</v>
      </c>
      <c r="AC54" s="130">
        <v>73.75</v>
      </c>
      <c r="AD54" s="130">
        <v>75.242999999999995</v>
      </c>
      <c r="AE54" s="130">
        <v>68.847999999999999</v>
      </c>
      <c r="AF54" s="130">
        <v>70.522999999999996</v>
      </c>
      <c r="AG54" s="130">
        <v>79.576999999999998</v>
      </c>
      <c r="AH54" s="130">
        <v>79.433000000000007</v>
      </c>
      <c r="AI54" s="130">
        <v>75.239000000000004</v>
      </c>
      <c r="AJ54" s="130">
        <v>72.064999999999998</v>
      </c>
      <c r="AK54" s="130">
        <v>77.340999999999994</v>
      </c>
      <c r="AL54" s="130">
        <v>76.168999999999997</v>
      </c>
      <c r="AM54" s="130">
        <v>77.989999999999995</v>
      </c>
      <c r="AN54" s="130">
        <v>81.406000000000006</v>
      </c>
      <c r="AO54" s="130">
        <v>87.022000000000006</v>
      </c>
      <c r="AP54" s="130">
        <v>88.756</v>
      </c>
      <c r="AQ54" s="130">
        <v>90.224999999999994</v>
      </c>
      <c r="AR54" s="130">
        <v>92.542000000000002</v>
      </c>
      <c r="AS54" s="130">
        <v>89.840999999999994</v>
      </c>
      <c r="AT54" s="130">
        <v>82.924000000000007</v>
      </c>
      <c r="AU54" s="130">
        <v>89.152000000000001</v>
      </c>
      <c r="AV54" s="130">
        <v>90.247699999999995</v>
      </c>
      <c r="AW54" s="130">
        <v>90.1374</v>
      </c>
      <c r="AX54" s="130">
        <v>83.209000000000003</v>
      </c>
      <c r="AY54" s="130">
        <v>88.389099999999999</v>
      </c>
      <c r="AZ54" s="130">
        <v>87.627399999999994</v>
      </c>
      <c r="BA54" s="130">
        <v>80.95</v>
      </c>
      <c r="BB54" s="130">
        <v>85.5762</v>
      </c>
      <c r="BC54" s="130">
        <v>84.398099999999999</v>
      </c>
      <c r="BD54" s="130">
        <v>83.002700000000004</v>
      </c>
      <c r="BE54" s="131">
        <v>76.202500000000001</v>
      </c>
      <c r="BF54" s="132">
        <v>-8.4435850302611706E-2</v>
      </c>
      <c r="BG54" s="132">
        <v>9.4865671175226E-5</v>
      </c>
      <c r="BH54" s="132">
        <v>2.8222076756347601E-2</v>
      </c>
    </row>
    <row r="55" spans="1:60">
      <c r="A55" s="136" t="s">
        <v>302</v>
      </c>
      <c r="B55" s="130">
        <v>15.135</v>
      </c>
      <c r="C55" s="130">
        <v>20.216999999999999</v>
      </c>
      <c r="D55" s="130">
        <v>23.277000000000001</v>
      </c>
      <c r="E55" s="130">
        <v>26.19</v>
      </c>
      <c r="F55" s="130">
        <v>29.125</v>
      </c>
      <c r="G55" s="130">
        <v>26.012</v>
      </c>
      <c r="H55" s="130">
        <v>27.547999999999998</v>
      </c>
      <c r="I55" s="130">
        <v>29.378</v>
      </c>
      <c r="J55" s="130">
        <v>27.997</v>
      </c>
      <c r="K55" s="130">
        <v>33.616999999999997</v>
      </c>
      <c r="L55" s="130">
        <v>30.338000000000001</v>
      </c>
      <c r="M55" s="130">
        <v>36.155000000000001</v>
      </c>
      <c r="N55" s="130">
        <v>40.021000000000001</v>
      </c>
      <c r="O55" s="130">
        <v>37.223999999999997</v>
      </c>
      <c r="P55" s="130">
        <v>38.308</v>
      </c>
      <c r="Q55" s="130">
        <v>37.023000000000003</v>
      </c>
      <c r="R55" s="130">
        <v>37.969000000000001</v>
      </c>
      <c r="S55" s="130">
        <v>43.972000000000001</v>
      </c>
      <c r="T55" s="130">
        <v>49.927999999999997</v>
      </c>
      <c r="U55" s="130">
        <v>53.978999999999999</v>
      </c>
      <c r="V55" s="130">
        <v>61.094999999999999</v>
      </c>
      <c r="W55" s="130">
        <v>59.079000000000001</v>
      </c>
      <c r="X55" s="130">
        <v>55.238</v>
      </c>
      <c r="Y55" s="130">
        <v>63.456000000000003</v>
      </c>
      <c r="Z55" s="130">
        <v>71.733999999999995</v>
      </c>
      <c r="AA55" s="130">
        <v>65.748999999999995</v>
      </c>
      <c r="AB55" s="130">
        <v>70.543000000000006</v>
      </c>
      <c r="AC55" s="130">
        <v>76.807000000000002</v>
      </c>
      <c r="AD55" s="130">
        <v>89.352999999999994</v>
      </c>
      <c r="AE55" s="130">
        <v>88.281999999999996</v>
      </c>
      <c r="AF55" s="130">
        <v>88.963999999999999</v>
      </c>
      <c r="AG55" s="130">
        <v>94.671000000000006</v>
      </c>
      <c r="AH55" s="130">
        <v>98.146000000000001</v>
      </c>
      <c r="AI55" s="130">
        <v>99.485949165033304</v>
      </c>
      <c r="AJ55" s="130">
        <v>95.132943444350005</v>
      </c>
      <c r="AK55" s="130">
        <v>85.0627657215</v>
      </c>
      <c r="AL55" s="130">
        <v>90.092680449100001</v>
      </c>
      <c r="AM55" s="130">
        <v>87.848379266062594</v>
      </c>
      <c r="AN55" s="130">
        <v>88.686265908959996</v>
      </c>
      <c r="AO55" s="130">
        <v>79.999105642214701</v>
      </c>
      <c r="AP55" s="130">
        <v>81.618102843119999</v>
      </c>
      <c r="AQ55" s="130">
        <v>75.450656932527195</v>
      </c>
      <c r="AR55" s="130">
        <v>63.028342696934999</v>
      </c>
      <c r="AS55" s="130">
        <v>52.485808334757003</v>
      </c>
      <c r="AT55" s="130">
        <v>69.097692909629998</v>
      </c>
      <c r="AU55" s="130">
        <v>62.139673252488997</v>
      </c>
      <c r="AV55" s="130">
        <v>68.980449121801001</v>
      </c>
      <c r="AW55" s="130">
        <v>70.405069092364997</v>
      </c>
      <c r="AX55" s="130">
        <v>70.606877080123994</v>
      </c>
      <c r="AY55" s="130">
        <v>63.747954202513</v>
      </c>
      <c r="AZ55" s="130">
        <v>70.344902010915007</v>
      </c>
      <c r="BA55" s="130">
        <v>71.726080578004996</v>
      </c>
      <c r="BB55" s="130">
        <v>70.336426268012204</v>
      </c>
      <c r="BC55" s="130">
        <v>65.063848921514605</v>
      </c>
      <c r="BD55" s="130">
        <v>56.183933063335701</v>
      </c>
      <c r="BE55" s="131">
        <v>50.278300000000002</v>
      </c>
      <c r="BF55" s="132">
        <v>-0.107557537150256</v>
      </c>
      <c r="BG55" s="132">
        <v>-2.04765014214052E-2</v>
      </c>
      <c r="BH55" s="132">
        <v>1.86208856898222E-2</v>
      </c>
    </row>
    <row r="56" spans="1:60">
      <c r="A56" s="136" t="s">
        <v>303</v>
      </c>
      <c r="B56" s="130">
        <v>0</v>
      </c>
      <c r="C56" s="130">
        <v>0</v>
      </c>
      <c r="D56" s="130">
        <v>0</v>
      </c>
      <c r="E56" s="130">
        <v>0</v>
      </c>
      <c r="F56" s="130">
        <v>0</v>
      </c>
      <c r="G56" s="130">
        <v>0</v>
      </c>
      <c r="H56" s="130">
        <v>0</v>
      </c>
      <c r="I56" s="130">
        <v>0</v>
      </c>
      <c r="J56" s="130">
        <v>0</v>
      </c>
      <c r="K56" s="130">
        <v>0</v>
      </c>
      <c r="L56" s="130">
        <v>0</v>
      </c>
      <c r="M56" s="130">
        <v>0</v>
      </c>
      <c r="N56" s="130">
        <v>0</v>
      </c>
      <c r="O56" s="130">
        <v>0</v>
      </c>
      <c r="P56" s="130">
        <v>0</v>
      </c>
      <c r="Q56" s="130">
        <v>0</v>
      </c>
      <c r="R56" s="130">
        <v>0.29099999999999998</v>
      </c>
      <c r="S56" s="130">
        <v>2.5329999999999999</v>
      </c>
      <c r="T56" s="130">
        <v>3.9159999999999999</v>
      </c>
      <c r="U56" s="130">
        <v>4.42</v>
      </c>
      <c r="V56" s="130">
        <v>4.0529999999999999</v>
      </c>
      <c r="W56" s="130">
        <v>4.0190000000000001</v>
      </c>
      <c r="X56" s="130">
        <v>4.4950000000000001</v>
      </c>
      <c r="Y56" s="130">
        <v>4.1349999999999998</v>
      </c>
      <c r="Z56" s="130">
        <v>4.6879999999999997</v>
      </c>
      <c r="AA56" s="130">
        <v>0</v>
      </c>
      <c r="AB56" s="130">
        <v>0</v>
      </c>
      <c r="AC56" s="130">
        <v>0</v>
      </c>
      <c r="AD56" s="130">
        <v>0</v>
      </c>
      <c r="AE56" s="130">
        <v>0</v>
      </c>
      <c r="AF56" s="130">
        <v>0</v>
      </c>
      <c r="AG56" s="130">
        <v>0</v>
      </c>
      <c r="AH56" s="130">
        <v>0</v>
      </c>
      <c r="AI56" s="130">
        <v>0</v>
      </c>
      <c r="AJ56" s="130">
        <v>0</v>
      </c>
      <c r="AK56" s="130">
        <v>0</v>
      </c>
      <c r="AL56" s="130">
        <v>0</v>
      </c>
      <c r="AM56" s="130">
        <v>0</v>
      </c>
      <c r="AN56" s="130">
        <v>0</v>
      </c>
      <c r="AO56" s="130">
        <v>0</v>
      </c>
      <c r="AP56" s="130">
        <v>0</v>
      </c>
      <c r="AQ56" s="130">
        <v>0</v>
      </c>
      <c r="AR56" s="130">
        <v>0</v>
      </c>
      <c r="AS56" s="130">
        <v>0</v>
      </c>
      <c r="AT56" s="130">
        <v>0</v>
      </c>
      <c r="AU56" s="130">
        <v>0</v>
      </c>
      <c r="AV56" s="130">
        <v>0</v>
      </c>
      <c r="AW56" s="130">
        <v>0</v>
      </c>
      <c r="AX56" s="130">
        <v>0</v>
      </c>
      <c r="AY56" s="130">
        <v>0</v>
      </c>
      <c r="AZ56" s="130">
        <v>0</v>
      </c>
      <c r="BA56" s="130">
        <v>0</v>
      </c>
      <c r="BB56" s="130">
        <v>0</v>
      </c>
      <c r="BC56" s="130">
        <v>0</v>
      </c>
      <c r="BD56" s="130">
        <v>0</v>
      </c>
      <c r="BE56" s="131">
        <v>0</v>
      </c>
      <c r="BF56" s="132">
        <v>0</v>
      </c>
      <c r="BG56" s="132">
        <v>0</v>
      </c>
      <c r="BH56" s="132">
        <v>0</v>
      </c>
    </row>
    <row r="57" spans="1:60" s="125" customFormat="1">
      <c r="A57" s="133" t="s">
        <v>304</v>
      </c>
      <c r="B57" s="134">
        <v>19.677</v>
      </c>
      <c r="C57" s="134">
        <v>25.791</v>
      </c>
      <c r="D57" s="134">
        <v>29.873999999999999</v>
      </c>
      <c r="E57" s="134">
        <v>33.811999999999998</v>
      </c>
      <c r="F57" s="134">
        <v>41.103000000000002</v>
      </c>
      <c r="G57" s="134">
        <v>44.563000000000002</v>
      </c>
      <c r="H57" s="134">
        <v>50.866999999999997</v>
      </c>
      <c r="I57" s="134">
        <v>67.513000000000005</v>
      </c>
      <c r="J57" s="134">
        <v>74.378</v>
      </c>
      <c r="K57" s="134">
        <v>87.379000000000005</v>
      </c>
      <c r="L57" s="134">
        <v>116.658</v>
      </c>
      <c r="M57" s="134">
        <v>136.09899999999999</v>
      </c>
      <c r="N57" s="134">
        <v>161.442105263158</v>
      </c>
      <c r="O57" s="134">
        <v>181.54505263157901</v>
      </c>
      <c r="P57" s="134">
        <v>202.42173684210499</v>
      </c>
      <c r="Q57" s="134">
        <v>236.50168421052601</v>
      </c>
      <c r="R57" s="134">
        <v>319.73515789473697</v>
      </c>
      <c r="S57" s="134">
        <v>352.40894736842102</v>
      </c>
      <c r="T57" s="134">
        <v>415.758842105263</v>
      </c>
      <c r="U57" s="134">
        <v>528.45778947368399</v>
      </c>
      <c r="V57" s="134">
        <v>695.52178422105203</v>
      </c>
      <c r="W57" s="134">
        <v>738.83833368421097</v>
      </c>
      <c r="X57" s="134">
        <v>768.92849877894696</v>
      </c>
      <c r="Y57" s="134">
        <v>846.228284347368</v>
      </c>
      <c r="Z57" s="134">
        <v>886.82442544210505</v>
      </c>
      <c r="AA57" s="134">
        <v>894.411684210526</v>
      </c>
      <c r="AB57" s="134">
        <v>917.79547368421095</v>
      </c>
      <c r="AC57" s="134">
        <v>924.22057894736804</v>
      </c>
      <c r="AD57" s="134">
        <v>960.68989473684201</v>
      </c>
      <c r="AE57" s="134">
        <v>952.12831578947396</v>
      </c>
      <c r="AF57" s="134">
        <v>976.94121052631601</v>
      </c>
      <c r="AG57" s="134">
        <v>1032.18147368421</v>
      </c>
      <c r="AH57" s="134">
        <v>1042.49994736842</v>
      </c>
      <c r="AI57" s="134">
        <v>1033.89556648082</v>
      </c>
      <c r="AJ57" s="134">
        <v>1040.4532617075099</v>
      </c>
      <c r="AK57" s="134">
        <v>1048.8206053004501</v>
      </c>
      <c r="AL57" s="134">
        <v>1082.0058672385701</v>
      </c>
      <c r="AM57" s="134">
        <v>1095.45517189764</v>
      </c>
      <c r="AN57" s="134">
        <v>1104.8097864879101</v>
      </c>
      <c r="AO57" s="134">
        <v>1122.659949958</v>
      </c>
      <c r="AP57" s="134">
        <v>1110.19465357996</v>
      </c>
      <c r="AQ57" s="134">
        <v>1108.07074330095</v>
      </c>
      <c r="AR57" s="134">
        <v>1055.8126556969401</v>
      </c>
      <c r="AS57" s="134">
        <v>1055.09797628213</v>
      </c>
      <c r="AT57" s="134">
        <v>1004.69272590963</v>
      </c>
      <c r="AU57" s="134">
        <v>1032.04807183144</v>
      </c>
      <c r="AV57" s="134">
        <v>1024.16560869557</v>
      </c>
      <c r="AW57" s="134">
        <v>998.36690888183898</v>
      </c>
      <c r="AX57" s="134">
        <v>986.48543718538701</v>
      </c>
      <c r="AY57" s="134">
        <v>992.701924676197</v>
      </c>
      <c r="AZ57" s="134">
        <v>968.26770537933601</v>
      </c>
      <c r="BA57" s="134">
        <v>942.17039072645002</v>
      </c>
      <c r="BB57" s="134">
        <v>936.12616101011804</v>
      </c>
      <c r="BC57" s="134">
        <v>936.05818250046195</v>
      </c>
      <c r="BD57" s="134">
        <v>929.98380408491505</v>
      </c>
      <c r="BE57" s="134">
        <v>837.39769342227999</v>
      </c>
      <c r="BF57" s="135">
        <v>-0.10201691909671499</v>
      </c>
      <c r="BG57" s="135">
        <v>-7.69720932373252E-3</v>
      </c>
      <c r="BH57" s="135">
        <v>0.31013552021721202</v>
      </c>
    </row>
    <row r="58" spans="1:6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2"/>
      <c r="BG58" s="132"/>
      <c r="BH58" s="132"/>
    </row>
    <row r="59" spans="1:60">
      <c r="A59" s="136" t="s">
        <v>305</v>
      </c>
      <c r="B59" s="130" t="s">
        <v>273</v>
      </c>
      <c r="C59" s="130" t="s">
        <v>273</v>
      </c>
      <c r="D59" s="130" t="s">
        <v>273</v>
      </c>
      <c r="E59" s="130" t="s">
        <v>273</v>
      </c>
      <c r="F59" s="130" t="s">
        <v>273</v>
      </c>
      <c r="G59" s="130" t="s">
        <v>273</v>
      </c>
      <c r="H59" s="130" t="s">
        <v>273</v>
      </c>
      <c r="I59" s="130" t="s">
        <v>273</v>
      </c>
      <c r="J59" s="130" t="s">
        <v>273</v>
      </c>
      <c r="K59" s="130" t="s">
        <v>273</v>
      </c>
      <c r="L59" s="130" t="s">
        <v>273</v>
      </c>
      <c r="M59" s="130" t="s">
        <v>273</v>
      </c>
      <c r="N59" s="130" t="s">
        <v>273</v>
      </c>
      <c r="O59" s="130" t="s">
        <v>273</v>
      </c>
      <c r="P59" s="130" t="s">
        <v>273</v>
      </c>
      <c r="Q59" s="130" t="s">
        <v>273</v>
      </c>
      <c r="R59" s="130" t="s">
        <v>273</v>
      </c>
      <c r="S59" s="130" t="s">
        <v>273</v>
      </c>
      <c r="T59" s="130" t="s">
        <v>273</v>
      </c>
      <c r="U59" s="130" t="s">
        <v>273</v>
      </c>
      <c r="V59" s="130">
        <v>0</v>
      </c>
      <c r="W59" s="130">
        <v>0</v>
      </c>
      <c r="X59" s="130">
        <v>0</v>
      </c>
      <c r="Y59" s="130">
        <v>0</v>
      </c>
      <c r="Z59" s="130">
        <v>0</v>
      </c>
      <c r="AA59" s="130">
        <v>0</v>
      </c>
      <c r="AB59" s="130">
        <v>0</v>
      </c>
      <c r="AC59" s="130">
        <v>0</v>
      </c>
      <c r="AD59" s="130">
        <v>0</v>
      </c>
      <c r="AE59" s="130">
        <v>0</v>
      </c>
      <c r="AF59" s="130">
        <v>0</v>
      </c>
      <c r="AG59" s="130">
        <v>0</v>
      </c>
      <c r="AH59" s="130">
        <v>0</v>
      </c>
      <c r="AI59" s="130">
        <v>0</v>
      </c>
      <c r="AJ59" s="130">
        <v>0</v>
      </c>
      <c r="AK59" s="130">
        <v>0</v>
      </c>
      <c r="AL59" s="130">
        <v>0</v>
      </c>
      <c r="AM59" s="130">
        <v>0</v>
      </c>
      <c r="AN59" s="130">
        <v>0</v>
      </c>
      <c r="AO59" s="130">
        <v>0</v>
      </c>
      <c r="AP59" s="130">
        <v>0</v>
      </c>
      <c r="AQ59" s="130">
        <v>0</v>
      </c>
      <c r="AR59" s="130">
        <v>0</v>
      </c>
      <c r="AS59" s="130">
        <v>0</v>
      </c>
      <c r="AT59" s="130">
        <v>0</v>
      </c>
      <c r="AU59" s="130">
        <v>0</v>
      </c>
      <c r="AV59" s="130">
        <v>0</v>
      </c>
      <c r="AW59" s="130">
        <v>0</v>
      </c>
      <c r="AX59" s="130">
        <v>0</v>
      </c>
      <c r="AY59" s="130">
        <v>0</v>
      </c>
      <c r="AZ59" s="130">
        <v>0</v>
      </c>
      <c r="BA59" s="130">
        <v>0</v>
      </c>
      <c r="BB59" s="130">
        <v>0</v>
      </c>
      <c r="BC59" s="130">
        <v>0</v>
      </c>
      <c r="BD59" s="130">
        <v>0</v>
      </c>
      <c r="BE59" s="131">
        <v>0</v>
      </c>
      <c r="BF59" s="132">
        <v>0</v>
      </c>
      <c r="BG59" s="132">
        <v>0</v>
      </c>
      <c r="BH59" s="132">
        <v>0</v>
      </c>
    </row>
    <row r="60" spans="1:60">
      <c r="A60" s="136" t="s">
        <v>306</v>
      </c>
      <c r="B60" s="130" t="s">
        <v>273</v>
      </c>
      <c r="C60" s="130" t="s">
        <v>273</v>
      </c>
      <c r="D60" s="130" t="s">
        <v>273</v>
      </c>
      <c r="E60" s="130" t="s">
        <v>273</v>
      </c>
      <c r="F60" s="130" t="s">
        <v>273</v>
      </c>
      <c r="G60" s="130" t="s">
        <v>273</v>
      </c>
      <c r="H60" s="130" t="s">
        <v>273</v>
      </c>
      <c r="I60" s="130" t="s">
        <v>273</v>
      </c>
      <c r="J60" s="130" t="s">
        <v>273</v>
      </c>
      <c r="K60" s="130" t="s">
        <v>273</v>
      </c>
      <c r="L60" s="130" t="s">
        <v>273</v>
      </c>
      <c r="M60" s="130" t="s">
        <v>273</v>
      </c>
      <c r="N60" s="130" t="s">
        <v>273</v>
      </c>
      <c r="O60" s="130" t="s">
        <v>273</v>
      </c>
      <c r="P60" s="130" t="s">
        <v>273</v>
      </c>
      <c r="Q60" s="130" t="s">
        <v>273</v>
      </c>
      <c r="R60" s="130" t="s">
        <v>273</v>
      </c>
      <c r="S60" s="130" t="s">
        <v>273</v>
      </c>
      <c r="T60" s="130" t="s">
        <v>273</v>
      </c>
      <c r="U60" s="130" t="s">
        <v>273</v>
      </c>
      <c r="V60" s="130">
        <v>0</v>
      </c>
      <c r="W60" s="130">
        <v>0</v>
      </c>
      <c r="X60" s="130">
        <v>0</v>
      </c>
      <c r="Y60" s="130">
        <v>0</v>
      </c>
      <c r="Z60" s="130">
        <v>0</v>
      </c>
      <c r="AA60" s="130">
        <v>0</v>
      </c>
      <c r="AB60" s="130">
        <v>0</v>
      </c>
      <c r="AC60" s="130">
        <v>0</v>
      </c>
      <c r="AD60" s="130">
        <v>0</v>
      </c>
      <c r="AE60" s="130">
        <v>0</v>
      </c>
      <c r="AF60" s="130">
        <v>0</v>
      </c>
      <c r="AG60" s="130">
        <v>0</v>
      </c>
      <c r="AH60" s="130">
        <v>0</v>
      </c>
      <c r="AI60" s="130">
        <v>0</v>
      </c>
      <c r="AJ60" s="130">
        <v>0</v>
      </c>
      <c r="AK60" s="130">
        <v>0</v>
      </c>
      <c r="AL60" s="130">
        <v>0</v>
      </c>
      <c r="AM60" s="130">
        <v>0</v>
      </c>
      <c r="AN60" s="130">
        <v>0</v>
      </c>
      <c r="AO60" s="130">
        <v>0</v>
      </c>
      <c r="AP60" s="130">
        <v>0</v>
      </c>
      <c r="AQ60" s="130">
        <v>0</v>
      </c>
      <c r="AR60" s="130">
        <v>0</v>
      </c>
      <c r="AS60" s="130">
        <v>0</v>
      </c>
      <c r="AT60" s="130">
        <v>0</v>
      </c>
      <c r="AU60" s="130">
        <v>0</v>
      </c>
      <c r="AV60" s="130">
        <v>0</v>
      </c>
      <c r="AW60" s="130">
        <v>0</v>
      </c>
      <c r="AX60" s="130">
        <v>0</v>
      </c>
      <c r="AY60" s="130">
        <v>0</v>
      </c>
      <c r="AZ60" s="130">
        <v>0</v>
      </c>
      <c r="BA60" s="130">
        <v>0</v>
      </c>
      <c r="BB60" s="130">
        <v>0</v>
      </c>
      <c r="BC60" s="130">
        <v>0</v>
      </c>
      <c r="BD60" s="130">
        <v>0</v>
      </c>
      <c r="BE60" s="131">
        <v>0</v>
      </c>
      <c r="BF60" s="132">
        <v>0</v>
      </c>
      <c r="BG60" s="132">
        <v>0</v>
      </c>
      <c r="BH60" s="132">
        <v>0</v>
      </c>
    </row>
    <row r="61" spans="1:60">
      <c r="A61" s="136" t="s">
        <v>307</v>
      </c>
      <c r="B61" s="130" t="s">
        <v>273</v>
      </c>
      <c r="C61" s="130" t="s">
        <v>273</v>
      </c>
      <c r="D61" s="130" t="s">
        <v>273</v>
      </c>
      <c r="E61" s="130" t="s">
        <v>273</v>
      </c>
      <c r="F61" s="130" t="s">
        <v>273</v>
      </c>
      <c r="G61" s="130" t="s">
        <v>273</v>
      </c>
      <c r="H61" s="130" t="s">
        <v>273</v>
      </c>
      <c r="I61" s="130" t="s">
        <v>273</v>
      </c>
      <c r="J61" s="130" t="s">
        <v>273</v>
      </c>
      <c r="K61" s="130" t="s">
        <v>273</v>
      </c>
      <c r="L61" s="130" t="s">
        <v>273</v>
      </c>
      <c r="M61" s="130" t="s">
        <v>273</v>
      </c>
      <c r="N61" s="130" t="s">
        <v>273</v>
      </c>
      <c r="O61" s="130" t="s">
        <v>273</v>
      </c>
      <c r="P61" s="130" t="s">
        <v>273</v>
      </c>
      <c r="Q61" s="130" t="s">
        <v>273</v>
      </c>
      <c r="R61" s="130" t="s">
        <v>273</v>
      </c>
      <c r="S61" s="130" t="s">
        <v>273</v>
      </c>
      <c r="T61" s="130" t="s">
        <v>273</v>
      </c>
      <c r="U61" s="130" t="s">
        <v>273</v>
      </c>
      <c r="V61" s="130">
        <v>0</v>
      </c>
      <c r="W61" s="130">
        <v>0</v>
      </c>
      <c r="X61" s="130">
        <v>0</v>
      </c>
      <c r="Y61" s="130">
        <v>0</v>
      </c>
      <c r="Z61" s="130">
        <v>0.10164620000000001</v>
      </c>
      <c r="AA61" s="130">
        <v>0</v>
      </c>
      <c r="AB61" s="130">
        <v>0.53916679999999995</v>
      </c>
      <c r="AC61" s="130">
        <v>0.46403699999999998</v>
      </c>
      <c r="AD61" s="130">
        <v>0.44635940000000002</v>
      </c>
      <c r="AE61" s="130">
        <v>0.38006839999999997</v>
      </c>
      <c r="AF61" s="130">
        <v>7.95492E-2</v>
      </c>
      <c r="AG61" s="130">
        <v>8.8387999999999994E-2</v>
      </c>
      <c r="AH61" s="130">
        <v>0.30051919999999999</v>
      </c>
      <c r="AI61" s="130">
        <v>8.8387999999999994E-2</v>
      </c>
      <c r="AJ61" s="130">
        <v>0</v>
      </c>
      <c r="AK61" s="130">
        <v>0</v>
      </c>
      <c r="AL61" s="130">
        <v>0</v>
      </c>
      <c r="AM61" s="130">
        <v>0</v>
      </c>
      <c r="AN61" s="130">
        <v>0</v>
      </c>
      <c r="AO61" s="130">
        <v>0</v>
      </c>
      <c r="AP61" s="130">
        <v>0</v>
      </c>
      <c r="AQ61" s="130">
        <v>0</v>
      </c>
      <c r="AR61" s="130">
        <v>0</v>
      </c>
      <c r="AS61" s="130">
        <v>0</v>
      </c>
      <c r="AT61" s="130">
        <v>0</v>
      </c>
      <c r="AU61" s="130">
        <v>0</v>
      </c>
      <c r="AV61" s="130">
        <v>0</v>
      </c>
      <c r="AW61" s="130">
        <v>0</v>
      </c>
      <c r="AX61" s="130">
        <v>0</v>
      </c>
      <c r="AY61" s="130">
        <v>0</v>
      </c>
      <c r="AZ61" s="130">
        <v>0</v>
      </c>
      <c r="BA61" s="130">
        <v>0</v>
      </c>
      <c r="BB61" s="130">
        <v>0</v>
      </c>
      <c r="BC61" s="130">
        <v>0</v>
      </c>
      <c r="BD61" s="130">
        <v>0</v>
      </c>
      <c r="BE61" s="131">
        <v>0</v>
      </c>
      <c r="BF61" s="132">
        <v>0</v>
      </c>
      <c r="BG61" s="132">
        <v>0</v>
      </c>
      <c r="BH61" s="132">
        <v>0</v>
      </c>
    </row>
    <row r="62" spans="1:60">
      <c r="A62" s="136" t="s">
        <v>308</v>
      </c>
      <c r="B62" s="130" t="s">
        <v>273</v>
      </c>
      <c r="C62" s="130" t="s">
        <v>273</v>
      </c>
      <c r="D62" s="130" t="s">
        <v>273</v>
      </c>
      <c r="E62" s="130" t="s">
        <v>273</v>
      </c>
      <c r="F62" s="130" t="s">
        <v>273</v>
      </c>
      <c r="G62" s="130" t="s">
        <v>273</v>
      </c>
      <c r="H62" s="130" t="s">
        <v>273</v>
      </c>
      <c r="I62" s="130" t="s">
        <v>273</v>
      </c>
      <c r="J62" s="130" t="s">
        <v>273</v>
      </c>
      <c r="K62" s="130" t="s">
        <v>273</v>
      </c>
      <c r="L62" s="130" t="s">
        <v>273</v>
      </c>
      <c r="M62" s="130" t="s">
        <v>273</v>
      </c>
      <c r="N62" s="130" t="s">
        <v>273</v>
      </c>
      <c r="O62" s="130" t="s">
        <v>273</v>
      </c>
      <c r="P62" s="130" t="s">
        <v>273</v>
      </c>
      <c r="Q62" s="130" t="s">
        <v>273</v>
      </c>
      <c r="R62" s="130" t="s">
        <v>273</v>
      </c>
      <c r="S62" s="130" t="s">
        <v>273</v>
      </c>
      <c r="T62" s="130" t="s">
        <v>273</v>
      </c>
      <c r="U62" s="130" t="s">
        <v>273</v>
      </c>
      <c r="V62" s="130">
        <v>99.317176200000006</v>
      </c>
      <c r="W62" s="130">
        <v>105.2214946</v>
      </c>
      <c r="X62" s="130">
        <v>124.70220980000001</v>
      </c>
      <c r="Y62" s="130">
        <v>134.81379699999999</v>
      </c>
      <c r="Z62" s="130">
        <v>136.33849000000001</v>
      </c>
      <c r="AA62" s="130">
        <v>118.3250156</v>
      </c>
      <c r="AB62" s="130">
        <v>119.9838</v>
      </c>
      <c r="AC62" s="130">
        <v>119.626</v>
      </c>
      <c r="AD62" s="130">
        <v>119.18600000000001</v>
      </c>
      <c r="AE62" s="130">
        <v>97.82</v>
      </c>
      <c r="AF62" s="130">
        <v>99.531999999999996</v>
      </c>
      <c r="AG62" s="130">
        <v>109.026</v>
      </c>
      <c r="AH62" s="130">
        <v>108.498</v>
      </c>
      <c r="AI62" s="130">
        <v>103.71899999999999</v>
      </c>
      <c r="AJ62" s="130">
        <v>121.874</v>
      </c>
      <c r="AK62" s="130">
        <v>130.715</v>
      </c>
      <c r="AL62" s="130">
        <v>136.935</v>
      </c>
      <c r="AM62" s="130">
        <v>141.62899999999999</v>
      </c>
      <c r="AN62" s="130">
        <v>150.34200000000001</v>
      </c>
      <c r="AO62" s="130">
        <v>144.70699999999999</v>
      </c>
      <c r="AP62" s="130">
        <v>149.446</v>
      </c>
      <c r="AQ62" s="130">
        <v>156.43600000000001</v>
      </c>
      <c r="AR62" s="130">
        <v>160.0575</v>
      </c>
      <c r="AS62" s="130">
        <v>163.0839</v>
      </c>
      <c r="AT62" s="130">
        <v>163.58250000000001</v>
      </c>
      <c r="AU62" s="130">
        <v>170.41470000000001</v>
      </c>
      <c r="AV62" s="130">
        <v>172.94130000000001</v>
      </c>
      <c r="AW62" s="130">
        <v>177.53389999999999</v>
      </c>
      <c r="AX62" s="130">
        <v>172.50810000000001</v>
      </c>
      <c r="AY62" s="130">
        <v>180.75739999999999</v>
      </c>
      <c r="AZ62" s="130">
        <v>195.47021100000001</v>
      </c>
      <c r="BA62" s="130">
        <v>196.614384</v>
      </c>
      <c r="BB62" s="130">
        <v>203.14099999999999</v>
      </c>
      <c r="BC62" s="130">
        <v>204.58105</v>
      </c>
      <c r="BD62" s="130">
        <v>208.98567</v>
      </c>
      <c r="BE62" s="131">
        <v>215.91427999999999</v>
      </c>
      <c r="BF62" s="132">
        <v>3.0330693359137802E-2</v>
      </c>
      <c r="BG62" s="132">
        <v>2.47972862086796E-2</v>
      </c>
      <c r="BH62" s="132">
        <v>7.9965216140566703E-2</v>
      </c>
    </row>
    <row r="63" spans="1:60">
      <c r="A63" s="136" t="s">
        <v>309</v>
      </c>
      <c r="B63" s="130" t="s">
        <v>273</v>
      </c>
      <c r="C63" s="130" t="s">
        <v>273</v>
      </c>
      <c r="D63" s="130" t="s">
        <v>273</v>
      </c>
      <c r="E63" s="130" t="s">
        <v>273</v>
      </c>
      <c r="F63" s="130" t="s">
        <v>273</v>
      </c>
      <c r="G63" s="130" t="s">
        <v>273</v>
      </c>
      <c r="H63" s="130" t="s">
        <v>273</v>
      </c>
      <c r="I63" s="130" t="s">
        <v>273</v>
      </c>
      <c r="J63" s="130" t="s">
        <v>273</v>
      </c>
      <c r="K63" s="130" t="s">
        <v>273</v>
      </c>
      <c r="L63" s="130" t="s">
        <v>273</v>
      </c>
      <c r="M63" s="130" t="s">
        <v>273</v>
      </c>
      <c r="N63" s="130" t="s">
        <v>273</v>
      </c>
      <c r="O63" s="130" t="s">
        <v>273</v>
      </c>
      <c r="P63" s="130" t="s">
        <v>273</v>
      </c>
      <c r="Q63" s="130" t="s">
        <v>273</v>
      </c>
      <c r="R63" s="130" t="s">
        <v>273</v>
      </c>
      <c r="S63" s="130" t="s">
        <v>273</v>
      </c>
      <c r="T63" s="130" t="s">
        <v>273</v>
      </c>
      <c r="U63" s="130" t="s">
        <v>273</v>
      </c>
      <c r="V63" s="130">
        <v>0</v>
      </c>
      <c r="W63" s="130">
        <v>0</v>
      </c>
      <c r="X63" s="130">
        <v>0</v>
      </c>
      <c r="Y63" s="130">
        <v>0</v>
      </c>
      <c r="Z63" s="130">
        <v>0</v>
      </c>
      <c r="AA63" s="130">
        <v>0</v>
      </c>
      <c r="AB63" s="130">
        <v>0</v>
      </c>
      <c r="AC63" s="130">
        <v>0</v>
      </c>
      <c r="AD63" s="130">
        <v>0</v>
      </c>
      <c r="AE63" s="130">
        <v>0</v>
      </c>
      <c r="AF63" s="130">
        <v>0</v>
      </c>
      <c r="AG63" s="130">
        <v>0</v>
      </c>
      <c r="AH63" s="130">
        <v>0</v>
      </c>
      <c r="AI63" s="130">
        <v>0</v>
      </c>
      <c r="AJ63" s="130">
        <v>0</v>
      </c>
      <c r="AK63" s="130">
        <v>0</v>
      </c>
      <c r="AL63" s="130">
        <v>0</v>
      </c>
      <c r="AM63" s="130">
        <v>0</v>
      </c>
      <c r="AN63" s="130">
        <v>0</v>
      </c>
      <c r="AO63" s="130">
        <v>0</v>
      </c>
      <c r="AP63" s="130">
        <v>0</v>
      </c>
      <c r="AQ63" s="130">
        <v>0</v>
      </c>
      <c r="AR63" s="130">
        <v>0</v>
      </c>
      <c r="AS63" s="130">
        <v>0</v>
      </c>
      <c r="AT63" s="130">
        <v>0</v>
      </c>
      <c r="AU63" s="130">
        <v>0</v>
      </c>
      <c r="AV63" s="130">
        <v>0</v>
      </c>
      <c r="AW63" s="130">
        <v>0</v>
      </c>
      <c r="AX63" s="130">
        <v>0</v>
      </c>
      <c r="AY63" s="130">
        <v>0</v>
      </c>
      <c r="AZ63" s="130">
        <v>0</v>
      </c>
      <c r="BA63" s="130">
        <v>0</v>
      </c>
      <c r="BB63" s="130">
        <v>0</v>
      </c>
      <c r="BC63" s="130">
        <v>0</v>
      </c>
      <c r="BD63" s="130">
        <v>0</v>
      </c>
      <c r="BE63" s="131">
        <v>0</v>
      </c>
      <c r="BF63" s="132">
        <v>0</v>
      </c>
      <c r="BG63" s="132">
        <v>0</v>
      </c>
      <c r="BH63" s="132">
        <v>0</v>
      </c>
    </row>
    <row r="64" spans="1:60">
      <c r="A64" s="136" t="s">
        <v>310</v>
      </c>
      <c r="B64" s="130">
        <v>1.8605674000000001</v>
      </c>
      <c r="C64" s="130">
        <v>2.0638597999999999</v>
      </c>
      <c r="D64" s="130">
        <v>2.2538939999999998</v>
      </c>
      <c r="E64" s="130">
        <v>3.1333546000000001</v>
      </c>
      <c r="F64" s="130">
        <v>3.6327468000000001</v>
      </c>
      <c r="G64" s="130">
        <v>4.3884641999999996</v>
      </c>
      <c r="H64" s="130">
        <v>5.3872486000000004</v>
      </c>
      <c r="I64" s="130">
        <v>9.8331649999999993</v>
      </c>
      <c r="J64" s="130">
        <v>14.310017200000001</v>
      </c>
      <c r="K64" s="130">
        <v>21.4606064</v>
      </c>
      <c r="L64" s="130">
        <v>28.615614999999998</v>
      </c>
      <c r="M64" s="130">
        <v>38.152680199999999</v>
      </c>
      <c r="N64" s="130">
        <v>51.030811800000002</v>
      </c>
      <c r="O64" s="130">
        <v>52.462697400000003</v>
      </c>
      <c r="P64" s="130">
        <v>59.617705999999998</v>
      </c>
      <c r="Q64" s="130">
        <v>73.923303799999999</v>
      </c>
      <c r="R64" s="130">
        <v>87.088696400000003</v>
      </c>
      <c r="S64" s="130">
        <v>100.25408899999999</v>
      </c>
      <c r="T64" s="130">
        <v>111.3953964</v>
      </c>
      <c r="U64" s="130">
        <v>143.7984372</v>
      </c>
      <c r="V64" s="130" t="s">
        <v>273</v>
      </c>
      <c r="W64" s="130" t="s">
        <v>273</v>
      </c>
      <c r="X64" s="130" t="s">
        <v>273</v>
      </c>
      <c r="Y64" s="130" t="s">
        <v>273</v>
      </c>
      <c r="Z64" s="130" t="s">
        <v>273</v>
      </c>
      <c r="AA64" s="130" t="s">
        <v>273</v>
      </c>
      <c r="AB64" s="130" t="s">
        <v>273</v>
      </c>
      <c r="AC64" s="130" t="s">
        <v>273</v>
      </c>
      <c r="AD64" s="130" t="s">
        <v>273</v>
      </c>
      <c r="AE64" s="130" t="s">
        <v>273</v>
      </c>
      <c r="AF64" s="130" t="s">
        <v>273</v>
      </c>
      <c r="AG64" s="130" t="s">
        <v>273</v>
      </c>
      <c r="AH64" s="130" t="s">
        <v>273</v>
      </c>
      <c r="AI64" s="130" t="s">
        <v>273</v>
      </c>
      <c r="AJ64" s="130" t="s">
        <v>273</v>
      </c>
      <c r="AK64" s="130" t="s">
        <v>273</v>
      </c>
      <c r="AL64" s="130" t="s">
        <v>273</v>
      </c>
      <c r="AM64" s="130" t="s">
        <v>273</v>
      </c>
      <c r="AN64" s="130" t="s">
        <v>273</v>
      </c>
      <c r="AO64" s="130" t="s">
        <v>273</v>
      </c>
      <c r="AP64" s="130" t="s">
        <v>273</v>
      </c>
      <c r="AQ64" s="130" t="s">
        <v>273</v>
      </c>
      <c r="AR64" s="130" t="s">
        <v>273</v>
      </c>
      <c r="AS64" s="130" t="s">
        <v>273</v>
      </c>
      <c r="AT64" s="130" t="s">
        <v>273</v>
      </c>
      <c r="AU64" s="130" t="s">
        <v>273</v>
      </c>
      <c r="AV64" s="130" t="s">
        <v>273</v>
      </c>
      <c r="AW64" s="130" t="s">
        <v>273</v>
      </c>
      <c r="AX64" s="130" t="s">
        <v>273</v>
      </c>
      <c r="AY64" s="130" t="s">
        <v>273</v>
      </c>
      <c r="AZ64" s="130" t="s">
        <v>273</v>
      </c>
      <c r="BA64" s="130" t="s">
        <v>273</v>
      </c>
      <c r="BB64" s="130" t="s">
        <v>273</v>
      </c>
      <c r="BC64" s="130" t="s">
        <v>273</v>
      </c>
      <c r="BD64" s="130" t="s">
        <v>273</v>
      </c>
      <c r="BE64" s="131" t="s">
        <v>273</v>
      </c>
      <c r="BF64" s="132" t="s">
        <v>273</v>
      </c>
      <c r="BG64" s="132" t="s">
        <v>273</v>
      </c>
      <c r="BH64" s="132" t="s">
        <v>273</v>
      </c>
    </row>
    <row r="65" spans="1:60">
      <c r="A65" s="136" t="s">
        <v>311</v>
      </c>
      <c r="B65" s="130" t="s">
        <v>273</v>
      </c>
      <c r="C65" s="130" t="s">
        <v>273</v>
      </c>
      <c r="D65" s="130" t="s">
        <v>273</v>
      </c>
      <c r="E65" s="130" t="s">
        <v>273</v>
      </c>
      <c r="F65" s="130" t="s">
        <v>273</v>
      </c>
      <c r="G65" s="130" t="s">
        <v>273</v>
      </c>
      <c r="H65" s="130" t="s">
        <v>273</v>
      </c>
      <c r="I65" s="130" t="s">
        <v>273</v>
      </c>
      <c r="J65" s="130" t="s">
        <v>273</v>
      </c>
      <c r="K65" s="130" t="s">
        <v>273</v>
      </c>
      <c r="L65" s="130" t="s">
        <v>273</v>
      </c>
      <c r="M65" s="130" t="s">
        <v>273</v>
      </c>
      <c r="N65" s="130" t="s">
        <v>273</v>
      </c>
      <c r="O65" s="130" t="s">
        <v>273</v>
      </c>
      <c r="P65" s="130" t="s">
        <v>273</v>
      </c>
      <c r="Q65" s="130" t="s">
        <v>273</v>
      </c>
      <c r="R65" s="130" t="s">
        <v>273</v>
      </c>
      <c r="S65" s="130" t="s">
        <v>273</v>
      </c>
      <c r="T65" s="130" t="s">
        <v>273</v>
      </c>
      <c r="U65" s="130" t="s">
        <v>273</v>
      </c>
      <c r="V65" s="130">
        <v>0</v>
      </c>
      <c r="W65" s="130">
        <v>0</v>
      </c>
      <c r="X65" s="130">
        <v>0</v>
      </c>
      <c r="Y65" s="130">
        <v>0</v>
      </c>
      <c r="Z65" s="130">
        <v>0</v>
      </c>
      <c r="AA65" s="130">
        <v>0</v>
      </c>
      <c r="AB65" s="130">
        <v>0</v>
      </c>
      <c r="AC65" s="130">
        <v>0</v>
      </c>
      <c r="AD65" s="130">
        <v>0</v>
      </c>
      <c r="AE65" s="130">
        <v>0</v>
      </c>
      <c r="AF65" s="130">
        <v>0</v>
      </c>
      <c r="AG65" s="130">
        <v>0</v>
      </c>
      <c r="AH65" s="130">
        <v>0</v>
      </c>
      <c r="AI65" s="130">
        <v>0</v>
      </c>
      <c r="AJ65" s="130">
        <v>0</v>
      </c>
      <c r="AK65" s="130">
        <v>0</v>
      </c>
      <c r="AL65" s="130">
        <v>0</v>
      </c>
      <c r="AM65" s="130">
        <v>0</v>
      </c>
      <c r="AN65" s="130">
        <v>0</v>
      </c>
      <c r="AO65" s="130">
        <v>0</v>
      </c>
      <c r="AP65" s="130">
        <v>0</v>
      </c>
      <c r="AQ65" s="130">
        <v>0</v>
      </c>
      <c r="AR65" s="130">
        <v>0</v>
      </c>
      <c r="AS65" s="130">
        <v>0</v>
      </c>
      <c r="AT65" s="130">
        <v>0</v>
      </c>
      <c r="AU65" s="130">
        <v>0</v>
      </c>
      <c r="AV65" s="130">
        <v>0</v>
      </c>
      <c r="AW65" s="130">
        <v>0</v>
      </c>
      <c r="AX65" s="130">
        <v>0</v>
      </c>
      <c r="AY65" s="130">
        <v>0</v>
      </c>
      <c r="AZ65" s="130">
        <v>0</v>
      </c>
      <c r="BA65" s="130">
        <v>0</v>
      </c>
      <c r="BB65" s="130">
        <v>0</v>
      </c>
      <c r="BC65" s="130">
        <v>0</v>
      </c>
      <c r="BD65" s="130">
        <v>0</v>
      </c>
      <c r="BE65" s="131">
        <v>0</v>
      </c>
      <c r="BF65" s="132">
        <v>0</v>
      </c>
      <c r="BG65" s="132">
        <v>0</v>
      </c>
      <c r="BH65" s="132">
        <v>0</v>
      </c>
    </row>
    <row r="66" spans="1:60">
      <c r="A66" s="136" t="s">
        <v>312</v>
      </c>
      <c r="B66" s="130" t="s">
        <v>273</v>
      </c>
      <c r="C66" s="130" t="s">
        <v>273</v>
      </c>
      <c r="D66" s="130" t="s">
        <v>273</v>
      </c>
      <c r="E66" s="130" t="s">
        <v>273</v>
      </c>
      <c r="F66" s="130" t="s">
        <v>273</v>
      </c>
      <c r="G66" s="130" t="s">
        <v>273</v>
      </c>
      <c r="H66" s="130" t="s">
        <v>273</v>
      </c>
      <c r="I66" s="130" t="s">
        <v>273</v>
      </c>
      <c r="J66" s="130" t="s">
        <v>273</v>
      </c>
      <c r="K66" s="130" t="s">
        <v>273</v>
      </c>
      <c r="L66" s="130" t="s">
        <v>273</v>
      </c>
      <c r="M66" s="130" t="s">
        <v>273</v>
      </c>
      <c r="N66" s="130" t="s">
        <v>273</v>
      </c>
      <c r="O66" s="130" t="s">
        <v>273</v>
      </c>
      <c r="P66" s="130" t="s">
        <v>273</v>
      </c>
      <c r="Q66" s="130" t="s">
        <v>273</v>
      </c>
      <c r="R66" s="130" t="s">
        <v>273</v>
      </c>
      <c r="S66" s="130" t="s">
        <v>273</v>
      </c>
      <c r="T66" s="130" t="s">
        <v>273</v>
      </c>
      <c r="U66" s="130" t="s">
        <v>273</v>
      </c>
      <c r="V66" s="130">
        <v>5.2679248000000003</v>
      </c>
      <c r="W66" s="130">
        <v>2.7532861999999998</v>
      </c>
      <c r="X66" s="130">
        <v>4.3310120000000003</v>
      </c>
      <c r="Y66" s="130">
        <v>4.8127266000000004</v>
      </c>
      <c r="Z66" s="130">
        <v>1.2772066</v>
      </c>
      <c r="AA66" s="130">
        <v>0</v>
      </c>
      <c r="AB66" s="130">
        <v>0</v>
      </c>
      <c r="AC66" s="130">
        <v>0</v>
      </c>
      <c r="AD66" s="130">
        <v>0</v>
      </c>
      <c r="AE66" s="130">
        <v>0</v>
      </c>
      <c r="AF66" s="130">
        <v>0.30399999999999999</v>
      </c>
      <c r="AG66" s="130">
        <v>2.3239999999999998</v>
      </c>
      <c r="AH66" s="130">
        <v>1.607</v>
      </c>
      <c r="AI66" s="130">
        <v>1.589</v>
      </c>
      <c r="AJ66" s="130">
        <v>2.0779999999999998</v>
      </c>
      <c r="AK66" s="130">
        <v>2.0049999999999999</v>
      </c>
      <c r="AL66" s="130">
        <v>1.9870000000000001</v>
      </c>
      <c r="AM66" s="130">
        <v>2.282</v>
      </c>
      <c r="AN66" s="130">
        <v>1.998</v>
      </c>
      <c r="AO66" s="130">
        <v>2.2010000000000001</v>
      </c>
      <c r="AP66" s="130">
        <v>2.7160000000000002</v>
      </c>
      <c r="AQ66" s="130">
        <v>2.6402999999999999</v>
      </c>
      <c r="AR66" s="130">
        <v>2.5533999999999999</v>
      </c>
      <c r="AS66" s="130">
        <v>2.4615999999999998</v>
      </c>
      <c r="AT66" s="130">
        <v>2.4937</v>
      </c>
      <c r="AU66" s="130">
        <v>2.4900000000000002</v>
      </c>
      <c r="AV66" s="130">
        <v>2.548</v>
      </c>
      <c r="AW66" s="130">
        <v>2.3109999999999999</v>
      </c>
      <c r="AX66" s="130">
        <v>2.3597000000000001</v>
      </c>
      <c r="AY66" s="130">
        <v>2.4647999999999999</v>
      </c>
      <c r="AZ66" s="130">
        <v>2.7877000000000001</v>
      </c>
      <c r="BA66" s="130">
        <v>2.3805000000000001</v>
      </c>
      <c r="BB66" s="130">
        <v>2.6196000000000002</v>
      </c>
      <c r="BC66" s="130">
        <v>2.0760999999999998</v>
      </c>
      <c r="BD66" s="130">
        <v>2.1978</v>
      </c>
      <c r="BE66" s="131">
        <v>2.0995504098847602</v>
      </c>
      <c r="BF66" s="132">
        <v>-4.7313707637174698E-2</v>
      </c>
      <c r="BG66" s="132">
        <v>-1.25516319866542E-2</v>
      </c>
      <c r="BH66" s="132">
        <v>7.7758174366443099E-4</v>
      </c>
    </row>
    <row r="67" spans="1:60" s="125" customFormat="1">
      <c r="A67" s="133" t="s">
        <v>313</v>
      </c>
      <c r="B67" s="134">
        <v>1.8605674000000001</v>
      </c>
      <c r="C67" s="134">
        <v>2.0638597999999999</v>
      </c>
      <c r="D67" s="134">
        <v>2.2538939999999998</v>
      </c>
      <c r="E67" s="134">
        <v>3.1333546000000001</v>
      </c>
      <c r="F67" s="134">
        <v>3.6327468000000001</v>
      </c>
      <c r="G67" s="134">
        <v>4.3884641999999996</v>
      </c>
      <c r="H67" s="134">
        <v>5.3872486000000004</v>
      </c>
      <c r="I67" s="134">
        <v>9.8331649999999993</v>
      </c>
      <c r="J67" s="134">
        <v>14.310017200000001</v>
      </c>
      <c r="K67" s="134">
        <v>21.4606064</v>
      </c>
      <c r="L67" s="134">
        <v>28.615614999999998</v>
      </c>
      <c r="M67" s="134">
        <v>38.152680199999999</v>
      </c>
      <c r="N67" s="134">
        <v>51.030811800000002</v>
      </c>
      <c r="O67" s="134">
        <v>52.462697400000003</v>
      </c>
      <c r="P67" s="134">
        <v>59.617705999999998</v>
      </c>
      <c r="Q67" s="134">
        <v>73.923303799999999</v>
      </c>
      <c r="R67" s="134">
        <v>87.088696400000003</v>
      </c>
      <c r="S67" s="134">
        <v>100.25408899999999</v>
      </c>
      <c r="T67" s="134">
        <v>111.3953964</v>
      </c>
      <c r="U67" s="134">
        <v>143.7984372</v>
      </c>
      <c r="V67" s="134">
        <v>104.58510099999999</v>
      </c>
      <c r="W67" s="134">
        <v>107.9747808</v>
      </c>
      <c r="X67" s="134">
        <v>129.03322180000001</v>
      </c>
      <c r="Y67" s="134">
        <v>139.62652360000001</v>
      </c>
      <c r="Z67" s="134">
        <v>137.71734280000001</v>
      </c>
      <c r="AA67" s="134">
        <v>118.3250156</v>
      </c>
      <c r="AB67" s="134">
        <v>120.52296680000001</v>
      </c>
      <c r="AC67" s="134">
        <v>120.090037</v>
      </c>
      <c r="AD67" s="134">
        <v>119.6323594</v>
      </c>
      <c r="AE67" s="134">
        <v>98.200068400000006</v>
      </c>
      <c r="AF67" s="134">
        <v>99.915549200000001</v>
      </c>
      <c r="AG67" s="134">
        <v>111.438388</v>
      </c>
      <c r="AH67" s="134">
        <v>110.4055192</v>
      </c>
      <c r="AI67" s="134">
        <v>105.396388</v>
      </c>
      <c r="AJ67" s="134">
        <v>123.952</v>
      </c>
      <c r="AK67" s="134">
        <v>132.72</v>
      </c>
      <c r="AL67" s="134">
        <v>138.922</v>
      </c>
      <c r="AM67" s="134">
        <v>143.911</v>
      </c>
      <c r="AN67" s="134">
        <v>152.34</v>
      </c>
      <c r="AO67" s="134">
        <v>146.90799999999999</v>
      </c>
      <c r="AP67" s="134">
        <v>152.16200000000001</v>
      </c>
      <c r="AQ67" s="134">
        <v>159.0763</v>
      </c>
      <c r="AR67" s="134">
        <v>162.61089999999999</v>
      </c>
      <c r="AS67" s="134">
        <v>165.5455</v>
      </c>
      <c r="AT67" s="134">
        <v>166.0762</v>
      </c>
      <c r="AU67" s="134">
        <v>172.90469999999999</v>
      </c>
      <c r="AV67" s="134">
        <v>175.48929999999999</v>
      </c>
      <c r="AW67" s="134">
        <v>179.8449</v>
      </c>
      <c r="AX67" s="134">
        <v>174.86779999999999</v>
      </c>
      <c r="AY67" s="134">
        <v>183.22219999999999</v>
      </c>
      <c r="AZ67" s="134">
        <v>198.25791100000001</v>
      </c>
      <c r="BA67" s="134">
        <v>198.99488400000001</v>
      </c>
      <c r="BB67" s="134">
        <v>205.76060000000001</v>
      </c>
      <c r="BC67" s="134">
        <v>206.65715</v>
      </c>
      <c r="BD67" s="134">
        <v>211.18347</v>
      </c>
      <c r="BE67" s="134">
        <v>218.013830409885</v>
      </c>
      <c r="BF67" s="135">
        <v>2.9522643067561201E-2</v>
      </c>
      <c r="BG67" s="135">
        <v>2.43190560438451E-2</v>
      </c>
      <c r="BH67" s="135">
        <v>8.0742797884231193E-2</v>
      </c>
    </row>
    <row r="68" spans="1:6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1"/>
      <c r="BF68" s="132"/>
      <c r="BG68" s="132"/>
      <c r="BH68" s="132"/>
    </row>
    <row r="69" spans="1:60">
      <c r="A69" s="124" t="s">
        <v>314</v>
      </c>
      <c r="B69" s="130">
        <v>0</v>
      </c>
      <c r="C69" s="130">
        <v>0</v>
      </c>
      <c r="D69" s="130">
        <v>0</v>
      </c>
      <c r="E69" s="130">
        <v>0</v>
      </c>
      <c r="F69" s="130">
        <v>0</v>
      </c>
      <c r="G69" s="130">
        <v>0</v>
      </c>
      <c r="H69" s="130">
        <v>0</v>
      </c>
      <c r="I69" s="130">
        <v>0</v>
      </c>
      <c r="J69" s="130">
        <v>0</v>
      </c>
      <c r="K69" s="130">
        <v>0</v>
      </c>
      <c r="L69" s="130">
        <v>0</v>
      </c>
      <c r="M69" s="130">
        <v>0</v>
      </c>
      <c r="N69" s="130">
        <v>0</v>
      </c>
      <c r="O69" s="130">
        <v>0</v>
      </c>
      <c r="P69" s="130">
        <v>0</v>
      </c>
      <c r="Q69" s="130">
        <v>0</v>
      </c>
      <c r="R69" s="130">
        <v>0</v>
      </c>
      <c r="S69" s="130">
        <v>0</v>
      </c>
      <c r="T69" s="130">
        <v>0</v>
      </c>
      <c r="U69" s="130">
        <v>0</v>
      </c>
      <c r="V69" s="130">
        <v>0</v>
      </c>
      <c r="W69" s="130">
        <v>0</v>
      </c>
      <c r="X69" s="130">
        <v>0</v>
      </c>
      <c r="Y69" s="130">
        <v>0</v>
      </c>
      <c r="Z69" s="130">
        <v>0</v>
      </c>
      <c r="AA69" s="130">
        <v>0</v>
      </c>
      <c r="AB69" s="130">
        <v>0</v>
      </c>
      <c r="AC69" s="130">
        <v>0</v>
      </c>
      <c r="AD69" s="130">
        <v>0</v>
      </c>
      <c r="AE69" s="130">
        <v>0</v>
      </c>
      <c r="AF69" s="130">
        <v>0</v>
      </c>
      <c r="AG69" s="130">
        <v>0</v>
      </c>
      <c r="AH69" s="130">
        <v>0</v>
      </c>
      <c r="AI69" s="130">
        <v>0</v>
      </c>
      <c r="AJ69" s="130">
        <v>0</v>
      </c>
      <c r="AK69" s="130">
        <v>0</v>
      </c>
      <c r="AL69" s="130">
        <v>0</v>
      </c>
      <c r="AM69" s="130">
        <v>0</v>
      </c>
      <c r="AN69" s="130">
        <v>0</v>
      </c>
      <c r="AO69" s="130">
        <v>0</v>
      </c>
      <c r="AP69" s="130">
        <v>0</v>
      </c>
      <c r="AQ69" s="130">
        <v>0</v>
      </c>
      <c r="AR69" s="130">
        <v>0</v>
      </c>
      <c r="AS69" s="130">
        <v>0</v>
      </c>
      <c r="AT69" s="130">
        <v>0</v>
      </c>
      <c r="AU69" s="130">
        <v>0</v>
      </c>
      <c r="AV69" s="130">
        <v>0.107081967213115</v>
      </c>
      <c r="AW69" s="130">
        <v>1.4517049180327899</v>
      </c>
      <c r="AX69" s="130">
        <v>4.2553770491803302</v>
      </c>
      <c r="AY69" s="130">
        <v>4.0695081967213103</v>
      </c>
      <c r="AZ69" s="130">
        <v>3.4953442622950801</v>
      </c>
      <c r="BA69" s="130">
        <v>6.4742841530054704</v>
      </c>
      <c r="BB69" s="130">
        <v>6.9576065573770496</v>
      </c>
      <c r="BC69" s="130">
        <v>6.8853770491803301</v>
      </c>
      <c r="BD69" s="130">
        <v>6.41063387978142</v>
      </c>
      <c r="BE69" s="131">
        <v>6.3278688524590203</v>
      </c>
      <c r="BF69" s="132">
        <v>-1.5607549636813701E-2</v>
      </c>
      <c r="BG69" s="132">
        <v>0</v>
      </c>
      <c r="BH69" s="132">
        <v>2.3435661619789399E-3</v>
      </c>
    </row>
    <row r="70" spans="1:60">
      <c r="A70" s="124" t="s">
        <v>315</v>
      </c>
      <c r="B70" s="130">
        <v>0</v>
      </c>
      <c r="C70" s="130">
        <v>0</v>
      </c>
      <c r="D70" s="130">
        <v>0</v>
      </c>
      <c r="E70" s="130">
        <v>0</v>
      </c>
      <c r="F70" s="130">
        <v>0</v>
      </c>
      <c r="G70" s="130">
        <v>0</v>
      </c>
      <c r="H70" s="130">
        <v>0</v>
      </c>
      <c r="I70" s="130">
        <v>0</v>
      </c>
      <c r="J70" s="130">
        <v>0</v>
      </c>
      <c r="K70" s="130">
        <v>0</v>
      </c>
      <c r="L70" s="130">
        <v>0</v>
      </c>
      <c r="M70" s="130">
        <v>0</v>
      </c>
      <c r="N70" s="130">
        <v>0</v>
      </c>
      <c r="O70" s="130">
        <v>0</v>
      </c>
      <c r="P70" s="130">
        <v>0</v>
      </c>
      <c r="Q70" s="130">
        <v>0</v>
      </c>
      <c r="R70" s="130">
        <v>0</v>
      </c>
      <c r="S70" s="130">
        <v>0</v>
      </c>
      <c r="T70" s="130">
        <v>0</v>
      </c>
      <c r="U70" s="130">
        <v>0</v>
      </c>
      <c r="V70" s="130">
        <v>0</v>
      </c>
      <c r="W70" s="130">
        <v>0</v>
      </c>
      <c r="X70" s="130">
        <v>0</v>
      </c>
      <c r="Y70" s="130">
        <v>0</v>
      </c>
      <c r="Z70" s="130">
        <v>0</v>
      </c>
      <c r="AA70" s="130">
        <v>0</v>
      </c>
      <c r="AB70" s="130">
        <v>0</v>
      </c>
      <c r="AC70" s="130">
        <v>0</v>
      </c>
      <c r="AD70" s="130">
        <v>0</v>
      </c>
      <c r="AE70" s="130">
        <v>0</v>
      </c>
      <c r="AF70" s="130">
        <v>0</v>
      </c>
      <c r="AG70" s="130">
        <v>0</v>
      </c>
      <c r="AH70" s="130">
        <v>0</v>
      </c>
      <c r="AI70" s="130">
        <v>0</v>
      </c>
      <c r="AJ70" s="130">
        <v>0</v>
      </c>
      <c r="AK70" s="130">
        <v>0</v>
      </c>
      <c r="AL70" s="130">
        <v>0</v>
      </c>
      <c r="AM70" s="130">
        <v>0</v>
      </c>
      <c r="AN70" s="130">
        <v>0</v>
      </c>
      <c r="AO70" s="130">
        <v>0</v>
      </c>
      <c r="AP70" s="130">
        <v>0</v>
      </c>
      <c r="AQ70" s="130">
        <v>0</v>
      </c>
      <c r="AR70" s="130">
        <v>0</v>
      </c>
      <c r="AS70" s="130">
        <v>0</v>
      </c>
      <c r="AT70" s="130">
        <v>0</v>
      </c>
      <c r="AU70" s="130">
        <v>0</v>
      </c>
      <c r="AV70" s="130">
        <v>0</v>
      </c>
      <c r="AW70" s="130">
        <v>0</v>
      </c>
      <c r="AX70" s="130">
        <v>0</v>
      </c>
      <c r="AY70" s="130">
        <v>0</v>
      </c>
      <c r="AZ70" s="130">
        <v>0</v>
      </c>
      <c r="BA70" s="130">
        <v>0</v>
      </c>
      <c r="BB70" s="130">
        <v>0</v>
      </c>
      <c r="BC70" s="130">
        <v>0</v>
      </c>
      <c r="BD70" s="130">
        <v>0</v>
      </c>
      <c r="BE70" s="131">
        <v>0</v>
      </c>
      <c r="BF70" s="132">
        <v>0</v>
      </c>
      <c r="BG70" s="132">
        <v>0</v>
      </c>
      <c r="BH70" s="132">
        <v>0</v>
      </c>
    </row>
    <row r="71" spans="1:60">
      <c r="A71" s="124" t="s">
        <v>316</v>
      </c>
      <c r="B71" s="130">
        <v>0</v>
      </c>
      <c r="C71" s="130">
        <v>0</v>
      </c>
      <c r="D71" s="130">
        <v>0</v>
      </c>
      <c r="E71" s="130">
        <v>0</v>
      </c>
      <c r="F71" s="130">
        <v>0</v>
      </c>
      <c r="G71" s="130">
        <v>0</v>
      </c>
      <c r="H71" s="130">
        <v>0</v>
      </c>
      <c r="I71" s="130">
        <v>0</v>
      </c>
      <c r="J71" s="130">
        <v>0</v>
      </c>
      <c r="K71" s="130">
        <v>0</v>
      </c>
      <c r="L71" s="130">
        <v>0</v>
      </c>
      <c r="M71" s="130">
        <v>0</v>
      </c>
      <c r="N71" s="130">
        <v>0</v>
      </c>
      <c r="O71" s="130">
        <v>0</v>
      </c>
      <c r="P71" s="130">
        <v>0</v>
      </c>
      <c r="Q71" s="130">
        <v>0</v>
      </c>
      <c r="R71" s="130">
        <v>0</v>
      </c>
      <c r="S71" s="130">
        <v>0</v>
      </c>
      <c r="T71" s="130">
        <v>0</v>
      </c>
      <c r="U71" s="130">
        <v>0</v>
      </c>
      <c r="V71" s="130">
        <v>0</v>
      </c>
      <c r="W71" s="130">
        <v>0</v>
      </c>
      <c r="X71" s="130">
        <v>0</v>
      </c>
      <c r="Y71" s="130">
        <v>0</v>
      </c>
      <c r="Z71" s="130">
        <v>0</v>
      </c>
      <c r="AA71" s="130">
        <v>0</v>
      </c>
      <c r="AB71" s="130">
        <v>0</v>
      </c>
      <c r="AC71" s="130">
        <v>0</v>
      </c>
      <c r="AD71" s="130">
        <v>0</v>
      </c>
      <c r="AE71" s="130">
        <v>0</v>
      </c>
      <c r="AF71" s="130">
        <v>0</v>
      </c>
      <c r="AG71" s="130">
        <v>0</v>
      </c>
      <c r="AH71" s="130">
        <v>0</v>
      </c>
      <c r="AI71" s="130">
        <v>0</v>
      </c>
      <c r="AJ71" s="130">
        <v>0</v>
      </c>
      <c r="AK71" s="130">
        <v>0</v>
      </c>
      <c r="AL71" s="130">
        <v>0</v>
      </c>
      <c r="AM71" s="130">
        <v>0</v>
      </c>
      <c r="AN71" s="130">
        <v>0</v>
      </c>
      <c r="AO71" s="130">
        <v>0</v>
      </c>
      <c r="AP71" s="130">
        <v>0</v>
      </c>
      <c r="AQ71" s="130">
        <v>0</v>
      </c>
      <c r="AR71" s="130">
        <v>0</v>
      </c>
      <c r="AS71" s="130">
        <v>0</v>
      </c>
      <c r="AT71" s="130">
        <v>0</v>
      </c>
      <c r="AU71" s="130">
        <v>0</v>
      </c>
      <c r="AV71" s="130">
        <v>0</v>
      </c>
      <c r="AW71" s="130">
        <v>0</v>
      </c>
      <c r="AX71" s="130">
        <v>0</v>
      </c>
      <c r="AY71" s="130">
        <v>0</v>
      </c>
      <c r="AZ71" s="130">
        <v>0</v>
      </c>
      <c r="BA71" s="130">
        <v>0</v>
      </c>
      <c r="BB71" s="130">
        <v>0</v>
      </c>
      <c r="BC71" s="130">
        <v>0</v>
      </c>
      <c r="BD71" s="130">
        <v>0</v>
      </c>
      <c r="BE71" s="131">
        <v>0</v>
      </c>
      <c r="BF71" s="132">
        <v>0</v>
      </c>
      <c r="BG71" s="132">
        <v>0</v>
      </c>
      <c r="BH71" s="132">
        <v>0</v>
      </c>
    </row>
    <row r="72" spans="1:60">
      <c r="A72" s="124" t="s">
        <v>317</v>
      </c>
      <c r="B72" s="130">
        <v>0</v>
      </c>
      <c r="C72" s="130">
        <v>0</v>
      </c>
      <c r="D72" s="130">
        <v>0</v>
      </c>
      <c r="E72" s="130">
        <v>0</v>
      </c>
      <c r="F72" s="130">
        <v>0</v>
      </c>
      <c r="G72" s="130">
        <v>0</v>
      </c>
      <c r="H72" s="130">
        <v>0</v>
      </c>
      <c r="I72" s="130">
        <v>0</v>
      </c>
      <c r="J72" s="130">
        <v>0</v>
      </c>
      <c r="K72" s="130">
        <v>0</v>
      </c>
      <c r="L72" s="130">
        <v>0</v>
      </c>
      <c r="M72" s="130">
        <v>0</v>
      </c>
      <c r="N72" s="130">
        <v>0</v>
      </c>
      <c r="O72" s="130">
        <v>0</v>
      </c>
      <c r="P72" s="130">
        <v>0</v>
      </c>
      <c r="Q72" s="130">
        <v>0</v>
      </c>
      <c r="R72" s="130">
        <v>0</v>
      </c>
      <c r="S72" s="130">
        <v>0</v>
      </c>
      <c r="T72" s="130">
        <v>0</v>
      </c>
      <c r="U72" s="130">
        <v>0</v>
      </c>
      <c r="V72" s="130">
        <v>0</v>
      </c>
      <c r="W72" s="130">
        <v>0</v>
      </c>
      <c r="X72" s="130">
        <v>0</v>
      </c>
      <c r="Y72" s="130">
        <v>0</v>
      </c>
      <c r="Z72" s="130">
        <v>0</v>
      </c>
      <c r="AA72" s="130">
        <v>0</v>
      </c>
      <c r="AB72" s="130">
        <v>0</v>
      </c>
      <c r="AC72" s="130">
        <v>0</v>
      </c>
      <c r="AD72" s="130">
        <v>0</v>
      </c>
      <c r="AE72" s="130">
        <v>0</v>
      </c>
      <c r="AF72" s="130">
        <v>0</v>
      </c>
      <c r="AG72" s="130">
        <v>0</v>
      </c>
      <c r="AH72" s="130">
        <v>0</v>
      </c>
      <c r="AI72" s="130">
        <v>0</v>
      </c>
      <c r="AJ72" s="130">
        <v>0</v>
      </c>
      <c r="AK72" s="130">
        <v>0</v>
      </c>
      <c r="AL72" s="130">
        <v>0</v>
      </c>
      <c r="AM72" s="130">
        <v>0</v>
      </c>
      <c r="AN72" s="130">
        <v>0</v>
      </c>
      <c r="AO72" s="130">
        <v>0</v>
      </c>
      <c r="AP72" s="130">
        <v>0</v>
      </c>
      <c r="AQ72" s="130">
        <v>0</v>
      </c>
      <c r="AR72" s="130">
        <v>0</v>
      </c>
      <c r="AS72" s="130">
        <v>0</v>
      </c>
      <c r="AT72" s="130">
        <v>0</v>
      </c>
      <c r="AU72" s="130">
        <v>0</v>
      </c>
      <c r="AV72" s="130">
        <v>0</v>
      </c>
      <c r="AW72" s="130">
        <v>0</v>
      </c>
      <c r="AX72" s="130">
        <v>0</v>
      </c>
      <c r="AY72" s="130">
        <v>0</v>
      </c>
      <c r="AZ72" s="130">
        <v>0</v>
      </c>
      <c r="BA72" s="130">
        <v>0</v>
      </c>
      <c r="BB72" s="130">
        <v>0</v>
      </c>
      <c r="BC72" s="130">
        <v>0</v>
      </c>
      <c r="BD72" s="130">
        <v>0</v>
      </c>
      <c r="BE72" s="131">
        <v>0</v>
      </c>
      <c r="BF72" s="132">
        <v>0</v>
      </c>
      <c r="BG72" s="132">
        <v>0</v>
      </c>
      <c r="BH72" s="132">
        <v>0</v>
      </c>
    </row>
    <row r="73" spans="1:60">
      <c r="A73" s="124" t="s">
        <v>318</v>
      </c>
      <c r="B73" s="130">
        <v>0</v>
      </c>
      <c r="C73" s="130">
        <v>0</v>
      </c>
      <c r="D73" s="130">
        <v>0</v>
      </c>
      <c r="E73" s="130">
        <v>0</v>
      </c>
      <c r="F73" s="130">
        <v>0</v>
      </c>
      <c r="G73" s="130">
        <v>0</v>
      </c>
      <c r="H73" s="130">
        <v>0</v>
      </c>
      <c r="I73" s="130">
        <v>0</v>
      </c>
      <c r="J73" s="130">
        <v>0</v>
      </c>
      <c r="K73" s="130">
        <v>0</v>
      </c>
      <c r="L73" s="130">
        <v>0</v>
      </c>
      <c r="M73" s="130">
        <v>0</v>
      </c>
      <c r="N73" s="130">
        <v>0</v>
      </c>
      <c r="O73" s="130">
        <v>0</v>
      </c>
      <c r="P73" s="130">
        <v>0</v>
      </c>
      <c r="Q73" s="130">
        <v>0</v>
      </c>
      <c r="R73" s="130">
        <v>0</v>
      </c>
      <c r="S73" s="130">
        <v>0</v>
      </c>
      <c r="T73" s="130">
        <v>0</v>
      </c>
      <c r="U73" s="130">
        <v>0</v>
      </c>
      <c r="V73" s="130">
        <v>0</v>
      </c>
      <c r="W73" s="130">
        <v>0</v>
      </c>
      <c r="X73" s="130">
        <v>0</v>
      </c>
      <c r="Y73" s="130">
        <v>0</v>
      </c>
      <c r="Z73" s="130">
        <v>0</v>
      </c>
      <c r="AA73" s="130">
        <v>0</v>
      </c>
      <c r="AB73" s="130">
        <v>0</v>
      </c>
      <c r="AC73" s="130">
        <v>0</v>
      </c>
      <c r="AD73" s="130">
        <v>0</v>
      </c>
      <c r="AE73" s="130">
        <v>0</v>
      </c>
      <c r="AF73" s="130">
        <v>0</v>
      </c>
      <c r="AG73" s="130">
        <v>0</v>
      </c>
      <c r="AH73" s="130">
        <v>0</v>
      </c>
      <c r="AI73" s="130">
        <v>0</v>
      </c>
      <c r="AJ73" s="130">
        <v>0</v>
      </c>
      <c r="AK73" s="130">
        <v>0</v>
      </c>
      <c r="AL73" s="130">
        <v>0</v>
      </c>
      <c r="AM73" s="130">
        <v>0</v>
      </c>
      <c r="AN73" s="130">
        <v>0</v>
      </c>
      <c r="AO73" s="130">
        <v>0</v>
      </c>
      <c r="AP73" s="130">
        <v>0</v>
      </c>
      <c r="AQ73" s="130">
        <v>0</v>
      </c>
      <c r="AR73" s="130">
        <v>0</v>
      </c>
      <c r="AS73" s="130">
        <v>0</v>
      </c>
      <c r="AT73" s="130">
        <v>0</v>
      </c>
      <c r="AU73" s="130">
        <v>0</v>
      </c>
      <c r="AV73" s="130">
        <v>0</v>
      </c>
      <c r="AW73" s="130">
        <v>0</v>
      </c>
      <c r="AX73" s="130">
        <v>0</v>
      </c>
      <c r="AY73" s="130">
        <v>0</v>
      </c>
      <c r="AZ73" s="130">
        <v>0</v>
      </c>
      <c r="BA73" s="130">
        <v>0</v>
      </c>
      <c r="BB73" s="130">
        <v>0</v>
      </c>
      <c r="BC73" s="130">
        <v>0</v>
      </c>
      <c r="BD73" s="130">
        <v>0</v>
      </c>
      <c r="BE73" s="131">
        <v>0</v>
      </c>
      <c r="BF73" s="132">
        <v>0</v>
      </c>
      <c r="BG73" s="132">
        <v>0</v>
      </c>
      <c r="BH73" s="132">
        <v>0</v>
      </c>
    </row>
    <row r="74" spans="1:60">
      <c r="A74" s="124" t="s">
        <v>319</v>
      </c>
      <c r="B74" s="130">
        <v>0</v>
      </c>
      <c r="C74" s="130">
        <v>0</v>
      </c>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v>0</v>
      </c>
      <c r="Z74" s="130">
        <v>0</v>
      </c>
      <c r="AA74" s="130">
        <v>0</v>
      </c>
      <c r="AB74" s="130">
        <v>0</v>
      </c>
      <c r="AC74" s="130">
        <v>0</v>
      </c>
      <c r="AD74" s="130">
        <v>0</v>
      </c>
      <c r="AE74" s="130">
        <v>0</v>
      </c>
      <c r="AF74" s="130">
        <v>0</v>
      </c>
      <c r="AG74" s="130">
        <v>0</v>
      </c>
      <c r="AH74" s="130">
        <v>0</v>
      </c>
      <c r="AI74" s="130">
        <v>0</v>
      </c>
      <c r="AJ74" s="130">
        <v>0</v>
      </c>
      <c r="AK74" s="130">
        <v>0</v>
      </c>
      <c r="AL74" s="130">
        <v>0</v>
      </c>
      <c r="AM74" s="130">
        <v>0</v>
      </c>
      <c r="AN74" s="130">
        <v>0</v>
      </c>
      <c r="AO74" s="130">
        <v>0</v>
      </c>
      <c r="AP74" s="130">
        <v>0</v>
      </c>
      <c r="AQ74" s="130">
        <v>0</v>
      </c>
      <c r="AR74" s="130">
        <v>0</v>
      </c>
      <c r="AS74" s="130">
        <v>0</v>
      </c>
      <c r="AT74" s="130">
        <v>0</v>
      </c>
      <c r="AU74" s="130">
        <v>0</v>
      </c>
      <c r="AV74" s="130">
        <v>0</v>
      </c>
      <c r="AW74" s="130">
        <v>0</v>
      </c>
      <c r="AX74" s="130">
        <v>0</v>
      </c>
      <c r="AY74" s="130">
        <v>0</v>
      </c>
      <c r="AZ74" s="130">
        <v>0</v>
      </c>
      <c r="BA74" s="130">
        <v>0</v>
      </c>
      <c r="BB74" s="130">
        <v>0</v>
      </c>
      <c r="BC74" s="130">
        <v>0</v>
      </c>
      <c r="BD74" s="130">
        <v>0</v>
      </c>
      <c r="BE74" s="131">
        <v>0</v>
      </c>
      <c r="BF74" s="132">
        <v>0</v>
      </c>
      <c r="BG74" s="132">
        <v>0</v>
      </c>
      <c r="BH74" s="132">
        <v>0</v>
      </c>
    </row>
    <row r="75" spans="1:60">
      <c r="A75" s="124" t="s">
        <v>320</v>
      </c>
      <c r="B75" s="130">
        <v>0</v>
      </c>
      <c r="C75" s="130">
        <v>0</v>
      </c>
      <c r="D75" s="130">
        <v>0</v>
      </c>
      <c r="E75" s="130">
        <v>0</v>
      </c>
      <c r="F75" s="130">
        <v>0</v>
      </c>
      <c r="G75" s="130">
        <v>0</v>
      </c>
      <c r="H75" s="130">
        <v>0</v>
      </c>
      <c r="I75" s="130">
        <v>0</v>
      </c>
      <c r="J75" s="130">
        <v>0</v>
      </c>
      <c r="K75" s="130">
        <v>0</v>
      </c>
      <c r="L75" s="130">
        <v>0</v>
      </c>
      <c r="M75" s="130">
        <v>0</v>
      </c>
      <c r="N75" s="130">
        <v>0</v>
      </c>
      <c r="O75" s="130">
        <v>0</v>
      </c>
      <c r="P75" s="130">
        <v>0</v>
      </c>
      <c r="Q75" s="130">
        <v>0</v>
      </c>
      <c r="R75" s="130">
        <v>0</v>
      </c>
      <c r="S75" s="130">
        <v>0</v>
      </c>
      <c r="T75" s="130">
        <v>0</v>
      </c>
      <c r="U75" s="130">
        <v>0</v>
      </c>
      <c r="V75" s="130">
        <v>0</v>
      </c>
      <c r="W75" s="130">
        <v>0</v>
      </c>
      <c r="X75" s="130">
        <v>0</v>
      </c>
      <c r="Y75" s="130">
        <v>0</v>
      </c>
      <c r="Z75" s="130">
        <v>0</v>
      </c>
      <c r="AA75" s="130">
        <v>0</v>
      </c>
      <c r="AB75" s="130">
        <v>0</v>
      </c>
      <c r="AC75" s="130">
        <v>0</v>
      </c>
      <c r="AD75" s="130">
        <v>0</v>
      </c>
      <c r="AE75" s="130">
        <v>0</v>
      </c>
      <c r="AF75" s="130">
        <v>0</v>
      </c>
      <c r="AG75" s="130">
        <v>0</v>
      </c>
      <c r="AH75" s="130">
        <v>0</v>
      </c>
      <c r="AI75" s="130">
        <v>0</v>
      </c>
      <c r="AJ75" s="130">
        <v>0</v>
      </c>
      <c r="AK75" s="130">
        <v>0</v>
      </c>
      <c r="AL75" s="130">
        <v>0</v>
      </c>
      <c r="AM75" s="130">
        <v>0</v>
      </c>
      <c r="AN75" s="130">
        <v>0</v>
      </c>
      <c r="AO75" s="130">
        <v>0</v>
      </c>
      <c r="AP75" s="130">
        <v>0</v>
      </c>
      <c r="AQ75" s="130">
        <v>0</v>
      </c>
      <c r="AR75" s="130">
        <v>0</v>
      </c>
      <c r="AS75" s="130">
        <v>0</v>
      </c>
      <c r="AT75" s="130">
        <v>0</v>
      </c>
      <c r="AU75" s="130">
        <v>0</v>
      </c>
      <c r="AV75" s="130">
        <v>0</v>
      </c>
      <c r="AW75" s="130">
        <v>0</v>
      </c>
      <c r="AX75" s="130">
        <v>0</v>
      </c>
      <c r="AY75" s="130">
        <v>0</v>
      </c>
      <c r="AZ75" s="130">
        <v>0</v>
      </c>
      <c r="BA75" s="130">
        <v>0</v>
      </c>
      <c r="BB75" s="130">
        <v>0</v>
      </c>
      <c r="BC75" s="130">
        <v>0</v>
      </c>
      <c r="BD75" s="130">
        <v>0</v>
      </c>
      <c r="BE75" s="131">
        <v>0</v>
      </c>
      <c r="BF75" s="132">
        <v>0</v>
      </c>
      <c r="BG75" s="132">
        <v>0</v>
      </c>
      <c r="BH75" s="132">
        <v>0</v>
      </c>
    </row>
    <row r="76" spans="1:60">
      <c r="A76" s="124" t="s">
        <v>321</v>
      </c>
      <c r="B76" s="130">
        <v>0</v>
      </c>
      <c r="C76" s="130">
        <v>0</v>
      </c>
      <c r="D76" s="130">
        <v>0</v>
      </c>
      <c r="E76" s="130">
        <v>0</v>
      </c>
      <c r="F76" s="130">
        <v>0</v>
      </c>
      <c r="G76" s="130">
        <v>0</v>
      </c>
      <c r="H76" s="130">
        <v>0</v>
      </c>
      <c r="I76" s="130">
        <v>0</v>
      </c>
      <c r="J76" s="130">
        <v>0</v>
      </c>
      <c r="K76" s="130">
        <v>0</v>
      </c>
      <c r="L76" s="130">
        <v>0</v>
      </c>
      <c r="M76" s="130">
        <v>0</v>
      </c>
      <c r="N76" s="130">
        <v>0</v>
      </c>
      <c r="O76" s="130">
        <v>0</v>
      </c>
      <c r="P76" s="130">
        <v>0</v>
      </c>
      <c r="Q76" s="130">
        <v>0</v>
      </c>
      <c r="R76" s="130">
        <v>0</v>
      </c>
      <c r="S76" s="130">
        <v>0</v>
      </c>
      <c r="T76" s="130">
        <v>0</v>
      </c>
      <c r="U76" s="130">
        <v>0</v>
      </c>
      <c r="V76" s="130">
        <v>0</v>
      </c>
      <c r="W76" s="130">
        <v>0</v>
      </c>
      <c r="X76" s="130">
        <v>0</v>
      </c>
      <c r="Y76" s="130">
        <v>0</v>
      </c>
      <c r="Z76" s="130">
        <v>0</v>
      </c>
      <c r="AA76" s="130">
        <v>0</v>
      </c>
      <c r="AB76" s="130">
        <v>0</v>
      </c>
      <c r="AC76" s="130">
        <v>0</v>
      </c>
      <c r="AD76" s="130">
        <v>0</v>
      </c>
      <c r="AE76" s="130">
        <v>0</v>
      </c>
      <c r="AF76" s="130">
        <v>0</v>
      </c>
      <c r="AG76" s="130">
        <v>0</v>
      </c>
      <c r="AH76" s="130">
        <v>0</v>
      </c>
      <c r="AI76" s="130">
        <v>0</v>
      </c>
      <c r="AJ76" s="130">
        <v>0</v>
      </c>
      <c r="AK76" s="130">
        <v>0</v>
      </c>
      <c r="AL76" s="130">
        <v>0</v>
      </c>
      <c r="AM76" s="130">
        <v>0</v>
      </c>
      <c r="AN76" s="130">
        <v>0</v>
      </c>
      <c r="AO76" s="130">
        <v>0</v>
      </c>
      <c r="AP76" s="130">
        <v>0</v>
      </c>
      <c r="AQ76" s="130">
        <v>0</v>
      </c>
      <c r="AR76" s="130">
        <v>0</v>
      </c>
      <c r="AS76" s="130">
        <v>0</v>
      </c>
      <c r="AT76" s="130">
        <v>0</v>
      </c>
      <c r="AU76" s="130">
        <v>0</v>
      </c>
      <c r="AV76" s="130">
        <v>0</v>
      </c>
      <c r="AW76" s="130">
        <v>0</v>
      </c>
      <c r="AX76" s="130">
        <v>0</v>
      </c>
      <c r="AY76" s="130">
        <v>0</v>
      </c>
      <c r="AZ76" s="130">
        <v>0</v>
      </c>
      <c r="BA76" s="130">
        <v>0</v>
      </c>
      <c r="BB76" s="130">
        <v>0</v>
      </c>
      <c r="BC76" s="130">
        <v>0</v>
      </c>
      <c r="BD76" s="130">
        <v>0</v>
      </c>
      <c r="BE76" s="131">
        <v>1.6237918215613401</v>
      </c>
      <c r="BF76" s="132">
        <v>0</v>
      </c>
      <c r="BG76" s="132">
        <v>0</v>
      </c>
      <c r="BH76" s="132">
        <v>6.0138154817012096E-4</v>
      </c>
    </row>
    <row r="77" spans="1:60">
      <c r="A77" s="124" t="s">
        <v>322</v>
      </c>
      <c r="B77" s="130">
        <v>0</v>
      </c>
      <c r="C77" s="130">
        <v>0</v>
      </c>
      <c r="D77" s="130">
        <v>0</v>
      </c>
      <c r="E77" s="130">
        <v>0</v>
      </c>
      <c r="F77" s="130">
        <v>0</v>
      </c>
      <c r="G77" s="130">
        <v>0</v>
      </c>
      <c r="H77" s="130">
        <v>0</v>
      </c>
      <c r="I77" s="130">
        <v>0</v>
      </c>
      <c r="J77" s="130">
        <v>0</v>
      </c>
      <c r="K77" s="130">
        <v>0</v>
      </c>
      <c r="L77" s="130">
        <v>0</v>
      </c>
      <c r="M77" s="130">
        <v>0</v>
      </c>
      <c r="N77" s="130">
        <v>0</v>
      </c>
      <c r="O77" s="130">
        <v>0</v>
      </c>
      <c r="P77" s="130">
        <v>0</v>
      </c>
      <c r="Q77" s="130">
        <v>0</v>
      </c>
      <c r="R77" s="130">
        <v>0</v>
      </c>
      <c r="S77" s="130">
        <v>0</v>
      </c>
      <c r="T77" s="130">
        <v>0</v>
      </c>
      <c r="U77" s="130">
        <v>0</v>
      </c>
      <c r="V77" s="130">
        <v>0</v>
      </c>
      <c r="W77" s="130">
        <v>0</v>
      </c>
      <c r="X77" s="130">
        <v>0</v>
      </c>
      <c r="Y77" s="130">
        <v>0</v>
      </c>
      <c r="Z77" s="130">
        <v>0</v>
      </c>
      <c r="AA77" s="130">
        <v>0</v>
      </c>
      <c r="AB77" s="130">
        <v>0</v>
      </c>
      <c r="AC77" s="130">
        <v>0</v>
      </c>
      <c r="AD77" s="130">
        <v>0</v>
      </c>
      <c r="AE77" s="130">
        <v>0</v>
      </c>
      <c r="AF77" s="130">
        <v>0</v>
      </c>
      <c r="AG77" s="130">
        <v>0</v>
      </c>
      <c r="AH77" s="130">
        <v>0</v>
      </c>
      <c r="AI77" s="130">
        <v>0</v>
      </c>
      <c r="AJ77" s="130">
        <v>0</v>
      </c>
      <c r="AK77" s="130">
        <v>0</v>
      </c>
      <c r="AL77" s="130">
        <v>0</v>
      </c>
      <c r="AM77" s="130">
        <v>0</v>
      </c>
      <c r="AN77" s="130">
        <v>0</v>
      </c>
      <c r="AO77" s="130">
        <v>0</v>
      </c>
      <c r="AP77" s="130">
        <v>0</v>
      </c>
      <c r="AQ77" s="130">
        <v>0</v>
      </c>
      <c r="AR77" s="130">
        <v>0</v>
      </c>
      <c r="AS77" s="130">
        <v>0</v>
      </c>
      <c r="AT77" s="130">
        <v>0</v>
      </c>
      <c r="AU77" s="130">
        <v>0</v>
      </c>
      <c r="AV77" s="130">
        <v>0</v>
      </c>
      <c r="AW77" s="130">
        <v>0</v>
      </c>
      <c r="AX77" s="130">
        <v>0</v>
      </c>
      <c r="AY77" s="130">
        <v>0</v>
      </c>
      <c r="AZ77" s="130">
        <v>0</v>
      </c>
      <c r="BA77" s="130">
        <v>0</v>
      </c>
      <c r="BB77" s="130">
        <v>0</v>
      </c>
      <c r="BC77" s="130">
        <v>0</v>
      </c>
      <c r="BD77" s="130">
        <v>0</v>
      </c>
      <c r="BE77" s="131">
        <v>0</v>
      </c>
      <c r="BF77" s="132">
        <v>0</v>
      </c>
      <c r="BG77" s="132">
        <v>0</v>
      </c>
      <c r="BH77" s="132">
        <v>0</v>
      </c>
    </row>
    <row r="78" spans="1:60" s="125" customFormat="1">
      <c r="A78" s="133" t="s">
        <v>323</v>
      </c>
      <c r="B78" s="134">
        <v>0</v>
      </c>
      <c r="C78" s="134">
        <v>0</v>
      </c>
      <c r="D78" s="134">
        <v>0</v>
      </c>
      <c r="E78" s="134">
        <v>0</v>
      </c>
      <c r="F78" s="134">
        <v>0</v>
      </c>
      <c r="G78" s="134">
        <v>0</v>
      </c>
      <c r="H78" s="134">
        <v>0</v>
      </c>
      <c r="I78" s="134">
        <v>0</v>
      </c>
      <c r="J78" s="134">
        <v>0</v>
      </c>
      <c r="K78" s="134">
        <v>0</v>
      </c>
      <c r="L78" s="134">
        <v>0</v>
      </c>
      <c r="M78" s="134">
        <v>0</v>
      </c>
      <c r="N78" s="134">
        <v>0</v>
      </c>
      <c r="O78" s="134">
        <v>0</v>
      </c>
      <c r="P78" s="134">
        <v>0</v>
      </c>
      <c r="Q78" s="134">
        <v>0</v>
      </c>
      <c r="R78" s="134">
        <v>0</v>
      </c>
      <c r="S78" s="134">
        <v>0</v>
      </c>
      <c r="T78" s="134">
        <v>0</v>
      </c>
      <c r="U78" s="134">
        <v>0</v>
      </c>
      <c r="V78" s="134">
        <v>0</v>
      </c>
      <c r="W78" s="134">
        <v>0</v>
      </c>
      <c r="X78" s="134">
        <v>0</v>
      </c>
      <c r="Y78" s="134">
        <v>0</v>
      </c>
      <c r="Z78" s="134">
        <v>0</v>
      </c>
      <c r="AA78" s="134">
        <v>0</v>
      </c>
      <c r="AB78" s="134">
        <v>0</v>
      </c>
      <c r="AC78" s="134">
        <v>0</v>
      </c>
      <c r="AD78" s="134">
        <v>0</v>
      </c>
      <c r="AE78" s="134">
        <v>0</v>
      </c>
      <c r="AF78" s="134">
        <v>0</v>
      </c>
      <c r="AG78" s="134">
        <v>0</v>
      </c>
      <c r="AH78" s="134">
        <v>0</v>
      </c>
      <c r="AI78" s="134">
        <v>0</v>
      </c>
      <c r="AJ78" s="134">
        <v>0</v>
      </c>
      <c r="AK78" s="134">
        <v>0</v>
      </c>
      <c r="AL78" s="134">
        <v>0</v>
      </c>
      <c r="AM78" s="134">
        <v>0</v>
      </c>
      <c r="AN78" s="134">
        <v>0</v>
      </c>
      <c r="AO78" s="134">
        <v>0</v>
      </c>
      <c r="AP78" s="134">
        <v>0</v>
      </c>
      <c r="AQ78" s="134">
        <v>0</v>
      </c>
      <c r="AR78" s="134">
        <v>0</v>
      </c>
      <c r="AS78" s="134">
        <v>0</v>
      </c>
      <c r="AT78" s="134">
        <v>0</v>
      </c>
      <c r="AU78" s="134">
        <v>0</v>
      </c>
      <c r="AV78" s="134">
        <v>0.107081967213115</v>
      </c>
      <c r="AW78" s="134">
        <v>1.4517049180327899</v>
      </c>
      <c r="AX78" s="134">
        <v>4.2553770491803302</v>
      </c>
      <c r="AY78" s="134">
        <v>4.0695081967213103</v>
      </c>
      <c r="AZ78" s="134">
        <v>3.4953442622950801</v>
      </c>
      <c r="BA78" s="134">
        <v>6.4742841530054704</v>
      </c>
      <c r="BB78" s="134">
        <v>6.9576065573770496</v>
      </c>
      <c r="BC78" s="134">
        <v>6.8853770491803301</v>
      </c>
      <c r="BD78" s="134">
        <v>6.41063387978142</v>
      </c>
      <c r="BE78" s="134">
        <v>7.9516606740203502</v>
      </c>
      <c r="BF78" s="135">
        <v>0.23699699185669501</v>
      </c>
      <c r="BG78" s="135" t="s">
        <v>273</v>
      </c>
      <c r="BH78" s="135">
        <v>2.9449477101490601E-3</v>
      </c>
    </row>
    <row r="79" spans="1:6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1"/>
      <c r="BF79" s="132"/>
      <c r="BG79" s="132"/>
      <c r="BH79" s="132"/>
    </row>
    <row r="80" spans="1:60">
      <c r="A80" s="136" t="s">
        <v>324</v>
      </c>
      <c r="B80" s="130">
        <v>0</v>
      </c>
      <c r="C80" s="130">
        <v>0</v>
      </c>
      <c r="D80" s="130">
        <v>0</v>
      </c>
      <c r="E80" s="130">
        <v>0</v>
      </c>
      <c r="F80" s="130">
        <v>0</v>
      </c>
      <c r="G80" s="130">
        <v>0</v>
      </c>
      <c r="H80" s="130">
        <v>0</v>
      </c>
      <c r="I80" s="130">
        <v>0</v>
      </c>
      <c r="J80" s="130">
        <v>0</v>
      </c>
      <c r="K80" s="130">
        <v>0</v>
      </c>
      <c r="L80" s="130">
        <v>0</v>
      </c>
      <c r="M80" s="130">
        <v>0</v>
      </c>
      <c r="N80" s="130">
        <v>0</v>
      </c>
      <c r="O80" s="130">
        <v>0</v>
      </c>
      <c r="P80" s="130">
        <v>0</v>
      </c>
      <c r="Q80" s="130">
        <v>0</v>
      </c>
      <c r="R80" s="130">
        <v>0</v>
      </c>
      <c r="S80" s="130">
        <v>0</v>
      </c>
      <c r="T80" s="130">
        <v>0</v>
      </c>
      <c r="U80" s="130">
        <v>0</v>
      </c>
      <c r="V80" s="130">
        <v>0</v>
      </c>
      <c r="W80" s="130">
        <v>0</v>
      </c>
      <c r="X80" s="130">
        <v>0</v>
      </c>
      <c r="Y80" s="130">
        <v>0</v>
      </c>
      <c r="Z80" s="130">
        <v>0</v>
      </c>
      <c r="AA80" s="130">
        <v>0</v>
      </c>
      <c r="AB80" s="130">
        <v>0</v>
      </c>
      <c r="AC80" s="130">
        <v>0</v>
      </c>
      <c r="AD80" s="130">
        <v>0</v>
      </c>
      <c r="AE80" s="130">
        <v>0</v>
      </c>
      <c r="AF80" s="130">
        <v>0</v>
      </c>
      <c r="AG80" s="130">
        <v>0</v>
      </c>
      <c r="AH80" s="130">
        <v>0</v>
      </c>
      <c r="AI80" s="130">
        <v>0</v>
      </c>
      <c r="AJ80" s="130">
        <v>0</v>
      </c>
      <c r="AK80" s="130">
        <v>0</v>
      </c>
      <c r="AL80" s="130">
        <v>0</v>
      </c>
      <c r="AM80" s="130">
        <v>0</v>
      </c>
      <c r="AN80" s="130">
        <v>0</v>
      </c>
      <c r="AO80" s="130">
        <v>0</v>
      </c>
      <c r="AP80" s="130">
        <v>0</v>
      </c>
      <c r="AQ80" s="130">
        <v>0</v>
      </c>
      <c r="AR80" s="130">
        <v>0</v>
      </c>
      <c r="AS80" s="130">
        <v>0</v>
      </c>
      <c r="AT80" s="130">
        <v>0</v>
      </c>
      <c r="AU80" s="130">
        <v>0</v>
      </c>
      <c r="AV80" s="130">
        <v>0</v>
      </c>
      <c r="AW80" s="130">
        <v>0</v>
      </c>
      <c r="AX80" s="130">
        <v>0</v>
      </c>
      <c r="AY80" s="130">
        <v>0</v>
      </c>
      <c r="AZ80" s="130">
        <v>0</v>
      </c>
      <c r="BA80" s="130">
        <v>0</v>
      </c>
      <c r="BB80" s="130">
        <v>0</v>
      </c>
      <c r="BC80" s="130">
        <v>0</v>
      </c>
      <c r="BD80" s="130">
        <v>0</v>
      </c>
      <c r="BE80" s="131">
        <v>0</v>
      </c>
      <c r="BF80" s="132">
        <v>0</v>
      </c>
      <c r="BG80" s="132">
        <v>0</v>
      </c>
      <c r="BH80" s="132">
        <v>0</v>
      </c>
    </row>
    <row r="81" spans="1:60">
      <c r="A81" s="136" t="s">
        <v>325</v>
      </c>
      <c r="B81" s="130">
        <v>0</v>
      </c>
      <c r="C81" s="130">
        <v>0</v>
      </c>
      <c r="D81" s="130">
        <v>0</v>
      </c>
      <c r="E81" s="130">
        <v>0</v>
      </c>
      <c r="F81" s="130">
        <v>0</v>
      </c>
      <c r="G81" s="130">
        <v>0</v>
      </c>
      <c r="H81" s="130">
        <v>0</v>
      </c>
      <c r="I81" s="130">
        <v>0</v>
      </c>
      <c r="J81" s="130">
        <v>0</v>
      </c>
      <c r="K81" s="130">
        <v>0</v>
      </c>
      <c r="L81" s="130">
        <v>0</v>
      </c>
      <c r="M81" s="130">
        <v>0</v>
      </c>
      <c r="N81" s="130">
        <v>0</v>
      </c>
      <c r="O81" s="130">
        <v>0</v>
      </c>
      <c r="P81" s="130">
        <v>0</v>
      </c>
      <c r="Q81" s="130">
        <v>0</v>
      </c>
      <c r="R81" s="130">
        <v>0</v>
      </c>
      <c r="S81" s="130">
        <v>0</v>
      </c>
      <c r="T81" s="130">
        <v>0</v>
      </c>
      <c r="U81" s="130">
        <v>0</v>
      </c>
      <c r="V81" s="130">
        <v>0</v>
      </c>
      <c r="W81" s="130">
        <v>0</v>
      </c>
      <c r="X81" s="130">
        <v>0</v>
      </c>
      <c r="Y81" s="130">
        <v>0</v>
      </c>
      <c r="Z81" s="130">
        <v>0</v>
      </c>
      <c r="AA81" s="130">
        <v>0</v>
      </c>
      <c r="AB81" s="130">
        <v>0</v>
      </c>
      <c r="AC81" s="130">
        <v>0</v>
      </c>
      <c r="AD81" s="130">
        <v>0</v>
      </c>
      <c r="AE81" s="130">
        <v>0</v>
      </c>
      <c r="AF81" s="130">
        <v>0</v>
      </c>
      <c r="AG81" s="130">
        <v>0</v>
      </c>
      <c r="AH81" s="130">
        <v>0</v>
      </c>
      <c r="AI81" s="130">
        <v>0</v>
      </c>
      <c r="AJ81" s="130">
        <v>0</v>
      </c>
      <c r="AK81" s="130">
        <v>0</v>
      </c>
      <c r="AL81" s="130">
        <v>0</v>
      </c>
      <c r="AM81" s="130">
        <v>0</v>
      </c>
      <c r="AN81" s="130">
        <v>0</v>
      </c>
      <c r="AO81" s="130">
        <v>0</v>
      </c>
      <c r="AP81" s="130">
        <v>0</v>
      </c>
      <c r="AQ81" s="130">
        <v>0</v>
      </c>
      <c r="AR81" s="130">
        <v>0</v>
      </c>
      <c r="AS81" s="130">
        <v>0</v>
      </c>
      <c r="AT81" s="130">
        <v>0</v>
      </c>
      <c r="AU81" s="130">
        <v>0</v>
      </c>
      <c r="AV81" s="130">
        <v>0</v>
      </c>
      <c r="AW81" s="130">
        <v>0</v>
      </c>
      <c r="AX81" s="130">
        <v>0</v>
      </c>
      <c r="AY81" s="130">
        <v>0</v>
      </c>
      <c r="AZ81" s="130">
        <v>0</v>
      </c>
      <c r="BA81" s="130">
        <v>0</v>
      </c>
      <c r="BB81" s="130">
        <v>0</v>
      </c>
      <c r="BC81" s="130">
        <v>0</v>
      </c>
      <c r="BD81" s="130">
        <v>0</v>
      </c>
      <c r="BE81" s="131">
        <v>0</v>
      </c>
      <c r="BF81" s="132">
        <v>0</v>
      </c>
      <c r="BG81" s="132">
        <v>0</v>
      </c>
      <c r="BH81" s="132">
        <v>0</v>
      </c>
    </row>
    <row r="82" spans="1:60">
      <c r="A82" s="136" t="s">
        <v>326</v>
      </c>
      <c r="B82" s="130">
        <v>0</v>
      </c>
      <c r="C82" s="130">
        <v>0</v>
      </c>
      <c r="D82" s="130">
        <v>0</v>
      </c>
      <c r="E82" s="130">
        <v>0</v>
      </c>
      <c r="F82" s="130">
        <v>0</v>
      </c>
      <c r="G82" s="130">
        <v>0</v>
      </c>
      <c r="H82" s="130">
        <v>0</v>
      </c>
      <c r="I82" s="130">
        <v>0</v>
      </c>
      <c r="J82" s="130">
        <v>0</v>
      </c>
      <c r="K82" s="130">
        <v>0</v>
      </c>
      <c r="L82" s="130">
        <v>0</v>
      </c>
      <c r="M82" s="130">
        <v>0</v>
      </c>
      <c r="N82" s="130">
        <v>0</v>
      </c>
      <c r="O82" s="130">
        <v>0</v>
      </c>
      <c r="P82" s="130">
        <v>0</v>
      </c>
      <c r="Q82" s="130">
        <v>0</v>
      </c>
      <c r="R82" s="130">
        <v>0</v>
      </c>
      <c r="S82" s="130">
        <v>0</v>
      </c>
      <c r="T82" s="130">
        <v>0</v>
      </c>
      <c r="U82" s="130">
        <v>0</v>
      </c>
      <c r="V82" s="130">
        <v>0</v>
      </c>
      <c r="W82" s="130">
        <v>0</v>
      </c>
      <c r="X82" s="130">
        <v>0</v>
      </c>
      <c r="Y82" s="130">
        <v>0</v>
      </c>
      <c r="Z82" s="130">
        <v>0</v>
      </c>
      <c r="AA82" s="130">
        <v>0</v>
      </c>
      <c r="AB82" s="130">
        <v>0</v>
      </c>
      <c r="AC82" s="130">
        <v>0</v>
      </c>
      <c r="AD82" s="130">
        <v>0</v>
      </c>
      <c r="AE82" s="130">
        <v>0</v>
      </c>
      <c r="AF82" s="130">
        <v>0</v>
      </c>
      <c r="AG82" s="130">
        <v>0</v>
      </c>
      <c r="AH82" s="130">
        <v>0</v>
      </c>
      <c r="AI82" s="130">
        <v>0</v>
      </c>
      <c r="AJ82" s="130">
        <v>0</v>
      </c>
      <c r="AK82" s="130">
        <v>0</v>
      </c>
      <c r="AL82" s="130">
        <v>0</v>
      </c>
      <c r="AM82" s="130">
        <v>0</v>
      </c>
      <c r="AN82" s="130">
        <v>0</v>
      </c>
      <c r="AO82" s="130">
        <v>0</v>
      </c>
      <c r="AP82" s="130">
        <v>0</v>
      </c>
      <c r="AQ82" s="130">
        <v>0</v>
      </c>
      <c r="AR82" s="130">
        <v>0</v>
      </c>
      <c r="AS82" s="130">
        <v>0</v>
      </c>
      <c r="AT82" s="130">
        <v>0</v>
      </c>
      <c r="AU82" s="130">
        <v>0</v>
      </c>
      <c r="AV82" s="130">
        <v>0</v>
      </c>
      <c r="AW82" s="130">
        <v>0</v>
      </c>
      <c r="AX82" s="130">
        <v>0</v>
      </c>
      <c r="AY82" s="130">
        <v>0</v>
      </c>
      <c r="AZ82" s="130">
        <v>0</v>
      </c>
      <c r="BA82" s="130">
        <v>0</v>
      </c>
      <c r="BB82" s="130">
        <v>0</v>
      </c>
      <c r="BC82" s="130">
        <v>0</v>
      </c>
      <c r="BD82" s="130">
        <v>0</v>
      </c>
      <c r="BE82" s="131">
        <v>0</v>
      </c>
      <c r="BF82" s="132">
        <v>0</v>
      </c>
      <c r="BG82" s="132">
        <v>0</v>
      </c>
      <c r="BH82" s="132">
        <v>0</v>
      </c>
    </row>
    <row r="83" spans="1:60">
      <c r="A83" s="136" t="s">
        <v>327</v>
      </c>
      <c r="B83" s="130">
        <v>0</v>
      </c>
      <c r="C83" s="130">
        <v>0</v>
      </c>
      <c r="D83" s="130">
        <v>0</v>
      </c>
      <c r="E83" s="130">
        <v>0</v>
      </c>
      <c r="F83" s="130">
        <v>0</v>
      </c>
      <c r="G83" s="130">
        <v>0</v>
      </c>
      <c r="H83" s="130">
        <v>0</v>
      </c>
      <c r="I83" s="130">
        <v>0</v>
      </c>
      <c r="J83" s="130">
        <v>0</v>
      </c>
      <c r="K83" s="130">
        <v>0</v>
      </c>
      <c r="L83" s="130">
        <v>0</v>
      </c>
      <c r="M83" s="130">
        <v>0</v>
      </c>
      <c r="N83" s="130">
        <v>0</v>
      </c>
      <c r="O83" s="130">
        <v>0</v>
      </c>
      <c r="P83" s="130">
        <v>0</v>
      </c>
      <c r="Q83" s="130">
        <v>0</v>
      </c>
      <c r="R83" s="130">
        <v>0</v>
      </c>
      <c r="S83" s="130">
        <v>0</v>
      </c>
      <c r="T83" s="130">
        <v>0</v>
      </c>
      <c r="U83" s="130">
        <v>3.9249999999999998</v>
      </c>
      <c r="V83" s="130">
        <v>5.3150000000000004</v>
      </c>
      <c r="W83" s="130">
        <v>8.8030000000000008</v>
      </c>
      <c r="X83" s="130">
        <v>6.1669999999999998</v>
      </c>
      <c r="Y83" s="130">
        <v>10.493</v>
      </c>
      <c r="Z83" s="130">
        <v>11.099</v>
      </c>
      <c r="AA83" s="130">
        <v>8.4489999999999998</v>
      </c>
      <c r="AB83" s="130">
        <v>9.1440000000000001</v>
      </c>
      <c r="AC83" s="130">
        <v>9.2880002846470404</v>
      </c>
      <c r="AD83" s="130">
        <v>7.2550000528292999</v>
      </c>
      <c r="AE83" s="130">
        <v>9.6969998535975108</v>
      </c>
      <c r="AF83" s="130">
        <v>11.3009994312497</v>
      </c>
      <c r="AG83" s="130">
        <v>11.775000085742899</v>
      </c>
      <c r="AH83" s="130">
        <v>12.6469998750788</v>
      </c>
      <c r="AI83" s="130">
        <v>13.6009994479978</v>
      </c>
      <c r="AJ83" s="130">
        <v>12.836999876462301</v>
      </c>
      <c r="AK83" s="130">
        <v>13.010000094735901</v>
      </c>
      <c r="AL83" s="130">
        <v>10.718999644025599</v>
      </c>
      <c r="AM83" s="130">
        <v>11.9909994362741</v>
      </c>
      <c r="AN83" s="130">
        <v>12.6629992241536</v>
      </c>
      <c r="AO83" s="130">
        <v>13.3651227101691</v>
      </c>
      <c r="AP83" s="130">
        <v>11.292654162091701</v>
      </c>
      <c r="AQ83" s="130">
        <v>10.0259994219654</v>
      </c>
      <c r="AR83" s="130">
        <v>11.316999865393999</v>
      </c>
      <c r="AS83" s="130">
        <v>13.003999660664499</v>
      </c>
      <c r="AT83" s="130">
        <v>12.805999442208799</v>
      </c>
      <c r="AU83" s="130">
        <v>13.526999881486701</v>
      </c>
      <c r="AV83" s="130">
        <v>12.901999999999999</v>
      </c>
      <c r="AW83" s="130">
        <v>12.9674339051899</v>
      </c>
      <c r="AX83" s="130">
        <v>14.105998366605601</v>
      </c>
      <c r="AY83" s="130">
        <v>13.793999666417101</v>
      </c>
      <c r="AZ83" s="130">
        <v>12.237</v>
      </c>
      <c r="BA83" s="130">
        <v>15.026</v>
      </c>
      <c r="BB83" s="130">
        <v>14.193</v>
      </c>
      <c r="BC83" s="130">
        <v>11.58</v>
      </c>
      <c r="BD83" s="130">
        <v>13.596</v>
      </c>
      <c r="BE83" s="131">
        <v>15.5590839378238</v>
      </c>
      <c r="BF83" s="132">
        <v>0.141260133827874</v>
      </c>
      <c r="BG83" s="132">
        <v>6.0041394489083197E-3</v>
      </c>
      <c r="BH83" s="132">
        <v>5.7624049230893997E-3</v>
      </c>
    </row>
    <row r="84" spans="1:60">
      <c r="A84" s="136" t="s">
        <v>328</v>
      </c>
      <c r="B84" s="130">
        <v>0</v>
      </c>
      <c r="C84" s="130">
        <v>0</v>
      </c>
      <c r="D84" s="130">
        <v>0</v>
      </c>
      <c r="E84" s="130">
        <v>0</v>
      </c>
      <c r="F84" s="130">
        <v>0</v>
      </c>
      <c r="G84" s="130">
        <v>0</v>
      </c>
      <c r="H84" s="130">
        <v>0</v>
      </c>
      <c r="I84" s="130">
        <v>0</v>
      </c>
      <c r="J84" s="130">
        <v>0</v>
      </c>
      <c r="K84" s="130">
        <v>0</v>
      </c>
      <c r="L84" s="130">
        <v>0</v>
      </c>
      <c r="M84" s="130">
        <v>0</v>
      </c>
      <c r="N84" s="130">
        <v>0</v>
      </c>
      <c r="O84" s="130">
        <v>0</v>
      </c>
      <c r="P84" s="130">
        <v>0</v>
      </c>
      <c r="Q84" s="130">
        <v>0</v>
      </c>
      <c r="R84" s="130">
        <v>0</v>
      </c>
      <c r="S84" s="130">
        <v>0</v>
      </c>
      <c r="T84" s="130">
        <v>0</v>
      </c>
      <c r="U84" s="130">
        <v>0</v>
      </c>
      <c r="V84" s="130">
        <v>0</v>
      </c>
      <c r="W84" s="130">
        <v>0</v>
      </c>
      <c r="X84" s="130">
        <v>0</v>
      </c>
      <c r="Y84" s="130">
        <v>0</v>
      </c>
      <c r="Z84" s="130">
        <v>0</v>
      </c>
      <c r="AA84" s="130">
        <v>0</v>
      </c>
      <c r="AB84" s="130">
        <v>0</v>
      </c>
      <c r="AC84" s="130">
        <v>0</v>
      </c>
      <c r="AD84" s="130">
        <v>0</v>
      </c>
      <c r="AE84" s="130">
        <v>0</v>
      </c>
      <c r="AF84" s="130">
        <v>0</v>
      </c>
      <c r="AG84" s="130">
        <v>0</v>
      </c>
      <c r="AH84" s="130">
        <v>0</v>
      </c>
      <c r="AI84" s="130">
        <v>0</v>
      </c>
      <c r="AJ84" s="130">
        <v>0</v>
      </c>
      <c r="AK84" s="130">
        <v>0</v>
      </c>
      <c r="AL84" s="130">
        <v>0</v>
      </c>
      <c r="AM84" s="130">
        <v>0</v>
      </c>
      <c r="AN84" s="130">
        <v>0</v>
      </c>
      <c r="AO84" s="130">
        <v>0</v>
      </c>
      <c r="AP84" s="130">
        <v>0</v>
      </c>
      <c r="AQ84" s="130">
        <v>0</v>
      </c>
      <c r="AR84" s="130">
        <v>0</v>
      </c>
      <c r="AS84" s="130">
        <v>0</v>
      </c>
      <c r="AT84" s="130">
        <v>0</v>
      </c>
      <c r="AU84" s="130">
        <v>0</v>
      </c>
      <c r="AV84" s="130">
        <v>0</v>
      </c>
      <c r="AW84" s="130">
        <v>0</v>
      </c>
      <c r="AX84" s="130">
        <v>0</v>
      </c>
      <c r="AY84" s="130">
        <v>0</v>
      </c>
      <c r="AZ84" s="130">
        <v>0</v>
      </c>
      <c r="BA84" s="130">
        <v>0</v>
      </c>
      <c r="BB84" s="130">
        <v>0</v>
      </c>
      <c r="BC84" s="130">
        <v>0</v>
      </c>
      <c r="BD84" s="130">
        <v>0</v>
      </c>
      <c r="BE84" s="131">
        <v>0</v>
      </c>
      <c r="BF84" s="132">
        <v>0</v>
      </c>
      <c r="BG84" s="132">
        <v>0</v>
      </c>
      <c r="BH84" s="132">
        <v>0</v>
      </c>
    </row>
    <row r="85" spans="1:60">
      <c r="A85" s="136" t="s">
        <v>329</v>
      </c>
      <c r="B85" s="130">
        <v>0</v>
      </c>
      <c r="C85" s="130">
        <v>0</v>
      </c>
      <c r="D85" s="130">
        <v>0</v>
      </c>
      <c r="E85" s="130">
        <v>0</v>
      </c>
      <c r="F85" s="130">
        <v>0</v>
      </c>
      <c r="G85" s="130">
        <v>0</v>
      </c>
      <c r="H85" s="130">
        <v>0</v>
      </c>
      <c r="I85" s="130">
        <v>0</v>
      </c>
      <c r="J85" s="130">
        <v>0</v>
      </c>
      <c r="K85" s="130">
        <v>0</v>
      </c>
      <c r="L85" s="130">
        <v>0</v>
      </c>
      <c r="M85" s="130">
        <v>0</v>
      </c>
      <c r="N85" s="130">
        <v>0</v>
      </c>
      <c r="O85" s="130">
        <v>0</v>
      </c>
      <c r="P85" s="130">
        <v>0</v>
      </c>
      <c r="Q85" s="130">
        <v>0</v>
      </c>
      <c r="R85" s="130">
        <v>0</v>
      </c>
      <c r="S85" s="130">
        <v>0</v>
      </c>
      <c r="T85" s="130">
        <v>0</v>
      </c>
      <c r="U85" s="130">
        <v>0</v>
      </c>
      <c r="V85" s="130">
        <v>0</v>
      </c>
      <c r="W85" s="130">
        <v>0</v>
      </c>
      <c r="X85" s="130">
        <v>0</v>
      </c>
      <c r="Y85" s="130">
        <v>0</v>
      </c>
      <c r="Z85" s="130">
        <v>0</v>
      </c>
      <c r="AA85" s="130">
        <v>0</v>
      </c>
      <c r="AB85" s="130">
        <v>0</v>
      </c>
      <c r="AC85" s="130">
        <v>0</v>
      </c>
      <c r="AD85" s="130">
        <v>0</v>
      </c>
      <c r="AE85" s="130">
        <v>0</v>
      </c>
      <c r="AF85" s="130">
        <v>0</v>
      </c>
      <c r="AG85" s="130">
        <v>0</v>
      </c>
      <c r="AH85" s="130">
        <v>0</v>
      </c>
      <c r="AI85" s="130">
        <v>0</v>
      </c>
      <c r="AJ85" s="130">
        <v>0</v>
      </c>
      <c r="AK85" s="130">
        <v>0</v>
      </c>
      <c r="AL85" s="130">
        <v>0</v>
      </c>
      <c r="AM85" s="130">
        <v>0</v>
      </c>
      <c r="AN85" s="130">
        <v>0</v>
      </c>
      <c r="AO85" s="130">
        <v>0</v>
      </c>
      <c r="AP85" s="130">
        <v>0</v>
      </c>
      <c r="AQ85" s="130">
        <v>0</v>
      </c>
      <c r="AR85" s="130">
        <v>0</v>
      </c>
      <c r="AS85" s="130">
        <v>0</v>
      </c>
      <c r="AT85" s="130">
        <v>0</v>
      </c>
      <c r="AU85" s="130">
        <v>0</v>
      </c>
      <c r="AV85" s="130">
        <v>0</v>
      </c>
      <c r="AW85" s="130">
        <v>0</v>
      </c>
      <c r="AX85" s="130">
        <v>0</v>
      </c>
      <c r="AY85" s="130">
        <v>0</v>
      </c>
      <c r="AZ85" s="130">
        <v>0</v>
      </c>
      <c r="BA85" s="130">
        <v>0</v>
      </c>
      <c r="BB85" s="130">
        <v>0</v>
      </c>
      <c r="BC85" s="130">
        <v>0</v>
      </c>
      <c r="BD85" s="130">
        <v>0</v>
      </c>
      <c r="BE85" s="131">
        <v>0</v>
      </c>
      <c r="BF85" s="132">
        <v>0</v>
      </c>
      <c r="BG85" s="132">
        <v>0</v>
      </c>
      <c r="BH85" s="132">
        <v>0</v>
      </c>
    </row>
    <row r="86" spans="1:60">
      <c r="A86" s="136" t="s">
        <v>330</v>
      </c>
      <c r="B86" s="130">
        <v>0</v>
      </c>
      <c r="C86" s="130">
        <v>0</v>
      </c>
      <c r="D86" s="130">
        <v>0</v>
      </c>
      <c r="E86" s="130">
        <v>0</v>
      </c>
      <c r="F86" s="130">
        <v>0</v>
      </c>
      <c r="G86" s="130">
        <v>0</v>
      </c>
      <c r="H86" s="130">
        <v>0</v>
      </c>
      <c r="I86" s="130">
        <v>0</v>
      </c>
      <c r="J86" s="130">
        <v>0</v>
      </c>
      <c r="K86" s="130">
        <v>0</v>
      </c>
      <c r="L86" s="130">
        <v>0</v>
      </c>
      <c r="M86" s="130">
        <v>0</v>
      </c>
      <c r="N86" s="130">
        <v>0</v>
      </c>
      <c r="O86" s="130">
        <v>0</v>
      </c>
      <c r="P86" s="130">
        <v>0</v>
      </c>
      <c r="Q86" s="130">
        <v>0</v>
      </c>
      <c r="R86" s="130">
        <v>0</v>
      </c>
      <c r="S86" s="130">
        <v>0</v>
      </c>
      <c r="T86" s="130">
        <v>0</v>
      </c>
      <c r="U86" s="130">
        <v>0</v>
      </c>
      <c r="V86" s="130">
        <v>0</v>
      </c>
      <c r="W86" s="130">
        <v>0</v>
      </c>
      <c r="X86" s="130">
        <v>0</v>
      </c>
      <c r="Y86" s="130">
        <v>0</v>
      </c>
      <c r="Z86" s="130">
        <v>0</v>
      </c>
      <c r="AA86" s="130">
        <v>0</v>
      </c>
      <c r="AB86" s="130">
        <v>0</v>
      </c>
      <c r="AC86" s="130">
        <v>0</v>
      </c>
      <c r="AD86" s="130">
        <v>0</v>
      </c>
      <c r="AE86" s="130">
        <v>0</v>
      </c>
      <c r="AF86" s="130">
        <v>0</v>
      </c>
      <c r="AG86" s="130">
        <v>0</v>
      </c>
      <c r="AH86" s="130">
        <v>0</v>
      </c>
      <c r="AI86" s="130">
        <v>0</v>
      </c>
      <c r="AJ86" s="130">
        <v>0</v>
      </c>
      <c r="AK86" s="130">
        <v>0</v>
      </c>
      <c r="AL86" s="130">
        <v>0</v>
      </c>
      <c r="AM86" s="130">
        <v>0</v>
      </c>
      <c r="AN86" s="130">
        <v>0</v>
      </c>
      <c r="AO86" s="130">
        <v>0</v>
      </c>
      <c r="AP86" s="130">
        <v>0</v>
      </c>
      <c r="AQ86" s="130">
        <v>0</v>
      </c>
      <c r="AR86" s="130">
        <v>0</v>
      </c>
      <c r="AS86" s="130">
        <v>0</v>
      </c>
      <c r="AT86" s="130">
        <v>0</v>
      </c>
      <c r="AU86" s="130">
        <v>0</v>
      </c>
      <c r="AV86" s="130">
        <v>0</v>
      </c>
      <c r="AW86" s="130">
        <v>0</v>
      </c>
      <c r="AX86" s="130">
        <v>0</v>
      </c>
      <c r="AY86" s="130">
        <v>0</v>
      </c>
      <c r="AZ86" s="130">
        <v>0</v>
      </c>
      <c r="BA86" s="130">
        <v>0</v>
      </c>
      <c r="BB86" s="130">
        <v>0</v>
      </c>
      <c r="BC86" s="130">
        <v>0</v>
      </c>
      <c r="BD86" s="130">
        <v>0</v>
      </c>
      <c r="BE86" s="131">
        <v>0</v>
      </c>
      <c r="BF86" s="132">
        <v>0</v>
      </c>
      <c r="BG86" s="132">
        <v>0</v>
      </c>
      <c r="BH86" s="132">
        <v>0</v>
      </c>
    </row>
    <row r="87" spans="1:60">
      <c r="A87" s="136" t="s">
        <v>331</v>
      </c>
      <c r="B87" s="130">
        <v>0</v>
      </c>
      <c r="C87" s="130">
        <v>0</v>
      </c>
      <c r="D87" s="130">
        <v>0</v>
      </c>
      <c r="E87" s="130">
        <v>0</v>
      </c>
      <c r="F87" s="130">
        <v>0</v>
      </c>
      <c r="G87" s="130">
        <v>0</v>
      </c>
      <c r="H87" s="130">
        <v>0</v>
      </c>
      <c r="I87" s="130">
        <v>0</v>
      </c>
      <c r="J87" s="130">
        <v>0</v>
      </c>
      <c r="K87" s="130">
        <v>0</v>
      </c>
      <c r="L87" s="130">
        <v>0</v>
      </c>
      <c r="M87" s="130">
        <v>0</v>
      </c>
      <c r="N87" s="130">
        <v>0</v>
      </c>
      <c r="O87" s="130">
        <v>0</v>
      </c>
      <c r="P87" s="130">
        <v>0</v>
      </c>
      <c r="Q87" s="130">
        <v>0</v>
      </c>
      <c r="R87" s="130">
        <v>0</v>
      </c>
      <c r="S87" s="130">
        <v>0</v>
      </c>
      <c r="T87" s="130">
        <v>0</v>
      </c>
      <c r="U87" s="130">
        <v>0</v>
      </c>
      <c r="V87" s="130">
        <v>0</v>
      </c>
      <c r="W87" s="130">
        <v>0</v>
      </c>
      <c r="X87" s="130">
        <v>0</v>
      </c>
      <c r="Y87" s="130">
        <v>0</v>
      </c>
      <c r="Z87" s="130">
        <v>0</v>
      </c>
      <c r="AA87" s="130">
        <v>0</v>
      </c>
      <c r="AB87" s="130">
        <v>0</v>
      </c>
      <c r="AC87" s="130">
        <v>0</v>
      </c>
      <c r="AD87" s="130">
        <v>0</v>
      </c>
      <c r="AE87" s="130">
        <v>0</v>
      </c>
      <c r="AF87" s="130">
        <v>0</v>
      </c>
      <c r="AG87" s="130">
        <v>0</v>
      </c>
      <c r="AH87" s="130">
        <v>0</v>
      </c>
      <c r="AI87" s="130">
        <v>0</v>
      </c>
      <c r="AJ87" s="130">
        <v>0</v>
      </c>
      <c r="AK87" s="130">
        <v>0</v>
      </c>
      <c r="AL87" s="130">
        <v>0</v>
      </c>
      <c r="AM87" s="130">
        <v>0</v>
      </c>
      <c r="AN87" s="130">
        <v>0</v>
      </c>
      <c r="AO87" s="130">
        <v>0</v>
      </c>
      <c r="AP87" s="130">
        <v>0</v>
      </c>
      <c r="AQ87" s="130">
        <v>0</v>
      </c>
      <c r="AR87" s="130">
        <v>0</v>
      </c>
      <c r="AS87" s="130">
        <v>0</v>
      </c>
      <c r="AT87" s="130">
        <v>0</v>
      </c>
      <c r="AU87" s="130">
        <v>0</v>
      </c>
      <c r="AV87" s="130">
        <v>0</v>
      </c>
      <c r="AW87" s="130">
        <v>0</v>
      </c>
      <c r="AX87" s="130">
        <v>0</v>
      </c>
      <c r="AY87" s="130">
        <v>0</v>
      </c>
      <c r="AZ87" s="130">
        <v>0</v>
      </c>
      <c r="BA87" s="130">
        <v>0</v>
      </c>
      <c r="BB87" s="130">
        <v>0</v>
      </c>
      <c r="BC87" s="130">
        <v>0</v>
      </c>
      <c r="BD87" s="130">
        <v>0</v>
      </c>
      <c r="BE87" s="131">
        <v>0</v>
      </c>
      <c r="BF87" s="132">
        <v>0</v>
      </c>
      <c r="BG87" s="132">
        <v>0</v>
      </c>
      <c r="BH87" s="132">
        <v>0</v>
      </c>
    </row>
    <row r="88" spans="1:60">
      <c r="A88" s="136" t="s">
        <v>332</v>
      </c>
      <c r="B88" s="130">
        <v>0</v>
      </c>
      <c r="C88" s="130">
        <v>0</v>
      </c>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v>0</v>
      </c>
      <c r="Z88" s="130">
        <v>0</v>
      </c>
      <c r="AA88" s="130">
        <v>0</v>
      </c>
      <c r="AB88" s="130">
        <v>0</v>
      </c>
      <c r="AC88" s="130">
        <v>0</v>
      </c>
      <c r="AD88" s="130">
        <v>0</v>
      </c>
      <c r="AE88" s="130">
        <v>0</v>
      </c>
      <c r="AF88" s="130">
        <v>0</v>
      </c>
      <c r="AG88" s="130">
        <v>0</v>
      </c>
      <c r="AH88" s="130">
        <v>0</v>
      </c>
      <c r="AI88" s="130">
        <v>0</v>
      </c>
      <c r="AJ88" s="130">
        <v>0</v>
      </c>
      <c r="AK88" s="130">
        <v>0</v>
      </c>
      <c r="AL88" s="130">
        <v>0</v>
      </c>
      <c r="AM88" s="130">
        <v>0</v>
      </c>
      <c r="AN88" s="130">
        <v>0</v>
      </c>
      <c r="AO88" s="130">
        <v>0</v>
      </c>
      <c r="AP88" s="130">
        <v>0</v>
      </c>
      <c r="AQ88" s="130">
        <v>0</v>
      </c>
      <c r="AR88" s="130">
        <v>0</v>
      </c>
      <c r="AS88" s="130">
        <v>0</v>
      </c>
      <c r="AT88" s="130">
        <v>0</v>
      </c>
      <c r="AU88" s="130">
        <v>0</v>
      </c>
      <c r="AV88" s="130">
        <v>0</v>
      </c>
      <c r="AW88" s="130">
        <v>0</v>
      </c>
      <c r="AX88" s="130">
        <v>0</v>
      </c>
      <c r="AY88" s="130">
        <v>0</v>
      </c>
      <c r="AZ88" s="130">
        <v>0</v>
      </c>
      <c r="BA88" s="130">
        <v>0</v>
      </c>
      <c r="BB88" s="130">
        <v>0</v>
      </c>
      <c r="BC88" s="130">
        <v>0</v>
      </c>
      <c r="BD88" s="130">
        <v>0</v>
      </c>
      <c r="BE88" s="131">
        <v>0</v>
      </c>
      <c r="BF88" s="132">
        <v>0</v>
      </c>
      <c r="BG88" s="132">
        <v>0</v>
      </c>
      <c r="BH88" s="132">
        <v>0</v>
      </c>
    </row>
    <row r="89" spans="1:60" s="125" customFormat="1">
      <c r="A89" s="133" t="s">
        <v>333</v>
      </c>
      <c r="B89" s="134">
        <v>0</v>
      </c>
      <c r="C89" s="134">
        <v>0</v>
      </c>
      <c r="D89" s="134">
        <v>0</v>
      </c>
      <c r="E89" s="134">
        <v>0</v>
      </c>
      <c r="F89" s="134">
        <v>0</v>
      </c>
      <c r="G89" s="134">
        <v>0</v>
      </c>
      <c r="H89" s="134">
        <v>0</v>
      </c>
      <c r="I89" s="134">
        <v>0</v>
      </c>
      <c r="J89" s="134">
        <v>0</v>
      </c>
      <c r="K89" s="134">
        <v>0</v>
      </c>
      <c r="L89" s="134">
        <v>0</v>
      </c>
      <c r="M89" s="134">
        <v>0</v>
      </c>
      <c r="N89" s="134">
        <v>0</v>
      </c>
      <c r="O89" s="134">
        <v>0</v>
      </c>
      <c r="P89" s="134">
        <v>0</v>
      </c>
      <c r="Q89" s="134">
        <v>0</v>
      </c>
      <c r="R89" s="134">
        <v>0</v>
      </c>
      <c r="S89" s="134">
        <v>0</v>
      </c>
      <c r="T89" s="134">
        <v>0</v>
      </c>
      <c r="U89" s="134">
        <v>3.9249999999999998</v>
      </c>
      <c r="V89" s="134">
        <v>5.3150000000000004</v>
      </c>
      <c r="W89" s="134">
        <v>8.8030000000000008</v>
      </c>
      <c r="X89" s="134">
        <v>6.1669999999999998</v>
      </c>
      <c r="Y89" s="134">
        <v>10.493</v>
      </c>
      <c r="Z89" s="134">
        <v>11.099</v>
      </c>
      <c r="AA89" s="134">
        <v>8.4489999999999998</v>
      </c>
      <c r="AB89" s="134">
        <v>9.1440000000000001</v>
      </c>
      <c r="AC89" s="134">
        <v>9.2880002846470404</v>
      </c>
      <c r="AD89" s="134">
        <v>7.2550000528292999</v>
      </c>
      <c r="AE89" s="134">
        <v>9.6969998535975108</v>
      </c>
      <c r="AF89" s="134">
        <v>11.3009994312497</v>
      </c>
      <c r="AG89" s="134">
        <v>11.775000085742899</v>
      </c>
      <c r="AH89" s="134">
        <v>12.6469998750788</v>
      </c>
      <c r="AI89" s="134">
        <v>13.6009994479978</v>
      </c>
      <c r="AJ89" s="134">
        <v>12.836999876462301</v>
      </c>
      <c r="AK89" s="134">
        <v>13.010000094735901</v>
      </c>
      <c r="AL89" s="134">
        <v>10.718999644025599</v>
      </c>
      <c r="AM89" s="134">
        <v>11.9909994362741</v>
      </c>
      <c r="AN89" s="134">
        <v>12.6629992241536</v>
      </c>
      <c r="AO89" s="134">
        <v>13.3651227101691</v>
      </c>
      <c r="AP89" s="134">
        <v>11.292654162091701</v>
      </c>
      <c r="AQ89" s="134">
        <v>10.0259994219654</v>
      </c>
      <c r="AR89" s="134">
        <v>11.316999865393999</v>
      </c>
      <c r="AS89" s="134">
        <v>13.003999660664499</v>
      </c>
      <c r="AT89" s="134">
        <v>12.805999442208799</v>
      </c>
      <c r="AU89" s="134">
        <v>13.526999881486701</v>
      </c>
      <c r="AV89" s="134">
        <v>12.901999999999999</v>
      </c>
      <c r="AW89" s="134">
        <v>12.9674339051899</v>
      </c>
      <c r="AX89" s="134">
        <v>14.105998366605601</v>
      </c>
      <c r="AY89" s="134">
        <v>13.793999666417101</v>
      </c>
      <c r="AZ89" s="134">
        <v>12.237</v>
      </c>
      <c r="BA89" s="134">
        <v>15.026</v>
      </c>
      <c r="BB89" s="134">
        <v>14.193</v>
      </c>
      <c r="BC89" s="134">
        <v>11.58</v>
      </c>
      <c r="BD89" s="134">
        <v>13.596</v>
      </c>
      <c r="BE89" s="134">
        <v>15.5590839378238</v>
      </c>
      <c r="BF89" s="135">
        <v>0.141260133827874</v>
      </c>
      <c r="BG89" s="135">
        <v>6.0041394489083197E-3</v>
      </c>
      <c r="BH89" s="135">
        <v>5.7624049230893997E-3</v>
      </c>
    </row>
    <row r="90" spans="1:6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1"/>
      <c r="BF90" s="132"/>
      <c r="BG90" s="132"/>
      <c r="BH90" s="132"/>
    </row>
    <row r="91" spans="1:60">
      <c r="A91" s="136" t="s">
        <v>334</v>
      </c>
      <c r="B91" s="130">
        <v>0</v>
      </c>
      <c r="C91" s="130">
        <v>0</v>
      </c>
      <c r="D91" s="130">
        <v>0</v>
      </c>
      <c r="E91" s="130">
        <v>0</v>
      </c>
      <c r="F91" s="130">
        <v>0</v>
      </c>
      <c r="G91" s="130">
        <v>0</v>
      </c>
      <c r="H91" s="130">
        <v>0</v>
      </c>
      <c r="I91" s="130">
        <v>0</v>
      </c>
      <c r="J91" s="130">
        <v>0</v>
      </c>
      <c r="K91" s="130">
        <v>0</v>
      </c>
      <c r="L91" s="130">
        <v>0</v>
      </c>
      <c r="M91" s="130">
        <v>0</v>
      </c>
      <c r="N91" s="130">
        <v>0</v>
      </c>
      <c r="O91" s="130">
        <v>0</v>
      </c>
      <c r="P91" s="130">
        <v>0</v>
      </c>
      <c r="Q91" s="130">
        <v>0</v>
      </c>
      <c r="R91" s="130">
        <v>0</v>
      </c>
      <c r="S91" s="130">
        <v>0</v>
      </c>
      <c r="T91" s="130">
        <v>0</v>
      </c>
      <c r="U91" s="130">
        <v>0</v>
      </c>
      <c r="V91" s="130">
        <v>0</v>
      </c>
      <c r="W91" s="130">
        <v>0</v>
      </c>
      <c r="X91" s="130">
        <v>0</v>
      </c>
      <c r="Y91" s="130">
        <v>0</v>
      </c>
      <c r="Z91" s="130">
        <v>0</v>
      </c>
      <c r="AA91" s="130">
        <v>0</v>
      </c>
      <c r="AB91" s="130">
        <v>0</v>
      </c>
      <c r="AC91" s="130">
        <v>0</v>
      </c>
      <c r="AD91" s="130">
        <v>0</v>
      </c>
      <c r="AE91" s="130">
        <v>0</v>
      </c>
      <c r="AF91" s="130">
        <v>0</v>
      </c>
      <c r="AG91" s="130">
        <v>0</v>
      </c>
      <c r="AH91" s="130">
        <v>0</v>
      </c>
      <c r="AI91" s="130">
        <v>0</v>
      </c>
      <c r="AJ91" s="130">
        <v>0</v>
      </c>
      <c r="AK91" s="130">
        <v>0</v>
      </c>
      <c r="AL91" s="130">
        <v>0</v>
      </c>
      <c r="AM91" s="130">
        <v>0</v>
      </c>
      <c r="AN91" s="130">
        <v>0</v>
      </c>
      <c r="AO91" s="130">
        <v>0</v>
      </c>
      <c r="AP91" s="130">
        <v>0</v>
      </c>
      <c r="AQ91" s="130">
        <v>0</v>
      </c>
      <c r="AR91" s="130">
        <v>0</v>
      </c>
      <c r="AS91" s="130">
        <v>0</v>
      </c>
      <c r="AT91" s="130">
        <v>0</v>
      </c>
      <c r="AU91" s="130">
        <v>0</v>
      </c>
      <c r="AV91" s="130">
        <v>0</v>
      </c>
      <c r="AW91" s="130">
        <v>0</v>
      </c>
      <c r="AX91" s="130">
        <v>0</v>
      </c>
      <c r="AY91" s="130">
        <v>0</v>
      </c>
      <c r="AZ91" s="130">
        <v>0</v>
      </c>
      <c r="BA91" s="130">
        <v>0</v>
      </c>
      <c r="BB91" s="130">
        <v>0</v>
      </c>
      <c r="BC91" s="130">
        <v>0</v>
      </c>
      <c r="BD91" s="130">
        <v>0</v>
      </c>
      <c r="BE91" s="131">
        <v>0</v>
      </c>
      <c r="BF91" s="132">
        <v>0</v>
      </c>
      <c r="BG91" s="132">
        <v>0</v>
      </c>
      <c r="BH91" s="132">
        <v>0</v>
      </c>
    </row>
    <row r="92" spans="1:60">
      <c r="A92" s="136" t="s">
        <v>335</v>
      </c>
      <c r="B92" s="130">
        <v>0</v>
      </c>
      <c r="C92" s="130">
        <v>0</v>
      </c>
      <c r="D92" s="130">
        <v>0</v>
      </c>
      <c r="E92" s="130">
        <v>0</v>
      </c>
      <c r="F92" s="130">
        <v>0</v>
      </c>
      <c r="G92" s="130">
        <v>0</v>
      </c>
      <c r="H92" s="130">
        <v>0</v>
      </c>
      <c r="I92" s="130">
        <v>0</v>
      </c>
      <c r="J92" s="130">
        <v>0</v>
      </c>
      <c r="K92" s="130">
        <v>0</v>
      </c>
      <c r="L92" s="130">
        <v>0</v>
      </c>
      <c r="M92" s="130">
        <v>0</v>
      </c>
      <c r="N92" s="130">
        <v>0</v>
      </c>
      <c r="O92" s="130">
        <v>0</v>
      </c>
      <c r="P92" s="130">
        <v>0</v>
      </c>
      <c r="Q92" s="130">
        <v>0</v>
      </c>
      <c r="R92" s="130">
        <v>0</v>
      </c>
      <c r="S92" s="130">
        <v>0</v>
      </c>
      <c r="T92" s="130">
        <v>0</v>
      </c>
      <c r="U92" s="130">
        <v>0</v>
      </c>
      <c r="V92" s="130">
        <v>0</v>
      </c>
      <c r="W92" s="130">
        <v>0</v>
      </c>
      <c r="X92" s="130">
        <v>0</v>
      </c>
      <c r="Y92" s="130">
        <v>0</v>
      </c>
      <c r="Z92" s="130">
        <v>0</v>
      </c>
      <c r="AA92" s="130">
        <v>0</v>
      </c>
      <c r="AB92" s="130">
        <v>0</v>
      </c>
      <c r="AC92" s="130">
        <v>0</v>
      </c>
      <c r="AD92" s="130">
        <v>0</v>
      </c>
      <c r="AE92" s="130">
        <v>0</v>
      </c>
      <c r="AF92" s="130">
        <v>0</v>
      </c>
      <c r="AG92" s="130">
        <v>0</v>
      </c>
      <c r="AH92" s="130">
        <v>0</v>
      </c>
      <c r="AI92" s="130">
        <v>0</v>
      </c>
      <c r="AJ92" s="130">
        <v>0</v>
      </c>
      <c r="AK92" s="130">
        <v>0</v>
      </c>
      <c r="AL92" s="130">
        <v>0</v>
      </c>
      <c r="AM92" s="130">
        <v>0</v>
      </c>
      <c r="AN92" s="130">
        <v>0</v>
      </c>
      <c r="AO92" s="130">
        <v>0</v>
      </c>
      <c r="AP92" s="130">
        <v>0</v>
      </c>
      <c r="AQ92" s="130">
        <v>0</v>
      </c>
      <c r="AR92" s="130">
        <v>0</v>
      </c>
      <c r="AS92" s="130">
        <v>0</v>
      </c>
      <c r="AT92" s="130">
        <v>0</v>
      </c>
      <c r="AU92" s="130">
        <v>0</v>
      </c>
      <c r="AV92" s="130">
        <v>0</v>
      </c>
      <c r="AW92" s="130">
        <v>0</v>
      </c>
      <c r="AX92" s="130">
        <v>0</v>
      </c>
      <c r="AY92" s="130">
        <v>0</v>
      </c>
      <c r="AZ92" s="130">
        <v>0</v>
      </c>
      <c r="BA92" s="130">
        <v>0</v>
      </c>
      <c r="BB92" s="130">
        <v>0</v>
      </c>
      <c r="BC92" s="130">
        <v>0</v>
      </c>
      <c r="BD92" s="130">
        <v>0</v>
      </c>
      <c r="BE92" s="131">
        <v>0</v>
      </c>
      <c r="BF92" s="132">
        <v>0</v>
      </c>
      <c r="BG92" s="132">
        <v>0</v>
      </c>
      <c r="BH92" s="132">
        <v>0</v>
      </c>
    </row>
    <row r="93" spans="1:60">
      <c r="A93" s="136" t="s">
        <v>336</v>
      </c>
      <c r="B93" s="130">
        <v>0</v>
      </c>
      <c r="C93" s="130">
        <v>0</v>
      </c>
      <c r="D93" s="130">
        <v>0</v>
      </c>
      <c r="E93" s="130">
        <v>0</v>
      </c>
      <c r="F93" s="130">
        <v>0</v>
      </c>
      <c r="G93" s="130">
        <v>0</v>
      </c>
      <c r="H93" s="130">
        <v>0</v>
      </c>
      <c r="I93" s="130">
        <v>0</v>
      </c>
      <c r="J93" s="130">
        <v>0</v>
      </c>
      <c r="K93" s="130">
        <v>0</v>
      </c>
      <c r="L93" s="130">
        <v>0</v>
      </c>
      <c r="M93" s="130">
        <v>0</v>
      </c>
      <c r="N93" s="130">
        <v>0</v>
      </c>
      <c r="O93" s="130">
        <v>0</v>
      </c>
      <c r="P93" s="130">
        <v>0</v>
      </c>
      <c r="Q93" s="130">
        <v>0</v>
      </c>
      <c r="R93" s="130">
        <v>0</v>
      </c>
      <c r="S93" s="130">
        <v>0</v>
      </c>
      <c r="T93" s="130">
        <v>0</v>
      </c>
      <c r="U93" s="130">
        <v>0</v>
      </c>
      <c r="V93" s="130">
        <v>0</v>
      </c>
      <c r="W93" s="130">
        <v>0</v>
      </c>
      <c r="X93" s="130">
        <v>0</v>
      </c>
      <c r="Y93" s="130">
        <v>0</v>
      </c>
      <c r="Z93" s="130">
        <v>0</v>
      </c>
      <c r="AA93" s="130">
        <v>0</v>
      </c>
      <c r="AB93" s="130">
        <v>0</v>
      </c>
      <c r="AC93" s="130">
        <v>0</v>
      </c>
      <c r="AD93" s="130">
        <v>1.6040000000000001</v>
      </c>
      <c r="AE93" s="130">
        <v>14.756</v>
      </c>
      <c r="AF93" s="130">
        <v>12.833</v>
      </c>
      <c r="AG93" s="130">
        <v>14.337999999999999</v>
      </c>
      <c r="AH93" s="130">
        <v>14.417999999999999</v>
      </c>
      <c r="AI93" s="130">
        <v>14.1</v>
      </c>
      <c r="AJ93" s="130">
        <v>14.949</v>
      </c>
      <c r="AK93" s="130">
        <v>16.736999999999998</v>
      </c>
      <c r="AL93" s="130">
        <v>17.472000000000001</v>
      </c>
      <c r="AM93" s="130">
        <v>25.126999999999999</v>
      </c>
      <c r="AN93" s="130">
        <v>43.341999999999999</v>
      </c>
      <c r="AO93" s="130">
        <v>50.469000000000001</v>
      </c>
      <c r="AP93" s="130">
        <v>53.088000000000001</v>
      </c>
      <c r="AQ93" s="130">
        <v>54.843000000000004</v>
      </c>
      <c r="AR93" s="130">
        <v>62.13</v>
      </c>
      <c r="AS93" s="130">
        <v>68.394000000000005</v>
      </c>
      <c r="AT93" s="130">
        <v>70.050380000000004</v>
      </c>
      <c r="AU93" s="130">
        <v>74.742080000000001</v>
      </c>
      <c r="AV93" s="130">
        <v>87.2</v>
      </c>
      <c r="AW93" s="130">
        <v>98.318389999999994</v>
      </c>
      <c r="AX93" s="130">
        <v>111.50078000000001</v>
      </c>
      <c r="AY93" s="130">
        <v>133.21755999999999</v>
      </c>
      <c r="AZ93" s="130">
        <v>171.37817999999999</v>
      </c>
      <c r="BA93" s="130">
        <v>213.17846</v>
      </c>
      <c r="BB93" s="130">
        <v>248.1</v>
      </c>
      <c r="BC93" s="130">
        <v>295</v>
      </c>
      <c r="BD93" s="130">
        <v>348.7</v>
      </c>
      <c r="BE93" s="131">
        <v>366.2</v>
      </c>
      <c r="BF93" s="132">
        <v>4.7317044886471302E-2</v>
      </c>
      <c r="BG93" s="132">
        <v>0.174097450993669</v>
      </c>
      <c r="BH93" s="132">
        <v>0.13562448093139301</v>
      </c>
    </row>
    <row r="94" spans="1:60">
      <c r="A94" s="136" t="s">
        <v>337</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W94" s="130">
        <v>0</v>
      </c>
      <c r="X94" s="130">
        <v>0</v>
      </c>
      <c r="Y94" s="130">
        <v>0</v>
      </c>
      <c r="Z94" s="130">
        <v>0</v>
      </c>
      <c r="AA94" s="130">
        <v>0</v>
      </c>
      <c r="AB94" s="130">
        <v>0</v>
      </c>
      <c r="AC94" s="130">
        <v>0</v>
      </c>
      <c r="AD94" s="130">
        <v>0</v>
      </c>
      <c r="AE94" s="130">
        <v>0</v>
      </c>
      <c r="AF94" s="130">
        <v>0</v>
      </c>
      <c r="AG94" s="130">
        <v>0</v>
      </c>
      <c r="AH94" s="130">
        <v>0</v>
      </c>
      <c r="AI94" s="130">
        <v>0</v>
      </c>
      <c r="AJ94" s="130">
        <v>0</v>
      </c>
      <c r="AK94" s="130">
        <v>0</v>
      </c>
      <c r="AL94" s="130">
        <v>0</v>
      </c>
      <c r="AM94" s="130">
        <v>0</v>
      </c>
      <c r="AN94" s="130">
        <v>0</v>
      </c>
      <c r="AO94" s="130">
        <v>0</v>
      </c>
      <c r="AP94" s="130">
        <v>0</v>
      </c>
      <c r="AQ94" s="130">
        <v>0</v>
      </c>
      <c r="AR94" s="130">
        <v>0</v>
      </c>
      <c r="AS94" s="130">
        <v>0</v>
      </c>
      <c r="AT94" s="130">
        <v>0</v>
      </c>
      <c r="AU94" s="130">
        <v>0</v>
      </c>
      <c r="AV94" s="130">
        <v>0</v>
      </c>
      <c r="AW94" s="130">
        <v>0</v>
      </c>
      <c r="AX94" s="130">
        <v>0</v>
      </c>
      <c r="AY94" s="130">
        <v>0</v>
      </c>
      <c r="AZ94" s="130">
        <v>0</v>
      </c>
      <c r="BA94" s="130">
        <v>0</v>
      </c>
      <c r="BB94" s="130">
        <v>0</v>
      </c>
      <c r="BC94" s="130">
        <v>0</v>
      </c>
      <c r="BD94" s="130">
        <v>0</v>
      </c>
      <c r="BE94" s="131">
        <v>0</v>
      </c>
      <c r="BF94" s="132">
        <v>0</v>
      </c>
      <c r="BG94" s="132">
        <v>0</v>
      </c>
      <c r="BH94" s="132">
        <v>0</v>
      </c>
    </row>
    <row r="95" spans="1:60">
      <c r="A95" s="136" t="s">
        <v>338</v>
      </c>
      <c r="B95" s="130">
        <v>0</v>
      </c>
      <c r="C95" s="130">
        <v>0</v>
      </c>
      <c r="D95" s="130">
        <v>0</v>
      </c>
      <c r="E95" s="130">
        <v>0</v>
      </c>
      <c r="F95" s="130">
        <v>0.72478160000000003</v>
      </c>
      <c r="G95" s="130">
        <v>1.3081423999999999</v>
      </c>
      <c r="H95" s="130">
        <v>0.97226800000000002</v>
      </c>
      <c r="I95" s="130">
        <v>0.92365459999999999</v>
      </c>
      <c r="J95" s="130">
        <v>1.9533748</v>
      </c>
      <c r="K95" s="130">
        <v>1.7986958</v>
      </c>
      <c r="L95" s="130">
        <v>2.1434090000000001</v>
      </c>
      <c r="M95" s="130">
        <v>2.6560594000000002</v>
      </c>
      <c r="N95" s="130">
        <v>1.8517285999999999</v>
      </c>
      <c r="O95" s="130">
        <v>2.2627328000000002</v>
      </c>
      <c r="P95" s="130">
        <v>2.3467014000000002</v>
      </c>
      <c r="Q95" s="130">
        <v>2.4483476</v>
      </c>
      <c r="R95" s="130">
        <v>2.4660251999999998</v>
      </c>
      <c r="S95" s="130">
        <v>2.1566671999999998</v>
      </c>
      <c r="T95" s="130">
        <v>3.0759023999999999</v>
      </c>
      <c r="U95" s="130">
        <v>4.0393315999999997</v>
      </c>
      <c r="V95" s="130">
        <v>4.5077879999999997</v>
      </c>
      <c r="W95" s="130">
        <v>5.0204383999999997</v>
      </c>
      <c r="X95" s="130">
        <v>5.3209575999999998</v>
      </c>
      <c r="Y95" s="130">
        <v>6.0766749999999998</v>
      </c>
      <c r="Z95" s="130">
        <v>4.0216539999999998</v>
      </c>
      <c r="AA95" s="130">
        <v>6.3948717999999998</v>
      </c>
      <c r="AB95" s="130">
        <v>5.4137649999999997</v>
      </c>
      <c r="AC95" s="130">
        <v>6.4037106000000001</v>
      </c>
      <c r="AD95" s="130">
        <v>6.2269345999999999</v>
      </c>
      <c r="AE95" s="130">
        <v>4.9453085999999997</v>
      </c>
      <c r="AF95" s="130">
        <v>7.6146262</v>
      </c>
      <c r="AG95" s="130">
        <v>8.4012794</v>
      </c>
      <c r="AH95" s="130">
        <v>10.071812599999999</v>
      </c>
      <c r="AI95" s="130">
        <v>11.371116199999999</v>
      </c>
      <c r="AJ95" s="130">
        <v>12.727872</v>
      </c>
      <c r="AK95" s="130">
        <v>15.7684192</v>
      </c>
      <c r="AL95" s="130">
        <v>18.888515600000002</v>
      </c>
      <c r="AM95" s="130">
        <v>19.352552599999999</v>
      </c>
      <c r="AN95" s="130">
        <v>18.141636999999999</v>
      </c>
      <c r="AO95" s="130">
        <v>21.256</v>
      </c>
      <c r="AP95" s="130">
        <v>17.727</v>
      </c>
      <c r="AQ95" s="130">
        <v>17.63176</v>
      </c>
      <c r="AR95" s="130">
        <v>17.831779999999998</v>
      </c>
      <c r="AS95" s="130">
        <v>15.230729999999999</v>
      </c>
      <c r="AT95" s="130">
        <v>16.816179999999999</v>
      </c>
      <c r="AU95" s="130">
        <v>23.08211</v>
      </c>
      <c r="AV95" s="130">
        <v>32.223649999999999</v>
      </c>
      <c r="AW95" s="130">
        <v>33.139710000000001</v>
      </c>
      <c r="AX95" s="130">
        <v>33.308239999999998</v>
      </c>
      <c r="AY95" s="130">
        <v>34.685740000000003</v>
      </c>
      <c r="AZ95" s="130">
        <v>38.307519999999997</v>
      </c>
      <c r="BA95" s="130">
        <v>37.897559999999999</v>
      </c>
      <c r="BB95" s="130">
        <v>37.414450000000002</v>
      </c>
      <c r="BC95" s="130">
        <v>39.050699999999999</v>
      </c>
      <c r="BD95" s="130">
        <v>45.162889999999997</v>
      </c>
      <c r="BE95" s="131">
        <v>44.613140000000001</v>
      </c>
      <c r="BF95" s="132">
        <v>-1.4871586498043E-2</v>
      </c>
      <c r="BG95" s="132">
        <v>0.103838246617141</v>
      </c>
      <c r="BH95" s="132">
        <v>1.6522757933423199E-2</v>
      </c>
    </row>
    <row r="96" spans="1:60">
      <c r="A96" s="136" t="s">
        <v>339</v>
      </c>
      <c r="B96" s="130">
        <v>0</v>
      </c>
      <c r="C96" s="130">
        <v>0</v>
      </c>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130">
        <v>0</v>
      </c>
      <c r="Z96" s="130">
        <v>0</v>
      </c>
      <c r="AA96" s="130">
        <v>0</v>
      </c>
      <c r="AB96" s="130">
        <v>0</v>
      </c>
      <c r="AC96" s="130">
        <v>0</v>
      </c>
      <c r="AD96" s="130">
        <v>0</v>
      </c>
      <c r="AE96" s="130">
        <v>0</v>
      </c>
      <c r="AF96" s="130">
        <v>0</v>
      </c>
      <c r="AG96" s="130">
        <v>0</v>
      </c>
      <c r="AH96" s="130">
        <v>0</v>
      </c>
      <c r="AI96" s="130">
        <v>0</v>
      </c>
      <c r="AJ96" s="130">
        <v>0</v>
      </c>
      <c r="AK96" s="130">
        <v>0</v>
      </c>
      <c r="AL96" s="130">
        <v>0</v>
      </c>
      <c r="AM96" s="130">
        <v>0</v>
      </c>
      <c r="AN96" s="130">
        <v>0</v>
      </c>
      <c r="AO96" s="130">
        <v>0</v>
      </c>
      <c r="AP96" s="130">
        <v>0</v>
      </c>
      <c r="AQ96" s="130">
        <v>0</v>
      </c>
      <c r="AR96" s="130">
        <v>0</v>
      </c>
      <c r="AS96" s="130">
        <v>0</v>
      </c>
      <c r="AT96" s="130">
        <v>0</v>
      </c>
      <c r="AU96" s="130">
        <v>0</v>
      </c>
      <c r="AV96" s="130">
        <v>0</v>
      </c>
      <c r="AW96" s="130">
        <v>0</v>
      </c>
      <c r="AX96" s="130">
        <v>0</v>
      </c>
      <c r="AY96" s="130">
        <v>0</v>
      </c>
      <c r="AZ96" s="130">
        <v>0</v>
      </c>
      <c r="BA96" s="130">
        <v>0</v>
      </c>
      <c r="BB96" s="130">
        <v>0</v>
      </c>
      <c r="BC96" s="130">
        <v>0</v>
      </c>
      <c r="BD96" s="130">
        <v>0</v>
      </c>
      <c r="BE96" s="131">
        <v>0</v>
      </c>
      <c r="BF96" s="132">
        <v>0</v>
      </c>
      <c r="BG96" s="132">
        <v>0</v>
      </c>
      <c r="BH96" s="132">
        <v>0</v>
      </c>
    </row>
    <row r="97" spans="1:60">
      <c r="A97" s="136" t="s">
        <v>340</v>
      </c>
      <c r="B97" s="130">
        <v>2.5000000000000001E-2</v>
      </c>
      <c r="C97" s="130">
        <v>0.58399999999999996</v>
      </c>
      <c r="D97" s="130">
        <v>0.629</v>
      </c>
      <c r="E97" s="130">
        <v>1.044</v>
      </c>
      <c r="F97" s="130">
        <v>1.0820000000000001</v>
      </c>
      <c r="G97" s="130">
        <v>4.5810000000000004</v>
      </c>
      <c r="H97" s="130">
        <v>8.01</v>
      </c>
      <c r="I97" s="130">
        <v>9.48</v>
      </c>
      <c r="J97" s="130">
        <v>9.7070000000000007</v>
      </c>
      <c r="K97" s="130">
        <v>19.699000000000002</v>
      </c>
      <c r="L97" s="130">
        <v>25.125</v>
      </c>
      <c r="M97" s="130">
        <v>34.079000000000001</v>
      </c>
      <c r="N97" s="130">
        <v>31.658999999999999</v>
      </c>
      <c r="O97" s="130">
        <v>59.313000000000002</v>
      </c>
      <c r="P97" s="130">
        <v>70.393000000000001</v>
      </c>
      <c r="Q97" s="130">
        <v>82.590999999999994</v>
      </c>
      <c r="R97" s="130">
        <v>87.82</v>
      </c>
      <c r="S97" s="130">
        <v>102.43</v>
      </c>
      <c r="T97" s="130">
        <v>114.291</v>
      </c>
      <c r="U97" s="130">
        <v>134.26400000000001</v>
      </c>
      <c r="V97" s="130">
        <v>159.578</v>
      </c>
      <c r="W97" s="130">
        <v>165.369719</v>
      </c>
      <c r="X97" s="130">
        <v>188.60499799999999</v>
      </c>
      <c r="Y97" s="130">
        <v>173.89693299999999</v>
      </c>
      <c r="Z97" s="130">
        <v>185.81419600000001</v>
      </c>
      <c r="AA97" s="130">
        <v>194.57127500000001</v>
      </c>
      <c r="AB97" s="130">
        <v>208.693522</v>
      </c>
      <c r="AC97" s="130">
        <v>217.03513000000001</v>
      </c>
      <c r="AD97" s="130">
        <v>247.699915</v>
      </c>
      <c r="AE97" s="130">
        <v>258.24798600000003</v>
      </c>
      <c r="AF97" s="130">
        <v>286.88826599999999</v>
      </c>
      <c r="AG97" s="130">
        <v>296.50116400000002</v>
      </c>
      <c r="AH97" s="130">
        <v>321.15693700000003</v>
      </c>
      <c r="AI97" s="130">
        <v>325.97385500000001</v>
      </c>
      <c r="AJ97" s="130">
        <v>317.23492900000002</v>
      </c>
      <c r="AK97" s="130">
        <v>319.12157400000001</v>
      </c>
      <c r="AL97" s="130">
        <v>320.53802400000001</v>
      </c>
      <c r="AM97" s="130">
        <v>314.25837000000001</v>
      </c>
      <c r="AN97" s="130">
        <v>230.077674</v>
      </c>
      <c r="AO97" s="130">
        <v>285.86556200000001</v>
      </c>
      <c r="AP97" s="130">
        <v>293.038184</v>
      </c>
      <c r="AQ97" s="130">
        <v>304.290569</v>
      </c>
      <c r="AR97" s="130">
        <v>279.00864000000001</v>
      </c>
      <c r="AS97" s="130">
        <v>251.744159</v>
      </c>
      <c r="AT97" s="130">
        <v>274.65052300000002</v>
      </c>
      <c r="AU97" s="130">
        <v>292.35483099999999</v>
      </c>
      <c r="AV97" s="130">
        <v>162.92728500000001</v>
      </c>
      <c r="AW97" s="130">
        <v>17.991406000000001</v>
      </c>
      <c r="AX97" s="130">
        <v>14.602900999999999</v>
      </c>
      <c r="AY97" s="130">
        <v>0</v>
      </c>
      <c r="AZ97" s="130">
        <v>4.5244059999999999</v>
      </c>
      <c r="BA97" s="130">
        <v>17.678366</v>
      </c>
      <c r="BB97" s="130">
        <v>29.0734253</v>
      </c>
      <c r="BC97" s="130">
        <v>49.106264199999998</v>
      </c>
      <c r="BD97" s="130">
        <v>65.636142100000001</v>
      </c>
      <c r="BE97" s="131">
        <v>42.999509207000003</v>
      </c>
      <c r="BF97" s="132">
        <v>-0.34667055623358001</v>
      </c>
      <c r="BG97" s="132">
        <v>-0.13336492594170299</v>
      </c>
      <c r="BH97" s="132">
        <v>1.5925139586302699E-2</v>
      </c>
    </row>
    <row r="98" spans="1:60">
      <c r="A98" s="136" t="s">
        <v>341</v>
      </c>
      <c r="B98" s="130">
        <v>0</v>
      </c>
      <c r="C98" s="130">
        <v>0</v>
      </c>
      <c r="D98" s="130">
        <v>0</v>
      </c>
      <c r="E98" s="130">
        <v>0</v>
      </c>
      <c r="F98" s="130">
        <v>0</v>
      </c>
      <c r="G98" s="130">
        <v>0</v>
      </c>
      <c r="H98" s="130">
        <v>0</v>
      </c>
      <c r="I98" s="130">
        <v>0</v>
      </c>
      <c r="J98" s="130">
        <v>0</v>
      </c>
      <c r="K98" s="130">
        <v>0</v>
      </c>
      <c r="L98" s="130">
        <v>0</v>
      </c>
      <c r="M98" s="130">
        <v>0</v>
      </c>
      <c r="N98" s="130">
        <v>0</v>
      </c>
      <c r="O98" s="130">
        <v>0</v>
      </c>
      <c r="P98" s="130">
        <v>0</v>
      </c>
      <c r="Q98" s="130">
        <v>0</v>
      </c>
      <c r="R98" s="130">
        <v>0</v>
      </c>
      <c r="S98" s="130">
        <v>0</v>
      </c>
      <c r="T98" s="130">
        <v>0</v>
      </c>
      <c r="U98" s="130">
        <v>0</v>
      </c>
      <c r="V98" s="130">
        <v>0</v>
      </c>
      <c r="W98" s="130">
        <v>0</v>
      </c>
      <c r="X98" s="130">
        <v>0</v>
      </c>
      <c r="Y98" s="130">
        <v>0</v>
      </c>
      <c r="Z98" s="130">
        <v>0</v>
      </c>
      <c r="AA98" s="130">
        <v>0</v>
      </c>
      <c r="AB98" s="130">
        <v>0</v>
      </c>
      <c r="AC98" s="130">
        <v>0</v>
      </c>
      <c r="AD98" s="130">
        <v>0</v>
      </c>
      <c r="AE98" s="130">
        <v>0</v>
      </c>
      <c r="AF98" s="130">
        <v>0</v>
      </c>
      <c r="AG98" s="130">
        <v>0</v>
      </c>
      <c r="AH98" s="130">
        <v>0</v>
      </c>
      <c r="AI98" s="130">
        <v>0</v>
      </c>
      <c r="AJ98" s="130">
        <v>0</v>
      </c>
      <c r="AK98" s="130">
        <v>0</v>
      </c>
      <c r="AL98" s="130">
        <v>0</v>
      </c>
      <c r="AM98" s="130">
        <v>0</v>
      </c>
      <c r="AN98" s="130">
        <v>0</v>
      </c>
      <c r="AO98" s="130">
        <v>0</v>
      </c>
      <c r="AP98" s="130">
        <v>0</v>
      </c>
      <c r="AQ98" s="130">
        <v>0</v>
      </c>
      <c r="AR98" s="130">
        <v>0</v>
      </c>
      <c r="AS98" s="130">
        <v>0</v>
      </c>
      <c r="AT98" s="130">
        <v>0</v>
      </c>
      <c r="AU98" s="130">
        <v>0</v>
      </c>
      <c r="AV98" s="130">
        <v>0</v>
      </c>
      <c r="AW98" s="130">
        <v>0</v>
      </c>
      <c r="AX98" s="130">
        <v>0</v>
      </c>
      <c r="AY98" s="130">
        <v>0</v>
      </c>
      <c r="AZ98" s="130">
        <v>0</v>
      </c>
      <c r="BA98" s="130">
        <v>0</v>
      </c>
      <c r="BB98" s="130">
        <v>0</v>
      </c>
      <c r="BC98" s="130">
        <v>0</v>
      </c>
      <c r="BD98" s="130">
        <v>0</v>
      </c>
      <c r="BE98" s="131">
        <v>0</v>
      </c>
      <c r="BF98" s="132">
        <v>0</v>
      </c>
      <c r="BG98" s="132">
        <v>0</v>
      </c>
      <c r="BH98" s="132">
        <v>0</v>
      </c>
    </row>
    <row r="99" spans="1:60">
      <c r="A99" s="136" t="s">
        <v>342</v>
      </c>
      <c r="B99" s="130">
        <v>0</v>
      </c>
      <c r="C99" s="130">
        <v>0</v>
      </c>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130">
        <v>0</v>
      </c>
      <c r="Z99" s="130">
        <v>0</v>
      </c>
      <c r="AA99" s="130">
        <v>0</v>
      </c>
      <c r="AB99" s="130">
        <v>0</v>
      </c>
      <c r="AC99" s="130">
        <v>0</v>
      </c>
      <c r="AD99" s="130">
        <v>0</v>
      </c>
      <c r="AE99" s="130">
        <v>0</v>
      </c>
      <c r="AF99" s="130">
        <v>0</v>
      </c>
      <c r="AG99" s="130">
        <v>0</v>
      </c>
      <c r="AH99" s="130">
        <v>0</v>
      </c>
      <c r="AI99" s="130">
        <v>0</v>
      </c>
      <c r="AJ99" s="130">
        <v>0</v>
      </c>
      <c r="AK99" s="130">
        <v>0</v>
      </c>
      <c r="AL99" s="130">
        <v>0</v>
      </c>
      <c r="AM99" s="130">
        <v>0</v>
      </c>
      <c r="AN99" s="130">
        <v>0</v>
      </c>
      <c r="AO99" s="130">
        <v>0</v>
      </c>
      <c r="AP99" s="130">
        <v>0</v>
      </c>
      <c r="AQ99" s="130">
        <v>0</v>
      </c>
      <c r="AR99" s="130">
        <v>0</v>
      </c>
      <c r="AS99" s="130">
        <v>0</v>
      </c>
      <c r="AT99" s="130">
        <v>0</v>
      </c>
      <c r="AU99" s="130">
        <v>0</v>
      </c>
      <c r="AV99" s="130">
        <v>0</v>
      </c>
      <c r="AW99" s="130">
        <v>0</v>
      </c>
      <c r="AX99" s="130">
        <v>0</v>
      </c>
      <c r="AY99" s="130">
        <v>0</v>
      </c>
      <c r="AZ99" s="130">
        <v>0</v>
      </c>
      <c r="BA99" s="130">
        <v>0</v>
      </c>
      <c r="BB99" s="130">
        <v>0</v>
      </c>
      <c r="BC99" s="130">
        <v>0</v>
      </c>
      <c r="BD99" s="130">
        <v>0</v>
      </c>
      <c r="BE99" s="131">
        <v>0</v>
      </c>
      <c r="BF99" s="132">
        <v>0</v>
      </c>
      <c r="BG99" s="132">
        <v>0</v>
      </c>
      <c r="BH99" s="132">
        <v>0</v>
      </c>
    </row>
    <row r="100" spans="1:60">
      <c r="A100" s="136" t="s">
        <v>343</v>
      </c>
      <c r="B100" s="130">
        <v>0</v>
      </c>
      <c r="C100" s="130">
        <v>0</v>
      </c>
      <c r="D100" s="130">
        <v>0</v>
      </c>
      <c r="E100" s="130">
        <v>0</v>
      </c>
      <c r="F100" s="130">
        <v>0</v>
      </c>
      <c r="G100" s="130">
        <v>0</v>
      </c>
      <c r="H100" s="130">
        <v>4.8613400000000001E-2</v>
      </c>
      <c r="I100" s="130">
        <v>0.20329240000000001</v>
      </c>
      <c r="J100" s="130">
        <v>0.38006839999999997</v>
      </c>
      <c r="K100" s="130">
        <v>0.53032800000000002</v>
      </c>
      <c r="L100" s="130">
        <v>0.60987720000000001</v>
      </c>
      <c r="M100" s="130">
        <v>0.51706980000000002</v>
      </c>
      <c r="N100" s="130">
        <v>0.32703559999999998</v>
      </c>
      <c r="O100" s="130">
        <v>0.16793720000000001</v>
      </c>
      <c r="P100" s="130">
        <v>5.3032799999999998E-2</v>
      </c>
      <c r="Q100" s="130">
        <v>7.95492E-2</v>
      </c>
      <c r="R100" s="130">
        <v>0.16793720000000001</v>
      </c>
      <c r="S100" s="130">
        <v>0.20329240000000001</v>
      </c>
      <c r="T100" s="130">
        <v>0.27400279999999999</v>
      </c>
      <c r="U100" s="130">
        <v>0.331455</v>
      </c>
      <c r="V100" s="130">
        <v>0.38890720000000001</v>
      </c>
      <c r="W100" s="130">
        <v>0.52590859999999995</v>
      </c>
      <c r="X100" s="130">
        <v>0.3049386</v>
      </c>
      <c r="Y100" s="130">
        <v>0.1944536</v>
      </c>
      <c r="Z100" s="130">
        <v>0.11932379999999999</v>
      </c>
      <c r="AA100" s="130">
        <v>0.41984300000000002</v>
      </c>
      <c r="AB100" s="130">
        <v>0.41984300000000002</v>
      </c>
      <c r="AC100" s="130">
        <v>0.55242500000000005</v>
      </c>
      <c r="AD100" s="130">
        <v>0.40658480000000002</v>
      </c>
      <c r="AE100" s="130">
        <v>0.58778019999999997</v>
      </c>
      <c r="AF100" s="130">
        <v>0.52148919999999999</v>
      </c>
      <c r="AG100" s="130">
        <v>0.32703559999999998</v>
      </c>
      <c r="AH100" s="130">
        <v>0.45077879999999998</v>
      </c>
      <c r="AI100" s="130">
        <v>0.39332660000000003</v>
      </c>
      <c r="AJ100" s="130">
        <v>7.95492E-2</v>
      </c>
      <c r="AK100" s="130">
        <v>0.94575160000000003</v>
      </c>
      <c r="AL100" s="130">
        <v>2.0859567999999999</v>
      </c>
      <c r="AM100" s="130">
        <v>1.8959226</v>
      </c>
      <c r="AN100" s="130">
        <v>1.9047613999999999</v>
      </c>
      <c r="AO100" s="130">
        <v>2.415</v>
      </c>
      <c r="AP100" s="130">
        <v>2.5378803866290802</v>
      </c>
      <c r="AQ100" s="130">
        <v>2.5329960375602298</v>
      </c>
      <c r="AR100" s="130">
        <v>2.31793059335455</v>
      </c>
      <c r="AS100" s="130">
        <v>1.74688804418454</v>
      </c>
      <c r="AT100" s="130">
        <v>2.54385321977733</v>
      </c>
      <c r="AU100" s="130">
        <v>2.5419945966687298</v>
      </c>
      <c r="AV100" s="130">
        <v>3.9412647119583699</v>
      </c>
      <c r="AW100" s="130">
        <v>2.71519240986717</v>
      </c>
      <c r="AX100" s="130">
        <v>4.2627630593434898</v>
      </c>
      <c r="AY100" s="130">
        <v>4.6699761220346101</v>
      </c>
      <c r="AZ100" s="130">
        <v>4.30508779432179</v>
      </c>
      <c r="BA100" s="130">
        <v>5.2901994061856898</v>
      </c>
      <c r="BB100" s="130">
        <v>8.1169695325636706</v>
      </c>
      <c r="BC100" s="130">
        <v>9.2484406126210104</v>
      </c>
      <c r="BD100" s="130">
        <v>9.1826016834353101</v>
      </c>
      <c r="BE100" s="131">
        <v>9.3445901478852402</v>
      </c>
      <c r="BF100" s="132">
        <v>1.48603633353026E-2</v>
      </c>
      <c r="BG100" s="132">
        <v>0.13696571739639901</v>
      </c>
      <c r="BH100" s="132">
        <v>3.4608279309763798E-3</v>
      </c>
    </row>
    <row r="101" spans="1:60">
      <c r="A101" s="136" t="s">
        <v>344</v>
      </c>
      <c r="B101" s="130">
        <v>0</v>
      </c>
      <c r="C101" s="130">
        <v>0</v>
      </c>
      <c r="D101" s="130">
        <v>0</v>
      </c>
      <c r="E101" s="130">
        <v>0</v>
      </c>
      <c r="F101" s="130">
        <v>0</v>
      </c>
      <c r="G101" s="130">
        <v>0</v>
      </c>
      <c r="H101" s="130">
        <v>0</v>
      </c>
      <c r="I101" s="130">
        <v>0</v>
      </c>
      <c r="J101" s="130">
        <v>0</v>
      </c>
      <c r="K101" s="130">
        <v>0</v>
      </c>
      <c r="L101" s="130">
        <v>0</v>
      </c>
      <c r="M101" s="130">
        <v>0</v>
      </c>
      <c r="N101" s="130">
        <v>0</v>
      </c>
      <c r="O101" s="130">
        <v>0</v>
      </c>
      <c r="P101" s="130">
        <v>0</v>
      </c>
      <c r="Q101" s="130">
        <v>0</v>
      </c>
      <c r="R101" s="130">
        <v>0</v>
      </c>
      <c r="S101" s="130">
        <v>0</v>
      </c>
      <c r="T101" s="130">
        <v>0</v>
      </c>
      <c r="U101" s="130">
        <v>0</v>
      </c>
      <c r="V101" s="130">
        <v>0</v>
      </c>
      <c r="W101" s="130">
        <v>0</v>
      </c>
      <c r="X101" s="130">
        <v>0</v>
      </c>
      <c r="Y101" s="130">
        <v>0</v>
      </c>
      <c r="Z101" s="130">
        <v>0</v>
      </c>
      <c r="AA101" s="130">
        <v>0</v>
      </c>
      <c r="AB101" s="130">
        <v>0</v>
      </c>
      <c r="AC101" s="130">
        <v>0</v>
      </c>
      <c r="AD101" s="130">
        <v>0</v>
      </c>
      <c r="AE101" s="130">
        <v>0</v>
      </c>
      <c r="AF101" s="130">
        <v>0</v>
      </c>
      <c r="AG101" s="130">
        <v>0</v>
      </c>
      <c r="AH101" s="130">
        <v>0</v>
      </c>
      <c r="AI101" s="130">
        <v>0</v>
      </c>
      <c r="AJ101" s="130">
        <v>0</v>
      </c>
      <c r="AK101" s="130">
        <v>0</v>
      </c>
      <c r="AL101" s="130">
        <v>0</v>
      </c>
      <c r="AM101" s="130">
        <v>0</v>
      </c>
      <c r="AN101" s="130">
        <v>0</v>
      </c>
      <c r="AO101" s="130">
        <v>0</v>
      </c>
      <c r="AP101" s="130">
        <v>0</v>
      </c>
      <c r="AQ101" s="130">
        <v>0</v>
      </c>
      <c r="AR101" s="130">
        <v>0</v>
      </c>
      <c r="AS101" s="130">
        <v>0</v>
      </c>
      <c r="AT101" s="130">
        <v>0</v>
      </c>
      <c r="AU101" s="130">
        <v>0</v>
      </c>
      <c r="AV101" s="130">
        <v>0</v>
      </c>
      <c r="AW101" s="130">
        <v>0</v>
      </c>
      <c r="AX101" s="130">
        <v>0</v>
      </c>
      <c r="AY101" s="130">
        <v>0</v>
      </c>
      <c r="AZ101" s="130">
        <v>0</v>
      </c>
      <c r="BA101" s="130">
        <v>0</v>
      </c>
      <c r="BB101" s="130">
        <v>0</v>
      </c>
      <c r="BC101" s="130">
        <v>0</v>
      </c>
      <c r="BD101" s="130">
        <v>0</v>
      </c>
      <c r="BE101" s="131">
        <v>0</v>
      </c>
      <c r="BF101" s="132">
        <v>0</v>
      </c>
      <c r="BG101" s="132">
        <v>0</v>
      </c>
      <c r="BH101" s="132">
        <v>0</v>
      </c>
    </row>
    <row r="102" spans="1:60">
      <c r="A102" s="136" t="s">
        <v>345</v>
      </c>
      <c r="B102" s="130">
        <v>0</v>
      </c>
      <c r="C102" s="130">
        <v>0</v>
      </c>
      <c r="D102" s="130">
        <v>0</v>
      </c>
      <c r="E102" s="130">
        <v>0</v>
      </c>
      <c r="F102" s="130">
        <v>0</v>
      </c>
      <c r="G102" s="130">
        <v>0</v>
      </c>
      <c r="H102" s="130">
        <v>0</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30">
        <v>0</v>
      </c>
      <c r="X102" s="130">
        <v>0</v>
      </c>
      <c r="Y102" s="130">
        <v>0</v>
      </c>
      <c r="Z102" s="130">
        <v>0</v>
      </c>
      <c r="AA102" s="130">
        <v>0</v>
      </c>
      <c r="AB102" s="130">
        <v>0</v>
      </c>
      <c r="AC102" s="130">
        <v>0</v>
      </c>
      <c r="AD102" s="130">
        <v>0</v>
      </c>
      <c r="AE102" s="130">
        <v>0</v>
      </c>
      <c r="AF102" s="130">
        <v>0</v>
      </c>
      <c r="AG102" s="130">
        <v>0</v>
      </c>
      <c r="AH102" s="130">
        <v>0</v>
      </c>
      <c r="AI102" s="130">
        <v>0</v>
      </c>
      <c r="AJ102" s="130">
        <v>0</v>
      </c>
      <c r="AK102" s="130">
        <v>0</v>
      </c>
      <c r="AL102" s="130">
        <v>0</v>
      </c>
      <c r="AM102" s="130">
        <v>0</v>
      </c>
      <c r="AN102" s="130">
        <v>0</v>
      </c>
      <c r="AO102" s="130">
        <v>0</v>
      </c>
      <c r="AP102" s="130">
        <v>0</v>
      </c>
      <c r="AQ102" s="130">
        <v>0</v>
      </c>
      <c r="AR102" s="130">
        <v>0</v>
      </c>
      <c r="AS102" s="130">
        <v>0</v>
      </c>
      <c r="AT102" s="130">
        <v>0</v>
      </c>
      <c r="AU102" s="130">
        <v>0</v>
      </c>
      <c r="AV102" s="130">
        <v>0</v>
      </c>
      <c r="AW102" s="130">
        <v>0</v>
      </c>
      <c r="AX102" s="130">
        <v>0</v>
      </c>
      <c r="AY102" s="130">
        <v>0</v>
      </c>
      <c r="AZ102" s="130">
        <v>0</v>
      </c>
      <c r="BA102" s="130">
        <v>0</v>
      </c>
      <c r="BB102" s="130">
        <v>0</v>
      </c>
      <c r="BC102" s="130">
        <v>0</v>
      </c>
      <c r="BD102" s="130">
        <v>0</v>
      </c>
      <c r="BE102" s="131">
        <v>0</v>
      </c>
      <c r="BF102" s="132">
        <v>0</v>
      </c>
      <c r="BG102" s="132">
        <v>0</v>
      </c>
      <c r="BH102" s="132">
        <v>0</v>
      </c>
    </row>
    <row r="103" spans="1:60">
      <c r="A103" s="136" t="s">
        <v>346</v>
      </c>
      <c r="B103" s="130">
        <v>0</v>
      </c>
      <c r="C103" s="130">
        <v>0</v>
      </c>
      <c r="D103" s="130">
        <v>0</v>
      </c>
      <c r="E103" s="130">
        <v>0</v>
      </c>
      <c r="F103" s="130">
        <v>0</v>
      </c>
      <c r="G103" s="130">
        <v>0</v>
      </c>
      <c r="H103" s="130">
        <v>0</v>
      </c>
      <c r="I103" s="130">
        <v>0</v>
      </c>
      <c r="J103" s="130">
        <v>0</v>
      </c>
      <c r="K103" s="130">
        <v>0</v>
      </c>
      <c r="L103" s="130">
        <v>0</v>
      </c>
      <c r="M103" s="130">
        <v>0</v>
      </c>
      <c r="N103" s="130">
        <v>7.1466000000000002E-2</v>
      </c>
      <c r="O103" s="130">
        <v>2.324376</v>
      </c>
      <c r="P103" s="130">
        <v>3.151904</v>
      </c>
      <c r="Q103" s="130">
        <v>3.4771540000000001</v>
      </c>
      <c r="R103" s="130">
        <v>2.897205</v>
      </c>
      <c r="S103" s="130">
        <v>3.7772890000000001</v>
      </c>
      <c r="T103" s="130">
        <v>8.9650580000000009</v>
      </c>
      <c r="U103" s="130">
        <v>11.792059</v>
      </c>
      <c r="V103" s="130">
        <v>16.745341</v>
      </c>
      <c r="W103" s="130">
        <v>28.311216999999999</v>
      </c>
      <c r="X103" s="130">
        <v>39.314193000000003</v>
      </c>
      <c r="Y103" s="130">
        <v>40.100672000000003</v>
      </c>
      <c r="Z103" s="130">
        <v>47.365172000000001</v>
      </c>
      <c r="AA103" s="130">
        <v>52.886561999999998</v>
      </c>
      <c r="AB103" s="130">
        <v>56.310749999999999</v>
      </c>
      <c r="AC103" s="130">
        <v>56.530214000000001</v>
      </c>
      <c r="AD103" s="130">
        <v>58.138202999999997</v>
      </c>
      <c r="AE103" s="130">
        <v>58.650917999999997</v>
      </c>
      <c r="AF103" s="130">
        <v>67.028647000000007</v>
      </c>
      <c r="AG103" s="130">
        <v>73.924340000000001</v>
      </c>
      <c r="AH103" s="130">
        <v>77.085649000000004</v>
      </c>
      <c r="AI103" s="130">
        <v>89.688972000000007</v>
      </c>
      <c r="AJ103" s="130">
        <v>103.063779</v>
      </c>
      <c r="AK103" s="130">
        <v>108.96374</v>
      </c>
      <c r="AL103" s="130">
        <v>112.133033</v>
      </c>
      <c r="AM103" s="130">
        <v>119.10290500000001</v>
      </c>
      <c r="AN103" s="130">
        <v>129.671763</v>
      </c>
      <c r="AO103" s="130">
        <v>130.71481600000001</v>
      </c>
      <c r="AP103" s="130">
        <v>146.779023</v>
      </c>
      <c r="AQ103" s="130">
        <v>148.748887</v>
      </c>
      <c r="AR103" s="130">
        <v>142.937164</v>
      </c>
      <c r="AS103" s="130">
        <v>150.95793599999999</v>
      </c>
      <c r="AT103" s="130">
        <v>147.77080699999999</v>
      </c>
      <c r="AU103" s="130">
        <v>148.59571199999999</v>
      </c>
      <c r="AV103" s="130">
        <v>154.723107</v>
      </c>
      <c r="AW103" s="130">
        <v>150.327293</v>
      </c>
      <c r="AX103" s="130">
        <v>138.783973</v>
      </c>
      <c r="AY103" s="130">
        <v>156.40651099999999</v>
      </c>
      <c r="AZ103" s="130">
        <v>164.762416</v>
      </c>
      <c r="BA103" s="130">
        <v>161.995104</v>
      </c>
      <c r="BB103" s="130">
        <v>148.426725</v>
      </c>
      <c r="BC103" s="130">
        <v>133.50526099999999</v>
      </c>
      <c r="BD103" s="130">
        <v>145.90966948799999</v>
      </c>
      <c r="BE103" s="131">
        <v>160.18372099999999</v>
      </c>
      <c r="BF103" s="132">
        <v>9.48284724423092E-2</v>
      </c>
      <c r="BG103" s="132">
        <v>-1.26667149299187E-3</v>
      </c>
      <c r="BH103" s="132">
        <v>5.9325051923222703E-2</v>
      </c>
    </row>
    <row r="104" spans="1:60">
      <c r="A104" s="136" t="s">
        <v>347</v>
      </c>
      <c r="B104" s="130">
        <v>0</v>
      </c>
      <c r="C104" s="130">
        <v>0</v>
      </c>
      <c r="D104" s="130">
        <v>0</v>
      </c>
      <c r="E104" s="130">
        <v>0</v>
      </c>
      <c r="F104" s="130">
        <v>0</v>
      </c>
      <c r="G104" s="130">
        <v>0</v>
      </c>
      <c r="H104" s="130">
        <v>0</v>
      </c>
      <c r="I104" s="130">
        <v>0</v>
      </c>
      <c r="J104" s="130">
        <v>0</v>
      </c>
      <c r="K104" s="130">
        <v>0</v>
      </c>
      <c r="L104" s="130">
        <v>0</v>
      </c>
      <c r="M104" s="130">
        <v>0</v>
      </c>
      <c r="N104" s="130">
        <v>0</v>
      </c>
      <c r="O104" s="130">
        <v>0</v>
      </c>
      <c r="P104" s="130">
        <v>0</v>
      </c>
      <c r="Q104" s="130">
        <v>0</v>
      </c>
      <c r="R104" s="130">
        <v>0</v>
      </c>
      <c r="S104" s="130">
        <v>0</v>
      </c>
      <c r="T104" s="130">
        <v>0</v>
      </c>
      <c r="U104" s="130">
        <v>0</v>
      </c>
      <c r="V104" s="130">
        <v>0</v>
      </c>
      <c r="W104" s="130">
        <v>0</v>
      </c>
      <c r="X104" s="130">
        <v>0</v>
      </c>
      <c r="Y104" s="130">
        <v>0</v>
      </c>
      <c r="Z104" s="130">
        <v>0</v>
      </c>
      <c r="AA104" s="130">
        <v>0</v>
      </c>
      <c r="AB104" s="130">
        <v>0</v>
      </c>
      <c r="AC104" s="130">
        <v>0</v>
      </c>
      <c r="AD104" s="130">
        <v>0</v>
      </c>
      <c r="AE104" s="130">
        <v>0</v>
      </c>
      <c r="AF104" s="130">
        <v>0</v>
      </c>
      <c r="AG104" s="130">
        <v>0</v>
      </c>
      <c r="AH104" s="130">
        <v>0</v>
      </c>
      <c r="AI104" s="130">
        <v>0</v>
      </c>
      <c r="AJ104" s="130">
        <v>0</v>
      </c>
      <c r="AK104" s="130">
        <v>0</v>
      </c>
      <c r="AL104" s="130">
        <v>0</v>
      </c>
      <c r="AM104" s="130">
        <v>0</v>
      </c>
      <c r="AN104" s="130">
        <v>0</v>
      </c>
      <c r="AO104" s="130">
        <v>0</v>
      </c>
      <c r="AP104" s="130">
        <v>0</v>
      </c>
      <c r="AQ104" s="130">
        <v>0</v>
      </c>
      <c r="AR104" s="130">
        <v>0</v>
      </c>
      <c r="AS104" s="130">
        <v>0</v>
      </c>
      <c r="AT104" s="130">
        <v>0</v>
      </c>
      <c r="AU104" s="130">
        <v>0</v>
      </c>
      <c r="AV104" s="130">
        <v>0</v>
      </c>
      <c r="AW104" s="130">
        <v>0</v>
      </c>
      <c r="AX104" s="130">
        <v>0</v>
      </c>
      <c r="AY104" s="130">
        <v>0</v>
      </c>
      <c r="AZ104" s="130">
        <v>0</v>
      </c>
      <c r="BA104" s="130">
        <v>0</v>
      </c>
      <c r="BB104" s="130">
        <v>0</v>
      </c>
      <c r="BC104" s="130">
        <v>0</v>
      </c>
      <c r="BD104" s="130">
        <v>0</v>
      </c>
      <c r="BE104" s="131">
        <v>0</v>
      </c>
      <c r="BF104" s="132">
        <v>0</v>
      </c>
      <c r="BG104" s="132">
        <v>0</v>
      </c>
      <c r="BH104" s="132">
        <v>0</v>
      </c>
    </row>
    <row r="105" spans="1:60">
      <c r="A105" s="136" t="s">
        <v>348</v>
      </c>
      <c r="B105" s="130">
        <v>0</v>
      </c>
      <c r="C105" s="130">
        <v>0</v>
      </c>
      <c r="D105" s="130">
        <v>0</v>
      </c>
      <c r="E105" s="130">
        <v>0</v>
      </c>
      <c r="F105" s="130">
        <v>0</v>
      </c>
      <c r="G105" s="130">
        <v>0</v>
      </c>
      <c r="H105" s="130">
        <v>0</v>
      </c>
      <c r="I105" s="130">
        <v>0</v>
      </c>
      <c r="J105" s="130">
        <v>0</v>
      </c>
      <c r="K105" s="130">
        <v>0</v>
      </c>
      <c r="L105" s="130">
        <v>0</v>
      </c>
      <c r="M105" s="130">
        <v>0</v>
      </c>
      <c r="N105" s="130">
        <v>9.9000000000000005E-2</v>
      </c>
      <c r="O105" s="130">
        <v>2.67</v>
      </c>
      <c r="P105" s="130">
        <v>6.3289999999999997</v>
      </c>
      <c r="Q105" s="130">
        <v>8.1989999999999998</v>
      </c>
      <c r="R105" s="130">
        <v>10.667999999999999</v>
      </c>
      <c r="S105" s="130">
        <v>13.084206999999999</v>
      </c>
      <c r="T105" s="130">
        <v>18.903699</v>
      </c>
      <c r="U105" s="130">
        <v>24.588946</v>
      </c>
      <c r="V105" s="130">
        <v>28.726739999999999</v>
      </c>
      <c r="W105" s="130">
        <v>26.940797</v>
      </c>
      <c r="X105" s="130">
        <v>33.128328000000003</v>
      </c>
      <c r="Y105" s="130">
        <v>30.651254999999999</v>
      </c>
      <c r="Z105" s="130">
        <v>28.276138</v>
      </c>
      <c r="AA105" s="130">
        <v>32.865952999999998</v>
      </c>
      <c r="AB105" s="130">
        <v>35.290081999999998</v>
      </c>
      <c r="AC105" s="130">
        <v>33.844504999999998</v>
      </c>
      <c r="AD105" s="130">
        <v>34.354154999999999</v>
      </c>
      <c r="AE105" s="130">
        <v>34.870545</v>
      </c>
      <c r="AF105" s="130">
        <v>35.315640000000002</v>
      </c>
      <c r="AG105" s="130">
        <v>37.787690959999999</v>
      </c>
      <c r="AH105" s="130">
        <v>36.269470599999998</v>
      </c>
      <c r="AI105" s="130">
        <v>36.824465259999997</v>
      </c>
      <c r="AJ105" s="130">
        <v>38.415805200000001</v>
      </c>
      <c r="AK105" s="130">
        <v>38.502790519999998</v>
      </c>
      <c r="AL105" s="130">
        <v>35.486422400000002</v>
      </c>
      <c r="AM105" s="130">
        <v>39.552920471</v>
      </c>
      <c r="AN105" s="130">
        <v>38.891574599999998</v>
      </c>
      <c r="AO105" s="130">
        <v>39.490065000000001</v>
      </c>
      <c r="AP105" s="130">
        <v>39.972008000000002</v>
      </c>
      <c r="AQ105" s="130">
        <v>39.870497800000003</v>
      </c>
      <c r="AR105" s="130">
        <v>40.539160000000003</v>
      </c>
      <c r="AS105" s="130">
        <v>40.826859599999999</v>
      </c>
      <c r="AT105" s="130">
        <v>41.571128799999997</v>
      </c>
      <c r="AU105" s="130">
        <v>41.628689100000003</v>
      </c>
      <c r="AV105" s="130">
        <v>42.116490800000001</v>
      </c>
      <c r="AW105" s="130">
        <v>40.421729800000001</v>
      </c>
      <c r="AX105" s="130">
        <v>41.639360000000003</v>
      </c>
      <c r="AY105" s="130">
        <v>42.388975000000002</v>
      </c>
      <c r="AZ105" s="130">
        <v>36.471120599999999</v>
      </c>
      <c r="BA105" s="130">
        <v>31.6613626</v>
      </c>
      <c r="BB105" s="130">
        <v>22.4455308</v>
      </c>
      <c r="BC105" s="130">
        <v>27.682406879999998</v>
      </c>
      <c r="BD105" s="130">
        <v>32.323431999999997</v>
      </c>
      <c r="BE105" s="131">
        <v>31.44024503</v>
      </c>
      <c r="BF105" s="132">
        <v>-2.9981014355936499E-2</v>
      </c>
      <c r="BG105" s="132">
        <v>-2.4847440649543601E-2</v>
      </c>
      <c r="BH105" s="132">
        <v>1.16440931527842E-2</v>
      </c>
    </row>
    <row r="106" spans="1:60">
      <c r="A106" s="136" t="s">
        <v>349</v>
      </c>
      <c r="B106" s="130">
        <v>0</v>
      </c>
      <c r="C106" s="130">
        <v>0</v>
      </c>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0</v>
      </c>
      <c r="T106" s="130">
        <v>0</v>
      </c>
      <c r="U106" s="130">
        <v>0</v>
      </c>
      <c r="V106" s="130">
        <v>0</v>
      </c>
      <c r="W106" s="130">
        <v>0</v>
      </c>
      <c r="X106" s="130">
        <v>0</v>
      </c>
      <c r="Y106" s="130">
        <v>0</v>
      </c>
      <c r="Z106" s="130">
        <v>0</v>
      </c>
      <c r="AA106" s="130">
        <v>0</v>
      </c>
      <c r="AB106" s="130">
        <v>0</v>
      </c>
      <c r="AC106" s="130">
        <v>0</v>
      </c>
      <c r="AD106" s="130">
        <v>0</v>
      </c>
      <c r="AE106" s="130">
        <v>0</v>
      </c>
      <c r="AF106" s="130">
        <v>0</v>
      </c>
      <c r="AG106" s="130">
        <v>0</v>
      </c>
      <c r="AH106" s="130">
        <v>0</v>
      </c>
      <c r="AI106" s="130">
        <v>0</v>
      </c>
      <c r="AJ106" s="130">
        <v>0</v>
      </c>
      <c r="AK106" s="130">
        <v>0</v>
      </c>
      <c r="AL106" s="130">
        <v>0</v>
      </c>
      <c r="AM106" s="130">
        <v>0</v>
      </c>
      <c r="AN106" s="130">
        <v>0</v>
      </c>
      <c r="AO106" s="130">
        <v>0</v>
      </c>
      <c r="AP106" s="130">
        <v>0</v>
      </c>
      <c r="AQ106" s="130">
        <v>0</v>
      </c>
      <c r="AR106" s="130">
        <v>0</v>
      </c>
      <c r="AS106" s="130">
        <v>0</v>
      </c>
      <c r="AT106" s="130">
        <v>0</v>
      </c>
      <c r="AU106" s="130">
        <v>0</v>
      </c>
      <c r="AV106" s="130">
        <v>0</v>
      </c>
      <c r="AW106" s="130">
        <v>0</v>
      </c>
      <c r="AX106" s="130">
        <v>0</v>
      </c>
      <c r="AY106" s="130">
        <v>0</v>
      </c>
      <c r="AZ106" s="130">
        <v>0</v>
      </c>
      <c r="BA106" s="130">
        <v>0</v>
      </c>
      <c r="BB106" s="130">
        <v>0</v>
      </c>
      <c r="BC106" s="130">
        <v>0</v>
      </c>
      <c r="BD106" s="130">
        <v>0</v>
      </c>
      <c r="BE106" s="131">
        <v>0</v>
      </c>
      <c r="BF106" s="132">
        <v>0</v>
      </c>
      <c r="BG106" s="132">
        <v>0</v>
      </c>
      <c r="BH106" s="132">
        <v>0</v>
      </c>
    </row>
    <row r="107" spans="1:60">
      <c r="A107" s="136" t="s">
        <v>350</v>
      </c>
      <c r="B107" s="130">
        <v>0</v>
      </c>
      <c r="C107" s="130">
        <v>0</v>
      </c>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0</v>
      </c>
      <c r="W107" s="130">
        <v>0</v>
      </c>
      <c r="X107" s="130">
        <v>0</v>
      </c>
      <c r="Y107" s="130">
        <v>0</v>
      </c>
      <c r="Z107" s="130">
        <v>0</v>
      </c>
      <c r="AA107" s="130">
        <v>0</v>
      </c>
      <c r="AB107" s="130">
        <v>0</v>
      </c>
      <c r="AC107" s="130">
        <v>0</v>
      </c>
      <c r="AD107" s="130">
        <v>0</v>
      </c>
      <c r="AE107" s="130">
        <v>0</v>
      </c>
      <c r="AF107" s="130">
        <v>0</v>
      </c>
      <c r="AG107" s="130">
        <v>0</v>
      </c>
      <c r="AH107" s="130">
        <v>0</v>
      </c>
      <c r="AI107" s="130">
        <v>0</v>
      </c>
      <c r="AJ107" s="130">
        <v>0</v>
      </c>
      <c r="AK107" s="130">
        <v>0</v>
      </c>
      <c r="AL107" s="130">
        <v>0</v>
      </c>
      <c r="AM107" s="130">
        <v>0</v>
      </c>
      <c r="AN107" s="130">
        <v>0</v>
      </c>
      <c r="AO107" s="130">
        <v>0</v>
      </c>
      <c r="AP107" s="130">
        <v>0</v>
      </c>
      <c r="AQ107" s="130">
        <v>0</v>
      </c>
      <c r="AR107" s="130">
        <v>0</v>
      </c>
      <c r="AS107" s="130">
        <v>0</v>
      </c>
      <c r="AT107" s="130">
        <v>0</v>
      </c>
      <c r="AU107" s="130">
        <v>0</v>
      </c>
      <c r="AV107" s="130">
        <v>0</v>
      </c>
      <c r="AW107" s="130">
        <v>0</v>
      </c>
      <c r="AX107" s="130">
        <v>0</v>
      </c>
      <c r="AY107" s="130">
        <v>0</v>
      </c>
      <c r="AZ107" s="130">
        <v>0</v>
      </c>
      <c r="BA107" s="130">
        <v>0</v>
      </c>
      <c r="BB107" s="130">
        <v>0</v>
      </c>
      <c r="BC107" s="130">
        <v>0</v>
      </c>
      <c r="BD107" s="130">
        <v>0</v>
      </c>
      <c r="BE107" s="131">
        <v>0</v>
      </c>
      <c r="BF107" s="132">
        <v>0</v>
      </c>
      <c r="BG107" s="132">
        <v>0</v>
      </c>
      <c r="BH107" s="132">
        <v>0</v>
      </c>
    </row>
    <row r="108" spans="1:60">
      <c r="A108" s="136" t="s">
        <v>351</v>
      </c>
      <c r="B108" s="130">
        <v>0</v>
      </c>
      <c r="C108" s="130">
        <v>0</v>
      </c>
      <c r="D108" s="130">
        <v>0</v>
      </c>
      <c r="E108" s="130">
        <v>0</v>
      </c>
      <c r="F108" s="130">
        <v>0</v>
      </c>
      <c r="G108" s="130">
        <v>0</v>
      </c>
      <c r="H108" s="130">
        <v>0</v>
      </c>
      <c r="I108" s="130">
        <v>0</v>
      </c>
      <c r="J108" s="130">
        <v>0</v>
      </c>
      <c r="K108" s="130">
        <v>0</v>
      </c>
      <c r="L108" s="130">
        <v>0</v>
      </c>
      <c r="M108" s="130">
        <v>0</v>
      </c>
      <c r="N108" s="130">
        <v>0</v>
      </c>
      <c r="O108" s="130">
        <v>0</v>
      </c>
      <c r="P108" s="130">
        <v>0</v>
      </c>
      <c r="Q108" s="130">
        <v>0</v>
      </c>
      <c r="R108" s="130">
        <v>0</v>
      </c>
      <c r="S108" s="130">
        <v>0</v>
      </c>
      <c r="T108" s="130">
        <v>0</v>
      </c>
      <c r="U108" s="130">
        <v>0</v>
      </c>
      <c r="V108" s="130">
        <v>0</v>
      </c>
      <c r="W108" s="130">
        <v>0</v>
      </c>
      <c r="X108" s="130">
        <v>0</v>
      </c>
      <c r="Y108" s="130">
        <v>0</v>
      </c>
      <c r="Z108" s="130">
        <v>0</v>
      </c>
      <c r="AA108" s="130">
        <v>0</v>
      </c>
      <c r="AB108" s="130">
        <v>0</v>
      </c>
      <c r="AC108" s="130">
        <v>0</v>
      </c>
      <c r="AD108" s="130">
        <v>0</v>
      </c>
      <c r="AE108" s="130">
        <v>0</v>
      </c>
      <c r="AF108" s="130">
        <v>0</v>
      </c>
      <c r="AG108" s="130">
        <v>0</v>
      </c>
      <c r="AH108" s="130">
        <v>0</v>
      </c>
      <c r="AI108" s="130">
        <v>0</v>
      </c>
      <c r="AJ108" s="130">
        <v>0</v>
      </c>
      <c r="AK108" s="130">
        <v>0</v>
      </c>
      <c r="AL108" s="130">
        <v>0</v>
      </c>
      <c r="AM108" s="130">
        <v>0</v>
      </c>
      <c r="AN108" s="130">
        <v>0</v>
      </c>
      <c r="AO108" s="130">
        <v>0</v>
      </c>
      <c r="AP108" s="130">
        <v>0</v>
      </c>
      <c r="AQ108" s="130">
        <v>0</v>
      </c>
      <c r="AR108" s="130">
        <v>0</v>
      </c>
      <c r="AS108" s="130">
        <v>0</v>
      </c>
      <c r="AT108" s="130">
        <v>0</v>
      </c>
      <c r="AU108" s="130">
        <v>0</v>
      </c>
      <c r="AV108" s="130">
        <v>0</v>
      </c>
      <c r="AW108" s="130">
        <v>0</v>
      </c>
      <c r="AX108" s="130">
        <v>0</v>
      </c>
      <c r="AY108" s="130">
        <v>0</v>
      </c>
      <c r="AZ108" s="130">
        <v>0</v>
      </c>
      <c r="BA108" s="130">
        <v>0</v>
      </c>
      <c r="BB108" s="130">
        <v>0</v>
      </c>
      <c r="BC108" s="130">
        <v>0</v>
      </c>
      <c r="BD108" s="130">
        <v>0</v>
      </c>
      <c r="BE108" s="131">
        <v>0</v>
      </c>
      <c r="BF108" s="132">
        <v>0</v>
      </c>
      <c r="BG108" s="132">
        <v>0</v>
      </c>
      <c r="BH108" s="132">
        <v>0</v>
      </c>
    </row>
    <row r="109" spans="1:60" s="125" customFormat="1">
      <c r="A109" s="133" t="s">
        <v>352</v>
      </c>
      <c r="B109" s="134">
        <v>2.5000000000000001E-2</v>
      </c>
      <c r="C109" s="134">
        <v>0.58399999999999996</v>
      </c>
      <c r="D109" s="134">
        <v>0.629</v>
      </c>
      <c r="E109" s="134">
        <v>1.044</v>
      </c>
      <c r="F109" s="134">
        <v>1.8067816000000001</v>
      </c>
      <c r="G109" s="134">
        <v>5.8891423999999999</v>
      </c>
      <c r="H109" s="134">
        <v>9.0308814000000002</v>
      </c>
      <c r="I109" s="134">
        <v>10.606947</v>
      </c>
      <c r="J109" s="134">
        <v>12.0404432</v>
      </c>
      <c r="K109" s="134">
        <v>22.0280238</v>
      </c>
      <c r="L109" s="134">
        <v>27.878286200000002</v>
      </c>
      <c r="M109" s="134">
        <v>37.252129199999999</v>
      </c>
      <c r="N109" s="134">
        <v>34.0082302</v>
      </c>
      <c r="O109" s="134">
        <v>66.738045999999997</v>
      </c>
      <c r="P109" s="134">
        <v>82.273638199999994</v>
      </c>
      <c r="Q109" s="134">
        <v>96.795050799999999</v>
      </c>
      <c r="R109" s="134">
        <v>104.0191674</v>
      </c>
      <c r="S109" s="134">
        <v>121.65145560000001</v>
      </c>
      <c r="T109" s="134">
        <v>145.50966220000001</v>
      </c>
      <c r="U109" s="134">
        <v>175.0157916</v>
      </c>
      <c r="V109" s="134">
        <v>209.94677619999999</v>
      </c>
      <c r="W109" s="134">
        <v>226.16808</v>
      </c>
      <c r="X109" s="134">
        <v>266.67341520000002</v>
      </c>
      <c r="Y109" s="134">
        <v>250.91998860000001</v>
      </c>
      <c r="Z109" s="134">
        <v>265.59648379999999</v>
      </c>
      <c r="AA109" s="134">
        <v>287.13850480000002</v>
      </c>
      <c r="AB109" s="134">
        <v>306.12796200000003</v>
      </c>
      <c r="AC109" s="134">
        <v>314.36598459999999</v>
      </c>
      <c r="AD109" s="134">
        <v>348.4297924</v>
      </c>
      <c r="AE109" s="134">
        <v>372.05853780000001</v>
      </c>
      <c r="AF109" s="134">
        <v>410.20166840000002</v>
      </c>
      <c r="AG109" s="134">
        <v>431.27950995999998</v>
      </c>
      <c r="AH109" s="134">
        <v>459.45264800000001</v>
      </c>
      <c r="AI109" s="134">
        <v>478.35173506000001</v>
      </c>
      <c r="AJ109" s="134">
        <v>486.47093439999998</v>
      </c>
      <c r="AK109" s="134">
        <v>500.03927532</v>
      </c>
      <c r="AL109" s="134">
        <v>506.6039518</v>
      </c>
      <c r="AM109" s="134">
        <v>519.28967067099995</v>
      </c>
      <c r="AN109" s="134">
        <v>462.02940999999998</v>
      </c>
      <c r="AO109" s="134">
        <v>530.21044300000005</v>
      </c>
      <c r="AP109" s="134">
        <v>553.14209538662897</v>
      </c>
      <c r="AQ109" s="134">
        <v>567.91770983755998</v>
      </c>
      <c r="AR109" s="134">
        <v>544.76467459335504</v>
      </c>
      <c r="AS109" s="134">
        <v>528.90057264418499</v>
      </c>
      <c r="AT109" s="134">
        <v>553.40287201977696</v>
      </c>
      <c r="AU109" s="134">
        <v>582.94541669666899</v>
      </c>
      <c r="AV109" s="134">
        <v>483.13179751195798</v>
      </c>
      <c r="AW109" s="134">
        <v>342.91372120986699</v>
      </c>
      <c r="AX109" s="134">
        <v>344.09801705934399</v>
      </c>
      <c r="AY109" s="134">
        <v>371.36876212203498</v>
      </c>
      <c r="AZ109" s="134">
        <v>419.74873039432202</v>
      </c>
      <c r="BA109" s="134">
        <v>467.70105200618599</v>
      </c>
      <c r="BB109" s="134">
        <v>493.577100632564</v>
      </c>
      <c r="BC109" s="134">
        <v>553.59307269262104</v>
      </c>
      <c r="BD109" s="134">
        <v>646.91473527143603</v>
      </c>
      <c r="BE109" s="134">
        <v>654.78120538488497</v>
      </c>
      <c r="BF109" s="135">
        <v>9.3945153746663995E-3</v>
      </c>
      <c r="BG109" s="135">
        <v>1.5735341320365401E-2</v>
      </c>
      <c r="BH109" s="135">
        <v>0.242502351458103</v>
      </c>
    </row>
    <row r="110" spans="1:6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1"/>
      <c r="BF110" s="132"/>
      <c r="BG110" s="132"/>
      <c r="BH110" s="132"/>
    </row>
    <row r="111" spans="1:60" s="140" customFormat="1">
      <c r="A111" s="711" t="s">
        <v>353</v>
      </c>
      <c r="B111" s="712">
        <v>25.539724242105301</v>
      </c>
      <c r="C111" s="712">
        <v>34.433290326315799</v>
      </c>
      <c r="D111" s="712">
        <v>41.006014</v>
      </c>
      <c r="E111" s="712">
        <v>52.113164073684203</v>
      </c>
      <c r="F111" s="712">
        <v>61.783411557894702</v>
      </c>
      <c r="G111" s="712">
        <v>78.874657126315796</v>
      </c>
      <c r="H111" s="712">
        <v>109.704177368421</v>
      </c>
      <c r="I111" s="712">
        <v>152.17514884210499</v>
      </c>
      <c r="J111" s="712">
        <v>203.901579347368</v>
      </c>
      <c r="K111" s="712">
        <v>266.60009335789499</v>
      </c>
      <c r="L111" s="712">
        <v>369.84819067368397</v>
      </c>
      <c r="M111" s="712">
        <v>432.67142097894703</v>
      </c>
      <c r="N111" s="712">
        <v>538.54781357894694</v>
      </c>
      <c r="O111" s="712">
        <v>625.79439603157903</v>
      </c>
      <c r="P111" s="712">
        <v>650.85989472631604</v>
      </c>
      <c r="Q111" s="712">
        <v>711.92422302105297</v>
      </c>
      <c r="R111" s="712">
        <v>840.75076169473698</v>
      </c>
      <c r="S111" s="712">
        <v>912.17754249473705</v>
      </c>
      <c r="T111" s="712">
        <v>1033.8127101789501</v>
      </c>
      <c r="U111" s="712">
        <v>1254.5684382736799</v>
      </c>
      <c r="V111" s="712">
        <v>1488.92163721053</v>
      </c>
      <c r="W111" s="712">
        <v>1594.7357344842101</v>
      </c>
      <c r="X111" s="712">
        <v>1734.73311683158</v>
      </c>
      <c r="Y111" s="712">
        <v>1891.2492670736799</v>
      </c>
      <c r="Z111" s="712">
        <v>1945.01058572632</v>
      </c>
      <c r="AA111" s="712">
        <v>2000.46202355789</v>
      </c>
      <c r="AB111" s="712">
        <v>2096.1747045894699</v>
      </c>
      <c r="AC111" s="712">
        <v>2112.0891408320199</v>
      </c>
      <c r="AD111" s="712">
        <v>2184.8260613265102</v>
      </c>
      <c r="AE111" s="712">
        <v>2225.8443239483299</v>
      </c>
      <c r="AF111" s="712">
        <v>2322.39597808388</v>
      </c>
      <c r="AG111" s="712">
        <v>2406.8010517299499</v>
      </c>
      <c r="AH111" s="712">
        <v>2390.2765576013899</v>
      </c>
      <c r="AI111" s="712">
        <v>2431.3804300414499</v>
      </c>
      <c r="AJ111" s="712">
        <v>2524.3614844050198</v>
      </c>
      <c r="AK111" s="712">
        <v>2580.8990807151799</v>
      </c>
      <c r="AL111" s="712">
        <v>2653.76777447207</v>
      </c>
      <c r="AM111" s="712">
        <v>2696.17055470386</v>
      </c>
      <c r="AN111" s="712">
        <v>2641.56843506101</v>
      </c>
      <c r="AO111" s="712">
        <v>2761.60522681365</v>
      </c>
      <c r="AP111" s="712">
        <v>2768.8678512739498</v>
      </c>
      <c r="AQ111" s="712">
        <v>2803.3664473346798</v>
      </c>
      <c r="AR111" s="712">
        <v>2746.2399814914702</v>
      </c>
      <c r="AS111" s="712">
        <v>2737.7077101301302</v>
      </c>
      <c r="AT111" s="712">
        <v>2698.9834752189799</v>
      </c>
      <c r="AU111" s="712">
        <v>2768.5058890591199</v>
      </c>
      <c r="AV111" s="712">
        <v>2652.67655183132</v>
      </c>
      <c r="AW111" s="712">
        <v>2470.7795498361902</v>
      </c>
      <c r="AX111" s="712">
        <v>2490.5332987472002</v>
      </c>
      <c r="AY111" s="712">
        <v>2541.3826851983699</v>
      </c>
      <c r="AZ111" s="712">
        <v>2575.5924236462201</v>
      </c>
      <c r="BA111" s="712">
        <v>2613.9055077514899</v>
      </c>
      <c r="BB111" s="712">
        <v>2637.2346916555598</v>
      </c>
      <c r="BC111" s="712">
        <v>2696.57727679446</v>
      </c>
      <c r="BD111" s="712">
        <v>2796.6020932423498</v>
      </c>
      <c r="BE111" s="712">
        <v>2700.1024998226098</v>
      </c>
      <c r="BF111" s="713">
        <v>-3.7143976579733097E-2</v>
      </c>
      <c r="BG111" s="713">
        <v>3.5593124278161499E-3</v>
      </c>
      <c r="BH111" s="713">
        <v>1</v>
      </c>
    </row>
    <row r="112" spans="1:60">
      <c r="A112" s="124" t="s">
        <v>354</v>
      </c>
      <c r="B112" s="130">
        <v>23.6791568421053</v>
      </c>
      <c r="C112" s="130">
        <v>32.357430526315802</v>
      </c>
      <c r="D112" s="130">
        <v>38.714120000000001</v>
      </c>
      <c r="E112" s="130">
        <v>48.961809473684198</v>
      </c>
      <c r="F112" s="130">
        <v>57.374883157894701</v>
      </c>
      <c r="G112" s="130">
        <v>73.133050526315799</v>
      </c>
      <c r="H112" s="130">
        <v>103.254047368421</v>
      </c>
      <c r="I112" s="130">
        <v>141.142036842105</v>
      </c>
      <c r="J112" s="130">
        <v>187.212118947368</v>
      </c>
      <c r="K112" s="130">
        <v>240.82046315789501</v>
      </c>
      <c r="L112" s="130">
        <v>333.38328947368399</v>
      </c>
      <c r="M112" s="130">
        <v>383.76661157894699</v>
      </c>
      <c r="N112" s="130">
        <v>477.71823757894703</v>
      </c>
      <c r="O112" s="130">
        <v>559.42502863157904</v>
      </c>
      <c r="P112" s="130">
        <v>573.64145452631601</v>
      </c>
      <c r="Q112" s="130">
        <v>618.76902242105302</v>
      </c>
      <c r="R112" s="130">
        <v>728.134102894737</v>
      </c>
      <c r="S112" s="130">
        <v>781.33028689473701</v>
      </c>
      <c r="T112" s="130">
        <v>880.52470957894695</v>
      </c>
      <c r="U112" s="130">
        <v>1054.44626847368</v>
      </c>
      <c r="V112" s="130">
        <v>1265.76029821053</v>
      </c>
      <c r="W112" s="130">
        <v>1380.8177280842101</v>
      </c>
      <c r="X112" s="130">
        <v>1485.9843168315799</v>
      </c>
      <c r="Y112" s="130">
        <v>1605.63549507368</v>
      </c>
      <c r="Z112" s="130">
        <v>1671.13773772632</v>
      </c>
      <c r="AA112" s="130">
        <v>1733.6453401578899</v>
      </c>
      <c r="AB112" s="130">
        <v>1827.8710477894699</v>
      </c>
      <c r="AC112" s="130">
        <v>1847.7684629473699</v>
      </c>
      <c r="AD112" s="130">
        <v>1917.93902747368</v>
      </c>
      <c r="AE112" s="130">
        <v>1970.31462189474</v>
      </c>
      <c r="AF112" s="130">
        <v>2057.5256740526302</v>
      </c>
      <c r="AG112" s="130">
        <v>2113.8026576842099</v>
      </c>
      <c r="AH112" s="130">
        <v>2092.2999765263198</v>
      </c>
      <c r="AI112" s="130">
        <v>2141.5311345334499</v>
      </c>
      <c r="AJ112" s="130">
        <v>2217.2402581285601</v>
      </c>
      <c r="AK112" s="130">
        <v>2250.0171193004498</v>
      </c>
      <c r="AL112" s="130">
        <v>2307.6878800280501</v>
      </c>
      <c r="AM112" s="130">
        <v>2330.9581595965901</v>
      </c>
      <c r="AN112" s="130">
        <v>2249.7694628368499</v>
      </c>
      <c r="AO112" s="130">
        <v>2358.83703910348</v>
      </c>
      <c r="AP112" s="130">
        <v>2362.39630872523</v>
      </c>
      <c r="AQ112" s="130">
        <v>2382.5607940751602</v>
      </c>
      <c r="AR112" s="130">
        <v>2314.9954510327202</v>
      </c>
      <c r="AS112" s="130">
        <v>2294.76515282528</v>
      </c>
      <c r="AT112" s="130">
        <v>2258.0477337570001</v>
      </c>
      <c r="AU112" s="130">
        <v>2302.3221596809599</v>
      </c>
      <c r="AV112" s="130">
        <v>2158.3284883521501</v>
      </c>
      <c r="AW112" s="130">
        <v>1962.0914888031</v>
      </c>
      <c r="AX112" s="130">
        <v>1975.9376682720699</v>
      </c>
      <c r="AY112" s="130">
        <v>1988.5109127332</v>
      </c>
      <c r="AZ112" s="130">
        <v>1974.7206073496</v>
      </c>
      <c r="BA112" s="130">
        <v>1973.22157092522</v>
      </c>
      <c r="BB112" s="130">
        <v>1959.7886393276799</v>
      </c>
      <c r="BC112" s="130">
        <v>1966.0269342306401</v>
      </c>
      <c r="BD112" s="130">
        <v>1994.6332413769201</v>
      </c>
      <c r="BE112" s="131">
        <v>1876.7190962111199</v>
      </c>
      <c r="BF112" s="132">
        <v>-6.1686424560295203E-2</v>
      </c>
      <c r="BG112" s="132">
        <v>-1.23274280610133E-2</v>
      </c>
      <c r="BH112" s="132">
        <v>0.695054760452395</v>
      </c>
    </row>
    <row r="113" spans="1:60">
      <c r="A113" s="124" t="s">
        <v>355</v>
      </c>
      <c r="B113" s="130">
        <v>1.8605674000000001</v>
      </c>
      <c r="C113" s="130">
        <v>2.0758597999999999</v>
      </c>
      <c r="D113" s="130">
        <v>2.2918940000000001</v>
      </c>
      <c r="E113" s="130">
        <v>3.1513545999999999</v>
      </c>
      <c r="F113" s="130">
        <v>4.4085283999999998</v>
      </c>
      <c r="G113" s="130">
        <v>5.7416065999999999</v>
      </c>
      <c r="H113" s="130">
        <v>6.4501299999999997</v>
      </c>
      <c r="I113" s="130">
        <v>11.033111999999999</v>
      </c>
      <c r="J113" s="130">
        <v>16.689460400000002</v>
      </c>
      <c r="K113" s="130">
        <v>25.7796302</v>
      </c>
      <c r="L113" s="130">
        <v>36.4649012</v>
      </c>
      <c r="M113" s="130">
        <v>48.904809399999998</v>
      </c>
      <c r="N113" s="130">
        <v>60.829576000000003</v>
      </c>
      <c r="O113" s="130">
        <v>66.369367400000002</v>
      </c>
      <c r="P113" s="130">
        <v>77.218440200000003</v>
      </c>
      <c r="Q113" s="130">
        <v>93.155200600000001</v>
      </c>
      <c r="R113" s="130">
        <v>112.6166588</v>
      </c>
      <c r="S113" s="130">
        <v>130.84725560000001</v>
      </c>
      <c r="T113" s="130">
        <v>153.2880006</v>
      </c>
      <c r="U113" s="130">
        <v>200.12216979999999</v>
      </c>
      <c r="V113" s="130">
        <v>223.161339</v>
      </c>
      <c r="W113" s="130">
        <v>213.9180064</v>
      </c>
      <c r="X113" s="130">
        <v>248.74879999999999</v>
      </c>
      <c r="Y113" s="130">
        <v>285.61377199999998</v>
      </c>
      <c r="Z113" s="130">
        <v>273.87284799999998</v>
      </c>
      <c r="AA113" s="130">
        <v>266.81668339999999</v>
      </c>
      <c r="AB113" s="130">
        <v>268.3036568</v>
      </c>
      <c r="AC113" s="130">
        <v>264.32067788464701</v>
      </c>
      <c r="AD113" s="130">
        <v>266.88703385282901</v>
      </c>
      <c r="AE113" s="130">
        <v>255.52970205359799</v>
      </c>
      <c r="AF113" s="130">
        <v>264.87030403124999</v>
      </c>
      <c r="AG113" s="130">
        <v>292.998394045743</v>
      </c>
      <c r="AH113" s="130">
        <v>297.97658107507903</v>
      </c>
      <c r="AI113" s="130">
        <v>289.84929550799802</v>
      </c>
      <c r="AJ113" s="130">
        <v>307.12122627646198</v>
      </c>
      <c r="AK113" s="130">
        <v>330.881961414736</v>
      </c>
      <c r="AL113" s="130">
        <v>346.07989444402602</v>
      </c>
      <c r="AM113" s="130">
        <v>365.21239510727401</v>
      </c>
      <c r="AN113" s="130">
        <v>391.798972224154</v>
      </c>
      <c r="AO113" s="130">
        <v>402.768187710169</v>
      </c>
      <c r="AP113" s="130">
        <v>406.471542548721</v>
      </c>
      <c r="AQ113" s="130">
        <v>420.80565325952603</v>
      </c>
      <c r="AR113" s="130">
        <v>431.24453045874901</v>
      </c>
      <c r="AS113" s="130">
        <v>442.942557304849</v>
      </c>
      <c r="AT113" s="130">
        <v>440.93574146198603</v>
      </c>
      <c r="AU113" s="130">
        <v>466.18372937815502</v>
      </c>
      <c r="AV113" s="130">
        <v>494.34806347917203</v>
      </c>
      <c r="AW113" s="130">
        <v>508.68806103308998</v>
      </c>
      <c r="AX113" s="130">
        <v>514.59563047512904</v>
      </c>
      <c r="AY113" s="130">
        <v>552.87177246517297</v>
      </c>
      <c r="AZ113" s="130">
        <v>600.871816296617</v>
      </c>
      <c r="BA113" s="130">
        <v>640.68393682626902</v>
      </c>
      <c r="BB113" s="130">
        <v>677.44605232788399</v>
      </c>
      <c r="BC113" s="130">
        <v>730.55034256382396</v>
      </c>
      <c r="BD113" s="130">
        <v>801.96885186543398</v>
      </c>
      <c r="BE113" s="131">
        <v>823.38340361149403</v>
      </c>
      <c r="BF113" s="132">
        <v>2.3897275150834601E-2</v>
      </c>
      <c r="BG113" s="132">
        <v>6.16423135462736E-2</v>
      </c>
      <c r="BH113" s="132">
        <v>0.304945239547605</v>
      </c>
    </row>
    <row r="114" spans="1:60">
      <c r="A114" s="141" t="s">
        <v>356</v>
      </c>
      <c r="B114" s="142">
        <v>4.5419999999999998</v>
      </c>
      <c r="C114" s="142">
        <v>5.5739999999999998</v>
      </c>
      <c r="D114" s="142">
        <v>6.5970000000000004</v>
      </c>
      <c r="E114" s="142">
        <v>7.6219999999999999</v>
      </c>
      <c r="F114" s="142">
        <v>11.443</v>
      </c>
      <c r="G114" s="142">
        <v>16.785</v>
      </c>
      <c r="H114" s="142">
        <v>21.928000000000001</v>
      </c>
      <c r="I114" s="142">
        <v>34.295000000000002</v>
      </c>
      <c r="J114" s="142">
        <v>40.070999999999998</v>
      </c>
      <c r="K114" s="142">
        <v>46.695</v>
      </c>
      <c r="L114" s="142">
        <v>78.558999999999997</v>
      </c>
      <c r="M114" s="142">
        <v>92.004999999999995</v>
      </c>
      <c r="N114" s="142">
        <v>113.30710526315799</v>
      </c>
      <c r="O114" s="142">
        <v>135.92605263157901</v>
      </c>
      <c r="P114" s="142">
        <v>152.30873684210499</v>
      </c>
      <c r="Q114" s="142">
        <v>185.13268421052601</v>
      </c>
      <c r="R114" s="142">
        <v>266.145157894737</v>
      </c>
      <c r="S114" s="142">
        <v>290.77094736842099</v>
      </c>
      <c r="T114" s="142">
        <v>346.20484210526303</v>
      </c>
      <c r="U114" s="142">
        <v>451.61878947368399</v>
      </c>
      <c r="V114" s="142">
        <v>554.66592878947404</v>
      </c>
      <c r="W114" s="142">
        <v>610.60704155789495</v>
      </c>
      <c r="X114" s="142">
        <v>635.92698688421001</v>
      </c>
      <c r="Y114" s="142">
        <v>684.00273533684197</v>
      </c>
      <c r="Z114" s="142">
        <v>721.20919393684198</v>
      </c>
      <c r="AA114" s="142">
        <v>729.01210526315799</v>
      </c>
      <c r="AB114" s="142">
        <v>749.32778947368399</v>
      </c>
      <c r="AC114" s="142">
        <v>750.37831578947396</v>
      </c>
      <c r="AD114" s="142">
        <v>772.90547368421096</v>
      </c>
      <c r="AE114" s="142">
        <v>770.80463157894803</v>
      </c>
      <c r="AF114" s="142">
        <v>792.73210526315802</v>
      </c>
      <c r="AG114" s="142">
        <v>832.96610526315806</v>
      </c>
      <c r="AH114" s="142">
        <v>839.68831578947402</v>
      </c>
      <c r="AI114" s="142">
        <v>833.52009099999998</v>
      </c>
      <c r="AJ114" s="142">
        <v>848.49426563157897</v>
      </c>
      <c r="AK114" s="142">
        <v>860.15473431579005</v>
      </c>
      <c r="AL114" s="142">
        <v>889.11997626315804</v>
      </c>
      <c r="AM114" s="142">
        <v>902.572582105263</v>
      </c>
      <c r="AN114" s="142">
        <v>907.42173110526301</v>
      </c>
      <c r="AO114" s="142">
        <v>928.86831800000004</v>
      </c>
      <c r="AP114" s="142">
        <v>916.64160336842099</v>
      </c>
      <c r="AQ114" s="142">
        <v>914.76982321052606</v>
      </c>
      <c r="AR114" s="142">
        <v>872.51178668421096</v>
      </c>
      <c r="AS114" s="142">
        <v>885.26379952631601</v>
      </c>
      <c r="AT114" s="142">
        <v>825.17734878947397</v>
      </c>
      <c r="AU114" s="142">
        <v>854.22481963157895</v>
      </c>
      <c r="AV114" s="142">
        <v>838.03219641587805</v>
      </c>
      <c r="AW114" s="142">
        <v>812.19812400000001</v>
      </c>
      <c r="AX114" s="142">
        <v>806.48956010526297</v>
      </c>
      <c r="AY114" s="142">
        <v>812.80697573684199</v>
      </c>
      <c r="AZ114" s="142">
        <v>787.03750863157904</v>
      </c>
      <c r="BA114" s="142">
        <v>768.19431014844497</v>
      </c>
      <c r="BB114" s="142">
        <v>759.68827158421095</v>
      </c>
      <c r="BC114" s="142">
        <v>762.18223357894703</v>
      </c>
      <c r="BD114" s="142">
        <v>765.51717102157897</v>
      </c>
      <c r="BE114" s="134">
        <v>687.92689342228005</v>
      </c>
      <c r="BF114" s="143">
        <v>-0.10381198787385</v>
      </c>
      <c r="BG114" s="143">
        <v>-7.4765788365822603E-3</v>
      </c>
      <c r="BH114" s="143">
        <v>0.25477806619099602</v>
      </c>
    </row>
    <row r="116" spans="1:60">
      <c r="A116" s="124" t="s">
        <v>357</v>
      </c>
    </row>
    <row r="117" spans="1:60">
      <c r="A117" s="124" t="s">
        <v>883</v>
      </c>
    </row>
    <row r="118" spans="1:60">
      <c r="A118" s="124" t="s">
        <v>884</v>
      </c>
    </row>
    <row r="119" spans="1:60">
      <c r="A119" s="124" t="s">
        <v>496</v>
      </c>
    </row>
    <row r="120" spans="1:60">
      <c r="A120" s="124" t="s">
        <v>362</v>
      </c>
    </row>
    <row r="121" spans="1:60">
      <c r="A121" s="124" t="s">
        <v>363</v>
      </c>
    </row>
    <row r="122" spans="1:60">
      <c r="A122" s="124" t="s">
        <v>861</v>
      </c>
    </row>
    <row r="123" spans="1:60">
      <c r="A123" s="125" t="s">
        <v>885</v>
      </c>
    </row>
    <row r="124" spans="1:60">
      <c r="A124" s="125" t="s">
        <v>372</v>
      </c>
    </row>
  </sheetData>
  <mergeCells count="1">
    <mergeCell ref="BF2:BG2"/>
  </mergeCells>
  <conditionalFormatting sqref="BF4:BH53 BF55:BH114">
    <cfRule type="cellIs" dxfId="209" priority="2" operator="lessThanOrEqual">
      <formula>0</formula>
    </cfRule>
    <cfRule type="cellIs" dxfId="208" priority="3" operator="greaterThan">
      <formula>0</formula>
    </cfRule>
  </conditionalFormatting>
  <conditionalFormatting sqref="BF4:BH53 BF55:BH56">
    <cfRule type="cellIs" dxfId="207" priority="4" operator="lessThanOrEqual">
      <formula>0</formula>
    </cfRule>
    <cfRule type="cellIs" dxfId="206" priority="5" operator="greaterThan">
      <formula>0</formula>
    </cfRule>
  </conditionalFormatting>
  <conditionalFormatting sqref="BF54:BH54">
    <cfRule type="cellIs" dxfId="205" priority="6" operator="lessThanOrEqual">
      <formula>0</formula>
    </cfRule>
    <cfRule type="cellIs" dxfId="204" priority="7" operator="greaterThan">
      <formula>0</formula>
    </cfRule>
  </conditionalFormatting>
  <conditionalFormatting sqref="BF54:BH54">
    <cfRule type="cellIs" dxfId="203" priority="8" operator="lessThanOrEqual">
      <formula>0</formula>
    </cfRule>
    <cfRule type="cellIs" dxfId="202" priority="9" operator="greaterThan">
      <formula>0</formula>
    </cfRule>
  </conditionalFormatting>
  <hyperlinks>
    <hyperlink ref="L1" location="Contents!A1" display="Contents" xr:uid="{00000000-0004-0000-3400-000000000000}"/>
    <hyperlink ref="BJ1" location="Contents!A1" display="Contents" xr:uid="{00000000-0004-0000-3400-000001000000}"/>
  </hyperlinks>
  <pageMargins left="0.75" right="0.75" top="1" bottom="1" header="0.51180555555555496" footer="0.51180555555555496"/>
  <pageSetup paperSize="9" firstPageNumber="0"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MJ125"/>
  <sheetViews>
    <sheetView showGridLines="0" showRowColHeaders="0" zoomScaleNormal="100" workbookViewId="0">
      <pane xSplit="1" ySplit="3" topLeftCell="AR106" activePane="bottomRight" state="frozen"/>
      <selection pane="topRight" activeCell="AR1" sqref="AR1"/>
      <selection pane="bottomLeft" activeCell="A106" sqref="A106"/>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710" t="s">
        <v>886</v>
      </c>
      <c r="L1" s="27" t="s">
        <v>88</v>
      </c>
      <c r="BH1" s="127"/>
      <c r="BJ1" s="27" t="s">
        <v>88</v>
      </c>
    </row>
    <row r="2" spans="1:62">
      <c r="BF2" s="11" t="s">
        <v>251</v>
      </c>
      <c r="BG2" s="11"/>
      <c r="BH2" s="127" t="s">
        <v>252</v>
      </c>
    </row>
    <row r="3" spans="1:62">
      <c r="A3" s="124" t="s">
        <v>887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1.2800000000000001E-3</v>
      </c>
      <c r="C5" s="174">
        <v>1.72E-3</v>
      </c>
      <c r="D5" s="174">
        <v>1.5299999999999999E-3</v>
      </c>
      <c r="E5" s="174">
        <v>9.1800000000000007E-3</v>
      </c>
      <c r="F5" s="174">
        <v>5.2900000000000004E-3</v>
      </c>
      <c r="G5" s="174">
        <v>1.0370000000000001E-2</v>
      </c>
      <c r="H5" s="174">
        <v>4.267E-2</v>
      </c>
      <c r="I5" s="174">
        <v>7.2109999999999994E-2</v>
      </c>
      <c r="J5" s="174">
        <v>0.15254000000000001</v>
      </c>
      <c r="K5" s="174">
        <v>0.14696000000000001</v>
      </c>
      <c r="L5" s="174">
        <v>0.12570000000000001</v>
      </c>
      <c r="M5" s="174">
        <v>0.17416000000000001</v>
      </c>
      <c r="N5" s="174">
        <v>0.26341999999999999</v>
      </c>
      <c r="O5" s="174">
        <v>0.31202000000000002</v>
      </c>
      <c r="P5" s="174">
        <v>0.35271000000000002</v>
      </c>
      <c r="Q5" s="174">
        <v>0.38031999999999999</v>
      </c>
      <c r="R5" s="174">
        <v>0.40067000000000003</v>
      </c>
      <c r="S5" s="174">
        <v>0.38336999999999999</v>
      </c>
      <c r="T5" s="174">
        <v>0.48609999999999998</v>
      </c>
      <c r="U5" s="174">
        <v>0.52210000000000001</v>
      </c>
      <c r="V5" s="174">
        <v>0.60521000000000003</v>
      </c>
      <c r="W5" s="174">
        <v>0.71267000000000003</v>
      </c>
      <c r="X5" s="174">
        <v>0.77261000000000002</v>
      </c>
      <c r="Y5" s="174">
        <v>0.82867000000000002</v>
      </c>
      <c r="Z5" s="174">
        <v>0.79316842105263197</v>
      </c>
      <c r="AA5" s="174">
        <v>0.72460000000000002</v>
      </c>
      <c r="AB5" s="174">
        <v>0.84338947368421102</v>
      </c>
      <c r="AC5" s="174">
        <v>0.80022105263157906</v>
      </c>
      <c r="AD5" s="174">
        <v>0.93284210526315803</v>
      </c>
      <c r="AE5" s="174">
        <v>1.07084210526316</v>
      </c>
      <c r="AF5" s="174">
        <v>0.97164210526315797</v>
      </c>
      <c r="AG5" s="174">
        <v>0.92122105263157905</v>
      </c>
      <c r="AH5" s="174">
        <v>0.81954736842105202</v>
      </c>
      <c r="AI5" s="174">
        <v>0.70992631578947396</v>
      </c>
      <c r="AJ5" s="174">
        <v>0.7298</v>
      </c>
      <c r="AK5" s="174">
        <v>0.72293684210526299</v>
      </c>
      <c r="AL5" s="174">
        <v>0.75667546138072395</v>
      </c>
      <c r="AM5" s="174">
        <v>0.74032258064516099</v>
      </c>
      <c r="AN5" s="174">
        <v>0.72941356275303604</v>
      </c>
      <c r="AO5" s="174">
        <v>0.87471069393228296</v>
      </c>
      <c r="AP5" s="174">
        <v>0.885075949367088</v>
      </c>
      <c r="AQ5" s="174">
        <v>0.93612095332671197</v>
      </c>
      <c r="AR5" s="174">
        <v>0.88780263157894701</v>
      </c>
      <c r="AS5" s="174">
        <v>0.90614627623406296</v>
      </c>
      <c r="AT5" s="174">
        <v>0.844947510526315</v>
      </c>
      <c r="AU5" s="174">
        <v>0.84504797959315403</v>
      </c>
      <c r="AV5" s="174">
        <v>0.86704467573812505</v>
      </c>
      <c r="AW5" s="174">
        <v>0.87351422755980801</v>
      </c>
      <c r="AX5" s="174">
        <v>0.94676080805326501</v>
      </c>
      <c r="AY5" s="174">
        <v>0.97603494932240698</v>
      </c>
      <c r="AZ5" s="174">
        <v>0.92073974492481103</v>
      </c>
      <c r="BA5" s="174">
        <v>0.91187534948614102</v>
      </c>
      <c r="BB5" s="174">
        <v>0.90535284000000005</v>
      </c>
      <c r="BC5" s="174">
        <v>0.89501558559556804</v>
      </c>
      <c r="BD5" s="174">
        <v>0.89584122579615799</v>
      </c>
      <c r="BE5" s="175">
        <v>0.86621025340494096</v>
      </c>
      <c r="BF5" s="132">
        <v>-3.5718011352082898E-2</v>
      </c>
      <c r="BG5" s="132">
        <v>5.8660066497355796E-3</v>
      </c>
      <c r="BH5" s="132">
        <v>3.6120209668877301E-2</v>
      </c>
    </row>
    <row r="6" spans="1:62">
      <c r="A6" s="124" t="s">
        <v>256</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3.7200000000000002E-3</v>
      </c>
      <c r="AA6" s="174">
        <v>2.937E-2</v>
      </c>
      <c r="AB6" s="174">
        <v>4.2419999999999999E-2</v>
      </c>
      <c r="AC6" s="174">
        <v>3.9190000000000003E-2</v>
      </c>
      <c r="AD6" s="174">
        <v>4.931E-2</v>
      </c>
      <c r="AE6" s="174">
        <v>4.2389999999999997E-2</v>
      </c>
      <c r="AF6" s="174">
        <v>8.4430000000000005E-2</v>
      </c>
      <c r="AG6" s="174">
        <v>7.8780000000000003E-2</v>
      </c>
      <c r="AH6" s="174">
        <v>0.10456</v>
      </c>
      <c r="AI6" s="174">
        <v>9.2649999999999996E-2</v>
      </c>
      <c r="AJ6" s="174">
        <v>0.10002</v>
      </c>
      <c r="AK6" s="174">
        <v>8.2210000000000005E-2</v>
      </c>
      <c r="AL6" s="174">
        <v>8.6693376623376603E-2</v>
      </c>
      <c r="AM6" s="174">
        <v>9.6208582668387096E-2</v>
      </c>
      <c r="AN6" s="174">
        <v>0.102995556975</v>
      </c>
      <c r="AO6" s="174">
        <v>8.9596949647643295E-2</v>
      </c>
      <c r="AP6" s="174">
        <v>0.104629786336709</v>
      </c>
      <c r="AQ6" s="174">
        <v>0.10456194256415099</v>
      </c>
      <c r="AR6" s="174">
        <v>9.9648183003750002E-2</v>
      </c>
      <c r="AS6" s="174">
        <v>9.3168221791304295E-2</v>
      </c>
      <c r="AT6" s="174">
        <v>9.9176856277777697E-2</v>
      </c>
      <c r="AU6" s="174">
        <v>5.5185510292453999E-2</v>
      </c>
      <c r="AV6" s="174">
        <v>9.4124807245426795E-2</v>
      </c>
      <c r="AW6" s="174">
        <v>8.1318098111999901E-2</v>
      </c>
      <c r="AX6" s="174">
        <v>0.108757834384879</v>
      </c>
      <c r="AY6" s="174">
        <v>8.8659451061137706E-2</v>
      </c>
      <c r="AZ6" s="174">
        <v>0.10543464841339301</v>
      </c>
      <c r="BA6" s="174">
        <v>9.5667317187230705E-2</v>
      </c>
      <c r="BB6" s="174">
        <v>9.7945755789600006E-2</v>
      </c>
      <c r="BC6" s="174">
        <v>8.6465994799094295E-2</v>
      </c>
      <c r="BD6" s="174">
        <v>0.101961980583105</v>
      </c>
      <c r="BE6" s="175">
        <v>0.10142153048362899</v>
      </c>
      <c r="BF6" s="132">
        <v>-8.0182642744479598E-3</v>
      </c>
      <c r="BG6" s="132">
        <v>2.7733707968553602E-3</v>
      </c>
      <c r="BH6" s="132">
        <v>4.2291890815272402E-3</v>
      </c>
    </row>
    <row r="7" spans="1:62">
      <c r="A7" s="124" t="s">
        <v>92</v>
      </c>
      <c r="B7" s="174">
        <v>3.8491568421052599E-2</v>
      </c>
      <c r="C7" s="174">
        <v>5.81043052631579E-2</v>
      </c>
      <c r="D7" s="174">
        <v>8.0581200000000006E-2</v>
      </c>
      <c r="E7" s="174">
        <v>0.13187809473684201</v>
      </c>
      <c r="F7" s="174">
        <v>0.146608831578947</v>
      </c>
      <c r="G7" s="174">
        <v>0.22952050526315801</v>
      </c>
      <c r="H7" s="174">
        <v>0.40110047368421098</v>
      </c>
      <c r="I7" s="174">
        <v>0.569380368421053</v>
      </c>
      <c r="J7" s="174">
        <v>0.878731189473684</v>
      </c>
      <c r="K7" s="174">
        <v>1.1997446315789499</v>
      </c>
      <c r="L7" s="174">
        <v>1.8158428947368399</v>
      </c>
      <c r="M7" s="174">
        <v>2.0116161157894701</v>
      </c>
      <c r="N7" s="174">
        <v>2.6408766631579002</v>
      </c>
      <c r="O7" s="174">
        <v>2.9095059999999999</v>
      </c>
      <c r="P7" s="174">
        <v>2.68583813684211</v>
      </c>
      <c r="Q7" s="174">
        <v>2.64332184210526</v>
      </c>
      <c r="R7" s="174">
        <v>2.8702473999999998</v>
      </c>
      <c r="S7" s="174">
        <v>2.9765605052631599</v>
      </c>
      <c r="T7" s="174">
        <v>3.0913380947368401</v>
      </c>
      <c r="U7" s="174">
        <v>3.4487741999999999</v>
      </c>
      <c r="V7" s="174">
        <v>4.0388497578947398</v>
      </c>
      <c r="W7" s="174">
        <v>4.3582954000000003</v>
      </c>
      <c r="X7" s="174">
        <v>4.7923198105263198</v>
      </c>
      <c r="Y7" s="174">
        <v>5.5470847052631598</v>
      </c>
      <c r="Z7" s="174">
        <v>5.5721549157894703</v>
      </c>
      <c r="AA7" s="174">
        <v>6.07222818947369</v>
      </c>
      <c r="AB7" s="174">
        <v>6.4480535473684197</v>
      </c>
      <c r="AC7" s="174">
        <v>6.5134343473684204</v>
      </c>
      <c r="AD7" s="174">
        <v>6.4241180421052704</v>
      </c>
      <c r="AE7" s="174">
        <v>6.7414719157894698</v>
      </c>
      <c r="AF7" s="174">
        <v>7.0884434000000001</v>
      </c>
      <c r="AG7" s="174">
        <v>7.1024057473684197</v>
      </c>
      <c r="AH7" s="174">
        <v>6.6173070631578996</v>
      </c>
      <c r="AI7" s="174">
        <v>7.0916010947368404</v>
      </c>
      <c r="AJ7" s="174">
        <v>7.6658328842105297</v>
      </c>
      <c r="AK7" s="174">
        <v>7.93571515789474</v>
      </c>
      <c r="AL7" s="174">
        <v>8.0403571513328806</v>
      </c>
      <c r="AM7" s="174">
        <v>8.1052499362308996</v>
      </c>
      <c r="AN7" s="174">
        <v>7.88468976619433</v>
      </c>
      <c r="AO7" s="174">
        <v>8.0888262293664095</v>
      </c>
      <c r="AP7" s="174">
        <v>7.9709469583610897</v>
      </c>
      <c r="AQ7" s="174">
        <v>7.9738133934458801</v>
      </c>
      <c r="AR7" s="174">
        <v>8.11730179006579</v>
      </c>
      <c r="AS7" s="174">
        <v>8.0647198793723405</v>
      </c>
      <c r="AT7" s="174">
        <v>7.9418292573099398</v>
      </c>
      <c r="AU7" s="174">
        <v>7.9732741396835598</v>
      </c>
      <c r="AV7" s="174">
        <v>7.7600300482028199</v>
      </c>
      <c r="AW7" s="174">
        <v>7.5092619519617196</v>
      </c>
      <c r="AX7" s="174">
        <v>7.6550108033608097</v>
      </c>
      <c r="AY7" s="174">
        <v>7.6877652219350701</v>
      </c>
      <c r="AZ7" s="174">
        <v>7.6421187456766804</v>
      </c>
      <c r="BA7" s="174">
        <v>7.6780550634693201</v>
      </c>
      <c r="BB7" s="174">
        <v>7.6258386473684201</v>
      </c>
      <c r="BC7" s="174">
        <v>7.6013496448753504</v>
      </c>
      <c r="BD7" s="174">
        <v>7.5951381190280101</v>
      </c>
      <c r="BE7" s="175">
        <v>7.3850180066852902</v>
      </c>
      <c r="BF7" s="132">
        <v>-3.0321733925123801E-2</v>
      </c>
      <c r="BG7" s="132">
        <v>-4.45358448648647E-3</v>
      </c>
      <c r="BH7" s="132">
        <v>0.307948789293777</v>
      </c>
    </row>
    <row r="8" spans="1:62" s="125" customFormat="1">
      <c r="A8" s="133" t="s">
        <v>257</v>
      </c>
      <c r="B8" s="176">
        <v>3.9771568421052603E-2</v>
      </c>
      <c r="C8" s="176">
        <v>5.9824305263157899E-2</v>
      </c>
      <c r="D8" s="176">
        <v>8.2111199999999995E-2</v>
      </c>
      <c r="E8" s="176">
        <v>0.141058094736842</v>
      </c>
      <c r="F8" s="176">
        <v>0.15189883157894701</v>
      </c>
      <c r="G8" s="176">
        <v>0.239890505263158</v>
      </c>
      <c r="H8" s="176">
        <v>0.44377047368421102</v>
      </c>
      <c r="I8" s="176">
        <v>0.641490368421053</v>
      </c>
      <c r="J8" s="176">
        <v>1.0312711894736799</v>
      </c>
      <c r="K8" s="176">
        <v>1.3467046315789499</v>
      </c>
      <c r="L8" s="176">
        <v>1.9415428947368401</v>
      </c>
      <c r="M8" s="176">
        <v>2.1857761157894702</v>
      </c>
      <c r="N8" s="176">
        <v>2.9042966631579001</v>
      </c>
      <c r="O8" s="176">
        <v>3.2215259999999999</v>
      </c>
      <c r="P8" s="176">
        <v>3.0385481368421101</v>
      </c>
      <c r="Q8" s="176">
        <v>3.0236418421052602</v>
      </c>
      <c r="R8" s="176">
        <v>3.2709174000000001</v>
      </c>
      <c r="S8" s="176">
        <v>3.3599305052631601</v>
      </c>
      <c r="T8" s="176">
        <v>3.57743809473684</v>
      </c>
      <c r="U8" s="176">
        <v>3.9708741999999999</v>
      </c>
      <c r="V8" s="176">
        <v>4.6440597578947402</v>
      </c>
      <c r="W8" s="176">
        <v>5.0709654000000004</v>
      </c>
      <c r="X8" s="176">
        <v>5.5649298105263201</v>
      </c>
      <c r="Y8" s="176">
        <v>6.3757547052631596</v>
      </c>
      <c r="Z8" s="176">
        <v>6.3690433368421102</v>
      </c>
      <c r="AA8" s="176">
        <v>6.8261981894736898</v>
      </c>
      <c r="AB8" s="176">
        <v>7.3338630210526299</v>
      </c>
      <c r="AC8" s="176">
        <v>7.3528453999999996</v>
      </c>
      <c r="AD8" s="176">
        <v>7.4062701473684198</v>
      </c>
      <c r="AE8" s="176">
        <v>7.8547040210526298</v>
      </c>
      <c r="AF8" s="176">
        <v>8.1445155052631595</v>
      </c>
      <c r="AG8" s="176">
        <v>8.1024068000000007</v>
      </c>
      <c r="AH8" s="176">
        <v>7.54141443157895</v>
      </c>
      <c r="AI8" s="176">
        <v>7.8941774105263196</v>
      </c>
      <c r="AJ8" s="176">
        <v>8.4956528842105303</v>
      </c>
      <c r="AK8" s="176">
        <v>8.7408619999999999</v>
      </c>
      <c r="AL8" s="176">
        <v>8.8837259893369804</v>
      </c>
      <c r="AM8" s="176">
        <v>8.9417810995444498</v>
      </c>
      <c r="AN8" s="176">
        <v>8.7170988859223701</v>
      </c>
      <c r="AO8" s="176">
        <v>9.0531338729463293</v>
      </c>
      <c r="AP8" s="176">
        <v>8.9606526940648905</v>
      </c>
      <c r="AQ8" s="176">
        <v>9.0144962893367406</v>
      </c>
      <c r="AR8" s="176">
        <v>9.1047526046484801</v>
      </c>
      <c r="AS8" s="176">
        <v>9.0640343773977108</v>
      </c>
      <c r="AT8" s="176">
        <v>8.8859536241140304</v>
      </c>
      <c r="AU8" s="176">
        <v>8.8735076295691702</v>
      </c>
      <c r="AV8" s="176">
        <v>8.7211995311863699</v>
      </c>
      <c r="AW8" s="176">
        <v>8.4640942776335208</v>
      </c>
      <c r="AX8" s="176">
        <v>8.7105294457989508</v>
      </c>
      <c r="AY8" s="176">
        <v>8.7524596223186109</v>
      </c>
      <c r="AZ8" s="176">
        <v>8.6682931390148905</v>
      </c>
      <c r="BA8" s="176">
        <v>8.6855977301426908</v>
      </c>
      <c r="BB8" s="176">
        <v>8.62913724315802</v>
      </c>
      <c r="BC8" s="176">
        <v>8.5828312252700094</v>
      </c>
      <c r="BD8" s="176">
        <v>8.5929413254072706</v>
      </c>
      <c r="BE8" s="176">
        <v>8.3526497905738601</v>
      </c>
      <c r="BF8" s="135">
        <v>-3.06196647207033E-2</v>
      </c>
      <c r="BG8" s="135">
        <v>-3.3474542795910401E-3</v>
      </c>
      <c r="BH8" s="135">
        <v>0.348298188044181</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0</v>
      </c>
      <c r="C10" s="174">
        <v>0</v>
      </c>
      <c r="D10" s="174">
        <v>0</v>
      </c>
      <c r="E10" s="174">
        <v>0</v>
      </c>
      <c r="F10" s="174">
        <v>0</v>
      </c>
      <c r="G10" s="174">
        <v>0</v>
      </c>
      <c r="H10" s="174">
        <v>0</v>
      </c>
      <c r="I10" s="174">
        <v>0</v>
      </c>
      <c r="J10" s="174">
        <v>0</v>
      </c>
      <c r="K10" s="174">
        <v>1.0359999999999999E-2</v>
      </c>
      <c r="L10" s="174">
        <v>2.5170000000000001E-2</v>
      </c>
      <c r="M10" s="174">
        <v>2.572E-2</v>
      </c>
      <c r="N10" s="174">
        <v>1.6369999999999999E-2</v>
      </c>
      <c r="O10" s="174">
        <v>2.896E-2</v>
      </c>
      <c r="P10" s="174">
        <v>2.6919999999999999E-2</v>
      </c>
      <c r="Q10" s="174">
        <v>2.3400000000000001E-2</v>
      </c>
      <c r="R10" s="174">
        <v>2.8160000000000001E-2</v>
      </c>
      <c r="S10" s="174">
        <v>1.8700000000000001E-2</v>
      </c>
      <c r="T10" s="174">
        <v>3.4049999999999997E-2</v>
      </c>
      <c r="U10" s="174">
        <v>4.641E-2</v>
      </c>
      <c r="V10" s="174">
        <v>5.7660000000000003E-2</v>
      </c>
      <c r="W10" s="174">
        <v>5.7110000000000001E-2</v>
      </c>
      <c r="X10" s="174">
        <v>6.4649999999999999E-2</v>
      </c>
      <c r="Y10" s="174">
        <v>5.7979999999999997E-2</v>
      </c>
      <c r="Z10" s="174">
        <v>5.0389999999999997E-2</v>
      </c>
      <c r="AA10" s="174">
        <v>7.281E-2</v>
      </c>
      <c r="AB10" s="174">
        <v>7.7560000000000004E-2</v>
      </c>
      <c r="AC10" s="174">
        <v>7.0809999999999998E-2</v>
      </c>
      <c r="AD10" s="174">
        <v>7.7499999999999999E-2</v>
      </c>
      <c r="AE10" s="174">
        <v>8.2350000000000007E-2</v>
      </c>
      <c r="AF10" s="174">
        <v>7.0660000000000001E-2</v>
      </c>
      <c r="AG10" s="174">
        <v>7.4590000000000004E-2</v>
      </c>
      <c r="AH10" s="174">
        <v>7.961E-2</v>
      </c>
      <c r="AI10" s="174">
        <v>7.4529999999999999E-2</v>
      </c>
      <c r="AJ10" s="174">
        <v>7.1059999999999998E-2</v>
      </c>
      <c r="AK10" s="174">
        <v>6.1769999999999999E-2</v>
      </c>
      <c r="AL10" s="174">
        <v>7.0131623376623403E-2</v>
      </c>
      <c r="AM10" s="174">
        <v>5.74589032258064E-2</v>
      </c>
      <c r="AN10" s="174">
        <v>7.4204999999999993E-2</v>
      </c>
      <c r="AO10" s="174">
        <v>7.6685159235668807E-2</v>
      </c>
      <c r="AP10" s="174">
        <v>6.6555000000000003E-2</v>
      </c>
      <c r="AQ10" s="174">
        <v>7.4296415094339596E-2</v>
      </c>
      <c r="AR10" s="174">
        <v>6.9366374999999994E-2</v>
      </c>
      <c r="AS10" s="174">
        <v>7.0265962732919199E-2</v>
      </c>
      <c r="AT10" s="174">
        <v>7.7283888888888805E-2</v>
      </c>
      <c r="AU10" s="174">
        <v>6.7676687116564396E-2</v>
      </c>
      <c r="AV10" s="174">
        <v>5.9707317073170701E-2</v>
      </c>
      <c r="AW10" s="174">
        <v>5.9364E-2</v>
      </c>
      <c r="AX10" s="174">
        <v>5.7209096385542099E-2</v>
      </c>
      <c r="AY10" s="174">
        <v>5.05174850299401E-2</v>
      </c>
      <c r="AZ10" s="174">
        <v>6.4105178571428501E-2</v>
      </c>
      <c r="BA10" s="174">
        <v>7.50062130177514E-2</v>
      </c>
      <c r="BB10" s="174">
        <v>5.4792E-2</v>
      </c>
      <c r="BC10" s="174">
        <v>6.1486315789473701E-2</v>
      </c>
      <c r="BD10" s="174">
        <v>7.5264104875051197E-2</v>
      </c>
      <c r="BE10" s="175">
        <v>9.4699732767860895E-2</v>
      </c>
      <c r="BF10" s="132">
        <v>0.25479457286298002</v>
      </c>
      <c r="BG10" s="132">
        <v>-2.64471500634833E-3</v>
      </c>
      <c r="BH10" s="132">
        <v>3.9488959980744E-3</v>
      </c>
    </row>
    <row r="11" spans="1:62">
      <c r="A11" s="124" t="s">
        <v>259</v>
      </c>
      <c r="B11" s="174">
        <v>0</v>
      </c>
      <c r="C11" s="174">
        <v>0</v>
      </c>
      <c r="D11" s="174">
        <v>0</v>
      </c>
      <c r="E11" s="174">
        <v>0</v>
      </c>
      <c r="F11" s="174">
        <v>0</v>
      </c>
      <c r="G11" s="174">
        <v>0</v>
      </c>
      <c r="H11" s="174">
        <v>0</v>
      </c>
      <c r="I11" s="174">
        <v>0</v>
      </c>
      <c r="J11" s="174">
        <v>0</v>
      </c>
      <c r="K11" s="174">
        <v>0</v>
      </c>
      <c r="L11" s="174">
        <v>0</v>
      </c>
      <c r="M11" s="174">
        <v>0</v>
      </c>
      <c r="N11" s="174">
        <v>0</v>
      </c>
      <c r="O11" s="174">
        <v>0</v>
      </c>
      <c r="P11" s="174">
        <v>0</v>
      </c>
      <c r="Q11" s="174">
        <v>0</v>
      </c>
      <c r="R11" s="174">
        <v>0</v>
      </c>
      <c r="S11" s="174">
        <v>0</v>
      </c>
      <c r="T11" s="174">
        <v>0</v>
      </c>
      <c r="U11" s="174">
        <v>1.643E-2</v>
      </c>
      <c r="V11" s="174">
        <v>3.381E-2</v>
      </c>
      <c r="W11" s="174">
        <v>1.4400000000000001E-3</v>
      </c>
      <c r="X11" s="174">
        <v>9.7300000000000008E-3</v>
      </c>
      <c r="Y11" s="174">
        <v>6.0800000000000003E-3</v>
      </c>
      <c r="Z11" s="174">
        <v>1.83E-2</v>
      </c>
      <c r="AA11" s="174">
        <v>2.2370000000000001E-2</v>
      </c>
      <c r="AB11" s="174">
        <v>1.4420000000000001E-2</v>
      </c>
      <c r="AC11" s="174">
        <v>1.7590000000000001E-2</v>
      </c>
      <c r="AD11" s="174">
        <v>4.4200000000000003E-3</v>
      </c>
      <c r="AE11" s="174">
        <v>5.5000000000000003E-4</v>
      </c>
      <c r="AF11" s="174">
        <v>2.5190000000000001E-2</v>
      </c>
      <c r="AG11" s="174">
        <v>2.427E-2</v>
      </c>
      <c r="AH11" s="174">
        <v>3.1690000000000003E-2</v>
      </c>
      <c r="AI11" s="174">
        <v>3.2649999999999998E-2</v>
      </c>
      <c r="AJ11" s="174">
        <v>3.977E-2</v>
      </c>
      <c r="AK11" s="174">
        <v>6.046E-2</v>
      </c>
      <c r="AL11" s="174">
        <v>0.14186279220779199</v>
      </c>
      <c r="AM11" s="174">
        <v>0.136574709677419</v>
      </c>
      <c r="AN11" s="174">
        <v>0.131011153846154</v>
      </c>
      <c r="AO11" s="174">
        <v>0.11315178343949001</v>
      </c>
      <c r="AP11" s="174">
        <v>9.5431329113924004E-2</v>
      </c>
      <c r="AQ11" s="174">
        <v>0.13235077358490599</v>
      </c>
      <c r="AR11" s="174">
        <v>0.11809458</v>
      </c>
      <c r="AS11" s="174">
        <v>0.13274489068323</v>
      </c>
      <c r="AT11" s="174">
        <v>0.122371666666667</v>
      </c>
      <c r="AU11" s="174">
        <v>0.136321646466258</v>
      </c>
      <c r="AV11" s="174">
        <v>0.14609052</v>
      </c>
      <c r="AW11" s="174">
        <v>0.14871970909090901</v>
      </c>
      <c r="AX11" s="174">
        <v>0.14239774518072301</v>
      </c>
      <c r="AY11" s="174">
        <v>0.140892500565269</v>
      </c>
      <c r="AZ11" s="174">
        <v>0.134186032971428</v>
      </c>
      <c r="BA11" s="174">
        <v>0.14362393970786</v>
      </c>
      <c r="BB11" s="174">
        <v>0.14165276794148701</v>
      </c>
      <c r="BC11" s="174">
        <v>0.14024004177599</v>
      </c>
      <c r="BD11" s="174">
        <v>0.143778458343403</v>
      </c>
      <c r="BE11" s="175">
        <v>0.13585162181067201</v>
      </c>
      <c r="BF11" s="132">
        <v>-5.7713901810499797E-2</v>
      </c>
      <c r="BG11" s="132">
        <v>1.6251722603005201E-2</v>
      </c>
      <c r="BH11" s="132">
        <v>5.6648937649604802E-3</v>
      </c>
    </row>
    <row r="12" spans="1:62">
      <c r="A12" s="124" t="s">
        <v>260</v>
      </c>
      <c r="B12" s="174">
        <v>0</v>
      </c>
      <c r="C12" s="174">
        <v>0</v>
      </c>
      <c r="D12" s="174">
        <v>0</v>
      </c>
      <c r="E12" s="174">
        <v>0</v>
      </c>
      <c r="F12" s="174">
        <v>0</v>
      </c>
      <c r="G12" s="174">
        <v>0</v>
      </c>
      <c r="H12" s="174">
        <v>0</v>
      </c>
      <c r="I12" s="174">
        <v>0</v>
      </c>
      <c r="J12" s="174">
        <v>0</v>
      </c>
      <c r="K12" s="174">
        <v>0</v>
      </c>
      <c r="L12" s="174">
        <v>0</v>
      </c>
      <c r="M12" s="174">
        <v>0</v>
      </c>
      <c r="N12" s="174">
        <v>0</v>
      </c>
      <c r="O12" s="174">
        <v>0</v>
      </c>
      <c r="P12" s="174">
        <v>0</v>
      </c>
      <c r="Q12" s="174">
        <v>0</v>
      </c>
      <c r="R12" s="174">
        <v>0</v>
      </c>
      <c r="S12" s="174">
        <v>0</v>
      </c>
      <c r="T12" s="174">
        <v>0</v>
      </c>
      <c r="U12" s="174">
        <v>0</v>
      </c>
      <c r="V12" s="174">
        <v>0</v>
      </c>
      <c r="W12" s="174">
        <v>0</v>
      </c>
      <c r="X12" s="174">
        <v>0</v>
      </c>
      <c r="Y12" s="174">
        <v>0</v>
      </c>
      <c r="Z12" s="174">
        <v>0</v>
      </c>
      <c r="AA12" s="174">
        <v>0</v>
      </c>
      <c r="AB12" s="174">
        <v>0</v>
      </c>
      <c r="AC12" s="174">
        <v>0</v>
      </c>
      <c r="AD12" s="174">
        <v>0</v>
      </c>
      <c r="AE12" s="174">
        <v>0</v>
      </c>
      <c r="AF12" s="174">
        <v>0</v>
      </c>
      <c r="AG12" s="174">
        <v>0</v>
      </c>
      <c r="AH12" s="174">
        <v>0</v>
      </c>
      <c r="AI12" s="174">
        <v>0</v>
      </c>
      <c r="AJ12" s="174">
        <v>0</v>
      </c>
      <c r="AK12" s="174">
        <v>0</v>
      </c>
      <c r="AL12" s="174">
        <v>0</v>
      </c>
      <c r="AM12" s="174">
        <v>0</v>
      </c>
      <c r="AN12" s="174">
        <v>0</v>
      </c>
      <c r="AO12" s="174">
        <v>0</v>
      </c>
      <c r="AP12" s="174">
        <v>0</v>
      </c>
      <c r="AQ12" s="174">
        <v>0</v>
      </c>
      <c r="AR12" s="174">
        <v>0</v>
      </c>
      <c r="AS12" s="174">
        <v>0</v>
      </c>
      <c r="AT12" s="174">
        <v>0</v>
      </c>
      <c r="AU12" s="174">
        <v>0</v>
      </c>
      <c r="AV12" s="174">
        <v>0</v>
      </c>
      <c r="AW12" s="174">
        <v>0</v>
      </c>
      <c r="AX12" s="174">
        <v>0</v>
      </c>
      <c r="AY12" s="174">
        <v>0</v>
      </c>
      <c r="AZ12" s="174">
        <v>0</v>
      </c>
      <c r="BA12" s="174">
        <v>0</v>
      </c>
      <c r="BB12" s="174">
        <v>0</v>
      </c>
      <c r="BC12" s="174">
        <v>0</v>
      </c>
      <c r="BD12" s="174">
        <v>0</v>
      </c>
      <c r="BE12" s="175">
        <v>0</v>
      </c>
      <c r="BF12" s="132">
        <v>0</v>
      </c>
      <c r="BG12" s="132">
        <v>0</v>
      </c>
      <c r="BH12" s="132">
        <v>0</v>
      </c>
    </row>
    <row r="13" spans="1:62">
      <c r="A13" s="124" t="s">
        <v>261</v>
      </c>
      <c r="B13" s="174">
        <v>0</v>
      </c>
      <c r="C13" s="174">
        <v>0</v>
      </c>
      <c r="D13" s="174">
        <v>0</v>
      </c>
      <c r="E13" s="174">
        <v>0</v>
      </c>
      <c r="F13" s="174">
        <v>0</v>
      </c>
      <c r="G13" s="174">
        <v>0</v>
      </c>
      <c r="H13" s="174">
        <v>0</v>
      </c>
      <c r="I13" s="174">
        <v>0</v>
      </c>
      <c r="J13" s="174">
        <v>0</v>
      </c>
      <c r="K13" s="174">
        <v>0</v>
      </c>
      <c r="L13" s="174">
        <v>0</v>
      </c>
      <c r="M13" s="174">
        <v>0</v>
      </c>
      <c r="N13" s="174">
        <v>0</v>
      </c>
      <c r="O13" s="174">
        <v>0</v>
      </c>
      <c r="P13" s="174">
        <v>0</v>
      </c>
      <c r="Q13" s="174">
        <v>0</v>
      </c>
      <c r="R13" s="174">
        <v>0</v>
      </c>
      <c r="S13" s="174">
        <v>0</v>
      </c>
      <c r="T13" s="174">
        <v>0</v>
      </c>
      <c r="U13" s="174">
        <v>0</v>
      </c>
      <c r="V13" s="174">
        <v>0</v>
      </c>
      <c r="W13" s="174">
        <v>0</v>
      </c>
      <c r="X13" s="174">
        <v>0</v>
      </c>
      <c r="Y13" s="174">
        <v>0</v>
      </c>
      <c r="Z13" s="174">
        <v>0</v>
      </c>
      <c r="AA13" s="174">
        <v>0</v>
      </c>
      <c r="AB13" s="174">
        <v>0</v>
      </c>
      <c r="AC13" s="174">
        <v>0</v>
      </c>
      <c r="AD13" s="174">
        <v>0</v>
      </c>
      <c r="AE13" s="174">
        <v>0</v>
      </c>
      <c r="AF13" s="174">
        <v>0</v>
      </c>
      <c r="AG13" s="174">
        <v>0</v>
      </c>
      <c r="AH13" s="174">
        <v>0</v>
      </c>
      <c r="AI13" s="174">
        <v>0</v>
      </c>
      <c r="AJ13" s="174">
        <v>0</v>
      </c>
      <c r="AK13" s="174">
        <v>0</v>
      </c>
      <c r="AL13" s="174">
        <v>0</v>
      </c>
      <c r="AM13" s="174">
        <v>0</v>
      </c>
      <c r="AN13" s="174">
        <v>0</v>
      </c>
      <c r="AO13" s="174">
        <v>0</v>
      </c>
      <c r="AP13" s="174">
        <v>0</v>
      </c>
      <c r="AQ13" s="174">
        <v>0</v>
      </c>
      <c r="AR13" s="174">
        <v>0</v>
      </c>
      <c r="AS13" s="174">
        <v>0</v>
      </c>
      <c r="AT13" s="174">
        <v>0</v>
      </c>
      <c r="AU13" s="174">
        <v>0</v>
      </c>
      <c r="AV13" s="174">
        <v>0</v>
      </c>
      <c r="AW13" s="174">
        <v>0</v>
      </c>
      <c r="AX13" s="174">
        <v>0</v>
      </c>
      <c r="AY13" s="174">
        <v>0</v>
      </c>
      <c r="AZ13" s="174">
        <v>0</v>
      </c>
      <c r="BA13" s="174">
        <v>0</v>
      </c>
      <c r="BB13" s="174">
        <v>0</v>
      </c>
      <c r="BC13" s="174">
        <v>0</v>
      </c>
      <c r="BD13" s="174">
        <v>0</v>
      </c>
      <c r="BE13" s="175">
        <v>0</v>
      </c>
      <c r="BF13" s="132">
        <v>0</v>
      </c>
      <c r="BG13" s="132">
        <v>0</v>
      </c>
      <c r="BH13" s="132">
        <v>0</v>
      </c>
    </row>
    <row r="14" spans="1:62">
      <c r="A14" s="124" t="s">
        <v>262</v>
      </c>
      <c r="B14" s="174">
        <v>0</v>
      </c>
      <c r="C14" s="174">
        <v>0</v>
      </c>
      <c r="D14" s="174">
        <v>0</v>
      </c>
      <c r="E14" s="174">
        <v>0</v>
      </c>
      <c r="F14" s="174">
        <v>0</v>
      </c>
      <c r="G14" s="174">
        <v>0</v>
      </c>
      <c r="H14" s="174">
        <v>0</v>
      </c>
      <c r="I14" s="174">
        <v>0</v>
      </c>
      <c r="J14" s="174">
        <v>0</v>
      </c>
      <c r="K14" s="174">
        <v>0</v>
      </c>
      <c r="L14" s="174">
        <v>0</v>
      </c>
      <c r="M14" s="174">
        <v>0</v>
      </c>
      <c r="N14" s="174">
        <v>0</v>
      </c>
      <c r="O14" s="174">
        <v>0</v>
      </c>
      <c r="P14" s="174">
        <v>0</v>
      </c>
      <c r="Q14" s="174">
        <v>0</v>
      </c>
      <c r="R14" s="174">
        <v>0</v>
      </c>
      <c r="S14" s="174">
        <v>0</v>
      </c>
      <c r="T14" s="174">
        <v>0</v>
      </c>
      <c r="U14" s="174">
        <v>0</v>
      </c>
      <c r="V14" s="174">
        <v>0</v>
      </c>
      <c r="W14" s="174">
        <v>0</v>
      </c>
      <c r="X14" s="174">
        <v>0</v>
      </c>
      <c r="Y14" s="174">
        <v>0</v>
      </c>
      <c r="Z14" s="174">
        <v>0</v>
      </c>
      <c r="AA14" s="174">
        <v>0</v>
      </c>
      <c r="AB14" s="174">
        <v>0</v>
      </c>
      <c r="AC14" s="174">
        <v>0</v>
      </c>
      <c r="AD14" s="174">
        <v>0</v>
      </c>
      <c r="AE14" s="174">
        <v>0</v>
      </c>
      <c r="AF14" s="174">
        <v>0</v>
      </c>
      <c r="AG14" s="174">
        <v>0</v>
      </c>
      <c r="AH14" s="174">
        <v>0</v>
      </c>
      <c r="AI14" s="174">
        <v>0</v>
      </c>
      <c r="AJ14" s="174">
        <v>0</v>
      </c>
      <c r="AK14" s="174">
        <v>0</v>
      </c>
      <c r="AL14" s="174">
        <v>0</v>
      </c>
      <c r="AM14" s="174">
        <v>0</v>
      </c>
      <c r="AN14" s="174">
        <v>0</v>
      </c>
      <c r="AO14" s="174">
        <v>0</v>
      </c>
      <c r="AP14" s="174">
        <v>0</v>
      </c>
      <c r="AQ14" s="174">
        <v>0</v>
      </c>
      <c r="AR14" s="174">
        <v>0</v>
      </c>
      <c r="AS14" s="174">
        <v>0</v>
      </c>
      <c r="AT14" s="174">
        <v>0</v>
      </c>
      <c r="AU14" s="174">
        <v>0</v>
      </c>
      <c r="AV14" s="174">
        <v>0</v>
      </c>
      <c r="AW14" s="174">
        <v>0</v>
      </c>
      <c r="AX14" s="174">
        <v>0</v>
      </c>
      <c r="AY14" s="174">
        <v>0</v>
      </c>
      <c r="AZ14" s="174">
        <v>0</v>
      </c>
      <c r="BA14" s="174">
        <v>0</v>
      </c>
      <c r="BB14" s="174">
        <v>0</v>
      </c>
      <c r="BC14" s="174">
        <v>0</v>
      </c>
      <c r="BD14" s="174">
        <v>0</v>
      </c>
      <c r="BE14" s="175">
        <v>0</v>
      </c>
      <c r="BF14" s="132">
        <v>0</v>
      </c>
      <c r="BG14" s="132">
        <v>0</v>
      </c>
      <c r="BH14" s="132">
        <v>0</v>
      </c>
    </row>
    <row r="15" spans="1:62">
      <c r="A15" s="124" t="s">
        <v>263</v>
      </c>
      <c r="B15" s="174">
        <v>0</v>
      </c>
      <c r="C15" s="174">
        <v>0</v>
      </c>
      <c r="D15" s="174">
        <v>0</v>
      </c>
      <c r="E15" s="174">
        <v>0</v>
      </c>
      <c r="F15" s="174">
        <v>0</v>
      </c>
      <c r="G15" s="174">
        <v>0</v>
      </c>
      <c r="H15" s="174">
        <v>0</v>
      </c>
      <c r="I15" s="174">
        <v>0</v>
      </c>
      <c r="J15" s="174">
        <v>0</v>
      </c>
      <c r="K15" s="174">
        <v>0</v>
      </c>
      <c r="L15" s="174">
        <v>0</v>
      </c>
      <c r="M15" s="174">
        <v>0</v>
      </c>
      <c r="N15" s="174">
        <v>0</v>
      </c>
      <c r="O15" s="174">
        <v>0</v>
      </c>
      <c r="P15" s="174">
        <v>0</v>
      </c>
      <c r="Q15" s="174">
        <v>0</v>
      </c>
      <c r="R15" s="174">
        <v>0</v>
      </c>
      <c r="S15" s="174">
        <v>0</v>
      </c>
      <c r="T15" s="174">
        <v>0</v>
      </c>
      <c r="U15" s="174">
        <v>0</v>
      </c>
      <c r="V15" s="174">
        <v>0</v>
      </c>
      <c r="W15" s="174">
        <v>0</v>
      </c>
      <c r="X15" s="174">
        <v>0</v>
      </c>
      <c r="Y15" s="174">
        <v>0</v>
      </c>
      <c r="Z15" s="174">
        <v>0</v>
      </c>
      <c r="AA15" s="174">
        <v>0</v>
      </c>
      <c r="AB15" s="174">
        <v>0</v>
      </c>
      <c r="AC15" s="174">
        <v>0</v>
      </c>
      <c r="AD15" s="174">
        <v>0</v>
      </c>
      <c r="AE15" s="174">
        <v>0</v>
      </c>
      <c r="AF15" s="174">
        <v>0</v>
      </c>
      <c r="AG15" s="174">
        <v>0</v>
      </c>
      <c r="AH15" s="174">
        <v>0</v>
      </c>
      <c r="AI15" s="174">
        <v>0</v>
      </c>
      <c r="AJ15" s="174">
        <v>0</v>
      </c>
      <c r="AK15" s="174">
        <v>0</v>
      </c>
      <c r="AL15" s="174">
        <v>0</v>
      </c>
      <c r="AM15" s="174">
        <v>0</v>
      </c>
      <c r="AN15" s="174">
        <v>0</v>
      </c>
      <c r="AO15" s="174">
        <v>0</v>
      </c>
      <c r="AP15" s="174">
        <v>0</v>
      </c>
      <c r="AQ15" s="174">
        <v>0</v>
      </c>
      <c r="AR15" s="174">
        <v>0</v>
      </c>
      <c r="AS15" s="174">
        <v>0</v>
      </c>
      <c r="AT15" s="174">
        <v>0</v>
      </c>
      <c r="AU15" s="174">
        <v>0</v>
      </c>
      <c r="AV15" s="174">
        <v>0</v>
      </c>
      <c r="AW15" s="174">
        <v>0</v>
      </c>
      <c r="AX15" s="174">
        <v>0</v>
      </c>
      <c r="AY15" s="174">
        <v>0</v>
      </c>
      <c r="AZ15" s="174">
        <v>0</v>
      </c>
      <c r="BA15" s="174">
        <v>0</v>
      </c>
      <c r="BB15" s="174">
        <v>0</v>
      </c>
      <c r="BC15" s="174">
        <v>0</v>
      </c>
      <c r="BD15" s="174">
        <v>0</v>
      </c>
      <c r="BE15" s="175">
        <v>0</v>
      </c>
      <c r="BF15" s="132">
        <v>0</v>
      </c>
      <c r="BG15" s="132">
        <v>0</v>
      </c>
      <c r="BH15" s="132">
        <v>0</v>
      </c>
    </row>
    <row r="16" spans="1:62">
      <c r="A16" s="124" t="s">
        <v>264</v>
      </c>
      <c r="B16" s="174">
        <v>0</v>
      </c>
      <c r="C16" s="174">
        <v>0</v>
      </c>
      <c r="D16" s="174">
        <v>0</v>
      </c>
      <c r="E16" s="174">
        <v>0</v>
      </c>
      <c r="F16" s="174">
        <v>0</v>
      </c>
      <c r="G16" s="174">
        <v>0</v>
      </c>
      <c r="H16" s="174">
        <v>0</v>
      </c>
      <c r="I16" s="174">
        <v>0</v>
      </c>
      <c r="J16" s="174">
        <v>0</v>
      </c>
      <c r="K16" s="174">
        <v>0</v>
      </c>
      <c r="L16" s="174">
        <v>0</v>
      </c>
      <c r="M16" s="174">
        <v>0</v>
      </c>
      <c r="N16" s="174">
        <v>0</v>
      </c>
      <c r="O16" s="174">
        <v>0</v>
      </c>
      <c r="P16" s="174">
        <v>0</v>
      </c>
      <c r="Q16" s="174">
        <v>0</v>
      </c>
      <c r="R16" s="174">
        <v>0</v>
      </c>
      <c r="S16" s="174">
        <v>0</v>
      </c>
      <c r="T16" s="174">
        <v>0</v>
      </c>
      <c r="U16" s="174">
        <v>0</v>
      </c>
      <c r="V16" s="174">
        <v>0</v>
      </c>
      <c r="W16" s="174">
        <v>0</v>
      </c>
      <c r="X16" s="174">
        <v>0</v>
      </c>
      <c r="Y16" s="174">
        <v>0</v>
      </c>
      <c r="Z16" s="174">
        <v>0</v>
      </c>
      <c r="AA16" s="174">
        <v>0</v>
      </c>
      <c r="AB16" s="174">
        <v>0</v>
      </c>
      <c r="AC16" s="174">
        <v>0</v>
      </c>
      <c r="AD16" s="174">
        <v>0</v>
      </c>
      <c r="AE16" s="174">
        <v>0</v>
      </c>
      <c r="AF16" s="174">
        <v>0</v>
      </c>
      <c r="AG16" s="174">
        <v>0</v>
      </c>
      <c r="AH16" s="174">
        <v>0</v>
      </c>
      <c r="AI16" s="174">
        <v>0</v>
      </c>
      <c r="AJ16" s="174">
        <v>0</v>
      </c>
      <c r="AK16" s="174">
        <v>0</v>
      </c>
      <c r="AL16" s="174">
        <v>0</v>
      </c>
      <c r="AM16" s="174">
        <v>0</v>
      </c>
      <c r="AN16" s="174">
        <v>0</v>
      </c>
      <c r="AO16" s="174">
        <v>0</v>
      </c>
      <c r="AP16" s="174">
        <v>0</v>
      </c>
      <c r="AQ16" s="174">
        <v>0</v>
      </c>
      <c r="AR16" s="174">
        <v>0</v>
      </c>
      <c r="AS16" s="174">
        <v>0</v>
      </c>
      <c r="AT16" s="174">
        <v>0</v>
      </c>
      <c r="AU16" s="174">
        <v>0</v>
      </c>
      <c r="AV16" s="174">
        <v>0</v>
      </c>
      <c r="AW16" s="174">
        <v>0</v>
      </c>
      <c r="AX16" s="174">
        <v>0</v>
      </c>
      <c r="AY16" s="174">
        <v>0</v>
      </c>
      <c r="AZ16" s="174">
        <v>0</v>
      </c>
      <c r="BA16" s="174">
        <v>0</v>
      </c>
      <c r="BB16" s="174">
        <v>0</v>
      </c>
      <c r="BC16" s="174">
        <v>0</v>
      </c>
      <c r="BD16" s="174">
        <v>0</v>
      </c>
      <c r="BE16" s="175">
        <v>0</v>
      </c>
      <c r="BF16" s="132">
        <v>0</v>
      </c>
      <c r="BG16" s="132">
        <v>0</v>
      </c>
      <c r="BH16" s="132">
        <v>0</v>
      </c>
    </row>
    <row r="17" spans="1:60">
      <c r="A17" s="124" t="s">
        <v>265</v>
      </c>
      <c r="B17" s="174">
        <v>0</v>
      </c>
      <c r="C17" s="174">
        <v>0</v>
      </c>
      <c r="D17" s="174">
        <v>0</v>
      </c>
      <c r="E17" s="174">
        <v>0</v>
      </c>
      <c r="F17" s="174">
        <v>0</v>
      </c>
      <c r="G17" s="174">
        <v>0</v>
      </c>
      <c r="H17" s="174">
        <v>0</v>
      </c>
      <c r="I17" s="174">
        <v>0</v>
      </c>
      <c r="J17" s="174">
        <v>0</v>
      </c>
      <c r="K17" s="174">
        <v>0</v>
      </c>
      <c r="L17" s="174">
        <v>0</v>
      </c>
      <c r="M17" s="174">
        <v>0</v>
      </c>
      <c r="N17" s="174">
        <v>0</v>
      </c>
      <c r="O17" s="174">
        <v>0</v>
      </c>
      <c r="P17" s="174">
        <v>0</v>
      </c>
      <c r="Q17" s="174">
        <v>0</v>
      </c>
      <c r="R17" s="174">
        <v>0</v>
      </c>
      <c r="S17" s="174">
        <v>0</v>
      </c>
      <c r="T17" s="174">
        <v>0</v>
      </c>
      <c r="U17" s="174">
        <v>0</v>
      </c>
      <c r="V17" s="174">
        <v>0</v>
      </c>
      <c r="W17" s="174">
        <v>0</v>
      </c>
      <c r="X17" s="174">
        <v>0</v>
      </c>
      <c r="Y17" s="174">
        <v>0</v>
      </c>
      <c r="Z17" s="174">
        <v>0</v>
      </c>
      <c r="AA17" s="174">
        <v>0</v>
      </c>
      <c r="AB17" s="174">
        <v>0</v>
      </c>
      <c r="AC17" s="174">
        <v>0</v>
      </c>
      <c r="AD17" s="174">
        <v>0</v>
      </c>
      <c r="AE17" s="174">
        <v>0</v>
      </c>
      <c r="AF17" s="174">
        <v>0</v>
      </c>
      <c r="AG17" s="174">
        <v>0</v>
      </c>
      <c r="AH17" s="174">
        <v>0</v>
      </c>
      <c r="AI17" s="174">
        <v>0</v>
      </c>
      <c r="AJ17" s="174">
        <v>0</v>
      </c>
      <c r="AK17" s="174">
        <v>0</v>
      </c>
      <c r="AL17" s="174">
        <v>0</v>
      </c>
      <c r="AM17" s="174">
        <v>0</v>
      </c>
      <c r="AN17" s="174">
        <v>0</v>
      </c>
      <c r="AO17" s="174">
        <v>0</v>
      </c>
      <c r="AP17" s="174">
        <v>0</v>
      </c>
      <c r="AQ17" s="174">
        <v>0</v>
      </c>
      <c r="AR17" s="174">
        <v>0</v>
      </c>
      <c r="AS17" s="174">
        <v>0</v>
      </c>
      <c r="AT17" s="174">
        <v>0</v>
      </c>
      <c r="AU17" s="174">
        <v>0</v>
      </c>
      <c r="AV17" s="174">
        <v>0</v>
      </c>
      <c r="AW17" s="174">
        <v>0</v>
      </c>
      <c r="AX17" s="174">
        <v>0</v>
      </c>
      <c r="AY17" s="174">
        <v>0</v>
      </c>
      <c r="AZ17" s="174">
        <v>0</v>
      </c>
      <c r="BA17" s="174">
        <v>0</v>
      </c>
      <c r="BB17" s="174">
        <v>0</v>
      </c>
      <c r="BC17" s="174">
        <v>0</v>
      </c>
      <c r="BD17" s="174">
        <v>0</v>
      </c>
      <c r="BE17" s="175">
        <v>0</v>
      </c>
      <c r="BF17" s="132">
        <v>0</v>
      </c>
      <c r="BG17" s="132">
        <v>0</v>
      </c>
      <c r="BH17" s="132">
        <v>0</v>
      </c>
    </row>
    <row r="18" spans="1:60">
      <c r="A18" s="124" t="s">
        <v>189</v>
      </c>
      <c r="B18" s="174">
        <v>0</v>
      </c>
      <c r="C18" s="174">
        <v>0</v>
      </c>
      <c r="D18" s="174">
        <v>0</v>
      </c>
      <c r="E18" s="174">
        <v>0</v>
      </c>
      <c r="F18" s="174">
        <v>5.1000000000000004E-4</v>
      </c>
      <c r="G18" s="174">
        <v>4.4999999999999999E-4</v>
      </c>
      <c r="H18" s="174">
        <v>4.2000000000000002E-4</v>
      </c>
      <c r="I18" s="174">
        <v>7.2999999999999996E-4</v>
      </c>
      <c r="J18" s="174">
        <v>4.6000000000000001E-4</v>
      </c>
      <c r="K18" s="174">
        <v>2.5999999999999998E-4</v>
      </c>
      <c r="L18" s="174">
        <v>2.5000000000000001E-4</v>
      </c>
      <c r="M18" s="174">
        <v>1.8000000000000001E-4</v>
      </c>
      <c r="N18" s="174">
        <v>0</v>
      </c>
      <c r="O18" s="174">
        <v>0</v>
      </c>
      <c r="P18" s="174">
        <v>0</v>
      </c>
      <c r="Q18" s="174">
        <v>0</v>
      </c>
      <c r="R18" s="174">
        <v>0</v>
      </c>
      <c r="S18" s="174">
        <v>0</v>
      </c>
      <c r="T18" s="174">
        <v>0</v>
      </c>
      <c r="U18" s="174">
        <v>0</v>
      </c>
      <c r="V18" s="174">
        <v>0</v>
      </c>
      <c r="W18" s="174">
        <v>0</v>
      </c>
      <c r="X18" s="174">
        <v>0</v>
      </c>
      <c r="Y18" s="174">
        <v>0</v>
      </c>
      <c r="Z18" s="174">
        <v>0</v>
      </c>
      <c r="AA18" s="174">
        <v>0</v>
      </c>
      <c r="AB18" s="174">
        <v>0</v>
      </c>
      <c r="AC18" s="174">
        <v>0</v>
      </c>
      <c r="AD18" s="174">
        <v>0</v>
      </c>
      <c r="AE18" s="174">
        <v>0</v>
      </c>
      <c r="AF18" s="174">
        <v>0</v>
      </c>
      <c r="AG18" s="174">
        <v>0</v>
      </c>
      <c r="AH18" s="174">
        <v>0</v>
      </c>
      <c r="AI18" s="174">
        <v>0</v>
      </c>
      <c r="AJ18" s="174">
        <v>0</v>
      </c>
      <c r="AK18" s="174">
        <v>0</v>
      </c>
      <c r="AL18" s="174">
        <v>0</v>
      </c>
      <c r="AM18" s="174">
        <v>0</v>
      </c>
      <c r="AN18" s="174">
        <v>0</v>
      </c>
      <c r="AO18" s="174">
        <v>0</v>
      </c>
      <c r="AP18" s="174">
        <v>0</v>
      </c>
      <c r="AQ18" s="174">
        <v>0</v>
      </c>
      <c r="AR18" s="174">
        <v>0</v>
      </c>
      <c r="AS18" s="174">
        <v>0</v>
      </c>
      <c r="AT18" s="174">
        <v>0</v>
      </c>
      <c r="AU18" s="174">
        <v>0</v>
      </c>
      <c r="AV18" s="174">
        <v>0</v>
      </c>
      <c r="AW18" s="174">
        <v>0</v>
      </c>
      <c r="AX18" s="174">
        <v>0</v>
      </c>
      <c r="AY18" s="174">
        <v>0</v>
      </c>
      <c r="AZ18" s="174">
        <v>0</v>
      </c>
      <c r="BA18" s="174">
        <v>0</v>
      </c>
      <c r="BB18" s="174">
        <v>0</v>
      </c>
      <c r="BC18" s="174">
        <v>0</v>
      </c>
      <c r="BD18" s="174">
        <v>0</v>
      </c>
      <c r="BE18" s="175">
        <v>0</v>
      </c>
      <c r="BF18" s="132">
        <v>0</v>
      </c>
      <c r="BG18" s="132">
        <v>0</v>
      </c>
      <c r="BH18" s="132">
        <v>0</v>
      </c>
    </row>
    <row r="19" spans="1:60">
      <c r="A19" s="124" t="s">
        <v>266</v>
      </c>
      <c r="B19" s="174">
        <v>0</v>
      </c>
      <c r="C19" s="174">
        <v>1.2E-4</v>
      </c>
      <c r="D19" s="174">
        <v>3.8000000000000002E-4</v>
      </c>
      <c r="E19" s="174">
        <v>1.8000000000000001E-4</v>
      </c>
      <c r="F19" s="174">
        <v>0</v>
      </c>
      <c r="G19" s="174">
        <v>0</v>
      </c>
      <c r="H19" s="174">
        <v>0</v>
      </c>
      <c r="I19" s="174">
        <v>0</v>
      </c>
      <c r="J19" s="174">
        <v>0</v>
      </c>
      <c r="K19" s="174">
        <v>0</v>
      </c>
      <c r="L19" s="174">
        <v>0</v>
      </c>
      <c r="M19" s="174">
        <v>0</v>
      </c>
      <c r="N19" s="174">
        <v>0</v>
      </c>
      <c r="O19" s="174">
        <v>0</v>
      </c>
      <c r="P19" s="174">
        <v>0</v>
      </c>
      <c r="Q19" s="174">
        <v>0</v>
      </c>
      <c r="R19" s="174">
        <v>0</v>
      </c>
      <c r="S19" s="174">
        <v>0</v>
      </c>
      <c r="T19" s="174">
        <v>0</v>
      </c>
      <c r="U19" s="174">
        <v>0</v>
      </c>
      <c r="V19" s="174">
        <v>0</v>
      </c>
      <c r="W19" s="174">
        <v>0</v>
      </c>
      <c r="X19" s="174">
        <v>0</v>
      </c>
      <c r="Y19" s="174">
        <v>0</v>
      </c>
      <c r="Z19" s="174">
        <v>0</v>
      </c>
      <c r="AA19" s="174">
        <v>0</v>
      </c>
      <c r="AB19" s="174">
        <v>0</v>
      </c>
      <c r="AC19" s="174">
        <v>0</v>
      </c>
      <c r="AD19" s="174">
        <v>0</v>
      </c>
      <c r="AE19" s="174">
        <v>0</v>
      </c>
      <c r="AF19" s="174">
        <v>0</v>
      </c>
      <c r="AG19" s="174">
        <v>0</v>
      </c>
      <c r="AH19" s="174">
        <v>0</v>
      </c>
      <c r="AI19" s="174">
        <v>0</v>
      </c>
      <c r="AJ19" s="174">
        <v>0</v>
      </c>
      <c r="AK19" s="174">
        <v>0</v>
      </c>
      <c r="AL19" s="174">
        <v>0</v>
      </c>
      <c r="AM19" s="174">
        <v>0</v>
      </c>
      <c r="AN19" s="174">
        <v>0</v>
      </c>
      <c r="AO19" s="174">
        <v>0</v>
      </c>
      <c r="AP19" s="174">
        <v>0</v>
      </c>
      <c r="AQ19" s="174">
        <v>0</v>
      </c>
      <c r="AR19" s="174">
        <v>0</v>
      </c>
      <c r="AS19" s="174">
        <v>0</v>
      </c>
      <c r="AT19" s="174">
        <v>0</v>
      </c>
      <c r="AU19" s="174">
        <v>0</v>
      </c>
      <c r="AV19" s="174">
        <v>0</v>
      </c>
      <c r="AW19" s="174">
        <v>0</v>
      </c>
      <c r="AX19" s="174">
        <v>0</v>
      </c>
      <c r="AY19" s="174">
        <v>0</v>
      </c>
      <c r="AZ19" s="174">
        <v>0</v>
      </c>
      <c r="BA19" s="174">
        <v>0</v>
      </c>
      <c r="BB19" s="174">
        <v>0</v>
      </c>
      <c r="BC19" s="174">
        <v>0</v>
      </c>
      <c r="BD19" s="174">
        <v>0</v>
      </c>
      <c r="BE19" s="175">
        <v>0</v>
      </c>
      <c r="BF19" s="132">
        <v>0</v>
      </c>
      <c r="BG19" s="132">
        <v>0</v>
      </c>
      <c r="BH19" s="132">
        <v>0</v>
      </c>
    </row>
    <row r="20" spans="1:60">
      <c r="A20" s="124" t="s">
        <v>267</v>
      </c>
      <c r="B20" s="174">
        <v>0</v>
      </c>
      <c r="C20" s="174">
        <v>0</v>
      </c>
      <c r="D20" s="174">
        <v>0</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74">
        <v>0</v>
      </c>
      <c r="AH20" s="174">
        <v>0</v>
      </c>
      <c r="AI20" s="174">
        <v>0</v>
      </c>
      <c r="AJ20" s="174">
        <v>0</v>
      </c>
      <c r="AK20" s="174">
        <v>0</v>
      </c>
      <c r="AL20" s="174">
        <v>0</v>
      </c>
      <c r="AM20" s="174">
        <v>0</v>
      </c>
      <c r="AN20" s="174">
        <v>0</v>
      </c>
      <c r="AO20" s="174">
        <v>0</v>
      </c>
      <c r="AP20" s="174">
        <v>0</v>
      </c>
      <c r="AQ20" s="174">
        <v>0</v>
      </c>
      <c r="AR20" s="174">
        <v>0</v>
      </c>
      <c r="AS20" s="174">
        <v>0</v>
      </c>
      <c r="AT20" s="174">
        <v>0</v>
      </c>
      <c r="AU20" s="174">
        <v>0</v>
      </c>
      <c r="AV20" s="174">
        <v>0</v>
      </c>
      <c r="AW20" s="174">
        <v>0</v>
      </c>
      <c r="AX20" s="174">
        <v>0</v>
      </c>
      <c r="AY20" s="174">
        <v>0</v>
      </c>
      <c r="AZ20" s="174">
        <v>0</v>
      </c>
      <c r="BA20" s="174">
        <v>0</v>
      </c>
      <c r="BB20" s="174">
        <v>0</v>
      </c>
      <c r="BC20" s="174">
        <v>0</v>
      </c>
      <c r="BD20" s="174">
        <v>0</v>
      </c>
      <c r="BE20" s="175">
        <v>0</v>
      </c>
      <c r="BF20" s="132">
        <v>0</v>
      </c>
      <c r="BG20" s="132">
        <v>0</v>
      </c>
      <c r="BH20" s="132">
        <v>0</v>
      </c>
    </row>
    <row r="21" spans="1:60" s="125" customFormat="1">
      <c r="A21" s="133" t="s">
        <v>268</v>
      </c>
      <c r="B21" s="176">
        <v>0</v>
      </c>
      <c r="C21" s="176">
        <v>1.2E-4</v>
      </c>
      <c r="D21" s="176">
        <v>3.8000000000000002E-4</v>
      </c>
      <c r="E21" s="176">
        <v>1.8000000000000001E-4</v>
      </c>
      <c r="F21" s="176">
        <v>5.1000000000000004E-4</v>
      </c>
      <c r="G21" s="176">
        <v>4.4999999999999999E-4</v>
      </c>
      <c r="H21" s="176">
        <v>4.2000000000000002E-4</v>
      </c>
      <c r="I21" s="176">
        <v>7.2999999999999996E-4</v>
      </c>
      <c r="J21" s="176">
        <v>4.6000000000000001E-4</v>
      </c>
      <c r="K21" s="176">
        <v>1.0619999999999999E-2</v>
      </c>
      <c r="L21" s="176">
        <v>2.5420000000000002E-2</v>
      </c>
      <c r="M21" s="176">
        <v>2.5899999999999999E-2</v>
      </c>
      <c r="N21" s="176">
        <v>1.6369999999999999E-2</v>
      </c>
      <c r="O21" s="176">
        <v>2.896E-2</v>
      </c>
      <c r="P21" s="176">
        <v>2.6919999999999999E-2</v>
      </c>
      <c r="Q21" s="176">
        <v>2.3400000000000001E-2</v>
      </c>
      <c r="R21" s="176">
        <v>2.8160000000000001E-2</v>
      </c>
      <c r="S21" s="176">
        <v>1.8700000000000001E-2</v>
      </c>
      <c r="T21" s="176">
        <v>3.4049999999999997E-2</v>
      </c>
      <c r="U21" s="176">
        <v>6.2839999999999993E-2</v>
      </c>
      <c r="V21" s="176">
        <v>9.1469999999999996E-2</v>
      </c>
      <c r="W21" s="176">
        <v>5.8549999999999998E-2</v>
      </c>
      <c r="X21" s="176">
        <v>7.4380000000000002E-2</v>
      </c>
      <c r="Y21" s="176">
        <v>6.4060000000000006E-2</v>
      </c>
      <c r="Z21" s="176">
        <v>6.8690000000000001E-2</v>
      </c>
      <c r="AA21" s="176">
        <v>9.5180000000000001E-2</v>
      </c>
      <c r="AB21" s="176">
        <v>9.1980000000000006E-2</v>
      </c>
      <c r="AC21" s="176">
        <v>8.8400000000000006E-2</v>
      </c>
      <c r="AD21" s="176">
        <v>8.1920000000000007E-2</v>
      </c>
      <c r="AE21" s="176">
        <v>8.2900000000000001E-2</v>
      </c>
      <c r="AF21" s="176">
        <v>9.5850000000000005E-2</v>
      </c>
      <c r="AG21" s="176">
        <v>9.8860000000000003E-2</v>
      </c>
      <c r="AH21" s="176">
        <v>0.1113</v>
      </c>
      <c r="AI21" s="176">
        <v>0.10718</v>
      </c>
      <c r="AJ21" s="176">
        <v>0.11083</v>
      </c>
      <c r="AK21" s="176">
        <v>0.12223000000000001</v>
      </c>
      <c r="AL21" s="176">
        <v>0.21199441558441601</v>
      </c>
      <c r="AM21" s="176">
        <v>0.19403361290322599</v>
      </c>
      <c r="AN21" s="176">
        <v>0.20521615384615399</v>
      </c>
      <c r="AO21" s="176">
        <v>0.18983694267515899</v>
      </c>
      <c r="AP21" s="176">
        <v>0.16198632911392399</v>
      </c>
      <c r="AQ21" s="176">
        <v>0.206647188679245</v>
      </c>
      <c r="AR21" s="176">
        <v>0.18746095500000001</v>
      </c>
      <c r="AS21" s="176">
        <v>0.203010853416149</v>
      </c>
      <c r="AT21" s="176">
        <v>0.199655555555555</v>
      </c>
      <c r="AU21" s="176">
        <v>0.20399833358282199</v>
      </c>
      <c r="AV21" s="176">
        <v>0.20579783707317101</v>
      </c>
      <c r="AW21" s="176">
        <v>0.20808370909090901</v>
      </c>
      <c r="AX21" s="176">
        <v>0.19960684156626499</v>
      </c>
      <c r="AY21" s="176">
        <v>0.191409985595209</v>
      </c>
      <c r="AZ21" s="176">
        <v>0.198291211542857</v>
      </c>
      <c r="BA21" s="176">
        <v>0.21863015272561101</v>
      </c>
      <c r="BB21" s="176">
        <v>0.19644476794148699</v>
      </c>
      <c r="BC21" s="176">
        <v>0.201726357565464</v>
      </c>
      <c r="BD21" s="176">
        <v>0.219042563218454</v>
      </c>
      <c r="BE21" s="176">
        <v>0.23055135457853301</v>
      </c>
      <c r="BF21" s="135">
        <v>4.9665551144081999E-2</v>
      </c>
      <c r="BG21" s="135">
        <v>9.3103142211357105E-3</v>
      </c>
      <c r="BH21" s="135">
        <v>9.6137897630348898E-3</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0</v>
      </c>
      <c r="C23" s="174">
        <v>0</v>
      </c>
      <c r="D23" s="174">
        <v>0</v>
      </c>
      <c r="E23" s="174">
        <v>0</v>
      </c>
      <c r="F23" s="174">
        <v>0</v>
      </c>
      <c r="G23" s="174">
        <v>0</v>
      </c>
      <c r="H23" s="174">
        <v>0</v>
      </c>
      <c r="I23" s="174">
        <v>0</v>
      </c>
      <c r="J23" s="174">
        <v>0</v>
      </c>
      <c r="K23" s="174">
        <v>0</v>
      </c>
      <c r="L23" s="174">
        <v>0</v>
      </c>
      <c r="M23" s="174">
        <v>0</v>
      </c>
      <c r="N23" s="174">
        <v>0</v>
      </c>
      <c r="O23" s="174">
        <v>0</v>
      </c>
      <c r="P23" s="174">
        <v>0</v>
      </c>
      <c r="Q23" s="174">
        <v>0</v>
      </c>
      <c r="R23" s="174">
        <v>0</v>
      </c>
      <c r="S23" s="174">
        <v>0</v>
      </c>
      <c r="T23" s="174">
        <v>0</v>
      </c>
      <c r="U23" s="174">
        <v>0</v>
      </c>
      <c r="V23" s="174">
        <v>0</v>
      </c>
      <c r="W23" s="174">
        <v>0</v>
      </c>
      <c r="X23" s="174">
        <v>0</v>
      </c>
      <c r="Y23" s="174">
        <v>0</v>
      </c>
      <c r="Z23" s="174">
        <v>0</v>
      </c>
      <c r="AA23" s="174">
        <v>0</v>
      </c>
      <c r="AB23" s="174">
        <v>0</v>
      </c>
      <c r="AC23" s="174">
        <v>0</v>
      </c>
      <c r="AD23" s="174">
        <v>0</v>
      </c>
      <c r="AE23" s="174">
        <v>0</v>
      </c>
      <c r="AF23" s="174">
        <v>0</v>
      </c>
      <c r="AG23" s="174">
        <v>0</v>
      </c>
      <c r="AH23" s="174">
        <v>0</v>
      </c>
      <c r="AI23" s="174">
        <v>0</v>
      </c>
      <c r="AJ23" s="174">
        <v>0</v>
      </c>
      <c r="AK23" s="174">
        <v>0</v>
      </c>
      <c r="AL23" s="174">
        <v>0</v>
      </c>
      <c r="AM23" s="174">
        <v>0</v>
      </c>
      <c r="AN23" s="174">
        <v>0</v>
      </c>
      <c r="AO23" s="174">
        <v>0</v>
      </c>
      <c r="AP23" s="174">
        <v>0</v>
      </c>
      <c r="AQ23" s="174">
        <v>0</v>
      </c>
      <c r="AR23" s="174">
        <v>0</v>
      </c>
      <c r="AS23" s="174">
        <v>0</v>
      </c>
      <c r="AT23" s="174">
        <v>0</v>
      </c>
      <c r="AU23" s="174">
        <v>0</v>
      </c>
      <c r="AV23" s="174">
        <v>0</v>
      </c>
      <c r="AW23" s="174">
        <v>0</v>
      </c>
      <c r="AX23" s="174">
        <v>0</v>
      </c>
      <c r="AY23" s="174">
        <v>0</v>
      </c>
      <c r="AZ23" s="174">
        <v>0</v>
      </c>
      <c r="BA23" s="174">
        <v>0</v>
      </c>
      <c r="BB23" s="174">
        <v>0</v>
      </c>
      <c r="BC23" s="174">
        <v>0</v>
      </c>
      <c r="BD23" s="174">
        <v>0</v>
      </c>
      <c r="BE23" s="175">
        <v>0</v>
      </c>
      <c r="BF23" s="132">
        <v>0</v>
      </c>
      <c r="BG23" s="132">
        <v>0</v>
      </c>
      <c r="BH23" s="132">
        <v>0</v>
      </c>
    </row>
    <row r="24" spans="1:60">
      <c r="A24" s="136" t="s">
        <v>270</v>
      </c>
      <c r="B24" s="174">
        <v>0</v>
      </c>
      <c r="C24" s="174">
        <v>6.0000000000000002E-5</v>
      </c>
      <c r="D24" s="174">
        <v>9.3999999999999997E-4</v>
      </c>
      <c r="E24" s="174">
        <v>6.0999999999999997E-4</v>
      </c>
      <c r="F24" s="174">
        <v>2.2000000000000001E-4</v>
      </c>
      <c r="G24" s="174">
        <v>5.6999999999999998E-4</v>
      </c>
      <c r="H24" s="174">
        <v>0</v>
      </c>
      <c r="I24" s="174">
        <v>1.1E-4</v>
      </c>
      <c r="J24" s="174">
        <v>7.6000000000000004E-4</v>
      </c>
      <c r="K24" s="174">
        <v>1.48E-3</v>
      </c>
      <c r="L24" s="174">
        <v>6.7839999999999998E-2</v>
      </c>
      <c r="M24" s="174">
        <v>0.10036</v>
      </c>
      <c r="N24" s="174">
        <v>0.11939</v>
      </c>
      <c r="O24" s="174">
        <v>0.12512999999999999</v>
      </c>
      <c r="P24" s="174">
        <v>0.11407</v>
      </c>
      <c r="Q24" s="174">
        <v>0.12548999999999999</v>
      </c>
      <c r="R24" s="174">
        <v>0.12859000000000001</v>
      </c>
      <c r="S24" s="174">
        <v>0.15664</v>
      </c>
      <c r="T24" s="174">
        <v>0.24106</v>
      </c>
      <c r="U24" s="174">
        <v>0.27743000000000001</v>
      </c>
      <c r="V24" s="174">
        <v>0.34600999999999998</v>
      </c>
      <c r="W24" s="174">
        <v>0.39394000000000001</v>
      </c>
      <c r="X24" s="174">
        <v>0.41966999999999999</v>
      </c>
      <c r="Y24" s="174">
        <v>0.43102000000000001</v>
      </c>
      <c r="Z24" s="174">
        <v>0.41216999999999998</v>
      </c>
      <c r="AA24" s="174">
        <v>0.42721999999999999</v>
      </c>
      <c r="AB24" s="174">
        <v>0.42860999999999999</v>
      </c>
      <c r="AC24" s="174">
        <v>0.43456</v>
      </c>
      <c r="AD24" s="174">
        <v>0.41926999999999998</v>
      </c>
      <c r="AE24" s="174">
        <v>0.40623999999999999</v>
      </c>
      <c r="AF24" s="174">
        <v>0.41355999999999998</v>
      </c>
      <c r="AG24" s="174">
        <v>0.43336000000000002</v>
      </c>
      <c r="AH24" s="174">
        <v>0.47408</v>
      </c>
      <c r="AI24" s="174">
        <v>0.46165</v>
      </c>
      <c r="AJ24" s="174">
        <v>0.49016999999999999</v>
      </c>
      <c r="AK24" s="174">
        <v>0.48157</v>
      </c>
      <c r="AL24" s="174">
        <v>0.46048032467532501</v>
      </c>
      <c r="AM24" s="174">
        <v>0.46748903225806498</v>
      </c>
      <c r="AN24" s="174">
        <v>0.46467865384615398</v>
      </c>
      <c r="AO24" s="174">
        <v>0.461065987261146</v>
      </c>
      <c r="AP24" s="174">
        <v>0.46088829113924001</v>
      </c>
      <c r="AQ24" s="174">
        <v>0.44884811320754697</v>
      </c>
      <c r="AR24" s="174">
        <v>0.46117068750000001</v>
      </c>
      <c r="AS24" s="174">
        <v>0.43303751552795</v>
      </c>
      <c r="AT24" s="174">
        <v>0.44598555555555502</v>
      </c>
      <c r="AU24" s="174">
        <v>0.45002650306748399</v>
      </c>
      <c r="AV24" s="174">
        <v>0.44998792682926803</v>
      </c>
      <c r="AW24" s="174">
        <v>0.37364454545454501</v>
      </c>
      <c r="AX24" s="174">
        <v>0.393044096385542</v>
      </c>
      <c r="AY24" s="174">
        <v>0.30877598802395201</v>
      </c>
      <c r="AZ24" s="174">
        <v>0.23772375000000001</v>
      </c>
      <c r="BA24" s="174">
        <v>0.39402479289940801</v>
      </c>
      <c r="BB24" s="174">
        <v>0.38004120000000102</v>
      </c>
      <c r="BC24" s="174">
        <v>0.25586789473684202</v>
      </c>
      <c r="BD24" s="174">
        <v>0.38798588119623201</v>
      </c>
      <c r="BE24" s="175">
        <v>0.30513513760557498</v>
      </c>
      <c r="BF24" s="132">
        <v>-0.21568941089919799</v>
      </c>
      <c r="BG24" s="132">
        <v>-1.3835163580264501E-2</v>
      </c>
      <c r="BH24" s="132">
        <v>1.2723868257540299E-2</v>
      </c>
    </row>
    <row r="25" spans="1:60">
      <c r="A25" s="136" t="s">
        <v>271</v>
      </c>
      <c r="B25" s="174">
        <v>0</v>
      </c>
      <c r="C25" s="174">
        <v>0</v>
      </c>
      <c r="D25" s="174">
        <v>0</v>
      </c>
      <c r="E25" s="174">
        <v>0</v>
      </c>
      <c r="F25" s="174">
        <v>0</v>
      </c>
      <c r="G25" s="174">
        <v>0</v>
      </c>
      <c r="H25" s="174">
        <v>0</v>
      </c>
      <c r="I25" s="174">
        <v>0</v>
      </c>
      <c r="J25" s="174">
        <v>0</v>
      </c>
      <c r="K25" s="174">
        <v>9.2800000000000001E-3</v>
      </c>
      <c r="L25" s="174">
        <v>2.554E-2</v>
      </c>
      <c r="M25" s="174">
        <v>4.9889999999999997E-2</v>
      </c>
      <c r="N25" s="174">
        <v>5.8840000000000003E-2</v>
      </c>
      <c r="O25" s="174">
        <v>5.91E-2</v>
      </c>
      <c r="P25" s="174">
        <v>6.1800000000000001E-2</v>
      </c>
      <c r="Q25" s="174">
        <v>6.1650000000000003E-2</v>
      </c>
      <c r="R25" s="174">
        <v>9.1189999999999993E-2</v>
      </c>
      <c r="S25" s="174">
        <v>0.10746</v>
      </c>
      <c r="T25" s="174">
        <v>0.12318</v>
      </c>
      <c r="U25" s="174">
        <v>0.12734999999999999</v>
      </c>
      <c r="V25" s="174">
        <v>0.13131000000000001</v>
      </c>
      <c r="W25" s="174">
        <v>0.1207</v>
      </c>
      <c r="X25" s="174">
        <v>0.12436</v>
      </c>
      <c r="Y25" s="174">
        <v>0.1603</v>
      </c>
      <c r="Z25" s="174">
        <v>0.14566000000000001</v>
      </c>
      <c r="AA25" s="174">
        <v>0.14665</v>
      </c>
      <c r="AB25" s="174">
        <v>0.13184000000000001</v>
      </c>
      <c r="AC25" s="174">
        <v>0.11552</v>
      </c>
      <c r="AD25" s="174">
        <v>0.13972999999999999</v>
      </c>
      <c r="AE25" s="174">
        <v>0.15334999999999999</v>
      </c>
      <c r="AF25" s="174">
        <v>0.17261000000000001</v>
      </c>
      <c r="AG25" s="174">
        <v>0.18082000000000001</v>
      </c>
      <c r="AH25" s="174">
        <v>0.17751</v>
      </c>
      <c r="AI25" s="174">
        <v>0.16899</v>
      </c>
      <c r="AJ25" s="174">
        <v>0.15814</v>
      </c>
      <c r="AK25" s="174">
        <v>0.18178</v>
      </c>
      <c r="AL25" s="174">
        <v>0.194260324675325</v>
      </c>
      <c r="AM25" s="174">
        <v>0.19961070967741901</v>
      </c>
      <c r="AN25" s="174">
        <v>0.169476923076923</v>
      </c>
      <c r="AO25" s="174">
        <v>0.16386592356687901</v>
      </c>
      <c r="AP25" s="174">
        <v>0.18062715189873399</v>
      </c>
      <c r="AQ25" s="174">
        <v>0.187574150943396</v>
      </c>
      <c r="AR25" s="174">
        <v>0.14002368749999999</v>
      </c>
      <c r="AS25" s="174">
        <v>0.14981645962732901</v>
      </c>
      <c r="AT25" s="174">
        <v>0.14408444444444399</v>
      </c>
      <c r="AU25" s="174">
        <v>0.14313478527607401</v>
      </c>
      <c r="AV25" s="174">
        <v>0.152197682926829</v>
      </c>
      <c r="AW25" s="174">
        <v>0.14637</v>
      </c>
      <c r="AX25" s="174">
        <v>0.13061427506024101</v>
      </c>
      <c r="AY25" s="174">
        <v>0.14536512592814399</v>
      </c>
      <c r="AZ25" s="174">
        <v>0.14005966071428599</v>
      </c>
      <c r="BA25" s="174">
        <v>0.142822720650887</v>
      </c>
      <c r="BB25" s="174">
        <v>0.139909491</v>
      </c>
      <c r="BC25" s="174">
        <v>0.14427883</v>
      </c>
      <c r="BD25" s="174">
        <v>0.147580224498156</v>
      </c>
      <c r="BE25" s="175">
        <v>0.14773828225514199</v>
      </c>
      <c r="BF25" s="132">
        <v>-1.66417114991679E-3</v>
      </c>
      <c r="BG25" s="132">
        <v>2.4001132086544099E-3</v>
      </c>
      <c r="BH25" s="132">
        <v>6.1605571051591501E-3</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0</v>
      </c>
      <c r="AB26" s="174">
        <v>0</v>
      </c>
      <c r="AC26" s="174">
        <v>0</v>
      </c>
      <c r="AD26" s="174">
        <v>0</v>
      </c>
      <c r="AE26" s="174">
        <v>0</v>
      </c>
      <c r="AF26" s="174">
        <v>0</v>
      </c>
      <c r="AG26" s="174">
        <v>0</v>
      </c>
      <c r="AH26" s="174">
        <v>0</v>
      </c>
      <c r="AI26" s="174">
        <v>0</v>
      </c>
      <c r="AJ26" s="174">
        <v>0</v>
      </c>
      <c r="AK26" s="174">
        <v>0</v>
      </c>
      <c r="AL26" s="174">
        <v>0</v>
      </c>
      <c r="AM26" s="174">
        <v>0</v>
      </c>
      <c r="AN26" s="174">
        <v>0</v>
      </c>
      <c r="AO26" s="174">
        <v>0</v>
      </c>
      <c r="AP26" s="174">
        <v>0</v>
      </c>
      <c r="AQ26" s="174">
        <v>0</v>
      </c>
      <c r="AR26" s="174">
        <v>0</v>
      </c>
      <c r="AS26" s="174">
        <v>0</v>
      </c>
      <c r="AT26" s="174">
        <v>0</v>
      </c>
      <c r="AU26" s="174">
        <v>0</v>
      </c>
      <c r="AV26" s="174">
        <v>0</v>
      </c>
      <c r="AW26" s="174">
        <v>0</v>
      </c>
      <c r="AX26" s="174">
        <v>0</v>
      </c>
      <c r="AY26" s="174">
        <v>0</v>
      </c>
      <c r="AZ26" s="174">
        <v>0</v>
      </c>
      <c r="BA26" s="174">
        <v>0</v>
      </c>
      <c r="BB26" s="174">
        <v>0</v>
      </c>
      <c r="BC26" s="174">
        <v>0</v>
      </c>
      <c r="BD26" s="174">
        <v>0</v>
      </c>
      <c r="BE26" s="175">
        <v>0</v>
      </c>
      <c r="BF26" s="132">
        <v>0</v>
      </c>
      <c r="BG26" s="132">
        <v>0</v>
      </c>
      <c r="BH26" s="132">
        <v>0</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174">
        <v>0</v>
      </c>
      <c r="AH27" s="174">
        <v>0</v>
      </c>
      <c r="AI27" s="174">
        <v>0</v>
      </c>
      <c r="AJ27" s="174">
        <v>0</v>
      </c>
      <c r="AK27" s="174">
        <v>0</v>
      </c>
      <c r="AL27" s="174">
        <v>0</v>
      </c>
      <c r="AM27" s="174">
        <v>0</v>
      </c>
      <c r="AN27" s="174">
        <v>0</v>
      </c>
      <c r="AO27" s="174">
        <v>0</v>
      </c>
      <c r="AP27" s="174">
        <v>0</v>
      </c>
      <c r="AQ27" s="174">
        <v>0</v>
      </c>
      <c r="AR27" s="174">
        <v>0</v>
      </c>
      <c r="AS27" s="174">
        <v>0</v>
      </c>
      <c r="AT27" s="174">
        <v>0</v>
      </c>
      <c r="AU27" s="174">
        <v>0</v>
      </c>
      <c r="AV27" s="174">
        <v>0</v>
      </c>
      <c r="AW27" s="174">
        <v>0</v>
      </c>
      <c r="AX27" s="174">
        <v>0</v>
      </c>
      <c r="AY27" s="174">
        <v>0</v>
      </c>
      <c r="AZ27" s="174">
        <v>0</v>
      </c>
      <c r="BA27" s="174">
        <v>0</v>
      </c>
      <c r="BB27" s="174">
        <v>0</v>
      </c>
      <c r="BC27" s="174">
        <v>0</v>
      </c>
      <c r="BD27" s="174">
        <v>0</v>
      </c>
      <c r="BE27" s="175">
        <v>0</v>
      </c>
      <c r="BF27" s="132">
        <v>0</v>
      </c>
      <c r="BG27" s="132">
        <v>0</v>
      </c>
      <c r="BH27" s="132">
        <v>0</v>
      </c>
    </row>
    <row r="28" spans="1:60">
      <c r="A28" s="136" t="s">
        <v>275</v>
      </c>
      <c r="B28" s="174">
        <v>0</v>
      </c>
      <c r="C28" s="174">
        <v>0</v>
      </c>
      <c r="D28" s="174">
        <v>0</v>
      </c>
      <c r="E28" s="174">
        <v>0</v>
      </c>
      <c r="F28" s="174">
        <v>0</v>
      </c>
      <c r="G28" s="174">
        <v>0</v>
      </c>
      <c r="H28" s="174">
        <v>0</v>
      </c>
      <c r="I28" s="174">
        <v>0</v>
      </c>
      <c r="J28" s="174">
        <v>0</v>
      </c>
      <c r="K28" s="174">
        <v>0</v>
      </c>
      <c r="L28" s="174">
        <v>0</v>
      </c>
      <c r="M28" s="174">
        <v>0</v>
      </c>
      <c r="N28" s="174">
        <v>0</v>
      </c>
      <c r="O28" s="174">
        <v>0</v>
      </c>
      <c r="P28" s="174">
        <v>0</v>
      </c>
      <c r="Q28" s="174">
        <v>0</v>
      </c>
      <c r="R28" s="174">
        <v>0</v>
      </c>
      <c r="S28" s="174">
        <v>0</v>
      </c>
      <c r="T28" s="174">
        <v>2E-3</v>
      </c>
      <c r="U28" s="174">
        <v>1.239E-2</v>
      </c>
      <c r="V28" s="174">
        <v>2.3970000000000002E-2</v>
      </c>
      <c r="W28" s="174">
        <v>6.1490000000000003E-2</v>
      </c>
      <c r="X28" s="174">
        <v>0.10700999999999999</v>
      </c>
      <c r="Y28" s="174">
        <v>0.11816</v>
      </c>
      <c r="Z28" s="174">
        <v>0.12418</v>
      </c>
      <c r="AA28" s="174">
        <v>0.12584999999999999</v>
      </c>
      <c r="AB28" s="174">
        <v>0.12132</v>
      </c>
      <c r="AC28" s="174">
        <v>0.1225</v>
      </c>
      <c r="AD28" s="174">
        <v>0.12626999999999999</v>
      </c>
      <c r="AE28" s="174">
        <v>0.12977</v>
      </c>
      <c r="AF28" s="174">
        <v>0.12230000000000001</v>
      </c>
      <c r="AG28" s="174">
        <v>0.1285</v>
      </c>
      <c r="AH28" s="174">
        <v>0.12494</v>
      </c>
      <c r="AI28" s="174">
        <v>0.13178000000000001</v>
      </c>
      <c r="AJ28" s="174">
        <v>0.13356999999999999</v>
      </c>
      <c r="AK28" s="174">
        <v>0.13589999999999999</v>
      </c>
      <c r="AL28" s="174">
        <v>0.14653525324675301</v>
      </c>
      <c r="AM28" s="174">
        <v>0.184964167741935</v>
      </c>
      <c r="AN28" s="174">
        <v>0.25374363461538502</v>
      </c>
      <c r="AO28" s="174">
        <v>0.256540070063694</v>
      </c>
      <c r="AP28" s="174">
        <v>0.23945081012658201</v>
      </c>
      <c r="AQ28" s="174">
        <v>0.25063613207547197</v>
      </c>
      <c r="AR28" s="174">
        <v>0.25027070624999997</v>
      </c>
      <c r="AS28" s="174">
        <v>0.25231695652173902</v>
      </c>
      <c r="AT28" s="174">
        <v>0.25696255555555497</v>
      </c>
      <c r="AU28" s="174">
        <v>0.26271132515337398</v>
      </c>
      <c r="AV28" s="174">
        <v>0.26385596341463402</v>
      </c>
      <c r="AW28" s="174">
        <v>0.28118803636363598</v>
      </c>
      <c r="AX28" s="174">
        <v>0.28337535542168701</v>
      </c>
      <c r="AY28" s="174">
        <v>0.27782692814371202</v>
      </c>
      <c r="AZ28" s="174">
        <v>0.24444299999999999</v>
      </c>
      <c r="BA28" s="174">
        <v>0.21822145562130199</v>
      </c>
      <c r="BB28" s="174">
        <v>0.25505640000000002</v>
      </c>
      <c r="BC28" s="174">
        <v>0.26771689473684201</v>
      </c>
      <c r="BD28" s="174">
        <v>0.26962610077836902</v>
      </c>
      <c r="BE28" s="175">
        <v>0.26683355428571398</v>
      </c>
      <c r="BF28" s="132">
        <v>-1.3061049762983201E-2</v>
      </c>
      <c r="BG28" s="132">
        <v>4.8221705494349001E-3</v>
      </c>
      <c r="BH28" s="132">
        <v>1.11267257454018E-2</v>
      </c>
    </row>
    <row r="29" spans="1:60">
      <c r="A29" s="136" t="s">
        <v>276</v>
      </c>
      <c r="B29" s="174">
        <v>0</v>
      </c>
      <c r="C29" s="174">
        <v>0</v>
      </c>
      <c r="D29" s="174">
        <v>0</v>
      </c>
      <c r="E29" s="174">
        <v>0</v>
      </c>
      <c r="F29" s="174">
        <v>0</v>
      </c>
      <c r="G29" s="174">
        <v>0</v>
      </c>
      <c r="H29" s="174">
        <v>0</v>
      </c>
      <c r="I29" s="174">
        <v>0</v>
      </c>
      <c r="J29" s="174">
        <v>0</v>
      </c>
      <c r="K29" s="174">
        <v>0</v>
      </c>
      <c r="L29" s="174">
        <v>0</v>
      </c>
      <c r="M29" s="174">
        <v>0</v>
      </c>
      <c r="N29" s="174">
        <v>0</v>
      </c>
      <c r="O29" s="174">
        <v>0</v>
      </c>
      <c r="P29" s="174">
        <v>0</v>
      </c>
      <c r="Q29" s="174">
        <v>0</v>
      </c>
      <c r="R29" s="174">
        <v>0</v>
      </c>
      <c r="S29" s="174">
        <v>0</v>
      </c>
      <c r="T29" s="174">
        <v>0</v>
      </c>
      <c r="U29" s="174">
        <v>0</v>
      </c>
      <c r="V29" s="174">
        <v>0</v>
      </c>
      <c r="W29" s="174">
        <v>0</v>
      </c>
      <c r="X29" s="174">
        <v>0</v>
      </c>
      <c r="Y29" s="174">
        <v>0</v>
      </c>
      <c r="Z29" s="174">
        <v>0</v>
      </c>
      <c r="AA29" s="174">
        <v>0</v>
      </c>
      <c r="AB29" s="174">
        <v>0</v>
      </c>
      <c r="AC29" s="174">
        <v>0</v>
      </c>
      <c r="AD29" s="174">
        <v>0</v>
      </c>
      <c r="AE29" s="174">
        <v>0</v>
      </c>
      <c r="AF29" s="174">
        <v>0</v>
      </c>
      <c r="AG29" s="174">
        <v>0</v>
      </c>
      <c r="AH29" s="174">
        <v>0</v>
      </c>
      <c r="AI29" s="174">
        <v>0</v>
      </c>
      <c r="AJ29" s="174">
        <v>0</v>
      </c>
      <c r="AK29" s="174">
        <v>0</v>
      </c>
      <c r="AL29" s="174">
        <v>0</v>
      </c>
      <c r="AM29" s="174">
        <v>0</v>
      </c>
      <c r="AN29" s="174">
        <v>0</v>
      </c>
      <c r="AO29" s="174">
        <v>0</v>
      </c>
      <c r="AP29" s="174">
        <v>0</v>
      </c>
      <c r="AQ29" s="174">
        <v>0</v>
      </c>
      <c r="AR29" s="174">
        <v>0</v>
      </c>
      <c r="AS29" s="174">
        <v>0</v>
      </c>
      <c r="AT29" s="174">
        <v>0</v>
      </c>
      <c r="AU29" s="174">
        <v>0</v>
      </c>
      <c r="AV29" s="174">
        <v>0</v>
      </c>
      <c r="AW29" s="174">
        <v>0</v>
      </c>
      <c r="AX29" s="174">
        <v>0</v>
      </c>
      <c r="AY29" s="174">
        <v>0</v>
      </c>
      <c r="AZ29" s="174">
        <v>0</v>
      </c>
      <c r="BA29" s="174">
        <v>0</v>
      </c>
      <c r="BB29" s="174">
        <v>0</v>
      </c>
      <c r="BC29" s="174">
        <v>0</v>
      </c>
      <c r="BD29" s="174">
        <v>0</v>
      </c>
      <c r="BE29" s="175">
        <v>0</v>
      </c>
      <c r="BF29" s="132">
        <v>0</v>
      </c>
      <c r="BG29" s="132">
        <v>0</v>
      </c>
      <c r="BH29" s="132">
        <v>0</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0</v>
      </c>
      <c r="W30" s="174">
        <v>0</v>
      </c>
      <c r="X30" s="174">
        <v>0</v>
      </c>
      <c r="Y30" s="174">
        <v>0</v>
      </c>
      <c r="Z30" s="174">
        <v>0</v>
      </c>
      <c r="AA30" s="174">
        <v>0</v>
      </c>
      <c r="AB30" s="174">
        <v>0</v>
      </c>
      <c r="AC30" s="174">
        <v>0</v>
      </c>
      <c r="AD30" s="174">
        <v>0</v>
      </c>
      <c r="AE30" s="174">
        <v>0</v>
      </c>
      <c r="AF30" s="174">
        <v>0</v>
      </c>
      <c r="AG30" s="174">
        <v>0</v>
      </c>
      <c r="AH30" s="174">
        <v>0</v>
      </c>
      <c r="AI30" s="174">
        <v>0</v>
      </c>
      <c r="AJ30" s="174">
        <v>0</v>
      </c>
      <c r="AK30" s="174">
        <v>0</v>
      </c>
      <c r="AL30" s="174">
        <v>0</v>
      </c>
      <c r="AM30" s="174">
        <v>0</v>
      </c>
      <c r="AN30" s="174">
        <v>0</v>
      </c>
      <c r="AO30" s="174">
        <v>0</v>
      </c>
      <c r="AP30" s="174">
        <v>0</v>
      </c>
      <c r="AQ30" s="174">
        <v>0</v>
      </c>
      <c r="AR30" s="174">
        <v>0</v>
      </c>
      <c r="AS30" s="174">
        <v>0</v>
      </c>
      <c r="AT30" s="174">
        <v>0</v>
      </c>
      <c r="AU30" s="174">
        <v>0</v>
      </c>
      <c r="AV30" s="174">
        <v>0</v>
      </c>
      <c r="AW30" s="174">
        <v>0</v>
      </c>
      <c r="AX30" s="174">
        <v>0</v>
      </c>
      <c r="AY30" s="174">
        <v>0</v>
      </c>
      <c r="AZ30" s="174">
        <v>0</v>
      </c>
      <c r="BA30" s="174">
        <v>0</v>
      </c>
      <c r="BB30" s="174">
        <v>0</v>
      </c>
      <c r="BC30" s="174">
        <v>0</v>
      </c>
      <c r="BD30" s="174">
        <v>0</v>
      </c>
      <c r="BE30" s="175">
        <v>0</v>
      </c>
      <c r="BF30" s="132">
        <v>0</v>
      </c>
      <c r="BG30" s="132">
        <v>0</v>
      </c>
      <c r="BH30" s="132">
        <v>0</v>
      </c>
    </row>
    <row r="31" spans="1:60">
      <c r="A31" s="136" t="s">
        <v>278</v>
      </c>
      <c r="B31" s="174">
        <v>0</v>
      </c>
      <c r="C31" s="174">
        <v>0</v>
      </c>
      <c r="D31" s="174">
        <v>0</v>
      </c>
      <c r="E31" s="174">
        <v>0</v>
      </c>
      <c r="F31" s="174">
        <v>0</v>
      </c>
      <c r="G31" s="174">
        <v>0</v>
      </c>
      <c r="H31" s="174">
        <v>0</v>
      </c>
      <c r="I31" s="174">
        <v>0</v>
      </c>
      <c r="J31" s="174">
        <v>0</v>
      </c>
      <c r="K31" s="174">
        <v>0</v>
      </c>
      <c r="L31" s="174">
        <v>0</v>
      </c>
      <c r="M31" s="174">
        <v>0</v>
      </c>
      <c r="N31" s="174">
        <v>2.6421052631578901E-2</v>
      </c>
      <c r="O31" s="174">
        <v>3.2410526315789501E-2</v>
      </c>
      <c r="P31" s="174">
        <v>6.6947368421052603E-2</v>
      </c>
      <c r="Q31" s="174">
        <v>6.9736842105263194E-2</v>
      </c>
      <c r="R31" s="174">
        <v>0.145631578947368</v>
      </c>
      <c r="S31" s="174">
        <v>0.16658947368421101</v>
      </c>
      <c r="T31" s="174">
        <v>0.175968421052632</v>
      </c>
      <c r="U31" s="174">
        <v>0.187357894736842</v>
      </c>
      <c r="V31" s="174">
        <v>0.18926315789473699</v>
      </c>
      <c r="W31" s="174">
        <v>0.18945263157894701</v>
      </c>
      <c r="X31" s="174">
        <v>0.19509473684210499</v>
      </c>
      <c r="Y31" s="174">
        <v>0.19417894736842101</v>
      </c>
      <c r="Z31" s="174">
        <v>0.18957894736842101</v>
      </c>
      <c r="AA31" s="174">
        <v>0.190821052631579</v>
      </c>
      <c r="AB31" s="174">
        <v>0.19375789473684199</v>
      </c>
      <c r="AC31" s="174">
        <v>0.191263157894737</v>
      </c>
      <c r="AD31" s="174">
        <v>0.19789473684210501</v>
      </c>
      <c r="AE31" s="174">
        <v>0.192926315789474</v>
      </c>
      <c r="AF31" s="174">
        <v>0.190821052631579</v>
      </c>
      <c r="AG31" s="174">
        <v>0.196621052631579</v>
      </c>
      <c r="AH31" s="174">
        <v>0.21106315789473701</v>
      </c>
      <c r="AI31" s="174">
        <v>0.2208</v>
      </c>
      <c r="AJ31" s="174">
        <v>0.23221052631578901</v>
      </c>
      <c r="AK31" s="174">
        <v>0.227105263157895</v>
      </c>
      <c r="AL31" s="174">
        <v>0.228547279562543</v>
      </c>
      <c r="AM31" s="174">
        <v>0.22230250594227499</v>
      </c>
      <c r="AN31" s="174">
        <v>0.225369412955466</v>
      </c>
      <c r="AO31" s="174">
        <v>0.223769808917197</v>
      </c>
      <c r="AP31" s="174">
        <v>0.227882338441039</v>
      </c>
      <c r="AQ31" s="174">
        <v>0.222876583912612</v>
      </c>
      <c r="AR31" s="174">
        <v>0.22649234210526301</v>
      </c>
      <c r="AS31" s="174">
        <v>0.22056908139914999</v>
      </c>
      <c r="AT31" s="174">
        <v>0.22468631578947301</v>
      </c>
      <c r="AU31" s="174">
        <v>0.21627491120439099</v>
      </c>
      <c r="AV31" s="174">
        <v>0.218653498074454</v>
      </c>
      <c r="AW31" s="174">
        <v>0.215349818181818</v>
      </c>
      <c r="AX31" s="174">
        <v>0.219977520608751</v>
      </c>
      <c r="AY31" s="174">
        <v>0.21839508351717599</v>
      </c>
      <c r="AZ31" s="174">
        <v>0.21402744360902201</v>
      </c>
      <c r="BA31" s="174">
        <v>0.21232264092183101</v>
      </c>
      <c r="BB31" s="174">
        <v>0.20438526315789499</v>
      </c>
      <c r="BC31" s="174">
        <v>0.206081440443213</v>
      </c>
      <c r="BD31" s="174">
        <v>0.21502421354492299</v>
      </c>
      <c r="BE31" s="175">
        <v>0.20902688721804499</v>
      </c>
      <c r="BF31" s="132">
        <v>-3.0547434320537501E-2</v>
      </c>
      <c r="BG31" s="132">
        <v>-4.3858175382480696E-3</v>
      </c>
      <c r="BH31" s="132">
        <v>8.7162383071203407E-3</v>
      </c>
    </row>
    <row r="32" spans="1:60">
      <c r="A32" s="136" t="s">
        <v>279</v>
      </c>
      <c r="B32" s="174">
        <v>8.9700000000000005E-3</v>
      </c>
      <c r="C32" s="174">
        <v>1.3950000000000001E-2</v>
      </c>
      <c r="D32" s="174">
        <v>2.0760000000000001E-2</v>
      </c>
      <c r="E32" s="174">
        <v>3.0849999999999999E-2</v>
      </c>
      <c r="F32" s="174">
        <v>3.5999999999999997E-2</v>
      </c>
      <c r="G32" s="174">
        <v>5.7110000000000001E-2</v>
      </c>
      <c r="H32" s="174">
        <v>9.3289999999999998E-2</v>
      </c>
      <c r="I32" s="174">
        <v>0.14591000000000001</v>
      </c>
      <c r="J32" s="174">
        <v>0.14751</v>
      </c>
      <c r="K32" s="174">
        <v>0.14710000000000001</v>
      </c>
      <c r="L32" s="174">
        <v>0.18248</v>
      </c>
      <c r="M32" s="174">
        <v>0.15778</v>
      </c>
      <c r="N32" s="174">
        <v>0.17940999999999999</v>
      </c>
      <c r="O32" s="174">
        <v>0.30452000000000001</v>
      </c>
      <c r="P32" s="174">
        <v>0.39960000000000001</v>
      </c>
      <c r="Q32" s="174">
        <v>0.61251</v>
      </c>
      <c r="R32" s="174">
        <v>1.0532600000000001</v>
      </c>
      <c r="S32" s="174">
        <v>1.0891900000000001</v>
      </c>
      <c r="T32" s="174">
        <v>1.4426099999999999</v>
      </c>
      <c r="U32" s="174">
        <v>1.9123399999999999</v>
      </c>
      <c r="V32" s="174">
        <v>2.2410000000000001</v>
      </c>
      <c r="W32" s="174">
        <v>2.54155</v>
      </c>
      <c r="X32" s="174">
        <v>2.6551999999999998</v>
      </c>
      <c r="Y32" s="174">
        <v>2.7552099999999999</v>
      </c>
      <c r="Z32" s="174">
        <v>3.03931</v>
      </c>
      <c r="AA32" s="174">
        <v>3.1408100000000001</v>
      </c>
      <c r="AB32" s="174">
        <v>3.3134000000000001</v>
      </c>
      <c r="AC32" s="174">
        <v>3.3844500000000002</v>
      </c>
      <c r="AD32" s="174">
        <v>3.68188</v>
      </c>
      <c r="AE32" s="174">
        <v>3.5998100000000002</v>
      </c>
      <c r="AF32" s="174">
        <v>3.7723100000000001</v>
      </c>
      <c r="AG32" s="174">
        <v>3.9733999999999998</v>
      </c>
      <c r="AH32" s="174">
        <v>3.9548299999999998</v>
      </c>
      <c r="AI32" s="174">
        <v>3.8799000000000001</v>
      </c>
      <c r="AJ32" s="174">
        <v>3.9424399999999999</v>
      </c>
      <c r="AK32" s="174">
        <v>4.1516200000000003</v>
      </c>
      <c r="AL32" s="174">
        <v>4.1834174025974002</v>
      </c>
      <c r="AM32" s="174">
        <v>4.3112438709677399</v>
      </c>
      <c r="AN32" s="174">
        <v>4.3258788461538504</v>
      </c>
      <c r="AO32" s="174">
        <v>4.3682084713375797</v>
      </c>
      <c r="AP32" s="174">
        <v>4.3724010759493703</v>
      </c>
      <c r="AQ32" s="174">
        <v>4.3320266037735804</v>
      </c>
      <c r="AR32" s="174">
        <v>4.2049181249999998</v>
      </c>
      <c r="AS32" s="174">
        <v>4.1761112422360203</v>
      </c>
      <c r="AT32" s="174">
        <v>3.8697288888888899</v>
      </c>
      <c r="AU32" s="174">
        <v>4.0223136809815898</v>
      </c>
      <c r="AV32" s="174">
        <v>4.1271563414634098</v>
      </c>
      <c r="AW32" s="174">
        <v>3.9446738181818199</v>
      </c>
      <c r="AX32" s="174">
        <v>3.9050484939759</v>
      </c>
      <c r="AY32" s="174">
        <v>3.99887946107784</v>
      </c>
      <c r="AZ32" s="174">
        <v>3.9837175371428502</v>
      </c>
      <c r="BA32" s="174">
        <v>3.65023128674556</v>
      </c>
      <c r="BB32" s="174">
        <v>3.585232161</v>
      </c>
      <c r="BC32" s="174">
        <v>3.6947425284210502</v>
      </c>
      <c r="BD32" s="174">
        <v>3.55694065265055</v>
      </c>
      <c r="BE32" s="175">
        <v>3.1426135452734698</v>
      </c>
      <c r="BF32" s="132">
        <v>-0.11889809937331799</v>
      </c>
      <c r="BG32" s="132">
        <v>-8.3929451041091507E-3</v>
      </c>
      <c r="BH32" s="132">
        <v>0.13104423518116301</v>
      </c>
    </row>
    <row r="33" spans="1:60">
      <c r="A33" s="136" t="s">
        <v>280</v>
      </c>
      <c r="B33" s="174">
        <v>1.17E-3</v>
      </c>
      <c r="C33" s="174">
        <v>2.65E-3</v>
      </c>
      <c r="D33" s="174">
        <v>1.225E-2</v>
      </c>
      <c r="E33" s="174">
        <v>1.7659999999999999E-2</v>
      </c>
      <c r="F33" s="174">
        <v>4.9369999999999997E-2</v>
      </c>
      <c r="G33" s="174">
        <v>6.4939999999999998E-2</v>
      </c>
      <c r="H33" s="174">
        <v>6.216E-2</v>
      </c>
      <c r="I33" s="174">
        <v>9.5219999999999999E-2</v>
      </c>
      <c r="J33" s="174">
        <v>0.12106</v>
      </c>
      <c r="K33" s="174">
        <v>0.14459</v>
      </c>
      <c r="L33" s="174">
        <v>0.24138000000000001</v>
      </c>
      <c r="M33" s="174">
        <v>0.29532999999999998</v>
      </c>
      <c r="N33" s="174">
        <v>0.41254999999999997</v>
      </c>
      <c r="O33" s="174">
        <v>0.43873000000000001</v>
      </c>
      <c r="P33" s="174">
        <v>0.52063999999999999</v>
      </c>
      <c r="Q33" s="174">
        <v>0.55589</v>
      </c>
      <c r="R33" s="174">
        <v>0.65532999999999997</v>
      </c>
      <c r="S33" s="174">
        <v>0.74426000000000003</v>
      </c>
      <c r="T33" s="174">
        <v>0.78063000000000005</v>
      </c>
      <c r="U33" s="174">
        <v>1.0431699999999999</v>
      </c>
      <c r="V33" s="174">
        <v>1.3864099999999999</v>
      </c>
      <c r="W33" s="174">
        <v>1.3048900000000001</v>
      </c>
      <c r="X33" s="174">
        <v>1.4172499999999999</v>
      </c>
      <c r="Y33" s="174">
        <v>1.5682</v>
      </c>
      <c r="Z33" s="174">
        <v>1.6167100000000001</v>
      </c>
      <c r="AA33" s="174">
        <v>1.5249999999999999</v>
      </c>
      <c r="AB33" s="174">
        <v>1.474</v>
      </c>
      <c r="AC33" s="174">
        <v>1.5880000000000001</v>
      </c>
      <c r="AD33" s="174">
        <v>1.5349999999999999</v>
      </c>
      <c r="AE33" s="174">
        <v>1.512</v>
      </c>
      <c r="AF33" s="174">
        <v>1.5409999999999999</v>
      </c>
      <c r="AG33" s="174">
        <v>1.6161300000000001</v>
      </c>
      <c r="AH33" s="174">
        <v>1.7032799999999999</v>
      </c>
      <c r="AI33" s="174">
        <v>1.6160000000000001</v>
      </c>
      <c r="AJ33" s="174">
        <v>1.70004</v>
      </c>
      <c r="AK33" s="174">
        <v>1.6960599999999999</v>
      </c>
      <c r="AL33" s="174">
        <v>1.7019262987013</v>
      </c>
      <c r="AM33" s="174">
        <v>1.6271500645161301</v>
      </c>
      <c r="AN33" s="174">
        <v>1.6188576923076901</v>
      </c>
      <c r="AO33" s="174">
        <v>1.62808566878981</v>
      </c>
      <c r="AP33" s="174">
        <v>1.5787953797468299</v>
      </c>
      <c r="AQ33" s="174">
        <v>1.61040679245283</v>
      </c>
      <c r="AR33" s="174">
        <v>1.3438563750000001</v>
      </c>
      <c r="AS33" s="174">
        <v>1.4138435403726699</v>
      </c>
      <c r="AT33" s="174">
        <v>1.2743577777777799</v>
      </c>
      <c r="AU33" s="174">
        <v>1.31932932515337</v>
      </c>
      <c r="AV33" s="174">
        <v>1.00729254457317</v>
      </c>
      <c r="AW33" s="174">
        <v>0.92226545454545406</v>
      </c>
      <c r="AX33" s="174">
        <v>0.89670903614457798</v>
      </c>
      <c r="AY33" s="174">
        <v>0.88986449101796405</v>
      </c>
      <c r="AZ33" s="174">
        <v>0.83591104660714199</v>
      </c>
      <c r="BA33" s="174">
        <v>0.76621313609467401</v>
      </c>
      <c r="BB33" s="174">
        <v>0.68691959999999996</v>
      </c>
      <c r="BC33" s="174">
        <v>0.68004473684210498</v>
      </c>
      <c r="BD33" s="174">
        <v>0.66921347618189297</v>
      </c>
      <c r="BE33" s="175">
        <v>0.57172845714285703</v>
      </c>
      <c r="BF33" s="132">
        <v>-0.14800526614289899</v>
      </c>
      <c r="BG33" s="132">
        <v>-6.2378989905131202E-2</v>
      </c>
      <c r="BH33" s="132">
        <v>2.3840576424127999E-2</v>
      </c>
    </row>
    <row r="34" spans="1:60">
      <c r="A34" s="136" t="s">
        <v>281</v>
      </c>
      <c r="B34" s="174">
        <v>0</v>
      </c>
      <c r="C34" s="174">
        <v>0</v>
      </c>
      <c r="D34" s="174">
        <v>0</v>
      </c>
      <c r="E34" s="174">
        <v>0</v>
      </c>
      <c r="F34" s="174">
        <v>0</v>
      </c>
      <c r="G34" s="174">
        <v>0</v>
      </c>
      <c r="H34" s="174">
        <v>0</v>
      </c>
      <c r="I34" s="174">
        <v>0</v>
      </c>
      <c r="J34" s="174">
        <v>0</v>
      </c>
      <c r="K34" s="174">
        <v>0</v>
      </c>
      <c r="L34" s="174">
        <v>0</v>
      </c>
      <c r="M34" s="174">
        <v>0</v>
      </c>
      <c r="N34" s="174">
        <v>0</v>
      </c>
      <c r="O34" s="174">
        <v>0</v>
      </c>
      <c r="P34" s="174">
        <v>0</v>
      </c>
      <c r="Q34" s="174">
        <v>0</v>
      </c>
      <c r="R34" s="174">
        <v>0</v>
      </c>
      <c r="S34" s="174">
        <v>0</v>
      </c>
      <c r="T34" s="174">
        <v>0</v>
      </c>
      <c r="U34" s="174">
        <v>0</v>
      </c>
      <c r="V34" s="174">
        <v>0</v>
      </c>
      <c r="W34" s="174">
        <v>0</v>
      </c>
      <c r="X34" s="174">
        <v>0</v>
      </c>
      <c r="Y34" s="174">
        <v>0</v>
      </c>
      <c r="Z34" s="174">
        <v>0</v>
      </c>
      <c r="AA34" s="174">
        <v>0</v>
      </c>
      <c r="AB34" s="174">
        <v>0</v>
      </c>
      <c r="AC34" s="174">
        <v>0</v>
      </c>
      <c r="AD34" s="174">
        <v>0</v>
      </c>
      <c r="AE34" s="174">
        <v>0</v>
      </c>
      <c r="AF34" s="174">
        <v>0</v>
      </c>
      <c r="AG34" s="174">
        <v>0</v>
      </c>
      <c r="AH34" s="174">
        <v>0</v>
      </c>
      <c r="AI34" s="174">
        <v>0</v>
      </c>
      <c r="AJ34" s="174">
        <v>0</v>
      </c>
      <c r="AK34" s="174">
        <v>0</v>
      </c>
      <c r="AL34" s="174">
        <v>0</v>
      </c>
      <c r="AM34" s="174">
        <v>0</v>
      </c>
      <c r="AN34" s="174">
        <v>0</v>
      </c>
      <c r="AO34" s="174">
        <v>0</v>
      </c>
      <c r="AP34" s="174">
        <v>0</v>
      </c>
      <c r="AQ34" s="174">
        <v>0</v>
      </c>
      <c r="AR34" s="174">
        <v>0</v>
      </c>
      <c r="AS34" s="174">
        <v>0</v>
      </c>
      <c r="AT34" s="174">
        <v>0</v>
      </c>
      <c r="AU34" s="174">
        <v>0</v>
      </c>
      <c r="AV34" s="174">
        <v>0</v>
      </c>
      <c r="AW34" s="174">
        <v>0</v>
      </c>
      <c r="AX34" s="174">
        <v>0</v>
      </c>
      <c r="AY34" s="174">
        <v>0</v>
      </c>
      <c r="AZ34" s="174">
        <v>0</v>
      </c>
      <c r="BA34" s="174">
        <v>0</v>
      </c>
      <c r="BB34" s="174">
        <v>0</v>
      </c>
      <c r="BC34" s="174">
        <v>0</v>
      </c>
      <c r="BD34" s="174">
        <v>0</v>
      </c>
      <c r="BE34" s="175">
        <v>0</v>
      </c>
      <c r="BF34" s="132">
        <v>0</v>
      </c>
      <c r="BG34" s="132">
        <v>0</v>
      </c>
      <c r="BH34" s="132">
        <v>0</v>
      </c>
    </row>
    <row r="35" spans="1:60">
      <c r="A35" s="136" t="s">
        <v>282</v>
      </c>
      <c r="B35" s="174">
        <v>0</v>
      </c>
      <c r="C35" s="174">
        <v>0</v>
      </c>
      <c r="D35" s="174">
        <v>0</v>
      </c>
      <c r="E35" s="174">
        <v>0</v>
      </c>
      <c r="F35" s="174">
        <v>0</v>
      </c>
      <c r="G35" s="174">
        <v>0</v>
      </c>
      <c r="H35" s="174">
        <v>0</v>
      </c>
      <c r="I35" s="174">
        <v>0</v>
      </c>
      <c r="J35" s="174">
        <v>0</v>
      </c>
      <c r="K35" s="174">
        <v>0</v>
      </c>
      <c r="L35" s="174">
        <v>0</v>
      </c>
      <c r="M35" s="174">
        <v>0</v>
      </c>
      <c r="N35" s="174">
        <v>0</v>
      </c>
      <c r="O35" s="174">
        <v>0</v>
      </c>
      <c r="P35" s="174">
        <v>0</v>
      </c>
      <c r="Q35" s="174">
        <v>0</v>
      </c>
      <c r="R35" s="174">
        <v>0</v>
      </c>
      <c r="S35" s="174">
        <v>0</v>
      </c>
      <c r="T35" s="174">
        <v>2.4729999999999999E-2</v>
      </c>
      <c r="U35" s="174">
        <v>3.7659999999999999E-2</v>
      </c>
      <c r="V35" s="174">
        <v>6.4799999999999996E-2</v>
      </c>
      <c r="W35" s="174">
        <v>7.424E-2</v>
      </c>
      <c r="X35" s="174">
        <v>0.10986</v>
      </c>
      <c r="Y35" s="174">
        <v>0.13444999999999999</v>
      </c>
      <c r="Z35" s="174">
        <v>0.13891000000000001</v>
      </c>
      <c r="AA35" s="174">
        <v>0.13730999999999999</v>
      </c>
      <c r="AB35" s="174">
        <v>0.13725999999999999</v>
      </c>
      <c r="AC35" s="174">
        <v>0.13963999999999999</v>
      </c>
      <c r="AD35" s="174">
        <v>0.13796</v>
      </c>
      <c r="AE35" s="174">
        <v>0.14049</v>
      </c>
      <c r="AF35" s="174">
        <v>0.14026</v>
      </c>
      <c r="AG35" s="174">
        <v>0.14180000000000001</v>
      </c>
      <c r="AH35" s="174">
        <v>0.13968</v>
      </c>
      <c r="AI35" s="174">
        <v>0.13949</v>
      </c>
      <c r="AJ35" s="174">
        <v>0.14096</v>
      </c>
      <c r="AK35" s="174">
        <v>0.14180000000000001</v>
      </c>
      <c r="AL35" s="174">
        <v>0.14034272727272701</v>
      </c>
      <c r="AM35" s="174">
        <v>0.137729612903226</v>
      </c>
      <c r="AN35" s="174">
        <v>0.108012115384615</v>
      </c>
      <c r="AO35" s="174">
        <v>0.116114331210191</v>
      </c>
      <c r="AP35" s="174">
        <v>0.13396215189873401</v>
      </c>
      <c r="AQ35" s="174">
        <v>0.12953037735849099</v>
      </c>
      <c r="AR35" s="174">
        <v>0.1403488125</v>
      </c>
      <c r="AS35" s="174">
        <v>0.14081701863353999</v>
      </c>
      <c r="AT35" s="174">
        <v>0.14568999999999999</v>
      </c>
      <c r="AU35" s="174">
        <v>0.14794067484662601</v>
      </c>
      <c r="AV35" s="174">
        <v>0.146329815731707</v>
      </c>
      <c r="AW35" s="174">
        <v>0.14644431163636301</v>
      </c>
      <c r="AX35" s="174">
        <v>0.14165960313253001</v>
      </c>
      <c r="AY35" s="174">
        <v>0.143367633053892</v>
      </c>
      <c r="AZ35" s="174">
        <v>0.14420610642857101</v>
      </c>
      <c r="BA35" s="174">
        <v>0.145340177218935</v>
      </c>
      <c r="BB35" s="174">
        <v>0.14487836400000001</v>
      </c>
      <c r="BC35" s="174">
        <v>0.14076894736842099</v>
      </c>
      <c r="BD35" s="174">
        <v>0.145197410897173</v>
      </c>
      <c r="BE35" s="175">
        <v>0.142603493877551</v>
      </c>
      <c r="BF35" s="132">
        <v>-2.05481904507753E-2</v>
      </c>
      <c r="BG35" s="132">
        <v>-3.3862322629651899E-4</v>
      </c>
      <c r="BH35" s="132">
        <v>5.9464409225408301E-3</v>
      </c>
    </row>
    <row r="36" spans="1:60">
      <c r="A36" s="136" t="s">
        <v>283</v>
      </c>
      <c r="B36" s="174">
        <v>0</v>
      </c>
      <c r="C36" s="174">
        <v>0</v>
      </c>
      <c r="D36" s="174">
        <v>0</v>
      </c>
      <c r="E36" s="174">
        <v>0</v>
      </c>
      <c r="F36" s="174">
        <v>0</v>
      </c>
      <c r="G36" s="174">
        <v>0</v>
      </c>
      <c r="H36" s="174">
        <v>0</v>
      </c>
      <c r="I36" s="174">
        <v>0</v>
      </c>
      <c r="J36" s="174">
        <v>0</v>
      </c>
      <c r="K36" s="174">
        <v>0</v>
      </c>
      <c r="L36" s="174">
        <v>0</v>
      </c>
      <c r="M36" s="174">
        <v>0</v>
      </c>
      <c r="N36" s="174">
        <v>0</v>
      </c>
      <c r="O36" s="174">
        <v>0</v>
      </c>
      <c r="P36" s="174">
        <v>0</v>
      </c>
      <c r="Q36" s="174">
        <v>0</v>
      </c>
      <c r="R36" s="174">
        <v>0</v>
      </c>
      <c r="S36" s="174">
        <v>0</v>
      </c>
      <c r="T36" s="174">
        <v>0</v>
      </c>
      <c r="U36" s="174">
        <v>0</v>
      </c>
      <c r="V36" s="174">
        <v>0</v>
      </c>
      <c r="W36" s="174">
        <v>0</v>
      </c>
      <c r="X36" s="174">
        <v>0</v>
      </c>
      <c r="Y36" s="174">
        <v>0</v>
      </c>
      <c r="Z36" s="174">
        <v>0</v>
      </c>
      <c r="AA36" s="174">
        <v>0</v>
      </c>
      <c r="AB36" s="174">
        <v>0</v>
      </c>
      <c r="AC36" s="174">
        <v>0</v>
      </c>
      <c r="AD36" s="174">
        <v>0</v>
      </c>
      <c r="AE36" s="174">
        <v>0</v>
      </c>
      <c r="AF36" s="174">
        <v>0</v>
      </c>
      <c r="AG36" s="174">
        <v>0</v>
      </c>
      <c r="AH36" s="174">
        <v>0</v>
      </c>
      <c r="AI36" s="174">
        <v>0</v>
      </c>
      <c r="AJ36" s="174">
        <v>0</v>
      </c>
      <c r="AK36" s="174">
        <v>0</v>
      </c>
      <c r="AL36" s="174">
        <v>0</v>
      </c>
      <c r="AM36" s="174">
        <v>0</v>
      </c>
      <c r="AN36" s="174">
        <v>0</v>
      </c>
      <c r="AO36" s="174">
        <v>0</v>
      </c>
      <c r="AP36" s="174">
        <v>0</v>
      </c>
      <c r="AQ36" s="174">
        <v>0</v>
      </c>
      <c r="AR36" s="174">
        <v>0</v>
      </c>
      <c r="AS36" s="174">
        <v>0</v>
      </c>
      <c r="AT36" s="174">
        <v>0</v>
      </c>
      <c r="AU36" s="174">
        <v>0</v>
      </c>
      <c r="AV36" s="174">
        <v>0</v>
      </c>
      <c r="AW36" s="174">
        <v>0</v>
      </c>
      <c r="AX36" s="174">
        <v>0</v>
      </c>
      <c r="AY36" s="174">
        <v>0</v>
      </c>
      <c r="AZ36" s="174">
        <v>0</v>
      </c>
      <c r="BA36" s="174">
        <v>0</v>
      </c>
      <c r="BB36" s="174">
        <v>0</v>
      </c>
      <c r="BC36" s="174">
        <v>0</v>
      </c>
      <c r="BD36" s="174">
        <v>0</v>
      </c>
      <c r="BE36" s="175">
        <v>0</v>
      </c>
      <c r="BF36" s="132">
        <v>0</v>
      </c>
      <c r="BG36" s="132">
        <v>0</v>
      </c>
      <c r="BH36" s="132">
        <v>0</v>
      </c>
    </row>
    <row r="37" spans="1:60">
      <c r="A37" s="136" t="s">
        <v>284</v>
      </c>
      <c r="B37" s="174">
        <v>0</v>
      </c>
      <c r="C37" s="174">
        <v>0</v>
      </c>
      <c r="D37" s="174">
        <v>0</v>
      </c>
      <c r="E37" s="174">
        <v>0</v>
      </c>
      <c r="F37" s="174">
        <v>0</v>
      </c>
      <c r="G37" s="174">
        <v>0</v>
      </c>
      <c r="H37" s="174">
        <v>0</v>
      </c>
      <c r="I37" s="174">
        <v>0</v>
      </c>
      <c r="J37" s="174">
        <v>0</v>
      </c>
      <c r="K37" s="174">
        <v>0</v>
      </c>
      <c r="L37" s="174">
        <v>0</v>
      </c>
      <c r="M37" s="174">
        <v>0</v>
      </c>
      <c r="N37" s="174">
        <v>0</v>
      </c>
      <c r="O37" s="174">
        <v>0</v>
      </c>
      <c r="P37" s="174">
        <v>0</v>
      </c>
      <c r="Q37" s="174">
        <v>0</v>
      </c>
      <c r="R37" s="174">
        <v>0</v>
      </c>
      <c r="S37" s="174">
        <v>0</v>
      </c>
      <c r="T37" s="174">
        <v>0</v>
      </c>
      <c r="U37" s="174">
        <v>0</v>
      </c>
      <c r="V37" s="174">
        <v>0</v>
      </c>
      <c r="W37" s="174">
        <v>0</v>
      </c>
      <c r="X37" s="174">
        <v>0</v>
      </c>
      <c r="Y37" s="174">
        <v>0</v>
      </c>
      <c r="Z37" s="174">
        <v>0</v>
      </c>
      <c r="AA37" s="174">
        <v>0</v>
      </c>
      <c r="AB37" s="174">
        <v>0</v>
      </c>
      <c r="AC37" s="174">
        <v>0</v>
      </c>
      <c r="AD37" s="174">
        <v>0</v>
      </c>
      <c r="AE37" s="174">
        <v>0</v>
      </c>
      <c r="AF37" s="174">
        <v>0</v>
      </c>
      <c r="AG37" s="174">
        <v>0</v>
      </c>
      <c r="AH37" s="174">
        <v>0</v>
      </c>
      <c r="AI37" s="174">
        <v>0</v>
      </c>
      <c r="AJ37" s="174">
        <v>0</v>
      </c>
      <c r="AK37" s="174">
        <v>0</v>
      </c>
      <c r="AL37" s="174">
        <v>0</v>
      </c>
      <c r="AM37" s="174">
        <v>0</v>
      </c>
      <c r="AN37" s="174">
        <v>0</v>
      </c>
      <c r="AO37" s="174">
        <v>0</v>
      </c>
      <c r="AP37" s="174">
        <v>0</v>
      </c>
      <c r="AQ37" s="174">
        <v>0</v>
      </c>
      <c r="AR37" s="174">
        <v>0</v>
      </c>
      <c r="AS37" s="174">
        <v>0</v>
      </c>
      <c r="AT37" s="174">
        <v>0</v>
      </c>
      <c r="AU37" s="174">
        <v>0</v>
      </c>
      <c r="AV37" s="174">
        <v>0</v>
      </c>
      <c r="AW37" s="174">
        <v>0</v>
      </c>
      <c r="AX37" s="174">
        <v>0</v>
      </c>
      <c r="AY37" s="174">
        <v>0</v>
      </c>
      <c r="AZ37" s="174">
        <v>0</v>
      </c>
      <c r="BA37" s="174">
        <v>0</v>
      </c>
      <c r="BB37" s="174">
        <v>0</v>
      </c>
      <c r="BC37" s="174">
        <v>0</v>
      </c>
      <c r="BD37" s="174">
        <v>0</v>
      </c>
      <c r="BE37" s="175">
        <v>0</v>
      </c>
      <c r="BF37" s="132">
        <v>0</v>
      </c>
      <c r="BG37" s="132">
        <v>0</v>
      </c>
      <c r="BH37" s="132">
        <v>0</v>
      </c>
    </row>
    <row r="38" spans="1:60">
      <c r="A38" s="136" t="s">
        <v>285</v>
      </c>
      <c r="B38" s="174">
        <v>3.5099999999999999E-2</v>
      </c>
      <c r="C38" s="174">
        <v>3.8629999999999998E-2</v>
      </c>
      <c r="D38" s="174">
        <v>3.1519999999999999E-2</v>
      </c>
      <c r="E38" s="174">
        <v>2.5760000000000002E-2</v>
      </c>
      <c r="F38" s="174">
        <v>1.6789999999999999E-2</v>
      </c>
      <c r="G38" s="174">
        <v>3.1759999999999997E-2</v>
      </c>
      <c r="H38" s="174">
        <v>3.3649999999999999E-2</v>
      </c>
      <c r="I38" s="174">
        <v>3.6260000000000001E-2</v>
      </c>
      <c r="J38" s="174">
        <v>3.1419999999999997E-2</v>
      </c>
      <c r="K38" s="174">
        <v>3.4099999999999998E-2</v>
      </c>
      <c r="L38" s="174">
        <v>3.7999999999999999E-2</v>
      </c>
      <c r="M38" s="174">
        <v>3.807E-2</v>
      </c>
      <c r="N38" s="174">
        <v>3.3849999999999998E-2</v>
      </c>
      <c r="O38" s="174">
        <v>4.428E-2</v>
      </c>
      <c r="P38" s="174">
        <v>2.6280000000000001E-2</v>
      </c>
      <c r="Q38" s="174">
        <v>2.2079999999999999E-2</v>
      </c>
      <c r="R38" s="174">
        <v>2.707E-2</v>
      </c>
      <c r="S38" s="174">
        <v>6.8040000000000003E-2</v>
      </c>
      <c r="T38" s="174">
        <v>5.7829999999999999E-2</v>
      </c>
      <c r="U38" s="174">
        <v>6.8870000000000001E-2</v>
      </c>
      <c r="V38" s="174">
        <v>7.0239999999999997E-2</v>
      </c>
      <c r="W38" s="174">
        <v>8.7580000000000005E-2</v>
      </c>
      <c r="X38" s="174">
        <v>1.74E-3</v>
      </c>
      <c r="Y38" s="174">
        <v>0</v>
      </c>
      <c r="Z38" s="174">
        <v>0</v>
      </c>
      <c r="AA38" s="174">
        <v>0</v>
      </c>
      <c r="AB38" s="174">
        <v>0</v>
      </c>
      <c r="AC38" s="174">
        <v>0</v>
      </c>
      <c r="AD38" s="174">
        <v>0</v>
      </c>
      <c r="AE38" s="174">
        <v>0</v>
      </c>
      <c r="AF38" s="174">
        <v>0</v>
      </c>
      <c r="AG38" s="174">
        <v>0</v>
      </c>
      <c r="AH38" s="174">
        <v>0</v>
      </c>
      <c r="AI38" s="174">
        <v>0</v>
      </c>
      <c r="AJ38" s="174">
        <v>0</v>
      </c>
      <c r="AK38" s="174">
        <v>0</v>
      </c>
      <c r="AL38" s="174">
        <v>0</v>
      </c>
      <c r="AM38" s="174">
        <v>0</v>
      </c>
      <c r="AN38" s="174">
        <v>0</v>
      </c>
      <c r="AO38" s="174">
        <v>0</v>
      </c>
      <c r="AP38" s="174">
        <v>0</v>
      </c>
      <c r="AQ38" s="174">
        <v>0</v>
      </c>
      <c r="AR38" s="174">
        <v>0</v>
      </c>
      <c r="AS38" s="174">
        <v>0</v>
      </c>
      <c r="AT38" s="174">
        <v>0</v>
      </c>
      <c r="AU38" s="174">
        <v>0</v>
      </c>
      <c r="AV38" s="174">
        <v>0</v>
      </c>
      <c r="AW38" s="174">
        <v>0</v>
      </c>
      <c r="AX38" s="174">
        <v>0</v>
      </c>
      <c r="AY38" s="174">
        <v>0</v>
      </c>
      <c r="AZ38" s="174">
        <v>0</v>
      </c>
      <c r="BA38" s="174">
        <v>0</v>
      </c>
      <c r="BB38" s="174">
        <v>0</v>
      </c>
      <c r="BC38" s="174">
        <v>0</v>
      </c>
      <c r="BD38" s="174">
        <v>0</v>
      </c>
      <c r="BE38" s="175">
        <v>0</v>
      </c>
      <c r="BF38" s="132">
        <v>0</v>
      </c>
      <c r="BG38" s="132">
        <v>0</v>
      </c>
      <c r="BH38" s="132">
        <v>0</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0</v>
      </c>
      <c r="W39" s="174">
        <v>0</v>
      </c>
      <c r="X39" s="174">
        <v>0</v>
      </c>
      <c r="Y39" s="174">
        <v>0</v>
      </c>
      <c r="Z39" s="174">
        <v>0</v>
      </c>
      <c r="AA39" s="174">
        <v>0</v>
      </c>
      <c r="AB39" s="174">
        <v>0</v>
      </c>
      <c r="AC39" s="174">
        <v>0</v>
      </c>
      <c r="AD39" s="174">
        <v>0</v>
      </c>
      <c r="AE39" s="174">
        <v>0</v>
      </c>
      <c r="AF39" s="174">
        <v>0</v>
      </c>
      <c r="AG39" s="174">
        <v>0</v>
      </c>
      <c r="AH39" s="174">
        <v>0</v>
      </c>
      <c r="AI39" s="174">
        <v>0</v>
      </c>
      <c r="AJ39" s="174">
        <v>0</v>
      </c>
      <c r="AK39" s="174">
        <v>0</v>
      </c>
      <c r="AL39" s="174">
        <v>0</v>
      </c>
      <c r="AM39" s="174">
        <v>0</v>
      </c>
      <c r="AN39" s="174">
        <v>0</v>
      </c>
      <c r="AO39" s="174">
        <v>0</v>
      </c>
      <c r="AP39" s="174">
        <v>0</v>
      </c>
      <c r="AQ39" s="174">
        <v>0</v>
      </c>
      <c r="AR39" s="174">
        <v>0</v>
      </c>
      <c r="AS39" s="174">
        <v>0</v>
      </c>
      <c r="AT39" s="174">
        <v>0</v>
      </c>
      <c r="AU39" s="174">
        <v>0</v>
      </c>
      <c r="AV39" s="174">
        <v>0</v>
      </c>
      <c r="AW39" s="174">
        <v>0</v>
      </c>
      <c r="AX39" s="174">
        <v>0</v>
      </c>
      <c r="AY39" s="174">
        <v>0</v>
      </c>
      <c r="AZ39" s="174">
        <v>0</v>
      </c>
      <c r="BA39" s="174">
        <v>0</v>
      </c>
      <c r="BB39" s="174">
        <v>0</v>
      </c>
      <c r="BC39" s="174">
        <v>0</v>
      </c>
      <c r="BD39" s="174">
        <v>0</v>
      </c>
      <c r="BE39" s="175">
        <v>0</v>
      </c>
      <c r="BF39" s="132">
        <v>0</v>
      </c>
      <c r="BG39" s="132">
        <v>0</v>
      </c>
      <c r="BH39" s="132">
        <v>0</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9.4796130000000006E-2</v>
      </c>
      <c r="W40" s="174">
        <v>9.8817784000000006E-2</v>
      </c>
      <c r="X40" s="174">
        <v>9.1835132E-2</v>
      </c>
      <c r="Y40" s="174">
        <v>0.12811840599999999</v>
      </c>
      <c r="Z40" s="174">
        <v>0.16652299200000001</v>
      </c>
      <c r="AA40" s="174">
        <v>0.17033000000000001</v>
      </c>
      <c r="AB40" s="174">
        <v>0.17</v>
      </c>
      <c r="AC40" s="174">
        <v>0.14638000000000001</v>
      </c>
      <c r="AD40" s="174">
        <v>0.1226</v>
      </c>
      <c r="AE40" s="174">
        <v>7.7060000000000003E-2</v>
      </c>
      <c r="AF40" s="174">
        <v>0.11822000000000001</v>
      </c>
      <c r="AG40" s="174">
        <v>0.13941999999999999</v>
      </c>
      <c r="AH40" s="174">
        <v>0.12024</v>
      </c>
      <c r="AI40" s="174">
        <v>0.13553999999999999</v>
      </c>
      <c r="AJ40" s="174">
        <v>9.8619999999999999E-2</v>
      </c>
      <c r="AK40" s="174">
        <v>8.4190000000000001E-2</v>
      </c>
      <c r="AL40" s="174">
        <v>0.11288220779220801</v>
      </c>
      <c r="AM40" s="174">
        <v>0.13959522580645201</v>
      </c>
      <c r="AN40" s="174">
        <v>0.15186230769230799</v>
      </c>
      <c r="AO40" s="174">
        <v>0.14716845859872599</v>
      </c>
      <c r="AP40" s="174">
        <v>0.100104607594937</v>
      </c>
      <c r="AQ40" s="174">
        <v>8.3247396226415096E-2</v>
      </c>
      <c r="AR40" s="174">
        <v>9.4027106250000006E-2</v>
      </c>
      <c r="AS40" s="174">
        <v>9.4020875776397506E-2</v>
      </c>
      <c r="AT40" s="174">
        <v>0.10249677777777801</v>
      </c>
      <c r="AU40" s="174">
        <v>0</v>
      </c>
      <c r="AV40" s="174">
        <v>0</v>
      </c>
      <c r="AW40" s="174">
        <v>0</v>
      </c>
      <c r="AX40" s="174">
        <v>0</v>
      </c>
      <c r="AY40" s="174">
        <v>0</v>
      </c>
      <c r="AZ40" s="174">
        <v>0</v>
      </c>
      <c r="BA40" s="174">
        <v>0</v>
      </c>
      <c r="BB40" s="174">
        <v>0</v>
      </c>
      <c r="BC40" s="174">
        <v>0</v>
      </c>
      <c r="BD40" s="174">
        <v>0</v>
      </c>
      <c r="BE40" s="175">
        <v>0</v>
      </c>
      <c r="BF40" s="132">
        <v>0</v>
      </c>
      <c r="BG40" s="132">
        <v>-1</v>
      </c>
      <c r="BH40" s="132">
        <v>0</v>
      </c>
    </row>
    <row r="41" spans="1:60">
      <c r="A41" s="136" t="s">
        <v>288</v>
      </c>
      <c r="B41" s="174">
        <v>0</v>
      </c>
      <c r="C41" s="174">
        <v>0</v>
      </c>
      <c r="D41" s="174">
        <v>0</v>
      </c>
      <c r="E41" s="174">
        <v>0</v>
      </c>
      <c r="F41" s="174">
        <v>0</v>
      </c>
      <c r="G41" s="174">
        <v>0</v>
      </c>
      <c r="H41" s="174">
        <v>0</v>
      </c>
      <c r="I41" s="174">
        <v>0</v>
      </c>
      <c r="J41" s="174">
        <v>0</v>
      </c>
      <c r="K41" s="174">
        <v>0</v>
      </c>
      <c r="L41" s="174">
        <v>0</v>
      </c>
      <c r="M41" s="174">
        <v>0</v>
      </c>
      <c r="N41" s="174">
        <v>0</v>
      </c>
      <c r="O41" s="174">
        <v>0</v>
      </c>
      <c r="P41" s="174">
        <v>0</v>
      </c>
      <c r="Q41" s="174">
        <v>0</v>
      </c>
      <c r="R41" s="174">
        <v>0</v>
      </c>
      <c r="S41" s="174">
        <v>0</v>
      </c>
      <c r="T41" s="174">
        <v>0</v>
      </c>
      <c r="U41" s="174">
        <v>0</v>
      </c>
      <c r="V41" s="174">
        <v>0</v>
      </c>
      <c r="W41" s="174">
        <v>0</v>
      </c>
      <c r="X41" s="174">
        <v>0</v>
      </c>
      <c r="Y41" s="174">
        <v>0</v>
      </c>
      <c r="Z41" s="174">
        <v>0</v>
      </c>
      <c r="AA41" s="174">
        <v>0</v>
      </c>
      <c r="AB41" s="174">
        <v>0</v>
      </c>
      <c r="AC41" s="174">
        <v>0</v>
      </c>
      <c r="AD41" s="174">
        <v>0</v>
      </c>
      <c r="AE41" s="174">
        <v>0</v>
      </c>
      <c r="AF41" s="174">
        <v>0</v>
      </c>
      <c r="AG41" s="174">
        <v>0</v>
      </c>
      <c r="AH41" s="174">
        <v>0</v>
      </c>
      <c r="AI41" s="174">
        <v>0</v>
      </c>
      <c r="AJ41" s="174">
        <v>0</v>
      </c>
      <c r="AK41" s="174">
        <v>0</v>
      </c>
      <c r="AL41" s="174">
        <v>0</v>
      </c>
      <c r="AM41" s="174">
        <v>0</v>
      </c>
      <c r="AN41" s="174">
        <v>0</v>
      </c>
      <c r="AO41" s="174">
        <v>0</v>
      </c>
      <c r="AP41" s="174">
        <v>0</v>
      </c>
      <c r="AQ41" s="174">
        <v>0</v>
      </c>
      <c r="AR41" s="174">
        <v>0</v>
      </c>
      <c r="AS41" s="174">
        <v>0</v>
      </c>
      <c r="AT41" s="174">
        <v>0</v>
      </c>
      <c r="AU41" s="174">
        <v>0</v>
      </c>
      <c r="AV41" s="174">
        <v>0</v>
      </c>
      <c r="AW41" s="174">
        <v>0</v>
      </c>
      <c r="AX41" s="174">
        <v>0</v>
      </c>
      <c r="AY41" s="174">
        <v>0</v>
      </c>
      <c r="AZ41" s="174">
        <v>0</v>
      </c>
      <c r="BA41" s="174">
        <v>0</v>
      </c>
      <c r="BB41" s="174">
        <v>0</v>
      </c>
      <c r="BC41" s="174">
        <v>0</v>
      </c>
      <c r="BD41" s="174">
        <v>0</v>
      </c>
      <c r="BE41" s="175">
        <v>0</v>
      </c>
      <c r="BF41" s="132">
        <v>0</v>
      </c>
      <c r="BG41" s="132">
        <v>0</v>
      </c>
      <c r="BH41" s="132">
        <v>0</v>
      </c>
    </row>
    <row r="42" spans="1:60">
      <c r="A42" s="136" t="s">
        <v>289</v>
      </c>
      <c r="B42" s="174">
        <v>0</v>
      </c>
      <c r="C42" s="174">
        <v>0</v>
      </c>
      <c r="D42" s="174">
        <v>0</v>
      </c>
      <c r="E42" s="174">
        <v>2.7999999999999998E-4</v>
      </c>
      <c r="F42" s="174">
        <v>3.15E-3</v>
      </c>
      <c r="G42" s="174">
        <v>3.6800000000000001E-3</v>
      </c>
      <c r="H42" s="174">
        <v>4.0499999999999998E-3</v>
      </c>
      <c r="I42" s="174">
        <v>3.2599999999999999E-3</v>
      </c>
      <c r="J42" s="174">
        <v>1.108E-2</v>
      </c>
      <c r="K42" s="174">
        <v>3.2770000000000001E-2</v>
      </c>
      <c r="L42" s="174">
        <v>3.3349999999999998E-2</v>
      </c>
      <c r="M42" s="174">
        <v>3.8719999999999997E-2</v>
      </c>
      <c r="N42" s="174">
        <v>3.7100000000000001E-2</v>
      </c>
      <c r="O42" s="174">
        <v>4.0599999999999997E-2</v>
      </c>
      <c r="P42" s="174">
        <v>3.4889999999999997E-2</v>
      </c>
      <c r="Q42" s="174">
        <v>4.2000000000000003E-2</v>
      </c>
      <c r="R42" s="174">
        <v>3.6580000000000001E-2</v>
      </c>
      <c r="S42" s="174">
        <v>3.8969999999999998E-2</v>
      </c>
      <c r="T42" s="174">
        <v>3.5889999999999998E-2</v>
      </c>
      <c r="U42" s="174">
        <v>3.7109999999999997E-2</v>
      </c>
      <c r="V42" s="174">
        <v>3.8989999999999997E-2</v>
      </c>
      <c r="W42" s="174">
        <v>4.2160000000000003E-2</v>
      </c>
      <c r="X42" s="174">
        <v>3.5560000000000001E-2</v>
      </c>
      <c r="Y42" s="174">
        <v>3.6749999999999998E-2</v>
      </c>
      <c r="Z42" s="174">
        <v>4.0189999999999997E-2</v>
      </c>
      <c r="AA42" s="174">
        <v>3.5020000000000003E-2</v>
      </c>
      <c r="AB42" s="174">
        <v>3.329E-2</v>
      </c>
      <c r="AC42" s="174">
        <v>3.7999999999999999E-2</v>
      </c>
      <c r="AD42" s="174">
        <v>3.9480000000000001E-2</v>
      </c>
      <c r="AE42" s="174">
        <v>3.9669999999999997E-2</v>
      </c>
      <c r="AF42" s="174">
        <v>4.018E-2</v>
      </c>
      <c r="AG42" s="174">
        <v>4.1599999999999998E-2</v>
      </c>
      <c r="AH42" s="174">
        <v>2.4080000000000001E-2</v>
      </c>
      <c r="AI42" s="174">
        <v>3.8090909999999999E-2</v>
      </c>
      <c r="AJ42" s="174">
        <v>3.8282129999999998E-2</v>
      </c>
      <c r="AK42" s="174">
        <v>3.9192079999999997E-2</v>
      </c>
      <c r="AL42" s="174">
        <v>3.9467750844155797E-2</v>
      </c>
      <c r="AM42" s="174">
        <v>3.8630427096774202E-2</v>
      </c>
      <c r="AN42" s="174">
        <v>3.9407199807692299E-2</v>
      </c>
      <c r="AO42" s="174">
        <v>3.72464174522293E-2</v>
      </c>
      <c r="AP42" s="174">
        <v>3.8709542278481002E-2</v>
      </c>
      <c r="AQ42" s="174">
        <v>3.3385167735849E-2</v>
      </c>
      <c r="AR42" s="174">
        <v>4.0165493062500002E-2</v>
      </c>
      <c r="AS42" s="174">
        <v>3.9617392360248402E-2</v>
      </c>
      <c r="AT42" s="174">
        <v>4.0123144999999999E-2</v>
      </c>
      <c r="AU42" s="174">
        <v>3.7256598220858902E-2</v>
      </c>
      <c r="AV42" s="174">
        <v>3.86304009146341E-2</v>
      </c>
      <c r="AW42" s="174">
        <v>3.6300038181818102E-2</v>
      </c>
      <c r="AX42" s="174">
        <v>2.6644664277108401E-2</v>
      </c>
      <c r="AY42" s="174">
        <v>3.7483222634730501E-2</v>
      </c>
      <c r="AZ42" s="174">
        <v>3.7139301964285699E-2</v>
      </c>
      <c r="BA42" s="174">
        <v>3.5853404378698203E-2</v>
      </c>
      <c r="BB42" s="174">
        <v>3.0622302000000001E-2</v>
      </c>
      <c r="BC42" s="174">
        <v>3.14479421052632E-2</v>
      </c>
      <c r="BD42" s="174">
        <v>3.4852976845555099E-2</v>
      </c>
      <c r="BE42" s="175">
        <v>3.6273490369023699E-2</v>
      </c>
      <c r="BF42" s="132">
        <v>3.79137091256527E-2</v>
      </c>
      <c r="BG42" s="132">
        <v>-1.3982799443567701E-2</v>
      </c>
      <c r="BH42" s="132">
        <v>1.51257281058602E-3</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0</v>
      </c>
      <c r="AB43" s="174">
        <v>0</v>
      </c>
      <c r="AC43" s="174">
        <v>0</v>
      </c>
      <c r="AD43" s="174">
        <v>0</v>
      </c>
      <c r="AE43" s="174">
        <v>0</v>
      </c>
      <c r="AF43" s="174">
        <v>0</v>
      </c>
      <c r="AG43" s="174">
        <v>0</v>
      </c>
      <c r="AH43" s="174">
        <v>0</v>
      </c>
      <c r="AI43" s="174">
        <v>0</v>
      </c>
      <c r="AJ43" s="174">
        <v>0</v>
      </c>
      <c r="AK43" s="174">
        <v>0</v>
      </c>
      <c r="AL43" s="174">
        <v>0</v>
      </c>
      <c r="AM43" s="174">
        <v>0</v>
      </c>
      <c r="AN43" s="174">
        <v>0</v>
      </c>
      <c r="AO43" s="174">
        <v>0</v>
      </c>
      <c r="AP43" s="174">
        <v>0</v>
      </c>
      <c r="AQ43" s="174">
        <v>0</v>
      </c>
      <c r="AR43" s="174">
        <v>0</v>
      </c>
      <c r="AS43" s="174">
        <v>0</v>
      </c>
      <c r="AT43" s="174">
        <v>0</v>
      </c>
      <c r="AU43" s="174">
        <v>0</v>
      </c>
      <c r="AV43" s="174">
        <v>0</v>
      </c>
      <c r="AW43" s="174">
        <v>0</v>
      </c>
      <c r="AX43" s="174">
        <v>0</v>
      </c>
      <c r="AY43" s="174">
        <v>0</v>
      </c>
      <c r="AZ43" s="174">
        <v>0</v>
      </c>
      <c r="BA43" s="174">
        <v>0</v>
      </c>
      <c r="BB43" s="174">
        <v>0</v>
      </c>
      <c r="BC43" s="174">
        <v>0</v>
      </c>
      <c r="BD43" s="174">
        <v>0</v>
      </c>
      <c r="BE43" s="175">
        <v>0</v>
      </c>
      <c r="BF43" s="132">
        <v>0</v>
      </c>
      <c r="BG43" s="132">
        <v>0</v>
      </c>
      <c r="BH43" s="132">
        <v>0</v>
      </c>
    </row>
    <row r="44" spans="1:60">
      <c r="A44" s="136" t="s">
        <v>291</v>
      </c>
      <c r="B44" s="174">
        <v>0</v>
      </c>
      <c r="C44" s="174">
        <v>0</v>
      </c>
      <c r="D44" s="174">
        <v>0</v>
      </c>
      <c r="E44" s="174">
        <v>0</v>
      </c>
      <c r="F44" s="174">
        <v>0</v>
      </c>
      <c r="G44" s="174">
        <v>0</v>
      </c>
      <c r="H44" s="174">
        <v>0</v>
      </c>
      <c r="I44" s="174">
        <v>0</v>
      </c>
      <c r="J44" s="174">
        <v>0</v>
      </c>
      <c r="K44" s="174">
        <v>0</v>
      </c>
      <c r="L44" s="174">
        <v>0</v>
      </c>
      <c r="M44" s="174">
        <v>0</v>
      </c>
      <c r="N44" s="174">
        <v>0</v>
      </c>
      <c r="O44" s="174">
        <v>0</v>
      </c>
      <c r="P44" s="174">
        <v>0</v>
      </c>
      <c r="Q44" s="174">
        <v>0</v>
      </c>
      <c r="R44" s="174">
        <v>0</v>
      </c>
      <c r="S44" s="174">
        <v>0</v>
      </c>
      <c r="T44" s="174">
        <v>0</v>
      </c>
      <c r="U44" s="174">
        <v>0</v>
      </c>
      <c r="V44" s="174">
        <v>0</v>
      </c>
      <c r="W44" s="174">
        <v>0</v>
      </c>
      <c r="X44" s="174">
        <v>0</v>
      </c>
      <c r="Y44" s="174">
        <v>0</v>
      </c>
      <c r="Z44" s="174">
        <v>0</v>
      </c>
      <c r="AA44" s="174">
        <v>0</v>
      </c>
      <c r="AB44" s="174">
        <v>0</v>
      </c>
      <c r="AC44" s="174">
        <v>0</v>
      </c>
      <c r="AD44" s="174">
        <v>0</v>
      </c>
      <c r="AE44" s="174">
        <v>0</v>
      </c>
      <c r="AF44" s="174">
        <v>0</v>
      </c>
      <c r="AG44" s="174">
        <v>0</v>
      </c>
      <c r="AH44" s="174">
        <v>0</v>
      </c>
      <c r="AI44" s="174">
        <v>0</v>
      </c>
      <c r="AJ44" s="174">
        <v>0</v>
      </c>
      <c r="AK44" s="174">
        <v>0</v>
      </c>
      <c r="AL44" s="174">
        <v>0</v>
      </c>
      <c r="AM44" s="174">
        <v>0</v>
      </c>
      <c r="AN44" s="174">
        <v>0</v>
      </c>
      <c r="AO44" s="174">
        <v>0</v>
      </c>
      <c r="AP44" s="174">
        <v>0</v>
      </c>
      <c r="AQ44" s="174">
        <v>0</v>
      </c>
      <c r="AR44" s="174">
        <v>0</v>
      </c>
      <c r="AS44" s="174">
        <v>0</v>
      </c>
      <c r="AT44" s="174">
        <v>0</v>
      </c>
      <c r="AU44" s="174">
        <v>0</v>
      </c>
      <c r="AV44" s="174">
        <v>0</v>
      </c>
      <c r="AW44" s="174">
        <v>0</v>
      </c>
      <c r="AX44" s="174">
        <v>0</v>
      </c>
      <c r="AY44" s="174">
        <v>0</v>
      </c>
      <c r="AZ44" s="174">
        <v>0</v>
      </c>
      <c r="BA44" s="174">
        <v>0</v>
      </c>
      <c r="BB44" s="174">
        <v>0</v>
      </c>
      <c r="BC44" s="174">
        <v>0</v>
      </c>
      <c r="BD44" s="174">
        <v>0</v>
      </c>
      <c r="BE44" s="175">
        <v>0</v>
      </c>
      <c r="BF44" s="132">
        <v>0</v>
      </c>
      <c r="BG44" s="132">
        <v>0</v>
      </c>
      <c r="BH44" s="132">
        <v>0</v>
      </c>
    </row>
    <row r="45" spans="1:60">
      <c r="A45" s="136" t="s">
        <v>292</v>
      </c>
      <c r="B45" s="174">
        <v>0</v>
      </c>
      <c r="C45" s="174">
        <v>0</v>
      </c>
      <c r="D45" s="174">
        <v>0</v>
      </c>
      <c r="E45" s="174">
        <v>0</v>
      </c>
      <c r="F45" s="174">
        <v>0</v>
      </c>
      <c r="G45" s="174">
        <v>0</v>
      </c>
      <c r="H45" s="174">
        <v>0</v>
      </c>
      <c r="I45" s="174">
        <v>0</v>
      </c>
      <c r="J45" s="174">
        <v>0</v>
      </c>
      <c r="K45" s="174">
        <v>0</v>
      </c>
      <c r="L45" s="174">
        <v>0</v>
      </c>
      <c r="M45" s="174">
        <v>0</v>
      </c>
      <c r="N45" s="174">
        <v>0</v>
      </c>
      <c r="O45" s="174">
        <v>0</v>
      </c>
      <c r="P45" s="174">
        <v>0</v>
      </c>
      <c r="Q45" s="174">
        <v>0</v>
      </c>
      <c r="R45" s="174">
        <v>0</v>
      </c>
      <c r="S45" s="174">
        <v>0</v>
      </c>
      <c r="T45" s="174">
        <v>0</v>
      </c>
      <c r="U45" s="174">
        <v>0</v>
      </c>
      <c r="V45" s="174">
        <v>0</v>
      </c>
      <c r="W45" s="174">
        <v>0</v>
      </c>
      <c r="X45" s="174">
        <v>0</v>
      </c>
      <c r="Y45" s="174">
        <v>0</v>
      </c>
      <c r="Z45" s="174">
        <v>0</v>
      </c>
      <c r="AA45" s="174">
        <v>0</v>
      </c>
      <c r="AB45" s="174">
        <v>0</v>
      </c>
      <c r="AC45" s="174">
        <v>0</v>
      </c>
      <c r="AD45" s="174">
        <v>0</v>
      </c>
      <c r="AE45" s="174">
        <v>0</v>
      </c>
      <c r="AF45" s="174">
        <v>0</v>
      </c>
      <c r="AG45" s="174">
        <v>0</v>
      </c>
      <c r="AH45" s="174">
        <v>0</v>
      </c>
      <c r="AI45" s="174">
        <v>0</v>
      </c>
      <c r="AJ45" s="174">
        <v>0</v>
      </c>
      <c r="AK45" s="174">
        <v>0</v>
      </c>
      <c r="AL45" s="174">
        <v>0</v>
      </c>
      <c r="AM45" s="174">
        <v>0</v>
      </c>
      <c r="AN45" s="174">
        <v>0</v>
      </c>
      <c r="AO45" s="174">
        <v>0</v>
      </c>
      <c r="AP45" s="174">
        <v>0</v>
      </c>
      <c r="AQ45" s="174">
        <v>0</v>
      </c>
      <c r="AR45" s="174">
        <v>0</v>
      </c>
      <c r="AS45" s="174">
        <v>0</v>
      </c>
      <c r="AT45" s="174">
        <v>0</v>
      </c>
      <c r="AU45" s="174">
        <v>0</v>
      </c>
      <c r="AV45" s="174">
        <v>0</v>
      </c>
      <c r="AW45" s="174">
        <v>0</v>
      </c>
      <c r="AX45" s="174">
        <v>0</v>
      </c>
      <c r="AY45" s="174">
        <v>0</v>
      </c>
      <c r="AZ45" s="174">
        <v>0</v>
      </c>
      <c r="BA45" s="174">
        <v>0</v>
      </c>
      <c r="BB45" s="174">
        <v>0</v>
      </c>
      <c r="BC45" s="174">
        <v>0</v>
      </c>
      <c r="BD45" s="174">
        <v>0</v>
      </c>
      <c r="BE45" s="175">
        <v>0</v>
      </c>
      <c r="BF45" s="132">
        <v>0</v>
      </c>
      <c r="BG45" s="132">
        <v>0</v>
      </c>
      <c r="BH45" s="132">
        <v>0</v>
      </c>
    </row>
    <row r="46" spans="1:60">
      <c r="A46" s="136" t="s">
        <v>293</v>
      </c>
      <c r="B46" s="174">
        <v>0</v>
      </c>
      <c r="C46" s="174">
        <v>0</v>
      </c>
      <c r="D46" s="174">
        <v>0</v>
      </c>
      <c r="E46" s="174">
        <v>0</v>
      </c>
      <c r="F46" s="174">
        <v>0</v>
      </c>
      <c r="G46" s="174">
        <v>0</v>
      </c>
      <c r="H46" s="174">
        <v>0</v>
      </c>
      <c r="I46" s="174">
        <v>0</v>
      </c>
      <c r="J46" s="174">
        <v>0</v>
      </c>
      <c r="K46" s="174">
        <v>0</v>
      </c>
      <c r="L46" s="174">
        <v>0</v>
      </c>
      <c r="M46" s="174">
        <v>0</v>
      </c>
      <c r="N46" s="174">
        <v>0</v>
      </c>
      <c r="O46" s="174">
        <v>0</v>
      </c>
      <c r="P46" s="174">
        <v>0</v>
      </c>
      <c r="Q46" s="174">
        <v>0</v>
      </c>
      <c r="R46" s="174">
        <v>0</v>
      </c>
      <c r="S46" s="174">
        <v>0</v>
      </c>
      <c r="T46" s="174">
        <v>0</v>
      </c>
      <c r="U46" s="174">
        <v>0</v>
      </c>
      <c r="V46" s="174">
        <v>0</v>
      </c>
      <c r="W46" s="174">
        <v>0</v>
      </c>
      <c r="X46" s="174">
        <v>0</v>
      </c>
      <c r="Y46" s="174">
        <v>0</v>
      </c>
      <c r="Z46" s="174">
        <v>0</v>
      </c>
      <c r="AA46" s="174">
        <v>0</v>
      </c>
      <c r="AB46" s="174">
        <v>0</v>
      </c>
      <c r="AC46" s="174">
        <v>0</v>
      </c>
      <c r="AD46" s="174">
        <v>0</v>
      </c>
      <c r="AE46" s="174">
        <v>0</v>
      </c>
      <c r="AF46" s="174">
        <v>0</v>
      </c>
      <c r="AG46" s="174">
        <v>0</v>
      </c>
      <c r="AH46" s="174">
        <v>0</v>
      </c>
      <c r="AI46" s="174">
        <v>0</v>
      </c>
      <c r="AJ46" s="174">
        <v>0</v>
      </c>
      <c r="AK46" s="174">
        <v>0</v>
      </c>
      <c r="AL46" s="174">
        <v>0</v>
      </c>
      <c r="AM46" s="174">
        <v>0</v>
      </c>
      <c r="AN46" s="174">
        <v>0</v>
      </c>
      <c r="AO46" s="174">
        <v>0</v>
      </c>
      <c r="AP46" s="174">
        <v>0</v>
      </c>
      <c r="AQ46" s="174">
        <v>0</v>
      </c>
      <c r="AR46" s="174">
        <v>0</v>
      </c>
      <c r="AS46" s="174">
        <v>0</v>
      </c>
      <c r="AT46" s="174">
        <v>0</v>
      </c>
      <c r="AU46" s="174">
        <v>0</v>
      </c>
      <c r="AV46" s="174">
        <v>0</v>
      </c>
      <c r="AW46" s="174">
        <v>0</v>
      </c>
      <c r="AX46" s="174">
        <v>0</v>
      </c>
      <c r="AY46" s="174">
        <v>0</v>
      </c>
      <c r="AZ46" s="174">
        <v>0</v>
      </c>
      <c r="BA46" s="174">
        <v>0</v>
      </c>
      <c r="BB46" s="174">
        <v>0</v>
      </c>
      <c r="BC46" s="174">
        <v>0</v>
      </c>
      <c r="BD46" s="174">
        <v>0</v>
      </c>
      <c r="BE46" s="175">
        <v>0</v>
      </c>
      <c r="BF46" s="132">
        <v>0</v>
      </c>
      <c r="BG46" s="132">
        <v>0</v>
      </c>
      <c r="BH46" s="132">
        <v>0</v>
      </c>
    </row>
    <row r="47" spans="1:60">
      <c r="A47" s="136" t="s">
        <v>294</v>
      </c>
      <c r="B47" s="174">
        <v>0</v>
      </c>
      <c r="C47" s="174">
        <v>0</v>
      </c>
      <c r="D47" s="174">
        <v>0</v>
      </c>
      <c r="E47" s="174">
        <v>0</v>
      </c>
      <c r="F47" s="174">
        <v>0</v>
      </c>
      <c r="G47" s="174">
        <v>0</v>
      </c>
      <c r="H47" s="174">
        <v>0</v>
      </c>
      <c r="I47" s="174">
        <v>0</v>
      </c>
      <c r="J47" s="174">
        <v>0</v>
      </c>
      <c r="K47" s="174">
        <v>0</v>
      </c>
      <c r="L47" s="174">
        <v>0</v>
      </c>
      <c r="M47" s="174">
        <v>0</v>
      </c>
      <c r="N47" s="174">
        <v>0</v>
      </c>
      <c r="O47" s="174">
        <v>0</v>
      </c>
      <c r="P47" s="174">
        <v>0</v>
      </c>
      <c r="Q47" s="174">
        <v>0</v>
      </c>
      <c r="R47" s="174">
        <v>0</v>
      </c>
      <c r="S47" s="174">
        <v>0</v>
      </c>
      <c r="T47" s="174">
        <v>0</v>
      </c>
      <c r="U47" s="174">
        <v>0</v>
      </c>
      <c r="V47" s="174">
        <v>0</v>
      </c>
      <c r="W47" s="174">
        <v>0</v>
      </c>
      <c r="X47" s="174">
        <v>0</v>
      </c>
      <c r="Y47" s="174">
        <v>0</v>
      </c>
      <c r="Z47" s="174">
        <v>0</v>
      </c>
      <c r="AA47" s="174">
        <v>0</v>
      </c>
      <c r="AB47" s="174">
        <v>0</v>
      </c>
      <c r="AC47" s="174">
        <v>0</v>
      </c>
      <c r="AD47" s="174">
        <v>0</v>
      </c>
      <c r="AE47" s="174">
        <v>0</v>
      </c>
      <c r="AF47" s="174">
        <v>0</v>
      </c>
      <c r="AG47" s="174">
        <v>1.3860000000000001E-2</v>
      </c>
      <c r="AH47" s="174">
        <v>5.3999999999999999E-2</v>
      </c>
      <c r="AI47" s="174">
        <v>5.3069999999999999E-2</v>
      </c>
      <c r="AJ47" s="174">
        <v>5.1979999999999998E-2</v>
      </c>
      <c r="AK47" s="174">
        <v>5.4559999999999997E-2</v>
      </c>
      <c r="AL47" s="174">
        <v>5.4106363636363598E-2</v>
      </c>
      <c r="AM47" s="174">
        <v>5.4418645161290302E-2</v>
      </c>
      <c r="AN47" s="174">
        <v>4.8116538461538398E-2</v>
      </c>
      <c r="AO47" s="174">
        <v>5.4066496815286601E-2</v>
      </c>
      <c r="AP47" s="174">
        <v>5.37920886075949E-2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0.10708525301204801</v>
      </c>
      <c r="AY47" s="174">
        <v>0.106968071856287</v>
      </c>
      <c r="AZ47" s="174">
        <v>0.10600714285714299</v>
      </c>
      <c r="BA47" s="174">
        <v>0.10217502958579899</v>
      </c>
      <c r="BB47" s="174">
        <v>0.10358100000000001</v>
      </c>
      <c r="BC47" s="174">
        <v>0.101794210526316</v>
      </c>
      <c r="BD47" s="174">
        <v>0.10055419909872999</v>
      </c>
      <c r="BE47" s="175">
        <v>0.10183680000000001</v>
      </c>
      <c r="BF47" s="132">
        <v>9.9882281130101499E-3</v>
      </c>
      <c r="BG47" s="132">
        <v>-9.8267232392494908E-3</v>
      </c>
      <c r="BH47" s="132">
        <v>4.2465054570162697E-3</v>
      </c>
    </row>
    <row r="48" spans="1:60">
      <c r="A48" s="136" t="s">
        <v>295</v>
      </c>
      <c r="B48" s="174">
        <v>0</v>
      </c>
      <c r="C48" s="174">
        <v>0</v>
      </c>
      <c r="D48" s="174">
        <v>0</v>
      </c>
      <c r="E48" s="174">
        <v>0</v>
      </c>
      <c r="F48" s="174">
        <v>0</v>
      </c>
      <c r="G48" s="174">
        <v>0</v>
      </c>
      <c r="H48" s="174">
        <v>0</v>
      </c>
      <c r="I48" s="174">
        <v>3.0000000000000001E-5</v>
      </c>
      <c r="J48" s="174">
        <v>2.32E-3</v>
      </c>
      <c r="K48" s="174">
        <v>4.8599999999999997E-3</v>
      </c>
      <c r="L48" s="174">
        <v>1.8699999999999999E-3</v>
      </c>
      <c r="M48" s="174">
        <v>4.4200000000000003E-3</v>
      </c>
      <c r="N48" s="174">
        <v>1.14E-3</v>
      </c>
      <c r="O48" s="174">
        <v>1.9000000000000001E-4</v>
      </c>
      <c r="P48" s="174">
        <v>2.147E-2</v>
      </c>
      <c r="Q48" s="174">
        <v>4.5229999999999999E-2</v>
      </c>
      <c r="R48" s="174">
        <v>5.1330000000000001E-2</v>
      </c>
      <c r="S48" s="174">
        <v>5.8400000000000001E-2</v>
      </c>
      <c r="T48" s="174">
        <v>6.1499999999999999E-2</v>
      </c>
      <c r="U48" s="174">
        <v>7.2389999999999996E-2</v>
      </c>
      <c r="V48" s="174">
        <v>9.3820000000000001E-2</v>
      </c>
      <c r="W48" s="174">
        <v>0.11716</v>
      </c>
      <c r="X48" s="174">
        <v>0.11513</v>
      </c>
      <c r="Y48" s="174">
        <v>0.11473999999999999</v>
      </c>
      <c r="Z48" s="174">
        <v>0.12157</v>
      </c>
      <c r="AA48" s="174">
        <v>0.12035999999999999</v>
      </c>
      <c r="AB48" s="174">
        <v>0.11688999999999999</v>
      </c>
      <c r="AC48" s="174">
        <v>0.1105</v>
      </c>
      <c r="AD48" s="174">
        <v>0.11486</v>
      </c>
      <c r="AE48" s="174">
        <v>0.12595000000000001</v>
      </c>
      <c r="AF48" s="174">
        <v>0.11437</v>
      </c>
      <c r="AG48" s="174">
        <v>0.11249000000000001</v>
      </c>
      <c r="AH48" s="174">
        <v>0.11073</v>
      </c>
      <c r="AI48" s="174">
        <v>0.11394</v>
      </c>
      <c r="AJ48" s="174">
        <v>0.13117000000000001</v>
      </c>
      <c r="AK48" s="174">
        <v>0.16494</v>
      </c>
      <c r="AL48" s="174">
        <v>0.16991941558441601</v>
      </c>
      <c r="AM48" s="174">
        <v>0.177213483870968</v>
      </c>
      <c r="AN48" s="174">
        <v>0.17520461538461499</v>
      </c>
      <c r="AO48" s="174">
        <v>0.16592216560509601</v>
      </c>
      <c r="AP48" s="174">
        <v>0.171660189873418</v>
      </c>
      <c r="AQ48" s="174">
        <v>0.17332301886792501</v>
      </c>
      <c r="AR48" s="174">
        <v>0.14663137500000001</v>
      </c>
      <c r="AS48" s="174">
        <v>0.158739875776397</v>
      </c>
      <c r="AT48" s="174">
        <v>0.13298722222222201</v>
      </c>
      <c r="AU48" s="174">
        <v>0.13679889570552101</v>
      </c>
      <c r="AV48" s="174">
        <v>0.143773353658537</v>
      </c>
      <c r="AW48" s="174">
        <v>0.143680909090909</v>
      </c>
      <c r="AX48" s="174">
        <v>0.144889156626506</v>
      </c>
      <c r="AY48" s="174">
        <v>0.14199682634730501</v>
      </c>
      <c r="AZ48" s="174">
        <v>0.137936785714286</v>
      </c>
      <c r="BA48" s="174">
        <v>0.133752781065089</v>
      </c>
      <c r="BB48" s="174">
        <v>0.13572899999999999</v>
      </c>
      <c r="BC48" s="174">
        <v>0.13280578947368399</v>
      </c>
      <c r="BD48" s="174">
        <v>0.136229545268333</v>
      </c>
      <c r="BE48" s="175">
        <v>0.13462677046287799</v>
      </c>
      <c r="BF48" s="132">
        <v>-1.44653460286897E-2</v>
      </c>
      <c r="BG48" s="132">
        <v>2.4117281201216901E-3</v>
      </c>
      <c r="BH48" s="132">
        <v>5.6138185354516999E-3</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4.6219999999999997E-2</v>
      </c>
      <c r="AB49" s="174">
        <v>4.9520000000000002E-2</v>
      </c>
      <c r="AC49" s="174">
        <v>3.9710000000000002E-2</v>
      </c>
      <c r="AD49" s="174">
        <v>3.9559999999999998E-2</v>
      </c>
      <c r="AE49" s="174">
        <v>4.6089999999999999E-2</v>
      </c>
      <c r="AF49" s="174">
        <v>4.7789999999999999E-2</v>
      </c>
      <c r="AG49" s="174">
        <v>4.5620000000000001E-2</v>
      </c>
      <c r="AH49" s="174">
        <v>5.0189999999999999E-2</v>
      </c>
      <c r="AI49" s="174">
        <v>5.0189999999999999E-2</v>
      </c>
      <c r="AJ49" s="174">
        <v>4.6960000000000002E-2</v>
      </c>
      <c r="AK49" s="174">
        <v>4.761E-2</v>
      </c>
      <c r="AL49" s="174">
        <v>5.2228636363636401E-2</v>
      </c>
      <c r="AM49" s="174">
        <v>5.4566709677419403E-2</v>
      </c>
      <c r="AN49" s="174">
        <v>5.1068653846153798E-2</v>
      </c>
      <c r="AO49" s="174">
        <v>5.31991719745223E-2</v>
      </c>
      <c r="AP49" s="174">
        <v>5.6977974683544298E-2</v>
      </c>
      <c r="AQ49" s="174">
        <v>5.3386415094339598E-2</v>
      </c>
      <c r="AR49" s="174">
        <v>5.4458437499999998E-2</v>
      </c>
      <c r="AS49" s="174">
        <v>5.9612981366459601E-2</v>
      </c>
      <c r="AT49" s="174">
        <v>5.4201666666666599E-2</v>
      </c>
      <c r="AU49" s="174">
        <v>5.3099447852760703E-2</v>
      </c>
      <c r="AV49" s="174">
        <v>5.7981402439024401E-2</v>
      </c>
      <c r="AW49" s="174">
        <v>5.1259636363636299E-2</v>
      </c>
      <c r="AX49" s="174">
        <v>4.8849397590361401E-2</v>
      </c>
      <c r="AY49" s="174">
        <v>5.8359880239520899E-2</v>
      </c>
      <c r="AZ49" s="174">
        <v>5.1437142857142799E-2</v>
      </c>
      <c r="BA49" s="174">
        <v>5.1739349112426003E-2</v>
      </c>
      <c r="BB49" s="174">
        <v>5.6567447999999999E-2</v>
      </c>
      <c r="BC49" s="174">
        <v>5.1683927894736803E-2</v>
      </c>
      <c r="BD49" s="174">
        <v>5.18929021220811E-2</v>
      </c>
      <c r="BE49" s="175">
        <v>5.6422925061224503E-2</v>
      </c>
      <c r="BF49" s="132">
        <v>8.4324864533763505E-2</v>
      </c>
      <c r="BG49" s="132">
        <v>-4.3435033964154303E-3</v>
      </c>
      <c r="BH49" s="132">
        <v>2.35278660732967E-3</v>
      </c>
    </row>
    <row r="50" spans="1:60">
      <c r="A50" s="136" t="s">
        <v>297</v>
      </c>
      <c r="B50" s="174">
        <v>0</v>
      </c>
      <c r="C50" s="174">
        <v>0</v>
      </c>
      <c r="D50" s="174">
        <v>0</v>
      </c>
      <c r="E50" s="174">
        <v>8.3000000000000001E-4</v>
      </c>
      <c r="F50" s="174">
        <v>8.2900000000000005E-3</v>
      </c>
      <c r="G50" s="174">
        <v>9.2300000000000004E-3</v>
      </c>
      <c r="H50" s="174">
        <v>2.5229999999999999E-2</v>
      </c>
      <c r="I50" s="174">
        <v>4.7509999999999997E-2</v>
      </c>
      <c r="J50" s="174">
        <v>6.5449999999999994E-2</v>
      </c>
      <c r="K50" s="174">
        <v>7.2230000000000003E-2</v>
      </c>
      <c r="L50" s="174">
        <v>7.5439999999999993E-2</v>
      </c>
      <c r="M50" s="174">
        <v>7.5550000000000006E-2</v>
      </c>
      <c r="N50" s="174">
        <v>6.5240000000000006E-2</v>
      </c>
      <c r="O50" s="174">
        <v>7.6490000000000002E-2</v>
      </c>
      <c r="P50" s="174">
        <v>6.7000000000000004E-2</v>
      </c>
      <c r="Q50" s="174">
        <v>5.1860000000000003E-2</v>
      </c>
      <c r="R50" s="174">
        <v>9.5680000000000001E-2</v>
      </c>
      <c r="S50" s="174">
        <v>8.7709999999999996E-2</v>
      </c>
      <c r="T50" s="174">
        <v>0.10661</v>
      </c>
      <c r="U50" s="174">
        <v>0.23086000000000001</v>
      </c>
      <c r="V50" s="174">
        <v>0.28044000000000002</v>
      </c>
      <c r="W50" s="174">
        <v>0.37458000000000002</v>
      </c>
      <c r="X50" s="174">
        <v>0.41271000000000002</v>
      </c>
      <c r="Y50" s="174">
        <v>0.50466</v>
      </c>
      <c r="Z50" s="174">
        <v>0.56125999999999998</v>
      </c>
      <c r="AA50" s="174">
        <v>0.54268000000000005</v>
      </c>
      <c r="AB50" s="174">
        <v>0.55578000000000005</v>
      </c>
      <c r="AC50" s="174">
        <v>0.55781999999999998</v>
      </c>
      <c r="AD50" s="174">
        <v>0.56059999999999999</v>
      </c>
      <c r="AE50" s="174">
        <v>0.55313000000000001</v>
      </c>
      <c r="AF50" s="174">
        <v>0.55454999999999999</v>
      </c>
      <c r="AG50" s="174">
        <v>0.56330000000000002</v>
      </c>
      <c r="AH50" s="174">
        <v>0.55298000000000003</v>
      </c>
      <c r="AI50" s="174">
        <v>0.58992999999999995</v>
      </c>
      <c r="AJ50" s="174">
        <v>0.58852000000000004</v>
      </c>
      <c r="AK50" s="174">
        <v>0.62205999999999995</v>
      </c>
      <c r="AL50" s="174">
        <v>0.632943116883117</v>
      </c>
      <c r="AM50" s="174">
        <v>0.62202890322580595</v>
      </c>
      <c r="AN50" s="174">
        <v>0.60685096153846196</v>
      </c>
      <c r="AO50" s="174">
        <v>0.61985464968152904</v>
      </c>
      <c r="AP50" s="174">
        <v>0.55718145569620203</v>
      </c>
      <c r="AQ50" s="174">
        <v>0.57857094339622595</v>
      </c>
      <c r="AR50" s="174">
        <v>0.52692243750000001</v>
      </c>
      <c r="AS50" s="174">
        <v>0.56042664596273295</v>
      </c>
      <c r="AT50" s="174">
        <v>0.49830116666666702</v>
      </c>
      <c r="AU50" s="174">
        <v>0.57833436809815897</v>
      </c>
      <c r="AV50" s="174">
        <v>0.53858798775660399</v>
      </c>
      <c r="AW50" s="174">
        <v>0.56999454545454498</v>
      </c>
      <c r="AX50" s="174">
        <v>0.52288517765060205</v>
      </c>
      <c r="AY50" s="174">
        <v>0.525009880239521</v>
      </c>
      <c r="AZ50" s="174">
        <v>0.52188482142857096</v>
      </c>
      <c r="BA50" s="174">
        <v>0.53069236491911997</v>
      </c>
      <c r="BB50" s="174">
        <v>0.52300821509999995</v>
      </c>
      <c r="BC50" s="174">
        <v>0.498958947368421</v>
      </c>
      <c r="BD50" s="174">
        <v>0.51950497383301897</v>
      </c>
      <c r="BE50" s="175">
        <v>0.51697057921190104</v>
      </c>
      <c r="BF50" s="132">
        <v>-7.5973912498682496E-3</v>
      </c>
      <c r="BG50" s="132">
        <v>4.1758685605846101E-3</v>
      </c>
      <c r="BH50" s="132">
        <v>2.1557220825283201E-2</v>
      </c>
    </row>
    <row r="51" spans="1:60">
      <c r="A51" s="136" t="s">
        <v>298</v>
      </c>
      <c r="B51" s="174">
        <v>1.8000000000000001E-4</v>
      </c>
      <c r="C51" s="174">
        <v>4.4999999999999999E-4</v>
      </c>
      <c r="D51" s="174">
        <v>5.0000000000000001E-4</v>
      </c>
      <c r="E51" s="174">
        <v>2.3000000000000001E-4</v>
      </c>
      <c r="F51" s="174">
        <v>6.0999999999999997E-4</v>
      </c>
      <c r="G51" s="174">
        <v>5.5999999999999995E-4</v>
      </c>
      <c r="H51" s="174">
        <v>8.9999999999999998E-4</v>
      </c>
      <c r="I51" s="174">
        <v>1.465E-2</v>
      </c>
      <c r="J51" s="174">
        <v>2.111E-2</v>
      </c>
      <c r="K51" s="174">
        <v>2.0539999999999999E-2</v>
      </c>
      <c r="L51" s="174">
        <v>0.11969</v>
      </c>
      <c r="M51" s="174">
        <v>0.15992999999999999</v>
      </c>
      <c r="N51" s="174">
        <v>0.19913</v>
      </c>
      <c r="O51" s="174">
        <v>0.23780999999999999</v>
      </c>
      <c r="P51" s="174">
        <v>0.21038999999999999</v>
      </c>
      <c r="Q51" s="174">
        <v>0.26488</v>
      </c>
      <c r="R51" s="174">
        <v>0.37679000000000001</v>
      </c>
      <c r="S51" s="174">
        <v>0.39045000000000002</v>
      </c>
      <c r="T51" s="174">
        <v>0.41004000000000002</v>
      </c>
      <c r="U51" s="174">
        <v>0.50926000000000005</v>
      </c>
      <c r="V51" s="174">
        <v>0.58560999999999996</v>
      </c>
      <c r="W51" s="174">
        <v>0.69950999999999997</v>
      </c>
      <c r="X51" s="174">
        <v>0.67384999999999995</v>
      </c>
      <c r="Y51" s="174">
        <v>0.69423999999999997</v>
      </c>
      <c r="Z51" s="174">
        <v>0.65603</v>
      </c>
      <c r="AA51" s="174">
        <v>0.68184999999999996</v>
      </c>
      <c r="AB51" s="174">
        <v>0.76761000000000001</v>
      </c>
      <c r="AC51" s="174">
        <v>0.63544</v>
      </c>
      <c r="AD51" s="174">
        <v>0.61395</v>
      </c>
      <c r="AE51" s="174">
        <v>0.73155999999999999</v>
      </c>
      <c r="AF51" s="174">
        <v>0.69935000000000003</v>
      </c>
      <c r="AG51" s="174">
        <v>0.74273999999999996</v>
      </c>
      <c r="AH51" s="174">
        <v>0.69928000000000001</v>
      </c>
      <c r="AI51" s="174">
        <v>0.73582999999999998</v>
      </c>
      <c r="AJ51" s="174">
        <v>0.73187999999999998</v>
      </c>
      <c r="AK51" s="174">
        <v>0.57316</v>
      </c>
      <c r="AL51" s="174">
        <v>0.71640759740259696</v>
      </c>
      <c r="AM51" s="174">
        <v>0.67232148387096802</v>
      </c>
      <c r="AN51" s="174">
        <v>0.661185576923077</v>
      </c>
      <c r="AO51" s="174">
        <v>0.75692121019108305</v>
      </c>
      <c r="AP51" s="174">
        <v>0.70390651898734202</v>
      </c>
      <c r="AQ51" s="174">
        <v>0.64449566037735795</v>
      </c>
      <c r="AR51" s="174">
        <v>0.6403910625</v>
      </c>
      <c r="AS51" s="174">
        <v>0.60714391304347803</v>
      </c>
      <c r="AT51" s="174">
        <v>0.49274499999999999</v>
      </c>
      <c r="AU51" s="174">
        <v>0.54186404907975405</v>
      </c>
      <c r="AV51" s="174">
        <v>0.56418749999999995</v>
      </c>
      <c r="AW51" s="174">
        <v>0.59379763636363603</v>
      </c>
      <c r="AX51" s="174">
        <v>0.61252536144578296</v>
      </c>
      <c r="AY51" s="174">
        <v>0.59438209580838297</v>
      </c>
      <c r="AZ51" s="174">
        <v>0.513169285714285</v>
      </c>
      <c r="BA51" s="174">
        <v>0.57126940828402295</v>
      </c>
      <c r="BB51" s="174">
        <v>0.59126400000000001</v>
      </c>
      <c r="BC51" s="174">
        <v>0.61333315789473697</v>
      </c>
      <c r="BD51" s="174">
        <v>0.58950790659565699</v>
      </c>
      <c r="BE51" s="175">
        <v>0.47810403677491298</v>
      </c>
      <c r="BF51" s="132">
        <v>-0.19119364429576199</v>
      </c>
      <c r="BG51" s="132">
        <v>1.8091334184036498E-2</v>
      </c>
      <c r="BH51" s="132">
        <v>1.99365200122762E-2</v>
      </c>
    </row>
    <row r="52" spans="1:60">
      <c r="A52" s="136" t="s">
        <v>299</v>
      </c>
      <c r="B52" s="174">
        <v>0</v>
      </c>
      <c r="C52" s="174">
        <v>0</v>
      </c>
      <c r="D52" s="174">
        <v>0</v>
      </c>
      <c r="E52" s="174">
        <v>0</v>
      </c>
      <c r="F52" s="174">
        <v>5.3499999999999997E-3</v>
      </c>
      <c r="G52" s="174">
        <v>1.7659999999999999E-2</v>
      </c>
      <c r="H52" s="174">
        <v>1.391E-2</v>
      </c>
      <c r="I52" s="174">
        <v>3.8399999999999997E-2</v>
      </c>
      <c r="J52" s="174">
        <v>6.3100000000000003E-2</v>
      </c>
      <c r="K52" s="174">
        <v>7.0669999999999997E-2</v>
      </c>
      <c r="L52" s="174">
        <v>7.7609999999999998E-2</v>
      </c>
      <c r="M52" s="174">
        <v>7.9390000000000002E-2</v>
      </c>
      <c r="N52" s="174">
        <v>8.1140000000000004E-2</v>
      </c>
      <c r="O52" s="174">
        <v>8.3949999999999997E-2</v>
      </c>
      <c r="P52" s="174">
        <v>0.11805</v>
      </c>
      <c r="Q52" s="174">
        <v>0.14346</v>
      </c>
      <c r="R52" s="174">
        <v>0.15329999999999999</v>
      </c>
      <c r="S52" s="174">
        <v>0.15132999999999999</v>
      </c>
      <c r="T52" s="174">
        <v>0.15709999999999999</v>
      </c>
      <c r="U52" s="174">
        <v>0.18440000000000001</v>
      </c>
      <c r="V52" s="174">
        <v>0.22401052631578899</v>
      </c>
      <c r="W52" s="174">
        <v>0.22424210526315799</v>
      </c>
      <c r="X52" s="174">
        <v>0.22843157894736801</v>
      </c>
      <c r="Y52" s="174">
        <v>0.226336842105263</v>
      </c>
      <c r="Z52" s="174">
        <v>0.22676842105263201</v>
      </c>
      <c r="AA52" s="174">
        <v>0.23471578947368399</v>
      </c>
      <c r="AB52" s="174">
        <v>0.22793684210526299</v>
      </c>
      <c r="AC52" s="174">
        <v>0.23285263157894701</v>
      </c>
      <c r="AD52" s="174">
        <v>0.231884210526316</v>
      </c>
      <c r="AE52" s="174">
        <v>0.24193684210526301</v>
      </c>
      <c r="AF52" s="174">
        <v>0.24722105263157901</v>
      </c>
      <c r="AG52" s="174">
        <v>0.24967368421052599</v>
      </c>
      <c r="AH52" s="174">
        <v>0.25232631578947401</v>
      </c>
      <c r="AI52" s="174">
        <v>0.25650526315789501</v>
      </c>
      <c r="AJ52" s="174">
        <v>0.247610526315789</v>
      </c>
      <c r="AK52" s="174">
        <v>0.26262105263157898</v>
      </c>
      <c r="AL52" s="174">
        <v>0.26451326042378698</v>
      </c>
      <c r="AM52" s="174">
        <v>0.26695252971137501</v>
      </c>
      <c r="AN52" s="174">
        <v>0.26770870445344103</v>
      </c>
      <c r="AO52" s="174">
        <v>0.26088474689909502</v>
      </c>
      <c r="AP52" s="174">
        <v>0.224454363757495</v>
      </c>
      <c r="AQ52" s="174">
        <v>0.26582800397219503</v>
      </c>
      <c r="AR52" s="174">
        <v>0.265173157894737</v>
      </c>
      <c r="AS52" s="174">
        <v>0.26140542661000299</v>
      </c>
      <c r="AT52" s="174">
        <v>0.25966257309941498</v>
      </c>
      <c r="AU52" s="174">
        <v>0.24903874717468499</v>
      </c>
      <c r="AV52" s="174">
        <v>0.25100641848523703</v>
      </c>
      <c r="AW52" s="174">
        <v>0.23762583732057399</v>
      </c>
      <c r="AX52" s="174">
        <v>0.24129759036144599</v>
      </c>
      <c r="AY52" s="174">
        <v>0.25430885597226599</v>
      </c>
      <c r="AZ52" s="174">
        <v>0.21181296992481199</v>
      </c>
      <c r="BA52" s="174">
        <v>0.192834319526627</v>
      </c>
      <c r="BB52" s="174">
        <v>0.184727368421053</v>
      </c>
      <c r="BC52" s="174">
        <v>0.21844105263157901</v>
      </c>
      <c r="BD52" s="174">
        <v>0.22535551003686999</v>
      </c>
      <c r="BE52" s="175">
        <v>0.20418873469387699</v>
      </c>
      <c r="BF52" s="132">
        <v>-9.6401761186939994E-2</v>
      </c>
      <c r="BG52" s="132">
        <v>-1.4070451987403001E-2</v>
      </c>
      <c r="BH52" s="132">
        <v>8.5144915800456997E-3</v>
      </c>
    </row>
    <row r="53" spans="1:60">
      <c r="A53" s="136" t="s">
        <v>300</v>
      </c>
      <c r="B53" s="174">
        <v>0</v>
      </c>
      <c r="C53" s="174">
        <v>0</v>
      </c>
      <c r="D53" s="174">
        <v>0</v>
      </c>
      <c r="E53" s="174">
        <v>0</v>
      </c>
      <c r="F53" s="174">
        <v>0</v>
      </c>
      <c r="G53" s="174">
        <v>0</v>
      </c>
      <c r="H53" s="174">
        <v>0</v>
      </c>
      <c r="I53" s="174">
        <v>0</v>
      </c>
      <c r="J53" s="174">
        <v>0</v>
      </c>
      <c r="K53" s="174">
        <v>0</v>
      </c>
      <c r="L53" s="174">
        <v>0</v>
      </c>
      <c r="M53" s="174">
        <v>0</v>
      </c>
      <c r="N53" s="174">
        <v>0</v>
      </c>
      <c r="O53" s="174">
        <v>0</v>
      </c>
      <c r="P53" s="174">
        <v>0</v>
      </c>
      <c r="Q53" s="174">
        <v>0</v>
      </c>
      <c r="R53" s="174">
        <v>0</v>
      </c>
      <c r="S53" s="174">
        <v>0</v>
      </c>
      <c r="T53" s="174">
        <v>0</v>
      </c>
      <c r="U53" s="174">
        <v>0</v>
      </c>
      <c r="V53" s="174">
        <v>0</v>
      </c>
      <c r="W53" s="174">
        <v>0</v>
      </c>
      <c r="X53" s="174">
        <v>0</v>
      </c>
      <c r="Y53" s="174">
        <v>0</v>
      </c>
      <c r="Z53" s="174">
        <v>0</v>
      </c>
      <c r="AA53" s="174">
        <v>0</v>
      </c>
      <c r="AB53" s="174">
        <v>0</v>
      </c>
      <c r="AC53" s="174">
        <v>0</v>
      </c>
      <c r="AD53" s="174">
        <v>0</v>
      </c>
      <c r="AE53" s="174">
        <v>0</v>
      </c>
      <c r="AF53" s="174">
        <v>0</v>
      </c>
      <c r="AG53" s="174">
        <v>0</v>
      </c>
      <c r="AH53" s="174">
        <v>0</v>
      </c>
      <c r="AI53" s="174">
        <v>0</v>
      </c>
      <c r="AJ53" s="174">
        <v>0</v>
      </c>
      <c r="AK53" s="174">
        <v>0</v>
      </c>
      <c r="AL53" s="174">
        <v>0</v>
      </c>
      <c r="AM53" s="174">
        <v>0</v>
      </c>
      <c r="AN53" s="174">
        <v>0</v>
      </c>
      <c r="AO53" s="174">
        <v>0</v>
      </c>
      <c r="AP53" s="174">
        <v>0</v>
      </c>
      <c r="AQ53" s="174">
        <v>0</v>
      </c>
      <c r="AR53" s="174">
        <v>0</v>
      </c>
      <c r="AS53" s="174">
        <v>0</v>
      </c>
      <c r="AT53" s="174">
        <v>0</v>
      </c>
      <c r="AU53" s="174">
        <v>0</v>
      </c>
      <c r="AV53" s="174">
        <v>0</v>
      </c>
      <c r="AW53" s="174">
        <v>0</v>
      </c>
      <c r="AX53" s="174">
        <v>0</v>
      </c>
      <c r="AY53" s="174">
        <v>0</v>
      </c>
      <c r="AZ53" s="174">
        <v>0</v>
      </c>
      <c r="BA53" s="174">
        <v>0</v>
      </c>
      <c r="BB53" s="174">
        <v>0</v>
      </c>
      <c r="BC53" s="174">
        <v>0</v>
      </c>
      <c r="BD53" s="174">
        <v>0</v>
      </c>
      <c r="BE53" s="175">
        <v>0</v>
      </c>
      <c r="BF53" s="132">
        <v>0</v>
      </c>
      <c r="BG53" s="132">
        <v>0</v>
      </c>
      <c r="BH53" s="132">
        <v>0</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0.53306802799999997</v>
      </c>
      <c r="W54" s="174">
        <v>0.42709081599999998</v>
      </c>
      <c r="X54" s="174">
        <v>0.50425354</v>
      </c>
      <c r="Y54" s="174">
        <v>0.72000864799999997</v>
      </c>
      <c r="Z54" s="174">
        <v>0.66516389399999998</v>
      </c>
      <c r="AA54" s="174">
        <v>0.76178999999999997</v>
      </c>
      <c r="AB54" s="174">
        <v>0.75131000000000003</v>
      </c>
      <c r="AC54" s="174">
        <v>0.73750000000000004</v>
      </c>
      <c r="AD54" s="174">
        <v>0.75243000000000004</v>
      </c>
      <c r="AE54" s="174">
        <v>0.68847999999999998</v>
      </c>
      <c r="AF54" s="174">
        <v>0.70523000000000002</v>
      </c>
      <c r="AG54" s="174">
        <v>0.79576999999999998</v>
      </c>
      <c r="AH54" s="174">
        <v>0.79432999999999998</v>
      </c>
      <c r="AI54" s="174">
        <v>0.75239</v>
      </c>
      <c r="AJ54" s="174">
        <v>0.72065000000000001</v>
      </c>
      <c r="AK54" s="174">
        <v>0.77341000000000004</v>
      </c>
      <c r="AL54" s="174">
        <v>0.75674396103896102</v>
      </c>
      <c r="AM54" s="174">
        <v>0.76983677419354801</v>
      </c>
      <c r="AN54" s="174">
        <v>0.79840500000000003</v>
      </c>
      <c r="AO54" s="174">
        <v>0.84804878980891696</v>
      </c>
      <c r="AP54" s="174">
        <v>0.85947265822784802</v>
      </c>
      <c r="AQ54" s="174">
        <v>0.86820283018867905</v>
      </c>
      <c r="AR54" s="174">
        <v>0.88493287499999995</v>
      </c>
      <c r="AS54" s="174">
        <v>0.85376850931676995</v>
      </c>
      <c r="AT54" s="174">
        <v>0.78317111111111104</v>
      </c>
      <c r="AU54" s="174">
        <v>0.83682552147239198</v>
      </c>
      <c r="AV54" s="174">
        <v>0.84194500609755996</v>
      </c>
      <c r="AW54" s="174">
        <v>0.83581952727272701</v>
      </c>
      <c r="AX54" s="174">
        <v>0.76692632530120397</v>
      </c>
      <c r="AY54" s="174">
        <v>0.80979235329341304</v>
      </c>
      <c r="AZ54" s="174">
        <v>0.79803524999999897</v>
      </c>
      <c r="BA54" s="174">
        <v>0.73286094674556101</v>
      </c>
      <c r="BB54" s="174">
        <v>0.77018580000000003</v>
      </c>
      <c r="BC54" s="174">
        <v>0.75514089473684198</v>
      </c>
      <c r="BD54" s="174">
        <v>0.73991755510036905</v>
      </c>
      <c r="BE54" s="175">
        <v>0.67680261224489802</v>
      </c>
      <c r="BF54" s="132">
        <v>-8.7799147179051004E-2</v>
      </c>
      <c r="BG54" s="132">
        <v>-5.6651359395429902E-3</v>
      </c>
      <c r="BH54" s="132">
        <v>2.8222076756347601E-2</v>
      </c>
    </row>
    <row r="55" spans="1:60">
      <c r="A55" s="136" t="s">
        <v>302</v>
      </c>
      <c r="B55" s="174">
        <v>0.15135000000000001</v>
      </c>
      <c r="C55" s="174">
        <v>0.20216999999999999</v>
      </c>
      <c r="D55" s="174">
        <v>0.23277</v>
      </c>
      <c r="E55" s="174">
        <v>0.26190000000000002</v>
      </c>
      <c r="F55" s="174">
        <v>0.29125000000000001</v>
      </c>
      <c r="G55" s="174">
        <v>0.26012000000000002</v>
      </c>
      <c r="H55" s="174">
        <v>0.27548</v>
      </c>
      <c r="I55" s="174">
        <v>0.29377999999999999</v>
      </c>
      <c r="J55" s="174">
        <v>0.27997</v>
      </c>
      <c r="K55" s="174">
        <v>0.33617000000000002</v>
      </c>
      <c r="L55" s="174">
        <v>0.30337999999999998</v>
      </c>
      <c r="M55" s="174">
        <v>0.36154999999999998</v>
      </c>
      <c r="N55" s="174">
        <v>0.40021000000000001</v>
      </c>
      <c r="O55" s="174">
        <v>0.37224000000000002</v>
      </c>
      <c r="P55" s="174">
        <v>0.38307999999999998</v>
      </c>
      <c r="Q55" s="174">
        <v>0.37023</v>
      </c>
      <c r="R55" s="174">
        <v>0.37969000000000003</v>
      </c>
      <c r="S55" s="174">
        <v>0.43972</v>
      </c>
      <c r="T55" s="174">
        <v>0.49928</v>
      </c>
      <c r="U55" s="174">
        <v>0.53978999999999999</v>
      </c>
      <c r="V55" s="174">
        <v>0.61094999999999999</v>
      </c>
      <c r="W55" s="174">
        <v>0.59079000000000004</v>
      </c>
      <c r="X55" s="174">
        <v>0.55237999999999998</v>
      </c>
      <c r="Y55" s="174">
        <v>0.63456000000000001</v>
      </c>
      <c r="Z55" s="174">
        <v>0.71733999999999998</v>
      </c>
      <c r="AA55" s="174">
        <v>0.65749000000000002</v>
      </c>
      <c r="AB55" s="174">
        <v>0.70543</v>
      </c>
      <c r="AC55" s="174">
        <v>0.76807000000000003</v>
      </c>
      <c r="AD55" s="174">
        <v>0.89353000000000005</v>
      </c>
      <c r="AE55" s="174">
        <v>0.88282000000000005</v>
      </c>
      <c r="AF55" s="174">
        <v>0.88963999999999999</v>
      </c>
      <c r="AG55" s="174">
        <v>0.94671000000000005</v>
      </c>
      <c r="AH55" s="174">
        <v>0.98146</v>
      </c>
      <c r="AI55" s="174">
        <v>0.99485949165033405</v>
      </c>
      <c r="AJ55" s="174">
        <v>0.95132943444350004</v>
      </c>
      <c r="AK55" s="174">
        <v>0.850627657215</v>
      </c>
      <c r="AL55" s="174">
        <v>0.89507663043586405</v>
      </c>
      <c r="AM55" s="174">
        <v>0.86714851791661796</v>
      </c>
      <c r="AN55" s="174">
        <v>0.86980760795326195</v>
      </c>
      <c r="AO55" s="174">
        <v>0.77960911867890803</v>
      </c>
      <c r="AP55" s="174">
        <v>0.79035251487324998</v>
      </c>
      <c r="AQ55" s="174">
        <v>0.72603462331299795</v>
      </c>
      <c r="AR55" s="174">
        <v>0.602708527039441</v>
      </c>
      <c r="AS55" s="174">
        <v>0.49877817858495799</v>
      </c>
      <c r="AT55" s="174">
        <v>0.65258932192428298</v>
      </c>
      <c r="AU55" s="174">
        <v>0.58327423359698205</v>
      </c>
      <c r="AV55" s="174">
        <v>0.64353711680704595</v>
      </c>
      <c r="AW55" s="174">
        <v>0.65284700431102105</v>
      </c>
      <c r="AX55" s="174">
        <v>0.650774228509576</v>
      </c>
      <c r="AY55" s="174">
        <v>0.58403814329248405</v>
      </c>
      <c r="AZ55" s="174">
        <v>0.64064107188511799</v>
      </c>
      <c r="BA55" s="174">
        <v>0.64935445730383201</v>
      </c>
      <c r="BB55" s="174">
        <v>0.63302783641211002</v>
      </c>
      <c r="BC55" s="174">
        <v>0.58215022719249898</v>
      </c>
      <c r="BD55" s="174">
        <v>0.50084489285464295</v>
      </c>
      <c r="BE55" s="175">
        <v>0.44655339102040797</v>
      </c>
      <c r="BF55" s="132">
        <v>-0.110835897217867</v>
      </c>
      <c r="BG55" s="132">
        <v>-2.6118023164207901E-2</v>
      </c>
      <c r="BH55" s="132">
        <v>1.86208856898222E-2</v>
      </c>
    </row>
    <row r="56" spans="1:60">
      <c r="A56" s="136" t="s">
        <v>303</v>
      </c>
      <c r="B56" s="174">
        <v>0</v>
      </c>
      <c r="C56" s="174">
        <v>0</v>
      </c>
      <c r="D56" s="174">
        <v>0</v>
      </c>
      <c r="E56" s="174">
        <v>0</v>
      </c>
      <c r="F56" s="174">
        <v>0</v>
      </c>
      <c r="G56" s="174">
        <v>0</v>
      </c>
      <c r="H56" s="174">
        <v>0</v>
      </c>
      <c r="I56" s="174">
        <v>0</v>
      </c>
      <c r="J56" s="174">
        <v>0</v>
      </c>
      <c r="K56" s="174">
        <v>0</v>
      </c>
      <c r="L56" s="174">
        <v>0</v>
      </c>
      <c r="M56" s="174">
        <v>0</v>
      </c>
      <c r="N56" s="174">
        <v>0</v>
      </c>
      <c r="O56" s="174">
        <v>0</v>
      </c>
      <c r="P56" s="174">
        <v>0</v>
      </c>
      <c r="Q56" s="174">
        <v>0</v>
      </c>
      <c r="R56" s="174">
        <v>2.9099999999999998E-3</v>
      </c>
      <c r="S56" s="174">
        <v>2.5329999999999998E-2</v>
      </c>
      <c r="T56" s="174">
        <v>3.916E-2</v>
      </c>
      <c r="U56" s="174">
        <v>4.4200000000000003E-2</v>
      </c>
      <c r="V56" s="174">
        <v>4.0529999999999997E-2</v>
      </c>
      <c r="W56" s="174">
        <v>4.0189999999999997E-2</v>
      </c>
      <c r="X56" s="174">
        <v>4.4949999999999997E-2</v>
      </c>
      <c r="Y56" s="174">
        <v>4.1349999999999998E-2</v>
      </c>
      <c r="Z56" s="174">
        <v>4.6879999999999998E-2</v>
      </c>
      <c r="AA56" s="174">
        <v>0</v>
      </c>
      <c r="AB56" s="174">
        <v>0</v>
      </c>
      <c r="AC56" s="174">
        <v>0</v>
      </c>
      <c r="AD56" s="174">
        <v>0</v>
      </c>
      <c r="AE56" s="174">
        <v>0</v>
      </c>
      <c r="AF56" s="174">
        <v>0</v>
      </c>
      <c r="AG56" s="174">
        <v>0</v>
      </c>
      <c r="AH56" s="174">
        <v>0</v>
      </c>
      <c r="AI56" s="174">
        <v>0</v>
      </c>
      <c r="AJ56" s="174">
        <v>0</v>
      </c>
      <c r="AK56" s="174">
        <v>0</v>
      </c>
      <c r="AL56" s="174">
        <v>0</v>
      </c>
      <c r="AM56" s="174">
        <v>0</v>
      </c>
      <c r="AN56" s="174">
        <v>0</v>
      </c>
      <c r="AO56" s="174">
        <v>0</v>
      </c>
      <c r="AP56" s="174">
        <v>0</v>
      </c>
      <c r="AQ56" s="174">
        <v>0</v>
      </c>
      <c r="AR56" s="174">
        <v>0</v>
      </c>
      <c r="AS56" s="174">
        <v>0</v>
      </c>
      <c r="AT56" s="174">
        <v>0</v>
      </c>
      <c r="AU56" s="174">
        <v>0</v>
      </c>
      <c r="AV56" s="174">
        <v>0</v>
      </c>
      <c r="AW56" s="174">
        <v>0</v>
      </c>
      <c r="AX56" s="174">
        <v>0</v>
      </c>
      <c r="AY56" s="174">
        <v>0</v>
      </c>
      <c r="AZ56" s="174">
        <v>0</v>
      </c>
      <c r="BA56" s="174">
        <v>0</v>
      </c>
      <c r="BB56" s="174">
        <v>0</v>
      </c>
      <c r="BC56" s="174">
        <v>0</v>
      </c>
      <c r="BD56" s="174">
        <v>0</v>
      </c>
      <c r="BE56" s="175">
        <v>0</v>
      </c>
      <c r="BF56" s="132">
        <v>0</v>
      </c>
      <c r="BG56" s="132">
        <v>0</v>
      </c>
      <c r="BH56" s="132">
        <v>0</v>
      </c>
    </row>
    <row r="57" spans="1:60" s="125" customFormat="1">
      <c r="A57" s="133" t="s">
        <v>304</v>
      </c>
      <c r="B57" s="176">
        <v>0.19677</v>
      </c>
      <c r="C57" s="176">
        <v>0.25790999999999997</v>
      </c>
      <c r="D57" s="176">
        <v>0.29874000000000001</v>
      </c>
      <c r="E57" s="176">
        <v>0.33811999999999998</v>
      </c>
      <c r="F57" s="176">
        <v>0.41103000000000001</v>
      </c>
      <c r="G57" s="176">
        <v>0.44563000000000003</v>
      </c>
      <c r="H57" s="176">
        <v>0.50866999999999996</v>
      </c>
      <c r="I57" s="176">
        <v>0.67513000000000001</v>
      </c>
      <c r="J57" s="176">
        <v>0.74378</v>
      </c>
      <c r="K57" s="176">
        <v>0.87378999999999996</v>
      </c>
      <c r="L57" s="176">
        <v>1.16658</v>
      </c>
      <c r="M57" s="176">
        <v>1.3609899999999999</v>
      </c>
      <c r="N57" s="176">
        <v>1.6144210526315801</v>
      </c>
      <c r="O57" s="176">
        <v>1.8154505263157901</v>
      </c>
      <c r="P57" s="176">
        <v>2.0242173684210498</v>
      </c>
      <c r="Q57" s="176">
        <v>2.36501684210526</v>
      </c>
      <c r="R57" s="176">
        <v>3.1973515789473699</v>
      </c>
      <c r="S57" s="176">
        <v>3.5240894736842101</v>
      </c>
      <c r="T57" s="176">
        <v>4.1575884210526297</v>
      </c>
      <c r="U57" s="176">
        <v>5.2845778947368398</v>
      </c>
      <c r="V57" s="176">
        <v>6.95521784221053</v>
      </c>
      <c r="W57" s="176">
        <v>7.3883833368421001</v>
      </c>
      <c r="X57" s="176">
        <v>7.6892849877894696</v>
      </c>
      <c r="Y57" s="176">
        <v>8.4622828434736892</v>
      </c>
      <c r="Z57" s="176">
        <v>8.8682442544210502</v>
      </c>
      <c r="AA57" s="176">
        <v>8.9441168421052701</v>
      </c>
      <c r="AB57" s="176">
        <v>9.1779547368421106</v>
      </c>
      <c r="AC57" s="176">
        <v>9.2422057894736795</v>
      </c>
      <c r="AD57" s="176">
        <v>9.6068989473684194</v>
      </c>
      <c r="AE57" s="176">
        <v>9.5212831578947394</v>
      </c>
      <c r="AF57" s="176">
        <v>9.7694121052631608</v>
      </c>
      <c r="AG57" s="176">
        <v>10.3218147368421</v>
      </c>
      <c r="AH57" s="176">
        <v>10.424999473684201</v>
      </c>
      <c r="AI57" s="176">
        <v>10.3389556648082</v>
      </c>
      <c r="AJ57" s="176">
        <v>10.4045326170751</v>
      </c>
      <c r="AK57" s="176">
        <v>10.4882060530045</v>
      </c>
      <c r="AL57" s="176">
        <v>10.7497985511365</v>
      </c>
      <c r="AM57" s="176">
        <v>10.813202664538</v>
      </c>
      <c r="AN57" s="176">
        <v>10.835634444400601</v>
      </c>
      <c r="AO57" s="176">
        <v>10.9405714868519</v>
      </c>
      <c r="AP57" s="176">
        <v>10.7506191137806</v>
      </c>
      <c r="AQ57" s="176">
        <v>10.662567529877</v>
      </c>
      <c r="AR57" s="176">
        <v>10.0962085201019</v>
      </c>
      <c r="AS57" s="176">
        <v>10.0267074764699</v>
      </c>
      <c r="AT57" s="176">
        <v>9.4887646335909501</v>
      </c>
      <c r="AU57" s="176">
        <v>9.6873223920373999</v>
      </c>
      <c r="AV57" s="176">
        <v>9.5547157396599207</v>
      </c>
      <c r="AW57" s="176">
        <v>9.2575840641770402</v>
      </c>
      <c r="AX57" s="176">
        <v>9.0923055355038596</v>
      </c>
      <c r="AY57" s="176">
        <v>9.0948140404465896</v>
      </c>
      <c r="AZ57" s="176">
        <v>8.8181523168475202</v>
      </c>
      <c r="BA57" s="176">
        <v>8.5297082710737708</v>
      </c>
      <c r="BB57" s="176">
        <v>8.4251354490910604</v>
      </c>
      <c r="BC57" s="176">
        <v>8.3752574223725507</v>
      </c>
      <c r="BD57" s="176">
        <v>8.2902284215025599</v>
      </c>
      <c r="BE57" s="176">
        <v>7.4374586974974797</v>
      </c>
      <c r="BF57" s="135">
        <v>-0.10531563245513501</v>
      </c>
      <c r="BG57" s="135">
        <v>-1.3412332827321001E-2</v>
      </c>
      <c r="BH57" s="135">
        <v>0.31013552021721202</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0</v>
      </c>
      <c r="W59" s="174">
        <v>0</v>
      </c>
      <c r="X59" s="174">
        <v>0</v>
      </c>
      <c r="Y59" s="174">
        <v>0</v>
      </c>
      <c r="Z59" s="174">
        <v>0</v>
      </c>
      <c r="AA59" s="174">
        <v>0</v>
      </c>
      <c r="AB59" s="174">
        <v>0</v>
      </c>
      <c r="AC59" s="174">
        <v>0</v>
      </c>
      <c r="AD59" s="174">
        <v>0</v>
      </c>
      <c r="AE59" s="174">
        <v>0</v>
      </c>
      <c r="AF59" s="174">
        <v>0</v>
      </c>
      <c r="AG59" s="174">
        <v>0</v>
      </c>
      <c r="AH59" s="174">
        <v>0</v>
      </c>
      <c r="AI59" s="174">
        <v>0</v>
      </c>
      <c r="AJ59" s="174">
        <v>0</v>
      </c>
      <c r="AK59" s="174">
        <v>0</v>
      </c>
      <c r="AL59" s="174">
        <v>0</v>
      </c>
      <c r="AM59" s="174">
        <v>0</v>
      </c>
      <c r="AN59" s="174">
        <v>0</v>
      </c>
      <c r="AO59" s="174">
        <v>0</v>
      </c>
      <c r="AP59" s="174">
        <v>0</v>
      </c>
      <c r="AQ59" s="174">
        <v>0</v>
      </c>
      <c r="AR59" s="174">
        <v>0</v>
      </c>
      <c r="AS59" s="174">
        <v>0</v>
      </c>
      <c r="AT59" s="174">
        <v>0</v>
      </c>
      <c r="AU59" s="174">
        <v>0</v>
      </c>
      <c r="AV59" s="174">
        <v>0</v>
      </c>
      <c r="AW59" s="174">
        <v>0</v>
      </c>
      <c r="AX59" s="174">
        <v>0</v>
      </c>
      <c r="AY59" s="174">
        <v>0</v>
      </c>
      <c r="AZ59" s="174">
        <v>0</v>
      </c>
      <c r="BA59" s="174">
        <v>0</v>
      </c>
      <c r="BB59" s="174">
        <v>0</v>
      </c>
      <c r="BC59" s="174">
        <v>0</v>
      </c>
      <c r="BD59" s="174">
        <v>0</v>
      </c>
      <c r="BE59" s="175">
        <v>0</v>
      </c>
      <c r="BF59" s="132">
        <v>0</v>
      </c>
      <c r="BG59" s="132">
        <v>0</v>
      </c>
      <c r="BH59" s="132">
        <v>0</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0</v>
      </c>
      <c r="W60" s="174">
        <v>0</v>
      </c>
      <c r="X60" s="174">
        <v>0</v>
      </c>
      <c r="Y60" s="174">
        <v>0</v>
      </c>
      <c r="Z60" s="174">
        <v>0</v>
      </c>
      <c r="AA60" s="174">
        <v>0</v>
      </c>
      <c r="AB60" s="174">
        <v>0</v>
      </c>
      <c r="AC60" s="174">
        <v>0</v>
      </c>
      <c r="AD60" s="174">
        <v>0</v>
      </c>
      <c r="AE60" s="174">
        <v>0</v>
      </c>
      <c r="AF60" s="174">
        <v>0</v>
      </c>
      <c r="AG60" s="174">
        <v>0</v>
      </c>
      <c r="AH60" s="174">
        <v>0</v>
      </c>
      <c r="AI60" s="174">
        <v>0</v>
      </c>
      <c r="AJ60" s="174">
        <v>0</v>
      </c>
      <c r="AK60" s="174">
        <v>0</v>
      </c>
      <c r="AL60" s="174">
        <v>0</v>
      </c>
      <c r="AM60" s="174">
        <v>0</v>
      </c>
      <c r="AN60" s="174">
        <v>0</v>
      </c>
      <c r="AO60" s="174">
        <v>0</v>
      </c>
      <c r="AP60" s="174">
        <v>0</v>
      </c>
      <c r="AQ60" s="174">
        <v>0</v>
      </c>
      <c r="AR60" s="174">
        <v>0</v>
      </c>
      <c r="AS60" s="174">
        <v>0</v>
      </c>
      <c r="AT60" s="174">
        <v>0</v>
      </c>
      <c r="AU60" s="174">
        <v>0</v>
      </c>
      <c r="AV60" s="174">
        <v>0</v>
      </c>
      <c r="AW60" s="174">
        <v>0</v>
      </c>
      <c r="AX60" s="174">
        <v>0</v>
      </c>
      <c r="AY60" s="174">
        <v>0</v>
      </c>
      <c r="AZ60" s="174">
        <v>0</v>
      </c>
      <c r="BA60" s="174">
        <v>0</v>
      </c>
      <c r="BB60" s="174">
        <v>0</v>
      </c>
      <c r="BC60" s="174">
        <v>0</v>
      </c>
      <c r="BD60" s="174">
        <v>0</v>
      </c>
      <c r="BE60" s="175">
        <v>0</v>
      </c>
      <c r="BF60" s="132">
        <v>0</v>
      </c>
      <c r="BG60" s="132">
        <v>0</v>
      </c>
      <c r="BH60" s="132">
        <v>0</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0</v>
      </c>
      <c r="W61" s="174">
        <v>0</v>
      </c>
      <c r="X61" s="174">
        <v>0</v>
      </c>
      <c r="Y61" s="174">
        <v>0</v>
      </c>
      <c r="Z61" s="174">
        <v>1.0164620000000001E-3</v>
      </c>
      <c r="AA61" s="174">
        <v>0</v>
      </c>
      <c r="AB61" s="174">
        <v>5.3916679999999996E-3</v>
      </c>
      <c r="AC61" s="174">
        <v>4.6403700000000004E-3</v>
      </c>
      <c r="AD61" s="174">
        <v>4.4635940000000004E-3</v>
      </c>
      <c r="AE61" s="174">
        <v>3.8006839999999999E-3</v>
      </c>
      <c r="AF61" s="174">
        <v>7.9549199999999997E-4</v>
      </c>
      <c r="AG61" s="174">
        <v>8.8387999999999997E-4</v>
      </c>
      <c r="AH61" s="174">
        <v>3.0051919999999998E-3</v>
      </c>
      <c r="AI61" s="174">
        <v>8.8387999999999997E-4</v>
      </c>
      <c r="AJ61" s="174">
        <v>0</v>
      </c>
      <c r="AK61" s="174">
        <v>0</v>
      </c>
      <c r="AL61" s="174">
        <v>0</v>
      </c>
      <c r="AM61" s="174">
        <v>0</v>
      </c>
      <c r="AN61" s="174">
        <v>0</v>
      </c>
      <c r="AO61" s="174">
        <v>0</v>
      </c>
      <c r="AP61" s="174">
        <v>0</v>
      </c>
      <c r="AQ61" s="174">
        <v>0</v>
      </c>
      <c r="AR61" s="174">
        <v>0</v>
      </c>
      <c r="AS61" s="174">
        <v>0</v>
      </c>
      <c r="AT61" s="174">
        <v>0</v>
      </c>
      <c r="AU61" s="174">
        <v>0</v>
      </c>
      <c r="AV61" s="174">
        <v>0</v>
      </c>
      <c r="AW61" s="174">
        <v>0</v>
      </c>
      <c r="AX61" s="174">
        <v>0</v>
      </c>
      <c r="AY61" s="174">
        <v>0</v>
      </c>
      <c r="AZ61" s="174">
        <v>0</v>
      </c>
      <c r="BA61" s="174">
        <v>0</v>
      </c>
      <c r="BB61" s="174">
        <v>0</v>
      </c>
      <c r="BC61" s="174">
        <v>0</v>
      </c>
      <c r="BD61" s="174">
        <v>0</v>
      </c>
      <c r="BE61" s="175">
        <v>0</v>
      </c>
      <c r="BF61" s="132">
        <v>0</v>
      </c>
      <c r="BG61" s="132">
        <v>0</v>
      </c>
      <c r="BH61" s="132">
        <v>0</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0.99317176200000001</v>
      </c>
      <c r="W62" s="174">
        <v>1.0522149460000001</v>
      </c>
      <c r="X62" s="174">
        <v>1.247022098</v>
      </c>
      <c r="Y62" s="174">
        <v>1.34813797</v>
      </c>
      <c r="Z62" s="174">
        <v>1.3633849</v>
      </c>
      <c r="AA62" s="174">
        <v>1.1832501559999999</v>
      </c>
      <c r="AB62" s="174">
        <v>1.199838</v>
      </c>
      <c r="AC62" s="174">
        <v>1.1962600000000001</v>
      </c>
      <c r="AD62" s="174">
        <v>1.1918599999999999</v>
      </c>
      <c r="AE62" s="174">
        <v>0.97819999999999996</v>
      </c>
      <c r="AF62" s="174">
        <v>0.99531999999999998</v>
      </c>
      <c r="AG62" s="174">
        <v>1.09026</v>
      </c>
      <c r="AH62" s="174">
        <v>1.0849800000000001</v>
      </c>
      <c r="AI62" s="174">
        <v>1.0371900000000001</v>
      </c>
      <c r="AJ62" s="174">
        <v>1.2187399999999999</v>
      </c>
      <c r="AK62" s="174">
        <v>1.30715</v>
      </c>
      <c r="AL62" s="174">
        <v>1.36045811688312</v>
      </c>
      <c r="AM62" s="174">
        <v>1.39801529032258</v>
      </c>
      <c r="AN62" s="174">
        <v>1.4745080769230801</v>
      </c>
      <c r="AO62" s="174">
        <v>1.41020197452229</v>
      </c>
      <c r="AP62" s="174">
        <v>1.44716696202532</v>
      </c>
      <c r="AQ62" s="174">
        <v>1.50532754716981</v>
      </c>
      <c r="AR62" s="174">
        <v>1.53054984375</v>
      </c>
      <c r="AS62" s="174">
        <v>1.5498035217391299</v>
      </c>
      <c r="AT62" s="174">
        <v>1.5449458333333299</v>
      </c>
      <c r="AU62" s="174">
        <v>1.59959810429448</v>
      </c>
      <c r="AV62" s="174">
        <v>1.61341578658536</v>
      </c>
      <c r="AW62" s="174">
        <v>1.6462234363636401</v>
      </c>
      <c r="AX62" s="174">
        <v>1.5899842951807199</v>
      </c>
      <c r="AY62" s="174">
        <v>1.6560408502994</v>
      </c>
      <c r="AZ62" s="174">
        <v>1.7801751358928599</v>
      </c>
      <c r="BA62" s="174">
        <v>1.7800000444970401</v>
      </c>
      <c r="BB62" s="174">
        <v>1.8282689999999999</v>
      </c>
      <c r="BC62" s="174">
        <v>1.83046202631579</v>
      </c>
      <c r="BD62" s="174">
        <v>1.8629775416632499</v>
      </c>
      <c r="BE62" s="175">
        <v>1.9176713195102</v>
      </c>
      <c r="BF62" s="132">
        <v>2.65458050978187E-2</v>
      </c>
      <c r="BG62" s="132">
        <v>1.8895012112651401E-2</v>
      </c>
      <c r="BH62" s="132">
        <v>7.9965216140566703E-2</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0</v>
      </c>
      <c r="W63" s="174">
        <v>0</v>
      </c>
      <c r="X63" s="174">
        <v>0</v>
      </c>
      <c r="Y63" s="174">
        <v>0</v>
      </c>
      <c r="Z63" s="174">
        <v>0</v>
      </c>
      <c r="AA63" s="174">
        <v>0</v>
      </c>
      <c r="AB63" s="174">
        <v>0</v>
      </c>
      <c r="AC63" s="174">
        <v>0</v>
      </c>
      <c r="AD63" s="174">
        <v>0</v>
      </c>
      <c r="AE63" s="174">
        <v>0</v>
      </c>
      <c r="AF63" s="174">
        <v>0</v>
      </c>
      <c r="AG63" s="174">
        <v>0</v>
      </c>
      <c r="AH63" s="174">
        <v>0</v>
      </c>
      <c r="AI63" s="174">
        <v>0</v>
      </c>
      <c r="AJ63" s="174">
        <v>0</v>
      </c>
      <c r="AK63" s="174">
        <v>0</v>
      </c>
      <c r="AL63" s="174">
        <v>0</v>
      </c>
      <c r="AM63" s="174">
        <v>0</v>
      </c>
      <c r="AN63" s="174">
        <v>0</v>
      </c>
      <c r="AO63" s="174">
        <v>0</v>
      </c>
      <c r="AP63" s="174">
        <v>0</v>
      </c>
      <c r="AQ63" s="174">
        <v>0</v>
      </c>
      <c r="AR63" s="174">
        <v>0</v>
      </c>
      <c r="AS63" s="174">
        <v>0</v>
      </c>
      <c r="AT63" s="174">
        <v>0</v>
      </c>
      <c r="AU63" s="174">
        <v>0</v>
      </c>
      <c r="AV63" s="174">
        <v>0</v>
      </c>
      <c r="AW63" s="174">
        <v>0</v>
      </c>
      <c r="AX63" s="174">
        <v>0</v>
      </c>
      <c r="AY63" s="174">
        <v>0</v>
      </c>
      <c r="AZ63" s="174">
        <v>0</v>
      </c>
      <c r="BA63" s="174">
        <v>0</v>
      </c>
      <c r="BB63" s="174">
        <v>0</v>
      </c>
      <c r="BC63" s="174">
        <v>0</v>
      </c>
      <c r="BD63" s="174">
        <v>0</v>
      </c>
      <c r="BE63" s="175">
        <v>0</v>
      </c>
      <c r="BF63" s="132">
        <v>0</v>
      </c>
      <c r="BG63" s="132">
        <v>0</v>
      </c>
      <c r="BH63" s="132">
        <v>0</v>
      </c>
    </row>
    <row r="64" spans="1:60">
      <c r="A64" s="136" t="s">
        <v>310</v>
      </c>
      <c r="B64" s="174">
        <v>1.8605673999999999E-2</v>
      </c>
      <c r="C64" s="174">
        <v>2.0638598000000001E-2</v>
      </c>
      <c r="D64" s="174">
        <v>2.253894E-2</v>
      </c>
      <c r="E64" s="174">
        <v>3.1333545999999997E-2</v>
      </c>
      <c r="F64" s="174">
        <v>3.6327468000000002E-2</v>
      </c>
      <c r="G64" s="174">
        <v>4.3884642000000001E-2</v>
      </c>
      <c r="H64" s="174">
        <v>5.3872485999999997E-2</v>
      </c>
      <c r="I64" s="174">
        <v>9.8331650000000007E-2</v>
      </c>
      <c r="J64" s="174">
        <v>0.143100172</v>
      </c>
      <c r="K64" s="174">
        <v>0.21460606400000001</v>
      </c>
      <c r="L64" s="174">
        <v>0.28615615</v>
      </c>
      <c r="M64" s="174">
        <v>0.381526802</v>
      </c>
      <c r="N64" s="174">
        <v>0.51030811799999998</v>
      </c>
      <c r="O64" s="174">
        <v>0.52462697400000002</v>
      </c>
      <c r="P64" s="174">
        <v>0.59617706000000004</v>
      </c>
      <c r="Q64" s="174">
        <v>0.73923303799999995</v>
      </c>
      <c r="R64" s="174">
        <v>0.87088696399999999</v>
      </c>
      <c r="S64" s="174">
        <v>1.0025408899999999</v>
      </c>
      <c r="T64" s="174">
        <v>1.113953964</v>
      </c>
      <c r="U64" s="174">
        <v>1.4379843720000001</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0</v>
      </c>
      <c r="W65" s="174">
        <v>0</v>
      </c>
      <c r="X65" s="174">
        <v>0</v>
      </c>
      <c r="Y65" s="174">
        <v>0</v>
      </c>
      <c r="Z65" s="174">
        <v>0</v>
      </c>
      <c r="AA65" s="174">
        <v>0</v>
      </c>
      <c r="AB65" s="174">
        <v>0</v>
      </c>
      <c r="AC65" s="174">
        <v>0</v>
      </c>
      <c r="AD65" s="174">
        <v>0</v>
      </c>
      <c r="AE65" s="174">
        <v>0</v>
      </c>
      <c r="AF65" s="174">
        <v>0</v>
      </c>
      <c r="AG65" s="174">
        <v>0</v>
      </c>
      <c r="AH65" s="174">
        <v>0</v>
      </c>
      <c r="AI65" s="174">
        <v>0</v>
      </c>
      <c r="AJ65" s="174">
        <v>0</v>
      </c>
      <c r="AK65" s="174">
        <v>0</v>
      </c>
      <c r="AL65" s="174">
        <v>0</v>
      </c>
      <c r="AM65" s="174">
        <v>0</v>
      </c>
      <c r="AN65" s="174">
        <v>0</v>
      </c>
      <c r="AO65" s="174">
        <v>0</v>
      </c>
      <c r="AP65" s="174">
        <v>0</v>
      </c>
      <c r="AQ65" s="174">
        <v>0</v>
      </c>
      <c r="AR65" s="174">
        <v>0</v>
      </c>
      <c r="AS65" s="174">
        <v>0</v>
      </c>
      <c r="AT65" s="174">
        <v>0</v>
      </c>
      <c r="AU65" s="174">
        <v>0</v>
      </c>
      <c r="AV65" s="174">
        <v>0</v>
      </c>
      <c r="AW65" s="174">
        <v>0</v>
      </c>
      <c r="AX65" s="174">
        <v>0</v>
      </c>
      <c r="AY65" s="174">
        <v>0</v>
      </c>
      <c r="AZ65" s="174">
        <v>0</v>
      </c>
      <c r="BA65" s="174">
        <v>0</v>
      </c>
      <c r="BB65" s="174">
        <v>0</v>
      </c>
      <c r="BC65" s="174">
        <v>0</v>
      </c>
      <c r="BD65" s="174">
        <v>0</v>
      </c>
      <c r="BE65" s="175">
        <v>0</v>
      </c>
      <c r="BF65" s="132">
        <v>0</v>
      </c>
      <c r="BG65" s="132">
        <v>0</v>
      </c>
      <c r="BH65" s="132">
        <v>0</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5.2679247999999998E-2</v>
      </c>
      <c r="W66" s="174">
        <v>2.7532862000000002E-2</v>
      </c>
      <c r="X66" s="174">
        <v>4.3310120000000001E-2</v>
      </c>
      <c r="Y66" s="174">
        <v>4.8127266000000002E-2</v>
      </c>
      <c r="Z66" s="174">
        <v>1.2772066E-2</v>
      </c>
      <c r="AA66" s="174">
        <v>0</v>
      </c>
      <c r="AB66" s="174">
        <v>0</v>
      </c>
      <c r="AC66" s="174">
        <v>0</v>
      </c>
      <c r="AD66" s="174">
        <v>0</v>
      </c>
      <c r="AE66" s="174">
        <v>0</v>
      </c>
      <c r="AF66" s="174">
        <v>3.0400000000000002E-3</v>
      </c>
      <c r="AG66" s="174">
        <v>2.324E-2</v>
      </c>
      <c r="AH66" s="174">
        <v>1.6070000000000001E-2</v>
      </c>
      <c r="AI66" s="174">
        <v>1.5890000000000001E-2</v>
      </c>
      <c r="AJ66" s="174">
        <v>2.078E-2</v>
      </c>
      <c r="AK66" s="174">
        <v>2.0049999999999998E-2</v>
      </c>
      <c r="AL66" s="174">
        <v>1.9740974025973999E-2</v>
      </c>
      <c r="AM66" s="174">
        <v>2.2525548387096798E-2</v>
      </c>
      <c r="AN66" s="174">
        <v>1.9595769230769201E-2</v>
      </c>
      <c r="AO66" s="174">
        <v>2.1449235668789798E-2</v>
      </c>
      <c r="AP66" s="174">
        <v>2.6300506329113901E-2</v>
      </c>
      <c r="AQ66" s="174">
        <v>2.54066603773585E-2</v>
      </c>
      <c r="AR66" s="174">
        <v>2.4416887500000001E-2</v>
      </c>
      <c r="AS66" s="174">
        <v>2.3392844720496901E-2</v>
      </c>
      <c r="AT66" s="174">
        <v>2.35516111111111E-2</v>
      </c>
      <c r="AU66" s="174">
        <v>2.3372392638036799E-2</v>
      </c>
      <c r="AV66" s="174">
        <v>2.37709756097561E-2</v>
      </c>
      <c r="AW66" s="174">
        <v>2.14292727272727E-2</v>
      </c>
      <c r="AX66" s="174">
        <v>2.1749042168674699E-2</v>
      </c>
      <c r="AY66" s="174">
        <v>2.25817005988024E-2</v>
      </c>
      <c r="AZ66" s="174">
        <v>2.5387982142857101E-2</v>
      </c>
      <c r="BA66" s="174">
        <v>2.1551272189349099E-2</v>
      </c>
      <c r="BB66" s="174">
        <v>2.3576400000000001E-2</v>
      </c>
      <c r="BC66" s="174">
        <v>1.8575631578947399E-2</v>
      </c>
      <c r="BD66" s="174">
        <v>1.95920229414175E-2</v>
      </c>
      <c r="BE66" s="175">
        <v>1.86474354771805E-2</v>
      </c>
      <c r="BF66" s="132">
        <v>-5.0813371568303602E-2</v>
      </c>
      <c r="BG66" s="132">
        <v>-1.8238796660218399E-2</v>
      </c>
      <c r="BH66" s="132">
        <v>7.7758174366443099E-4</v>
      </c>
    </row>
    <row r="67" spans="1:60" s="125" customFormat="1">
      <c r="A67" s="133" t="s">
        <v>313</v>
      </c>
      <c r="B67" s="176">
        <v>1.8605673999999999E-2</v>
      </c>
      <c r="C67" s="176">
        <v>2.0638598000000001E-2</v>
      </c>
      <c r="D67" s="176">
        <v>2.253894E-2</v>
      </c>
      <c r="E67" s="176">
        <v>3.1333545999999997E-2</v>
      </c>
      <c r="F67" s="176">
        <v>3.6327468000000002E-2</v>
      </c>
      <c r="G67" s="176">
        <v>4.3884642000000001E-2</v>
      </c>
      <c r="H67" s="176">
        <v>5.3872485999999997E-2</v>
      </c>
      <c r="I67" s="176">
        <v>9.8331650000000007E-2</v>
      </c>
      <c r="J67" s="176">
        <v>0.143100172</v>
      </c>
      <c r="K67" s="176">
        <v>0.21460606400000001</v>
      </c>
      <c r="L67" s="176">
        <v>0.28615615</v>
      </c>
      <c r="M67" s="176">
        <v>0.381526802</v>
      </c>
      <c r="N67" s="176">
        <v>0.51030811799999998</v>
      </c>
      <c r="O67" s="176">
        <v>0.52462697400000002</v>
      </c>
      <c r="P67" s="176">
        <v>0.59617706000000004</v>
      </c>
      <c r="Q67" s="176">
        <v>0.73923303799999995</v>
      </c>
      <c r="R67" s="176">
        <v>0.87088696399999999</v>
      </c>
      <c r="S67" s="176">
        <v>1.0025408899999999</v>
      </c>
      <c r="T67" s="176">
        <v>1.113953964</v>
      </c>
      <c r="U67" s="176">
        <v>1.4379843720000001</v>
      </c>
      <c r="V67" s="176">
        <v>1.04585101</v>
      </c>
      <c r="W67" s="176">
        <v>1.079747808</v>
      </c>
      <c r="X67" s="176">
        <v>1.2903322180000001</v>
      </c>
      <c r="Y67" s="176">
        <v>1.3962652360000001</v>
      </c>
      <c r="Z67" s="176">
        <v>1.3771734280000001</v>
      </c>
      <c r="AA67" s="176">
        <v>1.1832501559999999</v>
      </c>
      <c r="AB67" s="176">
        <v>1.2052296680000001</v>
      </c>
      <c r="AC67" s="176">
        <v>1.2009003700000001</v>
      </c>
      <c r="AD67" s="176">
        <v>1.1963235940000001</v>
      </c>
      <c r="AE67" s="176">
        <v>0.98200068399999996</v>
      </c>
      <c r="AF67" s="176">
        <v>0.99915549199999998</v>
      </c>
      <c r="AG67" s="176">
        <v>1.1143838800000001</v>
      </c>
      <c r="AH67" s="176">
        <v>1.1040551919999999</v>
      </c>
      <c r="AI67" s="176">
        <v>1.05396388</v>
      </c>
      <c r="AJ67" s="176">
        <v>1.23952</v>
      </c>
      <c r="AK67" s="176">
        <v>1.3271999999999999</v>
      </c>
      <c r="AL67" s="176">
        <v>1.38019909090909</v>
      </c>
      <c r="AM67" s="176">
        <v>1.4205408387096801</v>
      </c>
      <c r="AN67" s="176">
        <v>1.4941038461538501</v>
      </c>
      <c r="AO67" s="176">
        <v>1.4316512101910801</v>
      </c>
      <c r="AP67" s="176">
        <v>1.47346746835443</v>
      </c>
      <c r="AQ67" s="176">
        <v>1.5307342075471699</v>
      </c>
      <c r="AR67" s="176">
        <v>1.55496673125</v>
      </c>
      <c r="AS67" s="176">
        <v>1.57319636645963</v>
      </c>
      <c r="AT67" s="176">
        <v>1.5684974444444399</v>
      </c>
      <c r="AU67" s="176">
        <v>1.6229704969325101</v>
      </c>
      <c r="AV67" s="176">
        <v>1.6371867621951199</v>
      </c>
      <c r="AW67" s="176">
        <v>1.6676527090909099</v>
      </c>
      <c r="AX67" s="176">
        <v>1.6117333373494001</v>
      </c>
      <c r="AY67" s="176">
        <v>1.6786225508982</v>
      </c>
      <c r="AZ67" s="176">
        <v>1.8055631180357099</v>
      </c>
      <c r="BA67" s="176">
        <v>1.8015513166863899</v>
      </c>
      <c r="BB67" s="176">
        <v>1.8518454</v>
      </c>
      <c r="BC67" s="176">
        <v>1.8490376578947401</v>
      </c>
      <c r="BD67" s="176">
        <v>1.8825695646046701</v>
      </c>
      <c r="BE67" s="176">
        <v>1.9363187549873799</v>
      </c>
      <c r="BF67" s="135">
        <v>2.5740723154251698E-2</v>
      </c>
      <c r="BG67" s="135">
        <v>1.8419536293043701E-2</v>
      </c>
      <c r="BH67" s="135">
        <v>8.0742797884231193E-2</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0</v>
      </c>
      <c r="C69" s="174">
        <v>0</v>
      </c>
      <c r="D69" s="174">
        <v>0</v>
      </c>
      <c r="E69" s="174">
        <v>0</v>
      </c>
      <c r="F69" s="174">
        <v>0</v>
      </c>
      <c r="G69" s="174">
        <v>0</v>
      </c>
      <c r="H69" s="174">
        <v>0</v>
      </c>
      <c r="I69" s="174">
        <v>0</v>
      </c>
      <c r="J69" s="174">
        <v>0</v>
      </c>
      <c r="K69" s="174">
        <v>0</v>
      </c>
      <c r="L69" s="174">
        <v>0</v>
      </c>
      <c r="M69" s="174">
        <v>0</v>
      </c>
      <c r="N69" s="174">
        <v>0</v>
      </c>
      <c r="O69" s="174">
        <v>0</v>
      </c>
      <c r="P69" s="174">
        <v>0</v>
      </c>
      <c r="Q69" s="174">
        <v>0</v>
      </c>
      <c r="R69" s="174">
        <v>0</v>
      </c>
      <c r="S69" s="174">
        <v>0</v>
      </c>
      <c r="T69" s="174">
        <v>0</v>
      </c>
      <c r="U69" s="174">
        <v>0</v>
      </c>
      <c r="V69" s="174">
        <v>0</v>
      </c>
      <c r="W69" s="174">
        <v>0</v>
      </c>
      <c r="X69" s="174">
        <v>0</v>
      </c>
      <c r="Y69" s="174">
        <v>0</v>
      </c>
      <c r="Z69" s="174">
        <v>0</v>
      </c>
      <c r="AA69" s="174">
        <v>0</v>
      </c>
      <c r="AB69" s="174">
        <v>0</v>
      </c>
      <c r="AC69" s="174">
        <v>0</v>
      </c>
      <c r="AD69" s="174">
        <v>0</v>
      </c>
      <c r="AE69" s="174">
        <v>0</v>
      </c>
      <c r="AF69" s="174">
        <v>0</v>
      </c>
      <c r="AG69" s="174">
        <v>0</v>
      </c>
      <c r="AH69" s="174">
        <v>0</v>
      </c>
      <c r="AI69" s="174">
        <v>0</v>
      </c>
      <c r="AJ69" s="174">
        <v>0</v>
      </c>
      <c r="AK69" s="174">
        <v>0</v>
      </c>
      <c r="AL69" s="174">
        <v>0</v>
      </c>
      <c r="AM69" s="174">
        <v>0</v>
      </c>
      <c r="AN69" s="174">
        <v>0</v>
      </c>
      <c r="AO69" s="174">
        <v>0</v>
      </c>
      <c r="AP69" s="174">
        <v>0</v>
      </c>
      <c r="AQ69" s="174">
        <v>0</v>
      </c>
      <c r="AR69" s="174">
        <v>0</v>
      </c>
      <c r="AS69" s="174">
        <v>0</v>
      </c>
      <c r="AT69" s="174">
        <v>0</v>
      </c>
      <c r="AU69" s="174">
        <v>0</v>
      </c>
      <c r="AV69" s="174">
        <v>9.9899640143942298E-4</v>
      </c>
      <c r="AW69" s="174">
        <v>1.34612637853949E-2</v>
      </c>
      <c r="AX69" s="174">
        <v>3.9221246296662002E-2</v>
      </c>
      <c r="AY69" s="174">
        <v>3.72835182094826E-2</v>
      </c>
      <c r="AZ69" s="174">
        <v>3.18325995316159E-2</v>
      </c>
      <c r="BA69" s="174">
        <v>5.86133417402269E-2</v>
      </c>
      <c r="BB69" s="174">
        <v>6.2618459016393402E-2</v>
      </c>
      <c r="BC69" s="174">
        <v>6.1606005176876602E-2</v>
      </c>
      <c r="BD69" s="174">
        <v>5.7146822295798302E-2</v>
      </c>
      <c r="BE69" s="175">
        <v>5.62018066242891E-2</v>
      </c>
      <c r="BF69" s="132">
        <v>-1.92236851687601E-2</v>
      </c>
      <c r="BG69" s="132">
        <v>0</v>
      </c>
      <c r="BH69" s="132">
        <v>2.3435661619789399E-3</v>
      </c>
    </row>
    <row r="70" spans="1:60">
      <c r="A70" s="124" t="s">
        <v>315</v>
      </c>
      <c r="B70" s="174">
        <v>0</v>
      </c>
      <c r="C70" s="174">
        <v>0</v>
      </c>
      <c r="D70" s="174">
        <v>0</v>
      </c>
      <c r="E70" s="174">
        <v>0</v>
      </c>
      <c r="F70" s="174">
        <v>0</v>
      </c>
      <c r="G70" s="174">
        <v>0</v>
      </c>
      <c r="H70" s="174">
        <v>0</v>
      </c>
      <c r="I70" s="174">
        <v>0</v>
      </c>
      <c r="J70" s="174">
        <v>0</v>
      </c>
      <c r="K70" s="174">
        <v>0</v>
      </c>
      <c r="L70" s="174">
        <v>0</v>
      </c>
      <c r="M70" s="174">
        <v>0</v>
      </c>
      <c r="N70" s="174">
        <v>0</v>
      </c>
      <c r="O70" s="174">
        <v>0</v>
      </c>
      <c r="P70" s="174">
        <v>0</v>
      </c>
      <c r="Q70" s="174">
        <v>0</v>
      </c>
      <c r="R70" s="174">
        <v>0</v>
      </c>
      <c r="S70" s="174">
        <v>0</v>
      </c>
      <c r="T70" s="174">
        <v>0</v>
      </c>
      <c r="U70" s="174">
        <v>0</v>
      </c>
      <c r="V70" s="174">
        <v>0</v>
      </c>
      <c r="W70" s="174">
        <v>0</v>
      </c>
      <c r="X70" s="174">
        <v>0</v>
      </c>
      <c r="Y70" s="174">
        <v>0</v>
      </c>
      <c r="Z70" s="174">
        <v>0</v>
      </c>
      <c r="AA70" s="174">
        <v>0</v>
      </c>
      <c r="AB70" s="174">
        <v>0</v>
      </c>
      <c r="AC70" s="174">
        <v>0</v>
      </c>
      <c r="AD70" s="174">
        <v>0</v>
      </c>
      <c r="AE70" s="174">
        <v>0</v>
      </c>
      <c r="AF70" s="174">
        <v>0</v>
      </c>
      <c r="AG70" s="174">
        <v>0</v>
      </c>
      <c r="AH70" s="174">
        <v>0</v>
      </c>
      <c r="AI70" s="174">
        <v>0</v>
      </c>
      <c r="AJ70" s="174">
        <v>0</v>
      </c>
      <c r="AK70" s="174">
        <v>0</v>
      </c>
      <c r="AL70" s="174">
        <v>0</v>
      </c>
      <c r="AM70" s="174">
        <v>0</v>
      </c>
      <c r="AN70" s="174">
        <v>0</v>
      </c>
      <c r="AO70" s="174">
        <v>0</v>
      </c>
      <c r="AP70" s="174">
        <v>0</v>
      </c>
      <c r="AQ70" s="174">
        <v>0</v>
      </c>
      <c r="AR70" s="174">
        <v>0</v>
      </c>
      <c r="AS70" s="174">
        <v>0</v>
      </c>
      <c r="AT70" s="174">
        <v>0</v>
      </c>
      <c r="AU70" s="174">
        <v>0</v>
      </c>
      <c r="AV70" s="174">
        <v>0</v>
      </c>
      <c r="AW70" s="174">
        <v>0</v>
      </c>
      <c r="AX70" s="174">
        <v>0</v>
      </c>
      <c r="AY70" s="174">
        <v>0</v>
      </c>
      <c r="AZ70" s="174">
        <v>0</v>
      </c>
      <c r="BA70" s="174">
        <v>0</v>
      </c>
      <c r="BB70" s="174">
        <v>0</v>
      </c>
      <c r="BC70" s="174">
        <v>0</v>
      </c>
      <c r="BD70" s="174">
        <v>0</v>
      </c>
      <c r="BE70" s="175">
        <v>0</v>
      </c>
      <c r="BF70" s="132">
        <v>0</v>
      </c>
      <c r="BG70" s="132">
        <v>0</v>
      </c>
      <c r="BH70" s="132">
        <v>0</v>
      </c>
    </row>
    <row r="71" spans="1:60">
      <c r="A71" s="124" t="s">
        <v>316</v>
      </c>
      <c r="B71" s="174">
        <v>0</v>
      </c>
      <c r="C71" s="174">
        <v>0</v>
      </c>
      <c r="D71" s="174">
        <v>0</v>
      </c>
      <c r="E71" s="174">
        <v>0</v>
      </c>
      <c r="F71" s="174">
        <v>0</v>
      </c>
      <c r="G71" s="174">
        <v>0</v>
      </c>
      <c r="H71" s="174">
        <v>0</v>
      </c>
      <c r="I71" s="174">
        <v>0</v>
      </c>
      <c r="J71" s="174">
        <v>0</v>
      </c>
      <c r="K71" s="174">
        <v>0</v>
      </c>
      <c r="L71" s="174">
        <v>0</v>
      </c>
      <c r="M71" s="174">
        <v>0</v>
      </c>
      <c r="N71" s="174">
        <v>0</v>
      </c>
      <c r="O71" s="174">
        <v>0</v>
      </c>
      <c r="P71" s="174">
        <v>0</v>
      </c>
      <c r="Q71" s="174">
        <v>0</v>
      </c>
      <c r="R71" s="174">
        <v>0</v>
      </c>
      <c r="S71" s="174">
        <v>0</v>
      </c>
      <c r="T71" s="174">
        <v>0</v>
      </c>
      <c r="U71" s="174">
        <v>0</v>
      </c>
      <c r="V71" s="174">
        <v>0</v>
      </c>
      <c r="W71" s="174">
        <v>0</v>
      </c>
      <c r="X71" s="174">
        <v>0</v>
      </c>
      <c r="Y71" s="174">
        <v>0</v>
      </c>
      <c r="Z71" s="174">
        <v>0</v>
      </c>
      <c r="AA71" s="174">
        <v>0</v>
      </c>
      <c r="AB71" s="174">
        <v>0</v>
      </c>
      <c r="AC71" s="174">
        <v>0</v>
      </c>
      <c r="AD71" s="174">
        <v>0</v>
      </c>
      <c r="AE71" s="174">
        <v>0</v>
      </c>
      <c r="AF71" s="174">
        <v>0</v>
      </c>
      <c r="AG71" s="174">
        <v>0</v>
      </c>
      <c r="AH71" s="174">
        <v>0</v>
      </c>
      <c r="AI71" s="174">
        <v>0</v>
      </c>
      <c r="AJ71" s="174">
        <v>0</v>
      </c>
      <c r="AK71" s="174">
        <v>0</v>
      </c>
      <c r="AL71" s="174">
        <v>0</v>
      </c>
      <c r="AM71" s="174">
        <v>0</v>
      </c>
      <c r="AN71" s="174">
        <v>0</v>
      </c>
      <c r="AO71" s="174">
        <v>0</v>
      </c>
      <c r="AP71" s="174">
        <v>0</v>
      </c>
      <c r="AQ71" s="174">
        <v>0</v>
      </c>
      <c r="AR71" s="174">
        <v>0</v>
      </c>
      <c r="AS71" s="174">
        <v>0</v>
      </c>
      <c r="AT71" s="174">
        <v>0</v>
      </c>
      <c r="AU71" s="174">
        <v>0</v>
      </c>
      <c r="AV71" s="174">
        <v>0</v>
      </c>
      <c r="AW71" s="174">
        <v>0</v>
      </c>
      <c r="AX71" s="174">
        <v>0</v>
      </c>
      <c r="AY71" s="174">
        <v>0</v>
      </c>
      <c r="AZ71" s="174">
        <v>0</v>
      </c>
      <c r="BA71" s="174">
        <v>0</v>
      </c>
      <c r="BB71" s="174">
        <v>0</v>
      </c>
      <c r="BC71" s="174">
        <v>0</v>
      </c>
      <c r="BD71" s="174">
        <v>0</v>
      </c>
      <c r="BE71" s="175">
        <v>0</v>
      </c>
      <c r="BF71" s="132">
        <v>0</v>
      </c>
      <c r="BG71" s="132">
        <v>0</v>
      </c>
      <c r="BH71" s="132">
        <v>0</v>
      </c>
    </row>
    <row r="72" spans="1:60">
      <c r="A72" s="124" t="s">
        <v>317</v>
      </c>
      <c r="B72" s="174">
        <v>0</v>
      </c>
      <c r="C72" s="174">
        <v>0</v>
      </c>
      <c r="D72" s="174">
        <v>0</v>
      </c>
      <c r="E72" s="174">
        <v>0</v>
      </c>
      <c r="F72" s="174">
        <v>0</v>
      </c>
      <c r="G72" s="174">
        <v>0</v>
      </c>
      <c r="H72" s="174">
        <v>0</v>
      </c>
      <c r="I72" s="174">
        <v>0</v>
      </c>
      <c r="J72" s="174">
        <v>0</v>
      </c>
      <c r="K72" s="174">
        <v>0</v>
      </c>
      <c r="L72" s="174">
        <v>0</v>
      </c>
      <c r="M72" s="174">
        <v>0</v>
      </c>
      <c r="N72" s="174">
        <v>0</v>
      </c>
      <c r="O72" s="174">
        <v>0</v>
      </c>
      <c r="P72" s="174">
        <v>0</v>
      </c>
      <c r="Q72" s="174">
        <v>0</v>
      </c>
      <c r="R72" s="174">
        <v>0</v>
      </c>
      <c r="S72" s="174">
        <v>0</v>
      </c>
      <c r="T72" s="174">
        <v>0</v>
      </c>
      <c r="U72" s="174">
        <v>0</v>
      </c>
      <c r="V72" s="174">
        <v>0</v>
      </c>
      <c r="W72" s="174">
        <v>0</v>
      </c>
      <c r="X72" s="174">
        <v>0</v>
      </c>
      <c r="Y72" s="174">
        <v>0</v>
      </c>
      <c r="Z72" s="174">
        <v>0</v>
      </c>
      <c r="AA72" s="174">
        <v>0</v>
      </c>
      <c r="AB72" s="174">
        <v>0</v>
      </c>
      <c r="AC72" s="174">
        <v>0</v>
      </c>
      <c r="AD72" s="174">
        <v>0</v>
      </c>
      <c r="AE72" s="174">
        <v>0</v>
      </c>
      <c r="AF72" s="174">
        <v>0</v>
      </c>
      <c r="AG72" s="174">
        <v>0</v>
      </c>
      <c r="AH72" s="174">
        <v>0</v>
      </c>
      <c r="AI72" s="174">
        <v>0</v>
      </c>
      <c r="AJ72" s="174">
        <v>0</v>
      </c>
      <c r="AK72" s="174">
        <v>0</v>
      </c>
      <c r="AL72" s="174">
        <v>0</v>
      </c>
      <c r="AM72" s="174">
        <v>0</v>
      </c>
      <c r="AN72" s="174">
        <v>0</v>
      </c>
      <c r="AO72" s="174">
        <v>0</v>
      </c>
      <c r="AP72" s="174">
        <v>0</v>
      </c>
      <c r="AQ72" s="174">
        <v>0</v>
      </c>
      <c r="AR72" s="174">
        <v>0</v>
      </c>
      <c r="AS72" s="174">
        <v>0</v>
      </c>
      <c r="AT72" s="174">
        <v>0</v>
      </c>
      <c r="AU72" s="174">
        <v>0</v>
      </c>
      <c r="AV72" s="174">
        <v>0</v>
      </c>
      <c r="AW72" s="174">
        <v>0</v>
      </c>
      <c r="AX72" s="174">
        <v>0</v>
      </c>
      <c r="AY72" s="174">
        <v>0</v>
      </c>
      <c r="AZ72" s="174">
        <v>0</v>
      </c>
      <c r="BA72" s="174">
        <v>0</v>
      </c>
      <c r="BB72" s="174">
        <v>0</v>
      </c>
      <c r="BC72" s="174">
        <v>0</v>
      </c>
      <c r="BD72" s="174">
        <v>0</v>
      </c>
      <c r="BE72" s="175">
        <v>0</v>
      </c>
      <c r="BF72" s="132">
        <v>0</v>
      </c>
      <c r="BG72" s="132">
        <v>0</v>
      </c>
      <c r="BH72" s="132">
        <v>0</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0</v>
      </c>
      <c r="P73" s="174">
        <v>0</v>
      </c>
      <c r="Q73" s="174">
        <v>0</v>
      </c>
      <c r="R73" s="174">
        <v>0</v>
      </c>
      <c r="S73" s="174">
        <v>0</v>
      </c>
      <c r="T73" s="174">
        <v>0</v>
      </c>
      <c r="U73" s="174">
        <v>0</v>
      </c>
      <c r="V73" s="174">
        <v>0</v>
      </c>
      <c r="W73" s="174">
        <v>0</v>
      </c>
      <c r="X73" s="174">
        <v>0</v>
      </c>
      <c r="Y73" s="174">
        <v>0</v>
      </c>
      <c r="Z73" s="174">
        <v>0</v>
      </c>
      <c r="AA73" s="174">
        <v>0</v>
      </c>
      <c r="AB73" s="174">
        <v>0</v>
      </c>
      <c r="AC73" s="174">
        <v>0</v>
      </c>
      <c r="AD73" s="174">
        <v>0</v>
      </c>
      <c r="AE73" s="174">
        <v>0</v>
      </c>
      <c r="AF73" s="174">
        <v>0</v>
      </c>
      <c r="AG73" s="174">
        <v>0</v>
      </c>
      <c r="AH73" s="174">
        <v>0</v>
      </c>
      <c r="AI73" s="174">
        <v>0</v>
      </c>
      <c r="AJ73" s="174">
        <v>0</v>
      </c>
      <c r="AK73" s="174">
        <v>0</v>
      </c>
      <c r="AL73" s="174">
        <v>0</v>
      </c>
      <c r="AM73" s="174">
        <v>0</v>
      </c>
      <c r="AN73" s="174">
        <v>0</v>
      </c>
      <c r="AO73" s="174">
        <v>0</v>
      </c>
      <c r="AP73" s="174">
        <v>0</v>
      </c>
      <c r="AQ73" s="174">
        <v>0</v>
      </c>
      <c r="AR73" s="174">
        <v>0</v>
      </c>
      <c r="AS73" s="174">
        <v>0</v>
      </c>
      <c r="AT73" s="174">
        <v>0</v>
      </c>
      <c r="AU73" s="174">
        <v>0</v>
      </c>
      <c r="AV73" s="174">
        <v>0</v>
      </c>
      <c r="AW73" s="174">
        <v>0</v>
      </c>
      <c r="AX73" s="174">
        <v>0</v>
      </c>
      <c r="AY73" s="174">
        <v>0</v>
      </c>
      <c r="AZ73" s="174">
        <v>0</v>
      </c>
      <c r="BA73" s="174">
        <v>0</v>
      </c>
      <c r="BB73" s="174">
        <v>0</v>
      </c>
      <c r="BC73" s="174">
        <v>0</v>
      </c>
      <c r="BD73" s="174">
        <v>0</v>
      </c>
      <c r="BE73" s="175">
        <v>0</v>
      </c>
      <c r="BF73" s="132">
        <v>0</v>
      </c>
      <c r="BG73" s="132">
        <v>0</v>
      </c>
      <c r="BH73" s="132">
        <v>0</v>
      </c>
    </row>
    <row r="74" spans="1:60">
      <c r="A74" s="124" t="s">
        <v>319</v>
      </c>
      <c r="B74" s="174">
        <v>0</v>
      </c>
      <c r="C74" s="174">
        <v>0</v>
      </c>
      <c r="D74" s="174">
        <v>0</v>
      </c>
      <c r="E74" s="174">
        <v>0</v>
      </c>
      <c r="F74" s="174">
        <v>0</v>
      </c>
      <c r="G74" s="174">
        <v>0</v>
      </c>
      <c r="H74" s="174">
        <v>0</v>
      </c>
      <c r="I74" s="174">
        <v>0</v>
      </c>
      <c r="J74" s="174">
        <v>0</v>
      </c>
      <c r="K74" s="174">
        <v>0</v>
      </c>
      <c r="L74" s="174">
        <v>0</v>
      </c>
      <c r="M74" s="174">
        <v>0</v>
      </c>
      <c r="N74" s="174">
        <v>0</v>
      </c>
      <c r="O74" s="174">
        <v>0</v>
      </c>
      <c r="P74" s="174">
        <v>0</v>
      </c>
      <c r="Q74" s="174">
        <v>0</v>
      </c>
      <c r="R74" s="174">
        <v>0</v>
      </c>
      <c r="S74" s="174">
        <v>0</v>
      </c>
      <c r="T74" s="174">
        <v>0</v>
      </c>
      <c r="U74" s="174">
        <v>0</v>
      </c>
      <c r="V74" s="174">
        <v>0</v>
      </c>
      <c r="W74" s="174">
        <v>0</v>
      </c>
      <c r="X74" s="174">
        <v>0</v>
      </c>
      <c r="Y74" s="174">
        <v>0</v>
      </c>
      <c r="Z74" s="174">
        <v>0</v>
      </c>
      <c r="AA74" s="174">
        <v>0</v>
      </c>
      <c r="AB74" s="174">
        <v>0</v>
      </c>
      <c r="AC74" s="174">
        <v>0</v>
      </c>
      <c r="AD74" s="174">
        <v>0</v>
      </c>
      <c r="AE74" s="174">
        <v>0</v>
      </c>
      <c r="AF74" s="174">
        <v>0</v>
      </c>
      <c r="AG74" s="174">
        <v>0</v>
      </c>
      <c r="AH74" s="174">
        <v>0</v>
      </c>
      <c r="AI74" s="174">
        <v>0</v>
      </c>
      <c r="AJ74" s="174">
        <v>0</v>
      </c>
      <c r="AK74" s="174">
        <v>0</v>
      </c>
      <c r="AL74" s="174">
        <v>0</v>
      </c>
      <c r="AM74" s="174">
        <v>0</v>
      </c>
      <c r="AN74" s="174">
        <v>0</v>
      </c>
      <c r="AO74" s="174">
        <v>0</v>
      </c>
      <c r="AP74" s="174">
        <v>0</v>
      </c>
      <c r="AQ74" s="174">
        <v>0</v>
      </c>
      <c r="AR74" s="174">
        <v>0</v>
      </c>
      <c r="AS74" s="174">
        <v>0</v>
      </c>
      <c r="AT74" s="174">
        <v>0</v>
      </c>
      <c r="AU74" s="174">
        <v>0</v>
      </c>
      <c r="AV74" s="174">
        <v>0</v>
      </c>
      <c r="AW74" s="174">
        <v>0</v>
      </c>
      <c r="AX74" s="174">
        <v>0</v>
      </c>
      <c r="AY74" s="174">
        <v>0</v>
      </c>
      <c r="AZ74" s="174">
        <v>0</v>
      </c>
      <c r="BA74" s="174">
        <v>0</v>
      </c>
      <c r="BB74" s="174">
        <v>0</v>
      </c>
      <c r="BC74" s="174">
        <v>0</v>
      </c>
      <c r="BD74" s="174">
        <v>0</v>
      </c>
      <c r="BE74" s="175">
        <v>0</v>
      </c>
      <c r="BF74" s="132">
        <v>0</v>
      </c>
      <c r="BG74" s="132">
        <v>0</v>
      </c>
      <c r="BH74" s="132">
        <v>0</v>
      </c>
    </row>
    <row r="75" spans="1:60">
      <c r="A75" s="124" t="s">
        <v>320</v>
      </c>
      <c r="B75" s="174">
        <v>0</v>
      </c>
      <c r="C75" s="174">
        <v>0</v>
      </c>
      <c r="D75" s="174">
        <v>0</v>
      </c>
      <c r="E75" s="174">
        <v>0</v>
      </c>
      <c r="F75" s="174">
        <v>0</v>
      </c>
      <c r="G75" s="174">
        <v>0</v>
      </c>
      <c r="H75" s="174">
        <v>0</v>
      </c>
      <c r="I75" s="174">
        <v>0</v>
      </c>
      <c r="J75" s="174">
        <v>0</v>
      </c>
      <c r="K75" s="174">
        <v>0</v>
      </c>
      <c r="L75" s="174">
        <v>0</v>
      </c>
      <c r="M75" s="174">
        <v>0</v>
      </c>
      <c r="N75" s="174">
        <v>0</v>
      </c>
      <c r="O75" s="174">
        <v>0</v>
      </c>
      <c r="P75" s="174">
        <v>0</v>
      </c>
      <c r="Q75" s="174">
        <v>0</v>
      </c>
      <c r="R75" s="174">
        <v>0</v>
      </c>
      <c r="S75" s="174">
        <v>0</v>
      </c>
      <c r="T75" s="174">
        <v>0</v>
      </c>
      <c r="U75" s="174">
        <v>0</v>
      </c>
      <c r="V75" s="174">
        <v>0</v>
      </c>
      <c r="W75" s="174">
        <v>0</v>
      </c>
      <c r="X75" s="174">
        <v>0</v>
      </c>
      <c r="Y75" s="174">
        <v>0</v>
      </c>
      <c r="Z75" s="174">
        <v>0</v>
      </c>
      <c r="AA75" s="174">
        <v>0</v>
      </c>
      <c r="AB75" s="174">
        <v>0</v>
      </c>
      <c r="AC75" s="174">
        <v>0</v>
      </c>
      <c r="AD75" s="174">
        <v>0</v>
      </c>
      <c r="AE75" s="174">
        <v>0</v>
      </c>
      <c r="AF75" s="174">
        <v>0</v>
      </c>
      <c r="AG75" s="174">
        <v>0</v>
      </c>
      <c r="AH75" s="174">
        <v>0</v>
      </c>
      <c r="AI75" s="174">
        <v>0</v>
      </c>
      <c r="AJ75" s="174">
        <v>0</v>
      </c>
      <c r="AK75" s="174">
        <v>0</v>
      </c>
      <c r="AL75" s="174">
        <v>0</v>
      </c>
      <c r="AM75" s="174">
        <v>0</v>
      </c>
      <c r="AN75" s="174">
        <v>0</v>
      </c>
      <c r="AO75" s="174">
        <v>0</v>
      </c>
      <c r="AP75" s="174">
        <v>0</v>
      </c>
      <c r="AQ75" s="174">
        <v>0</v>
      </c>
      <c r="AR75" s="174">
        <v>0</v>
      </c>
      <c r="AS75" s="174">
        <v>0</v>
      </c>
      <c r="AT75" s="174">
        <v>0</v>
      </c>
      <c r="AU75" s="174">
        <v>0</v>
      </c>
      <c r="AV75" s="174">
        <v>0</v>
      </c>
      <c r="AW75" s="174">
        <v>0</v>
      </c>
      <c r="AX75" s="174">
        <v>0</v>
      </c>
      <c r="AY75" s="174">
        <v>0</v>
      </c>
      <c r="AZ75" s="174">
        <v>0</v>
      </c>
      <c r="BA75" s="174">
        <v>0</v>
      </c>
      <c r="BB75" s="174">
        <v>0</v>
      </c>
      <c r="BC75" s="174">
        <v>0</v>
      </c>
      <c r="BD75" s="174">
        <v>0</v>
      </c>
      <c r="BE75" s="175">
        <v>0</v>
      </c>
      <c r="BF75" s="132">
        <v>0</v>
      </c>
      <c r="BG75" s="132">
        <v>0</v>
      </c>
      <c r="BH75" s="132">
        <v>0</v>
      </c>
    </row>
    <row r="76" spans="1:60">
      <c r="A76" s="124" t="s">
        <v>321</v>
      </c>
      <c r="B76" s="174">
        <v>0</v>
      </c>
      <c r="C76" s="174">
        <v>0</v>
      </c>
      <c r="D76" s="174">
        <v>0</v>
      </c>
      <c r="E76" s="174">
        <v>0</v>
      </c>
      <c r="F76" s="174">
        <v>0</v>
      </c>
      <c r="G76" s="174">
        <v>0</v>
      </c>
      <c r="H76" s="174">
        <v>0</v>
      </c>
      <c r="I76" s="174">
        <v>0</v>
      </c>
      <c r="J76" s="174">
        <v>0</v>
      </c>
      <c r="K76" s="174">
        <v>0</v>
      </c>
      <c r="L76" s="174">
        <v>0</v>
      </c>
      <c r="M76" s="174">
        <v>0</v>
      </c>
      <c r="N76" s="174">
        <v>0</v>
      </c>
      <c r="O76" s="174">
        <v>0</v>
      </c>
      <c r="P76" s="174">
        <v>0</v>
      </c>
      <c r="Q76" s="174">
        <v>0</v>
      </c>
      <c r="R76" s="174">
        <v>0</v>
      </c>
      <c r="S76" s="174">
        <v>0</v>
      </c>
      <c r="T76" s="174">
        <v>0</v>
      </c>
      <c r="U76" s="174">
        <v>0</v>
      </c>
      <c r="V76" s="174">
        <v>0</v>
      </c>
      <c r="W76" s="174">
        <v>0</v>
      </c>
      <c r="X76" s="174">
        <v>0</v>
      </c>
      <c r="Y76" s="174">
        <v>0</v>
      </c>
      <c r="Z76" s="174">
        <v>0</v>
      </c>
      <c r="AA76" s="174">
        <v>0</v>
      </c>
      <c r="AB76" s="174">
        <v>0</v>
      </c>
      <c r="AC76" s="174">
        <v>0</v>
      </c>
      <c r="AD76" s="174">
        <v>0</v>
      </c>
      <c r="AE76" s="174">
        <v>0</v>
      </c>
      <c r="AF76" s="174">
        <v>0</v>
      </c>
      <c r="AG76" s="174">
        <v>0</v>
      </c>
      <c r="AH76" s="174">
        <v>0</v>
      </c>
      <c r="AI76" s="174">
        <v>0</v>
      </c>
      <c r="AJ76" s="174">
        <v>0</v>
      </c>
      <c r="AK76" s="174">
        <v>0</v>
      </c>
      <c r="AL76" s="174">
        <v>0</v>
      </c>
      <c r="AM76" s="174">
        <v>0</v>
      </c>
      <c r="AN76" s="174">
        <v>0</v>
      </c>
      <c r="AO76" s="174">
        <v>0</v>
      </c>
      <c r="AP76" s="174">
        <v>0</v>
      </c>
      <c r="AQ76" s="174">
        <v>0</v>
      </c>
      <c r="AR76" s="174">
        <v>0</v>
      </c>
      <c r="AS76" s="174">
        <v>0</v>
      </c>
      <c r="AT76" s="174">
        <v>0</v>
      </c>
      <c r="AU76" s="174">
        <v>0</v>
      </c>
      <c r="AV76" s="174">
        <v>0</v>
      </c>
      <c r="AW76" s="174">
        <v>0</v>
      </c>
      <c r="AX76" s="174">
        <v>0</v>
      </c>
      <c r="AY76" s="174">
        <v>0</v>
      </c>
      <c r="AZ76" s="174">
        <v>0</v>
      </c>
      <c r="BA76" s="174">
        <v>0</v>
      </c>
      <c r="BB76" s="174">
        <v>0</v>
      </c>
      <c r="BC76" s="174">
        <v>0</v>
      </c>
      <c r="BD76" s="174">
        <v>0</v>
      </c>
      <c r="BE76" s="175">
        <v>1.44219224641529E-2</v>
      </c>
      <c r="BF76" s="132">
        <v>0</v>
      </c>
      <c r="BG76" s="132">
        <v>0</v>
      </c>
      <c r="BH76" s="132">
        <v>6.0138154817012096E-4</v>
      </c>
    </row>
    <row r="77" spans="1:60">
      <c r="A77" s="124" t="s">
        <v>322</v>
      </c>
      <c r="B77" s="174">
        <v>0</v>
      </c>
      <c r="C77" s="174">
        <v>0</v>
      </c>
      <c r="D77" s="174">
        <v>0</v>
      </c>
      <c r="E77" s="174">
        <v>0</v>
      </c>
      <c r="F77" s="174">
        <v>0</v>
      </c>
      <c r="G77" s="174">
        <v>0</v>
      </c>
      <c r="H77" s="174">
        <v>0</v>
      </c>
      <c r="I77" s="174">
        <v>0</v>
      </c>
      <c r="J77" s="174">
        <v>0</v>
      </c>
      <c r="K77" s="174">
        <v>0</v>
      </c>
      <c r="L77" s="174">
        <v>0</v>
      </c>
      <c r="M77" s="174">
        <v>0</v>
      </c>
      <c r="N77" s="174">
        <v>0</v>
      </c>
      <c r="O77" s="174">
        <v>0</v>
      </c>
      <c r="P77" s="174">
        <v>0</v>
      </c>
      <c r="Q77" s="174">
        <v>0</v>
      </c>
      <c r="R77" s="174">
        <v>0</v>
      </c>
      <c r="S77" s="174">
        <v>0</v>
      </c>
      <c r="T77" s="174">
        <v>0</v>
      </c>
      <c r="U77" s="174">
        <v>0</v>
      </c>
      <c r="V77" s="174">
        <v>0</v>
      </c>
      <c r="W77" s="174">
        <v>0</v>
      </c>
      <c r="X77" s="174">
        <v>0</v>
      </c>
      <c r="Y77" s="174">
        <v>0</v>
      </c>
      <c r="Z77" s="174">
        <v>0</v>
      </c>
      <c r="AA77" s="174">
        <v>0</v>
      </c>
      <c r="AB77" s="174">
        <v>0</v>
      </c>
      <c r="AC77" s="174">
        <v>0</v>
      </c>
      <c r="AD77" s="174">
        <v>0</v>
      </c>
      <c r="AE77" s="174">
        <v>0</v>
      </c>
      <c r="AF77" s="174">
        <v>0</v>
      </c>
      <c r="AG77" s="174">
        <v>0</v>
      </c>
      <c r="AH77" s="174">
        <v>0</v>
      </c>
      <c r="AI77" s="174">
        <v>0</v>
      </c>
      <c r="AJ77" s="174">
        <v>0</v>
      </c>
      <c r="AK77" s="174">
        <v>0</v>
      </c>
      <c r="AL77" s="174">
        <v>0</v>
      </c>
      <c r="AM77" s="174">
        <v>0</v>
      </c>
      <c r="AN77" s="174">
        <v>0</v>
      </c>
      <c r="AO77" s="174">
        <v>0</v>
      </c>
      <c r="AP77" s="174">
        <v>0</v>
      </c>
      <c r="AQ77" s="174">
        <v>0</v>
      </c>
      <c r="AR77" s="174">
        <v>0</v>
      </c>
      <c r="AS77" s="174">
        <v>0</v>
      </c>
      <c r="AT77" s="174">
        <v>0</v>
      </c>
      <c r="AU77" s="174">
        <v>0</v>
      </c>
      <c r="AV77" s="174">
        <v>0</v>
      </c>
      <c r="AW77" s="174">
        <v>0</v>
      </c>
      <c r="AX77" s="174">
        <v>0</v>
      </c>
      <c r="AY77" s="174">
        <v>0</v>
      </c>
      <c r="AZ77" s="174">
        <v>0</v>
      </c>
      <c r="BA77" s="174">
        <v>0</v>
      </c>
      <c r="BB77" s="174">
        <v>0</v>
      </c>
      <c r="BC77" s="174">
        <v>0</v>
      </c>
      <c r="BD77" s="174">
        <v>0</v>
      </c>
      <c r="BE77" s="175">
        <v>0</v>
      </c>
      <c r="BF77" s="132">
        <v>0</v>
      </c>
      <c r="BG77" s="132">
        <v>0</v>
      </c>
      <c r="BH77" s="132">
        <v>0</v>
      </c>
    </row>
    <row r="78" spans="1:60" s="125" customFormat="1">
      <c r="A78" s="133" t="s">
        <v>323</v>
      </c>
      <c r="B78" s="176">
        <v>0</v>
      </c>
      <c r="C78" s="176">
        <v>0</v>
      </c>
      <c r="D78" s="176">
        <v>0</v>
      </c>
      <c r="E78" s="176">
        <v>0</v>
      </c>
      <c r="F78" s="176">
        <v>0</v>
      </c>
      <c r="G78" s="176">
        <v>0</v>
      </c>
      <c r="H78" s="176">
        <v>0</v>
      </c>
      <c r="I78" s="176">
        <v>0</v>
      </c>
      <c r="J78" s="176">
        <v>0</v>
      </c>
      <c r="K78" s="176">
        <v>0</v>
      </c>
      <c r="L78" s="176">
        <v>0</v>
      </c>
      <c r="M78" s="176">
        <v>0</v>
      </c>
      <c r="N78" s="176">
        <v>0</v>
      </c>
      <c r="O78" s="176">
        <v>0</v>
      </c>
      <c r="P78" s="176">
        <v>0</v>
      </c>
      <c r="Q78" s="176">
        <v>0</v>
      </c>
      <c r="R78" s="176">
        <v>0</v>
      </c>
      <c r="S78" s="176">
        <v>0</v>
      </c>
      <c r="T78" s="176">
        <v>0</v>
      </c>
      <c r="U78" s="176">
        <v>0</v>
      </c>
      <c r="V78" s="176">
        <v>0</v>
      </c>
      <c r="W78" s="176">
        <v>0</v>
      </c>
      <c r="X78" s="176">
        <v>0</v>
      </c>
      <c r="Y78" s="176">
        <v>0</v>
      </c>
      <c r="Z78" s="176">
        <v>0</v>
      </c>
      <c r="AA78" s="176">
        <v>0</v>
      </c>
      <c r="AB78" s="176">
        <v>0</v>
      </c>
      <c r="AC78" s="176">
        <v>0</v>
      </c>
      <c r="AD78" s="176">
        <v>0</v>
      </c>
      <c r="AE78" s="176">
        <v>0</v>
      </c>
      <c r="AF78" s="176">
        <v>0</v>
      </c>
      <c r="AG78" s="176">
        <v>0</v>
      </c>
      <c r="AH78" s="176">
        <v>0</v>
      </c>
      <c r="AI78" s="176">
        <v>0</v>
      </c>
      <c r="AJ78" s="176">
        <v>0</v>
      </c>
      <c r="AK78" s="176">
        <v>0</v>
      </c>
      <c r="AL78" s="176">
        <v>0</v>
      </c>
      <c r="AM78" s="176">
        <v>0</v>
      </c>
      <c r="AN78" s="176">
        <v>0</v>
      </c>
      <c r="AO78" s="176">
        <v>0</v>
      </c>
      <c r="AP78" s="176">
        <v>0</v>
      </c>
      <c r="AQ78" s="176">
        <v>0</v>
      </c>
      <c r="AR78" s="176">
        <v>0</v>
      </c>
      <c r="AS78" s="176">
        <v>0</v>
      </c>
      <c r="AT78" s="176">
        <v>0</v>
      </c>
      <c r="AU78" s="176">
        <v>0</v>
      </c>
      <c r="AV78" s="176">
        <v>9.9899640143942298E-4</v>
      </c>
      <c r="AW78" s="176">
        <v>1.34612637853949E-2</v>
      </c>
      <c r="AX78" s="176">
        <v>3.9221246296662002E-2</v>
      </c>
      <c r="AY78" s="176">
        <v>3.72835182094826E-2</v>
      </c>
      <c r="AZ78" s="176">
        <v>3.18325995316159E-2</v>
      </c>
      <c r="BA78" s="176">
        <v>5.86133417402269E-2</v>
      </c>
      <c r="BB78" s="176">
        <v>6.2618459016393402E-2</v>
      </c>
      <c r="BC78" s="176">
        <v>6.1606005176876602E-2</v>
      </c>
      <c r="BD78" s="176">
        <v>5.7146822295798302E-2</v>
      </c>
      <c r="BE78" s="176">
        <v>7.0623729088442E-2</v>
      </c>
      <c r="BF78" s="135">
        <v>0.23245292127436501</v>
      </c>
      <c r="BG78" s="135" t="s">
        <v>273</v>
      </c>
      <c r="BH78" s="135">
        <v>2.9449477101490601E-3</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0</v>
      </c>
      <c r="C80" s="174">
        <v>0</v>
      </c>
      <c r="D80" s="174">
        <v>0</v>
      </c>
      <c r="E80" s="174">
        <v>0</v>
      </c>
      <c r="F80" s="174">
        <v>0</v>
      </c>
      <c r="G80" s="174">
        <v>0</v>
      </c>
      <c r="H80" s="174">
        <v>0</v>
      </c>
      <c r="I80" s="174">
        <v>0</v>
      </c>
      <c r="J80" s="174">
        <v>0</v>
      </c>
      <c r="K80" s="174">
        <v>0</v>
      </c>
      <c r="L80" s="174">
        <v>0</v>
      </c>
      <c r="M80" s="174">
        <v>0</v>
      </c>
      <c r="N80" s="174">
        <v>0</v>
      </c>
      <c r="O80" s="174">
        <v>0</v>
      </c>
      <c r="P80" s="174">
        <v>0</v>
      </c>
      <c r="Q80" s="174">
        <v>0</v>
      </c>
      <c r="R80" s="174">
        <v>0</v>
      </c>
      <c r="S80" s="174">
        <v>0</v>
      </c>
      <c r="T80" s="174">
        <v>0</v>
      </c>
      <c r="U80" s="174">
        <v>0</v>
      </c>
      <c r="V80" s="174">
        <v>0</v>
      </c>
      <c r="W80" s="174">
        <v>0</v>
      </c>
      <c r="X80" s="174">
        <v>0</v>
      </c>
      <c r="Y80" s="174">
        <v>0</v>
      </c>
      <c r="Z80" s="174">
        <v>0</v>
      </c>
      <c r="AA80" s="174">
        <v>0</v>
      </c>
      <c r="AB80" s="174">
        <v>0</v>
      </c>
      <c r="AC80" s="174">
        <v>0</v>
      </c>
      <c r="AD80" s="174">
        <v>0</v>
      </c>
      <c r="AE80" s="174">
        <v>0</v>
      </c>
      <c r="AF80" s="174">
        <v>0</v>
      </c>
      <c r="AG80" s="174">
        <v>0</v>
      </c>
      <c r="AH80" s="174">
        <v>0</v>
      </c>
      <c r="AI80" s="174">
        <v>0</v>
      </c>
      <c r="AJ80" s="174">
        <v>0</v>
      </c>
      <c r="AK80" s="174">
        <v>0</v>
      </c>
      <c r="AL80" s="174">
        <v>0</v>
      </c>
      <c r="AM80" s="174">
        <v>0</v>
      </c>
      <c r="AN80" s="174">
        <v>0</v>
      </c>
      <c r="AO80" s="174">
        <v>0</v>
      </c>
      <c r="AP80" s="174">
        <v>0</v>
      </c>
      <c r="AQ80" s="174">
        <v>0</v>
      </c>
      <c r="AR80" s="174">
        <v>0</v>
      </c>
      <c r="AS80" s="174">
        <v>0</v>
      </c>
      <c r="AT80" s="174">
        <v>0</v>
      </c>
      <c r="AU80" s="174">
        <v>0</v>
      </c>
      <c r="AV80" s="174">
        <v>0</v>
      </c>
      <c r="AW80" s="174">
        <v>0</v>
      </c>
      <c r="AX80" s="174">
        <v>0</v>
      </c>
      <c r="AY80" s="174">
        <v>0</v>
      </c>
      <c r="AZ80" s="174">
        <v>0</v>
      </c>
      <c r="BA80" s="174">
        <v>0</v>
      </c>
      <c r="BB80" s="174">
        <v>0</v>
      </c>
      <c r="BC80" s="174">
        <v>0</v>
      </c>
      <c r="BD80" s="174">
        <v>0</v>
      </c>
      <c r="BE80" s="175">
        <v>0</v>
      </c>
      <c r="BF80" s="132">
        <v>0</v>
      </c>
      <c r="BG80" s="132">
        <v>0</v>
      </c>
      <c r="BH80" s="132">
        <v>0</v>
      </c>
    </row>
    <row r="81" spans="1:60">
      <c r="A81" s="136" t="s">
        <v>325</v>
      </c>
      <c r="B81" s="174">
        <v>0</v>
      </c>
      <c r="C81" s="174">
        <v>0</v>
      </c>
      <c r="D81" s="174">
        <v>0</v>
      </c>
      <c r="E81" s="174">
        <v>0</v>
      </c>
      <c r="F81" s="174">
        <v>0</v>
      </c>
      <c r="G81" s="174">
        <v>0</v>
      </c>
      <c r="H81" s="174">
        <v>0</v>
      </c>
      <c r="I81" s="174">
        <v>0</v>
      </c>
      <c r="J81" s="174">
        <v>0</v>
      </c>
      <c r="K81" s="174">
        <v>0</v>
      </c>
      <c r="L81" s="174">
        <v>0</v>
      </c>
      <c r="M81" s="174">
        <v>0</v>
      </c>
      <c r="N81" s="174">
        <v>0</v>
      </c>
      <c r="O81" s="174">
        <v>0</v>
      </c>
      <c r="P81" s="174">
        <v>0</v>
      </c>
      <c r="Q81" s="174">
        <v>0</v>
      </c>
      <c r="R81" s="174">
        <v>0</v>
      </c>
      <c r="S81" s="174">
        <v>0</v>
      </c>
      <c r="T81" s="174">
        <v>0</v>
      </c>
      <c r="U81" s="174">
        <v>0</v>
      </c>
      <c r="V81" s="174">
        <v>0</v>
      </c>
      <c r="W81" s="174">
        <v>0</v>
      </c>
      <c r="X81" s="174">
        <v>0</v>
      </c>
      <c r="Y81" s="174">
        <v>0</v>
      </c>
      <c r="Z81" s="174">
        <v>0</v>
      </c>
      <c r="AA81" s="174">
        <v>0</v>
      </c>
      <c r="AB81" s="174">
        <v>0</v>
      </c>
      <c r="AC81" s="174">
        <v>0</v>
      </c>
      <c r="AD81" s="174">
        <v>0</v>
      </c>
      <c r="AE81" s="174">
        <v>0</v>
      </c>
      <c r="AF81" s="174">
        <v>0</v>
      </c>
      <c r="AG81" s="174">
        <v>0</v>
      </c>
      <c r="AH81" s="174">
        <v>0</v>
      </c>
      <c r="AI81" s="174">
        <v>0</v>
      </c>
      <c r="AJ81" s="174">
        <v>0</v>
      </c>
      <c r="AK81" s="174">
        <v>0</v>
      </c>
      <c r="AL81" s="174">
        <v>0</v>
      </c>
      <c r="AM81" s="174">
        <v>0</v>
      </c>
      <c r="AN81" s="174">
        <v>0</v>
      </c>
      <c r="AO81" s="174">
        <v>0</v>
      </c>
      <c r="AP81" s="174">
        <v>0</v>
      </c>
      <c r="AQ81" s="174">
        <v>0</v>
      </c>
      <c r="AR81" s="174">
        <v>0</v>
      </c>
      <c r="AS81" s="174">
        <v>0</v>
      </c>
      <c r="AT81" s="174">
        <v>0</v>
      </c>
      <c r="AU81" s="174">
        <v>0</v>
      </c>
      <c r="AV81" s="174">
        <v>0</v>
      </c>
      <c r="AW81" s="174">
        <v>0</v>
      </c>
      <c r="AX81" s="174">
        <v>0</v>
      </c>
      <c r="AY81" s="174">
        <v>0</v>
      </c>
      <c r="AZ81" s="174">
        <v>0</v>
      </c>
      <c r="BA81" s="174">
        <v>0</v>
      </c>
      <c r="BB81" s="174">
        <v>0</v>
      </c>
      <c r="BC81" s="174">
        <v>0</v>
      </c>
      <c r="BD81" s="174">
        <v>0</v>
      </c>
      <c r="BE81" s="175">
        <v>0</v>
      </c>
      <c r="BF81" s="132">
        <v>0</v>
      </c>
      <c r="BG81" s="132">
        <v>0</v>
      </c>
      <c r="BH81" s="132">
        <v>0</v>
      </c>
    </row>
    <row r="82" spans="1:60">
      <c r="A82" s="136" t="s">
        <v>326</v>
      </c>
      <c r="B82" s="174">
        <v>0</v>
      </c>
      <c r="C82" s="174">
        <v>0</v>
      </c>
      <c r="D82" s="174">
        <v>0</v>
      </c>
      <c r="E82" s="174">
        <v>0</v>
      </c>
      <c r="F82" s="174">
        <v>0</v>
      </c>
      <c r="G82" s="174">
        <v>0</v>
      </c>
      <c r="H82" s="174">
        <v>0</v>
      </c>
      <c r="I82" s="174">
        <v>0</v>
      </c>
      <c r="J82" s="174">
        <v>0</v>
      </c>
      <c r="K82" s="174">
        <v>0</v>
      </c>
      <c r="L82" s="174">
        <v>0</v>
      </c>
      <c r="M82" s="174">
        <v>0</v>
      </c>
      <c r="N82" s="174">
        <v>0</v>
      </c>
      <c r="O82" s="174">
        <v>0</v>
      </c>
      <c r="P82" s="174">
        <v>0</v>
      </c>
      <c r="Q82" s="174">
        <v>0</v>
      </c>
      <c r="R82" s="174">
        <v>0</v>
      </c>
      <c r="S82" s="174">
        <v>0</v>
      </c>
      <c r="T82" s="174">
        <v>0</v>
      </c>
      <c r="U82" s="174">
        <v>0</v>
      </c>
      <c r="V82" s="174">
        <v>0</v>
      </c>
      <c r="W82" s="174">
        <v>0</v>
      </c>
      <c r="X82" s="174">
        <v>0</v>
      </c>
      <c r="Y82" s="174">
        <v>0</v>
      </c>
      <c r="Z82" s="174">
        <v>0</v>
      </c>
      <c r="AA82" s="174">
        <v>0</v>
      </c>
      <c r="AB82" s="174">
        <v>0</v>
      </c>
      <c r="AC82" s="174">
        <v>0</v>
      </c>
      <c r="AD82" s="174">
        <v>0</v>
      </c>
      <c r="AE82" s="174">
        <v>0</v>
      </c>
      <c r="AF82" s="174">
        <v>0</v>
      </c>
      <c r="AG82" s="174">
        <v>0</v>
      </c>
      <c r="AH82" s="174">
        <v>0</v>
      </c>
      <c r="AI82" s="174">
        <v>0</v>
      </c>
      <c r="AJ82" s="174">
        <v>0</v>
      </c>
      <c r="AK82" s="174">
        <v>0</v>
      </c>
      <c r="AL82" s="174">
        <v>0</v>
      </c>
      <c r="AM82" s="174">
        <v>0</v>
      </c>
      <c r="AN82" s="174">
        <v>0</v>
      </c>
      <c r="AO82" s="174">
        <v>0</v>
      </c>
      <c r="AP82" s="174">
        <v>0</v>
      </c>
      <c r="AQ82" s="174">
        <v>0</v>
      </c>
      <c r="AR82" s="174">
        <v>0</v>
      </c>
      <c r="AS82" s="174">
        <v>0</v>
      </c>
      <c r="AT82" s="174">
        <v>0</v>
      </c>
      <c r="AU82" s="174">
        <v>0</v>
      </c>
      <c r="AV82" s="174">
        <v>0</v>
      </c>
      <c r="AW82" s="174">
        <v>0</v>
      </c>
      <c r="AX82" s="174">
        <v>0</v>
      </c>
      <c r="AY82" s="174">
        <v>0</v>
      </c>
      <c r="AZ82" s="174">
        <v>0</v>
      </c>
      <c r="BA82" s="174">
        <v>0</v>
      </c>
      <c r="BB82" s="174">
        <v>0</v>
      </c>
      <c r="BC82" s="174">
        <v>0</v>
      </c>
      <c r="BD82" s="174">
        <v>0</v>
      </c>
      <c r="BE82" s="175">
        <v>0</v>
      </c>
      <c r="BF82" s="132">
        <v>0</v>
      </c>
      <c r="BG82" s="132">
        <v>0</v>
      </c>
      <c r="BH82" s="132">
        <v>0</v>
      </c>
    </row>
    <row r="83" spans="1:60">
      <c r="A83" s="136" t="s">
        <v>327</v>
      </c>
      <c r="B83" s="174">
        <v>0</v>
      </c>
      <c r="C83" s="174">
        <v>0</v>
      </c>
      <c r="D83" s="174">
        <v>0</v>
      </c>
      <c r="E83" s="174">
        <v>0</v>
      </c>
      <c r="F83" s="174">
        <v>0</v>
      </c>
      <c r="G83" s="174">
        <v>0</v>
      </c>
      <c r="H83" s="174">
        <v>0</v>
      </c>
      <c r="I83" s="174">
        <v>0</v>
      </c>
      <c r="J83" s="174">
        <v>0</v>
      </c>
      <c r="K83" s="174">
        <v>0</v>
      </c>
      <c r="L83" s="174">
        <v>0</v>
      </c>
      <c r="M83" s="174">
        <v>0</v>
      </c>
      <c r="N83" s="174">
        <v>0</v>
      </c>
      <c r="O83" s="174">
        <v>0</v>
      </c>
      <c r="P83" s="174">
        <v>0</v>
      </c>
      <c r="Q83" s="174">
        <v>0</v>
      </c>
      <c r="R83" s="174">
        <v>0</v>
      </c>
      <c r="S83" s="174">
        <v>0</v>
      </c>
      <c r="T83" s="174">
        <v>0</v>
      </c>
      <c r="U83" s="174">
        <v>3.925E-2</v>
      </c>
      <c r="V83" s="174">
        <v>5.3150000000000003E-2</v>
      </c>
      <c r="W83" s="174">
        <v>8.8029999999999997E-2</v>
      </c>
      <c r="X83" s="174">
        <v>6.1670000000000003E-2</v>
      </c>
      <c r="Y83" s="174">
        <v>0.10493</v>
      </c>
      <c r="Z83" s="174">
        <v>0.11099000000000001</v>
      </c>
      <c r="AA83" s="174">
        <v>8.4489999999999996E-2</v>
      </c>
      <c r="AB83" s="174">
        <v>9.1439999999999994E-2</v>
      </c>
      <c r="AC83" s="174">
        <v>9.2880002846470397E-2</v>
      </c>
      <c r="AD83" s="174">
        <v>7.2550000528292996E-2</v>
      </c>
      <c r="AE83" s="174">
        <v>9.6969998535975099E-2</v>
      </c>
      <c r="AF83" s="174">
        <v>0.113009994312497</v>
      </c>
      <c r="AG83" s="174">
        <v>0.117750000857429</v>
      </c>
      <c r="AH83" s="174">
        <v>0.12646999875078799</v>
      </c>
      <c r="AI83" s="174">
        <v>0.136009994479978</v>
      </c>
      <c r="AJ83" s="174">
        <v>0.12836999876462299</v>
      </c>
      <c r="AK83" s="174">
        <v>0.13010000094735899</v>
      </c>
      <c r="AL83" s="174">
        <v>0.106493957502332</v>
      </c>
      <c r="AM83" s="174">
        <v>0.118362768629028</v>
      </c>
      <c r="AN83" s="174">
        <v>0.124194800083045</v>
      </c>
      <c r="AO83" s="174">
        <v>0.13024610029655201</v>
      </c>
      <c r="AP83" s="174">
        <v>0.109352916886078</v>
      </c>
      <c r="AQ83" s="174">
        <v>9.6476598211365394E-2</v>
      </c>
      <c r="AR83" s="174">
        <v>0.10821881121283</v>
      </c>
      <c r="AS83" s="174">
        <v>0.123578381868426</v>
      </c>
      <c r="AT83" s="174">
        <v>0.120945550287527</v>
      </c>
      <c r="AU83" s="174">
        <v>0.12697122588144</v>
      </c>
      <c r="AV83" s="174">
        <v>0.12036621951219501</v>
      </c>
      <c r="AW83" s="174">
        <v>0.12024347802994199</v>
      </c>
      <c r="AX83" s="174">
        <v>0.130013117475341</v>
      </c>
      <c r="AY83" s="174">
        <v>0.12637616460849199</v>
      </c>
      <c r="AZ83" s="174">
        <v>0.111444107142857</v>
      </c>
      <c r="BA83" s="174">
        <v>0.13603420118343201</v>
      </c>
      <c r="BB83" s="174">
        <v>0.12773699999999999</v>
      </c>
      <c r="BC83" s="174">
        <v>0.103610526315789</v>
      </c>
      <c r="BD83" s="174">
        <v>0.121199901679639</v>
      </c>
      <c r="BE83" s="175">
        <v>0.13819006795389699</v>
      </c>
      <c r="BF83" s="132">
        <v>0.137067749662792</v>
      </c>
      <c r="BG83" s="132">
        <v>2.1010364038920299E-4</v>
      </c>
      <c r="BH83" s="132">
        <v>5.7624049230893997E-3</v>
      </c>
    </row>
    <row r="84" spans="1:60">
      <c r="A84" s="136" t="s">
        <v>328</v>
      </c>
      <c r="B84" s="174">
        <v>0</v>
      </c>
      <c r="C84" s="174">
        <v>0</v>
      </c>
      <c r="D84" s="174">
        <v>0</v>
      </c>
      <c r="E84" s="174">
        <v>0</v>
      </c>
      <c r="F84" s="174">
        <v>0</v>
      </c>
      <c r="G84" s="174">
        <v>0</v>
      </c>
      <c r="H84" s="174">
        <v>0</v>
      </c>
      <c r="I84" s="174">
        <v>0</v>
      </c>
      <c r="J84" s="174">
        <v>0</v>
      </c>
      <c r="K84" s="174">
        <v>0</v>
      </c>
      <c r="L84" s="174">
        <v>0</v>
      </c>
      <c r="M84" s="174">
        <v>0</v>
      </c>
      <c r="N84" s="174">
        <v>0</v>
      </c>
      <c r="O84" s="174">
        <v>0</v>
      </c>
      <c r="P84" s="174">
        <v>0</v>
      </c>
      <c r="Q84" s="174">
        <v>0</v>
      </c>
      <c r="R84" s="174">
        <v>0</v>
      </c>
      <c r="S84" s="174">
        <v>0</v>
      </c>
      <c r="T84" s="174">
        <v>0</v>
      </c>
      <c r="U84" s="174">
        <v>0</v>
      </c>
      <c r="V84" s="174">
        <v>0</v>
      </c>
      <c r="W84" s="174">
        <v>0</v>
      </c>
      <c r="X84" s="174">
        <v>0</v>
      </c>
      <c r="Y84" s="174">
        <v>0</v>
      </c>
      <c r="Z84" s="174">
        <v>0</v>
      </c>
      <c r="AA84" s="174">
        <v>0</v>
      </c>
      <c r="AB84" s="174">
        <v>0</v>
      </c>
      <c r="AC84" s="174">
        <v>0</v>
      </c>
      <c r="AD84" s="174">
        <v>0</v>
      </c>
      <c r="AE84" s="174">
        <v>0</v>
      </c>
      <c r="AF84" s="174">
        <v>0</v>
      </c>
      <c r="AG84" s="174">
        <v>0</v>
      </c>
      <c r="AH84" s="174">
        <v>0</v>
      </c>
      <c r="AI84" s="174">
        <v>0</v>
      </c>
      <c r="AJ84" s="174">
        <v>0</v>
      </c>
      <c r="AK84" s="174">
        <v>0</v>
      </c>
      <c r="AL84" s="174">
        <v>0</v>
      </c>
      <c r="AM84" s="174">
        <v>0</v>
      </c>
      <c r="AN84" s="174">
        <v>0</v>
      </c>
      <c r="AO84" s="174">
        <v>0</v>
      </c>
      <c r="AP84" s="174">
        <v>0</v>
      </c>
      <c r="AQ84" s="174">
        <v>0</v>
      </c>
      <c r="AR84" s="174">
        <v>0</v>
      </c>
      <c r="AS84" s="174">
        <v>0</v>
      </c>
      <c r="AT84" s="174">
        <v>0</v>
      </c>
      <c r="AU84" s="174">
        <v>0</v>
      </c>
      <c r="AV84" s="174">
        <v>0</v>
      </c>
      <c r="AW84" s="174">
        <v>0</v>
      </c>
      <c r="AX84" s="174">
        <v>0</v>
      </c>
      <c r="AY84" s="174">
        <v>0</v>
      </c>
      <c r="AZ84" s="174">
        <v>0</v>
      </c>
      <c r="BA84" s="174">
        <v>0</v>
      </c>
      <c r="BB84" s="174">
        <v>0</v>
      </c>
      <c r="BC84" s="174">
        <v>0</v>
      </c>
      <c r="BD84" s="174">
        <v>0</v>
      </c>
      <c r="BE84" s="175">
        <v>0</v>
      </c>
      <c r="BF84" s="132">
        <v>0</v>
      </c>
      <c r="BG84" s="132">
        <v>0</v>
      </c>
      <c r="BH84" s="132">
        <v>0</v>
      </c>
    </row>
    <row r="85" spans="1:60">
      <c r="A85" s="136" t="s">
        <v>329</v>
      </c>
      <c r="B85" s="174">
        <v>0</v>
      </c>
      <c r="C85" s="174">
        <v>0</v>
      </c>
      <c r="D85" s="174">
        <v>0</v>
      </c>
      <c r="E85" s="174">
        <v>0</v>
      </c>
      <c r="F85" s="174">
        <v>0</v>
      </c>
      <c r="G85" s="174">
        <v>0</v>
      </c>
      <c r="H85" s="174">
        <v>0</v>
      </c>
      <c r="I85" s="174">
        <v>0</v>
      </c>
      <c r="J85" s="174">
        <v>0</v>
      </c>
      <c r="K85" s="174">
        <v>0</v>
      </c>
      <c r="L85" s="174">
        <v>0</v>
      </c>
      <c r="M85" s="174">
        <v>0</v>
      </c>
      <c r="N85" s="174">
        <v>0</v>
      </c>
      <c r="O85" s="174">
        <v>0</v>
      </c>
      <c r="P85" s="174">
        <v>0</v>
      </c>
      <c r="Q85" s="174">
        <v>0</v>
      </c>
      <c r="R85" s="174">
        <v>0</v>
      </c>
      <c r="S85" s="174">
        <v>0</v>
      </c>
      <c r="T85" s="174">
        <v>0</v>
      </c>
      <c r="U85" s="174">
        <v>0</v>
      </c>
      <c r="V85" s="174">
        <v>0</v>
      </c>
      <c r="W85" s="174">
        <v>0</v>
      </c>
      <c r="X85" s="174">
        <v>0</v>
      </c>
      <c r="Y85" s="174">
        <v>0</v>
      </c>
      <c r="Z85" s="174">
        <v>0</v>
      </c>
      <c r="AA85" s="174">
        <v>0</v>
      </c>
      <c r="AB85" s="174">
        <v>0</v>
      </c>
      <c r="AC85" s="174">
        <v>0</v>
      </c>
      <c r="AD85" s="174">
        <v>0</v>
      </c>
      <c r="AE85" s="174">
        <v>0</v>
      </c>
      <c r="AF85" s="174">
        <v>0</v>
      </c>
      <c r="AG85" s="174">
        <v>0</v>
      </c>
      <c r="AH85" s="174">
        <v>0</v>
      </c>
      <c r="AI85" s="174">
        <v>0</v>
      </c>
      <c r="AJ85" s="174">
        <v>0</v>
      </c>
      <c r="AK85" s="174">
        <v>0</v>
      </c>
      <c r="AL85" s="174">
        <v>0</v>
      </c>
      <c r="AM85" s="174">
        <v>0</v>
      </c>
      <c r="AN85" s="174">
        <v>0</v>
      </c>
      <c r="AO85" s="174">
        <v>0</v>
      </c>
      <c r="AP85" s="174">
        <v>0</v>
      </c>
      <c r="AQ85" s="174">
        <v>0</v>
      </c>
      <c r="AR85" s="174">
        <v>0</v>
      </c>
      <c r="AS85" s="174">
        <v>0</v>
      </c>
      <c r="AT85" s="174">
        <v>0</v>
      </c>
      <c r="AU85" s="174">
        <v>0</v>
      </c>
      <c r="AV85" s="174">
        <v>0</v>
      </c>
      <c r="AW85" s="174">
        <v>0</v>
      </c>
      <c r="AX85" s="174">
        <v>0</v>
      </c>
      <c r="AY85" s="174">
        <v>0</v>
      </c>
      <c r="AZ85" s="174">
        <v>0</v>
      </c>
      <c r="BA85" s="174">
        <v>0</v>
      </c>
      <c r="BB85" s="174">
        <v>0</v>
      </c>
      <c r="BC85" s="174">
        <v>0</v>
      </c>
      <c r="BD85" s="174">
        <v>0</v>
      </c>
      <c r="BE85" s="175">
        <v>0</v>
      </c>
      <c r="BF85" s="132">
        <v>0</v>
      </c>
      <c r="BG85" s="132">
        <v>0</v>
      </c>
      <c r="BH85" s="132">
        <v>0</v>
      </c>
    </row>
    <row r="86" spans="1:60">
      <c r="A86" s="136" t="s">
        <v>330</v>
      </c>
      <c r="B86" s="174">
        <v>0</v>
      </c>
      <c r="C86" s="174">
        <v>0</v>
      </c>
      <c r="D86" s="174">
        <v>0</v>
      </c>
      <c r="E86" s="174">
        <v>0</v>
      </c>
      <c r="F86" s="174">
        <v>0</v>
      </c>
      <c r="G86" s="174">
        <v>0</v>
      </c>
      <c r="H86" s="174">
        <v>0</v>
      </c>
      <c r="I86" s="174">
        <v>0</v>
      </c>
      <c r="J86" s="174">
        <v>0</v>
      </c>
      <c r="K86" s="174">
        <v>0</v>
      </c>
      <c r="L86" s="174">
        <v>0</v>
      </c>
      <c r="M86" s="174">
        <v>0</v>
      </c>
      <c r="N86" s="174">
        <v>0</v>
      </c>
      <c r="O86" s="174">
        <v>0</v>
      </c>
      <c r="P86" s="174">
        <v>0</v>
      </c>
      <c r="Q86" s="174">
        <v>0</v>
      </c>
      <c r="R86" s="174">
        <v>0</v>
      </c>
      <c r="S86" s="174">
        <v>0</v>
      </c>
      <c r="T86" s="174">
        <v>0</v>
      </c>
      <c r="U86" s="174">
        <v>0</v>
      </c>
      <c r="V86" s="174">
        <v>0</v>
      </c>
      <c r="W86" s="174">
        <v>0</v>
      </c>
      <c r="X86" s="174">
        <v>0</v>
      </c>
      <c r="Y86" s="174">
        <v>0</v>
      </c>
      <c r="Z86" s="174">
        <v>0</v>
      </c>
      <c r="AA86" s="174">
        <v>0</v>
      </c>
      <c r="AB86" s="174">
        <v>0</v>
      </c>
      <c r="AC86" s="174">
        <v>0</v>
      </c>
      <c r="AD86" s="174">
        <v>0</v>
      </c>
      <c r="AE86" s="174">
        <v>0</v>
      </c>
      <c r="AF86" s="174">
        <v>0</v>
      </c>
      <c r="AG86" s="174">
        <v>0</v>
      </c>
      <c r="AH86" s="174">
        <v>0</v>
      </c>
      <c r="AI86" s="174">
        <v>0</v>
      </c>
      <c r="AJ86" s="174">
        <v>0</v>
      </c>
      <c r="AK86" s="174">
        <v>0</v>
      </c>
      <c r="AL86" s="174">
        <v>0</v>
      </c>
      <c r="AM86" s="174">
        <v>0</v>
      </c>
      <c r="AN86" s="174">
        <v>0</v>
      </c>
      <c r="AO86" s="174">
        <v>0</v>
      </c>
      <c r="AP86" s="174">
        <v>0</v>
      </c>
      <c r="AQ86" s="174">
        <v>0</v>
      </c>
      <c r="AR86" s="174">
        <v>0</v>
      </c>
      <c r="AS86" s="174">
        <v>0</v>
      </c>
      <c r="AT86" s="174">
        <v>0</v>
      </c>
      <c r="AU86" s="174">
        <v>0</v>
      </c>
      <c r="AV86" s="174">
        <v>0</v>
      </c>
      <c r="AW86" s="174">
        <v>0</v>
      </c>
      <c r="AX86" s="174">
        <v>0</v>
      </c>
      <c r="AY86" s="174">
        <v>0</v>
      </c>
      <c r="AZ86" s="174">
        <v>0</v>
      </c>
      <c r="BA86" s="174">
        <v>0</v>
      </c>
      <c r="BB86" s="174">
        <v>0</v>
      </c>
      <c r="BC86" s="174">
        <v>0</v>
      </c>
      <c r="BD86" s="174">
        <v>0</v>
      </c>
      <c r="BE86" s="175">
        <v>0</v>
      </c>
      <c r="BF86" s="132">
        <v>0</v>
      </c>
      <c r="BG86" s="132">
        <v>0</v>
      </c>
      <c r="BH86" s="132">
        <v>0</v>
      </c>
    </row>
    <row r="87" spans="1:60">
      <c r="A87" s="136" t="s">
        <v>331</v>
      </c>
      <c r="B87" s="174">
        <v>0</v>
      </c>
      <c r="C87" s="174">
        <v>0</v>
      </c>
      <c r="D87" s="174">
        <v>0</v>
      </c>
      <c r="E87" s="174">
        <v>0</v>
      </c>
      <c r="F87" s="174">
        <v>0</v>
      </c>
      <c r="G87" s="174">
        <v>0</v>
      </c>
      <c r="H87" s="174">
        <v>0</v>
      </c>
      <c r="I87" s="174">
        <v>0</v>
      </c>
      <c r="J87" s="174">
        <v>0</v>
      </c>
      <c r="K87" s="174">
        <v>0</v>
      </c>
      <c r="L87" s="174">
        <v>0</v>
      </c>
      <c r="M87" s="174">
        <v>0</v>
      </c>
      <c r="N87" s="174">
        <v>0</v>
      </c>
      <c r="O87" s="174">
        <v>0</v>
      </c>
      <c r="P87" s="174">
        <v>0</v>
      </c>
      <c r="Q87" s="174">
        <v>0</v>
      </c>
      <c r="R87" s="174">
        <v>0</v>
      </c>
      <c r="S87" s="174">
        <v>0</v>
      </c>
      <c r="T87" s="174">
        <v>0</v>
      </c>
      <c r="U87" s="174">
        <v>0</v>
      </c>
      <c r="V87" s="174">
        <v>0</v>
      </c>
      <c r="W87" s="174">
        <v>0</v>
      </c>
      <c r="X87" s="174">
        <v>0</v>
      </c>
      <c r="Y87" s="174">
        <v>0</v>
      </c>
      <c r="Z87" s="174">
        <v>0</v>
      </c>
      <c r="AA87" s="174">
        <v>0</v>
      </c>
      <c r="AB87" s="174">
        <v>0</v>
      </c>
      <c r="AC87" s="174">
        <v>0</v>
      </c>
      <c r="AD87" s="174">
        <v>0</v>
      </c>
      <c r="AE87" s="174">
        <v>0</v>
      </c>
      <c r="AF87" s="174">
        <v>0</v>
      </c>
      <c r="AG87" s="174">
        <v>0</v>
      </c>
      <c r="AH87" s="174">
        <v>0</v>
      </c>
      <c r="AI87" s="174">
        <v>0</v>
      </c>
      <c r="AJ87" s="174">
        <v>0</v>
      </c>
      <c r="AK87" s="174">
        <v>0</v>
      </c>
      <c r="AL87" s="174">
        <v>0</v>
      </c>
      <c r="AM87" s="174">
        <v>0</v>
      </c>
      <c r="AN87" s="174">
        <v>0</v>
      </c>
      <c r="AO87" s="174">
        <v>0</v>
      </c>
      <c r="AP87" s="174">
        <v>0</v>
      </c>
      <c r="AQ87" s="174">
        <v>0</v>
      </c>
      <c r="AR87" s="174">
        <v>0</v>
      </c>
      <c r="AS87" s="174">
        <v>0</v>
      </c>
      <c r="AT87" s="174">
        <v>0</v>
      </c>
      <c r="AU87" s="174">
        <v>0</v>
      </c>
      <c r="AV87" s="174">
        <v>0</v>
      </c>
      <c r="AW87" s="174">
        <v>0</v>
      </c>
      <c r="AX87" s="174">
        <v>0</v>
      </c>
      <c r="AY87" s="174">
        <v>0</v>
      </c>
      <c r="AZ87" s="174">
        <v>0</v>
      </c>
      <c r="BA87" s="174">
        <v>0</v>
      </c>
      <c r="BB87" s="174">
        <v>0</v>
      </c>
      <c r="BC87" s="174">
        <v>0</v>
      </c>
      <c r="BD87" s="174">
        <v>0</v>
      </c>
      <c r="BE87" s="175">
        <v>0</v>
      </c>
      <c r="BF87" s="132">
        <v>0</v>
      </c>
      <c r="BG87" s="132">
        <v>0</v>
      </c>
      <c r="BH87" s="132">
        <v>0</v>
      </c>
    </row>
    <row r="88" spans="1:60">
      <c r="A88" s="136" t="s">
        <v>332</v>
      </c>
      <c r="B88" s="174">
        <v>0</v>
      </c>
      <c r="C88" s="174">
        <v>0</v>
      </c>
      <c r="D88" s="174">
        <v>0</v>
      </c>
      <c r="E88" s="174">
        <v>0</v>
      </c>
      <c r="F88" s="174">
        <v>0</v>
      </c>
      <c r="G88" s="174">
        <v>0</v>
      </c>
      <c r="H88" s="174">
        <v>0</v>
      </c>
      <c r="I88" s="174">
        <v>0</v>
      </c>
      <c r="J88" s="174">
        <v>0</v>
      </c>
      <c r="K88" s="174">
        <v>0</v>
      </c>
      <c r="L88" s="174">
        <v>0</v>
      </c>
      <c r="M88" s="174">
        <v>0</v>
      </c>
      <c r="N88" s="174">
        <v>0</v>
      </c>
      <c r="O88" s="174">
        <v>0</v>
      </c>
      <c r="P88" s="174">
        <v>0</v>
      </c>
      <c r="Q88" s="174">
        <v>0</v>
      </c>
      <c r="R88" s="174">
        <v>0</v>
      </c>
      <c r="S88" s="174">
        <v>0</v>
      </c>
      <c r="T88" s="174">
        <v>0</v>
      </c>
      <c r="U88" s="174">
        <v>0</v>
      </c>
      <c r="V88" s="174">
        <v>0</v>
      </c>
      <c r="W88" s="174">
        <v>0</v>
      </c>
      <c r="X88" s="174">
        <v>0</v>
      </c>
      <c r="Y88" s="174">
        <v>0</v>
      </c>
      <c r="Z88" s="174">
        <v>0</v>
      </c>
      <c r="AA88" s="174">
        <v>0</v>
      </c>
      <c r="AB88" s="174">
        <v>0</v>
      </c>
      <c r="AC88" s="174">
        <v>0</v>
      </c>
      <c r="AD88" s="174">
        <v>0</v>
      </c>
      <c r="AE88" s="174">
        <v>0</v>
      </c>
      <c r="AF88" s="174">
        <v>0</v>
      </c>
      <c r="AG88" s="174">
        <v>0</v>
      </c>
      <c r="AH88" s="174">
        <v>0</v>
      </c>
      <c r="AI88" s="174">
        <v>0</v>
      </c>
      <c r="AJ88" s="174">
        <v>0</v>
      </c>
      <c r="AK88" s="174">
        <v>0</v>
      </c>
      <c r="AL88" s="174">
        <v>0</v>
      </c>
      <c r="AM88" s="174">
        <v>0</v>
      </c>
      <c r="AN88" s="174">
        <v>0</v>
      </c>
      <c r="AO88" s="174">
        <v>0</v>
      </c>
      <c r="AP88" s="174">
        <v>0</v>
      </c>
      <c r="AQ88" s="174">
        <v>0</v>
      </c>
      <c r="AR88" s="174">
        <v>0</v>
      </c>
      <c r="AS88" s="174">
        <v>0</v>
      </c>
      <c r="AT88" s="174">
        <v>0</v>
      </c>
      <c r="AU88" s="174">
        <v>0</v>
      </c>
      <c r="AV88" s="174">
        <v>0</v>
      </c>
      <c r="AW88" s="174">
        <v>0</v>
      </c>
      <c r="AX88" s="174">
        <v>0</v>
      </c>
      <c r="AY88" s="174">
        <v>0</v>
      </c>
      <c r="AZ88" s="174">
        <v>0</v>
      </c>
      <c r="BA88" s="174">
        <v>0</v>
      </c>
      <c r="BB88" s="174">
        <v>0</v>
      </c>
      <c r="BC88" s="174">
        <v>0</v>
      </c>
      <c r="BD88" s="174">
        <v>0</v>
      </c>
      <c r="BE88" s="175">
        <v>0</v>
      </c>
      <c r="BF88" s="132">
        <v>0</v>
      </c>
      <c r="BG88" s="132">
        <v>0</v>
      </c>
      <c r="BH88" s="132">
        <v>0</v>
      </c>
    </row>
    <row r="89" spans="1:60" s="125" customFormat="1">
      <c r="A89" s="133" t="s">
        <v>333</v>
      </c>
      <c r="B89" s="176">
        <v>0</v>
      </c>
      <c r="C89" s="176">
        <v>0</v>
      </c>
      <c r="D89" s="176">
        <v>0</v>
      </c>
      <c r="E89" s="176">
        <v>0</v>
      </c>
      <c r="F89" s="176">
        <v>0</v>
      </c>
      <c r="G89" s="176">
        <v>0</v>
      </c>
      <c r="H89" s="176">
        <v>0</v>
      </c>
      <c r="I89" s="176">
        <v>0</v>
      </c>
      <c r="J89" s="176">
        <v>0</v>
      </c>
      <c r="K89" s="176">
        <v>0</v>
      </c>
      <c r="L89" s="176">
        <v>0</v>
      </c>
      <c r="M89" s="176">
        <v>0</v>
      </c>
      <c r="N89" s="176">
        <v>0</v>
      </c>
      <c r="O89" s="176">
        <v>0</v>
      </c>
      <c r="P89" s="176">
        <v>0</v>
      </c>
      <c r="Q89" s="176">
        <v>0</v>
      </c>
      <c r="R89" s="176">
        <v>0</v>
      </c>
      <c r="S89" s="176">
        <v>0</v>
      </c>
      <c r="T89" s="176">
        <v>0</v>
      </c>
      <c r="U89" s="176">
        <v>3.925E-2</v>
      </c>
      <c r="V89" s="176">
        <v>5.3150000000000003E-2</v>
      </c>
      <c r="W89" s="176">
        <v>8.8029999999999997E-2</v>
      </c>
      <c r="X89" s="176">
        <v>6.1670000000000003E-2</v>
      </c>
      <c r="Y89" s="176">
        <v>0.10493</v>
      </c>
      <c r="Z89" s="176">
        <v>0.11099000000000001</v>
      </c>
      <c r="AA89" s="176">
        <v>8.4489999999999996E-2</v>
      </c>
      <c r="AB89" s="176">
        <v>9.1439999999999994E-2</v>
      </c>
      <c r="AC89" s="176">
        <v>9.2880002846470397E-2</v>
      </c>
      <c r="AD89" s="176">
        <v>7.2550000528292996E-2</v>
      </c>
      <c r="AE89" s="176">
        <v>9.6969998535975099E-2</v>
      </c>
      <c r="AF89" s="176">
        <v>0.113009994312497</v>
      </c>
      <c r="AG89" s="176">
        <v>0.117750000857429</v>
      </c>
      <c r="AH89" s="176">
        <v>0.12646999875078799</v>
      </c>
      <c r="AI89" s="176">
        <v>0.136009994479978</v>
      </c>
      <c r="AJ89" s="176">
        <v>0.12836999876462299</v>
      </c>
      <c r="AK89" s="176">
        <v>0.13010000094735899</v>
      </c>
      <c r="AL89" s="176">
        <v>0.106493957502332</v>
      </c>
      <c r="AM89" s="176">
        <v>0.118362768629028</v>
      </c>
      <c r="AN89" s="176">
        <v>0.124194800083045</v>
      </c>
      <c r="AO89" s="176">
        <v>0.13024610029655201</v>
      </c>
      <c r="AP89" s="176">
        <v>0.109352916886078</v>
      </c>
      <c r="AQ89" s="176">
        <v>9.6476598211365394E-2</v>
      </c>
      <c r="AR89" s="176">
        <v>0.10821881121283</v>
      </c>
      <c r="AS89" s="176">
        <v>0.123578381868426</v>
      </c>
      <c r="AT89" s="176">
        <v>0.120945550287527</v>
      </c>
      <c r="AU89" s="176">
        <v>0.12697122588144</v>
      </c>
      <c r="AV89" s="176">
        <v>0.12036621951219501</v>
      </c>
      <c r="AW89" s="176">
        <v>0.12024347802994199</v>
      </c>
      <c r="AX89" s="176">
        <v>0.130013117475341</v>
      </c>
      <c r="AY89" s="176">
        <v>0.12637616460849199</v>
      </c>
      <c r="AZ89" s="176">
        <v>0.111444107142857</v>
      </c>
      <c r="BA89" s="176">
        <v>0.13603420118343201</v>
      </c>
      <c r="BB89" s="176">
        <v>0.12773699999999999</v>
      </c>
      <c r="BC89" s="176">
        <v>0.103610526315789</v>
      </c>
      <c r="BD89" s="176">
        <v>0.121199901679639</v>
      </c>
      <c r="BE89" s="176">
        <v>0.13819006795389699</v>
      </c>
      <c r="BF89" s="135">
        <v>0.137067749662792</v>
      </c>
      <c r="BG89" s="135">
        <v>2.1010364038920299E-4</v>
      </c>
      <c r="BH89" s="135">
        <v>5.7624049230893997E-3</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0</v>
      </c>
      <c r="C91" s="174">
        <v>0</v>
      </c>
      <c r="D91" s="174">
        <v>0</v>
      </c>
      <c r="E91" s="174">
        <v>0</v>
      </c>
      <c r="F91" s="174">
        <v>0</v>
      </c>
      <c r="G91" s="174">
        <v>0</v>
      </c>
      <c r="H91" s="174">
        <v>0</v>
      </c>
      <c r="I91" s="174">
        <v>0</v>
      </c>
      <c r="J91" s="174">
        <v>0</v>
      </c>
      <c r="K91" s="174">
        <v>0</v>
      </c>
      <c r="L91" s="174">
        <v>0</v>
      </c>
      <c r="M91" s="174">
        <v>0</v>
      </c>
      <c r="N91" s="174">
        <v>0</v>
      </c>
      <c r="O91" s="174">
        <v>0</v>
      </c>
      <c r="P91" s="174">
        <v>0</v>
      </c>
      <c r="Q91" s="174">
        <v>0</v>
      </c>
      <c r="R91" s="174">
        <v>0</v>
      </c>
      <c r="S91" s="174">
        <v>0</v>
      </c>
      <c r="T91" s="174">
        <v>0</v>
      </c>
      <c r="U91" s="174">
        <v>0</v>
      </c>
      <c r="V91" s="174">
        <v>0</v>
      </c>
      <c r="W91" s="174">
        <v>0</v>
      </c>
      <c r="X91" s="174">
        <v>0</v>
      </c>
      <c r="Y91" s="174">
        <v>0</v>
      </c>
      <c r="Z91" s="174">
        <v>0</v>
      </c>
      <c r="AA91" s="174">
        <v>0</v>
      </c>
      <c r="AB91" s="174">
        <v>0</v>
      </c>
      <c r="AC91" s="174">
        <v>0</v>
      </c>
      <c r="AD91" s="174">
        <v>0</v>
      </c>
      <c r="AE91" s="174">
        <v>0</v>
      </c>
      <c r="AF91" s="174">
        <v>0</v>
      </c>
      <c r="AG91" s="174">
        <v>0</v>
      </c>
      <c r="AH91" s="174">
        <v>0</v>
      </c>
      <c r="AI91" s="174">
        <v>0</v>
      </c>
      <c r="AJ91" s="174">
        <v>0</v>
      </c>
      <c r="AK91" s="174">
        <v>0</v>
      </c>
      <c r="AL91" s="174">
        <v>0</v>
      </c>
      <c r="AM91" s="174">
        <v>0</v>
      </c>
      <c r="AN91" s="174">
        <v>0</v>
      </c>
      <c r="AO91" s="174">
        <v>0</v>
      </c>
      <c r="AP91" s="174">
        <v>0</v>
      </c>
      <c r="AQ91" s="174">
        <v>0</v>
      </c>
      <c r="AR91" s="174">
        <v>0</v>
      </c>
      <c r="AS91" s="174">
        <v>0</v>
      </c>
      <c r="AT91" s="174">
        <v>0</v>
      </c>
      <c r="AU91" s="174">
        <v>0</v>
      </c>
      <c r="AV91" s="174">
        <v>0</v>
      </c>
      <c r="AW91" s="174">
        <v>0</v>
      </c>
      <c r="AX91" s="174">
        <v>0</v>
      </c>
      <c r="AY91" s="174">
        <v>0</v>
      </c>
      <c r="AZ91" s="174">
        <v>0</v>
      </c>
      <c r="BA91" s="174">
        <v>0</v>
      </c>
      <c r="BB91" s="174">
        <v>0</v>
      </c>
      <c r="BC91" s="174">
        <v>0</v>
      </c>
      <c r="BD91" s="174">
        <v>0</v>
      </c>
      <c r="BE91" s="175">
        <v>0</v>
      </c>
      <c r="BF91" s="132">
        <v>0</v>
      </c>
      <c r="BG91" s="132">
        <v>0</v>
      </c>
      <c r="BH91" s="132">
        <v>0</v>
      </c>
    </row>
    <row r="92" spans="1:60">
      <c r="A92" s="136" t="s">
        <v>335</v>
      </c>
      <c r="B92" s="174">
        <v>0</v>
      </c>
      <c r="C92" s="174">
        <v>0</v>
      </c>
      <c r="D92" s="174">
        <v>0</v>
      </c>
      <c r="E92" s="174">
        <v>0</v>
      </c>
      <c r="F92" s="174">
        <v>0</v>
      </c>
      <c r="G92" s="174">
        <v>0</v>
      </c>
      <c r="H92" s="174">
        <v>0</v>
      </c>
      <c r="I92" s="174">
        <v>0</v>
      </c>
      <c r="J92" s="174">
        <v>0</v>
      </c>
      <c r="K92" s="174">
        <v>0</v>
      </c>
      <c r="L92" s="174">
        <v>0</v>
      </c>
      <c r="M92" s="174">
        <v>0</v>
      </c>
      <c r="N92" s="174">
        <v>0</v>
      </c>
      <c r="O92" s="174">
        <v>0</v>
      </c>
      <c r="P92" s="174">
        <v>0</v>
      </c>
      <c r="Q92" s="174">
        <v>0</v>
      </c>
      <c r="R92" s="174">
        <v>0</v>
      </c>
      <c r="S92" s="174">
        <v>0</v>
      </c>
      <c r="T92" s="174">
        <v>0</v>
      </c>
      <c r="U92" s="174">
        <v>0</v>
      </c>
      <c r="V92" s="174">
        <v>0</v>
      </c>
      <c r="W92" s="174">
        <v>0</v>
      </c>
      <c r="X92" s="174">
        <v>0</v>
      </c>
      <c r="Y92" s="174">
        <v>0</v>
      </c>
      <c r="Z92" s="174">
        <v>0</v>
      </c>
      <c r="AA92" s="174">
        <v>0</v>
      </c>
      <c r="AB92" s="174">
        <v>0</v>
      </c>
      <c r="AC92" s="174">
        <v>0</v>
      </c>
      <c r="AD92" s="174">
        <v>0</v>
      </c>
      <c r="AE92" s="174">
        <v>0</v>
      </c>
      <c r="AF92" s="174">
        <v>0</v>
      </c>
      <c r="AG92" s="174">
        <v>0</v>
      </c>
      <c r="AH92" s="174">
        <v>0</v>
      </c>
      <c r="AI92" s="174">
        <v>0</v>
      </c>
      <c r="AJ92" s="174">
        <v>0</v>
      </c>
      <c r="AK92" s="174">
        <v>0</v>
      </c>
      <c r="AL92" s="174">
        <v>0</v>
      </c>
      <c r="AM92" s="174">
        <v>0</v>
      </c>
      <c r="AN92" s="174">
        <v>0</v>
      </c>
      <c r="AO92" s="174">
        <v>0</v>
      </c>
      <c r="AP92" s="174">
        <v>0</v>
      </c>
      <c r="AQ92" s="174">
        <v>0</v>
      </c>
      <c r="AR92" s="174">
        <v>0</v>
      </c>
      <c r="AS92" s="174">
        <v>0</v>
      </c>
      <c r="AT92" s="174">
        <v>0</v>
      </c>
      <c r="AU92" s="174">
        <v>0</v>
      </c>
      <c r="AV92" s="174">
        <v>0</v>
      </c>
      <c r="AW92" s="174">
        <v>0</v>
      </c>
      <c r="AX92" s="174">
        <v>0</v>
      </c>
      <c r="AY92" s="174">
        <v>0</v>
      </c>
      <c r="AZ92" s="174">
        <v>0</v>
      </c>
      <c r="BA92" s="174">
        <v>0</v>
      </c>
      <c r="BB92" s="174">
        <v>0</v>
      </c>
      <c r="BC92" s="174">
        <v>0</v>
      </c>
      <c r="BD92" s="174">
        <v>0</v>
      </c>
      <c r="BE92" s="175">
        <v>0</v>
      </c>
      <c r="BF92" s="132">
        <v>0</v>
      </c>
      <c r="BG92" s="132">
        <v>0</v>
      </c>
      <c r="BH92" s="132">
        <v>0</v>
      </c>
    </row>
    <row r="93" spans="1:60">
      <c r="A93" s="136" t="s">
        <v>336</v>
      </c>
      <c r="B93" s="174">
        <v>0</v>
      </c>
      <c r="C93" s="174">
        <v>0</v>
      </c>
      <c r="D93" s="174">
        <v>0</v>
      </c>
      <c r="E93" s="174">
        <v>0</v>
      </c>
      <c r="F93" s="174">
        <v>0</v>
      </c>
      <c r="G93" s="174">
        <v>0</v>
      </c>
      <c r="H93" s="174">
        <v>0</v>
      </c>
      <c r="I93" s="174">
        <v>0</v>
      </c>
      <c r="J93" s="174">
        <v>0</v>
      </c>
      <c r="K93" s="174">
        <v>0</v>
      </c>
      <c r="L93" s="174">
        <v>0</v>
      </c>
      <c r="M93" s="174">
        <v>0</v>
      </c>
      <c r="N93" s="174">
        <v>0</v>
      </c>
      <c r="O93" s="174">
        <v>0</v>
      </c>
      <c r="P93" s="174">
        <v>0</v>
      </c>
      <c r="Q93" s="174">
        <v>0</v>
      </c>
      <c r="R93" s="174">
        <v>0</v>
      </c>
      <c r="S93" s="174">
        <v>0</v>
      </c>
      <c r="T93" s="174">
        <v>0</v>
      </c>
      <c r="U93" s="174">
        <v>0</v>
      </c>
      <c r="V93" s="174">
        <v>0</v>
      </c>
      <c r="W93" s="174">
        <v>0</v>
      </c>
      <c r="X93" s="174">
        <v>0</v>
      </c>
      <c r="Y93" s="174">
        <v>0</v>
      </c>
      <c r="Z93" s="174">
        <v>0</v>
      </c>
      <c r="AA93" s="174">
        <v>0</v>
      </c>
      <c r="AB93" s="174">
        <v>0</v>
      </c>
      <c r="AC93" s="174">
        <v>0</v>
      </c>
      <c r="AD93" s="174">
        <v>1.6039999999999999E-2</v>
      </c>
      <c r="AE93" s="174">
        <v>0.14756</v>
      </c>
      <c r="AF93" s="174">
        <v>0.12833</v>
      </c>
      <c r="AG93" s="174">
        <v>0.14338000000000001</v>
      </c>
      <c r="AH93" s="174">
        <v>0.14418</v>
      </c>
      <c r="AI93" s="174">
        <v>0.14099999999999999</v>
      </c>
      <c r="AJ93" s="174">
        <v>0.14949000000000001</v>
      </c>
      <c r="AK93" s="174">
        <v>0.16736999999999999</v>
      </c>
      <c r="AL93" s="174">
        <v>0.17358545454545499</v>
      </c>
      <c r="AM93" s="174">
        <v>0.24802780645161299</v>
      </c>
      <c r="AN93" s="174">
        <v>0.42508499999999999</v>
      </c>
      <c r="AO93" s="174">
        <v>0.49183165605095502</v>
      </c>
      <c r="AP93" s="174">
        <v>0.51407999999999998</v>
      </c>
      <c r="AQ93" s="174">
        <v>0.52773452830188705</v>
      </c>
      <c r="AR93" s="174">
        <v>0.59411812500000005</v>
      </c>
      <c r="AS93" s="174">
        <v>0.64995540372670801</v>
      </c>
      <c r="AT93" s="174">
        <v>0.66158692222222204</v>
      </c>
      <c r="AU93" s="174">
        <v>0.70156676319018396</v>
      </c>
      <c r="AV93" s="174">
        <v>0.81351219512195105</v>
      </c>
      <c r="AW93" s="174">
        <v>0.91167961636363604</v>
      </c>
      <c r="AX93" s="174">
        <v>1.0276879120481901</v>
      </c>
      <c r="AY93" s="174">
        <v>1.22049620838323</v>
      </c>
      <c r="AZ93" s="174">
        <v>1.5607655678571399</v>
      </c>
      <c r="BA93" s="174">
        <v>1.9299588390532501</v>
      </c>
      <c r="BB93" s="174">
        <v>2.2328999999999999</v>
      </c>
      <c r="BC93" s="174">
        <v>2.6394736842105302</v>
      </c>
      <c r="BD93" s="174">
        <v>3.10844408029496</v>
      </c>
      <c r="BE93" s="175">
        <v>3.2524538775510199</v>
      </c>
      <c r="BF93" s="132">
        <v>4.3469757782806498E-2</v>
      </c>
      <c r="BG93" s="132">
        <v>0.16733528928181499</v>
      </c>
      <c r="BH93" s="132">
        <v>0.13562448093139301</v>
      </c>
    </row>
    <row r="94" spans="1:60">
      <c r="A94" s="136" t="s">
        <v>337</v>
      </c>
      <c r="B94" s="174">
        <v>0</v>
      </c>
      <c r="C94" s="174">
        <v>0</v>
      </c>
      <c r="D94" s="174">
        <v>0</v>
      </c>
      <c r="E94" s="174">
        <v>0</v>
      </c>
      <c r="F94" s="174">
        <v>0</v>
      </c>
      <c r="G94" s="174">
        <v>0</v>
      </c>
      <c r="H94" s="174">
        <v>0</v>
      </c>
      <c r="I94" s="174">
        <v>0</v>
      </c>
      <c r="J94" s="174">
        <v>0</v>
      </c>
      <c r="K94" s="174">
        <v>0</v>
      </c>
      <c r="L94" s="174">
        <v>0</v>
      </c>
      <c r="M94" s="174">
        <v>0</v>
      </c>
      <c r="N94" s="174">
        <v>0</v>
      </c>
      <c r="O94" s="174">
        <v>0</v>
      </c>
      <c r="P94" s="174">
        <v>0</v>
      </c>
      <c r="Q94" s="174">
        <v>0</v>
      </c>
      <c r="R94" s="174">
        <v>0</v>
      </c>
      <c r="S94" s="174">
        <v>0</v>
      </c>
      <c r="T94" s="174">
        <v>0</v>
      </c>
      <c r="U94" s="174">
        <v>0</v>
      </c>
      <c r="V94" s="174">
        <v>0</v>
      </c>
      <c r="W94" s="174">
        <v>0</v>
      </c>
      <c r="X94" s="174">
        <v>0</v>
      </c>
      <c r="Y94" s="174">
        <v>0</v>
      </c>
      <c r="Z94" s="174">
        <v>0</v>
      </c>
      <c r="AA94" s="174">
        <v>0</v>
      </c>
      <c r="AB94" s="174">
        <v>0</v>
      </c>
      <c r="AC94" s="174">
        <v>0</v>
      </c>
      <c r="AD94" s="174">
        <v>0</v>
      </c>
      <c r="AE94" s="174">
        <v>0</v>
      </c>
      <c r="AF94" s="174">
        <v>0</v>
      </c>
      <c r="AG94" s="174">
        <v>0</v>
      </c>
      <c r="AH94" s="174">
        <v>0</v>
      </c>
      <c r="AI94" s="174">
        <v>0</v>
      </c>
      <c r="AJ94" s="174">
        <v>0</v>
      </c>
      <c r="AK94" s="174">
        <v>0</v>
      </c>
      <c r="AL94" s="174">
        <v>0</v>
      </c>
      <c r="AM94" s="174">
        <v>0</v>
      </c>
      <c r="AN94" s="174">
        <v>0</v>
      </c>
      <c r="AO94" s="174">
        <v>0</v>
      </c>
      <c r="AP94" s="174">
        <v>0</v>
      </c>
      <c r="AQ94" s="174">
        <v>0</v>
      </c>
      <c r="AR94" s="174">
        <v>0</v>
      </c>
      <c r="AS94" s="174">
        <v>0</v>
      </c>
      <c r="AT94" s="174">
        <v>0</v>
      </c>
      <c r="AU94" s="174">
        <v>0</v>
      </c>
      <c r="AV94" s="174">
        <v>0</v>
      </c>
      <c r="AW94" s="174">
        <v>0</v>
      </c>
      <c r="AX94" s="174">
        <v>0</v>
      </c>
      <c r="AY94" s="174">
        <v>0</v>
      </c>
      <c r="AZ94" s="174">
        <v>0</v>
      </c>
      <c r="BA94" s="174">
        <v>0</v>
      </c>
      <c r="BB94" s="174">
        <v>0</v>
      </c>
      <c r="BC94" s="174">
        <v>0</v>
      </c>
      <c r="BD94" s="174">
        <v>0</v>
      </c>
      <c r="BE94" s="175">
        <v>0</v>
      </c>
      <c r="BF94" s="132">
        <v>0</v>
      </c>
      <c r="BG94" s="132">
        <v>0</v>
      </c>
      <c r="BH94" s="132">
        <v>0</v>
      </c>
    </row>
    <row r="95" spans="1:60">
      <c r="A95" s="136" t="s">
        <v>338</v>
      </c>
      <c r="B95" s="174">
        <v>0</v>
      </c>
      <c r="C95" s="174">
        <v>0</v>
      </c>
      <c r="D95" s="174">
        <v>0</v>
      </c>
      <c r="E95" s="174">
        <v>0</v>
      </c>
      <c r="F95" s="174">
        <v>7.2478159999999998E-3</v>
      </c>
      <c r="G95" s="174">
        <v>1.3081423999999999E-2</v>
      </c>
      <c r="H95" s="174">
        <v>9.7226799999999992E-3</v>
      </c>
      <c r="I95" s="174">
        <v>9.236546E-3</v>
      </c>
      <c r="J95" s="174">
        <v>1.9533748E-2</v>
      </c>
      <c r="K95" s="174">
        <v>1.7986958000000001E-2</v>
      </c>
      <c r="L95" s="174">
        <v>2.1434089999999999E-2</v>
      </c>
      <c r="M95" s="174">
        <v>2.6560594E-2</v>
      </c>
      <c r="N95" s="174">
        <v>1.8517286000000001E-2</v>
      </c>
      <c r="O95" s="174">
        <v>2.2627327999999999E-2</v>
      </c>
      <c r="P95" s="174">
        <v>2.3467014000000001E-2</v>
      </c>
      <c r="Q95" s="174">
        <v>2.4483476000000001E-2</v>
      </c>
      <c r="R95" s="174">
        <v>2.4660252000000001E-2</v>
      </c>
      <c r="S95" s="174">
        <v>2.1566671999999999E-2</v>
      </c>
      <c r="T95" s="174">
        <v>3.0759023999999999E-2</v>
      </c>
      <c r="U95" s="174">
        <v>4.0393315999999999E-2</v>
      </c>
      <c r="V95" s="174">
        <v>4.5077880000000001E-2</v>
      </c>
      <c r="W95" s="174">
        <v>5.0204383999999998E-2</v>
      </c>
      <c r="X95" s="174">
        <v>5.3209576000000001E-2</v>
      </c>
      <c r="Y95" s="174">
        <v>6.0766750000000001E-2</v>
      </c>
      <c r="Z95" s="174">
        <v>4.0216540000000002E-2</v>
      </c>
      <c r="AA95" s="174">
        <v>6.3948718000000002E-2</v>
      </c>
      <c r="AB95" s="174">
        <v>5.4137650000000002E-2</v>
      </c>
      <c r="AC95" s="174">
        <v>6.4037105999999996E-2</v>
      </c>
      <c r="AD95" s="174">
        <v>6.2269346000000003E-2</v>
      </c>
      <c r="AE95" s="174">
        <v>4.9453086E-2</v>
      </c>
      <c r="AF95" s="174">
        <v>7.6146262000000006E-2</v>
      </c>
      <c r="AG95" s="174">
        <v>8.4012794000000002E-2</v>
      </c>
      <c r="AH95" s="174">
        <v>0.10071812600000001</v>
      </c>
      <c r="AI95" s="174">
        <v>0.113711162</v>
      </c>
      <c r="AJ95" s="174">
        <v>0.12727872000000001</v>
      </c>
      <c r="AK95" s="174">
        <v>0.157684192</v>
      </c>
      <c r="AL95" s="174">
        <v>0.18765862901298699</v>
      </c>
      <c r="AM95" s="174">
        <v>0.19102842243870999</v>
      </c>
      <c r="AN95" s="174">
        <v>0.177927593653846</v>
      </c>
      <c r="AO95" s="174">
        <v>0.20714445859872599</v>
      </c>
      <c r="AP95" s="174">
        <v>0.171660189873418</v>
      </c>
      <c r="AQ95" s="174">
        <v>0.16966410566037701</v>
      </c>
      <c r="AR95" s="174">
        <v>0.17051639625000001</v>
      </c>
      <c r="AS95" s="174">
        <v>0.14473923540372699</v>
      </c>
      <c r="AT95" s="174">
        <v>0.158819477777778</v>
      </c>
      <c r="AU95" s="174">
        <v>0.21666029631901801</v>
      </c>
      <c r="AV95" s="174">
        <v>0.30062307621951201</v>
      </c>
      <c r="AW95" s="174">
        <v>0.30729549272727202</v>
      </c>
      <c r="AX95" s="174">
        <v>0.30699763373493899</v>
      </c>
      <c r="AY95" s="174">
        <v>0.31777953413173599</v>
      </c>
      <c r="AZ95" s="174">
        <v>0.34887205714285702</v>
      </c>
      <c r="BA95" s="174">
        <v>0.34309625325443799</v>
      </c>
      <c r="BB95" s="174">
        <v>0.33673005</v>
      </c>
      <c r="BC95" s="174">
        <v>0.34940100000000002</v>
      </c>
      <c r="BD95" s="174">
        <v>0.40259913412535803</v>
      </c>
      <c r="BE95" s="175">
        <v>0.39623752097959197</v>
      </c>
      <c r="BF95" s="132">
        <v>-1.8490425568050101E-2</v>
      </c>
      <c r="BG95" s="132">
        <v>9.7480739647819697E-2</v>
      </c>
      <c r="BH95" s="132">
        <v>1.6522757933423199E-2</v>
      </c>
    </row>
    <row r="96" spans="1:60">
      <c r="A96" s="136" t="s">
        <v>339</v>
      </c>
      <c r="B96" s="174">
        <v>0</v>
      </c>
      <c r="C96" s="174">
        <v>0</v>
      </c>
      <c r="D96" s="174">
        <v>0</v>
      </c>
      <c r="E96" s="174">
        <v>0</v>
      </c>
      <c r="F96" s="174">
        <v>0</v>
      </c>
      <c r="G96" s="174">
        <v>0</v>
      </c>
      <c r="H96" s="174">
        <v>0</v>
      </c>
      <c r="I96" s="174">
        <v>0</v>
      </c>
      <c r="J96" s="174">
        <v>0</v>
      </c>
      <c r="K96" s="174">
        <v>0</v>
      </c>
      <c r="L96" s="174">
        <v>0</v>
      </c>
      <c r="M96" s="174">
        <v>0</v>
      </c>
      <c r="N96" s="174">
        <v>0</v>
      </c>
      <c r="O96" s="174">
        <v>0</v>
      </c>
      <c r="P96" s="174">
        <v>0</v>
      </c>
      <c r="Q96" s="174">
        <v>0</v>
      </c>
      <c r="R96" s="174">
        <v>0</v>
      </c>
      <c r="S96" s="174">
        <v>0</v>
      </c>
      <c r="T96" s="174">
        <v>0</v>
      </c>
      <c r="U96" s="174">
        <v>0</v>
      </c>
      <c r="V96" s="174">
        <v>0</v>
      </c>
      <c r="W96" s="174">
        <v>0</v>
      </c>
      <c r="X96" s="174">
        <v>0</v>
      </c>
      <c r="Y96" s="174">
        <v>0</v>
      </c>
      <c r="Z96" s="174">
        <v>0</v>
      </c>
      <c r="AA96" s="174">
        <v>0</v>
      </c>
      <c r="AB96" s="174">
        <v>0</v>
      </c>
      <c r="AC96" s="174">
        <v>0</v>
      </c>
      <c r="AD96" s="174">
        <v>0</v>
      </c>
      <c r="AE96" s="174">
        <v>0</v>
      </c>
      <c r="AF96" s="174">
        <v>0</v>
      </c>
      <c r="AG96" s="174">
        <v>0</v>
      </c>
      <c r="AH96" s="174">
        <v>0</v>
      </c>
      <c r="AI96" s="174">
        <v>0</v>
      </c>
      <c r="AJ96" s="174">
        <v>0</v>
      </c>
      <c r="AK96" s="174">
        <v>0</v>
      </c>
      <c r="AL96" s="174">
        <v>0</v>
      </c>
      <c r="AM96" s="174">
        <v>0</v>
      </c>
      <c r="AN96" s="174">
        <v>0</v>
      </c>
      <c r="AO96" s="174">
        <v>0</v>
      </c>
      <c r="AP96" s="174">
        <v>0</v>
      </c>
      <c r="AQ96" s="174">
        <v>0</v>
      </c>
      <c r="AR96" s="174">
        <v>0</v>
      </c>
      <c r="AS96" s="174">
        <v>0</v>
      </c>
      <c r="AT96" s="174">
        <v>0</v>
      </c>
      <c r="AU96" s="174">
        <v>0</v>
      </c>
      <c r="AV96" s="174">
        <v>0</v>
      </c>
      <c r="AW96" s="174">
        <v>0</v>
      </c>
      <c r="AX96" s="174">
        <v>0</v>
      </c>
      <c r="AY96" s="174">
        <v>0</v>
      </c>
      <c r="AZ96" s="174">
        <v>0</v>
      </c>
      <c r="BA96" s="174">
        <v>0</v>
      </c>
      <c r="BB96" s="174">
        <v>0</v>
      </c>
      <c r="BC96" s="174">
        <v>0</v>
      </c>
      <c r="BD96" s="174">
        <v>0</v>
      </c>
      <c r="BE96" s="175">
        <v>0</v>
      </c>
      <c r="BF96" s="132">
        <v>0</v>
      </c>
      <c r="BG96" s="132">
        <v>0</v>
      </c>
      <c r="BH96" s="132">
        <v>0</v>
      </c>
    </row>
    <row r="97" spans="1:60">
      <c r="A97" s="136" t="s">
        <v>340</v>
      </c>
      <c r="B97" s="174">
        <v>2.5000000000000001E-4</v>
      </c>
      <c r="C97" s="174">
        <v>5.8399999999999997E-3</v>
      </c>
      <c r="D97" s="174">
        <v>6.2899999999999996E-3</v>
      </c>
      <c r="E97" s="174">
        <v>1.044E-2</v>
      </c>
      <c r="F97" s="174">
        <v>1.082E-2</v>
      </c>
      <c r="G97" s="174">
        <v>4.5809999999999997E-2</v>
      </c>
      <c r="H97" s="174">
        <v>8.0100000000000005E-2</v>
      </c>
      <c r="I97" s="174">
        <v>9.4799999999999995E-2</v>
      </c>
      <c r="J97" s="174">
        <v>9.7070000000000004E-2</v>
      </c>
      <c r="K97" s="174">
        <v>0.19699</v>
      </c>
      <c r="L97" s="174">
        <v>0.25124999999999997</v>
      </c>
      <c r="M97" s="174">
        <v>0.34078999999999998</v>
      </c>
      <c r="N97" s="174">
        <v>0.31658999999999998</v>
      </c>
      <c r="O97" s="174">
        <v>0.59313000000000005</v>
      </c>
      <c r="P97" s="174">
        <v>0.70392999999999994</v>
      </c>
      <c r="Q97" s="174">
        <v>0.82591000000000003</v>
      </c>
      <c r="R97" s="174">
        <v>0.87819999999999998</v>
      </c>
      <c r="S97" s="174">
        <v>1.0243</v>
      </c>
      <c r="T97" s="174">
        <v>1.1429100000000001</v>
      </c>
      <c r="U97" s="174">
        <v>1.3426400000000001</v>
      </c>
      <c r="V97" s="174">
        <v>1.59578</v>
      </c>
      <c r="W97" s="174">
        <v>1.6536971899999999</v>
      </c>
      <c r="X97" s="174">
        <v>1.8860499799999999</v>
      </c>
      <c r="Y97" s="174">
        <v>1.73896933</v>
      </c>
      <c r="Z97" s="174">
        <v>1.85814196</v>
      </c>
      <c r="AA97" s="174">
        <v>1.94571275</v>
      </c>
      <c r="AB97" s="174">
        <v>2.08693522</v>
      </c>
      <c r="AC97" s="174">
        <v>2.1703513000000001</v>
      </c>
      <c r="AD97" s="174">
        <v>2.4769991500000001</v>
      </c>
      <c r="AE97" s="174">
        <v>2.5824798599999998</v>
      </c>
      <c r="AF97" s="174">
        <v>2.8688826600000001</v>
      </c>
      <c r="AG97" s="174">
        <v>2.9650116400000002</v>
      </c>
      <c r="AH97" s="174">
        <v>3.2115693699999999</v>
      </c>
      <c r="AI97" s="174">
        <v>3.2597385499999998</v>
      </c>
      <c r="AJ97" s="174">
        <v>3.1723492900000001</v>
      </c>
      <c r="AK97" s="174">
        <v>3.1912157400000001</v>
      </c>
      <c r="AL97" s="174">
        <v>3.1845660825973998</v>
      </c>
      <c r="AM97" s="174">
        <v>3.1020342329032302</v>
      </c>
      <c r="AN97" s="174">
        <v>2.25653103346154</v>
      </c>
      <c r="AO97" s="174">
        <v>2.7858236296815302</v>
      </c>
      <c r="AP97" s="174">
        <v>2.83764823746835</v>
      </c>
      <c r="AQ97" s="174">
        <v>2.9280790601886801</v>
      </c>
      <c r="AR97" s="174">
        <v>2.66802012</v>
      </c>
      <c r="AS97" s="174">
        <v>2.3923513246583799</v>
      </c>
      <c r="AT97" s="174">
        <v>2.5939216061111101</v>
      </c>
      <c r="AU97" s="174">
        <v>2.7441895179754598</v>
      </c>
      <c r="AV97" s="174">
        <v>1.5199923539634099</v>
      </c>
      <c r="AW97" s="174">
        <v>0.16682940109090899</v>
      </c>
      <c r="AX97" s="174">
        <v>0.13459300319277101</v>
      </c>
      <c r="AY97" s="174">
        <v>0</v>
      </c>
      <c r="AZ97" s="174">
        <v>4.1204411785714302E-2</v>
      </c>
      <c r="BA97" s="174">
        <v>0.160046745443787</v>
      </c>
      <c r="BB97" s="174">
        <v>0.26166082769999999</v>
      </c>
      <c r="BC97" s="174">
        <v>0.43937183757894699</v>
      </c>
      <c r="BD97" s="174">
        <v>0.58510546992871804</v>
      </c>
      <c r="BE97" s="175">
        <v>0.381905845038498</v>
      </c>
      <c r="BF97" s="132">
        <v>-0.34907054194537501</v>
      </c>
      <c r="BG97" s="132">
        <v>-0.13835627185680299</v>
      </c>
      <c r="BH97" s="132">
        <v>1.5925139586302699E-2</v>
      </c>
    </row>
    <row r="98" spans="1:60">
      <c r="A98" s="136" t="s">
        <v>341</v>
      </c>
      <c r="B98" s="174">
        <v>0</v>
      </c>
      <c r="C98" s="174">
        <v>0</v>
      </c>
      <c r="D98" s="174">
        <v>0</v>
      </c>
      <c r="E98" s="174">
        <v>0</v>
      </c>
      <c r="F98" s="174">
        <v>0</v>
      </c>
      <c r="G98" s="174">
        <v>0</v>
      </c>
      <c r="H98" s="174">
        <v>0</v>
      </c>
      <c r="I98" s="174">
        <v>0</v>
      </c>
      <c r="J98" s="174">
        <v>0</v>
      </c>
      <c r="K98" s="174">
        <v>0</v>
      </c>
      <c r="L98" s="174">
        <v>0</v>
      </c>
      <c r="M98" s="174">
        <v>0</v>
      </c>
      <c r="N98" s="174">
        <v>0</v>
      </c>
      <c r="O98" s="174">
        <v>0</v>
      </c>
      <c r="P98" s="174">
        <v>0</v>
      </c>
      <c r="Q98" s="174">
        <v>0</v>
      </c>
      <c r="R98" s="174">
        <v>0</v>
      </c>
      <c r="S98" s="174">
        <v>0</v>
      </c>
      <c r="T98" s="174">
        <v>0</v>
      </c>
      <c r="U98" s="174">
        <v>0</v>
      </c>
      <c r="V98" s="174">
        <v>0</v>
      </c>
      <c r="W98" s="174">
        <v>0</v>
      </c>
      <c r="X98" s="174">
        <v>0</v>
      </c>
      <c r="Y98" s="174">
        <v>0</v>
      </c>
      <c r="Z98" s="174">
        <v>0</v>
      </c>
      <c r="AA98" s="174">
        <v>0</v>
      </c>
      <c r="AB98" s="174">
        <v>0</v>
      </c>
      <c r="AC98" s="174">
        <v>0</v>
      </c>
      <c r="AD98" s="174">
        <v>0</v>
      </c>
      <c r="AE98" s="174">
        <v>0</v>
      </c>
      <c r="AF98" s="174">
        <v>0</v>
      </c>
      <c r="AG98" s="174">
        <v>0</v>
      </c>
      <c r="AH98" s="174">
        <v>0</v>
      </c>
      <c r="AI98" s="174">
        <v>0</v>
      </c>
      <c r="AJ98" s="174">
        <v>0</v>
      </c>
      <c r="AK98" s="174">
        <v>0</v>
      </c>
      <c r="AL98" s="174">
        <v>0</v>
      </c>
      <c r="AM98" s="174">
        <v>0</v>
      </c>
      <c r="AN98" s="174">
        <v>0</v>
      </c>
      <c r="AO98" s="174">
        <v>0</v>
      </c>
      <c r="AP98" s="174">
        <v>0</v>
      </c>
      <c r="AQ98" s="174">
        <v>0</v>
      </c>
      <c r="AR98" s="174">
        <v>0</v>
      </c>
      <c r="AS98" s="174">
        <v>0</v>
      </c>
      <c r="AT98" s="174">
        <v>0</v>
      </c>
      <c r="AU98" s="174">
        <v>0</v>
      </c>
      <c r="AV98" s="174">
        <v>0</v>
      </c>
      <c r="AW98" s="174">
        <v>0</v>
      </c>
      <c r="AX98" s="174">
        <v>0</v>
      </c>
      <c r="AY98" s="174">
        <v>0</v>
      </c>
      <c r="AZ98" s="174">
        <v>0</v>
      </c>
      <c r="BA98" s="174">
        <v>0</v>
      </c>
      <c r="BB98" s="174">
        <v>0</v>
      </c>
      <c r="BC98" s="174">
        <v>0</v>
      </c>
      <c r="BD98" s="174">
        <v>0</v>
      </c>
      <c r="BE98" s="175">
        <v>0</v>
      </c>
      <c r="BF98" s="132">
        <v>0</v>
      </c>
      <c r="BG98" s="132">
        <v>0</v>
      </c>
      <c r="BH98" s="132">
        <v>0</v>
      </c>
    </row>
    <row r="99" spans="1:60">
      <c r="A99" s="136" t="s">
        <v>342</v>
      </c>
      <c r="B99" s="174">
        <v>0</v>
      </c>
      <c r="C99" s="174">
        <v>0</v>
      </c>
      <c r="D99" s="174">
        <v>0</v>
      </c>
      <c r="E99" s="174">
        <v>0</v>
      </c>
      <c r="F99" s="174">
        <v>0</v>
      </c>
      <c r="G99" s="174">
        <v>0</v>
      </c>
      <c r="H99" s="174">
        <v>0</v>
      </c>
      <c r="I99" s="174">
        <v>0</v>
      </c>
      <c r="J99" s="174">
        <v>0</v>
      </c>
      <c r="K99" s="174">
        <v>0</v>
      </c>
      <c r="L99" s="174">
        <v>0</v>
      </c>
      <c r="M99" s="174">
        <v>0</v>
      </c>
      <c r="N99" s="174">
        <v>0</v>
      </c>
      <c r="O99" s="174">
        <v>0</v>
      </c>
      <c r="P99" s="174">
        <v>0</v>
      </c>
      <c r="Q99" s="174">
        <v>0</v>
      </c>
      <c r="R99" s="174">
        <v>0</v>
      </c>
      <c r="S99" s="174">
        <v>0</v>
      </c>
      <c r="T99" s="174">
        <v>0</v>
      </c>
      <c r="U99" s="174">
        <v>0</v>
      </c>
      <c r="V99" s="174">
        <v>0</v>
      </c>
      <c r="W99" s="174">
        <v>0</v>
      </c>
      <c r="X99" s="174">
        <v>0</v>
      </c>
      <c r="Y99" s="174">
        <v>0</v>
      </c>
      <c r="Z99" s="174">
        <v>0</v>
      </c>
      <c r="AA99" s="174">
        <v>0</v>
      </c>
      <c r="AB99" s="174">
        <v>0</v>
      </c>
      <c r="AC99" s="174">
        <v>0</v>
      </c>
      <c r="AD99" s="174">
        <v>0</v>
      </c>
      <c r="AE99" s="174">
        <v>0</v>
      </c>
      <c r="AF99" s="174">
        <v>0</v>
      </c>
      <c r="AG99" s="174">
        <v>0</v>
      </c>
      <c r="AH99" s="174">
        <v>0</v>
      </c>
      <c r="AI99" s="174">
        <v>0</v>
      </c>
      <c r="AJ99" s="174">
        <v>0</v>
      </c>
      <c r="AK99" s="174">
        <v>0</v>
      </c>
      <c r="AL99" s="174">
        <v>0</v>
      </c>
      <c r="AM99" s="174">
        <v>0</v>
      </c>
      <c r="AN99" s="174">
        <v>0</v>
      </c>
      <c r="AO99" s="174">
        <v>0</v>
      </c>
      <c r="AP99" s="174">
        <v>0</v>
      </c>
      <c r="AQ99" s="174">
        <v>0</v>
      </c>
      <c r="AR99" s="174">
        <v>0</v>
      </c>
      <c r="AS99" s="174">
        <v>0</v>
      </c>
      <c r="AT99" s="174">
        <v>0</v>
      </c>
      <c r="AU99" s="174">
        <v>0</v>
      </c>
      <c r="AV99" s="174">
        <v>0</v>
      </c>
      <c r="AW99" s="174">
        <v>0</v>
      </c>
      <c r="AX99" s="174">
        <v>0</v>
      </c>
      <c r="AY99" s="174">
        <v>0</v>
      </c>
      <c r="AZ99" s="174">
        <v>0</v>
      </c>
      <c r="BA99" s="174">
        <v>0</v>
      </c>
      <c r="BB99" s="174">
        <v>0</v>
      </c>
      <c r="BC99" s="174">
        <v>0</v>
      </c>
      <c r="BD99" s="174">
        <v>0</v>
      </c>
      <c r="BE99" s="175">
        <v>0</v>
      </c>
      <c r="BF99" s="132">
        <v>0</v>
      </c>
      <c r="BG99" s="132">
        <v>0</v>
      </c>
      <c r="BH99" s="132">
        <v>0</v>
      </c>
    </row>
    <row r="100" spans="1:60">
      <c r="A100" s="136" t="s">
        <v>343</v>
      </c>
      <c r="B100" s="174">
        <v>0</v>
      </c>
      <c r="C100" s="174">
        <v>0</v>
      </c>
      <c r="D100" s="174">
        <v>0</v>
      </c>
      <c r="E100" s="174">
        <v>0</v>
      </c>
      <c r="F100" s="174">
        <v>0</v>
      </c>
      <c r="G100" s="174">
        <v>0</v>
      </c>
      <c r="H100" s="174">
        <v>4.8613399999999999E-4</v>
      </c>
      <c r="I100" s="174">
        <v>2.0329240000000002E-3</v>
      </c>
      <c r="J100" s="174">
        <v>3.8006839999999999E-3</v>
      </c>
      <c r="K100" s="174">
        <v>5.3032799999999996E-3</v>
      </c>
      <c r="L100" s="174">
        <v>6.0987719999999997E-3</v>
      </c>
      <c r="M100" s="174">
        <v>5.1706979999999996E-3</v>
      </c>
      <c r="N100" s="174">
        <v>3.2703559999999999E-3</v>
      </c>
      <c r="O100" s="174">
        <v>1.6793719999999999E-3</v>
      </c>
      <c r="P100" s="174">
        <v>5.3032800000000005E-4</v>
      </c>
      <c r="Q100" s="174">
        <v>7.9549199999999997E-4</v>
      </c>
      <c r="R100" s="174">
        <v>1.6793719999999999E-3</v>
      </c>
      <c r="S100" s="174">
        <v>2.0329240000000002E-3</v>
      </c>
      <c r="T100" s="174">
        <v>2.7400279999999998E-3</v>
      </c>
      <c r="U100" s="174">
        <v>3.3145499999999999E-3</v>
      </c>
      <c r="V100" s="174">
        <v>3.8890719999999999E-3</v>
      </c>
      <c r="W100" s="174">
        <v>5.2590859999999996E-3</v>
      </c>
      <c r="X100" s="174">
        <v>3.0493859999999999E-3</v>
      </c>
      <c r="Y100" s="174">
        <v>1.944536E-3</v>
      </c>
      <c r="Z100" s="174">
        <v>1.1932379999999999E-3</v>
      </c>
      <c r="AA100" s="174">
        <v>4.1984300000000004E-3</v>
      </c>
      <c r="AB100" s="174">
        <v>4.1984300000000004E-3</v>
      </c>
      <c r="AC100" s="174">
        <v>5.5242499999999996E-3</v>
      </c>
      <c r="AD100" s="174">
        <v>4.0658480000000004E-3</v>
      </c>
      <c r="AE100" s="174">
        <v>5.8778019999999997E-3</v>
      </c>
      <c r="AF100" s="174">
        <v>5.2148919999999996E-3</v>
      </c>
      <c r="AG100" s="174">
        <v>3.2703559999999999E-3</v>
      </c>
      <c r="AH100" s="174">
        <v>4.5077880000000004E-3</v>
      </c>
      <c r="AI100" s="174">
        <v>3.9332660000000004E-3</v>
      </c>
      <c r="AJ100" s="174">
        <v>7.9549199999999997E-4</v>
      </c>
      <c r="AK100" s="174">
        <v>9.4575159999999991E-3</v>
      </c>
      <c r="AL100" s="174">
        <v>2.0724116259740299E-2</v>
      </c>
      <c r="AM100" s="174">
        <v>1.8714590825806399E-2</v>
      </c>
      <c r="AN100" s="174">
        <v>1.86813137307692E-2</v>
      </c>
      <c r="AO100" s="174">
        <v>2.3534713375796198E-2</v>
      </c>
      <c r="AP100" s="174">
        <v>2.45756771616613E-2</v>
      </c>
      <c r="AQ100" s="174">
        <v>2.4374112814258799E-2</v>
      </c>
      <c r="AR100" s="174">
        <v>2.2165211298952901E-2</v>
      </c>
      <c r="AS100" s="174">
        <v>1.66008615379027E-2</v>
      </c>
      <c r="AT100" s="174">
        <v>2.4025280409008101E-2</v>
      </c>
      <c r="AU100" s="174">
        <v>2.3860440079160401E-2</v>
      </c>
      <c r="AV100" s="174">
        <v>3.6769115910343299E-2</v>
      </c>
      <c r="AW100" s="174">
        <v>2.5177238709677401E-2</v>
      </c>
      <c r="AX100" s="174">
        <v>3.9289322173467103E-2</v>
      </c>
      <c r="AY100" s="174">
        <v>4.2784811177921898E-2</v>
      </c>
      <c r="AZ100" s="174">
        <v>3.9207049555430501E-2</v>
      </c>
      <c r="BA100" s="174">
        <v>4.7893521251266898E-2</v>
      </c>
      <c r="BB100" s="174">
        <v>7.3052725793072995E-2</v>
      </c>
      <c r="BC100" s="174">
        <v>8.27492054813459E-2</v>
      </c>
      <c r="BD100" s="174">
        <v>8.1857194851106999E-2</v>
      </c>
      <c r="BE100" s="175">
        <v>8.2995216986931797E-2</v>
      </c>
      <c r="BF100" s="132">
        <v>1.1132304857744701E-2</v>
      </c>
      <c r="BG100" s="132">
        <v>0.13041741424203801</v>
      </c>
      <c r="BH100" s="132">
        <v>3.4608279309763798E-3</v>
      </c>
    </row>
    <row r="101" spans="1:60">
      <c r="A101" s="136" t="s">
        <v>344</v>
      </c>
      <c r="B101" s="174">
        <v>0</v>
      </c>
      <c r="C101" s="174">
        <v>0</v>
      </c>
      <c r="D101" s="174">
        <v>0</v>
      </c>
      <c r="E101" s="174">
        <v>0</v>
      </c>
      <c r="F101" s="174">
        <v>0</v>
      </c>
      <c r="G101" s="174">
        <v>0</v>
      </c>
      <c r="H101" s="174">
        <v>0</v>
      </c>
      <c r="I101" s="174">
        <v>0</v>
      </c>
      <c r="J101" s="174">
        <v>0</v>
      </c>
      <c r="K101" s="174">
        <v>0</v>
      </c>
      <c r="L101" s="174">
        <v>0</v>
      </c>
      <c r="M101" s="174">
        <v>0</v>
      </c>
      <c r="N101" s="174">
        <v>0</v>
      </c>
      <c r="O101" s="174">
        <v>0</v>
      </c>
      <c r="P101" s="174">
        <v>0</v>
      </c>
      <c r="Q101" s="174">
        <v>0</v>
      </c>
      <c r="R101" s="174">
        <v>0</v>
      </c>
      <c r="S101" s="174">
        <v>0</v>
      </c>
      <c r="T101" s="174">
        <v>0</v>
      </c>
      <c r="U101" s="174">
        <v>0</v>
      </c>
      <c r="V101" s="174">
        <v>0</v>
      </c>
      <c r="W101" s="174">
        <v>0</v>
      </c>
      <c r="X101" s="174">
        <v>0</v>
      </c>
      <c r="Y101" s="174">
        <v>0</v>
      </c>
      <c r="Z101" s="174">
        <v>0</v>
      </c>
      <c r="AA101" s="174">
        <v>0</v>
      </c>
      <c r="AB101" s="174">
        <v>0</v>
      </c>
      <c r="AC101" s="174">
        <v>0</v>
      </c>
      <c r="AD101" s="174">
        <v>0</v>
      </c>
      <c r="AE101" s="174">
        <v>0</v>
      </c>
      <c r="AF101" s="174">
        <v>0</v>
      </c>
      <c r="AG101" s="174">
        <v>0</v>
      </c>
      <c r="AH101" s="174">
        <v>0</v>
      </c>
      <c r="AI101" s="174">
        <v>0</v>
      </c>
      <c r="AJ101" s="174">
        <v>0</v>
      </c>
      <c r="AK101" s="174">
        <v>0</v>
      </c>
      <c r="AL101" s="174">
        <v>0</v>
      </c>
      <c r="AM101" s="174">
        <v>0</v>
      </c>
      <c r="AN101" s="174">
        <v>0</v>
      </c>
      <c r="AO101" s="174">
        <v>0</v>
      </c>
      <c r="AP101" s="174">
        <v>0</v>
      </c>
      <c r="AQ101" s="174">
        <v>0</v>
      </c>
      <c r="AR101" s="174">
        <v>0</v>
      </c>
      <c r="AS101" s="174">
        <v>0</v>
      </c>
      <c r="AT101" s="174">
        <v>0</v>
      </c>
      <c r="AU101" s="174">
        <v>0</v>
      </c>
      <c r="AV101" s="174">
        <v>0</v>
      </c>
      <c r="AW101" s="174">
        <v>0</v>
      </c>
      <c r="AX101" s="174">
        <v>0</v>
      </c>
      <c r="AY101" s="174">
        <v>0</v>
      </c>
      <c r="AZ101" s="174">
        <v>0</v>
      </c>
      <c r="BA101" s="174">
        <v>0</v>
      </c>
      <c r="BB101" s="174">
        <v>0</v>
      </c>
      <c r="BC101" s="174">
        <v>0</v>
      </c>
      <c r="BD101" s="174">
        <v>0</v>
      </c>
      <c r="BE101" s="175">
        <v>0</v>
      </c>
      <c r="BF101" s="132">
        <v>0</v>
      </c>
      <c r="BG101" s="132">
        <v>0</v>
      </c>
      <c r="BH101" s="132">
        <v>0</v>
      </c>
    </row>
    <row r="102" spans="1:60">
      <c r="A102" s="136" t="s">
        <v>345</v>
      </c>
      <c r="B102" s="174">
        <v>0</v>
      </c>
      <c r="C102" s="174">
        <v>0</v>
      </c>
      <c r="D102" s="174">
        <v>0</v>
      </c>
      <c r="E102" s="174">
        <v>0</v>
      </c>
      <c r="F102" s="174">
        <v>0</v>
      </c>
      <c r="G102" s="174">
        <v>0</v>
      </c>
      <c r="H102" s="174">
        <v>0</v>
      </c>
      <c r="I102" s="174">
        <v>0</v>
      </c>
      <c r="J102" s="174">
        <v>0</v>
      </c>
      <c r="K102" s="174">
        <v>0</v>
      </c>
      <c r="L102" s="174">
        <v>0</v>
      </c>
      <c r="M102" s="174">
        <v>0</v>
      </c>
      <c r="N102" s="174">
        <v>0</v>
      </c>
      <c r="O102" s="174">
        <v>0</v>
      </c>
      <c r="P102" s="174">
        <v>0</v>
      </c>
      <c r="Q102" s="174">
        <v>0</v>
      </c>
      <c r="R102" s="174">
        <v>0</v>
      </c>
      <c r="S102" s="174">
        <v>0</v>
      </c>
      <c r="T102" s="174">
        <v>0</v>
      </c>
      <c r="U102" s="174">
        <v>0</v>
      </c>
      <c r="V102" s="174">
        <v>0</v>
      </c>
      <c r="W102" s="174">
        <v>0</v>
      </c>
      <c r="X102" s="174">
        <v>0</v>
      </c>
      <c r="Y102" s="174">
        <v>0</v>
      </c>
      <c r="Z102" s="174">
        <v>0</v>
      </c>
      <c r="AA102" s="174">
        <v>0</v>
      </c>
      <c r="AB102" s="174">
        <v>0</v>
      </c>
      <c r="AC102" s="174">
        <v>0</v>
      </c>
      <c r="AD102" s="174">
        <v>0</v>
      </c>
      <c r="AE102" s="174">
        <v>0</v>
      </c>
      <c r="AF102" s="174">
        <v>0</v>
      </c>
      <c r="AG102" s="174">
        <v>0</v>
      </c>
      <c r="AH102" s="174">
        <v>0</v>
      </c>
      <c r="AI102" s="174">
        <v>0</v>
      </c>
      <c r="AJ102" s="174">
        <v>0</v>
      </c>
      <c r="AK102" s="174">
        <v>0</v>
      </c>
      <c r="AL102" s="174">
        <v>0</v>
      </c>
      <c r="AM102" s="174">
        <v>0</v>
      </c>
      <c r="AN102" s="174">
        <v>0</v>
      </c>
      <c r="AO102" s="174">
        <v>0</v>
      </c>
      <c r="AP102" s="174">
        <v>0</v>
      </c>
      <c r="AQ102" s="174">
        <v>0</v>
      </c>
      <c r="AR102" s="174">
        <v>0</v>
      </c>
      <c r="AS102" s="174">
        <v>0</v>
      </c>
      <c r="AT102" s="174">
        <v>0</v>
      </c>
      <c r="AU102" s="174">
        <v>0</v>
      </c>
      <c r="AV102" s="174">
        <v>0</v>
      </c>
      <c r="AW102" s="174">
        <v>0</v>
      </c>
      <c r="AX102" s="174">
        <v>0</v>
      </c>
      <c r="AY102" s="174">
        <v>0</v>
      </c>
      <c r="AZ102" s="174">
        <v>0</v>
      </c>
      <c r="BA102" s="174">
        <v>0</v>
      </c>
      <c r="BB102" s="174">
        <v>0</v>
      </c>
      <c r="BC102" s="174">
        <v>0</v>
      </c>
      <c r="BD102" s="174">
        <v>0</v>
      </c>
      <c r="BE102" s="175">
        <v>0</v>
      </c>
      <c r="BF102" s="132">
        <v>0</v>
      </c>
      <c r="BG102" s="132">
        <v>0</v>
      </c>
      <c r="BH102" s="132">
        <v>0</v>
      </c>
    </row>
    <row r="103" spans="1:60">
      <c r="A103" s="136" t="s">
        <v>346</v>
      </c>
      <c r="B103" s="174">
        <v>0</v>
      </c>
      <c r="C103" s="174">
        <v>0</v>
      </c>
      <c r="D103" s="174">
        <v>0</v>
      </c>
      <c r="E103" s="174">
        <v>0</v>
      </c>
      <c r="F103" s="174">
        <v>0</v>
      </c>
      <c r="G103" s="174">
        <v>0</v>
      </c>
      <c r="H103" s="174">
        <v>0</v>
      </c>
      <c r="I103" s="174">
        <v>0</v>
      </c>
      <c r="J103" s="174">
        <v>0</v>
      </c>
      <c r="K103" s="174">
        <v>0</v>
      </c>
      <c r="L103" s="174">
        <v>0</v>
      </c>
      <c r="M103" s="174">
        <v>0</v>
      </c>
      <c r="N103" s="174">
        <v>7.1465999999999999E-4</v>
      </c>
      <c r="O103" s="174">
        <v>2.3243759999999999E-2</v>
      </c>
      <c r="P103" s="174">
        <v>3.1519039999999998E-2</v>
      </c>
      <c r="Q103" s="174">
        <v>3.4771539999999997E-2</v>
      </c>
      <c r="R103" s="174">
        <v>2.8972049999999999E-2</v>
      </c>
      <c r="S103" s="174">
        <v>3.7772890000000003E-2</v>
      </c>
      <c r="T103" s="174">
        <v>8.9650579999999994E-2</v>
      </c>
      <c r="U103" s="174">
        <v>0.11792059000000001</v>
      </c>
      <c r="V103" s="174">
        <v>0.16745341</v>
      </c>
      <c r="W103" s="174">
        <v>0.28311217</v>
      </c>
      <c r="X103" s="174">
        <v>0.39314192999999997</v>
      </c>
      <c r="Y103" s="174">
        <v>0.40100671999999998</v>
      </c>
      <c r="Z103" s="174">
        <v>0.47365172</v>
      </c>
      <c r="AA103" s="174">
        <v>0.52886562000000004</v>
      </c>
      <c r="AB103" s="174">
        <v>0.56310749999999998</v>
      </c>
      <c r="AC103" s="174">
        <v>0.56530214000000001</v>
      </c>
      <c r="AD103" s="174">
        <v>0.58138202999999999</v>
      </c>
      <c r="AE103" s="174">
        <v>0.58650917999999996</v>
      </c>
      <c r="AF103" s="174">
        <v>0.67028646999999997</v>
      </c>
      <c r="AG103" s="174">
        <v>0.73924339999999999</v>
      </c>
      <c r="AH103" s="174">
        <v>0.77085649000000001</v>
      </c>
      <c r="AI103" s="174">
        <v>0.89688972</v>
      </c>
      <c r="AJ103" s="174">
        <v>1.0306377900000001</v>
      </c>
      <c r="AK103" s="174">
        <v>1.0896374</v>
      </c>
      <c r="AL103" s="174">
        <v>1.11404896422078</v>
      </c>
      <c r="AM103" s="174">
        <v>1.1756609332258099</v>
      </c>
      <c r="AN103" s="174">
        <v>1.2717807525</v>
      </c>
      <c r="AO103" s="174">
        <v>1.2738450221655999</v>
      </c>
      <c r="AP103" s="174">
        <v>1.42134117208861</v>
      </c>
      <c r="AQ103" s="174">
        <v>1.4313572145283</v>
      </c>
      <c r="AR103" s="174">
        <v>1.3668366307499999</v>
      </c>
      <c r="AS103" s="174">
        <v>1.4345692054658401</v>
      </c>
      <c r="AT103" s="174">
        <v>1.39561317722222</v>
      </c>
      <c r="AU103" s="174">
        <v>1.39479410650307</v>
      </c>
      <c r="AV103" s="174">
        <v>1.44345337628049</v>
      </c>
      <c r="AW103" s="174">
        <v>1.3939439896363599</v>
      </c>
      <c r="AX103" s="174">
        <v>1.2791534860843401</v>
      </c>
      <c r="AY103" s="174">
        <v>1.4329458792215599</v>
      </c>
      <c r="AZ103" s="174">
        <v>1.50051486</v>
      </c>
      <c r="BA103" s="174">
        <v>1.46658289420118</v>
      </c>
      <c r="BB103" s="174">
        <v>1.3358405250000001</v>
      </c>
      <c r="BC103" s="174">
        <v>1.19452075631579</v>
      </c>
      <c r="BD103" s="174">
        <v>1.30069414504665</v>
      </c>
      <c r="BE103" s="175">
        <v>1.42269296692245</v>
      </c>
      <c r="BF103" s="132">
        <v>9.0806653563949596E-2</v>
      </c>
      <c r="BG103" s="132">
        <v>-7.0188313913608401E-3</v>
      </c>
      <c r="BH103" s="132">
        <v>5.9325051923222703E-2</v>
      </c>
    </row>
    <row r="104" spans="1:60">
      <c r="A104" s="136" t="s">
        <v>347</v>
      </c>
      <c r="B104" s="174">
        <v>0</v>
      </c>
      <c r="C104" s="174">
        <v>0</v>
      </c>
      <c r="D104" s="174">
        <v>0</v>
      </c>
      <c r="E104" s="174">
        <v>0</v>
      </c>
      <c r="F104" s="174">
        <v>0</v>
      </c>
      <c r="G104" s="174">
        <v>0</v>
      </c>
      <c r="H104" s="174">
        <v>0</v>
      </c>
      <c r="I104" s="174">
        <v>0</v>
      </c>
      <c r="J104" s="174">
        <v>0</v>
      </c>
      <c r="K104" s="174">
        <v>0</v>
      </c>
      <c r="L104" s="174">
        <v>0</v>
      </c>
      <c r="M104" s="174">
        <v>0</v>
      </c>
      <c r="N104" s="174">
        <v>0</v>
      </c>
      <c r="O104" s="174">
        <v>0</v>
      </c>
      <c r="P104" s="174">
        <v>0</v>
      </c>
      <c r="Q104" s="174">
        <v>0</v>
      </c>
      <c r="R104" s="174">
        <v>0</v>
      </c>
      <c r="S104" s="174">
        <v>0</v>
      </c>
      <c r="T104" s="174">
        <v>0</v>
      </c>
      <c r="U104" s="174">
        <v>0</v>
      </c>
      <c r="V104" s="174">
        <v>0</v>
      </c>
      <c r="W104" s="174">
        <v>0</v>
      </c>
      <c r="X104" s="174">
        <v>0</v>
      </c>
      <c r="Y104" s="174">
        <v>0</v>
      </c>
      <c r="Z104" s="174">
        <v>0</v>
      </c>
      <c r="AA104" s="174">
        <v>0</v>
      </c>
      <c r="AB104" s="174">
        <v>0</v>
      </c>
      <c r="AC104" s="174">
        <v>0</v>
      </c>
      <c r="AD104" s="174">
        <v>0</v>
      </c>
      <c r="AE104" s="174">
        <v>0</v>
      </c>
      <c r="AF104" s="174">
        <v>0</v>
      </c>
      <c r="AG104" s="174">
        <v>0</v>
      </c>
      <c r="AH104" s="174">
        <v>0</v>
      </c>
      <c r="AI104" s="174">
        <v>0</v>
      </c>
      <c r="AJ104" s="174">
        <v>0</v>
      </c>
      <c r="AK104" s="174">
        <v>0</v>
      </c>
      <c r="AL104" s="174">
        <v>0</v>
      </c>
      <c r="AM104" s="174">
        <v>0</v>
      </c>
      <c r="AN104" s="174">
        <v>0</v>
      </c>
      <c r="AO104" s="174">
        <v>0</v>
      </c>
      <c r="AP104" s="174">
        <v>0</v>
      </c>
      <c r="AQ104" s="174">
        <v>0</v>
      </c>
      <c r="AR104" s="174">
        <v>0</v>
      </c>
      <c r="AS104" s="174">
        <v>0</v>
      </c>
      <c r="AT104" s="174">
        <v>0</v>
      </c>
      <c r="AU104" s="174">
        <v>0</v>
      </c>
      <c r="AV104" s="174">
        <v>0</v>
      </c>
      <c r="AW104" s="174">
        <v>0</v>
      </c>
      <c r="AX104" s="174">
        <v>0</v>
      </c>
      <c r="AY104" s="174">
        <v>0</v>
      </c>
      <c r="AZ104" s="174">
        <v>0</v>
      </c>
      <c r="BA104" s="174">
        <v>0</v>
      </c>
      <c r="BB104" s="174">
        <v>0</v>
      </c>
      <c r="BC104" s="174">
        <v>0</v>
      </c>
      <c r="BD104" s="174">
        <v>0</v>
      </c>
      <c r="BE104" s="175">
        <v>0</v>
      </c>
      <c r="BF104" s="132">
        <v>0</v>
      </c>
      <c r="BG104" s="132">
        <v>0</v>
      </c>
      <c r="BH104" s="132">
        <v>0</v>
      </c>
    </row>
    <row r="105" spans="1:60">
      <c r="A105" s="136" t="s">
        <v>348</v>
      </c>
      <c r="B105" s="174">
        <v>0</v>
      </c>
      <c r="C105" s="174">
        <v>0</v>
      </c>
      <c r="D105" s="174">
        <v>0</v>
      </c>
      <c r="E105" s="174">
        <v>0</v>
      </c>
      <c r="F105" s="174">
        <v>0</v>
      </c>
      <c r="G105" s="174">
        <v>0</v>
      </c>
      <c r="H105" s="174">
        <v>0</v>
      </c>
      <c r="I105" s="174">
        <v>0</v>
      </c>
      <c r="J105" s="174">
        <v>0</v>
      </c>
      <c r="K105" s="174">
        <v>0</v>
      </c>
      <c r="L105" s="174">
        <v>0</v>
      </c>
      <c r="M105" s="174">
        <v>0</v>
      </c>
      <c r="N105" s="174">
        <v>9.8999999999999999E-4</v>
      </c>
      <c r="O105" s="174">
        <v>2.6700000000000002E-2</v>
      </c>
      <c r="P105" s="174">
        <v>6.3289999999999999E-2</v>
      </c>
      <c r="Q105" s="174">
        <v>8.1989999999999993E-2</v>
      </c>
      <c r="R105" s="174">
        <v>0.10668</v>
      </c>
      <c r="S105" s="174">
        <v>0.13084207</v>
      </c>
      <c r="T105" s="174">
        <v>0.18903698999999999</v>
      </c>
      <c r="U105" s="174">
        <v>0.24588946</v>
      </c>
      <c r="V105" s="174">
        <v>0.28726740000000001</v>
      </c>
      <c r="W105" s="174">
        <v>0.26940797</v>
      </c>
      <c r="X105" s="174">
        <v>0.33128328000000001</v>
      </c>
      <c r="Y105" s="174">
        <v>0.30651254999999999</v>
      </c>
      <c r="Z105" s="174">
        <v>0.28276138000000001</v>
      </c>
      <c r="AA105" s="174">
        <v>0.32865952999999998</v>
      </c>
      <c r="AB105" s="174">
        <v>0.35290082</v>
      </c>
      <c r="AC105" s="174">
        <v>0.33844505000000003</v>
      </c>
      <c r="AD105" s="174">
        <v>0.34354154999999997</v>
      </c>
      <c r="AE105" s="174">
        <v>0.34870544999999997</v>
      </c>
      <c r="AF105" s="174">
        <v>0.35315639999999998</v>
      </c>
      <c r="AG105" s="174">
        <v>0.37787690959999998</v>
      </c>
      <c r="AH105" s="174">
        <v>0.36269470599999998</v>
      </c>
      <c r="AI105" s="174">
        <v>0.3682446526</v>
      </c>
      <c r="AJ105" s="174">
        <v>0.38415805200000003</v>
      </c>
      <c r="AK105" s="174">
        <v>0.38502790520000002</v>
      </c>
      <c r="AL105" s="174">
        <v>0.352559910857143</v>
      </c>
      <c r="AM105" s="174">
        <v>0.39042560206858101</v>
      </c>
      <c r="AN105" s="174">
        <v>0.381436597038461</v>
      </c>
      <c r="AO105" s="174">
        <v>0.384839486942675</v>
      </c>
      <c r="AP105" s="174">
        <v>0.387070710379747</v>
      </c>
      <c r="AQ105" s="174">
        <v>0.38365950713207497</v>
      </c>
      <c r="AR105" s="174">
        <v>0.3876557175</v>
      </c>
      <c r="AS105" s="174">
        <v>0.38798195768944099</v>
      </c>
      <c r="AT105" s="174">
        <v>0.392616216444444</v>
      </c>
      <c r="AU105" s="174">
        <v>0.39074781793251501</v>
      </c>
      <c r="AV105" s="174">
        <v>0.39291604221951199</v>
      </c>
      <c r="AW105" s="174">
        <v>0.37481967632727198</v>
      </c>
      <c r="AX105" s="174">
        <v>0.38378446265060201</v>
      </c>
      <c r="AY105" s="174">
        <v>0.38835408233532898</v>
      </c>
      <c r="AZ105" s="174">
        <v>0.33214770546428501</v>
      </c>
      <c r="BA105" s="174">
        <v>0.28663837146745502</v>
      </c>
      <c r="BB105" s="174">
        <v>0.20200977719999999</v>
      </c>
      <c r="BC105" s="174">
        <v>0.24768469313684199</v>
      </c>
      <c r="BD105" s="174">
        <v>0.288143334829988</v>
      </c>
      <c r="BE105" s="175">
        <v>0.27924070687869401</v>
      </c>
      <c r="BF105" s="132">
        <v>-3.3544349405241203E-2</v>
      </c>
      <c r="BG105" s="132">
        <v>-3.0463788163521899E-2</v>
      </c>
      <c r="BH105" s="132">
        <v>1.16440931527842E-2</v>
      </c>
    </row>
    <row r="106" spans="1:60">
      <c r="A106" s="136" t="s">
        <v>349</v>
      </c>
      <c r="B106" s="174">
        <v>0</v>
      </c>
      <c r="C106" s="174">
        <v>0</v>
      </c>
      <c r="D106" s="174">
        <v>0</v>
      </c>
      <c r="E106" s="174">
        <v>0</v>
      </c>
      <c r="F106" s="174">
        <v>0</v>
      </c>
      <c r="G106" s="174">
        <v>0</v>
      </c>
      <c r="H106" s="174">
        <v>0</v>
      </c>
      <c r="I106" s="174">
        <v>0</v>
      </c>
      <c r="J106" s="174">
        <v>0</v>
      </c>
      <c r="K106" s="174">
        <v>0</v>
      </c>
      <c r="L106" s="174">
        <v>0</v>
      </c>
      <c r="M106" s="174">
        <v>0</v>
      </c>
      <c r="N106" s="174">
        <v>0</v>
      </c>
      <c r="O106" s="174">
        <v>0</v>
      </c>
      <c r="P106" s="174">
        <v>0</v>
      </c>
      <c r="Q106" s="174">
        <v>0</v>
      </c>
      <c r="R106" s="174">
        <v>0</v>
      </c>
      <c r="S106" s="174">
        <v>0</v>
      </c>
      <c r="T106" s="174">
        <v>0</v>
      </c>
      <c r="U106" s="174">
        <v>0</v>
      </c>
      <c r="V106" s="174">
        <v>0</v>
      </c>
      <c r="W106" s="174">
        <v>0</v>
      </c>
      <c r="X106" s="174">
        <v>0</v>
      </c>
      <c r="Y106" s="174">
        <v>0</v>
      </c>
      <c r="Z106" s="174">
        <v>0</v>
      </c>
      <c r="AA106" s="174">
        <v>0</v>
      </c>
      <c r="AB106" s="174">
        <v>0</v>
      </c>
      <c r="AC106" s="174">
        <v>0</v>
      </c>
      <c r="AD106" s="174">
        <v>0</v>
      </c>
      <c r="AE106" s="174">
        <v>0</v>
      </c>
      <c r="AF106" s="174">
        <v>0</v>
      </c>
      <c r="AG106" s="174">
        <v>0</v>
      </c>
      <c r="AH106" s="174">
        <v>0</v>
      </c>
      <c r="AI106" s="174">
        <v>0</v>
      </c>
      <c r="AJ106" s="174">
        <v>0</v>
      </c>
      <c r="AK106" s="174">
        <v>0</v>
      </c>
      <c r="AL106" s="174">
        <v>0</v>
      </c>
      <c r="AM106" s="174">
        <v>0</v>
      </c>
      <c r="AN106" s="174">
        <v>0</v>
      </c>
      <c r="AO106" s="174">
        <v>0</v>
      </c>
      <c r="AP106" s="174">
        <v>0</v>
      </c>
      <c r="AQ106" s="174">
        <v>0</v>
      </c>
      <c r="AR106" s="174">
        <v>0</v>
      </c>
      <c r="AS106" s="174">
        <v>0</v>
      </c>
      <c r="AT106" s="174">
        <v>0</v>
      </c>
      <c r="AU106" s="174">
        <v>0</v>
      </c>
      <c r="AV106" s="174">
        <v>0</v>
      </c>
      <c r="AW106" s="174">
        <v>0</v>
      </c>
      <c r="AX106" s="174">
        <v>0</v>
      </c>
      <c r="AY106" s="174">
        <v>0</v>
      </c>
      <c r="AZ106" s="174">
        <v>0</v>
      </c>
      <c r="BA106" s="174">
        <v>0</v>
      </c>
      <c r="BB106" s="174">
        <v>0</v>
      </c>
      <c r="BC106" s="174">
        <v>0</v>
      </c>
      <c r="BD106" s="174">
        <v>0</v>
      </c>
      <c r="BE106" s="175">
        <v>0</v>
      </c>
      <c r="BF106" s="132">
        <v>0</v>
      </c>
      <c r="BG106" s="132">
        <v>0</v>
      </c>
      <c r="BH106" s="132">
        <v>0</v>
      </c>
    </row>
    <row r="107" spans="1:60">
      <c r="A107" s="136" t="s">
        <v>350</v>
      </c>
      <c r="B107" s="174">
        <v>0</v>
      </c>
      <c r="C107" s="174">
        <v>0</v>
      </c>
      <c r="D107" s="174">
        <v>0</v>
      </c>
      <c r="E107" s="174">
        <v>0</v>
      </c>
      <c r="F107" s="174">
        <v>0</v>
      </c>
      <c r="G107" s="174">
        <v>0</v>
      </c>
      <c r="H107" s="174">
        <v>0</v>
      </c>
      <c r="I107" s="174">
        <v>0</v>
      </c>
      <c r="J107" s="174">
        <v>0</v>
      </c>
      <c r="K107" s="174">
        <v>0</v>
      </c>
      <c r="L107" s="174">
        <v>0</v>
      </c>
      <c r="M107" s="174">
        <v>0</v>
      </c>
      <c r="N107" s="174">
        <v>0</v>
      </c>
      <c r="O107" s="174">
        <v>0</v>
      </c>
      <c r="P107" s="174">
        <v>0</v>
      </c>
      <c r="Q107" s="174">
        <v>0</v>
      </c>
      <c r="R107" s="174">
        <v>0</v>
      </c>
      <c r="S107" s="174">
        <v>0</v>
      </c>
      <c r="T107" s="174">
        <v>0</v>
      </c>
      <c r="U107" s="174">
        <v>0</v>
      </c>
      <c r="V107" s="174">
        <v>0</v>
      </c>
      <c r="W107" s="174">
        <v>0</v>
      </c>
      <c r="X107" s="174">
        <v>0</v>
      </c>
      <c r="Y107" s="174">
        <v>0</v>
      </c>
      <c r="Z107" s="174">
        <v>0</v>
      </c>
      <c r="AA107" s="174">
        <v>0</v>
      </c>
      <c r="AB107" s="174">
        <v>0</v>
      </c>
      <c r="AC107" s="174">
        <v>0</v>
      </c>
      <c r="AD107" s="174">
        <v>0</v>
      </c>
      <c r="AE107" s="174">
        <v>0</v>
      </c>
      <c r="AF107" s="174">
        <v>0</v>
      </c>
      <c r="AG107" s="174">
        <v>0</v>
      </c>
      <c r="AH107" s="174">
        <v>0</v>
      </c>
      <c r="AI107" s="174">
        <v>0</v>
      </c>
      <c r="AJ107" s="174">
        <v>0</v>
      </c>
      <c r="AK107" s="174">
        <v>0</v>
      </c>
      <c r="AL107" s="174">
        <v>0</v>
      </c>
      <c r="AM107" s="174">
        <v>0</v>
      </c>
      <c r="AN107" s="174">
        <v>0</v>
      </c>
      <c r="AO107" s="174">
        <v>0</v>
      </c>
      <c r="AP107" s="174">
        <v>0</v>
      </c>
      <c r="AQ107" s="174">
        <v>0</v>
      </c>
      <c r="AR107" s="174">
        <v>0</v>
      </c>
      <c r="AS107" s="174">
        <v>0</v>
      </c>
      <c r="AT107" s="174">
        <v>0</v>
      </c>
      <c r="AU107" s="174">
        <v>0</v>
      </c>
      <c r="AV107" s="174">
        <v>0</v>
      </c>
      <c r="AW107" s="174">
        <v>0</v>
      </c>
      <c r="AX107" s="174">
        <v>0</v>
      </c>
      <c r="AY107" s="174">
        <v>0</v>
      </c>
      <c r="AZ107" s="174">
        <v>0</v>
      </c>
      <c r="BA107" s="174">
        <v>0</v>
      </c>
      <c r="BB107" s="174">
        <v>0</v>
      </c>
      <c r="BC107" s="174">
        <v>0</v>
      </c>
      <c r="BD107" s="174">
        <v>0</v>
      </c>
      <c r="BE107" s="175">
        <v>0</v>
      </c>
      <c r="BF107" s="132">
        <v>0</v>
      </c>
      <c r="BG107" s="132">
        <v>0</v>
      </c>
      <c r="BH107" s="132">
        <v>0</v>
      </c>
    </row>
    <row r="108" spans="1:60">
      <c r="A108" s="136" t="s">
        <v>351</v>
      </c>
      <c r="B108" s="174">
        <v>0</v>
      </c>
      <c r="C108" s="174">
        <v>0</v>
      </c>
      <c r="D108" s="174">
        <v>0</v>
      </c>
      <c r="E108" s="174">
        <v>0</v>
      </c>
      <c r="F108" s="174">
        <v>0</v>
      </c>
      <c r="G108" s="174">
        <v>0</v>
      </c>
      <c r="H108" s="174">
        <v>0</v>
      </c>
      <c r="I108" s="174">
        <v>0</v>
      </c>
      <c r="J108" s="174">
        <v>0</v>
      </c>
      <c r="K108" s="174">
        <v>0</v>
      </c>
      <c r="L108" s="174">
        <v>0</v>
      </c>
      <c r="M108" s="174">
        <v>0</v>
      </c>
      <c r="N108" s="174">
        <v>0</v>
      </c>
      <c r="O108" s="174">
        <v>0</v>
      </c>
      <c r="P108" s="174">
        <v>0</v>
      </c>
      <c r="Q108" s="174">
        <v>0</v>
      </c>
      <c r="R108" s="174">
        <v>0</v>
      </c>
      <c r="S108" s="174">
        <v>0</v>
      </c>
      <c r="T108" s="174">
        <v>0</v>
      </c>
      <c r="U108" s="174">
        <v>0</v>
      </c>
      <c r="V108" s="174">
        <v>0</v>
      </c>
      <c r="W108" s="174">
        <v>0</v>
      </c>
      <c r="X108" s="174">
        <v>0</v>
      </c>
      <c r="Y108" s="174">
        <v>0</v>
      </c>
      <c r="Z108" s="174">
        <v>0</v>
      </c>
      <c r="AA108" s="174">
        <v>0</v>
      </c>
      <c r="AB108" s="174">
        <v>0</v>
      </c>
      <c r="AC108" s="174">
        <v>0</v>
      </c>
      <c r="AD108" s="174">
        <v>0</v>
      </c>
      <c r="AE108" s="174">
        <v>0</v>
      </c>
      <c r="AF108" s="174">
        <v>0</v>
      </c>
      <c r="AG108" s="174">
        <v>0</v>
      </c>
      <c r="AH108" s="174">
        <v>0</v>
      </c>
      <c r="AI108" s="174">
        <v>0</v>
      </c>
      <c r="AJ108" s="174">
        <v>0</v>
      </c>
      <c r="AK108" s="174">
        <v>0</v>
      </c>
      <c r="AL108" s="174">
        <v>0</v>
      </c>
      <c r="AM108" s="174">
        <v>0</v>
      </c>
      <c r="AN108" s="174">
        <v>0</v>
      </c>
      <c r="AO108" s="174">
        <v>0</v>
      </c>
      <c r="AP108" s="174">
        <v>0</v>
      </c>
      <c r="AQ108" s="174">
        <v>0</v>
      </c>
      <c r="AR108" s="174">
        <v>0</v>
      </c>
      <c r="AS108" s="174">
        <v>0</v>
      </c>
      <c r="AT108" s="174">
        <v>0</v>
      </c>
      <c r="AU108" s="174">
        <v>0</v>
      </c>
      <c r="AV108" s="174">
        <v>0</v>
      </c>
      <c r="AW108" s="174">
        <v>0</v>
      </c>
      <c r="AX108" s="174">
        <v>0</v>
      </c>
      <c r="AY108" s="174">
        <v>0</v>
      </c>
      <c r="AZ108" s="174">
        <v>0</v>
      </c>
      <c r="BA108" s="174">
        <v>0</v>
      </c>
      <c r="BB108" s="174">
        <v>0</v>
      </c>
      <c r="BC108" s="174">
        <v>0</v>
      </c>
      <c r="BD108" s="174">
        <v>0</v>
      </c>
      <c r="BE108" s="175">
        <v>0</v>
      </c>
      <c r="BF108" s="132">
        <v>0</v>
      </c>
      <c r="BG108" s="132">
        <v>0</v>
      </c>
      <c r="BH108" s="132">
        <v>0</v>
      </c>
    </row>
    <row r="109" spans="1:60" s="125" customFormat="1">
      <c r="A109" s="133" t="s">
        <v>352</v>
      </c>
      <c r="B109" s="176">
        <v>2.5000000000000001E-4</v>
      </c>
      <c r="C109" s="176">
        <v>5.8399999999999997E-3</v>
      </c>
      <c r="D109" s="176">
        <v>6.2899999999999996E-3</v>
      </c>
      <c r="E109" s="176">
        <v>1.044E-2</v>
      </c>
      <c r="F109" s="176">
        <v>1.8067816E-2</v>
      </c>
      <c r="G109" s="176">
        <v>5.8891423999999998E-2</v>
      </c>
      <c r="H109" s="176">
        <v>9.0308814000000001E-2</v>
      </c>
      <c r="I109" s="176">
        <v>0.10606947</v>
      </c>
      <c r="J109" s="176">
        <v>0.12040443200000001</v>
      </c>
      <c r="K109" s="176">
        <v>0.22028023799999999</v>
      </c>
      <c r="L109" s="176">
        <v>0.27878286200000002</v>
      </c>
      <c r="M109" s="176">
        <v>0.372521292</v>
      </c>
      <c r="N109" s="176">
        <v>0.340082302</v>
      </c>
      <c r="O109" s="176">
        <v>0.66738045999999995</v>
      </c>
      <c r="P109" s="176">
        <v>0.82273638199999999</v>
      </c>
      <c r="Q109" s="176">
        <v>0.96795050800000004</v>
      </c>
      <c r="R109" s="176">
        <v>1.0401916739999999</v>
      </c>
      <c r="S109" s="176">
        <v>1.2165145559999999</v>
      </c>
      <c r="T109" s="176">
        <v>1.4550966219999999</v>
      </c>
      <c r="U109" s="176">
        <v>1.750157916</v>
      </c>
      <c r="V109" s="176">
        <v>2.0994677620000002</v>
      </c>
      <c r="W109" s="176">
        <v>2.2616808000000002</v>
      </c>
      <c r="X109" s="176">
        <v>2.6667341520000001</v>
      </c>
      <c r="Y109" s="176">
        <v>2.5091998860000002</v>
      </c>
      <c r="Z109" s="176">
        <v>2.6559648380000001</v>
      </c>
      <c r="AA109" s="176">
        <v>2.8713850480000001</v>
      </c>
      <c r="AB109" s="176">
        <v>3.0612796200000001</v>
      </c>
      <c r="AC109" s="176">
        <v>3.1436598459999998</v>
      </c>
      <c r="AD109" s="176">
        <v>3.4842979239999998</v>
      </c>
      <c r="AE109" s="176">
        <v>3.720585378</v>
      </c>
      <c r="AF109" s="176">
        <v>4.1020166839999996</v>
      </c>
      <c r="AG109" s="176">
        <v>4.3127950995999997</v>
      </c>
      <c r="AH109" s="176">
        <v>4.5945264799999999</v>
      </c>
      <c r="AI109" s="176">
        <v>4.7835173506000004</v>
      </c>
      <c r="AJ109" s="176">
        <v>4.8647093440000004</v>
      </c>
      <c r="AK109" s="176">
        <v>5.0003927531999999</v>
      </c>
      <c r="AL109" s="176">
        <v>5.0331431574935097</v>
      </c>
      <c r="AM109" s="176">
        <v>5.1258915879137401</v>
      </c>
      <c r="AN109" s="176">
        <v>4.5314422903846099</v>
      </c>
      <c r="AO109" s="176">
        <v>5.1670189668152897</v>
      </c>
      <c r="AP109" s="176">
        <v>5.3563759869717904</v>
      </c>
      <c r="AQ109" s="176">
        <v>5.4648685286255798</v>
      </c>
      <c r="AR109" s="176">
        <v>5.2093122007989496</v>
      </c>
      <c r="AS109" s="176">
        <v>5.0261979884820001</v>
      </c>
      <c r="AT109" s="176">
        <v>5.2265826801867803</v>
      </c>
      <c r="AU109" s="176">
        <v>5.4718189419994001</v>
      </c>
      <c r="AV109" s="176">
        <v>4.5072661597152202</v>
      </c>
      <c r="AW109" s="176">
        <v>3.1797454148551298</v>
      </c>
      <c r="AX109" s="176">
        <v>3.17150581988431</v>
      </c>
      <c r="AY109" s="176">
        <v>3.40236051524978</v>
      </c>
      <c r="AZ109" s="176">
        <v>3.82271165180543</v>
      </c>
      <c r="BA109" s="176">
        <v>4.2342166246713804</v>
      </c>
      <c r="BB109" s="176">
        <v>4.4421939056930704</v>
      </c>
      <c r="BC109" s="176">
        <v>4.9532011767234501</v>
      </c>
      <c r="BD109" s="176">
        <v>5.7668433590767902</v>
      </c>
      <c r="BE109" s="176">
        <v>5.8155261343571896</v>
      </c>
      <c r="BF109" s="135">
        <v>5.6865355222701598E-3</v>
      </c>
      <c r="BG109" s="135">
        <v>9.8852590902738201E-3</v>
      </c>
      <c r="BH109" s="135">
        <v>0.242502351458103</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711" t="s">
        <v>353</v>
      </c>
      <c r="B111" s="714">
        <v>0.25539724242105299</v>
      </c>
      <c r="C111" s="714">
        <v>0.34433290326315802</v>
      </c>
      <c r="D111" s="714">
        <v>0.41006014000000002</v>
      </c>
      <c r="E111" s="714">
        <v>0.52113164073684204</v>
      </c>
      <c r="F111" s="714">
        <v>0.61783411557894696</v>
      </c>
      <c r="G111" s="714">
        <v>0.78874657126315795</v>
      </c>
      <c r="H111" s="714">
        <v>1.09704177368421</v>
      </c>
      <c r="I111" s="714">
        <v>1.5217514884210499</v>
      </c>
      <c r="J111" s="714">
        <v>2.0390157934736801</v>
      </c>
      <c r="K111" s="714">
        <v>2.6660009335789501</v>
      </c>
      <c r="L111" s="714">
        <v>3.69848190673684</v>
      </c>
      <c r="M111" s="714">
        <v>4.3267142097894702</v>
      </c>
      <c r="N111" s="714">
        <v>5.3854781357894703</v>
      </c>
      <c r="O111" s="714">
        <v>6.2579439603157896</v>
      </c>
      <c r="P111" s="714">
        <v>6.5085989472631596</v>
      </c>
      <c r="Q111" s="714">
        <v>7.1192422302105296</v>
      </c>
      <c r="R111" s="714">
        <v>8.4075076169473704</v>
      </c>
      <c r="S111" s="714">
        <v>9.1217754249473693</v>
      </c>
      <c r="T111" s="714">
        <v>10.3381271017895</v>
      </c>
      <c r="U111" s="714">
        <v>12.5456843827368</v>
      </c>
      <c r="V111" s="714">
        <v>14.889216372105301</v>
      </c>
      <c r="W111" s="714">
        <v>15.9473573448421</v>
      </c>
      <c r="X111" s="714">
        <v>17.347331168315801</v>
      </c>
      <c r="Y111" s="714">
        <v>18.9124926707368</v>
      </c>
      <c r="Z111" s="714">
        <v>19.4501058572632</v>
      </c>
      <c r="AA111" s="714">
        <v>20.004620235578901</v>
      </c>
      <c r="AB111" s="714">
        <v>20.9617470458947</v>
      </c>
      <c r="AC111" s="714">
        <v>21.120891408320201</v>
      </c>
      <c r="AD111" s="714">
        <v>21.848260613265101</v>
      </c>
      <c r="AE111" s="714">
        <v>22.258443239483299</v>
      </c>
      <c r="AF111" s="714">
        <v>23.223959780838801</v>
      </c>
      <c r="AG111" s="714">
        <v>24.068010517299498</v>
      </c>
      <c r="AH111" s="714">
        <v>23.902765576013898</v>
      </c>
      <c r="AI111" s="714">
        <v>24.3138043004145</v>
      </c>
      <c r="AJ111" s="714">
        <v>25.2436148440502</v>
      </c>
      <c r="AK111" s="714">
        <v>25.808990807151801</v>
      </c>
      <c r="AL111" s="714">
        <v>26.3653551619628</v>
      </c>
      <c r="AM111" s="714">
        <v>26.6138125722381</v>
      </c>
      <c r="AN111" s="714">
        <v>25.907690420790701</v>
      </c>
      <c r="AO111" s="714">
        <v>26.912458579776299</v>
      </c>
      <c r="AP111" s="714">
        <v>26.812454509171701</v>
      </c>
      <c r="AQ111" s="714">
        <v>26.975790342277101</v>
      </c>
      <c r="AR111" s="714">
        <v>26.260919823012198</v>
      </c>
      <c r="AS111" s="714">
        <v>26.016725444093801</v>
      </c>
      <c r="AT111" s="714">
        <v>25.4903994881793</v>
      </c>
      <c r="AU111" s="714">
        <v>25.9865890200027</v>
      </c>
      <c r="AV111" s="714">
        <v>24.747531245743399</v>
      </c>
      <c r="AW111" s="714">
        <v>22.910864916662799</v>
      </c>
      <c r="AX111" s="714">
        <v>22.954915343874799</v>
      </c>
      <c r="AY111" s="714">
        <v>23.283326397326402</v>
      </c>
      <c r="AZ111" s="714">
        <v>23.456288143920901</v>
      </c>
      <c r="BA111" s="714">
        <v>23.664351638223501</v>
      </c>
      <c r="BB111" s="714">
        <v>23.7351122249</v>
      </c>
      <c r="BC111" s="714">
        <v>24.1272703713189</v>
      </c>
      <c r="BD111" s="714">
        <v>24.929971957785199</v>
      </c>
      <c r="BE111" s="714">
        <v>23.981318529036798</v>
      </c>
      <c r="BF111" s="713">
        <v>-4.0680998706583399E-2</v>
      </c>
      <c r="BG111" s="713">
        <v>-2.2206425089149602E-3</v>
      </c>
      <c r="BH111" s="713">
        <v>1</v>
      </c>
    </row>
    <row r="112" spans="1:60">
      <c r="A112" s="124" t="s">
        <v>354</v>
      </c>
      <c r="B112" s="174">
        <v>0.23679156842105301</v>
      </c>
      <c r="C112" s="174">
        <v>0.323574305263158</v>
      </c>
      <c r="D112" s="174">
        <v>0.38714120000000002</v>
      </c>
      <c r="E112" s="174">
        <v>0.48961809473684198</v>
      </c>
      <c r="F112" s="174">
        <v>0.57374883157894696</v>
      </c>
      <c r="G112" s="174">
        <v>0.73133050526315801</v>
      </c>
      <c r="H112" s="174">
        <v>1.0325404736842101</v>
      </c>
      <c r="I112" s="174">
        <v>1.41142036842105</v>
      </c>
      <c r="J112" s="174">
        <v>1.87212118947368</v>
      </c>
      <c r="K112" s="174">
        <v>2.40820463157895</v>
      </c>
      <c r="L112" s="174">
        <v>3.3338328947368399</v>
      </c>
      <c r="M112" s="174">
        <v>3.83766611578947</v>
      </c>
      <c r="N112" s="174">
        <v>4.7771823757894802</v>
      </c>
      <c r="O112" s="174">
        <v>5.5942502863157904</v>
      </c>
      <c r="P112" s="174">
        <v>5.7364145452631599</v>
      </c>
      <c r="Q112" s="174">
        <v>6.1876902242105301</v>
      </c>
      <c r="R112" s="174">
        <v>7.2813410289473701</v>
      </c>
      <c r="S112" s="174">
        <v>7.8133028689473702</v>
      </c>
      <c r="T112" s="174">
        <v>8.8052470957894702</v>
      </c>
      <c r="U112" s="174">
        <v>10.5444626847368</v>
      </c>
      <c r="V112" s="174">
        <v>12.657602982105301</v>
      </c>
      <c r="W112" s="174">
        <v>13.8081772808421</v>
      </c>
      <c r="X112" s="174">
        <v>14.8598431683158</v>
      </c>
      <c r="Y112" s="174">
        <v>16.0563549507368</v>
      </c>
      <c r="Z112" s="174">
        <v>16.711377377263201</v>
      </c>
      <c r="AA112" s="174">
        <v>17.336453401579</v>
      </c>
      <c r="AB112" s="174">
        <v>18.278710477894698</v>
      </c>
      <c r="AC112" s="174">
        <v>18.4776846294737</v>
      </c>
      <c r="AD112" s="174">
        <v>19.1793902747368</v>
      </c>
      <c r="AE112" s="174">
        <v>19.703146218947399</v>
      </c>
      <c r="AF112" s="174">
        <v>20.575256740526299</v>
      </c>
      <c r="AG112" s="174">
        <v>21.138026576842101</v>
      </c>
      <c r="AH112" s="174">
        <v>20.922999765263199</v>
      </c>
      <c r="AI112" s="174">
        <v>21.415311345334501</v>
      </c>
      <c r="AJ112" s="174">
        <v>22.172402581285599</v>
      </c>
      <c r="AK112" s="174">
        <v>22.500171193004501</v>
      </c>
      <c r="AL112" s="174">
        <v>22.927028937940999</v>
      </c>
      <c r="AM112" s="174">
        <v>23.0088128011792</v>
      </c>
      <c r="AN112" s="174">
        <v>22.065046654746101</v>
      </c>
      <c r="AO112" s="174">
        <v>22.987392801454298</v>
      </c>
      <c r="AP112" s="174">
        <v>22.876369318668299</v>
      </c>
      <c r="AQ112" s="174">
        <v>22.926528395817598</v>
      </c>
      <c r="AR112" s="174">
        <v>22.137144000500399</v>
      </c>
      <c r="AS112" s="174">
        <v>21.807395551693698</v>
      </c>
      <c r="AT112" s="174">
        <v>21.326006374371602</v>
      </c>
      <c r="AU112" s="174">
        <v>21.6107540141833</v>
      </c>
      <c r="AV112" s="174">
        <v>20.135625531578</v>
      </c>
      <c r="AW112" s="174">
        <v>18.193939259810598</v>
      </c>
      <c r="AX112" s="174">
        <v>18.211955617206399</v>
      </c>
      <c r="AY112" s="174">
        <v>18.218093990908901</v>
      </c>
      <c r="AZ112" s="174">
        <v>17.9840626740767</v>
      </c>
      <c r="BA112" s="174">
        <v>17.864076943879201</v>
      </c>
      <c r="BB112" s="174">
        <v>17.638097753949101</v>
      </c>
      <c r="BC112" s="174">
        <v>17.590767306274099</v>
      </c>
      <c r="BD112" s="174">
        <v>17.780917383187901</v>
      </c>
      <c r="BE112" s="175">
        <v>16.6683296055322</v>
      </c>
      <c r="BF112" s="132">
        <v>-6.5133290755787998E-2</v>
      </c>
      <c r="BG112" s="132">
        <v>-1.8015884027051E-2</v>
      </c>
      <c r="BH112" s="132">
        <v>0.695054760452395</v>
      </c>
    </row>
    <row r="113" spans="1:60">
      <c r="A113" s="124" t="s">
        <v>355</v>
      </c>
      <c r="B113" s="174">
        <v>1.8605673999999999E-2</v>
      </c>
      <c r="C113" s="174">
        <v>2.0758598E-2</v>
      </c>
      <c r="D113" s="174">
        <v>2.2918939999999999E-2</v>
      </c>
      <c r="E113" s="174">
        <v>3.1513546000000003E-2</v>
      </c>
      <c r="F113" s="174">
        <v>4.4085284000000002E-2</v>
      </c>
      <c r="G113" s="174">
        <v>5.7416066000000002E-2</v>
      </c>
      <c r="H113" s="174">
        <v>6.4501299999999998E-2</v>
      </c>
      <c r="I113" s="174">
        <v>0.11033112</v>
      </c>
      <c r="J113" s="174">
        <v>0.166894604</v>
      </c>
      <c r="K113" s="174">
        <v>0.25779630199999998</v>
      </c>
      <c r="L113" s="174">
        <v>0.36464901199999999</v>
      </c>
      <c r="M113" s="174">
        <v>0.48904809399999999</v>
      </c>
      <c r="N113" s="174">
        <v>0.60829575999999996</v>
      </c>
      <c r="O113" s="174">
        <v>0.66369367400000001</v>
      </c>
      <c r="P113" s="174">
        <v>0.77218440200000005</v>
      </c>
      <c r="Q113" s="174">
        <v>0.93155200599999999</v>
      </c>
      <c r="R113" s="174">
        <v>1.126166588</v>
      </c>
      <c r="S113" s="174">
        <v>1.3084725559999999</v>
      </c>
      <c r="T113" s="174">
        <v>1.5328800060000001</v>
      </c>
      <c r="U113" s="174">
        <v>2.0012216980000002</v>
      </c>
      <c r="V113" s="174">
        <v>2.2316133900000001</v>
      </c>
      <c r="W113" s="174">
        <v>2.139180064</v>
      </c>
      <c r="X113" s="174">
        <v>2.4874879999999999</v>
      </c>
      <c r="Y113" s="174">
        <v>2.85613772</v>
      </c>
      <c r="Z113" s="174">
        <v>2.7387284799999998</v>
      </c>
      <c r="AA113" s="174">
        <v>2.668166834</v>
      </c>
      <c r="AB113" s="174">
        <v>2.6830365679999999</v>
      </c>
      <c r="AC113" s="174">
        <v>2.6432067788464702</v>
      </c>
      <c r="AD113" s="174">
        <v>2.6688703385282899</v>
      </c>
      <c r="AE113" s="174">
        <v>2.5552970205359702</v>
      </c>
      <c r="AF113" s="174">
        <v>2.6487030403124998</v>
      </c>
      <c r="AG113" s="174">
        <v>2.9299839404574302</v>
      </c>
      <c r="AH113" s="174">
        <v>2.9797658107507901</v>
      </c>
      <c r="AI113" s="174">
        <v>2.8984929550799801</v>
      </c>
      <c r="AJ113" s="174">
        <v>3.0712122627646199</v>
      </c>
      <c r="AK113" s="174">
        <v>3.3088196141473598</v>
      </c>
      <c r="AL113" s="174">
        <v>3.43832622402181</v>
      </c>
      <c r="AM113" s="174">
        <v>3.6049997710589001</v>
      </c>
      <c r="AN113" s="174">
        <v>3.84264376604458</v>
      </c>
      <c r="AO113" s="174">
        <v>3.92506577832203</v>
      </c>
      <c r="AP113" s="174">
        <v>3.9360851905034302</v>
      </c>
      <c r="AQ113" s="174">
        <v>4.0492619464595903</v>
      </c>
      <c r="AR113" s="174">
        <v>4.1237758225117798</v>
      </c>
      <c r="AS113" s="174">
        <v>4.2093298924001203</v>
      </c>
      <c r="AT113" s="174">
        <v>4.1643931138076402</v>
      </c>
      <c r="AU113" s="174">
        <v>4.3758350058194901</v>
      </c>
      <c r="AV113" s="174">
        <v>4.6119057141654398</v>
      </c>
      <c r="AW113" s="174">
        <v>4.7169256568522799</v>
      </c>
      <c r="AX113" s="174">
        <v>4.7429597266683601</v>
      </c>
      <c r="AY113" s="174">
        <v>5.0652324064174499</v>
      </c>
      <c r="AZ113" s="174">
        <v>5.4722254698441901</v>
      </c>
      <c r="BA113" s="174">
        <v>5.8002746943443197</v>
      </c>
      <c r="BB113" s="174">
        <v>6.0970144709509499</v>
      </c>
      <c r="BC113" s="174">
        <v>6.53650306504474</v>
      </c>
      <c r="BD113" s="174">
        <v>7.1490545745972298</v>
      </c>
      <c r="BE113" s="175">
        <v>7.3129889235045296</v>
      </c>
      <c r="BF113" s="132">
        <v>2.0136019854362301E-2</v>
      </c>
      <c r="BG113" s="132">
        <v>5.5527832164620698E-2</v>
      </c>
      <c r="BH113" s="132">
        <v>0.304945239547605</v>
      </c>
    </row>
    <row r="114" spans="1:60">
      <c r="A114" s="141" t="s">
        <v>356</v>
      </c>
      <c r="B114" s="180">
        <v>4.5420000000000002E-2</v>
      </c>
      <c r="C114" s="180">
        <v>5.5739999999999998E-2</v>
      </c>
      <c r="D114" s="180">
        <v>6.5970000000000001E-2</v>
      </c>
      <c r="E114" s="180">
        <v>7.6219999999999996E-2</v>
      </c>
      <c r="F114" s="180">
        <v>0.11443</v>
      </c>
      <c r="G114" s="180">
        <v>0.16785</v>
      </c>
      <c r="H114" s="180">
        <v>0.21928</v>
      </c>
      <c r="I114" s="180">
        <v>0.34294999999999998</v>
      </c>
      <c r="J114" s="180">
        <v>0.40071000000000001</v>
      </c>
      <c r="K114" s="180">
        <v>0.46694999999999998</v>
      </c>
      <c r="L114" s="180">
        <v>0.78559000000000001</v>
      </c>
      <c r="M114" s="180">
        <v>0.92005000000000003</v>
      </c>
      <c r="N114" s="180">
        <v>1.1330710526315799</v>
      </c>
      <c r="O114" s="180">
        <v>1.35926052631579</v>
      </c>
      <c r="P114" s="180">
        <v>1.52308736842105</v>
      </c>
      <c r="Q114" s="180">
        <v>1.85132684210526</v>
      </c>
      <c r="R114" s="180">
        <v>2.6614515789473701</v>
      </c>
      <c r="S114" s="180">
        <v>2.9077094736842102</v>
      </c>
      <c r="T114" s="180">
        <v>3.4620484210526299</v>
      </c>
      <c r="U114" s="180">
        <v>4.5161878947368397</v>
      </c>
      <c r="V114" s="180">
        <v>5.5466592878947401</v>
      </c>
      <c r="W114" s="180">
        <v>6.1060704155789498</v>
      </c>
      <c r="X114" s="180">
        <v>6.3592698688420999</v>
      </c>
      <c r="Y114" s="180">
        <v>6.8400273533684199</v>
      </c>
      <c r="Z114" s="180">
        <v>7.2120919393684204</v>
      </c>
      <c r="AA114" s="180">
        <v>7.2901210526315801</v>
      </c>
      <c r="AB114" s="180">
        <v>7.4932778947368401</v>
      </c>
      <c r="AC114" s="180">
        <v>7.5037831578947403</v>
      </c>
      <c r="AD114" s="180">
        <v>7.7290547368421096</v>
      </c>
      <c r="AE114" s="180">
        <v>7.7080463157894696</v>
      </c>
      <c r="AF114" s="180">
        <v>7.92732105263158</v>
      </c>
      <c r="AG114" s="180">
        <v>8.3296610526315806</v>
      </c>
      <c r="AH114" s="180">
        <v>8.3968831578947398</v>
      </c>
      <c r="AI114" s="180">
        <v>8.3352009099999993</v>
      </c>
      <c r="AJ114" s="180">
        <v>8.4849426563157895</v>
      </c>
      <c r="AK114" s="180">
        <v>8.6015473431579004</v>
      </c>
      <c r="AL114" s="180">
        <v>8.8334646992378705</v>
      </c>
      <c r="AM114" s="180">
        <v>8.9092648427164693</v>
      </c>
      <c r="AN114" s="180">
        <v>8.89971313199392</v>
      </c>
      <c r="AO114" s="180">
        <v>9.0520288314649608</v>
      </c>
      <c r="AP114" s="180">
        <v>8.8763395769220494</v>
      </c>
      <c r="AQ114" s="180">
        <v>8.8025020724031808</v>
      </c>
      <c r="AR114" s="180">
        <v>8.3433939601677594</v>
      </c>
      <c r="AS114" s="180">
        <v>8.4127553619581494</v>
      </c>
      <c r="AT114" s="180">
        <v>7.7933416274561402</v>
      </c>
      <c r="AU114" s="180">
        <v>8.01818388979334</v>
      </c>
      <c r="AV114" s="180">
        <v>7.8182271982700797</v>
      </c>
      <c r="AW114" s="180">
        <v>7.5312916952727198</v>
      </c>
      <c r="AX114" s="180">
        <v>7.4333073913316401</v>
      </c>
      <c r="AY114" s="180">
        <v>7.4466746878884296</v>
      </c>
      <c r="AZ114" s="180">
        <v>7.1676630250375899</v>
      </c>
      <c r="BA114" s="180">
        <v>6.9546585474977496</v>
      </c>
      <c r="BB114" s="180">
        <v>6.8371944442579</v>
      </c>
      <c r="BC114" s="180">
        <v>6.8195252478116304</v>
      </c>
      <c r="BD114" s="180">
        <v>6.8241104635106797</v>
      </c>
      <c r="BE114" s="176">
        <v>6.1099139595383001</v>
      </c>
      <c r="BF114" s="143">
        <v>-0.107104107102068</v>
      </c>
      <c r="BG114" s="143">
        <v>-1.31929730515853E-2</v>
      </c>
      <c r="BH114" s="143">
        <v>0.25477806619099602</v>
      </c>
    </row>
    <row r="115" spans="1:60">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c r="AQ115" s="174"/>
      <c r="AR115" s="174"/>
      <c r="AS115" s="174"/>
      <c r="AT115" s="174"/>
      <c r="AU115" s="174"/>
      <c r="AV115" s="174"/>
      <c r="AW115" s="174"/>
      <c r="AX115" s="174"/>
      <c r="AY115" s="174"/>
      <c r="AZ115" s="174"/>
      <c r="BA115" s="174"/>
      <c r="BB115" s="174"/>
      <c r="BC115" s="174"/>
      <c r="BD115" s="174"/>
      <c r="BE115" s="175"/>
      <c r="BF115" s="132"/>
      <c r="BG115" s="132"/>
      <c r="BH115" s="132"/>
    </row>
    <row r="116" spans="1:60">
      <c r="A116" s="124" t="s">
        <v>357</v>
      </c>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c r="AS116" s="174"/>
      <c r="AT116" s="174"/>
      <c r="AU116" s="174"/>
      <c r="AV116" s="174"/>
      <c r="AW116" s="174"/>
      <c r="AX116" s="174"/>
      <c r="AY116" s="174"/>
      <c r="AZ116" s="174"/>
      <c r="BA116" s="174"/>
      <c r="BB116" s="174"/>
      <c r="BC116" s="174"/>
      <c r="BD116" s="174"/>
      <c r="BE116" s="175"/>
      <c r="BF116" s="132"/>
      <c r="BG116" s="132"/>
      <c r="BH116" s="132"/>
    </row>
    <row r="117" spans="1:60">
      <c r="A117" s="475" t="s">
        <v>888</v>
      </c>
    </row>
    <row r="118" spans="1:60">
      <c r="A118" s="124" t="s">
        <v>889</v>
      </c>
    </row>
    <row r="119" spans="1:60">
      <c r="A119" s="124" t="s">
        <v>890</v>
      </c>
    </row>
    <row r="120" spans="1:60">
      <c r="A120" s="124" t="s">
        <v>496</v>
      </c>
    </row>
    <row r="121" spans="1:60">
      <c r="A121" s="124" t="s">
        <v>362</v>
      </c>
    </row>
    <row r="122" spans="1:60">
      <c r="A122" s="124" t="s">
        <v>363</v>
      </c>
    </row>
    <row r="123" spans="1:60">
      <c r="A123" s="124" t="s">
        <v>861</v>
      </c>
    </row>
    <row r="124" spans="1:60">
      <c r="A124" s="125" t="s">
        <v>891</v>
      </c>
    </row>
    <row r="125" spans="1:60">
      <c r="A125" s="125" t="s">
        <v>372</v>
      </c>
    </row>
  </sheetData>
  <mergeCells count="1">
    <mergeCell ref="BF2:BG2"/>
  </mergeCells>
  <conditionalFormatting sqref="BF4:BH53 BF55:BH116">
    <cfRule type="cellIs" dxfId="201" priority="2" operator="lessThanOrEqual">
      <formula>0</formula>
    </cfRule>
    <cfRule type="cellIs" dxfId="200" priority="3" operator="greaterThan">
      <formula>0</formula>
    </cfRule>
  </conditionalFormatting>
  <conditionalFormatting sqref="BF4:BH53 BF55:BH56">
    <cfRule type="cellIs" dxfId="199" priority="4" operator="lessThanOrEqual">
      <formula>0</formula>
    </cfRule>
    <cfRule type="cellIs" dxfId="198" priority="5" operator="greaterThan">
      <formula>0</formula>
    </cfRule>
  </conditionalFormatting>
  <conditionalFormatting sqref="BF54:BH54">
    <cfRule type="cellIs" dxfId="197" priority="6" operator="lessThanOrEqual">
      <formula>0</formula>
    </cfRule>
    <cfRule type="cellIs" dxfId="196" priority="7" operator="greaterThan">
      <formula>0</formula>
    </cfRule>
  </conditionalFormatting>
  <conditionalFormatting sqref="BF54:BH54">
    <cfRule type="cellIs" dxfId="195" priority="8" operator="lessThanOrEqual">
      <formula>0</formula>
    </cfRule>
    <cfRule type="cellIs" dxfId="194" priority="9" operator="greaterThan">
      <formula>0</formula>
    </cfRule>
  </conditionalFormatting>
  <hyperlinks>
    <hyperlink ref="L1" location="Contents!A1" display="Contents" xr:uid="{00000000-0004-0000-3500-000000000000}"/>
    <hyperlink ref="BJ1" location="Contents!A1" display="Contents" xr:uid="{00000000-0004-0000-3500-000001000000}"/>
  </hyperlinks>
  <pageMargins left="0.75" right="0.75" top="1" bottom="1" header="0.51180555555555496" footer="0.51180555555555496"/>
  <pageSetup paperSize="9" firstPageNumber="0"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MJ124"/>
  <sheetViews>
    <sheetView showGridLines="0" showRowColHeaders="0" zoomScaleNormal="100" workbookViewId="0">
      <pane xSplit="1" ySplit="3" topLeftCell="AR106" activePane="bottomRight" state="frozen"/>
      <selection pane="topRight" activeCell="AR1" sqref="AR1"/>
      <selection pane="bottomLeft" activeCell="A106" sqref="A106"/>
      <selection pane="bottomRight" activeCell="BJ1" sqref="BJ1"/>
    </sheetView>
  </sheetViews>
  <sheetFormatPr defaultColWidth="9.21875" defaultRowHeight="10.5"/>
  <cols>
    <col min="1" max="1" width="32" style="124" customWidth="1"/>
    <col min="2" max="56" width="8.44140625" style="124" customWidth="1"/>
    <col min="57" max="57" width="8.44140625" style="125" customWidth="1"/>
    <col min="58" max="59" width="11.77734375" style="124" customWidth="1"/>
    <col min="60" max="1024" width="9.21875" style="124"/>
  </cols>
  <sheetData>
    <row r="1" spans="1:62" ht="13">
      <c r="A1" s="715" t="s">
        <v>892</v>
      </c>
      <c r="L1" s="27" t="s">
        <v>88</v>
      </c>
      <c r="BH1" s="127"/>
      <c r="BJ1" s="27" t="s">
        <v>88</v>
      </c>
    </row>
    <row r="2" spans="1:62">
      <c r="BF2" s="11" t="s">
        <v>251</v>
      </c>
      <c r="BG2" s="11"/>
      <c r="BH2" s="127" t="s">
        <v>252</v>
      </c>
    </row>
    <row r="3" spans="1:62">
      <c r="A3" s="124" t="s">
        <v>367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30">
        <v>118.08799999999999</v>
      </c>
      <c r="C5" s="130">
        <v>131</v>
      </c>
      <c r="D5" s="130">
        <v>133.92400000000001</v>
      </c>
      <c r="E5" s="130">
        <v>136.19999999999999</v>
      </c>
      <c r="F5" s="130">
        <v>150.63800000000001</v>
      </c>
      <c r="G5" s="130">
        <v>158.137</v>
      </c>
      <c r="H5" s="130">
        <v>162.46100000000001</v>
      </c>
      <c r="I5" s="130">
        <v>181.63900000000001</v>
      </c>
      <c r="J5" s="130">
        <v>194.654</v>
      </c>
      <c r="K5" s="130">
        <v>210.667</v>
      </c>
      <c r="L5" s="130">
        <v>202.47</v>
      </c>
      <c r="M5" s="130">
        <v>212.68899999999999</v>
      </c>
      <c r="N5" s="130">
        <v>220.14699999999999</v>
      </c>
      <c r="O5" s="130">
        <v>235.25399999999999</v>
      </c>
      <c r="P5" s="130">
        <v>244.12100000000001</v>
      </c>
      <c r="Q5" s="130">
        <v>251.148</v>
      </c>
      <c r="R5" s="130">
        <v>266.01499999999999</v>
      </c>
      <c r="S5" s="130">
        <v>257.79500000000002</v>
      </c>
      <c r="T5" s="130">
        <v>265.952</v>
      </c>
      <c r="U5" s="130">
        <v>286.12299999999999</v>
      </c>
      <c r="V5" s="130">
        <v>303.64499999999998</v>
      </c>
      <c r="W5" s="130">
        <v>310.63499999999999</v>
      </c>
      <c r="X5" s="130">
        <v>316.20600000000002</v>
      </c>
      <c r="Y5" s="130">
        <v>307.435</v>
      </c>
      <c r="Z5" s="130">
        <v>290.44974444444398</v>
      </c>
      <c r="AA5" s="130">
        <v>295.683323232323</v>
      </c>
      <c r="AB5" s="130">
        <v>307.27599191919199</v>
      </c>
      <c r="AC5" s="130">
        <v>315.17465454545498</v>
      </c>
      <c r="AD5" s="130">
        <v>322.21389797979799</v>
      </c>
      <c r="AE5" s="130">
        <v>327.85558080808102</v>
      </c>
      <c r="AF5" s="130">
        <v>334.059734343434</v>
      </c>
      <c r="AG5" s="130">
        <v>354.59207474747501</v>
      </c>
      <c r="AH5" s="130">
        <v>348.67962121212099</v>
      </c>
      <c r="AI5" s="130">
        <v>330.86992525252498</v>
      </c>
      <c r="AJ5" s="130">
        <v>345.00078282828298</v>
      </c>
      <c r="AK5" s="130">
        <v>356.76007777777801</v>
      </c>
      <c r="AL5" s="130">
        <v>331.52102929292897</v>
      </c>
      <c r="AM5" s="130">
        <v>349.27463939393903</v>
      </c>
      <c r="AN5" s="130">
        <v>336.13936464646503</v>
      </c>
      <c r="AO5" s="130">
        <v>338.39836060606098</v>
      </c>
      <c r="AP5" s="130">
        <v>361.95574949495</v>
      </c>
      <c r="AQ5" s="130">
        <v>352.88728585858598</v>
      </c>
      <c r="AR5" s="130">
        <v>367.62145959596</v>
      </c>
      <c r="AS5" s="130">
        <v>377.48773030302999</v>
      </c>
      <c r="AT5" s="130">
        <v>368.68740505050499</v>
      </c>
      <c r="AU5" s="130">
        <v>351.38480303030298</v>
      </c>
      <c r="AV5" s="130">
        <v>375.723724242424</v>
      </c>
      <c r="AW5" s="130">
        <v>380.26713636363598</v>
      </c>
      <c r="AX5" s="130">
        <v>391.78887171717201</v>
      </c>
      <c r="AY5" s="130">
        <v>382.50137878787899</v>
      </c>
      <c r="AZ5" s="130">
        <v>382.19325656565701</v>
      </c>
      <c r="BA5" s="130">
        <v>385.43242525252498</v>
      </c>
      <c r="BB5" s="130">
        <v>394.58738484848499</v>
      </c>
      <c r="BC5" s="130">
        <v>385.89396161616202</v>
      </c>
      <c r="BD5" s="130">
        <v>379.66892626262597</v>
      </c>
      <c r="BE5" s="131">
        <v>384.67193587736102</v>
      </c>
      <c r="BF5" s="132">
        <v>1.0409051473853501E-2</v>
      </c>
      <c r="BG5" s="132">
        <v>2.9393596768483299E-3</v>
      </c>
      <c r="BH5" s="132">
        <v>8.9525170542288798E-2</v>
      </c>
    </row>
    <row r="6" spans="1:62">
      <c r="A6" s="124" t="s">
        <v>256</v>
      </c>
      <c r="B6" s="130">
        <v>8.8629999999999995</v>
      </c>
      <c r="C6" s="130">
        <v>10.118</v>
      </c>
      <c r="D6" s="130">
        <v>11.016999999999999</v>
      </c>
      <c r="E6" s="130">
        <v>12.641999999999999</v>
      </c>
      <c r="F6" s="130">
        <v>13.406000000000001</v>
      </c>
      <c r="G6" s="130">
        <v>15.005000000000001</v>
      </c>
      <c r="H6" s="130">
        <v>14.571999999999999</v>
      </c>
      <c r="I6" s="130">
        <v>15.531000000000001</v>
      </c>
      <c r="J6" s="130">
        <v>16.370999999999999</v>
      </c>
      <c r="K6" s="130">
        <v>16.707999999999998</v>
      </c>
      <c r="L6" s="130">
        <v>15.182</v>
      </c>
      <c r="M6" s="130">
        <v>17.254999999999999</v>
      </c>
      <c r="N6" s="130">
        <v>19.193000000000001</v>
      </c>
      <c r="O6" s="130">
        <v>16.216999999999999</v>
      </c>
      <c r="P6" s="130">
        <v>18.007999999999999</v>
      </c>
      <c r="Q6" s="130">
        <v>16.91</v>
      </c>
      <c r="R6" s="130">
        <v>24.617999999999999</v>
      </c>
      <c r="S6" s="130">
        <v>22.923999999999999</v>
      </c>
      <c r="T6" s="130">
        <v>20.733000000000001</v>
      </c>
      <c r="U6" s="130">
        <v>23.603000000000002</v>
      </c>
      <c r="V6" s="130">
        <v>28.427291666665901</v>
      </c>
      <c r="W6" s="130">
        <v>21.297499999999399</v>
      </c>
      <c r="X6" s="130">
        <v>19.285194444443899</v>
      </c>
      <c r="Y6" s="130">
        <v>21.836111111110501</v>
      </c>
      <c r="Z6" s="130">
        <v>25.354194444443699</v>
      </c>
      <c r="AA6" s="130">
        <v>24.4809444444438</v>
      </c>
      <c r="AB6" s="130">
        <v>22.625263888888298</v>
      </c>
      <c r="AC6" s="130">
        <v>26.813694444443701</v>
      </c>
      <c r="AD6" s="130">
        <v>26.654930555554799</v>
      </c>
      <c r="AE6" s="130">
        <v>20.2713194444439</v>
      </c>
      <c r="AF6" s="130">
        <v>27.598666666665899</v>
      </c>
      <c r="AG6" s="130">
        <v>31.3362777777769</v>
      </c>
      <c r="AH6" s="130">
        <v>26.3620972222215</v>
      </c>
      <c r="AI6" s="130">
        <v>24.592944444443798</v>
      </c>
      <c r="AJ6" s="130">
        <v>32.712319999999103</v>
      </c>
      <c r="AK6" s="130">
        <v>33.074879999999098</v>
      </c>
      <c r="AL6" s="130">
        <v>28.435329999999201</v>
      </c>
      <c r="AM6" s="130">
        <v>24.8615899999993</v>
      </c>
      <c r="AN6" s="130">
        <v>19.852204999999401</v>
      </c>
      <c r="AO6" s="130">
        <v>25.176393611110399</v>
      </c>
      <c r="AP6" s="130">
        <v>27.709445555554801</v>
      </c>
      <c r="AQ6" s="130">
        <v>30.446474722221399</v>
      </c>
      <c r="AR6" s="130">
        <v>27.339674166665901</v>
      </c>
      <c r="AS6" s="130">
        <v>39.223909166665599</v>
      </c>
      <c r="AT6" s="130">
        <v>26.722005555554802</v>
      </c>
      <c r="AU6" s="130">
        <v>37.157990555554498</v>
      </c>
      <c r="AV6" s="130">
        <v>36.270419166665597</v>
      </c>
      <c r="AW6" s="130">
        <v>31.910688055554701</v>
      </c>
      <c r="AX6" s="130">
        <v>28.021321944443699</v>
      </c>
      <c r="AY6" s="130">
        <v>38.892768888887801</v>
      </c>
      <c r="AZ6" s="130">
        <v>30.891540555554698</v>
      </c>
      <c r="BA6" s="130">
        <v>30.6973530555547</v>
      </c>
      <c r="BB6" s="130">
        <v>31.8476558333324</v>
      </c>
      <c r="BC6" s="130">
        <v>32.485555555554598</v>
      </c>
      <c r="BD6" s="130">
        <v>23.608055574442002</v>
      </c>
      <c r="BE6" s="131">
        <v>26.8368723548239</v>
      </c>
      <c r="BF6" s="132">
        <v>0.13366166402722701</v>
      </c>
      <c r="BG6" s="132">
        <v>-1.23135019345146E-2</v>
      </c>
      <c r="BH6" s="132">
        <v>6.2457781561512798E-3</v>
      </c>
    </row>
    <row r="7" spans="1:62">
      <c r="A7" s="124" t="s">
        <v>92</v>
      </c>
      <c r="B7" s="130">
        <v>198.97408585858599</v>
      </c>
      <c r="C7" s="130">
        <v>199.93690707070701</v>
      </c>
      <c r="D7" s="130">
        <v>227.22081313131301</v>
      </c>
      <c r="E7" s="130">
        <v>228.15470505050499</v>
      </c>
      <c r="F7" s="130">
        <v>256.02852222222202</v>
      </c>
      <c r="G7" s="130">
        <v>253.49236565656599</v>
      </c>
      <c r="H7" s="130">
        <v>272.253998989899</v>
      </c>
      <c r="I7" s="130">
        <v>278.71598787878798</v>
      </c>
      <c r="J7" s="130">
        <v>278.212701010101</v>
      </c>
      <c r="K7" s="130">
        <v>307.28465151515201</v>
      </c>
      <c r="L7" s="130">
        <v>306.21482121212102</v>
      </c>
      <c r="M7" s="130">
        <v>289.82246262626302</v>
      </c>
      <c r="N7" s="130">
        <v>225.85725959595999</v>
      </c>
      <c r="O7" s="130">
        <v>286.32850909090899</v>
      </c>
      <c r="P7" s="130">
        <v>285.935329292929</v>
      </c>
      <c r="Q7" s="130">
        <v>282.00211111111099</v>
      </c>
      <c r="R7" s="130">
        <v>266.509761616162</v>
      </c>
      <c r="S7" s="130">
        <v>315.52930606060602</v>
      </c>
      <c r="T7" s="130">
        <v>338.67763131313097</v>
      </c>
      <c r="U7" s="130">
        <v>327.58723737373703</v>
      </c>
      <c r="V7" s="130">
        <v>287.18236161616198</v>
      </c>
      <c r="W7" s="130">
        <v>296.97496868686898</v>
      </c>
      <c r="X7" s="130">
        <v>255.41019494949501</v>
      </c>
      <c r="Y7" s="130">
        <v>228.38464949495</v>
      </c>
      <c r="Z7" s="130">
        <v>274.72417777777798</v>
      </c>
      <c r="AA7" s="130">
        <v>292.28091414141397</v>
      </c>
      <c r="AB7" s="130">
        <v>287.32601414141402</v>
      </c>
      <c r="AC7" s="130">
        <v>251.42567777777799</v>
      </c>
      <c r="AD7" s="130">
        <v>279.25094545454499</v>
      </c>
      <c r="AE7" s="130">
        <v>259.34132121212099</v>
      </c>
      <c r="AF7" s="130">
        <v>311.21981515151498</v>
      </c>
      <c r="AG7" s="130">
        <v>347.54947979797998</v>
      </c>
      <c r="AH7" s="130">
        <v>355.97312121212099</v>
      </c>
      <c r="AI7" s="130">
        <v>322.08927373737401</v>
      </c>
      <c r="AJ7" s="130">
        <v>316.60518181818202</v>
      </c>
      <c r="AK7" s="130">
        <v>272.76135050505098</v>
      </c>
      <c r="AL7" s="130">
        <v>210.24</v>
      </c>
      <c r="AM7" s="130">
        <v>258.16757878787899</v>
      </c>
      <c r="AN7" s="130">
        <v>269.970967676768</v>
      </c>
      <c r="AO7" s="130">
        <v>262.55464444444499</v>
      </c>
      <c r="AP7" s="130">
        <v>266.42774444444399</v>
      </c>
      <c r="AQ7" s="130">
        <v>285.54401414141398</v>
      </c>
      <c r="AR7" s="130">
        <v>243.04406262626301</v>
      </c>
      <c r="AS7" s="130">
        <v>251.05386161616201</v>
      </c>
      <c r="AT7" s="130">
        <v>271.53307979798001</v>
      </c>
      <c r="AU7" s="130">
        <v>257.27468383838402</v>
      </c>
      <c r="AV7" s="130">
        <v>316.09534141414099</v>
      </c>
      <c r="AW7" s="130">
        <v>274.03002727272701</v>
      </c>
      <c r="AX7" s="130">
        <v>266.54984848484901</v>
      </c>
      <c r="AY7" s="130">
        <v>255.75057979798001</v>
      </c>
      <c r="AZ7" s="130">
        <v>246.453128282828</v>
      </c>
      <c r="BA7" s="130">
        <v>263.763662626263</v>
      </c>
      <c r="BB7" s="130">
        <v>296.806446464646</v>
      </c>
      <c r="BC7" s="130">
        <v>289.51459595959602</v>
      </c>
      <c r="BD7" s="130">
        <v>285.46766363636402</v>
      </c>
      <c r="BE7" s="131">
        <v>288.67639494949498</v>
      </c>
      <c r="BF7" s="132">
        <v>8.4773103992605899E-3</v>
      </c>
      <c r="BG7" s="132">
        <v>5.0170220827250303E-3</v>
      </c>
      <c r="BH7" s="132">
        <v>6.7184010786859302E-2</v>
      </c>
    </row>
    <row r="8" spans="1:62" s="125" customFormat="1">
      <c r="A8" s="133" t="s">
        <v>257</v>
      </c>
      <c r="B8" s="134">
        <v>325.92508585858599</v>
      </c>
      <c r="C8" s="134">
        <v>341.05490707070697</v>
      </c>
      <c r="D8" s="134">
        <v>372.16181313131301</v>
      </c>
      <c r="E8" s="134">
        <v>376.996705050505</v>
      </c>
      <c r="F8" s="134">
        <v>420.07252222222201</v>
      </c>
      <c r="G8" s="134">
        <v>426.63436565656599</v>
      </c>
      <c r="H8" s="134">
        <v>449.28699898989902</v>
      </c>
      <c r="I8" s="134">
        <v>475.885987878788</v>
      </c>
      <c r="J8" s="134">
        <v>489.23770101010098</v>
      </c>
      <c r="K8" s="134">
        <v>534.65965151515195</v>
      </c>
      <c r="L8" s="134">
        <v>523.86682121212095</v>
      </c>
      <c r="M8" s="134">
        <v>519.76646262626298</v>
      </c>
      <c r="N8" s="134">
        <v>465.19725959596002</v>
      </c>
      <c r="O8" s="134">
        <v>537.79950909090905</v>
      </c>
      <c r="P8" s="134">
        <v>548.06432929292896</v>
      </c>
      <c r="Q8" s="134">
        <v>550.06011111111104</v>
      </c>
      <c r="R8" s="134">
        <v>557.14276161616203</v>
      </c>
      <c r="S8" s="134">
        <v>596.24830606060596</v>
      </c>
      <c r="T8" s="134">
        <v>625.36263131313103</v>
      </c>
      <c r="U8" s="134">
        <v>637.31323737373702</v>
      </c>
      <c r="V8" s="134">
        <v>619.25465328282803</v>
      </c>
      <c r="W8" s="134">
        <v>628.90746868686801</v>
      </c>
      <c r="X8" s="134">
        <v>590.90138939393898</v>
      </c>
      <c r="Y8" s="134">
        <v>557.65576060605997</v>
      </c>
      <c r="Z8" s="134">
        <v>590.52811666666605</v>
      </c>
      <c r="AA8" s="134">
        <v>612.44518181818103</v>
      </c>
      <c r="AB8" s="134">
        <v>617.22726994949403</v>
      </c>
      <c r="AC8" s="134">
        <v>593.41402676767598</v>
      </c>
      <c r="AD8" s="134">
        <v>628.11977398989802</v>
      </c>
      <c r="AE8" s="134">
        <v>607.46822146464604</v>
      </c>
      <c r="AF8" s="134">
        <v>672.87821616161602</v>
      </c>
      <c r="AG8" s="134">
        <v>733.47783232323195</v>
      </c>
      <c r="AH8" s="134">
        <v>731.014839646464</v>
      </c>
      <c r="AI8" s="134">
        <v>677.55214343434295</v>
      </c>
      <c r="AJ8" s="134">
        <v>694.31828464646401</v>
      </c>
      <c r="AK8" s="134">
        <v>662.59630828282798</v>
      </c>
      <c r="AL8" s="134">
        <v>570.19635929292895</v>
      </c>
      <c r="AM8" s="134">
        <v>632.303808181818</v>
      </c>
      <c r="AN8" s="134">
        <v>625.96253732323203</v>
      </c>
      <c r="AO8" s="134">
        <v>626.12939866161605</v>
      </c>
      <c r="AP8" s="134">
        <v>656.09293949494895</v>
      </c>
      <c r="AQ8" s="134">
        <v>668.87777472222194</v>
      </c>
      <c r="AR8" s="134">
        <v>638.00519638888795</v>
      </c>
      <c r="AS8" s="134">
        <v>667.76550108585798</v>
      </c>
      <c r="AT8" s="134">
        <v>666.94249040403997</v>
      </c>
      <c r="AU8" s="134">
        <v>645.81747742424102</v>
      </c>
      <c r="AV8" s="134">
        <v>728.08948482323103</v>
      </c>
      <c r="AW8" s="134">
        <v>686.20785169191799</v>
      </c>
      <c r="AX8" s="134">
        <v>686.36004214646402</v>
      </c>
      <c r="AY8" s="134">
        <v>677.14472747474599</v>
      </c>
      <c r="AZ8" s="134">
        <v>659.53792540404004</v>
      </c>
      <c r="BA8" s="134">
        <v>679.89344093434295</v>
      </c>
      <c r="BB8" s="134">
        <v>723.24148714646401</v>
      </c>
      <c r="BC8" s="134">
        <v>707.894113131312</v>
      </c>
      <c r="BD8" s="134">
        <v>688.744645473432</v>
      </c>
      <c r="BE8" s="134">
        <v>700.18520318167998</v>
      </c>
      <c r="BF8" s="135">
        <v>1.38331142684465E-2</v>
      </c>
      <c r="BG8" s="135">
        <v>3.2218555810212802E-3</v>
      </c>
      <c r="BH8" s="135">
        <v>0.16295495948529901</v>
      </c>
    </row>
    <row r="9" spans="1:6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1"/>
      <c r="BF9" s="132"/>
      <c r="BG9" s="132"/>
      <c r="BH9" s="132"/>
    </row>
    <row r="10" spans="1:62">
      <c r="A10" s="124" t="s">
        <v>258</v>
      </c>
      <c r="B10" s="130">
        <v>1.2250000000000001</v>
      </c>
      <c r="C10" s="130">
        <v>1.2410000000000001</v>
      </c>
      <c r="D10" s="130">
        <v>1.2709999999999999</v>
      </c>
      <c r="E10" s="130">
        <v>1.498</v>
      </c>
      <c r="F10" s="130">
        <v>1.3440000000000001</v>
      </c>
      <c r="G10" s="130">
        <v>1.5549999999999999</v>
      </c>
      <c r="H10" s="130">
        <v>1.544</v>
      </c>
      <c r="I10" s="130">
        <v>1.504</v>
      </c>
      <c r="J10" s="130">
        <v>2.9940000000000002</v>
      </c>
      <c r="K10" s="130">
        <v>5.0279999999999996</v>
      </c>
      <c r="L10" s="130">
        <v>5.2009999999999996</v>
      </c>
      <c r="M10" s="130">
        <v>5.0129999999999999</v>
      </c>
      <c r="N10" s="130">
        <v>5.766</v>
      </c>
      <c r="O10" s="130">
        <v>7.7519999999999998</v>
      </c>
      <c r="P10" s="130">
        <v>10.66</v>
      </c>
      <c r="Q10" s="130">
        <v>15.144</v>
      </c>
      <c r="R10" s="130">
        <v>14.685</v>
      </c>
      <c r="S10" s="130">
        <v>17.593</v>
      </c>
      <c r="T10" s="130">
        <v>18.419</v>
      </c>
      <c r="U10" s="130">
        <v>19.88</v>
      </c>
      <c r="V10" s="130">
        <v>20.646000000000001</v>
      </c>
      <c r="W10" s="130">
        <v>21.009</v>
      </c>
      <c r="X10" s="130">
        <v>21.841000000000001</v>
      </c>
      <c r="Y10" s="130">
        <v>15.032999999999999</v>
      </c>
      <c r="Z10" s="130">
        <v>12.965</v>
      </c>
      <c r="AA10" s="130">
        <v>17.876000000000001</v>
      </c>
      <c r="AB10" s="130">
        <v>16.221</v>
      </c>
      <c r="AC10" s="130">
        <v>19.779050505050499</v>
      </c>
      <c r="AD10" s="130">
        <v>23.555474747474801</v>
      </c>
      <c r="AE10" s="130">
        <v>27.972787878787901</v>
      </c>
      <c r="AF10" s="130">
        <v>28.458121212121199</v>
      </c>
      <c r="AG10" s="130">
        <v>25.945181818181801</v>
      </c>
      <c r="AH10" s="130">
        <v>33.029959595959603</v>
      </c>
      <c r="AI10" s="130">
        <v>32.421787878787903</v>
      </c>
      <c r="AJ10" s="130">
        <v>26.530070707070699</v>
      </c>
      <c r="AK10" s="130">
        <v>34.034010101010097</v>
      </c>
      <c r="AL10" s="130">
        <v>41.903262626262602</v>
      </c>
      <c r="AM10" s="130">
        <v>41.467050505050501</v>
      </c>
      <c r="AN10" s="130">
        <v>39.080080808080801</v>
      </c>
      <c r="AO10" s="130">
        <v>35.402878787878798</v>
      </c>
      <c r="AP10" s="130">
        <v>39.350090909090902</v>
      </c>
      <c r="AQ10" s="130">
        <v>43.624000000000002</v>
      </c>
      <c r="AR10" s="130">
        <v>37.741</v>
      </c>
      <c r="AS10" s="130">
        <v>37.198999999999998</v>
      </c>
      <c r="AT10" s="130">
        <v>40.783000000000001</v>
      </c>
      <c r="AU10" s="130">
        <v>40.542999999999999</v>
      </c>
      <c r="AV10" s="130">
        <v>39.640999999999998</v>
      </c>
      <c r="AW10" s="130">
        <v>36.875999999999998</v>
      </c>
      <c r="AX10" s="130">
        <v>40.700000000000003</v>
      </c>
      <c r="AY10" s="130">
        <v>40.863999999999997</v>
      </c>
      <c r="AZ10" s="130">
        <v>41.770899999999997</v>
      </c>
      <c r="BA10" s="130">
        <v>38.2543932713468</v>
      </c>
      <c r="BB10" s="130">
        <v>41.542978577289396</v>
      </c>
      <c r="BC10" s="130">
        <v>41.647865179483802</v>
      </c>
      <c r="BD10" s="130">
        <v>37.066787058210799</v>
      </c>
      <c r="BE10" s="131">
        <v>30.5435921936675</v>
      </c>
      <c r="BF10" s="132">
        <v>-0.17823630874334101</v>
      </c>
      <c r="BG10" s="132">
        <v>-9.5089004307717905E-3</v>
      </c>
      <c r="BH10" s="132">
        <v>7.1084476019170296E-3</v>
      </c>
    </row>
    <row r="11" spans="1:62">
      <c r="A11" s="124" t="s">
        <v>259</v>
      </c>
      <c r="B11" s="130">
        <v>25.515000000000001</v>
      </c>
      <c r="C11" s="130">
        <v>27.905999999999999</v>
      </c>
      <c r="D11" s="130">
        <v>29.189</v>
      </c>
      <c r="E11" s="130">
        <v>30.55</v>
      </c>
      <c r="F11" s="130">
        <v>32.692</v>
      </c>
      <c r="G11" s="130">
        <v>39.801000000000002</v>
      </c>
      <c r="H11" s="130">
        <v>43.198999999999998</v>
      </c>
      <c r="I11" s="130">
        <v>50.680999999999997</v>
      </c>
      <c r="J11" s="130">
        <v>57.89</v>
      </c>
      <c r="K11" s="130">
        <v>65.679000000000002</v>
      </c>
      <c r="L11" s="130">
        <v>72.287000000000006</v>
      </c>
      <c r="M11" s="130">
        <v>82.912999999999997</v>
      </c>
      <c r="N11" s="130">
        <v>93.48</v>
      </c>
      <c r="O11" s="130">
        <v>102.746</v>
      </c>
      <c r="P11" s="130">
        <v>116.58</v>
      </c>
      <c r="Q11" s="130">
        <v>128.90700000000001</v>
      </c>
      <c r="R11" s="130">
        <v>130.76499999999999</v>
      </c>
      <c r="S11" s="130">
        <v>141.13200000000001</v>
      </c>
      <c r="T11" s="130">
        <v>151.47499999999999</v>
      </c>
      <c r="U11" s="130">
        <v>166.59299999999999</v>
      </c>
      <c r="V11" s="130">
        <v>178.375</v>
      </c>
      <c r="W11" s="130">
        <v>182.41900000000001</v>
      </c>
      <c r="X11" s="130">
        <v>185.6</v>
      </c>
      <c r="Y11" s="130">
        <v>199.09299999999999</v>
      </c>
      <c r="Z11" s="130">
        <v>204.69</v>
      </c>
      <c r="AA11" s="130">
        <v>206.708</v>
      </c>
      <c r="AB11" s="130">
        <v>217.78200000000001</v>
      </c>
      <c r="AC11" s="130">
        <v>223.34299999999999</v>
      </c>
      <c r="AD11" s="130">
        <v>235.065</v>
      </c>
      <c r="AE11" s="130">
        <v>242.70500000000001</v>
      </c>
      <c r="AF11" s="130">
        <v>253.905</v>
      </c>
      <c r="AG11" s="130">
        <v>265.76900000000001</v>
      </c>
      <c r="AH11" s="130">
        <v>278.97199999999998</v>
      </c>
      <c r="AI11" s="130">
        <v>291.46899999999999</v>
      </c>
      <c r="AJ11" s="130">
        <v>293</v>
      </c>
      <c r="AK11" s="130">
        <v>304.40300000000002</v>
      </c>
      <c r="AL11" s="130">
        <v>267.87599999999998</v>
      </c>
      <c r="AM11" s="130">
        <v>286.09199999999998</v>
      </c>
      <c r="AN11" s="130">
        <v>305.61599999999999</v>
      </c>
      <c r="AO11" s="130">
        <v>320.79690683550001</v>
      </c>
      <c r="AP11" s="130">
        <v>337.456673938748</v>
      </c>
      <c r="AQ11" s="130">
        <v>348.80545999999998</v>
      </c>
      <c r="AR11" s="130">
        <v>374.01512159999999</v>
      </c>
      <c r="AS11" s="130">
        <v>369.5564</v>
      </c>
      <c r="AT11" s="130">
        <v>390.98806500000001</v>
      </c>
      <c r="AU11" s="130">
        <v>403.28981326205002</v>
      </c>
      <c r="AV11" s="130">
        <v>428.33291987125699</v>
      </c>
      <c r="AW11" s="130">
        <v>415.34217545657498</v>
      </c>
      <c r="AX11" s="130">
        <v>390.99201397397798</v>
      </c>
      <c r="AY11" s="130">
        <v>373.43906047426901</v>
      </c>
      <c r="AZ11" s="130">
        <v>359.74280819434102</v>
      </c>
      <c r="BA11" s="130">
        <v>380.91094238012101</v>
      </c>
      <c r="BB11" s="130">
        <v>370.90645637609202</v>
      </c>
      <c r="BC11" s="130">
        <v>388.97107587738901</v>
      </c>
      <c r="BD11" s="130">
        <v>397.87705662886498</v>
      </c>
      <c r="BE11" s="131">
        <v>396.79849999999999</v>
      </c>
      <c r="BF11" s="132">
        <v>-5.4356125841811299E-3</v>
      </c>
      <c r="BG11" s="132">
        <v>1.7481281374651699E-3</v>
      </c>
      <c r="BH11" s="132">
        <v>9.2347400655580503E-2</v>
      </c>
    </row>
    <row r="12" spans="1:62">
      <c r="A12" s="124" t="s">
        <v>260</v>
      </c>
      <c r="B12" s="130">
        <v>3.9540000000000002</v>
      </c>
      <c r="C12" s="130">
        <v>4.1680000000000001</v>
      </c>
      <c r="D12" s="130">
        <v>4.2549999999999999</v>
      </c>
      <c r="E12" s="130">
        <v>3.5649999999999999</v>
      </c>
      <c r="F12" s="130">
        <v>4.024</v>
      </c>
      <c r="G12" s="130">
        <v>4.3070000000000004</v>
      </c>
      <c r="H12" s="130">
        <v>4.8090000000000002</v>
      </c>
      <c r="I12" s="130">
        <v>5.73</v>
      </c>
      <c r="J12" s="130">
        <v>5.5949999999999998</v>
      </c>
      <c r="K12" s="130">
        <v>6.3639999999999999</v>
      </c>
      <c r="L12" s="130">
        <v>6.3879999999999999</v>
      </c>
      <c r="M12" s="130">
        <v>6.5990000000000002</v>
      </c>
      <c r="N12" s="130">
        <v>6.9690000000000003</v>
      </c>
      <c r="O12" s="130">
        <v>7.2510000000000003</v>
      </c>
      <c r="P12" s="130">
        <v>7.4480000000000004</v>
      </c>
      <c r="Q12" s="130">
        <v>7.8710000000000004</v>
      </c>
      <c r="R12" s="130">
        <v>8.15</v>
      </c>
      <c r="S12" s="130">
        <v>8.9139999999999997</v>
      </c>
      <c r="T12" s="130">
        <v>9.6129999999999995</v>
      </c>
      <c r="U12" s="130">
        <v>9.9749999999999996</v>
      </c>
      <c r="V12" s="130">
        <v>11.07</v>
      </c>
      <c r="W12" s="130">
        <v>11.83</v>
      </c>
      <c r="X12" s="130">
        <v>12.823</v>
      </c>
      <c r="Y12" s="130">
        <v>12.558</v>
      </c>
      <c r="Z12" s="130">
        <v>10.542999999999999</v>
      </c>
      <c r="AA12" s="130">
        <v>8.9414280000000002</v>
      </c>
      <c r="AB12" s="130">
        <v>13.135654000000001</v>
      </c>
      <c r="AC12" s="130">
        <v>16.74015</v>
      </c>
      <c r="AD12" s="130">
        <v>17.217320999999998</v>
      </c>
      <c r="AE12" s="130">
        <v>16.985472000000001</v>
      </c>
      <c r="AF12" s="130">
        <v>18.413739</v>
      </c>
      <c r="AG12" s="130">
        <v>16.873467999999999</v>
      </c>
      <c r="AH12" s="130">
        <v>18.943148000000001</v>
      </c>
      <c r="AI12" s="130">
        <v>15.937255</v>
      </c>
      <c r="AJ12" s="130">
        <v>13.577</v>
      </c>
      <c r="AK12" s="130">
        <v>19.081</v>
      </c>
      <c r="AL12" s="130">
        <v>21.68</v>
      </c>
      <c r="AM12" s="130">
        <v>23.187000000000001</v>
      </c>
      <c r="AN12" s="130">
        <v>22.603000000000002</v>
      </c>
      <c r="AO12" s="130">
        <v>20.96933834</v>
      </c>
      <c r="AP12" s="130">
        <v>25.575500000000002</v>
      </c>
      <c r="AQ12" s="130">
        <v>28.215050083250301</v>
      </c>
      <c r="AR12" s="130">
        <v>22.334859107964999</v>
      </c>
      <c r="AS12" s="130">
        <v>24.266146190000001</v>
      </c>
      <c r="AT12" s="130">
        <v>25.179310529999999</v>
      </c>
      <c r="AU12" s="130">
        <v>21.759474139999998</v>
      </c>
      <c r="AV12" s="130">
        <v>20.51000509</v>
      </c>
      <c r="AW12" s="130">
        <v>20.162023860000001</v>
      </c>
      <c r="AX12" s="130">
        <v>19.907210559999999</v>
      </c>
      <c r="AY12" s="130">
        <v>23.045077599999999</v>
      </c>
      <c r="AZ12" s="130">
        <v>23.621506920000002</v>
      </c>
      <c r="BA12" s="130">
        <v>19.690726967</v>
      </c>
      <c r="BB12" s="130">
        <v>21.325730884959999</v>
      </c>
      <c r="BC12" s="130">
        <v>23.366769176529999</v>
      </c>
      <c r="BD12" s="130">
        <v>21.440327173052399</v>
      </c>
      <c r="BE12" s="131">
        <v>20.657328442181601</v>
      </c>
      <c r="BF12" s="132">
        <v>-3.9152365175621297E-2</v>
      </c>
      <c r="BG12" s="132">
        <v>-1.59463932965292E-2</v>
      </c>
      <c r="BH12" s="132">
        <v>4.8076053365223503E-3</v>
      </c>
    </row>
    <row r="13" spans="1:62">
      <c r="A13" s="124" t="s">
        <v>261</v>
      </c>
      <c r="B13" s="130">
        <v>3.5439494658615902</v>
      </c>
      <c r="C13" s="130">
        <v>3.9372193683232699</v>
      </c>
      <c r="D13" s="130">
        <v>4.3892537389688799</v>
      </c>
      <c r="E13" s="130">
        <v>4.89101189038551</v>
      </c>
      <c r="F13" s="130">
        <v>5.4379734788666996</v>
      </c>
      <c r="G13" s="130">
        <v>6.0527402229447196</v>
      </c>
      <c r="H13" s="130">
        <v>6.4234084068741302</v>
      </c>
      <c r="I13" s="130">
        <v>7.1150209939619096</v>
      </c>
      <c r="J13" s="130">
        <v>7.7433487691593097</v>
      </c>
      <c r="K13" s="130">
        <v>8.7920685090571293</v>
      </c>
      <c r="L13" s="130">
        <v>9.7323000000000004</v>
      </c>
      <c r="M13" s="130">
        <v>10.226419999999999</v>
      </c>
      <c r="N13" s="130">
        <v>10.451812</v>
      </c>
      <c r="O13" s="130">
        <v>12.071440000000001</v>
      </c>
      <c r="P13" s="130">
        <v>13.2593</v>
      </c>
      <c r="Q13" s="130">
        <v>14.44702</v>
      </c>
      <c r="R13" s="130">
        <v>14.26534</v>
      </c>
      <c r="S13" s="130">
        <v>15.238536</v>
      </c>
      <c r="T13" s="130">
        <v>15.365776</v>
      </c>
      <c r="U13" s="130">
        <v>17.140219999999999</v>
      </c>
      <c r="V13" s="130">
        <v>18.440771999999999</v>
      </c>
      <c r="W13" s="130">
        <v>21.332951999999999</v>
      </c>
      <c r="X13" s="130">
        <v>23.24756</v>
      </c>
      <c r="Y13" s="130">
        <v>24.519400000000001</v>
      </c>
      <c r="Z13" s="130">
        <v>26.782119999999999</v>
      </c>
      <c r="AA13" s="130">
        <v>27.495851999999999</v>
      </c>
      <c r="AB13" s="130">
        <v>27.72608</v>
      </c>
      <c r="AC13" s="130">
        <v>22.280584000000001</v>
      </c>
      <c r="AD13" s="130">
        <v>27.856392</v>
      </c>
      <c r="AE13" s="130">
        <v>32.058391999999998</v>
      </c>
      <c r="AF13" s="130">
        <v>31.9894</v>
      </c>
      <c r="AG13" s="130">
        <v>35.287624180286997</v>
      </c>
      <c r="AH13" s="130">
        <v>31.475760000000001</v>
      </c>
      <c r="AI13" s="130">
        <v>30.781683999999998</v>
      </c>
      <c r="AJ13" s="130">
        <v>33.700657999999997</v>
      </c>
      <c r="AK13" s="130">
        <v>30.815718</v>
      </c>
      <c r="AL13" s="130">
        <v>31.632657999999999</v>
      </c>
      <c r="AM13" s="130">
        <v>33.968038</v>
      </c>
      <c r="AN13" s="130">
        <v>36.176360000000003</v>
      </c>
      <c r="AO13" s="130">
        <v>38.330058000000001</v>
      </c>
      <c r="AP13" s="130">
        <v>39.220888000000002</v>
      </c>
      <c r="AQ13" s="130">
        <v>42.557891765790004</v>
      </c>
      <c r="AR13" s="130">
        <v>44.241981627730098</v>
      </c>
      <c r="AS13" s="130">
        <v>46.160882809269999</v>
      </c>
      <c r="AT13" s="130">
        <v>40.837366031699901</v>
      </c>
      <c r="AU13" s="130">
        <v>40.55746262644</v>
      </c>
      <c r="AV13" s="130">
        <v>48.427478134560097</v>
      </c>
      <c r="AW13" s="130">
        <v>47.581709764190101</v>
      </c>
      <c r="AX13" s="130">
        <v>44.362790073429899</v>
      </c>
      <c r="AY13" s="130">
        <v>44.741963397739902</v>
      </c>
      <c r="AZ13" s="130">
        <v>44.6819023670798</v>
      </c>
      <c r="BA13" s="130">
        <v>46.787926526789803</v>
      </c>
      <c r="BB13" s="130">
        <v>57.341900000000003</v>
      </c>
      <c r="BC13" s="130">
        <v>56.647014069950004</v>
      </c>
      <c r="BD13" s="130">
        <v>54.14455518274</v>
      </c>
      <c r="BE13" s="131">
        <v>43.993387065767699</v>
      </c>
      <c r="BF13" s="132">
        <v>-0.18970270590301699</v>
      </c>
      <c r="BG13" s="132">
        <v>2.86075476643433E-2</v>
      </c>
      <c r="BH13" s="132">
        <v>1.0238634827396001E-2</v>
      </c>
    </row>
    <row r="14" spans="1:62">
      <c r="A14" s="124" t="s">
        <v>262</v>
      </c>
      <c r="B14" s="130">
        <v>0.249</v>
      </c>
      <c r="C14" s="130">
        <v>0.28499999999999998</v>
      </c>
      <c r="D14" s="130">
        <v>0.314</v>
      </c>
      <c r="E14" s="130">
        <v>0.32800000000000001</v>
      </c>
      <c r="F14" s="130">
        <v>0.36399999999999999</v>
      </c>
      <c r="G14" s="130">
        <v>0.40500000000000003</v>
      </c>
      <c r="H14" s="130">
        <v>0.44</v>
      </c>
      <c r="I14" s="130">
        <v>0.44500000000000001</v>
      </c>
      <c r="J14" s="130">
        <v>0.435</v>
      </c>
      <c r="K14" s="130">
        <v>0.5</v>
      </c>
      <c r="L14" s="130">
        <v>0.628</v>
      </c>
      <c r="M14" s="130">
        <v>0.60499999999999998</v>
      </c>
      <c r="N14" s="130">
        <v>0.55800000000000005</v>
      </c>
      <c r="O14" s="130">
        <v>0.79100000000000004</v>
      </c>
      <c r="P14" s="130">
        <v>0.70899999999999996</v>
      </c>
      <c r="Q14" s="130">
        <v>0.872</v>
      </c>
      <c r="R14" s="130">
        <v>0.77900000000000003</v>
      </c>
      <c r="S14" s="130">
        <v>0.89500000000000002</v>
      </c>
      <c r="T14" s="130">
        <v>1.7210000000000001</v>
      </c>
      <c r="U14" s="130">
        <v>3.2330000000000001</v>
      </c>
      <c r="V14" s="130">
        <v>3.2789999999999999</v>
      </c>
      <c r="W14" s="130">
        <v>4.0119999999999996</v>
      </c>
      <c r="X14" s="130">
        <v>4.57</v>
      </c>
      <c r="Y14" s="130">
        <v>4.8259999999999996</v>
      </c>
      <c r="Z14" s="130">
        <v>4.9539999999999997</v>
      </c>
      <c r="AA14" s="130">
        <v>4.9866877000000001</v>
      </c>
      <c r="AB14" s="130">
        <v>5.0759210000000001</v>
      </c>
      <c r="AC14" s="130">
        <v>4.9735809</v>
      </c>
      <c r="AD14" s="130">
        <v>5.8101371000000004</v>
      </c>
      <c r="AE14" s="130">
        <v>6.5652774999999997</v>
      </c>
      <c r="AF14" s="130">
        <v>5.1605512999999998</v>
      </c>
      <c r="AG14" s="130">
        <v>6.3434150999999996</v>
      </c>
      <c r="AH14" s="130">
        <v>6.5341771</v>
      </c>
      <c r="AI14" s="130">
        <v>6.5060954000000004</v>
      </c>
      <c r="AJ14" s="130">
        <v>7.1767259369399996</v>
      </c>
      <c r="AK14" s="130">
        <v>7.6112314255150002</v>
      </c>
      <c r="AL14" s="130">
        <v>7.0706526287880003</v>
      </c>
      <c r="AM14" s="130">
        <v>7.5242560301239996</v>
      </c>
      <c r="AN14" s="130">
        <v>7.1804169103830002</v>
      </c>
      <c r="AO14" s="130">
        <v>7.4116991392890004</v>
      </c>
      <c r="AP14" s="130">
        <v>6.8826393728759996</v>
      </c>
      <c r="AQ14" s="130">
        <v>7.1294931923110001</v>
      </c>
      <c r="AR14" s="130">
        <v>9.0376552804439996</v>
      </c>
      <c r="AS14" s="130">
        <v>11.293333006078001</v>
      </c>
      <c r="AT14" s="130">
        <v>9.2254072289949995</v>
      </c>
      <c r="AU14" s="130">
        <v>8.6364009212309991</v>
      </c>
      <c r="AV14" s="130">
        <v>11.133088253311</v>
      </c>
      <c r="AW14" s="130">
        <v>12.237723413636999</v>
      </c>
      <c r="AX14" s="130">
        <v>11.038824572776001</v>
      </c>
      <c r="AY14" s="130">
        <v>11.457895633368</v>
      </c>
      <c r="AZ14" s="130">
        <v>13.096270011694999</v>
      </c>
      <c r="BA14" s="130">
        <v>15.833842014888001</v>
      </c>
      <c r="BB14" s="130">
        <v>20.088609999999999</v>
      </c>
      <c r="BC14" s="130">
        <v>20.678001867655102</v>
      </c>
      <c r="BD14" s="130">
        <v>24.664263544249</v>
      </c>
      <c r="BE14" s="131">
        <v>24.767994933530201</v>
      </c>
      <c r="BF14" s="132">
        <v>1.46200481160963E-3</v>
      </c>
      <c r="BG14" s="132">
        <v>0.103337198943781</v>
      </c>
      <c r="BH14" s="132">
        <v>5.76428578122675E-3</v>
      </c>
    </row>
    <row r="15" spans="1:62">
      <c r="A15" s="124" t="s">
        <v>263</v>
      </c>
      <c r="B15" s="130">
        <v>2.625</v>
      </c>
      <c r="C15" s="130">
        <v>2.827</v>
      </c>
      <c r="D15" s="130">
        <v>3.1680000000000001</v>
      </c>
      <c r="E15" s="130">
        <v>3.4</v>
      </c>
      <c r="F15" s="130">
        <v>3.7010000000000001</v>
      </c>
      <c r="G15" s="130">
        <v>3.536</v>
      </c>
      <c r="H15" s="130">
        <v>4.2859999999999996</v>
      </c>
      <c r="I15" s="130">
        <v>4.4349999999999996</v>
      </c>
      <c r="J15" s="130">
        <v>4.7690000000000001</v>
      </c>
      <c r="K15" s="130">
        <v>5.2160000000000002</v>
      </c>
      <c r="L15" s="130">
        <v>5.4669999999999996</v>
      </c>
      <c r="M15" s="130">
        <v>5.7930000000000001</v>
      </c>
      <c r="N15" s="130">
        <v>6.0250000000000004</v>
      </c>
      <c r="O15" s="130">
        <v>6.1920000000000002</v>
      </c>
      <c r="P15" s="130">
        <v>6.7030000000000003</v>
      </c>
      <c r="Q15" s="130">
        <v>7.01</v>
      </c>
      <c r="R15" s="130">
        <v>7.9960000000000004</v>
      </c>
      <c r="S15" s="130">
        <v>8.3960000000000008</v>
      </c>
      <c r="T15" s="130">
        <v>8.1069999999999993</v>
      </c>
      <c r="U15" s="130">
        <v>8.7029999999999994</v>
      </c>
      <c r="V15" s="130">
        <v>9.3819999999999997</v>
      </c>
      <c r="W15" s="130">
        <v>10.06</v>
      </c>
      <c r="X15" s="130">
        <v>10.878</v>
      </c>
      <c r="Y15" s="130">
        <v>10.423</v>
      </c>
      <c r="Z15" s="130">
        <v>10.507</v>
      </c>
      <c r="AA15" s="130">
        <v>10.468999999999999</v>
      </c>
      <c r="AB15" s="130">
        <v>11.492000000000001</v>
      </c>
      <c r="AC15" s="130">
        <v>9.6890000000000001</v>
      </c>
      <c r="AD15" s="130">
        <v>11.798999999999999</v>
      </c>
      <c r="AE15" s="130">
        <v>12.747</v>
      </c>
      <c r="AF15" s="130">
        <v>12.9376</v>
      </c>
      <c r="AG15" s="130">
        <v>13.323600000000001</v>
      </c>
      <c r="AH15" s="130">
        <v>13.214499999999999</v>
      </c>
      <c r="AI15" s="130">
        <v>13.808299999999999</v>
      </c>
      <c r="AJ15" s="130">
        <v>14.5406</v>
      </c>
      <c r="AK15" s="130">
        <v>16.176100000000002</v>
      </c>
      <c r="AL15" s="130">
        <v>17.614799999999999</v>
      </c>
      <c r="AM15" s="130">
        <v>18.040099999999999</v>
      </c>
      <c r="AN15" s="130">
        <v>18.5337</v>
      </c>
      <c r="AO15" s="130">
        <v>17.525300000000001</v>
      </c>
      <c r="AP15" s="130">
        <v>17.977</v>
      </c>
      <c r="AQ15" s="130">
        <v>19.5943</v>
      </c>
      <c r="AR15" s="130">
        <v>19.5488</v>
      </c>
      <c r="AS15" s="130">
        <v>19.0596</v>
      </c>
      <c r="AT15" s="130">
        <v>19.9038</v>
      </c>
      <c r="AU15" s="130">
        <v>20.052099999999999</v>
      </c>
      <c r="AV15" s="130">
        <v>21.557300000000001</v>
      </c>
      <c r="AW15" s="130">
        <v>22.0319</v>
      </c>
      <c r="AX15" s="130">
        <v>22.319600000000001</v>
      </c>
      <c r="AY15" s="130">
        <v>22.210699999999999</v>
      </c>
      <c r="AZ15" s="130">
        <v>23.687062827457599</v>
      </c>
      <c r="BA15" s="130">
        <v>23.826156000000001</v>
      </c>
      <c r="BB15" s="130">
        <v>29.074513497615801</v>
      </c>
      <c r="BC15" s="130">
        <v>30.736999999999998</v>
      </c>
      <c r="BD15" s="130">
        <v>31.462</v>
      </c>
      <c r="BE15" s="131">
        <v>30.507000000000001</v>
      </c>
      <c r="BF15" s="132">
        <v>-3.3003383733277998E-2</v>
      </c>
      <c r="BG15" s="132">
        <v>4.6851386934190699E-2</v>
      </c>
      <c r="BH15" s="132">
        <v>7.0999314558895599E-3</v>
      </c>
    </row>
    <row r="16" spans="1:62">
      <c r="A16" s="124" t="s">
        <v>264</v>
      </c>
      <c r="B16" s="130">
        <v>0</v>
      </c>
      <c r="C16" s="130">
        <v>0</v>
      </c>
      <c r="D16" s="130">
        <v>0</v>
      </c>
      <c r="E16" s="130">
        <v>0</v>
      </c>
      <c r="F16" s="130">
        <v>0</v>
      </c>
      <c r="G16" s="130">
        <v>0</v>
      </c>
      <c r="H16" s="130">
        <v>0</v>
      </c>
      <c r="I16" s="130">
        <v>0</v>
      </c>
      <c r="J16" s="130">
        <v>0</v>
      </c>
      <c r="K16" s="130">
        <v>0</v>
      </c>
      <c r="L16" s="130">
        <v>0</v>
      </c>
      <c r="M16" s="130">
        <v>0</v>
      </c>
      <c r="N16" s="130">
        <v>0</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v>
      </c>
      <c r="AJ16" s="130">
        <v>0</v>
      </c>
      <c r="AK16" s="130">
        <v>0</v>
      </c>
      <c r="AL16" s="130">
        <v>0</v>
      </c>
      <c r="AM16" s="130">
        <v>0</v>
      </c>
      <c r="AN16" s="130">
        <v>0</v>
      </c>
      <c r="AO16" s="130">
        <v>0</v>
      </c>
      <c r="AP16" s="130">
        <v>0</v>
      </c>
      <c r="AQ16" s="130">
        <v>0</v>
      </c>
      <c r="AR16" s="130">
        <v>0</v>
      </c>
      <c r="AS16" s="130">
        <v>0</v>
      </c>
      <c r="AT16" s="130">
        <v>0</v>
      </c>
      <c r="AU16" s="130">
        <v>0</v>
      </c>
      <c r="AV16" s="130">
        <v>0</v>
      </c>
      <c r="AW16" s="130">
        <v>0</v>
      </c>
      <c r="AX16" s="130">
        <v>0</v>
      </c>
      <c r="AY16" s="130">
        <v>0</v>
      </c>
      <c r="AZ16" s="130">
        <v>0</v>
      </c>
      <c r="BA16" s="130">
        <v>0</v>
      </c>
      <c r="BB16" s="130">
        <v>0</v>
      </c>
      <c r="BC16" s="130">
        <v>0</v>
      </c>
      <c r="BD16" s="130">
        <v>0</v>
      </c>
      <c r="BE16" s="131">
        <v>0</v>
      </c>
      <c r="BF16" s="132">
        <v>0</v>
      </c>
      <c r="BG16" s="132">
        <v>0</v>
      </c>
      <c r="BH16" s="132">
        <v>0</v>
      </c>
    </row>
    <row r="17" spans="1:60">
      <c r="A17" s="124" t="s">
        <v>265</v>
      </c>
      <c r="B17" s="130">
        <v>1.369</v>
      </c>
      <c r="C17" s="130">
        <v>1.395</v>
      </c>
      <c r="D17" s="130">
        <v>1.6359999999999999</v>
      </c>
      <c r="E17" s="130">
        <v>2.7480000000000002</v>
      </c>
      <c r="F17" s="130">
        <v>3.19</v>
      </c>
      <c r="G17" s="130">
        <v>4.1040000000000001</v>
      </c>
      <c r="H17" s="130">
        <v>5.39</v>
      </c>
      <c r="I17" s="130">
        <v>6.02</v>
      </c>
      <c r="J17" s="130">
        <v>6.2249999999999996</v>
      </c>
      <c r="K17" s="130">
        <v>7.7069999999999999</v>
      </c>
      <c r="L17" s="130">
        <v>8.9309999999999992</v>
      </c>
      <c r="M17" s="130">
        <v>10.577999999999999</v>
      </c>
      <c r="N17" s="130">
        <v>12.163</v>
      </c>
      <c r="O17" s="130">
        <v>12.231999999999999</v>
      </c>
      <c r="P17" s="130">
        <v>14.24</v>
      </c>
      <c r="Q17" s="130">
        <v>14.587</v>
      </c>
      <c r="R17" s="130">
        <v>15.087999999999999</v>
      </c>
      <c r="S17" s="130">
        <v>15.814</v>
      </c>
      <c r="T17" s="130">
        <v>18.062999999999999</v>
      </c>
      <c r="U17" s="130">
        <v>20.242999999999999</v>
      </c>
      <c r="V17" s="130">
        <v>22.648</v>
      </c>
      <c r="W17" s="130">
        <v>25.158999999999999</v>
      </c>
      <c r="X17" s="130">
        <v>30.843</v>
      </c>
      <c r="Y17" s="130">
        <v>34.203000000000003</v>
      </c>
      <c r="Z17" s="130">
        <v>34.665999999999997</v>
      </c>
      <c r="AA17" s="130">
        <v>36.982999999999997</v>
      </c>
      <c r="AB17" s="130">
        <v>44.542000000000002</v>
      </c>
      <c r="AC17" s="130">
        <v>47.271000000000001</v>
      </c>
      <c r="AD17" s="130">
        <v>47.478000000000002</v>
      </c>
      <c r="AE17" s="130">
        <v>51.283999999999999</v>
      </c>
      <c r="AF17" s="130">
        <v>51.45</v>
      </c>
      <c r="AG17" s="130">
        <v>53.847000000000001</v>
      </c>
      <c r="AH17" s="130">
        <v>57.268000000000001</v>
      </c>
      <c r="AI17" s="130">
        <v>57.923000000000002</v>
      </c>
      <c r="AJ17" s="130">
        <v>60.6</v>
      </c>
      <c r="AK17" s="130">
        <v>62.886000000000003</v>
      </c>
      <c r="AL17" s="130">
        <v>60.441000000000003</v>
      </c>
      <c r="AM17" s="130">
        <v>59.533999999999999</v>
      </c>
      <c r="AN17" s="130">
        <v>60.531999999999996</v>
      </c>
      <c r="AO17" s="130">
        <v>70.075000000000003</v>
      </c>
      <c r="AP17" s="130">
        <v>77.088489999999993</v>
      </c>
      <c r="AQ17" s="130">
        <v>81.413340000000005</v>
      </c>
      <c r="AR17" s="130">
        <v>83.034419999999997</v>
      </c>
      <c r="AS17" s="130">
        <v>86.712900000000005</v>
      </c>
      <c r="AT17" s="130">
        <v>85.839259999999996</v>
      </c>
      <c r="AU17" s="130">
        <v>76.659779999999998</v>
      </c>
      <c r="AV17" s="130">
        <v>83.154709999999994</v>
      </c>
      <c r="AW17" s="130">
        <v>81.73554</v>
      </c>
      <c r="AX17" s="130">
        <v>83.405000000000001</v>
      </c>
      <c r="AY17" s="130">
        <v>78.746729999999999</v>
      </c>
      <c r="AZ17" s="130">
        <v>73.396929999999998</v>
      </c>
      <c r="BA17" s="130">
        <v>61.699034060000002</v>
      </c>
      <c r="BB17" s="130">
        <v>59.296241170000002</v>
      </c>
      <c r="BC17" s="130">
        <v>56.987011629999998</v>
      </c>
      <c r="BD17" s="130">
        <v>48.643638000000003</v>
      </c>
      <c r="BE17" s="131">
        <v>31.645742658438301</v>
      </c>
      <c r="BF17" s="132">
        <v>-0.351214666948163</v>
      </c>
      <c r="BG17" s="132">
        <v>-5.5212783750707102E-2</v>
      </c>
      <c r="BH17" s="132">
        <v>7.3649524288075599E-3</v>
      </c>
    </row>
    <row r="18" spans="1:60">
      <c r="A18" s="124" t="s">
        <v>189</v>
      </c>
      <c r="B18" s="130">
        <v>1.3560000000000001</v>
      </c>
      <c r="C18" s="130">
        <v>1.4930000000000001</v>
      </c>
      <c r="D18" s="130">
        <v>1.6859999999999999</v>
      </c>
      <c r="E18" s="130">
        <v>1.865</v>
      </c>
      <c r="F18" s="130">
        <v>2.0649999999999999</v>
      </c>
      <c r="G18" s="130">
        <v>2.3407</v>
      </c>
      <c r="H18" s="130">
        <v>2.3249</v>
      </c>
      <c r="I18" s="130">
        <v>2.4748999999999999</v>
      </c>
      <c r="J18" s="130">
        <v>2.6368</v>
      </c>
      <c r="K18" s="130">
        <v>2.9355000000000002</v>
      </c>
      <c r="L18" s="130">
        <v>2.7534999999999998</v>
      </c>
      <c r="M18" s="130">
        <v>2.9213</v>
      </c>
      <c r="N18" s="130">
        <v>2.9274</v>
      </c>
      <c r="O18" s="130">
        <v>3.9839000000000002</v>
      </c>
      <c r="P18" s="130">
        <v>4.8552</v>
      </c>
      <c r="Q18" s="130">
        <v>5.5564999999999998</v>
      </c>
      <c r="R18" s="130">
        <v>5.7702</v>
      </c>
      <c r="S18" s="130">
        <v>5.5823</v>
      </c>
      <c r="T18" s="130">
        <v>6.1957000000000004</v>
      </c>
      <c r="U18" s="130">
        <v>6.9695</v>
      </c>
      <c r="V18" s="130">
        <v>7.9793200000000004</v>
      </c>
      <c r="W18" s="130">
        <v>9.3235100000000006</v>
      </c>
      <c r="X18" s="130">
        <v>9.6839750000000002</v>
      </c>
      <c r="Y18" s="130">
        <v>10.314301</v>
      </c>
      <c r="Z18" s="130">
        <v>11.134195</v>
      </c>
      <c r="AA18" s="130">
        <v>11.642524</v>
      </c>
      <c r="AB18" s="130">
        <v>11.327268999999999</v>
      </c>
      <c r="AC18" s="130">
        <v>10.786794</v>
      </c>
      <c r="AD18" s="130">
        <v>12.02355</v>
      </c>
      <c r="AE18" s="130">
        <v>11.615682</v>
      </c>
      <c r="AF18" s="130">
        <v>11.462187999999999</v>
      </c>
      <c r="AG18" s="130">
        <v>13.225811715000001</v>
      </c>
      <c r="AH18" s="130">
        <v>12.765683653</v>
      </c>
      <c r="AI18" s="130">
        <v>12.849074204000001</v>
      </c>
      <c r="AJ18" s="130">
        <v>14.995346087</v>
      </c>
      <c r="AK18" s="130">
        <v>15.365460538000001</v>
      </c>
      <c r="AL18" s="130">
        <v>13.711556255</v>
      </c>
      <c r="AM18" s="130">
        <v>14.461674842000001</v>
      </c>
      <c r="AN18" s="130">
        <v>15.091870756</v>
      </c>
      <c r="AO18" s="130">
        <v>16.0355348484741</v>
      </c>
      <c r="AP18" s="130">
        <v>17.118050566288002</v>
      </c>
      <c r="AQ18" s="130">
        <v>18.002864103333302</v>
      </c>
      <c r="AR18" s="130">
        <v>17.944223933064201</v>
      </c>
      <c r="AS18" s="130">
        <v>20.102390671502299</v>
      </c>
      <c r="AT18" s="130">
        <v>18.833877829332099</v>
      </c>
      <c r="AU18" s="130">
        <v>21.2351890375738</v>
      </c>
      <c r="AV18" s="130">
        <v>20.978805789044099</v>
      </c>
      <c r="AW18" s="130">
        <v>22.3660558473896</v>
      </c>
      <c r="AX18" s="130">
        <v>21.881809702107901</v>
      </c>
      <c r="AY18" s="130">
        <v>21.5388401188644</v>
      </c>
      <c r="AZ18" s="130">
        <v>22.472946067947198</v>
      </c>
      <c r="BA18" s="130">
        <v>22.886372378292702</v>
      </c>
      <c r="BB18" s="130">
        <v>27.229468533223699</v>
      </c>
      <c r="BC18" s="130">
        <v>26.948820651471301</v>
      </c>
      <c r="BD18" s="130">
        <v>21.7607373701669</v>
      </c>
      <c r="BE18" s="131">
        <v>25.008141277152799</v>
      </c>
      <c r="BF18" s="132">
        <v>0.146092276104972</v>
      </c>
      <c r="BG18" s="132">
        <v>1.45498380004181E-2</v>
      </c>
      <c r="BH18" s="132">
        <v>5.8201753337590399E-3</v>
      </c>
    </row>
    <row r="19" spans="1:60">
      <c r="A19" s="124" t="s">
        <v>266</v>
      </c>
      <c r="B19" s="130">
        <v>0.36499999999999999</v>
      </c>
      <c r="C19" s="130">
        <v>0.41299999999999998</v>
      </c>
      <c r="D19" s="130">
        <v>0.32200000000000001</v>
      </c>
      <c r="E19" s="130">
        <v>0.33100000000000002</v>
      </c>
      <c r="F19" s="130">
        <v>0.35199999999999998</v>
      </c>
      <c r="G19" s="130">
        <v>0.41899999999999998</v>
      </c>
      <c r="H19" s="130">
        <v>0.92200000000000004</v>
      </c>
      <c r="I19" s="130">
        <v>0.92900000000000005</v>
      </c>
      <c r="J19" s="130">
        <v>0.85499999999999998</v>
      </c>
      <c r="K19" s="130">
        <v>0.82899999999999996</v>
      </c>
      <c r="L19" s="130">
        <v>0.77100000000000002</v>
      </c>
      <c r="M19" s="130">
        <v>1.1659999999999999</v>
      </c>
      <c r="N19" s="130">
        <v>0.81499999999999995</v>
      </c>
      <c r="O19" s="130">
        <v>1.143</v>
      </c>
      <c r="P19" s="130">
        <v>1.381</v>
      </c>
      <c r="Q19" s="130">
        <v>1.054</v>
      </c>
      <c r="R19" s="130">
        <v>1.839</v>
      </c>
      <c r="S19" s="130">
        <v>1.2170000000000001</v>
      </c>
      <c r="T19" s="130">
        <v>1.3759999999999999</v>
      </c>
      <c r="U19" s="130">
        <v>1.6339999999999999</v>
      </c>
      <c r="V19" s="130">
        <v>1.6220000000000001</v>
      </c>
      <c r="W19" s="130">
        <v>2.0550000000000002</v>
      </c>
      <c r="X19" s="130">
        <v>2.2330000000000001</v>
      </c>
      <c r="Y19" s="130">
        <v>2.4649999999999999</v>
      </c>
      <c r="Z19" s="130">
        <v>1.3049999999999999</v>
      </c>
      <c r="AA19" s="130">
        <v>1.256</v>
      </c>
      <c r="AB19" s="130">
        <v>1.292</v>
      </c>
      <c r="AC19" s="130">
        <v>1.3149999999999999</v>
      </c>
      <c r="AD19" s="130">
        <v>1.7050000000000001</v>
      </c>
      <c r="AE19" s="130">
        <v>0.93700000000000006</v>
      </c>
      <c r="AF19" s="130">
        <v>1.1052000007629399</v>
      </c>
      <c r="AG19" s="130">
        <v>1.46845084242424</v>
      </c>
      <c r="AH19" s="130">
        <v>1.19006159308617</v>
      </c>
      <c r="AI19" s="130">
        <v>1.7719732168803899</v>
      </c>
      <c r="AJ19" s="130">
        <v>2.4399646209845698</v>
      </c>
      <c r="AK19" s="130">
        <v>1.5506945036007</v>
      </c>
      <c r="AL19" s="130">
        <v>1.3735680788505</v>
      </c>
      <c r="AM19" s="130">
        <v>1.7277420871123099</v>
      </c>
      <c r="AN19" s="130">
        <v>2.19837014473329</v>
      </c>
      <c r="AO19" s="130">
        <v>2.2901951549117601</v>
      </c>
      <c r="AP19" s="130">
        <v>2.6037581289677001</v>
      </c>
      <c r="AQ19" s="130">
        <v>2.5169794578739602</v>
      </c>
      <c r="AR19" s="130">
        <v>2.3470796508468701</v>
      </c>
      <c r="AS19" s="130">
        <v>2.0848239098732599</v>
      </c>
      <c r="AT19" s="130">
        <v>2.1996634907299399</v>
      </c>
      <c r="AU19" s="130">
        <v>2.0673940874612402</v>
      </c>
      <c r="AV19" s="130">
        <v>2.1441361874116498</v>
      </c>
      <c r="AW19" s="130">
        <v>2.3809564089406798</v>
      </c>
      <c r="AX19" s="130">
        <v>2.4526788317180999</v>
      </c>
      <c r="AY19" s="130">
        <v>1.77489564311142</v>
      </c>
      <c r="AZ19" s="130">
        <v>1.3626974853479701</v>
      </c>
      <c r="BA19" s="130">
        <v>1.91513543083185</v>
      </c>
      <c r="BB19" s="130">
        <v>2.70345898532294</v>
      </c>
      <c r="BC19" s="130">
        <v>2.4366485212472999</v>
      </c>
      <c r="BD19" s="130">
        <v>1.59032945301807</v>
      </c>
      <c r="BE19" s="131">
        <v>1.7641300473480099</v>
      </c>
      <c r="BF19" s="132">
        <v>0.10625506970111601</v>
      </c>
      <c r="BG19" s="132">
        <v>-3.1915903760027203E-2</v>
      </c>
      <c r="BH19" s="132">
        <v>4.1056814552221102E-4</v>
      </c>
    </row>
    <row r="20" spans="1:60">
      <c r="A20" s="124" t="s">
        <v>267</v>
      </c>
      <c r="B20" s="130">
        <v>1.1004889486790499</v>
      </c>
      <c r="C20" s="130">
        <v>2.3360732649666298</v>
      </c>
      <c r="D20" s="130">
        <v>2.4306617776639601</v>
      </c>
      <c r="E20" s="130">
        <v>2.5710010797413401</v>
      </c>
      <c r="F20" s="130">
        <v>2.68319549192343</v>
      </c>
      <c r="G20" s="130">
        <v>3.11762120849327</v>
      </c>
      <c r="H20" s="130">
        <v>3.7271744281709802</v>
      </c>
      <c r="I20" s="130">
        <v>3.3601201491778601</v>
      </c>
      <c r="J20" s="130">
        <v>3.8631744281709799</v>
      </c>
      <c r="K20" s="130">
        <v>3.84585882792158</v>
      </c>
      <c r="L20" s="130">
        <v>3.7635895924386702</v>
      </c>
      <c r="M20" s="130">
        <v>3.6077808471004702</v>
      </c>
      <c r="N20" s="130">
        <v>3.9682149973416698</v>
      </c>
      <c r="O20" s="130">
        <v>4.0305627330904104</v>
      </c>
      <c r="P20" s="130">
        <v>3.9535458657477101</v>
      </c>
      <c r="Q20" s="130">
        <v>5.9974674063337599</v>
      </c>
      <c r="R20" s="130">
        <v>5.1070861988000003</v>
      </c>
      <c r="S20" s="130">
        <v>5.4128332025999999</v>
      </c>
      <c r="T20" s="130">
        <v>6.7740187104</v>
      </c>
      <c r="U20" s="130">
        <v>7.2401114559000002</v>
      </c>
      <c r="V20" s="130">
        <v>10.0591510652</v>
      </c>
      <c r="W20" s="130">
        <v>18.785676250000002</v>
      </c>
      <c r="X20" s="130">
        <v>24.739091999999999</v>
      </c>
      <c r="Y20" s="130">
        <v>25.563161000000001</v>
      </c>
      <c r="Z20" s="130">
        <v>29.590061349599999</v>
      </c>
      <c r="AA20" s="130">
        <v>34.607358091871902</v>
      </c>
      <c r="AB20" s="130">
        <v>36.854190576785903</v>
      </c>
      <c r="AC20" s="130">
        <v>36.612910977185898</v>
      </c>
      <c r="AD20" s="130">
        <v>40.553218148900001</v>
      </c>
      <c r="AE20" s="130">
        <v>45.572356188814098</v>
      </c>
      <c r="AF20" s="130">
        <v>50.812270548828103</v>
      </c>
      <c r="AG20" s="130">
        <v>53.611041261171898</v>
      </c>
      <c r="AH20" s="130">
        <v>60.520048035585901</v>
      </c>
      <c r="AI20" s="130">
        <v>63.139797375574098</v>
      </c>
      <c r="AJ20" s="130">
        <v>60.724686066828099</v>
      </c>
      <c r="AK20" s="130">
        <v>63.728410680000003</v>
      </c>
      <c r="AL20" s="130">
        <v>58.095670308149302</v>
      </c>
      <c r="AM20" s="130">
        <v>61.361456498792997</v>
      </c>
      <c r="AN20" s="130">
        <v>63.636543373586001</v>
      </c>
      <c r="AO20" s="130">
        <v>60.197953145585899</v>
      </c>
      <c r="AP20" s="130">
        <v>60.879006633247499</v>
      </c>
      <c r="AQ20" s="130">
        <v>60.8248129644101</v>
      </c>
      <c r="AR20" s="130">
        <v>65.492469238444102</v>
      </c>
      <c r="AS20" s="130">
        <v>63.863745527216601</v>
      </c>
      <c r="AT20" s="130">
        <v>63.738243899903402</v>
      </c>
      <c r="AU20" s="130">
        <v>66.074450301718102</v>
      </c>
      <c r="AV20" s="130">
        <v>68.282347279658495</v>
      </c>
      <c r="AW20" s="130">
        <v>69.658834614632298</v>
      </c>
      <c r="AX20" s="130">
        <v>72.795175449505194</v>
      </c>
      <c r="AY20" s="130">
        <v>68.471833885793899</v>
      </c>
      <c r="AZ20" s="130">
        <v>67.663391975585895</v>
      </c>
      <c r="BA20" s="130">
        <v>74.554893010579704</v>
      </c>
      <c r="BB20" s="130">
        <v>70.930502222359806</v>
      </c>
      <c r="BC20" s="130">
        <v>69.9232992653195</v>
      </c>
      <c r="BD20" s="130">
        <v>62.216263195348397</v>
      </c>
      <c r="BE20" s="131">
        <v>54.778727627248898</v>
      </c>
      <c r="BF20" s="132">
        <v>-0.121948889778164</v>
      </c>
      <c r="BG20" s="132">
        <v>-2.4139144002944799E-3</v>
      </c>
      <c r="BH20" s="132">
        <v>1.27487203394077E-2</v>
      </c>
    </row>
    <row r="21" spans="1:60" s="125" customFormat="1">
      <c r="A21" s="133" t="s">
        <v>268</v>
      </c>
      <c r="B21" s="134">
        <v>41.302438414540603</v>
      </c>
      <c r="C21" s="134">
        <v>46.0012926332899</v>
      </c>
      <c r="D21" s="134">
        <v>48.660915516632798</v>
      </c>
      <c r="E21" s="134">
        <v>51.747012970126903</v>
      </c>
      <c r="F21" s="134">
        <v>55.853168970790101</v>
      </c>
      <c r="G21" s="134">
        <v>65.638061431438004</v>
      </c>
      <c r="H21" s="134">
        <v>73.065482835045103</v>
      </c>
      <c r="I21" s="134">
        <v>82.694041143139799</v>
      </c>
      <c r="J21" s="134">
        <v>93.006323197330303</v>
      </c>
      <c r="K21" s="134">
        <v>106.896427336979</v>
      </c>
      <c r="L21" s="134">
        <v>115.922389592439</v>
      </c>
      <c r="M21" s="134">
        <v>129.4225008471</v>
      </c>
      <c r="N21" s="134">
        <v>143.12342699734199</v>
      </c>
      <c r="O21" s="134">
        <v>158.19290273308999</v>
      </c>
      <c r="P21" s="134">
        <v>179.78904586574799</v>
      </c>
      <c r="Q21" s="134">
        <v>201.44598740633401</v>
      </c>
      <c r="R21" s="134">
        <v>204.44462619879999</v>
      </c>
      <c r="S21" s="134">
        <v>220.19466920260001</v>
      </c>
      <c r="T21" s="134">
        <v>237.10949471040001</v>
      </c>
      <c r="U21" s="134">
        <v>261.61083145589998</v>
      </c>
      <c r="V21" s="134">
        <v>283.50124306520001</v>
      </c>
      <c r="W21" s="134">
        <v>305.98613825000001</v>
      </c>
      <c r="X21" s="134">
        <v>326.45862699999998</v>
      </c>
      <c r="Y21" s="134">
        <v>338.997862</v>
      </c>
      <c r="Z21" s="134">
        <v>347.13637634960003</v>
      </c>
      <c r="AA21" s="134">
        <v>360.96584979187202</v>
      </c>
      <c r="AB21" s="134">
        <v>385.448114576786</v>
      </c>
      <c r="AC21" s="134">
        <v>392.791070382236</v>
      </c>
      <c r="AD21" s="134">
        <v>423.06309299637502</v>
      </c>
      <c r="AE21" s="134">
        <v>448.44296756760201</v>
      </c>
      <c r="AF21" s="134">
        <v>465.69407006171201</v>
      </c>
      <c r="AG21" s="134">
        <v>485.69459291706499</v>
      </c>
      <c r="AH21" s="134">
        <v>513.91333797763195</v>
      </c>
      <c r="AI21" s="134">
        <v>526.60796707524196</v>
      </c>
      <c r="AJ21" s="134">
        <v>527.28505141882397</v>
      </c>
      <c r="AK21" s="134">
        <v>555.65162524812604</v>
      </c>
      <c r="AL21" s="134">
        <v>521.39916789705103</v>
      </c>
      <c r="AM21" s="134">
        <v>547.36331796308002</v>
      </c>
      <c r="AN21" s="134">
        <v>570.648341992783</v>
      </c>
      <c r="AO21" s="134">
        <v>589.03486425163999</v>
      </c>
      <c r="AP21" s="134">
        <v>624.15209754921796</v>
      </c>
      <c r="AQ21" s="134">
        <v>652.68419156696905</v>
      </c>
      <c r="AR21" s="134">
        <v>675.73761043849504</v>
      </c>
      <c r="AS21" s="134">
        <v>680.29922211394</v>
      </c>
      <c r="AT21" s="134">
        <v>697.52799401066</v>
      </c>
      <c r="AU21" s="134">
        <v>700.87506437647403</v>
      </c>
      <c r="AV21" s="134">
        <v>744.16179060524303</v>
      </c>
      <c r="AW21" s="134">
        <v>730.37291936536496</v>
      </c>
      <c r="AX21" s="134">
        <v>709.85510316351497</v>
      </c>
      <c r="AY21" s="134">
        <v>686.29099675314603</v>
      </c>
      <c r="AZ21" s="134">
        <v>671.49641584945402</v>
      </c>
      <c r="BA21" s="134">
        <v>686.35942203984905</v>
      </c>
      <c r="BB21" s="134">
        <v>700.43986024686399</v>
      </c>
      <c r="BC21" s="134">
        <v>718.34350623904595</v>
      </c>
      <c r="BD21" s="134">
        <v>700.86595760565103</v>
      </c>
      <c r="BE21" s="134">
        <v>660.46454424533499</v>
      </c>
      <c r="BF21" s="135">
        <v>-6.0219733655775202E-2</v>
      </c>
      <c r="BG21" s="135">
        <v>4.7751448465227497E-4</v>
      </c>
      <c r="BH21" s="135">
        <v>0.153710721906029</v>
      </c>
    </row>
    <row r="22" spans="1:6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1"/>
      <c r="BF22" s="132"/>
      <c r="BG22" s="132"/>
      <c r="BH22" s="132"/>
    </row>
    <row r="23" spans="1:60">
      <c r="A23" s="136" t="s">
        <v>269</v>
      </c>
      <c r="B23" s="130">
        <v>16.082999999999998</v>
      </c>
      <c r="C23" s="130">
        <v>17.331</v>
      </c>
      <c r="D23" s="130">
        <v>17.698</v>
      </c>
      <c r="E23" s="130">
        <v>18.184999999999999</v>
      </c>
      <c r="F23" s="130">
        <v>16.718</v>
      </c>
      <c r="G23" s="130">
        <v>21.2897</v>
      </c>
      <c r="H23" s="130">
        <v>16.8201</v>
      </c>
      <c r="I23" s="130">
        <v>17.287600000000001</v>
      </c>
      <c r="J23" s="130">
        <v>19.209199999999999</v>
      </c>
      <c r="K23" s="130">
        <v>22.712199999999999</v>
      </c>
      <c r="L23" s="130">
        <v>23.795200000000001</v>
      </c>
      <c r="M23" s="130">
        <v>20.5656</v>
      </c>
      <c r="N23" s="130">
        <v>24.9208</v>
      </c>
      <c r="O23" s="130">
        <v>24.940799999999999</v>
      </c>
      <c r="P23" s="130">
        <v>28.096800000000002</v>
      </c>
      <c r="Q23" s="130">
        <v>29.1099</v>
      </c>
      <c r="R23" s="130">
        <v>30.847300000000001</v>
      </c>
      <c r="S23" s="130">
        <v>30.8963</v>
      </c>
      <c r="T23" s="130">
        <v>30.606300000000001</v>
      </c>
      <c r="U23" s="130">
        <v>26.849564000000001</v>
      </c>
      <c r="V23" s="130">
        <v>30.775145999999999</v>
      </c>
      <c r="W23" s="130">
        <v>30.903926999999999</v>
      </c>
      <c r="X23" s="130">
        <v>35.387991</v>
      </c>
      <c r="Y23" s="130">
        <v>35.304088</v>
      </c>
      <c r="Z23" s="130">
        <v>35.082430000000002</v>
      </c>
      <c r="AA23" s="130">
        <v>31.509</v>
      </c>
      <c r="AB23" s="130">
        <v>31.4434</v>
      </c>
      <c r="AC23" s="130">
        <v>34.848399999999998</v>
      </c>
      <c r="AD23" s="130">
        <v>36.705556000000001</v>
      </c>
      <c r="AE23" s="130">
        <v>35.707500000000003</v>
      </c>
      <c r="AF23" s="130">
        <v>37.067222000000001</v>
      </c>
      <c r="AG23" s="130">
        <v>34.216110999999998</v>
      </c>
      <c r="AH23" s="130">
        <v>36.105277999999998</v>
      </c>
      <c r="AI23" s="130">
        <v>37.163333000000002</v>
      </c>
      <c r="AJ23" s="130">
        <v>40.699120800000003</v>
      </c>
      <c r="AK23" s="130">
        <v>41.835650550449998</v>
      </c>
      <c r="AL23" s="130">
        <v>40.455481650330199</v>
      </c>
      <c r="AM23" s="130">
        <v>40.227002809133303</v>
      </c>
      <c r="AN23" s="130">
        <v>33.214992039975002</v>
      </c>
      <c r="AO23" s="130">
        <v>36.762282999999996</v>
      </c>
      <c r="AP23" s="130">
        <v>37.095138337044503</v>
      </c>
      <c r="AQ23" s="130">
        <v>35.656084769638397</v>
      </c>
      <c r="AR23" s="130">
        <v>37.054452863876598</v>
      </c>
      <c r="AS23" s="130">
        <v>38.3294910423621</v>
      </c>
      <c r="AT23" s="130">
        <v>40.896303364697403</v>
      </c>
      <c r="AU23" s="130">
        <v>38.363418292681203</v>
      </c>
      <c r="AV23" s="130">
        <v>34.2390835141601</v>
      </c>
      <c r="AW23" s="130">
        <v>43.8041046884235</v>
      </c>
      <c r="AX23" s="130">
        <v>42.046527297683198</v>
      </c>
      <c r="AY23" s="130">
        <v>41.010259367349697</v>
      </c>
      <c r="AZ23" s="130">
        <v>37.055528375898</v>
      </c>
      <c r="BA23" s="130">
        <v>39.844716147041801</v>
      </c>
      <c r="BB23" s="130">
        <v>38.293433</v>
      </c>
      <c r="BC23" s="130">
        <v>37.637911000000003</v>
      </c>
      <c r="BD23" s="130">
        <v>40.455345999999999</v>
      </c>
      <c r="BE23" s="131">
        <v>40.953759776766802</v>
      </c>
      <c r="BF23" s="132">
        <v>9.55419484611531E-3</v>
      </c>
      <c r="BG23" s="132">
        <v>-1.08350046369499E-3</v>
      </c>
      <c r="BH23" s="132">
        <v>9.5312186473927602E-3</v>
      </c>
    </row>
    <row r="24" spans="1:60">
      <c r="A24" s="136" t="s">
        <v>270</v>
      </c>
      <c r="B24" s="130">
        <v>0.27200000000000002</v>
      </c>
      <c r="C24" s="130">
        <v>0.29899999999999999</v>
      </c>
      <c r="D24" s="130">
        <v>0.23799999999999999</v>
      </c>
      <c r="E24" s="130">
        <v>0.24399999999999999</v>
      </c>
      <c r="F24" s="130">
        <v>0.23</v>
      </c>
      <c r="G24" s="130">
        <v>0.246</v>
      </c>
      <c r="H24" s="130">
        <v>0.13400000000000001</v>
      </c>
      <c r="I24" s="130">
        <v>0.18</v>
      </c>
      <c r="J24" s="130">
        <v>0.17100000000000001</v>
      </c>
      <c r="K24" s="130">
        <v>0.24</v>
      </c>
      <c r="L24" s="130">
        <v>0.183</v>
      </c>
      <c r="M24" s="130">
        <v>0.109</v>
      </c>
      <c r="N24" s="130">
        <v>0.224</v>
      </c>
      <c r="O24" s="130">
        <v>0.223</v>
      </c>
      <c r="P24" s="130">
        <v>0.23400000000000001</v>
      </c>
      <c r="Q24" s="130">
        <v>0.27800000000000002</v>
      </c>
      <c r="R24" s="130">
        <v>0.38100000000000001</v>
      </c>
      <c r="S24" s="130">
        <v>0.33300000000000002</v>
      </c>
      <c r="T24" s="130">
        <v>0.33600000000000002</v>
      </c>
      <c r="U24" s="130">
        <v>0.35099999999999998</v>
      </c>
      <c r="V24" s="130">
        <v>0.28699999999999998</v>
      </c>
      <c r="W24" s="130">
        <v>0.34300000000000003</v>
      </c>
      <c r="X24" s="130">
        <v>0.42899999999999999</v>
      </c>
      <c r="Y24" s="130">
        <v>0.35899999999999999</v>
      </c>
      <c r="Z24" s="130">
        <v>0.30499999999999999</v>
      </c>
      <c r="AA24" s="130">
        <v>0.26600000000000001</v>
      </c>
      <c r="AB24" s="130">
        <v>0.22900000000000001</v>
      </c>
      <c r="AC24" s="130">
        <v>0.34100000000000003</v>
      </c>
      <c r="AD24" s="130">
        <v>0.254</v>
      </c>
      <c r="AE24" s="130">
        <v>0.34599999999999997</v>
      </c>
      <c r="AF24" s="130">
        <v>0.33800000000000002</v>
      </c>
      <c r="AG24" s="130">
        <v>0.23899999999999999</v>
      </c>
      <c r="AH24" s="130">
        <v>0.30499999999999999</v>
      </c>
      <c r="AI24" s="130">
        <v>0.38900000000000001</v>
      </c>
      <c r="AJ24" s="130">
        <v>0.34100000000000003</v>
      </c>
      <c r="AK24" s="130">
        <v>0.46</v>
      </c>
      <c r="AL24" s="130">
        <v>0.441</v>
      </c>
      <c r="AM24" s="130">
        <v>0.36</v>
      </c>
      <c r="AN24" s="130">
        <v>0.247</v>
      </c>
      <c r="AO24" s="130">
        <v>0.317</v>
      </c>
      <c r="AP24" s="130">
        <v>0.28799999999999998</v>
      </c>
      <c r="AQ24" s="130">
        <v>0.35899999999999999</v>
      </c>
      <c r="AR24" s="130">
        <v>0.38900000000000001</v>
      </c>
      <c r="AS24" s="130">
        <v>0.41</v>
      </c>
      <c r="AT24" s="130">
        <v>0.32800000000000001</v>
      </c>
      <c r="AU24" s="130">
        <v>0.312</v>
      </c>
      <c r="AV24" s="130">
        <v>0.19600000000000001</v>
      </c>
      <c r="AW24" s="130">
        <v>0.35699999999999998</v>
      </c>
      <c r="AX24" s="130">
        <v>0.38</v>
      </c>
      <c r="AY24" s="130">
        <v>0.29520000000000002</v>
      </c>
      <c r="AZ24" s="130">
        <v>0.31840000000000102</v>
      </c>
      <c r="BA24" s="130">
        <v>0.37</v>
      </c>
      <c r="BB24" s="130">
        <v>0.27010000000000101</v>
      </c>
      <c r="BC24" s="130">
        <v>0.313500000000001</v>
      </c>
      <c r="BD24" s="130">
        <v>0.30199999999999999</v>
      </c>
      <c r="BE24" s="131">
        <v>0.28192669514065599</v>
      </c>
      <c r="BF24" s="132">
        <v>-6.9018531046762102E-2</v>
      </c>
      <c r="BG24" s="132">
        <v>-8.2246500632687809E-3</v>
      </c>
      <c r="BH24" s="132">
        <v>6.5613144887538202E-5</v>
      </c>
    </row>
    <row r="25" spans="1:60">
      <c r="A25" s="136" t="s">
        <v>271</v>
      </c>
      <c r="B25" s="130">
        <v>2</v>
      </c>
      <c r="C25" s="130">
        <v>2.0099999999999998</v>
      </c>
      <c r="D25" s="130">
        <v>2.0219999999999998</v>
      </c>
      <c r="E25" s="130">
        <v>1.3049999999999999</v>
      </c>
      <c r="F25" s="130">
        <v>1.839</v>
      </c>
      <c r="G25" s="130">
        <v>2.1520000000000001</v>
      </c>
      <c r="H25" s="130">
        <v>2.17</v>
      </c>
      <c r="I25" s="130">
        <v>2.0950000000000002</v>
      </c>
      <c r="J25" s="130">
        <v>2.57</v>
      </c>
      <c r="K25" s="130">
        <v>2.08</v>
      </c>
      <c r="L25" s="130">
        <v>2.4529999999999998</v>
      </c>
      <c r="M25" s="130">
        <v>2.9540000000000002</v>
      </c>
      <c r="N25" s="130">
        <v>3.5289999999999999</v>
      </c>
      <c r="O25" s="130">
        <v>2.9089999999999998</v>
      </c>
      <c r="P25" s="130">
        <v>3.3109999999999999</v>
      </c>
      <c r="Q25" s="130">
        <v>3.7130000000000001</v>
      </c>
      <c r="R25" s="130">
        <v>3.6179999999999999</v>
      </c>
      <c r="S25" s="130">
        <v>3.05</v>
      </c>
      <c r="T25" s="130">
        <v>3.3530000000000002</v>
      </c>
      <c r="U25" s="130">
        <v>3.26</v>
      </c>
      <c r="V25" s="130">
        <v>2.2370000000000001</v>
      </c>
      <c r="W25" s="130">
        <v>2.3260000000000001</v>
      </c>
      <c r="X25" s="130">
        <v>2.5369999999999999</v>
      </c>
      <c r="Y25" s="130">
        <v>2.5960000000000001</v>
      </c>
      <c r="Z25" s="130">
        <v>2.6909999999999998</v>
      </c>
      <c r="AA25" s="130">
        <v>1.8779999999999999</v>
      </c>
      <c r="AB25" s="130">
        <v>2.4409999999999998</v>
      </c>
      <c r="AC25" s="130">
        <v>2.0630000000000002</v>
      </c>
      <c r="AD25" s="130">
        <v>1.9419999999999999</v>
      </c>
      <c r="AE25" s="130">
        <v>1.468</v>
      </c>
      <c r="AF25" s="130">
        <v>2.3140000000000001</v>
      </c>
      <c r="AG25" s="130">
        <v>2.919</v>
      </c>
      <c r="AH25" s="130">
        <v>2.754</v>
      </c>
      <c r="AI25" s="130">
        <v>3.097</v>
      </c>
      <c r="AJ25" s="130">
        <v>2.7530000000000001</v>
      </c>
      <c r="AK25" s="130">
        <v>2.673</v>
      </c>
      <c r="AL25" s="130">
        <v>1.7370000000000001</v>
      </c>
      <c r="AM25" s="130">
        <v>2.194</v>
      </c>
      <c r="AN25" s="130">
        <v>3.0289999999999999</v>
      </c>
      <c r="AO25" s="130">
        <v>3.1680000000000001</v>
      </c>
      <c r="AP25" s="130">
        <v>4.3369999999999997</v>
      </c>
      <c r="AQ25" s="130">
        <v>4.2380000000000004</v>
      </c>
      <c r="AR25" s="130">
        <v>2.8740000000000001</v>
      </c>
      <c r="AS25" s="130">
        <v>2.8239999999999998</v>
      </c>
      <c r="AT25" s="130">
        <v>3.47</v>
      </c>
      <c r="AU25" s="130">
        <v>5.0570000000000004</v>
      </c>
      <c r="AV25" s="130">
        <v>2.9169999999999998</v>
      </c>
      <c r="AW25" s="130">
        <v>3.226</v>
      </c>
      <c r="AX25" s="130">
        <v>4.08</v>
      </c>
      <c r="AY25" s="130">
        <v>4.6050000000000004</v>
      </c>
      <c r="AZ25" s="130">
        <v>5.6609999999999996</v>
      </c>
      <c r="BA25" s="130">
        <v>3.9420000000000002</v>
      </c>
      <c r="BB25" s="130">
        <v>2.828103</v>
      </c>
      <c r="BC25" s="130">
        <v>5.1465779999999999</v>
      </c>
      <c r="BD25" s="130">
        <v>2.9658000000000002</v>
      </c>
      <c r="BE25" s="131">
        <v>2.9511208246053098</v>
      </c>
      <c r="BF25" s="132">
        <v>-7.6681998268990402E-3</v>
      </c>
      <c r="BG25" s="132">
        <v>-1.5578163673723999E-2</v>
      </c>
      <c r="BH25" s="132">
        <v>6.8681796219706903E-4</v>
      </c>
    </row>
    <row r="26" spans="1:60">
      <c r="A26" s="136" t="s">
        <v>272</v>
      </c>
      <c r="B26" s="130" t="s">
        <v>273</v>
      </c>
      <c r="C26" s="130" t="s">
        <v>273</v>
      </c>
      <c r="D26" s="130" t="s">
        <v>273</v>
      </c>
      <c r="E26" s="130" t="s">
        <v>273</v>
      </c>
      <c r="F26" s="130" t="s">
        <v>273</v>
      </c>
      <c r="G26" s="130" t="s">
        <v>273</v>
      </c>
      <c r="H26" s="130" t="s">
        <v>273</v>
      </c>
      <c r="I26" s="130" t="s">
        <v>273</v>
      </c>
      <c r="J26" s="130" t="s">
        <v>273</v>
      </c>
      <c r="K26" s="130" t="s">
        <v>273</v>
      </c>
      <c r="L26" s="130" t="s">
        <v>273</v>
      </c>
      <c r="M26" s="130" t="s">
        <v>273</v>
      </c>
      <c r="N26" s="130" t="s">
        <v>273</v>
      </c>
      <c r="O26" s="130" t="s">
        <v>273</v>
      </c>
      <c r="P26" s="130" t="s">
        <v>273</v>
      </c>
      <c r="Q26" s="130" t="s">
        <v>273</v>
      </c>
      <c r="R26" s="130" t="s">
        <v>273</v>
      </c>
      <c r="S26" s="130" t="s">
        <v>273</v>
      </c>
      <c r="T26" s="130" t="s">
        <v>273</v>
      </c>
      <c r="U26" s="130" t="s">
        <v>273</v>
      </c>
      <c r="V26" s="130" t="s">
        <v>273</v>
      </c>
      <c r="W26" s="130" t="s">
        <v>273</v>
      </c>
      <c r="X26" s="130" t="s">
        <v>273</v>
      </c>
      <c r="Y26" s="130" t="s">
        <v>273</v>
      </c>
      <c r="Z26" s="130" t="s">
        <v>273</v>
      </c>
      <c r="AA26" s="130">
        <v>3.8050000000000002</v>
      </c>
      <c r="AB26" s="130">
        <v>5.8810000000000002</v>
      </c>
      <c r="AC26" s="130">
        <v>4.3490000000000002</v>
      </c>
      <c r="AD26" s="130">
        <v>4.55</v>
      </c>
      <c r="AE26" s="130">
        <v>5.4349999999999996</v>
      </c>
      <c r="AF26" s="130">
        <v>5.6829999999999998</v>
      </c>
      <c r="AG26" s="130">
        <v>7.8630000000000004</v>
      </c>
      <c r="AH26" s="130">
        <v>5.8529999999999998</v>
      </c>
      <c r="AI26" s="130">
        <v>6.0220000000000002</v>
      </c>
      <c r="AJ26" s="130">
        <v>7.327</v>
      </c>
      <c r="AK26" s="130">
        <v>6.4530000000000003</v>
      </c>
      <c r="AL26" s="130">
        <v>7.181</v>
      </c>
      <c r="AM26" s="130">
        <v>5.851</v>
      </c>
      <c r="AN26" s="130">
        <v>5.4580000000000002</v>
      </c>
      <c r="AO26" s="130">
        <v>7.6269999999999998</v>
      </c>
      <c r="AP26" s="130">
        <v>7.0359999999999996</v>
      </c>
      <c r="AQ26" s="130">
        <v>6.617</v>
      </c>
      <c r="AR26" s="130">
        <v>4.7</v>
      </c>
      <c r="AS26" s="130">
        <v>5.7809999999999997</v>
      </c>
      <c r="AT26" s="130">
        <v>7.4089999999999998</v>
      </c>
      <c r="AU26" s="130">
        <v>9.1259999999999994</v>
      </c>
      <c r="AV26" s="130">
        <v>5.0330000000000004</v>
      </c>
      <c r="AW26" s="130">
        <v>4.8369999999999997</v>
      </c>
      <c r="AX26" s="130">
        <v>8.6219999999999999</v>
      </c>
      <c r="AY26" s="130">
        <v>9.0069999999999997</v>
      </c>
      <c r="AZ26" s="130">
        <v>6.391</v>
      </c>
      <c r="BA26" s="130">
        <v>6.8529999999999998</v>
      </c>
      <c r="BB26" s="130">
        <v>5.3074000000000003</v>
      </c>
      <c r="BC26" s="130">
        <v>7.7008999999999999</v>
      </c>
      <c r="BD26" s="130">
        <v>5.8261000000000003</v>
      </c>
      <c r="BE26" s="131">
        <v>5.6671442278355597</v>
      </c>
      <c r="BF26" s="132">
        <v>-2.99410879983074E-2</v>
      </c>
      <c r="BG26" s="132">
        <v>-2.3748230674808399E-2</v>
      </c>
      <c r="BH26" s="132">
        <v>1.3189214137172701E-3</v>
      </c>
    </row>
    <row r="27" spans="1:60">
      <c r="A27" s="136" t="s">
        <v>274</v>
      </c>
      <c r="B27" s="130">
        <v>0</v>
      </c>
      <c r="C27" s="130">
        <v>0</v>
      </c>
      <c r="D27" s="130">
        <v>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0">
        <v>0</v>
      </c>
      <c r="U27" s="130">
        <v>0</v>
      </c>
      <c r="V27" s="130">
        <v>0</v>
      </c>
      <c r="W27" s="130">
        <v>0</v>
      </c>
      <c r="X27" s="130">
        <v>0</v>
      </c>
      <c r="Y27" s="130">
        <v>0</v>
      </c>
      <c r="Z27" s="130">
        <v>0</v>
      </c>
      <c r="AA27" s="130">
        <v>0</v>
      </c>
      <c r="AB27" s="130">
        <v>0</v>
      </c>
      <c r="AC27" s="130">
        <v>0</v>
      </c>
      <c r="AD27" s="130">
        <v>0</v>
      </c>
      <c r="AE27" s="130">
        <v>0</v>
      </c>
      <c r="AF27" s="130">
        <v>0</v>
      </c>
      <c r="AG27" s="130">
        <v>0</v>
      </c>
      <c r="AH27" s="130">
        <v>0</v>
      </c>
      <c r="AI27" s="130">
        <v>0</v>
      </c>
      <c r="AJ27" s="130">
        <v>0</v>
      </c>
      <c r="AK27" s="130">
        <v>0</v>
      </c>
      <c r="AL27" s="130">
        <v>0</v>
      </c>
      <c r="AM27" s="130">
        <v>0</v>
      </c>
      <c r="AN27" s="130">
        <v>0</v>
      </c>
      <c r="AO27" s="130">
        <v>0</v>
      </c>
      <c r="AP27" s="130">
        <v>0</v>
      </c>
      <c r="AQ27" s="130">
        <v>0</v>
      </c>
      <c r="AR27" s="130">
        <v>0</v>
      </c>
      <c r="AS27" s="130">
        <v>0</v>
      </c>
      <c r="AT27" s="130">
        <v>0</v>
      </c>
      <c r="AU27" s="130">
        <v>0</v>
      </c>
      <c r="AV27" s="130">
        <v>0</v>
      </c>
      <c r="AW27" s="130">
        <v>0</v>
      </c>
      <c r="AX27" s="130">
        <v>0</v>
      </c>
      <c r="AY27" s="130">
        <v>0</v>
      </c>
      <c r="AZ27" s="130">
        <v>0</v>
      </c>
      <c r="BA27" s="130">
        <v>0</v>
      </c>
      <c r="BB27" s="130">
        <v>0</v>
      </c>
      <c r="BC27" s="130">
        <v>0</v>
      </c>
      <c r="BD27" s="130">
        <v>0</v>
      </c>
      <c r="BE27" s="131">
        <v>0</v>
      </c>
      <c r="BF27" s="132">
        <v>0</v>
      </c>
      <c r="BG27" s="132">
        <v>0</v>
      </c>
      <c r="BH27" s="132">
        <v>0</v>
      </c>
    </row>
    <row r="28" spans="1:60">
      <c r="A28" s="136" t="s">
        <v>275</v>
      </c>
      <c r="B28" s="130">
        <v>2.2317969999999998</v>
      </c>
      <c r="C28" s="130">
        <v>2.1036343999999998</v>
      </c>
      <c r="D28" s="130">
        <v>1.8959226</v>
      </c>
      <c r="E28" s="130">
        <v>1.4672407999999999</v>
      </c>
      <c r="F28" s="130">
        <v>1.1976574</v>
      </c>
      <c r="G28" s="130">
        <v>1.7103078</v>
      </c>
      <c r="H28" s="130">
        <v>1.208</v>
      </c>
      <c r="I28" s="130">
        <v>1.264</v>
      </c>
      <c r="J28" s="130">
        <v>1.081</v>
      </c>
      <c r="K28" s="130">
        <v>1.819</v>
      </c>
      <c r="L28" s="130">
        <v>1.8140000000000001</v>
      </c>
      <c r="M28" s="130">
        <v>1.446</v>
      </c>
      <c r="N28" s="130">
        <v>1.9670000000000001</v>
      </c>
      <c r="O28" s="130">
        <v>1.83</v>
      </c>
      <c r="P28" s="130">
        <v>2.2930000000000001</v>
      </c>
      <c r="Q28" s="130">
        <v>2.399</v>
      </c>
      <c r="R28" s="130">
        <v>2.0609999999999999</v>
      </c>
      <c r="S28" s="130">
        <v>1.67</v>
      </c>
      <c r="T28" s="130">
        <v>1.655</v>
      </c>
      <c r="U28" s="130">
        <v>1.298</v>
      </c>
      <c r="V28" s="130">
        <v>1.671</v>
      </c>
      <c r="W28" s="130">
        <v>1.8759999999999999</v>
      </c>
      <c r="X28" s="130">
        <v>2.4649999999999999</v>
      </c>
      <c r="Y28" s="130">
        <v>2.0990000000000002</v>
      </c>
      <c r="Z28" s="130">
        <v>1.643</v>
      </c>
      <c r="AA28" s="130">
        <v>1.161</v>
      </c>
      <c r="AB28" s="130">
        <v>1.089</v>
      </c>
      <c r="AC28" s="130">
        <v>1.4019999999999999</v>
      </c>
      <c r="AD28" s="130">
        <v>1.369</v>
      </c>
      <c r="AE28" s="130">
        <v>1.46</v>
      </c>
      <c r="AF28" s="130">
        <v>2.0019999999999998</v>
      </c>
      <c r="AG28" s="130">
        <v>1.9690000000000001</v>
      </c>
      <c r="AH28" s="130">
        <v>1.6990000000000001</v>
      </c>
      <c r="AI28" s="130">
        <v>1.3959999999999999</v>
      </c>
      <c r="AJ28" s="130">
        <v>1.681</v>
      </c>
      <c r="AK28" s="130">
        <v>1.758</v>
      </c>
      <c r="AL28" s="130">
        <v>2.0539999999999998</v>
      </c>
      <c r="AM28" s="130">
        <v>2.492</v>
      </c>
      <c r="AN28" s="130">
        <v>1.383</v>
      </c>
      <c r="AO28" s="130">
        <v>2.0190999999999999</v>
      </c>
      <c r="AP28" s="130">
        <v>2.3799100000000002</v>
      </c>
      <c r="AQ28" s="130">
        <v>2.5507300000000002</v>
      </c>
      <c r="AR28" s="130">
        <v>2.0793379999999999</v>
      </c>
      <c r="AS28" s="130">
        <v>2.0243350000000002</v>
      </c>
      <c r="AT28" s="130">
        <v>2.4296199999999999</v>
      </c>
      <c r="AU28" s="130">
        <v>2.7894000000000001</v>
      </c>
      <c r="AV28" s="130">
        <v>2.1341000000000001</v>
      </c>
      <c r="AW28" s="130">
        <v>2.2315</v>
      </c>
      <c r="AX28" s="130">
        <v>2.8563999999999998</v>
      </c>
      <c r="AY28" s="130">
        <v>1.9092</v>
      </c>
      <c r="AZ28" s="130">
        <v>1.7948</v>
      </c>
      <c r="BA28" s="130">
        <v>2.0005000000000002</v>
      </c>
      <c r="BB28" s="130">
        <v>1.8694999999999999</v>
      </c>
      <c r="BC28" s="130">
        <v>1.6274</v>
      </c>
      <c r="BD28" s="130">
        <v>2.008</v>
      </c>
      <c r="BE28" s="131">
        <v>2.1423000000000001</v>
      </c>
      <c r="BF28" s="132">
        <v>6.3967490692965701E-2</v>
      </c>
      <c r="BG28" s="132">
        <v>-1.88790814069675E-2</v>
      </c>
      <c r="BH28" s="132">
        <v>4.9858010154889699E-4</v>
      </c>
    </row>
    <row r="29" spans="1:60">
      <c r="A29" s="136" t="s">
        <v>276</v>
      </c>
      <c r="B29" s="130">
        <v>2.5000000000000001E-2</v>
      </c>
      <c r="C29" s="130">
        <v>2.5999999999999999E-2</v>
      </c>
      <c r="D29" s="130">
        <v>2.5000000000000001E-2</v>
      </c>
      <c r="E29" s="130">
        <v>2.1000000000000001E-2</v>
      </c>
      <c r="F29" s="130">
        <v>2.1999999999999999E-2</v>
      </c>
      <c r="G29" s="130">
        <v>2.4E-2</v>
      </c>
      <c r="H29" s="130">
        <v>2.4E-2</v>
      </c>
      <c r="I29" s="130">
        <v>2.4E-2</v>
      </c>
      <c r="J29" s="130">
        <v>2.4E-2</v>
      </c>
      <c r="K29" s="130">
        <v>2.4E-2</v>
      </c>
      <c r="L29" s="130">
        <v>2.1000000000000001E-2</v>
      </c>
      <c r="M29" s="130">
        <v>1.9E-2</v>
      </c>
      <c r="N29" s="130">
        <v>2.5999999999999999E-2</v>
      </c>
      <c r="O29" s="130">
        <v>2.7E-2</v>
      </c>
      <c r="P29" s="130">
        <v>2.9000000000000001E-2</v>
      </c>
      <c r="Q29" s="130">
        <v>3.4099999999999998E-2</v>
      </c>
      <c r="R29" s="130">
        <v>3.5499999999999997E-2</v>
      </c>
      <c r="S29" s="130">
        <v>3.0300000000000001E-2</v>
      </c>
      <c r="T29" s="130">
        <v>3.3500000000000002E-2</v>
      </c>
      <c r="U29" s="130">
        <v>3.0200000000000001E-2</v>
      </c>
      <c r="V29" s="130">
        <v>2.9700000000000001E-2</v>
      </c>
      <c r="W29" s="130">
        <v>2.86E-2</v>
      </c>
      <c r="X29" s="130">
        <v>2.9399999999999999E-2</v>
      </c>
      <c r="Y29" s="130">
        <v>3.2800000000000003E-2</v>
      </c>
      <c r="Z29" s="130">
        <v>2.29E-2</v>
      </c>
      <c r="AA29" s="130">
        <v>2.8000000000000001E-2</v>
      </c>
      <c r="AB29" s="130">
        <v>2.5399999999999999E-2</v>
      </c>
      <c r="AC29" s="130">
        <v>2.7699999999999999E-2</v>
      </c>
      <c r="AD29" s="130">
        <v>2.75E-2</v>
      </c>
      <c r="AE29" s="130">
        <v>3.2599999999999997E-2</v>
      </c>
      <c r="AF29" s="130">
        <v>3.0300000000000001E-2</v>
      </c>
      <c r="AG29" s="130">
        <v>1.9300000000000001E-2</v>
      </c>
      <c r="AH29" s="130">
        <v>1.9199999999999998E-2</v>
      </c>
      <c r="AI29" s="130">
        <v>2.7300000000000001E-2</v>
      </c>
      <c r="AJ29" s="130">
        <v>3.0499999999999999E-2</v>
      </c>
      <c r="AK29" s="130">
        <v>3.0200000000000001E-2</v>
      </c>
      <c r="AL29" s="130">
        <v>2.76E-2</v>
      </c>
      <c r="AM29" s="130">
        <v>3.1800000000000002E-2</v>
      </c>
      <c r="AN29" s="130">
        <v>2.12E-2</v>
      </c>
      <c r="AO29" s="130">
        <v>2.6499999999999999E-2</v>
      </c>
      <c r="AP29" s="130">
        <v>2.2499999999999999E-2</v>
      </c>
      <c r="AQ29" s="130">
        <v>2.3400000000000001E-2</v>
      </c>
      <c r="AR29" s="130">
        <v>2.8199999999999999E-2</v>
      </c>
      <c r="AS29" s="130">
        <v>2.58E-2</v>
      </c>
      <c r="AT29" s="130">
        <v>1.89E-2</v>
      </c>
      <c r="AU29" s="130">
        <v>2.06416666666667E-2</v>
      </c>
      <c r="AV29" s="130">
        <v>1.6869444444444399E-2</v>
      </c>
      <c r="AW29" s="130">
        <v>1.7475000000000001E-2</v>
      </c>
      <c r="AX29" s="130">
        <v>1.3419444444444401E-2</v>
      </c>
      <c r="AY29" s="130">
        <v>1.51027777777778E-2</v>
      </c>
      <c r="AZ29" s="130">
        <v>1.8030555555555602E-2</v>
      </c>
      <c r="BA29" s="130">
        <v>1.9272222222222201E-2</v>
      </c>
      <c r="BB29" s="130">
        <v>1.7872222222222199E-2</v>
      </c>
      <c r="BC29" s="130">
        <v>1.4861111111111099E-2</v>
      </c>
      <c r="BD29" s="130">
        <v>1.72166666666667E-2</v>
      </c>
      <c r="BE29" s="131">
        <v>1.6561267743676899E-2</v>
      </c>
      <c r="BF29" s="132">
        <v>-4.06959315629997E-2</v>
      </c>
      <c r="BG29" s="132">
        <v>-9.2850269559292507E-3</v>
      </c>
      <c r="BH29" s="132">
        <v>3.8543241158665503E-6</v>
      </c>
    </row>
    <row r="30" spans="1:60">
      <c r="A30" s="136" t="s">
        <v>277</v>
      </c>
      <c r="B30" s="130" t="s">
        <v>273</v>
      </c>
      <c r="C30" s="130" t="s">
        <v>273</v>
      </c>
      <c r="D30" s="130" t="s">
        <v>273</v>
      </c>
      <c r="E30" s="130" t="s">
        <v>273</v>
      </c>
      <c r="F30" s="130" t="s">
        <v>273</v>
      </c>
      <c r="G30" s="130" t="s">
        <v>273</v>
      </c>
      <c r="H30" s="130" t="s">
        <v>273</v>
      </c>
      <c r="I30" s="130" t="s">
        <v>273</v>
      </c>
      <c r="J30" s="130" t="s">
        <v>273</v>
      </c>
      <c r="K30" s="130" t="s">
        <v>273</v>
      </c>
      <c r="L30" s="130" t="s">
        <v>273</v>
      </c>
      <c r="M30" s="130" t="s">
        <v>273</v>
      </c>
      <c r="N30" s="130" t="s">
        <v>273</v>
      </c>
      <c r="O30" s="130" t="s">
        <v>273</v>
      </c>
      <c r="P30" s="130" t="s">
        <v>273</v>
      </c>
      <c r="Q30" s="130" t="s">
        <v>273</v>
      </c>
      <c r="R30" s="130" t="s">
        <v>273</v>
      </c>
      <c r="S30" s="130" t="s">
        <v>273</v>
      </c>
      <c r="T30" s="130" t="s">
        <v>273</v>
      </c>
      <c r="U30" s="130" t="s">
        <v>273</v>
      </c>
      <c r="V30" s="130">
        <v>0</v>
      </c>
      <c r="W30" s="130">
        <v>0</v>
      </c>
      <c r="X30" s="130">
        <v>0</v>
      </c>
      <c r="Y30" s="130">
        <v>0</v>
      </c>
      <c r="Z30" s="130">
        <v>0</v>
      </c>
      <c r="AA30" s="130">
        <v>0</v>
      </c>
      <c r="AB30" s="130">
        <v>0</v>
      </c>
      <c r="AC30" s="130">
        <v>0</v>
      </c>
      <c r="AD30" s="130">
        <v>0</v>
      </c>
      <c r="AE30" s="130">
        <v>0</v>
      </c>
      <c r="AF30" s="130">
        <v>0</v>
      </c>
      <c r="AG30" s="130">
        <v>0</v>
      </c>
      <c r="AH30" s="130">
        <v>0</v>
      </c>
      <c r="AI30" s="130">
        <v>0</v>
      </c>
      <c r="AJ30" s="130">
        <v>4.0000000000000001E-3</v>
      </c>
      <c r="AK30" s="130">
        <v>5.0000000000000001E-3</v>
      </c>
      <c r="AL30" s="130">
        <v>7.0000000000000001E-3</v>
      </c>
      <c r="AM30" s="130">
        <v>6.0000000000000001E-3</v>
      </c>
      <c r="AN30" s="130">
        <v>1.2999999999999999E-2</v>
      </c>
      <c r="AO30" s="130">
        <v>2.1999999999999999E-2</v>
      </c>
      <c r="AP30" s="130">
        <v>2.1999999999999999E-2</v>
      </c>
      <c r="AQ30" s="130">
        <v>1.4E-2</v>
      </c>
      <c r="AR30" s="130">
        <v>2.1999999999999999E-2</v>
      </c>
      <c r="AS30" s="130">
        <v>2.8000000000000001E-2</v>
      </c>
      <c r="AT30" s="130">
        <v>3.2000000000000001E-2</v>
      </c>
      <c r="AU30" s="130">
        <v>2.7E-2</v>
      </c>
      <c r="AV30" s="130">
        <v>0.03</v>
      </c>
      <c r="AW30" s="130">
        <v>4.2000000000000003E-2</v>
      </c>
      <c r="AX30" s="130">
        <v>2.5999999999999999E-2</v>
      </c>
      <c r="AY30" s="130">
        <v>2.6700000000000002E-2</v>
      </c>
      <c r="AZ30" s="130">
        <v>2.7E-2</v>
      </c>
      <c r="BA30" s="130">
        <v>3.5000000000000003E-2</v>
      </c>
      <c r="BB30" s="130">
        <v>2.5999999999999999E-2</v>
      </c>
      <c r="BC30" s="130">
        <v>1.4999999999999999E-2</v>
      </c>
      <c r="BD30" s="130">
        <v>1.9E-2</v>
      </c>
      <c r="BE30" s="131">
        <v>3.8415300546448101E-2</v>
      </c>
      <c r="BF30" s="132">
        <v>1.0163337215204999</v>
      </c>
      <c r="BG30" s="132">
        <v>-5.0794245877864998E-2</v>
      </c>
      <c r="BH30" s="132">
        <v>8.9404399232037894E-6</v>
      </c>
    </row>
    <row r="31" spans="1:60">
      <c r="A31" s="136" t="s">
        <v>278</v>
      </c>
      <c r="B31" s="130">
        <v>9.35353535353536</v>
      </c>
      <c r="C31" s="130">
        <v>10.3808080808081</v>
      </c>
      <c r="D31" s="130">
        <v>11.6292929292929</v>
      </c>
      <c r="E31" s="130">
        <v>10.4888888888889</v>
      </c>
      <c r="F31" s="130">
        <v>8.7454545454545496</v>
      </c>
      <c r="G31" s="130">
        <v>9.5242424242424306</v>
      </c>
      <c r="H31" s="130">
        <v>10.680808080808101</v>
      </c>
      <c r="I31" s="130">
        <v>10.379797979797999</v>
      </c>
      <c r="J31" s="130">
        <v>10.579797979798</v>
      </c>
      <c r="K31" s="130">
        <v>12.7030303030303</v>
      </c>
      <c r="L31" s="130">
        <v>12.2090909090909</v>
      </c>
      <c r="M31" s="130">
        <v>9.4818181818181806</v>
      </c>
      <c r="N31" s="130">
        <v>12.181818181818199</v>
      </c>
      <c r="O31" s="130">
        <v>9.7989898989899</v>
      </c>
      <c r="P31" s="130">
        <v>10.8707070707071</v>
      </c>
      <c r="Q31" s="130">
        <v>10.2171717171717</v>
      </c>
      <c r="R31" s="130">
        <v>13.654545454545501</v>
      </c>
      <c r="S31" s="130">
        <v>13.088888888888899</v>
      </c>
      <c r="T31" s="130">
        <v>13.580808080808101</v>
      </c>
      <c r="U31" s="130">
        <v>13.247474747474801</v>
      </c>
      <c r="V31" s="130">
        <v>12.334343434343401</v>
      </c>
      <c r="W31" s="130">
        <v>12.389898989899001</v>
      </c>
      <c r="X31" s="130">
        <v>13.7959595959596</v>
      </c>
      <c r="Y31" s="130">
        <v>13.3626262626263</v>
      </c>
      <c r="Z31" s="130">
        <v>13.030303030302999</v>
      </c>
      <c r="AA31" s="130">
        <v>10.8606060606061</v>
      </c>
      <c r="AB31" s="130">
        <v>13.1979797979798</v>
      </c>
      <c r="AC31" s="130">
        <v>15.1080808080808</v>
      </c>
      <c r="AD31" s="130">
        <v>13.4737373737374</v>
      </c>
      <c r="AE31" s="130">
        <v>11.779797979797999</v>
      </c>
      <c r="AF31" s="130">
        <v>12.9170707070707</v>
      </c>
      <c r="AG31" s="130">
        <v>11.8219191919192</v>
      </c>
      <c r="AH31" s="130">
        <v>11.914040404040399</v>
      </c>
      <c r="AI31" s="130">
        <v>14.925858585858601</v>
      </c>
      <c r="AJ31" s="130">
        <v>12.6734343434343</v>
      </c>
      <c r="AK31" s="130">
        <v>14.598787878787901</v>
      </c>
      <c r="AL31" s="130">
        <v>13.149595959596001</v>
      </c>
      <c r="AM31" s="130">
        <v>10.730404040404</v>
      </c>
      <c r="AN31" s="130">
        <v>9.5505050505050502</v>
      </c>
      <c r="AO31" s="130">
        <v>15.0150505050505</v>
      </c>
      <c r="AP31" s="130">
        <v>13.5636363636364</v>
      </c>
      <c r="AQ31" s="130">
        <v>11.427272727272699</v>
      </c>
      <c r="AR31" s="130">
        <v>14.1319191919192</v>
      </c>
      <c r="AS31" s="130">
        <v>17.080303030303</v>
      </c>
      <c r="AT31" s="130">
        <v>12.7</v>
      </c>
      <c r="AU31" s="130">
        <v>12.871717171717201</v>
      </c>
      <c r="AV31" s="130">
        <v>12.4023232323232</v>
      </c>
      <c r="AW31" s="130">
        <v>16.8352525252525</v>
      </c>
      <c r="AX31" s="130">
        <v>12.800404040404</v>
      </c>
      <c r="AY31" s="130">
        <v>13.3739393939394</v>
      </c>
      <c r="AZ31" s="130">
        <v>16.7515151515152</v>
      </c>
      <c r="BA31" s="130">
        <v>15.791919191919201</v>
      </c>
      <c r="BB31" s="130">
        <v>14.7575757575758</v>
      </c>
      <c r="BC31" s="130">
        <v>13.269696969697</v>
      </c>
      <c r="BD31" s="130">
        <v>12.3626262626263</v>
      </c>
      <c r="BE31" s="131">
        <v>15.765656565656601</v>
      </c>
      <c r="BF31" s="132">
        <v>0.271783249551175</v>
      </c>
      <c r="BG31" s="132">
        <v>-2.68878704051823E-3</v>
      </c>
      <c r="BH31" s="132">
        <v>3.6691605524390102E-3</v>
      </c>
    </row>
    <row r="32" spans="1:60">
      <c r="A32" s="136" t="s">
        <v>279</v>
      </c>
      <c r="B32" s="130">
        <v>46.881092199999998</v>
      </c>
      <c r="C32" s="130">
        <v>52.208469200000003</v>
      </c>
      <c r="D32" s="130">
        <v>45.377657399999997</v>
      </c>
      <c r="E32" s="130">
        <v>50.422612200000003</v>
      </c>
      <c r="F32" s="130">
        <v>52.942089600000003</v>
      </c>
      <c r="G32" s="130">
        <v>56.681482600000002</v>
      </c>
      <c r="H32" s="130">
        <v>48.8567252</v>
      </c>
      <c r="I32" s="130">
        <v>48.831467000000004</v>
      </c>
      <c r="J32" s="130">
        <v>47.696261800000002</v>
      </c>
      <c r="K32" s="130">
        <v>56.230284400000002</v>
      </c>
      <c r="L32" s="130">
        <v>60.107937</v>
      </c>
      <c r="M32" s="130">
        <v>48.564628200000001</v>
      </c>
      <c r="N32" s="130">
        <v>76.322976600000004</v>
      </c>
      <c r="O32" s="130">
        <v>68.359832600000004</v>
      </c>
      <c r="P32" s="130">
        <v>66.419139599999994</v>
      </c>
      <c r="Q32" s="130">
        <v>69.526749600000002</v>
      </c>
      <c r="R32" s="130">
        <v>72.195165599999996</v>
      </c>
      <c r="S32" s="130">
        <v>70.574857800000004</v>
      </c>
      <c r="T32" s="130">
        <v>69.4430148</v>
      </c>
      <c r="U32" s="130">
        <v>65.6901096</v>
      </c>
      <c r="V32" s="130">
        <v>62.453333600000001</v>
      </c>
      <c r="W32" s="130">
        <v>63.010845199999999</v>
      </c>
      <c r="X32" s="130">
        <v>71.087556399999997</v>
      </c>
      <c r="Y32" s="130">
        <v>77.117290400000002</v>
      </c>
      <c r="Z32" s="130">
        <v>46.842294000000003</v>
      </c>
      <c r="AA32" s="130">
        <v>53.866</v>
      </c>
      <c r="AB32" s="130">
        <v>57.601999999999997</v>
      </c>
      <c r="AC32" s="130">
        <v>68.956000000000003</v>
      </c>
      <c r="AD32" s="130">
        <v>64.894999999999996</v>
      </c>
      <c r="AE32" s="130">
        <v>78.793999999999997</v>
      </c>
      <c r="AF32" s="130">
        <v>73.119</v>
      </c>
      <c r="AG32" s="130">
        <v>66.043999999999997</v>
      </c>
      <c r="AH32" s="130">
        <v>63.764000000000003</v>
      </c>
      <c r="AI32" s="130">
        <v>62.093000000000004</v>
      </c>
      <c r="AJ32" s="130">
        <v>72.513999999999996</v>
      </c>
      <c r="AK32" s="130">
        <v>66.363</v>
      </c>
      <c r="AL32" s="130">
        <v>74.268000000000001</v>
      </c>
      <c r="AM32" s="130">
        <v>60.396999999999998</v>
      </c>
      <c r="AN32" s="130">
        <v>58.942999999999998</v>
      </c>
      <c r="AO32" s="130">
        <v>59.555</v>
      </c>
      <c r="AP32" s="130">
        <v>51.48</v>
      </c>
      <c r="AQ32" s="130">
        <v>56.302999999999997</v>
      </c>
      <c r="AR32" s="130">
        <v>57.603999999999999</v>
      </c>
      <c r="AS32" s="130">
        <v>63.654000000000003</v>
      </c>
      <c r="AT32" s="130">
        <v>56.994</v>
      </c>
      <c r="AU32" s="130">
        <v>62.713999999999999</v>
      </c>
      <c r="AV32" s="130">
        <v>44.790999999999997</v>
      </c>
      <c r="AW32" s="130">
        <v>58.782451000000002</v>
      </c>
      <c r="AX32" s="130">
        <v>70.844044999999994</v>
      </c>
      <c r="AY32" s="130">
        <v>62.829518999999998</v>
      </c>
      <c r="AZ32" s="130">
        <v>54.556958000000002</v>
      </c>
      <c r="BA32" s="130">
        <v>59.923428000000001</v>
      </c>
      <c r="BB32" s="130">
        <v>48.964452999999999</v>
      </c>
      <c r="BC32" s="130">
        <v>63.915768</v>
      </c>
      <c r="BD32" s="130">
        <v>56.027712999999999</v>
      </c>
      <c r="BE32" s="131">
        <v>61.303220000000003</v>
      </c>
      <c r="BF32" s="132">
        <v>9.1169380113516094E-2</v>
      </c>
      <c r="BG32" s="132">
        <v>-1.7084944400227501E-3</v>
      </c>
      <c r="BH32" s="132">
        <v>1.4267173436434801E-2</v>
      </c>
    </row>
    <row r="33" spans="1:60">
      <c r="A33" s="136" t="s">
        <v>280</v>
      </c>
      <c r="B33" s="130">
        <v>16.2122092</v>
      </c>
      <c r="C33" s="130">
        <v>17.533997800000002</v>
      </c>
      <c r="D33" s="130">
        <v>16.6523118</v>
      </c>
      <c r="E33" s="130">
        <v>16.8989908</v>
      </c>
      <c r="F33" s="130">
        <v>13.7134778</v>
      </c>
      <c r="G33" s="130">
        <v>17.533678200000001</v>
      </c>
      <c r="H33" s="130">
        <v>13.4551882</v>
      </c>
      <c r="I33" s="130">
        <v>13.2058944</v>
      </c>
      <c r="J33" s="130">
        <v>15.229461799999999</v>
      </c>
      <c r="K33" s="130">
        <v>17.6381318</v>
      </c>
      <c r="L33" s="130">
        <v>17.059123400000001</v>
      </c>
      <c r="M33" s="130">
        <v>13.846833</v>
      </c>
      <c r="N33" s="130">
        <v>17.582160399999999</v>
      </c>
      <c r="O33" s="130">
        <v>18.362234399999998</v>
      </c>
      <c r="P33" s="130">
        <v>18.383686600000001</v>
      </c>
      <c r="Q33" s="130">
        <v>19.069143</v>
      </c>
      <c r="R33" s="130">
        <v>19.914673400000002</v>
      </c>
      <c r="S33" s="130">
        <v>19.737992999999999</v>
      </c>
      <c r="T33" s="130">
        <v>18.712017400000001</v>
      </c>
      <c r="U33" s="130">
        <v>18.479174400000002</v>
      </c>
      <c r="V33" s="130">
        <v>17.400649600000001</v>
      </c>
      <c r="W33" s="130">
        <v>18.5719818</v>
      </c>
      <c r="X33" s="130">
        <v>20.342970000000001</v>
      </c>
      <c r="Y33" s="130">
        <v>20.079390799999999</v>
      </c>
      <c r="Z33" s="130">
        <v>18.243727799999998</v>
      </c>
      <c r="AA33" s="130">
        <v>17.335000000000001</v>
      </c>
      <c r="AB33" s="130">
        <v>15.85</v>
      </c>
      <c r="AC33" s="130">
        <v>18.635000000000002</v>
      </c>
      <c r="AD33" s="130">
        <v>18.96</v>
      </c>
      <c r="AE33" s="130">
        <v>20.195</v>
      </c>
      <c r="AF33" s="130">
        <v>21.556000000000001</v>
      </c>
      <c r="AG33" s="130">
        <v>18.818000000000001</v>
      </c>
      <c r="AH33" s="130">
        <v>18.952000000000002</v>
      </c>
      <c r="AI33" s="130">
        <v>19.001999999999999</v>
      </c>
      <c r="AJ33" s="130">
        <v>20.686</v>
      </c>
      <c r="AK33" s="130">
        <v>24.86675</v>
      </c>
      <c r="AL33" s="130">
        <v>23.241</v>
      </c>
      <c r="AM33" s="130">
        <v>23.661750000000001</v>
      </c>
      <c r="AN33" s="130">
        <v>17.722000000000001</v>
      </c>
      <c r="AO33" s="130">
        <v>20.096</v>
      </c>
      <c r="AP33" s="130">
        <v>19.638999999999999</v>
      </c>
      <c r="AQ33" s="130">
        <v>20.008500000000002</v>
      </c>
      <c r="AR33" s="130">
        <v>21.169</v>
      </c>
      <c r="AS33" s="130">
        <v>20.443000000000001</v>
      </c>
      <c r="AT33" s="130">
        <v>19.030999999999999</v>
      </c>
      <c r="AU33" s="130">
        <v>20.952999999999999</v>
      </c>
      <c r="AV33" s="130">
        <v>17.672274000000002</v>
      </c>
      <c r="AW33" s="130">
        <v>22.09</v>
      </c>
      <c r="AX33" s="130">
        <v>22.998000000000001</v>
      </c>
      <c r="AY33" s="130">
        <v>19.58710177</v>
      </c>
      <c r="AZ33" s="130">
        <v>18.977158880000001</v>
      </c>
      <c r="BA33" s="130">
        <v>20.546343960000002</v>
      </c>
      <c r="BB33" s="130">
        <v>20.149999999999999</v>
      </c>
      <c r="BC33" s="130">
        <v>17.974999997000001</v>
      </c>
      <c r="BD33" s="130">
        <v>20.192319961999999</v>
      </c>
      <c r="BE33" s="131">
        <v>18.632999999999999</v>
      </c>
      <c r="BF33" s="132">
        <v>-7.9744665352761396E-2</v>
      </c>
      <c r="BG33" s="132">
        <v>5.940887859061E-3</v>
      </c>
      <c r="BH33" s="132">
        <v>4.33648090004229E-3</v>
      </c>
    </row>
    <row r="34" spans="1:60">
      <c r="A34" s="136" t="s">
        <v>281</v>
      </c>
      <c r="B34" s="130">
        <v>0.80100000000000005</v>
      </c>
      <c r="C34" s="130">
        <v>1.73</v>
      </c>
      <c r="D34" s="130">
        <v>1.66</v>
      </c>
      <c r="E34" s="130">
        <v>1.3680000000000001</v>
      </c>
      <c r="F34" s="130">
        <v>2.0550000000000002</v>
      </c>
      <c r="G34" s="130">
        <v>2.6360000000000001</v>
      </c>
      <c r="H34" s="130">
        <v>2.6520000000000001</v>
      </c>
      <c r="I34" s="130">
        <v>2.677</v>
      </c>
      <c r="J34" s="130">
        <v>2.2229999999999999</v>
      </c>
      <c r="K34" s="130">
        <v>2.347</v>
      </c>
      <c r="L34" s="130">
        <v>2.0150000000000001</v>
      </c>
      <c r="M34" s="130">
        <v>1.879</v>
      </c>
      <c r="N34" s="130">
        <v>1.9219999999999999</v>
      </c>
      <c r="O34" s="130">
        <v>2.988</v>
      </c>
      <c r="P34" s="130">
        <v>3.5659999999999998</v>
      </c>
      <c r="Q34" s="130">
        <v>3.4049999999999998</v>
      </c>
      <c r="R34" s="130">
        <v>3.407</v>
      </c>
      <c r="S34" s="130">
        <v>3.5609999999999999</v>
      </c>
      <c r="T34" s="130">
        <v>2.34</v>
      </c>
      <c r="U34" s="130">
        <v>2.8620000000000001</v>
      </c>
      <c r="V34" s="130">
        <v>2.8050000000000002</v>
      </c>
      <c r="W34" s="130">
        <v>3.2349999999999999</v>
      </c>
      <c r="X34" s="130">
        <v>2.78</v>
      </c>
      <c r="Y34" s="130">
        <v>2.3660000000000001</v>
      </c>
      <c r="Z34" s="130">
        <v>1.9</v>
      </c>
      <c r="AA34" s="130">
        <v>1.7689999999999999</v>
      </c>
      <c r="AB34" s="130">
        <v>3.0990000000000002</v>
      </c>
      <c r="AC34" s="130">
        <v>2.2029999999999998</v>
      </c>
      <c r="AD34" s="130">
        <v>2.282</v>
      </c>
      <c r="AE34" s="130">
        <v>2.5990000000000002</v>
      </c>
      <c r="AF34" s="130">
        <v>3.5289999999999999</v>
      </c>
      <c r="AG34" s="130">
        <v>4.3479999999999999</v>
      </c>
      <c r="AH34" s="130">
        <v>3.8820000000000001</v>
      </c>
      <c r="AI34" s="130">
        <v>3.7170000000000001</v>
      </c>
      <c r="AJ34" s="130">
        <v>4.5919999999999996</v>
      </c>
      <c r="AK34" s="130">
        <v>3.6930000000000001</v>
      </c>
      <c r="AL34" s="130">
        <v>2.097</v>
      </c>
      <c r="AM34" s="130">
        <v>2.8</v>
      </c>
      <c r="AN34" s="130">
        <v>4.766</v>
      </c>
      <c r="AO34" s="130">
        <v>4.6719999999999997</v>
      </c>
      <c r="AP34" s="130">
        <v>5.0170000000000003</v>
      </c>
      <c r="AQ34" s="130">
        <v>5.8650000000000002</v>
      </c>
      <c r="AR34" s="130">
        <v>2.5910000000000002</v>
      </c>
      <c r="AS34" s="130">
        <v>3.3119999999999998</v>
      </c>
      <c r="AT34" s="130">
        <v>5.3739999999999997</v>
      </c>
      <c r="AU34" s="130">
        <v>7.46</v>
      </c>
      <c r="AV34" s="130">
        <v>4.0110000000000001</v>
      </c>
      <c r="AW34" s="130">
        <v>4.4029999999999996</v>
      </c>
      <c r="AX34" s="130">
        <v>6.3460000000000001</v>
      </c>
      <c r="AY34" s="130">
        <v>4.476</v>
      </c>
      <c r="AZ34" s="130">
        <v>6.0979999999999999</v>
      </c>
      <c r="BA34" s="130">
        <v>5.5430000000000001</v>
      </c>
      <c r="BB34" s="130">
        <v>3.9625469999999998</v>
      </c>
      <c r="BC34" s="130">
        <v>5.7434479999999999</v>
      </c>
      <c r="BD34" s="130">
        <v>3.9776150000000001</v>
      </c>
      <c r="BE34" s="131">
        <v>3.4397556252474302</v>
      </c>
      <c r="BF34" s="132">
        <v>-0.13758436001619301</v>
      </c>
      <c r="BG34" s="132">
        <v>-2.9640843589380898E-2</v>
      </c>
      <c r="BH34" s="132">
        <v>8.00538537524742E-4</v>
      </c>
    </row>
    <row r="35" spans="1:60">
      <c r="A35" s="136" t="s">
        <v>282</v>
      </c>
      <c r="B35" s="130">
        <v>7.4999999999999997E-2</v>
      </c>
      <c r="C35" s="130">
        <v>0.1</v>
      </c>
      <c r="D35" s="130">
        <v>8.2000000000000003E-2</v>
      </c>
      <c r="E35" s="130">
        <v>8.8999999999999996E-2</v>
      </c>
      <c r="F35" s="130">
        <v>9.5000000000000001E-2</v>
      </c>
      <c r="G35" s="130">
        <v>8.7999999999999995E-2</v>
      </c>
      <c r="H35" s="130">
        <v>9.6000000000000002E-2</v>
      </c>
      <c r="I35" s="130">
        <v>0.11</v>
      </c>
      <c r="J35" s="130">
        <v>0.10100000000000001</v>
      </c>
      <c r="K35" s="130">
        <v>8.1000000000000003E-2</v>
      </c>
      <c r="L35" s="130">
        <v>0.16300000000000001</v>
      </c>
      <c r="M35" s="130">
        <v>0.16500000000000001</v>
      </c>
      <c r="N35" s="130">
        <v>0.14899999999999999</v>
      </c>
      <c r="O35" s="130">
        <v>0.13800000000000001</v>
      </c>
      <c r="P35" s="130">
        <v>0.14599999999999999</v>
      </c>
      <c r="Q35" s="130">
        <v>0.112</v>
      </c>
      <c r="R35" s="130">
        <v>0.16800000000000001</v>
      </c>
      <c r="S35" s="130">
        <v>0.159</v>
      </c>
      <c r="T35" s="130">
        <v>0.155</v>
      </c>
      <c r="U35" s="130">
        <v>0.18099999999999999</v>
      </c>
      <c r="V35" s="130">
        <v>0.155</v>
      </c>
      <c r="W35" s="130">
        <v>0.154</v>
      </c>
      <c r="X35" s="130">
        <v>0.16900000000000001</v>
      </c>
      <c r="Y35" s="130">
        <v>0.16900000000000001</v>
      </c>
      <c r="Z35" s="130">
        <v>0.158</v>
      </c>
      <c r="AA35" s="130">
        <v>0.17799999999999999</v>
      </c>
      <c r="AB35" s="130">
        <v>0.19400000000000001</v>
      </c>
      <c r="AC35" s="130">
        <v>0.158</v>
      </c>
      <c r="AD35" s="130">
        <v>0.16600000000000001</v>
      </c>
      <c r="AE35" s="130">
        <v>0.161</v>
      </c>
      <c r="AF35" s="130">
        <v>0.16300000000000001</v>
      </c>
      <c r="AG35" s="130">
        <v>0.20699999999999999</v>
      </c>
      <c r="AH35" s="130">
        <v>0.216</v>
      </c>
      <c r="AI35" s="130">
        <v>0.155</v>
      </c>
      <c r="AJ35" s="130">
        <v>0.18099999999999999</v>
      </c>
      <c r="AK35" s="130">
        <v>0.17799999999999999</v>
      </c>
      <c r="AL35" s="130">
        <v>0.186</v>
      </c>
      <c r="AM35" s="130">
        <v>0.19400000000000001</v>
      </c>
      <c r="AN35" s="130">
        <v>0.17100000000000001</v>
      </c>
      <c r="AO35" s="130">
        <v>0.20499999999999999</v>
      </c>
      <c r="AP35" s="130">
        <v>0.20200000000000001</v>
      </c>
      <c r="AQ35" s="130">
        <v>0.186</v>
      </c>
      <c r="AR35" s="130">
        <v>0.21</v>
      </c>
      <c r="AS35" s="130">
        <v>0.21299999999999999</v>
      </c>
      <c r="AT35" s="130">
        <v>0.22800000000000001</v>
      </c>
      <c r="AU35" s="130">
        <v>0.188</v>
      </c>
      <c r="AV35" s="130">
        <v>0.222</v>
      </c>
      <c r="AW35" s="130">
        <v>0.21299999999999999</v>
      </c>
      <c r="AX35" s="130">
        <v>0.21299999999999999</v>
      </c>
      <c r="AY35" s="130">
        <v>0.30099999999999999</v>
      </c>
      <c r="AZ35" s="130">
        <v>0.23400000000000001</v>
      </c>
      <c r="BA35" s="130">
        <v>0.25900000000000001</v>
      </c>
      <c r="BB35" s="130">
        <v>0.22</v>
      </c>
      <c r="BC35" s="130">
        <v>0.222</v>
      </c>
      <c r="BD35" s="130">
        <v>0.219</v>
      </c>
      <c r="BE35" s="131">
        <v>0.24399999999999999</v>
      </c>
      <c r="BF35" s="132">
        <v>0.11111111111111099</v>
      </c>
      <c r="BG35" s="132">
        <v>-4.0192908553718897E-3</v>
      </c>
      <c r="BH35" s="132">
        <v>5.67864186985627E-5</v>
      </c>
    </row>
    <row r="36" spans="1:60">
      <c r="A36" s="136" t="s">
        <v>283</v>
      </c>
      <c r="B36" s="130">
        <v>0.64069999999999805</v>
      </c>
      <c r="C36" s="130">
        <v>0.62389999999999801</v>
      </c>
      <c r="D36" s="130">
        <v>0.66449999999999798</v>
      </c>
      <c r="E36" s="130">
        <v>0.68689999999999796</v>
      </c>
      <c r="F36" s="130">
        <v>0.86009999999999798</v>
      </c>
      <c r="G36" s="130">
        <v>1.4129</v>
      </c>
      <c r="H36" s="130">
        <v>1.5396000000000001</v>
      </c>
      <c r="I36" s="130">
        <v>1.7025999999999999</v>
      </c>
      <c r="J36" s="130">
        <v>2.1809999999999898</v>
      </c>
      <c r="K36" s="130">
        <v>2.2581999999999902</v>
      </c>
      <c r="L36" s="130">
        <v>2.2055999999999898</v>
      </c>
      <c r="M36" s="130">
        <v>2.3494999999999902</v>
      </c>
      <c r="N36" s="130">
        <v>2.5196999999999901</v>
      </c>
      <c r="O36" s="130">
        <v>2.6049999999999902</v>
      </c>
      <c r="P36" s="130">
        <v>2.8190999999999899</v>
      </c>
      <c r="Q36" s="130">
        <v>3.0531999999999901</v>
      </c>
      <c r="R36" s="130">
        <v>3.08449999999999</v>
      </c>
      <c r="S36" s="130">
        <v>3.40709999999999</v>
      </c>
      <c r="T36" s="130">
        <v>3.5878999999999901</v>
      </c>
      <c r="U36" s="130">
        <v>3.73789999999999</v>
      </c>
      <c r="V36" s="130">
        <v>3.6628999999999898</v>
      </c>
      <c r="W36" s="130">
        <v>3.8417999999999899</v>
      </c>
      <c r="X36" s="130">
        <v>3.9139999999999899</v>
      </c>
      <c r="Y36" s="130">
        <v>4.1639999999999899</v>
      </c>
      <c r="Z36" s="130">
        <v>4.2131999999999898</v>
      </c>
      <c r="AA36" s="130">
        <v>4.15369999999999</v>
      </c>
      <c r="AB36" s="130">
        <v>4.15369999999999</v>
      </c>
      <c r="AC36" s="130">
        <v>4.3042980000000002</v>
      </c>
      <c r="AD36" s="130">
        <v>4.460998</v>
      </c>
      <c r="AE36" s="130">
        <v>4.5092949999999998</v>
      </c>
      <c r="AF36" s="130">
        <v>4.677187</v>
      </c>
      <c r="AG36" s="130">
        <v>4.7623139999999999</v>
      </c>
      <c r="AH36" s="130">
        <v>5.2013049999999996</v>
      </c>
      <c r="AI36" s="130">
        <v>5.6155759999999999</v>
      </c>
      <c r="AJ36" s="130">
        <v>6.0418409999999998</v>
      </c>
      <c r="AK36" s="130">
        <v>6.3504880000000004</v>
      </c>
      <c r="AL36" s="130">
        <v>6.5725949999999997</v>
      </c>
      <c r="AM36" s="130">
        <v>6.970682</v>
      </c>
      <c r="AN36" s="130">
        <v>7.08232734</v>
      </c>
      <c r="AO36" s="130">
        <v>7.131893196</v>
      </c>
      <c r="AP36" s="130">
        <v>7.0152860539999997</v>
      </c>
      <c r="AQ36" s="130">
        <v>7.2889970819999998</v>
      </c>
      <c r="AR36" s="130">
        <v>8.3937352399999998</v>
      </c>
      <c r="AS36" s="130">
        <v>12.427433354</v>
      </c>
      <c r="AT36" s="130">
        <v>12.27934265</v>
      </c>
      <c r="AU36" s="130">
        <v>12.592081933999999</v>
      </c>
      <c r="AV36" s="130">
        <v>12.506838824000001</v>
      </c>
      <c r="AW36" s="130">
        <v>12.336529833</v>
      </c>
      <c r="AX36" s="130">
        <v>12.862843491</v>
      </c>
      <c r="AY36" s="130">
        <v>12.873014936000001</v>
      </c>
      <c r="AZ36" s="130">
        <v>13.780769799</v>
      </c>
      <c r="BA36" s="130">
        <v>13.469596096</v>
      </c>
      <c r="BB36" s="130">
        <v>14.058722238</v>
      </c>
      <c r="BC36" s="130">
        <v>13.812796000000001</v>
      </c>
      <c r="BD36" s="130">
        <v>13.461465931999999</v>
      </c>
      <c r="BE36" s="131">
        <v>13.1650951145315</v>
      </c>
      <c r="BF36" s="132">
        <v>-2.4688323276106101E-2</v>
      </c>
      <c r="BG36" s="132">
        <v>9.2336532974020002E-3</v>
      </c>
      <c r="BH36" s="132">
        <v>3.06392870237781E-3</v>
      </c>
    </row>
    <row r="37" spans="1:60">
      <c r="A37" s="136" t="s">
        <v>284</v>
      </c>
      <c r="B37" s="130">
        <v>0.94203000000000003</v>
      </c>
      <c r="C37" s="130">
        <v>0.84899000000000002</v>
      </c>
      <c r="D37" s="130">
        <v>0.80247000000000002</v>
      </c>
      <c r="E37" s="130">
        <v>0.76758000000000004</v>
      </c>
      <c r="F37" s="130">
        <v>0.58150000000000002</v>
      </c>
      <c r="G37" s="130">
        <v>0.80247000000000002</v>
      </c>
      <c r="H37" s="130">
        <v>0.4652</v>
      </c>
      <c r="I37" s="130">
        <v>0.68616999999999995</v>
      </c>
      <c r="J37" s="130">
        <v>0.63965000000000005</v>
      </c>
      <c r="K37" s="130">
        <v>0.79083999999999999</v>
      </c>
      <c r="L37" s="130">
        <v>0.52334999999999998</v>
      </c>
      <c r="M37" s="130">
        <v>0.59313000000000005</v>
      </c>
      <c r="N37" s="130">
        <v>0.74431999999999998</v>
      </c>
      <c r="O37" s="130">
        <v>0.69779999999999998</v>
      </c>
      <c r="P37" s="130">
        <v>0.82572999999999996</v>
      </c>
      <c r="Q37" s="130">
        <v>0.83735999999999999</v>
      </c>
      <c r="R37" s="130">
        <v>0.86062000000000005</v>
      </c>
      <c r="S37" s="130">
        <v>0.80247000000000002</v>
      </c>
      <c r="T37" s="130">
        <v>0.77920999999999996</v>
      </c>
      <c r="U37" s="130">
        <v>0.68616999999999995</v>
      </c>
      <c r="V37" s="130">
        <v>0.83735999999999999</v>
      </c>
      <c r="W37" s="130">
        <v>0.91876999999999998</v>
      </c>
      <c r="X37" s="130">
        <v>0.68616999999999995</v>
      </c>
      <c r="Y37" s="130">
        <v>0.87224999999999997</v>
      </c>
      <c r="Z37" s="130">
        <v>0.69779999999999998</v>
      </c>
      <c r="AA37" s="130">
        <v>0.69699999999999995</v>
      </c>
      <c r="AB37" s="130">
        <v>0.746</v>
      </c>
      <c r="AC37" s="130">
        <v>0.81699999999999995</v>
      </c>
      <c r="AD37" s="130">
        <v>0.76500000000000001</v>
      </c>
      <c r="AE37" s="130">
        <v>0.92</v>
      </c>
      <c r="AF37" s="130">
        <v>0.71299999999999997</v>
      </c>
      <c r="AG37" s="130">
        <v>0.72199999999999998</v>
      </c>
      <c r="AH37" s="130">
        <v>0.67800000000000005</v>
      </c>
      <c r="AI37" s="130">
        <v>0.91600000000000004</v>
      </c>
      <c r="AJ37" s="130">
        <v>0.84599999999999997</v>
      </c>
      <c r="AK37" s="130">
        <v>0.84599999999999997</v>
      </c>
      <c r="AL37" s="130">
        <v>0.59599999999999997</v>
      </c>
      <c r="AM37" s="130">
        <v>0.91200000000000003</v>
      </c>
      <c r="AN37" s="130">
        <v>0.59799999999999998</v>
      </c>
      <c r="AO37" s="130">
        <v>0.63</v>
      </c>
      <c r="AP37" s="130">
        <v>0.63126000000000004</v>
      </c>
      <c r="AQ37" s="130">
        <v>0.72427299999999994</v>
      </c>
      <c r="AR37" s="130">
        <v>0.66657599999999995</v>
      </c>
      <c r="AS37" s="130">
        <v>0.96832300000000004</v>
      </c>
      <c r="AT37" s="130">
        <v>0.90173400000000004</v>
      </c>
      <c r="AU37" s="130">
        <v>0.59923099999999996</v>
      </c>
      <c r="AV37" s="130">
        <v>0.70668699999999995</v>
      </c>
      <c r="AW37" s="130">
        <v>0.80234899999999998</v>
      </c>
      <c r="AX37" s="130">
        <v>0.59949699999999995</v>
      </c>
      <c r="AY37" s="130">
        <v>0.70865400000000001</v>
      </c>
      <c r="AZ37" s="130">
        <v>0.80649000000000004</v>
      </c>
      <c r="BA37" s="130">
        <v>0.68102499999999999</v>
      </c>
      <c r="BB37" s="130">
        <v>0.69160299999999997</v>
      </c>
      <c r="BC37" s="130">
        <v>0.69408999999999998</v>
      </c>
      <c r="BD37" s="130">
        <v>0.88658271790093202</v>
      </c>
      <c r="BE37" s="131">
        <v>0.93340066913802899</v>
      </c>
      <c r="BF37" s="132">
        <v>4.9930677973979397E-2</v>
      </c>
      <c r="BG37" s="132">
        <v>-1.69307979889988E-3</v>
      </c>
      <c r="BH37" s="132">
        <v>2.17231480373732E-4</v>
      </c>
    </row>
    <row r="38" spans="1:60">
      <c r="A38" s="136" t="s">
        <v>285</v>
      </c>
      <c r="B38" s="130">
        <v>42.634</v>
      </c>
      <c r="C38" s="130">
        <v>43.72</v>
      </c>
      <c r="D38" s="130">
        <v>42.34</v>
      </c>
      <c r="E38" s="130">
        <v>42.677</v>
      </c>
      <c r="F38" s="130">
        <v>41.165999999999997</v>
      </c>
      <c r="G38" s="130">
        <v>40.372999999999998</v>
      </c>
      <c r="H38" s="130">
        <v>39.079000000000001</v>
      </c>
      <c r="I38" s="130">
        <v>41.347999999999999</v>
      </c>
      <c r="J38" s="130">
        <v>37.523000000000003</v>
      </c>
      <c r="K38" s="130">
        <v>37.795000000000002</v>
      </c>
      <c r="L38" s="130">
        <v>41.021000000000001</v>
      </c>
      <c r="M38" s="130">
        <v>39.176000000000002</v>
      </c>
      <c r="N38" s="130">
        <v>51.139000000000003</v>
      </c>
      <c r="O38" s="130">
        <v>45.491</v>
      </c>
      <c r="P38" s="130">
        <v>45.947000000000003</v>
      </c>
      <c r="Q38" s="130">
        <v>45.244</v>
      </c>
      <c r="R38" s="130">
        <v>43.033999999999999</v>
      </c>
      <c r="S38" s="130">
        <v>41.460999999999999</v>
      </c>
      <c r="T38" s="130">
        <v>41.445</v>
      </c>
      <c r="U38" s="130">
        <v>42.401000000000003</v>
      </c>
      <c r="V38" s="130">
        <v>41.091999999999999</v>
      </c>
      <c r="W38" s="130">
        <v>41.095999999999997</v>
      </c>
      <c r="X38" s="130">
        <v>39.505000000000003</v>
      </c>
      <c r="Y38" s="130">
        <v>40.676000000000002</v>
      </c>
      <c r="Z38" s="130">
        <v>34.057000000000002</v>
      </c>
      <c r="AA38" s="130">
        <v>31.626000000000001</v>
      </c>
      <c r="AB38" s="130">
        <v>42.238999999999997</v>
      </c>
      <c r="AC38" s="130">
        <v>42.2</v>
      </c>
      <c r="AD38" s="130">
        <v>41.424999999999997</v>
      </c>
      <c r="AE38" s="130">
        <v>44.658000000000001</v>
      </c>
      <c r="AF38" s="130">
        <v>37.781999999999996</v>
      </c>
      <c r="AG38" s="130">
        <v>42.036999999999999</v>
      </c>
      <c r="AH38" s="130">
        <v>41.603000000000002</v>
      </c>
      <c r="AI38" s="130">
        <v>41.22</v>
      </c>
      <c r="AJ38" s="130">
        <v>45.365000000000002</v>
      </c>
      <c r="AK38" s="130">
        <v>44.2</v>
      </c>
      <c r="AL38" s="130">
        <v>46.811</v>
      </c>
      <c r="AM38" s="130">
        <v>39.518999999999998</v>
      </c>
      <c r="AN38" s="130">
        <v>36.67</v>
      </c>
      <c r="AO38" s="130">
        <v>42.338000000000001</v>
      </c>
      <c r="AP38" s="130">
        <v>36.067</v>
      </c>
      <c r="AQ38" s="130">
        <v>36.994</v>
      </c>
      <c r="AR38" s="130">
        <v>32.814999999999998</v>
      </c>
      <c r="AS38" s="130">
        <v>41.622999999999998</v>
      </c>
      <c r="AT38" s="130">
        <v>49.137999999999998</v>
      </c>
      <c r="AU38" s="130">
        <v>51.116999999999997</v>
      </c>
      <c r="AV38" s="130">
        <v>45.823</v>
      </c>
      <c r="AW38" s="130">
        <v>41.875</v>
      </c>
      <c r="AX38" s="130">
        <v>52.774000000000001</v>
      </c>
      <c r="AY38" s="130">
        <v>58.545000000000002</v>
      </c>
      <c r="AZ38" s="130">
        <v>44.1053</v>
      </c>
      <c r="BA38" s="130">
        <v>40.6068</v>
      </c>
      <c r="BB38" s="130">
        <v>34.37274</v>
      </c>
      <c r="BC38" s="130">
        <v>48.824800000000003</v>
      </c>
      <c r="BD38" s="130">
        <v>46.356499999999997</v>
      </c>
      <c r="BE38" s="131">
        <v>46.696760594691902</v>
      </c>
      <c r="BF38" s="132">
        <v>4.5877884894416398E-3</v>
      </c>
      <c r="BG38" s="132">
        <v>-5.81016996816963E-3</v>
      </c>
      <c r="BH38" s="132">
        <v>1.0867794258183299E-2</v>
      </c>
    </row>
    <row r="39" spans="1:60">
      <c r="A39" s="136" t="s">
        <v>286</v>
      </c>
      <c r="B39" s="130" t="s">
        <v>273</v>
      </c>
      <c r="C39" s="130" t="s">
        <v>273</v>
      </c>
      <c r="D39" s="130" t="s">
        <v>273</v>
      </c>
      <c r="E39" s="130" t="s">
        <v>273</v>
      </c>
      <c r="F39" s="130" t="s">
        <v>273</v>
      </c>
      <c r="G39" s="130" t="s">
        <v>273</v>
      </c>
      <c r="H39" s="130" t="s">
        <v>273</v>
      </c>
      <c r="I39" s="130" t="s">
        <v>273</v>
      </c>
      <c r="J39" s="130" t="s">
        <v>273</v>
      </c>
      <c r="K39" s="130" t="s">
        <v>273</v>
      </c>
      <c r="L39" s="130" t="s">
        <v>273</v>
      </c>
      <c r="M39" s="130" t="s">
        <v>273</v>
      </c>
      <c r="N39" s="130" t="s">
        <v>273</v>
      </c>
      <c r="O39" s="130" t="s">
        <v>273</v>
      </c>
      <c r="P39" s="130" t="s">
        <v>273</v>
      </c>
      <c r="Q39" s="130" t="s">
        <v>273</v>
      </c>
      <c r="R39" s="130" t="s">
        <v>273</v>
      </c>
      <c r="S39" s="130" t="s">
        <v>273</v>
      </c>
      <c r="T39" s="130" t="s">
        <v>273</v>
      </c>
      <c r="U39" s="130" t="s">
        <v>273</v>
      </c>
      <c r="V39" s="130">
        <v>2.9786755999999999</v>
      </c>
      <c r="W39" s="130">
        <v>3.0007725999999999</v>
      </c>
      <c r="X39" s="130">
        <v>3.6990378000000002</v>
      </c>
      <c r="Y39" s="130">
        <v>3.0007725999999999</v>
      </c>
      <c r="Z39" s="130">
        <v>3.6062303999999998</v>
      </c>
      <c r="AA39" s="130">
        <v>4.4960000000000004</v>
      </c>
      <c r="AB39" s="130">
        <v>3.2749999999999999</v>
      </c>
      <c r="AC39" s="130">
        <v>2.5209999999999999</v>
      </c>
      <c r="AD39" s="130">
        <v>2.8759999999999999</v>
      </c>
      <c r="AE39" s="130">
        <v>3.3050000000000002</v>
      </c>
      <c r="AF39" s="130">
        <v>2.9369999999999998</v>
      </c>
      <c r="AG39" s="130">
        <v>1.86</v>
      </c>
      <c r="AH39" s="130">
        <v>2.9529999999999998</v>
      </c>
      <c r="AI39" s="130">
        <v>4.3159999999999998</v>
      </c>
      <c r="AJ39" s="130">
        <v>2.7570000000000001</v>
      </c>
      <c r="AK39" s="130">
        <v>2.819</v>
      </c>
      <c r="AL39" s="130">
        <v>2.8330000000000002</v>
      </c>
      <c r="AM39" s="130">
        <v>2.464</v>
      </c>
      <c r="AN39" s="130">
        <v>2.266</v>
      </c>
      <c r="AO39" s="130">
        <v>3.109</v>
      </c>
      <c r="AP39" s="130">
        <v>3.3260000000000001</v>
      </c>
      <c r="AQ39" s="130">
        <v>2.698</v>
      </c>
      <c r="AR39" s="130">
        <v>2.7330000000000001</v>
      </c>
      <c r="AS39" s="130">
        <v>3.109</v>
      </c>
      <c r="AT39" s="130">
        <v>3.4569999999999999</v>
      </c>
      <c r="AU39" s="130">
        <v>3.52</v>
      </c>
      <c r="AV39" s="130">
        <v>2.887</v>
      </c>
      <c r="AW39" s="130">
        <v>3.7</v>
      </c>
      <c r="AX39" s="130">
        <v>2.9119999999999999</v>
      </c>
      <c r="AY39" s="130">
        <v>1.994</v>
      </c>
      <c r="AZ39" s="130">
        <v>1.8680000000000001</v>
      </c>
      <c r="BA39" s="130">
        <v>2.5289999999999999</v>
      </c>
      <c r="BB39" s="130">
        <v>4.3806200000000004</v>
      </c>
      <c r="BC39" s="130">
        <v>2.4315690000000001</v>
      </c>
      <c r="BD39" s="130">
        <v>2.1075539999999999</v>
      </c>
      <c r="BE39" s="131">
        <v>2.6040000000000001</v>
      </c>
      <c r="BF39" s="132">
        <v>0.23217969546765599</v>
      </c>
      <c r="BG39" s="132">
        <v>-4.8282767275007202E-2</v>
      </c>
      <c r="BH39" s="132">
        <v>6.06032107750235E-4</v>
      </c>
    </row>
    <row r="40" spans="1:60">
      <c r="A40" s="136" t="s">
        <v>287</v>
      </c>
      <c r="B40" s="130" t="s">
        <v>273</v>
      </c>
      <c r="C40" s="130" t="s">
        <v>273</v>
      </c>
      <c r="D40" s="130" t="s">
        <v>273</v>
      </c>
      <c r="E40" s="130" t="s">
        <v>273</v>
      </c>
      <c r="F40" s="130" t="s">
        <v>273</v>
      </c>
      <c r="G40" s="130" t="s">
        <v>273</v>
      </c>
      <c r="H40" s="130" t="s">
        <v>273</v>
      </c>
      <c r="I40" s="130" t="s">
        <v>273</v>
      </c>
      <c r="J40" s="130" t="s">
        <v>273</v>
      </c>
      <c r="K40" s="130" t="s">
        <v>273</v>
      </c>
      <c r="L40" s="130" t="s">
        <v>273</v>
      </c>
      <c r="M40" s="130" t="s">
        <v>273</v>
      </c>
      <c r="N40" s="130" t="s">
        <v>273</v>
      </c>
      <c r="O40" s="130" t="s">
        <v>273</v>
      </c>
      <c r="P40" s="130" t="s">
        <v>273</v>
      </c>
      <c r="Q40" s="130" t="s">
        <v>273</v>
      </c>
      <c r="R40" s="130" t="s">
        <v>273</v>
      </c>
      <c r="S40" s="130" t="s">
        <v>273</v>
      </c>
      <c r="T40" s="130" t="s">
        <v>273</v>
      </c>
      <c r="U40" s="130" t="s">
        <v>273</v>
      </c>
      <c r="V40" s="130">
        <v>0.39332660000000003</v>
      </c>
      <c r="W40" s="130">
        <v>0.38448779999999999</v>
      </c>
      <c r="X40" s="130">
        <v>0.36239080000000001</v>
      </c>
      <c r="Y40" s="130">
        <v>0.38448779999999999</v>
      </c>
      <c r="Z40" s="130">
        <v>0.38448779999999999</v>
      </c>
      <c r="AA40" s="130">
        <v>0.41399999999999998</v>
      </c>
      <c r="AB40" s="130">
        <v>0.33800000000000002</v>
      </c>
      <c r="AC40" s="130">
        <v>0.311</v>
      </c>
      <c r="AD40" s="130">
        <v>0.39300000000000002</v>
      </c>
      <c r="AE40" s="130">
        <v>0.45200000000000001</v>
      </c>
      <c r="AF40" s="130">
        <v>0.373</v>
      </c>
      <c r="AG40" s="130">
        <v>0.32600000000000001</v>
      </c>
      <c r="AH40" s="130">
        <v>0.29499999999999998</v>
      </c>
      <c r="AI40" s="130">
        <v>0.41699999999999998</v>
      </c>
      <c r="AJ40" s="130">
        <v>0.41399999999999998</v>
      </c>
      <c r="AK40" s="130">
        <v>0.33929999999999999</v>
      </c>
      <c r="AL40" s="130">
        <v>0.32550000000000001</v>
      </c>
      <c r="AM40" s="130">
        <v>0.35320000000000001</v>
      </c>
      <c r="AN40" s="130">
        <v>0.3251</v>
      </c>
      <c r="AO40" s="130">
        <v>0.42049999999999998</v>
      </c>
      <c r="AP40" s="130">
        <v>0.45069999999999999</v>
      </c>
      <c r="AQ40" s="130">
        <v>0.39710000000000001</v>
      </c>
      <c r="AR40" s="130">
        <v>0.42059999999999997</v>
      </c>
      <c r="AS40" s="130">
        <v>0.40189999999999998</v>
      </c>
      <c r="AT40" s="130">
        <v>0.42430000000000001</v>
      </c>
      <c r="AU40" s="130">
        <v>0.54</v>
      </c>
      <c r="AV40" s="130">
        <v>0.47989999999999999</v>
      </c>
      <c r="AW40" s="130">
        <v>0.42230000000000001</v>
      </c>
      <c r="AX40" s="130">
        <v>0.5212</v>
      </c>
      <c r="AY40" s="130">
        <v>0.3982</v>
      </c>
      <c r="AZ40" s="130">
        <v>0.34960000000000002</v>
      </c>
      <c r="BA40" s="130">
        <v>0.45390000000000003</v>
      </c>
      <c r="BB40" s="130">
        <v>0.60240000000000005</v>
      </c>
      <c r="BC40" s="130">
        <v>0.45</v>
      </c>
      <c r="BD40" s="130">
        <v>0.34539999999999998</v>
      </c>
      <c r="BE40" s="131">
        <v>0.30010614075213599</v>
      </c>
      <c r="BF40" s="132">
        <v>-0.13350845796486999</v>
      </c>
      <c r="BG40" s="132">
        <v>-2.0363562850998301E-2</v>
      </c>
      <c r="BH40" s="132">
        <v>6.9844069519510703E-5</v>
      </c>
    </row>
    <row r="41" spans="1:60">
      <c r="A41" s="136" t="s">
        <v>288</v>
      </c>
      <c r="B41" s="130">
        <v>8.64120000000001E-2</v>
      </c>
      <c r="C41" s="130">
        <v>7.7758999999999995E-2</v>
      </c>
      <c r="D41" s="130">
        <v>8.7757000000000002E-2</v>
      </c>
      <c r="E41" s="130">
        <v>8.9631999999999906E-2</v>
      </c>
      <c r="F41" s="130">
        <v>7.79969999999999E-2</v>
      </c>
      <c r="G41" s="130">
        <v>8.6213999999999999E-2</v>
      </c>
      <c r="H41" s="130">
        <v>4.8729999999999898E-2</v>
      </c>
      <c r="I41" s="130">
        <v>5.7461999999999999E-2</v>
      </c>
      <c r="J41" s="130">
        <v>5.0732999999999903E-2</v>
      </c>
      <c r="K41" s="130">
        <v>7.4939000000000006E-2</v>
      </c>
      <c r="L41" s="130">
        <v>6.4744999999999997E-2</v>
      </c>
      <c r="M41" s="130">
        <v>4.0793999999999997E-2</v>
      </c>
      <c r="N41" s="130">
        <v>7.8625E-2</v>
      </c>
      <c r="O41" s="130">
        <v>7.4804999999999996E-2</v>
      </c>
      <c r="P41" s="130">
        <v>8.1656000000000006E-2</v>
      </c>
      <c r="Q41" s="130">
        <v>8.6241999999999999E-2</v>
      </c>
      <c r="R41" s="130">
        <v>9.2202000000000006E-2</v>
      </c>
      <c r="S41" s="130">
        <v>8.1869999999999998E-2</v>
      </c>
      <c r="T41" s="130">
        <v>8.0732999999999902E-2</v>
      </c>
      <c r="U41" s="130">
        <v>8.5907999999999901E-2</v>
      </c>
      <c r="V41" s="130">
        <v>6.9611000000000006E-2</v>
      </c>
      <c r="W41" s="130">
        <v>8.6091000000000001E-2</v>
      </c>
      <c r="X41" s="130">
        <v>0.100081</v>
      </c>
      <c r="Y41" s="130">
        <v>9.1970000000000093E-2</v>
      </c>
      <c r="Z41" s="130">
        <v>7.0064000000000001E-2</v>
      </c>
      <c r="AA41" s="130">
        <v>7.0000000000000104E-2</v>
      </c>
      <c r="AB41" s="130">
        <v>8.4000000000000102E-2</v>
      </c>
      <c r="AC41" s="130">
        <v>7.0000000000000007E-2</v>
      </c>
      <c r="AD41" s="130">
        <v>6.7000000000000004E-2</v>
      </c>
      <c r="AE41" s="130">
        <v>8.5999999999999993E-2</v>
      </c>
      <c r="AF41" s="130">
        <v>8.8000000000000106E-2</v>
      </c>
      <c r="AG41" s="130">
        <v>0.06</v>
      </c>
      <c r="AH41" s="130">
        <v>8.3000000000000101E-2</v>
      </c>
      <c r="AI41" s="130">
        <v>0.115</v>
      </c>
      <c r="AJ41" s="130">
        <v>8.5000000000000006E-2</v>
      </c>
      <c r="AK41" s="130">
        <v>0.123504</v>
      </c>
      <c r="AL41" s="130">
        <v>0.118032</v>
      </c>
      <c r="AM41" s="130">
        <v>9.9731E-2</v>
      </c>
      <c r="AN41" s="130">
        <v>7.9419999999999893E-2</v>
      </c>
      <c r="AO41" s="130">
        <v>0.104058</v>
      </c>
      <c r="AP41" s="130">
        <v>9.2938999999999994E-2</v>
      </c>
      <c r="AQ41" s="130">
        <v>0.11131199999999999</v>
      </c>
      <c r="AR41" s="130">
        <v>0.116702</v>
      </c>
      <c r="AS41" s="130">
        <v>0.13211400000000001</v>
      </c>
      <c r="AT41" s="130">
        <v>0.105839</v>
      </c>
      <c r="AU41" s="130">
        <v>0.10766100000000001</v>
      </c>
      <c r="AV41" s="130">
        <v>6.2999999999999903E-2</v>
      </c>
      <c r="AW41" s="130">
        <v>9.8302000000000098E-2</v>
      </c>
      <c r="AX41" s="130">
        <v>0.119195</v>
      </c>
      <c r="AY41" s="130">
        <v>0.10778799999999999</v>
      </c>
      <c r="AZ41" s="130">
        <v>9.9252999999999994E-2</v>
      </c>
      <c r="BA41" s="130">
        <v>0.115411</v>
      </c>
      <c r="BB41" s="130">
        <v>8.56490000000001E-2</v>
      </c>
      <c r="BC41" s="130">
        <v>9.2777999999999999E-2</v>
      </c>
      <c r="BD41" s="130">
        <v>0.106915</v>
      </c>
      <c r="BE41" s="131">
        <v>9.3670799576387007E-2</v>
      </c>
      <c r="BF41" s="132">
        <v>-0.126269761679808</v>
      </c>
      <c r="BG41" s="132">
        <v>1.01201721451449E-3</v>
      </c>
      <c r="BH41" s="132">
        <v>2.1800119854810899E-5</v>
      </c>
    </row>
    <row r="42" spans="1:60">
      <c r="A42" s="136" t="s">
        <v>289</v>
      </c>
      <c r="B42" s="130">
        <v>0</v>
      </c>
      <c r="C42" s="130">
        <v>0</v>
      </c>
      <c r="D42" s="130">
        <v>0</v>
      </c>
      <c r="E42" s="130">
        <v>0</v>
      </c>
      <c r="F42" s="130">
        <v>0</v>
      </c>
      <c r="G42" s="130">
        <v>0</v>
      </c>
      <c r="H42" s="130">
        <v>0</v>
      </c>
      <c r="I42" s="130">
        <v>0</v>
      </c>
      <c r="J42" s="130">
        <v>0</v>
      </c>
      <c r="K42" s="130">
        <v>0</v>
      </c>
      <c r="L42" s="130">
        <v>0</v>
      </c>
      <c r="M42" s="130">
        <v>0</v>
      </c>
      <c r="N42" s="130">
        <v>0</v>
      </c>
      <c r="O42" s="130">
        <v>0</v>
      </c>
      <c r="P42" s="130">
        <v>0</v>
      </c>
      <c r="Q42" s="130">
        <v>0</v>
      </c>
      <c r="R42" s="130">
        <v>0</v>
      </c>
      <c r="S42" s="130">
        <v>0</v>
      </c>
      <c r="T42" s="130">
        <v>0</v>
      </c>
      <c r="U42" s="130">
        <v>0</v>
      </c>
      <c r="V42" s="130">
        <v>3.0000000000000001E-3</v>
      </c>
      <c r="W42" s="130">
        <v>3.0000000000000001E-3</v>
      </c>
      <c r="X42" s="130">
        <v>1E-3</v>
      </c>
      <c r="Y42" s="130">
        <v>2E-3</v>
      </c>
      <c r="Z42" s="130">
        <v>3.6999999999999998E-2</v>
      </c>
      <c r="AA42" s="130">
        <v>8.5000000000000006E-2</v>
      </c>
      <c r="AB42" s="130">
        <v>0.104</v>
      </c>
      <c r="AC42" s="130">
        <v>0.12</v>
      </c>
      <c r="AD42" s="130">
        <v>9.1999999999999998E-2</v>
      </c>
      <c r="AE42" s="130">
        <v>0.1</v>
      </c>
      <c r="AF42" s="130">
        <v>8.7999999999999995E-2</v>
      </c>
      <c r="AG42" s="130">
        <v>0.08</v>
      </c>
      <c r="AH42" s="130">
        <v>9.1999999999999998E-2</v>
      </c>
      <c r="AI42" s="130">
        <v>0.11230999999999999</v>
      </c>
      <c r="AJ42" s="130">
        <v>9.0248999999999996E-2</v>
      </c>
      <c r="AK42" s="130">
        <v>0.14239299999999999</v>
      </c>
      <c r="AL42" s="130">
        <v>0.117324</v>
      </c>
      <c r="AM42" s="130">
        <v>0.109636</v>
      </c>
      <c r="AN42" s="130">
        <v>7.2023000000000004E-2</v>
      </c>
      <c r="AO42" s="130">
        <v>9.5731999999999998E-2</v>
      </c>
      <c r="AP42" s="130">
        <v>8.7999999999999995E-2</v>
      </c>
      <c r="AQ42" s="130">
        <v>0.105199</v>
      </c>
      <c r="AR42" s="130">
        <v>0.107</v>
      </c>
      <c r="AS42" s="130">
        <v>0.1</v>
      </c>
      <c r="AT42" s="130">
        <v>9.7222000000000003E-2</v>
      </c>
      <c r="AU42" s="130">
        <v>0.104167</v>
      </c>
      <c r="AV42" s="130">
        <v>5.7000000000000002E-2</v>
      </c>
      <c r="AW42" s="130">
        <v>0.10438799999999999</v>
      </c>
      <c r="AX42" s="130">
        <v>0.114312</v>
      </c>
      <c r="AY42" s="130">
        <v>0.111925</v>
      </c>
      <c r="AZ42" s="130">
        <v>9.2999999999999999E-2</v>
      </c>
      <c r="BA42" s="130">
        <v>0.100079</v>
      </c>
      <c r="BB42" s="130">
        <v>6.0756999999999999E-2</v>
      </c>
      <c r="BC42" s="130">
        <v>7.2347999999999996E-2</v>
      </c>
      <c r="BD42" s="130">
        <v>7.4181999999999998E-2</v>
      </c>
      <c r="BE42" s="131">
        <v>4.6367999999999999E-2</v>
      </c>
      <c r="BF42" s="132">
        <v>-0.37665051528120203</v>
      </c>
      <c r="BG42" s="132">
        <v>-2.6685039744720699E-2</v>
      </c>
      <c r="BH42" s="132">
        <v>1.07912814025203E-5</v>
      </c>
    </row>
    <row r="43" spans="1:60">
      <c r="A43" s="136" t="s">
        <v>290</v>
      </c>
      <c r="B43" s="130" t="s">
        <v>273</v>
      </c>
      <c r="C43" s="130" t="s">
        <v>273</v>
      </c>
      <c r="D43" s="130" t="s">
        <v>273</v>
      </c>
      <c r="E43" s="130" t="s">
        <v>273</v>
      </c>
      <c r="F43" s="130" t="s">
        <v>273</v>
      </c>
      <c r="G43" s="130" t="s">
        <v>273</v>
      </c>
      <c r="H43" s="130" t="s">
        <v>273</v>
      </c>
      <c r="I43" s="130" t="s">
        <v>273</v>
      </c>
      <c r="J43" s="130" t="s">
        <v>273</v>
      </c>
      <c r="K43" s="130" t="s">
        <v>273</v>
      </c>
      <c r="L43" s="130" t="s">
        <v>273</v>
      </c>
      <c r="M43" s="130" t="s">
        <v>273</v>
      </c>
      <c r="N43" s="130" t="s">
        <v>273</v>
      </c>
      <c r="O43" s="130" t="s">
        <v>273</v>
      </c>
      <c r="P43" s="130" t="s">
        <v>273</v>
      </c>
      <c r="Q43" s="130" t="s">
        <v>273</v>
      </c>
      <c r="R43" s="130" t="s">
        <v>273</v>
      </c>
      <c r="S43" s="130" t="s">
        <v>273</v>
      </c>
      <c r="T43" s="130" t="s">
        <v>273</v>
      </c>
      <c r="U43" s="130" t="s">
        <v>273</v>
      </c>
      <c r="V43" s="130" t="s">
        <v>273</v>
      </c>
      <c r="W43" s="130" t="s">
        <v>273</v>
      </c>
      <c r="X43" s="130" t="s">
        <v>273</v>
      </c>
      <c r="Y43" s="130" t="s">
        <v>273</v>
      </c>
      <c r="Z43" s="130" t="s">
        <v>273</v>
      </c>
      <c r="AA43" s="130">
        <v>0.49099999999999999</v>
      </c>
      <c r="AB43" s="130">
        <v>0.84799999999999998</v>
      </c>
      <c r="AC43" s="130">
        <v>0.84799999999999998</v>
      </c>
      <c r="AD43" s="130">
        <v>0.52200000000000002</v>
      </c>
      <c r="AE43" s="130">
        <v>0.69499999999999995</v>
      </c>
      <c r="AF43" s="130">
        <v>0.80100000000000005</v>
      </c>
      <c r="AG43" s="130">
        <v>0.85</v>
      </c>
      <c r="AH43" s="130">
        <v>0.9</v>
      </c>
      <c r="AI43" s="130">
        <v>1.083</v>
      </c>
      <c r="AJ43" s="130">
        <v>1.389</v>
      </c>
      <c r="AK43" s="130">
        <v>1.17</v>
      </c>
      <c r="AL43" s="130">
        <v>0.626</v>
      </c>
      <c r="AM43" s="130">
        <v>0.75700000000000001</v>
      </c>
      <c r="AN43" s="130">
        <v>1.3740000000000001</v>
      </c>
      <c r="AO43" s="130">
        <v>1.482</v>
      </c>
      <c r="AP43" s="130">
        <v>1.492</v>
      </c>
      <c r="AQ43" s="130">
        <v>1.65</v>
      </c>
      <c r="AR43" s="130">
        <v>1.01</v>
      </c>
      <c r="AS43" s="130">
        <v>0.84</v>
      </c>
      <c r="AT43" s="130">
        <v>1.27</v>
      </c>
      <c r="AU43" s="130">
        <v>2.431</v>
      </c>
      <c r="AV43" s="130">
        <v>1.4330000000000001</v>
      </c>
      <c r="AW43" s="130">
        <v>1.0409999999999999</v>
      </c>
      <c r="AX43" s="130">
        <v>1.5839669999999999</v>
      </c>
      <c r="AY43" s="130">
        <v>1.2066509999999999</v>
      </c>
      <c r="AZ43" s="130">
        <v>1.8651930000000001</v>
      </c>
      <c r="BA43" s="130">
        <v>1.8973450000000001</v>
      </c>
      <c r="BB43" s="130">
        <v>1.110279</v>
      </c>
      <c r="BC43" s="130">
        <v>1.7913680000000001</v>
      </c>
      <c r="BD43" s="130">
        <v>1.1636740000000001</v>
      </c>
      <c r="BE43" s="131">
        <v>1.2771429999999999</v>
      </c>
      <c r="BF43" s="132">
        <v>9.4510608857262507E-2</v>
      </c>
      <c r="BG43" s="132">
        <v>-8.7053529741718504E-3</v>
      </c>
      <c r="BH43" s="132">
        <v>2.9723105383581299E-4</v>
      </c>
    </row>
    <row r="44" spans="1:60">
      <c r="A44" s="136" t="s">
        <v>291</v>
      </c>
      <c r="B44" s="130">
        <v>49.451999999999998</v>
      </c>
      <c r="C44" s="130">
        <v>48.744</v>
      </c>
      <c r="D44" s="130">
        <v>53.301000000000002</v>
      </c>
      <c r="E44" s="130">
        <v>60.204999999999998</v>
      </c>
      <c r="F44" s="130">
        <v>57.371000000000002</v>
      </c>
      <c r="G44" s="130">
        <v>57.808</v>
      </c>
      <c r="H44" s="130">
        <v>63.244999999999997</v>
      </c>
      <c r="I44" s="130">
        <v>67.417000000000002</v>
      </c>
      <c r="J44" s="130">
        <v>72.867000000000004</v>
      </c>
      <c r="K44" s="130">
        <v>76.596999999999994</v>
      </c>
      <c r="L44" s="130">
        <v>77.33</v>
      </c>
      <c r="M44" s="130">
        <v>81.933000000000007</v>
      </c>
      <c r="N44" s="130">
        <v>72.022000000000006</v>
      </c>
      <c r="O44" s="130">
        <v>80.706000000000003</v>
      </c>
      <c r="P44" s="130">
        <v>88.697999999999993</v>
      </c>
      <c r="Q44" s="130">
        <v>83.613</v>
      </c>
      <c r="R44" s="130">
        <v>92.834000000000003</v>
      </c>
      <c r="S44" s="130">
        <v>92.498999999999995</v>
      </c>
      <c r="T44" s="130">
        <v>105.688</v>
      </c>
      <c r="U44" s="130">
        <v>105.90300000000001</v>
      </c>
      <c r="V44" s="130">
        <v>102.383</v>
      </c>
      <c r="W44" s="130">
        <v>96.200999999999993</v>
      </c>
      <c r="X44" s="130">
        <v>103.273</v>
      </c>
      <c r="Y44" s="130">
        <v>108.857</v>
      </c>
      <c r="Z44" s="130">
        <v>118.4</v>
      </c>
      <c r="AA44" s="130">
        <v>121.145</v>
      </c>
      <c r="AB44" s="130">
        <v>110.134</v>
      </c>
      <c r="AC44" s="130">
        <v>116.67100000000001</v>
      </c>
      <c r="AD44" s="130">
        <v>119.233</v>
      </c>
      <c r="AE44" s="130">
        <v>111.643</v>
      </c>
      <c r="AF44" s="130">
        <v>121.53</v>
      </c>
      <c r="AG44" s="130">
        <v>103.86199999999999</v>
      </c>
      <c r="AH44" s="130">
        <v>109.77500000000001</v>
      </c>
      <c r="AI44" s="130">
        <v>115.703</v>
      </c>
      <c r="AJ44" s="130">
        <v>121.452</v>
      </c>
      <c r="AK44" s="130">
        <v>141.81800000000001</v>
      </c>
      <c r="AL44" s="130">
        <v>120.46299999999999</v>
      </c>
      <c r="AM44" s="130">
        <v>129.37200000000001</v>
      </c>
      <c r="AN44" s="130">
        <v>105.48</v>
      </c>
      <c r="AO44" s="130">
        <v>108.78100000000001</v>
      </c>
      <c r="AP44" s="130">
        <v>135.68799999999999</v>
      </c>
      <c r="AQ44" s="130">
        <v>119.369</v>
      </c>
      <c r="AR44" s="130">
        <v>133.65600000000001</v>
      </c>
      <c r="AS44" s="130">
        <v>139.04400000000001</v>
      </c>
      <c r="AT44" s="130">
        <v>125.283</v>
      </c>
      <c r="AU44" s="130">
        <v>116.75</v>
      </c>
      <c r="AV44" s="130">
        <v>120.291</v>
      </c>
      <c r="AW44" s="130">
        <v>141.738</v>
      </c>
      <c r="AX44" s="130">
        <v>128.154</v>
      </c>
      <c r="AY44" s="130">
        <v>135.43899999999999</v>
      </c>
      <c r="AZ44" s="130">
        <v>137.30199999999999</v>
      </c>
      <c r="BA44" s="130">
        <v>142.41800000000001</v>
      </c>
      <c r="BB44" s="130">
        <v>141.95500000000001</v>
      </c>
      <c r="BC44" s="130">
        <v>138.99126799999999</v>
      </c>
      <c r="BD44" s="130">
        <v>125.146</v>
      </c>
      <c r="BE44" s="131">
        <v>140.972293728837</v>
      </c>
      <c r="BF44" s="132">
        <v>0.123384874685506</v>
      </c>
      <c r="BG44" s="132">
        <v>-1.09406274193313E-4</v>
      </c>
      <c r="BH44" s="132">
        <v>3.2808654494190598E-2</v>
      </c>
    </row>
    <row r="45" spans="1:60">
      <c r="A45" s="136" t="s">
        <v>292</v>
      </c>
      <c r="B45" s="130">
        <v>0.89600000000000002</v>
      </c>
      <c r="C45" s="130">
        <v>0.89600000000000002</v>
      </c>
      <c r="D45" s="130">
        <v>0.95699999999999996</v>
      </c>
      <c r="E45" s="130">
        <v>1.0049999999999999</v>
      </c>
      <c r="F45" s="130">
        <v>0.81</v>
      </c>
      <c r="G45" s="130">
        <v>1.7709999999999999</v>
      </c>
      <c r="H45" s="130">
        <v>1.569</v>
      </c>
      <c r="I45" s="130">
        <v>1.5029999999999999</v>
      </c>
      <c r="J45" s="130">
        <v>1.456</v>
      </c>
      <c r="K45" s="130">
        <v>2.1219999999999999</v>
      </c>
      <c r="L45" s="130">
        <v>1.99</v>
      </c>
      <c r="M45" s="130">
        <v>1.645</v>
      </c>
      <c r="N45" s="130">
        <v>1.9570000000000001</v>
      </c>
      <c r="O45" s="130">
        <v>1.9510000000000001</v>
      </c>
      <c r="P45" s="130">
        <v>1.8069999999999999</v>
      </c>
      <c r="Q45" s="130">
        <v>2.3490000000000002</v>
      </c>
      <c r="R45" s="130">
        <v>2.137</v>
      </c>
      <c r="S45" s="130">
        <v>1.5429999999999999</v>
      </c>
      <c r="T45" s="130">
        <v>1.675</v>
      </c>
      <c r="U45" s="130">
        <v>1.4079999999999999</v>
      </c>
      <c r="V45" s="130">
        <v>1.8520000000000001</v>
      </c>
      <c r="W45" s="130">
        <v>1.5489999999999999</v>
      </c>
      <c r="X45" s="130">
        <v>1.661</v>
      </c>
      <c r="Y45" s="130">
        <v>1.7929999999999999</v>
      </c>
      <c r="Z45" s="130">
        <v>1.609</v>
      </c>
      <c r="AA45" s="130">
        <v>1.417</v>
      </c>
      <c r="AB45" s="130">
        <v>1.425</v>
      </c>
      <c r="AC45" s="130">
        <v>1.5069999999999999</v>
      </c>
      <c r="AD45" s="130">
        <v>1.488</v>
      </c>
      <c r="AE45" s="130">
        <v>1.7330000000000001</v>
      </c>
      <c r="AF45" s="130">
        <v>1.887</v>
      </c>
      <c r="AG45" s="130">
        <v>1.931</v>
      </c>
      <c r="AH45" s="130">
        <v>1.9610000000000001</v>
      </c>
      <c r="AI45" s="130">
        <v>2.3090000000000002</v>
      </c>
      <c r="AJ45" s="130">
        <v>2.1549999999999998</v>
      </c>
      <c r="AK45" s="130">
        <v>2.1059999999999999</v>
      </c>
      <c r="AL45" s="130">
        <v>2.3250000000000002</v>
      </c>
      <c r="AM45" s="130">
        <v>2.2789999999999999</v>
      </c>
      <c r="AN45" s="130">
        <v>1.671</v>
      </c>
      <c r="AO45" s="130">
        <v>2.0819999999999999</v>
      </c>
      <c r="AP45" s="130">
        <v>2.2010000000000001</v>
      </c>
      <c r="AQ45" s="130">
        <v>2.0419999999999998</v>
      </c>
      <c r="AR45" s="130">
        <v>2.3519999999999999</v>
      </c>
      <c r="AS45" s="130">
        <v>2.153</v>
      </c>
      <c r="AT45" s="130">
        <v>2.375</v>
      </c>
      <c r="AU45" s="130">
        <v>2.92</v>
      </c>
      <c r="AV45" s="130">
        <v>2.3319999999999999</v>
      </c>
      <c r="AW45" s="130">
        <v>2.0369999999999999</v>
      </c>
      <c r="AX45" s="130">
        <v>2.4390000000000001</v>
      </c>
      <c r="AY45" s="130">
        <v>2.1829999999999998</v>
      </c>
      <c r="AZ45" s="130">
        <v>1.8320000000000001</v>
      </c>
      <c r="BA45" s="130">
        <v>2.1389999999999998</v>
      </c>
      <c r="BB45" s="130">
        <v>2.56</v>
      </c>
      <c r="BC45" s="130">
        <v>1.97</v>
      </c>
      <c r="BD45" s="130">
        <v>1.954</v>
      </c>
      <c r="BE45" s="131">
        <v>2.1150000000000002</v>
      </c>
      <c r="BF45" s="132">
        <v>7.9437723375337804E-2</v>
      </c>
      <c r="BG45" s="132">
        <v>-1.9322763550753599E-2</v>
      </c>
      <c r="BH45" s="132">
        <v>4.9222653912893498E-4</v>
      </c>
    </row>
    <row r="46" spans="1:60">
      <c r="A46" s="136" t="s">
        <v>293</v>
      </c>
      <c r="B46" s="130">
        <v>3.9750000000000001</v>
      </c>
      <c r="C46" s="130">
        <v>5.2759999999999998</v>
      </c>
      <c r="D46" s="130">
        <v>5.4809999999999999</v>
      </c>
      <c r="E46" s="130">
        <v>5.1879999999999997</v>
      </c>
      <c r="F46" s="130">
        <v>6.3109999999999999</v>
      </c>
      <c r="G46" s="130">
        <v>5.8040000000000003</v>
      </c>
      <c r="H46" s="130">
        <v>6.17</v>
      </c>
      <c r="I46" s="130">
        <v>7.0860000000000003</v>
      </c>
      <c r="J46" s="130">
        <v>7.3250000000000002</v>
      </c>
      <c r="K46" s="130">
        <v>7.8280000000000003</v>
      </c>
      <c r="L46" s="130">
        <v>6.41</v>
      </c>
      <c r="M46" s="130">
        <v>4.7869999999999999</v>
      </c>
      <c r="N46" s="130">
        <v>9.9659999999999993</v>
      </c>
      <c r="O46" s="130">
        <v>10.811</v>
      </c>
      <c r="P46" s="130">
        <v>11.212999999999999</v>
      </c>
      <c r="Q46" s="130">
        <v>8.0150000000000006</v>
      </c>
      <c r="R46" s="130">
        <v>5.0190000000000001</v>
      </c>
      <c r="S46" s="130">
        <v>6.9210000000000003</v>
      </c>
      <c r="T46" s="130">
        <v>8.0259999999999998</v>
      </c>
      <c r="U46" s="130">
        <v>9.7650000000000006</v>
      </c>
      <c r="V46" s="130">
        <v>10.693</v>
      </c>
      <c r="W46" s="130">
        <v>8.5139999999999993</v>
      </c>
      <c r="X46" s="130">
        <v>9.1530000000000005</v>
      </c>
      <c r="Y46" s="130">
        <v>12.233000000000001</v>
      </c>
      <c r="Z46" s="130">
        <v>5.819</v>
      </c>
      <c r="AA46" s="130">
        <v>9.157</v>
      </c>
      <c r="AB46" s="130">
        <v>9.0429999999999993</v>
      </c>
      <c r="AC46" s="130">
        <v>4.6459999999999999</v>
      </c>
      <c r="AD46" s="130">
        <v>8.5380000000000003</v>
      </c>
      <c r="AE46" s="130">
        <v>10.657999999999999</v>
      </c>
      <c r="AF46" s="130">
        <v>8.343</v>
      </c>
      <c r="AG46" s="130">
        <v>14.760999999999999</v>
      </c>
      <c r="AH46" s="130">
        <v>13.105</v>
      </c>
      <c r="AI46" s="130">
        <v>12.983000000000001</v>
      </c>
      <c r="AJ46" s="130">
        <v>7.2859999999999996</v>
      </c>
      <c r="AK46" s="130">
        <v>11.323</v>
      </c>
      <c r="AL46" s="130">
        <v>14.034000000000001</v>
      </c>
      <c r="AM46" s="130">
        <v>7.8</v>
      </c>
      <c r="AN46" s="130">
        <v>15.723000000000001</v>
      </c>
      <c r="AO46" s="130">
        <v>9.8689999999999998</v>
      </c>
      <c r="AP46" s="130">
        <v>4.7309999999999999</v>
      </c>
      <c r="AQ46" s="130">
        <v>10.919</v>
      </c>
      <c r="AR46" s="130">
        <v>10.026999999999999</v>
      </c>
      <c r="AS46" s="130">
        <v>6.7990000000000004</v>
      </c>
      <c r="AT46" s="130">
        <v>8.2850000000000001</v>
      </c>
      <c r="AU46" s="130">
        <v>16.148</v>
      </c>
      <c r="AV46" s="130">
        <v>11.536</v>
      </c>
      <c r="AW46" s="130">
        <v>5.6219999999999999</v>
      </c>
      <c r="AX46" s="130">
        <v>13.73</v>
      </c>
      <c r="AY46" s="130">
        <v>15.569000000000001</v>
      </c>
      <c r="AZ46" s="130">
        <v>8.6605062779999997</v>
      </c>
      <c r="BA46" s="130">
        <v>15.723000000000001</v>
      </c>
      <c r="BB46" s="130">
        <v>5.8970000000000002</v>
      </c>
      <c r="BC46" s="130">
        <v>12.393000000000001</v>
      </c>
      <c r="BD46" s="130">
        <v>8.8179999999999996</v>
      </c>
      <c r="BE46" s="131">
        <v>12.439</v>
      </c>
      <c r="BF46" s="132">
        <v>0.406783132365864</v>
      </c>
      <c r="BG46" s="132">
        <v>6.2543207009564403E-3</v>
      </c>
      <c r="BH46" s="132">
        <v>2.8949436975058301E-3</v>
      </c>
    </row>
    <row r="47" spans="1:60">
      <c r="A47" s="136" t="s">
        <v>294</v>
      </c>
      <c r="B47" s="130">
        <v>1.0049999999999999</v>
      </c>
      <c r="C47" s="130">
        <v>1.0349999999999999</v>
      </c>
      <c r="D47" s="130">
        <v>1.476</v>
      </c>
      <c r="E47" s="130">
        <v>1.5620000000000001</v>
      </c>
      <c r="F47" s="130">
        <v>2.2170000000000001</v>
      </c>
      <c r="G47" s="130">
        <v>2.7730000000000001</v>
      </c>
      <c r="H47" s="130">
        <v>4.4950000000000001</v>
      </c>
      <c r="I47" s="130">
        <v>7.343</v>
      </c>
      <c r="J47" s="130">
        <v>7.5469999999999997</v>
      </c>
      <c r="K47" s="130">
        <v>8.4760000000000009</v>
      </c>
      <c r="L47" s="130">
        <v>9.3610000000000007</v>
      </c>
      <c r="M47" s="130">
        <v>8.1069999999999993</v>
      </c>
      <c r="N47" s="130">
        <v>9.3450000000000006</v>
      </c>
      <c r="O47" s="130">
        <v>10.614000000000001</v>
      </c>
      <c r="P47" s="130">
        <v>11.339</v>
      </c>
      <c r="Q47" s="130">
        <v>12.637</v>
      </c>
      <c r="R47" s="130">
        <v>12.737</v>
      </c>
      <c r="S47" s="130">
        <v>11.853999999999999</v>
      </c>
      <c r="T47" s="130">
        <v>10.038</v>
      </c>
      <c r="U47" s="130">
        <v>11.326000000000001</v>
      </c>
      <c r="V47" s="130">
        <v>12.712999999999999</v>
      </c>
      <c r="W47" s="130">
        <v>10.81</v>
      </c>
      <c r="X47" s="130">
        <v>11.209</v>
      </c>
      <c r="Y47" s="130">
        <v>14.776</v>
      </c>
      <c r="Z47" s="130">
        <v>13.678000000000001</v>
      </c>
      <c r="AA47" s="130">
        <v>11.411</v>
      </c>
      <c r="AB47" s="130">
        <v>14.587999999999999</v>
      </c>
      <c r="AC47" s="130">
        <v>11.7</v>
      </c>
      <c r="AD47" s="130">
        <v>12.768000000000001</v>
      </c>
      <c r="AE47" s="130">
        <v>13.045999999999999</v>
      </c>
      <c r="AF47" s="130">
        <v>16.693000000000001</v>
      </c>
      <c r="AG47" s="130">
        <v>15.755000000000001</v>
      </c>
      <c r="AH47" s="130">
        <v>17.509</v>
      </c>
      <c r="AI47" s="130">
        <v>18.879000000000001</v>
      </c>
      <c r="AJ47" s="130">
        <v>18.29</v>
      </c>
      <c r="AK47" s="130">
        <v>14.778</v>
      </c>
      <c r="AL47" s="130">
        <v>14.923</v>
      </c>
      <c r="AM47" s="130">
        <v>16.045999999999999</v>
      </c>
      <c r="AN47" s="130">
        <v>13.259</v>
      </c>
      <c r="AO47" s="130">
        <v>16.513000000000002</v>
      </c>
      <c r="AP47" s="130">
        <v>20.207000000000001</v>
      </c>
      <c r="AQ47" s="130">
        <v>18.356000000000002</v>
      </c>
      <c r="AR47" s="130">
        <v>15.965999999999999</v>
      </c>
      <c r="AS47" s="130">
        <v>17.195</v>
      </c>
      <c r="AT47" s="130">
        <v>15.534000000000001</v>
      </c>
      <c r="AU47" s="130">
        <v>19.882999999999999</v>
      </c>
      <c r="AV47" s="130">
        <v>14.728</v>
      </c>
      <c r="AW47" s="130">
        <v>12.066000000000001</v>
      </c>
      <c r="AX47" s="130">
        <v>14.7935</v>
      </c>
      <c r="AY47" s="130">
        <v>18.523499999999999</v>
      </c>
      <c r="AZ47" s="130">
        <v>16.632999999999999</v>
      </c>
      <c r="BA47" s="130">
        <v>18.027999999999999</v>
      </c>
      <c r="BB47" s="130">
        <v>14.494</v>
      </c>
      <c r="BC47" s="130">
        <v>17.663900000000002</v>
      </c>
      <c r="BD47" s="130">
        <v>15.580921</v>
      </c>
      <c r="BE47" s="131">
        <v>15.087385641571901</v>
      </c>
      <c r="BF47" s="132">
        <v>-3.4321316664720602E-2</v>
      </c>
      <c r="BG47" s="132">
        <v>3.0164378003894E-4</v>
      </c>
      <c r="BH47" s="132">
        <v>3.5113057299548602E-3</v>
      </c>
    </row>
    <row r="48" spans="1:60">
      <c r="A48" s="136" t="s">
        <v>295</v>
      </c>
      <c r="B48" s="130">
        <v>2.2229581999999999</v>
      </c>
      <c r="C48" s="130">
        <v>2.1301508</v>
      </c>
      <c r="D48" s="130">
        <v>1.8252122</v>
      </c>
      <c r="E48" s="130">
        <v>1.6749525999999999</v>
      </c>
      <c r="F48" s="130">
        <v>1.303723</v>
      </c>
      <c r="G48" s="130">
        <v>1.9666330000000001</v>
      </c>
      <c r="H48" s="130">
        <v>1.476</v>
      </c>
      <c r="I48" s="130">
        <v>1.546</v>
      </c>
      <c r="J48" s="130">
        <v>1.3220000000000001</v>
      </c>
      <c r="K48" s="130">
        <v>2.2229999999999999</v>
      </c>
      <c r="L48" s="130">
        <v>2.0019999999999998</v>
      </c>
      <c r="M48" s="130">
        <v>2.0190000000000001</v>
      </c>
      <c r="N48" s="130">
        <v>2.4079999999999999</v>
      </c>
      <c r="O48" s="130">
        <v>2.2589999999999999</v>
      </c>
      <c r="P48" s="130">
        <v>1.8839999999999999</v>
      </c>
      <c r="Q48" s="130">
        <v>2.2570000000000001</v>
      </c>
      <c r="R48" s="130">
        <v>1.966</v>
      </c>
      <c r="S48" s="130">
        <v>1.726</v>
      </c>
      <c r="T48" s="130">
        <v>1.8320000000000001</v>
      </c>
      <c r="U48" s="130">
        <v>1.5549999999999999</v>
      </c>
      <c r="V48" s="130">
        <v>2.117</v>
      </c>
      <c r="W48" s="130">
        <v>1.675</v>
      </c>
      <c r="X48" s="130">
        <v>1.9319999999999999</v>
      </c>
      <c r="Y48" s="130">
        <v>1.7549999999999999</v>
      </c>
      <c r="Z48" s="130">
        <v>1.962</v>
      </c>
      <c r="AA48" s="130">
        <v>1.88</v>
      </c>
      <c r="AB48" s="130">
        <v>1.4079999999999999</v>
      </c>
      <c r="AC48" s="130">
        <v>1.9370000000000001</v>
      </c>
      <c r="AD48" s="130">
        <v>3.4670000000000001</v>
      </c>
      <c r="AE48" s="130">
        <v>4.3550000000000004</v>
      </c>
      <c r="AF48" s="130">
        <v>4.88</v>
      </c>
      <c r="AG48" s="130">
        <v>4.2270000000000003</v>
      </c>
      <c r="AH48" s="130">
        <v>4.0640000000000001</v>
      </c>
      <c r="AI48" s="130">
        <v>4.2670000000000003</v>
      </c>
      <c r="AJ48" s="130">
        <v>4.4740000000000002</v>
      </c>
      <c r="AK48" s="130">
        <v>4.6150000000000002</v>
      </c>
      <c r="AL48" s="130">
        <v>4.9269999999999996</v>
      </c>
      <c r="AM48" s="130">
        <v>5.2679999999999998</v>
      </c>
      <c r="AN48" s="130">
        <v>3.2879999999999998</v>
      </c>
      <c r="AO48" s="130">
        <v>3.9929999999999999</v>
      </c>
      <c r="AP48" s="130">
        <v>4.5199999999999996</v>
      </c>
      <c r="AQ48" s="130">
        <v>4.28</v>
      </c>
      <c r="AR48" s="130">
        <v>4.3209999999999997</v>
      </c>
      <c r="AS48" s="130">
        <v>4.0819999999999999</v>
      </c>
      <c r="AT48" s="130">
        <v>4.4260000000000002</v>
      </c>
      <c r="AU48" s="130">
        <v>5.0990000000000002</v>
      </c>
      <c r="AV48" s="130">
        <v>3.6379999999999999</v>
      </c>
      <c r="AW48" s="130">
        <v>4.008</v>
      </c>
      <c r="AX48" s="130">
        <v>4.7439999999999998</v>
      </c>
      <c r="AY48" s="130">
        <v>4.319</v>
      </c>
      <c r="AZ48" s="130">
        <v>4.0670000000000002</v>
      </c>
      <c r="BA48" s="130">
        <v>4.2610000000000001</v>
      </c>
      <c r="BB48" s="130">
        <v>4.3239999999999998</v>
      </c>
      <c r="BC48" s="130">
        <v>3.59</v>
      </c>
      <c r="BD48" s="130">
        <v>4.3559999999999999</v>
      </c>
      <c r="BE48" s="131">
        <v>4.4986566647365702</v>
      </c>
      <c r="BF48" s="132">
        <v>2.9927744050569902E-2</v>
      </c>
      <c r="BG48" s="132">
        <v>-1.59293358817147E-3</v>
      </c>
      <c r="BH48" s="132">
        <v>1.0469778727246299E-3</v>
      </c>
    </row>
    <row r="49" spans="1:60">
      <c r="A49" s="136" t="s">
        <v>296</v>
      </c>
      <c r="B49" s="130" t="s">
        <v>273</v>
      </c>
      <c r="C49" s="130" t="s">
        <v>273</v>
      </c>
      <c r="D49" s="130" t="s">
        <v>273</v>
      </c>
      <c r="E49" s="130" t="s">
        <v>273</v>
      </c>
      <c r="F49" s="130" t="s">
        <v>273</v>
      </c>
      <c r="G49" s="130" t="s">
        <v>273</v>
      </c>
      <c r="H49" s="130" t="s">
        <v>273</v>
      </c>
      <c r="I49" s="130" t="s">
        <v>273</v>
      </c>
      <c r="J49" s="130" t="s">
        <v>273</v>
      </c>
      <c r="K49" s="130" t="s">
        <v>273</v>
      </c>
      <c r="L49" s="130" t="s">
        <v>273</v>
      </c>
      <c r="M49" s="130" t="s">
        <v>273</v>
      </c>
      <c r="N49" s="130" t="s">
        <v>273</v>
      </c>
      <c r="O49" s="130" t="s">
        <v>273</v>
      </c>
      <c r="P49" s="130" t="s">
        <v>273</v>
      </c>
      <c r="Q49" s="130" t="s">
        <v>273</v>
      </c>
      <c r="R49" s="130" t="s">
        <v>273</v>
      </c>
      <c r="S49" s="130" t="s">
        <v>273</v>
      </c>
      <c r="T49" s="130" t="s">
        <v>273</v>
      </c>
      <c r="U49" s="130" t="s">
        <v>273</v>
      </c>
      <c r="V49" s="130" t="s">
        <v>273</v>
      </c>
      <c r="W49" s="130" t="s">
        <v>273</v>
      </c>
      <c r="X49" s="130" t="s">
        <v>273</v>
      </c>
      <c r="Y49" s="130" t="s">
        <v>273</v>
      </c>
      <c r="Z49" s="130" t="s">
        <v>273</v>
      </c>
      <c r="AA49" s="130">
        <v>2.9740000000000002</v>
      </c>
      <c r="AB49" s="130">
        <v>3.6080000000000001</v>
      </c>
      <c r="AC49" s="130">
        <v>3.423</v>
      </c>
      <c r="AD49" s="130">
        <v>3.0350000000000001</v>
      </c>
      <c r="AE49" s="130">
        <v>3.399</v>
      </c>
      <c r="AF49" s="130">
        <v>3.2519999999999998</v>
      </c>
      <c r="AG49" s="130">
        <v>3.6680000000000001</v>
      </c>
      <c r="AH49" s="130">
        <v>3.0910000000000002</v>
      </c>
      <c r="AI49" s="130">
        <v>3.45</v>
      </c>
      <c r="AJ49" s="130">
        <v>3.7389999999999999</v>
      </c>
      <c r="AK49" s="130">
        <v>3.8340000000000001</v>
      </c>
      <c r="AL49" s="130">
        <v>3.7959999999999998</v>
      </c>
      <c r="AM49" s="130">
        <v>3.3130000000000002</v>
      </c>
      <c r="AN49" s="130">
        <v>2.9569999999999999</v>
      </c>
      <c r="AO49" s="130">
        <v>4.0949999999999998</v>
      </c>
      <c r="AP49" s="130">
        <v>3.4609999999999999</v>
      </c>
      <c r="AQ49" s="130">
        <v>3.5910000000000002</v>
      </c>
      <c r="AR49" s="130">
        <v>3.266</v>
      </c>
      <c r="AS49" s="130">
        <v>4.0179999999999998</v>
      </c>
      <c r="AT49" s="130">
        <v>4.7149999999999999</v>
      </c>
      <c r="AU49" s="130">
        <v>4.5179999999999998</v>
      </c>
      <c r="AV49" s="130">
        <v>3.5619999999999998</v>
      </c>
      <c r="AW49" s="130">
        <v>3.899</v>
      </c>
      <c r="AX49" s="130">
        <v>4.6289999999999996</v>
      </c>
      <c r="AY49" s="130">
        <v>6.0919999999999996</v>
      </c>
      <c r="AZ49" s="130">
        <v>3.8079999999999998</v>
      </c>
      <c r="BA49" s="130">
        <v>4.5030000000000001</v>
      </c>
      <c r="BB49" s="130">
        <v>3.8683450000000001</v>
      </c>
      <c r="BC49" s="130">
        <v>4.7043200000000001</v>
      </c>
      <c r="BD49" s="130">
        <v>4.4793960000000004</v>
      </c>
      <c r="BE49" s="131">
        <v>4.9200619999999997</v>
      </c>
      <c r="BF49" s="132">
        <v>9.5375181754476096E-2</v>
      </c>
      <c r="BG49" s="132">
        <v>-5.1129541412565701E-3</v>
      </c>
      <c r="BH49" s="132">
        <v>1.14505205227413E-3</v>
      </c>
    </row>
    <row r="50" spans="1:60">
      <c r="A50" s="136" t="s">
        <v>297</v>
      </c>
      <c r="B50" s="130">
        <v>19.687000000000001</v>
      </c>
      <c r="C50" s="130">
        <v>27.257999999999999</v>
      </c>
      <c r="D50" s="130">
        <v>22.657</v>
      </c>
      <c r="E50" s="130">
        <v>24.388000000000002</v>
      </c>
      <c r="F50" s="130">
        <v>30.603000000000002</v>
      </c>
      <c r="G50" s="130">
        <v>27.771999999999998</v>
      </c>
      <c r="H50" s="130">
        <v>31.815999999999999</v>
      </c>
      <c r="I50" s="130">
        <v>35.469000000000001</v>
      </c>
      <c r="J50" s="130">
        <v>28.911999999999999</v>
      </c>
      <c r="K50" s="130">
        <v>30.568000000000001</v>
      </c>
      <c r="L50" s="130">
        <v>26.065000000000001</v>
      </c>
      <c r="M50" s="130">
        <v>20.931999999999999</v>
      </c>
      <c r="N50" s="130">
        <v>39.628</v>
      </c>
      <c r="O50" s="130">
        <v>40.250999999999998</v>
      </c>
      <c r="P50" s="130">
        <v>46.396999999999998</v>
      </c>
      <c r="Q50" s="130">
        <v>29.55</v>
      </c>
      <c r="R50" s="130">
        <v>21.942</v>
      </c>
      <c r="S50" s="130">
        <v>26.331</v>
      </c>
      <c r="T50" s="130">
        <v>27.047000000000001</v>
      </c>
      <c r="U50" s="130">
        <v>31.484000000000002</v>
      </c>
      <c r="V50" s="130">
        <v>31.286999999999999</v>
      </c>
      <c r="W50" s="130">
        <v>26.494</v>
      </c>
      <c r="X50" s="130">
        <v>27.382999999999999</v>
      </c>
      <c r="Y50" s="130">
        <v>35.246000000000002</v>
      </c>
      <c r="Z50" s="130">
        <v>19.349</v>
      </c>
      <c r="AA50" s="130">
        <v>25.414000000000001</v>
      </c>
      <c r="AB50" s="130">
        <v>27.282</v>
      </c>
      <c r="AC50" s="130">
        <v>18.920000000000002</v>
      </c>
      <c r="AD50" s="130">
        <v>24.376999999999999</v>
      </c>
      <c r="AE50" s="130">
        <v>28.18</v>
      </c>
      <c r="AF50" s="130">
        <v>23.111999999999998</v>
      </c>
      <c r="AG50" s="130">
        <v>39.802</v>
      </c>
      <c r="AH50" s="130">
        <v>34.777999999999999</v>
      </c>
      <c r="AI50" s="130">
        <v>34.005000000000003</v>
      </c>
      <c r="AJ50" s="130">
        <v>22.863</v>
      </c>
      <c r="AK50" s="130">
        <v>29.57</v>
      </c>
      <c r="AL50" s="130">
        <v>41.027000000000001</v>
      </c>
      <c r="AM50" s="130">
        <v>22.92</v>
      </c>
      <c r="AN50" s="130">
        <v>41.054000000000002</v>
      </c>
      <c r="AO50" s="130">
        <v>31.675999999999998</v>
      </c>
      <c r="AP50" s="130">
        <v>17.872</v>
      </c>
      <c r="AQ50" s="130">
        <v>25.89</v>
      </c>
      <c r="AR50" s="130">
        <v>27.233000000000001</v>
      </c>
      <c r="AS50" s="130">
        <v>23.532</v>
      </c>
      <c r="AT50" s="130">
        <v>26.3524779059656</v>
      </c>
      <c r="AU50" s="130">
        <v>42.035696207280097</v>
      </c>
      <c r="AV50" s="130">
        <v>30.5959999988372</v>
      </c>
      <c r="AW50" s="130">
        <v>20.545000000000002</v>
      </c>
      <c r="AX50" s="130">
        <v>36.779898380172497</v>
      </c>
      <c r="AY50" s="130">
        <v>39.168999999999997</v>
      </c>
      <c r="AZ50" s="130">
        <v>28.14</v>
      </c>
      <c r="BA50" s="130">
        <v>36.385570825708399</v>
      </c>
      <c r="BB50" s="130">
        <v>18.321999999999999</v>
      </c>
      <c r="BC50" s="130">
        <v>34.334000000000003</v>
      </c>
      <c r="BD50" s="130">
        <v>22.486077300000002</v>
      </c>
      <c r="BE50" s="131">
        <v>27.495640945764102</v>
      </c>
      <c r="BF50" s="132">
        <v>0.21944418663572199</v>
      </c>
      <c r="BG50" s="132">
        <v>-1.5741386411032499E-2</v>
      </c>
      <c r="BH50" s="132">
        <v>6.3990941767684498E-3</v>
      </c>
    </row>
    <row r="51" spans="1:60">
      <c r="A51" s="136" t="s">
        <v>298</v>
      </c>
      <c r="B51" s="130">
        <v>46.423000000000002</v>
      </c>
      <c r="C51" s="130">
        <v>45.488999999999997</v>
      </c>
      <c r="D51" s="130">
        <v>49.286000000000001</v>
      </c>
      <c r="E51" s="130">
        <v>48.738999999999997</v>
      </c>
      <c r="F51" s="130">
        <v>41.83</v>
      </c>
      <c r="G51" s="130">
        <v>41.488999999999997</v>
      </c>
      <c r="H51" s="130">
        <v>52.012</v>
      </c>
      <c r="I51" s="130">
        <v>53.743000000000002</v>
      </c>
      <c r="J51" s="130">
        <v>59.872</v>
      </c>
      <c r="K51" s="130">
        <v>57.265000000000001</v>
      </c>
      <c r="L51" s="130">
        <v>57.648000000000003</v>
      </c>
      <c r="M51" s="130">
        <v>54.832000000000001</v>
      </c>
      <c r="N51" s="130">
        <v>53.494999999999997</v>
      </c>
      <c r="O51" s="130">
        <v>57.753</v>
      </c>
      <c r="P51" s="130">
        <v>61.08</v>
      </c>
      <c r="Q51" s="130">
        <v>58.868000000000002</v>
      </c>
      <c r="R51" s="130">
        <v>59.753</v>
      </c>
      <c r="S51" s="130">
        <v>55.066000000000003</v>
      </c>
      <c r="T51" s="130">
        <v>63.543999999999997</v>
      </c>
      <c r="U51" s="130">
        <v>67.906000000000006</v>
      </c>
      <c r="V51" s="130">
        <v>70.988</v>
      </c>
      <c r="W51" s="130">
        <v>60.933</v>
      </c>
      <c r="X51" s="130">
        <v>71.853999999999999</v>
      </c>
      <c r="Y51" s="130">
        <v>69.882999999999996</v>
      </c>
      <c r="Z51" s="130">
        <v>71.75</v>
      </c>
      <c r="AA51" s="130">
        <v>72.509</v>
      </c>
      <c r="AB51" s="130">
        <v>63.249000000000002</v>
      </c>
      <c r="AC51" s="130">
        <v>74.364000000000004</v>
      </c>
      <c r="AD51" s="130">
        <v>74.647000000000006</v>
      </c>
      <c r="AE51" s="130">
        <v>59.097000000000001</v>
      </c>
      <c r="AF51" s="130">
        <v>68.096000000000004</v>
      </c>
      <c r="AG51" s="130">
        <v>51.74</v>
      </c>
      <c r="AH51" s="130">
        <v>69.055999999999997</v>
      </c>
      <c r="AI51" s="130">
        <v>74.742999999999995</v>
      </c>
      <c r="AJ51" s="130">
        <v>71.691000000000003</v>
      </c>
      <c r="AK51" s="130">
        <v>78.584000000000003</v>
      </c>
      <c r="AL51" s="130">
        <v>79.061000000000007</v>
      </c>
      <c r="AM51" s="130">
        <v>66.358000000000004</v>
      </c>
      <c r="AN51" s="130">
        <v>53.54</v>
      </c>
      <c r="AO51" s="130">
        <v>60.588000000000001</v>
      </c>
      <c r="AP51" s="130">
        <v>72.691999999999993</v>
      </c>
      <c r="AQ51" s="130">
        <v>61.637999999999998</v>
      </c>
      <c r="AR51" s="130">
        <v>66.162999999999997</v>
      </c>
      <c r="AS51" s="130">
        <v>68.997</v>
      </c>
      <c r="AT51" s="130">
        <v>65.414000000000001</v>
      </c>
      <c r="AU51" s="130">
        <v>66.397999999999996</v>
      </c>
      <c r="AV51" s="130">
        <v>67.063999999999993</v>
      </c>
      <c r="AW51" s="130">
        <v>78.938999999999993</v>
      </c>
      <c r="AX51" s="130">
        <v>61.360999999999997</v>
      </c>
      <c r="AY51" s="130">
        <v>63.762999999999998</v>
      </c>
      <c r="AZ51" s="130">
        <v>75.311999999999998</v>
      </c>
      <c r="BA51" s="130">
        <v>62.018000000000001</v>
      </c>
      <c r="BB51" s="130">
        <v>64.963999999999999</v>
      </c>
      <c r="BC51" s="130">
        <v>62.05</v>
      </c>
      <c r="BD51" s="130">
        <v>65.206999999999994</v>
      </c>
      <c r="BE51" s="131">
        <v>73.343435720217997</v>
      </c>
      <c r="BF51" s="132">
        <v>0.121705396956509</v>
      </c>
      <c r="BG51" s="132">
        <v>-3.1689754730124302E-4</v>
      </c>
      <c r="BH51" s="132">
        <v>1.7069307580325498E-2</v>
      </c>
    </row>
    <row r="52" spans="1:60">
      <c r="A52" s="136" t="s">
        <v>299</v>
      </c>
      <c r="B52" s="130">
        <v>24.097282</v>
      </c>
      <c r="C52" s="130">
        <v>27.518608</v>
      </c>
      <c r="D52" s="130">
        <v>29.8502124</v>
      </c>
      <c r="E52" s="130">
        <v>29.515338</v>
      </c>
      <c r="F52" s="130">
        <v>28.245131399999998</v>
      </c>
      <c r="G52" s="130">
        <v>29.172627599999998</v>
      </c>
      <c r="H52" s="130">
        <v>29.043725999999999</v>
      </c>
      <c r="I52" s="130">
        <v>24.2340336</v>
      </c>
      <c r="J52" s="130">
        <v>26.5866066</v>
      </c>
      <c r="K52" s="130">
        <v>27.8503924</v>
      </c>
      <c r="L52" s="130">
        <v>32.235789599999997</v>
      </c>
      <c r="M52" s="130">
        <v>25.8494028</v>
      </c>
      <c r="N52" s="130">
        <v>34.889881799999998</v>
      </c>
      <c r="O52" s="130">
        <v>31.560525800000001</v>
      </c>
      <c r="P52" s="130">
        <v>29.684379199999999</v>
      </c>
      <c r="Q52" s="130">
        <v>33.447933399999997</v>
      </c>
      <c r="R52" s="130">
        <v>35.125078600000002</v>
      </c>
      <c r="S52" s="130">
        <v>35.971410800000001</v>
      </c>
      <c r="T52" s="130">
        <v>35.062851799999997</v>
      </c>
      <c r="U52" s="130">
        <v>29.893864199999999</v>
      </c>
      <c r="V52" s="130">
        <v>32.052070707070698</v>
      </c>
      <c r="W52" s="130">
        <v>32.9052828282828</v>
      </c>
      <c r="X52" s="130">
        <v>34.674696969697003</v>
      </c>
      <c r="Y52" s="130">
        <v>35.7950707070707</v>
      </c>
      <c r="Z52" s="130">
        <v>29.774929292929301</v>
      </c>
      <c r="AA52" s="130">
        <v>29.797848484848501</v>
      </c>
      <c r="AB52" s="130">
        <v>32.080161616161597</v>
      </c>
      <c r="AC52" s="130">
        <v>32.703656565656601</v>
      </c>
      <c r="AD52" s="130">
        <v>35.781191919191897</v>
      </c>
      <c r="AE52" s="130">
        <v>39.072555555555603</v>
      </c>
      <c r="AF52" s="130">
        <v>35.171565656565697</v>
      </c>
      <c r="AG52" s="130">
        <v>28.747979797979799</v>
      </c>
      <c r="AH52" s="130">
        <v>34.046454545454601</v>
      </c>
      <c r="AI52" s="130">
        <v>33.475414141414099</v>
      </c>
      <c r="AJ52" s="130">
        <v>40.008262626262599</v>
      </c>
      <c r="AK52" s="130">
        <v>36.837333333333298</v>
      </c>
      <c r="AL52" s="130">
        <v>41.3228787878788</v>
      </c>
      <c r="AM52" s="130">
        <v>35.171818181818203</v>
      </c>
      <c r="AN52" s="130">
        <v>34.767131313131301</v>
      </c>
      <c r="AO52" s="130">
        <v>33.751717171717203</v>
      </c>
      <c r="AP52" s="130">
        <v>31.229898989898999</v>
      </c>
      <c r="AQ52" s="130">
        <v>30.9618585858586</v>
      </c>
      <c r="AR52" s="130">
        <v>35.253404040404</v>
      </c>
      <c r="AS52" s="130">
        <v>36.039383838383799</v>
      </c>
      <c r="AT52" s="130">
        <v>35.7271111111111</v>
      </c>
      <c r="AU52" s="130">
        <v>36.064282828282799</v>
      </c>
      <c r="AV52" s="130">
        <v>32.393363636363603</v>
      </c>
      <c r="AW52" s="130">
        <v>38.6040909090909</v>
      </c>
      <c r="AX52" s="130">
        <v>38.464717171717197</v>
      </c>
      <c r="AY52" s="130">
        <v>38.040050505050502</v>
      </c>
      <c r="AZ52" s="130">
        <v>38.2618484848485</v>
      </c>
      <c r="BA52" s="130">
        <v>34.627929292929302</v>
      </c>
      <c r="BB52" s="130">
        <v>34.095363636363601</v>
      </c>
      <c r="BC52" s="130">
        <v>34.609190917968697</v>
      </c>
      <c r="BD52" s="130">
        <v>37.633968994140602</v>
      </c>
      <c r="BE52" s="131">
        <v>37.693968994140597</v>
      </c>
      <c r="BF52" s="132">
        <v>-1.1422921225629999E-3</v>
      </c>
      <c r="BG52" s="132">
        <v>5.2132678145491197E-3</v>
      </c>
      <c r="BH52" s="132">
        <v>8.7725635479996306E-3</v>
      </c>
    </row>
    <row r="53" spans="1:60">
      <c r="A53" s="136" t="s">
        <v>300</v>
      </c>
      <c r="B53" s="130">
        <v>2.1789999999999998</v>
      </c>
      <c r="C53" s="130">
        <v>2.3380999999999998</v>
      </c>
      <c r="D53" s="130">
        <v>2.3818000000000001</v>
      </c>
      <c r="E53" s="130">
        <v>3.1747999999999998</v>
      </c>
      <c r="F53" s="130">
        <v>3.4449000000000001</v>
      </c>
      <c r="G53" s="130">
        <v>3.0327999999999999</v>
      </c>
      <c r="H53" s="130">
        <v>2.6101999999999999</v>
      </c>
      <c r="I53" s="130">
        <v>3.2042000000000002</v>
      </c>
      <c r="J53" s="130">
        <v>2.6034000000000002</v>
      </c>
      <c r="K53" s="130">
        <v>3.3557999999999999</v>
      </c>
      <c r="L53" s="130">
        <v>5.9036</v>
      </c>
      <c r="M53" s="130">
        <v>8.3748000000000005</v>
      </c>
      <c r="N53" s="130">
        <v>8.5723000000000003</v>
      </c>
      <c r="O53" s="130">
        <v>9.3347999999999995</v>
      </c>
      <c r="P53" s="130">
        <v>10.2889</v>
      </c>
      <c r="Q53" s="130">
        <v>11.3482</v>
      </c>
      <c r="R53" s="130">
        <v>12.616099999999999</v>
      </c>
      <c r="S53" s="130">
        <v>14.166700000000001</v>
      </c>
      <c r="T53" s="130">
        <v>11.342700000000001</v>
      </c>
      <c r="U53" s="130">
        <v>13.426299999999999</v>
      </c>
      <c r="V53" s="130">
        <v>12.0449</v>
      </c>
      <c r="W53" s="130">
        <v>11.8726</v>
      </c>
      <c r="X53" s="130">
        <v>18.617799999999999</v>
      </c>
      <c r="Y53" s="130">
        <v>28.9496</v>
      </c>
      <c r="Z53" s="130">
        <v>17.939599999999999</v>
      </c>
      <c r="AA53" s="130">
        <v>23.147600000000001</v>
      </c>
      <c r="AB53" s="130">
        <v>22.683299999999999</v>
      </c>
      <c r="AC53" s="130">
        <v>26.568000000000001</v>
      </c>
      <c r="AD53" s="130">
        <v>33.950899999999997</v>
      </c>
      <c r="AE53" s="130">
        <v>30.585899999999999</v>
      </c>
      <c r="AF53" s="130">
        <v>35.540900000000001</v>
      </c>
      <c r="AG53" s="130">
        <v>40.475200000000001</v>
      </c>
      <c r="AH53" s="130">
        <v>39.816099999999999</v>
      </c>
      <c r="AI53" s="130">
        <v>42.228999999999999</v>
      </c>
      <c r="AJ53" s="130">
        <v>34.677500000000002</v>
      </c>
      <c r="AK53" s="130">
        <v>30.878499999999999</v>
      </c>
      <c r="AL53" s="130">
        <v>24.009899999999998</v>
      </c>
      <c r="AM53" s="130">
        <v>33.683799999999998</v>
      </c>
      <c r="AN53" s="130">
        <v>35.329500000000003</v>
      </c>
      <c r="AO53" s="130">
        <v>46.0837</v>
      </c>
      <c r="AP53" s="130">
        <v>39.560499999999998</v>
      </c>
      <c r="AQ53" s="130">
        <v>44.244199999999999</v>
      </c>
      <c r="AR53" s="130">
        <v>35.8508</v>
      </c>
      <c r="AS53" s="130">
        <v>33.269799999999996</v>
      </c>
      <c r="AT53" s="130">
        <v>35.958399999999997</v>
      </c>
      <c r="AU53" s="130">
        <v>51.795459999999999</v>
      </c>
      <c r="AV53" s="130">
        <v>52.338560000000001</v>
      </c>
      <c r="AW53" s="130">
        <v>57.865009999999998</v>
      </c>
      <c r="AX53" s="130">
        <v>59.42051</v>
      </c>
      <c r="AY53" s="130">
        <v>40.6447</v>
      </c>
      <c r="AZ53" s="130">
        <v>67.145840000000007</v>
      </c>
      <c r="BA53" s="130">
        <v>67.230900000000005</v>
      </c>
      <c r="BB53" s="130">
        <v>58.218499999999999</v>
      </c>
      <c r="BC53" s="130">
        <v>59.938499999999998</v>
      </c>
      <c r="BD53" s="130">
        <v>88.822800000000001</v>
      </c>
      <c r="BE53" s="131">
        <v>78.063426394404701</v>
      </c>
      <c r="BF53" s="132">
        <v>-0.123534291373985</v>
      </c>
      <c r="BG53" s="132">
        <v>9.4642762674842701E-2</v>
      </c>
      <c r="BH53" s="132">
        <v>1.8167796788020898E-2</v>
      </c>
    </row>
    <row r="54" spans="1:60">
      <c r="A54" s="136" t="s">
        <v>301</v>
      </c>
      <c r="B54" s="130" t="s">
        <v>273</v>
      </c>
      <c r="C54" s="130" t="s">
        <v>273</v>
      </c>
      <c r="D54" s="130" t="s">
        <v>273</v>
      </c>
      <c r="E54" s="130" t="s">
        <v>273</v>
      </c>
      <c r="F54" s="130" t="s">
        <v>273</v>
      </c>
      <c r="G54" s="130" t="s">
        <v>273</v>
      </c>
      <c r="H54" s="130" t="s">
        <v>273</v>
      </c>
      <c r="I54" s="130" t="s">
        <v>273</v>
      </c>
      <c r="J54" s="130" t="s">
        <v>273</v>
      </c>
      <c r="K54" s="130" t="s">
        <v>273</v>
      </c>
      <c r="L54" s="130" t="s">
        <v>273</v>
      </c>
      <c r="M54" s="130" t="s">
        <v>273</v>
      </c>
      <c r="N54" s="130" t="s">
        <v>273</v>
      </c>
      <c r="O54" s="130" t="s">
        <v>273</v>
      </c>
      <c r="P54" s="130" t="s">
        <v>273</v>
      </c>
      <c r="Q54" s="130" t="s">
        <v>273</v>
      </c>
      <c r="R54" s="130" t="s">
        <v>273</v>
      </c>
      <c r="S54" s="130" t="s">
        <v>273</v>
      </c>
      <c r="T54" s="130" t="s">
        <v>273</v>
      </c>
      <c r="U54" s="130" t="s">
        <v>273</v>
      </c>
      <c r="V54" s="130">
        <v>10.712625600000001</v>
      </c>
      <c r="W54" s="130">
        <v>10.655173400000001</v>
      </c>
      <c r="X54" s="130">
        <v>9.5945174000000009</v>
      </c>
      <c r="Y54" s="130">
        <v>11.93238</v>
      </c>
      <c r="Z54" s="130">
        <v>10.1292648</v>
      </c>
      <c r="AA54" s="130">
        <v>10.513999999999999</v>
      </c>
      <c r="AB54" s="130">
        <v>11.71</v>
      </c>
      <c r="AC54" s="130">
        <v>7.883</v>
      </c>
      <c r="AD54" s="130">
        <v>11.039</v>
      </c>
      <c r="AE54" s="130">
        <v>12.118</v>
      </c>
      <c r="AF54" s="130">
        <v>9.9529999999999994</v>
      </c>
      <c r="AG54" s="130">
        <v>8.6319999999999997</v>
      </c>
      <c r="AH54" s="130">
        <v>9.8559999999999999</v>
      </c>
      <c r="AI54" s="130">
        <v>15.739000000000001</v>
      </c>
      <c r="AJ54" s="130">
        <v>14.324</v>
      </c>
      <c r="AK54" s="130">
        <v>11.273999999999999</v>
      </c>
      <c r="AL54" s="130">
        <v>12.032</v>
      </c>
      <c r="AM54" s="130">
        <v>9.6270000000000007</v>
      </c>
      <c r="AN54" s="130">
        <v>9.2379999999999995</v>
      </c>
      <c r="AO54" s="130">
        <v>11.753</v>
      </c>
      <c r="AP54" s="130">
        <v>12.363</v>
      </c>
      <c r="AQ54" s="130">
        <v>12.885999999999999</v>
      </c>
      <c r="AR54" s="130">
        <v>10.143000000000001</v>
      </c>
      <c r="AS54" s="130">
        <v>11.512</v>
      </c>
      <c r="AT54" s="130">
        <v>11.936</v>
      </c>
      <c r="AU54" s="130">
        <v>13.151999999999999</v>
      </c>
      <c r="AV54" s="130">
        <v>10.94383</v>
      </c>
      <c r="AW54" s="130">
        <v>10.478630000000001</v>
      </c>
      <c r="AX54" s="130">
        <v>13.80481</v>
      </c>
      <c r="AY54" s="130">
        <v>8.4782700000000002</v>
      </c>
      <c r="AZ54" s="130">
        <v>5.3963200000000002</v>
      </c>
      <c r="BA54" s="130">
        <v>7.6757999999999997</v>
      </c>
      <c r="BB54" s="130">
        <v>8.9476102799999992</v>
      </c>
      <c r="BC54" s="130">
        <v>10.4277</v>
      </c>
      <c r="BD54" s="130">
        <v>6.5083000000000002</v>
      </c>
      <c r="BE54" s="131">
        <v>6.2724872340695903</v>
      </c>
      <c r="BF54" s="132">
        <v>-3.8865865002057798E-2</v>
      </c>
      <c r="BG54" s="132">
        <v>-5.8845603495626397E-2</v>
      </c>
      <c r="BH54" s="132">
        <v>1.45980363260355E-3</v>
      </c>
    </row>
    <row r="55" spans="1:60">
      <c r="A55" s="136" t="s">
        <v>302</v>
      </c>
      <c r="B55" s="130">
        <v>4.6120000000000001</v>
      </c>
      <c r="C55" s="130">
        <v>4.5359999999999996</v>
      </c>
      <c r="D55" s="130">
        <v>4.8849999999999998</v>
      </c>
      <c r="E55" s="130">
        <v>3.722</v>
      </c>
      <c r="F55" s="130">
        <v>3.2559999999999998</v>
      </c>
      <c r="G55" s="130">
        <v>4.5359999999999996</v>
      </c>
      <c r="H55" s="130">
        <v>3.3730000000000002</v>
      </c>
      <c r="I55" s="130">
        <v>3.3730000000000002</v>
      </c>
      <c r="J55" s="130">
        <v>3.8380000000000001</v>
      </c>
      <c r="K55" s="130">
        <v>4.0709999999999997</v>
      </c>
      <c r="L55" s="130">
        <v>3.8380000000000001</v>
      </c>
      <c r="M55" s="130">
        <v>4.5359999999999996</v>
      </c>
      <c r="N55" s="130">
        <v>3.9540000000000002</v>
      </c>
      <c r="O55" s="130">
        <v>4.0709999999999997</v>
      </c>
      <c r="P55" s="130">
        <v>4.3029999999999999</v>
      </c>
      <c r="Q55" s="130">
        <v>3.9540000000000002</v>
      </c>
      <c r="R55" s="130">
        <v>4.4189999999999996</v>
      </c>
      <c r="S55" s="130">
        <v>4.5359999999999996</v>
      </c>
      <c r="T55" s="130">
        <v>4.5359999999999996</v>
      </c>
      <c r="U55" s="130">
        <v>4.5359999999999996</v>
      </c>
      <c r="V55" s="130">
        <v>3.9542000000000002</v>
      </c>
      <c r="W55" s="130">
        <v>4.7683</v>
      </c>
      <c r="X55" s="130">
        <v>4.1867999999999999</v>
      </c>
      <c r="Y55" s="130">
        <v>4.8845999999999998</v>
      </c>
      <c r="Z55" s="130">
        <v>4.7683</v>
      </c>
      <c r="AA55" s="130">
        <v>5.1172000000000004</v>
      </c>
      <c r="AB55" s="130">
        <v>4.5357000000000003</v>
      </c>
      <c r="AC55" s="130">
        <v>5.3498000000000001</v>
      </c>
      <c r="AD55" s="130">
        <v>4.3030999999999997</v>
      </c>
      <c r="AE55" s="130">
        <v>5.1172000000000004</v>
      </c>
      <c r="AF55" s="130">
        <v>4.6520000000000001</v>
      </c>
      <c r="AG55" s="130">
        <v>3.3959600000000001</v>
      </c>
      <c r="AH55" s="130">
        <v>4.3961399999999999</v>
      </c>
      <c r="AI55" s="130">
        <v>5.1176143592000001</v>
      </c>
      <c r="AJ55" s="130">
        <v>5.3355972736000004</v>
      </c>
      <c r="AK55" s="130">
        <v>5.0857453521349996</v>
      </c>
      <c r="AL55" s="130">
        <v>4.0546481574584998</v>
      </c>
      <c r="AM55" s="130">
        <v>4.7874844927032303</v>
      </c>
      <c r="AN55" s="130">
        <v>3.2277004529609998</v>
      </c>
      <c r="AO55" s="130">
        <v>4.8444603612659396</v>
      </c>
      <c r="AP55" s="130">
        <v>4.9229001199184701</v>
      </c>
      <c r="AQ55" s="130">
        <v>4.5934068374999999</v>
      </c>
      <c r="AR55" s="130">
        <v>5.0773044000000001</v>
      </c>
      <c r="AS55" s="130">
        <v>5.14118626512</v>
      </c>
      <c r="AT55" s="130">
        <v>5.2278925306429702</v>
      </c>
      <c r="AU55" s="130">
        <v>3.5913757913127502</v>
      </c>
      <c r="AV55" s="130">
        <v>5.6917501671945496</v>
      </c>
      <c r="AW55" s="130">
        <v>5.3090683309929698</v>
      </c>
      <c r="AX55" s="130">
        <v>4.7015089082853603</v>
      </c>
      <c r="AY55" s="130">
        <v>5.8878488944552698</v>
      </c>
      <c r="AZ55" s="130">
        <v>6.2972685338750596</v>
      </c>
      <c r="BA55" s="130">
        <v>5.370584660265</v>
      </c>
      <c r="BB55" s="130">
        <v>5.8818701250950003</v>
      </c>
      <c r="BC55" s="130">
        <v>5.4438518015485</v>
      </c>
      <c r="BD55" s="130">
        <v>5.9348000000000001</v>
      </c>
      <c r="BE55" s="131">
        <v>6.4787999999999997</v>
      </c>
      <c r="BF55" s="132">
        <v>8.8680049985802006E-2</v>
      </c>
      <c r="BG55" s="132">
        <v>1.2763273090485E-2</v>
      </c>
      <c r="BH55" s="132">
        <v>1.5078190551813401E-3</v>
      </c>
    </row>
    <row r="56" spans="1:60">
      <c r="A56" s="136" t="s">
        <v>303</v>
      </c>
      <c r="B56" s="130">
        <v>9.4083368499999995</v>
      </c>
      <c r="C56" s="130">
        <v>10.355472116</v>
      </c>
      <c r="D56" s="130">
        <v>11.187607381999999</v>
      </c>
      <c r="E56" s="130">
        <v>12.351742648</v>
      </c>
      <c r="F56" s="130">
        <v>15.340877914</v>
      </c>
      <c r="G56" s="130">
        <v>15.393013180000001</v>
      </c>
      <c r="H56" s="130">
        <v>16.523876598000001</v>
      </c>
      <c r="I56" s="130">
        <v>19.065740015999999</v>
      </c>
      <c r="J56" s="130">
        <v>17.704603433999999</v>
      </c>
      <c r="K56" s="130">
        <v>22.141466852000001</v>
      </c>
      <c r="L56" s="130">
        <v>21.092330270000001</v>
      </c>
      <c r="M56" s="130">
        <v>22.629193688000001</v>
      </c>
      <c r="N56" s="130">
        <v>26.728057106000001</v>
      </c>
      <c r="O56" s="130">
        <v>27.771920523999999</v>
      </c>
      <c r="P56" s="130">
        <v>29.432783942</v>
      </c>
      <c r="Q56" s="130">
        <v>31.642647360000002</v>
      </c>
      <c r="R56" s="130">
        <v>28.533702913999999</v>
      </c>
      <c r="S56" s="130">
        <v>26.841758467999998</v>
      </c>
      <c r="T56" s="130">
        <v>25.226814021999999</v>
      </c>
      <c r="U56" s="130">
        <v>28.830869576000001</v>
      </c>
      <c r="V56" s="130">
        <v>33.012698530000002</v>
      </c>
      <c r="W56" s="130">
        <v>37.545652883999999</v>
      </c>
      <c r="X56" s="130">
        <v>38.675288438000003</v>
      </c>
      <c r="Y56" s="130">
        <v>38.687674792000003</v>
      </c>
      <c r="Z56" s="130">
        <v>35.642399546</v>
      </c>
      <c r="AA56" s="130">
        <v>23.285195829292899</v>
      </c>
      <c r="AB56" s="130">
        <v>28.5061330852525</v>
      </c>
      <c r="AC56" s="130">
        <v>24.701714361212101</v>
      </c>
      <c r="AD56" s="130">
        <v>22.613781385252501</v>
      </c>
      <c r="AE56" s="130">
        <v>25.488779993737399</v>
      </c>
      <c r="AF56" s="130">
        <v>25.601663998383799</v>
      </c>
      <c r="AG56" s="130">
        <v>31.927510107676799</v>
      </c>
      <c r="AH56" s="130">
        <v>28.956454018989898</v>
      </c>
      <c r="AI56" s="130">
        <v>29.221755585454499</v>
      </c>
      <c r="AJ56" s="130">
        <v>31.415347896363599</v>
      </c>
      <c r="AK56" s="130">
        <v>28.054867849494901</v>
      </c>
      <c r="AL56" s="130">
        <v>27.2214060119192</v>
      </c>
      <c r="AM56" s="130">
        <v>27.186134872929301</v>
      </c>
      <c r="AN56" s="130">
        <v>27.048603352881599</v>
      </c>
      <c r="AO56" s="130">
        <v>31.3273998979321</v>
      </c>
      <c r="AP56" s="130">
        <v>32.031522023743001</v>
      </c>
      <c r="AQ56" s="130">
        <v>29.921542354545402</v>
      </c>
      <c r="AR56" s="130">
        <v>25.539572818086501</v>
      </c>
      <c r="AS56" s="130">
        <v>27.524069596007301</v>
      </c>
      <c r="AT56" s="130">
        <v>31.9267318889843</v>
      </c>
      <c r="AU56" s="130">
        <v>40.552033898989897</v>
      </c>
      <c r="AV56" s="130">
        <v>26.9130521616162</v>
      </c>
      <c r="AW56" s="130">
        <v>27.593106298686902</v>
      </c>
      <c r="AX56" s="130">
        <v>36.029956783131297</v>
      </c>
      <c r="AY56" s="130">
        <v>32.569556379144203</v>
      </c>
      <c r="AZ56" s="130">
        <v>32.3055061894052</v>
      </c>
      <c r="BA56" s="130">
        <v>35.684044819691302</v>
      </c>
      <c r="BB56" s="130">
        <v>28.7622464575281</v>
      </c>
      <c r="BC56" s="130">
        <v>38.799214614986603</v>
      </c>
      <c r="BD56" s="130">
        <v>32.131740159308102</v>
      </c>
      <c r="BE56" s="131">
        <v>29.406607778533701</v>
      </c>
      <c r="BF56" s="132">
        <v>-8.7311745014652706E-2</v>
      </c>
      <c r="BG56" s="132">
        <v>6.4027313653825001E-4</v>
      </c>
      <c r="BH56" s="132">
        <v>6.8438358271156801E-3</v>
      </c>
    </row>
    <row r="57" spans="1:60" s="125" customFormat="1">
      <c r="A57" s="133" t="s">
        <v>304</v>
      </c>
      <c r="B57" s="134">
        <v>302.195352803535</v>
      </c>
      <c r="C57" s="134">
        <v>324.56988939680798</v>
      </c>
      <c r="D57" s="134">
        <v>324.462743711293</v>
      </c>
      <c r="E57" s="134">
        <v>336.23667793688901</v>
      </c>
      <c r="F57" s="134">
        <v>330.975908659455</v>
      </c>
      <c r="G57" s="134">
        <v>346.07806880424198</v>
      </c>
      <c r="H57" s="134">
        <v>349.563154078808</v>
      </c>
      <c r="I57" s="134">
        <v>363.83296499579802</v>
      </c>
      <c r="J57" s="134">
        <v>369.31271461379799</v>
      </c>
      <c r="K57" s="134">
        <v>399.29128475503001</v>
      </c>
      <c r="L57" s="134">
        <v>407.51076617909098</v>
      </c>
      <c r="M57" s="134">
        <v>376.834699869818</v>
      </c>
      <c r="N57" s="134">
        <v>456.27163908781802</v>
      </c>
      <c r="O57" s="134">
        <v>455.52870822299002</v>
      </c>
      <c r="P57" s="134">
        <v>479.14988241270697</v>
      </c>
      <c r="Q57" s="134">
        <v>464.76664707717202</v>
      </c>
      <c r="R57" s="134">
        <v>470.435387968545</v>
      </c>
      <c r="S57" s="134">
        <v>466.30964895688902</v>
      </c>
      <c r="T57" s="134">
        <v>480.12584910280799</v>
      </c>
      <c r="U57" s="134">
        <v>485.19353452347502</v>
      </c>
      <c r="V57" s="134">
        <v>502.99454067141397</v>
      </c>
      <c r="W57" s="134">
        <v>486.093183502182</v>
      </c>
      <c r="X57" s="134">
        <v>529.50565940365698</v>
      </c>
      <c r="Y57" s="134">
        <v>567.469001361697</v>
      </c>
      <c r="Z57" s="134">
        <v>493.805930669232</v>
      </c>
      <c r="AA57" s="134">
        <v>502.45715037474798</v>
      </c>
      <c r="AB57" s="134">
        <v>513.09177449939398</v>
      </c>
      <c r="AC57" s="134">
        <v>529.65664973494995</v>
      </c>
      <c r="AD57" s="134">
        <v>550.46676467818202</v>
      </c>
      <c r="AE57" s="134">
        <v>557.19662852909096</v>
      </c>
      <c r="AF57" s="134">
        <v>564.88990936202003</v>
      </c>
      <c r="AG57" s="134">
        <v>548.086294097576</v>
      </c>
      <c r="AH57" s="134">
        <v>567.67897196848503</v>
      </c>
      <c r="AI57" s="134">
        <v>593.904161671927</v>
      </c>
      <c r="AJ57" s="134">
        <v>598.18085293966101</v>
      </c>
      <c r="AK57" s="134">
        <v>617.66351996420099</v>
      </c>
      <c r="AL57" s="134">
        <v>612.04096156718299</v>
      </c>
      <c r="AM57" s="134">
        <v>563.94244339698798</v>
      </c>
      <c r="AN57" s="134">
        <v>529.56850254945402</v>
      </c>
      <c r="AO57" s="134">
        <v>570.15339413196602</v>
      </c>
      <c r="AP57" s="134">
        <v>571.72519088824095</v>
      </c>
      <c r="AQ57" s="134">
        <v>561.90887635681497</v>
      </c>
      <c r="AR57" s="134">
        <v>563.96360455428601</v>
      </c>
      <c r="AS57" s="134">
        <v>593.03313912617602</v>
      </c>
      <c r="AT57" s="134">
        <v>589.74487445140096</v>
      </c>
      <c r="AU57" s="134">
        <v>649.80016679093103</v>
      </c>
      <c r="AV57" s="134">
        <v>569.64863197893897</v>
      </c>
      <c r="AW57" s="134">
        <v>625.92255758544695</v>
      </c>
      <c r="AX57" s="134">
        <v>661.76471151683802</v>
      </c>
      <c r="AY57" s="134">
        <v>644.05918102371697</v>
      </c>
      <c r="AZ57" s="134">
        <v>636.01228624809801</v>
      </c>
      <c r="BA57" s="134">
        <v>651.04616521577702</v>
      </c>
      <c r="BB57" s="134">
        <v>584.31968971678498</v>
      </c>
      <c r="BC57" s="134">
        <v>646.66675741231199</v>
      </c>
      <c r="BD57" s="134">
        <v>627.93401399464301</v>
      </c>
      <c r="BE57" s="134">
        <v>655.34016970450898</v>
      </c>
      <c r="BF57" s="135">
        <v>4.0793472287239597E-2</v>
      </c>
      <c r="BG57" s="135">
        <v>6.2942319977432604E-3</v>
      </c>
      <c r="BH57" s="135">
        <v>0.152518119946014</v>
      </c>
    </row>
    <row r="58" spans="1:6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2"/>
      <c r="BG58" s="132"/>
      <c r="BH58" s="132"/>
    </row>
    <row r="59" spans="1:60">
      <c r="A59" s="136" t="s">
        <v>305</v>
      </c>
      <c r="B59" s="130" t="s">
        <v>273</v>
      </c>
      <c r="C59" s="130" t="s">
        <v>273</v>
      </c>
      <c r="D59" s="130" t="s">
        <v>273</v>
      </c>
      <c r="E59" s="130" t="s">
        <v>273</v>
      </c>
      <c r="F59" s="130" t="s">
        <v>273</v>
      </c>
      <c r="G59" s="130" t="s">
        <v>273</v>
      </c>
      <c r="H59" s="130" t="s">
        <v>273</v>
      </c>
      <c r="I59" s="130" t="s">
        <v>273</v>
      </c>
      <c r="J59" s="130" t="s">
        <v>273</v>
      </c>
      <c r="K59" s="130" t="s">
        <v>273</v>
      </c>
      <c r="L59" s="130" t="s">
        <v>273</v>
      </c>
      <c r="M59" s="130" t="s">
        <v>273</v>
      </c>
      <c r="N59" s="130" t="s">
        <v>273</v>
      </c>
      <c r="O59" s="130" t="s">
        <v>273</v>
      </c>
      <c r="P59" s="130" t="s">
        <v>273</v>
      </c>
      <c r="Q59" s="130" t="s">
        <v>273</v>
      </c>
      <c r="R59" s="130" t="s">
        <v>273</v>
      </c>
      <c r="S59" s="130" t="s">
        <v>273</v>
      </c>
      <c r="T59" s="130" t="s">
        <v>273</v>
      </c>
      <c r="U59" s="130" t="s">
        <v>273</v>
      </c>
      <c r="V59" s="130">
        <v>1.3125617999999999</v>
      </c>
      <c r="W59" s="130">
        <v>0.80433080000000001</v>
      </c>
      <c r="X59" s="130">
        <v>0.80433080000000001</v>
      </c>
      <c r="Y59" s="130">
        <v>0.69826520000000003</v>
      </c>
      <c r="Z59" s="130">
        <v>0.69826520000000003</v>
      </c>
      <c r="AA59" s="130">
        <v>1.6579999999999999</v>
      </c>
      <c r="AB59" s="130">
        <v>1.7593000000000001</v>
      </c>
      <c r="AC59" s="130">
        <v>1.7473000000000001</v>
      </c>
      <c r="AD59" s="130">
        <v>2.4260000000000002</v>
      </c>
      <c r="AE59" s="130">
        <v>1.83</v>
      </c>
      <c r="AF59" s="130">
        <v>1.556</v>
      </c>
      <c r="AG59" s="130">
        <v>1.5369999999999999</v>
      </c>
      <c r="AH59" s="130">
        <v>1.712</v>
      </c>
      <c r="AI59" s="130">
        <v>1.9510000000000001</v>
      </c>
      <c r="AJ59" s="130">
        <v>1.506</v>
      </c>
      <c r="AK59" s="130">
        <v>1.534</v>
      </c>
      <c r="AL59" s="130">
        <v>1.3009999999999999</v>
      </c>
      <c r="AM59" s="130">
        <v>2.02</v>
      </c>
      <c r="AN59" s="130">
        <v>2.4700000000000002</v>
      </c>
      <c r="AO59" s="130">
        <v>2.7549999999999999</v>
      </c>
      <c r="AP59" s="130">
        <v>3.0093999999999999</v>
      </c>
      <c r="AQ59" s="130">
        <v>2.5179999999999998</v>
      </c>
      <c r="AR59" s="130">
        <v>2.3639999999999999</v>
      </c>
      <c r="AS59" s="130">
        <v>2.2320000000000002</v>
      </c>
      <c r="AT59" s="130">
        <v>2.3083999999999998</v>
      </c>
      <c r="AU59" s="130">
        <v>3.4462999999999999</v>
      </c>
      <c r="AV59" s="130">
        <v>2.6758000000000002</v>
      </c>
      <c r="AW59" s="130">
        <v>1.821</v>
      </c>
      <c r="AX59" s="130">
        <v>1.4891000000000001</v>
      </c>
      <c r="AY59" s="130">
        <v>1.2997000000000001</v>
      </c>
      <c r="AZ59" s="130">
        <v>1.6375</v>
      </c>
      <c r="BA59" s="130">
        <v>1.9593</v>
      </c>
      <c r="BB59" s="130">
        <v>1.7464</v>
      </c>
      <c r="BC59" s="130">
        <v>1.768</v>
      </c>
      <c r="BD59" s="130">
        <v>1.5648</v>
      </c>
      <c r="BE59" s="131">
        <v>1.0680000000000001</v>
      </c>
      <c r="BF59" s="132">
        <v>-0.31934945858057601</v>
      </c>
      <c r="BG59" s="132">
        <v>-3.81335490749126E-2</v>
      </c>
      <c r="BH59" s="132">
        <v>2.4855694741829902E-4</v>
      </c>
    </row>
    <row r="60" spans="1:60">
      <c r="A60" s="136" t="s">
        <v>306</v>
      </c>
      <c r="B60" s="130" t="s">
        <v>273</v>
      </c>
      <c r="C60" s="130" t="s">
        <v>273</v>
      </c>
      <c r="D60" s="130" t="s">
        <v>273</v>
      </c>
      <c r="E60" s="130" t="s">
        <v>273</v>
      </c>
      <c r="F60" s="130" t="s">
        <v>273</v>
      </c>
      <c r="G60" s="130" t="s">
        <v>273</v>
      </c>
      <c r="H60" s="130" t="s">
        <v>273</v>
      </c>
      <c r="I60" s="130" t="s">
        <v>273</v>
      </c>
      <c r="J60" s="130" t="s">
        <v>273</v>
      </c>
      <c r="K60" s="130" t="s">
        <v>273</v>
      </c>
      <c r="L60" s="130" t="s">
        <v>273</v>
      </c>
      <c r="M60" s="130" t="s">
        <v>273</v>
      </c>
      <c r="N60" s="130" t="s">
        <v>273</v>
      </c>
      <c r="O60" s="130" t="s">
        <v>273</v>
      </c>
      <c r="P60" s="130" t="s">
        <v>273</v>
      </c>
      <c r="Q60" s="130" t="s">
        <v>273</v>
      </c>
      <c r="R60" s="130" t="s">
        <v>273</v>
      </c>
      <c r="S60" s="130" t="s">
        <v>273</v>
      </c>
      <c r="T60" s="130" t="s">
        <v>273</v>
      </c>
      <c r="U60" s="130" t="s">
        <v>273</v>
      </c>
      <c r="V60" s="130">
        <v>0.02</v>
      </c>
      <c r="W60" s="130">
        <v>0.02</v>
      </c>
      <c r="X60" s="130">
        <v>0.02</v>
      </c>
      <c r="Y60" s="130">
        <v>0.02</v>
      </c>
      <c r="Z60" s="130">
        <v>0.02</v>
      </c>
      <c r="AA60" s="130">
        <v>0.02</v>
      </c>
      <c r="AB60" s="130">
        <v>1.7999999999999999E-2</v>
      </c>
      <c r="AC60" s="130">
        <v>1.7000000000000001E-2</v>
      </c>
      <c r="AD60" s="130">
        <v>1.9E-2</v>
      </c>
      <c r="AE60" s="130">
        <v>1.9E-2</v>
      </c>
      <c r="AF60" s="130">
        <v>0.02</v>
      </c>
      <c r="AG60" s="130">
        <v>1.6E-2</v>
      </c>
      <c r="AH60" s="130">
        <v>2.1000000000000001E-2</v>
      </c>
      <c r="AI60" s="130">
        <v>2.8000000000000001E-2</v>
      </c>
      <c r="AJ60" s="130">
        <v>1.9E-2</v>
      </c>
      <c r="AK60" s="130">
        <v>2.7E-2</v>
      </c>
      <c r="AL60" s="130">
        <v>0.03</v>
      </c>
      <c r="AM60" s="130">
        <v>2.9000000000000001E-2</v>
      </c>
      <c r="AN60" s="130">
        <v>2.8000000000000001E-2</v>
      </c>
      <c r="AO60" s="130">
        <v>3.3000000000000002E-2</v>
      </c>
      <c r="AP60" s="130">
        <v>3.5999999999999997E-2</v>
      </c>
      <c r="AQ60" s="130">
        <v>3.5000000000000003E-2</v>
      </c>
      <c r="AR60" s="130">
        <v>3.5000000000000003E-2</v>
      </c>
      <c r="AS60" s="130">
        <v>3.9E-2</v>
      </c>
      <c r="AT60" s="130">
        <v>4.4999999999999998E-2</v>
      </c>
      <c r="AU60" s="130">
        <v>4.4999999999999998E-2</v>
      </c>
      <c r="AV60" s="130">
        <v>4.2000000000000003E-2</v>
      </c>
      <c r="AW60" s="130">
        <v>7.1999999999999995E-2</v>
      </c>
      <c r="AX60" s="130">
        <v>0.13800000000000001</v>
      </c>
      <c r="AY60" s="130">
        <v>0.121</v>
      </c>
      <c r="AZ60" s="130">
        <v>0.111</v>
      </c>
      <c r="BA60" s="130">
        <v>0.14199999999999999</v>
      </c>
      <c r="BB60" s="130">
        <v>0.40600000000000003</v>
      </c>
      <c r="BC60" s="130">
        <v>0.32400000000000001</v>
      </c>
      <c r="BD60" s="130">
        <v>0.35099999999999998</v>
      </c>
      <c r="BE60" s="131">
        <v>0.35334088332485403</v>
      </c>
      <c r="BF60" s="132">
        <v>3.9187210123436999E-3</v>
      </c>
      <c r="BG60" s="132">
        <v>0.228031367996198</v>
      </c>
      <c r="BH60" s="132">
        <v>8.2233456327070298E-5</v>
      </c>
    </row>
    <row r="61" spans="1:60">
      <c r="A61" s="136" t="s">
        <v>307</v>
      </c>
      <c r="B61" s="130" t="s">
        <v>273</v>
      </c>
      <c r="C61" s="130" t="s">
        <v>273</v>
      </c>
      <c r="D61" s="130" t="s">
        <v>273</v>
      </c>
      <c r="E61" s="130" t="s">
        <v>273</v>
      </c>
      <c r="F61" s="130" t="s">
        <v>273</v>
      </c>
      <c r="G61" s="130" t="s">
        <v>273</v>
      </c>
      <c r="H61" s="130" t="s">
        <v>273</v>
      </c>
      <c r="I61" s="130" t="s">
        <v>273</v>
      </c>
      <c r="J61" s="130" t="s">
        <v>273</v>
      </c>
      <c r="K61" s="130" t="s">
        <v>273</v>
      </c>
      <c r="L61" s="130" t="s">
        <v>273</v>
      </c>
      <c r="M61" s="130" t="s">
        <v>273</v>
      </c>
      <c r="N61" s="130" t="s">
        <v>273</v>
      </c>
      <c r="O61" s="130" t="s">
        <v>273</v>
      </c>
      <c r="P61" s="130" t="s">
        <v>273</v>
      </c>
      <c r="Q61" s="130" t="s">
        <v>273</v>
      </c>
      <c r="R61" s="130" t="s">
        <v>273</v>
      </c>
      <c r="S61" s="130" t="s">
        <v>273</v>
      </c>
      <c r="T61" s="130" t="s">
        <v>273</v>
      </c>
      <c r="U61" s="130" t="s">
        <v>273</v>
      </c>
      <c r="V61" s="130">
        <v>5.2104726000000001</v>
      </c>
      <c r="W61" s="130">
        <v>4.7817907999999996</v>
      </c>
      <c r="X61" s="130">
        <v>5.7319617999999997</v>
      </c>
      <c r="Y61" s="130">
        <v>6.9914908000000002</v>
      </c>
      <c r="Z61" s="130">
        <v>7.2920100000000003</v>
      </c>
      <c r="AA61" s="130">
        <v>7.3659999999999997</v>
      </c>
      <c r="AB61" s="130">
        <v>7.2</v>
      </c>
      <c r="AC61" s="130">
        <v>6.8659999999999997</v>
      </c>
      <c r="AD61" s="130">
        <v>7.6289999999999996</v>
      </c>
      <c r="AE61" s="130">
        <v>9.1790000000000003</v>
      </c>
      <c r="AF61" s="130">
        <v>8.3309999999999995</v>
      </c>
      <c r="AG61" s="130">
        <v>7.3310000000000004</v>
      </c>
      <c r="AH61" s="130">
        <v>6.4989999999999997</v>
      </c>
      <c r="AI61" s="130">
        <v>6.141</v>
      </c>
      <c r="AJ61" s="130">
        <v>6.1319999999999997</v>
      </c>
      <c r="AK61" s="130">
        <v>7.5310506000000004</v>
      </c>
      <c r="AL61" s="130">
        <v>8.0811385999999992</v>
      </c>
      <c r="AM61" s="130">
        <v>8.8895429000000004</v>
      </c>
      <c r="AN61" s="130">
        <v>8.6245404000000008</v>
      </c>
      <c r="AO61" s="130">
        <v>8.0566659999999999</v>
      </c>
      <c r="AP61" s="130">
        <v>7.8559697000000002</v>
      </c>
      <c r="AQ61" s="130">
        <v>7.7680696999999999</v>
      </c>
      <c r="AR61" s="130">
        <v>8.1714064000000004</v>
      </c>
      <c r="AS61" s="130">
        <v>7.4598288000000004</v>
      </c>
      <c r="AT61" s="130">
        <v>6.8791045000000004</v>
      </c>
      <c r="AU61" s="130">
        <v>8.0220230000000008</v>
      </c>
      <c r="AV61" s="130">
        <v>7.8833226999999999</v>
      </c>
      <c r="AW61" s="130">
        <v>7.6372659000000001</v>
      </c>
      <c r="AX61" s="130">
        <v>7.7307629000000002</v>
      </c>
      <c r="AY61" s="130">
        <v>8.2628309000000009</v>
      </c>
      <c r="AZ61" s="130">
        <v>9.2691903999999994</v>
      </c>
      <c r="BA61" s="130">
        <v>11.6207639</v>
      </c>
      <c r="BB61" s="130">
        <v>11.210184699999999</v>
      </c>
      <c r="BC61" s="130">
        <v>10.376336</v>
      </c>
      <c r="BD61" s="130">
        <v>9.9936588000000004</v>
      </c>
      <c r="BE61" s="131">
        <v>9.7959509703370493</v>
      </c>
      <c r="BF61" s="132">
        <v>-2.24615155987236E-2</v>
      </c>
      <c r="BG61" s="132">
        <v>3.80523622786142E-2</v>
      </c>
      <c r="BH61" s="132">
        <v>2.2798236612793098E-3</v>
      </c>
    </row>
    <row r="62" spans="1:60">
      <c r="A62" s="136" t="s">
        <v>308</v>
      </c>
      <c r="B62" s="130" t="s">
        <v>273</v>
      </c>
      <c r="C62" s="130" t="s">
        <v>273</v>
      </c>
      <c r="D62" s="130" t="s">
        <v>273</v>
      </c>
      <c r="E62" s="130" t="s">
        <v>273</v>
      </c>
      <c r="F62" s="130" t="s">
        <v>273</v>
      </c>
      <c r="G62" s="130" t="s">
        <v>273</v>
      </c>
      <c r="H62" s="130" t="s">
        <v>273</v>
      </c>
      <c r="I62" s="130" t="s">
        <v>273</v>
      </c>
      <c r="J62" s="130" t="s">
        <v>273</v>
      </c>
      <c r="K62" s="130" t="s">
        <v>273</v>
      </c>
      <c r="L62" s="130" t="s">
        <v>273</v>
      </c>
      <c r="M62" s="130" t="s">
        <v>273</v>
      </c>
      <c r="N62" s="130" t="s">
        <v>273</v>
      </c>
      <c r="O62" s="130" t="s">
        <v>273</v>
      </c>
      <c r="P62" s="130" t="s">
        <v>273</v>
      </c>
      <c r="Q62" s="130" t="s">
        <v>273</v>
      </c>
      <c r="R62" s="130" t="s">
        <v>273</v>
      </c>
      <c r="S62" s="130" t="s">
        <v>273</v>
      </c>
      <c r="T62" s="130" t="s">
        <v>273</v>
      </c>
      <c r="U62" s="130" t="s">
        <v>273</v>
      </c>
      <c r="V62" s="130">
        <v>159.72595480000001</v>
      </c>
      <c r="W62" s="130">
        <v>164.3309696</v>
      </c>
      <c r="X62" s="130">
        <v>162.5278544</v>
      </c>
      <c r="Y62" s="130">
        <v>160.92361220000001</v>
      </c>
      <c r="Z62" s="130">
        <v>159.72595480000001</v>
      </c>
      <c r="AA62" s="130">
        <v>166.84560819999999</v>
      </c>
      <c r="AB62" s="130">
        <v>168.09399999999999</v>
      </c>
      <c r="AC62" s="130">
        <v>172.59399999999999</v>
      </c>
      <c r="AD62" s="130">
        <v>174.28899999999999</v>
      </c>
      <c r="AE62" s="130">
        <v>175.92599999999999</v>
      </c>
      <c r="AF62" s="130">
        <v>176.2552</v>
      </c>
      <c r="AG62" s="130">
        <v>154.309</v>
      </c>
      <c r="AH62" s="130">
        <v>157.434</v>
      </c>
      <c r="AI62" s="130">
        <v>158.49700000000001</v>
      </c>
      <c r="AJ62" s="130">
        <v>160.49199999999999</v>
      </c>
      <c r="AK62" s="130">
        <v>164.07599999999999</v>
      </c>
      <c r="AL62" s="130">
        <v>173.899</v>
      </c>
      <c r="AM62" s="130">
        <v>162.17400000000001</v>
      </c>
      <c r="AN62" s="130">
        <v>155.66999999999999</v>
      </c>
      <c r="AO62" s="130">
        <v>175.67699999999999</v>
      </c>
      <c r="AP62" s="130">
        <v>172.61099999999999</v>
      </c>
      <c r="AQ62" s="130">
        <v>173.285</v>
      </c>
      <c r="AR62" s="130">
        <v>177.04499999999999</v>
      </c>
      <c r="AS62" s="130">
        <v>164.78</v>
      </c>
      <c r="AT62" s="130">
        <v>174.19900000000001</v>
      </c>
      <c r="AU62" s="130">
        <v>166.4837</v>
      </c>
      <c r="AV62" s="130">
        <v>163.05520000000001</v>
      </c>
      <c r="AW62" s="130">
        <v>163.45429999999999</v>
      </c>
      <c r="AX62" s="130">
        <v>181.15110000000001</v>
      </c>
      <c r="AY62" s="130">
        <v>173.39449999999999</v>
      </c>
      <c r="AZ62" s="130">
        <v>167.993469</v>
      </c>
      <c r="BA62" s="130">
        <v>184.611772</v>
      </c>
      <c r="BB62" s="130">
        <v>185.16300000000001</v>
      </c>
      <c r="BC62" s="130">
        <v>190.63756000000001</v>
      </c>
      <c r="BD62" s="130">
        <v>194.37613999999999</v>
      </c>
      <c r="BE62" s="131">
        <v>212.43826999999999</v>
      </c>
      <c r="BF62" s="132">
        <v>8.9937466441642605E-2</v>
      </c>
      <c r="BG62" s="132">
        <v>1.10199597240901E-2</v>
      </c>
      <c r="BH62" s="132">
        <v>4.94410186385996E-2</v>
      </c>
    </row>
    <row r="63" spans="1:60">
      <c r="A63" s="136" t="s">
        <v>309</v>
      </c>
      <c r="B63" s="130" t="s">
        <v>273</v>
      </c>
      <c r="C63" s="130" t="s">
        <v>273</v>
      </c>
      <c r="D63" s="130" t="s">
        <v>273</v>
      </c>
      <c r="E63" s="130" t="s">
        <v>273</v>
      </c>
      <c r="F63" s="130" t="s">
        <v>273</v>
      </c>
      <c r="G63" s="130" t="s">
        <v>273</v>
      </c>
      <c r="H63" s="130" t="s">
        <v>273</v>
      </c>
      <c r="I63" s="130" t="s">
        <v>273</v>
      </c>
      <c r="J63" s="130" t="s">
        <v>273</v>
      </c>
      <c r="K63" s="130" t="s">
        <v>273</v>
      </c>
      <c r="L63" s="130" t="s">
        <v>273</v>
      </c>
      <c r="M63" s="130" t="s">
        <v>273</v>
      </c>
      <c r="N63" s="130" t="s">
        <v>273</v>
      </c>
      <c r="O63" s="130" t="s">
        <v>273</v>
      </c>
      <c r="P63" s="130" t="s">
        <v>273</v>
      </c>
      <c r="Q63" s="130" t="s">
        <v>273</v>
      </c>
      <c r="R63" s="130" t="s">
        <v>273</v>
      </c>
      <c r="S63" s="130" t="s">
        <v>273</v>
      </c>
      <c r="T63" s="130" t="s">
        <v>273</v>
      </c>
      <c r="U63" s="130" t="s">
        <v>273</v>
      </c>
      <c r="V63" s="130">
        <v>3.0000000000000001E-3</v>
      </c>
      <c r="W63" s="130">
        <v>3.0000000000000001E-3</v>
      </c>
      <c r="X63" s="130">
        <v>3.0000000000000001E-3</v>
      </c>
      <c r="Y63" s="130">
        <v>3.0000000000000001E-3</v>
      </c>
      <c r="Z63" s="130">
        <v>3.0000000000000001E-3</v>
      </c>
      <c r="AA63" s="130">
        <v>3.0000000000000001E-3</v>
      </c>
      <c r="AB63" s="130">
        <v>3.0000000000000001E-3</v>
      </c>
      <c r="AC63" s="130">
        <v>4.1999999999999997E-3</v>
      </c>
      <c r="AD63" s="130">
        <v>5.0000000000000001E-3</v>
      </c>
      <c r="AE63" s="130">
        <v>4.0000000000000001E-3</v>
      </c>
      <c r="AF63" s="130">
        <v>4.0000000000000001E-3</v>
      </c>
      <c r="AG63" s="130">
        <v>5.0000000000000001E-3</v>
      </c>
      <c r="AH63" s="130">
        <v>5.0000000000000001E-3</v>
      </c>
      <c r="AI63" s="130">
        <v>6.0000000000000001E-3</v>
      </c>
      <c r="AJ63" s="130">
        <v>5.0000000000000001E-3</v>
      </c>
      <c r="AK63" s="130">
        <v>3.1540000000000001E-3</v>
      </c>
      <c r="AL63" s="130">
        <v>3.1540000000000001E-3</v>
      </c>
      <c r="AM63" s="130">
        <v>3.1540000000000001E-3</v>
      </c>
      <c r="AN63" s="130">
        <v>3.1540000000000001E-3</v>
      </c>
      <c r="AO63" s="130">
        <v>3.1540000000000001E-3</v>
      </c>
      <c r="AP63" s="130">
        <v>3.1540000000000001E-3</v>
      </c>
      <c r="AQ63" s="130">
        <v>3.1540000000000001E-3</v>
      </c>
      <c r="AR63" s="130">
        <v>3.1540000000000001E-3</v>
      </c>
      <c r="AS63" s="130">
        <v>3.1540000000000001E-3</v>
      </c>
      <c r="AT63" s="130">
        <v>3.1540000000000001E-3</v>
      </c>
      <c r="AU63" s="130">
        <v>3.1540000000000001E-3</v>
      </c>
      <c r="AV63" s="130">
        <v>3.1540000000000001E-3</v>
      </c>
      <c r="AW63" s="130">
        <v>3.1540000000000001E-3</v>
      </c>
      <c r="AX63" s="130">
        <v>3.1540000000000001E-3</v>
      </c>
      <c r="AY63" s="130">
        <v>3.1540000000000001E-3</v>
      </c>
      <c r="AZ63" s="130">
        <v>3.1540000000000001E-3</v>
      </c>
      <c r="BA63" s="130">
        <v>3.1540000000000001E-3</v>
      </c>
      <c r="BB63" s="130">
        <v>3.1540000000000001E-3</v>
      </c>
      <c r="BC63" s="130">
        <v>3.1540000000000001E-3</v>
      </c>
      <c r="BD63" s="130">
        <v>3.1540000000000001E-3</v>
      </c>
      <c r="BE63" s="131">
        <v>3.1540000000000001E-3</v>
      </c>
      <c r="BF63" s="132">
        <v>-2.7322404371584699E-3</v>
      </c>
      <c r="BG63" s="132">
        <v>0</v>
      </c>
      <c r="BH63" s="132">
        <v>7.3403428104617498E-7</v>
      </c>
    </row>
    <row r="64" spans="1:60">
      <c r="A64" s="136" t="s">
        <v>310</v>
      </c>
      <c r="B64" s="130">
        <v>81.433999999999997</v>
      </c>
      <c r="C64" s="130">
        <v>91.822999999999993</v>
      </c>
      <c r="D64" s="130">
        <v>88.570999999999998</v>
      </c>
      <c r="E64" s="130">
        <v>104.04</v>
      </c>
      <c r="F64" s="130">
        <v>115.181</v>
      </c>
      <c r="G64" s="130">
        <v>124.377</v>
      </c>
      <c r="H64" s="130">
        <v>126.099</v>
      </c>
      <c r="I64" s="130">
        <v>122.899</v>
      </c>
      <c r="J64" s="130">
        <v>122.345</v>
      </c>
      <c r="K64" s="130">
        <v>132.03</v>
      </c>
      <c r="L64" s="130">
        <v>125.98699999999999</v>
      </c>
      <c r="M64" s="130">
        <v>135.73500000000001</v>
      </c>
      <c r="N64" s="130">
        <v>147.01400000000001</v>
      </c>
      <c r="O64" s="130">
        <v>169.70099999999999</v>
      </c>
      <c r="P64" s="130">
        <v>172.023</v>
      </c>
      <c r="Q64" s="130">
        <v>183.93799999999999</v>
      </c>
      <c r="R64" s="130">
        <v>186.744</v>
      </c>
      <c r="S64" s="130">
        <v>174.67699999999999</v>
      </c>
      <c r="T64" s="130">
        <v>180.36199999999999</v>
      </c>
      <c r="U64" s="130">
        <v>202.988</v>
      </c>
      <c r="V64" s="130" t="s">
        <v>273</v>
      </c>
      <c r="W64" s="130" t="s">
        <v>273</v>
      </c>
      <c r="X64" s="130" t="s">
        <v>273</v>
      </c>
      <c r="Y64" s="130" t="s">
        <v>273</v>
      </c>
      <c r="Z64" s="130" t="s">
        <v>273</v>
      </c>
      <c r="AA64" s="130" t="s">
        <v>273</v>
      </c>
      <c r="AB64" s="130" t="s">
        <v>273</v>
      </c>
      <c r="AC64" s="130" t="s">
        <v>273</v>
      </c>
      <c r="AD64" s="130" t="s">
        <v>273</v>
      </c>
      <c r="AE64" s="130" t="s">
        <v>273</v>
      </c>
      <c r="AF64" s="130" t="s">
        <v>273</v>
      </c>
      <c r="AG64" s="130" t="s">
        <v>273</v>
      </c>
      <c r="AH64" s="130" t="s">
        <v>273</v>
      </c>
      <c r="AI64" s="130" t="s">
        <v>273</v>
      </c>
      <c r="AJ64" s="130" t="s">
        <v>273</v>
      </c>
      <c r="AK64" s="130" t="s">
        <v>273</v>
      </c>
      <c r="AL64" s="130" t="s">
        <v>273</v>
      </c>
      <c r="AM64" s="130" t="s">
        <v>273</v>
      </c>
      <c r="AN64" s="130" t="s">
        <v>273</v>
      </c>
      <c r="AO64" s="130" t="s">
        <v>273</v>
      </c>
      <c r="AP64" s="130" t="s">
        <v>273</v>
      </c>
      <c r="AQ64" s="130" t="s">
        <v>273</v>
      </c>
      <c r="AR64" s="130" t="s">
        <v>273</v>
      </c>
      <c r="AS64" s="130" t="s">
        <v>273</v>
      </c>
      <c r="AT64" s="130" t="s">
        <v>273</v>
      </c>
      <c r="AU64" s="130" t="s">
        <v>273</v>
      </c>
      <c r="AV64" s="130" t="s">
        <v>273</v>
      </c>
      <c r="AW64" s="130" t="s">
        <v>273</v>
      </c>
      <c r="AX64" s="130" t="s">
        <v>273</v>
      </c>
      <c r="AY64" s="130" t="s">
        <v>273</v>
      </c>
      <c r="AZ64" s="130" t="s">
        <v>273</v>
      </c>
      <c r="BA64" s="130" t="s">
        <v>273</v>
      </c>
      <c r="BB64" s="130" t="s">
        <v>273</v>
      </c>
      <c r="BC64" s="130" t="s">
        <v>273</v>
      </c>
      <c r="BD64" s="130" t="s">
        <v>273</v>
      </c>
      <c r="BE64" s="131" t="s">
        <v>273</v>
      </c>
      <c r="BF64" s="132" t="s">
        <v>273</v>
      </c>
      <c r="BG64" s="132" t="s">
        <v>273</v>
      </c>
      <c r="BH64" s="132" t="s">
        <v>273</v>
      </c>
    </row>
    <row r="65" spans="1:60">
      <c r="A65" s="136" t="s">
        <v>311</v>
      </c>
      <c r="B65" s="130" t="s">
        <v>273</v>
      </c>
      <c r="C65" s="130" t="s">
        <v>273</v>
      </c>
      <c r="D65" s="130" t="s">
        <v>273</v>
      </c>
      <c r="E65" s="130" t="s">
        <v>273</v>
      </c>
      <c r="F65" s="130" t="s">
        <v>273</v>
      </c>
      <c r="G65" s="130" t="s">
        <v>273</v>
      </c>
      <c r="H65" s="130" t="s">
        <v>273</v>
      </c>
      <c r="I65" s="130" t="s">
        <v>273</v>
      </c>
      <c r="J65" s="130" t="s">
        <v>273</v>
      </c>
      <c r="K65" s="130" t="s">
        <v>273</v>
      </c>
      <c r="L65" s="130" t="s">
        <v>273</v>
      </c>
      <c r="M65" s="130" t="s">
        <v>273</v>
      </c>
      <c r="N65" s="130" t="s">
        <v>273</v>
      </c>
      <c r="O65" s="130" t="s">
        <v>273</v>
      </c>
      <c r="P65" s="130" t="s">
        <v>273</v>
      </c>
      <c r="Q65" s="130" t="s">
        <v>273</v>
      </c>
      <c r="R65" s="130" t="s">
        <v>273</v>
      </c>
      <c r="S65" s="130" t="s">
        <v>273</v>
      </c>
      <c r="T65" s="130" t="s">
        <v>273</v>
      </c>
      <c r="U65" s="130" t="s">
        <v>273</v>
      </c>
      <c r="V65" s="130">
        <v>5.4314425999999996</v>
      </c>
      <c r="W65" s="130">
        <v>4.6182730000000003</v>
      </c>
      <c r="X65" s="130">
        <v>6.7705207999999999</v>
      </c>
      <c r="Y65" s="130">
        <v>7.1638473999999999</v>
      </c>
      <c r="Z65" s="130">
        <v>5.5021529999999998</v>
      </c>
      <c r="AA65" s="130">
        <v>6.6479999999999997</v>
      </c>
      <c r="AB65" s="130">
        <v>6.0309999999999997</v>
      </c>
      <c r="AC65" s="130">
        <v>6.2809999999999997</v>
      </c>
      <c r="AD65" s="130">
        <v>7.3579999999999997</v>
      </c>
      <c r="AE65" s="130">
        <v>7.1559999999999997</v>
      </c>
      <c r="AF65" s="130">
        <v>6.1879999999999997</v>
      </c>
      <c r="AG65" s="130">
        <v>6.5250000000000004</v>
      </c>
      <c r="AH65" s="130">
        <v>5.7770000000000001</v>
      </c>
      <c r="AI65" s="130">
        <v>5.758</v>
      </c>
      <c r="AJ65" s="130">
        <v>5.6920000000000002</v>
      </c>
      <c r="AK65" s="130">
        <v>5.8789999999999996</v>
      </c>
      <c r="AL65" s="130">
        <v>6.0170000000000003</v>
      </c>
      <c r="AM65" s="130">
        <v>6.1859999999999999</v>
      </c>
      <c r="AN65" s="130">
        <v>7.1548725532027397</v>
      </c>
      <c r="AO65" s="130">
        <v>6.4934174162949398</v>
      </c>
      <c r="AP65" s="130">
        <v>6.8756041451416703</v>
      </c>
      <c r="AQ65" s="130">
        <v>5.8497225205846597</v>
      </c>
      <c r="AR65" s="130">
        <v>6.4570999999999996</v>
      </c>
      <c r="AS65" s="130">
        <v>4.3859000000000004</v>
      </c>
      <c r="AT65" s="130">
        <v>6.4832999999999998</v>
      </c>
      <c r="AU65" s="130">
        <v>8.1920999999999999</v>
      </c>
      <c r="AV65" s="130">
        <v>5.7213000000000003</v>
      </c>
      <c r="AW65" s="130">
        <v>6.3549812024187604</v>
      </c>
      <c r="AX65" s="130">
        <v>6.27</v>
      </c>
      <c r="AY65" s="130">
        <v>6.1850082640003796</v>
      </c>
      <c r="AZ65" s="130">
        <v>6.0204950798279997</v>
      </c>
      <c r="BA65" s="130">
        <v>7.3271170000000003</v>
      </c>
      <c r="BB65" s="130">
        <v>8.427365</v>
      </c>
      <c r="BC65" s="130">
        <v>5.8973000000000004</v>
      </c>
      <c r="BD65" s="130">
        <v>6.4775830914634698</v>
      </c>
      <c r="BE65" s="131">
        <v>6.8069804999176604</v>
      </c>
      <c r="BF65" s="132">
        <v>4.7980720075508902E-2</v>
      </c>
      <c r="BG65" s="132">
        <v>-8.8214000659281297E-5</v>
      </c>
      <c r="BH65" s="132">
        <v>1.5841969046773601E-3</v>
      </c>
    </row>
    <row r="66" spans="1:60">
      <c r="A66" s="136" t="s">
        <v>312</v>
      </c>
      <c r="B66" s="130" t="s">
        <v>273</v>
      </c>
      <c r="C66" s="130" t="s">
        <v>273</v>
      </c>
      <c r="D66" s="130" t="s">
        <v>273</v>
      </c>
      <c r="E66" s="130" t="s">
        <v>273</v>
      </c>
      <c r="F66" s="130" t="s">
        <v>273</v>
      </c>
      <c r="G66" s="130" t="s">
        <v>273</v>
      </c>
      <c r="H66" s="130" t="s">
        <v>273</v>
      </c>
      <c r="I66" s="130" t="s">
        <v>273</v>
      </c>
      <c r="J66" s="130" t="s">
        <v>273</v>
      </c>
      <c r="K66" s="130" t="s">
        <v>273</v>
      </c>
      <c r="L66" s="130" t="s">
        <v>273</v>
      </c>
      <c r="M66" s="130" t="s">
        <v>273</v>
      </c>
      <c r="N66" s="130" t="s">
        <v>273</v>
      </c>
      <c r="O66" s="130" t="s">
        <v>273</v>
      </c>
      <c r="P66" s="130" t="s">
        <v>273</v>
      </c>
      <c r="Q66" s="130" t="s">
        <v>273</v>
      </c>
      <c r="R66" s="130" t="s">
        <v>273</v>
      </c>
      <c r="S66" s="130" t="s">
        <v>273</v>
      </c>
      <c r="T66" s="130" t="s">
        <v>273</v>
      </c>
      <c r="U66" s="130" t="s">
        <v>273</v>
      </c>
      <c r="V66" s="130">
        <v>22.388680399999998</v>
      </c>
      <c r="W66" s="130">
        <v>20.643017400000002</v>
      </c>
      <c r="X66" s="130">
        <v>21.120312599999998</v>
      </c>
      <c r="Y66" s="130">
        <v>29.119426600000001</v>
      </c>
      <c r="Z66" s="130">
        <v>25.915361600000001</v>
      </c>
      <c r="AA66" s="130">
        <v>28.698</v>
      </c>
      <c r="AB66" s="130">
        <v>28.353000000000002</v>
      </c>
      <c r="AC66" s="130">
        <v>28.491</v>
      </c>
      <c r="AD66" s="130">
        <v>30.853000000000002</v>
      </c>
      <c r="AE66" s="130">
        <v>32.216000000000001</v>
      </c>
      <c r="AF66" s="130">
        <v>27.960999999999999</v>
      </c>
      <c r="AG66" s="130">
        <v>29.093</v>
      </c>
      <c r="AH66" s="130">
        <v>26.405999999999999</v>
      </c>
      <c r="AI66" s="130">
        <v>25.957000000000001</v>
      </c>
      <c r="AJ66" s="130">
        <v>29.318000000000001</v>
      </c>
      <c r="AK66" s="130">
        <v>29.38</v>
      </c>
      <c r="AL66" s="130">
        <v>27.975000000000001</v>
      </c>
      <c r="AM66" s="130">
        <v>28.021999999999998</v>
      </c>
      <c r="AN66" s="130">
        <v>31.763000000000002</v>
      </c>
      <c r="AO66" s="130">
        <v>32.769300000000001</v>
      </c>
      <c r="AP66" s="130">
        <v>33.130400000000002</v>
      </c>
      <c r="AQ66" s="130">
        <v>32.552199999999999</v>
      </c>
      <c r="AR66" s="130">
        <v>33.333599999999997</v>
      </c>
      <c r="AS66" s="130">
        <v>28.766999999999999</v>
      </c>
      <c r="AT66" s="130">
        <v>28.400700000000001</v>
      </c>
      <c r="AU66" s="130">
        <v>30.645600000000002</v>
      </c>
      <c r="AV66" s="130">
        <v>33.367100000000001</v>
      </c>
      <c r="AW66" s="130">
        <v>33.693899999999999</v>
      </c>
      <c r="AX66" s="130">
        <v>32.655099999999997</v>
      </c>
      <c r="AY66" s="130">
        <v>31.8782</v>
      </c>
      <c r="AZ66" s="130">
        <v>30.390999999999998</v>
      </c>
      <c r="BA66" s="130">
        <v>30.671500000000002</v>
      </c>
      <c r="BB66" s="130">
        <v>33.890799999999999</v>
      </c>
      <c r="BC66" s="130">
        <v>35.306899999999999</v>
      </c>
      <c r="BD66" s="130">
        <v>35.700299999999999</v>
      </c>
      <c r="BE66" s="131">
        <v>35.120983174208398</v>
      </c>
      <c r="BF66" s="132">
        <v>-1.8915129458658E-2</v>
      </c>
      <c r="BG66" s="132">
        <v>2.3138158283274601E-2</v>
      </c>
      <c r="BH66" s="132">
        <v>8.1737494083433393E-3</v>
      </c>
    </row>
    <row r="67" spans="1:60" s="125" customFormat="1">
      <c r="A67" s="133" t="s">
        <v>313</v>
      </c>
      <c r="B67" s="134">
        <v>81.433999999999997</v>
      </c>
      <c r="C67" s="134">
        <v>91.822999999999993</v>
      </c>
      <c r="D67" s="134">
        <v>88.570999999999998</v>
      </c>
      <c r="E67" s="134">
        <v>104.04</v>
      </c>
      <c r="F67" s="134">
        <v>115.181</v>
      </c>
      <c r="G67" s="134">
        <v>124.377</v>
      </c>
      <c r="H67" s="134">
        <v>126.099</v>
      </c>
      <c r="I67" s="134">
        <v>122.899</v>
      </c>
      <c r="J67" s="134">
        <v>122.345</v>
      </c>
      <c r="K67" s="134">
        <v>132.03</v>
      </c>
      <c r="L67" s="134">
        <v>125.98699999999999</v>
      </c>
      <c r="M67" s="134">
        <v>135.73500000000001</v>
      </c>
      <c r="N67" s="134">
        <v>147.01400000000001</v>
      </c>
      <c r="O67" s="134">
        <v>169.70099999999999</v>
      </c>
      <c r="P67" s="134">
        <v>172.023</v>
      </c>
      <c r="Q67" s="134">
        <v>183.93799999999999</v>
      </c>
      <c r="R67" s="134">
        <v>186.744</v>
      </c>
      <c r="S67" s="134">
        <v>174.67699999999999</v>
      </c>
      <c r="T67" s="134">
        <v>180.36199999999999</v>
      </c>
      <c r="U67" s="134">
        <v>202.988</v>
      </c>
      <c r="V67" s="134">
        <v>194.0921122</v>
      </c>
      <c r="W67" s="134">
        <v>195.20138159999999</v>
      </c>
      <c r="X67" s="134">
        <v>196.97798040000001</v>
      </c>
      <c r="Y67" s="134">
        <v>204.9196422</v>
      </c>
      <c r="Z67" s="134">
        <v>199.1567446</v>
      </c>
      <c r="AA67" s="134">
        <v>211.23860819999999</v>
      </c>
      <c r="AB67" s="134">
        <v>211.45830000000001</v>
      </c>
      <c r="AC67" s="134">
        <v>216.00049999999999</v>
      </c>
      <c r="AD67" s="134">
        <v>222.57900000000001</v>
      </c>
      <c r="AE67" s="134">
        <v>226.33</v>
      </c>
      <c r="AF67" s="134">
        <v>220.3152</v>
      </c>
      <c r="AG67" s="134">
        <v>198.816</v>
      </c>
      <c r="AH67" s="134">
        <v>197.85400000000001</v>
      </c>
      <c r="AI67" s="134">
        <v>198.33799999999999</v>
      </c>
      <c r="AJ67" s="134">
        <v>203.16399999999999</v>
      </c>
      <c r="AK67" s="134">
        <v>208.4302046</v>
      </c>
      <c r="AL67" s="134">
        <v>217.30629260000001</v>
      </c>
      <c r="AM67" s="134">
        <v>207.32369689999999</v>
      </c>
      <c r="AN67" s="134">
        <v>205.71356695320301</v>
      </c>
      <c r="AO67" s="134">
        <v>225.78753741629501</v>
      </c>
      <c r="AP67" s="134">
        <v>223.521527845142</v>
      </c>
      <c r="AQ67" s="134">
        <v>222.011146220585</v>
      </c>
      <c r="AR67" s="134">
        <v>227.40926039999999</v>
      </c>
      <c r="AS67" s="134">
        <v>207.6668828</v>
      </c>
      <c r="AT67" s="134">
        <v>218.3186585</v>
      </c>
      <c r="AU67" s="134">
        <v>216.83787699999999</v>
      </c>
      <c r="AV67" s="134">
        <v>212.74787670000001</v>
      </c>
      <c r="AW67" s="134">
        <v>213.03660110241901</v>
      </c>
      <c r="AX67" s="134">
        <v>229.43721690000001</v>
      </c>
      <c r="AY67" s="134">
        <v>221.14439316400001</v>
      </c>
      <c r="AZ67" s="134">
        <v>215.42580847982799</v>
      </c>
      <c r="BA67" s="134">
        <v>236.33560689999999</v>
      </c>
      <c r="BB67" s="134">
        <v>240.84690370000001</v>
      </c>
      <c r="BC67" s="134">
        <v>244.31325000000001</v>
      </c>
      <c r="BD67" s="134">
        <v>248.466635891463</v>
      </c>
      <c r="BE67" s="134">
        <v>265.58667952778802</v>
      </c>
      <c r="BF67" s="135">
        <v>6.5982287368793899E-2</v>
      </c>
      <c r="BG67" s="135">
        <v>1.3019306963134801E-2</v>
      </c>
      <c r="BH67" s="135">
        <v>6.1810313050926102E-2</v>
      </c>
    </row>
    <row r="68" spans="1:6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1"/>
      <c r="BF68" s="132"/>
      <c r="BG68" s="132"/>
      <c r="BH68" s="132"/>
    </row>
    <row r="69" spans="1:60">
      <c r="A69" s="124" t="s">
        <v>314</v>
      </c>
      <c r="B69" s="130">
        <v>1.7191466</v>
      </c>
      <c r="C69" s="130">
        <v>1.8473092</v>
      </c>
      <c r="D69" s="130">
        <v>1.9887300000000001</v>
      </c>
      <c r="E69" s="130">
        <v>2.1389895999999999</v>
      </c>
      <c r="F69" s="130">
        <v>2.3025074000000001</v>
      </c>
      <c r="G69" s="130">
        <v>2.4792833999999999</v>
      </c>
      <c r="H69" s="130">
        <v>2.6648982000000001</v>
      </c>
      <c r="I69" s="130">
        <v>3.5001647999999999</v>
      </c>
      <c r="J69" s="130">
        <v>2.9654174000000002</v>
      </c>
      <c r="K69" s="130">
        <v>3.2659365999999999</v>
      </c>
      <c r="L69" s="130">
        <v>3.4294544</v>
      </c>
      <c r="M69" s="130">
        <v>3.8360392000000001</v>
      </c>
      <c r="N69" s="130">
        <v>3.9642018000000001</v>
      </c>
      <c r="O69" s="130">
        <v>6.209257</v>
      </c>
      <c r="P69" s="130">
        <v>5.3828291999999998</v>
      </c>
      <c r="Q69" s="130">
        <v>5.5817021999999996</v>
      </c>
      <c r="R69" s="130">
        <v>6.0943525999999997</v>
      </c>
      <c r="S69" s="130">
        <v>6.3948717999999998</v>
      </c>
      <c r="T69" s="130">
        <v>6.2578703999999998</v>
      </c>
      <c r="U69" s="130">
        <v>5.8512855999999998</v>
      </c>
      <c r="V69" s="130">
        <v>5.899</v>
      </c>
      <c r="W69" s="130">
        <v>7.05</v>
      </c>
      <c r="X69" s="130">
        <v>7.8159999999999998</v>
      </c>
      <c r="Y69" s="130">
        <v>8.2460000000000004</v>
      </c>
      <c r="Z69" s="130">
        <v>6.7320000000000002</v>
      </c>
      <c r="AA69" s="130">
        <v>7.3810000000000002</v>
      </c>
      <c r="AB69" s="130">
        <v>5.6070000000000002</v>
      </c>
      <c r="AC69" s="130">
        <v>9.2040000000000006</v>
      </c>
      <c r="AD69" s="130">
        <v>10.532999999999999</v>
      </c>
      <c r="AE69" s="130">
        <v>6.8959999999999999</v>
      </c>
      <c r="AF69" s="130">
        <v>8.3230000000000004</v>
      </c>
      <c r="AG69" s="130">
        <v>8.8140000000000001</v>
      </c>
      <c r="AH69" s="130">
        <v>5.9409999999999998</v>
      </c>
      <c r="AI69" s="130">
        <v>7.4880000000000004</v>
      </c>
      <c r="AJ69" s="130">
        <v>5.1429999999999998</v>
      </c>
      <c r="AK69" s="130">
        <v>3.7810000000000001</v>
      </c>
      <c r="AL69" s="130">
        <v>4.1219999999999999</v>
      </c>
      <c r="AM69" s="130">
        <v>8.0120000000000005</v>
      </c>
      <c r="AN69" s="130">
        <v>9.5879999999999992</v>
      </c>
      <c r="AO69" s="130">
        <v>11.933</v>
      </c>
      <c r="AP69" s="130">
        <v>14.448</v>
      </c>
      <c r="AQ69" s="130">
        <v>18.509</v>
      </c>
      <c r="AR69" s="130">
        <v>17.959</v>
      </c>
      <c r="AS69" s="130">
        <v>7.4379999999999997</v>
      </c>
      <c r="AT69" s="130">
        <v>6.7229999999999999</v>
      </c>
      <c r="AU69" s="130">
        <v>10.252000000000001</v>
      </c>
      <c r="AV69" s="130">
        <v>10.683999999999999</v>
      </c>
      <c r="AW69" s="130">
        <v>12.502000000000001</v>
      </c>
      <c r="AX69" s="130">
        <v>14.624000000000001</v>
      </c>
      <c r="AY69" s="130">
        <v>14.504</v>
      </c>
      <c r="AZ69" s="130">
        <v>13.252000000000001</v>
      </c>
      <c r="BA69" s="130">
        <v>15.422000000000001</v>
      </c>
      <c r="BB69" s="130">
        <v>17.231999999999999</v>
      </c>
      <c r="BC69" s="130">
        <v>11.3914727106791</v>
      </c>
      <c r="BD69" s="130">
        <v>28.9631118497933</v>
      </c>
      <c r="BE69" s="131">
        <v>21.171504105443599</v>
      </c>
      <c r="BF69" s="132">
        <v>-0.27101553951420898</v>
      </c>
      <c r="BG69" s="132">
        <v>0.15725272212626701</v>
      </c>
      <c r="BH69" s="132">
        <v>4.9272700680740101E-3</v>
      </c>
    </row>
    <row r="70" spans="1:60">
      <c r="A70" s="124" t="s">
        <v>315</v>
      </c>
      <c r="B70" s="130">
        <v>7.0710400000000007E-2</v>
      </c>
      <c r="C70" s="130">
        <v>9.2807399999999998E-2</v>
      </c>
      <c r="D70" s="130">
        <v>0.1060656</v>
      </c>
      <c r="E70" s="130">
        <v>0.12816259999999999</v>
      </c>
      <c r="F70" s="130">
        <v>0.14142080000000001</v>
      </c>
      <c r="G70" s="130">
        <v>0.1723566</v>
      </c>
      <c r="H70" s="130">
        <v>0.2</v>
      </c>
      <c r="I70" s="130">
        <v>0.2</v>
      </c>
      <c r="J70" s="130">
        <v>0.28999999999999998</v>
      </c>
      <c r="K70" s="130">
        <v>0.4</v>
      </c>
      <c r="L70" s="130">
        <v>0.46100000000000002</v>
      </c>
      <c r="M70" s="130">
        <v>0.45900000000000002</v>
      </c>
      <c r="N70" s="130">
        <v>0.56599999999999995</v>
      </c>
      <c r="O70" s="130">
        <v>0.70799999999999996</v>
      </c>
      <c r="P70" s="130">
        <v>1.032</v>
      </c>
      <c r="Q70" s="130">
        <v>0.69</v>
      </c>
      <c r="R70" s="130">
        <v>0.61</v>
      </c>
      <c r="S70" s="130">
        <v>0.6</v>
      </c>
      <c r="T70" s="130">
        <v>0.6</v>
      </c>
      <c r="U70" s="130">
        <v>0.61</v>
      </c>
      <c r="V70" s="130">
        <v>0.61</v>
      </c>
      <c r="W70" s="130">
        <v>0.6</v>
      </c>
      <c r="X70" s="130">
        <v>2.6</v>
      </c>
      <c r="Y70" s="130">
        <v>2.6</v>
      </c>
      <c r="Z70" s="130">
        <v>2.6</v>
      </c>
      <c r="AA70" s="130">
        <v>4.650264</v>
      </c>
      <c r="AB70" s="130">
        <v>2.145184</v>
      </c>
      <c r="AC70" s="130">
        <v>5.2190659999999998</v>
      </c>
      <c r="AD70" s="130">
        <v>6.1617319999999998</v>
      </c>
      <c r="AE70" s="130">
        <v>6.2477609999999997</v>
      </c>
      <c r="AF70" s="130">
        <v>7.119707</v>
      </c>
      <c r="AG70" s="130">
        <v>6.4893749999999999</v>
      </c>
      <c r="AH70" s="130">
        <v>6.6080550000000002</v>
      </c>
      <c r="AI70" s="130">
        <v>6.1975600000000002</v>
      </c>
      <c r="AJ70" s="130">
        <v>3.55905</v>
      </c>
      <c r="AK70" s="130">
        <v>3.196577</v>
      </c>
      <c r="AL70" s="130">
        <v>3.701006</v>
      </c>
      <c r="AM70" s="130">
        <v>4.5600399999999999</v>
      </c>
      <c r="AN70" s="130">
        <v>4.7558999999999996</v>
      </c>
      <c r="AO70" s="130">
        <v>5.7499229999999999</v>
      </c>
      <c r="AP70" s="130">
        <v>4.8938189999999997</v>
      </c>
      <c r="AQ70" s="130">
        <v>4.9907599999999999</v>
      </c>
      <c r="AR70" s="130">
        <v>4.5663099999999996</v>
      </c>
      <c r="AS70" s="130">
        <v>2.9320360000000001</v>
      </c>
      <c r="AT70" s="130">
        <v>2.8302100000000001</v>
      </c>
      <c r="AU70" s="130">
        <v>3.6150720000000001</v>
      </c>
      <c r="AV70" s="130">
        <v>3.3995090000000001</v>
      </c>
      <c r="AW70" s="130">
        <v>4.396909</v>
      </c>
      <c r="AX70" s="130">
        <v>4.6087210000000001</v>
      </c>
      <c r="AY70" s="130">
        <v>2.8352020000000002</v>
      </c>
      <c r="AZ70" s="130">
        <v>2.5461369999999999</v>
      </c>
      <c r="BA70" s="130">
        <v>3.3712339999999998</v>
      </c>
      <c r="BB70" s="130">
        <v>2.1760830000000002</v>
      </c>
      <c r="BC70" s="130">
        <v>1.8177019999999999</v>
      </c>
      <c r="BD70" s="130">
        <v>2.477789</v>
      </c>
      <c r="BE70" s="131">
        <v>2.4607019999999999</v>
      </c>
      <c r="BF70" s="132">
        <v>-9.6094661442908107E-3</v>
      </c>
      <c r="BG70" s="132">
        <v>-1.32103949272535E-2</v>
      </c>
      <c r="BH70" s="132">
        <v>5.7268218878848596E-4</v>
      </c>
    </row>
    <row r="71" spans="1:60">
      <c r="A71" s="124" t="s">
        <v>316</v>
      </c>
      <c r="B71" s="130">
        <v>0</v>
      </c>
      <c r="C71" s="130">
        <v>0</v>
      </c>
      <c r="D71" s="130">
        <v>0</v>
      </c>
      <c r="E71" s="130">
        <v>0</v>
      </c>
      <c r="F71" s="130">
        <v>0</v>
      </c>
      <c r="G71" s="130">
        <v>0</v>
      </c>
      <c r="H71" s="130">
        <v>0</v>
      </c>
      <c r="I71" s="130">
        <v>0</v>
      </c>
      <c r="J71" s="130">
        <v>0</v>
      </c>
      <c r="K71" s="130">
        <v>0</v>
      </c>
      <c r="L71" s="130">
        <v>0</v>
      </c>
      <c r="M71" s="130">
        <v>0</v>
      </c>
      <c r="N71" s="130">
        <v>0</v>
      </c>
      <c r="O71" s="130">
        <v>0</v>
      </c>
      <c r="P71" s="130">
        <v>0</v>
      </c>
      <c r="Q71" s="130">
        <v>0</v>
      </c>
      <c r="R71" s="130">
        <v>2E-3</v>
      </c>
      <c r="S71" s="130">
        <v>2E-3</v>
      </c>
      <c r="T71" s="130">
        <v>1E-3</v>
      </c>
      <c r="U71" s="130">
        <v>2E-3</v>
      </c>
      <c r="V71" s="130">
        <v>2E-3</v>
      </c>
      <c r="W71" s="130">
        <v>6.0000000000000001E-3</v>
      </c>
      <c r="X71" s="130">
        <v>0.01</v>
      </c>
      <c r="Y71" s="130">
        <v>0.01</v>
      </c>
      <c r="Z71" s="130">
        <v>3.0000000000000001E-3</v>
      </c>
      <c r="AA71" s="130">
        <v>3.0000000000000001E-3</v>
      </c>
      <c r="AB71" s="130">
        <v>6.0000000000000001E-3</v>
      </c>
      <c r="AC71" s="130">
        <v>2.9000000000000001E-2</v>
      </c>
      <c r="AD71" s="130">
        <v>2.5999999999999999E-2</v>
      </c>
      <c r="AE71" s="130">
        <v>2.3E-2</v>
      </c>
      <c r="AF71" s="130">
        <v>2.5000000000000001E-2</v>
      </c>
      <c r="AG71" s="130">
        <v>2.4E-2</v>
      </c>
      <c r="AH71" s="130">
        <v>2.5000000000000001E-2</v>
      </c>
      <c r="AI71" s="130">
        <v>2.5000000000000001E-2</v>
      </c>
      <c r="AJ71" s="130">
        <v>3.3000000000000002E-2</v>
      </c>
      <c r="AK71" s="130">
        <v>3.1E-2</v>
      </c>
      <c r="AL71" s="130">
        <v>0.01</v>
      </c>
      <c r="AM71" s="130">
        <v>2.1000000000000001E-2</v>
      </c>
      <c r="AN71" s="130">
        <v>3.1E-2</v>
      </c>
      <c r="AO71" s="130">
        <v>2.8000000000000001E-2</v>
      </c>
      <c r="AP71" s="130">
        <v>2.8000000000000001E-2</v>
      </c>
      <c r="AQ71" s="130">
        <v>1.4999999999999999E-2</v>
      </c>
      <c r="AR71" s="130">
        <v>1.4E-2</v>
      </c>
      <c r="AS71" s="130">
        <v>1.6E-2</v>
      </c>
      <c r="AT71" s="130">
        <v>2.4E-2</v>
      </c>
      <c r="AU71" s="130">
        <v>3.1E-2</v>
      </c>
      <c r="AV71" s="130">
        <v>2.9000000000000001E-2</v>
      </c>
      <c r="AW71" s="130">
        <v>3.3000000000000002E-2</v>
      </c>
      <c r="AX71" s="130">
        <v>2.7699999999999999E-2</v>
      </c>
      <c r="AY71" s="130">
        <v>1.2699999999999999E-2</v>
      </c>
      <c r="AZ71" s="130">
        <v>2.4500000000000001E-2</v>
      </c>
      <c r="BA71" s="130">
        <v>0</v>
      </c>
      <c r="BB71" s="130">
        <v>0</v>
      </c>
      <c r="BC71" s="130">
        <v>0</v>
      </c>
      <c r="BD71" s="130">
        <v>0</v>
      </c>
      <c r="BE71" s="131">
        <v>0</v>
      </c>
      <c r="BF71" s="132">
        <v>0</v>
      </c>
      <c r="BG71" s="132">
        <v>-1</v>
      </c>
      <c r="BH71" s="132">
        <v>0</v>
      </c>
    </row>
    <row r="72" spans="1:60">
      <c r="A72" s="124" t="s">
        <v>317</v>
      </c>
      <c r="B72" s="130">
        <v>0</v>
      </c>
      <c r="C72" s="130">
        <v>0</v>
      </c>
      <c r="D72" s="130">
        <v>0</v>
      </c>
      <c r="E72" s="130">
        <v>0</v>
      </c>
      <c r="F72" s="130">
        <v>0</v>
      </c>
      <c r="G72" s="130">
        <v>0</v>
      </c>
      <c r="H72" s="130">
        <v>0</v>
      </c>
      <c r="I72" s="130">
        <v>0</v>
      </c>
      <c r="J72" s="130">
        <v>0</v>
      </c>
      <c r="K72" s="130">
        <v>0</v>
      </c>
      <c r="L72" s="130">
        <v>0</v>
      </c>
      <c r="M72" s="130">
        <v>0</v>
      </c>
      <c r="N72" s="130">
        <v>0</v>
      </c>
      <c r="O72" s="130">
        <v>0</v>
      </c>
      <c r="P72" s="130">
        <v>0</v>
      </c>
      <c r="Q72" s="130">
        <v>0</v>
      </c>
      <c r="R72" s="130">
        <v>0</v>
      </c>
      <c r="S72" s="130">
        <v>0</v>
      </c>
      <c r="T72" s="130">
        <v>0</v>
      </c>
      <c r="U72" s="130">
        <v>0</v>
      </c>
      <c r="V72" s="130">
        <v>0</v>
      </c>
      <c r="W72" s="130">
        <v>0</v>
      </c>
      <c r="X72" s="130">
        <v>0</v>
      </c>
      <c r="Y72" s="130">
        <v>0</v>
      </c>
      <c r="Z72" s="130">
        <v>0</v>
      </c>
      <c r="AA72" s="130">
        <v>0</v>
      </c>
      <c r="AB72" s="130">
        <v>0</v>
      </c>
      <c r="AC72" s="130">
        <v>0</v>
      </c>
      <c r="AD72" s="130">
        <v>0</v>
      </c>
      <c r="AE72" s="130">
        <v>0</v>
      </c>
      <c r="AF72" s="130">
        <v>0</v>
      </c>
      <c r="AG72" s="130">
        <v>0</v>
      </c>
      <c r="AH72" s="130">
        <v>0</v>
      </c>
      <c r="AI72" s="130">
        <v>0</v>
      </c>
      <c r="AJ72" s="130">
        <v>0</v>
      </c>
      <c r="AK72" s="130">
        <v>0</v>
      </c>
      <c r="AL72" s="130">
        <v>0</v>
      </c>
      <c r="AM72" s="130">
        <v>0</v>
      </c>
      <c r="AN72" s="130">
        <v>0</v>
      </c>
      <c r="AO72" s="130">
        <v>0</v>
      </c>
      <c r="AP72" s="130">
        <v>0</v>
      </c>
      <c r="AQ72" s="130">
        <v>0</v>
      </c>
      <c r="AR72" s="130">
        <v>0</v>
      </c>
      <c r="AS72" s="130">
        <v>0</v>
      </c>
      <c r="AT72" s="130">
        <v>0</v>
      </c>
      <c r="AU72" s="130">
        <v>0</v>
      </c>
      <c r="AV72" s="130">
        <v>0</v>
      </c>
      <c r="AW72" s="130">
        <v>0</v>
      </c>
      <c r="AX72" s="130">
        <v>0</v>
      </c>
      <c r="AY72" s="130">
        <v>0</v>
      </c>
      <c r="AZ72" s="130">
        <v>0</v>
      </c>
      <c r="BA72" s="130">
        <v>0</v>
      </c>
      <c r="BB72" s="130">
        <v>0</v>
      </c>
      <c r="BC72" s="130">
        <v>0</v>
      </c>
      <c r="BD72" s="130">
        <v>0</v>
      </c>
      <c r="BE72" s="131">
        <v>0</v>
      </c>
      <c r="BF72" s="132">
        <v>0</v>
      </c>
      <c r="BG72" s="132">
        <v>0</v>
      </c>
      <c r="BH72" s="132">
        <v>0</v>
      </c>
    </row>
    <row r="73" spans="1:60">
      <c r="A73" s="124" t="s">
        <v>318</v>
      </c>
      <c r="B73" s="130">
        <v>0</v>
      </c>
      <c r="C73" s="130">
        <v>0</v>
      </c>
      <c r="D73" s="130">
        <v>0</v>
      </c>
      <c r="E73" s="130">
        <v>0</v>
      </c>
      <c r="F73" s="130">
        <v>0</v>
      </c>
      <c r="G73" s="130">
        <v>0</v>
      </c>
      <c r="H73" s="130">
        <v>0</v>
      </c>
      <c r="I73" s="130">
        <v>0</v>
      </c>
      <c r="J73" s="130">
        <v>0</v>
      </c>
      <c r="K73" s="130">
        <v>0</v>
      </c>
      <c r="L73" s="130">
        <v>0</v>
      </c>
      <c r="M73" s="130">
        <v>0</v>
      </c>
      <c r="N73" s="130">
        <v>0</v>
      </c>
      <c r="O73" s="130">
        <v>0</v>
      </c>
      <c r="P73" s="130">
        <v>0</v>
      </c>
      <c r="Q73" s="130">
        <v>0</v>
      </c>
      <c r="R73" s="130">
        <v>0</v>
      </c>
      <c r="S73" s="130">
        <v>0</v>
      </c>
      <c r="T73" s="130">
        <v>0</v>
      </c>
      <c r="U73" s="130">
        <v>0</v>
      </c>
      <c r="V73" s="130">
        <v>0</v>
      </c>
      <c r="W73" s="130">
        <v>0</v>
      </c>
      <c r="X73" s="130">
        <v>0</v>
      </c>
      <c r="Y73" s="130">
        <v>0</v>
      </c>
      <c r="Z73" s="130">
        <v>0</v>
      </c>
      <c r="AA73" s="130">
        <v>0</v>
      </c>
      <c r="AB73" s="130">
        <v>0</v>
      </c>
      <c r="AC73" s="130">
        <v>0</v>
      </c>
      <c r="AD73" s="130">
        <v>0</v>
      </c>
      <c r="AE73" s="130">
        <v>0</v>
      </c>
      <c r="AF73" s="130">
        <v>0</v>
      </c>
      <c r="AG73" s="130">
        <v>0</v>
      </c>
      <c r="AH73" s="130">
        <v>0</v>
      </c>
      <c r="AI73" s="130">
        <v>0</v>
      </c>
      <c r="AJ73" s="130">
        <v>0</v>
      </c>
      <c r="AK73" s="130">
        <v>0</v>
      </c>
      <c r="AL73" s="130">
        <v>0</v>
      </c>
      <c r="AM73" s="130">
        <v>0</v>
      </c>
      <c r="AN73" s="130">
        <v>0</v>
      </c>
      <c r="AO73" s="130">
        <v>0</v>
      </c>
      <c r="AP73" s="130">
        <v>0</v>
      </c>
      <c r="AQ73" s="130">
        <v>0</v>
      </c>
      <c r="AR73" s="130">
        <v>0</v>
      </c>
      <c r="AS73" s="130">
        <v>0</v>
      </c>
      <c r="AT73" s="130">
        <v>0</v>
      </c>
      <c r="AU73" s="130">
        <v>0</v>
      </c>
      <c r="AV73" s="130">
        <v>0</v>
      </c>
      <c r="AW73" s="130">
        <v>0</v>
      </c>
      <c r="AX73" s="130">
        <v>0</v>
      </c>
      <c r="AY73" s="130">
        <v>0</v>
      </c>
      <c r="AZ73" s="130">
        <v>0</v>
      </c>
      <c r="BA73" s="130">
        <v>0</v>
      </c>
      <c r="BB73" s="130">
        <v>0</v>
      </c>
      <c r="BC73" s="130">
        <v>0</v>
      </c>
      <c r="BD73" s="130">
        <v>0</v>
      </c>
      <c r="BE73" s="131">
        <v>0</v>
      </c>
      <c r="BF73" s="132">
        <v>0</v>
      </c>
      <c r="BG73" s="132">
        <v>0</v>
      </c>
      <c r="BH73" s="132">
        <v>0</v>
      </c>
    </row>
    <row r="74" spans="1:60">
      <c r="A74" s="124" t="s">
        <v>319</v>
      </c>
      <c r="B74" s="130">
        <v>0</v>
      </c>
      <c r="C74" s="130">
        <v>0</v>
      </c>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v>0</v>
      </c>
      <c r="Z74" s="130">
        <v>0</v>
      </c>
      <c r="AA74" s="130">
        <v>0</v>
      </c>
      <c r="AB74" s="130">
        <v>0</v>
      </c>
      <c r="AC74" s="130">
        <v>0</v>
      </c>
      <c r="AD74" s="130">
        <v>0</v>
      </c>
      <c r="AE74" s="130">
        <v>0</v>
      </c>
      <c r="AF74" s="130">
        <v>0</v>
      </c>
      <c r="AG74" s="130">
        <v>0</v>
      </c>
      <c r="AH74" s="130">
        <v>0</v>
      </c>
      <c r="AI74" s="130">
        <v>0</v>
      </c>
      <c r="AJ74" s="130">
        <v>0</v>
      </c>
      <c r="AK74" s="130">
        <v>0</v>
      </c>
      <c r="AL74" s="130">
        <v>0</v>
      </c>
      <c r="AM74" s="130">
        <v>0</v>
      </c>
      <c r="AN74" s="130">
        <v>0</v>
      </c>
      <c r="AO74" s="130">
        <v>0</v>
      </c>
      <c r="AP74" s="130">
        <v>0</v>
      </c>
      <c r="AQ74" s="130">
        <v>0</v>
      </c>
      <c r="AR74" s="130">
        <v>0</v>
      </c>
      <c r="AS74" s="130">
        <v>0</v>
      </c>
      <c r="AT74" s="130">
        <v>0</v>
      </c>
      <c r="AU74" s="130">
        <v>0</v>
      </c>
      <c r="AV74" s="130">
        <v>0</v>
      </c>
      <c r="AW74" s="130">
        <v>0</v>
      </c>
      <c r="AX74" s="130">
        <v>0</v>
      </c>
      <c r="AY74" s="130">
        <v>0</v>
      </c>
      <c r="AZ74" s="130">
        <v>0</v>
      </c>
      <c r="BA74" s="130">
        <v>0</v>
      </c>
      <c r="BB74" s="130">
        <v>0</v>
      </c>
      <c r="BC74" s="130">
        <v>0</v>
      </c>
      <c r="BD74" s="130">
        <v>0</v>
      </c>
      <c r="BE74" s="131">
        <v>0</v>
      </c>
      <c r="BF74" s="132">
        <v>0</v>
      </c>
      <c r="BG74" s="132">
        <v>0</v>
      </c>
      <c r="BH74" s="132">
        <v>0</v>
      </c>
    </row>
    <row r="75" spans="1:60">
      <c r="A75" s="124" t="s">
        <v>320</v>
      </c>
      <c r="B75" s="130">
        <v>0</v>
      </c>
      <c r="C75" s="130">
        <v>0</v>
      </c>
      <c r="D75" s="130">
        <v>0</v>
      </c>
      <c r="E75" s="130">
        <v>0</v>
      </c>
      <c r="F75" s="130">
        <v>0</v>
      </c>
      <c r="G75" s="130">
        <v>0</v>
      </c>
      <c r="H75" s="130">
        <v>0</v>
      </c>
      <c r="I75" s="130">
        <v>0</v>
      </c>
      <c r="J75" s="130">
        <v>0</v>
      </c>
      <c r="K75" s="130">
        <v>0</v>
      </c>
      <c r="L75" s="130">
        <v>0</v>
      </c>
      <c r="M75" s="130">
        <v>0</v>
      </c>
      <c r="N75" s="130">
        <v>0</v>
      </c>
      <c r="O75" s="130">
        <v>0</v>
      </c>
      <c r="P75" s="130">
        <v>0</v>
      </c>
      <c r="Q75" s="130">
        <v>0</v>
      </c>
      <c r="R75" s="130">
        <v>0</v>
      </c>
      <c r="S75" s="130">
        <v>0</v>
      </c>
      <c r="T75" s="130">
        <v>0</v>
      </c>
      <c r="U75" s="130">
        <v>0</v>
      </c>
      <c r="V75" s="130">
        <v>0</v>
      </c>
      <c r="W75" s="130">
        <v>0</v>
      </c>
      <c r="X75" s="130">
        <v>0</v>
      </c>
      <c r="Y75" s="130">
        <v>0</v>
      </c>
      <c r="Z75" s="130">
        <v>0</v>
      </c>
      <c r="AA75" s="130">
        <v>0</v>
      </c>
      <c r="AB75" s="130">
        <v>0</v>
      </c>
      <c r="AC75" s="130">
        <v>0</v>
      </c>
      <c r="AD75" s="130">
        <v>0</v>
      </c>
      <c r="AE75" s="130">
        <v>0</v>
      </c>
      <c r="AF75" s="130">
        <v>0</v>
      </c>
      <c r="AG75" s="130">
        <v>0</v>
      </c>
      <c r="AH75" s="130">
        <v>0</v>
      </c>
      <c r="AI75" s="130">
        <v>0</v>
      </c>
      <c r="AJ75" s="130">
        <v>0</v>
      </c>
      <c r="AK75" s="130">
        <v>0</v>
      </c>
      <c r="AL75" s="130">
        <v>0</v>
      </c>
      <c r="AM75" s="130">
        <v>0</v>
      </c>
      <c r="AN75" s="130">
        <v>0</v>
      </c>
      <c r="AO75" s="130">
        <v>0</v>
      </c>
      <c r="AP75" s="130">
        <v>0</v>
      </c>
      <c r="AQ75" s="130">
        <v>0</v>
      </c>
      <c r="AR75" s="130">
        <v>0</v>
      </c>
      <c r="AS75" s="130">
        <v>0</v>
      </c>
      <c r="AT75" s="130">
        <v>0</v>
      </c>
      <c r="AU75" s="130">
        <v>0</v>
      </c>
      <c r="AV75" s="130">
        <v>0</v>
      </c>
      <c r="AW75" s="130">
        <v>0</v>
      </c>
      <c r="AX75" s="130">
        <v>0</v>
      </c>
      <c r="AY75" s="130">
        <v>0</v>
      </c>
      <c r="AZ75" s="130">
        <v>0</v>
      </c>
      <c r="BA75" s="130">
        <v>0</v>
      </c>
      <c r="BB75" s="130">
        <v>0</v>
      </c>
      <c r="BC75" s="130">
        <v>0</v>
      </c>
      <c r="BD75" s="130">
        <v>0</v>
      </c>
      <c r="BE75" s="131">
        <v>0</v>
      </c>
      <c r="BF75" s="132">
        <v>0</v>
      </c>
      <c r="BG75" s="132">
        <v>0</v>
      </c>
      <c r="BH75" s="132">
        <v>0</v>
      </c>
    </row>
    <row r="76" spans="1:60">
      <c r="A76" s="124" t="s">
        <v>321</v>
      </c>
      <c r="B76" s="130">
        <v>0</v>
      </c>
      <c r="C76" s="130">
        <v>0</v>
      </c>
      <c r="D76" s="130">
        <v>0</v>
      </c>
      <c r="E76" s="130">
        <v>0</v>
      </c>
      <c r="F76" s="130">
        <v>0</v>
      </c>
      <c r="G76" s="130">
        <v>0</v>
      </c>
      <c r="H76" s="130">
        <v>0</v>
      </c>
      <c r="I76" s="130">
        <v>0</v>
      </c>
      <c r="J76" s="130">
        <v>0</v>
      </c>
      <c r="K76" s="130">
        <v>0</v>
      </c>
      <c r="L76" s="130">
        <v>0</v>
      </c>
      <c r="M76" s="130">
        <v>0</v>
      </c>
      <c r="N76" s="130">
        <v>0</v>
      </c>
      <c r="O76" s="130">
        <v>0</v>
      </c>
      <c r="P76" s="130">
        <v>0</v>
      </c>
      <c r="Q76" s="130">
        <v>0</v>
      </c>
      <c r="R76" s="130">
        <v>0</v>
      </c>
      <c r="S76" s="130">
        <v>0</v>
      </c>
      <c r="T76" s="130">
        <v>0</v>
      </c>
      <c r="U76" s="130">
        <v>0</v>
      </c>
      <c r="V76" s="130">
        <v>0</v>
      </c>
      <c r="W76" s="130">
        <v>0</v>
      </c>
      <c r="X76" s="130">
        <v>0</v>
      </c>
      <c r="Y76" s="130">
        <v>0</v>
      </c>
      <c r="Z76" s="130">
        <v>0</v>
      </c>
      <c r="AA76" s="130">
        <v>0</v>
      </c>
      <c r="AB76" s="130">
        <v>0</v>
      </c>
      <c r="AC76" s="130">
        <v>0</v>
      </c>
      <c r="AD76" s="130">
        <v>0</v>
      </c>
      <c r="AE76" s="130">
        <v>0</v>
      </c>
      <c r="AF76" s="130">
        <v>0</v>
      </c>
      <c r="AG76" s="130">
        <v>0</v>
      </c>
      <c r="AH76" s="130">
        <v>0</v>
      </c>
      <c r="AI76" s="130">
        <v>0</v>
      </c>
      <c r="AJ76" s="130">
        <v>0</v>
      </c>
      <c r="AK76" s="130">
        <v>0</v>
      </c>
      <c r="AL76" s="130">
        <v>0</v>
      </c>
      <c r="AM76" s="130">
        <v>0</v>
      </c>
      <c r="AN76" s="130">
        <v>0</v>
      </c>
      <c r="AO76" s="130">
        <v>0</v>
      </c>
      <c r="AP76" s="130">
        <v>0</v>
      </c>
      <c r="AQ76" s="130">
        <v>0</v>
      </c>
      <c r="AR76" s="130">
        <v>0</v>
      </c>
      <c r="AS76" s="130">
        <v>0</v>
      </c>
      <c r="AT76" s="130">
        <v>0</v>
      </c>
      <c r="AU76" s="130">
        <v>0</v>
      </c>
      <c r="AV76" s="130">
        <v>0</v>
      </c>
      <c r="AW76" s="130">
        <v>0</v>
      </c>
      <c r="AX76" s="130">
        <v>0</v>
      </c>
      <c r="AY76" s="130">
        <v>0</v>
      </c>
      <c r="AZ76" s="130">
        <v>0</v>
      </c>
      <c r="BA76" s="130">
        <v>0</v>
      </c>
      <c r="BB76" s="130">
        <v>0</v>
      </c>
      <c r="BC76" s="130">
        <v>0</v>
      </c>
      <c r="BD76" s="130">
        <v>0</v>
      </c>
      <c r="BE76" s="131">
        <v>0</v>
      </c>
      <c r="BF76" s="132">
        <v>0</v>
      </c>
      <c r="BG76" s="132">
        <v>0</v>
      </c>
      <c r="BH76" s="132">
        <v>0</v>
      </c>
    </row>
    <row r="77" spans="1:60">
      <c r="A77" s="124" t="s">
        <v>322</v>
      </c>
      <c r="B77" s="130">
        <v>0.55600000000000005</v>
      </c>
      <c r="C77" s="130">
        <v>0.60599999999999998</v>
      </c>
      <c r="D77" s="130">
        <v>0.73399999999999999</v>
      </c>
      <c r="E77" s="130">
        <v>0.81399999999999995</v>
      </c>
      <c r="F77" s="130">
        <v>0.95199999999999996</v>
      </c>
      <c r="G77" s="130">
        <v>0.92800000000000005</v>
      </c>
      <c r="H77" s="130">
        <v>0.89</v>
      </c>
      <c r="I77" s="130">
        <v>0.86899999999999999</v>
      </c>
      <c r="J77" s="130">
        <v>0.495</v>
      </c>
      <c r="K77" s="130">
        <v>1.1499999999999999</v>
      </c>
      <c r="L77" s="130">
        <v>1.55</v>
      </c>
      <c r="M77" s="130">
        <v>2.0299999999999998</v>
      </c>
      <c r="N77" s="130">
        <v>2.5680000000000001</v>
      </c>
      <c r="O77" s="130">
        <v>2.895</v>
      </c>
      <c r="P77" s="130">
        <v>3.2010000000000001</v>
      </c>
      <c r="Q77" s="130">
        <v>3.411</v>
      </c>
      <c r="R77" s="130">
        <v>3.508</v>
      </c>
      <c r="S77" s="130">
        <v>3.609</v>
      </c>
      <c r="T77" s="130">
        <v>3.3620000000000001</v>
      </c>
      <c r="U77" s="130">
        <v>3.91</v>
      </c>
      <c r="V77" s="130">
        <v>3.927</v>
      </c>
      <c r="W77" s="130">
        <v>3.423</v>
      </c>
      <c r="X77" s="130">
        <v>3.4889999999999999</v>
      </c>
      <c r="Y77" s="130">
        <v>3.4430000000000001</v>
      </c>
      <c r="Z77" s="130">
        <v>3.2890000000000001</v>
      </c>
      <c r="AA77" s="130">
        <v>3.2389999999999999</v>
      </c>
      <c r="AB77" s="130">
        <v>3.2509999999999999</v>
      </c>
      <c r="AC77" s="130">
        <v>3.375</v>
      </c>
      <c r="AD77" s="130">
        <v>3.3260000000000001</v>
      </c>
      <c r="AE77" s="130">
        <v>3.383</v>
      </c>
      <c r="AF77" s="130">
        <v>3.1850000000000001</v>
      </c>
      <c r="AG77" s="130">
        <v>3.371</v>
      </c>
      <c r="AH77" s="130">
        <v>3.3530000000000002</v>
      </c>
      <c r="AI77" s="130">
        <v>3.5</v>
      </c>
      <c r="AJ77" s="130">
        <v>3.0659999999999998</v>
      </c>
      <c r="AK77" s="130">
        <v>3.7136</v>
      </c>
      <c r="AL77" s="130">
        <v>3.7847900000000001</v>
      </c>
      <c r="AM77" s="130">
        <v>4.2308409999999999</v>
      </c>
      <c r="AN77" s="130">
        <v>4.1096830000000004</v>
      </c>
      <c r="AO77" s="130">
        <v>5.3714389999999996</v>
      </c>
      <c r="AP77" s="130">
        <v>4.5482839999999998</v>
      </c>
      <c r="AQ77" s="130">
        <v>4.7394629999999998</v>
      </c>
      <c r="AR77" s="130">
        <v>4.1665020000000004</v>
      </c>
      <c r="AS77" s="130">
        <v>3.3043969999999998</v>
      </c>
      <c r="AT77" s="130">
        <v>2.5391119999999998</v>
      </c>
      <c r="AU77" s="130">
        <v>3.4922520000000001</v>
      </c>
      <c r="AV77" s="130">
        <v>4.1432450000000003</v>
      </c>
      <c r="AW77" s="130">
        <v>4.4754620000000003</v>
      </c>
      <c r="AX77" s="130">
        <v>4.2493369999999997</v>
      </c>
      <c r="AY77" s="130">
        <v>2.5915780000000002</v>
      </c>
      <c r="AZ77" s="130">
        <v>0.94474899999999995</v>
      </c>
      <c r="BA77" s="130">
        <v>1.3527450000000001</v>
      </c>
      <c r="BB77" s="130">
        <v>1.206674</v>
      </c>
      <c r="BC77" s="130">
        <v>1.124349</v>
      </c>
      <c r="BD77" s="130">
        <v>1.7374160000000001</v>
      </c>
      <c r="BE77" s="131">
        <v>1.801933</v>
      </c>
      <c r="BF77" s="132">
        <v>3.4300182450460702E-2</v>
      </c>
      <c r="BG77" s="132">
        <v>-3.7230783199712701E-2</v>
      </c>
      <c r="BH77" s="132">
        <v>4.19366072970316E-4</v>
      </c>
    </row>
    <row r="78" spans="1:60" s="125" customFormat="1">
      <c r="A78" s="133" t="s">
        <v>323</v>
      </c>
      <c r="B78" s="134">
        <v>2.3458570000000001</v>
      </c>
      <c r="C78" s="134">
        <v>2.5461166</v>
      </c>
      <c r="D78" s="134">
        <v>2.8287955999999999</v>
      </c>
      <c r="E78" s="134">
        <v>3.0811522</v>
      </c>
      <c r="F78" s="134">
        <v>3.3959282000000002</v>
      </c>
      <c r="G78" s="134">
        <v>3.5796399999999999</v>
      </c>
      <c r="H78" s="134">
        <v>3.7548982</v>
      </c>
      <c r="I78" s="134">
        <v>4.5691648000000002</v>
      </c>
      <c r="J78" s="134">
        <v>3.7504173999999999</v>
      </c>
      <c r="K78" s="134">
        <v>4.8159365999999997</v>
      </c>
      <c r="L78" s="134">
        <v>5.4404544000000001</v>
      </c>
      <c r="M78" s="134">
        <v>6.3250392</v>
      </c>
      <c r="N78" s="134">
        <v>7.0982018</v>
      </c>
      <c r="O78" s="134">
        <v>9.8122570000000007</v>
      </c>
      <c r="P78" s="134">
        <v>9.6158292000000003</v>
      </c>
      <c r="Q78" s="134">
        <v>9.6827021999999996</v>
      </c>
      <c r="R78" s="134">
        <v>10.2143526</v>
      </c>
      <c r="S78" s="134">
        <v>10.605871799999999</v>
      </c>
      <c r="T78" s="134">
        <v>10.220870400000001</v>
      </c>
      <c r="U78" s="134">
        <v>10.373285600000001</v>
      </c>
      <c r="V78" s="134">
        <v>10.438000000000001</v>
      </c>
      <c r="W78" s="134">
        <v>11.079000000000001</v>
      </c>
      <c r="X78" s="134">
        <v>13.914999999999999</v>
      </c>
      <c r="Y78" s="134">
        <v>14.298999999999999</v>
      </c>
      <c r="Z78" s="134">
        <v>12.624000000000001</v>
      </c>
      <c r="AA78" s="134">
        <v>15.273263999999999</v>
      </c>
      <c r="AB78" s="134">
        <v>11.009183999999999</v>
      </c>
      <c r="AC78" s="134">
        <v>17.827065999999999</v>
      </c>
      <c r="AD78" s="134">
        <v>20.046731999999999</v>
      </c>
      <c r="AE78" s="134">
        <v>16.549761</v>
      </c>
      <c r="AF78" s="134">
        <v>18.652706999999999</v>
      </c>
      <c r="AG78" s="134">
        <v>18.698374999999999</v>
      </c>
      <c r="AH78" s="134">
        <v>15.927054999999999</v>
      </c>
      <c r="AI78" s="134">
        <v>17.210560000000001</v>
      </c>
      <c r="AJ78" s="134">
        <v>11.80105</v>
      </c>
      <c r="AK78" s="134">
        <v>10.722177</v>
      </c>
      <c r="AL78" s="134">
        <v>11.617796</v>
      </c>
      <c r="AM78" s="134">
        <v>16.823881</v>
      </c>
      <c r="AN78" s="134">
        <v>18.484583000000001</v>
      </c>
      <c r="AO78" s="134">
        <v>23.082362</v>
      </c>
      <c r="AP78" s="134">
        <v>23.918102999999999</v>
      </c>
      <c r="AQ78" s="134">
        <v>28.254223</v>
      </c>
      <c r="AR78" s="134">
        <v>26.705812000000002</v>
      </c>
      <c r="AS78" s="134">
        <v>13.690433000000001</v>
      </c>
      <c r="AT78" s="134">
        <v>12.116322</v>
      </c>
      <c r="AU78" s="134">
        <v>17.390324</v>
      </c>
      <c r="AV78" s="134">
        <v>18.255754</v>
      </c>
      <c r="AW78" s="134">
        <v>21.407371000000001</v>
      </c>
      <c r="AX78" s="134">
        <v>23.509758000000001</v>
      </c>
      <c r="AY78" s="134">
        <v>19.943480000000001</v>
      </c>
      <c r="AZ78" s="134">
        <v>16.767385999999998</v>
      </c>
      <c r="BA78" s="134">
        <v>20.145979000000001</v>
      </c>
      <c r="BB78" s="134">
        <v>20.614757000000001</v>
      </c>
      <c r="BC78" s="134">
        <v>14.333523710679099</v>
      </c>
      <c r="BD78" s="134">
        <v>33.178316849793298</v>
      </c>
      <c r="BE78" s="134">
        <v>25.434139105443599</v>
      </c>
      <c r="BF78" s="135">
        <v>-0.23550531399987601</v>
      </c>
      <c r="BG78" s="135">
        <v>0.105982752659524</v>
      </c>
      <c r="BH78" s="135">
        <v>5.9193183298328102E-3</v>
      </c>
    </row>
    <row r="79" spans="1:6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1"/>
      <c r="BF79" s="132"/>
      <c r="BG79" s="132"/>
      <c r="BH79" s="132"/>
    </row>
    <row r="80" spans="1:60">
      <c r="A80" s="136" t="s">
        <v>324</v>
      </c>
      <c r="B80" s="130">
        <v>0.4</v>
      </c>
      <c r="C80" s="130">
        <v>0.35499999999999998</v>
      </c>
      <c r="D80" s="130">
        <v>0.41</v>
      </c>
      <c r="E80" s="130">
        <v>0.56299999999999994</v>
      </c>
      <c r="F80" s="130">
        <v>0.36099999999999999</v>
      </c>
      <c r="G80" s="130">
        <v>0.57999999999999996</v>
      </c>
      <c r="H80" s="130">
        <v>0.33</v>
      </c>
      <c r="I80" s="130">
        <v>0.495</v>
      </c>
      <c r="J80" s="130">
        <v>0.752</v>
      </c>
      <c r="K80" s="130">
        <v>0.497</v>
      </c>
      <c r="L80" s="130">
        <v>0.32800000000000001</v>
      </c>
      <c r="M80" s="130">
        <v>0.38900000000000001</v>
      </c>
      <c r="N80" s="130">
        <v>0.26900000000000002</v>
      </c>
      <c r="O80" s="130">
        <v>0.25</v>
      </c>
      <c r="P80" s="130">
        <v>0.29099999999999998</v>
      </c>
      <c r="Q80" s="130">
        <v>0.25700000000000001</v>
      </c>
      <c r="R80" s="130">
        <v>0.36599999999999999</v>
      </c>
      <c r="S80" s="130">
        <v>0.47899999999999998</v>
      </c>
      <c r="T80" s="130">
        <v>0.23499999999999999</v>
      </c>
      <c r="U80" s="130">
        <v>0.45200000000000001</v>
      </c>
      <c r="V80" s="130">
        <v>0.64600000000000002</v>
      </c>
      <c r="W80" s="130">
        <v>0.25</v>
      </c>
      <c r="X80" s="130">
        <v>0.499</v>
      </c>
      <c r="Y80" s="130">
        <v>0.183</v>
      </c>
      <c r="Z80" s="130">
        <v>0.22600000000000001</v>
      </c>
      <c r="AA80" s="130">
        <v>0.13500000000000001</v>
      </c>
      <c r="AB80" s="130">
        <v>0.29299999999999998</v>
      </c>
      <c r="AC80" s="130">
        <v>0.19900000000000001</v>
      </c>
      <c r="AD80" s="130">
        <v>0.35299999999999998</v>
      </c>
      <c r="AE80" s="130">
        <v>0.16600000000000001</v>
      </c>
      <c r="AF80" s="130">
        <v>0.193</v>
      </c>
      <c r="AG80" s="130">
        <v>0.13500000000000001</v>
      </c>
      <c r="AH80" s="130">
        <v>7.4999999999999997E-2</v>
      </c>
      <c r="AI80" s="130">
        <v>0.215</v>
      </c>
      <c r="AJ80" s="130">
        <v>0.20300000000000001</v>
      </c>
      <c r="AK80" s="130">
        <v>5.3999999999999999E-2</v>
      </c>
      <c r="AL80" s="130">
        <v>6.9000000000000006E-2</v>
      </c>
      <c r="AM80" s="130">
        <v>5.7000000000000002E-2</v>
      </c>
      <c r="AN80" s="130">
        <v>0.26500000000000001</v>
      </c>
      <c r="AO80" s="130">
        <v>0.251</v>
      </c>
      <c r="AP80" s="130">
        <v>0.55530000000000002</v>
      </c>
      <c r="AQ80" s="130">
        <v>0.21759999999999999</v>
      </c>
      <c r="AR80" s="130">
        <v>0.22600000000000001</v>
      </c>
      <c r="AS80" s="130">
        <v>0.28299999999999997</v>
      </c>
      <c r="AT80" s="130">
        <v>0.34200000000000003</v>
      </c>
      <c r="AU80" s="130">
        <v>0.17299999999999999</v>
      </c>
      <c r="AV80" s="130">
        <v>0.378</v>
      </c>
      <c r="AW80" s="130">
        <v>0.38900000000000001</v>
      </c>
      <c r="AX80" s="130">
        <v>9.9000000000000005E-2</v>
      </c>
      <c r="AY80" s="130">
        <v>0.193</v>
      </c>
      <c r="AZ80" s="130">
        <v>0.14499999999999999</v>
      </c>
      <c r="BA80" s="130">
        <v>7.1999999999999995E-2</v>
      </c>
      <c r="BB80" s="130">
        <v>5.6000000000000001E-2</v>
      </c>
      <c r="BC80" s="130">
        <v>0.11700000000000001</v>
      </c>
      <c r="BD80" s="130">
        <v>0.152</v>
      </c>
      <c r="BE80" s="131">
        <v>0.05</v>
      </c>
      <c r="BF80" s="132">
        <v>-0.67195139488064404</v>
      </c>
      <c r="BG80" s="132">
        <v>-7.7892088518272201E-2</v>
      </c>
      <c r="BH80" s="132">
        <v>1.1636561208721899E-5</v>
      </c>
    </row>
    <row r="81" spans="1:60">
      <c r="A81" s="136" t="s">
        <v>325</v>
      </c>
      <c r="B81" s="130">
        <v>1.7324048000000001</v>
      </c>
      <c r="C81" s="130">
        <v>1.8252122</v>
      </c>
      <c r="D81" s="130">
        <v>1.9666330000000001</v>
      </c>
      <c r="E81" s="130">
        <v>3.0007725999999999</v>
      </c>
      <c r="F81" s="130">
        <v>3.9907181999999999</v>
      </c>
      <c r="G81" s="130">
        <v>4.6889833999999997</v>
      </c>
      <c r="H81" s="130">
        <v>5.0469548</v>
      </c>
      <c r="I81" s="130">
        <v>5.1618592000000003</v>
      </c>
      <c r="J81" s="130">
        <v>5.1530203999999999</v>
      </c>
      <c r="K81" s="130">
        <v>6.1164496000000002</v>
      </c>
      <c r="L81" s="130">
        <v>6.7926178000000004</v>
      </c>
      <c r="M81" s="130">
        <v>8.0035334000000002</v>
      </c>
      <c r="N81" s="130">
        <v>9.0376729999999998</v>
      </c>
      <c r="O81" s="130">
        <v>9.9303918000000007</v>
      </c>
      <c r="P81" s="130">
        <v>9.6077756000000001</v>
      </c>
      <c r="Q81" s="130">
        <v>9.8022291999999993</v>
      </c>
      <c r="R81" s="130">
        <v>10.2132334</v>
      </c>
      <c r="S81" s="130">
        <v>10.4916556</v>
      </c>
      <c r="T81" s="130">
        <v>9.8154874000000003</v>
      </c>
      <c r="U81" s="130">
        <v>9.6298726000000006</v>
      </c>
      <c r="V81" s="130">
        <v>9.1479999999999997</v>
      </c>
      <c r="W81" s="130">
        <v>8.9719999999999995</v>
      </c>
      <c r="X81" s="130">
        <v>8.9695</v>
      </c>
      <c r="Y81" s="130">
        <v>8.8290000000000006</v>
      </c>
      <c r="Z81" s="130">
        <v>9.4870000000000001</v>
      </c>
      <c r="AA81" s="130">
        <v>9.9529999999999994</v>
      </c>
      <c r="AB81" s="130">
        <v>9.9160000000000004</v>
      </c>
      <c r="AC81" s="130">
        <v>9.8000000000000007</v>
      </c>
      <c r="AD81" s="130">
        <v>10.092499999999999</v>
      </c>
      <c r="AE81" s="130">
        <v>10.728</v>
      </c>
      <c r="AF81" s="130">
        <v>11.192</v>
      </c>
      <c r="AG81" s="130">
        <v>11.484</v>
      </c>
      <c r="AH81" s="130">
        <v>11.771000000000001</v>
      </c>
      <c r="AI81" s="130">
        <v>12.1045</v>
      </c>
      <c r="AJ81" s="130">
        <v>13.4405</v>
      </c>
      <c r="AK81" s="130">
        <v>14.178000000000001</v>
      </c>
      <c r="AL81" s="130">
        <v>14.413500000000001</v>
      </c>
      <c r="AM81" s="130">
        <v>13.9945</v>
      </c>
      <c r="AN81" s="130">
        <v>12.939</v>
      </c>
      <c r="AO81" s="130">
        <v>12.8315</v>
      </c>
      <c r="AP81" s="130">
        <v>12.644</v>
      </c>
      <c r="AQ81" s="130">
        <v>12.7845</v>
      </c>
      <c r="AR81" s="130">
        <v>14.217499999999999</v>
      </c>
      <c r="AS81" s="130">
        <v>15.096</v>
      </c>
      <c r="AT81" s="130">
        <v>13.772500000000001</v>
      </c>
      <c r="AU81" s="130">
        <v>12.954499999999999</v>
      </c>
      <c r="AV81" s="130">
        <v>12.99</v>
      </c>
      <c r="AW81" s="130">
        <v>13.0275</v>
      </c>
      <c r="AX81" s="130">
        <v>13.236499999999999</v>
      </c>
      <c r="AY81" s="130">
        <v>13.587</v>
      </c>
      <c r="AZ81" s="130">
        <v>13.6835</v>
      </c>
      <c r="BA81" s="130">
        <v>13.1975</v>
      </c>
      <c r="BB81" s="130">
        <v>12.788</v>
      </c>
      <c r="BC81" s="130">
        <v>12.812545999999999</v>
      </c>
      <c r="BD81" s="130">
        <v>13.2137092</v>
      </c>
      <c r="BE81" s="131">
        <v>13.13905104</v>
      </c>
      <c r="BF81" s="132">
        <v>-8.3668563371577208E-3</v>
      </c>
      <c r="BG81" s="132">
        <v>-4.1333325653367704E-3</v>
      </c>
      <c r="BH81" s="132">
        <v>3.0578674330296101E-3</v>
      </c>
    </row>
    <row r="82" spans="1:60">
      <c r="A82" s="136" t="s">
        <v>326</v>
      </c>
      <c r="B82" s="130">
        <v>1.2130000000000001</v>
      </c>
      <c r="C82" s="130">
        <v>1.054</v>
      </c>
      <c r="D82" s="130">
        <v>0.93200000000000005</v>
      </c>
      <c r="E82" s="130">
        <v>1.0580000000000001</v>
      </c>
      <c r="F82" s="130">
        <v>1.3680000000000001</v>
      </c>
      <c r="G82" s="130">
        <v>1.3460000000000001</v>
      </c>
      <c r="H82" s="130">
        <v>1.52</v>
      </c>
      <c r="I82" s="130">
        <v>1.5960000000000001</v>
      </c>
      <c r="J82" s="130">
        <v>1.1919999999999999</v>
      </c>
      <c r="K82" s="130">
        <v>1.337</v>
      </c>
      <c r="L82" s="130">
        <v>1.016</v>
      </c>
      <c r="M82" s="130">
        <v>0.998</v>
      </c>
      <c r="N82" s="130">
        <v>1.365</v>
      </c>
      <c r="O82" s="130">
        <v>1.4159999999999999</v>
      </c>
      <c r="P82" s="130">
        <v>1.5820000000000001</v>
      </c>
      <c r="Q82" s="130">
        <v>1.5149999999999999</v>
      </c>
      <c r="R82" s="130">
        <v>1.024</v>
      </c>
      <c r="S82" s="130">
        <v>0.57199999999999995</v>
      </c>
      <c r="T82" s="130">
        <v>0.48099999999999998</v>
      </c>
      <c r="U82" s="130">
        <v>0.36599999999999999</v>
      </c>
      <c r="V82" s="130">
        <v>0.48599999999999999</v>
      </c>
      <c r="W82" s="130">
        <v>0.64300000000000002</v>
      </c>
      <c r="X82" s="130">
        <v>0.82499999999999996</v>
      </c>
      <c r="Y82" s="130">
        <v>0.93600000000000005</v>
      </c>
      <c r="Z82" s="130">
        <v>1.157</v>
      </c>
      <c r="AA82" s="130">
        <v>1.22</v>
      </c>
      <c r="AB82" s="130">
        <v>1.226</v>
      </c>
      <c r="AC82" s="130">
        <v>0.96399999999999997</v>
      </c>
      <c r="AD82" s="130">
        <v>0.443</v>
      </c>
      <c r="AE82" s="130">
        <v>0.84</v>
      </c>
      <c r="AF82" s="130">
        <v>0.61099999999999999</v>
      </c>
      <c r="AG82" s="130">
        <v>1.9570000000000001</v>
      </c>
      <c r="AH82" s="130">
        <v>2.0830000000000002</v>
      </c>
      <c r="AI82" s="130">
        <v>1.7769999999999999</v>
      </c>
      <c r="AJ82" s="130">
        <v>0.82499999999999996</v>
      </c>
      <c r="AK82" s="130">
        <v>0.71799999999999997</v>
      </c>
      <c r="AL82" s="130">
        <v>0.86229999999999996</v>
      </c>
      <c r="AM82" s="130">
        <v>0.84199999999999997</v>
      </c>
      <c r="AN82" s="130">
        <v>1.44171171171171</v>
      </c>
      <c r="AO82" s="130">
        <v>1.5912999999999999</v>
      </c>
      <c r="AP82" s="130">
        <v>0.9647</v>
      </c>
      <c r="AQ82" s="130">
        <v>0.98250000000000004</v>
      </c>
      <c r="AR82" s="130">
        <v>0.90200000000000002</v>
      </c>
      <c r="AS82" s="130">
        <v>0.91579999999999995</v>
      </c>
      <c r="AT82" s="130">
        <v>2.5682999999999998</v>
      </c>
      <c r="AU82" s="130">
        <v>3.4678</v>
      </c>
      <c r="AV82" s="130">
        <v>2.0053999999999998</v>
      </c>
      <c r="AW82" s="130">
        <v>1.631</v>
      </c>
      <c r="AX82" s="130">
        <v>2.7850000000000001</v>
      </c>
      <c r="AY82" s="130">
        <v>1.6374</v>
      </c>
      <c r="AZ82" s="130">
        <v>1.885</v>
      </c>
      <c r="BA82" s="130">
        <v>1.2557</v>
      </c>
      <c r="BB82" s="130">
        <v>1.184712</v>
      </c>
      <c r="BC82" s="130">
        <v>1.693443</v>
      </c>
      <c r="BD82" s="130">
        <v>1.2627809999999999</v>
      </c>
      <c r="BE82" s="131">
        <v>1.1470861914031101</v>
      </c>
      <c r="BF82" s="132">
        <v>-9.4100975445420496E-2</v>
      </c>
      <c r="BG82" s="132">
        <v>-6.8531379877959403E-2</v>
      </c>
      <c r="BH82" s="132">
        <v>2.6696277355884001E-4</v>
      </c>
    </row>
    <row r="83" spans="1:60">
      <c r="A83" s="136" t="s">
        <v>327</v>
      </c>
      <c r="B83" s="130">
        <v>3.6999999999999998E-2</v>
      </c>
      <c r="C83" s="130">
        <v>3.5999999999999997E-2</v>
      </c>
      <c r="D83" s="130">
        <v>2.5999999999999999E-2</v>
      </c>
      <c r="E83" s="130">
        <v>2.4E-2</v>
      </c>
      <c r="F83" s="130">
        <v>2.1000000000000001E-2</v>
      </c>
      <c r="G83" s="130">
        <v>2.5000000000000001E-2</v>
      </c>
      <c r="H83" s="130">
        <v>0.112</v>
      </c>
      <c r="I83" s="130">
        <v>0.83399999999999996</v>
      </c>
      <c r="J83" s="130">
        <v>0.98499999999999999</v>
      </c>
      <c r="K83" s="130">
        <v>1.1319999999999999</v>
      </c>
      <c r="L83" s="130">
        <v>1.1200000000000001</v>
      </c>
      <c r="M83" s="130">
        <v>1.8759999999999999</v>
      </c>
      <c r="N83" s="130">
        <v>1.944</v>
      </c>
      <c r="O83" s="130">
        <v>1.907</v>
      </c>
      <c r="P83" s="130">
        <v>1.1439999999999999</v>
      </c>
      <c r="Q83" s="130">
        <v>0.99199999999999999</v>
      </c>
      <c r="R83" s="130">
        <v>1.653</v>
      </c>
      <c r="S83" s="130">
        <v>1.016</v>
      </c>
      <c r="T83" s="130">
        <v>0.59499999999999997</v>
      </c>
      <c r="U83" s="130">
        <v>0.56000000000000005</v>
      </c>
      <c r="V83" s="130">
        <v>0.624</v>
      </c>
      <c r="W83" s="130">
        <v>1.623</v>
      </c>
      <c r="X83" s="130">
        <v>1.617</v>
      </c>
      <c r="Y83" s="130">
        <v>3.1619999999999999</v>
      </c>
      <c r="Z83" s="130">
        <v>2.7589999999999999</v>
      </c>
      <c r="AA83" s="130">
        <v>1.01</v>
      </c>
      <c r="AB83" s="130">
        <v>1.98</v>
      </c>
      <c r="AC83" s="130">
        <v>0.75200001518250703</v>
      </c>
      <c r="AD83" s="130">
        <v>0.14600003798386699</v>
      </c>
      <c r="AE83" s="130">
        <v>1.0739999103601401</v>
      </c>
      <c r="AF83" s="130">
        <v>0.52899995887557305</v>
      </c>
      <c r="AG83" s="130">
        <v>1.3189998630097901</v>
      </c>
      <c r="AH83" s="130">
        <v>2.0920000342243599</v>
      </c>
      <c r="AI83" s="130">
        <v>1.59500002923634</v>
      </c>
      <c r="AJ83" s="130">
        <v>0.72599991563943</v>
      </c>
      <c r="AK83" s="130">
        <v>1.1009998658861</v>
      </c>
      <c r="AL83" s="130">
        <v>1.7209999723104501</v>
      </c>
      <c r="AM83" s="130">
        <v>2.0840000298188799</v>
      </c>
      <c r="AN83" s="130">
        <v>0.82741209641690705</v>
      </c>
      <c r="AO83" s="130">
        <v>0.94993903242994904</v>
      </c>
      <c r="AP83" s="130">
        <v>1.33194018899589</v>
      </c>
      <c r="AQ83" s="130">
        <v>2.8976198104900002</v>
      </c>
      <c r="AR83" s="130">
        <v>2.8656198104900001</v>
      </c>
      <c r="AS83" s="130">
        <v>1.2596198515416099</v>
      </c>
      <c r="AT83" s="130">
        <v>1.45161990697473</v>
      </c>
      <c r="AU83" s="130">
        <v>1.14289981094658</v>
      </c>
      <c r="AV83" s="130">
        <v>3.0638242028651201</v>
      </c>
      <c r="AW83" s="130">
        <v>1.01850983222985</v>
      </c>
      <c r="AX83" s="130">
        <v>1.10391580897875</v>
      </c>
      <c r="AY83" s="130">
        <v>1.79505997221915</v>
      </c>
      <c r="AZ83" s="130">
        <v>0.59061616161616204</v>
      </c>
      <c r="BA83" s="130">
        <v>1.02651515151515</v>
      </c>
      <c r="BB83" s="130">
        <v>1.9617272727272701</v>
      </c>
      <c r="BC83" s="130">
        <v>1.16975757575758</v>
      </c>
      <c r="BD83" s="130">
        <v>0.97396036363636396</v>
      </c>
      <c r="BE83" s="131">
        <v>0.49921288888888798</v>
      </c>
      <c r="BF83" s="132">
        <v>-0.48884067788102398</v>
      </c>
      <c r="BG83" s="132">
        <v>-3.9120701759760998E-2</v>
      </c>
      <c r="BH83" s="132">
        <v>1.1618242675476801E-4</v>
      </c>
    </row>
    <row r="84" spans="1:60">
      <c r="A84" s="136" t="s">
        <v>328</v>
      </c>
      <c r="B84" s="130">
        <v>6.0475355833139997</v>
      </c>
      <c r="C84" s="130">
        <v>7.167577180556</v>
      </c>
      <c r="D84" s="130">
        <v>7.0106669154889998</v>
      </c>
      <c r="E84" s="130">
        <v>7.1977828122099998</v>
      </c>
      <c r="F84" s="130">
        <v>7.9119015867269997</v>
      </c>
      <c r="G84" s="130">
        <v>11.339996030782</v>
      </c>
      <c r="H84" s="130">
        <v>8.9030693410440005</v>
      </c>
      <c r="I84" s="130">
        <v>10.891284238176</v>
      </c>
      <c r="J84" s="130">
        <v>11.249310159373</v>
      </c>
      <c r="K84" s="130">
        <v>14.267527754767</v>
      </c>
      <c r="L84" s="130">
        <v>15.188581642308</v>
      </c>
      <c r="M84" s="130">
        <v>16.743711099245999</v>
      </c>
      <c r="N84" s="130">
        <v>19.092784823891002</v>
      </c>
      <c r="O84" s="130">
        <v>18.238818291895001</v>
      </c>
      <c r="P84" s="130">
        <v>19.774999999999999</v>
      </c>
      <c r="Q84" s="130">
        <v>18.0785551558753</v>
      </c>
      <c r="R84" s="130">
        <v>18.8786726618705</v>
      </c>
      <c r="S84" s="130">
        <v>19.5745815347722</v>
      </c>
      <c r="T84" s="130">
        <v>19.379672661870501</v>
      </c>
      <c r="U84" s="130">
        <v>18.887100719424499</v>
      </c>
      <c r="V84" s="130">
        <v>19.691685051958402</v>
      </c>
      <c r="W84" s="130">
        <v>18.845373301358901</v>
      </c>
      <c r="X84" s="130">
        <v>16.426960308424501</v>
      </c>
      <c r="Y84" s="130">
        <v>18.618456357139902</v>
      </c>
      <c r="Z84" s="130">
        <v>18.026214767127101</v>
      </c>
      <c r="AA84" s="130">
        <v>21.3455682141471</v>
      </c>
      <c r="AB84" s="130">
        <v>21.742557099630702</v>
      </c>
      <c r="AC84" s="130">
        <v>19.6329896492222</v>
      </c>
      <c r="AD84" s="130">
        <v>20.532532482471598</v>
      </c>
      <c r="AE84" s="130">
        <v>20.672321384023199</v>
      </c>
      <c r="AF84" s="130">
        <v>20.861897915791399</v>
      </c>
      <c r="AG84" s="130">
        <v>20.7356768111942</v>
      </c>
      <c r="AH84" s="130">
        <v>21.813017528</v>
      </c>
      <c r="AI84" s="130">
        <v>27.865045850000001</v>
      </c>
      <c r="AJ84" s="130">
        <v>29.365874407</v>
      </c>
      <c r="AK84" s="130">
        <v>30.854148745</v>
      </c>
      <c r="AL84" s="130">
        <v>34.958432747828098</v>
      </c>
      <c r="AM84" s="130">
        <v>37.998413107051803</v>
      </c>
      <c r="AN84" s="130">
        <v>38.378885662999998</v>
      </c>
      <c r="AO84" s="130">
        <v>38.951771230302199</v>
      </c>
      <c r="AP84" s="130">
        <v>40.263620982017798</v>
      </c>
      <c r="AQ84" s="130">
        <v>42.559585192637698</v>
      </c>
      <c r="AR84" s="130">
        <v>46.386645012805701</v>
      </c>
      <c r="AS84" s="130">
        <v>45.787681405347698</v>
      </c>
      <c r="AT84" s="130">
        <v>48.020242979760702</v>
      </c>
      <c r="AU84" s="130">
        <v>53.972244817629402</v>
      </c>
      <c r="AV84" s="130">
        <v>55.613467801783202</v>
      </c>
      <c r="AW84" s="130">
        <v>58.0611044705391</v>
      </c>
      <c r="AX84" s="130">
        <v>61.757797603319297</v>
      </c>
      <c r="AY84" s="130">
        <v>65.9884917933297</v>
      </c>
      <c r="AZ84" s="130">
        <v>65.284457936772498</v>
      </c>
      <c r="BA84" s="130">
        <v>61.810299961913003</v>
      </c>
      <c r="BB84" s="130">
        <v>64.394215320128794</v>
      </c>
      <c r="BC84" s="130">
        <v>69.019488740675001</v>
      </c>
      <c r="BD84" s="130">
        <v>68.680168603062398</v>
      </c>
      <c r="BE84" s="131">
        <v>72.677942368393204</v>
      </c>
      <c r="BF84" s="132">
        <v>5.5317280513097297E-2</v>
      </c>
      <c r="BG84" s="132">
        <v>3.6431729159204701E-2</v>
      </c>
      <c r="BH84" s="132">
        <v>1.69144264978753E-2</v>
      </c>
    </row>
    <row r="85" spans="1:60">
      <c r="A85" s="136" t="s">
        <v>329</v>
      </c>
      <c r="B85" s="130">
        <v>3.9350000000000001</v>
      </c>
      <c r="C85" s="130">
        <v>4.093</v>
      </c>
      <c r="D85" s="130">
        <v>3.8460000000000001</v>
      </c>
      <c r="E85" s="130">
        <v>4.0119999999999996</v>
      </c>
      <c r="F85" s="130">
        <v>4.3600000000000003</v>
      </c>
      <c r="G85" s="130">
        <v>4.8650000000000002</v>
      </c>
      <c r="H85" s="130">
        <v>5.19</v>
      </c>
      <c r="I85" s="130">
        <v>5.31</v>
      </c>
      <c r="J85" s="130">
        <v>5.7560000000000002</v>
      </c>
      <c r="K85" s="130">
        <v>5.6509999999999998</v>
      </c>
      <c r="L85" s="130">
        <v>6.2069999999999999</v>
      </c>
      <c r="M85" s="130">
        <v>5.9749999999999996</v>
      </c>
      <c r="N85" s="130">
        <v>6.1319999999999997</v>
      </c>
      <c r="O85" s="130">
        <v>6.1609999999999996</v>
      </c>
      <c r="P85" s="130">
        <v>6.2990000000000004</v>
      </c>
      <c r="Q85" s="130">
        <v>6.6390000000000002</v>
      </c>
      <c r="R85" s="130">
        <v>7.0119999999999996</v>
      </c>
      <c r="S85" s="130">
        <v>7.3</v>
      </c>
      <c r="T85" s="130">
        <v>7.7089999999999996</v>
      </c>
      <c r="U85" s="130">
        <v>8.0649999999999995</v>
      </c>
      <c r="V85" s="130">
        <v>9.1449999999999996</v>
      </c>
      <c r="W85" s="130">
        <v>9.4380000000000006</v>
      </c>
      <c r="X85" s="130">
        <v>9.4540000000000006</v>
      </c>
      <c r="Y85" s="130">
        <v>9.6039999999999992</v>
      </c>
      <c r="Z85" s="130">
        <v>11.446</v>
      </c>
      <c r="AA85" s="130">
        <v>10.288</v>
      </c>
      <c r="AB85" s="130">
        <v>9.9760000000000009</v>
      </c>
      <c r="AC85" s="130">
        <v>10.821</v>
      </c>
      <c r="AD85" s="130">
        <v>10.212999999999999</v>
      </c>
      <c r="AE85" s="130">
        <v>9.7319999999999993</v>
      </c>
      <c r="AF85" s="130">
        <v>10.831</v>
      </c>
      <c r="AG85" s="130">
        <v>10.867000000000001</v>
      </c>
      <c r="AH85" s="130">
        <v>10.138</v>
      </c>
      <c r="AI85" s="130">
        <v>9.9250000000000007</v>
      </c>
      <c r="AJ85" s="130">
        <v>10.329000000000001</v>
      </c>
      <c r="AK85" s="130">
        <v>11.359800000190701</v>
      </c>
      <c r="AL85" s="130">
        <v>11.622800000190701</v>
      </c>
      <c r="AM85" s="130">
        <v>11.701099999904599</v>
      </c>
      <c r="AN85" s="130">
        <v>12.1149000000954</v>
      </c>
      <c r="AO85" s="130">
        <v>13.977199999809301</v>
      </c>
      <c r="AP85" s="130">
        <v>14.4561999998093</v>
      </c>
      <c r="AQ85" s="130">
        <v>15.644</v>
      </c>
      <c r="AR85" s="130">
        <v>15.122</v>
      </c>
      <c r="AS85" s="130">
        <v>16.192</v>
      </c>
      <c r="AT85" s="130">
        <v>16.12</v>
      </c>
      <c r="AU85" s="130">
        <v>16.820800000190701</v>
      </c>
      <c r="AV85" s="130">
        <v>17.116</v>
      </c>
      <c r="AW85" s="130">
        <v>16.9244000000954</v>
      </c>
      <c r="AX85" s="130">
        <v>19.3679000000954</v>
      </c>
      <c r="AY85" s="130">
        <v>20.412699999809298</v>
      </c>
      <c r="AZ85" s="130">
        <v>20.724599999904601</v>
      </c>
      <c r="BA85" s="130">
        <v>21.4935999999046</v>
      </c>
      <c r="BB85" s="130">
        <v>24.627949868652301</v>
      </c>
      <c r="BC85" s="130">
        <v>26.802786250583601</v>
      </c>
      <c r="BD85" s="130">
        <v>29.0132954541555</v>
      </c>
      <c r="BE85" s="131">
        <v>30.474808599110499</v>
      </c>
      <c r="BF85" s="132">
        <v>4.7504036305137297E-2</v>
      </c>
      <c r="BG85" s="132">
        <v>6.0530596031351802E-2</v>
      </c>
      <c r="BH85" s="132">
        <v>7.0924395117526601E-3</v>
      </c>
    </row>
    <row r="86" spans="1:60">
      <c r="A86" s="136" t="s">
        <v>330</v>
      </c>
      <c r="B86" s="130">
        <v>0.47769479141900001</v>
      </c>
      <c r="C86" s="130">
        <v>0.931214756955</v>
      </c>
      <c r="D86" s="130">
        <v>1.9343364436149999</v>
      </c>
      <c r="E86" s="130">
        <v>3.0147851526239999</v>
      </c>
      <c r="F86" s="130">
        <v>3.9912698340900001</v>
      </c>
      <c r="G86" s="130">
        <v>4.6474503847699999</v>
      </c>
      <c r="H86" s="130">
        <v>4.76436676305</v>
      </c>
      <c r="I86" s="130">
        <v>5.1770529771999998</v>
      </c>
      <c r="J86" s="130">
        <v>6.06537699216</v>
      </c>
      <c r="K86" s="130">
        <v>6.5160969345900002</v>
      </c>
      <c r="L86" s="130">
        <v>6.9217705288499998</v>
      </c>
      <c r="M86" s="130">
        <v>7.6143887405699999</v>
      </c>
      <c r="N86" s="130">
        <v>7.9343102986399998</v>
      </c>
      <c r="O86" s="130">
        <v>7.0447286486799996</v>
      </c>
      <c r="P86" s="130">
        <v>9.5124573838799993</v>
      </c>
      <c r="Q86" s="130">
        <v>9.6780000000000008</v>
      </c>
      <c r="R86" s="130">
        <v>9.6869999999999994</v>
      </c>
      <c r="S86" s="130">
        <v>9.4390000000000001</v>
      </c>
      <c r="T86" s="130">
        <v>5.7359999999999998</v>
      </c>
      <c r="U86" s="130">
        <v>5.133</v>
      </c>
      <c r="V86" s="130">
        <v>8.2129999999999992</v>
      </c>
      <c r="W86" s="130">
        <v>9.9689999999999994</v>
      </c>
      <c r="X86" s="130">
        <v>9.7669999999999995</v>
      </c>
      <c r="Y86" s="130">
        <v>10.821</v>
      </c>
      <c r="Z86" s="130">
        <v>11.741</v>
      </c>
      <c r="AA86" s="130">
        <v>11.9170909090909</v>
      </c>
      <c r="AB86" s="130">
        <v>13.887131313131301</v>
      </c>
      <c r="AC86" s="130">
        <v>14.273202020202</v>
      </c>
      <c r="AD86" s="130">
        <v>13.667474747474801</v>
      </c>
      <c r="AE86" s="130">
        <v>13.4677272727273</v>
      </c>
      <c r="AF86" s="130">
        <v>14.167979000000001</v>
      </c>
      <c r="AG86" s="130">
        <v>14.687782</v>
      </c>
      <c r="AH86" s="130">
        <v>15.026479999999999</v>
      </c>
      <c r="AI86" s="130">
        <v>11.908341999999999</v>
      </c>
      <c r="AJ86" s="130">
        <v>13.960687</v>
      </c>
      <c r="AK86" s="130">
        <v>14.956967999809301</v>
      </c>
      <c r="AL86" s="130">
        <v>15.3499819998093</v>
      </c>
      <c r="AM86" s="130">
        <v>16.435855000381501</v>
      </c>
      <c r="AN86" s="130">
        <v>14.768891999999999</v>
      </c>
      <c r="AO86" s="130">
        <v>16.825358999618501</v>
      </c>
      <c r="AP86" s="130">
        <v>16.432272999237099</v>
      </c>
      <c r="AQ86" s="130">
        <v>14.916668</v>
      </c>
      <c r="AR86" s="130">
        <v>13.349417000000001</v>
      </c>
      <c r="AS86" s="130">
        <v>15.526708000976599</v>
      </c>
      <c r="AT86" s="130">
        <v>15.247674021789599</v>
      </c>
      <c r="AU86" s="130">
        <v>16.809888006103499</v>
      </c>
      <c r="AV86" s="130">
        <v>16.997228998779299</v>
      </c>
      <c r="AW86" s="130">
        <v>17.426085925329598</v>
      </c>
      <c r="AX86" s="130">
        <v>17.201633011596702</v>
      </c>
      <c r="AY86" s="130">
        <v>17.7549429862671</v>
      </c>
      <c r="AZ86" s="130">
        <v>15.519461974853501</v>
      </c>
      <c r="BA86" s="130">
        <v>15.8281900463867</v>
      </c>
      <c r="BB86" s="130">
        <v>18.5754177756193</v>
      </c>
      <c r="BC86" s="130">
        <v>19.640216502956399</v>
      </c>
      <c r="BD86" s="130">
        <v>22.117036181012399</v>
      </c>
      <c r="BE86" s="131">
        <v>22.2919350829564</v>
      </c>
      <c r="BF86" s="132">
        <v>5.1540348604979299E-3</v>
      </c>
      <c r="BG86" s="132">
        <v>3.7892402737477598E-2</v>
      </c>
      <c r="BH86" s="132">
        <v>5.1880293410735299E-3</v>
      </c>
    </row>
    <row r="87" spans="1:60">
      <c r="A87" s="136" t="s">
        <v>331</v>
      </c>
      <c r="B87" s="130">
        <v>4.2000000000000003E-2</v>
      </c>
      <c r="C87" s="130">
        <v>2.7E-2</v>
      </c>
      <c r="D87" s="130">
        <v>3.6999999999999998E-2</v>
      </c>
      <c r="E87" s="130">
        <v>3.3000000000000002E-2</v>
      </c>
      <c r="F87" s="130">
        <v>3.9E-2</v>
      </c>
      <c r="G87" s="130">
        <v>4.1000000000000002E-2</v>
      </c>
      <c r="H87" s="130">
        <v>0.05</v>
      </c>
      <c r="I87" s="130">
        <v>5.2999999999999999E-2</v>
      </c>
      <c r="J87" s="130">
        <v>7.0999999999999994E-2</v>
      </c>
      <c r="K87" s="130">
        <v>2.1999999999999999E-2</v>
      </c>
      <c r="L87" s="130">
        <v>3.1E-2</v>
      </c>
      <c r="M87" s="130">
        <v>5.2999999999999999E-2</v>
      </c>
      <c r="N87" s="130">
        <v>0.03</v>
      </c>
      <c r="O87" s="130">
        <v>2.8000000000000001E-2</v>
      </c>
      <c r="P87" s="130">
        <v>0.04</v>
      </c>
      <c r="Q87" s="130">
        <v>2.3E-2</v>
      </c>
      <c r="R87" s="130">
        <v>2.9000000000000001E-2</v>
      </c>
      <c r="S87" s="130">
        <v>3.9E-2</v>
      </c>
      <c r="T87" s="130">
        <v>0.03</v>
      </c>
      <c r="U87" s="130">
        <v>6.7000000000000004E-2</v>
      </c>
      <c r="V87" s="130">
        <v>0.109</v>
      </c>
      <c r="W87" s="130">
        <v>5.1999999999999998E-2</v>
      </c>
      <c r="X87" s="130">
        <v>0.113</v>
      </c>
      <c r="Y87" s="130">
        <v>4.7E-2</v>
      </c>
      <c r="Z87" s="130">
        <v>3.4000000000000002E-2</v>
      </c>
      <c r="AA87" s="130">
        <v>4.3999999999999997E-2</v>
      </c>
      <c r="AB87" s="130">
        <v>0.1048</v>
      </c>
      <c r="AC87" s="130">
        <v>6.5100000000000005E-2</v>
      </c>
      <c r="AD87" s="130">
        <v>6.4000000000000001E-2</v>
      </c>
      <c r="AE87" s="130">
        <v>0.04</v>
      </c>
      <c r="AF87" s="130">
        <v>3.9E-2</v>
      </c>
      <c r="AG87" s="130">
        <v>6.7000000000000004E-2</v>
      </c>
      <c r="AH87" s="130">
        <v>4.3999999999999997E-2</v>
      </c>
      <c r="AI87" s="130">
        <v>7.2999999999999995E-2</v>
      </c>
      <c r="AJ87" s="130">
        <v>0.09</v>
      </c>
      <c r="AK87" s="130">
        <v>6.4000000000000001E-2</v>
      </c>
      <c r="AL87" s="130">
        <v>5.3999999999999999E-2</v>
      </c>
      <c r="AM87" s="130">
        <v>6.4000000000000001E-2</v>
      </c>
      <c r="AN87" s="130">
        <v>0.16600000000000001</v>
      </c>
      <c r="AO87" s="130">
        <v>0.153</v>
      </c>
      <c r="AP87" s="130">
        <v>0.14499999999999999</v>
      </c>
      <c r="AQ87" s="130">
        <v>9.1999999999999998E-2</v>
      </c>
      <c r="AR87" s="130">
        <v>4.9000000000000002E-2</v>
      </c>
      <c r="AS87" s="130">
        <v>3.7999999999999999E-2</v>
      </c>
      <c r="AT87" s="130">
        <v>7.9000000000000001E-2</v>
      </c>
      <c r="AU87" s="130">
        <v>0.05</v>
      </c>
      <c r="AV87" s="130">
        <v>5.3999999999999999E-2</v>
      </c>
      <c r="AW87" s="130">
        <v>0.11</v>
      </c>
      <c r="AX87" s="130">
        <v>0.06</v>
      </c>
      <c r="AY87" s="130">
        <v>5.6000000000000001E-2</v>
      </c>
      <c r="AZ87" s="130">
        <v>6.9000000000000006E-2</v>
      </c>
      <c r="BA87" s="130">
        <v>4.4999999999999998E-2</v>
      </c>
      <c r="BB87" s="130">
        <v>1.7399999999999999E-2</v>
      </c>
      <c r="BC87" s="130">
        <v>1.6500000000000001E-2</v>
      </c>
      <c r="BD87" s="130">
        <v>6.5799999999999997E-2</v>
      </c>
      <c r="BE87" s="131">
        <v>4.5999999999999999E-2</v>
      </c>
      <c r="BF87" s="132">
        <v>-0.30282193100470001</v>
      </c>
      <c r="BG87" s="132">
        <v>-1.81166848987412E-2</v>
      </c>
      <c r="BH87" s="132">
        <v>1.07056363120241E-5</v>
      </c>
    </row>
    <row r="88" spans="1:60">
      <c r="A88" s="136" t="s">
        <v>332</v>
      </c>
      <c r="B88" s="130">
        <v>2.1000000000000001E-2</v>
      </c>
      <c r="C88" s="130">
        <v>2.1000000000000001E-2</v>
      </c>
      <c r="D88" s="130">
        <v>2.8000000000000001E-2</v>
      </c>
      <c r="E88" s="130">
        <v>3.5000000000000003E-2</v>
      </c>
      <c r="F88" s="130">
        <v>5.8000000000000003E-2</v>
      </c>
      <c r="G88" s="130">
        <v>9.7000000000000003E-2</v>
      </c>
      <c r="H88" s="130">
        <v>9.7000000000000003E-2</v>
      </c>
      <c r="I88" s="130">
        <v>0.115</v>
      </c>
      <c r="J88" s="130">
        <v>0.122</v>
      </c>
      <c r="K88" s="130">
        <v>0.128</v>
      </c>
      <c r="L88" s="130">
        <v>0.113</v>
      </c>
      <c r="M88" s="130">
        <v>0.14499999999999999</v>
      </c>
      <c r="N88" s="130">
        <v>0.124</v>
      </c>
      <c r="O88" s="130">
        <v>1.331</v>
      </c>
      <c r="P88" s="130">
        <v>1.3140000000000001</v>
      </c>
      <c r="Q88" s="130">
        <v>1.327</v>
      </c>
      <c r="R88" s="130">
        <v>1.33</v>
      </c>
      <c r="S88" s="130">
        <v>1.2949999999999999</v>
      </c>
      <c r="T88" s="130">
        <v>1.266</v>
      </c>
      <c r="U88" s="130">
        <v>1.33</v>
      </c>
      <c r="V88" s="130">
        <v>1.387</v>
      </c>
      <c r="W88" s="130">
        <v>1.353</v>
      </c>
      <c r="X88" s="130">
        <v>1.385</v>
      </c>
      <c r="Y88" s="130">
        <v>1.393</v>
      </c>
      <c r="Z88" s="130">
        <v>1.4</v>
      </c>
      <c r="AA88" s="130">
        <v>1.3420000000000001</v>
      </c>
      <c r="AB88" s="130">
        <v>1.526</v>
      </c>
      <c r="AC88" s="130">
        <v>1.353</v>
      </c>
      <c r="AD88" s="130">
        <v>1.171</v>
      </c>
      <c r="AE88" s="130">
        <v>0.876</v>
      </c>
      <c r="AF88" s="130">
        <v>1.3440000000000001</v>
      </c>
      <c r="AG88" s="130">
        <v>1.0640000000000001</v>
      </c>
      <c r="AH88" s="130">
        <v>0.81</v>
      </c>
      <c r="AI88" s="130">
        <v>1.1919999999999999</v>
      </c>
      <c r="AJ88" s="130">
        <v>1.7441999938964801</v>
      </c>
      <c r="AK88" s="130">
        <v>1.9599000061035201</v>
      </c>
      <c r="AL88" s="130">
        <v>1.8130999999999999</v>
      </c>
      <c r="AM88" s="130">
        <v>2.00459999389648</v>
      </c>
      <c r="AN88" s="130">
        <v>1.9707999877929701</v>
      </c>
      <c r="AO88" s="130">
        <v>1.8743999938964799</v>
      </c>
      <c r="AP88" s="130">
        <v>2.27270001220703</v>
      </c>
      <c r="AQ88" s="130">
        <v>2.1498800061035199</v>
      </c>
      <c r="AR88" s="130">
        <v>2.2223799877929702</v>
      </c>
      <c r="AS88" s="130">
        <v>2.0583999938964799</v>
      </c>
      <c r="AT88" s="130">
        <v>2.1597999877929701</v>
      </c>
      <c r="AU88" s="130">
        <v>2.0357000061035202</v>
      </c>
      <c r="AV88" s="130">
        <v>2.2269000000000001</v>
      </c>
      <c r="AW88" s="130">
        <v>2.3646999938964801</v>
      </c>
      <c r="AX88" s="130">
        <v>2.0270999877929698</v>
      </c>
      <c r="AY88" s="130">
        <v>2.3022000122070301</v>
      </c>
      <c r="AZ88" s="130">
        <v>2.26620001220703</v>
      </c>
      <c r="BA88" s="130">
        <v>1.99000001220703</v>
      </c>
      <c r="BB88" s="130">
        <v>2.2111000000000001</v>
      </c>
      <c r="BC88" s="130">
        <v>1.8687599731445299</v>
      </c>
      <c r="BD88" s="130">
        <v>1.73675997314453</v>
      </c>
      <c r="BE88" s="131">
        <v>2.24895997314453</v>
      </c>
      <c r="BF88" s="132">
        <v>0.291378951867236</v>
      </c>
      <c r="BG88" s="132">
        <v>-2.1563542187829601E-2</v>
      </c>
      <c r="BH88" s="132">
        <v>5.2340320766923595E-4</v>
      </c>
    </row>
    <row r="89" spans="1:60" s="125" customFormat="1">
      <c r="A89" s="133" t="s">
        <v>333</v>
      </c>
      <c r="B89" s="134">
        <v>13.905635174733</v>
      </c>
      <c r="C89" s="134">
        <v>15.510004137511</v>
      </c>
      <c r="D89" s="134">
        <v>16.190636359104001</v>
      </c>
      <c r="E89" s="134">
        <v>18.938340564834</v>
      </c>
      <c r="F89" s="134">
        <v>22.100889620817</v>
      </c>
      <c r="G89" s="134">
        <v>27.630429815551999</v>
      </c>
      <c r="H89" s="134">
        <v>26.013390904093999</v>
      </c>
      <c r="I89" s="134">
        <v>29.633196415375998</v>
      </c>
      <c r="J89" s="134">
        <v>31.345707551533</v>
      </c>
      <c r="K89" s="134">
        <v>35.667074289356997</v>
      </c>
      <c r="L89" s="134">
        <v>37.717969971157999</v>
      </c>
      <c r="M89" s="134">
        <v>41.797633239816001</v>
      </c>
      <c r="N89" s="134">
        <v>45.928768122530997</v>
      </c>
      <c r="O89" s="134">
        <v>46.306938740574999</v>
      </c>
      <c r="P89" s="134">
        <v>49.565232983880001</v>
      </c>
      <c r="Q89" s="134">
        <v>48.311784355875297</v>
      </c>
      <c r="R89" s="134">
        <v>50.192906061870502</v>
      </c>
      <c r="S89" s="134">
        <v>50.206237134772202</v>
      </c>
      <c r="T89" s="134">
        <v>45.247160061870503</v>
      </c>
      <c r="U89" s="134">
        <v>44.4899733194245</v>
      </c>
      <c r="V89" s="134">
        <v>49.449685051958397</v>
      </c>
      <c r="W89" s="134">
        <v>51.145373301358902</v>
      </c>
      <c r="X89" s="134">
        <v>49.056460308424498</v>
      </c>
      <c r="Y89" s="134">
        <v>53.5934563571399</v>
      </c>
      <c r="Z89" s="134">
        <v>56.276214767127101</v>
      </c>
      <c r="AA89" s="134">
        <v>57.254659123238</v>
      </c>
      <c r="AB89" s="134">
        <v>60.651488412761999</v>
      </c>
      <c r="AC89" s="134">
        <v>57.8602916846068</v>
      </c>
      <c r="AD89" s="134">
        <v>56.682507267930198</v>
      </c>
      <c r="AE89" s="134">
        <v>57.5960485671106</v>
      </c>
      <c r="AF89" s="134">
        <v>59.768876874666901</v>
      </c>
      <c r="AG89" s="134">
        <v>62.316458674204</v>
      </c>
      <c r="AH89" s="134">
        <v>63.8524975622244</v>
      </c>
      <c r="AI89" s="134">
        <v>66.654887879236298</v>
      </c>
      <c r="AJ89" s="134">
        <v>70.684261316535896</v>
      </c>
      <c r="AK89" s="134">
        <v>75.2458166169896</v>
      </c>
      <c r="AL89" s="134">
        <v>80.864114720138602</v>
      </c>
      <c r="AM89" s="134">
        <v>85.181468131053194</v>
      </c>
      <c r="AN89" s="134">
        <v>82.872601459017005</v>
      </c>
      <c r="AO89" s="134">
        <v>87.405469256056506</v>
      </c>
      <c r="AP89" s="134">
        <v>89.065734182266993</v>
      </c>
      <c r="AQ89" s="134">
        <v>92.244353009231205</v>
      </c>
      <c r="AR89" s="134">
        <v>95.340561811088605</v>
      </c>
      <c r="AS89" s="134">
        <v>97.157209251762296</v>
      </c>
      <c r="AT89" s="134">
        <v>99.761136896318007</v>
      </c>
      <c r="AU89" s="134">
        <v>107.426832640974</v>
      </c>
      <c r="AV89" s="134">
        <v>110.444821003428</v>
      </c>
      <c r="AW89" s="134">
        <v>110.95230022209</v>
      </c>
      <c r="AX89" s="134">
        <v>117.63884641178301</v>
      </c>
      <c r="AY89" s="134">
        <v>123.726794763832</v>
      </c>
      <c r="AZ89" s="134">
        <v>120.167836085354</v>
      </c>
      <c r="BA89" s="134">
        <v>116.718805171927</v>
      </c>
      <c r="BB89" s="134">
        <v>125.816522237128</v>
      </c>
      <c r="BC89" s="134">
        <v>133.14049804311699</v>
      </c>
      <c r="BD89" s="134">
        <v>137.21551077501101</v>
      </c>
      <c r="BE89" s="134">
        <v>142.57499614389701</v>
      </c>
      <c r="BF89" s="135">
        <v>3.6219930028483102E-2</v>
      </c>
      <c r="BG89" s="135">
        <v>3.2390932982010699E-2</v>
      </c>
      <c r="BH89" s="135">
        <v>3.3181653389234698E-2</v>
      </c>
    </row>
    <row r="90" spans="1:6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1"/>
      <c r="BF90" s="132"/>
      <c r="BG90" s="132"/>
      <c r="BH90" s="132"/>
    </row>
    <row r="91" spans="1:60">
      <c r="A91" s="136" t="s">
        <v>334</v>
      </c>
      <c r="B91" s="130">
        <v>7.689756</v>
      </c>
      <c r="C91" s="130">
        <v>7.3450427999999999</v>
      </c>
      <c r="D91" s="130">
        <v>7.6057873999999996</v>
      </c>
      <c r="E91" s="130">
        <v>7.9505005999999998</v>
      </c>
      <c r="F91" s="130">
        <v>8.6841209999999993</v>
      </c>
      <c r="G91" s="130">
        <v>10.170686999999999</v>
      </c>
      <c r="H91" s="130">
        <v>11.5074428</v>
      </c>
      <c r="I91" s="130">
        <v>11.5533144</v>
      </c>
      <c r="J91" s="130">
        <v>12.2858392</v>
      </c>
      <c r="K91" s="130">
        <v>13.873920200000001</v>
      </c>
      <c r="L91" s="130">
        <v>14.8878016</v>
      </c>
      <c r="M91" s="130">
        <v>14.1538588</v>
      </c>
      <c r="N91" s="130">
        <v>13.543950199999999</v>
      </c>
      <c r="O91" s="130">
        <v>14.6753494</v>
      </c>
      <c r="P91" s="130">
        <v>14.2460556</v>
      </c>
      <c r="Q91" s="130">
        <v>13.466597800000001</v>
      </c>
      <c r="R91" s="130">
        <v>13.866343799999999</v>
      </c>
      <c r="S91" s="130">
        <v>12.770334</v>
      </c>
      <c r="T91" s="130">
        <v>12.123647999999999</v>
      </c>
      <c r="U91" s="130">
        <v>13.1259488</v>
      </c>
      <c r="V91" s="130">
        <v>13.9405106</v>
      </c>
      <c r="W91" s="130">
        <v>14.0257988</v>
      </c>
      <c r="X91" s="130">
        <v>13.613796000000001</v>
      </c>
      <c r="Y91" s="130">
        <v>14.3344436</v>
      </c>
      <c r="Z91" s="130">
        <v>14.253669</v>
      </c>
      <c r="AA91" s="130">
        <v>14.759499999999999</v>
      </c>
      <c r="AB91" s="130">
        <v>15.653499999999999</v>
      </c>
      <c r="AC91" s="130">
        <v>15.9415</v>
      </c>
      <c r="AD91" s="130">
        <v>16.387</v>
      </c>
      <c r="AE91" s="130">
        <v>16.149999999999999</v>
      </c>
      <c r="AF91" s="130">
        <v>15.631</v>
      </c>
      <c r="AG91" s="130">
        <v>15.968500000000001</v>
      </c>
      <c r="AH91" s="130">
        <v>15.952500000000001</v>
      </c>
      <c r="AI91" s="130">
        <v>15.798</v>
      </c>
      <c r="AJ91" s="130">
        <v>16.281500000000001</v>
      </c>
      <c r="AK91" s="130">
        <v>16.4665</v>
      </c>
      <c r="AL91" s="130">
        <v>16.1235</v>
      </c>
      <c r="AM91" s="130">
        <v>16.094999999999999</v>
      </c>
      <c r="AN91" s="130">
        <v>16.210550000000001</v>
      </c>
      <c r="AO91" s="130">
        <v>15.68665</v>
      </c>
      <c r="AP91" s="130">
        <v>15.4657</v>
      </c>
      <c r="AQ91" s="130">
        <v>14.9451</v>
      </c>
      <c r="AR91" s="130">
        <v>13.04895</v>
      </c>
      <c r="AS91" s="130">
        <v>11.815149999999999</v>
      </c>
      <c r="AT91" s="130">
        <v>12.642049999999999</v>
      </c>
      <c r="AU91" s="130">
        <v>13.746</v>
      </c>
      <c r="AV91" s="130">
        <v>19.571999999999999</v>
      </c>
      <c r="AW91" s="130">
        <v>17.036000000000001</v>
      </c>
      <c r="AX91" s="130">
        <v>19.088999999999999</v>
      </c>
      <c r="AY91" s="130">
        <v>14.484</v>
      </c>
      <c r="AZ91" s="130">
        <v>14.0865984695435</v>
      </c>
      <c r="BA91" s="130">
        <v>17.6294521001841</v>
      </c>
      <c r="BB91" s="130">
        <v>13.499747624433599</v>
      </c>
      <c r="BC91" s="130">
        <v>17.338361092450199</v>
      </c>
      <c r="BD91" s="130">
        <v>14.113868797220899</v>
      </c>
      <c r="BE91" s="131">
        <v>14.5346443990396</v>
      </c>
      <c r="BF91" s="132">
        <v>2.69992207045959E-2</v>
      </c>
      <c r="BG91" s="132">
        <v>1.10738013571539E-2</v>
      </c>
      <c r="BH91" s="132">
        <v>3.3826655839286099E-3</v>
      </c>
    </row>
    <row r="92" spans="1:60">
      <c r="A92" s="136" t="s">
        <v>335</v>
      </c>
      <c r="B92" s="130">
        <v>0</v>
      </c>
      <c r="C92" s="130">
        <v>0</v>
      </c>
      <c r="D92" s="130">
        <v>0</v>
      </c>
      <c r="E92" s="130">
        <v>0</v>
      </c>
      <c r="F92" s="130">
        <v>0</v>
      </c>
      <c r="G92" s="130">
        <v>0</v>
      </c>
      <c r="H92" s="130">
        <v>0</v>
      </c>
      <c r="I92" s="130">
        <v>0.17499999999999999</v>
      </c>
      <c r="J92" s="130">
        <v>0.33100000000000002</v>
      </c>
      <c r="K92" s="130">
        <v>0.24299999999999999</v>
      </c>
      <c r="L92" s="130">
        <v>0.436</v>
      </c>
      <c r="M92" s="130">
        <v>0.49399999999999999</v>
      </c>
      <c r="N92" s="130">
        <v>0.437</v>
      </c>
      <c r="O92" s="130">
        <v>0.50600000000000001</v>
      </c>
      <c r="P92" s="130">
        <v>0.58699999999999997</v>
      </c>
      <c r="Q92" s="130">
        <v>0.58299999999999996</v>
      </c>
      <c r="R92" s="130">
        <v>0.625</v>
      </c>
      <c r="S92" s="130">
        <v>0.52300000000000002</v>
      </c>
      <c r="T92" s="130">
        <v>0.66200000000000003</v>
      </c>
      <c r="U92" s="130">
        <v>0.89700000000000002</v>
      </c>
      <c r="V92" s="130">
        <v>0.73899999999999999</v>
      </c>
      <c r="W92" s="130">
        <v>0.45</v>
      </c>
      <c r="X92" s="130">
        <v>0.51700000000000002</v>
      </c>
      <c r="Y92" s="130">
        <v>0.67500000000000004</v>
      </c>
      <c r="Z92" s="130">
        <v>0.92</v>
      </c>
      <c r="AA92" s="130">
        <v>0.88400000000000001</v>
      </c>
      <c r="AB92" s="130">
        <v>0.83799999999999997</v>
      </c>
      <c r="AC92" s="130">
        <v>0.79600000000000004</v>
      </c>
      <c r="AD92" s="130">
        <v>0.60799999999999998</v>
      </c>
      <c r="AE92" s="130">
        <v>0.84699999999999998</v>
      </c>
      <c r="AF92" s="130">
        <v>0.372</v>
      </c>
      <c r="AG92" s="130">
        <v>0.73899999999999999</v>
      </c>
      <c r="AH92" s="130">
        <v>0.71899999999999997</v>
      </c>
      <c r="AI92" s="130">
        <v>0.86499999999999999</v>
      </c>
      <c r="AJ92" s="130">
        <v>0.83299999999999996</v>
      </c>
      <c r="AK92" s="130">
        <v>0.749</v>
      </c>
      <c r="AL92" s="130">
        <v>0.99299999999999999</v>
      </c>
      <c r="AM92" s="130">
        <v>0.749</v>
      </c>
      <c r="AN92" s="130">
        <v>0.749</v>
      </c>
      <c r="AO92" s="130">
        <v>0.749</v>
      </c>
      <c r="AP92" s="130">
        <v>0.749</v>
      </c>
      <c r="AQ92" s="130">
        <v>0.749</v>
      </c>
      <c r="AR92" s="130">
        <v>0.749</v>
      </c>
      <c r="AS92" s="130">
        <v>0.95</v>
      </c>
      <c r="AT92" s="130">
        <v>0.41699999999999998</v>
      </c>
      <c r="AU92" s="130">
        <v>0.72899999999999998</v>
      </c>
      <c r="AV92" s="130">
        <v>0.872</v>
      </c>
      <c r="AW92" s="130">
        <v>0.77700000000000002</v>
      </c>
      <c r="AX92" s="130">
        <v>0.72837872800000003</v>
      </c>
      <c r="AY92" s="130">
        <v>0.56645343800000003</v>
      </c>
      <c r="AZ92" s="130">
        <v>0.89814645500000001</v>
      </c>
      <c r="BA92" s="130">
        <v>0.88463259500000002</v>
      </c>
      <c r="BB92" s="130">
        <v>1.029528088</v>
      </c>
      <c r="BC92" s="130">
        <v>0.86541111199999998</v>
      </c>
      <c r="BD92" s="130">
        <v>0.823091189</v>
      </c>
      <c r="BE92" s="131">
        <v>0.70067073700000004</v>
      </c>
      <c r="BF92" s="132">
        <v>-0.15105841804943099</v>
      </c>
      <c r="BG92" s="132">
        <v>7.0363250539612995E-2</v>
      </c>
      <c r="BH92" s="132">
        <v>1.6306795836521499E-4</v>
      </c>
    </row>
    <row r="93" spans="1:60">
      <c r="A93" s="136" t="s">
        <v>336</v>
      </c>
      <c r="B93" s="130">
        <v>22.097000000000001</v>
      </c>
      <c r="C93" s="130">
        <v>22.4859072</v>
      </c>
      <c r="D93" s="130">
        <v>19.383488400000001</v>
      </c>
      <c r="E93" s="130">
        <v>22.870394999999998</v>
      </c>
      <c r="F93" s="130">
        <v>23.2593022</v>
      </c>
      <c r="G93" s="130">
        <v>24.037116600000001</v>
      </c>
      <c r="H93" s="130">
        <v>29.0752326</v>
      </c>
      <c r="I93" s="130">
        <v>32.951046400000003</v>
      </c>
      <c r="J93" s="130">
        <v>36.826860199999999</v>
      </c>
      <c r="K93" s="130">
        <v>41.674942000000001</v>
      </c>
      <c r="L93" s="130">
        <v>43.610639200000001</v>
      </c>
      <c r="M93" s="130">
        <v>44.194000000000003</v>
      </c>
      <c r="N93" s="130">
        <v>46.134116599999999</v>
      </c>
      <c r="O93" s="130">
        <v>43.226151399999999</v>
      </c>
      <c r="P93" s="130">
        <v>48.555947799999998</v>
      </c>
      <c r="Q93" s="130">
        <v>58.221175600000002</v>
      </c>
      <c r="R93" s="130">
        <v>65.5131856</v>
      </c>
      <c r="S93" s="130">
        <v>74.413857199999995</v>
      </c>
      <c r="T93" s="130">
        <v>86.4169476</v>
      </c>
      <c r="U93" s="130">
        <v>86.814693599999998</v>
      </c>
      <c r="V93" s="130">
        <v>92.387557000000001</v>
      </c>
      <c r="W93" s="130">
        <v>94.548643600000005</v>
      </c>
      <c r="X93" s="130">
        <v>100.02428020000001</v>
      </c>
      <c r="Y93" s="130">
        <v>109.1680188</v>
      </c>
      <c r="Z93" s="130">
        <v>118.40898420000001</v>
      </c>
      <c r="AA93" s="130">
        <v>126.74397260000001</v>
      </c>
      <c r="AB93" s="130">
        <v>124.6889516</v>
      </c>
      <c r="AC93" s="130">
        <v>130.68607739999999</v>
      </c>
      <c r="AD93" s="130">
        <v>151.84616460000001</v>
      </c>
      <c r="AE93" s="130">
        <v>167.428969</v>
      </c>
      <c r="AF93" s="130">
        <v>190.58</v>
      </c>
      <c r="AG93" s="130">
        <v>187.97</v>
      </c>
      <c r="AH93" s="130">
        <v>195.98</v>
      </c>
      <c r="AI93" s="130">
        <v>198.89</v>
      </c>
      <c r="AJ93" s="130">
        <v>196.58</v>
      </c>
      <c r="AK93" s="130">
        <v>222.41</v>
      </c>
      <c r="AL93" s="130">
        <v>277.43</v>
      </c>
      <c r="AM93" s="130">
        <v>287.97000000000003</v>
      </c>
      <c r="AN93" s="130">
        <v>283.68</v>
      </c>
      <c r="AO93" s="130">
        <v>353.54399999999998</v>
      </c>
      <c r="AP93" s="130">
        <v>397.017</v>
      </c>
      <c r="AQ93" s="130">
        <v>435.786</v>
      </c>
      <c r="AR93" s="130">
        <v>485.26400000000001</v>
      </c>
      <c r="AS93" s="130">
        <v>636.96</v>
      </c>
      <c r="AT93" s="130">
        <v>615.64400000000001</v>
      </c>
      <c r="AU93" s="130">
        <v>711.38314000000003</v>
      </c>
      <c r="AV93" s="130">
        <v>688.04499999999996</v>
      </c>
      <c r="AW93" s="130">
        <v>862.79411000000005</v>
      </c>
      <c r="AX93" s="130">
        <v>909.61227340000005</v>
      </c>
      <c r="AY93" s="130">
        <v>1059.6916699999999</v>
      </c>
      <c r="AZ93" s="130">
        <v>1114.51541</v>
      </c>
      <c r="BA93" s="130">
        <v>1153.2674999999999</v>
      </c>
      <c r="BB93" s="130">
        <v>1165.0650000000001</v>
      </c>
      <c r="BC93" s="130">
        <v>1198.8869999999999</v>
      </c>
      <c r="BD93" s="130">
        <v>1272.538</v>
      </c>
      <c r="BE93" s="131">
        <v>1322.0091091314</v>
      </c>
      <c r="BF93" s="132">
        <v>3.6037479733526598E-2</v>
      </c>
      <c r="BG93" s="132">
        <v>7.5311055422217402E-2</v>
      </c>
      <c r="BH93" s="132">
        <v>0.307672798337909</v>
      </c>
    </row>
    <row r="94" spans="1:60">
      <c r="A94" s="136" t="s">
        <v>337</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W94" s="130">
        <v>0</v>
      </c>
      <c r="X94" s="130">
        <v>0</v>
      </c>
      <c r="Y94" s="130">
        <v>0</v>
      </c>
      <c r="Z94" s="130">
        <v>0</v>
      </c>
      <c r="AA94" s="130">
        <v>0</v>
      </c>
      <c r="AB94" s="130">
        <v>0</v>
      </c>
      <c r="AC94" s="130">
        <v>0</v>
      </c>
      <c r="AD94" s="130">
        <v>0</v>
      </c>
      <c r="AE94" s="130">
        <v>0</v>
      </c>
      <c r="AF94" s="130">
        <v>0</v>
      </c>
      <c r="AG94" s="130">
        <v>0</v>
      </c>
      <c r="AH94" s="130">
        <v>0</v>
      </c>
      <c r="AI94" s="130">
        <v>0</v>
      </c>
      <c r="AJ94" s="130">
        <v>0</v>
      </c>
      <c r="AK94" s="130">
        <v>0</v>
      </c>
      <c r="AL94" s="130">
        <v>0</v>
      </c>
      <c r="AM94" s="130">
        <v>0</v>
      </c>
      <c r="AN94" s="130">
        <v>0</v>
      </c>
      <c r="AO94" s="130">
        <v>0</v>
      </c>
      <c r="AP94" s="130">
        <v>0</v>
      </c>
      <c r="AQ94" s="130">
        <v>0</v>
      </c>
      <c r="AR94" s="130">
        <v>0</v>
      </c>
      <c r="AS94" s="130">
        <v>0</v>
      </c>
      <c r="AT94" s="130">
        <v>0</v>
      </c>
      <c r="AU94" s="130">
        <v>0</v>
      </c>
      <c r="AV94" s="130">
        <v>0</v>
      </c>
      <c r="AW94" s="130">
        <v>0</v>
      </c>
      <c r="AX94" s="130">
        <v>0</v>
      </c>
      <c r="AY94" s="130">
        <v>0</v>
      </c>
      <c r="AZ94" s="130">
        <v>0</v>
      </c>
      <c r="BA94" s="130">
        <v>0</v>
      </c>
      <c r="BB94" s="130">
        <v>0</v>
      </c>
      <c r="BC94" s="130">
        <v>0</v>
      </c>
      <c r="BD94" s="130">
        <v>0</v>
      </c>
      <c r="BE94" s="131">
        <v>0</v>
      </c>
      <c r="BF94" s="132">
        <v>0</v>
      </c>
      <c r="BG94" s="132">
        <v>0</v>
      </c>
      <c r="BH94" s="132">
        <v>0</v>
      </c>
    </row>
    <row r="95" spans="1:60">
      <c r="A95" s="136" t="s">
        <v>338</v>
      </c>
      <c r="B95" s="130">
        <v>19.166937799999999</v>
      </c>
      <c r="C95" s="130">
        <v>20.015462599999999</v>
      </c>
      <c r="D95" s="130">
        <v>22.397519200000001</v>
      </c>
      <c r="E95" s="130">
        <v>25.849070600000001</v>
      </c>
      <c r="F95" s="130">
        <v>28.6995836</v>
      </c>
      <c r="G95" s="130">
        <v>30.436407800000001</v>
      </c>
      <c r="H95" s="130">
        <v>33.384147599999999</v>
      </c>
      <c r="I95" s="130">
        <v>32.403040799999999</v>
      </c>
      <c r="J95" s="130">
        <v>34.506675199999997</v>
      </c>
      <c r="K95" s="130">
        <v>33.202952199999999</v>
      </c>
      <c r="L95" s="130">
        <v>39.668534399999999</v>
      </c>
      <c r="M95" s="130">
        <v>41.498165999999998</v>
      </c>
      <c r="N95" s="130">
        <v>45.276752999999999</v>
      </c>
      <c r="O95" s="130">
        <v>56.174993399999998</v>
      </c>
      <c r="P95" s="130">
        <v>54.168585800000002</v>
      </c>
      <c r="Q95" s="130">
        <v>55.441372999999999</v>
      </c>
      <c r="R95" s="130">
        <v>59.082958599999998</v>
      </c>
      <c r="S95" s="130">
        <v>49.859670800000004</v>
      </c>
      <c r="T95" s="130">
        <v>48.0432974</v>
      </c>
      <c r="U95" s="130">
        <v>53.682451800000003</v>
      </c>
      <c r="V95" s="130">
        <v>51.813045600000002</v>
      </c>
      <c r="W95" s="130">
        <v>52.568762999999997</v>
      </c>
      <c r="X95" s="130">
        <v>48.962532600000003</v>
      </c>
      <c r="Y95" s="130">
        <v>54.614945200000001</v>
      </c>
      <c r="Z95" s="130">
        <v>63.369776600000002</v>
      </c>
      <c r="AA95" s="130">
        <v>66.397065600000005</v>
      </c>
      <c r="AB95" s="130">
        <v>73.918884399999996</v>
      </c>
      <c r="AC95" s="130">
        <v>70.060748200000006</v>
      </c>
      <c r="AD95" s="130">
        <v>70.732496999999995</v>
      </c>
      <c r="AE95" s="130">
        <v>80.212109999999996</v>
      </c>
      <c r="AF95" s="130">
        <v>75.920872599999996</v>
      </c>
      <c r="AG95" s="130">
        <v>69.057544399999998</v>
      </c>
      <c r="AH95" s="130">
        <v>70.211007800000004</v>
      </c>
      <c r="AI95" s="130">
        <v>83.632725600000001</v>
      </c>
      <c r="AJ95" s="130">
        <v>82.249453399999993</v>
      </c>
      <c r="AK95" s="130">
        <v>76.990367399999997</v>
      </c>
      <c r="AL95" s="130">
        <v>72.022961800000004</v>
      </c>
      <c r="AM95" s="130">
        <v>68.544893999999999</v>
      </c>
      <c r="AN95" s="130">
        <v>69.296192000000005</v>
      </c>
      <c r="AO95" s="130">
        <v>100.636</v>
      </c>
      <c r="AP95" s="130">
        <v>97.42</v>
      </c>
      <c r="AQ95" s="130">
        <v>112.61733231506901</v>
      </c>
      <c r="AR95" s="130">
        <v>122.61309749999999</v>
      </c>
      <c r="AS95" s="130">
        <v>115.16902</v>
      </c>
      <c r="AT95" s="130">
        <v>106.3380275</v>
      </c>
      <c r="AU95" s="130">
        <v>108.7440975</v>
      </c>
      <c r="AV95" s="130">
        <v>131.70459750000001</v>
      </c>
      <c r="AW95" s="130">
        <v>115.776375</v>
      </c>
      <c r="AX95" s="130">
        <v>131.98302000000001</v>
      </c>
      <c r="AY95" s="130">
        <v>138.99629250000001</v>
      </c>
      <c r="AZ95" s="130">
        <v>133.28253673750001</v>
      </c>
      <c r="BA95" s="130">
        <v>128.38161390475</v>
      </c>
      <c r="BB95" s="130">
        <v>135.82331072574999</v>
      </c>
      <c r="BC95" s="130">
        <v>139.75302902600001</v>
      </c>
      <c r="BD95" s="130">
        <v>162.01533968699999</v>
      </c>
      <c r="BE95" s="131">
        <v>163.64010604629999</v>
      </c>
      <c r="BF95" s="132">
        <v>7.2688317457752002E-3</v>
      </c>
      <c r="BG95" s="132">
        <v>4.30058722190527E-2</v>
      </c>
      <c r="BH95" s="132">
        <v>3.80841622041901E-2</v>
      </c>
    </row>
    <row r="96" spans="1:60">
      <c r="A96" s="136" t="s">
        <v>339</v>
      </c>
      <c r="B96" s="130">
        <v>1.8252122</v>
      </c>
      <c r="C96" s="130">
        <v>2.3732177999999999</v>
      </c>
      <c r="D96" s="130">
        <v>2.6648982000000001</v>
      </c>
      <c r="E96" s="130">
        <v>3.2924530000000001</v>
      </c>
      <c r="F96" s="130">
        <v>3.4427126000000001</v>
      </c>
      <c r="G96" s="130">
        <v>4.1851718</v>
      </c>
      <c r="H96" s="130">
        <v>1.3788528</v>
      </c>
      <c r="I96" s="130">
        <v>1.2330125999999999</v>
      </c>
      <c r="J96" s="130">
        <v>1.5556288</v>
      </c>
      <c r="K96" s="130">
        <v>1.7235659999999999</v>
      </c>
      <c r="L96" s="130">
        <v>1.8075346000000001</v>
      </c>
      <c r="M96" s="130">
        <v>1.060656</v>
      </c>
      <c r="N96" s="130">
        <v>1.7633406</v>
      </c>
      <c r="O96" s="130">
        <v>1.2595289999999999</v>
      </c>
      <c r="P96" s="130">
        <v>1.4009498</v>
      </c>
      <c r="Q96" s="130">
        <v>1.2683678</v>
      </c>
      <c r="R96" s="130">
        <v>1.2639484000000001</v>
      </c>
      <c r="S96" s="130">
        <v>1.3788528</v>
      </c>
      <c r="T96" s="130">
        <v>2.0726985999999998</v>
      </c>
      <c r="U96" s="130">
        <v>2.2627328000000002</v>
      </c>
      <c r="V96" s="130">
        <v>2.7665443999999999</v>
      </c>
      <c r="W96" s="130">
        <v>4.4547552000000001</v>
      </c>
      <c r="X96" s="130">
        <v>4.5829177999999997</v>
      </c>
      <c r="Y96" s="130">
        <v>5.0336965999999999</v>
      </c>
      <c r="Z96" s="130">
        <v>6.2799674000000003</v>
      </c>
      <c r="AA96" s="130">
        <v>6.4924400000000002</v>
      </c>
      <c r="AB96" s="130">
        <v>7.4091699999999996</v>
      </c>
      <c r="AC96" s="130">
        <v>9.6454799999999992</v>
      </c>
      <c r="AD96" s="130">
        <v>8.8910800000000005</v>
      </c>
      <c r="AE96" s="130">
        <v>7.9829400000000001</v>
      </c>
      <c r="AF96" s="130">
        <v>8.2931399999999993</v>
      </c>
      <c r="AG96" s="130">
        <v>8.82437</v>
      </c>
      <c r="AH96" s="130">
        <v>5.8656199999999998</v>
      </c>
      <c r="AI96" s="130">
        <v>10.3635</v>
      </c>
      <c r="AJ96" s="130">
        <v>10.37978</v>
      </c>
      <c r="AK96" s="130">
        <v>10.016</v>
      </c>
      <c r="AL96" s="130">
        <v>11.654999999999999</v>
      </c>
      <c r="AM96" s="130">
        <v>9.9329999999999998</v>
      </c>
      <c r="AN96" s="130">
        <v>9.0990000000000002</v>
      </c>
      <c r="AO96" s="130">
        <v>9.6739999999999995</v>
      </c>
      <c r="AP96" s="130">
        <v>10.725</v>
      </c>
      <c r="AQ96" s="130">
        <v>9.6229999999999993</v>
      </c>
      <c r="AR96" s="130">
        <v>11.286</v>
      </c>
      <c r="AS96" s="130">
        <v>11.52825</v>
      </c>
      <c r="AT96" s="130">
        <v>11.383850000000001</v>
      </c>
      <c r="AU96" s="130">
        <v>17.456219999999998</v>
      </c>
      <c r="AV96" s="130">
        <v>12.418900000000001</v>
      </c>
      <c r="AW96" s="130">
        <v>12.799110000000001</v>
      </c>
      <c r="AX96" s="130">
        <v>16.922779999999999</v>
      </c>
      <c r="AY96" s="130">
        <v>15.161289999999999</v>
      </c>
      <c r="AZ96" s="130">
        <v>13.74053</v>
      </c>
      <c r="BA96" s="130">
        <v>18.67689</v>
      </c>
      <c r="BB96" s="130">
        <v>18.632390000000001</v>
      </c>
      <c r="BC96" s="130">
        <v>16.827380000000002</v>
      </c>
      <c r="BD96" s="130">
        <v>16.545999999999999</v>
      </c>
      <c r="BE96" s="131">
        <v>19.454378726529999</v>
      </c>
      <c r="BF96" s="132">
        <v>0.17256283611105899</v>
      </c>
      <c r="BG96" s="132">
        <v>3.8102855223704199E-2</v>
      </c>
      <c r="BH96" s="132">
        <v>4.52764137657846E-3</v>
      </c>
    </row>
    <row r="97" spans="1:60">
      <c r="A97" s="136" t="s">
        <v>340</v>
      </c>
      <c r="B97" s="130">
        <v>76.069999999999993</v>
      </c>
      <c r="C97" s="130">
        <v>79.349999999999994</v>
      </c>
      <c r="D97" s="130">
        <v>68.55</v>
      </c>
      <c r="E97" s="130">
        <v>73.45</v>
      </c>
      <c r="F97" s="130">
        <v>75.349999999999994</v>
      </c>
      <c r="G97" s="130">
        <v>75.400000000000006</v>
      </c>
      <c r="H97" s="130">
        <v>84.2</v>
      </c>
      <c r="I97" s="130">
        <v>85.1</v>
      </c>
      <c r="J97" s="130">
        <v>66.778000000000006</v>
      </c>
      <c r="K97" s="130">
        <v>82.68</v>
      </c>
      <c r="L97" s="130">
        <v>83.406000000000006</v>
      </c>
      <c r="M97" s="130">
        <v>83.59</v>
      </c>
      <c r="N97" s="130">
        <v>72.968000000000004</v>
      </c>
      <c r="O97" s="130">
        <v>70.046999999999997</v>
      </c>
      <c r="P97" s="130">
        <v>80.742999999999995</v>
      </c>
      <c r="Q97" s="130">
        <v>88.292000000000002</v>
      </c>
      <c r="R97" s="130">
        <v>87.593999999999994</v>
      </c>
      <c r="S97" s="130">
        <v>81.605999999999995</v>
      </c>
      <c r="T97" s="130">
        <v>84.272999999999996</v>
      </c>
      <c r="U97" s="130">
        <v>71.617000000000004</v>
      </c>
      <c r="V97" s="130">
        <v>82.873999999999995</v>
      </c>
      <c r="W97" s="130">
        <v>80.816000000000003</v>
      </c>
      <c r="X97" s="130">
        <v>74.787000000000006</v>
      </c>
      <c r="Y97" s="130">
        <v>90.290999999999997</v>
      </c>
      <c r="Z97" s="130">
        <v>91.741</v>
      </c>
      <c r="AA97" s="130">
        <v>86.894999999999996</v>
      </c>
      <c r="AB97" s="130">
        <v>94.415999999999997</v>
      </c>
      <c r="AC97" s="130">
        <v>80.046000000000006</v>
      </c>
      <c r="AD97" s="130">
        <v>92.58</v>
      </c>
      <c r="AE97" s="130">
        <v>64.462000000000003</v>
      </c>
      <c r="AF97" s="130">
        <v>78.793000000000006</v>
      </c>
      <c r="AG97" s="130">
        <v>77.173000000000002</v>
      </c>
      <c r="AH97" s="130">
        <v>86.44</v>
      </c>
      <c r="AI97" s="130">
        <v>89.078999999999994</v>
      </c>
      <c r="AJ97" s="130">
        <v>83.792000000000002</v>
      </c>
      <c r="AK97" s="130">
        <v>84.468000000000004</v>
      </c>
      <c r="AL97" s="130">
        <v>81.537000000000006</v>
      </c>
      <c r="AM97" s="130">
        <v>80.599999999999994</v>
      </c>
      <c r="AN97" s="130">
        <v>92.471999999999994</v>
      </c>
      <c r="AO97" s="130">
        <v>91.667000000000002</v>
      </c>
      <c r="AP97" s="130">
        <v>77.561499158117201</v>
      </c>
      <c r="AQ97" s="130">
        <v>88.807006062238401</v>
      </c>
      <c r="AR97" s="130">
        <v>74.509740319787298</v>
      </c>
      <c r="AS97" s="130">
        <v>75.164372920269102</v>
      </c>
      <c r="AT97" s="130">
        <v>70.466220090623395</v>
      </c>
      <c r="AU97" s="130">
        <v>88.502726947243701</v>
      </c>
      <c r="AV97" s="130">
        <v>82.486760650941605</v>
      </c>
      <c r="AW97" s="130">
        <v>77.099990265659699</v>
      </c>
      <c r="AX97" s="130">
        <v>79.331570532001294</v>
      </c>
      <c r="AY97" s="130">
        <v>81.708578044476198</v>
      </c>
      <c r="AZ97" s="130">
        <v>85.765115809081806</v>
      </c>
      <c r="BA97" s="130">
        <v>79.425874962999998</v>
      </c>
      <c r="BB97" s="130">
        <v>79.291347446000003</v>
      </c>
      <c r="BC97" s="130">
        <v>81.106789528999997</v>
      </c>
      <c r="BD97" s="130">
        <v>73.640509851000004</v>
      </c>
      <c r="BE97" s="131">
        <v>77.538466627666594</v>
      </c>
      <c r="BF97" s="132">
        <v>5.0055371020237598E-2</v>
      </c>
      <c r="BG97" s="132">
        <v>4.4159047546237203E-3</v>
      </c>
      <c r="BH97" s="132">
        <v>1.80456222588656E-2</v>
      </c>
    </row>
    <row r="98" spans="1:60">
      <c r="A98" s="136" t="s">
        <v>341</v>
      </c>
      <c r="B98" s="130">
        <v>0.58699999999999997</v>
      </c>
      <c r="C98" s="130">
        <v>0.69199999999999995</v>
      </c>
      <c r="D98" s="130">
        <v>0.72499999999999998</v>
      </c>
      <c r="E98" s="130">
        <v>0.80400000000000005</v>
      </c>
      <c r="F98" s="130">
        <v>1.014</v>
      </c>
      <c r="G98" s="130">
        <v>1.202</v>
      </c>
      <c r="H98" s="130">
        <v>1.046</v>
      </c>
      <c r="I98" s="130">
        <v>1.1539999999999999</v>
      </c>
      <c r="J98" s="130">
        <v>1.1080000000000001</v>
      </c>
      <c r="K98" s="130">
        <v>1.006</v>
      </c>
      <c r="L98" s="130">
        <v>1.0049999999999999</v>
      </c>
      <c r="M98" s="130">
        <v>0.94799999999999995</v>
      </c>
      <c r="N98" s="130">
        <v>0.76900000000000002</v>
      </c>
      <c r="O98" s="130">
        <v>0.90395061728395099</v>
      </c>
      <c r="P98" s="130">
        <v>1.1035241301908001</v>
      </c>
      <c r="Q98" s="130">
        <v>1.40875420875421</v>
      </c>
      <c r="R98" s="130">
        <v>1.56136924803591</v>
      </c>
      <c r="S98" s="130">
        <v>1.5026711560044901</v>
      </c>
      <c r="T98" s="130">
        <v>1.74920314253648</v>
      </c>
      <c r="U98" s="130">
        <v>3.4514478114478102</v>
      </c>
      <c r="V98" s="130">
        <v>3.7684175084175102</v>
      </c>
      <c r="W98" s="130">
        <v>4.1206060606060602</v>
      </c>
      <c r="X98" s="130">
        <v>4.96585858585859</v>
      </c>
      <c r="Y98" s="130">
        <v>5.72893378226712</v>
      </c>
      <c r="Z98" s="130">
        <v>5.2945679012345703</v>
      </c>
      <c r="AA98" s="130">
        <v>4.0266891133557801</v>
      </c>
      <c r="AB98" s="130">
        <v>4.4493153759820396</v>
      </c>
      <c r="AC98" s="130">
        <v>4.2859999999999996</v>
      </c>
      <c r="AD98" s="130">
        <v>4.8529999999999998</v>
      </c>
      <c r="AE98" s="130">
        <v>6.4829999999999997</v>
      </c>
      <c r="AF98" s="130">
        <v>6.218</v>
      </c>
      <c r="AG98" s="130">
        <v>5.1840000000000002</v>
      </c>
      <c r="AH98" s="130">
        <v>4.173</v>
      </c>
      <c r="AI98" s="130">
        <v>4.4569999999999999</v>
      </c>
      <c r="AJ98" s="130">
        <v>7.5519999999999996</v>
      </c>
      <c r="AK98" s="130">
        <v>6.9939999999999998</v>
      </c>
      <c r="AL98" s="130">
        <v>6.0659999999999998</v>
      </c>
      <c r="AM98" s="130">
        <v>5.415</v>
      </c>
      <c r="AN98" s="130">
        <v>5.09</v>
      </c>
      <c r="AO98" s="130">
        <v>5.5730000000000004</v>
      </c>
      <c r="AP98" s="130">
        <v>6.0069999999999997</v>
      </c>
      <c r="AQ98" s="130">
        <v>6.3230000000000004</v>
      </c>
      <c r="AR98" s="130">
        <v>5.9569999999999999</v>
      </c>
      <c r="AS98" s="130">
        <v>7.8070000000000004</v>
      </c>
      <c r="AT98" s="130">
        <v>6.89</v>
      </c>
      <c r="AU98" s="130">
        <v>6.3609999999999998</v>
      </c>
      <c r="AV98" s="130">
        <v>8.0559999999999992</v>
      </c>
      <c r="AW98" s="130">
        <v>9.2509999999999994</v>
      </c>
      <c r="AX98" s="130">
        <v>11.7987</v>
      </c>
      <c r="AY98" s="130">
        <v>13.388</v>
      </c>
      <c r="AZ98" s="130">
        <v>13.923999999999999</v>
      </c>
      <c r="BA98" s="130">
        <v>20.024000000000001</v>
      </c>
      <c r="BB98" s="130">
        <v>26.846</v>
      </c>
      <c r="BC98" s="130">
        <v>26.324999999999999</v>
      </c>
      <c r="BD98" s="130">
        <v>25.766993692547299</v>
      </c>
      <c r="BE98" s="131">
        <v>20.302947538882499</v>
      </c>
      <c r="BF98" s="132">
        <v>-0.21420887332776001</v>
      </c>
      <c r="BG98" s="132">
        <v>0.14099686965244701</v>
      </c>
      <c r="BH98" s="132">
        <v>4.7251298350735101E-3</v>
      </c>
    </row>
    <row r="99" spans="1:60">
      <c r="A99" s="136" t="s">
        <v>342</v>
      </c>
      <c r="B99" s="130">
        <v>10.018779800000001</v>
      </c>
      <c r="C99" s="130">
        <v>10.805433000000001</v>
      </c>
      <c r="D99" s="130">
        <v>11.220856599999999</v>
      </c>
      <c r="E99" s="130">
        <v>11.773281600000001</v>
      </c>
      <c r="F99" s="130">
        <v>11.6362802</v>
      </c>
      <c r="G99" s="130">
        <v>12.670419799999999</v>
      </c>
      <c r="H99" s="130">
        <v>14.393985799999999</v>
      </c>
      <c r="I99" s="130">
        <v>15.2646076</v>
      </c>
      <c r="J99" s="130">
        <v>15.096670400000001</v>
      </c>
      <c r="K99" s="130">
        <v>15.188888888888901</v>
      </c>
      <c r="L99" s="130">
        <v>16.6636363636364</v>
      </c>
      <c r="M99" s="130">
        <v>15.498989898989899</v>
      </c>
      <c r="N99" s="130">
        <v>14.720202020202001</v>
      </c>
      <c r="O99" s="130">
        <v>15.659595959596</v>
      </c>
      <c r="P99" s="130">
        <v>18.443434343434301</v>
      </c>
      <c r="Q99" s="130">
        <v>19.364646464646501</v>
      </c>
      <c r="R99" s="130">
        <v>19.679797979798</v>
      </c>
      <c r="S99" s="130">
        <v>18.3040404040404</v>
      </c>
      <c r="T99" s="130">
        <v>19.7515151515152</v>
      </c>
      <c r="U99" s="130">
        <v>20.376767676767699</v>
      </c>
      <c r="V99" s="130">
        <v>19.707858585858599</v>
      </c>
      <c r="W99" s="130">
        <v>22.097696969697001</v>
      </c>
      <c r="X99" s="130">
        <v>21.928555555555601</v>
      </c>
      <c r="Y99" s="130">
        <v>22.962656565656602</v>
      </c>
      <c r="Z99" s="130">
        <v>22.558858585858601</v>
      </c>
      <c r="AA99" s="130">
        <v>23.185303030303</v>
      </c>
      <c r="AB99" s="130">
        <v>22.894464646464598</v>
      </c>
      <c r="AC99" s="130">
        <v>21.092666666666702</v>
      </c>
      <c r="AD99" s="130">
        <v>23.492898989899</v>
      </c>
      <c r="AE99" s="130">
        <v>25.837080808080799</v>
      </c>
      <c r="AF99" s="130">
        <v>27.534757575757599</v>
      </c>
      <c r="AG99" s="130">
        <v>26.182929292929298</v>
      </c>
      <c r="AH99" s="130">
        <v>23.258161616161601</v>
      </c>
      <c r="AI99" s="130">
        <v>25.319333333333301</v>
      </c>
      <c r="AJ99" s="130">
        <v>22.919535353535402</v>
      </c>
      <c r="AK99" s="130">
        <v>24.434969696969699</v>
      </c>
      <c r="AL99" s="130">
        <v>21.681161616161599</v>
      </c>
      <c r="AM99" s="130">
        <v>24.8730249565657</v>
      </c>
      <c r="AN99" s="130">
        <v>23.6227965419192</v>
      </c>
      <c r="AO99" s="130">
        <v>27.240087482323201</v>
      </c>
      <c r="AP99" s="130">
        <v>23.327555251515101</v>
      </c>
      <c r="AQ99" s="130">
        <v>23.573220454545499</v>
      </c>
      <c r="AR99" s="130">
        <v>23.6404990767677</v>
      </c>
      <c r="AS99" s="130">
        <v>22.347337640955601</v>
      </c>
      <c r="AT99" s="130">
        <v>24.217441222323199</v>
      </c>
      <c r="AU99" s="130">
        <v>24.726506242571599</v>
      </c>
      <c r="AV99" s="130">
        <v>25.1106672370559</v>
      </c>
      <c r="AW99" s="130">
        <v>22.8966560256534</v>
      </c>
      <c r="AX99" s="130">
        <v>23.029072943597399</v>
      </c>
      <c r="AY99" s="130">
        <v>24.318060761038499</v>
      </c>
      <c r="AZ99" s="130">
        <v>24.529942877452001</v>
      </c>
      <c r="BA99" s="130">
        <v>25.922510760032999</v>
      </c>
      <c r="BB99" s="130">
        <v>24.950290835296801</v>
      </c>
      <c r="BC99" s="130">
        <v>26.292667155578201</v>
      </c>
      <c r="BD99" s="130">
        <v>25.5772026425986</v>
      </c>
      <c r="BE99" s="131">
        <v>24.229932962849499</v>
      </c>
      <c r="BF99" s="132">
        <v>-5.5262950453608302E-2</v>
      </c>
      <c r="BG99" s="132">
        <v>5.4777832619534702E-3</v>
      </c>
      <c r="BH99" s="132">
        <v>5.63906196010851E-3</v>
      </c>
    </row>
    <row r="100" spans="1:60">
      <c r="A100" s="136" t="s">
        <v>343</v>
      </c>
      <c r="B100" s="130">
        <v>2.1964418000000001</v>
      </c>
      <c r="C100" s="130">
        <v>2.1964418000000001</v>
      </c>
      <c r="D100" s="130">
        <v>2.6030266000000002</v>
      </c>
      <c r="E100" s="130">
        <v>3.1289351999999999</v>
      </c>
      <c r="F100" s="130">
        <v>3.3012918</v>
      </c>
      <c r="G100" s="130">
        <v>2.9212234000000001</v>
      </c>
      <c r="H100" s="130">
        <v>3.8139422000000001</v>
      </c>
      <c r="I100" s="130">
        <v>4.0128152000000004</v>
      </c>
      <c r="J100" s="130">
        <v>4.2337851999999998</v>
      </c>
      <c r="K100" s="130">
        <v>4.2558822000000003</v>
      </c>
      <c r="L100" s="130">
        <v>4.8966951999999999</v>
      </c>
      <c r="M100" s="130">
        <v>5.3165382000000001</v>
      </c>
      <c r="N100" s="130">
        <v>6.3153226</v>
      </c>
      <c r="O100" s="130">
        <v>7.8400156000000001</v>
      </c>
      <c r="P100" s="130">
        <v>8.4764092000000009</v>
      </c>
      <c r="Q100" s="130">
        <v>8.8874133999999998</v>
      </c>
      <c r="R100" s="130">
        <v>9.2807399999999998</v>
      </c>
      <c r="S100" s="130">
        <v>10.443042200000001</v>
      </c>
      <c r="T100" s="130">
        <v>12.095897799999999</v>
      </c>
      <c r="U100" s="130">
        <v>12.5378378</v>
      </c>
      <c r="V100" s="130">
        <v>13.0239718</v>
      </c>
      <c r="W100" s="130">
        <v>12.4538692</v>
      </c>
      <c r="X100" s="130">
        <v>16.373877</v>
      </c>
      <c r="Y100" s="130">
        <v>17.1649496</v>
      </c>
      <c r="Z100" s="130">
        <v>17.443371800000001</v>
      </c>
      <c r="AA100" s="130">
        <v>17.085400400000001</v>
      </c>
      <c r="AB100" s="130">
        <v>18.283057800000002</v>
      </c>
      <c r="AC100" s="130">
        <v>19.9447522</v>
      </c>
      <c r="AD100" s="130">
        <v>21.9334822</v>
      </c>
      <c r="AE100" s="130">
        <v>21.526897399999999</v>
      </c>
      <c r="AF100" s="130">
        <v>22.746651799999999</v>
      </c>
      <c r="AG100" s="130">
        <v>24.797253399999999</v>
      </c>
      <c r="AH100" s="130">
        <v>18.446575599999999</v>
      </c>
      <c r="AI100" s="130">
        <v>24.107827</v>
      </c>
      <c r="AJ100" s="130">
        <v>21.504800400000001</v>
      </c>
      <c r="AK100" s="130">
        <v>17.558276200000002</v>
      </c>
      <c r="AL100" s="130">
        <v>18.291896600000001</v>
      </c>
      <c r="AM100" s="130">
        <v>20.417628000000001</v>
      </c>
      <c r="AN100" s="130">
        <v>24.5975</v>
      </c>
      <c r="AO100" s="130">
        <v>26.216000000000001</v>
      </c>
      <c r="AP100" s="130">
        <v>30.6996354443508</v>
      </c>
      <c r="AQ100" s="130">
        <v>30.250880711017</v>
      </c>
      <c r="AR100" s="130">
        <v>31.678735753029098</v>
      </c>
      <c r="AS100" s="130">
        <v>27.339064153404301</v>
      </c>
      <c r="AT100" s="130">
        <v>28.7457426648335</v>
      </c>
      <c r="AU100" s="130">
        <v>29.809981800724401</v>
      </c>
      <c r="AV100" s="130">
        <v>30.594419393150201</v>
      </c>
      <c r="AW100" s="130">
        <v>10.7465400794907</v>
      </c>
      <c r="AX100" s="130">
        <v>31.485884334704402</v>
      </c>
      <c r="AY100" s="130">
        <v>32.376305556573001</v>
      </c>
      <c r="AZ100" s="130">
        <v>32.779470653201102</v>
      </c>
      <c r="BA100" s="130">
        <v>34.577642166118999</v>
      </c>
      <c r="BB100" s="130">
        <v>30.204067008397701</v>
      </c>
      <c r="BC100" s="130">
        <v>29.479802499829599</v>
      </c>
      <c r="BD100" s="130">
        <v>36.3038034199893</v>
      </c>
      <c r="BE100" s="131">
        <v>40.287484383650401</v>
      </c>
      <c r="BF100" s="132">
        <v>0.106699725780904</v>
      </c>
      <c r="BG100" s="132">
        <v>2.3617870687055599E-2</v>
      </c>
      <c r="BH100" s="132">
        <v>9.3761555595154693E-3</v>
      </c>
    </row>
    <row r="101" spans="1:60">
      <c r="A101" s="136" t="s">
        <v>344</v>
      </c>
      <c r="B101" s="130">
        <v>1.55</v>
      </c>
      <c r="C101" s="130">
        <v>1.52</v>
      </c>
      <c r="D101" s="130">
        <v>1.68</v>
      </c>
      <c r="E101" s="130">
        <v>1.72</v>
      </c>
      <c r="F101" s="130">
        <v>1.8149999999999999</v>
      </c>
      <c r="G101" s="130">
        <v>2.097</v>
      </c>
      <c r="H101" s="130">
        <v>1.9330000000000001</v>
      </c>
      <c r="I101" s="130">
        <v>2.2069999999999999</v>
      </c>
      <c r="J101" s="130">
        <v>2.3740000000000001</v>
      </c>
      <c r="K101" s="130">
        <v>2.0510000000000002</v>
      </c>
      <c r="L101" s="130">
        <v>2.2719999999999998</v>
      </c>
      <c r="M101" s="130">
        <v>2.7949999999999999</v>
      </c>
      <c r="N101" s="130">
        <v>2.1139999999999999</v>
      </c>
      <c r="O101" s="130">
        <v>2.8109999999999999</v>
      </c>
      <c r="P101" s="130">
        <v>2.8809999999999998</v>
      </c>
      <c r="Q101" s="130">
        <v>3.5219999999999998</v>
      </c>
      <c r="R101" s="130">
        <v>3.7250000000000001</v>
      </c>
      <c r="S101" s="130">
        <v>3.7730000000000001</v>
      </c>
      <c r="T101" s="130">
        <v>3.968</v>
      </c>
      <c r="U101" s="130">
        <v>5.2779999999999996</v>
      </c>
      <c r="V101" s="130">
        <v>5.5529999999999999</v>
      </c>
      <c r="W101" s="130">
        <v>6.0170000000000003</v>
      </c>
      <c r="X101" s="130">
        <v>5.2469999999999999</v>
      </c>
      <c r="Y101" s="130">
        <v>6.2640000000000002</v>
      </c>
      <c r="Z101" s="130">
        <v>6.4850000000000003</v>
      </c>
      <c r="AA101" s="130">
        <v>6.0620000000000003</v>
      </c>
      <c r="AB101" s="130">
        <v>5.1449999999999996</v>
      </c>
      <c r="AC101" s="130">
        <v>4.4400000000000004</v>
      </c>
      <c r="AD101" s="130">
        <v>5.03</v>
      </c>
      <c r="AE101" s="130">
        <v>5.8620000000000001</v>
      </c>
      <c r="AF101" s="130">
        <v>6.2320000000000002</v>
      </c>
      <c r="AG101" s="130">
        <v>7.03</v>
      </c>
      <c r="AH101" s="130">
        <v>6.069</v>
      </c>
      <c r="AI101" s="130">
        <v>5.0659999999999998</v>
      </c>
      <c r="AJ101" s="130">
        <v>7.84</v>
      </c>
      <c r="AK101" s="130">
        <v>7.7990000000000004</v>
      </c>
      <c r="AL101" s="130">
        <v>7.1040000000000001</v>
      </c>
      <c r="AM101" s="130">
        <v>7.0329730000000001</v>
      </c>
      <c r="AN101" s="130">
        <v>7.8698199999999998</v>
      </c>
      <c r="AO101" s="130">
        <v>8.5926810000000007</v>
      </c>
      <c r="AP101" s="130">
        <v>8.3867729999999998</v>
      </c>
      <c r="AQ101" s="130">
        <v>9.9394130000000001</v>
      </c>
      <c r="AR101" s="130">
        <v>8.5634329999999999</v>
      </c>
      <c r="AS101" s="130">
        <v>9.8425340000000006</v>
      </c>
      <c r="AT101" s="130">
        <v>9.7875669999999992</v>
      </c>
      <c r="AU101" s="130">
        <v>7.8034049999999997</v>
      </c>
      <c r="AV101" s="130">
        <v>9.6975320000000007</v>
      </c>
      <c r="AW101" s="130">
        <v>10.252134</v>
      </c>
      <c r="AX101" s="130">
        <v>10.019308000000001</v>
      </c>
      <c r="AY101" s="130">
        <v>9.1372730000000004</v>
      </c>
      <c r="AZ101" s="130">
        <v>8.6650779999999994</v>
      </c>
      <c r="BA101" s="130">
        <v>8.1109150000000003</v>
      </c>
      <c r="BB101" s="130">
        <v>9.6107990000000001</v>
      </c>
      <c r="BC101" s="130">
        <v>9.3837582255820404</v>
      </c>
      <c r="BD101" s="130">
        <v>8.0254919999999998</v>
      </c>
      <c r="BE101" s="131">
        <v>7.1920190000000002</v>
      </c>
      <c r="BF101" s="132">
        <v>-0.106301685321799</v>
      </c>
      <c r="BG101" s="132">
        <v>-1.9653298774613401E-2</v>
      </c>
      <c r="BH101" s="132">
        <v>1.67380738615581E-3</v>
      </c>
    </row>
    <row r="102" spans="1:60">
      <c r="A102" s="136" t="s">
        <v>345</v>
      </c>
      <c r="B102" s="130">
        <v>0</v>
      </c>
      <c r="C102" s="130">
        <v>0</v>
      </c>
      <c r="D102" s="130">
        <v>0</v>
      </c>
      <c r="E102" s="130">
        <v>0</v>
      </c>
      <c r="F102" s="130">
        <v>0</v>
      </c>
      <c r="G102" s="130">
        <v>0</v>
      </c>
      <c r="H102" s="130">
        <v>0</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30">
        <v>0</v>
      </c>
      <c r="X102" s="130">
        <v>0</v>
      </c>
      <c r="Y102" s="130">
        <v>0</v>
      </c>
      <c r="Z102" s="130">
        <v>0</v>
      </c>
      <c r="AA102" s="130">
        <v>0</v>
      </c>
      <c r="AB102" s="130">
        <v>0</v>
      </c>
      <c r="AC102" s="130">
        <v>0</v>
      </c>
      <c r="AD102" s="130">
        <v>0</v>
      </c>
      <c r="AE102" s="130">
        <v>0</v>
      </c>
      <c r="AF102" s="130">
        <v>0</v>
      </c>
      <c r="AG102" s="130">
        <v>0</v>
      </c>
      <c r="AH102" s="130">
        <v>0</v>
      </c>
      <c r="AI102" s="130">
        <v>0</v>
      </c>
      <c r="AJ102" s="130">
        <v>0</v>
      </c>
      <c r="AK102" s="130">
        <v>0</v>
      </c>
      <c r="AL102" s="130">
        <v>0</v>
      </c>
      <c r="AM102" s="130">
        <v>0</v>
      </c>
      <c r="AN102" s="130">
        <v>0</v>
      </c>
      <c r="AO102" s="130">
        <v>0</v>
      </c>
      <c r="AP102" s="130">
        <v>0</v>
      </c>
      <c r="AQ102" s="130">
        <v>0</v>
      </c>
      <c r="AR102" s="130">
        <v>0</v>
      </c>
      <c r="AS102" s="130">
        <v>0</v>
      </c>
      <c r="AT102" s="130">
        <v>0</v>
      </c>
      <c r="AU102" s="130">
        <v>0</v>
      </c>
      <c r="AV102" s="130">
        <v>0</v>
      </c>
      <c r="AW102" s="130">
        <v>0</v>
      </c>
      <c r="AX102" s="130">
        <v>0</v>
      </c>
      <c r="AY102" s="130">
        <v>0</v>
      </c>
      <c r="AZ102" s="130">
        <v>0</v>
      </c>
      <c r="BA102" s="130">
        <v>0</v>
      </c>
      <c r="BB102" s="130">
        <v>0</v>
      </c>
      <c r="BC102" s="130">
        <v>0</v>
      </c>
      <c r="BD102" s="130">
        <v>0</v>
      </c>
      <c r="BE102" s="131">
        <v>0</v>
      </c>
      <c r="BF102" s="132">
        <v>0</v>
      </c>
      <c r="BG102" s="132">
        <v>0</v>
      </c>
      <c r="BH102" s="132">
        <v>0</v>
      </c>
    </row>
    <row r="103" spans="1:60">
      <c r="A103" s="136" t="s">
        <v>346</v>
      </c>
      <c r="B103" s="130">
        <v>0.71042700000000003</v>
      </c>
      <c r="C103" s="130">
        <v>0.98532200000000003</v>
      </c>
      <c r="D103" s="130">
        <v>0.95317099999999999</v>
      </c>
      <c r="E103" s="130">
        <v>0.92948299999999995</v>
      </c>
      <c r="F103" s="130">
        <v>1.428512</v>
      </c>
      <c r="G103" s="130">
        <v>1.2206840000000001</v>
      </c>
      <c r="H103" s="130">
        <v>1.319976</v>
      </c>
      <c r="I103" s="130">
        <v>1.3680760000000001</v>
      </c>
      <c r="J103" s="130">
        <v>1.284465</v>
      </c>
      <c r="K103" s="130">
        <v>1.9058580000000001</v>
      </c>
      <c r="L103" s="130">
        <v>1.682809</v>
      </c>
      <c r="M103" s="130">
        <v>1.7886610000000001</v>
      </c>
      <c r="N103" s="130">
        <v>1.3927290000000001</v>
      </c>
      <c r="O103" s="130">
        <v>1.8075239999999999</v>
      </c>
      <c r="P103" s="130">
        <v>2.2961680000000002</v>
      </c>
      <c r="Q103" s="130">
        <v>1.9203749999999999</v>
      </c>
      <c r="R103" s="130">
        <v>2.5977070000000002</v>
      </c>
      <c r="S103" s="130">
        <v>1.7153620000000001</v>
      </c>
      <c r="T103" s="130">
        <v>2.2941910000000001</v>
      </c>
      <c r="U103" s="130">
        <v>1.998143</v>
      </c>
      <c r="V103" s="130">
        <v>3.1849660000000002</v>
      </c>
      <c r="W103" s="130">
        <v>3.10988</v>
      </c>
      <c r="X103" s="130">
        <v>3.9653710000000002</v>
      </c>
      <c r="Y103" s="130">
        <v>1.9872320000000001</v>
      </c>
      <c r="Z103" s="130">
        <v>2.9639690000000001</v>
      </c>
      <c r="AA103" s="130">
        <v>4.6839459999999997</v>
      </c>
      <c r="AB103" s="130">
        <v>3.486046</v>
      </c>
      <c r="AC103" s="130">
        <v>3.097448</v>
      </c>
      <c r="AD103" s="130">
        <v>4.2275489999999998</v>
      </c>
      <c r="AE103" s="130">
        <v>2.3460920000000001</v>
      </c>
      <c r="AF103" s="130">
        <v>2.7599230000000001</v>
      </c>
      <c r="AG103" s="130">
        <v>2.4243570000000001</v>
      </c>
      <c r="AH103" s="130">
        <v>2.8139919999999998</v>
      </c>
      <c r="AI103" s="130">
        <v>4.2794179999999997</v>
      </c>
      <c r="AJ103" s="130">
        <v>4.1592599999999997</v>
      </c>
      <c r="AK103" s="130">
        <v>4.0095530000000004</v>
      </c>
      <c r="AL103" s="130">
        <v>2.329938791</v>
      </c>
      <c r="AM103" s="130">
        <v>3.2327778</v>
      </c>
      <c r="AN103" s="130">
        <v>4.8855765140000003</v>
      </c>
      <c r="AO103" s="130">
        <v>4.3110792</v>
      </c>
      <c r="AP103" s="130">
        <v>3.673299595</v>
      </c>
      <c r="AQ103" s="130">
        <v>3.467537745</v>
      </c>
      <c r="AR103" s="130">
        <v>3.6316492139999998</v>
      </c>
      <c r="AS103" s="130">
        <v>3.0701118009999999</v>
      </c>
      <c r="AT103" s="130">
        <v>2.8131711730000002</v>
      </c>
      <c r="AU103" s="130">
        <v>3.6819692490000002</v>
      </c>
      <c r="AV103" s="130">
        <v>4.5976674270000002</v>
      </c>
      <c r="AW103" s="130">
        <v>3.969038232975</v>
      </c>
      <c r="AX103" s="130">
        <v>4.28926743288</v>
      </c>
      <c r="AY103" s="130">
        <v>2.7514188395180001</v>
      </c>
      <c r="AZ103" s="130">
        <v>2.1457193063090001</v>
      </c>
      <c r="BA103" s="130">
        <v>2.8462752138190002</v>
      </c>
      <c r="BB103" s="130">
        <v>2.8088204810000001</v>
      </c>
      <c r="BC103" s="130">
        <v>3.3594178377269999</v>
      </c>
      <c r="BD103" s="130">
        <v>2.7886788020240001</v>
      </c>
      <c r="BE103" s="131">
        <v>3.8779810000000001</v>
      </c>
      <c r="BF103" s="132">
        <v>0.38681637364989802</v>
      </c>
      <c r="BG103" s="132">
        <v>-8.7406201876571998E-4</v>
      </c>
      <c r="BH103" s="132">
        <v>9.02527265455209E-4</v>
      </c>
    </row>
    <row r="104" spans="1:60">
      <c r="A104" s="136" t="s">
        <v>347</v>
      </c>
      <c r="B104" s="130">
        <v>0.36499999999999999</v>
      </c>
      <c r="C104" s="130">
        <v>0.39900000000000002</v>
      </c>
      <c r="D104" s="130">
        <v>0.41</v>
      </c>
      <c r="E104" s="130">
        <v>0.47399999999999998</v>
      </c>
      <c r="F104" s="130">
        <v>0.54900000000000004</v>
      </c>
      <c r="G104" s="130">
        <v>0.74029999999999996</v>
      </c>
      <c r="H104" s="130">
        <v>0.82550000000000001</v>
      </c>
      <c r="I104" s="130">
        <v>0.84709999999999996</v>
      </c>
      <c r="J104" s="130">
        <v>0.69569999999999999</v>
      </c>
      <c r="K104" s="130">
        <v>0.99760000000000004</v>
      </c>
      <c r="L104" s="130">
        <v>1.0766</v>
      </c>
      <c r="M104" s="130">
        <v>1.1094999999999999</v>
      </c>
      <c r="N104" s="130">
        <v>1.2139</v>
      </c>
      <c r="O104" s="130">
        <v>1.3663000000000001</v>
      </c>
      <c r="P104" s="130">
        <v>1.4618</v>
      </c>
      <c r="Q104" s="130">
        <v>1.4801</v>
      </c>
      <c r="R104" s="130">
        <v>1.5716000000000001</v>
      </c>
      <c r="S104" s="130">
        <v>1.6075999999999999</v>
      </c>
      <c r="T104" s="130">
        <v>1.2172000000000001</v>
      </c>
      <c r="U104" s="130">
        <v>2.0922000000000001</v>
      </c>
      <c r="V104" s="130">
        <v>2.3956</v>
      </c>
      <c r="W104" s="130">
        <v>2.6450999999999998</v>
      </c>
      <c r="X104" s="130">
        <v>2.177</v>
      </c>
      <c r="Y104" s="130">
        <v>2.5966999999999998</v>
      </c>
      <c r="Z104" s="130">
        <v>2.8012000000000001</v>
      </c>
      <c r="AA104" s="130">
        <v>3.1448</v>
      </c>
      <c r="AB104" s="130">
        <v>3.1166</v>
      </c>
      <c r="AC104" s="130">
        <v>2.8999000000000001</v>
      </c>
      <c r="AD104" s="130">
        <v>3.7959999999999998</v>
      </c>
      <c r="AE104" s="130">
        <v>4.0891000000000002</v>
      </c>
      <c r="AF104" s="130">
        <v>4.5141</v>
      </c>
      <c r="AG104" s="130">
        <v>3.2519</v>
      </c>
      <c r="AH104" s="130">
        <v>3.4472700000000001</v>
      </c>
      <c r="AI104" s="130">
        <v>3.9149500000000002</v>
      </c>
      <c r="AJ104" s="130">
        <v>4.1774936009200001</v>
      </c>
      <c r="AK104" s="130">
        <v>3.2042075883600001</v>
      </c>
      <c r="AL104" s="130">
        <v>3.1178436731399999</v>
      </c>
      <c r="AM104" s="130">
        <v>2.7004116791000001</v>
      </c>
      <c r="AN104" s="130">
        <v>3.3187416791</v>
      </c>
      <c r="AO104" s="130">
        <v>2.9692226770999999</v>
      </c>
      <c r="AP104" s="130">
        <v>3.4595317153799998</v>
      </c>
      <c r="AQ104" s="130">
        <v>4.6433768815000001</v>
      </c>
      <c r="AR104" s="130">
        <v>3.9564732127000002</v>
      </c>
      <c r="AS104" s="130">
        <v>4.1391929107800003</v>
      </c>
      <c r="AT104" s="130">
        <v>3.8911110714600001</v>
      </c>
      <c r="AU104" s="130">
        <v>5.64455925662</v>
      </c>
      <c r="AV104" s="130">
        <v>4.5838916647600003</v>
      </c>
      <c r="AW104" s="130">
        <v>3.3021635219599998</v>
      </c>
      <c r="AX104" s="130">
        <v>6.92924252196</v>
      </c>
      <c r="AY104" s="130">
        <v>4.5626485219599999</v>
      </c>
      <c r="AZ104" s="130">
        <v>5.9798900000000001</v>
      </c>
      <c r="BA104" s="130">
        <v>4.2315399999999999</v>
      </c>
      <c r="BB104" s="130">
        <v>4.0313600000000003</v>
      </c>
      <c r="BC104" s="130">
        <v>6.4114599999999999</v>
      </c>
      <c r="BD104" s="130">
        <v>4.8433143708959197</v>
      </c>
      <c r="BE104" s="131">
        <v>4.9762421680487297</v>
      </c>
      <c r="BF104" s="132">
        <v>2.4638397993171701E-2</v>
      </c>
      <c r="BG104" s="132">
        <v>2.2131807315117099E-2</v>
      </c>
      <c r="BH104" s="132">
        <v>1.15812693155844E-3</v>
      </c>
    </row>
    <row r="105" spans="1:60">
      <c r="A105" s="136" t="s">
        <v>348</v>
      </c>
      <c r="B105" s="130">
        <v>2.5859999999999999</v>
      </c>
      <c r="C105" s="130">
        <v>2.661</v>
      </c>
      <c r="D105" s="130">
        <v>2.6339999999999999</v>
      </c>
      <c r="E105" s="130">
        <v>3.8639999999999999</v>
      </c>
      <c r="F105" s="130">
        <v>3.052</v>
      </c>
      <c r="G105" s="130">
        <v>2.8650000000000002</v>
      </c>
      <c r="H105" s="130">
        <v>3.0910000000000002</v>
      </c>
      <c r="I105" s="130">
        <v>3.6360000000000001</v>
      </c>
      <c r="J105" s="130">
        <v>3.399</v>
      </c>
      <c r="K105" s="130">
        <v>4.7050000000000001</v>
      </c>
      <c r="L105" s="130">
        <v>5.2610000000000001</v>
      </c>
      <c r="M105" s="130">
        <v>4.282</v>
      </c>
      <c r="N105" s="130">
        <v>4.0229999999999997</v>
      </c>
      <c r="O105" s="130">
        <v>4.9660000000000002</v>
      </c>
      <c r="P105" s="130">
        <v>4.5670000000000002</v>
      </c>
      <c r="Q105" s="130">
        <v>2.9260000000000002</v>
      </c>
      <c r="R105" s="130">
        <v>4.7910000000000004</v>
      </c>
      <c r="S105" s="130">
        <v>4.7812242439999997</v>
      </c>
      <c r="T105" s="130">
        <v>4.9877501390000001</v>
      </c>
      <c r="U105" s="130">
        <v>4.3853020569999996</v>
      </c>
      <c r="V105" s="130">
        <v>6.0011297399999997</v>
      </c>
      <c r="W105" s="130">
        <v>6.1299213310000003</v>
      </c>
      <c r="X105" s="130">
        <v>5.5089511079999998</v>
      </c>
      <c r="Y105" s="130">
        <v>4.6738656460000003</v>
      </c>
      <c r="Z105" s="130">
        <v>4.8634553040000004</v>
      </c>
      <c r="AA105" s="130">
        <v>6.3811796999999997</v>
      </c>
      <c r="AB105" s="130">
        <v>3.8536473139999998</v>
      </c>
      <c r="AC105" s="130">
        <v>6.5559928559999996</v>
      </c>
      <c r="AD105" s="130">
        <v>4.1088311170000003</v>
      </c>
      <c r="AE105" s="130">
        <v>5.0615251360000002</v>
      </c>
      <c r="AF105" s="130">
        <v>4.8394620020000003</v>
      </c>
      <c r="AG105" s="130">
        <v>4.7430541579999996</v>
      </c>
      <c r="AH105" s="130">
        <v>5.2454823370000003</v>
      </c>
      <c r="AI105" s="130">
        <v>6.2018574910000002</v>
      </c>
      <c r="AJ105" s="130">
        <v>5.0510247149999996</v>
      </c>
      <c r="AK105" s="130">
        <v>4.5599803520000002</v>
      </c>
      <c r="AL105" s="130">
        <v>5.0902978340000002</v>
      </c>
      <c r="AM105" s="130">
        <v>2.778901093</v>
      </c>
      <c r="AN105" s="130">
        <v>3.03451643</v>
      </c>
      <c r="AO105" s="130">
        <v>3.2098691810000002</v>
      </c>
      <c r="AP105" s="130">
        <v>4.0713735959999999</v>
      </c>
      <c r="AQ105" s="130">
        <v>4.0883507669999997</v>
      </c>
      <c r="AR105" s="130">
        <v>4.4175499050000004</v>
      </c>
      <c r="AS105" s="130">
        <v>4.3051051749999996</v>
      </c>
      <c r="AT105" s="130">
        <v>3.7482881899999998</v>
      </c>
      <c r="AU105" s="130">
        <v>4.1941013060000003</v>
      </c>
      <c r="AV105" s="130">
        <v>3.9997264989999999</v>
      </c>
      <c r="AW105" s="130">
        <v>5.6695579619999998</v>
      </c>
      <c r="AX105" s="130">
        <v>5.4228897209999998</v>
      </c>
      <c r="AY105" s="130">
        <v>4.3178619180000002</v>
      </c>
      <c r="AZ105" s="130">
        <v>4.4701461250000003</v>
      </c>
      <c r="BA105" s="130">
        <v>6.5620408579999996</v>
      </c>
      <c r="BB105" s="130">
        <v>5.4468147870000001</v>
      </c>
      <c r="BC105" s="130">
        <v>4.4815841519999999</v>
      </c>
      <c r="BD105" s="130">
        <v>5.5447959129999997</v>
      </c>
      <c r="BE105" s="131">
        <v>3.0220053500000001</v>
      </c>
      <c r="BF105" s="132">
        <v>-0.456472600242046</v>
      </c>
      <c r="BG105" s="132">
        <v>3.9932758884034601E-2</v>
      </c>
      <c r="BH105" s="132">
        <v>7.0331500456719898E-4</v>
      </c>
    </row>
    <row r="106" spans="1:60">
      <c r="A106" s="136" t="s">
        <v>349</v>
      </c>
      <c r="B106" s="130">
        <v>0.84099999999999997</v>
      </c>
      <c r="C106" s="130">
        <v>1.0640000000000001</v>
      </c>
      <c r="D106" s="130">
        <v>1.3680000000000001</v>
      </c>
      <c r="E106" s="130">
        <v>1.405</v>
      </c>
      <c r="F106" s="130">
        <v>1.046</v>
      </c>
      <c r="G106" s="130">
        <v>1.7869999999999999</v>
      </c>
      <c r="H106" s="130">
        <v>2.048</v>
      </c>
      <c r="I106" s="130">
        <v>1.728</v>
      </c>
      <c r="J106" s="130">
        <v>1.88</v>
      </c>
      <c r="K106" s="130">
        <v>2.4580000000000002</v>
      </c>
      <c r="L106" s="130">
        <v>3.399</v>
      </c>
      <c r="M106" s="130">
        <v>3.637</v>
      </c>
      <c r="N106" s="130">
        <v>3.2650000000000001</v>
      </c>
      <c r="O106" s="130">
        <v>2.11</v>
      </c>
      <c r="P106" s="130">
        <v>3.2629999999999999</v>
      </c>
      <c r="Q106" s="130">
        <v>1.2729999999999999</v>
      </c>
      <c r="R106" s="130">
        <v>2.9740000000000002</v>
      </c>
      <c r="S106" s="130">
        <v>3.8359999999999999</v>
      </c>
      <c r="T106" s="130">
        <v>3.66</v>
      </c>
      <c r="U106" s="130">
        <v>4.0810000000000004</v>
      </c>
      <c r="V106" s="130">
        <v>3.6909999999999998</v>
      </c>
      <c r="W106" s="130">
        <v>5.5316999999999998</v>
      </c>
      <c r="X106" s="130">
        <v>4.0562300000000002</v>
      </c>
      <c r="Y106" s="130">
        <v>3.7181700000000002</v>
      </c>
      <c r="Z106" s="130">
        <v>5.5122099999999996</v>
      </c>
      <c r="AA106" s="130">
        <v>4.9001099999999997</v>
      </c>
      <c r="AB106" s="130">
        <v>4.50535</v>
      </c>
      <c r="AC106" s="130">
        <v>4.1589400000000003</v>
      </c>
      <c r="AD106" s="130">
        <v>3.612501</v>
      </c>
      <c r="AE106" s="130">
        <v>4.4036020000000002</v>
      </c>
      <c r="AF106" s="130">
        <v>6.5930109999999997</v>
      </c>
      <c r="AG106" s="130">
        <v>7.2150020000000001</v>
      </c>
      <c r="AH106" s="130">
        <v>7.0819999999999999</v>
      </c>
      <c r="AI106" s="130">
        <v>5.0888220000000004</v>
      </c>
      <c r="AJ106" s="130">
        <v>3.4096679999999999</v>
      </c>
      <c r="AK106" s="130">
        <v>5.8914439999999999</v>
      </c>
      <c r="AL106" s="130">
        <v>6.1743449999999998</v>
      </c>
      <c r="AM106" s="130">
        <v>7.3669399999999996</v>
      </c>
      <c r="AN106" s="130">
        <v>7.2077549999999997</v>
      </c>
      <c r="AO106" s="130">
        <v>5.8962940000000001</v>
      </c>
      <c r="AP106" s="130">
        <v>5.6711809999999998</v>
      </c>
      <c r="AQ106" s="130">
        <v>7.9500500000000001</v>
      </c>
      <c r="AR106" s="130">
        <v>7.9613569999999996</v>
      </c>
      <c r="AS106" s="130">
        <v>6.9506899999999998</v>
      </c>
      <c r="AT106" s="130">
        <v>6.9657359999999997</v>
      </c>
      <c r="AU106" s="130">
        <v>5.3467529999999996</v>
      </c>
      <c r="AV106" s="130">
        <v>7.9349220000000003</v>
      </c>
      <c r="AW106" s="130">
        <v>8.4312170000000002</v>
      </c>
      <c r="AX106" s="130">
        <v>5.4120840000000001</v>
      </c>
      <c r="AY106" s="130">
        <v>5.1635730000000004</v>
      </c>
      <c r="AZ106" s="130">
        <v>3.7607330000000001</v>
      </c>
      <c r="BA106" s="130">
        <v>3.5430779999999999</v>
      </c>
      <c r="BB106" s="130">
        <v>4.6871859999999996</v>
      </c>
      <c r="BC106" s="130">
        <v>7.5970129999999996</v>
      </c>
      <c r="BD106" s="130">
        <v>6.309958</v>
      </c>
      <c r="BE106" s="131">
        <v>4.5398480000000001</v>
      </c>
      <c r="BF106" s="132">
        <v>-0.28249220617382098</v>
      </c>
      <c r="BG106" s="132">
        <v>-9.8387053579158702E-3</v>
      </c>
      <c r="BH106" s="132">
        <v>1.05656438260587E-3</v>
      </c>
    </row>
    <row r="107" spans="1:60">
      <c r="A107" s="136" t="s">
        <v>350</v>
      </c>
      <c r="B107" s="130">
        <v>0.34</v>
      </c>
      <c r="C107" s="130">
        <v>0.39</v>
      </c>
      <c r="D107" s="130">
        <v>0.43</v>
      </c>
      <c r="E107" s="130">
        <v>0.48</v>
      </c>
      <c r="F107" s="130">
        <v>0.54</v>
      </c>
      <c r="G107" s="130">
        <v>0.6</v>
      </c>
      <c r="H107" s="130">
        <v>0.61399999999999999</v>
      </c>
      <c r="I107" s="130">
        <v>0.42199999999999999</v>
      </c>
      <c r="J107" s="130">
        <v>0.42</v>
      </c>
      <c r="K107" s="130">
        <v>0.42</v>
      </c>
      <c r="L107" s="130">
        <v>0.5</v>
      </c>
      <c r="M107" s="130">
        <v>0.55700000000000005</v>
      </c>
      <c r="N107" s="130">
        <v>0.6</v>
      </c>
      <c r="O107" s="130">
        <v>0.8</v>
      </c>
      <c r="P107" s="130">
        <v>1</v>
      </c>
      <c r="Q107" s="130">
        <v>1.488</v>
      </c>
      <c r="R107" s="130">
        <v>1.5069999999999999</v>
      </c>
      <c r="S107" s="130">
        <v>1.56</v>
      </c>
      <c r="T107" s="130">
        <v>1.2230000000000001</v>
      </c>
      <c r="U107" s="130">
        <v>1.599</v>
      </c>
      <c r="V107" s="130">
        <v>1.4770000000000001</v>
      </c>
      <c r="W107" s="130">
        <v>1.407</v>
      </c>
      <c r="X107" s="130">
        <v>1.3839999999999999</v>
      </c>
      <c r="Y107" s="130">
        <v>1.7909999999999999</v>
      </c>
      <c r="Z107" s="130">
        <v>3.8380000000000001</v>
      </c>
      <c r="AA107" s="130">
        <v>5.3689999999999998</v>
      </c>
      <c r="AB107" s="130">
        <v>6.3170000000000002</v>
      </c>
      <c r="AC107" s="130">
        <v>7.2279999999999998</v>
      </c>
      <c r="AD107" s="130">
        <v>7.9649999999999999</v>
      </c>
      <c r="AE107" s="130">
        <v>9.2430000000000003</v>
      </c>
      <c r="AF107" s="130">
        <v>10.582000000000001</v>
      </c>
      <c r="AG107" s="130">
        <v>12.007999999999999</v>
      </c>
      <c r="AH107" s="130">
        <v>11.657</v>
      </c>
      <c r="AI107" s="130">
        <v>11.095000000000001</v>
      </c>
      <c r="AJ107" s="130">
        <v>13.773999999999999</v>
      </c>
      <c r="AK107" s="130">
        <v>14.551</v>
      </c>
      <c r="AL107" s="130">
        <v>18.21</v>
      </c>
      <c r="AM107" s="130">
        <v>18.198</v>
      </c>
      <c r="AN107" s="130">
        <v>18.986000000000001</v>
      </c>
      <c r="AO107" s="130">
        <v>17.818000000000001</v>
      </c>
      <c r="AP107" s="130">
        <v>16.535</v>
      </c>
      <c r="AQ107" s="130">
        <v>19.710999999999999</v>
      </c>
      <c r="AR107" s="130">
        <v>22.437000000000001</v>
      </c>
      <c r="AS107" s="130">
        <v>25.984000000000002</v>
      </c>
      <c r="AT107" s="130">
        <v>29.977</v>
      </c>
      <c r="AU107" s="130">
        <v>28.524370000000001</v>
      </c>
      <c r="AV107" s="130">
        <v>41.075670291545201</v>
      </c>
      <c r="AW107" s="130">
        <v>53.305370000000003</v>
      </c>
      <c r="AX107" s="130">
        <v>57.819688274052503</v>
      </c>
      <c r="AY107" s="130">
        <v>62.164935682215699</v>
      </c>
      <c r="AZ107" s="130">
        <v>57.170843658892103</v>
      </c>
      <c r="BA107" s="130">
        <v>66.047573892426101</v>
      </c>
      <c r="BB107" s="130">
        <v>88.762102814241501</v>
      </c>
      <c r="BC107" s="130">
        <v>84.485319673723097</v>
      </c>
      <c r="BD107" s="130">
        <v>67.722483566867993</v>
      </c>
      <c r="BE107" s="131">
        <v>68.964918246891102</v>
      </c>
      <c r="BF107" s="132">
        <v>1.55636043767202E-2</v>
      </c>
      <c r="BG107" s="132">
        <v>8.4911895041867705E-2</v>
      </c>
      <c r="BH107" s="132">
        <v>1.6050289848689E-2</v>
      </c>
    </row>
    <row r="108" spans="1:60">
      <c r="A108" s="136" t="s">
        <v>351</v>
      </c>
      <c r="B108" s="130">
        <v>10.045999999999999</v>
      </c>
      <c r="C108" s="130">
        <v>10.029</v>
      </c>
      <c r="D108" s="130">
        <v>10.241</v>
      </c>
      <c r="E108" s="130">
        <v>10.257999999999999</v>
      </c>
      <c r="F108" s="130">
        <v>10.346</v>
      </c>
      <c r="G108" s="130">
        <v>10.377000000000001</v>
      </c>
      <c r="H108" s="130">
        <v>10.651</v>
      </c>
      <c r="I108" s="130">
        <v>11.061</v>
      </c>
      <c r="J108" s="130">
        <v>11.236000000000001</v>
      </c>
      <c r="K108" s="130">
        <v>11.518000000000001</v>
      </c>
      <c r="L108" s="130">
        <v>11.871</v>
      </c>
      <c r="M108" s="130">
        <v>12.33</v>
      </c>
      <c r="N108" s="130">
        <v>12.502000000000001</v>
      </c>
      <c r="O108" s="130">
        <v>12.893000000000001</v>
      </c>
      <c r="P108" s="130">
        <v>13.788</v>
      </c>
      <c r="Q108" s="130">
        <v>13.904415525252499</v>
      </c>
      <c r="R108" s="130">
        <v>14.0960395353535</v>
      </c>
      <c r="S108" s="130">
        <v>14.592532626262599</v>
      </c>
      <c r="T108" s="130">
        <v>14.803021965656599</v>
      </c>
      <c r="U108" s="130">
        <v>15.207168680808101</v>
      </c>
      <c r="V108" s="130">
        <v>16.721012194949498</v>
      </c>
      <c r="W108" s="130">
        <v>17.782368040861801</v>
      </c>
      <c r="X108" s="130">
        <v>18.796911381909698</v>
      </c>
      <c r="Y108" s="130">
        <v>20.781649869696999</v>
      </c>
      <c r="Z108" s="130">
        <v>21.309500077045399</v>
      </c>
      <c r="AA108" s="130">
        <v>22.261136390709201</v>
      </c>
      <c r="AB108" s="130">
        <v>21.5492852369015</v>
      </c>
      <c r="AC108" s="130">
        <v>20.6451448680303</v>
      </c>
      <c r="AD108" s="130">
        <v>20.222916703999999</v>
      </c>
      <c r="AE108" s="130">
        <v>21.3628812489697</v>
      </c>
      <c r="AF108" s="130">
        <v>21.8245138984242</v>
      </c>
      <c r="AG108" s="130">
        <v>20.8405304839495</v>
      </c>
      <c r="AH108" s="130">
        <v>18.534058311585898</v>
      </c>
      <c r="AI108" s="130">
        <v>18.515861252442502</v>
      </c>
      <c r="AJ108" s="130">
        <v>19.7394497025726</v>
      </c>
      <c r="AK108" s="130">
        <v>21.5505893933816</v>
      </c>
      <c r="AL108" s="130">
        <v>22.636627571391699</v>
      </c>
      <c r="AM108" s="130">
        <v>23.0012309011308</v>
      </c>
      <c r="AN108" s="130">
        <v>24.234853305833202</v>
      </c>
      <c r="AO108" s="130">
        <v>25.369319275654099</v>
      </c>
      <c r="AP108" s="130">
        <v>27.191082396877999</v>
      </c>
      <c r="AQ108" s="130">
        <v>29.223637111125502</v>
      </c>
      <c r="AR108" s="130">
        <v>32.459444165515201</v>
      </c>
      <c r="AS108" s="130">
        <v>34.405130706185801</v>
      </c>
      <c r="AT108" s="130">
        <v>34.159722189107001</v>
      </c>
      <c r="AU108" s="130">
        <v>40.9683283587731</v>
      </c>
      <c r="AV108" s="130">
        <v>46.992828145461402</v>
      </c>
      <c r="AW108" s="130">
        <v>47.8055263446822</v>
      </c>
      <c r="AX108" s="130">
        <v>53.4911439246765</v>
      </c>
      <c r="AY108" s="130">
        <v>53.141807532196502</v>
      </c>
      <c r="AZ108" s="130">
        <v>49.890519749181998</v>
      </c>
      <c r="BA108" s="130">
        <v>58.040632448872998</v>
      </c>
      <c r="BB108" s="130">
        <v>60.750290259651798</v>
      </c>
      <c r="BC108" s="130">
        <v>59.401853940559398</v>
      </c>
      <c r="BD108" s="130">
        <v>68.918667709711698</v>
      </c>
      <c r="BE108" s="131">
        <v>71.945558910259393</v>
      </c>
      <c r="BF108" s="132">
        <v>4.1067518123543999E-2</v>
      </c>
      <c r="BG108" s="132">
        <v>7.2709815039962794E-2</v>
      </c>
      <c r="BH108" s="132">
        <v>1.67439779990988E-2</v>
      </c>
    </row>
    <row r="109" spans="1:60" s="125" customFormat="1">
      <c r="A109" s="133" t="s">
        <v>352</v>
      </c>
      <c r="B109" s="134">
        <v>156.08955460000001</v>
      </c>
      <c r="C109" s="134">
        <v>162.31182720000001</v>
      </c>
      <c r="D109" s="134">
        <v>152.86674740000001</v>
      </c>
      <c r="E109" s="134">
        <v>168.24911900000001</v>
      </c>
      <c r="F109" s="134">
        <v>174.16380340000001</v>
      </c>
      <c r="G109" s="134">
        <v>180.71001039999999</v>
      </c>
      <c r="H109" s="134">
        <v>199.28207979999999</v>
      </c>
      <c r="I109" s="134">
        <v>205.11601300000001</v>
      </c>
      <c r="J109" s="134">
        <v>194.01162400000001</v>
      </c>
      <c r="K109" s="134">
        <v>217.90460948888901</v>
      </c>
      <c r="L109" s="134">
        <v>232.444250363636</v>
      </c>
      <c r="M109" s="134">
        <v>233.25336989899</v>
      </c>
      <c r="N109" s="134">
        <v>227.03831402020199</v>
      </c>
      <c r="O109" s="134">
        <v>237.04640937688001</v>
      </c>
      <c r="P109" s="134">
        <v>256.98187467362499</v>
      </c>
      <c r="Q109" s="134">
        <v>273.44721879865301</v>
      </c>
      <c r="R109" s="134">
        <v>289.729690163187</v>
      </c>
      <c r="S109" s="134">
        <v>282.66718743030702</v>
      </c>
      <c r="T109" s="134">
        <v>299.341370798708</v>
      </c>
      <c r="U109" s="134">
        <v>299.40669402602401</v>
      </c>
      <c r="V109" s="134">
        <v>320.04461342922599</v>
      </c>
      <c r="W109" s="134">
        <v>328.159102202165</v>
      </c>
      <c r="X109" s="134">
        <v>326.891281231324</v>
      </c>
      <c r="Y109" s="134">
        <v>361.78626166362102</v>
      </c>
      <c r="Z109" s="134">
        <v>388.04352986813899</v>
      </c>
      <c r="AA109" s="134">
        <v>399.27154283436801</v>
      </c>
      <c r="AB109" s="134">
        <v>410.52427237334803</v>
      </c>
      <c r="AC109" s="134">
        <v>401.524650190697</v>
      </c>
      <c r="AD109" s="134">
        <v>440.28692061089902</v>
      </c>
      <c r="AE109" s="134">
        <v>443.29819759305002</v>
      </c>
      <c r="AF109" s="134">
        <v>483.43443187618197</v>
      </c>
      <c r="AG109" s="134">
        <v>473.40944073487901</v>
      </c>
      <c r="AH109" s="134">
        <v>475.894667664748</v>
      </c>
      <c r="AI109" s="134">
        <v>506.67429467677601</v>
      </c>
      <c r="AJ109" s="134">
        <v>500.24296517202799</v>
      </c>
      <c r="AK109" s="134">
        <v>521.65288763071101</v>
      </c>
      <c r="AL109" s="134">
        <v>570.463572885693</v>
      </c>
      <c r="AM109" s="134">
        <v>578.90878142979602</v>
      </c>
      <c r="AN109" s="134">
        <v>594.35430147085196</v>
      </c>
      <c r="AO109" s="134">
        <v>699.15220281607697</v>
      </c>
      <c r="AP109" s="134">
        <v>727.96063115724098</v>
      </c>
      <c r="AQ109" s="134">
        <v>801.69790504749506</v>
      </c>
      <c r="AR109" s="134">
        <v>852.17392914679897</v>
      </c>
      <c r="AS109" s="134">
        <v>997.77695930759501</v>
      </c>
      <c r="AT109" s="134">
        <v>968.08692710134699</v>
      </c>
      <c r="AU109" s="134">
        <v>1097.6221586609299</v>
      </c>
      <c r="AV109" s="134">
        <v>1117.7425828089099</v>
      </c>
      <c r="AW109" s="134">
        <v>1261.9117884324201</v>
      </c>
      <c r="AX109" s="134">
        <v>1367.36430381287</v>
      </c>
      <c r="AY109" s="134">
        <v>1521.9301687939801</v>
      </c>
      <c r="AZ109" s="134">
        <v>1565.60468084116</v>
      </c>
      <c r="BA109" s="134">
        <v>1628.1721719022</v>
      </c>
      <c r="BB109" s="134">
        <v>1671.4390550697699</v>
      </c>
      <c r="BC109" s="134">
        <v>1711.99584724445</v>
      </c>
      <c r="BD109" s="134">
        <v>1791.4781996418601</v>
      </c>
      <c r="BE109" s="134">
        <v>1847.21631322852</v>
      </c>
      <c r="BF109" s="135">
        <v>2.8295669179573501E-2</v>
      </c>
      <c r="BG109" s="135">
        <v>6.3480955793807206E-2</v>
      </c>
      <c r="BH109" s="135">
        <v>0.429904913892664</v>
      </c>
    </row>
    <row r="110" spans="1:6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1"/>
      <c r="BF110" s="132"/>
      <c r="BG110" s="132"/>
      <c r="BH110" s="132"/>
    </row>
    <row r="111" spans="1:60" s="140" customFormat="1">
      <c r="A111" s="716" t="s">
        <v>353</v>
      </c>
      <c r="B111" s="717">
        <v>923.19792385139499</v>
      </c>
      <c r="C111" s="717">
        <v>983.81703703831602</v>
      </c>
      <c r="D111" s="717">
        <v>1005.74265171834</v>
      </c>
      <c r="E111" s="717">
        <v>1059.2890077223601</v>
      </c>
      <c r="F111" s="717">
        <v>1121.74322107328</v>
      </c>
      <c r="G111" s="717">
        <v>1174.6475761078</v>
      </c>
      <c r="H111" s="717">
        <v>1227.0650048078501</v>
      </c>
      <c r="I111" s="717">
        <v>1284.6303682330999</v>
      </c>
      <c r="J111" s="717">
        <v>1303.0094877727599</v>
      </c>
      <c r="K111" s="717">
        <v>1431.26498398541</v>
      </c>
      <c r="L111" s="717">
        <v>1448.8896517184501</v>
      </c>
      <c r="M111" s="717">
        <v>1443.13470568199</v>
      </c>
      <c r="N111" s="717">
        <v>1491.6716096238499</v>
      </c>
      <c r="O111" s="717">
        <v>1614.3877251644501</v>
      </c>
      <c r="P111" s="717">
        <v>1695.18919442889</v>
      </c>
      <c r="Q111" s="717">
        <v>1731.6524509491401</v>
      </c>
      <c r="R111" s="717">
        <v>1768.90372460857</v>
      </c>
      <c r="S111" s="717">
        <v>1800.9089205851701</v>
      </c>
      <c r="T111" s="717">
        <v>1877.7693763869199</v>
      </c>
      <c r="U111" s="717">
        <v>1941.37555629856</v>
      </c>
      <c r="V111" s="717">
        <v>1979.7748477006301</v>
      </c>
      <c r="W111" s="717">
        <v>2006.57164754257</v>
      </c>
      <c r="X111" s="717">
        <v>2033.70639773734</v>
      </c>
      <c r="Y111" s="717">
        <v>2098.7209841885201</v>
      </c>
      <c r="Z111" s="717">
        <v>2087.5709129207598</v>
      </c>
      <c r="AA111" s="717">
        <v>2158.9062561424098</v>
      </c>
      <c r="AB111" s="717">
        <v>2209.4104038117798</v>
      </c>
      <c r="AC111" s="717">
        <v>2209.0742547601699</v>
      </c>
      <c r="AD111" s="717">
        <v>2341.2447915432799</v>
      </c>
      <c r="AE111" s="717">
        <v>2356.8818247214999</v>
      </c>
      <c r="AF111" s="717">
        <v>2485.6334113362</v>
      </c>
      <c r="AG111" s="717">
        <v>2520.49899374696</v>
      </c>
      <c r="AH111" s="717">
        <v>2566.1353698195499</v>
      </c>
      <c r="AI111" s="717">
        <v>2586.9420147375199</v>
      </c>
      <c r="AJ111" s="717">
        <v>2605.67646549351</v>
      </c>
      <c r="AK111" s="717">
        <v>2651.9625393428501</v>
      </c>
      <c r="AL111" s="717">
        <v>2583.88826496299</v>
      </c>
      <c r="AM111" s="717">
        <v>2631.8473970027298</v>
      </c>
      <c r="AN111" s="717">
        <v>2627.6044347485399</v>
      </c>
      <c r="AO111" s="717">
        <v>2820.7452285336499</v>
      </c>
      <c r="AP111" s="717">
        <v>2916.4362241170602</v>
      </c>
      <c r="AQ111" s="717">
        <v>3027.6784699233199</v>
      </c>
      <c r="AR111" s="717">
        <v>3079.3359747395598</v>
      </c>
      <c r="AS111" s="717">
        <v>3257.3893466853301</v>
      </c>
      <c r="AT111" s="717">
        <v>3252.4984033637702</v>
      </c>
      <c r="AU111" s="717">
        <v>3435.7699008935501</v>
      </c>
      <c r="AV111" s="717">
        <v>3501.0909419197501</v>
      </c>
      <c r="AW111" s="717">
        <v>3649.8113893996601</v>
      </c>
      <c r="AX111" s="717">
        <v>3795.9299819514699</v>
      </c>
      <c r="AY111" s="717">
        <v>3894.2397419734202</v>
      </c>
      <c r="AZ111" s="717">
        <v>3885.0123389079299</v>
      </c>
      <c r="BA111" s="717">
        <v>4018.6715911640999</v>
      </c>
      <c r="BB111" s="717">
        <v>4066.7182751170099</v>
      </c>
      <c r="BC111" s="717">
        <v>4176.6874957809196</v>
      </c>
      <c r="BD111" s="717">
        <v>4227.8832802318502</v>
      </c>
      <c r="BE111" s="717">
        <v>4296.8020451371704</v>
      </c>
      <c r="BF111" s="718">
        <v>1.35242306414849E-2</v>
      </c>
      <c r="BG111" s="718">
        <v>2.6574777702427398E-2</v>
      </c>
      <c r="BH111" s="718">
        <v>1</v>
      </c>
    </row>
    <row r="112" spans="1:60">
      <c r="A112" s="124" t="s">
        <v>354</v>
      </c>
      <c r="B112" s="130">
        <v>717.69401407798296</v>
      </c>
      <c r="C112" s="130">
        <v>758.81534151983897</v>
      </c>
      <c r="D112" s="130">
        <v>778.91301819957505</v>
      </c>
      <c r="E112" s="130">
        <v>800.57391742977995</v>
      </c>
      <c r="F112" s="130">
        <v>838.212439646544</v>
      </c>
      <c r="G112" s="130">
        <v>862.21595230375306</v>
      </c>
      <c r="H112" s="130">
        <v>898.31508947758095</v>
      </c>
      <c r="I112" s="130">
        <v>937.34623185254804</v>
      </c>
      <c r="J112" s="130">
        <v>939.51213555905804</v>
      </c>
      <c r="K112" s="130">
        <v>1030.0582050161299</v>
      </c>
      <c r="L112" s="130">
        <v>1031.23180408485</v>
      </c>
      <c r="M112" s="130">
        <v>994.76789850707098</v>
      </c>
      <c r="N112" s="130">
        <v>1001.91253479798</v>
      </c>
      <c r="O112" s="130">
        <v>1073.5452061495</v>
      </c>
      <c r="P112" s="130">
        <v>1119.5673857070699</v>
      </c>
      <c r="Q112" s="130">
        <v>1112.19575009293</v>
      </c>
      <c r="R112" s="130">
        <v>1128.8446354504999</v>
      </c>
      <c r="S112" s="130">
        <v>1159.36246895354</v>
      </c>
      <c r="T112" s="130">
        <v>1210.2927965454501</v>
      </c>
      <c r="U112" s="130">
        <v>1213.3249817979799</v>
      </c>
      <c r="V112" s="130">
        <v>1212.7939770101</v>
      </c>
      <c r="W112" s="130">
        <v>1206.88215367475</v>
      </c>
      <c r="X112" s="130">
        <v>1208.7665255151501</v>
      </c>
      <c r="Y112" s="130">
        <v>1223.79543934141</v>
      </c>
      <c r="Z112" s="130">
        <v>1191.03899957576</v>
      </c>
      <c r="AA112" s="130">
        <v>1229.48216539394</v>
      </c>
      <c r="AB112" s="130">
        <v>1243.6626560100999</v>
      </c>
      <c r="AC112" s="130">
        <v>1230.75331080808</v>
      </c>
      <c r="AD112" s="130">
        <v>1306.93891827273</v>
      </c>
      <c r="AE112" s="130">
        <v>1264.2761068080799</v>
      </c>
      <c r="AF112" s="130">
        <v>1351.8692811010101</v>
      </c>
      <c r="AG112" s="130">
        <v>1387.5514947863501</v>
      </c>
      <c r="AH112" s="130">
        <v>1411.7739192121201</v>
      </c>
      <c r="AI112" s="130">
        <v>1378.6342398541501</v>
      </c>
      <c r="AJ112" s="130">
        <v>1391.4637430432999</v>
      </c>
      <c r="AK112" s="130">
        <v>1395.1637010945001</v>
      </c>
      <c r="AL112" s="130">
        <v>1293.5111732553501</v>
      </c>
      <c r="AM112" s="130">
        <v>1316.56195746244</v>
      </c>
      <c r="AN112" s="130">
        <v>1292.12571957572</v>
      </c>
      <c r="AO112" s="130">
        <v>1322.64460591797</v>
      </c>
      <c r="AP112" s="130">
        <v>1335.2040503640801</v>
      </c>
      <c r="AQ112" s="130">
        <v>1358.69891483532</v>
      </c>
      <c r="AR112" s="130">
        <v>1323.15790747134</v>
      </c>
      <c r="AS112" s="130">
        <v>1377.9625719775199</v>
      </c>
      <c r="AT112" s="130">
        <v>1361.3211920141</v>
      </c>
      <c r="AU112" s="130">
        <v>1398.42174952144</v>
      </c>
      <c r="AV112" s="130">
        <v>1436.50381318011</v>
      </c>
      <c r="AW112" s="130">
        <v>1441.6670911271599</v>
      </c>
      <c r="AX112" s="130">
        <v>1459.24713142208</v>
      </c>
      <c r="AY112" s="130">
        <v>1437.87572976209</v>
      </c>
      <c r="AZ112" s="130">
        <v>1422.1534782122001</v>
      </c>
      <c r="BA112" s="130">
        <v>1449.1621828612499</v>
      </c>
      <c r="BB112" s="130">
        <v>1445.3293753974101</v>
      </c>
      <c r="BC112" s="130">
        <v>1481.1422287898699</v>
      </c>
      <c r="BD112" s="130">
        <v>1444.2072667574</v>
      </c>
      <c r="BE112" s="131">
        <v>1479.69522467708</v>
      </c>
      <c r="BF112" s="132">
        <v>2.1773242328813499E-2</v>
      </c>
      <c r="BG112" s="132">
        <v>5.9279887749494903E-3</v>
      </c>
      <c r="BH112" s="132">
        <v>0.34437128104416498</v>
      </c>
    </row>
    <row r="113" spans="1:60">
      <c r="A113" s="124" t="s">
        <v>355</v>
      </c>
      <c r="B113" s="130">
        <v>205.503909773412</v>
      </c>
      <c r="C113" s="130">
        <v>225.00169551847799</v>
      </c>
      <c r="D113" s="130">
        <v>226.82963351876799</v>
      </c>
      <c r="E113" s="130">
        <v>258.71509029257498</v>
      </c>
      <c r="F113" s="130">
        <v>283.53078142674002</v>
      </c>
      <c r="G113" s="130">
        <v>312.43162380404499</v>
      </c>
      <c r="H113" s="130">
        <v>328.74991533026503</v>
      </c>
      <c r="I113" s="130">
        <v>347.284136380554</v>
      </c>
      <c r="J113" s="130">
        <v>363.497352213704</v>
      </c>
      <c r="K113" s="130">
        <v>401.20677896927901</v>
      </c>
      <c r="L113" s="130">
        <v>417.65784763359699</v>
      </c>
      <c r="M113" s="130">
        <v>448.366807174916</v>
      </c>
      <c r="N113" s="130">
        <v>489.75907482587297</v>
      </c>
      <c r="O113" s="130">
        <v>540.84251901494997</v>
      </c>
      <c r="P113" s="130">
        <v>575.62180872181898</v>
      </c>
      <c r="Q113" s="130">
        <v>619.456700856216</v>
      </c>
      <c r="R113" s="130">
        <v>640.05908915806003</v>
      </c>
      <c r="S113" s="130">
        <v>641.546451631639</v>
      </c>
      <c r="T113" s="130">
        <v>667.47657984146304</v>
      </c>
      <c r="U113" s="130">
        <v>728.05057450057996</v>
      </c>
      <c r="V113" s="130">
        <v>766.98087069052599</v>
      </c>
      <c r="W113" s="130">
        <v>799.68949386782697</v>
      </c>
      <c r="X113" s="130">
        <v>824.939872222193</v>
      </c>
      <c r="Y113" s="130">
        <v>874.92554484710399</v>
      </c>
      <c r="Z113" s="130">
        <v>896.53191334500696</v>
      </c>
      <c r="AA113" s="130">
        <v>929.42409074846796</v>
      </c>
      <c r="AB113" s="130">
        <v>965.747747801684</v>
      </c>
      <c r="AC113" s="130">
        <v>978.32094395208503</v>
      </c>
      <c r="AD113" s="130">
        <v>1034.3058732705599</v>
      </c>
      <c r="AE113" s="130">
        <v>1092.60571791342</v>
      </c>
      <c r="AF113" s="130">
        <v>1133.7641302351899</v>
      </c>
      <c r="AG113" s="130">
        <v>1132.9474989606099</v>
      </c>
      <c r="AH113" s="130">
        <v>1154.36145060743</v>
      </c>
      <c r="AI113" s="130">
        <v>1208.30777488338</v>
      </c>
      <c r="AJ113" s="130">
        <v>1214.2127224502201</v>
      </c>
      <c r="AK113" s="130">
        <v>1256.79883824835</v>
      </c>
      <c r="AL113" s="130">
        <v>1290.3770917076399</v>
      </c>
      <c r="AM113" s="130">
        <v>1315.2854395402901</v>
      </c>
      <c r="AN113" s="130">
        <v>1335.4787151728201</v>
      </c>
      <c r="AO113" s="130">
        <v>1498.1006226156801</v>
      </c>
      <c r="AP113" s="130">
        <v>1581.2321737529801</v>
      </c>
      <c r="AQ113" s="130">
        <v>1668.9795550880001</v>
      </c>
      <c r="AR113" s="130">
        <v>1756.17806726822</v>
      </c>
      <c r="AS113" s="130">
        <v>1879.42677470781</v>
      </c>
      <c r="AT113" s="130">
        <v>1891.17721134966</v>
      </c>
      <c r="AU113" s="130">
        <v>2037.3481513721199</v>
      </c>
      <c r="AV113" s="130">
        <v>2064.5871287396399</v>
      </c>
      <c r="AW113" s="130">
        <v>2208.1442982724998</v>
      </c>
      <c r="AX113" s="130">
        <v>2336.6828505293902</v>
      </c>
      <c r="AY113" s="130">
        <v>2456.3640122113302</v>
      </c>
      <c r="AZ113" s="130">
        <v>2462.8588606957401</v>
      </c>
      <c r="BA113" s="130">
        <v>2569.5094083028498</v>
      </c>
      <c r="BB113" s="130">
        <v>2621.3888997196</v>
      </c>
      <c r="BC113" s="130">
        <v>2695.5452669910401</v>
      </c>
      <c r="BD113" s="130">
        <v>2783.67601347445</v>
      </c>
      <c r="BE113" s="131">
        <v>2817.1068204601002</v>
      </c>
      <c r="BF113" s="132">
        <v>9.2445362500623903E-3</v>
      </c>
      <c r="BG113" s="132">
        <v>3.94142011060339E-2</v>
      </c>
      <c r="BH113" s="132">
        <v>0.65562871895583497</v>
      </c>
    </row>
    <row r="114" spans="1:60">
      <c r="A114" s="141" t="s">
        <v>356</v>
      </c>
      <c r="B114" s="142">
        <v>211.80603395353501</v>
      </c>
      <c r="C114" s="142">
        <v>230.453809280808</v>
      </c>
      <c r="D114" s="142">
        <v>222.19262392929301</v>
      </c>
      <c r="E114" s="142">
        <v>226.58089728888899</v>
      </c>
      <c r="F114" s="142">
        <v>222.45789934545499</v>
      </c>
      <c r="G114" s="142">
        <v>234.722728024242</v>
      </c>
      <c r="H114" s="142">
        <v>233.227751480808</v>
      </c>
      <c r="I114" s="142">
        <v>244.83639137979799</v>
      </c>
      <c r="J114" s="142">
        <v>243.53210457979799</v>
      </c>
      <c r="K114" s="142">
        <v>263.01742550302998</v>
      </c>
      <c r="L114" s="142">
        <v>264.90544630909102</v>
      </c>
      <c r="M114" s="142">
        <v>231.16280338181801</v>
      </c>
      <c r="N114" s="142">
        <v>307.58570018181803</v>
      </c>
      <c r="O114" s="142">
        <v>299.47946189899</v>
      </c>
      <c r="P114" s="142">
        <v>313.92371927070701</v>
      </c>
      <c r="Q114" s="142">
        <v>297.70766631717203</v>
      </c>
      <c r="R114" s="142">
        <v>293.82300645454501</v>
      </c>
      <c r="S114" s="142">
        <v>288.88767968888902</v>
      </c>
      <c r="T114" s="142">
        <v>294.68158328080801</v>
      </c>
      <c r="U114" s="142">
        <v>298.86560074747501</v>
      </c>
      <c r="V114" s="142">
        <v>305.17214583434298</v>
      </c>
      <c r="W114" s="142">
        <v>288.30337438989898</v>
      </c>
      <c r="X114" s="142">
        <v>316.56955659596002</v>
      </c>
      <c r="Y114" s="142">
        <v>334.19867586262598</v>
      </c>
      <c r="Z114" s="142">
        <v>272.93823703030301</v>
      </c>
      <c r="AA114" s="142">
        <v>284.80560606060601</v>
      </c>
      <c r="AB114" s="142">
        <v>298.44077979797999</v>
      </c>
      <c r="AC114" s="142">
        <v>310.62718080808099</v>
      </c>
      <c r="AD114" s="142">
        <v>318.56279337373701</v>
      </c>
      <c r="AE114" s="142">
        <v>327.96689797979798</v>
      </c>
      <c r="AF114" s="142">
        <v>326.962592707071</v>
      </c>
      <c r="AG114" s="142">
        <v>325.43333019191903</v>
      </c>
      <c r="AH114" s="142">
        <v>334.73151840404</v>
      </c>
      <c r="AI114" s="142">
        <v>345.71980158585899</v>
      </c>
      <c r="AJ114" s="142">
        <v>343.53730414343403</v>
      </c>
      <c r="AK114" s="142">
        <v>356.19458542923797</v>
      </c>
      <c r="AL114" s="142">
        <v>375.73853360992598</v>
      </c>
      <c r="AM114" s="142">
        <v>316.38652384953701</v>
      </c>
      <c r="AN114" s="142">
        <v>306.02124009047998</v>
      </c>
      <c r="AO114" s="142">
        <v>324.99822350505099</v>
      </c>
      <c r="AP114" s="142">
        <v>307.42208370068101</v>
      </c>
      <c r="AQ114" s="142">
        <v>310.99387149691103</v>
      </c>
      <c r="AR114" s="142">
        <v>309.03978805579601</v>
      </c>
      <c r="AS114" s="142">
        <v>327.23526607266501</v>
      </c>
      <c r="AT114" s="142">
        <v>330.136396270663</v>
      </c>
      <c r="AU114" s="142">
        <v>372.871932338345</v>
      </c>
      <c r="AV114" s="142">
        <v>307.13723718976502</v>
      </c>
      <c r="AW114" s="142">
        <v>330.95712221367597</v>
      </c>
      <c r="AX114" s="142">
        <v>366.74239816270398</v>
      </c>
      <c r="AY114" s="142">
        <v>368.92008930906701</v>
      </c>
      <c r="AZ114" s="142">
        <v>333.65754024096901</v>
      </c>
      <c r="BA114" s="142">
        <v>342.67196534689202</v>
      </c>
      <c r="BB114" s="142">
        <v>291.29009797979802</v>
      </c>
      <c r="BC114" s="142">
        <v>342.85286807780801</v>
      </c>
      <c r="BD114" s="142">
        <v>317.13126490919399</v>
      </c>
      <c r="BE114" s="134">
        <v>342.01034745999101</v>
      </c>
      <c r="BF114" s="143">
        <v>7.5503839258475494E-2</v>
      </c>
      <c r="BG114" s="143">
        <v>-4.0109463850785997E-3</v>
      </c>
      <c r="BH114" s="143">
        <v>7.9596486844688494E-2</v>
      </c>
    </row>
    <row r="115" spans="1:6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c r="Z115" s="130"/>
      <c r="AA115" s="130"/>
      <c r="AB115" s="130"/>
      <c r="AC115" s="130"/>
      <c r="AD115" s="130"/>
      <c r="AE115" s="130"/>
      <c r="AF115" s="130"/>
      <c r="AG115" s="130"/>
      <c r="AH115" s="130"/>
      <c r="AI115" s="130"/>
      <c r="AJ115" s="130"/>
      <c r="AK115" s="130"/>
      <c r="AL115" s="130"/>
      <c r="AM115" s="130"/>
      <c r="AN115" s="130"/>
      <c r="AO115" s="130"/>
      <c r="AP115" s="130"/>
      <c r="AQ115" s="130"/>
      <c r="AR115" s="130"/>
      <c r="AS115" s="130"/>
      <c r="AT115" s="130"/>
      <c r="AU115" s="130"/>
      <c r="AV115" s="130"/>
      <c r="AW115" s="130"/>
      <c r="AX115" s="130"/>
      <c r="AY115" s="130"/>
      <c r="AZ115" s="130"/>
      <c r="BA115" s="130"/>
      <c r="BB115" s="130"/>
      <c r="BC115" s="130"/>
      <c r="BD115" s="130"/>
      <c r="BE115" s="131"/>
      <c r="BF115" s="132"/>
      <c r="BG115" s="132"/>
      <c r="BH115" s="132"/>
    </row>
    <row r="116" spans="1:60">
      <c r="A116" s="124" t="s">
        <v>357</v>
      </c>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c r="BA116" s="130"/>
      <c r="BB116" s="130"/>
      <c r="BC116" s="130"/>
      <c r="BD116" s="130"/>
      <c r="BE116" s="131"/>
      <c r="BF116" s="132"/>
      <c r="BG116" s="132"/>
      <c r="BH116" s="132"/>
    </row>
    <row r="117" spans="1:60">
      <c r="A117" s="124" t="s">
        <v>893</v>
      </c>
    </row>
    <row r="118" spans="1:60">
      <c r="A118" s="124" t="s">
        <v>395</v>
      </c>
    </row>
    <row r="119" spans="1:60">
      <c r="A119" s="124" t="s">
        <v>496</v>
      </c>
    </row>
    <row r="120" spans="1:60">
      <c r="A120" s="124" t="s">
        <v>362</v>
      </c>
    </row>
    <row r="121" spans="1:60">
      <c r="A121" s="124" t="s">
        <v>363</v>
      </c>
    </row>
    <row r="122" spans="1:60">
      <c r="A122" s="124" t="s">
        <v>861</v>
      </c>
    </row>
    <row r="123" spans="1:60">
      <c r="A123" s="125" t="s">
        <v>885</v>
      </c>
    </row>
    <row r="124" spans="1:60">
      <c r="A124" s="125" t="s">
        <v>372</v>
      </c>
    </row>
  </sheetData>
  <mergeCells count="1">
    <mergeCell ref="BF2:BG2"/>
  </mergeCells>
  <conditionalFormatting sqref="BF4:BH53 BF55:BH116">
    <cfRule type="cellIs" dxfId="193" priority="2" operator="lessThanOrEqual">
      <formula>0</formula>
    </cfRule>
    <cfRule type="cellIs" dxfId="192" priority="3" operator="greaterThan">
      <formula>0</formula>
    </cfRule>
  </conditionalFormatting>
  <conditionalFormatting sqref="BF4:BH53 BF55:BH56">
    <cfRule type="cellIs" dxfId="191" priority="4" operator="lessThanOrEqual">
      <formula>0</formula>
    </cfRule>
    <cfRule type="cellIs" dxfId="190" priority="5" operator="greaterThan">
      <formula>0</formula>
    </cfRule>
  </conditionalFormatting>
  <conditionalFormatting sqref="BF54:BH54">
    <cfRule type="cellIs" dxfId="189" priority="6" operator="lessThanOrEqual">
      <formula>0</formula>
    </cfRule>
    <cfRule type="cellIs" dxfId="188" priority="7" operator="greaterThan">
      <formula>0</formula>
    </cfRule>
  </conditionalFormatting>
  <hyperlinks>
    <hyperlink ref="L1" location="Contents!A1" display="Contents" xr:uid="{00000000-0004-0000-3600-000000000000}"/>
    <hyperlink ref="BJ1" location="Contents!A1" display="Contents" xr:uid="{00000000-0004-0000-3600-000001000000}"/>
  </hyperlinks>
  <pageMargins left="0.75" right="0.75" top="1" bottom="1" header="0.51180555555555496" footer="0.51180555555555496"/>
  <pageSetup paperSize="9" firstPageNumber="0"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MJ125"/>
  <sheetViews>
    <sheetView showGridLines="0" showRowColHeaders="0" zoomScaleNormal="100" workbookViewId="0">
      <pane xSplit="1" ySplit="3" topLeftCell="AQ100" activePane="bottomRight" state="frozen"/>
      <selection pane="topRight" activeCell="AQ1" sqref="AQ1"/>
      <selection pane="bottomLeft" activeCell="A100" sqref="A100"/>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8" width="9.44140625" style="124" customWidth="1"/>
    <col min="59" max="59" width="11.77734375" style="124" customWidth="1"/>
    <col min="60" max="60" width="8.21875" style="124" customWidth="1"/>
    <col min="61" max="1024" width="9.21875" style="124"/>
  </cols>
  <sheetData>
    <row r="1" spans="1:62" ht="13">
      <c r="A1" s="715" t="s">
        <v>894</v>
      </c>
      <c r="L1" s="27" t="s">
        <v>88</v>
      </c>
      <c r="BH1" s="127"/>
      <c r="BJ1" s="27" t="s">
        <v>88</v>
      </c>
    </row>
    <row r="2" spans="1:62">
      <c r="BF2" s="11" t="s">
        <v>251</v>
      </c>
      <c r="BG2" s="11"/>
      <c r="BH2" s="127" t="s">
        <v>252</v>
      </c>
    </row>
    <row r="3" spans="1:62">
      <c r="A3" s="124" t="s">
        <v>253</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1.1808799999999999</v>
      </c>
      <c r="C5" s="174">
        <v>1.31</v>
      </c>
      <c r="D5" s="174">
        <v>1.33924</v>
      </c>
      <c r="E5" s="174">
        <v>1.3620000000000001</v>
      </c>
      <c r="F5" s="174">
        <v>1.5063800000000001</v>
      </c>
      <c r="G5" s="174">
        <v>1.5813699999999999</v>
      </c>
      <c r="H5" s="174">
        <v>1.6246100000000001</v>
      </c>
      <c r="I5" s="174">
        <v>1.8163899999999999</v>
      </c>
      <c r="J5" s="174">
        <v>1.9465399999999999</v>
      </c>
      <c r="K5" s="174">
        <v>2.1066699999999998</v>
      </c>
      <c r="L5" s="174">
        <v>2.0247000000000002</v>
      </c>
      <c r="M5" s="174">
        <v>2.1268899999999999</v>
      </c>
      <c r="N5" s="174">
        <v>2.20147</v>
      </c>
      <c r="O5" s="174">
        <v>2.3525399999999999</v>
      </c>
      <c r="P5" s="174">
        <v>2.4412099999999999</v>
      </c>
      <c r="Q5" s="174">
        <v>2.5114800000000002</v>
      </c>
      <c r="R5" s="174">
        <v>2.6601499999999998</v>
      </c>
      <c r="S5" s="174">
        <v>2.57795</v>
      </c>
      <c r="T5" s="174">
        <v>2.6595200000000001</v>
      </c>
      <c r="U5" s="174">
        <v>2.8612299999999999</v>
      </c>
      <c r="V5" s="174">
        <v>3.0364499999999999</v>
      </c>
      <c r="W5" s="174">
        <v>3.1063499999999999</v>
      </c>
      <c r="X5" s="174">
        <v>3.1620599999999999</v>
      </c>
      <c r="Y5" s="174">
        <v>3.0743499999999999</v>
      </c>
      <c r="Z5" s="174">
        <v>2.90449744444444</v>
      </c>
      <c r="AA5" s="174">
        <v>2.95683323232323</v>
      </c>
      <c r="AB5" s="174">
        <v>3.0727599191919199</v>
      </c>
      <c r="AC5" s="174">
        <v>3.1517465454545501</v>
      </c>
      <c r="AD5" s="174">
        <v>3.2221389797979798</v>
      </c>
      <c r="AE5" s="174">
        <v>3.2785558080808102</v>
      </c>
      <c r="AF5" s="174">
        <v>3.3405973434343399</v>
      </c>
      <c r="AG5" s="174">
        <v>3.5459207474747498</v>
      </c>
      <c r="AH5" s="174">
        <v>3.4867962121212099</v>
      </c>
      <c r="AI5" s="174">
        <v>3.3086992525252499</v>
      </c>
      <c r="AJ5" s="174">
        <v>3.4500078282828301</v>
      </c>
      <c r="AK5" s="174">
        <v>3.5676007777777801</v>
      </c>
      <c r="AL5" s="174">
        <v>3.29368295336482</v>
      </c>
      <c r="AM5" s="174">
        <v>3.44767869853372</v>
      </c>
      <c r="AN5" s="174">
        <v>3.29675146095571</v>
      </c>
      <c r="AO5" s="174">
        <v>3.2977674632310401</v>
      </c>
      <c r="AP5" s="174">
        <v>3.5050145362485599</v>
      </c>
      <c r="AQ5" s="174">
        <v>3.3957078450543201</v>
      </c>
      <c r="AR5" s="174">
        <v>3.51538020738636</v>
      </c>
      <c r="AS5" s="174">
        <v>3.5873057600225802</v>
      </c>
      <c r="AT5" s="174">
        <v>3.4820477143658799</v>
      </c>
      <c r="AU5" s="174">
        <v>3.2982745315114301</v>
      </c>
      <c r="AV5" s="174">
        <v>3.5052274273835899</v>
      </c>
      <c r="AW5" s="174">
        <v>3.52611344628099</v>
      </c>
      <c r="AX5" s="174">
        <v>3.6110661067907999</v>
      </c>
      <c r="AY5" s="174">
        <v>3.5043539493739799</v>
      </c>
      <c r="AZ5" s="174">
        <v>3.4806885865800798</v>
      </c>
      <c r="BA5" s="174">
        <v>3.4894178144163499</v>
      </c>
      <c r="BB5" s="174">
        <v>3.5512864636363601</v>
      </c>
      <c r="BC5" s="174">
        <v>3.4527354460393398</v>
      </c>
      <c r="BD5" s="174">
        <v>3.38451283714656</v>
      </c>
      <c r="BE5" s="175">
        <v>3.4165148264046401</v>
      </c>
      <c r="BF5" s="132">
        <v>6.6973447541538401E-3</v>
      </c>
      <c r="BG5" s="132">
        <v>-2.8370246697651002E-3</v>
      </c>
      <c r="BH5" s="132">
        <v>8.9525170542288798E-2</v>
      </c>
    </row>
    <row r="6" spans="1:62">
      <c r="A6" s="124" t="s">
        <v>256</v>
      </c>
      <c r="B6" s="174">
        <v>8.863E-2</v>
      </c>
      <c r="C6" s="174">
        <v>0.10118000000000001</v>
      </c>
      <c r="D6" s="174">
        <v>0.11017</v>
      </c>
      <c r="E6" s="174">
        <v>0.12642</v>
      </c>
      <c r="F6" s="174">
        <v>0.13406000000000001</v>
      </c>
      <c r="G6" s="174">
        <v>0.15004999999999999</v>
      </c>
      <c r="H6" s="174">
        <v>0.14571999999999999</v>
      </c>
      <c r="I6" s="174">
        <v>0.15531</v>
      </c>
      <c r="J6" s="174">
        <v>0.16370999999999999</v>
      </c>
      <c r="K6" s="174">
        <v>0.16708000000000001</v>
      </c>
      <c r="L6" s="174">
        <v>0.15182000000000001</v>
      </c>
      <c r="M6" s="174">
        <v>0.17255000000000001</v>
      </c>
      <c r="N6" s="174">
        <v>0.19192999999999999</v>
      </c>
      <c r="O6" s="174">
        <v>0.16217000000000001</v>
      </c>
      <c r="P6" s="174">
        <v>0.18007999999999999</v>
      </c>
      <c r="Q6" s="174">
        <v>0.1691</v>
      </c>
      <c r="R6" s="174">
        <v>0.24618000000000001</v>
      </c>
      <c r="S6" s="174">
        <v>0.22924</v>
      </c>
      <c r="T6" s="174">
        <v>0.20732999999999999</v>
      </c>
      <c r="U6" s="174">
        <v>0.23602999999999999</v>
      </c>
      <c r="V6" s="174">
        <v>0.28427291666665899</v>
      </c>
      <c r="W6" s="174">
        <v>0.212974999999994</v>
      </c>
      <c r="X6" s="174">
        <v>0.19285194444443901</v>
      </c>
      <c r="Y6" s="174">
        <v>0.21836111111110501</v>
      </c>
      <c r="Z6" s="174">
        <v>0.25354194444443701</v>
      </c>
      <c r="AA6" s="174">
        <v>0.244809444444438</v>
      </c>
      <c r="AB6" s="174">
        <v>0.226252638888883</v>
      </c>
      <c r="AC6" s="174">
        <v>0.26813694444443698</v>
      </c>
      <c r="AD6" s="174">
        <v>0.26654930555554801</v>
      </c>
      <c r="AE6" s="174">
        <v>0.202713194444439</v>
      </c>
      <c r="AF6" s="174">
        <v>0.275986666666659</v>
      </c>
      <c r="AG6" s="174">
        <v>0.313362777777769</v>
      </c>
      <c r="AH6" s="174">
        <v>0.26362097222221498</v>
      </c>
      <c r="AI6" s="174">
        <v>0.24592944444443801</v>
      </c>
      <c r="AJ6" s="174">
        <v>0.32712319999999101</v>
      </c>
      <c r="AK6" s="174">
        <v>0.33074879999999102</v>
      </c>
      <c r="AL6" s="174">
        <v>0.28250684999999198</v>
      </c>
      <c r="AM6" s="174">
        <v>0.24540795290321901</v>
      </c>
      <c r="AN6" s="174">
        <v>0.19470431826922499</v>
      </c>
      <c r="AO6" s="174">
        <v>0.24534956831209501</v>
      </c>
      <c r="AP6" s="174">
        <v>0.26832564367087802</v>
      </c>
      <c r="AQ6" s="174">
        <v>0.29297551147797901</v>
      </c>
      <c r="AR6" s="174">
        <v>0.261435634218743</v>
      </c>
      <c r="AS6" s="174">
        <v>0.37274895046582801</v>
      </c>
      <c r="AT6" s="174">
        <v>0.252374496913573</v>
      </c>
      <c r="AU6" s="174">
        <v>0.34878359233127798</v>
      </c>
      <c r="AV6" s="174">
        <v>0.33837647149389299</v>
      </c>
      <c r="AW6" s="174">
        <v>0.29589910742423398</v>
      </c>
      <c r="AX6" s="174">
        <v>0.25826881069276397</v>
      </c>
      <c r="AY6" s="174">
        <v>0.35632297245507899</v>
      </c>
      <c r="AZ6" s="174">
        <v>0.28133367291665801</v>
      </c>
      <c r="BA6" s="174">
        <v>0.27791094778105702</v>
      </c>
      <c r="BB6" s="174">
        <v>0.28662890249999201</v>
      </c>
      <c r="BC6" s="174">
        <v>0.29066023391812001</v>
      </c>
      <c r="BD6" s="174">
        <v>0.210451163170773</v>
      </c>
      <c r="BE6" s="175">
        <v>0.23835524181264001</v>
      </c>
      <c r="BF6" s="132">
        <v>0.12949719260835199</v>
      </c>
      <c r="BG6" s="132">
        <v>-1.8002038107454502E-2</v>
      </c>
      <c r="BH6" s="132">
        <v>6.2457781561512798E-3</v>
      </c>
    </row>
    <row r="7" spans="1:62">
      <c r="A7" s="124" t="s">
        <v>92</v>
      </c>
      <c r="B7" s="174">
        <v>1.98974085858586</v>
      </c>
      <c r="C7" s="174">
        <v>1.9993690707070699</v>
      </c>
      <c r="D7" s="174">
        <v>2.2722081313131302</v>
      </c>
      <c r="E7" s="174">
        <v>2.2815470505050501</v>
      </c>
      <c r="F7" s="174">
        <v>2.5602852222222201</v>
      </c>
      <c r="G7" s="174">
        <v>2.5349236565656601</v>
      </c>
      <c r="H7" s="174">
        <v>2.7225399898989902</v>
      </c>
      <c r="I7" s="174">
        <v>2.7871598787878802</v>
      </c>
      <c r="J7" s="174">
        <v>2.7821270101010098</v>
      </c>
      <c r="K7" s="174">
        <v>3.0728465151515199</v>
      </c>
      <c r="L7" s="174">
        <v>3.06214821212121</v>
      </c>
      <c r="M7" s="174">
        <v>2.8982246262626301</v>
      </c>
      <c r="N7" s="174">
        <v>2.2585725959595999</v>
      </c>
      <c r="O7" s="174">
        <v>2.8632850909090899</v>
      </c>
      <c r="P7" s="174">
        <v>2.8593532929292902</v>
      </c>
      <c r="Q7" s="174">
        <v>2.8200211111111102</v>
      </c>
      <c r="R7" s="174">
        <v>2.6650976161616202</v>
      </c>
      <c r="S7" s="174">
        <v>3.1552930606060601</v>
      </c>
      <c r="T7" s="174">
        <v>3.38677631313131</v>
      </c>
      <c r="U7" s="174">
        <v>3.2758723737373701</v>
      </c>
      <c r="V7" s="174">
        <v>2.87182361616162</v>
      </c>
      <c r="W7" s="174">
        <v>2.9697496868686901</v>
      </c>
      <c r="X7" s="174">
        <v>2.55410194949495</v>
      </c>
      <c r="Y7" s="174">
        <v>2.2838464949495001</v>
      </c>
      <c r="Z7" s="174">
        <v>2.7472417777777798</v>
      </c>
      <c r="AA7" s="174">
        <v>2.9228091414141399</v>
      </c>
      <c r="AB7" s="174">
        <v>2.8732601414141401</v>
      </c>
      <c r="AC7" s="174">
        <v>2.51425677777778</v>
      </c>
      <c r="AD7" s="174">
        <v>2.7925094545454501</v>
      </c>
      <c r="AE7" s="174">
        <v>2.5934132121212099</v>
      </c>
      <c r="AF7" s="174">
        <v>3.11219815151515</v>
      </c>
      <c r="AG7" s="174">
        <v>3.4754947979797999</v>
      </c>
      <c r="AH7" s="174">
        <v>3.5597312121212101</v>
      </c>
      <c r="AI7" s="174">
        <v>3.2208927373737399</v>
      </c>
      <c r="AJ7" s="174">
        <v>3.16605181818182</v>
      </c>
      <c r="AK7" s="174">
        <v>2.7276135050505101</v>
      </c>
      <c r="AL7" s="174">
        <v>2.0887480519480501</v>
      </c>
      <c r="AM7" s="174">
        <v>2.5483638422287398</v>
      </c>
      <c r="AN7" s="174">
        <v>2.6477921829836801</v>
      </c>
      <c r="AO7" s="174">
        <v>2.5586535414012701</v>
      </c>
      <c r="AP7" s="174">
        <v>2.5799648670886102</v>
      </c>
      <c r="AQ7" s="174">
        <v>2.7476876832475701</v>
      </c>
      <c r="AR7" s="174">
        <v>2.3241088488636401</v>
      </c>
      <c r="AS7" s="174">
        <v>2.3857913557312198</v>
      </c>
      <c r="AT7" s="174">
        <v>2.5644790869809202</v>
      </c>
      <c r="AU7" s="174">
        <v>2.4149096090351301</v>
      </c>
      <c r="AV7" s="174">
        <v>2.94893824611973</v>
      </c>
      <c r="AW7" s="174">
        <v>2.5410057074380101</v>
      </c>
      <c r="AX7" s="174">
        <v>2.4567546276013101</v>
      </c>
      <c r="AY7" s="174">
        <v>2.3431041143168199</v>
      </c>
      <c r="AZ7" s="174">
        <v>2.2444838468614701</v>
      </c>
      <c r="BA7" s="174">
        <v>2.38791954922001</v>
      </c>
      <c r="BB7" s="174">
        <v>2.67125801818182</v>
      </c>
      <c r="BC7" s="174">
        <v>2.5903937533226999</v>
      </c>
      <c r="BD7" s="174">
        <v>2.5447670465904402</v>
      </c>
      <c r="BE7" s="175">
        <v>2.5639176955514298</v>
      </c>
      <c r="BF7" s="132">
        <v>4.7726998712633896E-3</v>
      </c>
      <c r="BG7" s="132">
        <v>-7.7132846751082297E-4</v>
      </c>
      <c r="BH7" s="132">
        <v>6.7184010786859302E-2</v>
      </c>
    </row>
    <row r="8" spans="1:62" s="125" customFormat="1">
      <c r="A8" s="133" t="s">
        <v>257</v>
      </c>
      <c r="B8" s="176">
        <v>3.2592508585858599</v>
      </c>
      <c r="C8" s="176">
        <v>3.41054907070707</v>
      </c>
      <c r="D8" s="176">
        <v>3.72161813131313</v>
      </c>
      <c r="E8" s="176">
        <v>3.7699670505050502</v>
      </c>
      <c r="F8" s="176">
        <v>4.2007252222222196</v>
      </c>
      <c r="G8" s="176">
        <v>4.2663436565656596</v>
      </c>
      <c r="H8" s="176">
        <v>4.4928699898989901</v>
      </c>
      <c r="I8" s="176">
        <v>4.75885987878788</v>
      </c>
      <c r="J8" s="176">
        <v>4.8923770101010096</v>
      </c>
      <c r="K8" s="176">
        <v>5.3465965151515196</v>
      </c>
      <c r="L8" s="176">
        <v>5.23866821212121</v>
      </c>
      <c r="M8" s="176">
        <v>5.1976646262626298</v>
      </c>
      <c r="N8" s="176">
        <v>4.6519725959595997</v>
      </c>
      <c r="O8" s="176">
        <v>5.3779950909090903</v>
      </c>
      <c r="P8" s="176">
        <v>5.4806432929292903</v>
      </c>
      <c r="Q8" s="176">
        <v>5.5006011111111102</v>
      </c>
      <c r="R8" s="176">
        <v>5.5714276161616203</v>
      </c>
      <c r="S8" s="176">
        <v>5.9624830606060604</v>
      </c>
      <c r="T8" s="176">
        <v>6.2536263131313099</v>
      </c>
      <c r="U8" s="176">
        <v>6.3731323737373797</v>
      </c>
      <c r="V8" s="176">
        <v>6.1925465328282803</v>
      </c>
      <c r="W8" s="176">
        <v>6.2890746868686804</v>
      </c>
      <c r="X8" s="176">
        <v>5.9090138939393899</v>
      </c>
      <c r="Y8" s="176">
        <v>5.5765576060606001</v>
      </c>
      <c r="Z8" s="176">
        <v>5.9052811666666596</v>
      </c>
      <c r="AA8" s="176">
        <v>6.1244518181818099</v>
      </c>
      <c r="AB8" s="176">
        <v>6.1722726994949397</v>
      </c>
      <c r="AC8" s="176">
        <v>5.9341402676767601</v>
      </c>
      <c r="AD8" s="176">
        <v>6.28119773989898</v>
      </c>
      <c r="AE8" s="176">
        <v>6.0746822146464599</v>
      </c>
      <c r="AF8" s="176">
        <v>6.7287821616161496</v>
      </c>
      <c r="AG8" s="176">
        <v>7.33477832323232</v>
      </c>
      <c r="AH8" s="176">
        <v>7.3101483964646397</v>
      </c>
      <c r="AI8" s="176">
        <v>6.77552143434343</v>
      </c>
      <c r="AJ8" s="176">
        <v>6.9431828464646399</v>
      </c>
      <c r="AK8" s="176">
        <v>6.6259630828282701</v>
      </c>
      <c r="AL8" s="176">
        <v>5.6649378553128598</v>
      </c>
      <c r="AM8" s="176">
        <v>6.2414504936656803</v>
      </c>
      <c r="AN8" s="176">
        <v>6.1392479622086196</v>
      </c>
      <c r="AO8" s="176">
        <v>6.1017705729444103</v>
      </c>
      <c r="AP8" s="176">
        <v>6.3533050470080497</v>
      </c>
      <c r="AQ8" s="176">
        <v>6.4363710397798704</v>
      </c>
      <c r="AR8" s="176">
        <v>6.10092469046874</v>
      </c>
      <c r="AS8" s="176">
        <v>6.3458460662196403</v>
      </c>
      <c r="AT8" s="176">
        <v>6.29890129826037</v>
      </c>
      <c r="AU8" s="176">
        <v>6.0619677328778501</v>
      </c>
      <c r="AV8" s="176">
        <v>6.7925421449972196</v>
      </c>
      <c r="AW8" s="176">
        <v>6.3630182611432398</v>
      </c>
      <c r="AX8" s="176">
        <v>6.3260895450848702</v>
      </c>
      <c r="AY8" s="176">
        <v>6.2037810361458803</v>
      </c>
      <c r="AZ8" s="176">
        <v>6.0065061063582101</v>
      </c>
      <c r="BA8" s="176">
        <v>6.1552483114174201</v>
      </c>
      <c r="BB8" s="176">
        <v>6.5091733843181698</v>
      </c>
      <c r="BC8" s="176">
        <v>6.3337894332801596</v>
      </c>
      <c r="BD8" s="176">
        <v>6.1397310469077802</v>
      </c>
      <c r="BE8" s="176">
        <v>6.2187877637687201</v>
      </c>
      <c r="BF8" s="135">
        <v>1.01088293588891E-2</v>
      </c>
      <c r="BG8" s="135">
        <v>-2.5561557881067501E-3</v>
      </c>
      <c r="BH8" s="135">
        <v>0.16295495948529901</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1.225E-2</v>
      </c>
      <c r="C10" s="174">
        <v>1.2409999999999999E-2</v>
      </c>
      <c r="D10" s="174">
        <v>1.2710000000000001E-2</v>
      </c>
      <c r="E10" s="174">
        <v>1.498E-2</v>
      </c>
      <c r="F10" s="174">
        <v>1.3440000000000001E-2</v>
      </c>
      <c r="G10" s="174">
        <v>1.555E-2</v>
      </c>
      <c r="H10" s="174">
        <v>1.5440000000000001E-2</v>
      </c>
      <c r="I10" s="174">
        <v>1.504E-2</v>
      </c>
      <c r="J10" s="174">
        <v>2.9940000000000001E-2</v>
      </c>
      <c r="K10" s="174">
        <v>5.0279999999999998E-2</v>
      </c>
      <c r="L10" s="174">
        <v>5.2010000000000001E-2</v>
      </c>
      <c r="M10" s="174">
        <v>5.0130000000000001E-2</v>
      </c>
      <c r="N10" s="174">
        <v>5.7660000000000003E-2</v>
      </c>
      <c r="O10" s="174">
        <v>7.7520000000000006E-2</v>
      </c>
      <c r="P10" s="174">
        <v>0.1066</v>
      </c>
      <c r="Q10" s="174">
        <v>0.15143999999999999</v>
      </c>
      <c r="R10" s="174">
        <v>0.14685000000000001</v>
      </c>
      <c r="S10" s="174">
        <v>0.17593</v>
      </c>
      <c r="T10" s="174">
        <v>0.18418999999999999</v>
      </c>
      <c r="U10" s="174">
        <v>0.1988</v>
      </c>
      <c r="V10" s="174">
        <v>0.20646</v>
      </c>
      <c r="W10" s="174">
        <v>0.21009</v>
      </c>
      <c r="X10" s="174">
        <v>0.21840999999999999</v>
      </c>
      <c r="Y10" s="174">
        <v>0.15032999999999999</v>
      </c>
      <c r="Z10" s="174">
        <v>0.12964999999999999</v>
      </c>
      <c r="AA10" s="174">
        <v>0.17876</v>
      </c>
      <c r="AB10" s="174">
        <v>0.16220999999999999</v>
      </c>
      <c r="AC10" s="174">
        <v>0.19779050505050499</v>
      </c>
      <c r="AD10" s="174">
        <v>0.235554747474747</v>
      </c>
      <c r="AE10" s="174">
        <v>0.27972787878787903</v>
      </c>
      <c r="AF10" s="174">
        <v>0.28458121212121201</v>
      </c>
      <c r="AG10" s="174">
        <v>0.25945181818181801</v>
      </c>
      <c r="AH10" s="174">
        <v>0.33029959595959602</v>
      </c>
      <c r="AI10" s="174">
        <v>0.324217878787879</v>
      </c>
      <c r="AJ10" s="174">
        <v>0.26530070707070702</v>
      </c>
      <c r="AK10" s="174">
        <v>0.34034010101010098</v>
      </c>
      <c r="AL10" s="174">
        <v>0.41631163518299902</v>
      </c>
      <c r="AM10" s="174">
        <v>0.40931991788856298</v>
      </c>
      <c r="AN10" s="174">
        <v>0.38328540792540799</v>
      </c>
      <c r="AO10" s="174">
        <v>0.34500894614939198</v>
      </c>
      <c r="AP10" s="174">
        <v>0.38104834867664</v>
      </c>
      <c r="AQ10" s="174">
        <v>0.41977811320754699</v>
      </c>
      <c r="AR10" s="174">
        <v>0.36089831249999998</v>
      </c>
      <c r="AS10" s="174">
        <v>0.35350602484471999</v>
      </c>
      <c r="AT10" s="174">
        <v>0.38517277777777797</v>
      </c>
      <c r="AU10" s="174">
        <v>0.38055699386503</v>
      </c>
      <c r="AV10" s="174">
        <v>0.36982152439024402</v>
      </c>
      <c r="AW10" s="174">
        <v>0.34194109090909097</v>
      </c>
      <c r="AX10" s="174">
        <v>0.37512650602409597</v>
      </c>
      <c r="AY10" s="174">
        <v>0.37438275449101799</v>
      </c>
      <c r="AZ10" s="174">
        <v>0.38041355357142798</v>
      </c>
      <c r="BA10" s="174">
        <v>0.34632675565183701</v>
      </c>
      <c r="BB10" s="174">
        <v>0.37388680719560502</v>
      </c>
      <c r="BC10" s="174">
        <v>0.37263879371117098</v>
      </c>
      <c r="BD10" s="174">
        <v>0.33042740122354303</v>
      </c>
      <c r="BE10" s="175">
        <v>0.27127696576906302</v>
      </c>
      <c r="BF10" s="132">
        <v>-0.18125503250714101</v>
      </c>
      <c r="BG10" s="132">
        <v>-1.5213589580527801E-2</v>
      </c>
      <c r="BH10" s="132">
        <v>7.1084476019170296E-3</v>
      </c>
    </row>
    <row r="11" spans="1:62">
      <c r="A11" s="124" t="s">
        <v>259</v>
      </c>
      <c r="B11" s="174">
        <v>0.25514999999999999</v>
      </c>
      <c r="C11" s="174">
        <v>0.27905999999999997</v>
      </c>
      <c r="D11" s="174">
        <v>0.29188999999999998</v>
      </c>
      <c r="E11" s="174">
        <v>0.30549999999999999</v>
      </c>
      <c r="F11" s="174">
        <v>0.32691999999999999</v>
      </c>
      <c r="G11" s="174">
        <v>0.39800999999999997</v>
      </c>
      <c r="H11" s="174">
        <v>0.43198999999999999</v>
      </c>
      <c r="I11" s="174">
        <v>0.50680999999999998</v>
      </c>
      <c r="J11" s="174">
        <v>0.57889999999999997</v>
      </c>
      <c r="K11" s="174">
        <v>0.65678999999999998</v>
      </c>
      <c r="L11" s="174">
        <v>0.72287000000000001</v>
      </c>
      <c r="M11" s="174">
        <v>0.82913000000000003</v>
      </c>
      <c r="N11" s="174">
        <v>0.93479999999999996</v>
      </c>
      <c r="O11" s="174">
        <v>1.02746</v>
      </c>
      <c r="P11" s="174">
        <v>1.1657999999999999</v>
      </c>
      <c r="Q11" s="174">
        <v>1.2890699999999999</v>
      </c>
      <c r="R11" s="174">
        <v>1.30765</v>
      </c>
      <c r="S11" s="174">
        <v>1.4113199999999999</v>
      </c>
      <c r="T11" s="174">
        <v>1.51475</v>
      </c>
      <c r="U11" s="174">
        <v>1.6659299999999999</v>
      </c>
      <c r="V11" s="174">
        <v>1.7837499999999999</v>
      </c>
      <c r="W11" s="174">
        <v>1.82419</v>
      </c>
      <c r="X11" s="174">
        <v>1.8560000000000001</v>
      </c>
      <c r="Y11" s="174">
        <v>1.9909300000000001</v>
      </c>
      <c r="Z11" s="174">
        <v>2.0468999999999999</v>
      </c>
      <c r="AA11" s="174">
        <v>2.0670799999999998</v>
      </c>
      <c r="AB11" s="174">
        <v>2.1778200000000001</v>
      </c>
      <c r="AC11" s="174">
        <v>2.2334299999999998</v>
      </c>
      <c r="AD11" s="174">
        <v>2.3506499999999999</v>
      </c>
      <c r="AE11" s="174">
        <v>2.4270499999999999</v>
      </c>
      <c r="AF11" s="174">
        <v>2.53905</v>
      </c>
      <c r="AG11" s="174">
        <v>2.6576900000000001</v>
      </c>
      <c r="AH11" s="174">
        <v>2.78972</v>
      </c>
      <c r="AI11" s="174">
        <v>2.9146899999999998</v>
      </c>
      <c r="AJ11" s="174">
        <v>2.93</v>
      </c>
      <c r="AK11" s="174">
        <v>3.0440299999999998</v>
      </c>
      <c r="AL11" s="174">
        <v>2.6613654545454501</v>
      </c>
      <c r="AM11" s="174">
        <v>2.8240049032258101</v>
      </c>
      <c r="AN11" s="174">
        <v>2.9973876923076901</v>
      </c>
      <c r="AO11" s="174">
        <v>3.12623737234596</v>
      </c>
      <c r="AP11" s="174">
        <v>3.2677766526980001</v>
      </c>
      <c r="AQ11" s="174">
        <v>3.3564298981132099</v>
      </c>
      <c r="AR11" s="174">
        <v>3.5765196003000002</v>
      </c>
      <c r="AS11" s="174">
        <v>3.51193349068323</v>
      </c>
      <c r="AT11" s="174">
        <v>3.69266505833333</v>
      </c>
      <c r="AU11" s="174">
        <v>3.78548106926955</v>
      </c>
      <c r="AV11" s="174">
        <v>3.9960327280672199</v>
      </c>
      <c r="AW11" s="174">
        <v>3.85135471787006</v>
      </c>
      <c r="AX11" s="174">
        <v>3.60372157457943</v>
      </c>
      <c r="AY11" s="174">
        <v>3.42132791931515</v>
      </c>
      <c r="AZ11" s="174">
        <v>3.2762291460555999</v>
      </c>
      <c r="BA11" s="174">
        <v>3.4484836795359999</v>
      </c>
      <c r="BB11" s="174">
        <v>3.3381581073848299</v>
      </c>
      <c r="BC11" s="174">
        <v>3.4802675210082099</v>
      </c>
      <c r="BD11" s="174">
        <v>3.5468270185350699</v>
      </c>
      <c r="BE11" s="175">
        <v>3.5242185142857099</v>
      </c>
      <c r="BF11" s="132">
        <v>-9.0891144155045307E-3</v>
      </c>
      <c r="BG11" s="132">
        <v>-4.0213953644213703E-3</v>
      </c>
      <c r="BH11" s="132">
        <v>9.2347400655580406E-2</v>
      </c>
    </row>
    <row r="12" spans="1:62">
      <c r="A12" s="124" t="s">
        <v>260</v>
      </c>
      <c r="B12" s="174">
        <v>3.9539999999999999E-2</v>
      </c>
      <c r="C12" s="174">
        <v>4.1680000000000002E-2</v>
      </c>
      <c r="D12" s="174">
        <v>4.2549999999999998E-2</v>
      </c>
      <c r="E12" s="174">
        <v>3.5650000000000001E-2</v>
      </c>
      <c r="F12" s="174">
        <v>4.0239999999999998E-2</v>
      </c>
      <c r="G12" s="174">
        <v>4.3069999999999997E-2</v>
      </c>
      <c r="H12" s="174">
        <v>4.8090000000000001E-2</v>
      </c>
      <c r="I12" s="174">
        <v>5.7299999999999997E-2</v>
      </c>
      <c r="J12" s="174">
        <v>5.595E-2</v>
      </c>
      <c r="K12" s="174">
        <v>6.3640000000000002E-2</v>
      </c>
      <c r="L12" s="174">
        <v>6.3880000000000006E-2</v>
      </c>
      <c r="M12" s="174">
        <v>6.5989999999999993E-2</v>
      </c>
      <c r="N12" s="174">
        <v>6.9690000000000002E-2</v>
      </c>
      <c r="O12" s="174">
        <v>7.2510000000000005E-2</v>
      </c>
      <c r="P12" s="174">
        <v>7.4480000000000005E-2</v>
      </c>
      <c r="Q12" s="174">
        <v>7.8710000000000002E-2</v>
      </c>
      <c r="R12" s="174">
        <v>8.1500000000000003E-2</v>
      </c>
      <c r="S12" s="174">
        <v>8.9139999999999997E-2</v>
      </c>
      <c r="T12" s="174">
        <v>9.6129999999999993E-2</v>
      </c>
      <c r="U12" s="174">
        <v>9.9750000000000005E-2</v>
      </c>
      <c r="V12" s="174">
        <v>0.11070000000000001</v>
      </c>
      <c r="W12" s="174">
        <v>0.1183</v>
      </c>
      <c r="X12" s="174">
        <v>0.12823000000000001</v>
      </c>
      <c r="Y12" s="174">
        <v>0.12558</v>
      </c>
      <c r="Z12" s="174">
        <v>0.10543</v>
      </c>
      <c r="AA12" s="174">
        <v>8.9414279999999999E-2</v>
      </c>
      <c r="AB12" s="174">
        <v>0.13135653999999999</v>
      </c>
      <c r="AC12" s="174">
        <v>0.16740150000000001</v>
      </c>
      <c r="AD12" s="174">
        <v>0.17217320999999999</v>
      </c>
      <c r="AE12" s="174">
        <v>0.16985471999999999</v>
      </c>
      <c r="AF12" s="174">
        <v>0.18413739000000001</v>
      </c>
      <c r="AG12" s="174">
        <v>0.16873468</v>
      </c>
      <c r="AH12" s="174">
        <v>0.18943148000000001</v>
      </c>
      <c r="AI12" s="174">
        <v>0.15937255</v>
      </c>
      <c r="AJ12" s="174">
        <v>0.13577</v>
      </c>
      <c r="AK12" s="174">
        <v>0.19081000000000001</v>
      </c>
      <c r="AL12" s="174">
        <v>0.215392207792208</v>
      </c>
      <c r="AM12" s="174">
        <v>0.22887812903225799</v>
      </c>
      <c r="AN12" s="174">
        <v>0.221683269230769</v>
      </c>
      <c r="AO12" s="174">
        <v>0.20435087681656</v>
      </c>
      <c r="AP12" s="174">
        <v>0.24766148734177201</v>
      </c>
      <c r="AQ12" s="174">
        <v>0.27150331212184198</v>
      </c>
      <c r="AR12" s="174">
        <v>0.213577090219916</v>
      </c>
      <c r="AS12" s="174">
        <v>0.23060374950745299</v>
      </c>
      <c r="AT12" s="174">
        <v>0.23780459944999999</v>
      </c>
      <c r="AU12" s="174">
        <v>0.204245370761963</v>
      </c>
      <c r="AV12" s="174">
        <v>0.191343340168902</v>
      </c>
      <c r="AW12" s="174">
        <v>0.18695694852</v>
      </c>
      <c r="AX12" s="174">
        <v>0.183482121426506</v>
      </c>
      <c r="AY12" s="174">
        <v>0.21113154926946101</v>
      </c>
      <c r="AZ12" s="174">
        <v>0.215124438021428</v>
      </c>
      <c r="BA12" s="174">
        <v>0.17826516129887601</v>
      </c>
      <c r="BB12" s="174">
        <v>0.19193157796464</v>
      </c>
      <c r="BC12" s="174">
        <v>0.20907109263211099</v>
      </c>
      <c r="BD12" s="174">
        <v>0.19112720986711201</v>
      </c>
      <c r="BE12" s="175">
        <v>0.18347080281709099</v>
      </c>
      <c r="BF12" s="132">
        <v>-4.26820095484454E-2</v>
      </c>
      <c r="BG12" s="132">
        <v>-2.1614005994292002E-2</v>
      </c>
      <c r="BH12" s="132">
        <v>4.8076053365223503E-3</v>
      </c>
    </row>
    <row r="13" spans="1:62">
      <c r="A13" s="124" t="s">
        <v>261</v>
      </c>
      <c r="B13" s="174">
        <v>3.54394946586159E-2</v>
      </c>
      <c r="C13" s="174">
        <v>3.9372193683232699E-2</v>
      </c>
      <c r="D13" s="174">
        <v>4.3892537389688797E-2</v>
      </c>
      <c r="E13" s="174">
        <v>4.8910118903855097E-2</v>
      </c>
      <c r="F13" s="174">
        <v>5.4379734788666999E-2</v>
      </c>
      <c r="G13" s="174">
        <v>6.0527402229447198E-2</v>
      </c>
      <c r="H13" s="174">
        <v>6.4234084068741301E-2</v>
      </c>
      <c r="I13" s="174">
        <v>7.1150209939619097E-2</v>
      </c>
      <c r="J13" s="174">
        <v>7.7433487691593098E-2</v>
      </c>
      <c r="K13" s="174">
        <v>8.7920685090571299E-2</v>
      </c>
      <c r="L13" s="174">
        <v>9.7323000000000007E-2</v>
      </c>
      <c r="M13" s="174">
        <v>0.1022642</v>
      </c>
      <c r="N13" s="174">
        <v>0.10451812000000001</v>
      </c>
      <c r="O13" s="174">
        <v>0.1207144</v>
      </c>
      <c r="P13" s="174">
        <v>0.13259299999999999</v>
      </c>
      <c r="Q13" s="174">
        <v>0.14447019999999999</v>
      </c>
      <c r="R13" s="174">
        <v>0.14265340000000001</v>
      </c>
      <c r="S13" s="174">
        <v>0.15238536</v>
      </c>
      <c r="T13" s="174">
        <v>0.15365776</v>
      </c>
      <c r="U13" s="174">
        <v>0.1714022</v>
      </c>
      <c r="V13" s="174">
        <v>0.18440772</v>
      </c>
      <c r="W13" s="174">
        <v>0.21332951999999999</v>
      </c>
      <c r="X13" s="174">
        <v>0.2324756</v>
      </c>
      <c r="Y13" s="174">
        <v>0.245194</v>
      </c>
      <c r="Z13" s="174">
        <v>0.26782119999999998</v>
      </c>
      <c r="AA13" s="174">
        <v>0.27495851999999998</v>
      </c>
      <c r="AB13" s="174">
        <v>0.27726079999999997</v>
      </c>
      <c r="AC13" s="174">
        <v>0.22280584</v>
      </c>
      <c r="AD13" s="174">
        <v>0.27856392000000002</v>
      </c>
      <c r="AE13" s="174">
        <v>0.32058392000000002</v>
      </c>
      <c r="AF13" s="174">
        <v>0.31989400000000001</v>
      </c>
      <c r="AG13" s="174">
        <v>0.35287624180287003</v>
      </c>
      <c r="AH13" s="174">
        <v>0.31475760000000003</v>
      </c>
      <c r="AI13" s="174">
        <v>0.30781683999999998</v>
      </c>
      <c r="AJ13" s="174">
        <v>0.33700658</v>
      </c>
      <c r="AK13" s="174">
        <v>0.30815717999999998</v>
      </c>
      <c r="AL13" s="174">
        <v>0.31427251129870099</v>
      </c>
      <c r="AM13" s="174">
        <v>0.33529740735483898</v>
      </c>
      <c r="AN13" s="174">
        <v>0.35480660769230798</v>
      </c>
      <c r="AO13" s="174">
        <v>0.37353496012738902</v>
      </c>
      <c r="AP13" s="174">
        <v>0.379797206582278</v>
      </c>
      <c r="AQ13" s="174">
        <v>0.40951933585948802</v>
      </c>
      <c r="AR13" s="174">
        <v>0.423063949315169</v>
      </c>
      <c r="AS13" s="174">
        <v>0.43867174346697602</v>
      </c>
      <c r="AT13" s="174">
        <v>0.38568623474383201</v>
      </c>
      <c r="AU13" s="174">
        <v>0.38069274735247299</v>
      </c>
      <c r="AV13" s="174">
        <v>0.451792936255347</v>
      </c>
      <c r="AW13" s="174">
        <v>0.44121221781339798</v>
      </c>
      <c r="AX13" s="174">
        <v>0.40888595670089001</v>
      </c>
      <c r="AY13" s="174">
        <v>0.40991140118887398</v>
      </c>
      <c r="AZ13" s="174">
        <v>0.40692446798590498</v>
      </c>
      <c r="BA13" s="174">
        <v>0.42358300346738698</v>
      </c>
      <c r="BB13" s="174">
        <v>0.51607709999999996</v>
      </c>
      <c r="BC13" s="174">
        <v>0.50684170483639501</v>
      </c>
      <c r="BD13" s="174">
        <v>0.48266510478345898</v>
      </c>
      <c r="BE13" s="175">
        <v>0.39073310308208298</v>
      </c>
      <c r="BF13" s="132">
        <v>-0.192679308207863</v>
      </c>
      <c r="BG13" s="132">
        <v>2.2683328538023202E-2</v>
      </c>
      <c r="BH13" s="132">
        <v>1.0238634827396001E-2</v>
      </c>
    </row>
    <row r="14" spans="1:62">
      <c r="A14" s="124" t="s">
        <v>262</v>
      </c>
      <c r="B14" s="174">
        <v>2.49E-3</v>
      </c>
      <c r="C14" s="174">
        <v>2.8500000000000001E-3</v>
      </c>
      <c r="D14" s="174">
        <v>3.14E-3</v>
      </c>
      <c r="E14" s="174">
        <v>3.2799999999999999E-3</v>
      </c>
      <c r="F14" s="174">
        <v>3.64E-3</v>
      </c>
      <c r="G14" s="174">
        <v>4.0499999999999998E-3</v>
      </c>
      <c r="H14" s="174">
        <v>4.4000000000000003E-3</v>
      </c>
      <c r="I14" s="174">
        <v>4.45E-3</v>
      </c>
      <c r="J14" s="174">
        <v>4.3499999999999997E-3</v>
      </c>
      <c r="K14" s="174">
        <v>5.0000000000000001E-3</v>
      </c>
      <c r="L14" s="174">
        <v>6.28E-3</v>
      </c>
      <c r="M14" s="174">
        <v>6.0499999999999998E-3</v>
      </c>
      <c r="N14" s="174">
        <v>5.5799999999999999E-3</v>
      </c>
      <c r="O14" s="174">
        <v>7.9100000000000004E-3</v>
      </c>
      <c r="P14" s="174">
        <v>7.0899999999999999E-3</v>
      </c>
      <c r="Q14" s="174">
        <v>8.7200000000000003E-3</v>
      </c>
      <c r="R14" s="174">
        <v>7.79E-3</v>
      </c>
      <c r="S14" s="174">
        <v>8.9499999999999996E-3</v>
      </c>
      <c r="T14" s="174">
        <v>1.721E-2</v>
      </c>
      <c r="U14" s="174">
        <v>3.2329999999999998E-2</v>
      </c>
      <c r="V14" s="174">
        <v>3.279E-2</v>
      </c>
      <c r="W14" s="174">
        <v>4.0120000000000003E-2</v>
      </c>
      <c r="X14" s="174">
        <v>4.5699999999999998E-2</v>
      </c>
      <c r="Y14" s="174">
        <v>4.8259999999999997E-2</v>
      </c>
      <c r="Z14" s="174">
        <v>4.9540000000000001E-2</v>
      </c>
      <c r="AA14" s="174">
        <v>4.9866876999999997E-2</v>
      </c>
      <c r="AB14" s="174">
        <v>5.0759209999999999E-2</v>
      </c>
      <c r="AC14" s="174">
        <v>4.9735808999999999E-2</v>
      </c>
      <c r="AD14" s="174">
        <v>5.8101370999999999E-2</v>
      </c>
      <c r="AE14" s="174">
        <v>6.5652774999999997E-2</v>
      </c>
      <c r="AF14" s="174">
        <v>5.1605512999999999E-2</v>
      </c>
      <c r="AG14" s="174">
        <v>6.3434150999999994E-2</v>
      </c>
      <c r="AH14" s="174">
        <v>6.5341771000000007E-2</v>
      </c>
      <c r="AI14" s="174">
        <v>6.5060954000000004E-2</v>
      </c>
      <c r="AJ14" s="174">
        <v>7.1767259369399997E-2</v>
      </c>
      <c r="AK14" s="174">
        <v>7.6112314255149999E-2</v>
      </c>
      <c r="AL14" s="174">
        <v>7.0247393000296393E-2</v>
      </c>
      <c r="AM14" s="174">
        <v>7.4271688555417506E-2</v>
      </c>
      <c r="AN14" s="174">
        <v>7.0423319697987097E-2</v>
      </c>
      <c r="AO14" s="174">
        <v>7.2228660401988304E-2</v>
      </c>
      <c r="AP14" s="174">
        <v>6.6648343294305495E-2</v>
      </c>
      <c r="AQ14" s="174">
        <v>6.8604557133558702E-2</v>
      </c>
      <c r="AR14" s="174">
        <v>8.6422578619245696E-2</v>
      </c>
      <c r="AS14" s="174">
        <v>0.107321736020493</v>
      </c>
      <c r="AT14" s="174">
        <v>8.7128846051619399E-2</v>
      </c>
      <c r="AU14" s="174">
        <v>8.1065603739162106E-2</v>
      </c>
      <c r="AV14" s="174">
        <v>0.10386356724125501</v>
      </c>
      <c r="AW14" s="174">
        <v>0.113477071653725</v>
      </c>
      <c r="AX14" s="174">
        <v>0.101743383110526</v>
      </c>
      <c r="AY14" s="174">
        <v>0.104973534844629</v>
      </c>
      <c r="AZ14" s="174">
        <v>0.11926960189222199</v>
      </c>
      <c r="BA14" s="174">
        <v>0.14334780048981399</v>
      </c>
      <c r="BB14" s="174">
        <v>0.18079749000000001</v>
      </c>
      <c r="BC14" s="174">
        <v>0.18501370092112401</v>
      </c>
      <c r="BD14" s="174">
        <v>0.21986660168900399</v>
      </c>
      <c r="BE14" s="175">
        <v>0.21998023255249699</v>
      </c>
      <c r="BF14" s="132">
        <v>-2.21683520606553E-3</v>
      </c>
      <c r="BG14" s="132">
        <v>9.6982577736105094E-2</v>
      </c>
      <c r="BH14" s="132">
        <v>5.76428578122675E-3</v>
      </c>
    </row>
    <row r="15" spans="1:62">
      <c r="A15" s="124" t="s">
        <v>263</v>
      </c>
      <c r="B15" s="174">
        <v>2.6249999999999999E-2</v>
      </c>
      <c r="C15" s="174">
        <v>2.827E-2</v>
      </c>
      <c r="D15" s="174">
        <v>3.168E-2</v>
      </c>
      <c r="E15" s="174">
        <v>3.4000000000000002E-2</v>
      </c>
      <c r="F15" s="174">
        <v>3.7010000000000001E-2</v>
      </c>
      <c r="G15" s="174">
        <v>3.5360000000000003E-2</v>
      </c>
      <c r="H15" s="174">
        <v>4.2860000000000002E-2</v>
      </c>
      <c r="I15" s="174">
        <v>4.4350000000000001E-2</v>
      </c>
      <c r="J15" s="174">
        <v>4.7690000000000003E-2</v>
      </c>
      <c r="K15" s="174">
        <v>5.2159999999999998E-2</v>
      </c>
      <c r="L15" s="174">
        <v>5.4670000000000003E-2</v>
      </c>
      <c r="M15" s="174">
        <v>5.7930000000000002E-2</v>
      </c>
      <c r="N15" s="174">
        <v>6.0249999999999998E-2</v>
      </c>
      <c r="O15" s="174">
        <v>6.1920000000000003E-2</v>
      </c>
      <c r="P15" s="174">
        <v>6.7030000000000006E-2</v>
      </c>
      <c r="Q15" s="174">
        <v>7.0099999999999996E-2</v>
      </c>
      <c r="R15" s="174">
        <v>7.9960000000000003E-2</v>
      </c>
      <c r="S15" s="174">
        <v>8.3960000000000007E-2</v>
      </c>
      <c r="T15" s="174">
        <v>8.1070000000000003E-2</v>
      </c>
      <c r="U15" s="174">
        <v>8.7029999999999996E-2</v>
      </c>
      <c r="V15" s="174">
        <v>9.3820000000000001E-2</v>
      </c>
      <c r="W15" s="174">
        <v>0.10059999999999999</v>
      </c>
      <c r="X15" s="174">
        <v>0.10878</v>
      </c>
      <c r="Y15" s="174">
        <v>0.10423</v>
      </c>
      <c r="Z15" s="174">
        <v>0.10507</v>
      </c>
      <c r="AA15" s="174">
        <v>0.10469000000000001</v>
      </c>
      <c r="AB15" s="174">
        <v>0.11491999999999999</v>
      </c>
      <c r="AC15" s="174">
        <v>9.6890000000000004E-2</v>
      </c>
      <c r="AD15" s="174">
        <v>0.11799</v>
      </c>
      <c r="AE15" s="174">
        <v>0.12747</v>
      </c>
      <c r="AF15" s="174">
        <v>0.12937599999999999</v>
      </c>
      <c r="AG15" s="174">
        <v>0.13323599999999999</v>
      </c>
      <c r="AH15" s="174">
        <v>0.13214500000000001</v>
      </c>
      <c r="AI15" s="174">
        <v>0.13808300000000001</v>
      </c>
      <c r="AJ15" s="174">
        <v>0.14540600000000001</v>
      </c>
      <c r="AK15" s="174">
        <v>0.16176099999999999</v>
      </c>
      <c r="AL15" s="174">
        <v>0.175004181818182</v>
      </c>
      <c r="AM15" s="174">
        <v>0.17807324516129</v>
      </c>
      <c r="AN15" s="174">
        <v>0.181772826923077</v>
      </c>
      <c r="AO15" s="174">
        <v>0.17078795541401301</v>
      </c>
      <c r="AP15" s="174">
        <v>0.174081075949367</v>
      </c>
      <c r="AQ15" s="174">
        <v>0.18854892452830199</v>
      </c>
      <c r="AR15" s="174">
        <v>0.1869354</v>
      </c>
      <c r="AS15" s="174">
        <v>0.18112539130434799</v>
      </c>
      <c r="AT15" s="174">
        <v>0.187980333333333</v>
      </c>
      <c r="AU15" s="174">
        <v>0.18821909815950899</v>
      </c>
      <c r="AV15" s="174">
        <v>0.20111383536585301</v>
      </c>
      <c r="AW15" s="174">
        <v>0.2042958</v>
      </c>
      <c r="AX15" s="174">
        <v>0.205716795180723</v>
      </c>
      <c r="AY15" s="174">
        <v>0.203487251497006</v>
      </c>
      <c r="AZ15" s="174">
        <v>0.215721465035774</v>
      </c>
      <c r="BA15" s="174">
        <v>0.215704252544378</v>
      </c>
      <c r="BB15" s="174">
        <v>0.26167062147854198</v>
      </c>
      <c r="BC15" s="174">
        <v>0.27501526315789498</v>
      </c>
      <c r="BD15" s="174">
        <v>0.28046420319541199</v>
      </c>
      <c r="BE15" s="175">
        <v>0.27095196734693899</v>
      </c>
      <c r="BF15" s="132">
        <v>-3.65556162011966E-2</v>
      </c>
      <c r="BG15" s="132">
        <v>4.0822093232260701E-2</v>
      </c>
      <c r="BH15" s="132">
        <v>7.0999314558895599E-3</v>
      </c>
    </row>
    <row r="16" spans="1:62">
      <c r="A16" s="124" t="s">
        <v>264</v>
      </c>
      <c r="B16" s="174">
        <v>0</v>
      </c>
      <c r="C16" s="174">
        <v>0</v>
      </c>
      <c r="D16" s="174">
        <v>0</v>
      </c>
      <c r="E16" s="174">
        <v>0</v>
      </c>
      <c r="F16" s="174">
        <v>0</v>
      </c>
      <c r="G16" s="174">
        <v>0</v>
      </c>
      <c r="H16" s="174">
        <v>0</v>
      </c>
      <c r="I16" s="174">
        <v>0</v>
      </c>
      <c r="J16" s="174">
        <v>0</v>
      </c>
      <c r="K16" s="174">
        <v>0</v>
      </c>
      <c r="L16" s="174">
        <v>0</v>
      </c>
      <c r="M16" s="174">
        <v>0</v>
      </c>
      <c r="N16" s="174">
        <v>0</v>
      </c>
      <c r="O16" s="174">
        <v>0</v>
      </c>
      <c r="P16" s="174">
        <v>0</v>
      </c>
      <c r="Q16" s="174">
        <v>0</v>
      </c>
      <c r="R16" s="174">
        <v>0</v>
      </c>
      <c r="S16" s="174">
        <v>0</v>
      </c>
      <c r="T16" s="174">
        <v>0</v>
      </c>
      <c r="U16" s="174">
        <v>0</v>
      </c>
      <c r="V16" s="174">
        <v>0</v>
      </c>
      <c r="W16" s="174">
        <v>0</v>
      </c>
      <c r="X16" s="174">
        <v>0</v>
      </c>
      <c r="Y16" s="174">
        <v>0</v>
      </c>
      <c r="Z16" s="174">
        <v>0</v>
      </c>
      <c r="AA16" s="174">
        <v>0</v>
      </c>
      <c r="AB16" s="174">
        <v>0</v>
      </c>
      <c r="AC16" s="174">
        <v>0</v>
      </c>
      <c r="AD16" s="174">
        <v>0</v>
      </c>
      <c r="AE16" s="174">
        <v>0</v>
      </c>
      <c r="AF16" s="174">
        <v>0</v>
      </c>
      <c r="AG16" s="174">
        <v>0</v>
      </c>
      <c r="AH16" s="174">
        <v>0</v>
      </c>
      <c r="AI16" s="174">
        <v>0</v>
      </c>
      <c r="AJ16" s="174">
        <v>0</v>
      </c>
      <c r="AK16" s="174">
        <v>0</v>
      </c>
      <c r="AL16" s="174">
        <v>0</v>
      </c>
      <c r="AM16" s="174">
        <v>0</v>
      </c>
      <c r="AN16" s="174">
        <v>0</v>
      </c>
      <c r="AO16" s="174">
        <v>0</v>
      </c>
      <c r="AP16" s="174">
        <v>0</v>
      </c>
      <c r="AQ16" s="174">
        <v>0</v>
      </c>
      <c r="AR16" s="174">
        <v>0</v>
      </c>
      <c r="AS16" s="174">
        <v>0</v>
      </c>
      <c r="AT16" s="174">
        <v>0</v>
      </c>
      <c r="AU16" s="174">
        <v>0</v>
      </c>
      <c r="AV16" s="174">
        <v>0</v>
      </c>
      <c r="AW16" s="174">
        <v>0</v>
      </c>
      <c r="AX16" s="174">
        <v>0</v>
      </c>
      <c r="AY16" s="174">
        <v>0</v>
      </c>
      <c r="AZ16" s="174">
        <v>0</v>
      </c>
      <c r="BA16" s="174">
        <v>0</v>
      </c>
      <c r="BB16" s="174">
        <v>0</v>
      </c>
      <c r="BC16" s="174">
        <v>0</v>
      </c>
      <c r="BD16" s="174">
        <v>0</v>
      </c>
      <c r="BE16" s="175">
        <v>0</v>
      </c>
      <c r="BF16" s="132">
        <v>0</v>
      </c>
      <c r="BG16" s="132">
        <v>0</v>
      </c>
      <c r="BH16" s="132">
        <v>0</v>
      </c>
    </row>
    <row r="17" spans="1:60">
      <c r="A17" s="124" t="s">
        <v>265</v>
      </c>
      <c r="B17" s="174">
        <v>1.3690000000000001E-2</v>
      </c>
      <c r="C17" s="174">
        <v>1.3950000000000001E-2</v>
      </c>
      <c r="D17" s="174">
        <v>1.636E-2</v>
      </c>
      <c r="E17" s="174">
        <v>2.7480000000000001E-2</v>
      </c>
      <c r="F17" s="174">
        <v>3.1899999999999998E-2</v>
      </c>
      <c r="G17" s="174">
        <v>4.104E-2</v>
      </c>
      <c r="H17" s="174">
        <v>5.3900000000000003E-2</v>
      </c>
      <c r="I17" s="174">
        <v>6.0199999999999997E-2</v>
      </c>
      <c r="J17" s="174">
        <v>6.225E-2</v>
      </c>
      <c r="K17" s="174">
        <v>7.707E-2</v>
      </c>
      <c r="L17" s="174">
        <v>8.931E-2</v>
      </c>
      <c r="M17" s="174">
        <v>0.10578</v>
      </c>
      <c r="N17" s="174">
        <v>0.12163</v>
      </c>
      <c r="O17" s="174">
        <v>0.12232</v>
      </c>
      <c r="P17" s="174">
        <v>0.1424</v>
      </c>
      <c r="Q17" s="174">
        <v>0.14587</v>
      </c>
      <c r="R17" s="174">
        <v>0.15087999999999999</v>
      </c>
      <c r="S17" s="174">
        <v>0.15814</v>
      </c>
      <c r="T17" s="174">
        <v>0.18063000000000001</v>
      </c>
      <c r="U17" s="174">
        <v>0.20243</v>
      </c>
      <c r="V17" s="174">
        <v>0.22647999999999999</v>
      </c>
      <c r="W17" s="174">
        <v>0.25158999999999998</v>
      </c>
      <c r="X17" s="174">
        <v>0.30842999999999998</v>
      </c>
      <c r="Y17" s="174">
        <v>0.34203</v>
      </c>
      <c r="Z17" s="174">
        <v>0.34666000000000002</v>
      </c>
      <c r="AA17" s="174">
        <v>0.36982999999999999</v>
      </c>
      <c r="AB17" s="174">
        <v>0.44541999999999998</v>
      </c>
      <c r="AC17" s="174">
        <v>0.47271000000000002</v>
      </c>
      <c r="AD17" s="174">
        <v>0.47477999999999998</v>
      </c>
      <c r="AE17" s="174">
        <v>0.51283999999999996</v>
      </c>
      <c r="AF17" s="174">
        <v>0.51449999999999996</v>
      </c>
      <c r="AG17" s="174">
        <v>0.53847</v>
      </c>
      <c r="AH17" s="174">
        <v>0.57267999999999997</v>
      </c>
      <c r="AI17" s="174">
        <v>0.57923000000000002</v>
      </c>
      <c r="AJ17" s="174">
        <v>0.60599999999999998</v>
      </c>
      <c r="AK17" s="174">
        <v>0.62885999999999997</v>
      </c>
      <c r="AL17" s="174">
        <v>0.60048525974026001</v>
      </c>
      <c r="AM17" s="174">
        <v>0.587658193548387</v>
      </c>
      <c r="AN17" s="174">
        <v>0.59367923076923101</v>
      </c>
      <c r="AO17" s="174">
        <v>0.68289649681528597</v>
      </c>
      <c r="AP17" s="174">
        <v>0.74648980822784805</v>
      </c>
      <c r="AQ17" s="174">
        <v>0.78341138490565998</v>
      </c>
      <c r="AR17" s="174">
        <v>0.79401664125000004</v>
      </c>
      <c r="AS17" s="174">
        <v>0.82404184472049602</v>
      </c>
      <c r="AT17" s="174">
        <v>0.81070412222222199</v>
      </c>
      <c r="AU17" s="174">
        <v>0.719567260122699</v>
      </c>
      <c r="AV17" s="174">
        <v>0.77577259939024301</v>
      </c>
      <c r="AW17" s="174">
        <v>0.75791137090909</v>
      </c>
      <c r="AX17" s="174">
        <v>0.76873283132530101</v>
      </c>
      <c r="AY17" s="174">
        <v>0.72145207724550897</v>
      </c>
      <c r="AZ17" s="174">
        <v>0.66843632678571396</v>
      </c>
      <c r="BA17" s="174">
        <v>0.55857705391597601</v>
      </c>
      <c r="BB17" s="174">
        <v>0.53366617052999998</v>
      </c>
      <c r="BC17" s="174">
        <v>0.50988378826842096</v>
      </c>
      <c r="BD17" s="174">
        <v>0.43362784222859502</v>
      </c>
      <c r="BE17" s="175">
        <v>0.281065861325558</v>
      </c>
      <c r="BF17" s="132">
        <v>-0.35359796000835297</v>
      </c>
      <c r="BG17" s="132">
        <v>-6.0654243430364498E-2</v>
      </c>
      <c r="BH17" s="132">
        <v>7.3649524288075599E-3</v>
      </c>
    </row>
    <row r="18" spans="1:60">
      <c r="A18" s="124" t="s">
        <v>189</v>
      </c>
      <c r="B18" s="174">
        <v>1.3559999999999999E-2</v>
      </c>
      <c r="C18" s="174">
        <v>1.4930000000000001E-2</v>
      </c>
      <c r="D18" s="174">
        <v>1.686E-2</v>
      </c>
      <c r="E18" s="174">
        <v>1.865E-2</v>
      </c>
      <c r="F18" s="174">
        <v>2.0650000000000002E-2</v>
      </c>
      <c r="G18" s="174">
        <v>2.3407000000000001E-2</v>
      </c>
      <c r="H18" s="174">
        <v>2.3248999999999999E-2</v>
      </c>
      <c r="I18" s="174">
        <v>2.4749E-2</v>
      </c>
      <c r="J18" s="174">
        <v>2.6367999999999999E-2</v>
      </c>
      <c r="K18" s="174">
        <v>2.9354999999999999E-2</v>
      </c>
      <c r="L18" s="174">
        <v>2.7535E-2</v>
      </c>
      <c r="M18" s="174">
        <v>2.9212999999999999E-2</v>
      </c>
      <c r="N18" s="174">
        <v>2.9274000000000001E-2</v>
      </c>
      <c r="O18" s="174">
        <v>3.9838999999999999E-2</v>
      </c>
      <c r="P18" s="174">
        <v>4.8551999999999998E-2</v>
      </c>
      <c r="Q18" s="174">
        <v>5.5565000000000003E-2</v>
      </c>
      <c r="R18" s="174">
        <v>5.7702000000000003E-2</v>
      </c>
      <c r="S18" s="174">
        <v>5.5822999999999998E-2</v>
      </c>
      <c r="T18" s="174">
        <v>6.1956999999999998E-2</v>
      </c>
      <c r="U18" s="174">
        <v>6.9694999999999993E-2</v>
      </c>
      <c r="V18" s="174">
        <v>7.9793199999999995E-2</v>
      </c>
      <c r="W18" s="174">
        <v>9.3235100000000001E-2</v>
      </c>
      <c r="X18" s="174">
        <v>9.6839750000000002E-2</v>
      </c>
      <c r="Y18" s="174">
        <v>0.10314300999999999</v>
      </c>
      <c r="Z18" s="174">
        <v>0.11134195</v>
      </c>
      <c r="AA18" s="174">
        <v>0.11642524</v>
      </c>
      <c r="AB18" s="174">
        <v>0.11327269</v>
      </c>
      <c r="AC18" s="174">
        <v>0.10786794</v>
      </c>
      <c r="AD18" s="174">
        <v>0.1202355</v>
      </c>
      <c r="AE18" s="174">
        <v>0.11615681999999999</v>
      </c>
      <c r="AF18" s="174">
        <v>0.11462188</v>
      </c>
      <c r="AG18" s="174">
        <v>0.13225811714999999</v>
      </c>
      <c r="AH18" s="174">
        <v>0.12765683653000001</v>
      </c>
      <c r="AI18" s="174">
        <v>0.12849074203999999</v>
      </c>
      <c r="AJ18" s="174">
        <v>0.14995346087</v>
      </c>
      <c r="AK18" s="174">
        <v>0.15365460538</v>
      </c>
      <c r="AL18" s="174">
        <v>0.13622520175422101</v>
      </c>
      <c r="AM18" s="174">
        <v>0.14275072585974199</v>
      </c>
      <c r="AN18" s="174">
        <v>0.148016424722308</v>
      </c>
      <c r="AO18" s="174">
        <v>0.15626986189914299</v>
      </c>
      <c r="AP18" s="174">
        <v>0.16576340105329501</v>
      </c>
      <c r="AQ18" s="174">
        <v>0.17323510740943401</v>
      </c>
      <c r="AR18" s="174">
        <v>0.17159164135992699</v>
      </c>
      <c r="AS18" s="174">
        <v>0.191035141163966</v>
      </c>
      <c r="AT18" s="174">
        <v>0.17787551283258099</v>
      </c>
      <c r="AU18" s="174">
        <v>0.19932416703980299</v>
      </c>
      <c r="AV18" s="174">
        <v>0.19571690766608199</v>
      </c>
      <c r="AW18" s="174">
        <v>0.207394336039431</v>
      </c>
      <c r="AX18" s="174">
        <v>0.201681740025452</v>
      </c>
      <c r="AY18" s="174">
        <v>0.19733188851414701</v>
      </c>
      <c r="AZ18" s="174">
        <v>0.204664330261661</v>
      </c>
      <c r="BA18" s="174">
        <v>0.20719615230051899</v>
      </c>
      <c r="BB18" s="174">
        <v>0.245065216799013</v>
      </c>
      <c r="BC18" s="174">
        <v>0.24112102688158499</v>
      </c>
      <c r="BD18" s="174">
        <v>0.19398346791267199</v>
      </c>
      <c r="BE18" s="175">
        <v>0.222113124159528</v>
      </c>
      <c r="BF18" s="132">
        <v>0.14188214121315701</v>
      </c>
      <c r="BG18" s="132">
        <v>8.7065836236299692E-3</v>
      </c>
      <c r="BH18" s="132">
        <v>5.8201753337590399E-3</v>
      </c>
    </row>
    <row r="19" spans="1:60">
      <c r="A19" s="124" t="s">
        <v>266</v>
      </c>
      <c r="B19" s="174">
        <v>3.65E-3</v>
      </c>
      <c r="C19" s="174">
        <v>4.13E-3</v>
      </c>
      <c r="D19" s="174">
        <v>3.2200000000000002E-3</v>
      </c>
      <c r="E19" s="174">
        <v>3.31E-3</v>
      </c>
      <c r="F19" s="174">
        <v>3.5200000000000001E-3</v>
      </c>
      <c r="G19" s="174">
        <v>4.1900000000000001E-3</v>
      </c>
      <c r="H19" s="174">
        <v>9.2200000000000008E-3</v>
      </c>
      <c r="I19" s="174">
        <v>9.2899999999999996E-3</v>
      </c>
      <c r="J19" s="174">
        <v>8.5500000000000003E-3</v>
      </c>
      <c r="K19" s="174">
        <v>8.2900000000000005E-3</v>
      </c>
      <c r="L19" s="174">
        <v>7.7099999999999998E-3</v>
      </c>
      <c r="M19" s="174">
        <v>1.166E-2</v>
      </c>
      <c r="N19" s="174">
        <v>8.1499999999999993E-3</v>
      </c>
      <c r="O19" s="174">
        <v>1.1429999999999999E-2</v>
      </c>
      <c r="P19" s="174">
        <v>1.3809999999999999E-2</v>
      </c>
      <c r="Q19" s="174">
        <v>1.0540000000000001E-2</v>
      </c>
      <c r="R19" s="174">
        <v>1.839E-2</v>
      </c>
      <c r="S19" s="174">
        <v>1.217E-2</v>
      </c>
      <c r="T19" s="174">
        <v>1.376E-2</v>
      </c>
      <c r="U19" s="174">
        <v>1.634E-2</v>
      </c>
      <c r="V19" s="174">
        <v>1.6219999999999998E-2</v>
      </c>
      <c r="W19" s="174">
        <v>2.0549999999999999E-2</v>
      </c>
      <c r="X19" s="174">
        <v>2.2329999999999999E-2</v>
      </c>
      <c r="Y19" s="174">
        <v>2.4649999999999998E-2</v>
      </c>
      <c r="Z19" s="174">
        <v>1.3050000000000001E-2</v>
      </c>
      <c r="AA19" s="174">
        <v>1.256E-2</v>
      </c>
      <c r="AB19" s="174">
        <v>1.2919999999999999E-2</v>
      </c>
      <c r="AC19" s="174">
        <v>1.315E-2</v>
      </c>
      <c r="AD19" s="174">
        <v>1.7049999999999999E-2</v>
      </c>
      <c r="AE19" s="174">
        <v>9.3699999999999999E-3</v>
      </c>
      <c r="AF19" s="174">
        <v>1.10520000076294E-2</v>
      </c>
      <c r="AG19" s="174">
        <v>1.4684508424242401E-2</v>
      </c>
      <c r="AH19" s="174">
        <v>1.19006159308617E-2</v>
      </c>
      <c r="AI19" s="174">
        <v>1.77197321688039E-2</v>
      </c>
      <c r="AJ19" s="174">
        <v>2.43996462098457E-2</v>
      </c>
      <c r="AK19" s="174">
        <v>1.5506945036007001E-2</v>
      </c>
      <c r="AL19" s="174">
        <v>1.36464880561122E-2</v>
      </c>
      <c r="AM19" s="174">
        <v>1.7054486408269901E-2</v>
      </c>
      <c r="AN19" s="174">
        <v>2.1560937957961102E-2</v>
      </c>
      <c r="AO19" s="174">
        <v>2.23184623376751E-2</v>
      </c>
      <c r="AP19" s="174">
        <v>2.52136071982315E-2</v>
      </c>
      <c r="AQ19" s="174">
        <v>2.4219991009730501E-2</v>
      </c>
      <c r="AR19" s="174">
        <v>2.2443949161223199E-2</v>
      </c>
      <c r="AS19" s="174">
        <v>1.98123017522117E-2</v>
      </c>
      <c r="AT19" s="174">
        <v>2.0774599634671698E-2</v>
      </c>
      <c r="AU19" s="174">
        <v>1.9405600943654601E-2</v>
      </c>
      <c r="AV19" s="174">
        <v>2.0003221748413499E-2</v>
      </c>
      <c r="AW19" s="174">
        <v>2.2077959428358999E-2</v>
      </c>
      <c r="AX19" s="174">
        <v>2.26060157381246E-2</v>
      </c>
      <c r="AY19" s="174">
        <v>1.6261019963835201E-2</v>
      </c>
      <c r="AZ19" s="174">
        <v>1.2410280670133301E-2</v>
      </c>
      <c r="BA19" s="174">
        <v>1.7338208338300201E-2</v>
      </c>
      <c r="BB19" s="174">
        <v>2.43311308679065E-2</v>
      </c>
      <c r="BC19" s="174">
        <v>2.1801592032212699E-2</v>
      </c>
      <c r="BD19" s="174">
        <v>1.41768000400136E-2</v>
      </c>
      <c r="BE19" s="175">
        <v>1.5668355032772599E-2</v>
      </c>
      <c r="BF19" s="132">
        <v>0.10219127556752</v>
      </c>
      <c r="BG19" s="132">
        <v>-3.74915407771323E-2</v>
      </c>
      <c r="BH19" s="132">
        <v>4.1056814552221102E-4</v>
      </c>
    </row>
    <row r="20" spans="1:60">
      <c r="A20" s="124" t="s">
        <v>267</v>
      </c>
      <c r="B20" s="174">
        <v>1.1004889486790501E-2</v>
      </c>
      <c r="C20" s="174">
        <v>2.3360732649666299E-2</v>
      </c>
      <c r="D20" s="174">
        <v>2.4306617776639599E-2</v>
      </c>
      <c r="E20" s="174">
        <v>2.5710010797413401E-2</v>
      </c>
      <c r="F20" s="174">
        <v>2.6831954919234301E-2</v>
      </c>
      <c r="G20" s="174">
        <v>3.1176212084932702E-2</v>
      </c>
      <c r="H20" s="174">
        <v>3.7271744281709797E-2</v>
      </c>
      <c r="I20" s="174">
        <v>3.3601201491778601E-2</v>
      </c>
      <c r="J20" s="174">
        <v>3.8631744281709901E-2</v>
      </c>
      <c r="K20" s="174">
        <v>3.8458588279215798E-2</v>
      </c>
      <c r="L20" s="174">
        <v>3.7635895924386702E-2</v>
      </c>
      <c r="M20" s="174">
        <v>3.6077808471004703E-2</v>
      </c>
      <c r="N20" s="174">
        <v>3.9682149973416701E-2</v>
      </c>
      <c r="O20" s="174">
        <v>4.0305627330904099E-2</v>
      </c>
      <c r="P20" s="174">
        <v>3.9535458657477103E-2</v>
      </c>
      <c r="Q20" s="174">
        <v>5.9974674063337598E-2</v>
      </c>
      <c r="R20" s="174">
        <v>5.1070861988000003E-2</v>
      </c>
      <c r="S20" s="174">
        <v>5.4128332026000002E-2</v>
      </c>
      <c r="T20" s="174">
        <v>6.7740187103999996E-2</v>
      </c>
      <c r="U20" s="174">
        <v>7.2401114559000002E-2</v>
      </c>
      <c r="V20" s="174">
        <v>0.100591510652</v>
      </c>
      <c r="W20" s="174">
        <v>0.1878567625</v>
      </c>
      <c r="X20" s="174">
        <v>0.24739091999999999</v>
      </c>
      <c r="Y20" s="174">
        <v>0.25563161000000001</v>
      </c>
      <c r="Z20" s="174">
        <v>0.295900613496</v>
      </c>
      <c r="AA20" s="174">
        <v>0.34607358091871898</v>
      </c>
      <c r="AB20" s="174">
        <v>0.368541905767859</v>
      </c>
      <c r="AC20" s="174">
        <v>0.36612910977185897</v>
      </c>
      <c r="AD20" s="174">
        <v>0.405532181489</v>
      </c>
      <c r="AE20" s="174">
        <v>0.455723561888141</v>
      </c>
      <c r="AF20" s="174">
        <v>0.50812270548828098</v>
      </c>
      <c r="AG20" s="174">
        <v>0.53611041261171899</v>
      </c>
      <c r="AH20" s="174">
        <v>0.60520048035586005</v>
      </c>
      <c r="AI20" s="174">
        <v>0.63139797375574103</v>
      </c>
      <c r="AJ20" s="174">
        <v>0.60724686066828104</v>
      </c>
      <c r="AK20" s="174">
        <v>0.63728410680000003</v>
      </c>
      <c r="AL20" s="174">
        <v>0.57718425695758802</v>
      </c>
      <c r="AM20" s="174">
        <v>0.60569695769776299</v>
      </c>
      <c r="AN20" s="174">
        <v>0.62412763693324702</v>
      </c>
      <c r="AO20" s="174">
        <v>0.58664247332959496</v>
      </c>
      <c r="AP20" s="174">
        <v>0.58952455790423197</v>
      </c>
      <c r="AQ20" s="174">
        <v>0.58529537003488896</v>
      </c>
      <c r="AR20" s="174">
        <v>0.62627173709262196</v>
      </c>
      <c r="AS20" s="174">
        <v>0.60690391712199598</v>
      </c>
      <c r="AT20" s="174">
        <v>0.60197230349908704</v>
      </c>
      <c r="AU20" s="174">
        <v>0.62020803043943995</v>
      </c>
      <c r="AV20" s="174">
        <v>0.637024337426082</v>
      </c>
      <c r="AW20" s="174">
        <v>0.64592737551749901</v>
      </c>
      <c r="AX20" s="174">
        <v>0.67094348456471598</v>
      </c>
      <c r="AY20" s="174">
        <v>0.62731680146864999</v>
      </c>
      <c r="AZ20" s="174">
        <v>0.61622017692051401</v>
      </c>
      <c r="BA20" s="174">
        <v>0.67496441601293999</v>
      </c>
      <c r="BB20" s="174">
        <v>0.63837452000123796</v>
      </c>
      <c r="BC20" s="174">
        <v>0.62562951974233305</v>
      </c>
      <c r="BD20" s="174">
        <v>0.55461937203227396</v>
      </c>
      <c r="BE20" s="175">
        <v>0.48652453598732098</v>
      </c>
      <c r="BF20" s="132">
        <v>-0.12517438365244801</v>
      </c>
      <c r="BG20" s="132">
        <v>-8.1594668044938593E-3</v>
      </c>
      <c r="BH20" s="132">
        <v>1.27487203394077E-2</v>
      </c>
    </row>
    <row r="21" spans="1:60" s="125" customFormat="1">
      <c r="A21" s="133" t="s">
        <v>268</v>
      </c>
      <c r="B21" s="176">
        <v>0.41302438414540599</v>
      </c>
      <c r="C21" s="176">
        <v>0.46001292633289897</v>
      </c>
      <c r="D21" s="176">
        <v>0.48660915516632802</v>
      </c>
      <c r="E21" s="176">
        <v>0.51747012970126804</v>
      </c>
      <c r="F21" s="176">
        <v>0.55853168970790101</v>
      </c>
      <c r="G21" s="176">
        <v>0.65638061431438</v>
      </c>
      <c r="H21" s="176">
        <v>0.73065482835045104</v>
      </c>
      <c r="I21" s="176">
        <v>0.82694041143139796</v>
      </c>
      <c r="J21" s="176">
        <v>0.93006323197330298</v>
      </c>
      <c r="K21" s="176">
        <v>1.0689642733697899</v>
      </c>
      <c r="L21" s="176">
        <v>1.1592238959243899</v>
      </c>
      <c r="M21" s="176">
        <v>1.2942250084710001</v>
      </c>
      <c r="N21" s="176">
        <v>1.43123426997342</v>
      </c>
      <c r="O21" s="176">
        <v>1.5819290273308999</v>
      </c>
      <c r="P21" s="176">
        <v>1.79789045865748</v>
      </c>
      <c r="Q21" s="176">
        <v>2.0144598740633399</v>
      </c>
      <c r="R21" s="176">
        <v>2.0444462619879999</v>
      </c>
      <c r="S21" s="176">
        <v>2.201946692026</v>
      </c>
      <c r="T21" s="176">
        <v>2.3710949471039999</v>
      </c>
      <c r="U21" s="176">
        <v>2.6161083145589998</v>
      </c>
      <c r="V21" s="176">
        <v>2.8350124306520001</v>
      </c>
      <c r="W21" s="176">
        <v>3.0598613824999998</v>
      </c>
      <c r="X21" s="176">
        <v>3.2645862700000001</v>
      </c>
      <c r="Y21" s="176">
        <v>3.3899786199999999</v>
      </c>
      <c r="Z21" s="176">
        <v>3.471363763496</v>
      </c>
      <c r="AA21" s="176">
        <v>3.6096584979187201</v>
      </c>
      <c r="AB21" s="176">
        <v>3.8544811457678598</v>
      </c>
      <c r="AC21" s="176">
        <v>3.9279107038223602</v>
      </c>
      <c r="AD21" s="176">
        <v>4.2306309299637501</v>
      </c>
      <c r="AE21" s="176">
        <v>4.4844296756760196</v>
      </c>
      <c r="AF21" s="176">
        <v>4.6569407006171204</v>
      </c>
      <c r="AG21" s="176">
        <v>4.8569459291706503</v>
      </c>
      <c r="AH21" s="176">
        <v>5.1391333797763199</v>
      </c>
      <c r="AI21" s="176">
        <v>5.2660796707524202</v>
      </c>
      <c r="AJ21" s="176">
        <v>5.2728505141882298</v>
      </c>
      <c r="AK21" s="176">
        <v>5.5565162524812601</v>
      </c>
      <c r="AL21" s="176">
        <v>5.1801345901460198</v>
      </c>
      <c r="AM21" s="176">
        <v>5.4030056547323397</v>
      </c>
      <c r="AN21" s="176">
        <v>5.5967433541599902</v>
      </c>
      <c r="AO21" s="176">
        <v>5.7402760656370004</v>
      </c>
      <c r="AP21" s="176">
        <v>6.0440044889259701</v>
      </c>
      <c r="AQ21" s="176">
        <v>6.2805459943236599</v>
      </c>
      <c r="AR21" s="176">
        <v>6.4617408998180998</v>
      </c>
      <c r="AS21" s="176">
        <v>6.4649553405858899</v>
      </c>
      <c r="AT21" s="176">
        <v>6.58776438787846</v>
      </c>
      <c r="AU21" s="176">
        <v>6.5787659416932804</v>
      </c>
      <c r="AV21" s="176">
        <v>6.9424849977196397</v>
      </c>
      <c r="AW21" s="176">
        <v>6.7725488886606504</v>
      </c>
      <c r="AX21" s="176">
        <v>6.5426404086757701</v>
      </c>
      <c r="AY21" s="176">
        <v>6.2875761977982796</v>
      </c>
      <c r="AZ21" s="176">
        <v>6.1154137872003798</v>
      </c>
      <c r="BA21" s="176">
        <v>6.2137864835560297</v>
      </c>
      <c r="BB21" s="176">
        <v>6.3039587422217798</v>
      </c>
      <c r="BC21" s="176">
        <v>6.4272840031914598</v>
      </c>
      <c r="BD21" s="176">
        <v>6.2477850215071502</v>
      </c>
      <c r="BE21" s="176">
        <v>5.8660034623585702</v>
      </c>
      <c r="BF21" s="135">
        <v>-6.3671987695406898E-2</v>
      </c>
      <c r="BG21" s="135">
        <v>-5.2846909747784601E-3</v>
      </c>
      <c r="BH21" s="135">
        <v>0.153710721906029</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0.16083</v>
      </c>
      <c r="C23" s="174">
        <v>0.17330999999999999</v>
      </c>
      <c r="D23" s="174">
        <v>0.17698</v>
      </c>
      <c r="E23" s="174">
        <v>0.18185000000000001</v>
      </c>
      <c r="F23" s="174">
        <v>0.16718</v>
      </c>
      <c r="G23" s="174">
        <v>0.212897</v>
      </c>
      <c r="H23" s="174">
        <v>0.16820099999999999</v>
      </c>
      <c r="I23" s="174">
        <v>0.172876</v>
      </c>
      <c r="J23" s="174">
        <v>0.19209200000000001</v>
      </c>
      <c r="K23" s="174">
        <v>0.22712199999999999</v>
      </c>
      <c r="L23" s="174">
        <v>0.237952</v>
      </c>
      <c r="M23" s="174">
        <v>0.20565600000000001</v>
      </c>
      <c r="N23" s="174">
        <v>0.24920800000000001</v>
      </c>
      <c r="O23" s="174">
        <v>0.24940799999999999</v>
      </c>
      <c r="P23" s="174">
        <v>0.280968</v>
      </c>
      <c r="Q23" s="174">
        <v>0.291099</v>
      </c>
      <c r="R23" s="174">
        <v>0.308473</v>
      </c>
      <c r="S23" s="174">
        <v>0.30896299999999999</v>
      </c>
      <c r="T23" s="174">
        <v>0.30606299999999997</v>
      </c>
      <c r="U23" s="174">
        <v>0.26849563999999998</v>
      </c>
      <c r="V23" s="174">
        <v>0.30775145999999998</v>
      </c>
      <c r="W23" s="174">
        <v>0.30903926999999998</v>
      </c>
      <c r="X23" s="174">
        <v>0.35387991000000002</v>
      </c>
      <c r="Y23" s="174">
        <v>0.35304088</v>
      </c>
      <c r="Z23" s="174">
        <v>0.35082429999999998</v>
      </c>
      <c r="AA23" s="174">
        <v>0.31508999999999998</v>
      </c>
      <c r="AB23" s="174">
        <v>0.31443399999999999</v>
      </c>
      <c r="AC23" s="174">
        <v>0.34848400000000002</v>
      </c>
      <c r="AD23" s="174">
        <v>0.36705556</v>
      </c>
      <c r="AE23" s="174">
        <v>0.35707499999999998</v>
      </c>
      <c r="AF23" s="174">
        <v>0.37067222</v>
      </c>
      <c r="AG23" s="174">
        <v>0.34216110999999999</v>
      </c>
      <c r="AH23" s="174">
        <v>0.36105278000000002</v>
      </c>
      <c r="AI23" s="174">
        <v>0.37163332999999998</v>
      </c>
      <c r="AJ23" s="174">
        <v>0.40699120799999999</v>
      </c>
      <c r="AK23" s="174">
        <v>0.41835650550449999</v>
      </c>
      <c r="AL23" s="174">
        <v>0.40192783717535802</v>
      </c>
      <c r="AM23" s="174">
        <v>0.39707944708370302</v>
      </c>
      <c r="AN23" s="174">
        <v>0.32576242193052402</v>
      </c>
      <c r="AO23" s="174">
        <v>0.358256643248407</v>
      </c>
      <c r="AP23" s="174">
        <v>0.35921241554226602</v>
      </c>
      <c r="AQ23" s="174">
        <v>0.34310572136821899</v>
      </c>
      <c r="AR23" s="174">
        <v>0.35433320551081998</v>
      </c>
      <c r="AS23" s="174">
        <v>0.36424920058890697</v>
      </c>
      <c r="AT23" s="174">
        <v>0.38624286511103101</v>
      </c>
      <c r="AU23" s="174">
        <v>0.36009834348344899</v>
      </c>
      <c r="AV23" s="174">
        <v>0.31942559619917599</v>
      </c>
      <c r="AW23" s="174">
        <v>0.40618351620174498</v>
      </c>
      <c r="AX23" s="174">
        <v>0.387537269671417</v>
      </c>
      <c r="AY23" s="174">
        <v>0.37572273552122698</v>
      </c>
      <c r="AZ23" s="174">
        <v>0.33746999056621402</v>
      </c>
      <c r="BA23" s="174">
        <v>0.36072435328386898</v>
      </c>
      <c r="BB23" s="174">
        <v>0.344640897</v>
      </c>
      <c r="BC23" s="174">
        <v>0.33676025631578899</v>
      </c>
      <c r="BD23" s="174">
        <v>0.360634301089717</v>
      </c>
      <c r="BE23" s="175">
        <v>0.36373625009895699</v>
      </c>
      <c r="BF23" s="132">
        <v>5.8456284160679503E-3</v>
      </c>
      <c r="BG23" s="132">
        <v>-6.8367153274077096E-3</v>
      </c>
      <c r="BH23" s="132">
        <v>9.5312186473927602E-3</v>
      </c>
    </row>
    <row r="24" spans="1:60">
      <c r="A24" s="136" t="s">
        <v>270</v>
      </c>
      <c r="B24" s="174">
        <v>2.7200000000000002E-3</v>
      </c>
      <c r="C24" s="174">
        <v>2.99E-3</v>
      </c>
      <c r="D24" s="174">
        <v>2.3800000000000002E-3</v>
      </c>
      <c r="E24" s="174">
        <v>2.4399999999999999E-3</v>
      </c>
      <c r="F24" s="174">
        <v>2.3E-3</v>
      </c>
      <c r="G24" s="174">
        <v>2.4599999999999999E-3</v>
      </c>
      <c r="H24" s="174">
        <v>1.34E-3</v>
      </c>
      <c r="I24" s="174">
        <v>1.8E-3</v>
      </c>
      <c r="J24" s="174">
        <v>1.7099999999999999E-3</v>
      </c>
      <c r="K24" s="174">
        <v>2.3999999999999998E-3</v>
      </c>
      <c r="L24" s="174">
        <v>1.83E-3</v>
      </c>
      <c r="M24" s="174">
        <v>1.09E-3</v>
      </c>
      <c r="N24" s="174">
        <v>2.2399999999999998E-3</v>
      </c>
      <c r="O24" s="174">
        <v>2.2300000000000002E-3</v>
      </c>
      <c r="P24" s="174">
        <v>2.3400000000000001E-3</v>
      </c>
      <c r="Q24" s="174">
        <v>2.7799999999999999E-3</v>
      </c>
      <c r="R24" s="174">
        <v>3.81E-3</v>
      </c>
      <c r="S24" s="174">
        <v>3.3300000000000001E-3</v>
      </c>
      <c r="T24" s="174">
        <v>3.3600000000000001E-3</v>
      </c>
      <c r="U24" s="174">
        <v>3.5100000000000001E-3</v>
      </c>
      <c r="V24" s="174">
        <v>2.8700000000000002E-3</v>
      </c>
      <c r="W24" s="174">
        <v>3.4299999999999999E-3</v>
      </c>
      <c r="X24" s="174">
        <v>4.2900000000000004E-3</v>
      </c>
      <c r="Y24" s="174">
        <v>3.5899999999999999E-3</v>
      </c>
      <c r="Z24" s="174">
        <v>3.0500000000000002E-3</v>
      </c>
      <c r="AA24" s="174">
        <v>2.66E-3</v>
      </c>
      <c r="AB24" s="174">
        <v>2.2899999999999999E-3</v>
      </c>
      <c r="AC24" s="174">
        <v>3.4099999999999998E-3</v>
      </c>
      <c r="AD24" s="174">
        <v>2.5400000000000002E-3</v>
      </c>
      <c r="AE24" s="174">
        <v>3.46E-3</v>
      </c>
      <c r="AF24" s="174">
        <v>3.3800000000000002E-3</v>
      </c>
      <c r="AG24" s="174">
        <v>2.3900000000000002E-3</v>
      </c>
      <c r="AH24" s="174">
        <v>3.0500000000000002E-3</v>
      </c>
      <c r="AI24" s="174">
        <v>3.8899999999999998E-3</v>
      </c>
      <c r="AJ24" s="174">
        <v>3.4099999999999998E-3</v>
      </c>
      <c r="AK24" s="174">
        <v>4.5999999999999999E-3</v>
      </c>
      <c r="AL24" s="174">
        <v>4.3813636363636398E-3</v>
      </c>
      <c r="AM24" s="174">
        <v>3.5535483870967701E-3</v>
      </c>
      <c r="AN24" s="174">
        <v>2.4225000000000002E-3</v>
      </c>
      <c r="AO24" s="174">
        <v>3.0892356687898101E-3</v>
      </c>
      <c r="AP24" s="174">
        <v>2.78886075949367E-3</v>
      </c>
      <c r="AQ24" s="174">
        <v>3.45452830188679E-3</v>
      </c>
      <c r="AR24" s="174">
        <v>3.7198125E-3</v>
      </c>
      <c r="AS24" s="174">
        <v>3.8962732919254699E-3</v>
      </c>
      <c r="AT24" s="174">
        <v>3.09777777777778E-3</v>
      </c>
      <c r="AU24" s="174">
        <v>2.92858895705521E-3</v>
      </c>
      <c r="AV24" s="174">
        <v>1.8285365853658499E-3</v>
      </c>
      <c r="AW24" s="174">
        <v>3.3103636363636399E-3</v>
      </c>
      <c r="AX24" s="174">
        <v>3.5024096385542101E-3</v>
      </c>
      <c r="AY24" s="174">
        <v>2.7045269461077799E-3</v>
      </c>
      <c r="AZ24" s="174">
        <v>2.8997142857142902E-3</v>
      </c>
      <c r="BA24" s="174">
        <v>3.34970414201183E-3</v>
      </c>
      <c r="BB24" s="174">
        <v>2.4309000000000101E-3</v>
      </c>
      <c r="BC24" s="174">
        <v>2.8050000000000102E-3</v>
      </c>
      <c r="BD24" s="174">
        <v>2.69214256452274E-3</v>
      </c>
      <c r="BE24" s="175">
        <v>2.5039693413308802E-3</v>
      </c>
      <c r="BF24" s="132">
        <v>-7.2438462973530696E-2</v>
      </c>
      <c r="BG24" s="132">
        <v>-1.3936735795528199E-2</v>
      </c>
      <c r="BH24" s="132">
        <v>6.5613144887538094E-5</v>
      </c>
    </row>
    <row r="25" spans="1:60">
      <c r="A25" s="136" t="s">
        <v>271</v>
      </c>
      <c r="B25" s="174">
        <v>0.02</v>
      </c>
      <c r="C25" s="174">
        <v>2.01E-2</v>
      </c>
      <c r="D25" s="174">
        <v>2.0219999999999998E-2</v>
      </c>
      <c r="E25" s="174">
        <v>1.3050000000000001E-2</v>
      </c>
      <c r="F25" s="174">
        <v>1.839E-2</v>
      </c>
      <c r="G25" s="174">
        <v>2.1520000000000001E-2</v>
      </c>
      <c r="H25" s="174">
        <v>2.1700000000000001E-2</v>
      </c>
      <c r="I25" s="174">
        <v>2.095E-2</v>
      </c>
      <c r="J25" s="174">
        <v>2.5700000000000001E-2</v>
      </c>
      <c r="K25" s="174">
        <v>2.0799999999999999E-2</v>
      </c>
      <c r="L25" s="174">
        <v>2.453E-2</v>
      </c>
      <c r="M25" s="174">
        <v>2.954E-2</v>
      </c>
      <c r="N25" s="174">
        <v>3.5290000000000002E-2</v>
      </c>
      <c r="O25" s="174">
        <v>2.9090000000000001E-2</v>
      </c>
      <c r="P25" s="174">
        <v>3.3110000000000001E-2</v>
      </c>
      <c r="Q25" s="174">
        <v>3.7130000000000003E-2</v>
      </c>
      <c r="R25" s="174">
        <v>3.6179999999999997E-2</v>
      </c>
      <c r="S25" s="174">
        <v>3.0499999999999999E-2</v>
      </c>
      <c r="T25" s="174">
        <v>3.3529999999999997E-2</v>
      </c>
      <c r="U25" s="174">
        <v>3.2599999999999997E-2</v>
      </c>
      <c r="V25" s="174">
        <v>2.2370000000000001E-2</v>
      </c>
      <c r="W25" s="174">
        <v>2.3259999999999999E-2</v>
      </c>
      <c r="X25" s="174">
        <v>2.537E-2</v>
      </c>
      <c r="Y25" s="174">
        <v>2.596E-2</v>
      </c>
      <c r="Z25" s="174">
        <v>2.691E-2</v>
      </c>
      <c r="AA25" s="174">
        <v>1.8780000000000002E-2</v>
      </c>
      <c r="AB25" s="174">
        <v>2.4410000000000001E-2</v>
      </c>
      <c r="AC25" s="174">
        <v>2.0629999999999999E-2</v>
      </c>
      <c r="AD25" s="174">
        <v>1.942E-2</v>
      </c>
      <c r="AE25" s="174">
        <v>1.468E-2</v>
      </c>
      <c r="AF25" s="174">
        <v>2.3140000000000001E-2</v>
      </c>
      <c r="AG25" s="174">
        <v>2.9190000000000001E-2</v>
      </c>
      <c r="AH25" s="174">
        <v>2.7539999999999999E-2</v>
      </c>
      <c r="AI25" s="174">
        <v>3.0970000000000001E-2</v>
      </c>
      <c r="AJ25" s="174">
        <v>2.7529999999999999E-2</v>
      </c>
      <c r="AK25" s="174">
        <v>2.673E-2</v>
      </c>
      <c r="AL25" s="174">
        <v>1.7257207792207799E-2</v>
      </c>
      <c r="AM25" s="174">
        <v>2.16569032258065E-2</v>
      </c>
      <c r="AN25" s="174">
        <v>2.9707500000000001E-2</v>
      </c>
      <c r="AO25" s="174">
        <v>3.0872866242038201E-2</v>
      </c>
      <c r="AP25" s="174">
        <v>4.1997531645569602E-2</v>
      </c>
      <c r="AQ25" s="174">
        <v>4.0780754716981102E-2</v>
      </c>
      <c r="AR25" s="174">
        <v>2.7482625E-2</v>
      </c>
      <c r="AS25" s="174">
        <v>2.6836770186335401E-2</v>
      </c>
      <c r="AT25" s="174">
        <v>3.2772222222222203E-2</v>
      </c>
      <c r="AU25" s="174">
        <v>4.74675460122699E-2</v>
      </c>
      <c r="AV25" s="174">
        <v>2.7213475609756101E-2</v>
      </c>
      <c r="AW25" s="174">
        <v>2.9913818181818201E-2</v>
      </c>
      <c r="AX25" s="174">
        <v>3.7604819277108403E-2</v>
      </c>
      <c r="AY25" s="174">
        <v>4.2189520958083801E-2</v>
      </c>
      <c r="AZ25" s="174">
        <v>5.15555357142857E-2</v>
      </c>
      <c r="BA25" s="174">
        <v>3.5687928994082803E-2</v>
      </c>
      <c r="BB25" s="174">
        <v>2.5452927E-2</v>
      </c>
      <c r="BC25" s="174">
        <v>4.6048329473684202E-2</v>
      </c>
      <c r="BD25" s="174">
        <v>2.6438266284309699E-2</v>
      </c>
      <c r="BE25" s="175">
        <v>2.6210771078943498E-2</v>
      </c>
      <c r="BF25" s="132">
        <v>-1.1313500317330701E-2</v>
      </c>
      <c r="BG25" s="132">
        <v>-2.1247897173515801E-2</v>
      </c>
      <c r="BH25" s="132">
        <v>6.8681796219706903E-4</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3.805E-2</v>
      </c>
      <c r="AB26" s="174">
        <v>5.8810000000000001E-2</v>
      </c>
      <c r="AC26" s="174">
        <v>4.3490000000000001E-2</v>
      </c>
      <c r="AD26" s="174">
        <v>4.5499999999999999E-2</v>
      </c>
      <c r="AE26" s="174">
        <v>5.4350000000000002E-2</v>
      </c>
      <c r="AF26" s="174">
        <v>5.6829999999999999E-2</v>
      </c>
      <c r="AG26" s="174">
        <v>7.8630000000000005E-2</v>
      </c>
      <c r="AH26" s="174">
        <v>5.8529999999999999E-2</v>
      </c>
      <c r="AI26" s="174">
        <v>6.0220000000000003E-2</v>
      </c>
      <c r="AJ26" s="174">
        <v>7.3270000000000002E-2</v>
      </c>
      <c r="AK26" s="174">
        <v>6.4530000000000004E-2</v>
      </c>
      <c r="AL26" s="174">
        <v>7.1343701298701295E-2</v>
      </c>
      <c r="AM26" s="174">
        <v>5.7755032258064498E-2</v>
      </c>
      <c r="AN26" s="174">
        <v>5.3530384615384598E-2</v>
      </c>
      <c r="AO26" s="174">
        <v>7.4326815286624201E-2</v>
      </c>
      <c r="AP26" s="174">
        <v>6.8133417721518999E-2</v>
      </c>
      <c r="AQ26" s="174">
        <v>6.3673018867924494E-2</v>
      </c>
      <c r="AR26" s="174">
        <v>4.4943749999999998E-2</v>
      </c>
      <c r="AS26" s="174">
        <v>5.4937453416149001E-2</v>
      </c>
      <c r="AT26" s="174">
        <v>6.9973888888888905E-2</v>
      </c>
      <c r="AU26" s="174">
        <v>8.5661226993864997E-2</v>
      </c>
      <c r="AV26" s="174">
        <v>4.6954207317073102E-2</v>
      </c>
      <c r="AW26" s="174">
        <v>4.4852181818181798E-2</v>
      </c>
      <c r="AX26" s="174">
        <v>7.9467831325301094E-2</v>
      </c>
      <c r="AY26" s="174">
        <v>8.2519221556886194E-2</v>
      </c>
      <c r="AZ26" s="174">
        <v>5.8203749999999901E-2</v>
      </c>
      <c r="BA26" s="174">
        <v>6.2041952662721798E-2</v>
      </c>
      <c r="BB26" s="174">
        <v>4.7766599999999999E-2</v>
      </c>
      <c r="BC26" s="174">
        <v>6.8902789473684195E-2</v>
      </c>
      <c r="BD26" s="174">
        <v>5.1936065546907002E-2</v>
      </c>
      <c r="BE26" s="175">
        <v>5.0333493223551802E-2</v>
      </c>
      <c r="BF26" s="132">
        <v>-3.35045697158644E-2</v>
      </c>
      <c r="BG26" s="132">
        <v>-2.9370909039431299E-2</v>
      </c>
      <c r="BH26" s="132">
        <v>1.3189214137172701E-3</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174">
        <v>0</v>
      </c>
      <c r="AH27" s="174">
        <v>0</v>
      </c>
      <c r="AI27" s="174">
        <v>0</v>
      </c>
      <c r="AJ27" s="174">
        <v>0</v>
      </c>
      <c r="AK27" s="174">
        <v>0</v>
      </c>
      <c r="AL27" s="174">
        <v>0</v>
      </c>
      <c r="AM27" s="174">
        <v>0</v>
      </c>
      <c r="AN27" s="174">
        <v>0</v>
      </c>
      <c r="AO27" s="174">
        <v>0</v>
      </c>
      <c r="AP27" s="174">
        <v>0</v>
      </c>
      <c r="AQ27" s="174">
        <v>0</v>
      </c>
      <c r="AR27" s="174">
        <v>0</v>
      </c>
      <c r="AS27" s="174">
        <v>0</v>
      </c>
      <c r="AT27" s="174">
        <v>0</v>
      </c>
      <c r="AU27" s="174">
        <v>0</v>
      </c>
      <c r="AV27" s="174">
        <v>0</v>
      </c>
      <c r="AW27" s="174">
        <v>0</v>
      </c>
      <c r="AX27" s="174">
        <v>0</v>
      </c>
      <c r="AY27" s="174">
        <v>0</v>
      </c>
      <c r="AZ27" s="174">
        <v>0</v>
      </c>
      <c r="BA27" s="174">
        <v>0</v>
      </c>
      <c r="BB27" s="174">
        <v>0</v>
      </c>
      <c r="BC27" s="174">
        <v>0</v>
      </c>
      <c r="BD27" s="174">
        <v>0</v>
      </c>
      <c r="BE27" s="175">
        <v>0</v>
      </c>
      <c r="BF27" s="132">
        <v>0</v>
      </c>
      <c r="BG27" s="132">
        <v>0</v>
      </c>
      <c r="BH27" s="132">
        <v>0</v>
      </c>
    </row>
    <row r="28" spans="1:60">
      <c r="A28" s="136" t="s">
        <v>275</v>
      </c>
      <c r="B28" s="174">
        <v>2.2317969999999999E-2</v>
      </c>
      <c r="C28" s="174">
        <v>2.1036343999999998E-2</v>
      </c>
      <c r="D28" s="174">
        <v>1.8959225999999999E-2</v>
      </c>
      <c r="E28" s="174">
        <v>1.4672408E-2</v>
      </c>
      <c r="F28" s="174">
        <v>1.1976574E-2</v>
      </c>
      <c r="G28" s="174">
        <v>1.7103078000000001E-2</v>
      </c>
      <c r="H28" s="174">
        <v>1.208E-2</v>
      </c>
      <c r="I28" s="174">
        <v>1.264E-2</v>
      </c>
      <c r="J28" s="174">
        <v>1.081E-2</v>
      </c>
      <c r="K28" s="174">
        <v>1.8190000000000001E-2</v>
      </c>
      <c r="L28" s="174">
        <v>1.814E-2</v>
      </c>
      <c r="M28" s="174">
        <v>1.4460000000000001E-2</v>
      </c>
      <c r="N28" s="174">
        <v>1.967E-2</v>
      </c>
      <c r="O28" s="174">
        <v>1.83E-2</v>
      </c>
      <c r="P28" s="174">
        <v>2.2929999999999999E-2</v>
      </c>
      <c r="Q28" s="174">
        <v>2.3990000000000001E-2</v>
      </c>
      <c r="R28" s="174">
        <v>2.061E-2</v>
      </c>
      <c r="S28" s="174">
        <v>1.67E-2</v>
      </c>
      <c r="T28" s="174">
        <v>1.6549999999999999E-2</v>
      </c>
      <c r="U28" s="174">
        <v>1.298E-2</v>
      </c>
      <c r="V28" s="174">
        <v>1.6709999999999999E-2</v>
      </c>
      <c r="W28" s="174">
        <v>1.8759999999999999E-2</v>
      </c>
      <c r="X28" s="174">
        <v>2.4649999999999998E-2</v>
      </c>
      <c r="Y28" s="174">
        <v>2.0990000000000002E-2</v>
      </c>
      <c r="Z28" s="174">
        <v>1.643E-2</v>
      </c>
      <c r="AA28" s="174">
        <v>1.1610000000000001E-2</v>
      </c>
      <c r="AB28" s="174">
        <v>1.089E-2</v>
      </c>
      <c r="AC28" s="174">
        <v>1.4019999999999999E-2</v>
      </c>
      <c r="AD28" s="174">
        <v>1.3690000000000001E-2</v>
      </c>
      <c r="AE28" s="174">
        <v>1.46E-2</v>
      </c>
      <c r="AF28" s="174">
        <v>2.002E-2</v>
      </c>
      <c r="AG28" s="174">
        <v>1.9689999999999999E-2</v>
      </c>
      <c r="AH28" s="174">
        <v>1.6990000000000002E-2</v>
      </c>
      <c r="AI28" s="174">
        <v>1.396E-2</v>
      </c>
      <c r="AJ28" s="174">
        <v>1.6809999999999999E-2</v>
      </c>
      <c r="AK28" s="174">
        <v>1.7579999999999998E-2</v>
      </c>
      <c r="AL28" s="174">
        <v>2.0406623376623401E-2</v>
      </c>
      <c r="AM28" s="174">
        <v>2.4598451612903201E-2</v>
      </c>
      <c r="AN28" s="174">
        <v>1.3564038461538501E-2</v>
      </c>
      <c r="AO28" s="174">
        <v>1.9676579617834401E-2</v>
      </c>
      <c r="AP28" s="174">
        <v>2.3045963924050599E-2</v>
      </c>
      <c r="AQ28" s="174">
        <v>2.4544760377358501E-2</v>
      </c>
      <c r="AR28" s="174">
        <v>1.9883669624999999E-2</v>
      </c>
      <c r="AS28" s="174">
        <v>1.9237469254658399E-2</v>
      </c>
      <c r="AT28" s="174">
        <v>2.2946411111111099E-2</v>
      </c>
      <c r="AU28" s="174">
        <v>2.61827116564417E-2</v>
      </c>
      <c r="AV28" s="174">
        <v>1.9909591463414599E-2</v>
      </c>
      <c r="AW28" s="174">
        <v>2.06920909090909E-2</v>
      </c>
      <c r="AX28" s="174">
        <v>2.63270602409638E-2</v>
      </c>
      <c r="AY28" s="174">
        <v>1.74914730538922E-2</v>
      </c>
      <c r="AZ28" s="174">
        <v>1.6345499999999999E-2</v>
      </c>
      <c r="BA28" s="174">
        <v>1.8111035502958599E-2</v>
      </c>
      <c r="BB28" s="174">
        <v>1.68255E-2</v>
      </c>
      <c r="BC28" s="174">
        <v>1.45609473684211E-2</v>
      </c>
      <c r="BD28" s="174">
        <v>1.79000737402704E-2</v>
      </c>
      <c r="BE28" s="175">
        <v>1.9027121632653101E-2</v>
      </c>
      <c r="BF28" s="132">
        <v>6.0059038686338703E-2</v>
      </c>
      <c r="BG28" s="132">
        <v>-2.45298034188365E-2</v>
      </c>
      <c r="BH28" s="132">
        <v>4.9858010154889699E-4</v>
      </c>
    </row>
    <row r="29" spans="1:60">
      <c r="A29" s="136" t="s">
        <v>276</v>
      </c>
      <c r="B29" s="174">
        <v>2.5000000000000001E-4</v>
      </c>
      <c r="C29" s="174">
        <v>2.5999999999999998E-4</v>
      </c>
      <c r="D29" s="174">
        <v>2.5000000000000001E-4</v>
      </c>
      <c r="E29" s="174">
        <v>2.1000000000000001E-4</v>
      </c>
      <c r="F29" s="174">
        <v>2.2000000000000001E-4</v>
      </c>
      <c r="G29" s="174">
        <v>2.4000000000000001E-4</v>
      </c>
      <c r="H29" s="174">
        <v>2.4000000000000001E-4</v>
      </c>
      <c r="I29" s="174">
        <v>2.4000000000000001E-4</v>
      </c>
      <c r="J29" s="174">
        <v>2.4000000000000001E-4</v>
      </c>
      <c r="K29" s="174">
        <v>2.4000000000000001E-4</v>
      </c>
      <c r="L29" s="174">
        <v>2.1000000000000001E-4</v>
      </c>
      <c r="M29" s="174">
        <v>1.9000000000000001E-4</v>
      </c>
      <c r="N29" s="174">
        <v>2.5999999999999998E-4</v>
      </c>
      <c r="O29" s="174">
        <v>2.7E-4</v>
      </c>
      <c r="P29" s="174">
        <v>2.9E-4</v>
      </c>
      <c r="Q29" s="174">
        <v>3.4099999999999999E-4</v>
      </c>
      <c r="R29" s="174">
        <v>3.5500000000000001E-4</v>
      </c>
      <c r="S29" s="174">
        <v>3.0299999999999999E-4</v>
      </c>
      <c r="T29" s="174">
        <v>3.3500000000000001E-4</v>
      </c>
      <c r="U29" s="174">
        <v>3.0200000000000002E-4</v>
      </c>
      <c r="V29" s="174">
        <v>2.9700000000000001E-4</v>
      </c>
      <c r="W29" s="174">
        <v>2.8600000000000001E-4</v>
      </c>
      <c r="X29" s="174">
        <v>2.9399999999999999E-4</v>
      </c>
      <c r="Y29" s="174">
        <v>3.28E-4</v>
      </c>
      <c r="Z29" s="174">
        <v>2.2900000000000001E-4</v>
      </c>
      <c r="AA29" s="174">
        <v>2.7999999999999998E-4</v>
      </c>
      <c r="AB29" s="174">
        <v>2.5399999999999999E-4</v>
      </c>
      <c r="AC29" s="174">
        <v>2.7700000000000001E-4</v>
      </c>
      <c r="AD29" s="174">
        <v>2.7500000000000002E-4</v>
      </c>
      <c r="AE29" s="174">
        <v>3.2600000000000001E-4</v>
      </c>
      <c r="AF29" s="174">
        <v>3.0299999999999999E-4</v>
      </c>
      <c r="AG29" s="174">
        <v>1.93E-4</v>
      </c>
      <c r="AH29" s="174">
        <v>1.92E-4</v>
      </c>
      <c r="AI29" s="174">
        <v>2.7300000000000002E-4</v>
      </c>
      <c r="AJ29" s="174">
        <v>3.0499999999999999E-4</v>
      </c>
      <c r="AK29" s="174">
        <v>3.0200000000000002E-4</v>
      </c>
      <c r="AL29" s="174">
        <v>2.7420779220779199E-4</v>
      </c>
      <c r="AM29" s="174">
        <v>3.1389677419354801E-4</v>
      </c>
      <c r="AN29" s="174">
        <v>2.0792307692307701E-4</v>
      </c>
      <c r="AO29" s="174">
        <v>2.5824840764331199E-4</v>
      </c>
      <c r="AP29" s="174">
        <v>2.1787974683544299E-4</v>
      </c>
      <c r="AQ29" s="174">
        <v>2.2516981132075499E-4</v>
      </c>
      <c r="AR29" s="174">
        <v>2.696625E-4</v>
      </c>
      <c r="AS29" s="174">
        <v>2.4518012422360201E-4</v>
      </c>
      <c r="AT29" s="174">
        <v>1.785E-4</v>
      </c>
      <c r="AU29" s="174">
        <v>1.93753067484662E-4</v>
      </c>
      <c r="AV29" s="174">
        <v>1.5737957317073201E-4</v>
      </c>
      <c r="AW29" s="174">
        <v>1.6204090909090901E-4</v>
      </c>
      <c r="AX29" s="174">
        <v>1.23685240963855E-4</v>
      </c>
      <c r="AY29" s="174">
        <v>1.3836676646706599E-4</v>
      </c>
      <c r="AZ29" s="174">
        <v>1.64206845238095E-4</v>
      </c>
      <c r="BA29" s="174">
        <v>1.74476331360947E-4</v>
      </c>
      <c r="BB29" s="174">
        <v>1.6085000000000001E-4</v>
      </c>
      <c r="BC29" s="174">
        <v>1.3296783625731001E-4</v>
      </c>
      <c r="BD29" s="174">
        <v>1.5347589785607001E-4</v>
      </c>
      <c r="BE29" s="175">
        <v>1.4709109636833E-4</v>
      </c>
      <c r="BF29" s="132">
        <v>-4.4219905691951902E-2</v>
      </c>
      <c r="BG29" s="132">
        <v>-1.4991005494942001E-2</v>
      </c>
      <c r="BH29" s="132">
        <v>3.8543241158665503E-6</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0</v>
      </c>
      <c r="W30" s="174">
        <v>0</v>
      </c>
      <c r="X30" s="174">
        <v>0</v>
      </c>
      <c r="Y30" s="174">
        <v>0</v>
      </c>
      <c r="Z30" s="174">
        <v>0</v>
      </c>
      <c r="AA30" s="174">
        <v>0</v>
      </c>
      <c r="AB30" s="174">
        <v>0</v>
      </c>
      <c r="AC30" s="174">
        <v>0</v>
      </c>
      <c r="AD30" s="174">
        <v>0</v>
      </c>
      <c r="AE30" s="174">
        <v>0</v>
      </c>
      <c r="AF30" s="174">
        <v>0</v>
      </c>
      <c r="AG30" s="174">
        <v>0</v>
      </c>
      <c r="AH30" s="174">
        <v>0</v>
      </c>
      <c r="AI30" s="174">
        <v>0</v>
      </c>
      <c r="AJ30" s="174">
        <v>4.0000000000000003E-5</v>
      </c>
      <c r="AK30" s="174">
        <v>5.0000000000000002E-5</v>
      </c>
      <c r="AL30" s="174">
        <v>6.9545454545454606E-5</v>
      </c>
      <c r="AM30" s="174">
        <v>5.9225806451612903E-5</v>
      </c>
      <c r="AN30" s="174">
        <v>1.2750000000000001E-4</v>
      </c>
      <c r="AO30" s="174">
        <v>2.1439490445859899E-4</v>
      </c>
      <c r="AP30" s="174">
        <v>2.1303797468354401E-4</v>
      </c>
      <c r="AQ30" s="174">
        <v>1.34716981132075E-4</v>
      </c>
      <c r="AR30" s="174">
        <v>2.10375E-4</v>
      </c>
      <c r="AS30" s="174">
        <v>2.66086956521739E-4</v>
      </c>
      <c r="AT30" s="174">
        <v>3.0222222222222201E-4</v>
      </c>
      <c r="AU30" s="174">
        <v>2.5343558282208599E-4</v>
      </c>
      <c r="AV30" s="174">
        <v>2.7987804878048801E-4</v>
      </c>
      <c r="AW30" s="174">
        <v>3.8945454545454499E-4</v>
      </c>
      <c r="AX30" s="174">
        <v>2.39638554216867E-4</v>
      </c>
      <c r="AY30" s="174">
        <v>2.4461676646706599E-4</v>
      </c>
      <c r="AZ30" s="174">
        <v>2.4589285714285701E-4</v>
      </c>
      <c r="BA30" s="174">
        <v>3.1686390532544299E-4</v>
      </c>
      <c r="BB30" s="174">
        <v>2.34E-4</v>
      </c>
      <c r="BC30" s="174">
        <v>1.34210526315789E-4</v>
      </c>
      <c r="BD30" s="174">
        <v>1.6937320770176199E-4</v>
      </c>
      <c r="BE30" s="175">
        <v>3.4119058771049399E-4</v>
      </c>
      <c r="BF30" s="132">
        <v>1.0089267813189999</v>
      </c>
      <c r="BG30" s="132">
        <v>-5.62611539286101E-2</v>
      </c>
      <c r="BH30" s="132">
        <v>8.9404399232037894E-6</v>
      </c>
    </row>
    <row r="31" spans="1:60">
      <c r="A31" s="136" t="s">
        <v>278</v>
      </c>
      <c r="B31" s="174">
        <v>9.3535353535353596E-2</v>
      </c>
      <c r="C31" s="174">
        <v>0.103808080808081</v>
      </c>
      <c r="D31" s="174">
        <v>0.116292929292929</v>
      </c>
      <c r="E31" s="174">
        <v>0.104888888888889</v>
      </c>
      <c r="F31" s="174">
        <v>8.7454545454545396E-2</v>
      </c>
      <c r="G31" s="174">
        <v>9.5242424242424295E-2</v>
      </c>
      <c r="H31" s="174">
        <v>0.106808080808081</v>
      </c>
      <c r="I31" s="174">
        <v>0.10379797979798</v>
      </c>
      <c r="J31" s="174">
        <v>0.10579797979798</v>
      </c>
      <c r="K31" s="174">
        <v>0.12703030303030299</v>
      </c>
      <c r="L31" s="174">
        <v>0.122090909090909</v>
      </c>
      <c r="M31" s="174">
        <v>9.4818181818181801E-2</v>
      </c>
      <c r="N31" s="174">
        <v>0.12181818181818201</v>
      </c>
      <c r="O31" s="174">
        <v>9.7989898989899002E-2</v>
      </c>
      <c r="P31" s="174">
        <v>0.108707070707071</v>
      </c>
      <c r="Q31" s="174">
        <v>0.102171717171717</v>
      </c>
      <c r="R31" s="174">
        <v>0.136545454545455</v>
      </c>
      <c r="S31" s="174">
        <v>0.130888888888889</v>
      </c>
      <c r="T31" s="174">
        <v>0.13580808080808099</v>
      </c>
      <c r="U31" s="174">
        <v>0.13247474747474799</v>
      </c>
      <c r="V31" s="174">
        <v>0.12334343434343401</v>
      </c>
      <c r="W31" s="174">
        <v>0.12389898989898999</v>
      </c>
      <c r="X31" s="174">
        <v>0.137959595959596</v>
      </c>
      <c r="Y31" s="174">
        <v>0.13362626262626301</v>
      </c>
      <c r="Z31" s="174">
        <v>0.13030303030303</v>
      </c>
      <c r="AA31" s="174">
        <v>0.108606060606061</v>
      </c>
      <c r="AB31" s="174">
        <v>0.131979797979798</v>
      </c>
      <c r="AC31" s="174">
        <v>0.15108080808080801</v>
      </c>
      <c r="AD31" s="174">
        <v>0.13473737373737399</v>
      </c>
      <c r="AE31" s="174">
        <v>0.11779797979798</v>
      </c>
      <c r="AF31" s="174">
        <v>0.12917070707070699</v>
      </c>
      <c r="AG31" s="174">
        <v>0.118219191919192</v>
      </c>
      <c r="AH31" s="174">
        <v>0.119140404040404</v>
      </c>
      <c r="AI31" s="174">
        <v>0.14925858585858601</v>
      </c>
      <c r="AJ31" s="174">
        <v>0.12673434343434301</v>
      </c>
      <c r="AK31" s="174">
        <v>0.145987878787879</v>
      </c>
      <c r="AL31" s="174">
        <v>0.13064208972845301</v>
      </c>
      <c r="AM31" s="174">
        <v>0.105919472140762</v>
      </c>
      <c r="AN31" s="174">
        <v>9.3668414918414905E-2</v>
      </c>
      <c r="AO31" s="174">
        <v>0.14632501447596999</v>
      </c>
      <c r="AP31" s="174">
        <v>0.13134407364787101</v>
      </c>
      <c r="AQ31" s="174">
        <v>0.109960548885077</v>
      </c>
      <c r="AR31" s="174">
        <v>0.13513647727272701</v>
      </c>
      <c r="AS31" s="174">
        <v>0.16231592320722699</v>
      </c>
      <c r="AT31" s="174">
        <v>0.11994444444444401</v>
      </c>
      <c r="AU31" s="174">
        <v>0.120820412716118</v>
      </c>
      <c r="AV31" s="174">
        <v>0.115704600886918</v>
      </c>
      <c r="AW31" s="174">
        <v>0.15610870523416001</v>
      </c>
      <c r="AX31" s="174">
        <v>0.117979627601314</v>
      </c>
      <c r="AY31" s="174">
        <v>0.12252770821992399</v>
      </c>
      <c r="AZ31" s="174">
        <v>0.152558441558441</v>
      </c>
      <c r="BA31" s="174">
        <v>0.14296826250672401</v>
      </c>
      <c r="BB31" s="174">
        <v>0.132818181818182</v>
      </c>
      <c r="BC31" s="174">
        <v>0.118728867623604</v>
      </c>
      <c r="BD31" s="174">
        <v>0.11020514030100299</v>
      </c>
      <c r="BE31" s="175">
        <v>0.14002477015048401</v>
      </c>
      <c r="BF31" s="132">
        <v>0.26711139271608902</v>
      </c>
      <c r="BG31" s="132">
        <v>-8.4327563280506296E-3</v>
      </c>
      <c r="BH31" s="132">
        <v>3.6691605524390102E-3</v>
      </c>
    </row>
    <row r="32" spans="1:60">
      <c r="A32" s="136" t="s">
        <v>279</v>
      </c>
      <c r="B32" s="174">
        <v>0.46881092200000002</v>
      </c>
      <c r="C32" s="174">
        <v>0.52208469199999996</v>
      </c>
      <c r="D32" s="174">
        <v>0.45377657399999999</v>
      </c>
      <c r="E32" s="174">
        <v>0.50422612200000005</v>
      </c>
      <c r="F32" s="174">
        <v>0.52942089599999997</v>
      </c>
      <c r="G32" s="174">
        <v>0.56681482599999999</v>
      </c>
      <c r="H32" s="174">
        <v>0.48856725200000001</v>
      </c>
      <c r="I32" s="174">
        <v>0.48831467000000001</v>
      </c>
      <c r="J32" s="174">
        <v>0.476962618</v>
      </c>
      <c r="K32" s="174">
        <v>0.56230284399999997</v>
      </c>
      <c r="L32" s="174">
        <v>0.60107937</v>
      </c>
      <c r="M32" s="174">
        <v>0.48564628199999998</v>
      </c>
      <c r="N32" s="174">
        <v>0.76322976600000003</v>
      </c>
      <c r="O32" s="174">
        <v>0.68359832600000003</v>
      </c>
      <c r="P32" s="174">
        <v>0.66419139599999999</v>
      </c>
      <c r="Q32" s="174">
        <v>0.69526749600000004</v>
      </c>
      <c r="R32" s="174">
        <v>0.721951656</v>
      </c>
      <c r="S32" s="174">
        <v>0.70574857800000002</v>
      </c>
      <c r="T32" s="174">
        <v>0.69443014800000002</v>
      </c>
      <c r="U32" s="174">
        <v>0.65690109600000002</v>
      </c>
      <c r="V32" s="174">
        <v>0.62453333600000005</v>
      </c>
      <c r="W32" s="174">
        <v>0.63010845199999999</v>
      </c>
      <c r="X32" s="174">
        <v>0.71087556399999996</v>
      </c>
      <c r="Y32" s="174">
        <v>0.77117290400000005</v>
      </c>
      <c r="Z32" s="174">
        <v>0.46842294000000001</v>
      </c>
      <c r="AA32" s="174">
        <v>0.53866000000000003</v>
      </c>
      <c r="AB32" s="174">
        <v>0.57601999999999998</v>
      </c>
      <c r="AC32" s="174">
        <v>0.68955999999999995</v>
      </c>
      <c r="AD32" s="174">
        <v>0.64895000000000003</v>
      </c>
      <c r="AE32" s="174">
        <v>0.78793999999999997</v>
      </c>
      <c r="AF32" s="174">
        <v>0.73119000000000001</v>
      </c>
      <c r="AG32" s="174">
        <v>0.66044000000000003</v>
      </c>
      <c r="AH32" s="174">
        <v>0.63763999999999998</v>
      </c>
      <c r="AI32" s="174">
        <v>0.62092999999999998</v>
      </c>
      <c r="AJ32" s="174">
        <v>0.72514000000000001</v>
      </c>
      <c r="AK32" s="174">
        <v>0.66363000000000005</v>
      </c>
      <c r="AL32" s="174">
        <v>0.73785740259740296</v>
      </c>
      <c r="AM32" s="174">
        <v>0.59617683870967697</v>
      </c>
      <c r="AN32" s="174">
        <v>0.57809480769230803</v>
      </c>
      <c r="AO32" s="174">
        <v>0.58037675159235702</v>
      </c>
      <c r="AP32" s="174">
        <v>0.49850886075949402</v>
      </c>
      <c r="AQ32" s="174">
        <v>0.54178358490566003</v>
      </c>
      <c r="AR32" s="174">
        <v>0.55083824999999997</v>
      </c>
      <c r="AS32" s="174">
        <v>0.60491068322981301</v>
      </c>
      <c r="AT32" s="174">
        <v>0.53827666666666596</v>
      </c>
      <c r="AU32" s="174">
        <v>0.58866515337423297</v>
      </c>
      <c r="AV32" s="174">
        <v>0.41786725609756098</v>
      </c>
      <c r="AW32" s="174">
        <v>0.54507363654545404</v>
      </c>
      <c r="AX32" s="174">
        <v>0.65296017379518001</v>
      </c>
      <c r="AY32" s="174">
        <v>0.57562373694610702</v>
      </c>
      <c r="AZ32" s="174">
        <v>0.496858010357142</v>
      </c>
      <c r="BA32" s="174">
        <v>0.54250204047337203</v>
      </c>
      <c r="BB32" s="174">
        <v>0.440680077</v>
      </c>
      <c r="BC32" s="174">
        <v>0.57187792421052597</v>
      </c>
      <c r="BD32" s="174">
        <v>0.49945228794756302</v>
      </c>
      <c r="BE32" s="175">
        <v>0.54447268048979602</v>
      </c>
      <c r="BF32" s="132">
        <v>8.7161002798812795E-2</v>
      </c>
      <c r="BG32" s="132">
        <v>-7.4581096789060296E-3</v>
      </c>
      <c r="BH32" s="132">
        <v>1.4267173436434801E-2</v>
      </c>
    </row>
    <row r="33" spans="1:60">
      <c r="A33" s="136" t="s">
        <v>280</v>
      </c>
      <c r="B33" s="174">
        <v>0.162122092</v>
      </c>
      <c r="C33" s="174">
        <v>0.17533997800000001</v>
      </c>
      <c r="D33" s="174">
        <v>0.166523118</v>
      </c>
      <c r="E33" s="174">
        <v>0.16898990799999999</v>
      </c>
      <c r="F33" s="174">
        <v>0.13713477800000001</v>
      </c>
      <c r="G33" s="174">
        <v>0.175336782</v>
      </c>
      <c r="H33" s="174">
        <v>0.13455188200000001</v>
      </c>
      <c r="I33" s="174">
        <v>0.13205894400000001</v>
      </c>
      <c r="J33" s="174">
        <v>0.15229461799999999</v>
      </c>
      <c r="K33" s="174">
        <v>0.17638131800000001</v>
      </c>
      <c r="L33" s="174">
        <v>0.17059123400000001</v>
      </c>
      <c r="M33" s="174">
        <v>0.13846833</v>
      </c>
      <c r="N33" s="174">
        <v>0.17582160399999999</v>
      </c>
      <c r="O33" s="174">
        <v>0.18362234399999999</v>
      </c>
      <c r="P33" s="174">
        <v>0.18383686599999999</v>
      </c>
      <c r="Q33" s="174">
        <v>0.19069143</v>
      </c>
      <c r="R33" s="174">
        <v>0.19914673399999999</v>
      </c>
      <c r="S33" s="174">
        <v>0.19737993000000001</v>
      </c>
      <c r="T33" s="174">
        <v>0.187120174</v>
      </c>
      <c r="U33" s="174">
        <v>0.18479174400000001</v>
      </c>
      <c r="V33" s="174">
        <v>0.17400649600000001</v>
      </c>
      <c r="W33" s="174">
        <v>0.18571981800000001</v>
      </c>
      <c r="X33" s="174">
        <v>0.20342969999999999</v>
      </c>
      <c r="Y33" s="174">
        <v>0.20079390799999999</v>
      </c>
      <c r="Z33" s="174">
        <v>0.18243727800000001</v>
      </c>
      <c r="AA33" s="174">
        <v>0.17335</v>
      </c>
      <c r="AB33" s="174">
        <v>0.1585</v>
      </c>
      <c r="AC33" s="174">
        <v>0.18634999999999999</v>
      </c>
      <c r="AD33" s="174">
        <v>0.18959999999999999</v>
      </c>
      <c r="AE33" s="174">
        <v>0.20194999999999999</v>
      </c>
      <c r="AF33" s="174">
        <v>0.21556</v>
      </c>
      <c r="AG33" s="174">
        <v>0.18817999999999999</v>
      </c>
      <c r="AH33" s="174">
        <v>0.18951999999999999</v>
      </c>
      <c r="AI33" s="174">
        <v>0.19001999999999999</v>
      </c>
      <c r="AJ33" s="174">
        <v>0.20685999999999999</v>
      </c>
      <c r="AK33" s="174">
        <v>0.24866750000000001</v>
      </c>
      <c r="AL33" s="174">
        <v>0.230900844155844</v>
      </c>
      <c r="AM33" s="174">
        <v>0.23356437096774199</v>
      </c>
      <c r="AN33" s="174">
        <v>0.173811923076923</v>
      </c>
      <c r="AO33" s="174">
        <v>0.19583999999999999</v>
      </c>
      <c r="AP33" s="174">
        <v>0.190175126582278</v>
      </c>
      <c r="AQ33" s="174">
        <v>0.192534622641509</v>
      </c>
      <c r="AR33" s="174">
        <v>0.20242856249999999</v>
      </c>
      <c r="AS33" s="174">
        <v>0.19427198757764</v>
      </c>
      <c r="AT33" s="174">
        <v>0.17973722222222199</v>
      </c>
      <c r="AU33" s="174">
        <v>0.19667539877300599</v>
      </c>
      <c r="AV33" s="174">
        <v>0.164869385487805</v>
      </c>
      <c r="AW33" s="174">
        <v>0.20483454545454499</v>
      </c>
      <c r="AX33" s="174">
        <v>0.211969518072289</v>
      </c>
      <c r="AY33" s="174">
        <v>0.17945069286287399</v>
      </c>
      <c r="AZ33" s="174">
        <v>0.17282769694285699</v>
      </c>
      <c r="BA33" s="174">
        <v>0.18601127963787001</v>
      </c>
      <c r="BB33" s="174">
        <v>0.18135000000000001</v>
      </c>
      <c r="BC33" s="174">
        <v>0.16082894734157899</v>
      </c>
      <c r="BD33" s="174">
        <v>0.180002000152855</v>
      </c>
      <c r="BE33" s="175">
        <v>0.16549146122448999</v>
      </c>
      <c r="BF33" s="132">
        <v>-8.3125195153506498E-2</v>
      </c>
      <c r="BG33" s="132">
        <v>1.47216345242063E-4</v>
      </c>
      <c r="BH33" s="132">
        <v>4.33648090004229E-3</v>
      </c>
    </row>
    <row r="34" spans="1:60">
      <c r="A34" s="136" t="s">
        <v>281</v>
      </c>
      <c r="B34" s="174">
        <v>8.0099999999999998E-3</v>
      </c>
      <c r="C34" s="174">
        <v>1.7299999999999999E-2</v>
      </c>
      <c r="D34" s="174">
        <v>1.66E-2</v>
      </c>
      <c r="E34" s="174">
        <v>1.3679999999999999E-2</v>
      </c>
      <c r="F34" s="174">
        <v>2.0549999999999999E-2</v>
      </c>
      <c r="G34" s="174">
        <v>2.6360000000000001E-2</v>
      </c>
      <c r="H34" s="174">
        <v>2.6519999999999998E-2</v>
      </c>
      <c r="I34" s="174">
        <v>2.6769999999999999E-2</v>
      </c>
      <c r="J34" s="174">
        <v>2.223E-2</v>
      </c>
      <c r="K34" s="174">
        <v>2.3470000000000001E-2</v>
      </c>
      <c r="L34" s="174">
        <v>2.0150000000000001E-2</v>
      </c>
      <c r="M34" s="174">
        <v>1.8790000000000001E-2</v>
      </c>
      <c r="N34" s="174">
        <v>1.9220000000000001E-2</v>
      </c>
      <c r="O34" s="174">
        <v>2.988E-2</v>
      </c>
      <c r="P34" s="174">
        <v>3.5659999999999997E-2</v>
      </c>
      <c r="Q34" s="174">
        <v>3.4049999999999997E-2</v>
      </c>
      <c r="R34" s="174">
        <v>3.4070000000000003E-2</v>
      </c>
      <c r="S34" s="174">
        <v>3.5610000000000003E-2</v>
      </c>
      <c r="T34" s="174">
        <v>2.3400000000000001E-2</v>
      </c>
      <c r="U34" s="174">
        <v>2.862E-2</v>
      </c>
      <c r="V34" s="174">
        <v>2.8049999999999999E-2</v>
      </c>
      <c r="W34" s="174">
        <v>3.2349999999999997E-2</v>
      </c>
      <c r="X34" s="174">
        <v>2.7799999999999998E-2</v>
      </c>
      <c r="Y34" s="174">
        <v>2.366E-2</v>
      </c>
      <c r="Z34" s="174">
        <v>1.9E-2</v>
      </c>
      <c r="AA34" s="174">
        <v>1.7690000000000001E-2</v>
      </c>
      <c r="AB34" s="174">
        <v>3.099E-2</v>
      </c>
      <c r="AC34" s="174">
        <v>2.2030000000000001E-2</v>
      </c>
      <c r="AD34" s="174">
        <v>2.282E-2</v>
      </c>
      <c r="AE34" s="174">
        <v>2.5989999999999999E-2</v>
      </c>
      <c r="AF34" s="174">
        <v>3.5290000000000002E-2</v>
      </c>
      <c r="AG34" s="174">
        <v>4.3479999999999998E-2</v>
      </c>
      <c r="AH34" s="174">
        <v>3.882E-2</v>
      </c>
      <c r="AI34" s="174">
        <v>3.7170000000000002E-2</v>
      </c>
      <c r="AJ34" s="174">
        <v>4.5920000000000002E-2</v>
      </c>
      <c r="AK34" s="174">
        <v>3.6929999999999998E-2</v>
      </c>
      <c r="AL34" s="174">
        <v>2.08338311688312E-2</v>
      </c>
      <c r="AM34" s="174">
        <v>2.7638709677419399E-2</v>
      </c>
      <c r="AN34" s="174">
        <v>4.6743461538461498E-2</v>
      </c>
      <c r="AO34" s="174">
        <v>4.5529681528662401E-2</v>
      </c>
      <c r="AP34" s="174">
        <v>4.8582341772151899E-2</v>
      </c>
      <c r="AQ34" s="174">
        <v>5.6436792452830203E-2</v>
      </c>
      <c r="AR34" s="174">
        <v>2.4776437500000002E-2</v>
      </c>
      <c r="AS34" s="174">
        <v>3.1474285714285698E-2</v>
      </c>
      <c r="AT34" s="174">
        <v>5.0754444444444401E-2</v>
      </c>
      <c r="AU34" s="174">
        <v>7.0023312883435607E-2</v>
      </c>
      <c r="AV34" s="174">
        <v>3.7419695121951202E-2</v>
      </c>
      <c r="AW34" s="174">
        <v>4.0827818181818201E-2</v>
      </c>
      <c r="AX34" s="174">
        <v>5.8490240963855397E-2</v>
      </c>
      <c r="AY34" s="174">
        <v>4.1007664670658597E-2</v>
      </c>
      <c r="AZ34" s="174">
        <v>5.5535357142857102E-2</v>
      </c>
      <c r="BA34" s="174">
        <v>5.0182189349112401E-2</v>
      </c>
      <c r="BB34" s="174">
        <v>3.5662922999999999E-2</v>
      </c>
      <c r="BC34" s="174">
        <v>5.1388745263157898E-2</v>
      </c>
      <c r="BD34" s="174">
        <v>3.5457969029086399E-2</v>
      </c>
      <c r="BE34" s="175">
        <v>3.0550645879748602E-2</v>
      </c>
      <c r="BF34" s="132">
        <v>-0.14075241746919501</v>
      </c>
      <c r="BG34" s="132">
        <v>-3.5229583713698401E-2</v>
      </c>
      <c r="BH34" s="132">
        <v>8.00538537524742E-4</v>
      </c>
    </row>
    <row r="35" spans="1:60">
      <c r="A35" s="136" t="s">
        <v>282</v>
      </c>
      <c r="B35" s="174">
        <v>7.5000000000000002E-4</v>
      </c>
      <c r="C35" s="174">
        <v>1E-3</v>
      </c>
      <c r="D35" s="174">
        <v>8.1999999999999998E-4</v>
      </c>
      <c r="E35" s="174">
        <v>8.8999999999999995E-4</v>
      </c>
      <c r="F35" s="174">
        <v>9.5E-4</v>
      </c>
      <c r="G35" s="174">
        <v>8.8000000000000003E-4</v>
      </c>
      <c r="H35" s="174">
        <v>9.6000000000000002E-4</v>
      </c>
      <c r="I35" s="174">
        <v>1.1000000000000001E-3</v>
      </c>
      <c r="J35" s="174">
        <v>1.01E-3</v>
      </c>
      <c r="K35" s="174">
        <v>8.0999999999999996E-4</v>
      </c>
      <c r="L35" s="174">
        <v>1.6299999999999999E-3</v>
      </c>
      <c r="M35" s="174">
        <v>1.65E-3</v>
      </c>
      <c r="N35" s="174">
        <v>1.49E-3</v>
      </c>
      <c r="O35" s="174">
        <v>1.3799999999999999E-3</v>
      </c>
      <c r="P35" s="174">
        <v>1.4599999999999999E-3</v>
      </c>
      <c r="Q35" s="174">
        <v>1.1199999999999999E-3</v>
      </c>
      <c r="R35" s="174">
        <v>1.6800000000000001E-3</v>
      </c>
      <c r="S35" s="174">
        <v>1.5900000000000001E-3</v>
      </c>
      <c r="T35" s="174">
        <v>1.5499999999999999E-3</v>
      </c>
      <c r="U35" s="174">
        <v>1.81E-3</v>
      </c>
      <c r="V35" s="174">
        <v>1.5499999999999999E-3</v>
      </c>
      <c r="W35" s="174">
        <v>1.5399999999999999E-3</v>
      </c>
      <c r="X35" s="174">
        <v>1.6900000000000001E-3</v>
      </c>
      <c r="Y35" s="174">
        <v>1.6900000000000001E-3</v>
      </c>
      <c r="Z35" s="174">
        <v>1.58E-3</v>
      </c>
      <c r="AA35" s="174">
        <v>1.7799999999999999E-3</v>
      </c>
      <c r="AB35" s="174">
        <v>1.9400000000000001E-3</v>
      </c>
      <c r="AC35" s="174">
        <v>1.58E-3</v>
      </c>
      <c r="AD35" s="174">
        <v>1.66E-3</v>
      </c>
      <c r="AE35" s="174">
        <v>1.6100000000000001E-3</v>
      </c>
      <c r="AF35" s="174">
        <v>1.6299999999999999E-3</v>
      </c>
      <c r="AG35" s="174">
        <v>2.0699999999999998E-3</v>
      </c>
      <c r="AH35" s="174">
        <v>2.16E-3</v>
      </c>
      <c r="AI35" s="174">
        <v>1.5499999999999999E-3</v>
      </c>
      <c r="AJ35" s="174">
        <v>1.81E-3</v>
      </c>
      <c r="AK35" s="174">
        <v>1.7799999999999999E-3</v>
      </c>
      <c r="AL35" s="174">
        <v>1.8479220779220799E-3</v>
      </c>
      <c r="AM35" s="174">
        <v>1.9149677419354799E-3</v>
      </c>
      <c r="AN35" s="174">
        <v>1.67711538461538E-3</v>
      </c>
      <c r="AO35" s="174">
        <v>1.9977707006369398E-3</v>
      </c>
      <c r="AP35" s="174">
        <v>1.95607594936709E-3</v>
      </c>
      <c r="AQ35" s="174">
        <v>1.78981132075472E-3</v>
      </c>
      <c r="AR35" s="174">
        <v>2.0081249999999999E-3</v>
      </c>
      <c r="AS35" s="174">
        <v>2.0241614906832302E-3</v>
      </c>
      <c r="AT35" s="174">
        <v>2.15333333333333E-3</v>
      </c>
      <c r="AU35" s="174">
        <v>1.7646625766871201E-3</v>
      </c>
      <c r="AV35" s="174">
        <v>2.0710975609756102E-3</v>
      </c>
      <c r="AW35" s="174">
        <v>1.9750909090909098E-3</v>
      </c>
      <c r="AX35" s="174">
        <v>1.9631927710843399E-3</v>
      </c>
      <c r="AY35" s="174">
        <v>2.75766467065868E-3</v>
      </c>
      <c r="AZ35" s="174">
        <v>2.1310714285714301E-3</v>
      </c>
      <c r="BA35" s="174">
        <v>2.3447928994082801E-3</v>
      </c>
      <c r="BB35" s="174">
        <v>1.98E-3</v>
      </c>
      <c r="BC35" s="174">
        <v>1.9863157894736798E-3</v>
      </c>
      <c r="BD35" s="174">
        <v>1.95224907824662E-3</v>
      </c>
      <c r="BE35" s="175">
        <v>2.1671183673469402E-3</v>
      </c>
      <c r="BF35" s="132">
        <v>0.10702947845805</v>
      </c>
      <c r="BG35" s="132">
        <v>-9.7555971657411495E-3</v>
      </c>
      <c r="BH35" s="132">
        <v>5.67864186985627E-5</v>
      </c>
    </row>
    <row r="36" spans="1:60">
      <c r="A36" s="136" t="s">
        <v>283</v>
      </c>
      <c r="B36" s="174">
        <v>6.4069999999999804E-3</v>
      </c>
      <c r="C36" s="174">
        <v>6.2389999999999798E-3</v>
      </c>
      <c r="D36" s="174">
        <v>6.6449999999999799E-3</v>
      </c>
      <c r="E36" s="174">
        <v>6.8689999999999802E-3</v>
      </c>
      <c r="F36" s="174">
        <v>8.6009999999999802E-3</v>
      </c>
      <c r="G36" s="174">
        <v>1.4128999999999999E-2</v>
      </c>
      <c r="H36" s="174">
        <v>1.5396E-2</v>
      </c>
      <c r="I36" s="174">
        <v>1.7025999999999999E-2</v>
      </c>
      <c r="J36" s="174">
        <v>2.1809999999999899E-2</v>
      </c>
      <c r="K36" s="174">
        <v>2.2581999999999901E-2</v>
      </c>
      <c r="L36" s="174">
        <v>2.2055999999999899E-2</v>
      </c>
      <c r="M36" s="174">
        <v>2.3494999999999901E-2</v>
      </c>
      <c r="N36" s="174">
        <v>2.51969999999999E-2</v>
      </c>
      <c r="O36" s="174">
        <v>2.60499999999999E-2</v>
      </c>
      <c r="P36" s="174">
        <v>2.81909999999999E-2</v>
      </c>
      <c r="Q36" s="174">
        <v>3.0531999999999899E-2</v>
      </c>
      <c r="R36" s="174">
        <v>3.08449999999999E-2</v>
      </c>
      <c r="S36" s="174">
        <v>3.40709999999999E-2</v>
      </c>
      <c r="T36" s="174">
        <v>3.5878999999999897E-2</v>
      </c>
      <c r="U36" s="174">
        <v>3.7378999999999898E-2</v>
      </c>
      <c r="V36" s="174">
        <v>3.6628999999999898E-2</v>
      </c>
      <c r="W36" s="174">
        <v>3.8417999999999897E-2</v>
      </c>
      <c r="X36" s="174">
        <v>3.9139999999999897E-2</v>
      </c>
      <c r="Y36" s="174">
        <v>4.1639999999999899E-2</v>
      </c>
      <c r="Z36" s="174">
        <v>4.2131999999999899E-2</v>
      </c>
      <c r="AA36" s="174">
        <v>4.15369999999999E-2</v>
      </c>
      <c r="AB36" s="174">
        <v>4.15369999999999E-2</v>
      </c>
      <c r="AC36" s="174">
        <v>4.3042980000000002E-2</v>
      </c>
      <c r="AD36" s="174">
        <v>4.460998E-2</v>
      </c>
      <c r="AE36" s="174">
        <v>4.509295E-2</v>
      </c>
      <c r="AF36" s="174">
        <v>4.677187E-2</v>
      </c>
      <c r="AG36" s="174">
        <v>4.7623140000000001E-2</v>
      </c>
      <c r="AH36" s="174">
        <v>5.2013049999999998E-2</v>
      </c>
      <c r="AI36" s="174">
        <v>5.6155759999999999E-2</v>
      </c>
      <c r="AJ36" s="174">
        <v>6.0418409999999999E-2</v>
      </c>
      <c r="AK36" s="174">
        <v>6.350488E-2</v>
      </c>
      <c r="AL36" s="174">
        <v>6.5299158116883096E-2</v>
      </c>
      <c r="AM36" s="174">
        <v>6.8807377161290303E-2</v>
      </c>
      <c r="AN36" s="174">
        <v>6.9461287373076899E-2</v>
      </c>
      <c r="AO36" s="174">
        <v>6.9501889107515896E-2</v>
      </c>
      <c r="AP36" s="174">
        <v>6.7932833307721499E-2</v>
      </c>
      <c r="AQ36" s="174">
        <v>7.0139405883396205E-2</v>
      </c>
      <c r="AR36" s="174">
        <v>8.0265093232500001E-2</v>
      </c>
      <c r="AS36" s="174">
        <v>0.118099211376522</v>
      </c>
      <c r="AT36" s="174">
        <v>0.11597156947222199</v>
      </c>
      <c r="AU36" s="174">
        <v>0.118195615699509</v>
      </c>
      <c r="AV36" s="174">
        <v>0.116679654882439</v>
      </c>
      <c r="AW36" s="174">
        <v>0.11439327663327301</v>
      </c>
      <c r="AX36" s="174">
        <v>0.118555123742349</v>
      </c>
      <c r="AY36" s="174">
        <v>0.117938400311856</v>
      </c>
      <c r="AZ36" s="174">
        <v>0.12550343924089299</v>
      </c>
      <c r="BA36" s="174">
        <v>0.121943680632426</v>
      </c>
      <c r="BB36" s="174">
        <v>0.12652850014200001</v>
      </c>
      <c r="BC36" s="174">
        <v>0.123588174736842</v>
      </c>
      <c r="BD36" s="174">
        <v>0.120000613961622</v>
      </c>
      <c r="BE36" s="175">
        <v>0.116927538649879</v>
      </c>
      <c r="BF36" s="132">
        <v>-2.8271100864071402E-2</v>
      </c>
      <c r="BG36" s="132">
        <v>3.4210172484379102E-3</v>
      </c>
      <c r="BH36" s="132">
        <v>3.06392870237781E-3</v>
      </c>
    </row>
    <row r="37" spans="1:60">
      <c r="A37" s="136" t="s">
        <v>284</v>
      </c>
      <c r="B37" s="174">
        <v>9.4202999999999995E-3</v>
      </c>
      <c r="C37" s="174">
        <v>8.4898999999999999E-3</v>
      </c>
      <c r="D37" s="174">
        <v>8.0246999999999992E-3</v>
      </c>
      <c r="E37" s="174">
        <v>7.6758E-3</v>
      </c>
      <c r="F37" s="174">
        <v>5.8149999999999999E-3</v>
      </c>
      <c r="G37" s="174">
        <v>8.0246999999999992E-3</v>
      </c>
      <c r="H37" s="174">
        <v>4.6519999999999999E-3</v>
      </c>
      <c r="I37" s="174">
        <v>6.8617000000000001E-3</v>
      </c>
      <c r="J37" s="174">
        <v>6.3965000000000003E-3</v>
      </c>
      <c r="K37" s="174">
        <v>7.9083999999999995E-3</v>
      </c>
      <c r="L37" s="174">
        <v>5.2335000000000003E-3</v>
      </c>
      <c r="M37" s="174">
        <v>5.9312999999999996E-3</v>
      </c>
      <c r="N37" s="174">
        <v>7.4431999999999996E-3</v>
      </c>
      <c r="O37" s="174">
        <v>6.9779999999999998E-3</v>
      </c>
      <c r="P37" s="174">
        <v>8.2573000000000004E-3</v>
      </c>
      <c r="Q37" s="174">
        <v>8.3736000000000001E-3</v>
      </c>
      <c r="R37" s="174">
        <v>8.6061999999999996E-3</v>
      </c>
      <c r="S37" s="174">
        <v>8.0246999999999992E-3</v>
      </c>
      <c r="T37" s="174">
        <v>7.7920999999999997E-3</v>
      </c>
      <c r="U37" s="174">
        <v>6.8617000000000001E-3</v>
      </c>
      <c r="V37" s="174">
        <v>8.3736000000000001E-3</v>
      </c>
      <c r="W37" s="174">
        <v>9.1877E-3</v>
      </c>
      <c r="X37" s="174">
        <v>6.8617000000000001E-3</v>
      </c>
      <c r="Y37" s="174">
        <v>8.7224999999999994E-3</v>
      </c>
      <c r="Z37" s="174">
        <v>6.9779999999999998E-3</v>
      </c>
      <c r="AA37" s="174">
        <v>6.9699999999999996E-3</v>
      </c>
      <c r="AB37" s="174">
        <v>7.4599999999999996E-3</v>
      </c>
      <c r="AC37" s="174">
        <v>8.1700000000000002E-3</v>
      </c>
      <c r="AD37" s="174">
        <v>7.6499999999999997E-3</v>
      </c>
      <c r="AE37" s="174">
        <v>9.1999999999999998E-3</v>
      </c>
      <c r="AF37" s="174">
        <v>7.1300000000000001E-3</v>
      </c>
      <c r="AG37" s="174">
        <v>7.2199999999999999E-3</v>
      </c>
      <c r="AH37" s="174">
        <v>6.7799999999999996E-3</v>
      </c>
      <c r="AI37" s="174">
        <v>9.1599999999999997E-3</v>
      </c>
      <c r="AJ37" s="174">
        <v>8.4600000000000005E-3</v>
      </c>
      <c r="AK37" s="174">
        <v>8.4600000000000005E-3</v>
      </c>
      <c r="AL37" s="174">
        <v>5.9212987012986999E-3</v>
      </c>
      <c r="AM37" s="174">
        <v>9.0023225806451605E-3</v>
      </c>
      <c r="AN37" s="174">
        <v>5.8650000000000004E-3</v>
      </c>
      <c r="AO37" s="174">
        <v>6.1394904458598699E-3</v>
      </c>
      <c r="AP37" s="174">
        <v>6.1128341772151897E-3</v>
      </c>
      <c r="AQ37" s="174">
        <v>6.9694194339622604E-3</v>
      </c>
      <c r="AR37" s="174">
        <v>6.3741329999999997E-3</v>
      </c>
      <c r="AS37" s="174">
        <v>9.2020757142857092E-3</v>
      </c>
      <c r="AT37" s="174">
        <v>8.5163766666666602E-3</v>
      </c>
      <c r="AU37" s="174">
        <v>5.6246836196318997E-3</v>
      </c>
      <c r="AV37" s="174">
        <v>6.5928726219512098E-3</v>
      </c>
      <c r="AW37" s="174">
        <v>7.4399634545454498E-3</v>
      </c>
      <c r="AX37" s="174">
        <v>5.5254843975903597E-3</v>
      </c>
      <c r="AY37" s="174">
        <v>6.4924588023952002E-3</v>
      </c>
      <c r="AZ37" s="174">
        <v>7.3448196428571397E-3</v>
      </c>
      <c r="BA37" s="174">
        <v>6.1654926035502903E-3</v>
      </c>
      <c r="BB37" s="174">
        <v>6.2244270000000003E-3</v>
      </c>
      <c r="BC37" s="174">
        <v>6.2102789473684203E-3</v>
      </c>
      <c r="BD37" s="174">
        <v>7.9033346749382508E-3</v>
      </c>
      <c r="BE37" s="175">
        <v>8.2901218614055104E-3</v>
      </c>
      <c r="BF37" s="132">
        <v>4.6073789769176803E-2</v>
      </c>
      <c r="BG37" s="132">
        <v>-7.4427838177186798E-3</v>
      </c>
      <c r="BH37" s="132">
        <v>2.17231480373732E-4</v>
      </c>
    </row>
    <row r="38" spans="1:60">
      <c r="A38" s="136" t="s">
        <v>285</v>
      </c>
      <c r="B38" s="174">
        <v>0.42634</v>
      </c>
      <c r="C38" s="174">
        <v>0.43719999999999998</v>
      </c>
      <c r="D38" s="174">
        <v>0.4234</v>
      </c>
      <c r="E38" s="174">
        <v>0.42676999999999998</v>
      </c>
      <c r="F38" s="174">
        <v>0.41166000000000003</v>
      </c>
      <c r="G38" s="174">
        <v>0.40372999999999998</v>
      </c>
      <c r="H38" s="174">
        <v>0.39079000000000003</v>
      </c>
      <c r="I38" s="174">
        <v>0.41348000000000001</v>
      </c>
      <c r="J38" s="174">
        <v>0.37523000000000001</v>
      </c>
      <c r="K38" s="174">
        <v>0.37795000000000001</v>
      </c>
      <c r="L38" s="174">
        <v>0.41021000000000002</v>
      </c>
      <c r="M38" s="174">
        <v>0.39176</v>
      </c>
      <c r="N38" s="174">
        <v>0.51139000000000001</v>
      </c>
      <c r="O38" s="174">
        <v>0.45490999999999998</v>
      </c>
      <c r="P38" s="174">
        <v>0.45946999999999999</v>
      </c>
      <c r="Q38" s="174">
        <v>0.45244000000000001</v>
      </c>
      <c r="R38" s="174">
        <v>0.43034</v>
      </c>
      <c r="S38" s="174">
        <v>0.41460999999999998</v>
      </c>
      <c r="T38" s="174">
        <v>0.41444999999999999</v>
      </c>
      <c r="U38" s="174">
        <v>0.42401</v>
      </c>
      <c r="V38" s="174">
        <v>0.41092000000000001</v>
      </c>
      <c r="W38" s="174">
        <v>0.41095999999999999</v>
      </c>
      <c r="X38" s="174">
        <v>0.39505000000000001</v>
      </c>
      <c r="Y38" s="174">
        <v>0.40676000000000001</v>
      </c>
      <c r="Z38" s="174">
        <v>0.34056999999999998</v>
      </c>
      <c r="AA38" s="174">
        <v>0.31625999999999999</v>
      </c>
      <c r="AB38" s="174">
        <v>0.42238999999999999</v>
      </c>
      <c r="AC38" s="174">
        <v>0.42199999999999999</v>
      </c>
      <c r="AD38" s="174">
        <v>0.41425000000000001</v>
      </c>
      <c r="AE38" s="174">
        <v>0.44657999999999998</v>
      </c>
      <c r="AF38" s="174">
        <v>0.37781999999999999</v>
      </c>
      <c r="AG38" s="174">
        <v>0.42037000000000002</v>
      </c>
      <c r="AH38" s="174">
        <v>0.41603000000000001</v>
      </c>
      <c r="AI38" s="174">
        <v>0.41220000000000001</v>
      </c>
      <c r="AJ38" s="174">
        <v>0.45365</v>
      </c>
      <c r="AK38" s="174">
        <v>0.442</v>
      </c>
      <c r="AL38" s="174">
        <v>0.465070324675325</v>
      </c>
      <c r="AM38" s="174">
        <v>0.39009077419354798</v>
      </c>
      <c r="AN38" s="174">
        <v>0.35964807692307699</v>
      </c>
      <c r="AO38" s="174">
        <v>0.412593248407643</v>
      </c>
      <c r="AP38" s="174">
        <v>0.34925639240506301</v>
      </c>
      <c r="AQ38" s="174">
        <v>0.35598000000000002</v>
      </c>
      <c r="AR38" s="174">
        <v>0.31379343749999999</v>
      </c>
      <c r="AS38" s="174">
        <v>0.39554776397515501</v>
      </c>
      <c r="AT38" s="174">
        <v>0.464081111111111</v>
      </c>
      <c r="AU38" s="174">
        <v>0.47980987730061297</v>
      </c>
      <c r="AV38" s="174">
        <v>0.42749506097560902</v>
      </c>
      <c r="AW38" s="174">
        <v>0.388295454545454</v>
      </c>
      <c r="AX38" s="174">
        <v>0.48641096385542099</v>
      </c>
      <c r="AY38" s="174">
        <v>0.53637035928143695</v>
      </c>
      <c r="AZ38" s="174">
        <v>0.40167326785714302</v>
      </c>
      <c r="BA38" s="174">
        <v>0.36762369230769198</v>
      </c>
      <c r="BB38" s="174">
        <v>0.30935466</v>
      </c>
      <c r="BC38" s="174">
        <v>0.43685347368421101</v>
      </c>
      <c r="BD38" s="174">
        <v>0.41323942646456402</v>
      </c>
      <c r="BE38" s="175">
        <v>0.41474347368999898</v>
      </c>
      <c r="BF38" s="132">
        <v>8.9746600111295703E-4</v>
      </c>
      <c r="BG38" s="132">
        <v>-1.1536161790455499E-2</v>
      </c>
      <c r="BH38" s="132">
        <v>1.0867794258183299E-2</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2.9786756000000001E-2</v>
      </c>
      <c r="W39" s="174">
        <v>3.0007725999999998E-2</v>
      </c>
      <c r="X39" s="174">
        <v>3.6990377999999997E-2</v>
      </c>
      <c r="Y39" s="174">
        <v>3.0007725999999998E-2</v>
      </c>
      <c r="Z39" s="174">
        <v>3.6062304000000003E-2</v>
      </c>
      <c r="AA39" s="174">
        <v>4.496E-2</v>
      </c>
      <c r="AB39" s="174">
        <v>3.2750000000000001E-2</v>
      </c>
      <c r="AC39" s="174">
        <v>2.521E-2</v>
      </c>
      <c r="AD39" s="174">
        <v>2.8760000000000001E-2</v>
      </c>
      <c r="AE39" s="174">
        <v>3.3050000000000003E-2</v>
      </c>
      <c r="AF39" s="174">
        <v>2.937E-2</v>
      </c>
      <c r="AG39" s="174">
        <v>1.8599999999999998E-2</v>
      </c>
      <c r="AH39" s="174">
        <v>2.9530000000000001E-2</v>
      </c>
      <c r="AI39" s="174">
        <v>4.3159999999999997E-2</v>
      </c>
      <c r="AJ39" s="174">
        <v>2.7570000000000001E-2</v>
      </c>
      <c r="AK39" s="174">
        <v>2.819E-2</v>
      </c>
      <c r="AL39" s="174">
        <v>2.8146038961039E-2</v>
      </c>
      <c r="AM39" s="174">
        <v>2.4322064516129002E-2</v>
      </c>
      <c r="AN39" s="174">
        <v>2.2224230769230802E-2</v>
      </c>
      <c r="AO39" s="174">
        <v>3.0297898089172E-2</v>
      </c>
      <c r="AP39" s="174">
        <v>3.2207468354430398E-2</v>
      </c>
      <c r="AQ39" s="174">
        <v>2.5961886792452801E-2</v>
      </c>
      <c r="AR39" s="174">
        <v>2.61343125E-2</v>
      </c>
      <c r="AS39" s="174">
        <v>2.9545155279503101E-2</v>
      </c>
      <c r="AT39" s="174">
        <v>3.2649444444444398E-2</v>
      </c>
      <c r="AU39" s="174">
        <v>3.3040490797546E-2</v>
      </c>
      <c r="AV39" s="174">
        <v>2.6933597560975599E-2</v>
      </c>
      <c r="AW39" s="174">
        <v>3.43090909090909E-2</v>
      </c>
      <c r="AX39" s="174">
        <v>2.6839518072289101E-2</v>
      </c>
      <c r="AY39" s="174">
        <v>1.8268383233532901E-2</v>
      </c>
      <c r="AZ39" s="174">
        <v>1.7012142857142799E-2</v>
      </c>
      <c r="BA39" s="174">
        <v>2.2895680473372801E-2</v>
      </c>
      <c r="BB39" s="174">
        <v>3.9425580000000002E-2</v>
      </c>
      <c r="BC39" s="174">
        <v>2.1756143684210499E-2</v>
      </c>
      <c r="BD39" s="174">
        <v>1.87875358623515E-2</v>
      </c>
      <c r="BE39" s="175">
        <v>2.3127771428571399E-2</v>
      </c>
      <c r="BF39" s="132">
        <v>0.227653321076142</v>
      </c>
      <c r="BG39" s="132">
        <v>-5.3764140074342097E-2</v>
      </c>
      <c r="BH39" s="132">
        <v>6.06032107750235E-4</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3.9332660000000004E-3</v>
      </c>
      <c r="W40" s="174">
        <v>3.8448779999999999E-3</v>
      </c>
      <c r="X40" s="174">
        <v>3.6239079999999999E-3</v>
      </c>
      <c r="Y40" s="174">
        <v>3.8448779999999999E-3</v>
      </c>
      <c r="Z40" s="174">
        <v>3.8448779999999999E-3</v>
      </c>
      <c r="AA40" s="174">
        <v>4.1399999999999996E-3</v>
      </c>
      <c r="AB40" s="174">
        <v>3.3800000000000002E-3</v>
      </c>
      <c r="AC40" s="174">
        <v>3.1099999999999999E-3</v>
      </c>
      <c r="AD40" s="174">
        <v>3.9300000000000003E-3</v>
      </c>
      <c r="AE40" s="174">
        <v>4.5199999999999997E-3</v>
      </c>
      <c r="AF40" s="174">
        <v>3.7299999999999998E-3</v>
      </c>
      <c r="AG40" s="174">
        <v>3.2599999999999999E-3</v>
      </c>
      <c r="AH40" s="174">
        <v>2.9499999999999999E-3</v>
      </c>
      <c r="AI40" s="174">
        <v>4.1700000000000001E-3</v>
      </c>
      <c r="AJ40" s="174">
        <v>4.1399999999999996E-3</v>
      </c>
      <c r="AK40" s="174">
        <v>3.3930000000000002E-3</v>
      </c>
      <c r="AL40" s="174">
        <v>3.2338636363636402E-3</v>
      </c>
      <c r="AM40" s="174">
        <v>3.4864258064516099E-3</v>
      </c>
      <c r="AN40" s="174">
        <v>3.1884807692307698E-3</v>
      </c>
      <c r="AO40" s="174">
        <v>4.0978662420382197E-3</v>
      </c>
      <c r="AP40" s="174">
        <v>4.3643734177215201E-3</v>
      </c>
      <c r="AQ40" s="174">
        <v>3.8211509433962198E-3</v>
      </c>
      <c r="AR40" s="174">
        <v>4.0219875E-3</v>
      </c>
      <c r="AS40" s="174">
        <v>3.8192981366459598E-3</v>
      </c>
      <c r="AT40" s="174">
        <v>4.0072777777777797E-3</v>
      </c>
      <c r="AU40" s="174">
        <v>5.0687116564417196E-3</v>
      </c>
      <c r="AV40" s="174">
        <v>4.4771158536585304E-3</v>
      </c>
      <c r="AW40" s="174">
        <v>3.9158727272727203E-3</v>
      </c>
      <c r="AX40" s="174">
        <v>4.8038313253011998E-3</v>
      </c>
      <c r="AY40" s="174">
        <v>3.6481796407185599E-3</v>
      </c>
      <c r="AZ40" s="174">
        <v>3.1838571428571402E-3</v>
      </c>
      <c r="BA40" s="174">
        <v>4.1092721893491099E-3</v>
      </c>
      <c r="BB40" s="174">
        <v>5.4216000000000004E-3</v>
      </c>
      <c r="BC40" s="174">
        <v>4.0263157894736799E-3</v>
      </c>
      <c r="BD40" s="174">
        <v>3.0790266284309699E-3</v>
      </c>
      <c r="BE40" s="175">
        <v>2.6654324990883602E-3</v>
      </c>
      <c r="BF40" s="132">
        <v>-0.136691488119285</v>
      </c>
      <c r="BG40" s="132">
        <v>-2.60057350584415E-2</v>
      </c>
      <c r="BH40" s="132">
        <v>6.9844069519510703E-5</v>
      </c>
    </row>
    <row r="41" spans="1:60">
      <c r="A41" s="136" t="s">
        <v>288</v>
      </c>
      <c r="B41" s="174">
        <v>8.6412000000000099E-4</v>
      </c>
      <c r="C41" s="174">
        <v>7.7758999999999999E-4</v>
      </c>
      <c r="D41" s="174">
        <v>8.7757000000000102E-4</v>
      </c>
      <c r="E41" s="174">
        <v>8.9631999999999798E-4</v>
      </c>
      <c r="F41" s="174">
        <v>7.79969999999998E-4</v>
      </c>
      <c r="G41" s="174">
        <v>8.6213999999999898E-4</v>
      </c>
      <c r="H41" s="174">
        <v>4.8730000000000003E-4</v>
      </c>
      <c r="I41" s="174">
        <v>5.7461999999999997E-4</v>
      </c>
      <c r="J41" s="174">
        <v>5.0732999999999898E-4</v>
      </c>
      <c r="K41" s="174">
        <v>7.4938999999999702E-4</v>
      </c>
      <c r="L41" s="174">
        <v>6.4745000000000004E-4</v>
      </c>
      <c r="M41" s="174">
        <v>4.0793999999999997E-4</v>
      </c>
      <c r="N41" s="174">
        <v>7.8624999999999995E-4</v>
      </c>
      <c r="O41" s="174">
        <v>7.4805E-4</v>
      </c>
      <c r="P41" s="174">
        <v>8.1656000000000003E-4</v>
      </c>
      <c r="Q41" s="174">
        <v>8.62420000000001E-4</v>
      </c>
      <c r="R41" s="174">
        <v>9.2201999999999996E-4</v>
      </c>
      <c r="S41" s="174">
        <v>8.1869999999999903E-4</v>
      </c>
      <c r="T41" s="174">
        <v>8.0732999999999998E-4</v>
      </c>
      <c r="U41" s="174">
        <v>8.5907999999999905E-4</v>
      </c>
      <c r="V41" s="174">
        <v>6.9611000000000098E-4</v>
      </c>
      <c r="W41" s="174">
        <v>8.6090999999999902E-4</v>
      </c>
      <c r="X41" s="174">
        <v>1.00081E-3</v>
      </c>
      <c r="Y41" s="174">
        <v>9.1970000000000105E-4</v>
      </c>
      <c r="Z41" s="174">
        <v>7.0064000000000205E-4</v>
      </c>
      <c r="AA41" s="174">
        <v>6.9999999999999999E-4</v>
      </c>
      <c r="AB41" s="174">
        <v>8.4000000000000003E-4</v>
      </c>
      <c r="AC41" s="174">
        <v>6.9999999999999804E-4</v>
      </c>
      <c r="AD41" s="174">
        <v>6.7000000000000002E-4</v>
      </c>
      <c r="AE41" s="174">
        <v>8.5999999999999998E-4</v>
      </c>
      <c r="AF41" s="174">
        <v>8.8000000000000101E-4</v>
      </c>
      <c r="AG41" s="174">
        <v>5.9999999999999995E-4</v>
      </c>
      <c r="AH41" s="174">
        <v>8.3000000000000304E-4</v>
      </c>
      <c r="AI41" s="174">
        <v>1.15E-3</v>
      </c>
      <c r="AJ41" s="174">
        <v>8.4999999999999898E-4</v>
      </c>
      <c r="AK41" s="174">
        <v>1.23504E-3</v>
      </c>
      <c r="AL41" s="174">
        <v>1.17265558441559E-3</v>
      </c>
      <c r="AM41" s="174">
        <v>9.8444148387096691E-4</v>
      </c>
      <c r="AN41" s="174">
        <v>7.7892692307692196E-4</v>
      </c>
      <c r="AO41" s="174">
        <v>1.0140684076433101E-3</v>
      </c>
      <c r="AP41" s="174">
        <v>8.99978924050631E-4</v>
      </c>
      <c r="AQ41" s="174">
        <v>1.0711154716981099E-3</v>
      </c>
      <c r="AR41" s="174">
        <v>1.115962875E-3</v>
      </c>
      <c r="AS41" s="174">
        <v>1.25549329192547E-3</v>
      </c>
      <c r="AT41" s="174">
        <v>9.995905555555541E-4</v>
      </c>
      <c r="AU41" s="174">
        <v>1.0105603067484699E-3</v>
      </c>
      <c r="AV41" s="174">
        <v>5.8774390243902504E-4</v>
      </c>
      <c r="AW41" s="174">
        <v>9.1152763636363798E-4</v>
      </c>
      <c r="AX41" s="174">
        <v>1.0986045180722899E-3</v>
      </c>
      <c r="AY41" s="174">
        <v>9.8751880239520903E-4</v>
      </c>
      <c r="AZ41" s="174">
        <v>9.03911249999998E-4</v>
      </c>
      <c r="BA41" s="174">
        <v>1.04484514792899E-3</v>
      </c>
      <c r="BB41" s="174">
        <v>7.7084100000000095E-4</v>
      </c>
      <c r="BC41" s="174">
        <v>8.3011894736842104E-4</v>
      </c>
      <c r="BD41" s="174">
        <v>9.5308086849651898E-4</v>
      </c>
      <c r="BE41" s="175">
        <v>8.3194963215599304E-4</v>
      </c>
      <c r="BF41" s="132">
        <v>-0.129479382963433</v>
      </c>
      <c r="BG41" s="132">
        <v>-4.7532666894622997E-3</v>
      </c>
      <c r="BH41" s="132">
        <v>2.1800119854810899E-5</v>
      </c>
    </row>
    <row r="42" spans="1:60">
      <c r="A42" s="136" t="s">
        <v>289</v>
      </c>
      <c r="B42" s="174">
        <v>0</v>
      </c>
      <c r="C42" s="174">
        <v>0</v>
      </c>
      <c r="D42" s="174">
        <v>0</v>
      </c>
      <c r="E42" s="174">
        <v>0</v>
      </c>
      <c r="F42" s="174">
        <v>0</v>
      </c>
      <c r="G42" s="174">
        <v>0</v>
      </c>
      <c r="H42" s="174">
        <v>0</v>
      </c>
      <c r="I42" s="174">
        <v>0</v>
      </c>
      <c r="J42" s="174">
        <v>0</v>
      </c>
      <c r="K42" s="174">
        <v>0</v>
      </c>
      <c r="L42" s="174">
        <v>0</v>
      </c>
      <c r="M42" s="174">
        <v>0</v>
      </c>
      <c r="N42" s="174">
        <v>0</v>
      </c>
      <c r="O42" s="174">
        <v>0</v>
      </c>
      <c r="P42" s="174">
        <v>0</v>
      </c>
      <c r="Q42" s="174">
        <v>0</v>
      </c>
      <c r="R42" s="174">
        <v>0</v>
      </c>
      <c r="S42" s="174">
        <v>0</v>
      </c>
      <c r="T42" s="174">
        <v>0</v>
      </c>
      <c r="U42" s="174">
        <v>0</v>
      </c>
      <c r="V42" s="174">
        <v>3.0000000000000001E-5</v>
      </c>
      <c r="W42" s="174">
        <v>3.0000000000000001E-5</v>
      </c>
      <c r="X42" s="174">
        <v>1.0000000000000001E-5</v>
      </c>
      <c r="Y42" s="174">
        <v>2.0000000000000002E-5</v>
      </c>
      <c r="Z42" s="174">
        <v>3.6999999999999999E-4</v>
      </c>
      <c r="AA42" s="174">
        <v>8.4999999999999995E-4</v>
      </c>
      <c r="AB42" s="174">
        <v>1.0399999999999999E-3</v>
      </c>
      <c r="AC42" s="174">
        <v>1.1999999999999999E-3</v>
      </c>
      <c r="AD42" s="174">
        <v>9.2000000000000003E-4</v>
      </c>
      <c r="AE42" s="174">
        <v>1E-3</v>
      </c>
      <c r="AF42" s="174">
        <v>8.8000000000000003E-4</v>
      </c>
      <c r="AG42" s="174">
        <v>8.0000000000000004E-4</v>
      </c>
      <c r="AH42" s="174">
        <v>9.2000000000000003E-4</v>
      </c>
      <c r="AI42" s="174">
        <v>1.1230999999999999E-3</v>
      </c>
      <c r="AJ42" s="174">
        <v>9.0249000000000004E-4</v>
      </c>
      <c r="AK42" s="174">
        <v>1.4239299999999999E-3</v>
      </c>
      <c r="AL42" s="174">
        <v>1.1656215584415601E-3</v>
      </c>
      <c r="AM42" s="174">
        <v>1.08221341935484E-3</v>
      </c>
      <c r="AN42" s="174">
        <v>7.0637942307692303E-4</v>
      </c>
      <c r="AO42" s="174">
        <v>9.3292968152866205E-4</v>
      </c>
      <c r="AP42" s="174">
        <v>8.5215189873417703E-4</v>
      </c>
      <c r="AQ42" s="174">
        <v>1.01229226415094E-3</v>
      </c>
      <c r="AR42" s="174">
        <v>1.0231875E-3</v>
      </c>
      <c r="AS42" s="174">
        <v>9.50310559006211E-4</v>
      </c>
      <c r="AT42" s="174">
        <v>9.1820777777777696E-4</v>
      </c>
      <c r="AU42" s="174">
        <v>9.7776386503067489E-4</v>
      </c>
      <c r="AV42" s="174">
        <v>5.3176829268292603E-4</v>
      </c>
      <c r="AW42" s="174">
        <v>9.6796145454545405E-4</v>
      </c>
      <c r="AX42" s="174">
        <v>1.0535985542168701E-3</v>
      </c>
      <c r="AY42" s="174">
        <v>1.0254206586826299E-3</v>
      </c>
      <c r="AZ42" s="174">
        <v>8.4696428571428499E-4</v>
      </c>
      <c r="BA42" s="174">
        <v>9.06040650887573E-4</v>
      </c>
      <c r="BB42" s="174">
        <v>5.4681300000000005E-4</v>
      </c>
      <c r="BC42" s="174">
        <v>6.4732421052631601E-4</v>
      </c>
      <c r="BD42" s="174">
        <v>6.6128648914379402E-4</v>
      </c>
      <c r="BE42" s="175">
        <v>4.1182354285714299E-4</v>
      </c>
      <c r="BF42" s="132">
        <v>-0.37894037053119001</v>
      </c>
      <c r="BG42" s="132">
        <v>-3.2290803688968299E-2</v>
      </c>
      <c r="BH42" s="132">
        <v>1.07912814025203E-5</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4.9100000000000003E-3</v>
      </c>
      <c r="AB43" s="174">
        <v>8.4799999999999997E-3</v>
      </c>
      <c r="AC43" s="174">
        <v>8.4799999999999997E-3</v>
      </c>
      <c r="AD43" s="174">
        <v>5.2199999999999998E-3</v>
      </c>
      <c r="AE43" s="174">
        <v>6.9499999999999996E-3</v>
      </c>
      <c r="AF43" s="174">
        <v>8.0099999999999998E-3</v>
      </c>
      <c r="AG43" s="174">
        <v>8.5000000000000006E-3</v>
      </c>
      <c r="AH43" s="174">
        <v>8.9999999999999993E-3</v>
      </c>
      <c r="AI43" s="174">
        <v>1.0829999999999999E-2</v>
      </c>
      <c r="AJ43" s="174">
        <v>1.389E-2</v>
      </c>
      <c r="AK43" s="174">
        <v>1.17E-2</v>
      </c>
      <c r="AL43" s="174">
        <v>6.2193506493506499E-3</v>
      </c>
      <c r="AM43" s="174">
        <v>7.4723225806451604E-3</v>
      </c>
      <c r="AN43" s="174">
        <v>1.3475769230769199E-2</v>
      </c>
      <c r="AO43" s="174">
        <v>1.44424203821656E-2</v>
      </c>
      <c r="AP43" s="174">
        <v>1.4447848101265801E-2</v>
      </c>
      <c r="AQ43" s="174">
        <v>1.5877358490565999E-2</v>
      </c>
      <c r="AR43" s="174">
        <v>9.658125E-3</v>
      </c>
      <c r="AS43" s="174">
        <v>7.98260869565217E-3</v>
      </c>
      <c r="AT43" s="174">
        <v>1.19944444444444E-2</v>
      </c>
      <c r="AU43" s="174">
        <v>2.28185889570552E-2</v>
      </c>
      <c r="AV43" s="174">
        <v>1.3368841463414599E-2</v>
      </c>
      <c r="AW43" s="174">
        <v>9.6529090909090801E-3</v>
      </c>
      <c r="AX43" s="174">
        <v>1.4599213915662599E-2</v>
      </c>
      <c r="AY43" s="174">
        <v>1.1054946287425101E-2</v>
      </c>
      <c r="AZ43" s="174">
        <v>1.69865791071428E-2</v>
      </c>
      <c r="BA43" s="174">
        <v>1.71771470414201E-2</v>
      </c>
      <c r="BB43" s="174">
        <v>9.9925110000000008E-3</v>
      </c>
      <c r="BC43" s="174">
        <v>1.6028029473684199E-2</v>
      </c>
      <c r="BD43" s="174">
        <v>1.0373431478902099E-2</v>
      </c>
      <c r="BE43" s="175">
        <v>1.13431149714286E-2</v>
      </c>
      <c r="BF43" s="132">
        <v>9.0489957641052304E-2</v>
      </c>
      <c r="BG43" s="132">
        <v>-1.4414670119534101E-2</v>
      </c>
      <c r="BH43" s="132">
        <v>2.9723105383581299E-4</v>
      </c>
    </row>
    <row r="44" spans="1:60">
      <c r="A44" s="136" t="s">
        <v>291</v>
      </c>
      <c r="B44" s="174">
        <v>0.49452000000000002</v>
      </c>
      <c r="C44" s="174">
        <v>0.48743999999999998</v>
      </c>
      <c r="D44" s="174">
        <v>0.53300999999999998</v>
      </c>
      <c r="E44" s="174">
        <v>0.60204999999999997</v>
      </c>
      <c r="F44" s="174">
        <v>0.57371000000000005</v>
      </c>
      <c r="G44" s="174">
        <v>0.57808000000000004</v>
      </c>
      <c r="H44" s="174">
        <v>0.63244999999999996</v>
      </c>
      <c r="I44" s="174">
        <v>0.67417000000000005</v>
      </c>
      <c r="J44" s="174">
        <v>0.72867000000000004</v>
      </c>
      <c r="K44" s="174">
        <v>0.76597000000000004</v>
      </c>
      <c r="L44" s="174">
        <v>0.77329999999999999</v>
      </c>
      <c r="M44" s="174">
        <v>0.81933</v>
      </c>
      <c r="N44" s="174">
        <v>0.72021999999999997</v>
      </c>
      <c r="O44" s="174">
        <v>0.80706</v>
      </c>
      <c r="P44" s="174">
        <v>0.88697999999999999</v>
      </c>
      <c r="Q44" s="174">
        <v>0.83613000000000004</v>
      </c>
      <c r="R44" s="174">
        <v>0.92834000000000005</v>
      </c>
      <c r="S44" s="174">
        <v>0.92498999999999998</v>
      </c>
      <c r="T44" s="174">
        <v>1.05688</v>
      </c>
      <c r="U44" s="174">
        <v>1.0590299999999999</v>
      </c>
      <c r="V44" s="174">
        <v>1.02383</v>
      </c>
      <c r="W44" s="174">
        <v>0.96201000000000003</v>
      </c>
      <c r="X44" s="174">
        <v>1.0327299999999999</v>
      </c>
      <c r="Y44" s="174">
        <v>1.08857</v>
      </c>
      <c r="Z44" s="174">
        <v>1.1839999999999999</v>
      </c>
      <c r="AA44" s="174">
        <v>1.2114499999999999</v>
      </c>
      <c r="AB44" s="174">
        <v>1.10134</v>
      </c>
      <c r="AC44" s="174">
        <v>1.1667099999999999</v>
      </c>
      <c r="AD44" s="174">
        <v>1.1923299999999999</v>
      </c>
      <c r="AE44" s="174">
        <v>1.11643</v>
      </c>
      <c r="AF44" s="174">
        <v>1.2153</v>
      </c>
      <c r="AG44" s="174">
        <v>1.0386200000000001</v>
      </c>
      <c r="AH44" s="174">
        <v>1.09775</v>
      </c>
      <c r="AI44" s="174">
        <v>1.15703</v>
      </c>
      <c r="AJ44" s="174">
        <v>1.21452</v>
      </c>
      <c r="AK44" s="174">
        <v>1.41818</v>
      </c>
      <c r="AL44" s="174">
        <v>1.19680772727273</v>
      </c>
      <c r="AM44" s="174">
        <v>1.2770268387096799</v>
      </c>
      <c r="AN44" s="174">
        <v>1.0345153846153801</v>
      </c>
      <c r="AO44" s="174">
        <v>1.0600950955413999</v>
      </c>
      <c r="AP44" s="174">
        <v>1.3139407594936701</v>
      </c>
      <c r="AQ44" s="174">
        <v>1.14864509433962</v>
      </c>
      <c r="AR44" s="174">
        <v>1.2780855</v>
      </c>
      <c r="AS44" s="174">
        <v>1.3213498136646</v>
      </c>
      <c r="AT44" s="174">
        <v>1.18322833333333</v>
      </c>
      <c r="AU44" s="174">
        <v>1.09587423312883</v>
      </c>
      <c r="AV44" s="174">
        <v>1.1222270121951201</v>
      </c>
      <c r="AW44" s="174">
        <v>1.3142978181818199</v>
      </c>
      <c r="AX44" s="174">
        <v>1.18117843373494</v>
      </c>
      <c r="AY44" s="174">
        <v>1.2408483233532901</v>
      </c>
      <c r="AZ44" s="174">
        <v>1.2504289285714301</v>
      </c>
      <c r="BA44" s="174">
        <v>1.28934639053254</v>
      </c>
      <c r="BB44" s="174">
        <v>1.277595</v>
      </c>
      <c r="BC44" s="174">
        <v>1.2436060821052599</v>
      </c>
      <c r="BD44" s="174">
        <v>1.11559891847603</v>
      </c>
      <c r="BE44" s="175">
        <v>1.2520641271589801</v>
      </c>
      <c r="BF44" s="132">
        <v>0.119258154737681</v>
      </c>
      <c r="BG44" s="132">
        <v>-5.8682313897863202E-3</v>
      </c>
      <c r="BH44" s="132">
        <v>3.2808654494190598E-2</v>
      </c>
    </row>
    <row r="45" spans="1:60">
      <c r="A45" s="136" t="s">
        <v>292</v>
      </c>
      <c r="B45" s="174">
        <v>8.9599999999999992E-3</v>
      </c>
      <c r="C45" s="174">
        <v>8.9599999999999992E-3</v>
      </c>
      <c r="D45" s="174">
        <v>9.5700000000000004E-3</v>
      </c>
      <c r="E45" s="174">
        <v>1.005E-2</v>
      </c>
      <c r="F45" s="174">
        <v>8.0999999999999996E-3</v>
      </c>
      <c r="G45" s="174">
        <v>1.771E-2</v>
      </c>
      <c r="H45" s="174">
        <v>1.5689999999999999E-2</v>
      </c>
      <c r="I45" s="174">
        <v>1.503E-2</v>
      </c>
      <c r="J45" s="174">
        <v>1.456E-2</v>
      </c>
      <c r="K45" s="174">
        <v>2.1219999999999999E-2</v>
      </c>
      <c r="L45" s="174">
        <v>1.9900000000000001E-2</v>
      </c>
      <c r="M45" s="174">
        <v>1.6449999999999999E-2</v>
      </c>
      <c r="N45" s="174">
        <v>1.9570000000000001E-2</v>
      </c>
      <c r="O45" s="174">
        <v>1.951E-2</v>
      </c>
      <c r="P45" s="174">
        <v>1.8069999999999999E-2</v>
      </c>
      <c r="Q45" s="174">
        <v>2.349E-2</v>
      </c>
      <c r="R45" s="174">
        <v>2.137E-2</v>
      </c>
      <c r="S45" s="174">
        <v>1.5429999999999999E-2</v>
      </c>
      <c r="T45" s="174">
        <v>1.6750000000000001E-2</v>
      </c>
      <c r="U45" s="174">
        <v>1.4080000000000001E-2</v>
      </c>
      <c r="V45" s="174">
        <v>1.8519999999999998E-2</v>
      </c>
      <c r="W45" s="174">
        <v>1.549E-2</v>
      </c>
      <c r="X45" s="174">
        <v>1.661E-2</v>
      </c>
      <c r="Y45" s="174">
        <v>1.7930000000000001E-2</v>
      </c>
      <c r="Z45" s="174">
        <v>1.609E-2</v>
      </c>
      <c r="AA45" s="174">
        <v>1.417E-2</v>
      </c>
      <c r="AB45" s="174">
        <v>1.4250000000000001E-2</v>
      </c>
      <c r="AC45" s="174">
        <v>1.507E-2</v>
      </c>
      <c r="AD45" s="174">
        <v>1.4880000000000001E-2</v>
      </c>
      <c r="AE45" s="174">
        <v>1.7330000000000002E-2</v>
      </c>
      <c r="AF45" s="174">
        <v>1.8870000000000001E-2</v>
      </c>
      <c r="AG45" s="174">
        <v>1.9310000000000001E-2</v>
      </c>
      <c r="AH45" s="174">
        <v>1.9609999999999999E-2</v>
      </c>
      <c r="AI45" s="174">
        <v>2.3089999999999999E-2</v>
      </c>
      <c r="AJ45" s="174">
        <v>2.155E-2</v>
      </c>
      <c r="AK45" s="174">
        <v>2.1059999999999999E-2</v>
      </c>
      <c r="AL45" s="174">
        <v>2.3099025974026001E-2</v>
      </c>
      <c r="AM45" s="174">
        <v>2.2495935483871E-2</v>
      </c>
      <c r="AN45" s="174">
        <v>1.6388653846153799E-2</v>
      </c>
      <c r="AO45" s="174">
        <v>2.0289554140127401E-2</v>
      </c>
      <c r="AP45" s="174">
        <v>2.13134810126582E-2</v>
      </c>
      <c r="AQ45" s="174">
        <v>1.9649433962264099E-2</v>
      </c>
      <c r="AR45" s="174">
        <v>2.2491000000000001E-2</v>
      </c>
      <c r="AS45" s="174">
        <v>2.04601863354037E-2</v>
      </c>
      <c r="AT45" s="174">
        <v>2.2430555555555499E-2</v>
      </c>
      <c r="AU45" s="174">
        <v>2.74085889570552E-2</v>
      </c>
      <c r="AV45" s="174">
        <v>2.1755853658536599E-2</v>
      </c>
      <c r="AW45" s="174">
        <v>1.8888545454545401E-2</v>
      </c>
      <c r="AX45" s="174">
        <v>2.2479939759036099E-2</v>
      </c>
      <c r="AY45" s="174">
        <v>1.9999940119760501E-2</v>
      </c>
      <c r="AZ45" s="174">
        <v>1.66842857142857E-2</v>
      </c>
      <c r="BA45" s="174">
        <v>1.9364911242603498E-2</v>
      </c>
      <c r="BB45" s="174">
        <v>2.3040000000000001E-2</v>
      </c>
      <c r="BC45" s="174">
        <v>1.7626315789473702E-2</v>
      </c>
      <c r="BD45" s="174">
        <v>1.7418697255223301E-2</v>
      </c>
      <c r="BE45" s="175">
        <v>1.87846530612245E-2</v>
      </c>
      <c r="BF45" s="132">
        <v>7.5472441942530596E-2</v>
      </c>
      <c r="BG45" s="132">
        <v>-2.4970930195176402E-2</v>
      </c>
      <c r="BH45" s="132">
        <v>4.9222653912893498E-4</v>
      </c>
    </row>
    <row r="46" spans="1:60">
      <c r="A46" s="136" t="s">
        <v>293</v>
      </c>
      <c r="B46" s="174">
        <v>3.9750000000000001E-2</v>
      </c>
      <c r="C46" s="174">
        <v>5.2760000000000001E-2</v>
      </c>
      <c r="D46" s="174">
        <v>5.4809999999999998E-2</v>
      </c>
      <c r="E46" s="174">
        <v>5.1880000000000003E-2</v>
      </c>
      <c r="F46" s="174">
        <v>6.3109999999999999E-2</v>
      </c>
      <c r="G46" s="174">
        <v>5.8040000000000001E-2</v>
      </c>
      <c r="H46" s="174">
        <v>6.1699999999999998E-2</v>
      </c>
      <c r="I46" s="174">
        <v>7.0860000000000006E-2</v>
      </c>
      <c r="J46" s="174">
        <v>7.3249999999999996E-2</v>
      </c>
      <c r="K46" s="174">
        <v>7.8280000000000002E-2</v>
      </c>
      <c r="L46" s="174">
        <v>6.4100000000000004E-2</v>
      </c>
      <c r="M46" s="174">
        <v>4.7870000000000003E-2</v>
      </c>
      <c r="N46" s="174">
        <v>9.9659999999999999E-2</v>
      </c>
      <c r="O46" s="174">
        <v>0.10811</v>
      </c>
      <c r="P46" s="174">
        <v>0.11212999999999999</v>
      </c>
      <c r="Q46" s="174">
        <v>8.0149999999999999E-2</v>
      </c>
      <c r="R46" s="174">
        <v>5.0189999999999999E-2</v>
      </c>
      <c r="S46" s="174">
        <v>6.9209999999999994E-2</v>
      </c>
      <c r="T46" s="174">
        <v>8.0259999999999998E-2</v>
      </c>
      <c r="U46" s="174">
        <v>9.7650000000000001E-2</v>
      </c>
      <c r="V46" s="174">
        <v>0.10693</v>
      </c>
      <c r="W46" s="174">
        <v>8.5139999999999993E-2</v>
      </c>
      <c r="X46" s="174">
        <v>9.153E-2</v>
      </c>
      <c r="Y46" s="174">
        <v>0.12232999999999999</v>
      </c>
      <c r="Z46" s="174">
        <v>5.8189999999999999E-2</v>
      </c>
      <c r="AA46" s="174">
        <v>9.1569999999999999E-2</v>
      </c>
      <c r="AB46" s="174">
        <v>9.0429999999999996E-2</v>
      </c>
      <c r="AC46" s="174">
        <v>4.6460000000000001E-2</v>
      </c>
      <c r="AD46" s="174">
        <v>8.5379999999999998E-2</v>
      </c>
      <c r="AE46" s="174">
        <v>0.10657999999999999</v>
      </c>
      <c r="AF46" s="174">
        <v>8.3430000000000004E-2</v>
      </c>
      <c r="AG46" s="174">
        <v>0.14760999999999999</v>
      </c>
      <c r="AH46" s="174">
        <v>0.13105</v>
      </c>
      <c r="AI46" s="174">
        <v>0.12983</v>
      </c>
      <c r="AJ46" s="174">
        <v>7.2859999999999994E-2</v>
      </c>
      <c r="AK46" s="174">
        <v>0.11323</v>
      </c>
      <c r="AL46" s="174">
        <v>0.139428701298701</v>
      </c>
      <c r="AM46" s="174">
        <v>7.6993548387096794E-2</v>
      </c>
      <c r="AN46" s="174">
        <v>0.15420634615384601</v>
      </c>
      <c r="AO46" s="174">
        <v>9.6175605095541405E-2</v>
      </c>
      <c r="AP46" s="174">
        <v>4.5812848101265798E-2</v>
      </c>
      <c r="AQ46" s="174">
        <v>0.105069622641509</v>
      </c>
      <c r="AR46" s="174">
        <v>9.5883187499999994E-2</v>
      </c>
      <c r="AS46" s="174">
        <v>6.4611614906832301E-2</v>
      </c>
      <c r="AT46" s="174">
        <v>7.8247222222222204E-2</v>
      </c>
      <c r="AU46" s="174">
        <v>0.15157325153374199</v>
      </c>
      <c r="AV46" s="174">
        <v>0.10762243902439</v>
      </c>
      <c r="AW46" s="174">
        <v>5.21312727272727E-2</v>
      </c>
      <c r="AX46" s="174">
        <v>0.126547590361446</v>
      </c>
      <c r="AY46" s="174">
        <v>0.14263814371257499</v>
      </c>
      <c r="AZ46" s="174">
        <v>7.8872467888928502E-2</v>
      </c>
      <c r="BA46" s="174">
        <v>0.14234431952662699</v>
      </c>
      <c r="BB46" s="174">
        <v>5.3073000000000002E-2</v>
      </c>
      <c r="BC46" s="174">
        <v>0.11088473684210499</v>
      </c>
      <c r="BD46" s="174">
        <v>7.8606997132322803E-2</v>
      </c>
      <c r="BE46" s="175">
        <v>0.110478628571429</v>
      </c>
      <c r="BF46" s="132">
        <v>0.40161535759390798</v>
      </c>
      <c r="BG46" s="132">
        <v>4.5884398471507398E-4</v>
      </c>
      <c r="BH46" s="132">
        <v>2.8949436975058301E-3</v>
      </c>
    </row>
    <row r="47" spans="1:60">
      <c r="A47" s="136" t="s">
        <v>294</v>
      </c>
      <c r="B47" s="174">
        <v>1.005E-2</v>
      </c>
      <c r="C47" s="174">
        <v>1.035E-2</v>
      </c>
      <c r="D47" s="174">
        <v>1.4760000000000001E-2</v>
      </c>
      <c r="E47" s="174">
        <v>1.562E-2</v>
      </c>
      <c r="F47" s="174">
        <v>2.2169999999999999E-2</v>
      </c>
      <c r="G47" s="174">
        <v>2.7730000000000001E-2</v>
      </c>
      <c r="H47" s="174">
        <v>4.4949999999999997E-2</v>
      </c>
      <c r="I47" s="174">
        <v>7.3429999999999995E-2</v>
      </c>
      <c r="J47" s="174">
        <v>7.5469999999999995E-2</v>
      </c>
      <c r="K47" s="174">
        <v>8.4760000000000002E-2</v>
      </c>
      <c r="L47" s="174">
        <v>9.3609999999999999E-2</v>
      </c>
      <c r="M47" s="174">
        <v>8.1070000000000003E-2</v>
      </c>
      <c r="N47" s="174">
        <v>9.3450000000000005E-2</v>
      </c>
      <c r="O47" s="174">
        <v>0.10614</v>
      </c>
      <c r="P47" s="174">
        <v>0.11339</v>
      </c>
      <c r="Q47" s="174">
        <v>0.12637000000000001</v>
      </c>
      <c r="R47" s="174">
        <v>0.12737000000000001</v>
      </c>
      <c r="S47" s="174">
        <v>0.11854000000000001</v>
      </c>
      <c r="T47" s="174">
        <v>0.10038</v>
      </c>
      <c r="U47" s="174">
        <v>0.11326</v>
      </c>
      <c r="V47" s="174">
        <v>0.12712999999999999</v>
      </c>
      <c r="W47" s="174">
        <v>0.1081</v>
      </c>
      <c r="X47" s="174">
        <v>0.11209</v>
      </c>
      <c r="Y47" s="174">
        <v>0.14776</v>
      </c>
      <c r="Z47" s="174">
        <v>0.13678000000000001</v>
      </c>
      <c r="AA47" s="174">
        <v>0.11411</v>
      </c>
      <c r="AB47" s="174">
        <v>0.14588000000000001</v>
      </c>
      <c r="AC47" s="174">
        <v>0.11700000000000001</v>
      </c>
      <c r="AD47" s="174">
        <v>0.12767999999999999</v>
      </c>
      <c r="AE47" s="174">
        <v>0.13045999999999999</v>
      </c>
      <c r="AF47" s="174">
        <v>0.16693</v>
      </c>
      <c r="AG47" s="174">
        <v>0.15755</v>
      </c>
      <c r="AH47" s="174">
        <v>0.17509</v>
      </c>
      <c r="AI47" s="174">
        <v>0.18879000000000001</v>
      </c>
      <c r="AJ47" s="174">
        <v>0.18290000000000001</v>
      </c>
      <c r="AK47" s="174">
        <v>0.14777999999999999</v>
      </c>
      <c r="AL47" s="174">
        <v>0.14826097402597399</v>
      </c>
      <c r="AM47" s="174">
        <v>0.15838954838709701</v>
      </c>
      <c r="AN47" s="174">
        <v>0.13004019230769201</v>
      </c>
      <c r="AO47" s="174">
        <v>0.160922866242038</v>
      </c>
      <c r="AP47" s="174">
        <v>0.19567537974683499</v>
      </c>
      <c r="AQ47" s="174">
        <v>0.17663320754716999</v>
      </c>
      <c r="AR47" s="174">
        <v>0.15267487499999999</v>
      </c>
      <c r="AS47" s="174">
        <v>0.16340590062111801</v>
      </c>
      <c r="AT47" s="174">
        <v>0.14671000000000001</v>
      </c>
      <c r="AU47" s="174">
        <v>0.18663184049079701</v>
      </c>
      <c r="AV47" s="174">
        <v>0.137401463414634</v>
      </c>
      <c r="AW47" s="174">
        <v>0.111884727272727</v>
      </c>
      <c r="AX47" s="174">
        <v>0.13634972891566299</v>
      </c>
      <c r="AY47" s="174">
        <v>0.169706317365269</v>
      </c>
      <c r="AZ47" s="174">
        <v>0.15147910714285701</v>
      </c>
      <c r="BA47" s="174">
        <v>0.163212071005917</v>
      </c>
      <c r="BB47" s="174">
        <v>0.13044600000000001</v>
      </c>
      <c r="BC47" s="174">
        <v>0.158045421052632</v>
      </c>
      <c r="BD47" s="174">
        <v>0.13889424045882801</v>
      </c>
      <c r="BE47" s="175">
        <v>0.13400061696351201</v>
      </c>
      <c r="BF47" s="132">
        <v>-3.7868707746360399E-2</v>
      </c>
      <c r="BG47" s="132">
        <v>-5.4595487599412599E-3</v>
      </c>
      <c r="BH47" s="132">
        <v>3.5113057299548602E-3</v>
      </c>
    </row>
    <row r="48" spans="1:60">
      <c r="A48" s="136" t="s">
        <v>295</v>
      </c>
      <c r="B48" s="174">
        <v>2.2229582000000001E-2</v>
      </c>
      <c r="C48" s="174">
        <v>2.1301508E-2</v>
      </c>
      <c r="D48" s="174">
        <v>1.8252121999999999E-2</v>
      </c>
      <c r="E48" s="174">
        <v>1.6749526000000001E-2</v>
      </c>
      <c r="F48" s="174">
        <v>1.303723E-2</v>
      </c>
      <c r="G48" s="174">
        <v>1.9666329999999999E-2</v>
      </c>
      <c r="H48" s="174">
        <v>1.4760000000000001E-2</v>
      </c>
      <c r="I48" s="174">
        <v>1.546E-2</v>
      </c>
      <c r="J48" s="174">
        <v>1.3220000000000001E-2</v>
      </c>
      <c r="K48" s="174">
        <v>2.223E-2</v>
      </c>
      <c r="L48" s="174">
        <v>2.002E-2</v>
      </c>
      <c r="M48" s="174">
        <v>2.019E-2</v>
      </c>
      <c r="N48" s="174">
        <v>2.4080000000000001E-2</v>
      </c>
      <c r="O48" s="174">
        <v>2.2589999999999999E-2</v>
      </c>
      <c r="P48" s="174">
        <v>1.8839999999999999E-2</v>
      </c>
      <c r="Q48" s="174">
        <v>2.257E-2</v>
      </c>
      <c r="R48" s="174">
        <v>1.966E-2</v>
      </c>
      <c r="S48" s="174">
        <v>1.7260000000000001E-2</v>
      </c>
      <c r="T48" s="174">
        <v>1.8319999999999999E-2</v>
      </c>
      <c r="U48" s="174">
        <v>1.555E-2</v>
      </c>
      <c r="V48" s="174">
        <v>2.1170000000000001E-2</v>
      </c>
      <c r="W48" s="174">
        <v>1.6750000000000001E-2</v>
      </c>
      <c r="X48" s="174">
        <v>1.932E-2</v>
      </c>
      <c r="Y48" s="174">
        <v>1.755E-2</v>
      </c>
      <c r="Z48" s="174">
        <v>1.9619999999999999E-2</v>
      </c>
      <c r="AA48" s="174">
        <v>1.8800000000000001E-2</v>
      </c>
      <c r="AB48" s="174">
        <v>1.4080000000000001E-2</v>
      </c>
      <c r="AC48" s="174">
        <v>1.9369999999999998E-2</v>
      </c>
      <c r="AD48" s="174">
        <v>3.4669999999999999E-2</v>
      </c>
      <c r="AE48" s="174">
        <v>4.3549999999999998E-2</v>
      </c>
      <c r="AF48" s="174">
        <v>4.8800000000000003E-2</v>
      </c>
      <c r="AG48" s="174">
        <v>4.2270000000000002E-2</v>
      </c>
      <c r="AH48" s="174">
        <v>4.0640000000000003E-2</v>
      </c>
      <c r="AI48" s="174">
        <v>4.267E-2</v>
      </c>
      <c r="AJ48" s="174">
        <v>4.4740000000000002E-2</v>
      </c>
      <c r="AK48" s="174">
        <v>4.6149999999999997E-2</v>
      </c>
      <c r="AL48" s="174">
        <v>4.8950064935064902E-2</v>
      </c>
      <c r="AM48" s="174">
        <v>5.2000258064516101E-2</v>
      </c>
      <c r="AN48" s="174">
        <v>3.2247692307692297E-2</v>
      </c>
      <c r="AO48" s="174">
        <v>3.8912675159235598E-2</v>
      </c>
      <c r="AP48" s="174">
        <v>4.3769620253164498E-2</v>
      </c>
      <c r="AQ48" s="174">
        <v>4.1184905660377302E-2</v>
      </c>
      <c r="AR48" s="174">
        <v>4.1319562499999997E-2</v>
      </c>
      <c r="AS48" s="174">
        <v>3.8791677018633501E-2</v>
      </c>
      <c r="AT48" s="174">
        <v>4.1801111111111101E-2</v>
      </c>
      <c r="AU48" s="174">
        <v>4.7861779141104302E-2</v>
      </c>
      <c r="AV48" s="174">
        <v>3.39398780487805E-2</v>
      </c>
      <c r="AW48" s="174">
        <v>3.7165090909090898E-2</v>
      </c>
      <c r="AX48" s="174">
        <v>4.3724819277108397E-2</v>
      </c>
      <c r="AY48" s="174">
        <v>3.9569281437125702E-2</v>
      </c>
      <c r="AZ48" s="174">
        <v>3.7038750000000002E-2</v>
      </c>
      <c r="BA48" s="174">
        <v>3.8575917159763301E-2</v>
      </c>
      <c r="BB48" s="174">
        <v>3.8915999999999999E-2</v>
      </c>
      <c r="BC48" s="174">
        <v>3.2121052631578897E-2</v>
      </c>
      <c r="BD48" s="174">
        <v>3.8831036460466997E-2</v>
      </c>
      <c r="BE48" s="175">
        <v>3.9955415928435802E-2</v>
      </c>
      <c r="BF48" s="132">
        <v>2.6144336011200399E-2</v>
      </c>
      <c r="BG48" s="132">
        <v>-7.3432143946079399E-3</v>
      </c>
      <c r="BH48" s="132">
        <v>1.0469778727246299E-3</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2.9739999999999999E-2</v>
      </c>
      <c r="AB49" s="174">
        <v>3.6080000000000001E-2</v>
      </c>
      <c r="AC49" s="174">
        <v>3.4229999999999997E-2</v>
      </c>
      <c r="AD49" s="174">
        <v>3.0349999999999999E-2</v>
      </c>
      <c r="AE49" s="174">
        <v>3.3989999999999999E-2</v>
      </c>
      <c r="AF49" s="174">
        <v>3.252E-2</v>
      </c>
      <c r="AG49" s="174">
        <v>3.6679999999999997E-2</v>
      </c>
      <c r="AH49" s="174">
        <v>3.091E-2</v>
      </c>
      <c r="AI49" s="174">
        <v>3.4500000000000003E-2</v>
      </c>
      <c r="AJ49" s="174">
        <v>3.739E-2</v>
      </c>
      <c r="AK49" s="174">
        <v>3.8339999999999999E-2</v>
      </c>
      <c r="AL49" s="174">
        <v>3.77135064935065E-2</v>
      </c>
      <c r="AM49" s="174">
        <v>3.2702516129032203E-2</v>
      </c>
      <c r="AN49" s="174">
        <v>2.90013461538461E-2</v>
      </c>
      <c r="AO49" s="174">
        <v>3.9906687898089203E-2</v>
      </c>
      <c r="AP49" s="174">
        <v>3.3514746835442998E-2</v>
      </c>
      <c r="AQ49" s="174">
        <v>3.4554905660377402E-2</v>
      </c>
      <c r="AR49" s="174">
        <v>3.1231124999999998E-2</v>
      </c>
      <c r="AS49" s="174">
        <v>3.8183478260869499E-2</v>
      </c>
      <c r="AT49" s="174">
        <v>4.4530555555555497E-2</v>
      </c>
      <c r="AU49" s="174">
        <v>4.2408220858895701E-2</v>
      </c>
      <c r="AV49" s="174">
        <v>3.3230853658536598E-2</v>
      </c>
      <c r="AW49" s="174">
        <v>3.6154363636363603E-2</v>
      </c>
      <c r="AX49" s="174">
        <v>4.2664879518072303E-2</v>
      </c>
      <c r="AY49" s="174">
        <v>5.5812934131736498E-2</v>
      </c>
      <c r="AZ49" s="174">
        <v>3.4680000000000002E-2</v>
      </c>
      <c r="BA49" s="174">
        <v>4.0766804733727798E-2</v>
      </c>
      <c r="BB49" s="174">
        <v>3.4815104999999999E-2</v>
      </c>
      <c r="BC49" s="174">
        <v>4.2091284210526297E-2</v>
      </c>
      <c r="BD49" s="174">
        <v>3.9931035215075801E-2</v>
      </c>
      <c r="BE49" s="175">
        <v>4.3698183314285703E-2</v>
      </c>
      <c r="BF49" s="132">
        <v>9.13513545561946E-2</v>
      </c>
      <c r="BG49" s="132">
        <v>-1.08429615468874E-2</v>
      </c>
      <c r="BH49" s="132">
        <v>1.14505205227413E-3</v>
      </c>
    </row>
    <row r="50" spans="1:60">
      <c r="A50" s="136" t="s">
        <v>297</v>
      </c>
      <c r="B50" s="174">
        <v>0.19686999999999999</v>
      </c>
      <c r="C50" s="174">
        <v>0.27257999999999999</v>
      </c>
      <c r="D50" s="174">
        <v>0.22656999999999999</v>
      </c>
      <c r="E50" s="174">
        <v>0.24388000000000001</v>
      </c>
      <c r="F50" s="174">
        <v>0.30603000000000002</v>
      </c>
      <c r="G50" s="174">
        <v>0.27772000000000002</v>
      </c>
      <c r="H50" s="174">
        <v>0.31816</v>
      </c>
      <c r="I50" s="174">
        <v>0.35469000000000001</v>
      </c>
      <c r="J50" s="174">
        <v>0.28911999999999999</v>
      </c>
      <c r="K50" s="174">
        <v>0.30568000000000001</v>
      </c>
      <c r="L50" s="174">
        <v>0.26064999999999999</v>
      </c>
      <c r="M50" s="174">
        <v>0.20932000000000001</v>
      </c>
      <c r="N50" s="174">
        <v>0.39628000000000002</v>
      </c>
      <c r="O50" s="174">
        <v>0.40250999999999998</v>
      </c>
      <c r="P50" s="174">
        <v>0.46396999999999999</v>
      </c>
      <c r="Q50" s="174">
        <v>0.29549999999999998</v>
      </c>
      <c r="R50" s="174">
        <v>0.21942</v>
      </c>
      <c r="S50" s="174">
        <v>0.26330999999999999</v>
      </c>
      <c r="T50" s="174">
        <v>0.27046999999999999</v>
      </c>
      <c r="U50" s="174">
        <v>0.31484000000000001</v>
      </c>
      <c r="V50" s="174">
        <v>0.31286999999999998</v>
      </c>
      <c r="W50" s="174">
        <v>0.26494000000000001</v>
      </c>
      <c r="X50" s="174">
        <v>0.27383000000000002</v>
      </c>
      <c r="Y50" s="174">
        <v>0.35246</v>
      </c>
      <c r="Z50" s="174">
        <v>0.19349</v>
      </c>
      <c r="AA50" s="174">
        <v>0.25413999999999998</v>
      </c>
      <c r="AB50" s="174">
        <v>0.27282000000000001</v>
      </c>
      <c r="AC50" s="174">
        <v>0.18920000000000001</v>
      </c>
      <c r="AD50" s="174">
        <v>0.24376999999999999</v>
      </c>
      <c r="AE50" s="174">
        <v>0.28179999999999999</v>
      </c>
      <c r="AF50" s="174">
        <v>0.23111999999999999</v>
      </c>
      <c r="AG50" s="174">
        <v>0.39801999999999998</v>
      </c>
      <c r="AH50" s="174">
        <v>0.34777999999999998</v>
      </c>
      <c r="AI50" s="174">
        <v>0.34005000000000002</v>
      </c>
      <c r="AJ50" s="174">
        <v>0.22863</v>
      </c>
      <c r="AK50" s="174">
        <v>0.29570000000000002</v>
      </c>
      <c r="AL50" s="174">
        <v>0.40760590909090899</v>
      </c>
      <c r="AM50" s="174">
        <v>0.22624258064516101</v>
      </c>
      <c r="AN50" s="174">
        <v>0.40264499999999998</v>
      </c>
      <c r="AO50" s="174">
        <v>0.308689681528662</v>
      </c>
      <c r="AP50" s="174">
        <v>0.17306430379746801</v>
      </c>
      <c r="AQ50" s="174">
        <v>0.249130188679245</v>
      </c>
      <c r="AR50" s="174">
        <v>0.26041556249999998</v>
      </c>
      <c r="AS50" s="174">
        <v>0.22362708074534199</v>
      </c>
      <c r="AT50" s="174">
        <v>0.248884513556342</v>
      </c>
      <c r="AU50" s="174">
        <v>0.39456819139348798</v>
      </c>
      <c r="AV50" s="174">
        <v>0.28543829267207899</v>
      </c>
      <c r="AW50" s="174">
        <v>0.19050818181818199</v>
      </c>
      <c r="AX50" s="174">
        <v>0.338995448925686</v>
      </c>
      <c r="AY50" s="174">
        <v>0.35885371257484999</v>
      </c>
      <c r="AZ50" s="174">
        <v>0.25627499999999998</v>
      </c>
      <c r="BA50" s="174">
        <v>0.32940783055227102</v>
      </c>
      <c r="BB50" s="174">
        <v>0.16489799999999999</v>
      </c>
      <c r="BC50" s="174">
        <v>0.30719894736842102</v>
      </c>
      <c r="BD50" s="174">
        <v>0.200449423206882</v>
      </c>
      <c r="BE50" s="175">
        <v>0.24420618244074499</v>
      </c>
      <c r="BF50" s="132">
        <v>0.21496459574603899</v>
      </c>
      <c r="BG50" s="132">
        <v>-2.14101798367753E-2</v>
      </c>
      <c r="BH50" s="132">
        <v>6.3990941767684498E-3</v>
      </c>
    </row>
    <row r="51" spans="1:60">
      <c r="A51" s="136" t="s">
        <v>298</v>
      </c>
      <c r="B51" s="174">
        <v>0.46422999999999998</v>
      </c>
      <c r="C51" s="174">
        <v>0.45489000000000002</v>
      </c>
      <c r="D51" s="174">
        <v>0.49286000000000002</v>
      </c>
      <c r="E51" s="174">
        <v>0.48738999999999999</v>
      </c>
      <c r="F51" s="174">
        <v>0.41830000000000001</v>
      </c>
      <c r="G51" s="174">
        <v>0.41488999999999998</v>
      </c>
      <c r="H51" s="174">
        <v>0.52012000000000003</v>
      </c>
      <c r="I51" s="174">
        <v>0.53742999999999996</v>
      </c>
      <c r="J51" s="174">
        <v>0.59872000000000003</v>
      </c>
      <c r="K51" s="174">
        <v>0.57264999999999999</v>
      </c>
      <c r="L51" s="174">
        <v>0.57647999999999999</v>
      </c>
      <c r="M51" s="174">
        <v>0.54832000000000003</v>
      </c>
      <c r="N51" s="174">
        <v>0.53495000000000004</v>
      </c>
      <c r="O51" s="174">
        <v>0.57752999999999999</v>
      </c>
      <c r="P51" s="174">
        <v>0.61080000000000001</v>
      </c>
      <c r="Q51" s="174">
        <v>0.58867999999999998</v>
      </c>
      <c r="R51" s="174">
        <v>0.59753000000000001</v>
      </c>
      <c r="S51" s="174">
        <v>0.55066000000000004</v>
      </c>
      <c r="T51" s="174">
        <v>0.63544</v>
      </c>
      <c r="U51" s="174">
        <v>0.67906</v>
      </c>
      <c r="V51" s="174">
        <v>0.70987999999999996</v>
      </c>
      <c r="W51" s="174">
        <v>0.60933000000000004</v>
      </c>
      <c r="X51" s="174">
        <v>0.71853999999999996</v>
      </c>
      <c r="Y51" s="174">
        <v>0.69882999999999995</v>
      </c>
      <c r="Z51" s="174">
        <v>0.71750000000000003</v>
      </c>
      <c r="AA51" s="174">
        <v>0.72509000000000001</v>
      </c>
      <c r="AB51" s="174">
        <v>0.63249</v>
      </c>
      <c r="AC51" s="174">
        <v>0.74363999999999997</v>
      </c>
      <c r="AD51" s="174">
        <v>0.74646999999999997</v>
      </c>
      <c r="AE51" s="174">
        <v>0.59097</v>
      </c>
      <c r="AF51" s="174">
        <v>0.68096000000000001</v>
      </c>
      <c r="AG51" s="174">
        <v>0.51739999999999997</v>
      </c>
      <c r="AH51" s="174">
        <v>0.69055999999999995</v>
      </c>
      <c r="AI51" s="174">
        <v>0.74743000000000004</v>
      </c>
      <c r="AJ51" s="174">
        <v>0.71691000000000005</v>
      </c>
      <c r="AK51" s="174">
        <v>0.78583999999999998</v>
      </c>
      <c r="AL51" s="174">
        <v>0.785476168831169</v>
      </c>
      <c r="AM51" s="174">
        <v>0.65501767741935502</v>
      </c>
      <c r="AN51" s="174">
        <v>0.52510384615384598</v>
      </c>
      <c r="AO51" s="174">
        <v>0.59044356687898103</v>
      </c>
      <c r="AP51" s="174">
        <v>0.703916202531645</v>
      </c>
      <c r="AQ51" s="174">
        <v>0.59312037735848999</v>
      </c>
      <c r="AR51" s="174">
        <v>0.63268368750000004</v>
      </c>
      <c r="AS51" s="174">
        <v>0.65568577639751502</v>
      </c>
      <c r="AT51" s="174">
        <v>0.61779888888888901</v>
      </c>
      <c r="AU51" s="174">
        <v>0.62324503067484605</v>
      </c>
      <c r="AV51" s="174">
        <v>0.62565804878048703</v>
      </c>
      <c r="AW51" s="174">
        <v>0.73197981818181801</v>
      </c>
      <c r="AX51" s="174">
        <v>0.56555620481927704</v>
      </c>
      <c r="AY51" s="174">
        <v>0.58417598802395199</v>
      </c>
      <c r="AZ51" s="174">
        <v>0.68587714285714196</v>
      </c>
      <c r="BA51" s="174">
        <v>0.56146473372781003</v>
      </c>
      <c r="BB51" s="174">
        <v>0.58467599999999997</v>
      </c>
      <c r="BC51" s="174">
        <v>0.55518421052631595</v>
      </c>
      <c r="BD51" s="174">
        <v>0.58127993445309301</v>
      </c>
      <c r="BE51" s="175">
        <v>0.65140945358038504</v>
      </c>
      <c r="BF51" s="132">
        <v>0.117584846518709</v>
      </c>
      <c r="BG51" s="132">
        <v>-6.07452762619487E-3</v>
      </c>
      <c r="BH51" s="132">
        <v>1.7069307580325498E-2</v>
      </c>
    </row>
    <row r="52" spans="1:60">
      <c r="A52" s="136" t="s">
        <v>299</v>
      </c>
      <c r="B52" s="174">
        <v>0.24097282</v>
      </c>
      <c r="C52" s="174">
        <v>0.27518608</v>
      </c>
      <c r="D52" s="174">
        <v>0.29850212399999998</v>
      </c>
      <c r="E52" s="174">
        <v>0.29515338000000002</v>
      </c>
      <c r="F52" s="174">
        <v>0.28245131400000001</v>
      </c>
      <c r="G52" s="174">
        <v>0.29172627600000001</v>
      </c>
      <c r="H52" s="174">
        <v>0.29043725999999997</v>
      </c>
      <c r="I52" s="174">
        <v>0.24234033599999999</v>
      </c>
      <c r="J52" s="174">
        <v>0.26586606600000001</v>
      </c>
      <c r="K52" s="174">
        <v>0.27850392400000001</v>
      </c>
      <c r="L52" s="174">
        <v>0.32235789599999998</v>
      </c>
      <c r="M52" s="174">
        <v>0.25849402799999999</v>
      </c>
      <c r="N52" s="174">
        <v>0.348898818</v>
      </c>
      <c r="O52" s="174">
        <v>0.315605258</v>
      </c>
      <c r="P52" s="174">
        <v>0.296843792</v>
      </c>
      <c r="Q52" s="174">
        <v>0.33447933400000002</v>
      </c>
      <c r="R52" s="174">
        <v>0.35125078599999998</v>
      </c>
      <c r="S52" s="174">
        <v>0.35971410799999998</v>
      </c>
      <c r="T52" s="174">
        <v>0.350628518</v>
      </c>
      <c r="U52" s="174">
        <v>0.29893864199999998</v>
      </c>
      <c r="V52" s="174">
        <v>0.32052070707070701</v>
      </c>
      <c r="W52" s="174">
        <v>0.329052828282828</v>
      </c>
      <c r="X52" s="174">
        <v>0.34674696969697</v>
      </c>
      <c r="Y52" s="174">
        <v>0.35795070707070697</v>
      </c>
      <c r="Z52" s="174">
        <v>0.29774929292929297</v>
      </c>
      <c r="AA52" s="174">
        <v>0.29797848484848499</v>
      </c>
      <c r="AB52" s="174">
        <v>0.32080161616161601</v>
      </c>
      <c r="AC52" s="174">
        <v>0.32703656565656603</v>
      </c>
      <c r="AD52" s="174">
        <v>0.35781191919191901</v>
      </c>
      <c r="AE52" s="174">
        <v>0.39072555555555599</v>
      </c>
      <c r="AF52" s="174">
        <v>0.35171565656565701</v>
      </c>
      <c r="AG52" s="174">
        <v>0.287479797979798</v>
      </c>
      <c r="AH52" s="174">
        <v>0.34046454545454602</v>
      </c>
      <c r="AI52" s="174">
        <v>0.334754141414141</v>
      </c>
      <c r="AJ52" s="174">
        <v>0.40008262626262597</v>
      </c>
      <c r="AK52" s="174">
        <v>0.368373333333333</v>
      </c>
      <c r="AL52" s="174">
        <v>0.41054548406139302</v>
      </c>
      <c r="AM52" s="174">
        <v>0.34717988269794697</v>
      </c>
      <c r="AN52" s="174">
        <v>0.34098532634032602</v>
      </c>
      <c r="AO52" s="174">
        <v>0.32891800810654298</v>
      </c>
      <c r="AP52" s="174">
        <v>0.302416110471807</v>
      </c>
      <c r="AQ52" s="174">
        <v>0.29793486563750698</v>
      </c>
      <c r="AR52" s="174">
        <v>0.33711067613636297</v>
      </c>
      <c r="AS52" s="174">
        <v>0.34248607001693898</v>
      </c>
      <c r="AT52" s="174">
        <v>0.33742271604938301</v>
      </c>
      <c r="AU52" s="174">
        <v>0.33851750139431103</v>
      </c>
      <c r="AV52" s="174">
        <v>0.30220638026607499</v>
      </c>
      <c r="AW52" s="174">
        <v>0.35796520661157</v>
      </c>
      <c r="AX52" s="174">
        <v>0.354524200438116</v>
      </c>
      <c r="AY52" s="174">
        <v>0.34851064235166002</v>
      </c>
      <c r="AZ52" s="174">
        <v>0.34845612012986998</v>
      </c>
      <c r="BA52" s="174">
        <v>0.31349545454545402</v>
      </c>
      <c r="BB52" s="174">
        <v>0.30685827272727301</v>
      </c>
      <c r="BC52" s="174">
        <v>0.30966118189761499</v>
      </c>
      <c r="BD52" s="174">
        <v>0.33548347616243301</v>
      </c>
      <c r="BE52" s="175">
        <v>0.334783985841837</v>
      </c>
      <c r="BF52" s="132">
        <v>-4.8115653351740199E-3</v>
      </c>
      <c r="BG52" s="132">
        <v>-5.7621300419452603E-4</v>
      </c>
      <c r="BH52" s="132">
        <v>8.7725635479996306E-3</v>
      </c>
    </row>
    <row r="53" spans="1:60">
      <c r="A53" s="136" t="s">
        <v>300</v>
      </c>
      <c r="B53" s="174">
        <v>2.179E-2</v>
      </c>
      <c r="C53" s="174">
        <v>2.3380999999999999E-2</v>
      </c>
      <c r="D53" s="174">
        <v>2.3817999999999999E-2</v>
      </c>
      <c r="E53" s="174">
        <v>3.1747999999999998E-2</v>
      </c>
      <c r="F53" s="174">
        <v>3.4449E-2</v>
      </c>
      <c r="G53" s="174">
        <v>3.0328000000000001E-2</v>
      </c>
      <c r="H53" s="174">
        <v>2.6102E-2</v>
      </c>
      <c r="I53" s="174">
        <v>3.2042000000000001E-2</v>
      </c>
      <c r="J53" s="174">
        <v>2.6034000000000002E-2</v>
      </c>
      <c r="K53" s="174">
        <v>3.3557999999999998E-2</v>
      </c>
      <c r="L53" s="174">
        <v>5.9035999999999998E-2</v>
      </c>
      <c r="M53" s="174">
        <v>8.3748000000000003E-2</v>
      </c>
      <c r="N53" s="174">
        <v>8.5722999999999994E-2</v>
      </c>
      <c r="O53" s="174">
        <v>9.3348E-2</v>
      </c>
      <c r="P53" s="174">
        <v>0.10288899999999999</v>
      </c>
      <c r="Q53" s="174">
        <v>0.113482</v>
      </c>
      <c r="R53" s="174">
        <v>0.126161</v>
      </c>
      <c r="S53" s="174">
        <v>0.14166699999999999</v>
      </c>
      <c r="T53" s="174">
        <v>0.113427</v>
      </c>
      <c r="U53" s="174">
        <v>0.13426299999999999</v>
      </c>
      <c r="V53" s="174">
        <v>0.120449</v>
      </c>
      <c r="W53" s="174">
        <v>0.118726</v>
      </c>
      <c r="X53" s="174">
        <v>0.18617800000000001</v>
      </c>
      <c r="Y53" s="174">
        <v>0.28949599999999998</v>
      </c>
      <c r="Z53" s="174">
        <v>0.179396</v>
      </c>
      <c r="AA53" s="174">
        <v>0.23147599999999999</v>
      </c>
      <c r="AB53" s="174">
        <v>0.22683300000000001</v>
      </c>
      <c r="AC53" s="174">
        <v>0.26568000000000003</v>
      </c>
      <c r="AD53" s="174">
        <v>0.33950900000000001</v>
      </c>
      <c r="AE53" s="174">
        <v>0.30585899999999999</v>
      </c>
      <c r="AF53" s="174">
        <v>0.35540899999999997</v>
      </c>
      <c r="AG53" s="174">
        <v>0.404752</v>
      </c>
      <c r="AH53" s="174">
        <v>0.39816099999999999</v>
      </c>
      <c r="AI53" s="174">
        <v>0.42229</v>
      </c>
      <c r="AJ53" s="174">
        <v>0.346775</v>
      </c>
      <c r="AK53" s="174">
        <v>0.30878499999999998</v>
      </c>
      <c r="AL53" s="174">
        <v>0.23853991558441601</v>
      </c>
      <c r="AM53" s="174">
        <v>0.33249170322580601</v>
      </c>
      <c r="AN53" s="174">
        <v>0.346500865384615</v>
      </c>
      <c r="AO53" s="174">
        <v>0.44909592993630598</v>
      </c>
      <c r="AP53" s="174">
        <v>0.38308585443038001</v>
      </c>
      <c r="AQ53" s="174">
        <v>0.42574607547169802</v>
      </c>
      <c r="AR53" s="174">
        <v>0.34282327499999998</v>
      </c>
      <c r="AS53" s="174">
        <v>0.316166422360248</v>
      </c>
      <c r="AT53" s="174">
        <v>0.33960711111111103</v>
      </c>
      <c r="AU53" s="174">
        <v>0.48617824417177902</v>
      </c>
      <c r="AV53" s="174">
        <v>0.48828046829268301</v>
      </c>
      <c r="AW53" s="174">
        <v>0.53656645636363598</v>
      </c>
      <c r="AX53" s="174">
        <v>0.54767096566264994</v>
      </c>
      <c r="AY53" s="174">
        <v>0.37237359880239501</v>
      </c>
      <c r="AZ53" s="174">
        <v>0.61150675714285696</v>
      </c>
      <c r="BA53" s="174">
        <v>0.60865844378698197</v>
      </c>
      <c r="BB53" s="174">
        <v>0.5239665</v>
      </c>
      <c r="BC53" s="174">
        <v>0.53629184210526304</v>
      </c>
      <c r="BD53" s="174">
        <v>0.79180013437115904</v>
      </c>
      <c r="BE53" s="175">
        <v>0.69333067687438699</v>
      </c>
      <c r="BF53" s="132">
        <v>-0.12675396132403999</v>
      </c>
      <c r="BG53" s="132">
        <v>8.83382166836615E-2</v>
      </c>
      <c r="BH53" s="132">
        <v>1.8167796788020898E-2</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0.107126256</v>
      </c>
      <c r="W54" s="174">
        <v>0.106551734</v>
      </c>
      <c r="X54" s="174">
        <v>9.5945173999999994E-2</v>
      </c>
      <c r="Y54" s="174">
        <v>0.11932379999999999</v>
      </c>
      <c r="Z54" s="174">
        <v>0.101292648</v>
      </c>
      <c r="AA54" s="174">
        <v>0.10514</v>
      </c>
      <c r="AB54" s="174">
        <v>0.1171</v>
      </c>
      <c r="AC54" s="174">
        <v>7.8829999999999997E-2</v>
      </c>
      <c r="AD54" s="174">
        <v>0.11039</v>
      </c>
      <c r="AE54" s="174">
        <v>0.12118</v>
      </c>
      <c r="AF54" s="174">
        <v>9.9529999999999993E-2</v>
      </c>
      <c r="AG54" s="174">
        <v>8.6319999999999994E-2</v>
      </c>
      <c r="AH54" s="174">
        <v>9.8559999999999995E-2</v>
      </c>
      <c r="AI54" s="174">
        <v>0.15739</v>
      </c>
      <c r="AJ54" s="174">
        <v>0.14324000000000001</v>
      </c>
      <c r="AK54" s="174">
        <v>0.11274000000000001</v>
      </c>
      <c r="AL54" s="174">
        <v>0.11953870129870101</v>
      </c>
      <c r="AM54" s="174">
        <v>9.5027806451612906E-2</v>
      </c>
      <c r="AN54" s="174">
        <v>9.0603461538461494E-2</v>
      </c>
      <c r="AO54" s="174">
        <v>0.114535605095541</v>
      </c>
      <c r="AP54" s="174">
        <v>0.119717658227848</v>
      </c>
      <c r="AQ54" s="174">
        <v>0.12399735849056601</v>
      </c>
      <c r="AR54" s="174">
        <v>9.6992437499999903E-2</v>
      </c>
      <c r="AS54" s="174">
        <v>0.10939975155279499</v>
      </c>
      <c r="AT54" s="174">
        <v>0.112728888888889</v>
      </c>
      <c r="AU54" s="174">
        <v>0.12345128834355799</v>
      </c>
      <c r="AV54" s="174">
        <v>0.102097926219512</v>
      </c>
      <c r="AW54" s="174">
        <v>9.7165478181818102E-2</v>
      </c>
      <c r="AX54" s="174">
        <v>0.12723710421686699</v>
      </c>
      <c r="AY54" s="174">
        <v>7.7675168263472996E-2</v>
      </c>
      <c r="AZ54" s="174">
        <v>4.91450571428571E-2</v>
      </c>
      <c r="BA54" s="174">
        <v>6.9490970414201103E-2</v>
      </c>
      <c r="BB54" s="174">
        <v>8.0528492519999995E-2</v>
      </c>
      <c r="BC54" s="174">
        <v>9.3300473684210503E-2</v>
      </c>
      <c r="BD54" s="174">
        <v>5.8017455141335501E-2</v>
      </c>
      <c r="BE54" s="175">
        <v>5.5709927434022199E-2</v>
      </c>
      <c r="BF54" s="132">
        <v>-4.23965618244991E-2</v>
      </c>
      <c r="BG54" s="132">
        <v>-6.4266140112581902E-2</v>
      </c>
      <c r="BH54" s="132">
        <v>1.45980363260355E-3</v>
      </c>
    </row>
    <row r="55" spans="1:60">
      <c r="A55" s="136" t="s">
        <v>302</v>
      </c>
      <c r="B55" s="174">
        <v>4.6120000000000001E-2</v>
      </c>
      <c r="C55" s="174">
        <v>4.5359999999999998E-2</v>
      </c>
      <c r="D55" s="174">
        <v>4.8849999999999998E-2</v>
      </c>
      <c r="E55" s="174">
        <v>3.7220000000000003E-2</v>
      </c>
      <c r="F55" s="174">
        <v>3.2559999999999999E-2</v>
      </c>
      <c r="G55" s="174">
        <v>4.5359999999999998E-2</v>
      </c>
      <c r="H55" s="174">
        <v>3.3730000000000003E-2</v>
      </c>
      <c r="I55" s="174">
        <v>3.3730000000000003E-2</v>
      </c>
      <c r="J55" s="174">
        <v>3.8379999999999997E-2</v>
      </c>
      <c r="K55" s="174">
        <v>4.0710000000000003E-2</v>
      </c>
      <c r="L55" s="174">
        <v>3.8379999999999997E-2</v>
      </c>
      <c r="M55" s="174">
        <v>4.5359999999999998E-2</v>
      </c>
      <c r="N55" s="174">
        <v>3.9539999999999999E-2</v>
      </c>
      <c r="O55" s="174">
        <v>4.0710000000000003E-2</v>
      </c>
      <c r="P55" s="174">
        <v>4.3029999999999999E-2</v>
      </c>
      <c r="Q55" s="174">
        <v>3.9539999999999999E-2</v>
      </c>
      <c r="R55" s="174">
        <v>4.419E-2</v>
      </c>
      <c r="S55" s="174">
        <v>4.5359999999999998E-2</v>
      </c>
      <c r="T55" s="174">
        <v>4.5359999999999998E-2</v>
      </c>
      <c r="U55" s="174">
        <v>4.5359999999999998E-2</v>
      </c>
      <c r="V55" s="174">
        <v>3.9542000000000001E-2</v>
      </c>
      <c r="W55" s="174">
        <v>4.7683000000000003E-2</v>
      </c>
      <c r="X55" s="174">
        <v>4.1868000000000002E-2</v>
      </c>
      <c r="Y55" s="174">
        <v>4.8846000000000001E-2</v>
      </c>
      <c r="Z55" s="174">
        <v>4.7683000000000003E-2</v>
      </c>
      <c r="AA55" s="174">
        <v>5.1172000000000002E-2</v>
      </c>
      <c r="AB55" s="174">
        <v>4.5357000000000001E-2</v>
      </c>
      <c r="AC55" s="174">
        <v>5.3497999999999997E-2</v>
      </c>
      <c r="AD55" s="174">
        <v>4.3031E-2</v>
      </c>
      <c r="AE55" s="174">
        <v>5.1172000000000002E-2</v>
      </c>
      <c r="AF55" s="174">
        <v>4.6519999999999999E-2</v>
      </c>
      <c r="AG55" s="174">
        <v>3.39596E-2</v>
      </c>
      <c r="AH55" s="174">
        <v>4.3961399999999998E-2</v>
      </c>
      <c r="AI55" s="174">
        <v>5.1176143591999998E-2</v>
      </c>
      <c r="AJ55" s="174">
        <v>5.3355972735999999E-2</v>
      </c>
      <c r="AK55" s="174">
        <v>5.0857453521350002E-2</v>
      </c>
      <c r="AL55" s="174">
        <v>4.02831927331916E-2</v>
      </c>
      <c r="AM55" s="174">
        <v>4.7257104992489897E-2</v>
      </c>
      <c r="AN55" s="174">
        <v>3.1656292904040602E-2</v>
      </c>
      <c r="AO55" s="174">
        <v>4.7210346195776402E-2</v>
      </c>
      <c r="AP55" s="174">
        <v>4.7671121414400303E-2</v>
      </c>
      <c r="AQ55" s="174">
        <v>4.4200707304245301E-2</v>
      </c>
      <c r="AR55" s="174">
        <v>4.8551723324999997E-2</v>
      </c>
      <c r="AS55" s="174">
        <v>4.8857235935612399E-2</v>
      </c>
      <c r="AT55" s="174">
        <v>4.93745405671836E-2</v>
      </c>
      <c r="AU55" s="174">
        <v>3.3710459881647302E-2</v>
      </c>
      <c r="AV55" s="174">
        <v>5.3099864364680803E-2</v>
      </c>
      <c r="AW55" s="174">
        <v>4.9229542705571103E-2</v>
      </c>
      <c r="AX55" s="174">
        <v>4.3333184516124099E-2</v>
      </c>
      <c r="AY55" s="174">
        <v>5.3942567715668001E-2</v>
      </c>
      <c r="AZ55" s="174">
        <v>5.7350124147790699E-2</v>
      </c>
      <c r="BA55" s="174">
        <v>4.8621269409499603E-2</v>
      </c>
      <c r="BB55" s="174">
        <v>5.2936831125854997E-2</v>
      </c>
      <c r="BC55" s="174">
        <v>4.8708147698065501E-2</v>
      </c>
      <c r="BD55" s="174">
        <v>5.2905058582548098E-2</v>
      </c>
      <c r="BE55" s="175">
        <v>5.7542321632653097E-2</v>
      </c>
      <c r="BF55" s="132">
        <v>8.4680817149119805E-2</v>
      </c>
      <c r="BG55" s="132">
        <v>6.9303083543219603E-3</v>
      </c>
      <c r="BH55" s="132">
        <v>1.5078190551813401E-3</v>
      </c>
    </row>
    <row r="56" spans="1:60">
      <c r="A56" s="136" t="s">
        <v>303</v>
      </c>
      <c r="B56" s="174">
        <v>9.40833685E-2</v>
      </c>
      <c r="C56" s="174">
        <v>0.10355472116</v>
      </c>
      <c r="D56" s="174">
        <v>0.11187607382</v>
      </c>
      <c r="E56" s="174">
        <v>0.12351742648</v>
      </c>
      <c r="F56" s="174">
        <v>0.15340877914000001</v>
      </c>
      <c r="G56" s="174">
        <v>0.15393013180000001</v>
      </c>
      <c r="H56" s="174">
        <v>0.16523876598000001</v>
      </c>
      <c r="I56" s="174">
        <v>0.19065740015999999</v>
      </c>
      <c r="J56" s="174">
        <v>0.17704603433999999</v>
      </c>
      <c r="K56" s="174">
        <v>0.22141466852</v>
      </c>
      <c r="L56" s="174">
        <v>0.21092330270000001</v>
      </c>
      <c r="M56" s="174">
        <v>0.22629193687999999</v>
      </c>
      <c r="N56" s="174">
        <v>0.26728057106000003</v>
      </c>
      <c r="O56" s="174">
        <v>0.27771920523999999</v>
      </c>
      <c r="P56" s="174">
        <v>0.29432783942000001</v>
      </c>
      <c r="Q56" s="174">
        <v>0.31642647359999998</v>
      </c>
      <c r="R56" s="174">
        <v>0.28533702913999998</v>
      </c>
      <c r="S56" s="174">
        <v>0.26841758467999999</v>
      </c>
      <c r="T56" s="174">
        <v>0.25226814021999999</v>
      </c>
      <c r="U56" s="174">
        <v>0.28830869576000001</v>
      </c>
      <c r="V56" s="174">
        <v>0.33012698530000001</v>
      </c>
      <c r="W56" s="174">
        <v>0.37545652884000003</v>
      </c>
      <c r="X56" s="174">
        <v>0.38675288437999999</v>
      </c>
      <c r="Y56" s="174">
        <v>0.38687674791999999</v>
      </c>
      <c r="Z56" s="174">
        <v>0.35642399545999998</v>
      </c>
      <c r="AA56" s="174">
        <v>0.23285195829292901</v>
      </c>
      <c r="AB56" s="174">
        <v>0.285061330852525</v>
      </c>
      <c r="AC56" s="174">
        <v>0.24701714361212099</v>
      </c>
      <c r="AD56" s="174">
        <v>0.22613781385252499</v>
      </c>
      <c r="AE56" s="174">
        <v>0.25488779993737398</v>
      </c>
      <c r="AF56" s="174">
        <v>0.256016639983838</v>
      </c>
      <c r="AG56" s="174">
        <v>0.31927510107676799</v>
      </c>
      <c r="AH56" s="174">
        <v>0.28956454018989902</v>
      </c>
      <c r="AI56" s="174">
        <v>0.29221755585454501</v>
      </c>
      <c r="AJ56" s="174">
        <v>0.31415347896363599</v>
      </c>
      <c r="AK56" s="174">
        <v>0.28054867849495002</v>
      </c>
      <c r="AL56" s="174">
        <v>0.27044643635218402</v>
      </c>
      <c r="AM56" s="174">
        <v>0.26835346035859198</v>
      </c>
      <c r="AN56" s="174">
        <v>0.26528437903787699</v>
      </c>
      <c r="AO56" s="174">
        <v>0.30529249582061202</v>
      </c>
      <c r="AP56" s="174">
        <v>0.31017866263498001</v>
      </c>
      <c r="AQ56" s="174">
        <v>0.28792427548713501</v>
      </c>
      <c r="AR56" s="174">
        <v>0.244222165072952</v>
      </c>
      <c r="AS56" s="174">
        <v>0.26156413963907499</v>
      </c>
      <c r="AT56" s="174">
        <v>0.30153024561818398</v>
      </c>
      <c r="AU56" s="174">
        <v>0.38064179058560998</v>
      </c>
      <c r="AV56" s="174">
        <v>0.25107908419068697</v>
      </c>
      <c r="AW56" s="174">
        <v>0.25586334931509602</v>
      </c>
      <c r="AX56" s="174">
        <v>0.33208333661560802</v>
      </c>
      <c r="AY56" s="174">
        <v>0.29839174407239899</v>
      </c>
      <c r="AZ56" s="174">
        <v>0.29421085993922602</v>
      </c>
      <c r="BA56" s="174">
        <v>0.32305673712501598</v>
      </c>
      <c r="BB56" s="174">
        <v>0.258860218117753</v>
      </c>
      <c r="BC56" s="174">
        <v>0.34715086760777503</v>
      </c>
      <c r="BD56" s="174">
        <v>0.28643452104323802</v>
      </c>
      <c r="BE56" s="175">
        <v>0.26117868786158899</v>
      </c>
      <c r="BF56" s="132">
        <v>-9.0664477379904906E-2</v>
      </c>
      <c r="BG56" s="132">
        <v>-5.1228697240623998E-3</v>
      </c>
      <c r="BH56" s="132">
        <v>6.8438358271156801E-3</v>
      </c>
    </row>
    <row r="57" spans="1:60" s="125" customFormat="1">
      <c r="A57" s="133" t="s">
        <v>304</v>
      </c>
      <c r="B57" s="176">
        <v>3.02195352803535</v>
      </c>
      <c r="C57" s="176">
        <v>3.24569889396808</v>
      </c>
      <c r="D57" s="176">
        <v>3.2446274371129298</v>
      </c>
      <c r="E57" s="176">
        <v>3.3623667793688901</v>
      </c>
      <c r="F57" s="176">
        <v>3.3097590865945499</v>
      </c>
      <c r="G57" s="176">
        <v>3.4607806880424201</v>
      </c>
      <c r="H57" s="176">
        <v>3.49563154078808</v>
      </c>
      <c r="I57" s="176">
        <v>3.63832964995798</v>
      </c>
      <c r="J57" s="176">
        <v>3.69312714613798</v>
      </c>
      <c r="K57" s="176">
        <v>3.9929128475503002</v>
      </c>
      <c r="L57" s="176">
        <v>4.0751076617909101</v>
      </c>
      <c r="M57" s="176">
        <v>3.7683469986981799</v>
      </c>
      <c r="N57" s="176">
        <v>4.5627163908781796</v>
      </c>
      <c r="O57" s="176">
        <v>4.5552870822299001</v>
      </c>
      <c r="P57" s="176">
        <v>4.7914988241270704</v>
      </c>
      <c r="Q57" s="176">
        <v>4.6476664707717203</v>
      </c>
      <c r="R57" s="176">
        <v>4.7043538796854598</v>
      </c>
      <c r="S57" s="176">
        <v>4.6630964895688898</v>
      </c>
      <c r="T57" s="176">
        <v>4.8012584910280802</v>
      </c>
      <c r="U57" s="176">
        <v>4.8519353452347502</v>
      </c>
      <c r="V57" s="176">
        <v>5.0299454067141403</v>
      </c>
      <c r="W57" s="176">
        <v>4.8609318350218196</v>
      </c>
      <c r="X57" s="176">
        <v>5.2950565940365699</v>
      </c>
      <c r="Y57" s="176">
        <v>5.6746900136169698</v>
      </c>
      <c r="Z57" s="176">
        <v>4.9380593066923204</v>
      </c>
      <c r="AA57" s="176">
        <v>5.0245715037474703</v>
      </c>
      <c r="AB57" s="176">
        <v>5.1309177449939396</v>
      </c>
      <c r="AC57" s="176">
        <v>5.2965664973494997</v>
      </c>
      <c r="AD57" s="176">
        <v>5.5046676467818196</v>
      </c>
      <c r="AE57" s="176">
        <v>5.5719662852909098</v>
      </c>
      <c r="AF57" s="176">
        <v>5.6488990936201997</v>
      </c>
      <c r="AG57" s="176">
        <v>5.4808629409757597</v>
      </c>
      <c r="AH57" s="176">
        <v>5.6767897196848498</v>
      </c>
      <c r="AI57" s="176">
        <v>5.9390416167192699</v>
      </c>
      <c r="AJ57" s="176">
        <v>5.9818085293966101</v>
      </c>
      <c r="AK57" s="176">
        <v>6.1766351996420097</v>
      </c>
      <c r="AL57" s="176">
        <v>6.0806666960895397</v>
      </c>
      <c r="AM57" s="176">
        <v>5.5666576670799497</v>
      </c>
      <c r="AN57" s="176">
        <v>5.1938449288504103</v>
      </c>
      <c r="AO57" s="176">
        <v>5.5562719300758401</v>
      </c>
      <c r="AP57" s="176">
        <v>5.5363262155633501</v>
      </c>
      <c r="AQ57" s="176">
        <v>5.4070476781504802</v>
      </c>
      <c r="AR57" s="176">
        <v>5.3929019685503601</v>
      </c>
      <c r="AS57" s="176">
        <v>5.6356565395220501</v>
      </c>
      <c r="AT57" s="176">
        <v>5.5698127031521203</v>
      </c>
      <c r="AU57" s="176">
        <v>6.0993512588351102</v>
      </c>
      <c r="AV57" s="176">
        <v>5.3144049202913202</v>
      </c>
      <c r="AW57" s="176">
        <v>5.8040091703377801</v>
      </c>
      <c r="AX57" s="176">
        <v>6.0993976422937397</v>
      </c>
      <c r="AY57" s="176">
        <v>5.9006619578819501</v>
      </c>
      <c r="AZ57" s="176">
        <v>5.7922547497594499</v>
      </c>
      <c r="BA57" s="176">
        <v>5.8940865844978596</v>
      </c>
      <c r="BB57" s="176">
        <v>5.2588772074510599</v>
      </c>
      <c r="BC57" s="176">
        <v>5.7859657242154201</v>
      </c>
      <c r="BD57" s="176">
        <v>5.5976420092271297</v>
      </c>
      <c r="BE57" s="176">
        <v>5.8204906501102496</v>
      </c>
      <c r="BF57" s="135">
        <v>3.6970149327816303E-2</v>
      </c>
      <c r="BG57" s="135">
        <v>4.9852541417450002E-4</v>
      </c>
      <c r="BH57" s="135">
        <v>0.152518119946014</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1.3125618E-2</v>
      </c>
      <c r="W59" s="174">
        <v>8.0433080000000007E-3</v>
      </c>
      <c r="X59" s="174">
        <v>8.0433080000000007E-3</v>
      </c>
      <c r="Y59" s="174">
        <v>6.9826519999999998E-3</v>
      </c>
      <c r="Z59" s="174">
        <v>6.9826519999999998E-3</v>
      </c>
      <c r="AA59" s="174">
        <v>1.6580000000000001E-2</v>
      </c>
      <c r="AB59" s="174">
        <v>1.7593000000000001E-2</v>
      </c>
      <c r="AC59" s="174">
        <v>1.7472999999999999E-2</v>
      </c>
      <c r="AD59" s="174">
        <v>2.426E-2</v>
      </c>
      <c r="AE59" s="174">
        <v>1.83E-2</v>
      </c>
      <c r="AF59" s="174">
        <v>1.5559999999999999E-2</v>
      </c>
      <c r="AG59" s="174">
        <v>1.537E-2</v>
      </c>
      <c r="AH59" s="174">
        <v>1.712E-2</v>
      </c>
      <c r="AI59" s="174">
        <v>1.951E-2</v>
      </c>
      <c r="AJ59" s="174">
        <v>1.506E-2</v>
      </c>
      <c r="AK59" s="174">
        <v>1.5339999999999999E-2</v>
      </c>
      <c r="AL59" s="174">
        <v>1.2925519480519501E-2</v>
      </c>
      <c r="AM59" s="174">
        <v>1.9939354838709698E-2</v>
      </c>
      <c r="AN59" s="174">
        <v>2.4225E-2</v>
      </c>
      <c r="AO59" s="174">
        <v>2.6848089171974499E-2</v>
      </c>
      <c r="AP59" s="174">
        <v>2.9141658227848099E-2</v>
      </c>
      <c r="AQ59" s="174">
        <v>2.4229811320754701E-2</v>
      </c>
      <c r="AR59" s="174">
        <v>2.2605750000000001E-2</v>
      </c>
      <c r="AS59" s="174">
        <v>2.12109316770186E-2</v>
      </c>
      <c r="AT59" s="174">
        <v>2.1801555555555501E-2</v>
      </c>
      <c r="AU59" s="174">
        <v>3.2348705521472398E-2</v>
      </c>
      <c r="AV59" s="174">
        <v>2.4963256097561001E-2</v>
      </c>
      <c r="AW59" s="174">
        <v>1.6885636363636401E-2</v>
      </c>
      <c r="AX59" s="174">
        <v>1.37248373493976E-2</v>
      </c>
      <c r="AY59" s="174">
        <v>1.19074311377245E-2</v>
      </c>
      <c r="AZ59" s="174">
        <v>1.49129464285714E-2</v>
      </c>
      <c r="BA59" s="174">
        <v>1.7738041420118301E-2</v>
      </c>
      <c r="BB59" s="174">
        <v>1.5717600000000002E-2</v>
      </c>
      <c r="BC59" s="174">
        <v>1.5818947368421099E-2</v>
      </c>
      <c r="BD59" s="174">
        <v>1.3949220811143E-2</v>
      </c>
      <c r="BE59" s="175">
        <v>9.4855836734693902E-3</v>
      </c>
      <c r="BF59" s="132">
        <v>-0.32184980750823899</v>
      </c>
      <c r="BG59" s="132">
        <v>-4.3673375842152598E-2</v>
      </c>
      <c r="BH59" s="132">
        <v>2.4855694741829902E-4</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2.0000000000000001E-4</v>
      </c>
      <c r="W60" s="174">
        <v>2.0000000000000001E-4</v>
      </c>
      <c r="X60" s="174">
        <v>2.0000000000000001E-4</v>
      </c>
      <c r="Y60" s="174">
        <v>2.0000000000000001E-4</v>
      </c>
      <c r="Z60" s="174">
        <v>2.0000000000000001E-4</v>
      </c>
      <c r="AA60" s="174">
        <v>2.0000000000000001E-4</v>
      </c>
      <c r="AB60" s="174">
        <v>1.8000000000000001E-4</v>
      </c>
      <c r="AC60" s="174">
        <v>1.7000000000000001E-4</v>
      </c>
      <c r="AD60" s="174">
        <v>1.9000000000000001E-4</v>
      </c>
      <c r="AE60" s="174">
        <v>1.9000000000000001E-4</v>
      </c>
      <c r="AF60" s="174">
        <v>2.0000000000000001E-4</v>
      </c>
      <c r="AG60" s="174">
        <v>1.6000000000000001E-4</v>
      </c>
      <c r="AH60" s="174">
        <v>2.1000000000000001E-4</v>
      </c>
      <c r="AI60" s="174">
        <v>2.7999999999999998E-4</v>
      </c>
      <c r="AJ60" s="174">
        <v>1.9000000000000001E-4</v>
      </c>
      <c r="AK60" s="174">
        <v>2.7E-4</v>
      </c>
      <c r="AL60" s="174">
        <v>2.9805194805194801E-4</v>
      </c>
      <c r="AM60" s="174">
        <v>2.8625806451612899E-4</v>
      </c>
      <c r="AN60" s="174">
        <v>2.7461538461538498E-4</v>
      </c>
      <c r="AO60" s="174">
        <v>3.2159235668789802E-4</v>
      </c>
      <c r="AP60" s="174">
        <v>3.4860759493670902E-4</v>
      </c>
      <c r="AQ60" s="174">
        <v>3.3679245283018902E-4</v>
      </c>
      <c r="AR60" s="174">
        <v>3.3468750000000002E-4</v>
      </c>
      <c r="AS60" s="174">
        <v>3.7062111801242201E-4</v>
      </c>
      <c r="AT60" s="174">
        <v>4.2499999999999998E-4</v>
      </c>
      <c r="AU60" s="174">
        <v>4.2239263803681002E-4</v>
      </c>
      <c r="AV60" s="174">
        <v>3.91829268292683E-4</v>
      </c>
      <c r="AW60" s="174">
        <v>6.6763636363636298E-4</v>
      </c>
      <c r="AX60" s="174">
        <v>1.27192771084337E-3</v>
      </c>
      <c r="AY60" s="174">
        <v>1.1085628742515E-3</v>
      </c>
      <c r="AZ60" s="174">
        <v>1.0108928571428599E-3</v>
      </c>
      <c r="BA60" s="174">
        <v>1.2855621301775099E-3</v>
      </c>
      <c r="BB60" s="174">
        <v>3.6540000000000001E-3</v>
      </c>
      <c r="BC60" s="174">
        <v>2.89894736842105E-3</v>
      </c>
      <c r="BD60" s="174">
        <v>3.1289471528062299E-3</v>
      </c>
      <c r="BE60" s="175">
        <v>3.1382439269995199E-3</v>
      </c>
      <c r="BF60" s="132">
        <v>2.3085632291053299E-4</v>
      </c>
      <c r="BG60" s="132">
        <v>0.220958576303659</v>
      </c>
      <c r="BH60" s="132">
        <v>8.2233456327070298E-5</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5.2104725999999997E-2</v>
      </c>
      <c r="W61" s="174">
        <v>4.7817907999999999E-2</v>
      </c>
      <c r="X61" s="174">
        <v>5.7319618000000003E-2</v>
      </c>
      <c r="Y61" s="174">
        <v>6.9914907999999998E-2</v>
      </c>
      <c r="Z61" s="174">
        <v>7.2920100000000002E-2</v>
      </c>
      <c r="AA61" s="174">
        <v>7.3660000000000003E-2</v>
      </c>
      <c r="AB61" s="174">
        <v>7.1999999999999995E-2</v>
      </c>
      <c r="AC61" s="174">
        <v>6.8659999999999999E-2</v>
      </c>
      <c r="AD61" s="174">
        <v>7.6289999999999997E-2</v>
      </c>
      <c r="AE61" s="174">
        <v>9.1789999999999997E-2</v>
      </c>
      <c r="AF61" s="174">
        <v>8.3309999999999995E-2</v>
      </c>
      <c r="AG61" s="174">
        <v>7.331E-2</v>
      </c>
      <c r="AH61" s="174">
        <v>6.4990000000000006E-2</v>
      </c>
      <c r="AI61" s="174">
        <v>6.1409999999999999E-2</v>
      </c>
      <c r="AJ61" s="174">
        <v>6.132E-2</v>
      </c>
      <c r="AK61" s="174">
        <v>7.5310505999999999E-2</v>
      </c>
      <c r="AL61" s="174">
        <v>8.0286636740259695E-2</v>
      </c>
      <c r="AM61" s="174">
        <v>8.7748391206451601E-2</v>
      </c>
      <c r="AN61" s="174">
        <v>8.4586838538461495E-2</v>
      </c>
      <c r="AO61" s="174">
        <v>7.8514006242038206E-2</v>
      </c>
      <c r="AP61" s="174">
        <v>7.6073630639240497E-2</v>
      </c>
      <c r="AQ61" s="174">
        <v>7.4749349943396201E-2</v>
      </c>
      <c r="AR61" s="174">
        <v>7.8139073700000006E-2</v>
      </c>
      <c r="AS61" s="174">
        <v>7.0891540770186307E-2</v>
      </c>
      <c r="AT61" s="174">
        <v>6.4969320277777701E-2</v>
      </c>
      <c r="AU61" s="174">
        <v>7.5298743496932496E-2</v>
      </c>
      <c r="AV61" s="174">
        <v>7.3545632506097497E-2</v>
      </c>
      <c r="AW61" s="174">
        <v>7.0818283800000006E-2</v>
      </c>
      <c r="AX61" s="174">
        <v>7.1253417090361398E-2</v>
      </c>
      <c r="AY61" s="174">
        <v>7.5701384892215506E-2</v>
      </c>
      <c r="AZ61" s="174">
        <v>8.4415841142857106E-2</v>
      </c>
      <c r="BA61" s="174">
        <v>0.105205732349112</v>
      </c>
      <c r="BB61" s="174">
        <v>0.1008916623</v>
      </c>
      <c r="BC61" s="174">
        <v>9.2840901052631597E-2</v>
      </c>
      <c r="BD61" s="174">
        <v>8.9087265664891405E-2</v>
      </c>
      <c r="BE61" s="175">
        <v>8.7004038005932399E-2</v>
      </c>
      <c r="BF61" s="132">
        <v>-2.6052473296523899E-2</v>
      </c>
      <c r="BG61" s="132">
        <v>3.2073746165309801E-2</v>
      </c>
      <c r="BH61" s="132">
        <v>2.2798236612793098E-3</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1.597259548</v>
      </c>
      <c r="W62" s="174">
        <v>1.643309696</v>
      </c>
      <c r="X62" s="174">
        <v>1.6252785439999999</v>
      </c>
      <c r="Y62" s="174">
        <v>1.609236122</v>
      </c>
      <c r="Z62" s="174">
        <v>1.597259548</v>
      </c>
      <c r="AA62" s="174">
        <v>1.6684560820000001</v>
      </c>
      <c r="AB62" s="174">
        <v>1.6809400000000001</v>
      </c>
      <c r="AC62" s="174">
        <v>1.72594</v>
      </c>
      <c r="AD62" s="174">
        <v>1.7428900000000001</v>
      </c>
      <c r="AE62" s="174">
        <v>1.75926</v>
      </c>
      <c r="AF62" s="174">
        <v>1.7625519999999999</v>
      </c>
      <c r="AG62" s="174">
        <v>1.5430900000000001</v>
      </c>
      <c r="AH62" s="174">
        <v>1.5743400000000001</v>
      </c>
      <c r="AI62" s="174">
        <v>1.58497</v>
      </c>
      <c r="AJ62" s="174">
        <v>1.6049199999999999</v>
      </c>
      <c r="AK62" s="174">
        <v>1.64076</v>
      </c>
      <c r="AL62" s="174">
        <v>1.7276978571428601</v>
      </c>
      <c r="AM62" s="174">
        <v>1.6008143225806399</v>
      </c>
      <c r="AN62" s="174">
        <v>1.52676346153846</v>
      </c>
      <c r="AO62" s="174">
        <v>1.71201152866242</v>
      </c>
      <c r="AP62" s="174">
        <v>1.67148626582278</v>
      </c>
      <c r="AQ62" s="174">
        <v>1.6674594339622599</v>
      </c>
      <c r="AR62" s="174">
        <v>1.6929928125</v>
      </c>
      <c r="AS62" s="174">
        <v>1.5659217391304301</v>
      </c>
      <c r="AT62" s="174">
        <v>1.6452127777777801</v>
      </c>
      <c r="AU62" s="174">
        <v>1.5626997607362001</v>
      </c>
      <c r="AV62" s="174">
        <v>1.52118570731707</v>
      </c>
      <c r="AW62" s="174">
        <v>1.5156671454545401</v>
      </c>
      <c r="AX62" s="174">
        <v>1.6696456807228901</v>
      </c>
      <c r="AY62" s="174">
        <v>1.5885843413173599</v>
      </c>
      <c r="AZ62" s="174">
        <v>1.5299405212499999</v>
      </c>
      <c r="BA62" s="174">
        <v>1.6713373441420101</v>
      </c>
      <c r="BB62" s="174">
        <v>1.6664669999999999</v>
      </c>
      <c r="BC62" s="174">
        <v>1.70570448421053</v>
      </c>
      <c r="BD62" s="174">
        <v>1.73274264907825</v>
      </c>
      <c r="BE62" s="175">
        <v>1.88679867559184</v>
      </c>
      <c r="BF62" s="132">
        <v>8.5933614524101906E-2</v>
      </c>
      <c r="BG62" s="132">
        <v>5.1970355232235903E-3</v>
      </c>
      <c r="BH62" s="132">
        <v>4.94410186385996E-2</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3.0000000000000001E-5</v>
      </c>
      <c r="W63" s="174">
        <v>3.0000000000000001E-5</v>
      </c>
      <c r="X63" s="174">
        <v>3.0000000000000001E-5</v>
      </c>
      <c r="Y63" s="174">
        <v>3.0000000000000001E-5</v>
      </c>
      <c r="Z63" s="174">
        <v>3.0000000000000001E-5</v>
      </c>
      <c r="AA63" s="174">
        <v>3.0000000000000001E-5</v>
      </c>
      <c r="AB63" s="174">
        <v>3.0000000000000001E-5</v>
      </c>
      <c r="AC63" s="174">
        <v>4.1999999999999998E-5</v>
      </c>
      <c r="AD63" s="174">
        <v>5.0000000000000002E-5</v>
      </c>
      <c r="AE63" s="174">
        <v>4.0000000000000003E-5</v>
      </c>
      <c r="AF63" s="174">
        <v>4.0000000000000003E-5</v>
      </c>
      <c r="AG63" s="174">
        <v>5.0000000000000002E-5</v>
      </c>
      <c r="AH63" s="174">
        <v>5.0000000000000002E-5</v>
      </c>
      <c r="AI63" s="174">
        <v>6.0000000000000002E-5</v>
      </c>
      <c r="AJ63" s="174">
        <v>5.0000000000000002E-5</v>
      </c>
      <c r="AK63" s="174">
        <v>3.154E-5</v>
      </c>
      <c r="AL63" s="174">
        <v>3.13351948051948E-5</v>
      </c>
      <c r="AM63" s="174">
        <v>3.1133032258064501E-5</v>
      </c>
      <c r="AN63" s="174">
        <v>3.0933461538461499E-5</v>
      </c>
      <c r="AO63" s="174">
        <v>3.0736433121019097E-5</v>
      </c>
      <c r="AP63" s="174">
        <v>3.0541898734177199E-5</v>
      </c>
      <c r="AQ63" s="174">
        <v>3.0349811320754699E-5</v>
      </c>
      <c r="AR63" s="174">
        <v>3.0160125000000001E-5</v>
      </c>
      <c r="AS63" s="174">
        <v>2.9972795031055899E-5</v>
      </c>
      <c r="AT63" s="174">
        <v>2.9787777777777799E-5</v>
      </c>
      <c r="AU63" s="174">
        <v>2.96050306748466E-5</v>
      </c>
      <c r="AV63" s="174">
        <v>2.9424512195121899E-5</v>
      </c>
      <c r="AW63" s="174">
        <v>2.9246181818181802E-5</v>
      </c>
      <c r="AX63" s="174">
        <v>2.9070000000000001E-5</v>
      </c>
      <c r="AY63" s="174">
        <v>2.8895928143712501E-5</v>
      </c>
      <c r="AZ63" s="174">
        <v>2.8723928571428499E-5</v>
      </c>
      <c r="BA63" s="174">
        <v>2.85539644970414E-5</v>
      </c>
      <c r="BB63" s="174">
        <v>2.8385999999999999E-5</v>
      </c>
      <c r="BC63" s="174">
        <v>2.8220000000000001E-5</v>
      </c>
      <c r="BD63" s="174">
        <v>2.81159524784924E-5</v>
      </c>
      <c r="BE63" s="175">
        <v>2.8012669387755101E-5</v>
      </c>
      <c r="BF63" s="132">
        <v>-6.3956730233076797E-3</v>
      </c>
      <c r="BG63" s="132">
        <v>-5.7594552361317497E-3</v>
      </c>
      <c r="BH63" s="132">
        <v>7.3403428104617498E-7</v>
      </c>
    </row>
    <row r="64" spans="1:60">
      <c r="A64" s="136" t="s">
        <v>310</v>
      </c>
      <c r="B64" s="174">
        <v>0.81433999999999995</v>
      </c>
      <c r="C64" s="174">
        <v>0.91822999999999999</v>
      </c>
      <c r="D64" s="174">
        <v>0.88571</v>
      </c>
      <c r="E64" s="174">
        <v>1.0404</v>
      </c>
      <c r="F64" s="174">
        <v>1.15181</v>
      </c>
      <c r="G64" s="174">
        <v>1.24377</v>
      </c>
      <c r="H64" s="174">
        <v>1.2609900000000001</v>
      </c>
      <c r="I64" s="174">
        <v>1.22899</v>
      </c>
      <c r="J64" s="174">
        <v>1.2234499999999999</v>
      </c>
      <c r="K64" s="174">
        <v>1.3203</v>
      </c>
      <c r="L64" s="174">
        <v>1.25987</v>
      </c>
      <c r="M64" s="174">
        <v>1.3573500000000001</v>
      </c>
      <c r="N64" s="174">
        <v>1.47014</v>
      </c>
      <c r="O64" s="174">
        <v>1.6970099999999999</v>
      </c>
      <c r="P64" s="174">
        <v>1.7202299999999999</v>
      </c>
      <c r="Q64" s="174">
        <v>1.83938</v>
      </c>
      <c r="R64" s="174">
        <v>1.86744</v>
      </c>
      <c r="S64" s="174">
        <v>1.7467699999999999</v>
      </c>
      <c r="T64" s="174">
        <v>1.80362</v>
      </c>
      <c r="U64" s="174">
        <v>2.0298799999999999</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5.4314425999999999E-2</v>
      </c>
      <c r="W65" s="174">
        <v>4.6182729999999998E-2</v>
      </c>
      <c r="X65" s="174">
        <v>6.7705208000000003E-2</v>
      </c>
      <c r="Y65" s="174">
        <v>7.1638473999999994E-2</v>
      </c>
      <c r="Z65" s="174">
        <v>5.5021529999999999E-2</v>
      </c>
      <c r="AA65" s="174">
        <v>6.6479999999999997E-2</v>
      </c>
      <c r="AB65" s="174">
        <v>6.0310000000000002E-2</v>
      </c>
      <c r="AC65" s="174">
        <v>6.2810000000000005E-2</v>
      </c>
      <c r="AD65" s="174">
        <v>7.3580000000000007E-2</v>
      </c>
      <c r="AE65" s="174">
        <v>7.1559999999999999E-2</v>
      </c>
      <c r="AF65" s="174">
        <v>6.1879999999999998E-2</v>
      </c>
      <c r="AG65" s="174">
        <v>6.5250000000000002E-2</v>
      </c>
      <c r="AH65" s="174">
        <v>5.7770000000000002E-2</v>
      </c>
      <c r="AI65" s="174">
        <v>5.7579999999999999E-2</v>
      </c>
      <c r="AJ65" s="174">
        <v>5.6919999999999998E-2</v>
      </c>
      <c r="AK65" s="174">
        <v>5.8790000000000002E-2</v>
      </c>
      <c r="AL65" s="174">
        <v>5.9779285714285701E-2</v>
      </c>
      <c r="AM65" s="174">
        <v>6.1061806451612903E-2</v>
      </c>
      <c r="AN65" s="174">
        <v>7.0172788502565295E-2</v>
      </c>
      <c r="AO65" s="174">
        <v>6.3279800298925201E-2</v>
      </c>
      <c r="AP65" s="174">
        <v>6.6580217354852797E-2</v>
      </c>
      <c r="AQ65" s="174">
        <v>5.6289782745248602E-2</v>
      </c>
      <c r="AR65" s="174">
        <v>6.1746018749999999E-2</v>
      </c>
      <c r="AS65" s="174">
        <v>4.1679670807453398E-2</v>
      </c>
      <c r="AT65" s="174">
        <v>6.12311666666666E-2</v>
      </c>
      <c r="AU65" s="174">
        <v>7.6895171779141097E-2</v>
      </c>
      <c r="AV65" s="174">
        <v>5.3375542682926803E-2</v>
      </c>
      <c r="AW65" s="174">
        <v>5.8928007513337502E-2</v>
      </c>
      <c r="AX65" s="174">
        <v>5.77897590361445E-2</v>
      </c>
      <c r="AY65" s="174">
        <v>5.6665045771979498E-2</v>
      </c>
      <c r="AZ65" s="174">
        <v>5.4829508762719199E-2</v>
      </c>
      <c r="BA65" s="174">
        <v>6.6334254497041403E-2</v>
      </c>
      <c r="BB65" s="174">
        <v>7.5846284999999999E-2</v>
      </c>
      <c r="BC65" s="174">
        <v>5.2765315789473702E-2</v>
      </c>
      <c r="BD65" s="174">
        <v>5.7743632966098003E-2</v>
      </c>
      <c r="BE65" s="175">
        <v>6.0457100276819699E-2</v>
      </c>
      <c r="BF65" s="132">
        <v>4.4130994981354199E-2</v>
      </c>
      <c r="BG65" s="132">
        <v>-5.8471611722030799E-3</v>
      </c>
      <c r="BH65" s="132">
        <v>1.5841969046773601E-3</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0.22388680399999999</v>
      </c>
      <c r="W66" s="174">
        <v>0.20643017399999999</v>
      </c>
      <c r="X66" s="174">
        <v>0.21120312599999999</v>
      </c>
      <c r="Y66" s="174">
        <v>0.29119426599999998</v>
      </c>
      <c r="Z66" s="174">
        <v>0.25915361599999998</v>
      </c>
      <c r="AA66" s="174">
        <v>0.28698000000000001</v>
      </c>
      <c r="AB66" s="174">
        <v>0.28353</v>
      </c>
      <c r="AC66" s="174">
        <v>0.28491</v>
      </c>
      <c r="AD66" s="174">
        <v>0.30853000000000003</v>
      </c>
      <c r="AE66" s="174">
        <v>0.32216</v>
      </c>
      <c r="AF66" s="174">
        <v>0.27961000000000003</v>
      </c>
      <c r="AG66" s="174">
        <v>0.29093000000000002</v>
      </c>
      <c r="AH66" s="174">
        <v>0.26406000000000002</v>
      </c>
      <c r="AI66" s="174">
        <v>0.25957000000000002</v>
      </c>
      <c r="AJ66" s="174">
        <v>0.29318</v>
      </c>
      <c r="AK66" s="174">
        <v>0.29380000000000001</v>
      </c>
      <c r="AL66" s="174">
        <v>0.27793344155844202</v>
      </c>
      <c r="AM66" s="174">
        <v>0.276604258064516</v>
      </c>
      <c r="AN66" s="174">
        <v>0.31152173076923101</v>
      </c>
      <c r="AO66" s="174">
        <v>0.319344133757962</v>
      </c>
      <c r="AP66" s="174">
        <v>0.32081969620253198</v>
      </c>
      <c r="AQ66" s="174">
        <v>0.31323815094339602</v>
      </c>
      <c r="AR66" s="174">
        <v>0.31875255000000002</v>
      </c>
      <c r="AS66" s="174">
        <v>0.27337583850931702</v>
      </c>
      <c r="AT66" s="174">
        <v>0.26822883333333303</v>
      </c>
      <c r="AU66" s="174">
        <v>0.28765501840490798</v>
      </c>
      <c r="AV66" s="174">
        <v>0.31129062804877999</v>
      </c>
      <c r="AW66" s="174">
        <v>0.31243434545454501</v>
      </c>
      <c r="AX66" s="174">
        <v>0.30097772891566199</v>
      </c>
      <c r="AY66" s="174">
        <v>0.29205776047904197</v>
      </c>
      <c r="AZ66" s="174">
        <v>0.27677517857142803</v>
      </c>
      <c r="BA66" s="174">
        <v>0.27767689349112401</v>
      </c>
      <c r="BB66" s="174">
        <v>0.30501719999999999</v>
      </c>
      <c r="BC66" s="174">
        <v>0.31590384210526301</v>
      </c>
      <c r="BD66" s="174">
        <v>0.31824601720606299</v>
      </c>
      <c r="BE66" s="175">
        <v>0.311931670967663</v>
      </c>
      <c r="BF66" s="132">
        <v>-2.2519114697381E-2</v>
      </c>
      <c r="BG66" s="132">
        <v>1.7245439860263698E-2</v>
      </c>
      <c r="BH66" s="132">
        <v>8.1737494083433393E-3</v>
      </c>
    </row>
    <row r="67" spans="1:60" s="125" customFormat="1">
      <c r="A67" s="133" t="s">
        <v>313</v>
      </c>
      <c r="B67" s="176">
        <v>0.81433999999999995</v>
      </c>
      <c r="C67" s="176">
        <v>0.91822999999999999</v>
      </c>
      <c r="D67" s="176">
        <v>0.88571</v>
      </c>
      <c r="E67" s="176">
        <v>1.0404</v>
      </c>
      <c r="F67" s="176">
        <v>1.15181</v>
      </c>
      <c r="G67" s="176">
        <v>1.24377</v>
      </c>
      <c r="H67" s="176">
        <v>1.2609900000000001</v>
      </c>
      <c r="I67" s="176">
        <v>1.22899</v>
      </c>
      <c r="J67" s="176">
        <v>1.2234499999999999</v>
      </c>
      <c r="K67" s="176">
        <v>1.3203</v>
      </c>
      <c r="L67" s="176">
        <v>1.25987</v>
      </c>
      <c r="M67" s="176">
        <v>1.3573500000000001</v>
      </c>
      <c r="N67" s="176">
        <v>1.47014</v>
      </c>
      <c r="O67" s="176">
        <v>1.6970099999999999</v>
      </c>
      <c r="P67" s="176">
        <v>1.7202299999999999</v>
      </c>
      <c r="Q67" s="176">
        <v>1.83938</v>
      </c>
      <c r="R67" s="176">
        <v>1.86744</v>
      </c>
      <c r="S67" s="176">
        <v>1.7467699999999999</v>
      </c>
      <c r="T67" s="176">
        <v>1.80362</v>
      </c>
      <c r="U67" s="176">
        <v>2.0298799999999999</v>
      </c>
      <c r="V67" s="176">
        <v>1.940921122</v>
      </c>
      <c r="W67" s="176">
        <v>1.952013816</v>
      </c>
      <c r="X67" s="176">
        <v>1.9697798040000001</v>
      </c>
      <c r="Y67" s="176">
        <v>2.0491964220000001</v>
      </c>
      <c r="Z67" s="176">
        <v>1.9915674459999999</v>
      </c>
      <c r="AA67" s="176">
        <v>2.112386082</v>
      </c>
      <c r="AB67" s="176">
        <v>2.1145830000000001</v>
      </c>
      <c r="AC67" s="176">
        <v>2.160005</v>
      </c>
      <c r="AD67" s="176">
        <v>2.2257899999999999</v>
      </c>
      <c r="AE67" s="176">
        <v>2.2633000000000001</v>
      </c>
      <c r="AF67" s="176">
        <v>2.2031520000000002</v>
      </c>
      <c r="AG67" s="176">
        <v>1.9881599999999999</v>
      </c>
      <c r="AH67" s="176">
        <v>1.97854</v>
      </c>
      <c r="AI67" s="176">
        <v>1.9833799999999999</v>
      </c>
      <c r="AJ67" s="176">
        <v>2.0316399999999999</v>
      </c>
      <c r="AK67" s="176">
        <v>2.0843020459999999</v>
      </c>
      <c r="AL67" s="176">
        <v>2.1589521277792199</v>
      </c>
      <c r="AM67" s="176">
        <v>2.0464855242387099</v>
      </c>
      <c r="AN67" s="176">
        <v>2.01757536819487</v>
      </c>
      <c r="AO67" s="176">
        <v>2.2003498869231302</v>
      </c>
      <c r="AP67" s="176">
        <v>2.1644806177409301</v>
      </c>
      <c r="AQ67" s="176">
        <v>2.13633367117921</v>
      </c>
      <c r="AR67" s="176">
        <v>2.1746010525749999</v>
      </c>
      <c r="AS67" s="176">
        <v>1.97348031480745</v>
      </c>
      <c r="AT67" s="176">
        <v>2.0618984413888901</v>
      </c>
      <c r="AU67" s="176">
        <v>2.03534939760736</v>
      </c>
      <c r="AV67" s="176">
        <v>1.9847820204329301</v>
      </c>
      <c r="AW67" s="176">
        <v>1.97543030113152</v>
      </c>
      <c r="AX67" s="176">
        <v>2.1146924208253002</v>
      </c>
      <c r="AY67" s="176">
        <v>2.0260534224007198</v>
      </c>
      <c r="AZ67" s="176">
        <v>1.96191361294129</v>
      </c>
      <c r="BA67" s="176">
        <v>2.13960638199408</v>
      </c>
      <c r="BB67" s="176">
        <v>2.1676221333000001</v>
      </c>
      <c r="BC67" s="176">
        <v>2.1859606578947401</v>
      </c>
      <c r="BD67" s="176">
        <v>2.2149258488317298</v>
      </c>
      <c r="BE67" s="176">
        <v>2.3588433251121099</v>
      </c>
      <c r="BF67" s="135">
        <v>6.2066434068255502E-2</v>
      </c>
      <c r="BG67" s="135">
        <v>7.1848676113435202E-3</v>
      </c>
      <c r="BH67" s="135">
        <v>6.1810313050925998E-2</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1.7191465999999999E-2</v>
      </c>
      <c r="C69" s="174">
        <v>1.8473092E-2</v>
      </c>
      <c r="D69" s="174">
        <v>1.98873E-2</v>
      </c>
      <c r="E69" s="174">
        <v>2.1389895999999999E-2</v>
      </c>
      <c r="F69" s="174">
        <v>2.3025074E-2</v>
      </c>
      <c r="G69" s="174">
        <v>2.4792834E-2</v>
      </c>
      <c r="H69" s="174">
        <v>2.6648982000000002E-2</v>
      </c>
      <c r="I69" s="174">
        <v>3.5001648000000003E-2</v>
      </c>
      <c r="J69" s="174">
        <v>2.9654173999999998E-2</v>
      </c>
      <c r="K69" s="174">
        <v>3.2659366000000002E-2</v>
      </c>
      <c r="L69" s="174">
        <v>3.4294544000000003E-2</v>
      </c>
      <c r="M69" s="174">
        <v>3.8360392E-2</v>
      </c>
      <c r="N69" s="174">
        <v>3.9642018000000001E-2</v>
      </c>
      <c r="O69" s="174">
        <v>6.209257E-2</v>
      </c>
      <c r="P69" s="174">
        <v>5.3828292E-2</v>
      </c>
      <c r="Q69" s="174">
        <v>5.5817022000000001E-2</v>
      </c>
      <c r="R69" s="174">
        <v>6.0943525999999998E-2</v>
      </c>
      <c r="S69" s="174">
        <v>6.3948718000000002E-2</v>
      </c>
      <c r="T69" s="174">
        <v>6.2578703999999999E-2</v>
      </c>
      <c r="U69" s="174">
        <v>5.8512856000000002E-2</v>
      </c>
      <c r="V69" s="174">
        <v>5.8990000000000001E-2</v>
      </c>
      <c r="W69" s="174">
        <v>7.0499999999999993E-2</v>
      </c>
      <c r="X69" s="174">
        <v>7.8159999999999993E-2</v>
      </c>
      <c r="Y69" s="174">
        <v>8.2460000000000006E-2</v>
      </c>
      <c r="Z69" s="174">
        <v>6.7320000000000005E-2</v>
      </c>
      <c r="AA69" s="174">
        <v>7.3810000000000001E-2</v>
      </c>
      <c r="AB69" s="174">
        <v>5.6070000000000002E-2</v>
      </c>
      <c r="AC69" s="174">
        <v>9.2039999999999997E-2</v>
      </c>
      <c r="AD69" s="174">
        <v>0.10532999999999999</v>
      </c>
      <c r="AE69" s="174">
        <v>6.8959999999999994E-2</v>
      </c>
      <c r="AF69" s="174">
        <v>8.3229999999999998E-2</v>
      </c>
      <c r="AG69" s="174">
        <v>8.8139999999999996E-2</v>
      </c>
      <c r="AH69" s="174">
        <v>5.9409999999999998E-2</v>
      </c>
      <c r="AI69" s="174">
        <v>7.4880000000000002E-2</v>
      </c>
      <c r="AJ69" s="174">
        <v>5.1429999999999997E-2</v>
      </c>
      <c r="AK69" s="174">
        <v>3.7810000000000003E-2</v>
      </c>
      <c r="AL69" s="174">
        <v>4.0952337662337697E-2</v>
      </c>
      <c r="AM69" s="174">
        <v>7.9086193548387099E-2</v>
      </c>
      <c r="AN69" s="174">
        <v>9.4036153846153797E-2</v>
      </c>
      <c r="AO69" s="174">
        <v>0.11628974522292999</v>
      </c>
      <c r="AP69" s="174">
        <v>0.139907848101266</v>
      </c>
      <c r="AQ69" s="174">
        <v>0.178105471698113</v>
      </c>
      <c r="AR69" s="174">
        <v>0.17173293749999999</v>
      </c>
      <c r="AS69" s="174">
        <v>7.0684099378881995E-2</v>
      </c>
      <c r="AT69" s="174">
        <v>6.3494999999999996E-2</v>
      </c>
      <c r="AU69" s="174">
        <v>9.6230429447852706E-2</v>
      </c>
      <c r="AV69" s="174">
        <v>9.9673902439024298E-2</v>
      </c>
      <c r="AW69" s="174">
        <v>0.115927636363636</v>
      </c>
      <c r="AX69" s="174">
        <v>0.13478746987951801</v>
      </c>
      <c r="AY69" s="174">
        <v>0.13288095808383199</v>
      </c>
      <c r="AZ69" s="174">
        <v>0.120687857142857</v>
      </c>
      <c r="BA69" s="174">
        <v>0.13961928994082801</v>
      </c>
      <c r="BB69" s="174">
        <v>0.155088</v>
      </c>
      <c r="BC69" s="174">
        <v>0.101923703200813</v>
      </c>
      <c r="BD69" s="174">
        <v>0.25818816626444202</v>
      </c>
      <c r="BE69" s="175">
        <v>0.188037522177327</v>
      </c>
      <c r="BF69" s="132">
        <v>-0.27369344161395198</v>
      </c>
      <c r="BG69" s="132">
        <v>0.15058757687629001</v>
      </c>
      <c r="BH69" s="132">
        <v>4.9272700680740101E-3</v>
      </c>
    </row>
    <row r="70" spans="1:60">
      <c r="A70" s="124" t="s">
        <v>315</v>
      </c>
      <c r="B70" s="174">
        <v>7.0710399999999996E-4</v>
      </c>
      <c r="C70" s="174">
        <v>9.2807399999999998E-4</v>
      </c>
      <c r="D70" s="174">
        <v>1.0606560000000001E-3</v>
      </c>
      <c r="E70" s="174">
        <v>1.2816259999999999E-3</v>
      </c>
      <c r="F70" s="174">
        <v>1.4142079999999999E-3</v>
      </c>
      <c r="G70" s="174">
        <v>1.7235659999999999E-3</v>
      </c>
      <c r="H70" s="174">
        <v>2E-3</v>
      </c>
      <c r="I70" s="174">
        <v>2E-3</v>
      </c>
      <c r="J70" s="174">
        <v>2.8999999999999998E-3</v>
      </c>
      <c r="K70" s="174">
        <v>4.0000000000000001E-3</v>
      </c>
      <c r="L70" s="174">
        <v>4.6100000000000004E-3</v>
      </c>
      <c r="M70" s="174">
        <v>4.5900000000000003E-3</v>
      </c>
      <c r="N70" s="174">
        <v>5.6600000000000001E-3</v>
      </c>
      <c r="O70" s="174">
        <v>7.0800000000000004E-3</v>
      </c>
      <c r="P70" s="174">
        <v>1.0319999999999999E-2</v>
      </c>
      <c r="Q70" s="174">
        <v>6.8999999999999999E-3</v>
      </c>
      <c r="R70" s="174">
        <v>6.1000000000000004E-3</v>
      </c>
      <c r="S70" s="174">
        <v>6.0000000000000001E-3</v>
      </c>
      <c r="T70" s="174">
        <v>6.0000000000000001E-3</v>
      </c>
      <c r="U70" s="174">
        <v>6.1000000000000004E-3</v>
      </c>
      <c r="V70" s="174">
        <v>6.1000000000000004E-3</v>
      </c>
      <c r="W70" s="174">
        <v>6.0000000000000001E-3</v>
      </c>
      <c r="X70" s="174">
        <v>2.5999999999999999E-2</v>
      </c>
      <c r="Y70" s="174">
        <v>2.5999999999999999E-2</v>
      </c>
      <c r="Z70" s="174">
        <v>2.5999999999999999E-2</v>
      </c>
      <c r="AA70" s="174">
        <v>4.6502639999999998E-2</v>
      </c>
      <c r="AB70" s="174">
        <v>2.145184E-2</v>
      </c>
      <c r="AC70" s="174">
        <v>5.219066E-2</v>
      </c>
      <c r="AD70" s="174">
        <v>6.1617320000000003E-2</v>
      </c>
      <c r="AE70" s="174">
        <v>6.2477610000000003E-2</v>
      </c>
      <c r="AF70" s="174">
        <v>7.1197070000000001E-2</v>
      </c>
      <c r="AG70" s="174">
        <v>6.489375E-2</v>
      </c>
      <c r="AH70" s="174">
        <v>6.6080550000000002E-2</v>
      </c>
      <c r="AI70" s="174">
        <v>6.1975599999999999E-2</v>
      </c>
      <c r="AJ70" s="174">
        <v>3.5590499999999997E-2</v>
      </c>
      <c r="AK70" s="174">
        <v>3.1965769999999998E-2</v>
      </c>
      <c r="AL70" s="174">
        <v>3.6769734935064899E-2</v>
      </c>
      <c r="AM70" s="174">
        <v>4.5012007741935499E-2</v>
      </c>
      <c r="AN70" s="174">
        <v>4.6644403846153801E-2</v>
      </c>
      <c r="AO70" s="174">
        <v>5.6034281464968097E-2</v>
      </c>
      <c r="AP70" s="174">
        <v>4.7389513101265802E-2</v>
      </c>
      <c r="AQ70" s="174">
        <v>4.8024294339622603E-2</v>
      </c>
      <c r="AR70" s="174">
        <v>4.3665339375000001E-2</v>
      </c>
      <c r="AS70" s="174">
        <v>2.78634477018633E-2</v>
      </c>
      <c r="AT70" s="174">
        <v>2.6729761111111101E-2</v>
      </c>
      <c r="AU70" s="174">
        <v>3.39328844171779E-2</v>
      </c>
      <c r="AV70" s="174">
        <v>3.17149315243902E-2</v>
      </c>
      <c r="AW70" s="174">
        <v>4.0771337999999997E-2</v>
      </c>
      <c r="AX70" s="174">
        <v>4.2477970662650598E-2</v>
      </c>
      <c r="AY70" s="174">
        <v>2.59752039520958E-2</v>
      </c>
      <c r="AZ70" s="174">
        <v>2.3188033392857101E-2</v>
      </c>
      <c r="BA70" s="174">
        <v>3.0520639171597599E-2</v>
      </c>
      <c r="BB70" s="174">
        <v>1.9584747E-2</v>
      </c>
      <c r="BC70" s="174">
        <v>1.6263649473684201E-2</v>
      </c>
      <c r="BD70" s="174">
        <v>2.2087951102007401E-2</v>
      </c>
      <c r="BE70" s="175">
        <v>2.1855051232653099E-2</v>
      </c>
      <c r="BF70" s="132">
        <v>-1.32476354523322E-2</v>
      </c>
      <c r="BG70" s="132">
        <v>-1.8893765485150101E-2</v>
      </c>
      <c r="BH70" s="132">
        <v>5.7268218878848596E-4</v>
      </c>
    </row>
    <row r="71" spans="1:60">
      <c r="A71" s="124" t="s">
        <v>316</v>
      </c>
      <c r="B71" s="174">
        <v>0</v>
      </c>
      <c r="C71" s="174">
        <v>0</v>
      </c>
      <c r="D71" s="174">
        <v>0</v>
      </c>
      <c r="E71" s="174">
        <v>0</v>
      </c>
      <c r="F71" s="174">
        <v>0</v>
      </c>
      <c r="G71" s="174">
        <v>0</v>
      </c>
      <c r="H71" s="174">
        <v>0</v>
      </c>
      <c r="I71" s="174">
        <v>0</v>
      </c>
      <c r="J71" s="174">
        <v>0</v>
      </c>
      <c r="K71" s="174">
        <v>0</v>
      </c>
      <c r="L71" s="174">
        <v>0</v>
      </c>
      <c r="M71" s="174">
        <v>0</v>
      </c>
      <c r="N71" s="174">
        <v>0</v>
      </c>
      <c r="O71" s="174">
        <v>0</v>
      </c>
      <c r="P71" s="174">
        <v>0</v>
      </c>
      <c r="Q71" s="174">
        <v>0</v>
      </c>
      <c r="R71" s="174">
        <v>2.0000000000000002E-5</v>
      </c>
      <c r="S71" s="174">
        <v>2.0000000000000002E-5</v>
      </c>
      <c r="T71" s="174">
        <v>1.0000000000000001E-5</v>
      </c>
      <c r="U71" s="174">
        <v>2.0000000000000002E-5</v>
      </c>
      <c r="V71" s="174">
        <v>2.0000000000000002E-5</v>
      </c>
      <c r="W71" s="174">
        <v>6.0000000000000002E-5</v>
      </c>
      <c r="X71" s="174">
        <v>1E-4</v>
      </c>
      <c r="Y71" s="174">
        <v>1E-4</v>
      </c>
      <c r="Z71" s="174">
        <v>3.0000000000000001E-5</v>
      </c>
      <c r="AA71" s="174">
        <v>3.0000000000000001E-5</v>
      </c>
      <c r="AB71" s="174">
        <v>6.0000000000000002E-5</v>
      </c>
      <c r="AC71" s="174">
        <v>2.9E-4</v>
      </c>
      <c r="AD71" s="174">
        <v>2.5999999999999998E-4</v>
      </c>
      <c r="AE71" s="174">
        <v>2.3000000000000001E-4</v>
      </c>
      <c r="AF71" s="174">
        <v>2.5000000000000001E-4</v>
      </c>
      <c r="AG71" s="174">
        <v>2.4000000000000001E-4</v>
      </c>
      <c r="AH71" s="174">
        <v>2.5000000000000001E-4</v>
      </c>
      <c r="AI71" s="174">
        <v>2.5000000000000001E-4</v>
      </c>
      <c r="AJ71" s="174">
        <v>3.3E-4</v>
      </c>
      <c r="AK71" s="174">
        <v>3.1E-4</v>
      </c>
      <c r="AL71" s="174">
        <v>9.9350649350649303E-5</v>
      </c>
      <c r="AM71" s="174">
        <v>2.0729032258064501E-4</v>
      </c>
      <c r="AN71" s="174">
        <v>3.0403846153846101E-4</v>
      </c>
      <c r="AO71" s="174">
        <v>2.7286624203821702E-4</v>
      </c>
      <c r="AP71" s="174">
        <v>2.7113924050632898E-4</v>
      </c>
      <c r="AQ71" s="174">
        <v>1.4433962264150899E-4</v>
      </c>
      <c r="AR71" s="174">
        <v>1.3387499999999999E-4</v>
      </c>
      <c r="AS71" s="174">
        <v>1.5204968944099401E-4</v>
      </c>
      <c r="AT71" s="174">
        <v>2.2666666666666701E-4</v>
      </c>
      <c r="AU71" s="174">
        <v>2.90981595092024E-4</v>
      </c>
      <c r="AV71" s="174">
        <v>2.7054878048780499E-4</v>
      </c>
      <c r="AW71" s="174">
        <v>3.0600000000000001E-4</v>
      </c>
      <c r="AX71" s="174">
        <v>2.5530722891566201E-4</v>
      </c>
      <c r="AY71" s="174">
        <v>1.16353293413174E-4</v>
      </c>
      <c r="AZ71" s="174">
        <v>2.2312499999999999E-4</v>
      </c>
      <c r="BA71" s="174">
        <v>0</v>
      </c>
      <c r="BB71" s="174">
        <v>0</v>
      </c>
      <c r="BC71" s="174">
        <v>0</v>
      </c>
      <c r="BD71" s="174">
        <v>0</v>
      </c>
      <c r="BE71" s="175">
        <v>0</v>
      </c>
      <c r="BF71" s="132">
        <v>0</v>
      </c>
      <c r="BG71" s="132">
        <v>-1</v>
      </c>
      <c r="BH71" s="132">
        <v>0</v>
      </c>
    </row>
    <row r="72" spans="1:60">
      <c r="A72" s="124" t="s">
        <v>317</v>
      </c>
      <c r="B72" s="174">
        <v>0</v>
      </c>
      <c r="C72" s="174">
        <v>0</v>
      </c>
      <c r="D72" s="174">
        <v>0</v>
      </c>
      <c r="E72" s="174">
        <v>0</v>
      </c>
      <c r="F72" s="174">
        <v>0</v>
      </c>
      <c r="G72" s="174">
        <v>0</v>
      </c>
      <c r="H72" s="174">
        <v>0</v>
      </c>
      <c r="I72" s="174">
        <v>0</v>
      </c>
      <c r="J72" s="174">
        <v>0</v>
      </c>
      <c r="K72" s="174">
        <v>0</v>
      </c>
      <c r="L72" s="174">
        <v>0</v>
      </c>
      <c r="M72" s="174">
        <v>0</v>
      </c>
      <c r="N72" s="174">
        <v>0</v>
      </c>
      <c r="O72" s="174">
        <v>0</v>
      </c>
      <c r="P72" s="174">
        <v>0</v>
      </c>
      <c r="Q72" s="174">
        <v>0</v>
      </c>
      <c r="R72" s="174">
        <v>0</v>
      </c>
      <c r="S72" s="174">
        <v>0</v>
      </c>
      <c r="T72" s="174">
        <v>0</v>
      </c>
      <c r="U72" s="174">
        <v>0</v>
      </c>
      <c r="V72" s="174">
        <v>0</v>
      </c>
      <c r="W72" s="174">
        <v>0</v>
      </c>
      <c r="X72" s="174">
        <v>0</v>
      </c>
      <c r="Y72" s="174">
        <v>0</v>
      </c>
      <c r="Z72" s="174">
        <v>0</v>
      </c>
      <c r="AA72" s="174">
        <v>0</v>
      </c>
      <c r="AB72" s="174">
        <v>0</v>
      </c>
      <c r="AC72" s="174">
        <v>0</v>
      </c>
      <c r="AD72" s="174">
        <v>0</v>
      </c>
      <c r="AE72" s="174">
        <v>0</v>
      </c>
      <c r="AF72" s="174">
        <v>0</v>
      </c>
      <c r="AG72" s="174">
        <v>0</v>
      </c>
      <c r="AH72" s="174">
        <v>0</v>
      </c>
      <c r="AI72" s="174">
        <v>0</v>
      </c>
      <c r="AJ72" s="174">
        <v>0</v>
      </c>
      <c r="AK72" s="174">
        <v>0</v>
      </c>
      <c r="AL72" s="174">
        <v>0</v>
      </c>
      <c r="AM72" s="174">
        <v>0</v>
      </c>
      <c r="AN72" s="174">
        <v>0</v>
      </c>
      <c r="AO72" s="174">
        <v>0</v>
      </c>
      <c r="AP72" s="174">
        <v>0</v>
      </c>
      <c r="AQ72" s="174">
        <v>0</v>
      </c>
      <c r="AR72" s="174">
        <v>0</v>
      </c>
      <c r="AS72" s="174">
        <v>0</v>
      </c>
      <c r="AT72" s="174">
        <v>0</v>
      </c>
      <c r="AU72" s="174">
        <v>0</v>
      </c>
      <c r="AV72" s="174">
        <v>0</v>
      </c>
      <c r="AW72" s="174">
        <v>0</v>
      </c>
      <c r="AX72" s="174">
        <v>0</v>
      </c>
      <c r="AY72" s="174">
        <v>0</v>
      </c>
      <c r="AZ72" s="174">
        <v>0</v>
      </c>
      <c r="BA72" s="174">
        <v>0</v>
      </c>
      <c r="BB72" s="174">
        <v>0</v>
      </c>
      <c r="BC72" s="174">
        <v>0</v>
      </c>
      <c r="BD72" s="174">
        <v>0</v>
      </c>
      <c r="BE72" s="175">
        <v>0</v>
      </c>
      <c r="BF72" s="132">
        <v>0</v>
      </c>
      <c r="BG72" s="132">
        <v>0</v>
      </c>
      <c r="BH72" s="132">
        <v>0</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0</v>
      </c>
      <c r="P73" s="174">
        <v>0</v>
      </c>
      <c r="Q73" s="174">
        <v>0</v>
      </c>
      <c r="R73" s="174">
        <v>0</v>
      </c>
      <c r="S73" s="174">
        <v>0</v>
      </c>
      <c r="T73" s="174">
        <v>0</v>
      </c>
      <c r="U73" s="174">
        <v>0</v>
      </c>
      <c r="V73" s="174">
        <v>0</v>
      </c>
      <c r="W73" s="174">
        <v>0</v>
      </c>
      <c r="X73" s="174">
        <v>0</v>
      </c>
      <c r="Y73" s="174">
        <v>0</v>
      </c>
      <c r="Z73" s="174">
        <v>0</v>
      </c>
      <c r="AA73" s="174">
        <v>0</v>
      </c>
      <c r="AB73" s="174">
        <v>0</v>
      </c>
      <c r="AC73" s="174">
        <v>0</v>
      </c>
      <c r="AD73" s="174">
        <v>0</v>
      </c>
      <c r="AE73" s="174">
        <v>0</v>
      </c>
      <c r="AF73" s="174">
        <v>0</v>
      </c>
      <c r="AG73" s="174">
        <v>0</v>
      </c>
      <c r="AH73" s="174">
        <v>0</v>
      </c>
      <c r="AI73" s="174">
        <v>0</v>
      </c>
      <c r="AJ73" s="174">
        <v>0</v>
      </c>
      <c r="AK73" s="174">
        <v>0</v>
      </c>
      <c r="AL73" s="174">
        <v>0</v>
      </c>
      <c r="AM73" s="174">
        <v>0</v>
      </c>
      <c r="AN73" s="174">
        <v>0</v>
      </c>
      <c r="AO73" s="174">
        <v>0</v>
      </c>
      <c r="AP73" s="174">
        <v>0</v>
      </c>
      <c r="AQ73" s="174">
        <v>0</v>
      </c>
      <c r="AR73" s="174">
        <v>0</v>
      </c>
      <c r="AS73" s="174">
        <v>0</v>
      </c>
      <c r="AT73" s="174">
        <v>0</v>
      </c>
      <c r="AU73" s="174">
        <v>0</v>
      </c>
      <c r="AV73" s="174">
        <v>0</v>
      </c>
      <c r="AW73" s="174">
        <v>0</v>
      </c>
      <c r="AX73" s="174">
        <v>0</v>
      </c>
      <c r="AY73" s="174">
        <v>0</v>
      </c>
      <c r="AZ73" s="174">
        <v>0</v>
      </c>
      <c r="BA73" s="174">
        <v>0</v>
      </c>
      <c r="BB73" s="174">
        <v>0</v>
      </c>
      <c r="BC73" s="174">
        <v>0</v>
      </c>
      <c r="BD73" s="174">
        <v>0</v>
      </c>
      <c r="BE73" s="175">
        <v>0</v>
      </c>
      <c r="BF73" s="132">
        <v>0</v>
      </c>
      <c r="BG73" s="132">
        <v>0</v>
      </c>
      <c r="BH73" s="132">
        <v>0</v>
      </c>
    </row>
    <row r="74" spans="1:60">
      <c r="A74" s="124" t="s">
        <v>319</v>
      </c>
      <c r="B74" s="174">
        <v>0</v>
      </c>
      <c r="C74" s="174">
        <v>0</v>
      </c>
      <c r="D74" s="174">
        <v>0</v>
      </c>
      <c r="E74" s="174">
        <v>0</v>
      </c>
      <c r="F74" s="174">
        <v>0</v>
      </c>
      <c r="G74" s="174">
        <v>0</v>
      </c>
      <c r="H74" s="174">
        <v>0</v>
      </c>
      <c r="I74" s="174">
        <v>0</v>
      </c>
      <c r="J74" s="174">
        <v>0</v>
      </c>
      <c r="K74" s="174">
        <v>0</v>
      </c>
      <c r="L74" s="174">
        <v>0</v>
      </c>
      <c r="M74" s="174">
        <v>0</v>
      </c>
      <c r="N74" s="174">
        <v>0</v>
      </c>
      <c r="O74" s="174">
        <v>0</v>
      </c>
      <c r="P74" s="174">
        <v>0</v>
      </c>
      <c r="Q74" s="174">
        <v>0</v>
      </c>
      <c r="R74" s="174">
        <v>0</v>
      </c>
      <c r="S74" s="174">
        <v>0</v>
      </c>
      <c r="T74" s="174">
        <v>0</v>
      </c>
      <c r="U74" s="174">
        <v>0</v>
      </c>
      <c r="V74" s="174">
        <v>0</v>
      </c>
      <c r="W74" s="174">
        <v>0</v>
      </c>
      <c r="X74" s="174">
        <v>0</v>
      </c>
      <c r="Y74" s="174">
        <v>0</v>
      </c>
      <c r="Z74" s="174">
        <v>0</v>
      </c>
      <c r="AA74" s="174">
        <v>0</v>
      </c>
      <c r="AB74" s="174">
        <v>0</v>
      </c>
      <c r="AC74" s="174">
        <v>0</v>
      </c>
      <c r="AD74" s="174">
        <v>0</v>
      </c>
      <c r="AE74" s="174">
        <v>0</v>
      </c>
      <c r="AF74" s="174">
        <v>0</v>
      </c>
      <c r="AG74" s="174">
        <v>0</v>
      </c>
      <c r="AH74" s="174">
        <v>0</v>
      </c>
      <c r="AI74" s="174">
        <v>0</v>
      </c>
      <c r="AJ74" s="174">
        <v>0</v>
      </c>
      <c r="AK74" s="174">
        <v>0</v>
      </c>
      <c r="AL74" s="174">
        <v>0</v>
      </c>
      <c r="AM74" s="174">
        <v>0</v>
      </c>
      <c r="AN74" s="174">
        <v>0</v>
      </c>
      <c r="AO74" s="174">
        <v>0</v>
      </c>
      <c r="AP74" s="174">
        <v>0</v>
      </c>
      <c r="AQ74" s="174">
        <v>0</v>
      </c>
      <c r="AR74" s="174">
        <v>0</v>
      </c>
      <c r="AS74" s="174">
        <v>0</v>
      </c>
      <c r="AT74" s="174">
        <v>0</v>
      </c>
      <c r="AU74" s="174">
        <v>0</v>
      </c>
      <c r="AV74" s="174">
        <v>0</v>
      </c>
      <c r="AW74" s="174">
        <v>0</v>
      </c>
      <c r="AX74" s="174">
        <v>0</v>
      </c>
      <c r="AY74" s="174">
        <v>0</v>
      </c>
      <c r="AZ74" s="174">
        <v>0</v>
      </c>
      <c r="BA74" s="174">
        <v>0</v>
      </c>
      <c r="BB74" s="174">
        <v>0</v>
      </c>
      <c r="BC74" s="174">
        <v>0</v>
      </c>
      <c r="BD74" s="174">
        <v>0</v>
      </c>
      <c r="BE74" s="175">
        <v>0</v>
      </c>
      <c r="BF74" s="132">
        <v>0</v>
      </c>
      <c r="BG74" s="132">
        <v>0</v>
      </c>
      <c r="BH74" s="132">
        <v>0</v>
      </c>
    </row>
    <row r="75" spans="1:60">
      <c r="A75" s="124" t="s">
        <v>320</v>
      </c>
      <c r="B75" s="174">
        <v>0</v>
      </c>
      <c r="C75" s="174">
        <v>0</v>
      </c>
      <c r="D75" s="174">
        <v>0</v>
      </c>
      <c r="E75" s="174">
        <v>0</v>
      </c>
      <c r="F75" s="174">
        <v>0</v>
      </c>
      <c r="G75" s="174">
        <v>0</v>
      </c>
      <c r="H75" s="174">
        <v>0</v>
      </c>
      <c r="I75" s="174">
        <v>0</v>
      </c>
      <c r="J75" s="174">
        <v>0</v>
      </c>
      <c r="K75" s="174">
        <v>0</v>
      </c>
      <c r="L75" s="174">
        <v>0</v>
      </c>
      <c r="M75" s="174">
        <v>0</v>
      </c>
      <c r="N75" s="174">
        <v>0</v>
      </c>
      <c r="O75" s="174">
        <v>0</v>
      </c>
      <c r="P75" s="174">
        <v>0</v>
      </c>
      <c r="Q75" s="174">
        <v>0</v>
      </c>
      <c r="R75" s="174">
        <v>0</v>
      </c>
      <c r="S75" s="174">
        <v>0</v>
      </c>
      <c r="T75" s="174">
        <v>0</v>
      </c>
      <c r="U75" s="174">
        <v>0</v>
      </c>
      <c r="V75" s="174">
        <v>0</v>
      </c>
      <c r="W75" s="174">
        <v>0</v>
      </c>
      <c r="X75" s="174">
        <v>0</v>
      </c>
      <c r="Y75" s="174">
        <v>0</v>
      </c>
      <c r="Z75" s="174">
        <v>0</v>
      </c>
      <c r="AA75" s="174">
        <v>0</v>
      </c>
      <c r="AB75" s="174">
        <v>0</v>
      </c>
      <c r="AC75" s="174">
        <v>0</v>
      </c>
      <c r="AD75" s="174">
        <v>0</v>
      </c>
      <c r="AE75" s="174">
        <v>0</v>
      </c>
      <c r="AF75" s="174">
        <v>0</v>
      </c>
      <c r="AG75" s="174">
        <v>0</v>
      </c>
      <c r="AH75" s="174">
        <v>0</v>
      </c>
      <c r="AI75" s="174">
        <v>0</v>
      </c>
      <c r="AJ75" s="174">
        <v>0</v>
      </c>
      <c r="AK75" s="174">
        <v>0</v>
      </c>
      <c r="AL75" s="174">
        <v>0</v>
      </c>
      <c r="AM75" s="174">
        <v>0</v>
      </c>
      <c r="AN75" s="174">
        <v>0</v>
      </c>
      <c r="AO75" s="174">
        <v>0</v>
      </c>
      <c r="AP75" s="174">
        <v>0</v>
      </c>
      <c r="AQ75" s="174">
        <v>0</v>
      </c>
      <c r="AR75" s="174">
        <v>0</v>
      </c>
      <c r="AS75" s="174">
        <v>0</v>
      </c>
      <c r="AT75" s="174">
        <v>0</v>
      </c>
      <c r="AU75" s="174">
        <v>0</v>
      </c>
      <c r="AV75" s="174">
        <v>0</v>
      </c>
      <c r="AW75" s="174">
        <v>0</v>
      </c>
      <c r="AX75" s="174">
        <v>0</v>
      </c>
      <c r="AY75" s="174">
        <v>0</v>
      </c>
      <c r="AZ75" s="174">
        <v>0</v>
      </c>
      <c r="BA75" s="174">
        <v>0</v>
      </c>
      <c r="BB75" s="174">
        <v>0</v>
      </c>
      <c r="BC75" s="174">
        <v>0</v>
      </c>
      <c r="BD75" s="174">
        <v>0</v>
      </c>
      <c r="BE75" s="175">
        <v>0</v>
      </c>
      <c r="BF75" s="132">
        <v>0</v>
      </c>
      <c r="BG75" s="132">
        <v>0</v>
      </c>
      <c r="BH75" s="132">
        <v>0</v>
      </c>
    </row>
    <row r="76" spans="1:60">
      <c r="A76" s="124" t="s">
        <v>321</v>
      </c>
      <c r="B76" s="174">
        <v>0</v>
      </c>
      <c r="C76" s="174">
        <v>0</v>
      </c>
      <c r="D76" s="174">
        <v>0</v>
      </c>
      <c r="E76" s="174">
        <v>0</v>
      </c>
      <c r="F76" s="174">
        <v>0</v>
      </c>
      <c r="G76" s="174">
        <v>0</v>
      </c>
      <c r="H76" s="174">
        <v>0</v>
      </c>
      <c r="I76" s="174">
        <v>0</v>
      </c>
      <c r="J76" s="174">
        <v>0</v>
      </c>
      <c r="K76" s="174">
        <v>0</v>
      </c>
      <c r="L76" s="174">
        <v>0</v>
      </c>
      <c r="M76" s="174">
        <v>0</v>
      </c>
      <c r="N76" s="174">
        <v>0</v>
      </c>
      <c r="O76" s="174">
        <v>0</v>
      </c>
      <c r="P76" s="174">
        <v>0</v>
      </c>
      <c r="Q76" s="174">
        <v>0</v>
      </c>
      <c r="R76" s="174">
        <v>0</v>
      </c>
      <c r="S76" s="174">
        <v>0</v>
      </c>
      <c r="T76" s="174">
        <v>0</v>
      </c>
      <c r="U76" s="174">
        <v>0</v>
      </c>
      <c r="V76" s="174">
        <v>0</v>
      </c>
      <c r="W76" s="174">
        <v>0</v>
      </c>
      <c r="X76" s="174">
        <v>0</v>
      </c>
      <c r="Y76" s="174">
        <v>0</v>
      </c>
      <c r="Z76" s="174">
        <v>0</v>
      </c>
      <c r="AA76" s="174">
        <v>0</v>
      </c>
      <c r="AB76" s="174">
        <v>0</v>
      </c>
      <c r="AC76" s="174">
        <v>0</v>
      </c>
      <c r="AD76" s="174">
        <v>0</v>
      </c>
      <c r="AE76" s="174">
        <v>0</v>
      </c>
      <c r="AF76" s="174">
        <v>0</v>
      </c>
      <c r="AG76" s="174">
        <v>0</v>
      </c>
      <c r="AH76" s="174">
        <v>0</v>
      </c>
      <c r="AI76" s="174">
        <v>0</v>
      </c>
      <c r="AJ76" s="174">
        <v>0</v>
      </c>
      <c r="AK76" s="174">
        <v>0</v>
      </c>
      <c r="AL76" s="174">
        <v>0</v>
      </c>
      <c r="AM76" s="174">
        <v>0</v>
      </c>
      <c r="AN76" s="174">
        <v>0</v>
      </c>
      <c r="AO76" s="174">
        <v>0</v>
      </c>
      <c r="AP76" s="174">
        <v>0</v>
      </c>
      <c r="AQ76" s="174">
        <v>0</v>
      </c>
      <c r="AR76" s="174">
        <v>0</v>
      </c>
      <c r="AS76" s="174">
        <v>0</v>
      </c>
      <c r="AT76" s="174">
        <v>0</v>
      </c>
      <c r="AU76" s="174">
        <v>0</v>
      </c>
      <c r="AV76" s="174">
        <v>0</v>
      </c>
      <c r="AW76" s="174">
        <v>0</v>
      </c>
      <c r="AX76" s="174">
        <v>0</v>
      </c>
      <c r="AY76" s="174">
        <v>0</v>
      </c>
      <c r="AZ76" s="174">
        <v>0</v>
      </c>
      <c r="BA76" s="174">
        <v>0</v>
      </c>
      <c r="BB76" s="174">
        <v>0</v>
      </c>
      <c r="BC76" s="174">
        <v>0</v>
      </c>
      <c r="BD76" s="174">
        <v>0</v>
      </c>
      <c r="BE76" s="175">
        <v>0</v>
      </c>
      <c r="BF76" s="132">
        <v>0</v>
      </c>
      <c r="BG76" s="132">
        <v>0</v>
      </c>
      <c r="BH76" s="132">
        <v>0</v>
      </c>
    </row>
    <row r="77" spans="1:60">
      <c r="A77" s="124" t="s">
        <v>322</v>
      </c>
      <c r="B77" s="174">
        <v>5.5599999999999998E-3</v>
      </c>
      <c r="C77" s="174">
        <v>6.0600000000000003E-3</v>
      </c>
      <c r="D77" s="174">
        <v>7.3400000000000002E-3</v>
      </c>
      <c r="E77" s="174">
        <v>8.1399999999999997E-3</v>
      </c>
      <c r="F77" s="174">
        <v>9.5200000000000007E-3</v>
      </c>
      <c r="G77" s="174">
        <v>9.2800000000000001E-3</v>
      </c>
      <c r="H77" s="174">
        <v>8.8999999999999999E-3</v>
      </c>
      <c r="I77" s="174">
        <v>8.6899999999999998E-3</v>
      </c>
      <c r="J77" s="174">
        <v>4.9500000000000004E-3</v>
      </c>
      <c r="K77" s="174">
        <v>1.15E-2</v>
      </c>
      <c r="L77" s="174">
        <v>1.55E-2</v>
      </c>
      <c r="M77" s="174">
        <v>2.0299999999999999E-2</v>
      </c>
      <c r="N77" s="174">
        <v>2.5680000000000001E-2</v>
      </c>
      <c r="O77" s="174">
        <v>2.895E-2</v>
      </c>
      <c r="P77" s="174">
        <v>3.2009999999999997E-2</v>
      </c>
      <c r="Q77" s="174">
        <v>3.4110000000000001E-2</v>
      </c>
      <c r="R77" s="174">
        <v>3.508E-2</v>
      </c>
      <c r="S77" s="174">
        <v>3.6089999999999997E-2</v>
      </c>
      <c r="T77" s="174">
        <v>3.3619999999999997E-2</v>
      </c>
      <c r="U77" s="174">
        <v>3.9100000000000003E-2</v>
      </c>
      <c r="V77" s="174">
        <v>3.9269999999999999E-2</v>
      </c>
      <c r="W77" s="174">
        <v>3.4229999999999997E-2</v>
      </c>
      <c r="X77" s="174">
        <v>3.4889999999999997E-2</v>
      </c>
      <c r="Y77" s="174">
        <v>3.4430000000000002E-2</v>
      </c>
      <c r="Z77" s="174">
        <v>3.2890000000000003E-2</v>
      </c>
      <c r="AA77" s="174">
        <v>3.2390000000000002E-2</v>
      </c>
      <c r="AB77" s="174">
        <v>3.2509999999999997E-2</v>
      </c>
      <c r="AC77" s="174">
        <v>3.3750000000000002E-2</v>
      </c>
      <c r="AD77" s="174">
        <v>3.3259999999999998E-2</v>
      </c>
      <c r="AE77" s="174">
        <v>3.3829999999999999E-2</v>
      </c>
      <c r="AF77" s="174">
        <v>3.1850000000000003E-2</v>
      </c>
      <c r="AG77" s="174">
        <v>3.3709999999999997E-2</v>
      </c>
      <c r="AH77" s="174">
        <v>3.3529999999999997E-2</v>
      </c>
      <c r="AI77" s="174">
        <v>3.5000000000000003E-2</v>
      </c>
      <c r="AJ77" s="174">
        <v>3.066E-2</v>
      </c>
      <c r="AK77" s="174">
        <v>3.7136000000000002E-2</v>
      </c>
      <c r="AL77" s="174">
        <v>3.7602134415584403E-2</v>
      </c>
      <c r="AM77" s="174">
        <v>4.1762495032258103E-2</v>
      </c>
      <c r="AN77" s="174">
        <v>4.0306506346153799E-2</v>
      </c>
      <c r="AO77" s="174">
        <v>5.2345870509554103E-2</v>
      </c>
      <c r="AP77" s="174">
        <v>4.4043509620253198E-2</v>
      </c>
      <c r="AQ77" s="174">
        <v>4.5606153396226402E-2</v>
      </c>
      <c r="AR77" s="174">
        <v>3.9842175374999997E-2</v>
      </c>
      <c r="AS77" s="174">
        <v>3.1402033602484503E-2</v>
      </c>
      <c r="AT77" s="174">
        <v>2.39805022222222E-2</v>
      </c>
      <c r="AU77" s="174">
        <v>3.2780034110429401E-2</v>
      </c>
      <c r="AV77" s="174">
        <v>3.8653444207316999E-2</v>
      </c>
      <c r="AW77" s="174">
        <v>4.1499738545454502E-2</v>
      </c>
      <c r="AX77" s="174">
        <v>3.9165575963855399E-2</v>
      </c>
      <c r="AY77" s="174">
        <v>2.3743199640718499E-2</v>
      </c>
      <c r="AZ77" s="174">
        <v>8.6039641071428506E-3</v>
      </c>
      <c r="BA77" s="174">
        <v>1.2246744674556199E-2</v>
      </c>
      <c r="BB77" s="174">
        <v>1.0860066E-2</v>
      </c>
      <c r="BC77" s="174">
        <v>1.0059964736842101E-2</v>
      </c>
      <c r="BD77" s="174">
        <v>1.54879853174928E-2</v>
      </c>
      <c r="BE77" s="175">
        <v>1.6004106971428601E-2</v>
      </c>
      <c r="BF77" s="132">
        <v>3.0500712392479399E-2</v>
      </c>
      <c r="BG77" s="132">
        <v>-4.2775809406599599E-2</v>
      </c>
      <c r="BH77" s="132">
        <v>4.19366072970316E-4</v>
      </c>
    </row>
    <row r="78" spans="1:60" s="125" customFormat="1">
      <c r="A78" s="133" t="s">
        <v>323</v>
      </c>
      <c r="B78" s="176">
        <v>2.3458570000000002E-2</v>
      </c>
      <c r="C78" s="176">
        <v>2.5461166E-2</v>
      </c>
      <c r="D78" s="176">
        <v>2.8287956E-2</v>
      </c>
      <c r="E78" s="176">
        <v>3.0811522000000001E-2</v>
      </c>
      <c r="F78" s="176">
        <v>3.3959282E-2</v>
      </c>
      <c r="G78" s="176">
        <v>3.5796399999999999E-2</v>
      </c>
      <c r="H78" s="176">
        <v>3.7548982000000002E-2</v>
      </c>
      <c r="I78" s="176">
        <v>4.5691648000000001E-2</v>
      </c>
      <c r="J78" s="176">
        <v>3.7504174000000001E-2</v>
      </c>
      <c r="K78" s="176">
        <v>4.8159366000000002E-2</v>
      </c>
      <c r="L78" s="176">
        <v>5.4404543999999999E-2</v>
      </c>
      <c r="M78" s="176">
        <v>6.3250392000000003E-2</v>
      </c>
      <c r="N78" s="176">
        <v>7.0982017999999994E-2</v>
      </c>
      <c r="O78" s="176">
        <v>9.8122570000000006E-2</v>
      </c>
      <c r="P78" s="176">
        <v>9.6158292000000006E-2</v>
      </c>
      <c r="Q78" s="176">
        <v>9.6827021999999999E-2</v>
      </c>
      <c r="R78" s="176">
        <v>0.102143526</v>
      </c>
      <c r="S78" s="176">
        <v>0.106058718</v>
      </c>
      <c r="T78" s="176">
        <v>0.102208704</v>
      </c>
      <c r="U78" s="176">
        <v>0.103732856</v>
      </c>
      <c r="V78" s="176">
        <v>0.10438</v>
      </c>
      <c r="W78" s="176">
        <v>0.11079</v>
      </c>
      <c r="X78" s="176">
        <v>0.13915</v>
      </c>
      <c r="Y78" s="176">
        <v>0.14299000000000001</v>
      </c>
      <c r="Z78" s="176">
        <v>0.12623999999999999</v>
      </c>
      <c r="AA78" s="176">
        <v>0.15273264</v>
      </c>
      <c r="AB78" s="176">
        <v>0.11009184</v>
      </c>
      <c r="AC78" s="176">
        <v>0.17827066</v>
      </c>
      <c r="AD78" s="176">
        <v>0.20046732</v>
      </c>
      <c r="AE78" s="176">
        <v>0.16549760999999999</v>
      </c>
      <c r="AF78" s="176">
        <v>0.18652706999999999</v>
      </c>
      <c r="AG78" s="176">
        <v>0.18698375</v>
      </c>
      <c r="AH78" s="176">
        <v>0.15927055000000001</v>
      </c>
      <c r="AI78" s="176">
        <v>0.1721056</v>
      </c>
      <c r="AJ78" s="176">
        <v>0.1180105</v>
      </c>
      <c r="AK78" s="176">
        <v>0.10722176999999999</v>
      </c>
      <c r="AL78" s="176">
        <v>0.115423557662338</v>
      </c>
      <c r="AM78" s="176">
        <v>0.16606798664516101</v>
      </c>
      <c r="AN78" s="176">
        <v>0.1812911025</v>
      </c>
      <c r="AO78" s="176">
        <v>0.22494276343948999</v>
      </c>
      <c r="AP78" s="176">
        <v>0.23161201006329099</v>
      </c>
      <c r="AQ78" s="176">
        <v>0.27188025905660401</v>
      </c>
      <c r="AR78" s="176">
        <v>0.25537432724999998</v>
      </c>
      <c r="AS78" s="176">
        <v>0.130101630372671</v>
      </c>
      <c r="AT78" s="176">
        <v>0.11443193</v>
      </c>
      <c r="AU78" s="176">
        <v>0.16323432957055201</v>
      </c>
      <c r="AV78" s="176">
        <v>0.17031282695121899</v>
      </c>
      <c r="AW78" s="176">
        <v>0.198504712909091</v>
      </c>
      <c r="AX78" s="176">
        <v>0.21668632373494001</v>
      </c>
      <c r="AY78" s="176">
        <v>0.18271571497006001</v>
      </c>
      <c r="AZ78" s="176">
        <v>0.15270297964285701</v>
      </c>
      <c r="BA78" s="176">
        <v>0.18238667378698201</v>
      </c>
      <c r="BB78" s="176">
        <v>0.18553281299999999</v>
      </c>
      <c r="BC78" s="176">
        <v>0.12824731741133899</v>
      </c>
      <c r="BD78" s="176">
        <v>0.29576410268394199</v>
      </c>
      <c r="BE78" s="176">
        <v>0.225896680381409</v>
      </c>
      <c r="BF78" s="135">
        <v>-0.238313661825999</v>
      </c>
      <c r="BG78" s="135">
        <v>9.9612894503647798E-2</v>
      </c>
      <c r="BH78" s="135">
        <v>5.9193183298328102E-3</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4.0000000000000001E-3</v>
      </c>
      <c r="C80" s="174">
        <v>3.5500000000000002E-3</v>
      </c>
      <c r="D80" s="174">
        <v>4.1000000000000003E-3</v>
      </c>
      <c r="E80" s="174">
        <v>5.6299999999999996E-3</v>
      </c>
      <c r="F80" s="174">
        <v>3.6099999999999999E-3</v>
      </c>
      <c r="G80" s="174">
        <v>5.7999999999999996E-3</v>
      </c>
      <c r="H80" s="174">
        <v>3.3E-3</v>
      </c>
      <c r="I80" s="174">
        <v>4.9500000000000004E-3</v>
      </c>
      <c r="J80" s="174">
        <v>7.5199999999999998E-3</v>
      </c>
      <c r="K80" s="174">
        <v>4.9699999999999996E-3</v>
      </c>
      <c r="L80" s="174">
        <v>3.2799999999999999E-3</v>
      </c>
      <c r="M80" s="174">
        <v>3.8899999999999998E-3</v>
      </c>
      <c r="N80" s="174">
        <v>2.6900000000000001E-3</v>
      </c>
      <c r="O80" s="174">
        <v>2.5000000000000001E-3</v>
      </c>
      <c r="P80" s="174">
        <v>2.9099999999999998E-3</v>
      </c>
      <c r="Q80" s="174">
        <v>2.5699999999999998E-3</v>
      </c>
      <c r="R80" s="174">
        <v>3.6600000000000001E-3</v>
      </c>
      <c r="S80" s="174">
        <v>4.79E-3</v>
      </c>
      <c r="T80" s="174">
        <v>2.3500000000000001E-3</v>
      </c>
      <c r="U80" s="174">
        <v>4.5199999999999997E-3</v>
      </c>
      <c r="V80" s="174">
        <v>6.4599999999999996E-3</v>
      </c>
      <c r="W80" s="174">
        <v>2.5000000000000001E-3</v>
      </c>
      <c r="X80" s="174">
        <v>4.9899999999999996E-3</v>
      </c>
      <c r="Y80" s="174">
        <v>1.83E-3</v>
      </c>
      <c r="Z80" s="174">
        <v>2.2599999999999999E-3</v>
      </c>
      <c r="AA80" s="174">
        <v>1.3500000000000001E-3</v>
      </c>
      <c r="AB80" s="174">
        <v>2.9299999999999999E-3</v>
      </c>
      <c r="AC80" s="174">
        <v>1.99E-3</v>
      </c>
      <c r="AD80" s="174">
        <v>3.5300000000000002E-3</v>
      </c>
      <c r="AE80" s="174">
        <v>1.66E-3</v>
      </c>
      <c r="AF80" s="174">
        <v>1.9300000000000001E-3</v>
      </c>
      <c r="AG80" s="174">
        <v>1.3500000000000001E-3</v>
      </c>
      <c r="AH80" s="174">
        <v>7.5000000000000002E-4</v>
      </c>
      <c r="AI80" s="174">
        <v>2.15E-3</v>
      </c>
      <c r="AJ80" s="174">
        <v>2.0300000000000001E-3</v>
      </c>
      <c r="AK80" s="174">
        <v>5.4000000000000001E-4</v>
      </c>
      <c r="AL80" s="174">
        <v>6.8551948051948097E-4</v>
      </c>
      <c r="AM80" s="174">
        <v>5.6264516129032297E-4</v>
      </c>
      <c r="AN80" s="174">
        <v>2.5990384615384599E-3</v>
      </c>
      <c r="AO80" s="174">
        <v>2.44605095541401E-3</v>
      </c>
      <c r="AP80" s="174">
        <v>5.3772721518987304E-3</v>
      </c>
      <c r="AQ80" s="174">
        <v>2.09388679245283E-3</v>
      </c>
      <c r="AR80" s="174">
        <v>2.1611249999999999E-3</v>
      </c>
      <c r="AS80" s="174">
        <v>2.6893788819875798E-3</v>
      </c>
      <c r="AT80" s="174">
        <v>3.2299999999999998E-3</v>
      </c>
      <c r="AU80" s="174">
        <v>1.62386503067485E-3</v>
      </c>
      <c r="AV80" s="174">
        <v>3.52646341463414E-3</v>
      </c>
      <c r="AW80" s="174">
        <v>3.6070909090909101E-3</v>
      </c>
      <c r="AX80" s="174">
        <v>9.1246987951807204E-4</v>
      </c>
      <c r="AY80" s="174">
        <v>1.76820359281437E-3</v>
      </c>
      <c r="AZ80" s="174">
        <v>1.3205357142857101E-3</v>
      </c>
      <c r="BA80" s="174">
        <v>6.5183431952662695E-4</v>
      </c>
      <c r="BB80" s="174">
        <v>5.04E-4</v>
      </c>
      <c r="BC80" s="174">
        <v>1.04684210526316E-3</v>
      </c>
      <c r="BD80" s="174">
        <v>1.3549856616140901E-3</v>
      </c>
      <c r="BE80" s="175">
        <v>4.4408163265306099E-4</v>
      </c>
      <c r="BF80" s="132">
        <v>-0.67315647138924595</v>
      </c>
      <c r="BG80" s="132">
        <v>-8.3202927757334205E-2</v>
      </c>
      <c r="BH80" s="132">
        <v>1.1636561208721899E-5</v>
      </c>
    </row>
    <row r="81" spans="1:60">
      <c r="A81" s="136" t="s">
        <v>325</v>
      </c>
      <c r="B81" s="174">
        <v>1.7324048000000002E-2</v>
      </c>
      <c r="C81" s="174">
        <v>1.8252121999999999E-2</v>
      </c>
      <c r="D81" s="174">
        <v>1.9666329999999999E-2</v>
      </c>
      <c r="E81" s="174">
        <v>3.0007725999999998E-2</v>
      </c>
      <c r="F81" s="174">
        <v>3.9907181999999999E-2</v>
      </c>
      <c r="G81" s="174">
        <v>4.6889833999999998E-2</v>
      </c>
      <c r="H81" s="174">
        <v>5.0469548000000003E-2</v>
      </c>
      <c r="I81" s="174">
        <v>5.1618591999999998E-2</v>
      </c>
      <c r="J81" s="174">
        <v>5.1530204000000003E-2</v>
      </c>
      <c r="K81" s="174">
        <v>6.1164495999999999E-2</v>
      </c>
      <c r="L81" s="174">
        <v>6.7926178000000004E-2</v>
      </c>
      <c r="M81" s="174">
        <v>8.0035334E-2</v>
      </c>
      <c r="N81" s="174">
        <v>9.0376730000000002E-2</v>
      </c>
      <c r="O81" s="174">
        <v>9.9303918000000005E-2</v>
      </c>
      <c r="P81" s="174">
        <v>9.6077756E-2</v>
      </c>
      <c r="Q81" s="174">
        <v>9.8022291999999997E-2</v>
      </c>
      <c r="R81" s="174">
        <v>0.10213233400000001</v>
      </c>
      <c r="S81" s="174">
        <v>0.10491655599999999</v>
      </c>
      <c r="T81" s="174">
        <v>9.8154874000000003E-2</v>
      </c>
      <c r="U81" s="174">
        <v>9.6298726000000001E-2</v>
      </c>
      <c r="V81" s="174">
        <v>9.1480000000000006E-2</v>
      </c>
      <c r="W81" s="174">
        <v>8.9719999999999994E-2</v>
      </c>
      <c r="X81" s="174">
        <v>8.9694999999999997E-2</v>
      </c>
      <c r="Y81" s="174">
        <v>8.8289999999999993E-2</v>
      </c>
      <c r="Z81" s="174">
        <v>9.4869999999999996E-2</v>
      </c>
      <c r="AA81" s="174">
        <v>9.9529999999999993E-2</v>
      </c>
      <c r="AB81" s="174">
        <v>9.9159999999999998E-2</v>
      </c>
      <c r="AC81" s="174">
        <v>9.8000000000000004E-2</v>
      </c>
      <c r="AD81" s="174">
        <v>0.100925</v>
      </c>
      <c r="AE81" s="174">
        <v>0.10728</v>
      </c>
      <c r="AF81" s="174">
        <v>0.11192000000000001</v>
      </c>
      <c r="AG81" s="174">
        <v>0.11484</v>
      </c>
      <c r="AH81" s="174">
        <v>0.11771</v>
      </c>
      <c r="AI81" s="174">
        <v>0.121045</v>
      </c>
      <c r="AJ81" s="174">
        <v>0.134405</v>
      </c>
      <c r="AK81" s="174">
        <v>0.14177999999999999</v>
      </c>
      <c r="AL81" s="174">
        <v>0.143199058441558</v>
      </c>
      <c r="AM81" s="174">
        <v>0.13813925806451599</v>
      </c>
      <c r="AN81" s="174">
        <v>0.126901730769231</v>
      </c>
      <c r="AO81" s="174">
        <v>0.12504582802547801</v>
      </c>
      <c r="AP81" s="174">
        <v>0.122438734177215</v>
      </c>
      <c r="AQ81" s="174">
        <v>0.123020660377358</v>
      </c>
      <c r="AR81" s="174">
        <v>0.13595484375</v>
      </c>
      <c r="AS81" s="174">
        <v>0.143458881987578</v>
      </c>
      <c r="AT81" s="174">
        <v>0.13007361111111099</v>
      </c>
      <c r="AU81" s="174">
        <v>0.12159745398773</v>
      </c>
      <c r="AV81" s="174">
        <v>0.121187195121951</v>
      </c>
      <c r="AW81" s="174">
        <v>0.120800454545454</v>
      </c>
      <c r="AX81" s="174">
        <v>0.12199906626506</v>
      </c>
      <c r="AY81" s="174">
        <v>0.12447970059880201</v>
      </c>
      <c r="AZ81" s="174">
        <v>0.12461758928571399</v>
      </c>
      <c r="BA81" s="174">
        <v>0.11948032544378701</v>
      </c>
      <c r="BB81" s="174">
        <v>0.115092</v>
      </c>
      <c r="BC81" s="174">
        <v>0.114638569473684</v>
      </c>
      <c r="BD81" s="174">
        <v>0.117792016465383</v>
      </c>
      <c r="BE81" s="175">
        <v>0.11669622474710201</v>
      </c>
      <c r="BF81" s="132">
        <v>-1.2009590334286301E-2</v>
      </c>
      <c r="BG81" s="132">
        <v>-9.8689820575823504E-3</v>
      </c>
      <c r="BH81" s="132">
        <v>3.0578674330296101E-3</v>
      </c>
    </row>
    <row r="82" spans="1:60">
      <c r="A82" s="136" t="s">
        <v>326</v>
      </c>
      <c r="B82" s="174">
        <v>1.213E-2</v>
      </c>
      <c r="C82" s="174">
        <v>1.0540000000000001E-2</v>
      </c>
      <c r="D82" s="174">
        <v>9.3200000000000002E-3</v>
      </c>
      <c r="E82" s="174">
        <v>1.0580000000000001E-2</v>
      </c>
      <c r="F82" s="174">
        <v>1.3679999999999999E-2</v>
      </c>
      <c r="G82" s="174">
        <v>1.346E-2</v>
      </c>
      <c r="H82" s="174">
        <v>1.52E-2</v>
      </c>
      <c r="I82" s="174">
        <v>1.5959999999999998E-2</v>
      </c>
      <c r="J82" s="174">
        <v>1.192E-2</v>
      </c>
      <c r="K82" s="174">
        <v>1.337E-2</v>
      </c>
      <c r="L82" s="174">
        <v>1.0160000000000001E-2</v>
      </c>
      <c r="M82" s="174">
        <v>9.9799999999999993E-3</v>
      </c>
      <c r="N82" s="174">
        <v>1.3650000000000001E-2</v>
      </c>
      <c r="O82" s="174">
        <v>1.4160000000000001E-2</v>
      </c>
      <c r="P82" s="174">
        <v>1.5820000000000001E-2</v>
      </c>
      <c r="Q82" s="174">
        <v>1.515E-2</v>
      </c>
      <c r="R82" s="174">
        <v>1.0240000000000001E-2</v>
      </c>
      <c r="S82" s="174">
        <v>5.7200000000000003E-3</v>
      </c>
      <c r="T82" s="174">
        <v>4.81E-3</v>
      </c>
      <c r="U82" s="174">
        <v>3.6600000000000001E-3</v>
      </c>
      <c r="V82" s="174">
        <v>4.8599999999999997E-3</v>
      </c>
      <c r="W82" s="174">
        <v>6.43E-3</v>
      </c>
      <c r="X82" s="174">
        <v>8.2500000000000004E-3</v>
      </c>
      <c r="Y82" s="174">
        <v>9.3600000000000003E-3</v>
      </c>
      <c r="Z82" s="174">
        <v>1.157E-2</v>
      </c>
      <c r="AA82" s="174">
        <v>1.2200000000000001E-2</v>
      </c>
      <c r="AB82" s="174">
        <v>1.226E-2</v>
      </c>
      <c r="AC82" s="174">
        <v>9.6399999999999993E-3</v>
      </c>
      <c r="AD82" s="174">
        <v>4.4299999999999999E-3</v>
      </c>
      <c r="AE82" s="174">
        <v>8.3999999999999995E-3</v>
      </c>
      <c r="AF82" s="174">
        <v>6.11E-3</v>
      </c>
      <c r="AG82" s="174">
        <v>1.9570000000000001E-2</v>
      </c>
      <c r="AH82" s="174">
        <v>2.0830000000000001E-2</v>
      </c>
      <c r="AI82" s="174">
        <v>1.7770000000000001E-2</v>
      </c>
      <c r="AJ82" s="174">
        <v>8.2500000000000004E-3</v>
      </c>
      <c r="AK82" s="174">
        <v>7.1799999999999998E-3</v>
      </c>
      <c r="AL82" s="174">
        <v>8.5670064935064894E-3</v>
      </c>
      <c r="AM82" s="174">
        <v>8.3113548387096798E-3</v>
      </c>
      <c r="AN82" s="174">
        <v>1.41398648648649E-2</v>
      </c>
      <c r="AO82" s="174">
        <v>1.55075732484076E-2</v>
      </c>
      <c r="AP82" s="174">
        <v>9.3417151898734108E-3</v>
      </c>
      <c r="AQ82" s="174">
        <v>9.4542452830188705E-3</v>
      </c>
      <c r="AR82" s="174">
        <v>8.6253749999999994E-3</v>
      </c>
      <c r="AS82" s="174">
        <v>8.7029440993788808E-3</v>
      </c>
      <c r="AT82" s="174">
        <v>2.42561666666667E-2</v>
      </c>
      <c r="AU82" s="174">
        <v>3.25505153374233E-2</v>
      </c>
      <c r="AV82" s="174">
        <v>1.8708914634146302E-2</v>
      </c>
      <c r="AW82" s="174">
        <v>1.51238181818182E-2</v>
      </c>
      <c r="AX82" s="174">
        <v>2.5668975903614399E-2</v>
      </c>
      <c r="AY82" s="174">
        <v>1.50013293413174E-2</v>
      </c>
      <c r="AZ82" s="174">
        <v>1.7166964285714299E-2</v>
      </c>
      <c r="BA82" s="174">
        <v>1.1368171597633101E-2</v>
      </c>
      <c r="BB82" s="174">
        <v>1.0662408E-2</v>
      </c>
      <c r="BC82" s="174">
        <v>1.51518584210526E-2</v>
      </c>
      <c r="BD82" s="174">
        <v>1.12569088734125E-2</v>
      </c>
      <c r="BE82" s="175">
        <v>1.0187998173441499E-2</v>
      </c>
      <c r="BF82" s="132">
        <v>-9.7428767780518705E-2</v>
      </c>
      <c r="BG82" s="132">
        <v>-7.3896131699413697E-2</v>
      </c>
      <c r="BH82" s="132">
        <v>2.6696277355884001E-4</v>
      </c>
    </row>
    <row r="83" spans="1:60">
      <c r="A83" s="136" t="s">
        <v>327</v>
      </c>
      <c r="B83" s="174">
        <v>3.6999999999999999E-4</v>
      </c>
      <c r="C83" s="174">
        <v>3.6000000000000002E-4</v>
      </c>
      <c r="D83" s="174">
        <v>2.5999999999999998E-4</v>
      </c>
      <c r="E83" s="174">
        <v>2.4000000000000001E-4</v>
      </c>
      <c r="F83" s="174">
        <v>2.1000000000000001E-4</v>
      </c>
      <c r="G83" s="174">
        <v>2.5000000000000001E-4</v>
      </c>
      <c r="H83" s="174">
        <v>1.1199999999999999E-3</v>
      </c>
      <c r="I83" s="174">
        <v>8.3400000000000002E-3</v>
      </c>
      <c r="J83" s="174">
        <v>9.8499999999999994E-3</v>
      </c>
      <c r="K83" s="174">
        <v>1.132E-2</v>
      </c>
      <c r="L83" s="174">
        <v>1.12E-2</v>
      </c>
      <c r="M83" s="174">
        <v>1.8759999999999999E-2</v>
      </c>
      <c r="N83" s="174">
        <v>1.9439999999999999E-2</v>
      </c>
      <c r="O83" s="174">
        <v>1.907E-2</v>
      </c>
      <c r="P83" s="174">
        <v>1.1440000000000001E-2</v>
      </c>
      <c r="Q83" s="174">
        <v>9.92E-3</v>
      </c>
      <c r="R83" s="174">
        <v>1.653E-2</v>
      </c>
      <c r="S83" s="174">
        <v>1.0160000000000001E-2</v>
      </c>
      <c r="T83" s="174">
        <v>5.9500000000000004E-3</v>
      </c>
      <c r="U83" s="174">
        <v>5.5999999999999999E-3</v>
      </c>
      <c r="V83" s="174">
        <v>6.2399999999999999E-3</v>
      </c>
      <c r="W83" s="174">
        <v>1.6230000000000001E-2</v>
      </c>
      <c r="X83" s="174">
        <v>1.617E-2</v>
      </c>
      <c r="Y83" s="174">
        <v>3.1620000000000002E-2</v>
      </c>
      <c r="Z83" s="174">
        <v>2.759E-2</v>
      </c>
      <c r="AA83" s="174">
        <v>1.01E-2</v>
      </c>
      <c r="AB83" s="174">
        <v>1.9800000000000002E-2</v>
      </c>
      <c r="AC83" s="174">
        <v>7.5200001518250697E-3</v>
      </c>
      <c r="AD83" s="174">
        <v>1.46000037983867E-3</v>
      </c>
      <c r="AE83" s="174">
        <v>1.07399991036014E-2</v>
      </c>
      <c r="AF83" s="174">
        <v>5.28999958875573E-3</v>
      </c>
      <c r="AG83" s="174">
        <v>1.3189998630097901E-2</v>
      </c>
      <c r="AH83" s="174">
        <v>2.0920000342243599E-2</v>
      </c>
      <c r="AI83" s="174">
        <v>1.59500002923634E-2</v>
      </c>
      <c r="AJ83" s="174">
        <v>7.2599991563943103E-3</v>
      </c>
      <c r="AK83" s="174">
        <v>1.1009998658861E-2</v>
      </c>
      <c r="AL83" s="174">
        <v>1.7098246478149299E-2</v>
      </c>
      <c r="AM83" s="174">
        <v>2.0571097068534699E-2</v>
      </c>
      <c r="AN83" s="174">
        <v>8.1150032533196595E-3</v>
      </c>
      <c r="AO83" s="174">
        <v>9.2573676408778498E-3</v>
      </c>
      <c r="AP83" s="174">
        <v>1.28979018301501E-2</v>
      </c>
      <c r="AQ83" s="174">
        <v>2.7882756666979199E-2</v>
      </c>
      <c r="AR83" s="174">
        <v>2.7402489437810599E-2</v>
      </c>
      <c r="AS83" s="174">
        <v>1.1970300452538199E-2</v>
      </c>
      <c r="AT83" s="174">
        <v>1.3709743565872399E-2</v>
      </c>
      <c r="AU83" s="174">
        <v>1.0727832581277699E-2</v>
      </c>
      <c r="AV83" s="174">
        <v>2.85832379901441E-2</v>
      </c>
      <c r="AW83" s="174">
        <v>9.4443638988585907E-3</v>
      </c>
      <c r="AX83" s="174">
        <v>1.0174645709261999E-2</v>
      </c>
      <c r="AY83" s="174">
        <v>1.6445759026917899E-2</v>
      </c>
      <c r="AZ83" s="174">
        <v>5.3788257575757602E-3</v>
      </c>
      <c r="BA83" s="174">
        <v>9.2933028509951405E-3</v>
      </c>
      <c r="BB83" s="174">
        <v>1.76555454545454E-2</v>
      </c>
      <c r="BC83" s="174">
        <v>1.0466251993620401E-2</v>
      </c>
      <c r="BD83" s="174">
        <v>8.6822521559718497E-3</v>
      </c>
      <c r="BE83" s="175">
        <v>4.4338254947845698E-3</v>
      </c>
      <c r="BF83" s="132">
        <v>-0.49071840600309402</v>
      </c>
      <c r="BG83" s="132">
        <v>-4.4654843065301299E-2</v>
      </c>
      <c r="BH83" s="132">
        <v>1.1618242675476801E-4</v>
      </c>
    </row>
    <row r="84" spans="1:60">
      <c r="A84" s="136" t="s">
        <v>328</v>
      </c>
      <c r="B84" s="174">
        <v>6.0475355833140003E-2</v>
      </c>
      <c r="C84" s="174">
        <v>7.1675771805560007E-2</v>
      </c>
      <c r="D84" s="174">
        <v>7.010666915489E-2</v>
      </c>
      <c r="E84" s="174">
        <v>7.1977828122100004E-2</v>
      </c>
      <c r="F84" s="174">
        <v>7.9119015867270007E-2</v>
      </c>
      <c r="G84" s="174">
        <v>0.11339996030782</v>
      </c>
      <c r="H84" s="174">
        <v>8.9030693410439996E-2</v>
      </c>
      <c r="I84" s="174">
        <v>0.10891284238175999</v>
      </c>
      <c r="J84" s="174">
        <v>0.11249310159372999</v>
      </c>
      <c r="K84" s="174">
        <v>0.14267527754767001</v>
      </c>
      <c r="L84" s="174">
        <v>0.15188581642307999</v>
      </c>
      <c r="M84" s="174">
        <v>0.16743711099246</v>
      </c>
      <c r="N84" s="174">
        <v>0.19092784823890999</v>
      </c>
      <c r="O84" s="174">
        <v>0.18238818291895001</v>
      </c>
      <c r="P84" s="174">
        <v>0.19775000000000001</v>
      </c>
      <c r="Q84" s="174">
        <v>0.180785551558753</v>
      </c>
      <c r="R84" s="174">
        <v>0.18878672661870499</v>
      </c>
      <c r="S84" s="174">
        <v>0.19574581534772201</v>
      </c>
      <c r="T84" s="174">
        <v>0.19379672661870501</v>
      </c>
      <c r="U84" s="174">
        <v>0.18887100719424499</v>
      </c>
      <c r="V84" s="174">
        <v>0.19691685051958399</v>
      </c>
      <c r="W84" s="174">
        <v>0.188453733013589</v>
      </c>
      <c r="X84" s="174">
        <v>0.16426960308424499</v>
      </c>
      <c r="Y84" s="174">
        <v>0.18618456357139901</v>
      </c>
      <c r="Z84" s="174">
        <v>0.18026214767127099</v>
      </c>
      <c r="AA84" s="174">
        <v>0.21345568214147101</v>
      </c>
      <c r="AB84" s="174">
        <v>0.21742557099630699</v>
      </c>
      <c r="AC84" s="174">
        <v>0.19632989649222199</v>
      </c>
      <c r="AD84" s="174">
        <v>0.20532532482471599</v>
      </c>
      <c r="AE84" s="174">
        <v>0.20672321384023201</v>
      </c>
      <c r="AF84" s="174">
        <v>0.208618979157914</v>
      </c>
      <c r="AG84" s="174">
        <v>0.20735676811194201</v>
      </c>
      <c r="AH84" s="174">
        <v>0.21813017528</v>
      </c>
      <c r="AI84" s="174">
        <v>0.27865045849999998</v>
      </c>
      <c r="AJ84" s="174">
        <v>0.29365874406999998</v>
      </c>
      <c r="AK84" s="174">
        <v>0.30854148744999998</v>
      </c>
      <c r="AL84" s="174">
        <v>0.34731429937777297</v>
      </c>
      <c r="AM84" s="174">
        <v>0.375081110024446</v>
      </c>
      <c r="AN84" s="174">
        <v>0.37640830169480799</v>
      </c>
      <c r="AO84" s="174">
        <v>0.37959369415517502</v>
      </c>
      <c r="AP84" s="174">
        <v>0.38989455761067898</v>
      </c>
      <c r="AQ84" s="174">
        <v>0.40953563109896601</v>
      </c>
      <c r="AR84" s="174">
        <v>0.44357229293495398</v>
      </c>
      <c r="AS84" s="174">
        <v>0.43512517111914201</v>
      </c>
      <c r="AT84" s="174">
        <v>0.45352451703107399</v>
      </c>
      <c r="AU84" s="174">
        <v>0.50661064153971103</v>
      </c>
      <c r="AV84" s="174">
        <v>0.51883296180931804</v>
      </c>
      <c r="AW84" s="174">
        <v>0.538384786908635</v>
      </c>
      <c r="AX84" s="174">
        <v>0.56921343574143701</v>
      </c>
      <c r="AY84" s="174">
        <v>0.604565224214337</v>
      </c>
      <c r="AZ84" s="174">
        <v>0.59455488478132001</v>
      </c>
      <c r="BA84" s="174">
        <v>0.55958437243625303</v>
      </c>
      <c r="BB84" s="174">
        <v>0.57954793788115899</v>
      </c>
      <c r="BC84" s="174">
        <v>0.61754279399551304</v>
      </c>
      <c r="BD84" s="174">
        <v>0.612241076936762</v>
      </c>
      <c r="BE84" s="175">
        <v>0.64549878609642297</v>
      </c>
      <c r="BF84" s="132">
        <v>5.1440604788763701E-2</v>
      </c>
      <c r="BG84" s="132">
        <v>3.0462447009805601E-2</v>
      </c>
      <c r="BH84" s="132">
        <v>1.69144264978753E-2</v>
      </c>
    </row>
    <row r="85" spans="1:60">
      <c r="A85" s="136" t="s">
        <v>329</v>
      </c>
      <c r="B85" s="174">
        <v>3.9350000000000003E-2</v>
      </c>
      <c r="C85" s="174">
        <v>4.0930000000000001E-2</v>
      </c>
      <c r="D85" s="174">
        <v>3.8460000000000001E-2</v>
      </c>
      <c r="E85" s="174">
        <v>4.0120000000000003E-2</v>
      </c>
      <c r="F85" s="174">
        <v>4.36E-2</v>
      </c>
      <c r="G85" s="174">
        <v>4.8649999999999999E-2</v>
      </c>
      <c r="H85" s="174">
        <v>5.1900000000000002E-2</v>
      </c>
      <c r="I85" s="174">
        <v>5.3100000000000001E-2</v>
      </c>
      <c r="J85" s="174">
        <v>5.756E-2</v>
      </c>
      <c r="K85" s="174">
        <v>5.6509999999999998E-2</v>
      </c>
      <c r="L85" s="174">
        <v>6.207E-2</v>
      </c>
      <c r="M85" s="174">
        <v>5.9749999999999998E-2</v>
      </c>
      <c r="N85" s="174">
        <v>6.132E-2</v>
      </c>
      <c r="O85" s="174">
        <v>6.1609999999999998E-2</v>
      </c>
      <c r="P85" s="174">
        <v>6.2990000000000004E-2</v>
      </c>
      <c r="Q85" s="174">
        <v>6.6390000000000005E-2</v>
      </c>
      <c r="R85" s="174">
        <v>7.0120000000000002E-2</v>
      </c>
      <c r="S85" s="174">
        <v>7.2999999999999995E-2</v>
      </c>
      <c r="T85" s="174">
        <v>7.7090000000000006E-2</v>
      </c>
      <c r="U85" s="174">
        <v>8.0649999999999999E-2</v>
      </c>
      <c r="V85" s="174">
        <v>9.1450000000000004E-2</v>
      </c>
      <c r="W85" s="174">
        <v>9.4380000000000006E-2</v>
      </c>
      <c r="X85" s="174">
        <v>9.4539999999999999E-2</v>
      </c>
      <c r="Y85" s="174">
        <v>9.604E-2</v>
      </c>
      <c r="Z85" s="174">
        <v>0.11446000000000001</v>
      </c>
      <c r="AA85" s="174">
        <v>0.10288</v>
      </c>
      <c r="AB85" s="174">
        <v>9.9760000000000001E-2</v>
      </c>
      <c r="AC85" s="174">
        <v>0.10821</v>
      </c>
      <c r="AD85" s="174">
        <v>0.10213</v>
      </c>
      <c r="AE85" s="174">
        <v>9.7320000000000004E-2</v>
      </c>
      <c r="AF85" s="174">
        <v>0.10831</v>
      </c>
      <c r="AG85" s="174">
        <v>0.10867</v>
      </c>
      <c r="AH85" s="174">
        <v>0.10138</v>
      </c>
      <c r="AI85" s="174">
        <v>9.9250000000000005E-2</v>
      </c>
      <c r="AJ85" s="174">
        <v>0.10329000000000001</v>
      </c>
      <c r="AK85" s="174">
        <v>0.11359800000190701</v>
      </c>
      <c r="AL85" s="174">
        <v>0.11547327272916801</v>
      </c>
      <c r="AM85" s="174">
        <v>0.11550118064422001</v>
      </c>
      <c r="AN85" s="174">
        <v>0.11881921153939699</v>
      </c>
      <c r="AO85" s="174">
        <v>0.136210929934447</v>
      </c>
      <c r="AP85" s="174">
        <v>0.13998725316270999</v>
      </c>
      <c r="AQ85" s="174">
        <v>0.15053660377358499</v>
      </c>
      <c r="AR85" s="174">
        <v>0.144604125</v>
      </c>
      <c r="AS85" s="174">
        <v>0.15387428571428599</v>
      </c>
      <c r="AT85" s="174">
        <v>0.15224444444444399</v>
      </c>
      <c r="AU85" s="174">
        <v>0.15788849079933601</v>
      </c>
      <c r="AV85" s="174">
        <v>0.15967975609756099</v>
      </c>
      <c r="AW85" s="174">
        <v>0.15693534545543</v>
      </c>
      <c r="AX85" s="174">
        <v>0.17851136747075799</v>
      </c>
      <c r="AY85" s="174">
        <v>0.18701455688447999</v>
      </c>
      <c r="AZ85" s="174">
        <v>0.18874189285627399</v>
      </c>
      <c r="BA85" s="174">
        <v>0.19458702958493501</v>
      </c>
      <c r="BB85" s="174">
        <v>0.221651548817871</v>
      </c>
      <c r="BC85" s="174">
        <v>0.239814403294696</v>
      </c>
      <c r="BD85" s="174">
        <v>0.25863552195101303</v>
      </c>
      <c r="BE85" s="175">
        <v>0.27066605514965097</v>
      </c>
      <c r="BF85" s="132">
        <v>4.3656062294220803E-2</v>
      </c>
      <c r="BG85" s="132">
        <v>5.4422517536961298E-2</v>
      </c>
      <c r="BH85" s="132">
        <v>7.0924395117526601E-3</v>
      </c>
    </row>
    <row r="86" spans="1:60">
      <c r="A86" s="136" t="s">
        <v>330</v>
      </c>
      <c r="B86" s="174">
        <v>4.7769479141899999E-3</v>
      </c>
      <c r="C86" s="174">
        <v>9.3121475695500007E-3</v>
      </c>
      <c r="D86" s="174">
        <v>1.934336443615E-2</v>
      </c>
      <c r="E86" s="174">
        <v>3.0147851526239999E-2</v>
      </c>
      <c r="F86" s="174">
        <v>3.9912698340899999E-2</v>
      </c>
      <c r="G86" s="174">
        <v>4.6474503847700001E-2</v>
      </c>
      <c r="H86" s="174">
        <v>4.76436676305E-2</v>
      </c>
      <c r="I86" s="174">
        <v>5.1770529772000001E-2</v>
      </c>
      <c r="J86" s="174">
        <v>6.0653769921600001E-2</v>
      </c>
      <c r="K86" s="174">
        <v>6.5160969345900002E-2</v>
      </c>
      <c r="L86" s="174">
        <v>6.9217705288500006E-2</v>
      </c>
      <c r="M86" s="174">
        <v>7.6143887405699995E-2</v>
      </c>
      <c r="N86" s="174">
        <v>7.9343102986400002E-2</v>
      </c>
      <c r="O86" s="174">
        <v>7.0447286486800001E-2</v>
      </c>
      <c r="P86" s="174">
        <v>9.5124573838800006E-2</v>
      </c>
      <c r="Q86" s="174">
        <v>9.6780000000000005E-2</v>
      </c>
      <c r="R86" s="174">
        <v>9.6869999999999998E-2</v>
      </c>
      <c r="S86" s="174">
        <v>9.4390000000000002E-2</v>
      </c>
      <c r="T86" s="174">
        <v>5.7360000000000001E-2</v>
      </c>
      <c r="U86" s="174">
        <v>5.1330000000000001E-2</v>
      </c>
      <c r="V86" s="174">
        <v>8.2129999999999995E-2</v>
      </c>
      <c r="W86" s="174">
        <v>9.9690000000000001E-2</v>
      </c>
      <c r="X86" s="174">
        <v>9.7670000000000007E-2</v>
      </c>
      <c r="Y86" s="174">
        <v>0.10821</v>
      </c>
      <c r="Z86" s="174">
        <v>0.11741</v>
      </c>
      <c r="AA86" s="174">
        <v>0.11917090909090899</v>
      </c>
      <c r="AB86" s="174">
        <v>0.13887131313131301</v>
      </c>
      <c r="AC86" s="174">
        <v>0.14273202020202</v>
      </c>
      <c r="AD86" s="174">
        <v>0.136674747474747</v>
      </c>
      <c r="AE86" s="174">
        <v>0.13467727272727301</v>
      </c>
      <c r="AF86" s="174">
        <v>0.14167979</v>
      </c>
      <c r="AG86" s="174">
        <v>0.14687781999999999</v>
      </c>
      <c r="AH86" s="174">
        <v>0.1502648</v>
      </c>
      <c r="AI86" s="174">
        <v>0.11908342</v>
      </c>
      <c r="AJ86" s="174">
        <v>0.13960686999999999</v>
      </c>
      <c r="AK86" s="174">
        <v>0.14956967999809301</v>
      </c>
      <c r="AL86" s="174">
        <v>0.15250306792018301</v>
      </c>
      <c r="AM86" s="174">
        <v>0.16223779451989501</v>
      </c>
      <c r="AN86" s="174">
        <v>0.144848748461538</v>
      </c>
      <c r="AO86" s="174">
        <v>0.16396687432749299</v>
      </c>
      <c r="AP86" s="174">
        <v>0.159122643600207</v>
      </c>
      <c r="AQ86" s="174">
        <v>0.14353774867924499</v>
      </c>
      <c r="AR86" s="174">
        <v>0.12765380006249999</v>
      </c>
      <c r="AS86" s="174">
        <v>0.14755194559934201</v>
      </c>
      <c r="AT86" s="174">
        <v>0.14400581020579001</v>
      </c>
      <c r="AU86" s="174">
        <v>0.15778606533336401</v>
      </c>
      <c r="AV86" s="174">
        <v>0.15857170956178199</v>
      </c>
      <c r="AW86" s="174">
        <v>0.16158734221669199</v>
      </c>
      <c r="AX86" s="174">
        <v>0.158545171733391</v>
      </c>
      <c r="AY86" s="174">
        <v>0.16266504652089001</v>
      </c>
      <c r="AZ86" s="174">
        <v>0.141337957270987</v>
      </c>
      <c r="BA86" s="174">
        <v>0.14329663178089699</v>
      </c>
      <c r="BB86" s="174">
        <v>0.16717875998057399</v>
      </c>
      <c r="BC86" s="174">
        <v>0.17572825292118899</v>
      </c>
      <c r="BD86" s="174">
        <v>0.197159650675473</v>
      </c>
      <c r="BE86" s="175">
        <v>0.19798877853270599</v>
      </c>
      <c r="BF86" s="132">
        <v>1.4616322834597501E-3</v>
      </c>
      <c r="BG86" s="132">
        <v>3.1914707903989897E-2</v>
      </c>
      <c r="BH86" s="132">
        <v>5.1880293410735299E-3</v>
      </c>
    </row>
    <row r="87" spans="1:60">
      <c r="A87" s="136" t="s">
        <v>331</v>
      </c>
      <c r="B87" s="174">
        <v>4.2000000000000002E-4</v>
      </c>
      <c r="C87" s="174">
        <v>2.7E-4</v>
      </c>
      <c r="D87" s="174">
        <v>3.6999999999999999E-4</v>
      </c>
      <c r="E87" s="174">
        <v>3.3E-4</v>
      </c>
      <c r="F87" s="174">
        <v>3.8999999999999999E-4</v>
      </c>
      <c r="G87" s="174">
        <v>4.0999999999999999E-4</v>
      </c>
      <c r="H87" s="174">
        <v>5.0000000000000001E-4</v>
      </c>
      <c r="I87" s="174">
        <v>5.2999999999999998E-4</v>
      </c>
      <c r="J87" s="174">
        <v>7.1000000000000002E-4</v>
      </c>
      <c r="K87" s="174">
        <v>2.2000000000000001E-4</v>
      </c>
      <c r="L87" s="174">
        <v>3.1E-4</v>
      </c>
      <c r="M87" s="174">
        <v>5.2999999999999998E-4</v>
      </c>
      <c r="N87" s="174">
        <v>2.9999999999999997E-4</v>
      </c>
      <c r="O87" s="174">
        <v>2.7999999999999998E-4</v>
      </c>
      <c r="P87" s="174">
        <v>4.0000000000000002E-4</v>
      </c>
      <c r="Q87" s="174">
        <v>2.3000000000000001E-4</v>
      </c>
      <c r="R87" s="174">
        <v>2.9E-4</v>
      </c>
      <c r="S87" s="174">
        <v>3.8999999999999999E-4</v>
      </c>
      <c r="T87" s="174">
        <v>2.9999999999999997E-4</v>
      </c>
      <c r="U87" s="174">
        <v>6.7000000000000002E-4</v>
      </c>
      <c r="V87" s="174">
        <v>1.09E-3</v>
      </c>
      <c r="W87" s="174">
        <v>5.1999999999999995E-4</v>
      </c>
      <c r="X87" s="174">
        <v>1.1299999999999999E-3</v>
      </c>
      <c r="Y87" s="174">
        <v>4.6999999999999999E-4</v>
      </c>
      <c r="Z87" s="174">
        <v>3.4000000000000002E-4</v>
      </c>
      <c r="AA87" s="174">
        <v>4.4000000000000002E-4</v>
      </c>
      <c r="AB87" s="174">
        <v>1.0480000000000001E-3</v>
      </c>
      <c r="AC87" s="174">
        <v>6.5099999999999999E-4</v>
      </c>
      <c r="AD87" s="174">
        <v>6.4000000000000005E-4</v>
      </c>
      <c r="AE87" s="174">
        <v>4.0000000000000002E-4</v>
      </c>
      <c r="AF87" s="174">
        <v>3.8999999999999999E-4</v>
      </c>
      <c r="AG87" s="174">
        <v>6.7000000000000002E-4</v>
      </c>
      <c r="AH87" s="174">
        <v>4.4000000000000002E-4</v>
      </c>
      <c r="AI87" s="174">
        <v>7.2999999999999996E-4</v>
      </c>
      <c r="AJ87" s="174">
        <v>8.9999999999999998E-4</v>
      </c>
      <c r="AK87" s="174">
        <v>6.4000000000000005E-4</v>
      </c>
      <c r="AL87" s="174">
        <v>5.3649350649350596E-4</v>
      </c>
      <c r="AM87" s="174">
        <v>6.3174193548387104E-4</v>
      </c>
      <c r="AN87" s="174">
        <v>1.62807692307692E-3</v>
      </c>
      <c r="AO87" s="174">
        <v>1.4910191082802499E-3</v>
      </c>
      <c r="AP87" s="174">
        <v>1.4041139240506301E-3</v>
      </c>
      <c r="AQ87" s="174">
        <v>8.8528301886792399E-4</v>
      </c>
      <c r="AR87" s="174">
        <v>4.6856250000000001E-4</v>
      </c>
      <c r="AS87" s="174">
        <v>3.6111801242236002E-4</v>
      </c>
      <c r="AT87" s="174">
        <v>7.4611111111111102E-4</v>
      </c>
      <c r="AU87" s="174">
        <v>4.69325153374233E-4</v>
      </c>
      <c r="AV87" s="174">
        <v>5.0378048780487798E-4</v>
      </c>
      <c r="AW87" s="174">
        <v>1.0200000000000001E-3</v>
      </c>
      <c r="AX87" s="174">
        <v>5.5301204819277103E-4</v>
      </c>
      <c r="AY87" s="174">
        <v>5.1305389221556897E-4</v>
      </c>
      <c r="AZ87" s="174">
        <v>6.2839285714285699E-4</v>
      </c>
      <c r="BA87" s="174">
        <v>4.0739644970414201E-4</v>
      </c>
      <c r="BB87" s="174">
        <v>1.5660000000000001E-4</v>
      </c>
      <c r="BC87" s="174">
        <v>1.47631578947368E-4</v>
      </c>
      <c r="BD87" s="174">
        <v>5.8656616140925798E-4</v>
      </c>
      <c r="BE87" s="175">
        <v>4.0855510204081602E-4</v>
      </c>
      <c r="BF87" s="132">
        <v>-0.30538299329896901</v>
      </c>
      <c r="BG87" s="132">
        <v>-2.3771797899171498E-2</v>
      </c>
      <c r="BH87" s="132">
        <v>1.07056363120241E-5</v>
      </c>
    </row>
    <row r="88" spans="1:60">
      <c r="A88" s="136" t="s">
        <v>332</v>
      </c>
      <c r="B88" s="174">
        <v>2.1000000000000001E-4</v>
      </c>
      <c r="C88" s="174">
        <v>2.1000000000000001E-4</v>
      </c>
      <c r="D88" s="174">
        <v>2.7999999999999998E-4</v>
      </c>
      <c r="E88" s="174">
        <v>3.5E-4</v>
      </c>
      <c r="F88" s="174">
        <v>5.8E-4</v>
      </c>
      <c r="G88" s="174">
        <v>9.7000000000000005E-4</v>
      </c>
      <c r="H88" s="174">
        <v>9.7000000000000005E-4</v>
      </c>
      <c r="I88" s="174">
        <v>1.15E-3</v>
      </c>
      <c r="J88" s="174">
        <v>1.2199999999999999E-3</v>
      </c>
      <c r="K88" s="174">
        <v>1.2800000000000001E-3</v>
      </c>
      <c r="L88" s="174">
        <v>1.1299999999999999E-3</v>
      </c>
      <c r="M88" s="174">
        <v>1.4499999999999999E-3</v>
      </c>
      <c r="N88" s="174">
        <v>1.24E-3</v>
      </c>
      <c r="O88" s="174">
        <v>1.3310000000000001E-2</v>
      </c>
      <c r="P88" s="174">
        <v>1.3140000000000001E-2</v>
      </c>
      <c r="Q88" s="174">
        <v>1.3270000000000001E-2</v>
      </c>
      <c r="R88" s="174">
        <v>1.3299999999999999E-2</v>
      </c>
      <c r="S88" s="174">
        <v>1.295E-2</v>
      </c>
      <c r="T88" s="174">
        <v>1.2659999999999999E-2</v>
      </c>
      <c r="U88" s="174">
        <v>1.3299999999999999E-2</v>
      </c>
      <c r="V88" s="174">
        <v>1.387E-2</v>
      </c>
      <c r="W88" s="174">
        <v>1.353E-2</v>
      </c>
      <c r="X88" s="174">
        <v>1.3849999999999999E-2</v>
      </c>
      <c r="Y88" s="174">
        <v>1.393E-2</v>
      </c>
      <c r="Z88" s="174">
        <v>1.4E-2</v>
      </c>
      <c r="AA88" s="174">
        <v>1.342E-2</v>
      </c>
      <c r="AB88" s="174">
        <v>1.5259999999999999E-2</v>
      </c>
      <c r="AC88" s="174">
        <v>1.353E-2</v>
      </c>
      <c r="AD88" s="174">
        <v>1.171E-2</v>
      </c>
      <c r="AE88" s="174">
        <v>8.7600000000000004E-3</v>
      </c>
      <c r="AF88" s="174">
        <v>1.3440000000000001E-2</v>
      </c>
      <c r="AG88" s="174">
        <v>1.064E-2</v>
      </c>
      <c r="AH88" s="174">
        <v>8.0999999999999996E-3</v>
      </c>
      <c r="AI88" s="174">
        <v>1.192E-2</v>
      </c>
      <c r="AJ88" s="174">
        <v>1.7441999938964801E-2</v>
      </c>
      <c r="AK88" s="174">
        <v>1.95990000610352E-2</v>
      </c>
      <c r="AL88" s="174">
        <v>1.8013266233766201E-2</v>
      </c>
      <c r="AM88" s="174">
        <v>1.97873418752363E-2</v>
      </c>
      <c r="AN88" s="174">
        <v>1.9328999880277201E-2</v>
      </c>
      <c r="AO88" s="174">
        <v>1.8266445800392501E-2</v>
      </c>
      <c r="AP88" s="174">
        <v>2.2007791257447801E-2</v>
      </c>
      <c r="AQ88" s="174">
        <v>2.0687524587033799E-2</v>
      </c>
      <c r="AR88" s="174">
        <v>2.12515086332703E-2</v>
      </c>
      <c r="AS88" s="174">
        <v>1.95611924885815E-2</v>
      </c>
      <c r="AT88" s="174">
        <v>2.0398110995822501E-2</v>
      </c>
      <c r="AU88" s="174">
        <v>1.9108104351769201E-2</v>
      </c>
      <c r="AV88" s="174">
        <v>2.0775347560975599E-2</v>
      </c>
      <c r="AW88" s="174">
        <v>2.1927218125221901E-2</v>
      </c>
      <c r="AX88" s="174">
        <v>1.8683511935682202E-2</v>
      </c>
      <c r="AY88" s="174">
        <v>2.10920120878848E-2</v>
      </c>
      <c r="AZ88" s="174">
        <v>2.0638607254028302E-2</v>
      </c>
      <c r="BA88" s="174">
        <v>1.8015976441874301E-2</v>
      </c>
      <c r="BB88" s="174">
        <v>1.9899900000000002E-2</v>
      </c>
      <c r="BC88" s="174">
        <v>1.67204839702405E-2</v>
      </c>
      <c r="BD88" s="174">
        <v>1.5482137245237599E-2</v>
      </c>
      <c r="BE88" s="175">
        <v>1.9974436332908199E-2</v>
      </c>
      <c r="BF88" s="132">
        <v>0.286635110819561</v>
      </c>
      <c r="BG88" s="132">
        <v>-2.7198803167998199E-2</v>
      </c>
      <c r="BH88" s="132">
        <v>5.2340320766923595E-4</v>
      </c>
    </row>
    <row r="89" spans="1:60" s="125" customFormat="1">
      <c r="A89" s="133" t="s">
        <v>333</v>
      </c>
      <c r="B89" s="176">
        <v>0.13905635174733</v>
      </c>
      <c r="C89" s="176">
        <v>0.15510004137510999</v>
      </c>
      <c r="D89" s="176">
        <v>0.16190636359103999</v>
      </c>
      <c r="E89" s="176">
        <v>0.18938340564834</v>
      </c>
      <c r="F89" s="176">
        <v>0.22100889620816999</v>
      </c>
      <c r="G89" s="176">
        <v>0.27630429815551999</v>
      </c>
      <c r="H89" s="176">
        <v>0.26013390904094003</v>
      </c>
      <c r="I89" s="176">
        <v>0.29633196415376001</v>
      </c>
      <c r="J89" s="176">
        <v>0.31345707551532997</v>
      </c>
      <c r="K89" s="176">
        <v>0.35667074289356998</v>
      </c>
      <c r="L89" s="176">
        <v>0.37717969971158</v>
      </c>
      <c r="M89" s="176">
        <v>0.41797633239816001</v>
      </c>
      <c r="N89" s="176">
        <v>0.45928768122531</v>
      </c>
      <c r="O89" s="176">
        <v>0.46306938740574999</v>
      </c>
      <c r="P89" s="176">
        <v>0.49565232983879998</v>
      </c>
      <c r="Q89" s="176">
        <v>0.48311784355875298</v>
      </c>
      <c r="R89" s="176">
        <v>0.50192906061870501</v>
      </c>
      <c r="S89" s="176">
        <v>0.50206237134772203</v>
      </c>
      <c r="T89" s="176">
        <v>0.45247160061870501</v>
      </c>
      <c r="U89" s="176">
        <v>0.44489973319424497</v>
      </c>
      <c r="V89" s="176">
        <v>0.49449685051958397</v>
      </c>
      <c r="W89" s="176">
        <v>0.51145373301358898</v>
      </c>
      <c r="X89" s="176">
        <v>0.49056460308424499</v>
      </c>
      <c r="Y89" s="176">
        <v>0.53593456357139901</v>
      </c>
      <c r="Z89" s="176">
        <v>0.56276214767127097</v>
      </c>
      <c r="AA89" s="176">
        <v>0.57254659123238005</v>
      </c>
      <c r="AB89" s="176">
        <v>0.60651488412762</v>
      </c>
      <c r="AC89" s="176">
        <v>0.57860291684606802</v>
      </c>
      <c r="AD89" s="176">
        <v>0.56682507267930204</v>
      </c>
      <c r="AE89" s="176">
        <v>0.57596048567110603</v>
      </c>
      <c r="AF89" s="176">
        <v>0.59768876874666899</v>
      </c>
      <c r="AG89" s="176">
        <v>0.62316458674204001</v>
      </c>
      <c r="AH89" s="176">
        <v>0.63852497562224397</v>
      </c>
      <c r="AI89" s="176">
        <v>0.66654887879236302</v>
      </c>
      <c r="AJ89" s="176">
        <v>0.70684261316535901</v>
      </c>
      <c r="AK89" s="176">
        <v>0.75245816616989603</v>
      </c>
      <c r="AL89" s="176">
        <v>0.80339023066111703</v>
      </c>
      <c r="AM89" s="176">
        <v>0.84082352413233197</v>
      </c>
      <c r="AN89" s="176">
        <v>0.81278897584805099</v>
      </c>
      <c r="AO89" s="176">
        <v>0.85178578319596399</v>
      </c>
      <c r="AP89" s="176">
        <v>0.86247198290423099</v>
      </c>
      <c r="AQ89" s="176">
        <v>0.88763434027750698</v>
      </c>
      <c r="AR89" s="176">
        <v>0.91169412231853497</v>
      </c>
      <c r="AS89" s="176">
        <v>0.92329521835525596</v>
      </c>
      <c r="AT89" s="176">
        <v>0.94218851513189195</v>
      </c>
      <c r="AU89" s="176">
        <v>1.0083622941146599</v>
      </c>
      <c r="AV89" s="176">
        <v>1.03036936667832</v>
      </c>
      <c r="AW89" s="176">
        <v>1.0288304202412</v>
      </c>
      <c r="AX89" s="176">
        <v>1.0842616566869201</v>
      </c>
      <c r="AY89" s="176">
        <v>1.13354488615966</v>
      </c>
      <c r="AZ89" s="176">
        <v>1.09438565006304</v>
      </c>
      <c r="BA89" s="176">
        <v>1.0566850409056101</v>
      </c>
      <c r="BB89" s="176">
        <v>1.1323487001341499</v>
      </c>
      <c r="BC89" s="176">
        <v>1.1912570877542099</v>
      </c>
      <c r="BD89" s="176">
        <v>1.2231911161262801</v>
      </c>
      <c r="BE89" s="176">
        <v>1.2662987412617099</v>
      </c>
      <c r="BF89" s="135">
        <v>3.2413407836541203E-2</v>
      </c>
      <c r="BG89" s="135">
        <v>2.6444923617312498E-2</v>
      </c>
      <c r="BH89" s="135">
        <v>3.3181653389234698E-2</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7.6897560000000004E-2</v>
      </c>
      <c r="C91" s="174">
        <v>7.3450427999999998E-2</v>
      </c>
      <c r="D91" s="174">
        <v>7.6057873999999998E-2</v>
      </c>
      <c r="E91" s="174">
        <v>7.9505006000000003E-2</v>
      </c>
      <c r="F91" s="174">
        <v>8.6841210000000002E-2</v>
      </c>
      <c r="G91" s="174">
        <v>0.10170687</v>
      </c>
      <c r="H91" s="174">
        <v>0.11507442800000001</v>
      </c>
      <c r="I91" s="174">
        <v>0.115533144</v>
      </c>
      <c r="J91" s="174">
        <v>0.122858392</v>
      </c>
      <c r="K91" s="174">
        <v>0.13873920200000001</v>
      </c>
      <c r="L91" s="174">
        <v>0.148878016</v>
      </c>
      <c r="M91" s="174">
        <v>0.14153858799999999</v>
      </c>
      <c r="N91" s="174">
        <v>0.13543950199999999</v>
      </c>
      <c r="O91" s="174">
        <v>0.14675349400000001</v>
      </c>
      <c r="P91" s="174">
        <v>0.14246055599999999</v>
      </c>
      <c r="Q91" s="174">
        <v>0.13466597799999999</v>
      </c>
      <c r="R91" s="174">
        <v>0.138663438</v>
      </c>
      <c r="S91" s="174">
        <v>0.12770334</v>
      </c>
      <c r="T91" s="174">
        <v>0.12123647999999999</v>
      </c>
      <c r="U91" s="174">
        <v>0.13125948800000001</v>
      </c>
      <c r="V91" s="174">
        <v>0.139405106</v>
      </c>
      <c r="W91" s="174">
        <v>0.140257988</v>
      </c>
      <c r="X91" s="174">
        <v>0.13613796</v>
      </c>
      <c r="Y91" s="174">
        <v>0.14334443599999999</v>
      </c>
      <c r="Z91" s="174">
        <v>0.14253668999999999</v>
      </c>
      <c r="AA91" s="174">
        <v>0.147595</v>
      </c>
      <c r="AB91" s="174">
        <v>0.15653500000000001</v>
      </c>
      <c r="AC91" s="174">
        <v>0.159415</v>
      </c>
      <c r="AD91" s="174">
        <v>0.16386999999999999</v>
      </c>
      <c r="AE91" s="174">
        <v>0.1615</v>
      </c>
      <c r="AF91" s="174">
        <v>0.15631</v>
      </c>
      <c r="AG91" s="174">
        <v>0.15968499999999999</v>
      </c>
      <c r="AH91" s="174">
        <v>0.159525</v>
      </c>
      <c r="AI91" s="174">
        <v>0.15798000000000001</v>
      </c>
      <c r="AJ91" s="174">
        <v>0.16281499999999999</v>
      </c>
      <c r="AK91" s="174">
        <v>0.16466500000000001</v>
      </c>
      <c r="AL91" s="174">
        <v>0.160188019480519</v>
      </c>
      <c r="AM91" s="174">
        <v>0.158873225806452</v>
      </c>
      <c r="AN91" s="174">
        <v>0.158988086538461</v>
      </c>
      <c r="AO91" s="174">
        <v>0.152869901273885</v>
      </c>
      <c r="AP91" s="174">
        <v>0.14976279113923999</v>
      </c>
      <c r="AQ91" s="174">
        <v>0.143811339622642</v>
      </c>
      <c r="AR91" s="174">
        <v>0.124780584375</v>
      </c>
      <c r="AS91" s="174">
        <v>0.11228061801242201</v>
      </c>
      <c r="AT91" s="174">
        <v>0.119397138888889</v>
      </c>
      <c r="AU91" s="174">
        <v>0.12902687116564401</v>
      </c>
      <c r="AV91" s="174">
        <v>0.18259243902439001</v>
      </c>
      <c r="AW91" s="174">
        <v>0.15797018181818201</v>
      </c>
      <c r="AX91" s="174">
        <v>0.17594078313253</v>
      </c>
      <c r="AY91" s="174">
        <v>0.13269772455089801</v>
      </c>
      <c r="AZ91" s="174">
        <v>0.12828866463334199</v>
      </c>
      <c r="BA91" s="174">
        <v>0.15960391546320499</v>
      </c>
      <c r="BB91" s="174">
        <v>0.121497728619902</v>
      </c>
      <c r="BC91" s="174">
        <v>0.15513270451139699</v>
      </c>
      <c r="BD91" s="174">
        <v>0.12581638059300601</v>
      </c>
      <c r="BE91" s="175">
        <v>0.129091372295143</v>
      </c>
      <c r="BF91" s="132">
        <v>2.3226570506088999E-2</v>
      </c>
      <c r="BG91" s="132">
        <v>5.25056705781157E-3</v>
      </c>
      <c r="BH91" s="132">
        <v>3.3826655839286099E-3</v>
      </c>
    </row>
    <row r="92" spans="1:60">
      <c r="A92" s="136" t="s">
        <v>335</v>
      </c>
      <c r="B92" s="174">
        <v>0</v>
      </c>
      <c r="C92" s="174">
        <v>0</v>
      </c>
      <c r="D92" s="174">
        <v>0</v>
      </c>
      <c r="E92" s="174">
        <v>0</v>
      </c>
      <c r="F92" s="174">
        <v>0</v>
      </c>
      <c r="G92" s="174">
        <v>0</v>
      </c>
      <c r="H92" s="174">
        <v>0</v>
      </c>
      <c r="I92" s="174">
        <v>1.75E-3</v>
      </c>
      <c r="J92" s="174">
        <v>3.31E-3</v>
      </c>
      <c r="K92" s="174">
        <v>2.4299999999999999E-3</v>
      </c>
      <c r="L92" s="174">
        <v>4.3600000000000002E-3</v>
      </c>
      <c r="M92" s="174">
        <v>4.9399999999999999E-3</v>
      </c>
      <c r="N92" s="174">
        <v>4.3699999999999998E-3</v>
      </c>
      <c r="O92" s="174">
        <v>5.0600000000000003E-3</v>
      </c>
      <c r="P92" s="174">
        <v>5.8700000000000002E-3</v>
      </c>
      <c r="Q92" s="174">
        <v>5.8300000000000001E-3</v>
      </c>
      <c r="R92" s="174">
        <v>6.2500000000000003E-3</v>
      </c>
      <c r="S92" s="174">
        <v>5.2300000000000003E-3</v>
      </c>
      <c r="T92" s="174">
        <v>6.62E-3</v>
      </c>
      <c r="U92" s="174">
        <v>8.9700000000000005E-3</v>
      </c>
      <c r="V92" s="174">
        <v>7.3899999999999999E-3</v>
      </c>
      <c r="W92" s="174">
        <v>4.4999999999999997E-3</v>
      </c>
      <c r="X92" s="174">
        <v>5.1700000000000001E-3</v>
      </c>
      <c r="Y92" s="174">
        <v>6.7499999999999999E-3</v>
      </c>
      <c r="Z92" s="174">
        <v>9.1999999999999998E-3</v>
      </c>
      <c r="AA92" s="174">
        <v>8.8400000000000006E-3</v>
      </c>
      <c r="AB92" s="174">
        <v>8.3800000000000003E-3</v>
      </c>
      <c r="AC92" s="174">
        <v>7.9600000000000001E-3</v>
      </c>
      <c r="AD92" s="174">
        <v>6.0800000000000003E-3</v>
      </c>
      <c r="AE92" s="174">
        <v>8.4700000000000001E-3</v>
      </c>
      <c r="AF92" s="174">
        <v>3.7200000000000002E-3</v>
      </c>
      <c r="AG92" s="174">
        <v>7.3899999999999999E-3</v>
      </c>
      <c r="AH92" s="174">
        <v>7.1900000000000002E-3</v>
      </c>
      <c r="AI92" s="174">
        <v>8.6499999999999997E-3</v>
      </c>
      <c r="AJ92" s="174">
        <v>8.3300000000000006E-3</v>
      </c>
      <c r="AK92" s="174">
        <v>7.4900000000000001E-3</v>
      </c>
      <c r="AL92" s="174">
        <v>9.8655194805194798E-3</v>
      </c>
      <c r="AM92" s="174">
        <v>7.3933548387096803E-3</v>
      </c>
      <c r="AN92" s="174">
        <v>7.3459615384615399E-3</v>
      </c>
      <c r="AO92" s="174">
        <v>7.2991719745222903E-3</v>
      </c>
      <c r="AP92" s="174">
        <v>7.2529746835442999E-3</v>
      </c>
      <c r="AQ92" s="174">
        <v>7.2073584905660397E-3</v>
      </c>
      <c r="AR92" s="174">
        <v>7.1623125000000003E-3</v>
      </c>
      <c r="AS92" s="174">
        <v>9.0279503105590003E-3</v>
      </c>
      <c r="AT92" s="174">
        <v>3.9383333333333301E-3</v>
      </c>
      <c r="AU92" s="174">
        <v>6.8427607361963199E-3</v>
      </c>
      <c r="AV92" s="174">
        <v>8.1351219512195098E-3</v>
      </c>
      <c r="AW92" s="174">
        <v>7.2049090909090899E-3</v>
      </c>
      <c r="AX92" s="174">
        <v>6.7133702038554201E-3</v>
      </c>
      <c r="AY92" s="174">
        <v>5.1896632343712496E-3</v>
      </c>
      <c r="AZ92" s="174">
        <v>8.1795480723214197E-3</v>
      </c>
      <c r="BA92" s="174">
        <v>8.0088039665680393E-3</v>
      </c>
      <c r="BB92" s="174">
        <v>9.2657527920000007E-3</v>
      </c>
      <c r="BC92" s="174">
        <v>7.7431520547368397E-3</v>
      </c>
      <c r="BD92" s="174">
        <v>7.33734710063089E-3</v>
      </c>
      <c r="BE92" s="175">
        <v>6.2231000967836701E-3</v>
      </c>
      <c r="BF92" s="132">
        <v>-0.15417697896271901</v>
      </c>
      <c r="BG92" s="132">
        <v>6.4198541311729598E-2</v>
      </c>
      <c r="BH92" s="132">
        <v>1.6306795836521499E-4</v>
      </c>
    </row>
    <row r="93" spans="1:60">
      <c r="A93" s="136" t="s">
        <v>336</v>
      </c>
      <c r="B93" s="174">
        <v>0.22097</v>
      </c>
      <c r="C93" s="174">
        <v>0.22485907199999999</v>
      </c>
      <c r="D93" s="174">
        <v>0.19383488400000001</v>
      </c>
      <c r="E93" s="174">
        <v>0.22870394999999999</v>
      </c>
      <c r="F93" s="174">
        <v>0.23259302200000001</v>
      </c>
      <c r="G93" s="174">
        <v>0.240371166</v>
      </c>
      <c r="H93" s="174">
        <v>0.29075232600000001</v>
      </c>
      <c r="I93" s="174">
        <v>0.329510464</v>
      </c>
      <c r="J93" s="174">
        <v>0.368268602</v>
      </c>
      <c r="K93" s="174">
        <v>0.41674941999999998</v>
      </c>
      <c r="L93" s="174">
        <v>0.43610639200000001</v>
      </c>
      <c r="M93" s="174">
        <v>0.44194</v>
      </c>
      <c r="N93" s="174">
        <v>0.46134116600000002</v>
      </c>
      <c r="O93" s="174">
        <v>0.43226151400000001</v>
      </c>
      <c r="P93" s="174">
        <v>0.48555947799999999</v>
      </c>
      <c r="Q93" s="174">
        <v>0.58221175599999997</v>
      </c>
      <c r="R93" s="174">
        <v>0.65513185600000001</v>
      </c>
      <c r="S93" s="174">
        <v>0.744138572</v>
      </c>
      <c r="T93" s="174">
        <v>0.86416947600000005</v>
      </c>
      <c r="U93" s="174">
        <v>0.86814693600000004</v>
      </c>
      <c r="V93" s="174">
        <v>0.92387556999999998</v>
      </c>
      <c r="W93" s="174">
        <v>0.94548643600000004</v>
      </c>
      <c r="X93" s="174">
        <v>1.000242802</v>
      </c>
      <c r="Y93" s="174">
        <v>1.091680188</v>
      </c>
      <c r="Z93" s="174">
        <v>1.1840898419999999</v>
      </c>
      <c r="AA93" s="174">
        <v>1.2674397260000001</v>
      </c>
      <c r="AB93" s="174">
        <v>1.246889516</v>
      </c>
      <c r="AC93" s="174">
        <v>1.306860774</v>
      </c>
      <c r="AD93" s="174">
        <v>1.518461646</v>
      </c>
      <c r="AE93" s="174">
        <v>1.6742896899999999</v>
      </c>
      <c r="AF93" s="174">
        <v>1.9057999999999999</v>
      </c>
      <c r="AG93" s="174">
        <v>1.8796999999999999</v>
      </c>
      <c r="AH93" s="174">
        <v>1.9598</v>
      </c>
      <c r="AI93" s="174">
        <v>1.9888999999999999</v>
      </c>
      <c r="AJ93" s="174">
        <v>1.9658</v>
      </c>
      <c r="AK93" s="174">
        <v>2.2241</v>
      </c>
      <c r="AL93" s="174">
        <v>2.7562850649350601</v>
      </c>
      <c r="AM93" s="174">
        <v>2.8425425806451599</v>
      </c>
      <c r="AN93" s="174">
        <v>2.7822461538461498</v>
      </c>
      <c r="AO93" s="174">
        <v>3.4453650955413999</v>
      </c>
      <c r="AP93" s="174">
        <v>3.8445317088607598</v>
      </c>
      <c r="AQ93" s="174">
        <v>4.1934124528301897</v>
      </c>
      <c r="AR93" s="174">
        <v>4.6403369999999997</v>
      </c>
      <c r="AS93" s="174">
        <v>6.0530981366459597</v>
      </c>
      <c r="AT93" s="174">
        <v>5.8144155555555503</v>
      </c>
      <c r="AU93" s="174">
        <v>6.67740002576687</v>
      </c>
      <c r="AV93" s="174">
        <v>6.4189564024390204</v>
      </c>
      <c r="AW93" s="174">
        <v>8.0004544745454496</v>
      </c>
      <c r="AX93" s="174">
        <v>8.3837757729036095</v>
      </c>
      <c r="AY93" s="174">
        <v>9.7085524257485005</v>
      </c>
      <c r="AZ93" s="174">
        <v>10.1500510553571</v>
      </c>
      <c r="BA93" s="174">
        <v>10.440824112426</v>
      </c>
      <c r="BB93" s="174">
        <v>10.485585</v>
      </c>
      <c r="BC93" s="174">
        <v>10.726883684210501</v>
      </c>
      <c r="BD93" s="174">
        <v>11.3438864727571</v>
      </c>
      <c r="BE93" s="175">
        <v>11.741599271305899</v>
      </c>
      <c r="BF93" s="132">
        <v>3.2231627767158599E-2</v>
      </c>
      <c r="BG93" s="132">
        <v>6.9117849533595593E-2</v>
      </c>
      <c r="BH93" s="132">
        <v>0.307672798337909</v>
      </c>
    </row>
    <row r="94" spans="1:60">
      <c r="A94" s="136" t="s">
        <v>337</v>
      </c>
      <c r="B94" s="174">
        <v>0</v>
      </c>
      <c r="C94" s="174">
        <v>0</v>
      </c>
      <c r="D94" s="174">
        <v>0</v>
      </c>
      <c r="E94" s="174">
        <v>0</v>
      </c>
      <c r="F94" s="174">
        <v>0</v>
      </c>
      <c r="G94" s="174">
        <v>0</v>
      </c>
      <c r="H94" s="174">
        <v>0</v>
      </c>
      <c r="I94" s="174">
        <v>0</v>
      </c>
      <c r="J94" s="174">
        <v>0</v>
      </c>
      <c r="K94" s="174">
        <v>0</v>
      </c>
      <c r="L94" s="174">
        <v>0</v>
      </c>
      <c r="M94" s="174">
        <v>0</v>
      </c>
      <c r="N94" s="174">
        <v>0</v>
      </c>
      <c r="O94" s="174">
        <v>0</v>
      </c>
      <c r="P94" s="174">
        <v>0</v>
      </c>
      <c r="Q94" s="174">
        <v>0</v>
      </c>
      <c r="R94" s="174">
        <v>0</v>
      </c>
      <c r="S94" s="174">
        <v>0</v>
      </c>
      <c r="T94" s="174">
        <v>0</v>
      </c>
      <c r="U94" s="174">
        <v>0</v>
      </c>
      <c r="V94" s="174">
        <v>0</v>
      </c>
      <c r="W94" s="174">
        <v>0</v>
      </c>
      <c r="X94" s="174">
        <v>0</v>
      </c>
      <c r="Y94" s="174">
        <v>0</v>
      </c>
      <c r="Z94" s="174">
        <v>0</v>
      </c>
      <c r="AA94" s="174">
        <v>0</v>
      </c>
      <c r="AB94" s="174">
        <v>0</v>
      </c>
      <c r="AC94" s="174">
        <v>0</v>
      </c>
      <c r="AD94" s="174">
        <v>0</v>
      </c>
      <c r="AE94" s="174">
        <v>0</v>
      </c>
      <c r="AF94" s="174">
        <v>0</v>
      </c>
      <c r="AG94" s="174">
        <v>0</v>
      </c>
      <c r="AH94" s="174">
        <v>0</v>
      </c>
      <c r="AI94" s="174">
        <v>0</v>
      </c>
      <c r="AJ94" s="174">
        <v>0</v>
      </c>
      <c r="AK94" s="174">
        <v>0</v>
      </c>
      <c r="AL94" s="174">
        <v>0</v>
      </c>
      <c r="AM94" s="174">
        <v>0</v>
      </c>
      <c r="AN94" s="174">
        <v>0</v>
      </c>
      <c r="AO94" s="174">
        <v>0</v>
      </c>
      <c r="AP94" s="174">
        <v>0</v>
      </c>
      <c r="AQ94" s="174">
        <v>0</v>
      </c>
      <c r="AR94" s="174">
        <v>0</v>
      </c>
      <c r="AS94" s="174">
        <v>0</v>
      </c>
      <c r="AT94" s="174">
        <v>0</v>
      </c>
      <c r="AU94" s="174">
        <v>0</v>
      </c>
      <c r="AV94" s="174">
        <v>0</v>
      </c>
      <c r="AW94" s="174">
        <v>0</v>
      </c>
      <c r="AX94" s="174">
        <v>0</v>
      </c>
      <c r="AY94" s="174">
        <v>0</v>
      </c>
      <c r="AZ94" s="174">
        <v>0</v>
      </c>
      <c r="BA94" s="174">
        <v>0</v>
      </c>
      <c r="BB94" s="174">
        <v>0</v>
      </c>
      <c r="BC94" s="174">
        <v>0</v>
      </c>
      <c r="BD94" s="174">
        <v>0</v>
      </c>
      <c r="BE94" s="175">
        <v>0</v>
      </c>
      <c r="BF94" s="132">
        <v>0</v>
      </c>
      <c r="BG94" s="132">
        <v>0</v>
      </c>
      <c r="BH94" s="132">
        <v>0</v>
      </c>
    </row>
    <row r="95" spans="1:60">
      <c r="A95" s="136" t="s">
        <v>338</v>
      </c>
      <c r="B95" s="174">
        <v>0.191669378</v>
      </c>
      <c r="C95" s="174">
        <v>0.200154626</v>
      </c>
      <c r="D95" s="174">
        <v>0.22397519199999999</v>
      </c>
      <c r="E95" s="174">
        <v>0.25849070600000001</v>
      </c>
      <c r="F95" s="174">
        <v>0.286995836</v>
      </c>
      <c r="G95" s="174">
        <v>0.30436407799999998</v>
      </c>
      <c r="H95" s="174">
        <v>0.33384147600000003</v>
      </c>
      <c r="I95" s="174">
        <v>0.32403040799999999</v>
      </c>
      <c r="J95" s="174">
        <v>0.34506675199999998</v>
      </c>
      <c r="K95" s="174">
        <v>0.33202952200000002</v>
      </c>
      <c r="L95" s="174">
        <v>0.396685344</v>
      </c>
      <c r="M95" s="174">
        <v>0.41498165999999997</v>
      </c>
      <c r="N95" s="174">
        <v>0.45276752999999997</v>
      </c>
      <c r="O95" s="174">
        <v>0.56174993399999995</v>
      </c>
      <c r="P95" s="174">
        <v>0.54168585800000002</v>
      </c>
      <c r="Q95" s="174">
        <v>0.55441373000000005</v>
      </c>
      <c r="R95" s="174">
        <v>0.59082958600000002</v>
      </c>
      <c r="S95" s="174">
        <v>0.498596708</v>
      </c>
      <c r="T95" s="174">
        <v>0.48043297400000001</v>
      </c>
      <c r="U95" s="174">
        <v>0.53682451799999997</v>
      </c>
      <c r="V95" s="174">
        <v>0.51813045599999996</v>
      </c>
      <c r="W95" s="174">
        <v>0.52568762999999996</v>
      </c>
      <c r="X95" s="174">
        <v>0.48962532600000003</v>
      </c>
      <c r="Y95" s="174">
        <v>0.54614945199999998</v>
      </c>
      <c r="Z95" s="174">
        <v>0.63369776600000005</v>
      </c>
      <c r="AA95" s="174">
        <v>0.66397065600000005</v>
      </c>
      <c r="AB95" s="174">
        <v>0.73918884399999996</v>
      </c>
      <c r="AC95" s="174">
        <v>0.700607482</v>
      </c>
      <c r="AD95" s="174">
        <v>0.70732497000000005</v>
      </c>
      <c r="AE95" s="174">
        <v>0.80212110000000003</v>
      </c>
      <c r="AF95" s="174">
        <v>0.759208726</v>
      </c>
      <c r="AG95" s="174">
        <v>0.69057544400000004</v>
      </c>
      <c r="AH95" s="174">
        <v>0.70211007800000003</v>
      </c>
      <c r="AI95" s="174">
        <v>0.83632725600000002</v>
      </c>
      <c r="AJ95" s="174">
        <v>0.82249453400000005</v>
      </c>
      <c r="AK95" s="174">
        <v>0.76990367400000004</v>
      </c>
      <c r="AL95" s="174">
        <v>0.715552802298701</v>
      </c>
      <c r="AM95" s="174">
        <v>0.67660443754838695</v>
      </c>
      <c r="AN95" s="174">
        <v>0.67963572923076898</v>
      </c>
      <c r="AO95" s="174">
        <v>0.98072025477707003</v>
      </c>
      <c r="AP95" s="174">
        <v>0.94337088607594899</v>
      </c>
      <c r="AQ95" s="174">
        <v>1.0836762166167</v>
      </c>
      <c r="AR95" s="174">
        <v>1.1724877448437501</v>
      </c>
      <c r="AS95" s="174">
        <v>1.09446335776397</v>
      </c>
      <c r="AT95" s="174">
        <v>1.0043035930555499</v>
      </c>
      <c r="AU95" s="174">
        <v>1.0207268047546001</v>
      </c>
      <c r="AV95" s="174">
        <v>1.2287075254573201</v>
      </c>
      <c r="AW95" s="174">
        <v>1.07356275</v>
      </c>
      <c r="AX95" s="174">
        <v>1.21647000361446</v>
      </c>
      <c r="AY95" s="174">
        <v>1.2734390869760499</v>
      </c>
      <c r="AZ95" s="174">
        <v>1.2138231024307999</v>
      </c>
      <c r="BA95" s="174">
        <v>1.1622714158240699</v>
      </c>
      <c r="BB95" s="174">
        <v>1.22240979653175</v>
      </c>
      <c r="BC95" s="174">
        <v>1.2504218386536801</v>
      </c>
      <c r="BD95" s="174">
        <v>1.44426619893041</v>
      </c>
      <c r="BE95" s="175">
        <v>1.4533913092112201</v>
      </c>
      <c r="BF95" s="132">
        <v>3.56866052711724E-3</v>
      </c>
      <c r="BG95" s="132">
        <v>3.6998726586984401E-2</v>
      </c>
      <c r="BH95" s="132">
        <v>3.80841622041901E-2</v>
      </c>
    </row>
    <row r="96" spans="1:60">
      <c r="A96" s="136" t="s">
        <v>339</v>
      </c>
      <c r="B96" s="174">
        <v>1.8252121999999999E-2</v>
      </c>
      <c r="C96" s="174">
        <v>2.3732178E-2</v>
      </c>
      <c r="D96" s="174">
        <v>2.6648982000000002E-2</v>
      </c>
      <c r="E96" s="174">
        <v>3.292453E-2</v>
      </c>
      <c r="F96" s="174">
        <v>3.4427126000000002E-2</v>
      </c>
      <c r="G96" s="174">
        <v>4.1851718000000003E-2</v>
      </c>
      <c r="H96" s="174">
        <v>1.3788528E-2</v>
      </c>
      <c r="I96" s="174">
        <v>1.2330126E-2</v>
      </c>
      <c r="J96" s="174">
        <v>1.5556288E-2</v>
      </c>
      <c r="K96" s="174">
        <v>1.723566E-2</v>
      </c>
      <c r="L96" s="174">
        <v>1.8075345999999999E-2</v>
      </c>
      <c r="M96" s="174">
        <v>1.0606559999999999E-2</v>
      </c>
      <c r="N96" s="174">
        <v>1.7633406000000001E-2</v>
      </c>
      <c r="O96" s="174">
        <v>1.259529E-2</v>
      </c>
      <c r="P96" s="174">
        <v>1.4009498E-2</v>
      </c>
      <c r="Q96" s="174">
        <v>1.2683678E-2</v>
      </c>
      <c r="R96" s="174">
        <v>1.2639483999999999E-2</v>
      </c>
      <c r="S96" s="174">
        <v>1.3788528E-2</v>
      </c>
      <c r="T96" s="174">
        <v>2.0726985999999999E-2</v>
      </c>
      <c r="U96" s="174">
        <v>2.2627327999999999E-2</v>
      </c>
      <c r="V96" s="174">
        <v>2.7665444000000001E-2</v>
      </c>
      <c r="W96" s="174">
        <v>4.4547551999999997E-2</v>
      </c>
      <c r="X96" s="174">
        <v>4.5829177999999998E-2</v>
      </c>
      <c r="Y96" s="174">
        <v>5.0336965999999997E-2</v>
      </c>
      <c r="Z96" s="174">
        <v>6.2799674E-2</v>
      </c>
      <c r="AA96" s="174">
        <v>6.4924399999999993E-2</v>
      </c>
      <c r="AB96" s="174">
        <v>7.4091699999999996E-2</v>
      </c>
      <c r="AC96" s="174">
        <v>9.6454799999999993E-2</v>
      </c>
      <c r="AD96" s="174">
        <v>8.8910799999999998E-2</v>
      </c>
      <c r="AE96" s="174">
        <v>7.9829399999999995E-2</v>
      </c>
      <c r="AF96" s="174">
        <v>8.2931400000000002E-2</v>
      </c>
      <c r="AG96" s="174">
        <v>8.8243699999999994E-2</v>
      </c>
      <c r="AH96" s="174">
        <v>5.8656199999999999E-2</v>
      </c>
      <c r="AI96" s="174">
        <v>0.103635</v>
      </c>
      <c r="AJ96" s="174">
        <v>0.1037978</v>
      </c>
      <c r="AK96" s="174">
        <v>0.10016</v>
      </c>
      <c r="AL96" s="174">
        <v>0.115793181818182</v>
      </c>
      <c r="AM96" s="174">
        <v>9.8048322580645206E-2</v>
      </c>
      <c r="AN96" s="174">
        <v>8.9240192307692298E-2</v>
      </c>
      <c r="AO96" s="174">
        <v>9.42752866242038E-2</v>
      </c>
      <c r="AP96" s="174">
        <v>0.103856012658228</v>
      </c>
      <c r="AQ96" s="174">
        <v>9.2598679245283005E-2</v>
      </c>
      <c r="AR96" s="174">
        <v>0.107922375</v>
      </c>
      <c r="AS96" s="174">
        <v>0.109554177018633</v>
      </c>
      <c r="AT96" s="174">
        <v>0.107514138888889</v>
      </c>
      <c r="AU96" s="174">
        <v>0.16385286257668699</v>
      </c>
      <c r="AV96" s="174">
        <v>0.11585925</v>
      </c>
      <c r="AW96" s="174">
        <v>0.11868265636363599</v>
      </c>
      <c r="AX96" s="174">
        <v>0.15597502048192799</v>
      </c>
      <c r="AY96" s="174">
        <v>0.13890283652694599</v>
      </c>
      <c r="AZ96" s="174">
        <v>0.125136969642857</v>
      </c>
      <c r="BA96" s="174">
        <v>0.16908663727810599</v>
      </c>
      <c r="BB96" s="174">
        <v>0.16769150999999999</v>
      </c>
      <c r="BC96" s="174">
        <v>0.15056076842105301</v>
      </c>
      <c r="BD96" s="174">
        <v>0.14749732077017599</v>
      </c>
      <c r="BE96" s="175">
        <v>0.17278664534256899</v>
      </c>
      <c r="BF96" s="132">
        <v>0.16825546242738601</v>
      </c>
      <c r="BG96" s="132">
        <v>3.2123948298542697E-2</v>
      </c>
      <c r="BH96" s="132">
        <v>4.52764137657846E-3</v>
      </c>
    </row>
    <row r="97" spans="1:60">
      <c r="A97" s="136" t="s">
        <v>340</v>
      </c>
      <c r="B97" s="174">
        <v>0.76070000000000004</v>
      </c>
      <c r="C97" s="174">
        <v>0.79349999999999998</v>
      </c>
      <c r="D97" s="174">
        <v>0.6855</v>
      </c>
      <c r="E97" s="174">
        <v>0.73450000000000004</v>
      </c>
      <c r="F97" s="174">
        <v>0.75349999999999995</v>
      </c>
      <c r="G97" s="174">
        <v>0.754</v>
      </c>
      <c r="H97" s="174">
        <v>0.84199999999999997</v>
      </c>
      <c r="I97" s="174">
        <v>0.85099999999999998</v>
      </c>
      <c r="J97" s="174">
        <v>0.66778000000000004</v>
      </c>
      <c r="K97" s="174">
        <v>0.82679999999999998</v>
      </c>
      <c r="L97" s="174">
        <v>0.83406000000000002</v>
      </c>
      <c r="M97" s="174">
        <v>0.83589999999999998</v>
      </c>
      <c r="N97" s="174">
        <v>0.72968</v>
      </c>
      <c r="O97" s="174">
        <v>0.70047000000000004</v>
      </c>
      <c r="P97" s="174">
        <v>0.80742999999999998</v>
      </c>
      <c r="Q97" s="174">
        <v>0.88292000000000004</v>
      </c>
      <c r="R97" s="174">
        <v>0.87594000000000005</v>
      </c>
      <c r="S97" s="174">
        <v>0.81606000000000001</v>
      </c>
      <c r="T97" s="174">
        <v>0.84272999999999998</v>
      </c>
      <c r="U97" s="174">
        <v>0.71616999999999997</v>
      </c>
      <c r="V97" s="174">
        <v>0.82874000000000003</v>
      </c>
      <c r="W97" s="174">
        <v>0.80815999999999999</v>
      </c>
      <c r="X97" s="174">
        <v>0.74787000000000003</v>
      </c>
      <c r="Y97" s="174">
        <v>0.90290999999999999</v>
      </c>
      <c r="Z97" s="174">
        <v>0.91740999999999995</v>
      </c>
      <c r="AA97" s="174">
        <v>0.86895</v>
      </c>
      <c r="AB97" s="174">
        <v>0.94416</v>
      </c>
      <c r="AC97" s="174">
        <v>0.80045999999999995</v>
      </c>
      <c r="AD97" s="174">
        <v>0.92579999999999996</v>
      </c>
      <c r="AE97" s="174">
        <v>0.64461999999999997</v>
      </c>
      <c r="AF97" s="174">
        <v>0.78793000000000002</v>
      </c>
      <c r="AG97" s="174">
        <v>0.77173000000000003</v>
      </c>
      <c r="AH97" s="174">
        <v>0.86439999999999995</v>
      </c>
      <c r="AI97" s="174">
        <v>0.89078999999999997</v>
      </c>
      <c r="AJ97" s="174">
        <v>0.83792</v>
      </c>
      <c r="AK97" s="174">
        <v>0.84467999999999999</v>
      </c>
      <c r="AL97" s="174">
        <v>0.81007538961039005</v>
      </c>
      <c r="AM97" s="174">
        <v>0.79559999999999997</v>
      </c>
      <c r="AN97" s="174">
        <v>0.90693692307692297</v>
      </c>
      <c r="AO97" s="174">
        <v>0.89331535031847098</v>
      </c>
      <c r="AP97" s="174">
        <v>0.75107021336657698</v>
      </c>
      <c r="AQ97" s="174">
        <v>0.85455798286304796</v>
      </c>
      <c r="AR97" s="174">
        <v>0.71249939180796595</v>
      </c>
      <c r="AS97" s="174">
        <v>0.71429497247212204</v>
      </c>
      <c r="AT97" s="174">
        <v>0.66551430085588803</v>
      </c>
      <c r="AU97" s="174">
        <v>0.83073111797106003</v>
      </c>
      <c r="AV97" s="174">
        <v>0.76954112070695402</v>
      </c>
      <c r="AW97" s="174">
        <v>0.71492718246338904</v>
      </c>
      <c r="AX97" s="174">
        <v>0.73118857177085395</v>
      </c>
      <c r="AY97" s="174">
        <v>0.74858757130567899</v>
      </c>
      <c r="AZ97" s="174">
        <v>0.78107516183270898</v>
      </c>
      <c r="BA97" s="174">
        <v>0.71906265499047195</v>
      </c>
      <c r="BB97" s="174">
        <v>0.71362212701399996</v>
      </c>
      <c r="BC97" s="174">
        <v>0.72569232736473699</v>
      </c>
      <c r="BD97" s="174">
        <v>0.65645944053984395</v>
      </c>
      <c r="BE97" s="175">
        <v>0.68866817706858197</v>
      </c>
      <c r="BF97" s="132">
        <v>4.61980247593465E-2</v>
      </c>
      <c r="BG97" s="132">
        <v>-1.3689836872692301E-3</v>
      </c>
      <c r="BH97" s="132">
        <v>1.80456222588656E-2</v>
      </c>
    </row>
    <row r="98" spans="1:60">
      <c r="A98" s="136" t="s">
        <v>341</v>
      </c>
      <c r="B98" s="174">
        <v>5.8700000000000002E-3</v>
      </c>
      <c r="C98" s="174">
        <v>6.9199999999999999E-3</v>
      </c>
      <c r="D98" s="174">
        <v>7.2500000000000004E-3</v>
      </c>
      <c r="E98" s="174">
        <v>8.0400000000000003E-3</v>
      </c>
      <c r="F98" s="174">
        <v>1.014E-2</v>
      </c>
      <c r="G98" s="174">
        <v>1.2019999999999999E-2</v>
      </c>
      <c r="H98" s="174">
        <v>1.0460000000000001E-2</v>
      </c>
      <c r="I98" s="174">
        <v>1.154E-2</v>
      </c>
      <c r="J98" s="174">
        <v>1.108E-2</v>
      </c>
      <c r="K98" s="174">
        <v>1.0059999999999999E-2</v>
      </c>
      <c r="L98" s="174">
        <v>1.005E-2</v>
      </c>
      <c r="M98" s="174">
        <v>9.4800000000000006E-3</v>
      </c>
      <c r="N98" s="174">
        <v>7.6899999999999998E-3</v>
      </c>
      <c r="O98" s="174">
        <v>9.0395061728395093E-3</v>
      </c>
      <c r="P98" s="174">
        <v>1.1035241301908E-2</v>
      </c>
      <c r="Q98" s="174">
        <v>1.40875420875421E-2</v>
      </c>
      <c r="R98" s="174">
        <v>1.56136924803591E-2</v>
      </c>
      <c r="S98" s="174">
        <v>1.5026711560044899E-2</v>
      </c>
      <c r="T98" s="174">
        <v>1.7492031425364801E-2</v>
      </c>
      <c r="U98" s="174">
        <v>3.4514478114478102E-2</v>
      </c>
      <c r="V98" s="174">
        <v>3.7684175084175098E-2</v>
      </c>
      <c r="W98" s="174">
        <v>4.12060606060606E-2</v>
      </c>
      <c r="X98" s="174">
        <v>4.9658585858585902E-2</v>
      </c>
      <c r="Y98" s="174">
        <v>5.7289337822671198E-2</v>
      </c>
      <c r="Z98" s="174">
        <v>5.2945679012345703E-2</v>
      </c>
      <c r="AA98" s="174">
        <v>4.0266891133557803E-2</v>
      </c>
      <c r="AB98" s="174">
        <v>4.4493153759820402E-2</v>
      </c>
      <c r="AC98" s="174">
        <v>4.2860000000000002E-2</v>
      </c>
      <c r="AD98" s="174">
        <v>4.8529999999999997E-2</v>
      </c>
      <c r="AE98" s="174">
        <v>6.4829999999999999E-2</v>
      </c>
      <c r="AF98" s="174">
        <v>6.2179999999999999E-2</v>
      </c>
      <c r="AG98" s="174">
        <v>5.1839999999999997E-2</v>
      </c>
      <c r="AH98" s="174">
        <v>4.1730000000000003E-2</v>
      </c>
      <c r="AI98" s="174">
        <v>4.4569999999999999E-2</v>
      </c>
      <c r="AJ98" s="174">
        <v>7.5520000000000004E-2</v>
      </c>
      <c r="AK98" s="174">
        <v>6.9940000000000002E-2</v>
      </c>
      <c r="AL98" s="174">
        <v>6.0266103896103901E-2</v>
      </c>
      <c r="AM98" s="174">
        <v>5.34512903225806E-2</v>
      </c>
      <c r="AN98" s="174">
        <v>4.9921153846153803E-2</v>
      </c>
      <c r="AO98" s="174">
        <v>5.4310127388535002E-2</v>
      </c>
      <c r="AP98" s="174">
        <v>5.8169050632911397E-2</v>
      </c>
      <c r="AQ98" s="174">
        <v>6.0843962264150897E-2</v>
      </c>
      <c r="AR98" s="174">
        <v>5.6963812500000002E-2</v>
      </c>
      <c r="AS98" s="174">
        <v>7.4190745341614905E-2</v>
      </c>
      <c r="AT98" s="174">
        <v>6.5072222222222198E-2</v>
      </c>
      <c r="AU98" s="174">
        <v>5.9707546012269901E-2</v>
      </c>
      <c r="AV98" s="174">
        <v>7.5156585365853595E-2</v>
      </c>
      <c r="AW98" s="174">
        <v>8.57819999999999E-2</v>
      </c>
      <c r="AX98" s="174">
        <v>0.10874705421686701</v>
      </c>
      <c r="AY98" s="174">
        <v>0.122656526946108</v>
      </c>
      <c r="AZ98" s="174">
        <v>0.126807857142857</v>
      </c>
      <c r="BA98" s="174">
        <v>0.181282366863905</v>
      </c>
      <c r="BB98" s="174">
        <v>0.241614</v>
      </c>
      <c r="BC98" s="174">
        <v>0.23553947368420999</v>
      </c>
      <c r="BD98" s="174">
        <v>0.22969675655462099</v>
      </c>
      <c r="BE98" s="175">
        <v>0.18032332181472799</v>
      </c>
      <c r="BF98" s="132">
        <v>-0.21709545297676</v>
      </c>
      <c r="BG98" s="132">
        <v>0.13442534925711799</v>
      </c>
      <c r="BH98" s="132">
        <v>4.7251298350735101E-3</v>
      </c>
    </row>
    <row r="99" spans="1:60">
      <c r="A99" s="136" t="s">
        <v>342</v>
      </c>
      <c r="B99" s="174">
        <v>0.10018779799999999</v>
      </c>
      <c r="C99" s="174">
        <v>0.10805433</v>
      </c>
      <c r="D99" s="174">
        <v>0.112208566</v>
      </c>
      <c r="E99" s="174">
        <v>0.117732816</v>
      </c>
      <c r="F99" s="174">
        <v>0.116362802</v>
      </c>
      <c r="G99" s="174">
        <v>0.12670419799999999</v>
      </c>
      <c r="H99" s="174">
        <v>0.143939858</v>
      </c>
      <c r="I99" s="174">
        <v>0.15264607599999999</v>
      </c>
      <c r="J99" s="174">
        <v>0.15096670400000001</v>
      </c>
      <c r="K99" s="174">
        <v>0.15188888888888899</v>
      </c>
      <c r="L99" s="174">
        <v>0.166636363636364</v>
      </c>
      <c r="M99" s="174">
        <v>0.15498989898989901</v>
      </c>
      <c r="N99" s="174">
        <v>0.14720202020202</v>
      </c>
      <c r="O99" s="174">
        <v>0.15659595959596001</v>
      </c>
      <c r="P99" s="174">
        <v>0.18443434343434301</v>
      </c>
      <c r="Q99" s="174">
        <v>0.19364646464646501</v>
      </c>
      <c r="R99" s="174">
        <v>0.19679797979798</v>
      </c>
      <c r="S99" s="174">
        <v>0.183040404040404</v>
      </c>
      <c r="T99" s="174">
        <v>0.197515151515152</v>
      </c>
      <c r="U99" s="174">
        <v>0.20376767676767699</v>
      </c>
      <c r="V99" s="174">
        <v>0.19707858585858601</v>
      </c>
      <c r="W99" s="174">
        <v>0.22097696969697</v>
      </c>
      <c r="X99" s="174">
        <v>0.21928555555555601</v>
      </c>
      <c r="Y99" s="174">
        <v>0.229626565656566</v>
      </c>
      <c r="Z99" s="174">
        <v>0.22558858585858599</v>
      </c>
      <c r="AA99" s="174">
        <v>0.23185303030303001</v>
      </c>
      <c r="AB99" s="174">
        <v>0.22894464646464599</v>
      </c>
      <c r="AC99" s="174">
        <v>0.21092666666666701</v>
      </c>
      <c r="AD99" s="174">
        <v>0.23492898989899</v>
      </c>
      <c r="AE99" s="174">
        <v>0.25837080808080798</v>
      </c>
      <c r="AF99" s="174">
        <v>0.27534757575757601</v>
      </c>
      <c r="AG99" s="174">
        <v>0.26182929292929302</v>
      </c>
      <c r="AH99" s="174">
        <v>0.23258161616161599</v>
      </c>
      <c r="AI99" s="174">
        <v>0.25319333333333299</v>
      </c>
      <c r="AJ99" s="174">
        <v>0.229195353535354</v>
      </c>
      <c r="AK99" s="174">
        <v>0.24434969696969699</v>
      </c>
      <c r="AL99" s="174">
        <v>0.21540374852420299</v>
      </c>
      <c r="AM99" s="174">
        <v>0.245520826990616</v>
      </c>
      <c r="AN99" s="174">
        <v>0.23168511993036101</v>
      </c>
      <c r="AO99" s="174">
        <v>0.265460725146207</v>
      </c>
      <c r="AP99" s="174">
        <v>0.22589341477732999</v>
      </c>
      <c r="AQ99" s="174">
        <v>0.226836649656947</v>
      </c>
      <c r="AR99" s="174">
        <v>0.22606227242159099</v>
      </c>
      <c r="AS99" s="174">
        <v>0.21236910925877001</v>
      </c>
      <c r="AT99" s="174">
        <v>0.22872027821082999</v>
      </c>
      <c r="AU99" s="174">
        <v>0.23209542669407701</v>
      </c>
      <c r="AV99" s="174">
        <v>0.234264151662777</v>
      </c>
      <c r="AW99" s="174">
        <v>0.212314446783332</v>
      </c>
      <c r="AX99" s="174">
        <v>0.212255913275325</v>
      </c>
      <c r="AY99" s="174">
        <v>0.222794209367598</v>
      </c>
      <c r="AZ99" s="174">
        <v>0.22339769406250901</v>
      </c>
      <c r="BA99" s="174">
        <v>0.234683085578997</v>
      </c>
      <c r="BB99" s="174">
        <v>0.224552617517671</v>
      </c>
      <c r="BC99" s="174">
        <v>0.23525017981306801</v>
      </c>
      <c r="BD99" s="174">
        <v>0.22800488713762601</v>
      </c>
      <c r="BE99" s="175">
        <v>0.215201363784329</v>
      </c>
      <c r="BF99" s="132">
        <v>-5.8733413084594899E-2</v>
      </c>
      <c r="BG99" s="132">
        <v>-3.1322102166864201E-4</v>
      </c>
      <c r="BH99" s="132">
        <v>5.63906196010851E-3</v>
      </c>
    </row>
    <row r="100" spans="1:60">
      <c r="A100" s="136" t="s">
        <v>343</v>
      </c>
      <c r="B100" s="174">
        <v>2.1964417999999999E-2</v>
      </c>
      <c r="C100" s="174">
        <v>2.1964417999999999E-2</v>
      </c>
      <c r="D100" s="174">
        <v>2.6030266E-2</v>
      </c>
      <c r="E100" s="174">
        <v>3.1289351999999999E-2</v>
      </c>
      <c r="F100" s="174">
        <v>3.3012918000000002E-2</v>
      </c>
      <c r="G100" s="174">
        <v>2.9212234E-2</v>
      </c>
      <c r="H100" s="174">
        <v>3.8139421999999999E-2</v>
      </c>
      <c r="I100" s="174">
        <v>4.0128152E-2</v>
      </c>
      <c r="J100" s="174">
        <v>4.2337852000000002E-2</v>
      </c>
      <c r="K100" s="174">
        <v>4.2558822000000003E-2</v>
      </c>
      <c r="L100" s="174">
        <v>4.8966952000000001E-2</v>
      </c>
      <c r="M100" s="174">
        <v>5.3165381999999997E-2</v>
      </c>
      <c r="N100" s="174">
        <v>6.3153226000000007E-2</v>
      </c>
      <c r="O100" s="174">
        <v>7.8400155999999999E-2</v>
      </c>
      <c r="P100" s="174">
        <v>8.4764091999999999E-2</v>
      </c>
      <c r="Q100" s="174">
        <v>8.8874133999999994E-2</v>
      </c>
      <c r="R100" s="174">
        <v>9.2807399999999998E-2</v>
      </c>
      <c r="S100" s="174">
        <v>0.10443042199999999</v>
      </c>
      <c r="T100" s="174">
        <v>0.12095897799999999</v>
      </c>
      <c r="U100" s="174">
        <v>0.12537837800000001</v>
      </c>
      <c r="V100" s="174">
        <v>0.130239718</v>
      </c>
      <c r="W100" s="174">
        <v>0.12453869200000001</v>
      </c>
      <c r="X100" s="174">
        <v>0.16373877000000001</v>
      </c>
      <c r="Y100" s="174">
        <v>0.17164949600000001</v>
      </c>
      <c r="Z100" s="174">
        <v>0.17443371799999999</v>
      </c>
      <c r="AA100" s="174">
        <v>0.170854004</v>
      </c>
      <c r="AB100" s="174">
        <v>0.18283057799999999</v>
      </c>
      <c r="AC100" s="174">
        <v>0.19944752199999999</v>
      </c>
      <c r="AD100" s="174">
        <v>0.21933482200000001</v>
      </c>
      <c r="AE100" s="174">
        <v>0.215268974</v>
      </c>
      <c r="AF100" s="174">
        <v>0.22746651800000001</v>
      </c>
      <c r="AG100" s="174">
        <v>0.24797253399999999</v>
      </c>
      <c r="AH100" s="174">
        <v>0.18446575600000001</v>
      </c>
      <c r="AI100" s="174">
        <v>0.24107827000000001</v>
      </c>
      <c r="AJ100" s="174">
        <v>0.21504800399999999</v>
      </c>
      <c r="AK100" s="174">
        <v>0.175582762</v>
      </c>
      <c r="AL100" s="174">
        <v>0.18173118050649401</v>
      </c>
      <c r="AM100" s="174">
        <v>0.20154174735483901</v>
      </c>
      <c r="AN100" s="174">
        <v>0.241244711538461</v>
      </c>
      <c r="AO100" s="174">
        <v>0.25548076433120998</v>
      </c>
      <c r="AP100" s="174">
        <v>0.297281279935802</v>
      </c>
      <c r="AQ100" s="174">
        <v>0.29109338042676802</v>
      </c>
      <c r="AR100" s="174">
        <v>0.30292791063834101</v>
      </c>
      <c r="AS100" s="174">
        <v>0.25980601338328302</v>
      </c>
      <c r="AT100" s="174">
        <v>0.27148756961231602</v>
      </c>
      <c r="AU100" s="174">
        <v>0.27981148561416203</v>
      </c>
      <c r="AV100" s="174">
        <v>0.28542354677755999</v>
      </c>
      <c r="AW100" s="174">
        <v>9.964973528255E-2</v>
      </c>
      <c r="AX100" s="174">
        <v>0.29020122308492602</v>
      </c>
      <c r="AY100" s="174">
        <v>0.29662124252429101</v>
      </c>
      <c r="AZ100" s="174">
        <v>0.29852732202022397</v>
      </c>
      <c r="BA100" s="174">
        <v>0.313040192391491</v>
      </c>
      <c r="BB100" s="174">
        <v>0.27183660307558</v>
      </c>
      <c r="BC100" s="174">
        <v>0.26376665394584398</v>
      </c>
      <c r="BD100" s="174">
        <v>0.32362587563251399</v>
      </c>
      <c r="BE100" s="175">
        <v>0.35781863681152298</v>
      </c>
      <c r="BF100" s="132">
        <v>0.102634298216811</v>
      </c>
      <c r="BG100" s="132">
        <v>1.7722389381929202E-2</v>
      </c>
      <c r="BH100" s="132">
        <v>9.3761555595154693E-3</v>
      </c>
    </row>
    <row r="101" spans="1:60">
      <c r="A101" s="136" t="s">
        <v>344</v>
      </c>
      <c r="B101" s="174">
        <v>1.55E-2</v>
      </c>
      <c r="C101" s="174">
        <v>1.52E-2</v>
      </c>
      <c r="D101" s="174">
        <v>1.6799999999999999E-2</v>
      </c>
      <c r="E101" s="174">
        <v>1.72E-2</v>
      </c>
      <c r="F101" s="174">
        <v>1.8149999999999999E-2</v>
      </c>
      <c r="G101" s="174">
        <v>2.0969999999999999E-2</v>
      </c>
      <c r="H101" s="174">
        <v>1.933E-2</v>
      </c>
      <c r="I101" s="174">
        <v>2.2069999999999999E-2</v>
      </c>
      <c r="J101" s="174">
        <v>2.3740000000000001E-2</v>
      </c>
      <c r="K101" s="174">
        <v>2.051E-2</v>
      </c>
      <c r="L101" s="174">
        <v>2.2720000000000001E-2</v>
      </c>
      <c r="M101" s="174">
        <v>2.7949999999999999E-2</v>
      </c>
      <c r="N101" s="174">
        <v>2.1139999999999999E-2</v>
      </c>
      <c r="O101" s="174">
        <v>2.811E-2</v>
      </c>
      <c r="P101" s="174">
        <v>2.8809999999999999E-2</v>
      </c>
      <c r="Q101" s="174">
        <v>3.5220000000000001E-2</v>
      </c>
      <c r="R101" s="174">
        <v>3.7249999999999998E-2</v>
      </c>
      <c r="S101" s="174">
        <v>3.773E-2</v>
      </c>
      <c r="T101" s="174">
        <v>3.968E-2</v>
      </c>
      <c r="U101" s="174">
        <v>5.2780000000000001E-2</v>
      </c>
      <c r="V101" s="174">
        <v>5.5530000000000003E-2</v>
      </c>
      <c r="W101" s="174">
        <v>6.0170000000000001E-2</v>
      </c>
      <c r="X101" s="174">
        <v>5.2470000000000003E-2</v>
      </c>
      <c r="Y101" s="174">
        <v>6.2640000000000001E-2</v>
      </c>
      <c r="Z101" s="174">
        <v>6.4850000000000005E-2</v>
      </c>
      <c r="AA101" s="174">
        <v>6.062E-2</v>
      </c>
      <c r="AB101" s="174">
        <v>5.1450000000000003E-2</v>
      </c>
      <c r="AC101" s="174">
        <v>4.4400000000000002E-2</v>
      </c>
      <c r="AD101" s="174">
        <v>5.0299999999999997E-2</v>
      </c>
      <c r="AE101" s="174">
        <v>5.8619999999999998E-2</v>
      </c>
      <c r="AF101" s="174">
        <v>6.232E-2</v>
      </c>
      <c r="AG101" s="174">
        <v>7.0300000000000001E-2</v>
      </c>
      <c r="AH101" s="174">
        <v>6.0690000000000001E-2</v>
      </c>
      <c r="AI101" s="174">
        <v>5.0659999999999997E-2</v>
      </c>
      <c r="AJ101" s="174">
        <v>7.8399999999999997E-2</v>
      </c>
      <c r="AK101" s="174">
        <v>7.7990000000000004E-2</v>
      </c>
      <c r="AL101" s="174">
        <v>7.0578701298701293E-2</v>
      </c>
      <c r="AM101" s="174">
        <v>6.9422249612903206E-2</v>
      </c>
      <c r="AN101" s="174">
        <v>7.7184773076922994E-2</v>
      </c>
      <c r="AO101" s="174">
        <v>8.3737591910827996E-2</v>
      </c>
      <c r="AP101" s="174">
        <v>8.1213687911392399E-2</v>
      </c>
      <c r="AQ101" s="174">
        <v>9.5643408113207498E-2</v>
      </c>
      <c r="AR101" s="174">
        <v>8.1887828062500001E-2</v>
      </c>
      <c r="AS101" s="174">
        <v>9.3534639875776301E-2</v>
      </c>
      <c r="AT101" s="174">
        <v>9.2438132777777696E-2</v>
      </c>
      <c r="AU101" s="174">
        <v>7.3246684969325099E-2</v>
      </c>
      <c r="AV101" s="174">
        <v>9.0470877804878003E-2</v>
      </c>
      <c r="AW101" s="174">
        <v>9.5065242545454495E-2</v>
      </c>
      <c r="AX101" s="174">
        <v>9.2346633975903605E-2</v>
      </c>
      <c r="AY101" s="174">
        <v>8.3712740658682505E-2</v>
      </c>
      <c r="AZ101" s="174">
        <v>7.8914103214285602E-2</v>
      </c>
      <c r="BA101" s="174">
        <v>7.34301772189348E-2</v>
      </c>
      <c r="BB101" s="174">
        <v>8.6497191000000001E-2</v>
      </c>
      <c r="BC101" s="174">
        <v>8.3959942018365694E-2</v>
      </c>
      <c r="BD101" s="174">
        <v>7.1542280180254006E-2</v>
      </c>
      <c r="BE101" s="175">
        <v>6.3876870791836696E-2</v>
      </c>
      <c r="BF101" s="132">
        <v>-0.10958465872265701</v>
      </c>
      <c r="BG101" s="132">
        <v>-2.5299561716210402E-2</v>
      </c>
      <c r="BH101" s="132">
        <v>1.67380738615581E-3</v>
      </c>
    </row>
    <row r="102" spans="1:60">
      <c r="A102" s="136" t="s">
        <v>345</v>
      </c>
      <c r="B102" s="174">
        <v>0</v>
      </c>
      <c r="C102" s="174">
        <v>0</v>
      </c>
      <c r="D102" s="174">
        <v>0</v>
      </c>
      <c r="E102" s="174">
        <v>0</v>
      </c>
      <c r="F102" s="174">
        <v>0</v>
      </c>
      <c r="G102" s="174">
        <v>0</v>
      </c>
      <c r="H102" s="174">
        <v>0</v>
      </c>
      <c r="I102" s="174">
        <v>0</v>
      </c>
      <c r="J102" s="174">
        <v>0</v>
      </c>
      <c r="K102" s="174">
        <v>0</v>
      </c>
      <c r="L102" s="174">
        <v>0</v>
      </c>
      <c r="M102" s="174">
        <v>0</v>
      </c>
      <c r="N102" s="174">
        <v>0</v>
      </c>
      <c r="O102" s="174">
        <v>0</v>
      </c>
      <c r="P102" s="174">
        <v>0</v>
      </c>
      <c r="Q102" s="174">
        <v>0</v>
      </c>
      <c r="R102" s="174">
        <v>0</v>
      </c>
      <c r="S102" s="174">
        <v>0</v>
      </c>
      <c r="T102" s="174">
        <v>0</v>
      </c>
      <c r="U102" s="174">
        <v>0</v>
      </c>
      <c r="V102" s="174">
        <v>0</v>
      </c>
      <c r="W102" s="174">
        <v>0</v>
      </c>
      <c r="X102" s="174">
        <v>0</v>
      </c>
      <c r="Y102" s="174">
        <v>0</v>
      </c>
      <c r="Z102" s="174">
        <v>0</v>
      </c>
      <c r="AA102" s="174">
        <v>0</v>
      </c>
      <c r="AB102" s="174">
        <v>0</v>
      </c>
      <c r="AC102" s="174">
        <v>0</v>
      </c>
      <c r="AD102" s="174">
        <v>0</v>
      </c>
      <c r="AE102" s="174">
        <v>0</v>
      </c>
      <c r="AF102" s="174">
        <v>0</v>
      </c>
      <c r="AG102" s="174">
        <v>0</v>
      </c>
      <c r="AH102" s="174">
        <v>0</v>
      </c>
      <c r="AI102" s="174">
        <v>0</v>
      </c>
      <c r="AJ102" s="174">
        <v>0</v>
      </c>
      <c r="AK102" s="174">
        <v>0</v>
      </c>
      <c r="AL102" s="174">
        <v>0</v>
      </c>
      <c r="AM102" s="174">
        <v>0</v>
      </c>
      <c r="AN102" s="174">
        <v>0</v>
      </c>
      <c r="AO102" s="174">
        <v>0</v>
      </c>
      <c r="AP102" s="174">
        <v>0</v>
      </c>
      <c r="AQ102" s="174">
        <v>0</v>
      </c>
      <c r="AR102" s="174">
        <v>0</v>
      </c>
      <c r="AS102" s="174">
        <v>0</v>
      </c>
      <c r="AT102" s="174">
        <v>0</v>
      </c>
      <c r="AU102" s="174">
        <v>0</v>
      </c>
      <c r="AV102" s="174">
        <v>0</v>
      </c>
      <c r="AW102" s="174">
        <v>0</v>
      </c>
      <c r="AX102" s="174">
        <v>0</v>
      </c>
      <c r="AY102" s="174">
        <v>0</v>
      </c>
      <c r="AZ102" s="174">
        <v>0</v>
      </c>
      <c r="BA102" s="174">
        <v>0</v>
      </c>
      <c r="BB102" s="174">
        <v>0</v>
      </c>
      <c r="BC102" s="174">
        <v>0</v>
      </c>
      <c r="BD102" s="174">
        <v>0</v>
      </c>
      <c r="BE102" s="175">
        <v>0</v>
      </c>
      <c r="BF102" s="132">
        <v>0</v>
      </c>
      <c r="BG102" s="132">
        <v>0</v>
      </c>
      <c r="BH102" s="132">
        <v>0</v>
      </c>
    </row>
    <row r="103" spans="1:60">
      <c r="A103" s="136" t="s">
        <v>346</v>
      </c>
      <c r="B103" s="174">
        <v>7.1042700000000002E-3</v>
      </c>
      <c r="C103" s="174">
        <v>9.8532199999999993E-3</v>
      </c>
      <c r="D103" s="174">
        <v>9.5317100000000005E-3</v>
      </c>
      <c r="E103" s="174">
        <v>9.2948300000000005E-3</v>
      </c>
      <c r="F103" s="174">
        <v>1.428512E-2</v>
      </c>
      <c r="G103" s="174">
        <v>1.220684E-2</v>
      </c>
      <c r="H103" s="174">
        <v>1.319976E-2</v>
      </c>
      <c r="I103" s="174">
        <v>1.368076E-2</v>
      </c>
      <c r="J103" s="174">
        <v>1.2844650000000001E-2</v>
      </c>
      <c r="K103" s="174">
        <v>1.9058579999999999E-2</v>
      </c>
      <c r="L103" s="174">
        <v>1.682809E-2</v>
      </c>
      <c r="M103" s="174">
        <v>1.7886610000000001E-2</v>
      </c>
      <c r="N103" s="174">
        <v>1.392729E-2</v>
      </c>
      <c r="O103" s="174">
        <v>1.8075239999999999E-2</v>
      </c>
      <c r="P103" s="174">
        <v>2.2961680000000002E-2</v>
      </c>
      <c r="Q103" s="174">
        <v>1.9203749999999999E-2</v>
      </c>
      <c r="R103" s="174">
        <v>2.5977070000000001E-2</v>
      </c>
      <c r="S103" s="174">
        <v>1.7153620000000001E-2</v>
      </c>
      <c r="T103" s="174">
        <v>2.2941909999999999E-2</v>
      </c>
      <c r="U103" s="174">
        <v>1.9981430000000001E-2</v>
      </c>
      <c r="V103" s="174">
        <v>3.1849660000000002E-2</v>
      </c>
      <c r="W103" s="174">
        <v>3.1098799999999999E-2</v>
      </c>
      <c r="X103" s="174">
        <v>3.9653710000000002E-2</v>
      </c>
      <c r="Y103" s="174">
        <v>1.9872319999999999E-2</v>
      </c>
      <c r="Z103" s="174">
        <v>2.963969E-2</v>
      </c>
      <c r="AA103" s="174">
        <v>4.6839459999999999E-2</v>
      </c>
      <c r="AB103" s="174">
        <v>3.4860460000000003E-2</v>
      </c>
      <c r="AC103" s="174">
        <v>3.0974479999999999E-2</v>
      </c>
      <c r="AD103" s="174">
        <v>4.2275489999999999E-2</v>
      </c>
      <c r="AE103" s="174">
        <v>2.346092E-2</v>
      </c>
      <c r="AF103" s="174">
        <v>2.7599229999999999E-2</v>
      </c>
      <c r="AG103" s="174">
        <v>2.4243569999999999E-2</v>
      </c>
      <c r="AH103" s="174">
        <v>2.8139919999999999E-2</v>
      </c>
      <c r="AI103" s="174">
        <v>4.2794180000000001E-2</v>
      </c>
      <c r="AJ103" s="174">
        <v>4.15926E-2</v>
      </c>
      <c r="AK103" s="174">
        <v>4.0095529999999997E-2</v>
      </c>
      <c r="AL103" s="174">
        <v>2.3148093183311701E-2</v>
      </c>
      <c r="AM103" s="174">
        <v>3.1910645380645197E-2</v>
      </c>
      <c r="AN103" s="174">
        <v>4.7916231194999999E-2</v>
      </c>
      <c r="AO103" s="174">
        <v>4.2012427872611502E-2</v>
      </c>
      <c r="AP103" s="174">
        <v>3.5570559369303797E-2</v>
      </c>
      <c r="AQ103" s="174">
        <v>3.3366872640566002E-2</v>
      </c>
      <c r="AR103" s="174">
        <v>3.4727645608875E-2</v>
      </c>
      <c r="AS103" s="174">
        <v>2.9175596618198699E-2</v>
      </c>
      <c r="AT103" s="174">
        <v>2.65688388561111E-2</v>
      </c>
      <c r="AU103" s="174">
        <v>3.45608156501227E-2</v>
      </c>
      <c r="AV103" s="174">
        <v>4.2892872947012203E-2</v>
      </c>
      <c r="AW103" s="174">
        <v>3.6803809069404503E-2</v>
      </c>
      <c r="AX103" s="174">
        <v>3.9533609471725302E-2</v>
      </c>
      <c r="AY103" s="174">
        <v>2.5207609727320598E-2</v>
      </c>
      <c r="AZ103" s="174">
        <v>1.9541372253885501E-2</v>
      </c>
      <c r="BA103" s="174">
        <v>2.5768053710905701E-2</v>
      </c>
      <c r="BB103" s="174">
        <v>2.5279384328999999E-2</v>
      </c>
      <c r="BC103" s="174">
        <v>3.0057949074399501E-2</v>
      </c>
      <c r="BD103" s="174">
        <v>2.4859340734142699E-2</v>
      </c>
      <c r="BE103" s="175">
        <v>3.4442802677551003E-2</v>
      </c>
      <c r="BF103" s="132">
        <v>0.38172194615485799</v>
      </c>
      <c r="BG103" s="132">
        <v>-6.6284831338266903E-3</v>
      </c>
      <c r="BH103" s="132">
        <v>9.0252726545520803E-4</v>
      </c>
    </row>
    <row r="104" spans="1:60">
      <c r="A104" s="136" t="s">
        <v>347</v>
      </c>
      <c r="B104" s="174">
        <v>3.65E-3</v>
      </c>
      <c r="C104" s="174">
        <v>3.9899999999999996E-3</v>
      </c>
      <c r="D104" s="174">
        <v>4.1000000000000003E-3</v>
      </c>
      <c r="E104" s="174">
        <v>4.7400000000000003E-3</v>
      </c>
      <c r="F104" s="174">
        <v>5.4900000000000001E-3</v>
      </c>
      <c r="G104" s="174">
        <v>7.4029999999999999E-3</v>
      </c>
      <c r="H104" s="174">
        <v>8.2550000000000002E-3</v>
      </c>
      <c r="I104" s="174">
        <v>8.4709999999999994E-3</v>
      </c>
      <c r="J104" s="174">
        <v>6.9569999999999996E-3</v>
      </c>
      <c r="K104" s="174">
        <v>9.9760000000000005E-3</v>
      </c>
      <c r="L104" s="174">
        <v>1.0766E-2</v>
      </c>
      <c r="M104" s="174">
        <v>1.1095000000000001E-2</v>
      </c>
      <c r="N104" s="174">
        <v>1.2139E-2</v>
      </c>
      <c r="O104" s="174">
        <v>1.3663E-2</v>
      </c>
      <c r="P104" s="174">
        <v>1.4618000000000001E-2</v>
      </c>
      <c r="Q104" s="174">
        <v>1.4801E-2</v>
      </c>
      <c r="R104" s="174">
        <v>1.5716000000000001E-2</v>
      </c>
      <c r="S104" s="174">
        <v>1.6076E-2</v>
      </c>
      <c r="T104" s="174">
        <v>1.2172000000000001E-2</v>
      </c>
      <c r="U104" s="174">
        <v>2.0922E-2</v>
      </c>
      <c r="V104" s="174">
        <v>2.3956000000000002E-2</v>
      </c>
      <c r="W104" s="174">
        <v>2.6450999999999999E-2</v>
      </c>
      <c r="X104" s="174">
        <v>2.1770000000000001E-2</v>
      </c>
      <c r="Y104" s="174">
        <v>2.5967E-2</v>
      </c>
      <c r="Z104" s="174">
        <v>2.8011999999999999E-2</v>
      </c>
      <c r="AA104" s="174">
        <v>3.1447999999999997E-2</v>
      </c>
      <c r="AB104" s="174">
        <v>3.1165999999999999E-2</v>
      </c>
      <c r="AC104" s="174">
        <v>2.8999E-2</v>
      </c>
      <c r="AD104" s="174">
        <v>3.7960000000000001E-2</v>
      </c>
      <c r="AE104" s="174">
        <v>4.0890999999999997E-2</v>
      </c>
      <c r="AF104" s="174">
        <v>4.5141000000000001E-2</v>
      </c>
      <c r="AG104" s="174">
        <v>3.2518999999999999E-2</v>
      </c>
      <c r="AH104" s="174">
        <v>3.4472700000000002E-2</v>
      </c>
      <c r="AI104" s="174">
        <v>3.9149499999999997E-2</v>
      </c>
      <c r="AJ104" s="174">
        <v>4.17749360092E-2</v>
      </c>
      <c r="AK104" s="174">
        <v>3.2042075883600002E-2</v>
      </c>
      <c r="AL104" s="174">
        <v>3.09759793500273E-2</v>
      </c>
      <c r="AM104" s="174">
        <v>2.66556765743419E-2</v>
      </c>
      <c r="AN104" s="174">
        <v>3.2549197237326903E-2</v>
      </c>
      <c r="AO104" s="174">
        <v>2.8935736916961802E-2</v>
      </c>
      <c r="AP104" s="174">
        <v>3.3500528636274701E-2</v>
      </c>
      <c r="AQ104" s="174">
        <v>4.4681551123867902E-2</v>
      </c>
      <c r="AR104" s="174">
        <v>3.78337750964437E-2</v>
      </c>
      <c r="AS104" s="174">
        <v>3.9335187288778897E-2</v>
      </c>
      <c r="AT104" s="174">
        <v>3.6749382341566703E-2</v>
      </c>
      <c r="AU104" s="174">
        <v>5.2982672776862499E-2</v>
      </c>
      <c r="AV104" s="174">
        <v>4.2764355165138997E-2</v>
      </c>
      <c r="AW104" s="174">
        <v>3.0620061749083601E-2</v>
      </c>
      <c r="AX104" s="174">
        <v>6.3865909991559E-2</v>
      </c>
      <c r="AY104" s="174">
        <v>4.1801510410771202E-2</v>
      </c>
      <c r="AZ104" s="174">
        <v>5.4459712499999903E-2</v>
      </c>
      <c r="BA104" s="174">
        <v>3.8309208284023601E-2</v>
      </c>
      <c r="BB104" s="174">
        <v>3.628224E-2</v>
      </c>
      <c r="BC104" s="174">
        <v>5.7365694736842103E-2</v>
      </c>
      <c r="BD104" s="174">
        <v>4.3175141626667399E-2</v>
      </c>
      <c r="BE104" s="175">
        <v>4.41971549292818E-2</v>
      </c>
      <c r="BF104" s="132">
        <v>2.0874420204625401E-2</v>
      </c>
      <c r="BG104" s="132">
        <v>1.6244884925459301E-2</v>
      </c>
      <c r="BH104" s="132">
        <v>1.15812693155844E-3</v>
      </c>
    </row>
    <row r="105" spans="1:60">
      <c r="A105" s="136" t="s">
        <v>348</v>
      </c>
      <c r="B105" s="174">
        <v>2.5860000000000001E-2</v>
      </c>
      <c r="C105" s="174">
        <v>2.6610000000000002E-2</v>
      </c>
      <c r="D105" s="174">
        <v>2.6339999999999999E-2</v>
      </c>
      <c r="E105" s="174">
        <v>3.8640000000000001E-2</v>
      </c>
      <c r="F105" s="174">
        <v>3.0519999999999999E-2</v>
      </c>
      <c r="G105" s="174">
        <v>2.8649999999999998E-2</v>
      </c>
      <c r="H105" s="174">
        <v>3.091E-2</v>
      </c>
      <c r="I105" s="174">
        <v>3.6360000000000003E-2</v>
      </c>
      <c r="J105" s="174">
        <v>3.3989999999999999E-2</v>
      </c>
      <c r="K105" s="174">
        <v>4.7050000000000002E-2</v>
      </c>
      <c r="L105" s="174">
        <v>5.2609999999999997E-2</v>
      </c>
      <c r="M105" s="174">
        <v>4.2819999999999997E-2</v>
      </c>
      <c r="N105" s="174">
        <v>4.0230000000000002E-2</v>
      </c>
      <c r="O105" s="174">
        <v>4.9660000000000003E-2</v>
      </c>
      <c r="P105" s="174">
        <v>4.5670000000000002E-2</v>
      </c>
      <c r="Q105" s="174">
        <v>2.9260000000000001E-2</v>
      </c>
      <c r="R105" s="174">
        <v>4.7910000000000001E-2</v>
      </c>
      <c r="S105" s="174">
        <v>4.781224244E-2</v>
      </c>
      <c r="T105" s="174">
        <v>4.9877501390000002E-2</v>
      </c>
      <c r="U105" s="174">
        <v>4.3853020569999998E-2</v>
      </c>
      <c r="V105" s="174">
        <v>6.0011297399999997E-2</v>
      </c>
      <c r="W105" s="174">
        <v>6.1299213310000003E-2</v>
      </c>
      <c r="X105" s="174">
        <v>5.508951108E-2</v>
      </c>
      <c r="Y105" s="174">
        <v>4.673865646E-2</v>
      </c>
      <c r="Z105" s="174">
        <v>4.863455304E-2</v>
      </c>
      <c r="AA105" s="174">
        <v>6.3811797000000003E-2</v>
      </c>
      <c r="AB105" s="174">
        <v>3.8536473139999999E-2</v>
      </c>
      <c r="AC105" s="174">
        <v>6.5559928559999994E-2</v>
      </c>
      <c r="AD105" s="174">
        <v>4.1088311170000003E-2</v>
      </c>
      <c r="AE105" s="174">
        <v>5.0615251360000002E-2</v>
      </c>
      <c r="AF105" s="174">
        <v>4.8394620020000001E-2</v>
      </c>
      <c r="AG105" s="174">
        <v>4.7430541579999999E-2</v>
      </c>
      <c r="AH105" s="174">
        <v>5.2454823370000001E-2</v>
      </c>
      <c r="AI105" s="174">
        <v>6.2018574909999999E-2</v>
      </c>
      <c r="AJ105" s="174">
        <v>5.051024715E-2</v>
      </c>
      <c r="AK105" s="174">
        <v>4.5599803520000003E-2</v>
      </c>
      <c r="AL105" s="174">
        <v>5.05724395196104E-2</v>
      </c>
      <c r="AM105" s="174">
        <v>2.74304430470323E-2</v>
      </c>
      <c r="AN105" s="174">
        <v>2.97616034480769E-2</v>
      </c>
      <c r="AO105" s="174">
        <v>3.12808907447771E-2</v>
      </c>
      <c r="AP105" s="174">
        <v>3.9425326594177197E-2</v>
      </c>
      <c r="AQ105" s="174">
        <v>3.9340733795660401E-2</v>
      </c>
      <c r="AR105" s="174">
        <v>4.2242820966562497E-2</v>
      </c>
      <c r="AS105" s="174">
        <v>4.0911869054347801E-2</v>
      </c>
      <c r="AT105" s="174">
        <v>3.5400499572222202E-2</v>
      </c>
      <c r="AU105" s="174">
        <v>3.9367944774110403E-2</v>
      </c>
      <c r="AV105" s="174">
        <v>3.7314521606524403E-2</v>
      </c>
      <c r="AW105" s="174">
        <v>5.2572264738545399E-2</v>
      </c>
      <c r="AX105" s="174">
        <v>4.9982055862228897E-2</v>
      </c>
      <c r="AY105" s="174">
        <v>3.9558854697844301E-2</v>
      </c>
      <c r="AZ105" s="174">
        <v>4.0710259352678503E-2</v>
      </c>
      <c r="BA105" s="174">
        <v>5.9407825519171502E-2</v>
      </c>
      <c r="BB105" s="174">
        <v>4.9021333083000003E-2</v>
      </c>
      <c r="BC105" s="174">
        <v>4.00983845178947E-2</v>
      </c>
      <c r="BD105" s="174">
        <v>4.9428414201917202E-2</v>
      </c>
      <c r="BE105" s="175">
        <v>2.6840341394285702E-2</v>
      </c>
      <c r="BF105" s="132">
        <v>-0.45846923150646302</v>
      </c>
      <c r="BG105" s="132">
        <v>3.3943312710655003E-2</v>
      </c>
      <c r="BH105" s="132">
        <v>7.0331500456719898E-4</v>
      </c>
    </row>
    <row r="106" spans="1:60">
      <c r="A106" s="136" t="s">
        <v>349</v>
      </c>
      <c r="B106" s="174">
        <v>8.4100000000000008E-3</v>
      </c>
      <c r="C106" s="174">
        <v>1.064E-2</v>
      </c>
      <c r="D106" s="174">
        <v>1.3679999999999999E-2</v>
      </c>
      <c r="E106" s="174">
        <v>1.405E-2</v>
      </c>
      <c r="F106" s="174">
        <v>1.0460000000000001E-2</v>
      </c>
      <c r="G106" s="174">
        <v>1.787E-2</v>
      </c>
      <c r="H106" s="174">
        <v>2.0480000000000002E-2</v>
      </c>
      <c r="I106" s="174">
        <v>1.728E-2</v>
      </c>
      <c r="J106" s="174">
        <v>1.8800000000000001E-2</v>
      </c>
      <c r="K106" s="174">
        <v>2.4580000000000001E-2</v>
      </c>
      <c r="L106" s="174">
        <v>3.3989999999999999E-2</v>
      </c>
      <c r="M106" s="174">
        <v>3.637E-2</v>
      </c>
      <c r="N106" s="174">
        <v>3.2649999999999998E-2</v>
      </c>
      <c r="O106" s="174">
        <v>2.1100000000000001E-2</v>
      </c>
      <c r="P106" s="174">
        <v>3.2629999999999999E-2</v>
      </c>
      <c r="Q106" s="174">
        <v>1.273E-2</v>
      </c>
      <c r="R106" s="174">
        <v>2.9739999999999999E-2</v>
      </c>
      <c r="S106" s="174">
        <v>3.8359999999999998E-2</v>
      </c>
      <c r="T106" s="174">
        <v>3.6600000000000001E-2</v>
      </c>
      <c r="U106" s="174">
        <v>4.0809999999999999E-2</v>
      </c>
      <c r="V106" s="174">
        <v>3.6909999999999998E-2</v>
      </c>
      <c r="W106" s="174">
        <v>5.5316999999999998E-2</v>
      </c>
      <c r="X106" s="174">
        <v>4.0562300000000003E-2</v>
      </c>
      <c r="Y106" s="174">
        <v>3.7181699999999998E-2</v>
      </c>
      <c r="Z106" s="174">
        <v>5.51221E-2</v>
      </c>
      <c r="AA106" s="174">
        <v>4.9001099999999999E-2</v>
      </c>
      <c r="AB106" s="174">
        <v>4.5053500000000003E-2</v>
      </c>
      <c r="AC106" s="174">
        <v>4.1589399999999999E-2</v>
      </c>
      <c r="AD106" s="174">
        <v>3.6125009999999999E-2</v>
      </c>
      <c r="AE106" s="174">
        <v>4.4036020000000002E-2</v>
      </c>
      <c r="AF106" s="174">
        <v>6.593011E-2</v>
      </c>
      <c r="AG106" s="174">
        <v>7.2150019999999995E-2</v>
      </c>
      <c r="AH106" s="174">
        <v>7.0819999999999994E-2</v>
      </c>
      <c r="AI106" s="174">
        <v>5.0888219999999998E-2</v>
      </c>
      <c r="AJ106" s="174">
        <v>3.4096679999999997E-2</v>
      </c>
      <c r="AK106" s="174">
        <v>5.8914439999999998E-2</v>
      </c>
      <c r="AL106" s="174">
        <v>6.1342518506493499E-2</v>
      </c>
      <c r="AM106" s="174">
        <v>7.27188270967742E-2</v>
      </c>
      <c r="AN106" s="174">
        <v>7.0691443269230797E-2</v>
      </c>
      <c r="AO106" s="174">
        <v>5.7460699490445799E-2</v>
      </c>
      <c r="AP106" s="174">
        <v>5.4917132468354397E-2</v>
      </c>
      <c r="AQ106" s="174">
        <v>7.6500481132075401E-2</v>
      </c>
      <c r="AR106" s="174">
        <v>7.6130476312500001E-2</v>
      </c>
      <c r="AS106" s="174">
        <v>6.6053140993788798E-2</v>
      </c>
      <c r="AT106" s="174">
        <v>6.5787506666666606E-2</v>
      </c>
      <c r="AU106" s="174">
        <v>5.0187313435582803E-2</v>
      </c>
      <c r="AV106" s="174">
        <v>7.4027016219512104E-2</v>
      </c>
      <c r="AW106" s="174">
        <v>7.8180375818181796E-2</v>
      </c>
      <c r="AX106" s="174">
        <v>4.9882460963855402E-2</v>
      </c>
      <c r="AY106" s="174">
        <v>4.73069861676646E-2</v>
      </c>
      <c r="AZ106" s="174">
        <v>3.42495326785714E-2</v>
      </c>
      <c r="BA106" s="174">
        <v>3.20763866272189E-2</v>
      </c>
      <c r="BB106" s="174">
        <v>4.2184673999999998E-2</v>
      </c>
      <c r="BC106" s="174">
        <v>6.7973274210526305E-2</v>
      </c>
      <c r="BD106" s="174">
        <v>5.6249359311757501E-2</v>
      </c>
      <c r="BE106" s="175">
        <v>4.0321262236734698E-2</v>
      </c>
      <c r="BF106" s="132">
        <v>-0.28512794908991701</v>
      </c>
      <c r="BG106" s="132">
        <v>-1.55414950109573E-2</v>
      </c>
      <c r="BH106" s="132">
        <v>1.05656438260587E-3</v>
      </c>
    </row>
    <row r="107" spans="1:60">
      <c r="A107" s="136" t="s">
        <v>350</v>
      </c>
      <c r="B107" s="174">
        <v>3.3999999999999998E-3</v>
      </c>
      <c r="C107" s="174">
        <v>3.8999999999999998E-3</v>
      </c>
      <c r="D107" s="174">
        <v>4.3E-3</v>
      </c>
      <c r="E107" s="174">
        <v>4.7999999999999996E-3</v>
      </c>
      <c r="F107" s="174">
        <v>5.4000000000000003E-3</v>
      </c>
      <c r="G107" s="174">
        <v>6.0000000000000001E-3</v>
      </c>
      <c r="H107" s="174">
        <v>6.1399999999999996E-3</v>
      </c>
      <c r="I107" s="174">
        <v>4.2199999999999998E-3</v>
      </c>
      <c r="J107" s="174">
        <v>4.1999999999999997E-3</v>
      </c>
      <c r="K107" s="174">
        <v>4.1999999999999997E-3</v>
      </c>
      <c r="L107" s="174">
        <v>5.0000000000000001E-3</v>
      </c>
      <c r="M107" s="174">
        <v>5.5700000000000003E-3</v>
      </c>
      <c r="N107" s="174">
        <v>6.0000000000000001E-3</v>
      </c>
      <c r="O107" s="174">
        <v>8.0000000000000002E-3</v>
      </c>
      <c r="P107" s="174">
        <v>0.01</v>
      </c>
      <c r="Q107" s="174">
        <v>1.4880000000000001E-2</v>
      </c>
      <c r="R107" s="174">
        <v>1.507E-2</v>
      </c>
      <c r="S107" s="174">
        <v>1.5599999999999999E-2</v>
      </c>
      <c r="T107" s="174">
        <v>1.223E-2</v>
      </c>
      <c r="U107" s="174">
        <v>1.5990000000000001E-2</v>
      </c>
      <c r="V107" s="174">
        <v>1.477E-2</v>
      </c>
      <c r="W107" s="174">
        <v>1.4069999999999999E-2</v>
      </c>
      <c r="X107" s="174">
        <v>1.384E-2</v>
      </c>
      <c r="Y107" s="174">
        <v>1.7909999999999999E-2</v>
      </c>
      <c r="Z107" s="174">
        <v>3.8379999999999997E-2</v>
      </c>
      <c r="AA107" s="174">
        <v>5.3690000000000002E-2</v>
      </c>
      <c r="AB107" s="174">
        <v>6.3170000000000004E-2</v>
      </c>
      <c r="AC107" s="174">
        <v>7.2279999999999997E-2</v>
      </c>
      <c r="AD107" s="174">
        <v>7.9649999999999999E-2</v>
      </c>
      <c r="AE107" s="174">
        <v>9.2429999999999998E-2</v>
      </c>
      <c r="AF107" s="174">
        <v>0.10582</v>
      </c>
      <c r="AG107" s="174">
        <v>0.12008000000000001</v>
      </c>
      <c r="AH107" s="174">
        <v>0.11656999999999999</v>
      </c>
      <c r="AI107" s="174">
        <v>0.11094999999999999</v>
      </c>
      <c r="AJ107" s="174">
        <v>0.13774</v>
      </c>
      <c r="AK107" s="174">
        <v>0.14551</v>
      </c>
      <c r="AL107" s="174">
        <v>0.18091753246753201</v>
      </c>
      <c r="AM107" s="174">
        <v>0.179631870967742</v>
      </c>
      <c r="AN107" s="174">
        <v>0.186208846153846</v>
      </c>
      <c r="AO107" s="174">
        <v>0.17364038216560501</v>
      </c>
      <c r="AP107" s="174">
        <v>0.160117405063291</v>
      </c>
      <c r="AQ107" s="174">
        <v>0.189671886792453</v>
      </c>
      <c r="AR107" s="174">
        <v>0.2145538125</v>
      </c>
      <c r="AS107" s="174">
        <v>0.24692869565217401</v>
      </c>
      <c r="AT107" s="174">
        <v>0.28311611111111101</v>
      </c>
      <c r="AU107" s="174">
        <v>0.26774408650306702</v>
      </c>
      <c r="AV107" s="174">
        <v>0.38320594845160999</v>
      </c>
      <c r="AW107" s="174">
        <v>0.49428615818181798</v>
      </c>
      <c r="AX107" s="174">
        <v>0.53291640397168805</v>
      </c>
      <c r="AY107" s="174">
        <v>0.56953503948377204</v>
      </c>
      <c r="AZ107" s="174">
        <v>0.52066304046490997</v>
      </c>
      <c r="BA107" s="174">
        <v>0.59794549145214204</v>
      </c>
      <c r="BB107" s="174">
        <v>0.79885892532817304</v>
      </c>
      <c r="BC107" s="174">
        <v>0.75592128129120695</v>
      </c>
      <c r="BD107" s="174">
        <v>0.60370390922369799</v>
      </c>
      <c r="BE107" s="175">
        <v>0.61252106981728605</v>
      </c>
      <c r="BF107" s="132">
        <v>1.1832962564723999E-2</v>
      </c>
      <c r="BG107" s="132">
        <v>7.8663393547227206E-2</v>
      </c>
      <c r="BH107" s="132">
        <v>1.6050289848689E-2</v>
      </c>
    </row>
    <row r="108" spans="1:60">
      <c r="A108" s="136" t="s">
        <v>351</v>
      </c>
      <c r="B108" s="174">
        <v>0.10045999999999999</v>
      </c>
      <c r="C108" s="174">
        <v>0.10029</v>
      </c>
      <c r="D108" s="174">
        <v>0.10241</v>
      </c>
      <c r="E108" s="174">
        <v>0.10258</v>
      </c>
      <c r="F108" s="174">
        <v>0.10346</v>
      </c>
      <c r="G108" s="174">
        <v>0.10377</v>
      </c>
      <c r="H108" s="174">
        <v>0.10650999999999999</v>
      </c>
      <c r="I108" s="174">
        <v>0.11061</v>
      </c>
      <c r="J108" s="174">
        <v>0.11236</v>
      </c>
      <c r="K108" s="174">
        <v>0.11518</v>
      </c>
      <c r="L108" s="174">
        <v>0.11871</v>
      </c>
      <c r="M108" s="174">
        <v>0.12330000000000001</v>
      </c>
      <c r="N108" s="174">
        <v>0.12501999999999999</v>
      </c>
      <c r="O108" s="174">
        <v>0.12892999999999999</v>
      </c>
      <c r="P108" s="174">
        <v>0.13788</v>
      </c>
      <c r="Q108" s="174">
        <v>0.139044155252525</v>
      </c>
      <c r="R108" s="174">
        <v>0.140960395353535</v>
      </c>
      <c r="S108" s="174">
        <v>0.145925326262626</v>
      </c>
      <c r="T108" s="174">
        <v>0.14803021965656599</v>
      </c>
      <c r="U108" s="174">
        <v>0.152071686808081</v>
      </c>
      <c r="V108" s="174">
        <v>0.167210121949495</v>
      </c>
      <c r="W108" s="174">
        <v>0.17782368040861801</v>
      </c>
      <c r="X108" s="174">
        <v>0.18796911381909701</v>
      </c>
      <c r="Y108" s="174">
        <v>0.20781649869697</v>
      </c>
      <c r="Z108" s="174">
        <v>0.21309500077045401</v>
      </c>
      <c r="AA108" s="174">
        <v>0.22261136390709199</v>
      </c>
      <c r="AB108" s="174">
        <v>0.215492852369015</v>
      </c>
      <c r="AC108" s="174">
        <v>0.20645144868030299</v>
      </c>
      <c r="AD108" s="174">
        <v>0.20222916703999999</v>
      </c>
      <c r="AE108" s="174">
        <v>0.21362881248969701</v>
      </c>
      <c r="AF108" s="174">
        <v>0.218245138984242</v>
      </c>
      <c r="AG108" s="174">
        <v>0.20840530483949499</v>
      </c>
      <c r="AH108" s="174">
        <v>0.18534058311585899</v>
      </c>
      <c r="AI108" s="174">
        <v>0.185158612524425</v>
      </c>
      <c r="AJ108" s="174">
        <v>0.19739449702572601</v>
      </c>
      <c r="AK108" s="174">
        <v>0.215505893933816</v>
      </c>
      <c r="AL108" s="174">
        <v>0.22489636483265699</v>
      </c>
      <c r="AM108" s="174">
        <v>0.22704440824987099</v>
      </c>
      <c r="AN108" s="174">
        <v>0.23768798434567101</v>
      </c>
      <c r="AO108" s="174">
        <v>0.24722967192197901</v>
      </c>
      <c r="AP108" s="174">
        <v>0.26330605105837601</v>
      </c>
      <c r="AQ108" s="174">
        <v>0.281208583522151</v>
      </c>
      <c r="AR108" s="174">
        <v>0.31039343483273901</v>
      </c>
      <c r="AS108" s="174">
        <v>0.32695558994077201</v>
      </c>
      <c r="AT108" s="174">
        <v>0.32261959845267701</v>
      </c>
      <c r="AU108" s="174">
        <v>0.38454933980934197</v>
      </c>
      <c r="AV108" s="174">
        <v>0.43840870160095002</v>
      </c>
      <c r="AW108" s="174">
        <v>0.44328760792341598</v>
      </c>
      <c r="AX108" s="174">
        <v>0.493020784365994</v>
      </c>
      <c r="AY108" s="174">
        <v>0.48686805703149999</v>
      </c>
      <c r="AZ108" s="174">
        <v>0.45436009057290699</v>
      </c>
      <c r="BA108" s="174">
        <v>0.52545661329453097</v>
      </c>
      <c r="BB108" s="174">
        <v>0.54675261233686601</v>
      </c>
      <c r="BC108" s="174">
        <v>0.53149027209974198</v>
      </c>
      <c r="BD108" s="174">
        <v>0.61436714844872098</v>
      </c>
      <c r="BE108" s="175">
        <v>0.63899402526009996</v>
      </c>
      <c r="BF108" s="132">
        <v>3.7243188465131603E-2</v>
      </c>
      <c r="BG108" s="132">
        <v>6.6531590878881094E-2</v>
      </c>
      <c r="BH108" s="132">
        <v>1.67439779990988E-2</v>
      </c>
    </row>
    <row r="109" spans="1:60" s="125" customFormat="1">
      <c r="A109" s="133" t="s">
        <v>352</v>
      </c>
      <c r="B109" s="176">
        <v>1.560895546</v>
      </c>
      <c r="C109" s="176">
        <v>1.6231182719999999</v>
      </c>
      <c r="D109" s="176">
        <v>1.5286674739999999</v>
      </c>
      <c r="E109" s="176">
        <v>1.6824911899999999</v>
      </c>
      <c r="F109" s="176">
        <v>1.7416380339999999</v>
      </c>
      <c r="G109" s="176">
        <v>1.8071001040000001</v>
      </c>
      <c r="H109" s="176">
        <v>1.9928207979999999</v>
      </c>
      <c r="I109" s="176">
        <v>2.05116013</v>
      </c>
      <c r="J109" s="176">
        <v>1.94011624</v>
      </c>
      <c r="K109" s="176">
        <v>2.1790460948888901</v>
      </c>
      <c r="L109" s="176">
        <v>2.3244425036363601</v>
      </c>
      <c r="M109" s="176">
        <v>2.3325336989898999</v>
      </c>
      <c r="N109" s="176">
        <v>2.27038314020202</v>
      </c>
      <c r="O109" s="176">
        <v>2.3704640937688</v>
      </c>
      <c r="P109" s="176">
        <v>2.5698187467362499</v>
      </c>
      <c r="Q109" s="176">
        <v>2.7344721879865301</v>
      </c>
      <c r="R109" s="176">
        <v>2.8972969016318699</v>
      </c>
      <c r="S109" s="176">
        <v>2.8266718743030799</v>
      </c>
      <c r="T109" s="176">
        <v>2.99341370798708</v>
      </c>
      <c r="U109" s="176">
        <v>2.99406694026024</v>
      </c>
      <c r="V109" s="176">
        <v>3.2004461342922599</v>
      </c>
      <c r="W109" s="176">
        <v>3.28159102202165</v>
      </c>
      <c r="X109" s="176">
        <v>3.26891281231324</v>
      </c>
      <c r="Y109" s="176">
        <v>3.6178626166362098</v>
      </c>
      <c r="Z109" s="176">
        <v>3.8804352986813901</v>
      </c>
      <c r="AA109" s="176">
        <v>3.9927154283436801</v>
      </c>
      <c r="AB109" s="176">
        <v>4.1052427237334799</v>
      </c>
      <c r="AC109" s="176">
        <v>4.0152465019069696</v>
      </c>
      <c r="AD109" s="176">
        <v>4.4028692061089902</v>
      </c>
      <c r="AE109" s="176">
        <v>4.4329819759305096</v>
      </c>
      <c r="AF109" s="176">
        <v>4.8343443187618202</v>
      </c>
      <c r="AG109" s="176">
        <v>4.7340944073487901</v>
      </c>
      <c r="AH109" s="176">
        <v>4.7589466766474802</v>
      </c>
      <c r="AI109" s="176">
        <v>5.0667429467677598</v>
      </c>
      <c r="AJ109" s="176">
        <v>5.0024296517202798</v>
      </c>
      <c r="AK109" s="176">
        <v>5.2165288763071098</v>
      </c>
      <c r="AL109" s="176">
        <v>5.6675926397085101</v>
      </c>
      <c r="AM109" s="176">
        <v>5.7143899070166997</v>
      </c>
      <c r="AN109" s="176">
        <v>5.8292441105795101</v>
      </c>
      <c r="AO109" s="176">
        <v>6.8133940783987104</v>
      </c>
      <c r="AP109" s="176">
        <v>7.0492390232315101</v>
      </c>
      <c r="AQ109" s="176">
        <v>7.7144515391362702</v>
      </c>
      <c r="AR109" s="176">
        <v>8.1489131974662694</v>
      </c>
      <c r="AS109" s="176">
        <v>9.4819797996311692</v>
      </c>
      <c r="AT109" s="176">
        <v>9.1430432004016104</v>
      </c>
      <c r="AU109" s="176">
        <v>10.302833759209999</v>
      </c>
      <c r="AV109" s="176">
        <v>10.4277204371807</v>
      </c>
      <c r="AW109" s="176">
        <v>11.7013638563733</v>
      </c>
      <c r="AX109" s="176">
        <v>12.6028155712873</v>
      </c>
      <c r="AY109" s="176">
        <v>13.943432085357999</v>
      </c>
      <c r="AZ109" s="176">
        <v>14.258185486232</v>
      </c>
      <c r="BA109" s="176">
        <v>14.7402569408898</v>
      </c>
      <c r="BB109" s="176">
        <v>15.0429514956279</v>
      </c>
      <c r="BC109" s="176">
        <v>15.3178575806082</v>
      </c>
      <c r="BD109" s="176">
        <v>15.969916273742999</v>
      </c>
      <c r="BE109" s="176">
        <v>16.406296724837802</v>
      </c>
      <c r="BF109" s="135">
        <v>2.4518256517281199E-2</v>
      </c>
      <c r="BG109" s="135">
        <v>5.7355884834434198E-2</v>
      </c>
      <c r="BH109" s="135">
        <v>0.429904913892664</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716" t="s">
        <v>353</v>
      </c>
      <c r="B111" s="719">
        <v>9.2319792385139507</v>
      </c>
      <c r="C111" s="719">
        <v>9.8381703703831604</v>
      </c>
      <c r="D111" s="719">
        <v>10.0574265171834</v>
      </c>
      <c r="E111" s="719">
        <v>10.592890077223601</v>
      </c>
      <c r="F111" s="719">
        <v>11.217432210732801</v>
      </c>
      <c r="G111" s="719">
        <v>11.746475761078001</v>
      </c>
      <c r="H111" s="719">
        <v>12.270650048078499</v>
      </c>
      <c r="I111" s="719">
        <v>12.846303682331</v>
      </c>
      <c r="J111" s="719">
        <v>13.030094877727599</v>
      </c>
      <c r="K111" s="719">
        <v>14.3126498398541</v>
      </c>
      <c r="L111" s="719">
        <v>14.4888965171845</v>
      </c>
      <c r="M111" s="719">
        <v>14.4313470568199</v>
      </c>
      <c r="N111" s="719">
        <v>14.916716096238501</v>
      </c>
      <c r="O111" s="719">
        <v>16.143877251644401</v>
      </c>
      <c r="P111" s="719">
        <v>16.951891944288899</v>
      </c>
      <c r="Q111" s="719">
        <v>17.316524509491501</v>
      </c>
      <c r="R111" s="719">
        <v>17.6890372460857</v>
      </c>
      <c r="S111" s="719">
        <v>18.009089205851801</v>
      </c>
      <c r="T111" s="719">
        <v>18.777693763869198</v>
      </c>
      <c r="U111" s="719">
        <v>19.4137555629856</v>
      </c>
      <c r="V111" s="719">
        <v>19.797748477006301</v>
      </c>
      <c r="W111" s="719">
        <v>20.065716475425699</v>
      </c>
      <c r="X111" s="719">
        <v>20.337063977373401</v>
      </c>
      <c r="Y111" s="719">
        <v>20.9872098418852</v>
      </c>
      <c r="Z111" s="719">
        <v>20.8757091292076</v>
      </c>
      <c r="AA111" s="719">
        <v>21.5890625614241</v>
      </c>
      <c r="AB111" s="719">
        <v>22.094104038117798</v>
      </c>
      <c r="AC111" s="719">
        <v>22.0907425476017</v>
      </c>
      <c r="AD111" s="719">
        <v>23.412447915432899</v>
      </c>
      <c r="AE111" s="719">
        <v>23.568818247214999</v>
      </c>
      <c r="AF111" s="719">
        <v>24.856334113361999</v>
      </c>
      <c r="AG111" s="719">
        <v>25.204989937469499</v>
      </c>
      <c r="AH111" s="719">
        <v>25.661353698195501</v>
      </c>
      <c r="AI111" s="719">
        <v>25.869420147375202</v>
      </c>
      <c r="AJ111" s="719">
        <v>26.056764654935101</v>
      </c>
      <c r="AK111" s="719">
        <v>26.519625393428601</v>
      </c>
      <c r="AL111" s="719">
        <v>25.671097697359599</v>
      </c>
      <c r="AM111" s="719">
        <v>25.9788807575109</v>
      </c>
      <c r="AN111" s="719">
        <v>25.770735802341498</v>
      </c>
      <c r="AO111" s="719">
        <v>27.4887910806146</v>
      </c>
      <c r="AP111" s="719">
        <v>28.2414393854373</v>
      </c>
      <c r="AQ111" s="719">
        <v>29.134264521903599</v>
      </c>
      <c r="AR111" s="719">
        <v>29.446150258446998</v>
      </c>
      <c r="AS111" s="719">
        <v>30.955314909494099</v>
      </c>
      <c r="AT111" s="719">
        <v>30.7180404762133</v>
      </c>
      <c r="AU111" s="719">
        <v>32.249864713908799</v>
      </c>
      <c r="AV111" s="719">
        <v>32.662616714251399</v>
      </c>
      <c r="AW111" s="719">
        <v>33.843705610796803</v>
      </c>
      <c r="AX111" s="719">
        <v>34.986583568588799</v>
      </c>
      <c r="AY111" s="719">
        <v>35.677765300714498</v>
      </c>
      <c r="AZ111" s="719">
        <v>35.381362372197202</v>
      </c>
      <c r="BA111" s="719">
        <v>36.3820564170477</v>
      </c>
      <c r="BB111" s="719">
        <v>36.600464476053098</v>
      </c>
      <c r="BC111" s="719">
        <v>37.370361804355497</v>
      </c>
      <c r="BD111" s="719">
        <v>37.688955419027103</v>
      </c>
      <c r="BE111" s="719">
        <v>38.162617347830597</v>
      </c>
      <c r="BF111" s="718">
        <v>9.8010804064758705E-3</v>
      </c>
      <c r="BG111" s="718">
        <v>2.0662266223708401E-2</v>
      </c>
      <c r="BH111" s="718">
        <v>1</v>
      </c>
    </row>
    <row r="112" spans="1:60">
      <c r="A112" s="124" t="s">
        <v>354</v>
      </c>
      <c r="B112" s="174">
        <v>7.1769401407798297</v>
      </c>
      <c r="C112" s="174">
        <v>7.5881534151983798</v>
      </c>
      <c r="D112" s="174">
        <v>7.7891301819957501</v>
      </c>
      <c r="E112" s="174">
        <v>8.0057391742977995</v>
      </c>
      <c r="F112" s="174">
        <v>8.3821243964654393</v>
      </c>
      <c r="G112" s="174">
        <v>8.6221595230375296</v>
      </c>
      <c r="H112" s="174">
        <v>8.9831508947758092</v>
      </c>
      <c r="I112" s="174">
        <v>9.3734623185254797</v>
      </c>
      <c r="J112" s="174">
        <v>9.3951213555905806</v>
      </c>
      <c r="K112" s="174">
        <v>10.300582050161299</v>
      </c>
      <c r="L112" s="174">
        <v>10.312318040848499</v>
      </c>
      <c r="M112" s="174">
        <v>9.9476789850707092</v>
      </c>
      <c r="N112" s="174">
        <v>10.0191253479798</v>
      </c>
      <c r="O112" s="174">
        <v>10.735452061495</v>
      </c>
      <c r="P112" s="174">
        <v>11.1956738570707</v>
      </c>
      <c r="Q112" s="174">
        <v>11.1219575009293</v>
      </c>
      <c r="R112" s="174">
        <v>11.288446354505099</v>
      </c>
      <c r="S112" s="174">
        <v>11.5936246895354</v>
      </c>
      <c r="T112" s="174">
        <v>12.1029279654545</v>
      </c>
      <c r="U112" s="174">
        <v>12.133249817979801</v>
      </c>
      <c r="V112" s="174">
        <v>12.127939770100999</v>
      </c>
      <c r="W112" s="174">
        <v>12.0688215367475</v>
      </c>
      <c r="X112" s="174">
        <v>12.087665255151499</v>
      </c>
      <c r="Y112" s="174">
        <v>12.2379543934141</v>
      </c>
      <c r="Z112" s="174">
        <v>11.910389995757599</v>
      </c>
      <c r="AA112" s="174">
        <v>12.294821653939399</v>
      </c>
      <c r="AB112" s="174">
        <v>12.436626560101001</v>
      </c>
      <c r="AC112" s="174">
        <v>12.307533108080801</v>
      </c>
      <c r="AD112" s="174">
        <v>13.069389182727299</v>
      </c>
      <c r="AE112" s="174">
        <v>12.6427610680808</v>
      </c>
      <c r="AF112" s="174">
        <v>13.5186928110101</v>
      </c>
      <c r="AG112" s="174">
        <v>13.8755149478635</v>
      </c>
      <c r="AH112" s="174">
        <v>14.117739192121199</v>
      </c>
      <c r="AI112" s="174">
        <v>13.7863423985415</v>
      </c>
      <c r="AJ112" s="174">
        <v>13.914637430433</v>
      </c>
      <c r="AK112" s="174">
        <v>13.951637010944999</v>
      </c>
      <c r="AL112" s="174">
        <v>12.851117500523999</v>
      </c>
      <c r="AM112" s="174">
        <v>12.9957406123712</v>
      </c>
      <c r="AN112" s="174">
        <v>12.6727714804542</v>
      </c>
      <c r="AO112" s="174">
        <v>12.8894665417484</v>
      </c>
      <c r="AP112" s="174">
        <v>12.929507576310399</v>
      </c>
      <c r="AQ112" s="174">
        <v>13.074272576717201</v>
      </c>
      <c r="AR112" s="174">
        <v>12.652697490194701</v>
      </c>
      <c r="AS112" s="174">
        <v>13.0949238206559</v>
      </c>
      <c r="AT112" s="174">
        <v>12.856922369022101</v>
      </c>
      <c r="AU112" s="174">
        <v>13.1262900415202</v>
      </c>
      <c r="AV112" s="174">
        <v>13.4015294766193</v>
      </c>
      <c r="AW112" s="174">
        <v>13.3681857540882</v>
      </c>
      <c r="AX112" s="174">
        <v>13.4496874161192</v>
      </c>
      <c r="AY112" s="174">
        <v>13.173352494227499</v>
      </c>
      <c r="AZ112" s="174">
        <v>12.9517548908611</v>
      </c>
      <c r="BA112" s="174">
        <v>13.1196339631818</v>
      </c>
      <c r="BB112" s="174">
        <v>13.0079643785767</v>
      </c>
      <c r="BC112" s="174">
        <v>13.252325204962</v>
      </c>
      <c r="BD112" s="174">
        <v>12.8742114398366</v>
      </c>
      <c r="BE112" s="175">
        <v>13.1421094240707</v>
      </c>
      <c r="BF112" s="132">
        <v>1.8019789601891E-2</v>
      </c>
      <c r="BG112" s="132">
        <v>1.3439155282801699E-4</v>
      </c>
      <c r="BH112" s="132">
        <v>0.34437128104416498</v>
      </c>
    </row>
    <row r="113" spans="1:60">
      <c r="A113" s="124" t="s">
        <v>355</v>
      </c>
      <c r="B113" s="174">
        <v>2.0550390977341202</v>
      </c>
      <c r="C113" s="174">
        <v>2.2500169551847802</v>
      </c>
      <c r="D113" s="174">
        <v>2.2682963351876801</v>
      </c>
      <c r="E113" s="174">
        <v>2.58715090292575</v>
      </c>
      <c r="F113" s="174">
        <v>2.8353078142674</v>
      </c>
      <c r="G113" s="174">
        <v>3.1243162380404499</v>
      </c>
      <c r="H113" s="174">
        <v>3.2874991533026501</v>
      </c>
      <c r="I113" s="174">
        <v>3.4728413638055402</v>
      </c>
      <c r="J113" s="174">
        <v>3.6349735221370398</v>
      </c>
      <c r="K113" s="174">
        <v>4.0120677896927903</v>
      </c>
      <c r="L113" s="174">
        <v>4.1765784763359699</v>
      </c>
      <c r="M113" s="174">
        <v>4.4836680717491602</v>
      </c>
      <c r="N113" s="174">
        <v>4.8975907482587298</v>
      </c>
      <c r="O113" s="174">
        <v>5.4084251901495</v>
      </c>
      <c r="P113" s="174">
        <v>5.7562180872181798</v>
      </c>
      <c r="Q113" s="174">
        <v>6.19456700856216</v>
      </c>
      <c r="R113" s="174">
        <v>6.4005908915805998</v>
      </c>
      <c r="S113" s="174">
        <v>6.4154645163163897</v>
      </c>
      <c r="T113" s="174">
        <v>6.67476579841464</v>
      </c>
      <c r="U113" s="174">
        <v>7.2805057450057999</v>
      </c>
      <c r="V113" s="174">
        <v>7.6698087069052603</v>
      </c>
      <c r="W113" s="174">
        <v>7.9968949386782704</v>
      </c>
      <c r="X113" s="174">
        <v>8.2493987222219207</v>
      </c>
      <c r="Y113" s="174">
        <v>8.7492554484710396</v>
      </c>
      <c r="Z113" s="174">
        <v>8.9653191334500697</v>
      </c>
      <c r="AA113" s="174">
        <v>9.2942409074846797</v>
      </c>
      <c r="AB113" s="174">
        <v>9.6574774780168404</v>
      </c>
      <c r="AC113" s="174">
        <v>9.7832094395208493</v>
      </c>
      <c r="AD113" s="174">
        <v>10.3430587327056</v>
      </c>
      <c r="AE113" s="174">
        <v>10.926057179134199</v>
      </c>
      <c r="AF113" s="174">
        <v>11.3376413023519</v>
      </c>
      <c r="AG113" s="174">
        <v>11.3294749896061</v>
      </c>
      <c r="AH113" s="174">
        <v>11.543614506074301</v>
      </c>
      <c r="AI113" s="174">
        <v>12.0830777488338</v>
      </c>
      <c r="AJ113" s="174">
        <v>12.1421272245022</v>
      </c>
      <c r="AK113" s="174">
        <v>12.567988382483501</v>
      </c>
      <c r="AL113" s="174">
        <v>12.8199801968356</v>
      </c>
      <c r="AM113" s="174">
        <v>12.9831401451397</v>
      </c>
      <c r="AN113" s="174">
        <v>13.097964321887201</v>
      </c>
      <c r="AO113" s="174">
        <v>14.599324538866201</v>
      </c>
      <c r="AP113" s="174">
        <v>15.3119318091269</v>
      </c>
      <c r="AQ113" s="174">
        <v>16.0599919451864</v>
      </c>
      <c r="AR113" s="174">
        <v>16.793452768252301</v>
      </c>
      <c r="AS113" s="174">
        <v>17.860391088838199</v>
      </c>
      <c r="AT113" s="174">
        <v>17.861118107191299</v>
      </c>
      <c r="AU113" s="174">
        <v>19.1235746723886</v>
      </c>
      <c r="AV113" s="174">
        <v>19.261087237632001</v>
      </c>
      <c r="AW113" s="174">
        <v>20.475519856708701</v>
      </c>
      <c r="AX113" s="174">
        <v>21.536896152469701</v>
      </c>
      <c r="AY113" s="174">
        <v>22.504412806487</v>
      </c>
      <c r="AZ113" s="174">
        <v>22.429607481336198</v>
      </c>
      <c r="BA113" s="174">
        <v>23.262422453866002</v>
      </c>
      <c r="BB113" s="174">
        <v>23.5925000974764</v>
      </c>
      <c r="BC113" s="174">
        <v>24.118036599393498</v>
      </c>
      <c r="BD113" s="174">
        <v>24.814743979190499</v>
      </c>
      <c r="BE113" s="175">
        <v>25.020507923759901</v>
      </c>
      <c r="BF113" s="132">
        <v>5.5371073413887899E-3</v>
      </c>
      <c r="BG113" s="132">
        <v>3.3427741542963997E-2</v>
      </c>
      <c r="BH113" s="132">
        <v>0.65562871895583497</v>
      </c>
    </row>
    <row r="114" spans="1:60">
      <c r="A114" s="141" t="s">
        <v>356</v>
      </c>
      <c r="B114" s="180">
        <v>2.1180603395353499</v>
      </c>
      <c r="C114" s="180">
        <v>2.3045380928080799</v>
      </c>
      <c r="D114" s="180">
        <v>2.2219262392929302</v>
      </c>
      <c r="E114" s="180">
        <v>2.2658089728888902</v>
      </c>
      <c r="F114" s="180">
        <v>2.2245789934545499</v>
      </c>
      <c r="G114" s="180">
        <v>2.3472272802424201</v>
      </c>
      <c r="H114" s="180">
        <v>2.3322775148080801</v>
      </c>
      <c r="I114" s="180">
        <v>2.44836391379798</v>
      </c>
      <c r="J114" s="180">
        <v>2.4353210457979801</v>
      </c>
      <c r="K114" s="180">
        <v>2.6301742550302998</v>
      </c>
      <c r="L114" s="180">
        <v>2.6490544630909101</v>
      </c>
      <c r="M114" s="180">
        <v>2.3116280338181801</v>
      </c>
      <c r="N114" s="180">
        <v>3.0758570018181799</v>
      </c>
      <c r="O114" s="180">
        <v>2.9947946189899</v>
      </c>
      <c r="P114" s="180">
        <v>3.1392371927070699</v>
      </c>
      <c r="Q114" s="180">
        <v>2.97707666317172</v>
      </c>
      <c r="R114" s="180">
        <v>2.9382300645454502</v>
      </c>
      <c r="S114" s="180">
        <v>2.8888767968888902</v>
      </c>
      <c r="T114" s="180">
        <v>2.9468158328080798</v>
      </c>
      <c r="U114" s="180">
        <v>2.9886560074747499</v>
      </c>
      <c r="V114" s="180">
        <v>3.05172145834343</v>
      </c>
      <c r="W114" s="180">
        <v>2.8830337438989901</v>
      </c>
      <c r="X114" s="180">
        <v>3.1656955659596</v>
      </c>
      <c r="Y114" s="180">
        <v>3.3419867586262599</v>
      </c>
      <c r="Z114" s="180">
        <v>2.7293823703030302</v>
      </c>
      <c r="AA114" s="180">
        <v>2.8480560606060599</v>
      </c>
      <c r="AB114" s="180">
        <v>2.9844077979798</v>
      </c>
      <c r="AC114" s="180">
        <v>3.1062718080808098</v>
      </c>
      <c r="AD114" s="180">
        <v>3.1856279337373699</v>
      </c>
      <c r="AE114" s="180">
        <v>3.2796689797979801</v>
      </c>
      <c r="AF114" s="180">
        <v>3.26962592707071</v>
      </c>
      <c r="AG114" s="180">
        <v>3.25433330191919</v>
      </c>
      <c r="AH114" s="180">
        <v>3.3473151840403998</v>
      </c>
      <c r="AI114" s="180">
        <v>3.45719801585859</v>
      </c>
      <c r="AJ114" s="180">
        <v>3.4353730414343402</v>
      </c>
      <c r="AK114" s="180">
        <v>3.5619458542923801</v>
      </c>
      <c r="AL114" s="180">
        <v>3.73298673002069</v>
      </c>
      <c r="AM114" s="180">
        <v>3.1230411709018799</v>
      </c>
      <c r="AN114" s="180">
        <v>3.0013621624258602</v>
      </c>
      <c r="AO114" s="180">
        <v>3.1671801398899802</v>
      </c>
      <c r="AP114" s="180">
        <v>2.9769353674812802</v>
      </c>
      <c r="AQ114" s="180">
        <v>2.9925825370457502</v>
      </c>
      <c r="AR114" s="180">
        <v>2.95519297328355</v>
      </c>
      <c r="AS114" s="180">
        <v>3.10975128628061</v>
      </c>
      <c r="AT114" s="180">
        <v>3.1179548536673698</v>
      </c>
      <c r="AU114" s="180">
        <v>3.4999635366728099</v>
      </c>
      <c r="AV114" s="180">
        <v>2.86536568841671</v>
      </c>
      <c r="AW114" s="180">
        <v>3.0688751332540898</v>
      </c>
      <c r="AX114" s="180">
        <v>3.3802160794514302</v>
      </c>
      <c r="AY114" s="180">
        <v>3.3799265667237801</v>
      </c>
      <c r="AZ114" s="180">
        <v>3.0386668843373901</v>
      </c>
      <c r="BA114" s="180">
        <v>3.1022964910103199</v>
      </c>
      <c r="BB114" s="180">
        <v>2.6216108818181798</v>
      </c>
      <c r="BC114" s="180">
        <v>3.0676309249067</v>
      </c>
      <c r="BD114" s="180">
        <v>2.8270284000098602</v>
      </c>
      <c r="BE114" s="176">
        <v>3.0376102696854699</v>
      </c>
      <c r="BF114" s="143">
        <v>7.1553008828546302E-2</v>
      </c>
      <c r="BG114" s="143">
        <v>-9.7473007550509302E-3</v>
      </c>
      <c r="BH114" s="143">
        <v>7.9596486844688397E-2</v>
      </c>
    </row>
    <row r="116" spans="1:60">
      <c r="A116" s="124" t="s">
        <v>357</v>
      </c>
    </row>
    <row r="117" spans="1:60">
      <c r="A117" s="475" t="s">
        <v>888</v>
      </c>
    </row>
    <row r="118" spans="1:60">
      <c r="A118" s="124" t="s">
        <v>889</v>
      </c>
    </row>
    <row r="119" spans="1:60">
      <c r="A119" s="124" t="s">
        <v>360</v>
      </c>
    </row>
    <row r="120" spans="1:60">
      <c r="A120" s="124" t="s">
        <v>496</v>
      </c>
    </row>
    <row r="121" spans="1:60">
      <c r="A121" s="124" t="s">
        <v>362</v>
      </c>
    </row>
    <row r="122" spans="1:60">
      <c r="A122" s="124" t="s">
        <v>363</v>
      </c>
    </row>
    <row r="123" spans="1:60">
      <c r="A123" s="124" t="s">
        <v>861</v>
      </c>
    </row>
    <row r="124" spans="1:60">
      <c r="A124" s="125" t="s">
        <v>891</v>
      </c>
    </row>
    <row r="125" spans="1:60">
      <c r="A125" s="125" t="s">
        <v>372</v>
      </c>
    </row>
  </sheetData>
  <mergeCells count="1">
    <mergeCell ref="BF2:BG2"/>
  </mergeCells>
  <conditionalFormatting sqref="BF4:BH53 BF55:BH114">
    <cfRule type="cellIs" dxfId="187" priority="2" operator="lessThanOrEqual">
      <formula>0</formula>
    </cfRule>
    <cfRule type="cellIs" dxfId="186" priority="3" operator="greaterThan">
      <formula>0</formula>
    </cfRule>
  </conditionalFormatting>
  <conditionalFormatting sqref="BF4:BH53 BF55:BH56">
    <cfRule type="cellIs" dxfId="185" priority="4" operator="lessThanOrEqual">
      <formula>0</formula>
    </cfRule>
    <cfRule type="cellIs" dxfId="184" priority="5" operator="greaterThan">
      <formula>0</formula>
    </cfRule>
  </conditionalFormatting>
  <conditionalFormatting sqref="BF54:BH54">
    <cfRule type="cellIs" dxfId="183" priority="6" operator="lessThanOrEqual">
      <formula>0</formula>
    </cfRule>
    <cfRule type="cellIs" dxfId="182" priority="7" operator="greaterThan">
      <formula>0</formula>
    </cfRule>
  </conditionalFormatting>
  <conditionalFormatting sqref="BF54:BH54">
    <cfRule type="cellIs" dxfId="181" priority="8" operator="lessThanOrEqual">
      <formula>0</formula>
    </cfRule>
    <cfRule type="cellIs" dxfId="180" priority="9" operator="greaterThan">
      <formula>0</formula>
    </cfRule>
  </conditionalFormatting>
  <hyperlinks>
    <hyperlink ref="L1" location="Contents!A1" display="Contents" xr:uid="{00000000-0004-0000-3700-000000000000}"/>
    <hyperlink ref="BJ1" location="Contents!A1" display="Contents" xr:uid="{00000000-0004-0000-3700-000001000000}"/>
  </hyperlinks>
  <pageMargins left="0.75" right="0.75" top="1" bottom="1" header="0.51180555555555496" footer="0.51180555555555496"/>
  <pageSetup paperSize="9" firstPageNumber="0"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MJ126"/>
  <sheetViews>
    <sheetView showGridLines="0" showRowColHeaders="0" zoomScaleNormal="100" workbookViewId="0">
      <pane xSplit="1" ySplit="3" topLeftCell="AQ109" activePane="bottomRight" state="frozen"/>
      <selection pane="topRight" activeCell="AQ1" sqref="AQ1"/>
      <selection pane="bottomLeft" activeCell="A109" sqref="A109"/>
      <selection pane="bottomRight" activeCell="BJ1" sqref="BJ1"/>
    </sheetView>
  </sheetViews>
  <sheetFormatPr defaultColWidth="9.21875" defaultRowHeight="10.5"/>
  <cols>
    <col min="1" max="1" width="30.88671875" style="124" customWidth="1"/>
    <col min="2" max="56" width="8.44140625" style="124" customWidth="1"/>
    <col min="57" max="57" width="8.44140625" style="125" customWidth="1"/>
    <col min="58" max="58" width="9.77734375" style="124" customWidth="1"/>
    <col min="59" max="59" width="11.77734375" style="124" customWidth="1"/>
    <col min="60" max="1024" width="9.21875" style="124"/>
  </cols>
  <sheetData>
    <row r="1" spans="1:62" ht="13">
      <c r="A1" s="720" t="s">
        <v>895</v>
      </c>
      <c r="L1" s="27" t="s">
        <v>88</v>
      </c>
      <c r="BH1" s="127"/>
      <c r="BJ1" s="27" t="s">
        <v>88</v>
      </c>
    </row>
    <row r="2" spans="1:62">
      <c r="BF2" s="11" t="s">
        <v>251</v>
      </c>
      <c r="BG2" s="11"/>
      <c r="BH2" s="127" t="s">
        <v>252</v>
      </c>
    </row>
    <row r="3" spans="1:62">
      <c r="A3" s="124" t="s">
        <v>887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0</v>
      </c>
      <c r="C5" s="174">
        <v>0</v>
      </c>
      <c r="D5" s="174">
        <v>0</v>
      </c>
      <c r="E5" s="174">
        <v>0</v>
      </c>
      <c r="F5" s="174">
        <v>0</v>
      </c>
      <c r="G5" s="174">
        <v>0</v>
      </c>
      <c r="H5" s="174">
        <v>0</v>
      </c>
      <c r="I5" s="174">
        <v>0</v>
      </c>
      <c r="J5" s="174">
        <v>0</v>
      </c>
      <c r="K5" s="174">
        <v>0</v>
      </c>
      <c r="L5" s="174">
        <v>0</v>
      </c>
      <c r="M5" s="174">
        <v>7.0699999999999999E-3</v>
      </c>
      <c r="N5" s="174">
        <v>1.069E-2</v>
      </c>
      <c r="O5" s="174">
        <v>1.132E-2</v>
      </c>
      <c r="P5" s="174">
        <v>1.345E-2</v>
      </c>
      <c r="Q5" s="174">
        <v>1.2999999999999999E-2</v>
      </c>
      <c r="R5" s="174">
        <v>1.898E-2</v>
      </c>
      <c r="S5" s="174">
        <v>2.1389999999999999E-2</v>
      </c>
      <c r="T5" s="174">
        <v>2.085E-2</v>
      </c>
      <c r="U5" s="174">
        <v>2.3369999999999998E-2</v>
      </c>
      <c r="V5" s="174">
        <v>1.678E-2</v>
      </c>
      <c r="W5" s="174">
        <v>1.866E-2</v>
      </c>
      <c r="X5" s="174">
        <v>2.3130000000000001E-2</v>
      </c>
      <c r="Y5" s="174">
        <v>2.486E-2</v>
      </c>
      <c r="Z5" s="174">
        <v>3.4779999999999998E-2</v>
      </c>
      <c r="AA5" s="174">
        <v>3.9559191919191897E-2</v>
      </c>
      <c r="AB5" s="174">
        <v>3.9859191919191898E-2</v>
      </c>
      <c r="AC5" s="174">
        <v>4.5260526320000001E-2</v>
      </c>
      <c r="AD5" s="174">
        <v>4.8780526320000003E-2</v>
      </c>
      <c r="AE5" s="174">
        <v>5.7940526319999998E-2</v>
      </c>
      <c r="AF5" s="174">
        <v>7.2007079076128105E-2</v>
      </c>
      <c r="AG5" s="174">
        <v>7.5964095372853105E-2</v>
      </c>
      <c r="AH5" s="174">
        <v>8.2371668883593901E-2</v>
      </c>
      <c r="AI5" s="174">
        <v>9.5039953493883195E-2</v>
      </c>
      <c r="AJ5" s="174">
        <v>9.6371537539218302E-2</v>
      </c>
      <c r="AK5" s="174">
        <v>9.7547815361741202E-2</v>
      </c>
      <c r="AL5" s="174">
        <v>0.105114539396288</v>
      </c>
      <c r="AM5" s="174">
        <v>0.108944900211844</v>
      </c>
      <c r="AN5" s="174">
        <v>0.105404737175032</v>
      </c>
      <c r="AO5" s="174">
        <v>0.11096410374953</v>
      </c>
      <c r="AP5" s="174">
        <v>0.111016978863249</v>
      </c>
      <c r="AQ5" s="174">
        <v>0.117006785879587</v>
      </c>
      <c r="AR5" s="174">
        <v>0.14253511755729301</v>
      </c>
      <c r="AS5" s="174">
        <v>0.14559976384974899</v>
      </c>
      <c r="AT5" s="174">
        <v>0.18036199114321499</v>
      </c>
      <c r="AU5" s="174">
        <v>0.21841182713267701</v>
      </c>
      <c r="AV5" s="174">
        <v>0.25610473914762699</v>
      </c>
      <c r="AW5" s="174">
        <v>0.29312017350979702</v>
      </c>
      <c r="AX5" s="174">
        <v>0.29555789976278701</v>
      </c>
      <c r="AY5" s="174">
        <v>0.306349261234103</v>
      </c>
      <c r="AZ5" s="174">
        <v>0.43780513255249098</v>
      </c>
      <c r="BA5" s="174">
        <v>0.49160289227474502</v>
      </c>
      <c r="BB5" s="174">
        <v>0.46000448179085501</v>
      </c>
      <c r="BC5" s="174">
        <v>0.51280609740035399</v>
      </c>
      <c r="BD5" s="174">
        <v>0.51311820276948406</v>
      </c>
      <c r="BE5" s="175">
        <v>0.53579891759919895</v>
      </c>
      <c r="BF5" s="132">
        <v>4.1348724809119101E-2</v>
      </c>
      <c r="BG5" s="132">
        <v>0.11021538163073299</v>
      </c>
      <c r="BH5" s="132">
        <v>1.6895999452092199E-2</v>
      </c>
    </row>
    <row r="6" spans="1:62">
      <c r="A6" s="124" t="s">
        <v>256</v>
      </c>
      <c r="B6" s="174">
        <v>0</v>
      </c>
      <c r="C6" s="174">
        <v>0</v>
      </c>
      <c r="D6" s="174">
        <v>0</v>
      </c>
      <c r="E6" s="174">
        <v>0</v>
      </c>
      <c r="F6" s="174">
        <v>0</v>
      </c>
      <c r="G6" s="174">
        <v>0</v>
      </c>
      <c r="H6" s="174">
        <v>0</v>
      </c>
      <c r="I6" s="174">
        <v>0</v>
      </c>
      <c r="J6" s="174">
        <v>1.6100000000000001E-3</v>
      </c>
      <c r="K6" s="174">
        <v>4.6299999999999996E-3</v>
      </c>
      <c r="L6" s="174">
        <v>5.1799999999999997E-3</v>
      </c>
      <c r="M6" s="174">
        <v>5.79E-3</v>
      </c>
      <c r="N6" s="174">
        <v>5.9199999999999999E-3</v>
      </c>
      <c r="O6" s="174">
        <v>5.9800000000000001E-3</v>
      </c>
      <c r="P6" s="174">
        <v>1.0189999999999999E-2</v>
      </c>
      <c r="Q6" s="174">
        <v>9.1500000000000001E-3</v>
      </c>
      <c r="R6" s="174">
        <v>9.6399999999999993E-3</v>
      </c>
      <c r="S6" s="174">
        <v>1.2959999999999999E-2</v>
      </c>
      <c r="T6" s="174">
        <v>1.353E-2</v>
      </c>
      <c r="U6" s="174">
        <v>1.4239999999999999E-2</v>
      </c>
      <c r="V6" s="174">
        <v>1.6410000000000001E-2</v>
      </c>
      <c r="W6" s="174">
        <v>3.3939999999999998E-2</v>
      </c>
      <c r="X6" s="174">
        <v>4.4179999999999997E-2</v>
      </c>
      <c r="Y6" s="174">
        <v>4.6330000000000003E-2</v>
      </c>
      <c r="Z6" s="174">
        <v>4.675E-2</v>
      </c>
      <c r="AA6" s="174">
        <v>5.126E-2</v>
      </c>
      <c r="AB6" s="174">
        <v>5.8355124753775502E-2</v>
      </c>
      <c r="AC6" s="174">
        <v>6.3695229809586404E-2</v>
      </c>
      <c r="AD6" s="174">
        <v>6.5047606697307997E-2</v>
      </c>
      <c r="AE6" s="174">
        <v>6.2285254000069103E-2</v>
      </c>
      <c r="AF6" s="174">
        <v>6.4264434806648896E-2</v>
      </c>
      <c r="AG6" s="174">
        <v>6.1965551543007202E-2</v>
      </c>
      <c r="AH6" s="174">
        <v>5.9012462245567998E-2</v>
      </c>
      <c r="AI6" s="174">
        <v>6.1605860317240899E-2</v>
      </c>
      <c r="AJ6" s="174">
        <v>6.08400131319764E-2</v>
      </c>
      <c r="AK6" s="174">
        <v>6.7116614041579897E-2</v>
      </c>
      <c r="AL6" s="174">
        <v>6.5658206472445496E-2</v>
      </c>
      <c r="AM6" s="174">
        <v>6.3335750231909793E-2</v>
      </c>
      <c r="AN6" s="174">
        <v>7.1507175198791295E-2</v>
      </c>
      <c r="AO6" s="174">
        <v>7.4194783979700696E-2</v>
      </c>
      <c r="AP6" s="174">
        <v>8.2562018121035696E-2</v>
      </c>
      <c r="AQ6" s="174">
        <v>7.6139956810506296E-2</v>
      </c>
      <c r="AR6" s="174">
        <v>8.4766026153691207E-2</v>
      </c>
      <c r="AS6" s="174">
        <v>8.1179689115221706E-2</v>
      </c>
      <c r="AT6" s="174">
        <v>8.0985589660982404E-2</v>
      </c>
      <c r="AU6" s="174">
        <v>8.58129715853653E-2</v>
      </c>
      <c r="AV6" s="174">
        <v>8.8183301374198303E-2</v>
      </c>
      <c r="AW6" s="174">
        <v>0.101817188471596</v>
      </c>
      <c r="AX6" s="174">
        <v>0.11131208723133899</v>
      </c>
      <c r="AY6" s="174">
        <v>0.13289665418839899</v>
      </c>
      <c r="AZ6" s="174">
        <v>0.158024750252933</v>
      </c>
      <c r="BA6" s="174">
        <v>0.171599221437713</v>
      </c>
      <c r="BB6" s="174">
        <v>0.18723367709939101</v>
      </c>
      <c r="BC6" s="174">
        <v>0.239585720944788</v>
      </c>
      <c r="BD6" s="174">
        <v>0.295982850234845</v>
      </c>
      <c r="BE6" s="175">
        <v>0.35588152310597099</v>
      </c>
      <c r="BF6" s="132">
        <v>0.19908693674685601</v>
      </c>
      <c r="BG6" s="132">
        <v>0.138376390157749</v>
      </c>
      <c r="BH6" s="132">
        <v>1.1222445253064499E-2</v>
      </c>
    </row>
    <row r="7" spans="1:62">
      <c r="A7" s="124" t="s">
        <v>92</v>
      </c>
      <c r="B7" s="174">
        <v>0.13332232095652599</v>
      </c>
      <c r="C7" s="174">
        <v>0.14062006895272899</v>
      </c>
      <c r="D7" s="174">
        <v>0.14073570742648001</v>
      </c>
      <c r="E7" s="174">
        <v>0.15546045096175901</v>
      </c>
      <c r="F7" s="174">
        <v>0.162270603765372</v>
      </c>
      <c r="G7" s="174">
        <v>0.16235902533954899</v>
      </c>
      <c r="H7" s="174">
        <v>0.165844139735813</v>
      </c>
      <c r="I7" s="174">
        <v>0.18672978440292401</v>
      </c>
      <c r="J7" s="174">
        <v>0.19989691771854301</v>
      </c>
      <c r="K7" s="174">
        <v>0.20404264805821301</v>
      </c>
      <c r="L7" s="174">
        <v>0.19754301961701301</v>
      </c>
      <c r="M7" s="174">
        <v>0.22564753541853699</v>
      </c>
      <c r="N7" s="174">
        <v>0.235361218624592</v>
      </c>
      <c r="O7" s="174">
        <v>0.24678786657309701</v>
      </c>
      <c r="P7" s="174">
        <v>0.25756037242299401</v>
      </c>
      <c r="Q7" s="174">
        <v>0.26656116318123202</v>
      </c>
      <c r="R7" s="174">
        <v>0.27377603273290602</v>
      </c>
      <c r="S7" s="174">
        <v>0.26405048945356002</v>
      </c>
      <c r="T7" s="174">
        <v>0.298102941136693</v>
      </c>
      <c r="U7" s="174">
        <v>0.35607182700809897</v>
      </c>
      <c r="V7" s="174">
        <v>0.36409451999645998</v>
      </c>
      <c r="W7" s="174">
        <v>0.38720077251177398</v>
      </c>
      <c r="X7" s="174">
        <v>0.42679612973772701</v>
      </c>
      <c r="Y7" s="174">
        <v>0.424041269162163</v>
      </c>
      <c r="Z7" s="174">
        <v>0.51240776985645897</v>
      </c>
      <c r="AA7" s="174">
        <v>0.66670664146996295</v>
      </c>
      <c r="AB7" s="174">
        <v>0.70990717197528896</v>
      </c>
      <c r="AC7" s="174">
        <v>0.76077045724165504</v>
      </c>
      <c r="AD7" s="174">
        <v>0.79709483556038396</v>
      </c>
      <c r="AE7" s="174">
        <v>0.80723320060771198</v>
      </c>
      <c r="AF7" s="174">
        <v>0.78115023774435499</v>
      </c>
      <c r="AG7" s="174">
        <v>0.76623956772982704</v>
      </c>
      <c r="AH7" s="174">
        <v>0.79791365270330705</v>
      </c>
      <c r="AI7" s="174">
        <v>0.80377568974081703</v>
      </c>
      <c r="AJ7" s="174">
        <v>0.83152878757548598</v>
      </c>
      <c r="AK7" s="174">
        <v>0.86072249910901599</v>
      </c>
      <c r="AL7" s="174">
        <v>0.87880550282815095</v>
      </c>
      <c r="AM7" s="174">
        <v>0.98687278946670198</v>
      </c>
      <c r="AN7" s="174">
        <v>1.0457926382507201</v>
      </c>
      <c r="AO7" s="174">
        <v>1.1366892866443199</v>
      </c>
      <c r="AP7" s="174">
        <v>1.2227812710097901</v>
      </c>
      <c r="AQ7" s="174">
        <v>1.4437402421982599</v>
      </c>
      <c r="AR7" s="174">
        <v>1.64844435253628</v>
      </c>
      <c r="AS7" s="174">
        <v>2.0639108989555699</v>
      </c>
      <c r="AT7" s="174">
        <v>2.3447157964339902</v>
      </c>
      <c r="AU7" s="174">
        <v>2.6986624068158598</v>
      </c>
      <c r="AV7" s="174">
        <v>3.0328255953032599</v>
      </c>
      <c r="AW7" s="174">
        <v>3.2670105225868902</v>
      </c>
      <c r="AX7" s="174">
        <v>3.6966917859250499</v>
      </c>
      <c r="AY7" s="174">
        <v>3.9786660846537001</v>
      </c>
      <c r="AZ7" s="174">
        <v>4.1859337898362998</v>
      </c>
      <c r="BA7" s="174">
        <v>4.7429292633048403</v>
      </c>
      <c r="BB7" s="174">
        <v>5.1739647296390601</v>
      </c>
      <c r="BC7" s="174">
        <v>5.4398599261534502</v>
      </c>
      <c r="BD7" s="174">
        <v>5.7098582879817501</v>
      </c>
      <c r="BE7" s="175">
        <v>6.1498778719175098</v>
      </c>
      <c r="BF7" s="132">
        <v>7.4120340223034195E-2</v>
      </c>
      <c r="BG7" s="132">
        <v>9.3083936244388293E-2</v>
      </c>
      <c r="BH7" s="132">
        <v>0.19393158466975499</v>
      </c>
    </row>
    <row r="8" spans="1:62" s="125" customFormat="1">
      <c r="A8" s="133" t="s">
        <v>257</v>
      </c>
      <c r="B8" s="176">
        <v>0.13332232095652599</v>
      </c>
      <c r="C8" s="176">
        <v>0.14062006895272899</v>
      </c>
      <c r="D8" s="176">
        <v>0.14073570742648001</v>
      </c>
      <c r="E8" s="176">
        <v>0.15546045096175901</v>
      </c>
      <c r="F8" s="176">
        <v>0.162270603765372</v>
      </c>
      <c r="G8" s="176">
        <v>0.16235902533954899</v>
      </c>
      <c r="H8" s="176">
        <v>0.165844139735813</v>
      </c>
      <c r="I8" s="176">
        <v>0.18672978440292401</v>
      </c>
      <c r="J8" s="176">
        <v>0.20150691771854301</v>
      </c>
      <c r="K8" s="176">
        <v>0.20867264805821301</v>
      </c>
      <c r="L8" s="176">
        <v>0.202723019617013</v>
      </c>
      <c r="M8" s="176">
        <v>0.238507535418536</v>
      </c>
      <c r="N8" s="176">
        <v>0.25197121862459199</v>
      </c>
      <c r="O8" s="176">
        <v>0.26408786657309702</v>
      </c>
      <c r="P8" s="176">
        <v>0.281200372422994</v>
      </c>
      <c r="Q8" s="176">
        <v>0.28871116318123202</v>
      </c>
      <c r="R8" s="176">
        <v>0.30239603273290599</v>
      </c>
      <c r="S8" s="176">
        <v>0.29840048945356001</v>
      </c>
      <c r="T8" s="176">
        <v>0.33248294113669302</v>
      </c>
      <c r="U8" s="176">
        <v>0.39368182700809901</v>
      </c>
      <c r="V8" s="176">
        <v>0.39728451999645997</v>
      </c>
      <c r="W8" s="176">
        <v>0.43980077251177402</v>
      </c>
      <c r="X8" s="176">
        <v>0.494106129737727</v>
      </c>
      <c r="Y8" s="176">
        <v>0.49523126916216298</v>
      </c>
      <c r="Z8" s="176">
        <v>0.59393776985645896</v>
      </c>
      <c r="AA8" s="176">
        <v>0.75752583338915502</v>
      </c>
      <c r="AB8" s="176">
        <v>0.80812148864825595</v>
      </c>
      <c r="AC8" s="176">
        <v>0.86972621337124101</v>
      </c>
      <c r="AD8" s="176">
        <v>0.91092296857769195</v>
      </c>
      <c r="AE8" s="176">
        <v>0.92745898092778201</v>
      </c>
      <c r="AF8" s="176">
        <v>0.91742175162713202</v>
      </c>
      <c r="AG8" s="176">
        <v>0.904169214645687</v>
      </c>
      <c r="AH8" s="176">
        <v>0.93929778383246798</v>
      </c>
      <c r="AI8" s="176">
        <v>0.960421503551941</v>
      </c>
      <c r="AJ8" s="176">
        <v>0.98874033824667995</v>
      </c>
      <c r="AK8" s="176">
        <v>1.02538692851234</v>
      </c>
      <c r="AL8" s="176">
        <v>1.0495782486968801</v>
      </c>
      <c r="AM8" s="176">
        <v>1.1591534399104599</v>
      </c>
      <c r="AN8" s="176">
        <v>1.22270455062454</v>
      </c>
      <c r="AO8" s="176">
        <v>1.32184817437355</v>
      </c>
      <c r="AP8" s="176">
        <v>1.4163602679940701</v>
      </c>
      <c r="AQ8" s="176">
        <v>1.63688698488836</v>
      </c>
      <c r="AR8" s="176">
        <v>1.8757454962472599</v>
      </c>
      <c r="AS8" s="176">
        <v>2.2906903519205399</v>
      </c>
      <c r="AT8" s="176">
        <v>2.6060633772381898</v>
      </c>
      <c r="AU8" s="176">
        <v>3.0028872055339</v>
      </c>
      <c r="AV8" s="176">
        <v>3.3771136358250802</v>
      </c>
      <c r="AW8" s="176">
        <v>3.66194788456828</v>
      </c>
      <c r="AX8" s="176">
        <v>4.1035617729191696</v>
      </c>
      <c r="AY8" s="176">
        <v>4.4179120000761998</v>
      </c>
      <c r="AZ8" s="176">
        <v>4.7817636726417296</v>
      </c>
      <c r="BA8" s="176">
        <v>5.4061313770173003</v>
      </c>
      <c r="BB8" s="176">
        <v>5.8212028885293003</v>
      </c>
      <c r="BC8" s="176">
        <v>6.1922517444985896</v>
      </c>
      <c r="BD8" s="176">
        <v>6.51895934098608</v>
      </c>
      <c r="BE8" s="176">
        <v>7.0415583126226799</v>
      </c>
      <c r="BF8" s="135">
        <v>7.7214738571770997E-2</v>
      </c>
      <c r="BG8" s="135">
        <v>9.6022147042905195E-2</v>
      </c>
      <c r="BH8" s="135">
        <v>0.222050029374911</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0</v>
      </c>
      <c r="C10" s="174">
        <v>0</v>
      </c>
      <c r="D10" s="174">
        <v>0</v>
      </c>
      <c r="E10" s="174">
        <v>0</v>
      </c>
      <c r="F10" s="174">
        <v>0</v>
      </c>
      <c r="G10" s="174">
        <v>4.7540991253644299E-4</v>
      </c>
      <c r="H10" s="174">
        <v>4.9864613702623904E-4</v>
      </c>
      <c r="I10" s="174">
        <v>6.4353151927437602E-4</v>
      </c>
      <c r="J10" s="174">
        <v>4.9042434402332398E-4</v>
      </c>
      <c r="K10" s="174">
        <v>5.0067671428571405E-4</v>
      </c>
      <c r="L10" s="174">
        <v>5.4922641509433997E-4</v>
      </c>
      <c r="M10" s="174">
        <v>5.02027915451895E-4</v>
      </c>
      <c r="N10" s="174">
        <v>5.3855107816711597E-4</v>
      </c>
      <c r="O10" s="174">
        <v>5.4136662087912095E-4</v>
      </c>
      <c r="P10" s="174">
        <v>8.4393763392857197E-4</v>
      </c>
      <c r="Q10" s="174">
        <v>8.6251567944250899E-4</v>
      </c>
      <c r="R10" s="174">
        <v>7.4722500000000002E-4</v>
      </c>
      <c r="S10" s="174">
        <v>9.5912465437788001E-4</v>
      </c>
      <c r="T10" s="174">
        <v>1.3731478405315601E-3</v>
      </c>
      <c r="U10" s="174">
        <v>9.7392791811846697E-4</v>
      </c>
      <c r="V10" s="174">
        <v>1.03321614285714E-3</v>
      </c>
      <c r="W10" s="174">
        <v>1.07078920807453E-3</v>
      </c>
      <c r="X10" s="174">
        <v>1.08156823308271E-3</v>
      </c>
      <c r="Y10" s="174">
        <v>1.21116047351525E-3</v>
      </c>
      <c r="Z10" s="174">
        <v>1.19376907894737E-3</v>
      </c>
      <c r="AA10" s="174">
        <v>1.06763283730159E-3</v>
      </c>
      <c r="AB10" s="174">
        <v>9.9600404312668494E-4</v>
      </c>
      <c r="AC10" s="174">
        <v>1.01865494505495E-3</v>
      </c>
      <c r="AD10" s="174">
        <v>1.0743840277777799E-3</v>
      </c>
      <c r="AE10" s="174">
        <v>1.19290037593985E-3</v>
      </c>
      <c r="AF10" s="174">
        <v>1.15592457298137E-3</v>
      </c>
      <c r="AG10" s="174">
        <v>3.6101549206349198E-3</v>
      </c>
      <c r="AH10" s="174">
        <v>4.6022405000000002E-3</v>
      </c>
      <c r="AI10" s="174">
        <v>4.9643920300751904E-3</v>
      </c>
      <c r="AJ10" s="174">
        <v>6.8526214285714298E-3</v>
      </c>
      <c r="AK10" s="174">
        <v>7.0980831010453004E-3</v>
      </c>
      <c r="AL10" s="174">
        <v>6.5445238369371802E-3</v>
      </c>
      <c r="AM10" s="174">
        <v>9.1178191996570592E-3</v>
      </c>
      <c r="AN10" s="174">
        <v>1.07109695723469E-2</v>
      </c>
      <c r="AO10" s="174">
        <v>9.4802609435641998E-3</v>
      </c>
      <c r="AP10" s="174">
        <v>1.1096117441538701E-2</v>
      </c>
      <c r="AQ10" s="174">
        <v>1.5753614347661399E-2</v>
      </c>
      <c r="AR10" s="174">
        <v>1.5657738822144201E-2</v>
      </c>
      <c r="AS10" s="174">
        <v>1.6493886194773599E-2</v>
      </c>
      <c r="AT10" s="174">
        <v>1.6675713425318501E-2</v>
      </c>
      <c r="AU10" s="174">
        <v>4.0460481507274097E-2</v>
      </c>
      <c r="AV10" s="174">
        <v>5.2178753810225201E-2</v>
      </c>
      <c r="AW10" s="174">
        <v>6.5131591488299306E-2</v>
      </c>
      <c r="AX10" s="174">
        <v>6.9815146913403306E-2</v>
      </c>
      <c r="AY10" s="174">
        <v>7.6920544033284105E-2</v>
      </c>
      <c r="AZ10" s="174">
        <v>8.1667993011020207E-2</v>
      </c>
      <c r="BA10" s="174">
        <v>8.0593693299611496E-2</v>
      </c>
      <c r="BB10" s="174">
        <v>9.3445349460716795E-2</v>
      </c>
      <c r="BC10" s="174">
        <v>8.1179041384531303E-2</v>
      </c>
      <c r="BD10" s="174">
        <v>0.121910348149509</v>
      </c>
      <c r="BE10" s="175">
        <v>0.13445365789344699</v>
      </c>
      <c r="BF10" s="132">
        <v>9.9876263235554499E-2</v>
      </c>
      <c r="BG10" s="132">
        <v>0.22010052737115601</v>
      </c>
      <c r="BH10" s="132">
        <v>4.2398908536034497E-3</v>
      </c>
    </row>
    <row r="11" spans="1:62">
      <c r="A11" s="124" t="s">
        <v>259</v>
      </c>
      <c r="B11" s="174">
        <v>0</v>
      </c>
      <c r="C11" s="174">
        <v>0</v>
      </c>
      <c r="D11" s="174">
        <v>0</v>
      </c>
      <c r="E11" s="174">
        <v>0</v>
      </c>
      <c r="F11" s="174">
        <v>0</v>
      </c>
      <c r="G11" s="174">
        <v>9.2601194296000004E-3</v>
      </c>
      <c r="H11" s="174">
        <v>1.2011962962600001E-2</v>
      </c>
      <c r="I11" s="174">
        <v>1.59062612879E-2</v>
      </c>
      <c r="J11" s="174">
        <v>1.4415504667099999E-2</v>
      </c>
      <c r="K11" s="174">
        <v>1.2098848661E-2</v>
      </c>
      <c r="L11" s="174">
        <v>1.22931839978E-2</v>
      </c>
      <c r="M11" s="174">
        <v>1.2488329216799999E-2</v>
      </c>
      <c r="N11" s="174">
        <v>2.5452898269100001E-2</v>
      </c>
      <c r="O11" s="174">
        <v>4.6983093814720003E-2</v>
      </c>
      <c r="P11" s="174">
        <v>6.7705967063059994E-2</v>
      </c>
      <c r="Q11" s="174">
        <v>7.7573854982940005E-2</v>
      </c>
      <c r="R11" s="174">
        <v>7.4058037022920006E-2</v>
      </c>
      <c r="S11" s="174">
        <v>0.10268418795934001</v>
      </c>
      <c r="T11" s="174">
        <v>0.14190675206629999</v>
      </c>
      <c r="U11" s="174">
        <v>0.17268389195780001</v>
      </c>
      <c r="V11" s="174">
        <v>0.20799588003910199</v>
      </c>
      <c r="W11" s="174">
        <v>0.265711137731793</v>
      </c>
      <c r="X11" s="174">
        <v>0.27372723561728901</v>
      </c>
      <c r="Y11" s="174">
        <v>0.28561384144193802</v>
      </c>
      <c r="Z11" s="174">
        <v>0.30646895648899303</v>
      </c>
      <c r="AA11" s="174">
        <v>0.28373072464892002</v>
      </c>
      <c r="AB11" s="174">
        <v>0.29555846649786</v>
      </c>
      <c r="AC11" s="174">
        <v>0.29936235146657197</v>
      </c>
      <c r="AD11" s="174">
        <v>0.31061399899224401</v>
      </c>
      <c r="AE11" s="174">
        <v>0.33202931139277497</v>
      </c>
      <c r="AF11" s="174">
        <v>0.34355268390414301</v>
      </c>
      <c r="AG11" s="174">
        <v>0.36697249989941999</v>
      </c>
      <c r="AH11" s="174">
        <v>0.36313359255452698</v>
      </c>
      <c r="AI11" s="174">
        <v>0.35907962304442098</v>
      </c>
      <c r="AJ11" s="174">
        <v>0.36841128991494698</v>
      </c>
      <c r="AK11" s="174">
        <v>0.32224275604657998</v>
      </c>
      <c r="AL11" s="174">
        <v>0.30814422262594399</v>
      </c>
      <c r="AM11" s="174">
        <v>0.34828606498109499</v>
      </c>
      <c r="AN11" s="174">
        <v>0.35178062610072602</v>
      </c>
      <c r="AO11" s="174">
        <v>0.38365823283522899</v>
      </c>
      <c r="AP11" s="174">
        <v>0.415486528847825</v>
      </c>
      <c r="AQ11" s="174">
        <v>0.40908942019330702</v>
      </c>
      <c r="AR11" s="174">
        <v>0.54552847660725401</v>
      </c>
      <c r="AS11" s="174">
        <v>0.68928571207664602</v>
      </c>
      <c r="AT11" s="174">
        <v>0.76501514210412402</v>
      </c>
      <c r="AU11" s="174">
        <v>0.89421838954314103</v>
      </c>
      <c r="AV11" s="174">
        <v>0.85382574589221205</v>
      </c>
      <c r="AW11" s="174">
        <v>0.87476876666978498</v>
      </c>
      <c r="AX11" s="174">
        <v>1.02114689835646</v>
      </c>
      <c r="AY11" s="174">
        <v>1.1868062008970901</v>
      </c>
      <c r="AZ11" s="174">
        <v>1.4144132690362501</v>
      </c>
      <c r="BA11" s="174">
        <v>1.4619164648654399</v>
      </c>
      <c r="BB11" s="174">
        <v>1.5932157804535101</v>
      </c>
      <c r="BC11" s="174">
        <v>1.79593343636097</v>
      </c>
      <c r="BD11" s="174">
        <v>1.9860790498187899</v>
      </c>
      <c r="BE11" s="175">
        <v>2.0059163774395801</v>
      </c>
      <c r="BF11" s="132">
        <v>7.2286557688119304E-3</v>
      </c>
      <c r="BG11" s="132">
        <v>0.10010122908562701</v>
      </c>
      <c r="BH11" s="132">
        <v>6.3255002764888907E-2</v>
      </c>
    </row>
    <row r="12" spans="1:62">
      <c r="A12" s="124" t="s">
        <v>260</v>
      </c>
      <c r="B12" s="174">
        <v>0</v>
      </c>
      <c r="C12" s="174">
        <v>0</v>
      </c>
      <c r="D12" s="174">
        <v>0</v>
      </c>
      <c r="E12" s="174">
        <v>0</v>
      </c>
      <c r="F12" s="174">
        <v>0</v>
      </c>
      <c r="G12" s="174">
        <v>0</v>
      </c>
      <c r="H12" s="174">
        <v>6.6E-4</v>
      </c>
      <c r="I12" s="174">
        <v>5.6999999999999998E-4</v>
      </c>
      <c r="J12" s="174">
        <v>5.1000000000000004E-4</v>
      </c>
      <c r="K12" s="174">
        <v>4.6000000000000001E-4</v>
      </c>
      <c r="L12" s="174">
        <v>5.1000000000000004E-4</v>
      </c>
      <c r="M12" s="174">
        <v>7.2999999999999996E-4</v>
      </c>
      <c r="N12" s="174">
        <v>8.0000000000000004E-4</v>
      </c>
      <c r="O12" s="174">
        <v>9.1E-4</v>
      </c>
      <c r="P12" s="174">
        <v>9.3999999999999997E-4</v>
      </c>
      <c r="Q12" s="174">
        <v>1.0499999999999999E-3</v>
      </c>
      <c r="R12" s="174">
        <v>1.1000000000000001E-3</v>
      </c>
      <c r="S12" s="174">
        <v>1.3699999999999999E-3</v>
      </c>
      <c r="T12" s="174">
        <v>2.0799999999999998E-3</v>
      </c>
      <c r="U12" s="174">
        <v>2.0100000000000001E-3</v>
      </c>
      <c r="V12" s="174">
        <v>1.9499999999999999E-3</v>
      </c>
      <c r="W12" s="174">
        <v>2.8E-3</v>
      </c>
      <c r="X12" s="174">
        <v>2.7100000000000002E-3</v>
      </c>
      <c r="Y12" s="174">
        <v>3.2699999999999999E-3</v>
      </c>
      <c r="Z12" s="174">
        <v>3.2100000000000002E-3</v>
      </c>
      <c r="AA12" s="174">
        <v>9.6299999999999997E-3</v>
      </c>
      <c r="AB12" s="174">
        <v>1.0330000000000001E-2</v>
      </c>
      <c r="AC12" s="174">
        <v>1.7430000000000001E-2</v>
      </c>
      <c r="AD12" s="174">
        <v>1.7500000000000002E-2</v>
      </c>
      <c r="AE12" s="174">
        <v>1.7860000000000001E-2</v>
      </c>
      <c r="AF12" s="174">
        <v>1.8790000000000001E-2</v>
      </c>
      <c r="AG12" s="174">
        <v>1.738E-2</v>
      </c>
      <c r="AH12" s="174">
        <v>1.7430000000000001E-2</v>
      </c>
      <c r="AI12" s="174">
        <v>1.1610000000000001E-2</v>
      </c>
      <c r="AJ12" s="174">
        <v>1.4500000000000001E-2</v>
      </c>
      <c r="AK12" s="174">
        <v>1.375E-2</v>
      </c>
      <c r="AL12" s="174">
        <v>1.6790259740259699E-2</v>
      </c>
      <c r="AM12" s="174">
        <v>1.7649290322580599E-2</v>
      </c>
      <c r="AN12" s="174">
        <v>1.6692692307692301E-2</v>
      </c>
      <c r="AO12" s="174">
        <v>1.98412738853503E-2</v>
      </c>
      <c r="AP12" s="174">
        <v>1.7401329113923999E-2</v>
      </c>
      <c r="AQ12" s="174">
        <v>1.3837358490566E-2</v>
      </c>
      <c r="AR12" s="174">
        <v>2.58876E-2</v>
      </c>
      <c r="AS12" s="174">
        <v>3.4461534271304398E-2</v>
      </c>
      <c r="AT12" s="174">
        <v>3.2778795891777797E-2</v>
      </c>
      <c r="AU12" s="174">
        <v>3.5084901559141103E-2</v>
      </c>
      <c r="AV12" s="174">
        <v>4.3399958934512199E-2</v>
      </c>
      <c r="AW12" s="174">
        <v>5.9270358016329398E-2</v>
      </c>
      <c r="AX12" s="174">
        <v>6.8645738806264997E-2</v>
      </c>
      <c r="AY12" s="174">
        <v>6.3139583464491097E-2</v>
      </c>
      <c r="AZ12" s="174">
        <v>8.2336566634821307E-2</v>
      </c>
      <c r="BA12" s="174">
        <v>0.106143244656716</v>
      </c>
      <c r="BB12" s="174">
        <v>0.13473736005672299</v>
      </c>
      <c r="BC12" s="174">
        <v>0.15983460408137001</v>
      </c>
      <c r="BD12" s="174">
        <v>0.18490203188420501</v>
      </c>
      <c r="BE12" s="175">
        <v>0.20941795691971499</v>
      </c>
      <c r="BF12" s="132">
        <v>0.12949422232602401</v>
      </c>
      <c r="BG12" s="132">
        <v>0.18887137032263401</v>
      </c>
      <c r="BH12" s="132">
        <v>6.6038313426019001E-3</v>
      </c>
    </row>
    <row r="13" spans="1:62">
      <c r="A13" s="124" t="s">
        <v>261</v>
      </c>
      <c r="B13" s="174">
        <v>0</v>
      </c>
      <c r="C13" s="174">
        <v>0</v>
      </c>
      <c r="D13" s="174">
        <v>0</v>
      </c>
      <c r="E13" s="174">
        <v>0</v>
      </c>
      <c r="F13" s="174">
        <v>0</v>
      </c>
      <c r="G13" s="174">
        <v>0</v>
      </c>
      <c r="H13" s="174">
        <v>0</v>
      </c>
      <c r="I13" s="174">
        <v>0</v>
      </c>
      <c r="J13" s="174">
        <v>0</v>
      </c>
      <c r="K13" s="174">
        <v>0</v>
      </c>
      <c r="L13" s="174">
        <v>1.89E-3</v>
      </c>
      <c r="M13" s="174">
        <v>2.0200000000000001E-3</v>
      </c>
      <c r="N13" s="174">
        <v>1.92E-3</v>
      </c>
      <c r="O13" s="174">
        <v>2.0600000000000002E-3</v>
      </c>
      <c r="P13" s="174">
        <v>2.16E-3</v>
      </c>
      <c r="Q13" s="174">
        <v>2.2699999999999999E-3</v>
      </c>
      <c r="R13" s="174">
        <v>2.1199999999999999E-3</v>
      </c>
      <c r="S13" s="174">
        <v>2.31E-3</v>
      </c>
      <c r="T13" s="174">
        <v>2.3400000000000001E-3</v>
      </c>
      <c r="U13" s="174">
        <v>2.5500000000000002E-3</v>
      </c>
      <c r="V13" s="174">
        <v>2.6700000000000001E-3</v>
      </c>
      <c r="W13" s="174">
        <v>2.66E-3</v>
      </c>
      <c r="X13" s="174">
        <v>2.6800000000000001E-3</v>
      </c>
      <c r="Y13" s="174">
        <v>2.7399999999999998E-3</v>
      </c>
      <c r="Z13" s="174">
        <v>2.7399999999999998E-3</v>
      </c>
      <c r="AA13" s="174">
        <v>2.7399999999999998E-3</v>
      </c>
      <c r="AB13" s="174">
        <v>2.6900000000000001E-3</v>
      </c>
      <c r="AC13" s="174">
        <v>3.3999999999999998E-3</v>
      </c>
      <c r="AD13" s="174">
        <v>3.8899999999999998E-3</v>
      </c>
      <c r="AE13" s="174">
        <v>4.4400000000000004E-3</v>
      </c>
      <c r="AF13" s="174">
        <v>4.7699999999999999E-3</v>
      </c>
      <c r="AG13" s="174">
        <v>4.96E-3</v>
      </c>
      <c r="AH13" s="174">
        <v>4.8300000000000001E-3</v>
      </c>
      <c r="AI13" s="174">
        <v>5.3200000000000001E-3</v>
      </c>
      <c r="AJ13" s="174">
        <v>4.5700000000000003E-3</v>
      </c>
      <c r="AK13" s="174">
        <v>4.9783501369863002E-3</v>
      </c>
      <c r="AL13" s="174">
        <v>4.95430641233766E-3</v>
      </c>
      <c r="AM13" s="174">
        <v>4.8925575000000002E-3</v>
      </c>
      <c r="AN13" s="174">
        <v>4.9176259615384601E-3</v>
      </c>
      <c r="AO13" s="174">
        <v>5.1351645912224098E-3</v>
      </c>
      <c r="AP13" s="174">
        <v>6.0572850621062602E-3</v>
      </c>
      <c r="AQ13" s="174">
        <v>1.07878127559671E-2</v>
      </c>
      <c r="AR13" s="174">
        <v>1.1498490878086499E-2</v>
      </c>
      <c r="AS13" s="174">
        <v>1.46425542531317E-2</v>
      </c>
      <c r="AT13" s="174">
        <v>2.4683727389367999E-2</v>
      </c>
      <c r="AU13" s="174">
        <v>3.3240883738645997E-2</v>
      </c>
      <c r="AV13" s="174">
        <v>3.8959080705976597E-2</v>
      </c>
      <c r="AW13" s="174">
        <v>4.1098444868001398E-2</v>
      </c>
      <c r="AX13" s="174">
        <v>4.0179136098983097E-2</v>
      </c>
      <c r="AY13" s="174">
        <v>4.4680794057512498E-2</v>
      </c>
      <c r="AZ13" s="174">
        <v>4.7063607348437703E-2</v>
      </c>
      <c r="BA13" s="174">
        <v>4.7434347894822197E-2</v>
      </c>
      <c r="BB13" s="174">
        <v>4.8368365980777199E-2</v>
      </c>
      <c r="BC13" s="174">
        <v>5.4033873435399497E-2</v>
      </c>
      <c r="BD13" s="174">
        <v>5.8253831059898703E-2</v>
      </c>
      <c r="BE13" s="175">
        <v>5.4554713979266603E-2</v>
      </c>
      <c r="BF13" s="132">
        <v>-6.6058722768755906E-2</v>
      </c>
      <c r="BG13" s="132">
        <v>8.9660918955600799E-2</v>
      </c>
      <c r="BH13" s="132">
        <v>1.7203402008218499E-3</v>
      </c>
    </row>
    <row r="14" spans="1:62">
      <c r="A14" s="124" t="s">
        <v>262</v>
      </c>
      <c r="B14" s="174">
        <v>0</v>
      </c>
      <c r="C14" s="174">
        <v>0</v>
      </c>
      <c r="D14" s="174">
        <v>0</v>
      </c>
      <c r="E14" s="174">
        <v>0</v>
      </c>
      <c r="F14" s="174">
        <v>0</v>
      </c>
      <c r="G14" s="174">
        <v>0</v>
      </c>
      <c r="H14" s="174">
        <v>0</v>
      </c>
      <c r="I14" s="174">
        <v>0</v>
      </c>
      <c r="J14" s="174">
        <v>0</v>
      </c>
      <c r="K14" s="174">
        <v>0</v>
      </c>
      <c r="L14" s="174">
        <v>0</v>
      </c>
      <c r="M14" s="174">
        <v>0</v>
      </c>
      <c r="N14" s="174">
        <v>0</v>
      </c>
      <c r="O14" s="174">
        <v>0</v>
      </c>
      <c r="P14" s="174">
        <v>0</v>
      </c>
      <c r="Q14" s="174">
        <v>0</v>
      </c>
      <c r="R14" s="174">
        <v>0</v>
      </c>
      <c r="S14" s="174">
        <v>0</v>
      </c>
      <c r="T14" s="174">
        <v>0</v>
      </c>
      <c r="U14" s="174">
        <v>0</v>
      </c>
      <c r="V14" s="174">
        <v>0</v>
      </c>
      <c r="W14" s="174">
        <v>0</v>
      </c>
      <c r="X14" s="174">
        <v>0</v>
      </c>
      <c r="Y14" s="174">
        <v>0</v>
      </c>
      <c r="Z14" s="174">
        <v>0</v>
      </c>
      <c r="AA14" s="174">
        <v>0</v>
      </c>
      <c r="AB14" s="174">
        <v>0</v>
      </c>
      <c r="AC14" s="174">
        <v>0</v>
      </c>
      <c r="AD14" s="174">
        <v>0</v>
      </c>
      <c r="AE14" s="174">
        <v>0</v>
      </c>
      <c r="AF14" s="174">
        <v>0</v>
      </c>
      <c r="AG14" s="174">
        <v>0</v>
      </c>
      <c r="AH14" s="174">
        <v>0</v>
      </c>
      <c r="AI14" s="174">
        <v>0</v>
      </c>
      <c r="AJ14" s="174">
        <v>0</v>
      </c>
      <c r="AK14" s="174">
        <v>0</v>
      </c>
      <c r="AL14" s="174">
        <v>0</v>
      </c>
      <c r="AM14" s="174">
        <v>0</v>
      </c>
      <c r="AN14" s="174">
        <v>0</v>
      </c>
      <c r="AO14" s="174">
        <v>3.1580077070063702E-5</v>
      </c>
      <c r="AP14" s="174">
        <v>9.9613335179050597E-4</v>
      </c>
      <c r="AQ14" s="174">
        <v>1.4007737341211299E-3</v>
      </c>
      <c r="AR14" s="174">
        <v>2.1011972715E-3</v>
      </c>
      <c r="AS14" s="174">
        <v>2.0054746788819898E-3</v>
      </c>
      <c r="AT14" s="174">
        <v>2.0752475380677801E-3</v>
      </c>
      <c r="AU14" s="174">
        <v>2.3512151315143799E-3</v>
      </c>
      <c r="AV14" s="174">
        <v>2.7086881209261102E-3</v>
      </c>
      <c r="AW14" s="174">
        <v>2.8848595623581601E-3</v>
      </c>
      <c r="AX14" s="174">
        <v>3.39402219025094E-3</v>
      </c>
      <c r="AY14" s="174">
        <v>4.7369256727120002E-3</v>
      </c>
      <c r="AZ14" s="174">
        <v>5.2766007088973898E-3</v>
      </c>
      <c r="BA14" s="174">
        <v>6.0202542371916102E-3</v>
      </c>
      <c r="BB14" s="174">
        <v>5.7168642175201498E-3</v>
      </c>
      <c r="BC14" s="174">
        <v>5.6281866815718496E-3</v>
      </c>
      <c r="BD14" s="174">
        <v>7.1814169131573704E-3</v>
      </c>
      <c r="BE14" s="175">
        <v>7.8765424198599995E-3</v>
      </c>
      <c r="BF14" s="132">
        <v>9.37983279823182E-2</v>
      </c>
      <c r="BG14" s="132">
        <v>0.13217620559858401</v>
      </c>
      <c r="BH14" s="132">
        <v>2.4838059958509802E-4</v>
      </c>
    </row>
    <row r="15" spans="1:62">
      <c r="A15" s="124" t="s">
        <v>263</v>
      </c>
      <c r="B15" s="174">
        <v>0</v>
      </c>
      <c r="C15" s="174">
        <v>0</v>
      </c>
      <c r="D15" s="174">
        <v>0</v>
      </c>
      <c r="E15" s="174">
        <v>0</v>
      </c>
      <c r="F15" s="174">
        <v>0</v>
      </c>
      <c r="G15" s="174">
        <v>0</v>
      </c>
      <c r="H15" s="174">
        <v>2.2699999999999999E-3</v>
      </c>
      <c r="I15" s="174">
        <v>2.2699999999999999E-3</v>
      </c>
      <c r="J15" s="174">
        <v>2.3E-3</v>
      </c>
      <c r="K15" s="174">
        <v>2.66E-3</v>
      </c>
      <c r="L15" s="174">
        <v>2.66E-3</v>
      </c>
      <c r="M15" s="174">
        <v>2.4499999999999999E-3</v>
      </c>
      <c r="N15" s="174">
        <v>2.4199999999999998E-3</v>
      </c>
      <c r="O15" s="174">
        <v>2.15E-3</v>
      </c>
      <c r="P15" s="174">
        <v>1.6299999999999999E-3</v>
      </c>
      <c r="Q15" s="174">
        <v>8.4999999999999995E-4</v>
      </c>
      <c r="R15" s="174">
        <v>7.6000000000000004E-4</v>
      </c>
      <c r="S15" s="174">
        <v>1.5100000000000001E-3</v>
      </c>
      <c r="T15" s="174">
        <v>1.4499999999999999E-3</v>
      </c>
      <c r="U15" s="174">
        <v>1.42E-3</v>
      </c>
      <c r="V15" s="174">
        <v>1.6900000000000001E-3</v>
      </c>
      <c r="W15" s="174">
        <v>1.5399999999999999E-3</v>
      </c>
      <c r="X15" s="174">
        <v>1.3600000000000001E-3</v>
      </c>
      <c r="Y15" s="174">
        <v>1.3600000000000001E-3</v>
      </c>
      <c r="Z15" s="174">
        <v>1.4499999999999999E-3</v>
      </c>
      <c r="AA15" s="174">
        <v>1.3600000000000001E-3</v>
      </c>
      <c r="AB15" s="174">
        <v>1.33E-3</v>
      </c>
      <c r="AC15" s="174">
        <v>1.33E-3</v>
      </c>
      <c r="AD15" s="174">
        <v>1.09E-3</v>
      </c>
      <c r="AE15" s="174">
        <v>1.1900000000000001E-3</v>
      </c>
      <c r="AF15" s="174">
        <v>1.42E-3</v>
      </c>
      <c r="AG15" s="174">
        <v>1.374E-3</v>
      </c>
      <c r="AH15" s="174">
        <v>1.5460000000000001E-3</v>
      </c>
      <c r="AI15" s="174">
        <v>1.2650000000000001E-3</v>
      </c>
      <c r="AJ15" s="174">
        <v>1.3960000000000001E-3</v>
      </c>
      <c r="AK15" s="174">
        <v>1.588E-3</v>
      </c>
      <c r="AL15" s="174">
        <v>1.63133766233766E-3</v>
      </c>
      <c r="AM15" s="174">
        <v>2.4701050517783501E-3</v>
      </c>
      <c r="AN15" s="174">
        <v>2.5680012539964401E-3</v>
      </c>
      <c r="AO15" s="174">
        <v>1.9200624688312799E-3</v>
      </c>
      <c r="AP15" s="174">
        <v>3.6625117990676699E-3</v>
      </c>
      <c r="AQ15" s="174">
        <v>6.6338423731262704E-3</v>
      </c>
      <c r="AR15" s="174">
        <v>7.36800135270777E-3</v>
      </c>
      <c r="AS15" s="174">
        <v>8.3171165895644193E-3</v>
      </c>
      <c r="AT15" s="174">
        <v>1.1023014719045401E-2</v>
      </c>
      <c r="AU15" s="174">
        <v>1.44796856136822E-2</v>
      </c>
      <c r="AV15" s="174">
        <v>1.50186496985068E-2</v>
      </c>
      <c r="AW15" s="174">
        <v>2.0425172296001898E-2</v>
      </c>
      <c r="AX15" s="174">
        <v>2.53283668510196E-2</v>
      </c>
      <c r="AY15" s="174">
        <v>3.0181455108155002E-2</v>
      </c>
      <c r="AZ15" s="174">
        <v>3.0695748493652801E-2</v>
      </c>
      <c r="BA15" s="174">
        <v>3.2427699420587097E-2</v>
      </c>
      <c r="BB15" s="174">
        <v>3.3593783109738103E-2</v>
      </c>
      <c r="BC15" s="174">
        <v>4.0211808591440003E-2</v>
      </c>
      <c r="BD15" s="174">
        <v>4.22407898798388E-2</v>
      </c>
      <c r="BE15" s="175">
        <v>4.5302239924485198E-2</v>
      </c>
      <c r="BF15" s="132">
        <v>6.9545892517341307E-2</v>
      </c>
      <c r="BG15" s="132">
        <v>0.143781754220002</v>
      </c>
      <c r="BH15" s="132">
        <v>1.42857067418569E-3</v>
      </c>
    </row>
    <row r="16" spans="1:62">
      <c r="A16" s="124" t="s">
        <v>264</v>
      </c>
      <c r="B16" s="174">
        <v>0</v>
      </c>
      <c r="C16" s="174">
        <v>0</v>
      </c>
      <c r="D16" s="174">
        <v>0</v>
      </c>
      <c r="E16" s="174">
        <v>0</v>
      </c>
      <c r="F16" s="174">
        <v>0</v>
      </c>
      <c r="G16" s="174">
        <v>0</v>
      </c>
      <c r="H16" s="174">
        <v>3.5E-4</v>
      </c>
      <c r="I16" s="174">
        <v>3.5E-4</v>
      </c>
      <c r="J16" s="174">
        <v>2.9E-4</v>
      </c>
      <c r="K16" s="174">
        <v>2.5000000000000001E-4</v>
      </c>
      <c r="L16" s="174">
        <v>2.3000000000000001E-4</v>
      </c>
      <c r="M16" s="174">
        <v>1.9000000000000001E-4</v>
      </c>
      <c r="N16" s="174">
        <v>2.3000000000000001E-4</v>
      </c>
      <c r="O16" s="174">
        <v>2.9E-4</v>
      </c>
      <c r="P16" s="174">
        <v>2.9E-4</v>
      </c>
      <c r="Q16" s="174">
        <v>2.5999999999999998E-4</v>
      </c>
      <c r="R16" s="174">
        <v>1.9000000000000001E-4</v>
      </c>
      <c r="S16" s="174">
        <v>1.8000000000000001E-4</v>
      </c>
      <c r="T16" s="174">
        <v>1.6000000000000001E-4</v>
      </c>
      <c r="U16" s="174">
        <v>1.2999999999999999E-4</v>
      </c>
      <c r="V16" s="174">
        <v>1.7000000000000001E-4</v>
      </c>
      <c r="W16" s="174">
        <v>2.5999999999999998E-4</v>
      </c>
      <c r="X16" s="174">
        <v>3.1E-4</v>
      </c>
      <c r="Y16" s="174">
        <v>2.7E-4</v>
      </c>
      <c r="Z16" s="174">
        <v>2.5999999999999998E-4</v>
      </c>
      <c r="AA16" s="174">
        <v>3.1E-4</v>
      </c>
      <c r="AB16" s="174">
        <v>2.5000000000000001E-4</v>
      </c>
      <c r="AC16" s="174">
        <v>2.9999999999999997E-4</v>
      </c>
      <c r="AD16" s="174">
        <v>2.7999999999999998E-4</v>
      </c>
      <c r="AE16" s="174">
        <v>3.2000000000000003E-4</v>
      </c>
      <c r="AF16" s="174">
        <v>3.3E-4</v>
      </c>
      <c r="AG16" s="174">
        <v>1.7000000000000001E-4</v>
      </c>
      <c r="AH16" s="174">
        <v>1.8000000000000001E-4</v>
      </c>
      <c r="AI16" s="174">
        <v>1.8000000000000001E-4</v>
      </c>
      <c r="AJ16" s="174">
        <v>1.8000000000000001E-4</v>
      </c>
      <c r="AK16" s="174">
        <v>2.0127E-4</v>
      </c>
      <c r="AL16" s="174">
        <v>2.94425649350649E-4</v>
      </c>
      <c r="AM16" s="174">
        <v>2.6617064516128999E-4</v>
      </c>
      <c r="AN16" s="174">
        <v>1.3238423076923099E-4</v>
      </c>
      <c r="AO16" s="174">
        <v>2.45335987261146E-4</v>
      </c>
      <c r="AP16" s="174">
        <v>2.3568778481012601E-4</v>
      </c>
      <c r="AQ16" s="174">
        <v>2.7603509433962302E-4</v>
      </c>
      <c r="AR16" s="174">
        <v>2.092370625E-4</v>
      </c>
      <c r="AS16" s="174">
        <v>2.19806832298137E-4</v>
      </c>
      <c r="AT16" s="174">
        <v>2.1283055555555499E-4</v>
      </c>
      <c r="AU16" s="174">
        <v>3.7583558282208598E-5</v>
      </c>
      <c r="AV16" s="174">
        <v>3.7354390243902401E-5</v>
      </c>
      <c r="AW16" s="174">
        <v>3.7128000000000001E-5</v>
      </c>
      <c r="AX16" s="174">
        <v>3.6904337349397601E-5</v>
      </c>
      <c r="AY16" s="174">
        <v>4.11176047904191E-5</v>
      </c>
      <c r="AZ16" s="174">
        <v>4.6910892857142797E-5</v>
      </c>
      <c r="BA16" s="174">
        <v>4.6633313609467401E-5</v>
      </c>
      <c r="BB16" s="174">
        <v>4.6359000000000001E-5</v>
      </c>
      <c r="BC16" s="174">
        <v>4.1784129330006101E-5</v>
      </c>
      <c r="BD16" s="174">
        <v>4.1630070680284602E-5</v>
      </c>
      <c r="BE16" s="175">
        <v>4.1486106122448999E-5</v>
      </c>
      <c r="BF16" s="132">
        <v>-6.1809785657055399E-3</v>
      </c>
      <c r="BG16" s="132">
        <v>-0.150550985253397</v>
      </c>
      <c r="BH16" s="132">
        <v>1.3082318819439599E-6</v>
      </c>
    </row>
    <row r="17" spans="1:60">
      <c r="A17" s="124" t="s">
        <v>265</v>
      </c>
      <c r="B17" s="174">
        <v>0</v>
      </c>
      <c r="C17" s="174">
        <v>0</v>
      </c>
      <c r="D17" s="174">
        <v>0</v>
      </c>
      <c r="E17" s="174">
        <v>0</v>
      </c>
      <c r="F17" s="174">
        <v>0</v>
      </c>
      <c r="G17" s="174">
        <v>0</v>
      </c>
      <c r="H17" s="174">
        <v>0</v>
      </c>
      <c r="I17" s="174">
        <v>0</v>
      </c>
      <c r="J17" s="174">
        <v>0</v>
      </c>
      <c r="K17" s="174">
        <v>0</v>
      </c>
      <c r="L17" s="174">
        <v>0</v>
      </c>
      <c r="M17" s="174">
        <v>0</v>
      </c>
      <c r="N17" s="174">
        <v>0</v>
      </c>
      <c r="O17" s="174">
        <v>0</v>
      </c>
      <c r="P17" s="174">
        <v>0</v>
      </c>
      <c r="Q17" s="174">
        <v>0</v>
      </c>
      <c r="R17" s="174">
        <v>0</v>
      </c>
      <c r="S17" s="174">
        <v>0</v>
      </c>
      <c r="T17" s="174">
        <v>0</v>
      </c>
      <c r="U17" s="174">
        <v>0</v>
      </c>
      <c r="V17" s="174">
        <v>0</v>
      </c>
      <c r="W17" s="174">
        <v>0</v>
      </c>
      <c r="X17" s="174">
        <v>0</v>
      </c>
      <c r="Y17" s="174">
        <v>0</v>
      </c>
      <c r="Z17" s="174">
        <v>0</v>
      </c>
      <c r="AA17" s="174">
        <v>0</v>
      </c>
      <c r="AB17" s="174">
        <v>0</v>
      </c>
      <c r="AC17" s="174">
        <v>0</v>
      </c>
      <c r="AD17" s="174">
        <v>0</v>
      </c>
      <c r="AE17" s="174">
        <v>0</v>
      </c>
      <c r="AF17" s="174">
        <v>0</v>
      </c>
      <c r="AG17" s="174">
        <v>0</v>
      </c>
      <c r="AH17" s="174">
        <v>0</v>
      </c>
      <c r="AI17" s="174">
        <v>0</v>
      </c>
      <c r="AJ17" s="174">
        <v>0</v>
      </c>
      <c r="AK17" s="174">
        <v>0</v>
      </c>
      <c r="AL17" s="174">
        <v>0</v>
      </c>
      <c r="AM17" s="174">
        <v>0</v>
      </c>
      <c r="AN17" s="174">
        <v>0</v>
      </c>
      <c r="AO17" s="174">
        <v>0</v>
      </c>
      <c r="AP17" s="174">
        <v>0</v>
      </c>
      <c r="AQ17" s="174">
        <v>0</v>
      </c>
      <c r="AR17" s="174">
        <v>0</v>
      </c>
      <c r="AS17" s="174">
        <v>0</v>
      </c>
      <c r="AT17" s="174">
        <v>0</v>
      </c>
      <c r="AU17" s="174">
        <v>2.3090797546012299E-5</v>
      </c>
      <c r="AV17" s="174">
        <v>2.78012195121951E-5</v>
      </c>
      <c r="AW17" s="174">
        <v>4.8403636363636303E-5</v>
      </c>
      <c r="AX17" s="174">
        <v>4.9285512782838598E-5</v>
      </c>
      <c r="AY17" s="174">
        <v>6.1821206367752304E-5</v>
      </c>
      <c r="AZ17" s="174">
        <v>9.1480139372822201E-5</v>
      </c>
      <c r="BA17" s="174">
        <v>9.0854010397466194E-5</v>
      </c>
      <c r="BB17" s="174">
        <v>9.0072800246989796E-5</v>
      </c>
      <c r="BC17" s="174">
        <v>8.4572775210695606E-5</v>
      </c>
      <c r="BD17" s="174">
        <v>1.12067070250966E-4</v>
      </c>
      <c r="BE17" s="175">
        <v>1.1165539529902299E-4</v>
      </c>
      <c r="BF17" s="132">
        <v>-6.3956730233076797E-3</v>
      </c>
      <c r="BG17" s="132">
        <v>0</v>
      </c>
      <c r="BH17" s="132">
        <v>3.5209654887855498E-6</v>
      </c>
    </row>
    <row r="18" spans="1:60">
      <c r="A18" s="124" t="s">
        <v>189</v>
      </c>
      <c r="B18" s="174">
        <v>0</v>
      </c>
      <c r="C18" s="174">
        <v>0</v>
      </c>
      <c r="D18" s="174">
        <v>0</v>
      </c>
      <c r="E18" s="174">
        <v>0</v>
      </c>
      <c r="F18" s="174">
        <v>0</v>
      </c>
      <c r="G18" s="174">
        <v>0</v>
      </c>
      <c r="H18" s="174">
        <v>1.07E-3</v>
      </c>
      <c r="I18" s="174">
        <v>1.41E-3</v>
      </c>
      <c r="J18" s="174">
        <v>1.17E-3</v>
      </c>
      <c r="K18" s="174">
        <v>1.56E-3</v>
      </c>
      <c r="L18" s="174">
        <v>3.3800000000000002E-3</v>
      </c>
      <c r="M18" s="174">
        <v>7.2399999999999999E-3</v>
      </c>
      <c r="N18" s="174">
        <v>6.9899999999999997E-3</v>
      </c>
      <c r="O18" s="174">
        <v>7.5199999999999998E-3</v>
      </c>
      <c r="P18" s="174">
        <v>6.4200000000000004E-3</v>
      </c>
      <c r="Q18" s="174">
        <v>6.8210526315789499E-3</v>
      </c>
      <c r="R18" s="174">
        <v>1.1091052631578901E-2</v>
      </c>
      <c r="S18" s="174">
        <v>1.1981052631578899E-2</v>
      </c>
      <c r="T18" s="174">
        <v>1.02610526315789E-2</v>
      </c>
      <c r="U18" s="174">
        <v>1.2371052631578901E-2</v>
      </c>
      <c r="V18" s="174">
        <v>9.3699000000000005E-3</v>
      </c>
      <c r="W18" s="174">
        <v>8.6075000000000006E-3</v>
      </c>
      <c r="X18" s="174">
        <v>9.1051599999999993E-3</v>
      </c>
      <c r="Y18" s="174">
        <v>8.8396199999999994E-3</v>
      </c>
      <c r="Z18" s="174">
        <v>1.171867E-2</v>
      </c>
      <c r="AA18" s="174">
        <v>1.22075563157895E-2</v>
      </c>
      <c r="AB18" s="174">
        <v>1.33506391578947E-2</v>
      </c>
      <c r="AC18" s="174">
        <v>1.8216531736842099E-2</v>
      </c>
      <c r="AD18" s="174">
        <v>1.72201002105263E-2</v>
      </c>
      <c r="AE18" s="174">
        <v>1.6930572210526299E-2</v>
      </c>
      <c r="AF18" s="174">
        <v>1.7508388947368399E-2</v>
      </c>
      <c r="AG18" s="174">
        <v>1.7620156584879101E-2</v>
      </c>
      <c r="AH18" s="174">
        <v>1.9265448341578902E-2</v>
      </c>
      <c r="AI18" s="174">
        <v>1.67852936099421E-2</v>
      </c>
      <c r="AJ18" s="174">
        <v>2.5133575170384202E-2</v>
      </c>
      <c r="AK18" s="174">
        <v>2.9805969434947399E-2</v>
      </c>
      <c r="AL18" s="174">
        <v>3.2117078437655801E-2</v>
      </c>
      <c r="AM18" s="174">
        <v>3.5344455315634599E-2</v>
      </c>
      <c r="AN18" s="174">
        <v>3.7038363768173099E-2</v>
      </c>
      <c r="AO18" s="174">
        <v>3.8743191828974503E-2</v>
      </c>
      <c r="AP18" s="174">
        <v>4.0657076878791103E-2</v>
      </c>
      <c r="AQ18" s="174">
        <v>4.3952327744364798E-2</v>
      </c>
      <c r="AR18" s="174">
        <v>4.7777720601956203E-2</v>
      </c>
      <c r="AS18" s="174">
        <v>4.86292209614472E-2</v>
      </c>
      <c r="AT18" s="174">
        <v>5.3985787787383097E-2</v>
      </c>
      <c r="AU18" s="174">
        <v>6.1486189895523902E-2</v>
      </c>
      <c r="AV18" s="174">
        <v>6.2989406129773995E-2</v>
      </c>
      <c r="AW18" s="174">
        <v>7.4268945220514901E-2</v>
      </c>
      <c r="AX18" s="174">
        <v>8.0750863645879106E-2</v>
      </c>
      <c r="AY18" s="174">
        <v>9.2634017826718498E-2</v>
      </c>
      <c r="AZ18" s="174">
        <v>0.10726641318919899</v>
      </c>
      <c r="BA18" s="174">
        <v>0.119840149930956</v>
      </c>
      <c r="BB18" s="174">
        <v>0.121153348413125</v>
      </c>
      <c r="BC18" s="174">
        <v>0.14168335720769801</v>
      </c>
      <c r="BD18" s="174">
        <v>0.15383952673807</v>
      </c>
      <c r="BE18" s="175">
        <v>0.14487513993416901</v>
      </c>
      <c r="BF18" s="132">
        <v>-6.0844054307994701E-2</v>
      </c>
      <c r="BG18" s="132">
        <v>0.11039845592821899</v>
      </c>
      <c r="BH18" s="132">
        <v>4.5685241319964199E-3</v>
      </c>
    </row>
    <row r="19" spans="1:60">
      <c r="A19" s="124" t="s">
        <v>266</v>
      </c>
      <c r="B19" s="174">
        <v>3.25075015947872E-2</v>
      </c>
      <c r="C19" s="174">
        <v>3.3155437320637603E-2</v>
      </c>
      <c r="D19" s="174">
        <v>3.3781375518832597E-2</v>
      </c>
      <c r="E19" s="174">
        <v>3.4393680237241202E-2</v>
      </c>
      <c r="F19" s="174">
        <v>3.50063324356443E-2</v>
      </c>
      <c r="G19" s="174">
        <v>3.5627422265915303E-2</v>
      </c>
      <c r="H19" s="174">
        <v>4.5960399999999998E-2</v>
      </c>
      <c r="I19" s="174">
        <v>4.6178400000000001E-2</v>
      </c>
      <c r="J19" s="174">
        <v>4.8184400000000002E-2</v>
      </c>
      <c r="K19" s="174">
        <v>4.9396799999999998E-2</v>
      </c>
      <c r="L19" s="174">
        <v>4.7827599999999998E-2</v>
      </c>
      <c r="M19" s="174">
        <v>4.9916799999999997E-2</v>
      </c>
      <c r="N19" s="174">
        <v>5.4729600000000003E-2</v>
      </c>
      <c r="O19" s="174">
        <v>5.5224799999999998E-2</v>
      </c>
      <c r="P19" s="174">
        <v>5.6547199999999999E-2</v>
      </c>
      <c r="Q19" s="174">
        <v>6.0892000000000002E-2</v>
      </c>
      <c r="R19" s="174">
        <v>5.5852800000000001E-2</v>
      </c>
      <c r="S19" s="174">
        <v>5.9593199999999999E-2</v>
      </c>
      <c r="T19" s="174">
        <v>6.2961199999999995E-2</v>
      </c>
      <c r="U19" s="174">
        <v>6.1585599999999997E-2</v>
      </c>
      <c r="V19" s="174">
        <v>6.3251199999999994E-2</v>
      </c>
      <c r="W19" s="174">
        <v>6.5429200000000007E-2</v>
      </c>
      <c r="X19" s="174">
        <v>6.6398799999999994E-2</v>
      </c>
      <c r="Y19" s="174">
        <v>6.9320800000000002E-2</v>
      </c>
      <c r="Z19" s="174">
        <v>6.95268E-2</v>
      </c>
      <c r="AA19" s="174">
        <v>7.31224210526316E-2</v>
      </c>
      <c r="AB19" s="174">
        <v>7.12180210526316E-2</v>
      </c>
      <c r="AC19" s="174">
        <v>6.0447599999999997E-2</v>
      </c>
      <c r="AD19" s="174">
        <v>4.7265971717171701E-2</v>
      </c>
      <c r="AE19" s="174">
        <v>4.7862577777777797E-2</v>
      </c>
      <c r="AF19" s="174">
        <v>4.8367377777777797E-2</v>
      </c>
      <c r="AG19" s="174">
        <v>4.9172167169590698E-2</v>
      </c>
      <c r="AH19" s="174">
        <v>5.0408615279798001E-2</v>
      </c>
      <c r="AI19" s="174">
        <v>4.9275586328888898E-2</v>
      </c>
      <c r="AJ19" s="174">
        <v>4.9699359098001099E-2</v>
      </c>
      <c r="AK19" s="174">
        <v>5.1245001359347897E-2</v>
      </c>
      <c r="AL19" s="174">
        <v>4.89729658818975E-2</v>
      </c>
      <c r="AM19" s="174">
        <v>4.6344964787625502E-2</v>
      </c>
      <c r="AN19" s="174">
        <v>4.4702254552142801E-2</v>
      </c>
      <c r="AO19" s="174">
        <v>4.49081393861561E-2</v>
      </c>
      <c r="AP19" s="174">
        <v>4.0185258941201403E-2</v>
      </c>
      <c r="AQ19" s="174">
        <v>3.0480763982769301E-2</v>
      </c>
      <c r="AR19" s="174">
        <v>2.09394449928288E-2</v>
      </c>
      <c r="AS19" s="174">
        <v>2.1270810014971501E-2</v>
      </c>
      <c r="AT19" s="174">
        <v>2.1210438613489799E-2</v>
      </c>
      <c r="AU19" s="174">
        <v>2.2333408149765699E-2</v>
      </c>
      <c r="AV19" s="174">
        <v>2.4679741143985901E-2</v>
      </c>
      <c r="AW19" s="174">
        <v>2.91400888185438E-2</v>
      </c>
      <c r="AX19" s="174">
        <v>3.3618717440591299E-2</v>
      </c>
      <c r="AY19" s="174">
        <v>3.28927853140158E-2</v>
      </c>
      <c r="AZ19" s="174">
        <v>3.4931615863504697E-2</v>
      </c>
      <c r="BA19" s="174">
        <v>3.6052367461432297E-2</v>
      </c>
      <c r="BB19" s="174">
        <v>3.9182934287662501E-2</v>
      </c>
      <c r="BC19" s="174">
        <v>4.0258856762385102E-2</v>
      </c>
      <c r="BD19" s="174">
        <v>5.0000899943003198E-2</v>
      </c>
      <c r="BE19" s="175">
        <v>5.58680334946417E-2</v>
      </c>
      <c r="BF19" s="132">
        <v>0.114287715978992</v>
      </c>
      <c r="BG19" s="132">
        <v>8.9539092198502604E-2</v>
      </c>
      <c r="BH19" s="132">
        <v>1.76175470369473E-3</v>
      </c>
    </row>
    <row r="20" spans="1:60">
      <c r="A20" s="124" t="s">
        <v>267</v>
      </c>
      <c r="B20" s="174">
        <v>0</v>
      </c>
      <c r="C20" s="174">
        <v>0</v>
      </c>
      <c r="D20" s="174">
        <v>0</v>
      </c>
      <c r="E20" s="174">
        <v>0</v>
      </c>
      <c r="F20" s="174">
        <v>0</v>
      </c>
      <c r="G20" s="174">
        <v>0</v>
      </c>
      <c r="H20" s="174">
        <v>5.5999999999999995E-4</v>
      </c>
      <c r="I20" s="174">
        <v>5.9000000000000003E-4</v>
      </c>
      <c r="J20" s="174">
        <v>6.0999999999999997E-4</v>
      </c>
      <c r="K20" s="174">
        <v>6.6E-4</v>
      </c>
      <c r="L20" s="174">
        <v>6.3000000000000003E-4</v>
      </c>
      <c r="M20" s="174">
        <v>7.2000000000000005E-4</v>
      </c>
      <c r="N20" s="174">
        <v>7.3999999999999999E-4</v>
      </c>
      <c r="O20" s="174">
        <v>5.5999999999999995E-4</v>
      </c>
      <c r="P20" s="174">
        <v>7.9000000000000001E-4</v>
      </c>
      <c r="Q20" s="174">
        <v>8.4000000000000003E-4</v>
      </c>
      <c r="R20" s="174">
        <v>1.0658455999999999E-3</v>
      </c>
      <c r="S20" s="174">
        <v>1.2784383999999999E-3</v>
      </c>
      <c r="T20" s="174">
        <v>1.1100648000000001E-3</v>
      </c>
      <c r="U20" s="174">
        <v>1.302416E-3</v>
      </c>
      <c r="V20" s="174">
        <v>1.3351856E-3</v>
      </c>
      <c r="W20" s="174">
        <v>1.2681001600000001E-3</v>
      </c>
      <c r="X20" s="174">
        <v>1.75858364E-3</v>
      </c>
      <c r="Y20" s="174">
        <v>1.7784065600000001E-3</v>
      </c>
      <c r="Z20" s="174">
        <v>1.5704837599999999E-3</v>
      </c>
      <c r="AA20" s="174">
        <v>1.7505804E-3</v>
      </c>
      <c r="AB20" s="174">
        <v>1.86503512842105E-3</v>
      </c>
      <c r="AC20" s="174">
        <v>1.9895329726315799E-3</v>
      </c>
      <c r="AD20" s="174">
        <v>2.0877387536842101E-3</v>
      </c>
      <c r="AE20" s="174">
        <v>1.6983249726315801E-3</v>
      </c>
      <c r="AF20" s="174">
        <v>1.4691985094736799E-3</v>
      </c>
      <c r="AG20" s="174">
        <v>1.3084143936842099E-3</v>
      </c>
      <c r="AH20" s="174">
        <v>1.28349873684211E-3</v>
      </c>
      <c r="AI20" s="174">
        <v>1.38209773684211E-3</v>
      </c>
      <c r="AJ20" s="174">
        <v>1.53085789684211E-3</v>
      </c>
      <c r="AK20" s="174">
        <v>1.10262374772355E-3</v>
      </c>
      <c r="AL20" s="174">
        <v>1.0870185637385399E-3</v>
      </c>
      <c r="AM20" s="174">
        <v>1.2193650889511501E-3</v>
      </c>
      <c r="AN20" s="174">
        <v>1.1897271307057299E-3</v>
      </c>
      <c r="AO20" s="174">
        <v>1.10928728176039E-3</v>
      </c>
      <c r="AP20" s="174">
        <v>1.72672635763133E-3</v>
      </c>
      <c r="AQ20" s="174">
        <v>1.73606426820078E-3</v>
      </c>
      <c r="AR20" s="174">
        <v>2.7656650069441298E-3</v>
      </c>
      <c r="AS20" s="174">
        <v>1.07452259623332E-2</v>
      </c>
      <c r="AT20" s="174">
        <v>1.27742180959132E-2</v>
      </c>
      <c r="AU20" s="174">
        <v>1.57448622276679E-2</v>
      </c>
      <c r="AV20" s="174">
        <v>1.74714998547605E-2</v>
      </c>
      <c r="AW20" s="174">
        <v>1.9900574197724199E-2</v>
      </c>
      <c r="AX20" s="174">
        <v>2.3135394743987101E-2</v>
      </c>
      <c r="AY20" s="174">
        <v>3.4857548837692397E-2</v>
      </c>
      <c r="AZ20" s="174">
        <v>5.4102096526436501E-2</v>
      </c>
      <c r="BA20" s="174">
        <v>7.1409917435123801E-2</v>
      </c>
      <c r="BB20" s="174">
        <v>7.7911037619130194E-2</v>
      </c>
      <c r="BC20" s="174">
        <v>8.8765641302668896E-2</v>
      </c>
      <c r="BD20" s="174">
        <v>8.8594044223474097E-2</v>
      </c>
      <c r="BE20" s="175">
        <v>9.3426661395612995E-2</v>
      </c>
      <c r="BF20" s="132">
        <v>5.1666600278670302E-2</v>
      </c>
      <c r="BG20" s="132">
        <v>0.213687893970711</v>
      </c>
      <c r="BH20" s="132">
        <v>2.9461366342884098E-3</v>
      </c>
    </row>
    <row r="21" spans="1:60" s="125" customFormat="1">
      <c r="A21" s="133" t="s">
        <v>268</v>
      </c>
      <c r="B21" s="176">
        <v>3.25075015947872E-2</v>
      </c>
      <c r="C21" s="176">
        <v>3.3155437320637603E-2</v>
      </c>
      <c r="D21" s="176">
        <v>3.3781375518832597E-2</v>
      </c>
      <c r="E21" s="176">
        <v>3.4393680237241202E-2</v>
      </c>
      <c r="F21" s="176">
        <v>3.50063324356443E-2</v>
      </c>
      <c r="G21" s="176">
        <v>4.5362951608051698E-2</v>
      </c>
      <c r="H21" s="176">
        <v>6.3381009099626295E-2</v>
      </c>
      <c r="I21" s="176">
        <v>6.7918192807174399E-2</v>
      </c>
      <c r="J21" s="176">
        <v>6.7970329011123307E-2</v>
      </c>
      <c r="K21" s="176">
        <v>6.7586325375285694E-2</v>
      </c>
      <c r="L21" s="176">
        <v>6.9970010412894301E-2</v>
      </c>
      <c r="M21" s="176">
        <v>7.6257157132251896E-2</v>
      </c>
      <c r="N21" s="176">
        <v>9.3821049347267094E-2</v>
      </c>
      <c r="O21" s="176">
        <v>0.116239260435599</v>
      </c>
      <c r="P21" s="176">
        <v>0.137327104696989</v>
      </c>
      <c r="Q21" s="176">
        <v>0.15141942329396099</v>
      </c>
      <c r="R21" s="176">
        <v>0.146984960254499</v>
      </c>
      <c r="S21" s="176">
        <v>0.18186600364529701</v>
      </c>
      <c r="T21" s="176">
        <v>0.22364221733841</v>
      </c>
      <c r="U21" s="176">
        <v>0.255026888507497</v>
      </c>
      <c r="V21" s="176">
        <v>0.28946538178195902</v>
      </c>
      <c r="W21" s="176">
        <v>0.34934672709986803</v>
      </c>
      <c r="X21" s="176">
        <v>0.35913134749037201</v>
      </c>
      <c r="Y21" s="176">
        <v>0.374403828475454</v>
      </c>
      <c r="Z21" s="176">
        <v>0.398138679327941</v>
      </c>
      <c r="AA21" s="176">
        <v>0.385918915254643</v>
      </c>
      <c r="AB21" s="176">
        <v>0.39758816587993401</v>
      </c>
      <c r="AC21" s="176">
        <v>0.40349467112110099</v>
      </c>
      <c r="AD21" s="176">
        <v>0.40102219370140402</v>
      </c>
      <c r="AE21" s="176">
        <v>0.42352368672965002</v>
      </c>
      <c r="AF21" s="176">
        <v>0.437363573711744</v>
      </c>
      <c r="AG21" s="176">
        <v>0.46256739296820898</v>
      </c>
      <c r="AH21" s="176">
        <v>0.462679395412746</v>
      </c>
      <c r="AI21" s="176">
        <v>0.44986199275017003</v>
      </c>
      <c r="AJ21" s="176">
        <v>0.47227370350874598</v>
      </c>
      <c r="AK21" s="176">
        <v>0.43201205382663099</v>
      </c>
      <c r="AL21" s="176">
        <v>0.42053613881045898</v>
      </c>
      <c r="AM21" s="176">
        <v>0.46559079289248301</v>
      </c>
      <c r="AN21" s="176">
        <v>0.46973264487809102</v>
      </c>
      <c r="AO21" s="176">
        <v>0.50507252928541901</v>
      </c>
      <c r="AP21" s="176">
        <v>0.53750465557868699</v>
      </c>
      <c r="AQ21" s="176">
        <v>0.53394801298442396</v>
      </c>
      <c r="AR21" s="176">
        <v>0.67973357259592204</v>
      </c>
      <c r="AS21" s="176">
        <v>0.84607134183535204</v>
      </c>
      <c r="AT21" s="176">
        <v>0.94043491612004304</v>
      </c>
      <c r="AU21" s="176">
        <v>1.1194606917221901</v>
      </c>
      <c r="AV21" s="176">
        <v>1.1112966799006401</v>
      </c>
      <c r="AW21" s="176">
        <v>1.1869743327739199</v>
      </c>
      <c r="AX21" s="176">
        <v>1.3661004748969701</v>
      </c>
      <c r="AY21" s="176">
        <v>1.5669527940228301</v>
      </c>
      <c r="AZ21" s="176">
        <v>1.85789230184445</v>
      </c>
      <c r="BA21" s="176">
        <v>1.9619756265258901</v>
      </c>
      <c r="BB21" s="176">
        <v>2.1474612553991501</v>
      </c>
      <c r="BC21" s="176">
        <v>2.40765516271258</v>
      </c>
      <c r="BD21" s="176">
        <v>2.6931556357508799</v>
      </c>
      <c r="BE21" s="176">
        <v>2.7518444649022</v>
      </c>
      <c r="BF21" s="135">
        <v>1.90000636236081E-2</v>
      </c>
      <c r="BG21" s="135">
        <v>0.110946821289591</v>
      </c>
      <c r="BH21" s="135">
        <v>8.6777261103037198E-2</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0</v>
      </c>
      <c r="C23" s="174">
        <v>0</v>
      </c>
      <c r="D23" s="174">
        <v>0</v>
      </c>
      <c r="E23" s="174">
        <v>0</v>
      </c>
      <c r="F23" s="174">
        <v>0</v>
      </c>
      <c r="G23" s="174">
        <v>0</v>
      </c>
      <c r="H23" s="174">
        <v>0</v>
      </c>
      <c r="I23" s="174">
        <v>0</v>
      </c>
      <c r="J23" s="174">
        <v>0</v>
      </c>
      <c r="K23" s="174">
        <v>0</v>
      </c>
      <c r="L23" s="174">
        <v>0</v>
      </c>
      <c r="M23" s="174">
        <v>0</v>
      </c>
      <c r="N23" s="174">
        <v>0</v>
      </c>
      <c r="O23" s="174">
        <v>0</v>
      </c>
      <c r="P23" s="174">
        <v>0</v>
      </c>
      <c r="Q23" s="174">
        <v>0</v>
      </c>
      <c r="R23" s="174">
        <v>0</v>
      </c>
      <c r="S23" s="174">
        <v>0</v>
      </c>
      <c r="T23" s="174">
        <v>0</v>
      </c>
      <c r="U23" s="174">
        <v>0</v>
      </c>
      <c r="V23" s="174">
        <v>0</v>
      </c>
      <c r="W23" s="174">
        <v>1.2875009999999999E-2</v>
      </c>
      <c r="X23" s="174">
        <v>9.0581600000000009E-3</v>
      </c>
      <c r="Y23" s="174">
        <v>1.0469600000000001E-2</v>
      </c>
      <c r="Z23" s="174">
        <v>1.10445E-2</v>
      </c>
      <c r="AA23" s="174">
        <v>1.1690453073189E-2</v>
      </c>
      <c r="AB23" s="174">
        <v>1.25531243277376E-2</v>
      </c>
      <c r="AC23" s="174">
        <v>1.3618154312379799E-2</v>
      </c>
      <c r="AD23" s="174">
        <v>1.39964433286695E-2</v>
      </c>
      <c r="AE23" s="174">
        <v>1.23801926654016E-2</v>
      </c>
      <c r="AF23" s="174">
        <v>1.9064630276304399E-2</v>
      </c>
      <c r="AG23" s="174">
        <v>1.6417760207985799E-2</v>
      </c>
      <c r="AH23" s="174">
        <v>1.78825868612827E-2</v>
      </c>
      <c r="AI23" s="174">
        <v>1.94590854055036E-2</v>
      </c>
      <c r="AJ23" s="174">
        <v>1.7159833262236801E-2</v>
      </c>
      <c r="AK23" s="174">
        <v>1.66954004972234E-2</v>
      </c>
      <c r="AL23" s="174">
        <v>1.91457908000356E-2</v>
      </c>
      <c r="AM23" s="174">
        <v>1.7946642708240299E-2</v>
      </c>
      <c r="AN23" s="174">
        <v>2.1404405988480601E-2</v>
      </c>
      <c r="AO23" s="174">
        <v>3.0147275512885399E-2</v>
      </c>
      <c r="AP23" s="174">
        <v>4.0099301833843103E-2</v>
      </c>
      <c r="AQ23" s="174">
        <v>6.0463745880480299E-2</v>
      </c>
      <c r="AR23" s="174">
        <v>7.2789925221286897E-2</v>
      </c>
      <c r="AS23" s="174">
        <v>7.75930565413223E-2</v>
      </c>
      <c r="AT23" s="174">
        <v>8.1284127124465699E-2</v>
      </c>
      <c r="AU23" s="174">
        <v>8.3510416572069299E-2</v>
      </c>
      <c r="AV23" s="174">
        <v>8.3340488345346006E-2</v>
      </c>
      <c r="AW23" s="174">
        <v>8.9975496646793496E-2</v>
      </c>
      <c r="AX23" s="174">
        <v>9.5818000165230399E-2</v>
      </c>
      <c r="AY23" s="174">
        <v>0.1054360793201</v>
      </c>
      <c r="AZ23" s="174">
        <v>0.12136028664813001</v>
      </c>
      <c r="BA23" s="174">
        <v>0.122768237151165</v>
      </c>
      <c r="BB23" s="174">
        <v>0.134900385948</v>
      </c>
      <c r="BC23" s="174">
        <v>0.13203052996016201</v>
      </c>
      <c r="BD23" s="174">
        <v>0.14519649610303201</v>
      </c>
      <c r="BE23" s="175">
        <v>0.139821005806887</v>
      </c>
      <c r="BF23" s="132">
        <v>-3.9653263382391897E-2</v>
      </c>
      <c r="BG23" s="132">
        <v>5.9729536308589203E-2</v>
      </c>
      <c r="BH23" s="132">
        <v>4.4091459685839402E-3</v>
      </c>
    </row>
    <row r="24" spans="1:60">
      <c r="A24" s="136" t="s">
        <v>270</v>
      </c>
      <c r="B24" s="174">
        <v>0</v>
      </c>
      <c r="C24" s="174">
        <v>0</v>
      </c>
      <c r="D24" s="174">
        <v>0</v>
      </c>
      <c r="E24" s="174">
        <v>0</v>
      </c>
      <c r="F24" s="174">
        <v>0</v>
      </c>
      <c r="G24" s="174">
        <v>0</v>
      </c>
      <c r="H24" s="174">
        <v>0</v>
      </c>
      <c r="I24" s="174">
        <v>0</v>
      </c>
      <c r="J24" s="174">
        <v>1.16E-3</v>
      </c>
      <c r="K24" s="174">
        <v>1.08E-3</v>
      </c>
      <c r="L24" s="174">
        <v>8.3000000000000001E-4</v>
      </c>
      <c r="M24" s="174">
        <v>5.6999999999999998E-4</v>
      </c>
      <c r="N24" s="174">
        <v>2.47E-3</v>
      </c>
      <c r="O24" s="174">
        <v>2.5999999999999999E-3</v>
      </c>
      <c r="P24" s="174">
        <v>3.15E-3</v>
      </c>
      <c r="Q24" s="174">
        <v>3.0000000000000001E-3</v>
      </c>
      <c r="R24" s="174">
        <v>2.9099999999999998E-3</v>
      </c>
      <c r="S24" s="174">
        <v>4.6000000000000001E-4</v>
      </c>
      <c r="T24" s="174">
        <v>2.2000000000000001E-4</v>
      </c>
      <c r="U24" s="174">
        <v>2.4000000000000001E-4</v>
      </c>
      <c r="V24" s="174">
        <v>5.2999999999999998E-4</v>
      </c>
      <c r="W24" s="174">
        <v>1.1900000000000001E-3</v>
      </c>
      <c r="X24" s="174">
        <v>1.48E-3</v>
      </c>
      <c r="Y24" s="174">
        <v>1.8799999999999999E-3</v>
      </c>
      <c r="Z24" s="174">
        <v>1.98E-3</v>
      </c>
      <c r="AA24" s="174">
        <v>2.8900000000000002E-3</v>
      </c>
      <c r="AB24" s="174">
        <v>3.0699999999999998E-3</v>
      </c>
      <c r="AC24" s="174">
        <v>2.7599999999999999E-3</v>
      </c>
      <c r="AD24" s="174">
        <v>2.5300000000000001E-3</v>
      </c>
      <c r="AE24" s="174">
        <v>2.5400000000000002E-3</v>
      </c>
      <c r="AF24" s="174">
        <v>3.3E-3</v>
      </c>
      <c r="AG24" s="174">
        <v>3.2200000000000002E-3</v>
      </c>
      <c r="AH24" s="174">
        <v>2.8300000000000001E-3</v>
      </c>
      <c r="AI24" s="174">
        <v>3.7000000000000002E-3</v>
      </c>
      <c r="AJ24" s="174">
        <v>5.0899999999999999E-3</v>
      </c>
      <c r="AK24" s="174">
        <v>5.8399999999999997E-3</v>
      </c>
      <c r="AL24" s="174">
        <v>6.2988311688311699E-3</v>
      </c>
      <c r="AM24" s="174">
        <v>7.6796129032258098E-3</v>
      </c>
      <c r="AN24" s="174">
        <v>9.2682692307692292E-3</v>
      </c>
      <c r="AO24" s="174">
        <v>1.14993630573248E-2</v>
      </c>
      <c r="AP24" s="174">
        <v>1.7604683544303799E-2</v>
      </c>
      <c r="AQ24" s="174">
        <v>2.49515094339623E-2</v>
      </c>
      <c r="AR24" s="174">
        <v>2.9615062500000001E-2</v>
      </c>
      <c r="AS24" s="174">
        <v>3.80884472049689E-2</v>
      </c>
      <c r="AT24" s="174">
        <v>5.3761191917249901E-2</v>
      </c>
      <c r="AU24" s="174">
        <v>7.2924628474027503E-2</v>
      </c>
      <c r="AV24" s="174">
        <v>9.1048631034234204E-2</v>
      </c>
      <c r="AW24" s="174">
        <v>0.108212658519774</v>
      </c>
      <c r="AX24" s="174">
        <v>0.11847395111959599</v>
      </c>
      <c r="AY24" s="174">
        <v>0.12699365400228599</v>
      </c>
      <c r="AZ24" s="174">
        <v>0.14006542964524499</v>
      </c>
      <c r="BA24" s="174">
        <v>0.14478097107402399</v>
      </c>
      <c r="BB24" s="174">
        <v>0.160018157550812</v>
      </c>
      <c r="BC24" s="174">
        <v>0.17010826944501301</v>
      </c>
      <c r="BD24" s="174">
        <v>0.19078825189356899</v>
      </c>
      <c r="BE24" s="175">
        <v>0.23290352902355599</v>
      </c>
      <c r="BF24" s="132">
        <v>0.21740819090459901</v>
      </c>
      <c r="BG24" s="132">
        <v>0.13503243965466899</v>
      </c>
      <c r="BH24" s="132">
        <v>7.3444304747849101E-3</v>
      </c>
    </row>
    <row r="25" spans="1:60">
      <c r="A25" s="136" t="s">
        <v>271</v>
      </c>
      <c r="B25" s="174">
        <v>0</v>
      </c>
      <c r="C25" s="174">
        <v>0</v>
      </c>
      <c r="D25" s="174">
        <v>0</v>
      </c>
      <c r="E25" s="174">
        <v>0</v>
      </c>
      <c r="F25" s="174">
        <v>0</v>
      </c>
      <c r="G25" s="174">
        <v>0</v>
      </c>
      <c r="H25" s="174">
        <v>0</v>
      </c>
      <c r="I25" s="174">
        <v>0</v>
      </c>
      <c r="J25" s="174">
        <v>0</v>
      </c>
      <c r="K25" s="174">
        <v>0</v>
      </c>
      <c r="L25" s="174">
        <v>0</v>
      </c>
      <c r="M25" s="174">
        <v>0</v>
      </c>
      <c r="N25" s="174">
        <v>0</v>
      </c>
      <c r="O25" s="174">
        <v>0</v>
      </c>
      <c r="P25" s="174">
        <v>0</v>
      </c>
      <c r="Q25" s="174">
        <v>0</v>
      </c>
      <c r="R25" s="174">
        <v>0</v>
      </c>
      <c r="S25" s="174">
        <v>0</v>
      </c>
      <c r="T25" s="174">
        <v>0</v>
      </c>
      <c r="U25" s="174">
        <v>0</v>
      </c>
      <c r="V25" s="174">
        <v>0</v>
      </c>
      <c r="W25" s="174">
        <v>0</v>
      </c>
      <c r="X25" s="174">
        <v>0</v>
      </c>
      <c r="Y25" s="174">
        <v>0</v>
      </c>
      <c r="Z25" s="174">
        <v>0</v>
      </c>
      <c r="AA25" s="174">
        <v>0</v>
      </c>
      <c r="AB25" s="174">
        <v>0</v>
      </c>
      <c r="AC25" s="174">
        <v>0</v>
      </c>
      <c r="AD25" s="174">
        <v>0</v>
      </c>
      <c r="AE25" s="174">
        <v>0</v>
      </c>
      <c r="AF25" s="174">
        <v>0</v>
      </c>
      <c r="AG25" s="174">
        <v>0</v>
      </c>
      <c r="AH25" s="174">
        <v>0</v>
      </c>
      <c r="AI25" s="174">
        <v>0</v>
      </c>
      <c r="AJ25" s="174">
        <v>0</v>
      </c>
      <c r="AK25" s="174">
        <v>0</v>
      </c>
      <c r="AL25" s="174">
        <v>0</v>
      </c>
      <c r="AM25" s="174">
        <v>0</v>
      </c>
      <c r="AN25" s="174">
        <v>0</v>
      </c>
      <c r="AO25" s="174">
        <v>9.7452229299363102E-6</v>
      </c>
      <c r="AP25" s="174">
        <v>4.8417721518987298E-5</v>
      </c>
      <c r="AQ25" s="174">
        <v>1.92452830188679E-4</v>
      </c>
      <c r="AR25" s="174">
        <v>4.4943750000000002E-4</v>
      </c>
      <c r="AS25" s="174">
        <v>1.38540932735375E-3</v>
      </c>
      <c r="AT25" s="174">
        <v>2.5642432879341998E-3</v>
      </c>
      <c r="AU25" s="174">
        <v>7.5275332483279904E-3</v>
      </c>
      <c r="AV25" s="174">
        <v>1.02002082483245E-2</v>
      </c>
      <c r="AW25" s="174">
        <v>2.2996983909606899E-2</v>
      </c>
      <c r="AX25" s="174">
        <v>3.0804153227246701E-2</v>
      </c>
      <c r="AY25" s="174">
        <v>3.0042588738635401E-2</v>
      </c>
      <c r="AZ25" s="174">
        <v>3.4281347874668598E-2</v>
      </c>
      <c r="BA25" s="174">
        <v>3.5344838251546801E-2</v>
      </c>
      <c r="BB25" s="174">
        <v>3.6544860716857898E-2</v>
      </c>
      <c r="BC25" s="174">
        <v>4.4780777745666502E-2</v>
      </c>
      <c r="BD25" s="174">
        <v>4.8301857856616101E-2</v>
      </c>
      <c r="BE25" s="175">
        <v>5.0147882141224703E-2</v>
      </c>
      <c r="BF25" s="132">
        <v>3.5381831859504102E-2</v>
      </c>
      <c r="BG25" s="132">
        <v>0.341221358526966</v>
      </c>
      <c r="BH25" s="132">
        <v>1.5813742084031801E-3</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0</v>
      </c>
      <c r="AB26" s="174">
        <v>0</v>
      </c>
      <c r="AC26" s="174">
        <v>6.0000000000000002E-5</v>
      </c>
      <c r="AD26" s="174">
        <v>1.9000000000000001E-4</v>
      </c>
      <c r="AE26" s="174">
        <v>6.0000000000000002E-5</v>
      </c>
      <c r="AF26" s="174">
        <v>5.0000000000000002E-5</v>
      </c>
      <c r="AG26" s="174">
        <v>1E-4</v>
      </c>
      <c r="AH26" s="174">
        <v>2.0000000000000002E-5</v>
      </c>
      <c r="AI26" s="174">
        <v>5.0000000000000002E-5</v>
      </c>
      <c r="AJ26" s="174">
        <v>2.0000000000000002E-5</v>
      </c>
      <c r="AK26" s="174">
        <v>1.0000000000000001E-5</v>
      </c>
      <c r="AL26" s="174">
        <v>0</v>
      </c>
      <c r="AM26" s="174">
        <v>0</v>
      </c>
      <c r="AN26" s="174">
        <v>0</v>
      </c>
      <c r="AO26" s="174">
        <v>5.84713375796178E-5</v>
      </c>
      <c r="AP26" s="174">
        <v>2.3240506329113899E-4</v>
      </c>
      <c r="AQ26" s="174">
        <v>2.8867924528301901E-4</v>
      </c>
      <c r="AR26" s="174">
        <v>5.1243606382978695E-4</v>
      </c>
      <c r="AS26" s="174">
        <v>7.2749115589196701E-4</v>
      </c>
      <c r="AT26" s="174">
        <v>1.07417897290513E-3</v>
      </c>
      <c r="AU26" s="174">
        <v>1.61463306699386E-3</v>
      </c>
      <c r="AV26" s="174">
        <v>2.53288628E-3</v>
      </c>
      <c r="AW26" s="174">
        <v>5.1256890909090903E-3</v>
      </c>
      <c r="AX26" s="174">
        <v>7.3386638389758996E-3</v>
      </c>
      <c r="AY26" s="174">
        <v>9.7541192814371205E-3</v>
      </c>
      <c r="AZ26" s="174">
        <v>1.12026528571428E-2</v>
      </c>
      <c r="BA26" s="174">
        <v>1.37218274556213E-2</v>
      </c>
      <c r="BB26" s="174">
        <v>1.6297539999999999E-2</v>
      </c>
      <c r="BC26" s="174">
        <v>1.97475852631579E-2</v>
      </c>
      <c r="BD26" s="174">
        <v>2.5089656434412098E-2</v>
      </c>
      <c r="BE26" s="175">
        <v>2.81104447154653E-2</v>
      </c>
      <c r="BF26" s="132">
        <v>0.11733854526829</v>
      </c>
      <c r="BG26" s="132">
        <v>0.370382508742232</v>
      </c>
      <c r="BH26" s="132">
        <v>8.8644086971794898E-4</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174">
        <v>0</v>
      </c>
      <c r="AH27" s="174">
        <v>0</v>
      </c>
      <c r="AI27" s="174">
        <v>0</v>
      </c>
      <c r="AJ27" s="174">
        <v>0</v>
      </c>
      <c r="AK27" s="174">
        <v>0</v>
      </c>
      <c r="AL27" s="174">
        <v>0</v>
      </c>
      <c r="AM27" s="174">
        <v>0</v>
      </c>
      <c r="AN27" s="174">
        <v>0</v>
      </c>
      <c r="AO27" s="174">
        <v>7.35764331210191E-6</v>
      </c>
      <c r="AP27" s="174">
        <v>8.91854430379746E-6</v>
      </c>
      <c r="AQ27" s="174">
        <v>1.4549433962264101E-5</v>
      </c>
      <c r="AR27" s="174">
        <v>7.0303074383349097E-5</v>
      </c>
      <c r="AS27" s="174">
        <v>7.3794234280178295E-4</v>
      </c>
      <c r="AT27" s="174">
        <v>9.2512382304662003E-4</v>
      </c>
      <c r="AU27" s="174">
        <v>1.27721472392638E-3</v>
      </c>
      <c r="AV27" s="174">
        <v>2.3266097560975599E-3</v>
      </c>
      <c r="AW27" s="174">
        <v>3.0490909090909101E-3</v>
      </c>
      <c r="AX27" s="174">
        <v>3.6429156626505998E-3</v>
      </c>
      <c r="AY27" s="174">
        <v>3.3204131736526898E-3</v>
      </c>
      <c r="AZ27" s="174">
        <v>4.0475985714285697E-3</v>
      </c>
      <c r="BA27" s="174">
        <v>4.2145459763313596E-3</v>
      </c>
      <c r="BB27" s="174">
        <v>4.2758800000000001E-3</v>
      </c>
      <c r="BC27" s="174">
        <v>4.5242294736842102E-3</v>
      </c>
      <c r="BD27" s="174">
        <v>5.0383186005735301E-3</v>
      </c>
      <c r="BE27" s="175">
        <v>6.6204057061224498E-3</v>
      </c>
      <c r="BF27" s="132">
        <v>0.31042073543944099</v>
      </c>
      <c r="BG27" s="132">
        <v>0.18470051218325001</v>
      </c>
      <c r="BH27" s="132">
        <v>2.08769311600117E-4</v>
      </c>
    </row>
    <row r="28" spans="1:60">
      <c r="A28" s="136" t="s">
        <v>275</v>
      </c>
      <c r="B28" s="174">
        <v>0</v>
      </c>
      <c r="C28" s="174">
        <v>0</v>
      </c>
      <c r="D28" s="174">
        <v>0</v>
      </c>
      <c r="E28" s="174">
        <v>0</v>
      </c>
      <c r="F28" s="174">
        <v>0</v>
      </c>
      <c r="G28" s="174">
        <v>0</v>
      </c>
      <c r="H28" s="174">
        <v>0</v>
      </c>
      <c r="I28" s="174">
        <v>0</v>
      </c>
      <c r="J28" s="174">
        <v>0</v>
      </c>
      <c r="K28" s="174">
        <v>0</v>
      </c>
      <c r="L28" s="174">
        <v>0</v>
      </c>
      <c r="M28" s="174">
        <v>0</v>
      </c>
      <c r="N28" s="174">
        <v>0</v>
      </c>
      <c r="O28" s="174">
        <v>0</v>
      </c>
      <c r="P28" s="174">
        <v>0</v>
      </c>
      <c r="Q28" s="174">
        <v>0</v>
      </c>
      <c r="R28" s="174">
        <v>0</v>
      </c>
      <c r="S28" s="174">
        <v>0</v>
      </c>
      <c r="T28" s="174">
        <v>0</v>
      </c>
      <c r="U28" s="174">
        <v>0</v>
      </c>
      <c r="V28" s="174">
        <v>0</v>
      </c>
      <c r="W28" s="174">
        <v>0</v>
      </c>
      <c r="X28" s="174">
        <v>0</v>
      </c>
      <c r="Y28" s="174">
        <v>0</v>
      </c>
      <c r="Z28" s="174">
        <v>0</v>
      </c>
      <c r="AA28" s="174">
        <v>0</v>
      </c>
      <c r="AB28" s="174">
        <v>0</v>
      </c>
      <c r="AC28" s="174">
        <v>7.1578258909199904E-5</v>
      </c>
      <c r="AD28" s="174">
        <v>2.3635106677832901E-3</v>
      </c>
      <c r="AE28" s="174">
        <v>3.38302234960267E-3</v>
      </c>
      <c r="AF28" s="174">
        <v>4.7129933429147603E-3</v>
      </c>
      <c r="AG28" s="174">
        <v>3.83830235848278E-3</v>
      </c>
      <c r="AH28" s="174">
        <v>6.2885783460267701E-3</v>
      </c>
      <c r="AI28" s="174">
        <v>7.3374528428021999E-3</v>
      </c>
      <c r="AJ28" s="174">
        <v>8.6693247166844695E-3</v>
      </c>
      <c r="AK28" s="174">
        <v>7.6738162256851303E-3</v>
      </c>
      <c r="AL28" s="174">
        <v>6.9991181121513198E-3</v>
      </c>
      <c r="AM28" s="174">
        <v>7.52764260592724E-3</v>
      </c>
      <c r="AN28" s="174">
        <v>7.37805950059828E-3</v>
      </c>
      <c r="AO28" s="174">
        <v>7.0524536094491103E-3</v>
      </c>
      <c r="AP28" s="174">
        <v>6.59567434006628E-3</v>
      </c>
      <c r="AQ28" s="174">
        <v>1.00121196672684E-2</v>
      </c>
      <c r="AR28" s="174">
        <v>1.33437601875E-2</v>
      </c>
      <c r="AS28" s="174">
        <v>2.0881712509953299E-2</v>
      </c>
      <c r="AT28" s="174">
        <v>2.9318891802368199E-2</v>
      </c>
      <c r="AU28" s="174">
        <v>3.8849158054420102E-2</v>
      </c>
      <c r="AV28" s="174">
        <v>6.1246189316197797E-2</v>
      </c>
      <c r="AW28" s="174">
        <v>6.6697198452991796E-2</v>
      </c>
      <c r="AX28" s="174">
        <v>7.1900294548339794E-2</v>
      </c>
      <c r="AY28" s="174">
        <v>7.9759687889203207E-2</v>
      </c>
      <c r="AZ28" s="174">
        <v>8.1864488910784003E-2</v>
      </c>
      <c r="BA28" s="174">
        <v>7.9536742603550203E-2</v>
      </c>
      <c r="BB28" s="174">
        <v>8.2862356999999998E-2</v>
      </c>
      <c r="BC28" s="174">
        <v>8.2473453684210496E-2</v>
      </c>
      <c r="BD28" s="174">
        <v>8.5691322081114296E-2</v>
      </c>
      <c r="BE28" s="175">
        <v>8.6837932244897997E-2</v>
      </c>
      <c r="BF28" s="132">
        <v>1.06119036530226E-2</v>
      </c>
      <c r="BG28" s="132">
        <v>0.11321469153814</v>
      </c>
      <c r="BH28" s="132">
        <v>2.7383662180671901E-3</v>
      </c>
    </row>
    <row r="29" spans="1:60">
      <c r="A29" s="136" t="s">
        <v>276</v>
      </c>
      <c r="B29" s="174">
        <v>0</v>
      </c>
      <c r="C29" s="174">
        <v>0</v>
      </c>
      <c r="D29" s="174">
        <v>0</v>
      </c>
      <c r="E29" s="174">
        <v>0</v>
      </c>
      <c r="F29" s="174">
        <v>0</v>
      </c>
      <c r="G29" s="174">
        <v>0</v>
      </c>
      <c r="H29" s="174">
        <v>0</v>
      </c>
      <c r="I29" s="174">
        <v>0</v>
      </c>
      <c r="J29" s="174">
        <v>0</v>
      </c>
      <c r="K29" s="174">
        <v>0</v>
      </c>
      <c r="L29" s="174">
        <v>0</v>
      </c>
      <c r="M29" s="174">
        <v>0</v>
      </c>
      <c r="N29" s="174">
        <v>0</v>
      </c>
      <c r="O29" s="174">
        <v>3.0000000000000001E-5</v>
      </c>
      <c r="P29" s="174">
        <v>6.0000000000000002E-5</v>
      </c>
      <c r="Q29" s="174">
        <v>1.05E-4</v>
      </c>
      <c r="R29" s="174">
        <v>1.05E-4</v>
      </c>
      <c r="S29" s="174">
        <v>1.85E-4</v>
      </c>
      <c r="T29" s="174">
        <v>6.0099999999999997E-4</v>
      </c>
      <c r="U29" s="174">
        <v>6.6200000000000005E-4</v>
      </c>
      <c r="V29" s="174">
        <v>8.7399999999999999E-4</v>
      </c>
      <c r="W29" s="174">
        <v>1.766E-3</v>
      </c>
      <c r="X29" s="174">
        <v>2.3479999999999998E-3</v>
      </c>
      <c r="Y29" s="174">
        <v>3.7169999999999998E-3</v>
      </c>
      <c r="Z29" s="174">
        <v>5.5440000000000003E-3</v>
      </c>
      <c r="AA29" s="174">
        <v>8.2030000000000002E-3</v>
      </c>
      <c r="AB29" s="174">
        <v>1.0951000000000001E-2</v>
      </c>
      <c r="AC29" s="174">
        <v>1.4364E-2</v>
      </c>
      <c r="AD29" s="174">
        <v>1.7621999999999999E-2</v>
      </c>
      <c r="AE29" s="174">
        <v>1.7103997093737E-2</v>
      </c>
      <c r="AF29" s="174">
        <v>1.8241404554852399E-2</v>
      </c>
      <c r="AG29" s="174">
        <v>2.05924430106839E-2</v>
      </c>
      <c r="AH29" s="174">
        <v>2.9101868486071901E-2</v>
      </c>
      <c r="AI29" s="174">
        <v>3.89845697601542E-2</v>
      </c>
      <c r="AJ29" s="174">
        <v>4.3487895301634598E-2</v>
      </c>
      <c r="AK29" s="174">
        <v>5.5420055596681499E-2</v>
      </c>
      <c r="AL29" s="174">
        <v>5.78099437687246E-2</v>
      </c>
      <c r="AM29" s="174">
        <v>6.6701494787030996E-2</v>
      </c>
      <c r="AN29" s="174">
        <v>7.9007378879960399E-2</v>
      </c>
      <c r="AO29" s="174">
        <v>9.2537759588794094E-2</v>
      </c>
      <c r="AP29" s="174">
        <v>9.4805874570887697E-2</v>
      </c>
      <c r="AQ29" s="174">
        <v>8.8499129703078397E-2</v>
      </c>
      <c r="AR29" s="174">
        <v>9.8532750395112403E-2</v>
      </c>
      <c r="AS29" s="174">
        <v>9.5958745583501995E-2</v>
      </c>
      <c r="AT29" s="174">
        <v>9.5264206248945896E-2</v>
      </c>
      <c r="AU29" s="174">
        <v>0.117640074124717</v>
      </c>
      <c r="AV29" s="174">
        <v>0.137539612834915</v>
      </c>
      <c r="AW29" s="174">
        <v>0.14633067726936899</v>
      </c>
      <c r="AX29" s="174">
        <v>0.15602588217594701</v>
      </c>
      <c r="AY29" s="174">
        <v>0.174025369703637</v>
      </c>
      <c r="AZ29" s="174">
        <v>0.18172475867193499</v>
      </c>
      <c r="BA29" s="174">
        <v>0.17625613065850099</v>
      </c>
      <c r="BB29" s="174">
        <v>0.20640800290171299</v>
      </c>
      <c r="BC29" s="174">
        <v>0.19628669449886499</v>
      </c>
      <c r="BD29" s="174">
        <v>0.21737194069339599</v>
      </c>
      <c r="BE29" s="175">
        <v>0.211629392541547</v>
      </c>
      <c r="BF29" s="132">
        <v>-2.9078134536039101E-2</v>
      </c>
      <c r="BG29" s="132">
        <v>8.5993867781041497E-2</v>
      </c>
      <c r="BH29" s="132">
        <v>6.6735672338616896E-3</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0</v>
      </c>
      <c r="W30" s="174">
        <v>0</v>
      </c>
      <c r="X30" s="174">
        <v>0</v>
      </c>
      <c r="Y30" s="174">
        <v>0</v>
      </c>
      <c r="Z30" s="174">
        <v>0</v>
      </c>
      <c r="AA30" s="174">
        <v>0</v>
      </c>
      <c r="AB30" s="174">
        <v>0</v>
      </c>
      <c r="AC30" s="174">
        <v>0</v>
      </c>
      <c r="AD30" s="174">
        <v>0</v>
      </c>
      <c r="AE30" s="174">
        <v>0</v>
      </c>
      <c r="AF30" s="174">
        <v>6.0000000000000002E-5</v>
      </c>
      <c r="AG30" s="174">
        <v>5.0000000000000002E-5</v>
      </c>
      <c r="AH30" s="174">
        <v>8.0000000000000007E-5</v>
      </c>
      <c r="AI30" s="174">
        <v>1.2E-4</v>
      </c>
      <c r="AJ30" s="174">
        <v>1.2E-4</v>
      </c>
      <c r="AK30" s="174">
        <v>1.2999999999999999E-4</v>
      </c>
      <c r="AL30" s="174">
        <v>1.09285714285714E-4</v>
      </c>
      <c r="AM30" s="174">
        <v>2.8033548387096802E-4</v>
      </c>
      <c r="AN30" s="174">
        <v>3.1482692307692299E-4</v>
      </c>
      <c r="AO30" s="174">
        <v>3.7616560509554098E-4</v>
      </c>
      <c r="AP30" s="174">
        <v>8.4150000000000002E-4</v>
      </c>
      <c r="AQ30" s="174">
        <v>1.0998679245283001E-3</v>
      </c>
      <c r="AR30" s="174">
        <v>1.2144375E-3</v>
      </c>
      <c r="AS30" s="174">
        <v>1.75260285358148E-3</v>
      </c>
      <c r="AT30" s="174">
        <v>4.8176707026104104E-3</v>
      </c>
      <c r="AU30" s="174">
        <v>1.00123912414972E-2</v>
      </c>
      <c r="AV30" s="174">
        <v>1.11226527875458E-2</v>
      </c>
      <c r="AW30" s="174">
        <v>1.36919445835547E-2</v>
      </c>
      <c r="AX30" s="174">
        <v>1.1355311280587199E-2</v>
      </c>
      <c r="AY30" s="174">
        <v>1.2852107417480101E-2</v>
      </c>
      <c r="AZ30" s="174">
        <v>1.39158997566768E-2</v>
      </c>
      <c r="BA30" s="174">
        <v>1.3668750288921E-2</v>
      </c>
      <c r="BB30" s="174">
        <v>2.1888220249447799E-2</v>
      </c>
      <c r="BC30" s="174">
        <v>1.7796749081744102E-2</v>
      </c>
      <c r="BD30" s="174">
        <v>1.9804604299060401E-2</v>
      </c>
      <c r="BE30" s="175">
        <v>2.1459420013146699E-2</v>
      </c>
      <c r="BF30" s="132">
        <v>8.0596582232355607E-2</v>
      </c>
      <c r="BG30" s="132">
        <v>0.15184198797373799</v>
      </c>
      <c r="BH30" s="132">
        <v>6.7670601204082202E-4</v>
      </c>
    </row>
    <row r="31" spans="1:60">
      <c r="A31" s="136" t="s">
        <v>278</v>
      </c>
      <c r="B31" s="174">
        <v>0</v>
      </c>
      <c r="C31" s="174">
        <v>0</v>
      </c>
      <c r="D31" s="174">
        <v>0</v>
      </c>
      <c r="E31" s="174">
        <v>0</v>
      </c>
      <c r="F31" s="174">
        <v>0</v>
      </c>
      <c r="G31" s="174">
        <v>0</v>
      </c>
      <c r="H31" s="174">
        <v>0</v>
      </c>
      <c r="I31" s="174">
        <v>0</v>
      </c>
      <c r="J31" s="174">
        <v>0</v>
      </c>
      <c r="K31" s="174">
        <v>0</v>
      </c>
      <c r="L31" s="174">
        <v>0</v>
      </c>
      <c r="M31" s="174">
        <v>0</v>
      </c>
      <c r="N31" s="174">
        <v>0</v>
      </c>
      <c r="O31" s="174">
        <v>0</v>
      </c>
      <c r="P31" s="174">
        <v>0</v>
      </c>
      <c r="Q31" s="174">
        <v>0</v>
      </c>
      <c r="R31" s="174">
        <v>0</v>
      </c>
      <c r="S31" s="174">
        <v>0</v>
      </c>
      <c r="T31" s="174">
        <v>0</v>
      </c>
      <c r="U31" s="174">
        <v>0</v>
      </c>
      <c r="V31" s="174">
        <v>0</v>
      </c>
      <c r="W31" s="174">
        <v>0</v>
      </c>
      <c r="X31" s="174">
        <v>0</v>
      </c>
      <c r="Y31" s="174">
        <v>0</v>
      </c>
      <c r="Z31" s="174">
        <v>0</v>
      </c>
      <c r="AA31" s="174">
        <v>5.1565E-2</v>
      </c>
      <c r="AB31" s="174">
        <v>5.0000999999999997E-2</v>
      </c>
      <c r="AC31" s="174">
        <v>4.9529999999999998E-2</v>
      </c>
      <c r="AD31" s="174">
        <v>5.9631000000000003E-2</v>
      </c>
      <c r="AE31" s="174">
        <v>6.4729999999999996E-2</v>
      </c>
      <c r="AF31" s="174">
        <v>6.6196000000000005E-2</v>
      </c>
      <c r="AG31" s="174">
        <v>5.901E-2</v>
      </c>
      <c r="AH31" s="174">
        <v>7.9088000000000006E-2</v>
      </c>
      <c r="AI31" s="174">
        <v>9.3573000000000003E-2</v>
      </c>
      <c r="AJ31" s="174">
        <v>8.4134E-2</v>
      </c>
      <c r="AK31" s="174">
        <v>8.6667263157894803E-2</v>
      </c>
      <c r="AL31" s="174">
        <v>8.2293031784005502E-2</v>
      </c>
      <c r="AM31" s="174">
        <v>8.8839066986156803E-2</v>
      </c>
      <c r="AN31" s="174">
        <v>9.2215806670761097E-2</v>
      </c>
      <c r="AO31" s="174">
        <v>0.102450540735957</v>
      </c>
      <c r="AP31" s="174">
        <v>9.3449821119253804E-2</v>
      </c>
      <c r="AQ31" s="174">
        <v>0.105036117294282</v>
      </c>
      <c r="AR31" s="174">
        <v>9.68280006536483E-2</v>
      </c>
      <c r="AS31" s="174">
        <v>0.104348886684711</v>
      </c>
      <c r="AT31" s="174">
        <v>9.0438796835670701E-2</v>
      </c>
      <c r="AU31" s="174">
        <v>0.11106715345470899</v>
      </c>
      <c r="AV31" s="174">
        <v>0.11659589207024</v>
      </c>
      <c r="AW31" s="174">
        <v>0.115251933626779</v>
      </c>
      <c r="AX31" s="174">
        <v>0.125783034893061</v>
      </c>
      <c r="AY31" s="174">
        <v>0.13563665848373699</v>
      </c>
      <c r="AZ31" s="174">
        <v>0.14273366088362899</v>
      </c>
      <c r="BA31" s="174">
        <v>0.138256147234527</v>
      </c>
      <c r="BB31" s="174">
        <v>0.16506990703219901</v>
      </c>
      <c r="BC31" s="174">
        <v>0.18216716831268501</v>
      </c>
      <c r="BD31" s="174">
        <v>0.189289676959291</v>
      </c>
      <c r="BE31" s="175">
        <v>0.19025693329815699</v>
      </c>
      <c r="BF31" s="132">
        <v>2.3637245276491E-3</v>
      </c>
      <c r="BG31" s="132">
        <v>7.6656620820587204E-2</v>
      </c>
      <c r="BH31" s="132">
        <v>5.9996034616237297E-3</v>
      </c>
    </row>
    <row r="32" spans="1:60">
      <c r="A32" s="136" t="s">
        <v>279</v>
      </c>
      <c r="B32" s="174">
        <v>0</v>
      </c>
      <c r="C32" s="174">
        <v>3.8999999999999998E-3</v>
      </c>
      <c r="D32" s="174">
        <v>6.0499999999999998E-3</v>
      </c>
      <c r="E32" s="174">
        <v>9.2599999999999991E-3</v>
      </c>
      <c r="F32" s="174">
        <v>1.0670000000000001E-2</v>
      </c>
      <c r="G32" s="174">
        <v>1.3702458000000001E-2</v>
      </c>
      <c r="H32" s="174">
        <v>1.3918224E-2</v>
      </c>
      <c r="I32" s="174">
        <v>1.5151952999999999E-2</v>
      </c>
      <c r="J32" s="174">
        <v>1.5500864E-2</v>
      </c>
      <c r="K32" s="174">
        <v>1.5770592E-2</v>
      </c>
      <c r="L32" s="174">
        <v>1.4158848999999999E-2</v>
      </c>
      <c r="M32" s="174">
        <v>1.3329000000000001E-2</v>
      </c>
      <c r="N32" s="174">
        <v>1.3745814E-2</v>
      </c>
      <c r="O32" s="174">
        <v>1.4183881000000001E-2</v>
      </c>
      <c r="P32" s="174">
        <v>1.4840102000000001E-2</v>
      </c>
      <c r="Q32" s="174">
        <v>1.4710235E-2</v>
      </c>
      <c r="R32" s="174">
        <v>1.4921525E-2</v>
      </c>
      <c r="S32" s="174">
        <v>1.5273399999999999E-2</v>
      </c>
      <c r="T32" s="174">
        <v>1.5587E-2</v>
      </c>
      <c r="U32" s="174">
        <v>1.6223000000000001E-2</v>
      </c>
      <c r="V32" s="174">
        <v>1.6521500000000001E-2</v>
      </c>
      <c r="W32" s="174">
        <v>1.6628E-2</v>
      </c>
      <c r="X32" s="174">
        <v>1.7506000000000001E-2</v>
      </c>
      <c r="Y32" s="174">
        <v>1.7732500000000002E-2</v>
      </c>
      <c r="Z32" s="174">
        <v>1.84145E-2</v>
      </c>
      <c r="AA32" s="174">
        <v>1.9132715259999999E-2</v>
      </c>
      <c r="AB32" s="174">
        <v>2.1024896040000001E-2</v>
      </c>
      <c r="AC32" s="174">
        <v>2.16205631256732E-2</v>
      </c>
      <c r="AD32" s="174">
        <v>2.10836773233412E-2</v>
      </c>
      <c r="AE32" s="174">
        <v>2.5572617355116501E-2</v>
      </c>
      <c r="AF32" s="174">
        <v>2.96140939745539E-2</v>
      </c>
      <c r="AG32" s="174">
        <v>3.3709082182348998E-2</v>
      </c>
      <c r="AH32" s="174">
        <v>3.9159934909695E-2</v>
      </c>
      <c r="AI32" s="174">
        <v>3.72970252229754E-2</v>
      </c>
      <c r="AJ32" s="174">
        <v>3.99340061712566E-2</v>
      </c>
      <c r="AK32" s="174">
        <v>4.35335648756024E-2</v>
      </c>
      <c r="AL32" s="174">
        <v>4.7808002762241099E-2</v>
      </c>
      <c r="AM32" s="174">
        <v>5.1567284600998402E-2</v>
      </c>
      <c r="AN32" s="174">
        <v>5.31712888502704E-2</v>
      </c>
      <c r="AO32" s="174">
        <v>5.6734607399410698E-2</v>
      </c>
      <c r="AP32" s="174">
        <v>7.0612198446241004E-2</v>
      </c>
      <c r="AQ32" s="174">
        <v>8.6773536443052204E-2</v>
      </c>
      <c r="AR32" s="174">
        <v>0.13723997018674899</v>
      </c>
      <c r="AS32" s="174">
        <v>0.190515306512829</v>
      </c>
      <c r="AT32" s="174">
        <v>0.22001578971225999</v>
      </c>
      <c r="AU32" s="174">
        <v>0.24372721636613401</v>
      </c>
      <c r="AV32" s="174">
        <v>0.28015093494783699</v>
      </c>
      <c r="AW32" s="174">
        <v>0.34260052215563103</v>
      </c>
      <c r="AX32" s="174">
        <v>0.37197979737893999</v>
      </c>
      <c r="AY32" s="174">
        <v>0.40531469135781001</v>
      </c>
      <c r="AZ32" s="174">
        <v>0.45902391385039398</v>
      </c>
      <c r="BA32" s="174">
        <v>0.472667801529363</v>
      </c>
      <c r="BB32" s="174">
        <v>0.51535388637508595</v>
      </c>
      <c r="BC32" s="174">
        <v>0.56100082603122503</v>
      </c>
      <c r="BD32" s="174">
        <v>0.63212401029407095</v>
      </c>
      <c r="BE32" s="175">
        <v>0.68158251312754403</v>
      </c>
      <c r="BF32" s="132">
        <v>7.5295756457191901E-2</v>
      </c>
      <c r="BG32" s="132">
        <v>0.11130903117476</v>
      </c>
      <c r="BH32" s="132">
        <v>2.14931710201271E-2</v>
      </c>
    </row>
    <row r="33" spans="1:60">
      <c r="A33" s="136" t="s">
        <v>280</v>
      </c>
      <c r="B33" s="174">
        <v>0</v>
      </c>
      <c r="C33" s="174">
        <v>0</v>
      </c>
      <c r="D33" s="174">
        <v>0</v>
      </c>
      <c r="E33" s="174">
        <v>0</v>
      </c>
      <c r="F33" s="174">
        <v>0</v>
      </c>
      <c r="G33" s="174">
        <v>9.2002016129999996E-3</v>
      </c>
      <c r="H33" s="174">
        <v>1.001028226E-2</v>
      </c>
      <c r="I33" s="174">
        <v>1.01874874E-2</v>
      </c>
      <c r="J33" s="174">
        <v>1.053104839E-2</v>
      </c>
      <c r="K33" s="174">
        <v>1.0762499999999999E-2</v>
      </c>
      <c r="L33" s="174">
        <v>1.124710181E-2</v>
      </c>
      <c r="M33" s="174">
        <v>1.277685232E-2</v>
      </c>
      <c r="N33" s="174">
        <v>1.2465839209999999E-2</v>
      </c>
      <c r="O33" s="174">
        <v>1.317465978E-2</v>
      </c>
      <c r="P33" s="174">
        <v>1.443317792E-2</v>
      </c>
      <c r="Q33" s="174">
        <v>1.9662537800000001E-2</v>
      </c>
      <c r="R33" s="174">
        <v>1.8042376509999999E-2</v>
      </c>
      <c r="S33" s="174">
        <v>1.7988130040000001E-2</v>
      </c>
      <c r="T33" s="174">
        <v>1.540238155E-2</v>
      </c>
      <c r="U33" s="174">
        <v>1.6429448079999999E-2</v>
      </c>
      <c r="V33" s="174">
        <v>1.644029738E-2</v>
      </c>
      <c r="W33" s="174">
        <v>1.596569556E-2</v>
      </c>
      <c r="X33" s="174">
        <v>1.4478492940000001E-2</v>
      </c>
      <c r="Y33" s="174">
        <v>1.645881804E-2</v>
      </c>
      <c r="Z33" s="174">
        <v>1.7752678930000002E-2</v>
      </c>
      <c r="AA33" s="174">
        <v>1.507E-2</v>
      </c>
      <c r="AB33" s="174">
        <v>1.5720000000000001E-2</v>
      </c>
      <c r="AC33" s="174">
        <v>1.85549361806982E-2</v>
      </c>
      <c r="AD33" s="174">
        <v>2.2564944324769499E-2</v>
      </c>
      <c r="AE33" s="174">
        <v>2.8945428256070601E-2</v>
      </c>
      <c r="AF33" s="174">
        <v>3.6464130075040103E-2</v>
      </c>
      <c r="AG33" s="174">
        <v>4.3452759019139503E-2</v>
      </c>
      <c r="AH33" s="174">
        <v>5.5894944305051701E-2</v>
      </c>
      <c r="AI33" s="174">
        <v>8.1493777590918595E-2</v>
      </c>
      <c r="AJ33" s="174">
        <v>9.6239341276362605E-2</v>
      </c>
      <c r="AK33" s="174">
        <v>0.15228934860301799</v>
      </c>
      <c r="AL33" s="174">
        <v>0.169913448080313</v>
      </c>
      <c r="AM33" s="174">
        <v>0.237470026983267</v>
      </c>
      <c r="AN33" s="174">
        <v>0.30246691729020703</v>
      </c>
      <c r="AO33" s="174">
        <v>0.39492652555980801</v>
      </c>
      <c r="AP33" s="174">
        <v>0.48687047995871702</v>
      </c>
      <c r="AQ33" s="174">
        <v>0.61129634547265899</v>
      </c>
      <c r="AR33" s="174">
        <v>0.77226233760781804</v>
      </c>
      <c r="AS33" s="174">
        <v>0.80603534370563501</v>
      </c>
      <c r="AT33" s="174">
        <v>0.83250565274426003</v>
      </c>
      <c r="AU33" s="174">
        <v>0.90415556441717704</v>
      </c>
      <c r="AV33" s="174">
        <v>1.1105690853658501</v>
      </c>
      <c r="AW33" s="174">
        <v>1.25064745454545</v>
      </c>
      <c r="AX33" s="174">
        <v>1.3048326385542199</v>
      </c>
      <c r="AY33" s="174">
        <v>1.4277445365269501</v>
      </c>
      <c r="AZ33" s="174">
        <v>1.6572762214285699</v>
      </c>
      <c r="BA33" s="174">
        <v>1.6421762807634901</v>
      </c>
      <c r="BB33" s="174">
        <v>1.8785696962509999</v>
      </c>
      <c r="BC33" s="174">
        <v>1.9682212233076799</v>
      </c>
      <c r="BD33" s="174">
        <v>2.1010322231868699</v>
      </c>
      <c r="BE33" s="175">
        <v>2.2052697931791601</v>
      </c>
      <c r="BF33" s="132">
        <v>4.6744757935958101E-2</v>
      </c>
      <c r="BG33" s="132">
        <v>9.6994757773475104E-2</v>
      </c>
      <c r="BH33" s="132">
        <v>6.9541456679729205E-2</v>
      </c>
    </row>
    <row r="34" spans="1:60">
      <c r="A34" s="136" t="s">
        <v>281</v>
      </c>
      <c r="B34" s="174">
        <v>0</v>
      </c>
      <c r="C34" s="174">
        <v>0</v>
      </c>
      <c r="D34" s="174">
        <v>0</v>
      </c>
      <c r="E34" s="174">
        <v>0</v>
      </c>
      <c r="F34" s="174">
        <v>0</v>
      </c>
      <c r="G34" s="174">
        <v>0</v>
      </c>
      <c r="H34" s="174">
        <v>0</v>
      </c>
      <c r="I34" s="174">
        <v>0</v>
      </c>
      <c r="J34" s="174">
        <v>0</v>
      </c>
      <c r="K34" s="174">
        <v>0</v>
      </c>
      <c r="L34" s="174">
        <v>0</v>
      </c>
      <c r="M34" s="174">
        <v>0</v>
      </c>
      <c r="N34" s="174">
        <v>0</v>
      </c>
      <c r="O34" s="174">
        <v>0</v>
      </c>
      <c r="P34" s="174">
        <v>0</v>
      </c>
      <c r="Q34" s="174">
        <v>0</v>
      </c>
      <c r="R34" s="174">
        <v>0</v>
      </c>
      <c r="S34" s="174">
        <v>0</v>
      </c>
      <c r="T34" s="174">
        <v>0</v>
      </c>
      <c r="U34" s="174">
        <v>0</v>
      </c>
      <c r="V34" s="174">
        <v>0</v>
      </c>
      <c r="W34" s="174">
        <v>0</v>
      </c>
      <c r="X34" s="174">
        <v>1.0000000000000001E-5</v>
      </c>
      <c r="Y34" s="174">
        <v>1.0000000000000001E-5</v>
      </c>
      <c r="Z34" s="174">
        <v>1.0000000000000001E-5</v>
      </c>
      <c r="AA34" s="174">
        <v>2.0000000000000002E-5</v>
      </c>
      <c r="AB34" s="174">
        <v>2.0000000000000002E-5</v>
      </c>
      <c r="AC34" s="174">
        <v>9.0000000000000006E-5</v>
      </c>
      <c r="AD34" s="174">
        <v>4.8000000000000001E-4</v>
      </c>
      <c r="AE34" s="174">
        <v>3.8000000000000002E-4</v>
      </c>
      <c r="AF34" s="174">
        <v>3.5E-4</v>
      </c>
      <c r="AG34" s="174">
        <v>3.6000000000000002E-4</v>
      </c>
      <c r="AH34" s="174">
        <v>3.6999999999999999E-4</v>
      </c>
      <c r="AI34" s="174">
        <v>7.2999999999999996E-4</v>
      </c>
      <c r="AJ34" s="174">
        <v>1.6299999999999999E-3</v>
      </c>
      <c r="AK34" s="174">
        <v>4.5100000000000001E-3</v>
      </c>
      <c r="AL34" s="174">
        <v>8.2957792207792192E-3</v>
      </c>
      <c r="AM34" s="174">
        <v>7.6697419354838699E-3</v>
      </c>
      <c r="AN34" s="174">
        <v>1.10434615384615E-2</v>
      </c>
      <c r="AO34" s="174">
        <v>1.21328025477707E-2</v>
      </c>
      <c r="AP34" s="174">
        <v>1.3450443037974699E-2</v>
      </c>
      <c r="AQ34" s="174">
        <v>1.9342467040367801E-2</v>
      </c>
      <c r="AR34" s="174">
        <v>2.2631682418823199E-2</v>
      </c>
      <c r="AS34" s="174">
        <v>2.5980561266217901E-2</v>
      </c>
      <c r="AT34" s="174">
        <v>2.9730332486470501E-2</v>
      </c>
      <c r="AU34" s="174">
        <v>3.3958493281920202E-2</v>
      </c>
      <c r="AV34" s="174">
        <v>4.287751259092E-2</v>
      </c>
      <c r="AW34" s="174">
        <v>5.8516657252918602E-2</v>
      </c>
      <c r="AX34" s="174">
        <v>7.9580476078122395E-2</v>
      </c>
      <c r="AY34" s="174">
        <v>7.6881074114588194E-2</v>
      </c>
      <c r="AZ34" s="174">
        <v>8.6365734610421199E-2</v>
      </c>
      <c r="BA34" s="174">
        <v>9.1603922783755606E-2</v>
      </c>
      <c r="BB34" s="174">
        <v>9.5533825155761698E-2</v>
      </c>
      <c r="BC34" s="174">
        <v>0.100137447421053</v>
      </c>
      <c r="BD34" s="174">
        <v>0.115901939961901</v>
      </c>
      <c r="BE34" s="175">
        <v>0.13788471959269</v>
      </c>
      <c r="BF34" s="132">
        <v>0.18641659864670199</v>
      </c>
      <c r="BG34" s="132">
        <v>0.14574796330424</v>
      </c>
      <c r="BH34" s="132">
        <v>4.3480866985115699E-3</v>
      </c>
    </row>
    <row r="35" spans="1:60">
      <c r="A35" s="136" t="s">
        <v>282</v>
      </c>
      <c r="B35" s="174">
        <v>0</v>
      </c>
      <c r="C35" s="174">
        <v>0</v>
      </c>
      <c r="D35" s="174">
        <v>0</v>
      </c>
      <c r="E35" s="174">
        <v>0</v>
      </c>
      <c r="F35" s="174">
        <v>0</v>
      </c>
      <c r="G35" s="174">
        <v>0</v>
      </c>
      <c r="H35" s="174">
        <v>0</v>
      </c>
      <c r="I35" s="174">
        <v>0</v>
      </c>
      <c r="J35" s="174">
        <v>0</v>
      </c>
      <c r="K35" s="174">
        <v>0</v>
      </c>
      <c r="L35" s="174">
        <v>0</v>
      </c>
      <c r="M35" s="174">
        <v>0</v>
      </c>
      <c r="N35" s="174">
        <v>0</v>
      </c>
      <c r="O35" s="174">
        <v>0</v>
      </c>
      <c r="P35" s="174">
        <v>0</v>
      </c>
      <c r="Q35" s="174">
        <v>0</v>
      </c>
      <c r="R35" s="174">
        <v>0</v>
      </c>
      <c r="S35" s="174">
        <v>0</v>
      </c>
      <c r="T35" s="174">
        <v>0</v>
      </c>
      <c r="U35" s="174">
        <v>0</v>
      </c>
      <c r="V35" s="174">
        <v>0</v>
      </c>
      <c r="W35" s="174">
        <v>0</v>
      </c>
      <c r="X35" s="174">
        <v>0</v>
      </c>
      <c r="Y35" s="174">
        <v>0</v>
      </c>
      <c r="Z35" s="174">
        <v>0</v>
      </c>
      <c r="AA35" s="174">
        <v>1.7000000000000001E-4</v>
      </c>
      <c r="AB35" s="174">
        <v>2.4000000000000001E-4</v>
      </c>
      <c r="AC35" s="174">
        <v>4.6000000000000001E-4</v>
      </c>
      <c r="AD35" s="174">
        <v>3.8999999999999999E-4</v>
      </c>
      <c r="AE35" s="174">
        <v>4.4999999999999999E-4</v>
      </c>
      <c r="AF35" s="174">
        <v>5.5999999999999995E-4</v>
      </c>
      <c r="AG35" s="174">
        <v>5.0000000000000001E-4</v>
      </c>
      <c r="AH35" s="174">
        <v>5.2999999999999998E-4</v>
      </c>
      <c r="AI35" s="174">
        <v>5.9999999999999995E-4</v>
      </c>
      <c r="AJ35" s="174">
        <v>6.4999999999999997E-4</v>
      </c>
      <c r="AK35" s="174">
        <v>6.4999999999999997E-4</v>
      </c>
      <c r="AL35" s="174">
        <v>7.0538961038961001E-4</v>
      </c>
      <c r="AM35" s="174">
        <v>4.2445161290322601E-4</v>
      </c>
      <c r="AN35" s="174">
        <v>1.61826923076923E-3</v>
      </c>
      <c r="AO35" s="174">
        <v>7.1237579617834399E-3</v>
      </c>
      <c r="AP35" s="174">
        <v>1.6259333982245501E-2</v>
      </c>
      <c r="AQ35" s="174">
        <v>1.30324000181378E-2</v>
      </c>
      <c r="AR35" s="174">
        <v>1.7197655169200899E-2</v>
      </c>
      <c r="AS35" s="174">
        <v>2.7215066151816798E-2</v>
      </c>
      <c r="AT35" s="174">
        <v>3.2213725856526702E-2</v>
      </c>
      <c r="AU35" s="174">
        <v>3.3786067073236899E-2</v>
      </c>
      <c r="AV35" s="174">
        <v>2.98263595794305E-2</v>
      </c>
      <c r="AW35" s="174">
        <v>2.90074807815996E-2</v>
      </c>
      <c r="AX35" s="174">
        <v>2.9411738068748399E-2</v>
      </c>
      <c r="AY35" s="174">
        <v>3.3943544424639503E-2</v>
      </c>
      <c r="AZ35" s="174">
        <v>3.4547468189784401E-2</v>
      </c>
      <c r="BA35" s="174">
        <v>3.49199386602458E-2</v>
      </c>
      <c r="BB35" s="174">
        <v>3.6198407766723603E-2</v>
      </c>
      <c r="BC35" s="174">
        <v>3.97186177811472E-2</v>
      </c>
      <c r="BD35" s="174">
        <v>4.8234046947972099E-2</v>
      </c>
      <c r="BE35" s="175">
        <v>5.6851386554621901E-2</v>
      </c>
      <c r="BF35" s="132">
        <v>0.17543640819780701</v>
      </c>
      <c r="BG35" s="132">
        <v>4.1193083119861501E-2</v>
      </c>
      <c r="BH35" s="132">
        <v>1.79276397268893E-3</v>
      </c>
    </row>
    <row r="36" spans="1:60">
      <c r="A36" s="136" t="s">
        <v>283</v>
      </c>
      <c r="B36" s="174">
        <v>0</v>
      </c>
      <c r="C36" s="174">
        <v>0</v>
      </c>
      <c r="D36" s="174">
        <v>0</v>
      </c>
      <c r="E36" s="174">
        <v>0</v>
      </c>
      <c r="F36" s="174">
        <v>1.9040000000000001E-5</v>
      </c>
      <c r="G36" s="174">
        <v>1.2091000000000001E-4</v>
      </c>
      <c r="H36" s="174">
        <v>1.2032999999999999E-4</v>
      </c>
      <c r="I36" s="174">
        <v>2.1664000000000001E-4</v>
      </c>
      <c r="J36" s="174">
        <v>2.42E-4</v>
      </c>
      <c r="K36" s="174">
        <v>5.7510000000000003E-5</v>
      </c>
      <c r="L36" s="174">
        <v>1.8347E-4</v>
      </c>
      <c r="M36" s="174">
        <v>1.9012E-4</v>
      </c>
      <c r="N36" s="174">
        <v>1.6126000000000001E-4</v>
      </c>
      <c r="O36" s="174">
        <v>1.8285E-4</v>
      </c>
      <c r="P36" s="174">
        <v>4.5629999999999998E-4</v>
      </c>
      <c r="Q36" s="174">
        <v>4.4672000000000001E-4</v>
      </c>
      <c r="R36" s="174">
        <v>1.2313300000000001E-3</v>
      </c>
      <c r="S36" s="174">
        <v>1.58968E-3</v>
      </c>
      <c r="T36" s="174">
        <v>1.71714E-3</v>
      </c>
      <c r="U36" s="174">
        <v>1.73233E-3</v>
      </c>
      <c r="V36" s="174">
        <v>1.71233E-3</v>
      </c>
      <c r="W36" s="174">
        <v>2.1233900000000002E-3</v>
      </c>
      <c r="X36" s="174">
        <v>2.3413599999999998E-3</v>
      </c>
      <c r="Y36" s="174">
        <v>2.4560799999999998E-3</v>
      </c>
      <c r="Z36" s="174">
        <v>2.57508E-3</v>
      </c>
      <c r="AA36" s="174">
        <v>2.8291000000000002E-3</v>
      </c>
      <c r="AB36" s="174">
        <v>2.6702499999999999E-3</v>
      </c>
      <c r="AC36" s="174">
        <v>2.2976899999999998E-3</v>
      </c>
      <c r="AD36" s="174">
        <v>2.54272E-3</v>
      </c>
      <c r="AE36" s="174">
        <v>2.5836499999999998E-3</v>
      </c>
      <c r="AF36" s="174">
        <v>2.8817700000000001E-3</v>
      </c>
      <c r="AG36" s="174">
        <v>3.4313428799999999E-3</v>
      </c>
      <c r="AH36" s="174">
        <v>3.7307241E-3</v>
      </c>
      <c r="AI36" s="174">
        <v>6.5265806699999996E-3</v>
      </c>
      <c r="AJ36" s="174">
        <v>1.1356730000000001E-2</v>
      </c>
      <c r="AK36" s="174">
        <v>1.322663E-2</v>
      </c>
      <c r="AL36" s="174">
        <v>1.44144181168831E-2</v>
      </c>
      <c r="AM36" s="174">
        <v>1.4119629828464901E-2</v>
      </c>
      <c r="AN36" s="174">
        <v>1.3776652318772E-2</v>
      </c>
      <c r="AO36" s="174">
        <v>1.4446150610109501E-2</v>
      </c>
      <c r="AP36" s="174">
        <v>1.60652887923418E-2</v>
      </c>
      <c r="AQ36" s="174">
        <v>2.5332547009539599E-2</v>
      </c>
      <c r="AR36" s="174">
        <v>3.4239991263572397E-2</v>
      </c>
      <c r="AS36" s="174">
        <v>3.8372941834570101E-2</v>
      </c>
      <c r="AT36" s="174">
        <v>4.3001375427777801E-2</v>
      </c>
      <c r="AU36" s="174">
        <v>4.1913763991227003E-2</v>
      </c>
      <c r="AV36" s="174">
        <v>4.3866463825487798E-2</v>
      </c>
      <c r="AW36" s="174">
        <v>4.8312830349090903E-2</v>
      </c>
      <c r="AX36" s="174">
        <v>4.84841156487349E-2</v>
      </c>
      <c r="AY36" s="174">
        <v>4.8239647154472501E-2</v>
      </c>
      <c r="AZ36" s="174">
        <v>4.6159699770357103E-2</v>
      </c>
      <c r="BA36" s="174">
        <v>4.65135972362722E-2</v>
      </c>
      <c r="BB36" s="174">
        <v>4.7209010159000003E-2</v>
      </c>
      <c r="BC36" s="174">
        <v>5.4543370515789502E-2</v>
      </c>
      <c r="BD36" s="174">
        <v>5.4428120828316301E-2</v>
      </c>
      <c r="BE36" s="175">
        <v>5.3613497466475098E-2</v>
      </c>
      <c r="BF36" s="132">
        <v>-1.7658304438402599E-2</v>
      </c>
      <c r="BG36" s="132">
        <v>2.3844730287656098E-2</v>
      </c>
      <c r="BH36" s="132">
        <v>1.69065967485945E-3</v>
      </c>
    </row>
    <row r="37" spans="1:60">
      <c r="A37" s="136" t="s">
        <v>284</v>
      </c>
      <c r="B37" s="174">
        <v>0</v>
      </c>
      <c r="C37" s="174">
        <v>0</v>
      </c>
      <c r="D37" s="174">
        <v>0</v>
      </c>
      <c r="E37" s="174">
        <v>0</v>
      </c>
      <c r="F37" s="174">
        <v>0</v>
      </c>
      <c r="G37" s="174">
        <v>0</v>
      </c>
      <c r="H37" s="174">
        <v>0</v>
      </c>
      <c r="I37" s="174">
        <v>0</v>
      </c>
      <c r="J37" s="174">
        <v>0</v>
      </c>
      <c r="K37" s="174">
        <v>0</v>
      </c>
      <c r="L37" s="174">
        <v>0</v>
      </c>
      <c r="M37" s="174">
        <v>0</v>
      </c>
      <c r="N37" s="174">
        <v>0</v>
      </c>
      <c r="O37" s="174">
        <v>0</v>
      </c>
      <c r="P37" s="174">
        <v>0</v>
      </c>
      <c r="Q37" s="174">
        <v>0</v>
      </c>
      <c r="R37" s="174">
        <v>0</v>
      </c>
      <c r="S37" s="174">
        <v>0</v>
      </c>
      <c r="T37" s="174">
        <v>0</v>
      </c>
      <c r="U37" s="174">
        <v>0</v>
      </c>
      <c r="V37" s="174">
        <v>0</v>
      </c>
      <c r="W37" s="174">
        <v>0</v>
      </c>
      <c r="X37" s="174">
        <v>0</v>
      </c>
      <c r="Y37" s="174">
        <v>0</v>
      </c>
      <c r="Z37" s="174">
        <v>0</v>
      </c>
      <c r="AA37" s="174">
        <v>0</v>
      </c>
      <c r="AB37" s="174">
        <v>0</v>
      </c>
      <c r="AC37" s="174">
        <v>5.0009000000000002E-5</v>
      </c>
      <c r="AD37" s="174">
        <v>1.5002700000000001E-4</v>
      </c>
      <c r="AE37" s="174">
        <v>1.9003419999999999E-4</v>
      </c>
      <c r="AF37" s="174">
        <v>1.6002879999999999E-4</v>
      </c>
      <c r="AG37" s="174">
        <v>4.100738E-4</v>
      </c>
      <c r="AH37" s="174">
        <v>1.3102357999999999E-3</v>
      </c>
      <c r="AI37" s="174">
        <v>2.5404571999999999E-3</v>
      </c>
      <c r="AJ37" s="174">
        <v>2.7805004000000001E-3</v>
      </c>
      <c r="AK37" s="174">
        <v>3.3906102000000001E-3</v>
      </c>
      <c r="AL37" s="174">
        <v>4.2827837493506502E-3</v>
      </c>
      <c r="AM37" s="174">
        <v>4.6303171780645198E-3</v>
      </c>
      <c r="AN37" s="174">
        <v>5.2971071538461499E-3</v>
      </c>
      <c r="AO37" s="174">
        <v>7.4466904815286604E-3</v>
      </c>
      <c r="AP37" s="174">
        <v>1.206299382569E-2</v>
      </c>
      <c r="AQ37" s="174">
        <v>1.69040513394259E-2</v>
      </c>
      <c r="AR37" s="174">
        <v>2.1190992716985199E-2</v>
      </c>
      <c r="AS37" s="174">
        <v>2.7120125030161899E-2</v>
      </c>
      <c r="AT37" s="174">
        <v>3.34747421311275E-2</v>
      </c>
      <c r="AU37" s="174">
        <v>3.3162732777846503E-2</v>
      </c>
      <c r="AV37" s="174">
        <v>4.6403221128231302E-2</v>
      </c>
      <c r="AW37" s="174">
        <v>4.37683302262699E-2</v>
      </c>
      <c r="AX37" s="174">
        <v>4.9318575404610598E-2</v>
      </c>
      <c r="AY37" s="174">
        <v>5.5703932424010498E-2</v>
      </c>
      <c r="AZ37" s="174">
        <v>6.7829994232325705E-2</v>
      </c>
      <c r="BA37" s="174">
        <v>6.6368102516380298E-2</v>
      </c>
      <c r="BB37" s="174">
        <v>8.01170788131714E-2</v>
      </c>
      <c r="BC37" s="174">
        <v>9.1477302346592904E-2</v>
      </c>
      <c r="BD37" s="174">
        <v>0.104944924796395</v>
      </c>
      <c r="BE37" s="175">
        <v>0.11834318746527001</v>
      </c>
      <c r="BF37" s="132">
        <v>0.124588403412425</v>
      </c>
      <c r="BG37" s="132">
        <v>0.121048546816694</v>
      </c>
      <c r="BH37" s="132">
        <v>3.7318597796566801E-3</v>
      </c>
    </row>
    <row r="38" spans="1:60">
      <c r="A38" s="136" t="s">
        <v>285</v>
      </c>
      <c r="B38" s="174">
        <v>2.6759999999999999E-2</v>
      </c>
      <c r="C38" s="174">
        <v>3.3509999999999998E-2</v>
      </c>
      <c r="D38" s="174">
        <v>3.4750000000000003E-2</v>
      </c>
      <c r="E38" s="174">
        <v>3.6170000000000001E-2</v>
      </c>
      <c r="F38" s="174">
        <v>3.8120000000000001E-2</v>
      </c>
      <c r="G38" s="174">
        <v>4.2279999999999998E-2</v>
      </c>
      <c r="H38" s="174">
        <v>4.2090000000000002E-2</v>
      </c>
      <c r="I38" s="174">
        <v>3.807E-2</v>
      </c>
      <c r="J38" s="174">
        <v>3.8449999999999998E-2</v>
      </c>
      <c r="K38" s="174">
        <v>4.2450000000000002E-2</v>
      </c>
      <c r="L38" s="174">
        <v>3.986E-2</v>
      </c>
      <c r="M38" s="174">
        <v>3.8120000000000001E-2</v>
      </c>
      <c r="N38" s="174">
        <v>3.73E-2</v>
      </c>
      <c r="O38" s="174">
        <v>3.8109999999999998E-2</v>
      </c>
      <c r="P38" s="174">
        <v>3.8249999999999999E-2</v>
      </c>
      <c r="Q38" s="174">
        <v>3.9600000000000003E-2</v>
      </c>
      <c r="R38" s="174">
        <v>3.4689999999999999E-2</v>
      </c>
      <c r="S38" s="174">
        <v>3.5209999999999998E-2</v>
      </c>
      <c r="T38" s="174">
        <v>3.3930000000000002E-2</v>
      </c>
      <c r="U38" s="174">
        <v>3.4720000000000001E-2</v>
      </c>
      <c r="V38" s="174">
        <v>3.2120000000000003E-2</v>
      </c>
      <c r="W38" s="174">
        <v>3.5009999999999999E-2</v>
      </c>
      <c r="X38" s="174">
        <v>3.6929999999999998E-2</v>
      </c>
      <c r="Y38" s="174">
        <v>3.7870000000000001E-2</v>
      </c>
      <c r="Z38" s="174">
        <v>3.2010202020202001E-2</v>
      </c>
      <c r="AA38" s="174">
        <v>3.2769191919191899E-2</v>
      </c>
      <c r="AB38" s="174">
        <v>3.2998787878787898E-2</v>
      </c>
      <c r="AC38" s="174">
        <v>3.5669191919191899E-2</v>
      </c>
      <c r="AD38" s="174">
        <v>3.7978383838383797E-2</v>
      </c>
      <c r="AE38" s="174">
        <v>3.5817171717171699E-2</v>
      </c>
      <c r="AF38" s="174">
        <v>3.6756363636363601E-2</v>
      </c>
      <c r="AG38" s="174">
        <v>4.1846666666666699E-2</v>
      </c>
      <c r="AH38" s="174">
        <v>4.6030000000000001E-2</v>
      </c>
      <c r="AI38" s="174">
        <v>5.2569999999999999E-2</v>
      </c>
      <c r="AJ38" s="174">
        <v>5.9499999999999997E-2</v>
      </c>
      <c r="AK38" s="174">
        <v>6.6799999999999998E-2</v>
      </c>
      <c r="AL38" s="174">
        <v>7.4870649350649299E-2</v>
      </c>
      <c r="AM38" s="174">
        <v>8.6834903225806503E-2</v>
      </c>
      <c r="AN38" s="174">
        <v>9.9999230769230799E-2</v>
      </c>
      <c r="AO38" s="174">
        <v>0.122305314875432</v>
      </c>
      <c r="AP38" s="174">
        <v>0.12676275632366199</v>
      </c>
      <c r="AQ38" s="174">
        <v>0.139103912934887</v>
      </c>
      <c r="AR38" s="174">
        <v>0.14959959337268899</v>
      </c>
      <c r="AS38" s="174">
        <v>0.185919509193716</v>
      </c>
      <c r="AT38" s="174">
        <v>0.23639525284634599</v>
      </c>
      <c r="AU38" s="174">
        <v>0.29972752655859403</v>
      </c>
      <c r="AV38" s="174">
        <v>0.40289728866914898</v>
      </c>
      <c r="AW38" s="174">
        <v>0.52983509866305201</v>
      </c>
      <c r="AX38" s="174">
        <v>0.59883381614412901</v>
      </c>
      <c r="AY38" s="174">
        <v>0.61441173351093703</v>
      </c>
      <c r="AZ38" s="174">
        <v>0.63283951559066698</v>
      </c>
      <c r="BA38" s="174">
        <v>0.64925015604259695</v>
      </c>
      <c r="BB38" s="174">
        <v>0.66548860161437995</v>
      </c>
      <c r="BC38" s="174">
        <v>0.64472345736879</v>
      </c>
      <c r="BD38" s="174">
        <v>0.65349628018795602</v>
      </c>
      <c r="BE38" s="175">
        <v>0.67216060200487804</v>
      </c>
      <c r="BF38" s="132">
        <v>2.5750441050742499E-2</v>
      </c>
      <c r="BG38" s="132">
        <v>0.10703266797864</v>
      </c>
      <c r="BH38" s="132">
        <v>2.1196058428187701E-2</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0</v>
      </c>
      <c r="W39" s="174">
        <v>0</v>
      </c>
      <c r="X39" s="174">
        <v>0</v>
      </c>
      <c r="Y39" s="174">
        <v>0</v>
      </c>
      <c r="Z39" s="174">
        <v>0</v>
      </c>
      <c r="AA39" s="174">
        <v>0</v>
      </c>
      <c r="AB39" s="174">
        <v>0</v>
      </c>
      <c r="AC39" s="174">
        <v>0</v>
      </c>
      <c r="AD39" s="174">
        <v>0</v>
      </c>
      <c r="AE39" s="174">
        <v>0</v>
      </c>
      <c r="AF39" s="174">
        <v>0</v>
      </c>
      <c r="AG39" s="174">
        <v>1.0000000000000001E-5</v>
      </c>
      <c r="AH39" s="174">
        <v>2.0000000000000002E-5</v>
      </c>
      <c r="AI39" s="174">
        <v>2.0000000000000002E-5</v>
      </c>
      <c r="AJ39" s="174">
        <v>2.0000000000000002E-5</v>
      </c>
      <c r="AK39" s="174">
        <v>5.0000000000000002E-5</v>
      </c>
      <c r="AL39" s="174">
        <v>5.9610389610389598E-5</v>
      </c>
      <c r="AM39" s="174">
        <v>2.0729032258064501E-4</v>
      </c>
      <c r="AN39" s="174">
        <v>7.0615384615384605E-4</v>
      </c>
      <c r="AO39" s="174">
        <v>8.4783439490445798E-4</v>
      </c>
      <c r="AP39" s="174">
        <v>9.7283544303797395E-4</v>
      </c>
      <c r="AQ39" s="174">
        <v>9.8400613609529904E-4</v>
      </c>
      <c r="AR39" s="174">
        <v>9.8243749999999894E-4</v>
      </c>
      <c r="AS39" s="174">
        <v>1.0528198757763999E-3</v>
      </c>
      <c r="AT39" s="174">
        <v>1.0878487501780199E-3</v>
      </c>
      <c r="AU39" s="174">
        <v>2.2048314953388602E-3</v>
      </c>
      <c r="AV39" s="174">
        <v>2.80834421287164E-3</v>
      </c>
      <c r="AW39" s="174">
        <v>4.5708516317887696E-3</v>
      </c>
      <c r="AX39" s="174">
        <v>6.6225151586233799E-3</v>
      </c>
      <c r="AY39" s="174">
        <v>8.0643204396276397E-3</v>
      </c>
      <c r="AZ39" s="174">
        <v>9.3685524010249498E-3</v>
      </c>
      <c r="BA39" s="174">
        <v>9.1645934650633303E-3</v>
      </c>
      <c r="BB39" s="174">
        <v>1.0182191619903601E-2</v>
      </c>
      <c r="BC39" s="174">
        <v>1.11334890178632E-2</v>
      </c>
      <c r="BD39" s="174">
        <v>1.12722106132733E-2</v>
      </c>
      <c r="BE39" s="175">
        <v>1.1031472140904599E-2</v>
      </c>
      <c r="BF39" s="132">
        <v>-2.40306995607832E-2</v>
      </c>
      <c r="BG39" s="132">
        <v>0.26340926604313197</v>
      </c>
      <c r="BH39" s="132">
        <v>3.4786883871221202E-4</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0</v>
      </c>
      <c r="W40" s="174">
        <v>0</v>
      </c>
      <c r="X40" s="174">
        <v>0</v>
      </c>
      <c r="Y40" s="174">
        <v>0</v>
      </c>
      <c r="Z40" s="174">
        <v>0</v>
      </c>
      <c r="AA40" s="174">
        <v>0</v>
      </c>
      <c r="AB40" s="174">
        <v>0</v>
      </c>
      <c r="AC40" s="174">
        <v>0</v>
      </c>
      <c r="AD40" s="174">
        <v>0</v>
      </c>
      <c r="AE40" s="174">
        <v>0</v>
      </c>
      <c r="AF40" s="174">
        <v>0</v>
      </c>
      <c r="AG40" s="174">
        <v>0</v>
      </c>
      <c r="AH40" s="174">
        <v>0</v>
      </c>
      <c r="AI40" s="174">
        <v>0</v>
      </c>
      <c r="AJ40" s="174">
        <v>0</v>
      </c>
      <c r="AK40" s="174">
        <v>0</v>
      </c>
      <c r="AL40" s="174">
        <v>1.98701298701299E-5</v>
      </c>
      <c r="AM40" s="174">
        <v>3.9483870967741899E-5</v>
      </c>
      <c r="AN40" s="174">
        <v>6.8653846153846095E-5</v>
      </c>
      <c r="AO40" s="174">
        <v>1.06482380128051E-4</v>
      </c>
      <c r="AP40" s="174">
        <v>2.1930174302099299E-4</v>
      </c>
      <c r="AQ40" s="174">
        <v>1.1788203484737901E-3</v>
      </c>
      <c r="AR40" s="174">
        <v>3.76267305491991E-3</v>
      </c>
      <c r="AS40" s="174">
        <v>4.4682628823159197E-3</v>
      </c>
      <c r="AT40" s="174">
        <v>4.4985300940649101E-3</v>
      </c>
      <c r="AU40" s="174">
        <v>5.3669526380368104E-3</v>
      </c>
      <c r="AV40" s="174">
        <v>7.77099048780488E-3</v>
      </c>
      <c r="AW40" s="174">
        <v>9.5809818181818197E-3</v>
      </c>
      <c r="AX40" s="174">
        <v>1.1712663373494E-2</v>
      </c>
      <c r="AY40" s="174">
        <v>1.2880668263473E-2</v>
      </c>
      <c r="AZ40" s="174">
        <v>1.49389107142857E-2</v>
      </c>
      <c r="BA40" s="174">
        <v>1.7162575029585798E-2</v>
      </c>
      <c r="BB40" s="174">
        <v>1.9956519999999998E-2</v>
      </c>
      <c r="BC40" s="174">
        <v>1.9068789473684199E-2</v>
      </c>
      <c r="BD40" s="174">
        <v>2.3036067431380602E-2</v>
      </c>
      <c r="BE40" s="175">
        <v>2.5069876237726201E-2</v>
      </c>
      <c r="BF40" s="132">
        <v>8.53145565139799E-2</v>
      </c>
      <c r="BG40" s="132">
        <v>0.177426405031681</v>
      </c>
      <c r="BH40" s="132">
        <v>7.9055892287840999E-4</v>
      </c>
    </row>
    <row r="41" spans="1:60">
      <c r="A41" s="136" t="s">
        <v>288</v>
      </c>
      <c r="B41" s="174">
        <v>0</v>
      </c>
      <c r="C41" s="174">
        <v>0</v>
      </c>
      <c r="D41" s="174">
        <v>0</v>
      </c>
      <c r="E41" s="174">
        <v>0</v>
      </c>
      <c r="F41" s="174">
        <v>0</v>
      </c>
      <c r="G41" s="174">
        <v>0</v>
      </c>
      <c r="H41" s="174">
        <v>0</v>
      </c>
      <c r="I41" s="174">
        <v>0</v>
      </c>
      <c r="J41" s="174">
        <v>0</v>
      </c>
      <c r="K41" s="174">
        <v>0</v>
      </c>
      <c r="L41" s="174">
        <v>0</v>
      </c>
      <c r="M41" s="174">
        <v>0</v>
      </c>
      <c r="N41" s="174">
        <v>1.2999999999999999E-4</v>
      </c>
      <c r="O41" s="174">
        <v>1.4999999999999999E-4</v>
      </c>
      <c r="P41" s="174">
        <v>1.6000000000000001E-4</v>
      </c>
      <c r="Q41" s="174">
        <v>1.4999999999999999E-4</v>
      </c>
      <c r="R41" s="174">
        <v>1.8000000000000001E-4</v>
      </c>
      <c r="S41" s="174">
        <v>1.8000000000000001E-4</v>
      </c>
      <c r="T41" s="174">
        <v>1.7000000000000001E-4</v>
      </c>
      <c r="U41" s="174">
        <v>1.9000000000000001E-4</v>
      </c>
      <c r="V41" s="174">
        <v>1.8000000000000001E-4</v>
      </c>
      <c r="W41" s="174">
        <v>1.7000000000000001E-4</v>
      </c>
      <c r="X41" s="174">
        <v>2.2000000000000001E-4</v>
      </c>
      <c r="Y41" s="174">
        <v>2.3000000000000001E-4</v>
      </c>
      <c r="Z41" s="174">
        <v>1.9000000000000001E-4</v>
      </c>
      <c r="AA41" s="174">
        <v>1.2505E-4</v>
      </c>
      <c r="AB41" s="174">
        <v>1.3976E-4</v>
      </c>
      <c r="AC41" s="174">
        <v>1.177E-4</v>
      </c>
      <c r="AD41" s="174">
        <v>1.4711999999999999E-4</v>
      </c>
      <c r="AE41" s="174">
        <v>1.5080000000000001E-4</v>
      </c>
      <c r="AF41" s="174">
        <v>1.9493000000000001E-4</v>
      </c>
      <c r="AG41" s="174">
        <v>1.5448E-4</v>
      </c>
      <c r="AH41" s="174">
        <v>1.9919E-4</v>
      </c>
      <c r="AI41" s="174">
        <v>2.8068E-4</v>
      </c>
      <c r="AJ41" s="174">
        <v>3.6850000000000001E-4</v>
      </c>
      <c r="AK41" s="174">
        <v>4.7134999999999999E-4</v>
      </c>
      <c r="AL41" s="174">
        <v>4.9336538961039002E-4</v>
      </c>
      <c r="AM41" s="174">
        <v>5.0887800000000004E-4</v>
      </c>
      <c r="AN41" s="174">
        <v>6.05311153846154E-4</v>
      </c>
      <c r="AO41" s="174">
        <v>8.8850121019108295E-4</v>
      </c>
      <c r="AP41" s="174">
        <v>1.12437569620253E-3</v>
      </c>
      <c r="AQ41" s="174">
        <v>1.2924747169811299E-3</v>
      </c>
      <c r="AR41" s="174">
        <v>3.2548284632987999E-3</v>
      </c>
      <c r="AS41" s="174">
        <v>3.24980234661541E-3</v>
      </c>
      <c r="AT41" s="174">
        <v>3.23170581008911E-3</v>
      </c>
      <c r="AU41" s="174">
        <v>3.2117681125367601E-3</v>
      </c>
      <c r="AV41" s="174">
        <v>3.6087602145441601E-3</v>
      </c>
      <c r="AW41" s="174">
        <v>3.9068865990559004E-3</v>
      </c>
      <c r="AX41" s="174">
        <v>4.5473952921711103E-3</v>
      </c>
      <c r="AY41" s="174">
        <v>5.5252157818626302E-3</v>
      </c>
      <c r="AZ41" s="174">
        <v>6.4099669283948597E-3</v>
      </c>
      <c r="BA41" s="174">
        <v>6.7349178184834303E-3</v>
      </c>
      <c r="BB41" s="174">
        <v>9.2448423978271493E-3</v>
      </c>
      <c r="BC41" s="174">
        <v>1.0295939589473699E-2</v>
      </c>
      <c r="BD41" s="174">
        <v>1.15060118636624E-2</v>
      </c>
      <c r="BE41" s="175">
        <v>1.54082818451721E-2</v>
      </c>
      <c r="BF41" s="132">
        <v>0.33549164528294001</v>
      </c>
      <c r="BG41" s="132">
        <v>0.135401071769367</v>
      </c>
      <c r="BH41" s="132">
        <v>4.8588810664312198E-4</v>
      </c>
    </row>
    <row r="42" spans="1:60">
      <c r="A42" s="136" t="s">
        <v>289</v>
      </c>
      <c r="B42" s="174">
        <v>0</v>
      </c>
      <c r="C42" s="174">
        <v>0</v>
      </c>
      <c r="D42" s="174">
        <v>0</v>
      </c>
      <c r="E42" s="174">
        <v>0</v>
      </c>
      <c r="F42" s="174">
        <v>0</v>
      </c>
      <c r="G42" s="174">
        <v>0</v>
      </c>
      <c r="H42" s="174">
        <v>0</v>
      </c>
      <c r="I42" s="174">
        <v>0</v>
      </c>
      <c r="J42" s="174">
        <v>0</v>
      </c>
      <c r="K42" s="174">
        <v>0</v>
      </c>
      <c r="L42" s="174">
        <v>8.0300000000000007E-3</v>
      </c>
      <c r="M42" s="174">
        <v>8.7200000000000003E-3</v>
      </c>
      <c r="N42" s="174">
        <v>8.6700000000000006E-3</v>
      </c>
      <c r="O42" s="174">
        <v>1.2109999999999999E-2</v>
      </c>
      <c r="P42" s="174">
        <v>1.106E-2</v>
      </c>
      <c r="Q42" s="174">
        <v>1.0240000000000001E-2</v>
      </c>
      <c r="R42" s="174">
        <v>1.085E-2</v>
      </c>
      <c r="S42" s="174">
        <v>2.65E-3</v>
      </c>
      <c r="T42" s="174">
        <v>2.31E-3</v>
      </c>
      <c r="U42" s="174">
        <v>1.7000000000000001E-4</v>
      </c>
      <c r="V42" s="174">
        <v>4.4099999999999999E-3</v>
      </c>
      <c r="W42" s="174">
        <v>5.5399999999999998E-3</v>
      </c>
      <c r="X42" s="174">
        <v>7.0400000000000003E-3</v>
      </c>
      <c r="Y42" s="174">
        <v>8.5100000000000002E-3</v>
      </c>
      <c r="Z42" s="174">
        <v>9.2300000000000004E-3</v>
      </c>
      <c r="AA42" s="174">
        <v>7.26E-3</v>
      </c>
      <c r="AB42" s="174">
        <v>8.3800000000000003E-3</v>
      </c>
      <c r="AC42" s="174">
        <v>8.9999999999999993E-3</v>
      </c>
      <c r="AD42" s="174">
        <v>1.038E-2</v>
      </c>
      <c r="AE42" s="174">
        <v>1.17701E-2</v>
      </c>
      <c r="AF42" s="174">
        <v>1.3350000000000001E-2</v>
      </c>
      <c r="AG42" s="174">
        <v>1.755E-2</v>
      </c>
      <c r="AH42" s="174">
        <v>1.9400000000000001E-2</v>
      </c>
      <c r="AI42" s="174">
        <v>2.233781E-2</v>
      </c>
      <c r="AJ42" s="174">
        <v>2.4386080000000001E-2</v>
      </c>
      <c r="AK42" s="174">
        <v>2.849904E-2</v>
      </c>
      <c r="AL42" s="174">
        <v>3.1753401428571401E-2</v>
      </c>
      <c r="AM42" s="174">
        <v>3.8198592000000003E-2</v>
      </c>
      <c r="AN42" s="174">
        <v>3.8213456538461497E-2</v>
      </c>
      <c r="AO42" s="174">
        <v>5.0919238089172002E-2</v>
      </c>
      <c r="AP42" s="174">
        <v>7.1444395822784806E-2</v>
      </c>
      <c r="AQ42" s="174">
        <v>7.8302649207386499E-2</v>
      </c>
      <c r="AR42" s="174">
        <v>8.53847136699218E-2</v>
      </c>
      <c r="AS42" s="174">
        <v>0.10101960440459599</v>
      </c>
      <c r="AT42" s="174">
        <v>0.116972186946479</v>
      </c>
      <c r="AU42" s="174">
        <v>0.113822670439755</v>
      </c>
      <c r="AV42" s="174">
        <v>0.131227322073171</v>
      </c>
      <c r="AW42" s="174">
        <v>0.13097828854545401</v>
      </c>
      <c r="AX42" s="174">
        <v>0.127623288192771</v>
      </c>
      <c r="AY42" s="174">
        <v>0.12221003766467101</v>
      </c>
      <c r="AZ42" s="174">
        <v>0.14171502892857099</v>
      </c>
      <c r="BA42" s="174">
        <v>0.150017058047337</v>
      </c>
      <c r="BB42" s="174">
        <v>0.17552447299999999</v>
      </c>
      <c r="BC42" s="174">
        <v>0.19219336894736799</v>
      </c>
      <c r="BD42" s="174">
        <v>0.23312302281851699</v>
      </c>
      <c r="BE42" s="175">
        <v>0.32525540761404897</v>
      </c>
      <c r="BF42" s="132">
        <v>0.39139724474779197</v>
      </c>
      <c r="BG42" s="132">
        <v>7.1396579708315103E-2</v>
      </c>
      <c r="BH42" s="132">
        <v>1.0256674674635801E-2</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0</v>
      </c>
      <c r="AB43" s="174">
        <v>0</v>
      </c>
      <c r="AC43" s="174">
        <v>0</v>
      </c>
      <c r="AD43" s="174">
        <v>0</v>
      </c>
      <c r="AE43" s="174">
        <v>0</v>
      </c>
      <c r="AF43" s="174">
        <v>0</v>
      </c>
      <c r="AG43" s="174">
        <v>0</v>
      </c>
      <c r="AH43" s="174">
        <v>0</v>
      </c>
      <c r="AI43" s="174">
        <v>0</v>
      </c>
      <c r="AJ43" s="174">
        <v>0</v>
      </c>
      <c r="AK43" s="174">
        <v>0</v>
      </c>
      <c r="AL43" s="174">
        <v>0</v>
      </c>
      <c r="AM43" s="174">
        <v>0</v>
      </c>
      <c r="AN43" s="174">
        <v>0</v>
      </c>
      <c r="AO43" s="174">
        <v>0</v>
      </c>
      <c r="AP43" s="174">
        <v>0</v>
      </c>
      <c r="AQ43" s="174">
        <v>0</v>
      </c>
      <c r="AR43" s="174">
        <v>0</v>
      </c>
      <c r="AS43" s="174">
        <v>5.2921152830123899E-5</v>
      </c>
      <c r="AT43" s="174">
        <v>7.9088648557663004E-5</v>
      </c>
      <c r="AU43" s="174">
        <v>1.85403653458145E-5</v>
      </c>
      <c r="AV43" s="174">
        <v>2.3001215910417301E-5</v>
      </c>
      <c r="AW43" s="174">
        <v>3.5759622344927302E-5</v>
      </c>
      <c r="AX43" s="174">
        <v>1.21186805109116E-4</v>
      </c>
      <c r="AY43" s="174">
        <v>7.9190088781453804E-4</v>
      </c>
      <c r="AZ43" s="174">
        <v>1.50307322751811E-3</v>
      </c>
      <c r="BA43" s="174">
        <v>1.53496999900935E-3</v>
      </c>
      <c r="BB43" s="174">
        <v>1.6772715001379299E-3</v>
      </c>
      <c r="BC43" s="174">
        <v>1.5620798421052599E-3</v>
      </c>
      <c r="BD43" s="174">
        <v>1.6096116390823399E-3</v>
      </c>
      <c r="BE43" s="175">
        <v>1.75989784925916E-3</v>
      </c>
      <c r="BF43" s="132">
        <v>9.0380649950280195E-2</v>
      </c>
      <c r="BG43" s="132">
        <v>0.35163893952876402</v>
      </c>
      <c r="BH43" s="132">
        <v>5.5497001057893398E-5</v>
      </c>
    </row>
    <row r="44" spans="1:60">
      <c r="A44" s="136" t="s">
        <v>291</v>
      </c>
      <c r="B44" s="174">
        <v>0</v>
      </c>
      <c r="C44" s="174">
        <v>0</v>
      </c>
      <c r="D44" s="174">
        <v>0</v>
      </c>
      <c r="E44" s="174">
        <v>0</v>
      </c>
      <c r="F44" s="174">
        <v>0</v>
      </c>
      <c r="G44" s="174">
        <v>0</v>
      </c>
      <c r="H44" s="174">
        <v>0</v>
      </c>
      <c r="I44" s="174">
        <v>0</v>
      </c>
      <c r="J44" s="174">
        <v>0</v>
      </c>
      <c r="K44" s="174">
        <v>0</v>
      </c>
      <c r="L44" s="174">
        <v>0</v>
      </c>
      <c r="M44" s="174">
        <v>0</v>
      </c>
      <c r="N44" s="174">
        <v>0</v>
      </c>
      <c r="O44" s="174">
        <v>0</v>
      </c>
      <c r="P44" s="174">
        <v>0</v>
      </c>
      <c r="Q44" s="174">
        <v>0</v>
      </c>
      <c r="R44" s="174">
        <v>0</v>
      </c>
      <c r="S44" s="174">
        <v>0</v>
      </c>
      <c r="T44" s="174">
        <v>0</v>
      </c>
      <c r="U44" s="174">
        <v>0</v>
      </c>
      <c r="V44" s="174">
        <v>5.0000000000000002E-5</v>
      </c>
      <c r="W44" s="174">
        <v>2.5999999999999998E-4</v>
      </c>
      <c r="X44" s="174">
        <v>2.1000000000000001E-4</v>
      </c>
      <c r="Y44" s="174">
        <v>2.7E-4</v>
      </c>
      <c r="Z44" s="174">
        <v>2.9E-4</v>
      </c>
      <c r="AA44" s="174">
        <v>2.1299999999999999E-3</v>
      </c>
      <c r="AB44" s="174">
        <v>2.0899999999999998E-3</v>
      </c>
      <c r="AC44" s="174">
        <v>2.2699999999999999E-3</v>
      </c>
      <c r="AD44" s="174">
        <v>2.4299999999999999E-3</v>
      </c>
      <c r="AE44" s="174">
        <v>2.7000000000000001E-3</v>
      </c>
      <c r="AF44" s="174">
        <v>2.8900000000000002E-3</v>
      </c>
      <c r="AG44" s="174">
        <v>3.0300000000000001E-3</v>
      </c>
      <c r="AH44" s="174">
        <v>2.4099999999999998E-3</v>
      </c>
      <c r="AI44" s="174">
        <v>2.7000000000000001E-3</v>
      </c>
      <c r="AJ44" s="174">
        <v>2.8727599999999998E-3</v>
      </c>
      <c r="AK44" s="174">
        <v>2.9149900000000001E-3</v>
      </c>
      <c r="AL44" s="174">
        <v>2.8718099999999998E-3</v>
      </c>
      <c r="AM44" s="174">
        <v>2.9040683225806398E-3</v>
      </c>
      <c r="AN44" s="174">
        <v>5.4530376923076903E-3</v>
      </c>
      <c r="AO44" s="174">
        <v>6.0880259235668796E-3</v>
      </c>
      <c r="AP44" s="174">
        <v>8.1945056962025292E-3</v>
      </c>
      <c r="AQ44" s="174">
        <v>9.9960559937115993E-3</v>
      </c>
      <c r="AR44" s="174">
        <v>1.34399731150579E-2</v>
      </c>
      <c r="AS44" s="174">
        <v>1.58044460282947E-2</v>
      </c>
      <c r="AT44" s="174">
        <v>1.53519868990705E-2</v>
      </c>
      <c r="AU44" s="174">
        <v>1.6405331903103101E-2</v>
      </c>
      <c r="AV44" s="174">
        <v>2.00873642290126E-2</v>
      </c>
      <c r="AW44" s="174">
        <v>2.3479617958726998E-2</v>
      </c>
      <c r="AX44" s="174">
        <v>2.6514599571838701E-2</v>
      </c>
      <c r="AY44" s="174">
        <v>2.7990864724430901E-2</v>
      </c>
      <c r="AZ44" s="174">
        <v>3.1319544184698601E-2</v>
      </c>
      <c r="BA44" s="174">
        <v>3.5651031685165403E-2</v>
      </c>
      <c r="BB44" s="174">
        <v>4.9681414528073099E-2</v>
      </c>
      <c r="BC44" s="174">
        <v>5.3303044964417103E-2</v>
      </c>
      <c r="BD44" s="174">
        <v>7.3162462413416604E-2</v>
      </c>
      <c r="BE44" s="175">
        <v>0.111513765494931</v>
      </c>
      <c r="BF44" s="132">
        <v>0.52002925280372303</v>
      </c>
      <c r="BG44" s="132">
        <v>0.16899424276414701</v>
      </c>
      <c r="BH44" s="132">
        <v>3.5164993037789401E-3</v>
      </c>
    </row>
    <row r="45" spans="1:60">
      <c r="A45" s="136" t="s">
        <v>292</v>
      </c>
      <c r="B45" s="174">
        <v>2.5999999999999998E-4</v>
      </c>
      <c r="C45" s="174">
        <v>3.8000000000000002E-4</v>
      </c>
      <c r="D45" s="174">
        <v>4.4000000000000002E-4</v>
      </c>
      <c r="E45" s="174">
        <v>4.6999999999999999E-4</v>
      </c>
      <c r="F45" s="174">
        <v>8.4000000000000003E-4</v>
      </c>
      <c r="G45" s="174">
        <v>5.9000000000000003E-4</v>
      </c>
      <c r="H45" s="174">
        <v>1.01E-3</v>
      </c>
      <c r="I45" s="174">
        <v>1.8500000000000001E-3</v>
      </c>
      <c r="J45" s="174">
        <v>2.2300000000000002E-3</v>
      </c>
      <c r="K45" s="174">
        <v>2.3500000000000001E-3</v>
      </c>
      <c r="L45" s="174">
        <v>2.1099999999999999E-3</v>
      </c>
      <c r="M45" s="174">
        <v>1.83E-3</v>
      </c>
      <c r="N45" s="174">
        <v>2.65E-3</v>
      </c>
      <c r="O45" s="174">
        <v>2.6199999999999999E-3</v>
      </c>
      <c r="P45" s="174">
        <v>2.3999999999999998E-3</v>
      </c>
      <c r="Q45" s="174">
        <v>2.48E-3</v>
      </c>
      <c r="R45" s="174">
        <v>2.6900000000000001E-3</v>
      </c>
      <c r="S45" s="174">
        <v>2.6900000000000001E-3</v>
      </c>
      <c r="T45" s="174">
        <v>3.62E-3</v>
      </c>
      <c r="U45" s="174">
        <v>3.4499999999999999E-3</v>
      </c>
      <c r="V45" s="174">
        <v>3.9699999999999996E-3</v>
      </c>
      <c r="W45" s="174">
        <v>3.6800000000000001E-3</v>
      </c>
      <c r="X45" s="174">
        <v>1.9300000000000001E-3</v>
      </c>
      <c r="Y45" s="174">
        <v>9.3999999999999997E-4</v>
      </c>
      <c r="Z45" s="174">
        <v>1.0300000000000001E-3</v>
      </c>
      <c r="AA45" s="174">
        <v>5.5000000000000003E-4</v>
      </c>
      <c r="AB45" s="174">
        <v>8.3000000000000001E-4</v>
      </c>
      <c r="AC45" s="174">
        <v>1.1100000000000001E-3</v>
      </c>
      <c r="AD45" s="174">
        <v>6.0999999999999997E-4</v>
      </c>
      <c r="AE45" s="174">
        <v>5.1000000000000004E-4</v>
      </c>
      <c r="AF45" s="174">
        <v>6.8000000000000005E-4</v>
      </c>
      <c r="AG45" s="174">
        <v>1.33E-3</v>
      </c>
      <c r="AH45" s="174">
        <v>1.7099999999999999E-3</v>
      </c>
      <c r="AI45" s="174">
        <v>2.2399999999999998E-3</v>
      </c>
      <c r="AJ45" s="174">
        <v>1.97E-3</v>
      </c>
      <c r="AK45" s="174">
        <v>2.2599999999999999E-3</v>
      </c>
      <c r="AL45" s="174">
        <v>4.5502597402597399E-3</v>
      </c>
      <c r="AM45" s="174">
        <v>4.81703225806452E-3</v>
      </c>
      <c r="AN45" s="174">
        <v>6.8578583444448603E-3</v>
      </c>
      <c r="AO45" s="174">
        <v>1.02339774333006E-2</v>
      </c>
      <c r="AP45" s="174">
        <v>1.80024315411043E-2</v>
      </c>
      <c r="AQ45" s="174">
        <v>2.5405909445867E-2</v>
      </c>
      <c r="AR45" s="174">
        <v>3.3451140693283102E-2</v>
      </c>
      <c r="AS45" s="174">
        <v>6.0581884668494103E-2</v>
      </c>
      <c r="AT45" s="174">
        <v>8.5467269513956695E-2</v>
      </c>
      <c r="AU45" s="174">
        <v>0.101535149693251</v>
      </c>
      <c r="AV45" s="174">
        <v>0.129173673170732</v>
      </c>
      <c r="AW45" s="174">
        <v>0.16908612727272701</v>
      </c>
      <c r="AX45" s="174">
        <v>0.16544545060241</v>
      </c>
      <c r="AY45" s="174">
        <v>0.19094033293413201</v>
      </c>
      <c r="AZ45" s="174">
        <v>0.21534532857142799</v>
      </c>
      <c r="BA45" s="174">
        <v>0.205374715976331</v>
      </c>
      <c r="BB45" s="174">
        <v>0.2193194</v>
      </c>
      <c r="BC45" s="174">
        <v>0.21390334736842101</v>
      </c>
      <c r="BD45" s="174">
        <v>0.25065689957083198</v>
      </c>
      <c r="BE45" s="175">
        <v>0.26642363957551002</v>
      </c>
      <c r="BF45" s="132">
        <v>5.9997576723259699E-2</v>
      </c>
      <c r="BG45" s="132">
        <v>0.11359682336202</v>
      </c>
      <c r="BH45" s="132">
        <v>8.4014609220609392E-3</v>
      </c>
    </row>
    <row r="46" spans="1:60">
      <c r="A46" s="136" t="s">
        <v>293</v>
      </c>
      <c r="B46" s="174">
        <v>2.0699999999999998E-3</v>
      </c>
      <c r="C46" s="174">
        <v>2E-3</v>
      </c>
      <c r="D46" s="174">
        <v>1.92E-3</v>
      </c>
      <c r="E46" s="174">
        <v>2.2799999999999999E-3</v>
      </c>
      <c r="F46" s="174">
        <v>2.8E-3</v>
      </c>
      <c r="G46" s="174">
        <v>1.8600000000000001E-3</v>
      </c>
      <c r="H46" s="174">
        <v>1.4300000000000001E-3</v>
      </c>
      <c r="I46" s="174">
        <v>1.1299999999999999E-3</v>
      </c>
      <c r="J46" s="174">
        <v>2E-3</v>
      </c>
      <c r="K46" s="174">
        <v>1.8E-3</v>
      </c>
      <c r="L46" s="174">
        <v>2.3600000000000001E-3</v>
      </c>
      <c r="M46" s="174">
        <v>2.3E-3</v>
      </c>
      <c r="N46" s="174">
        <v>2.3400000000000001E-3</v>
      </c>
      <c r="O46" s="174">
        <v>2.32E-3</v>
      </c>
      <c r="P46" s="174">
        <v>2.5799999999999998E-3</v>
      </c>
      <c r="Q46" s="174">
        <v>3.2000000000000002E-3</v>
      </c>
      <c r="R46" s="174">
        <v>3.1099999999999999E-3</v>
      </c>
      <c r="S46" s="174">
        <v>3.5300000000000002E-3</v>
      </c>
      <c r="T46" s="174">
        <v>4.0499999999999998E-3</v>
      </c>
      <c r="U46" s="174">
        <v>3.7299999999999998E-3</v>
      </c>
      <c r="V46" s="174">
        <v>5.4799999999999996E-3</v>
      </c>
      <c r="W46" s="174">
        <v>6.0600000000000003E-3</v>
      </c>
      <c r="X46" s="174">
        <v>6.1399999999999996E-3</v>
      </c>
      <c r="Y46" s="174">
        <v>6.5300000000000002E-3</v>
      </c>
      <c r="Z46" s="174">
        <v>6.6301010101010097E-3</v>
      </c>
      <c r="AA46" s="174">
        <v>6.9395959595959598E-3</v>
      </c>
      <c r="AB46" s="174">
        <v>8.1395959595959595E-3</v>
      </c>
      <c r="AC46" s="174">
        <v>8.9083838383838404E-3</v>
      </c>
      <c r="AD46" s="174">
        <v>9.1555555555555591E-3</v>
      </c>
      <c r="AE46" s="174">
        <v>9.8399999999999998E-3</v>
      </c>
      <c r="AF46" s="174">
        <v>1.0460000000000001E-2</v>
      </c>
      <c r="AG46" s="174">
        <v>1.03E-2</v>
      </c>
      <c r="AH46" s="174">
        <v>1.1259999999999999E-2</v>
      </c>
      <c r="AI46" s="174">
        <v>1.1694E-2</v>
      </c>
      <c r="AJ46" s="174">
        <v>1.3622E-2</v>
      </c>
      <c r="AK46" s="174">
        <v>1.5454000000000001E-2</v>
      </c>
      <c r="AL46" s="174">
        <v>1.6965116883116901E-2</v>
      </c>
      <c r="AM46" s="174">
        <v>1.9078606451612901E-2</v>
      </c>
      <c r="AN46" s="174">
        <v>1.9444730769230801E-2</v>
      </c>
      <c r="AO46" s="174">
        <v>2.3874821656050999E-2</v>
      </c>
      <c r="AP46" s="174">
        <v>3.3880784810126602E-2</v>
      </c>
      <c r="AQ46" s="174">
        <v>4.8391371283018902E-2</v>
      </c>
      <c r="AR46" s="174">
        <v>6.4400753000000005E-2</v>
      </c>
      <c r="AS46" s="174">
        <v>8.0301837214266994E-2</v>
      </c>
      <c r="AT46" s="174">
        <v>0.10394249955</v>
      </c>
      <c r="AU46" s="174">
        <v>0.12827784932685299</v>
      </c>
      <c r="AV46" s="174">
        <v>0.13019798636507299</v>
      </c>
      <c r="AW46" s="174">
        <v>0.13919538625532299</v>
      </c>
      <c r="AX46" s="174">
        <v>0.15662179655338801</v>
      </c>
      <c r="AY46" s="174">
        <v>0.15811462516074801</v>
      </c>
      <c r="AZ46" s="174">
        <v>0.15774601596621399</v>
      </c>
      <c r="BA46" s="174">
        <v>0.16148761626458499</v>
      </c>
      <c r="BB46" s="174">
        <v>0.160770202033478</v>
      </c>
      <c r="BC46" s="174">
        <v>0.16399206128082</v>
      </c>
      <c r="BD46" s="174">
        <v>0.17750134462908601</v>
      </c>
      <c r="BE46" s="175">
        <v>0.171147235663865</v>
      </c>
      <c r="BF46" s="132">
        <v>-3.84319587970713E-2</v>
      </c>
      <c r="BG46" s="132">
        <v>5.4971795762462E-2</v>
      </c>
      <c r="BH46" s="132">
        <v>5.3969941054768603E-3</v>
      </c>
    </row>
    <row r="47" spans="1:60">
      <c r="A47" s="136" t="s">
        <v>294</v>
      </c>
      <c r="B47" s="174">
        <v>0</v>
      </c>
      <c r="C47" s="174">
        <v>0</v>
      </c>
      <c r="D47" s="174">
        <v>0</v>
      </c>
      <c r="E47" s="174">
        <v>0</v>
      </c>
      <c r="F47" s="174">
        <v>0</v>
      </c>
      <c r="G47" s="174">
        <v>0</v>
      </c>
      <c r="H47" s="174">
        <v>0</v>
      </c>
      <c r="I47" s="174">
        <v>0</v>
      </c>
      <c r="J47" s="174">
        <v>0</v>
      </c>
      <c r="K47" s="174">
        <v>0</v>
      </c>
      <c r="L47" s="174">
        <v>0</v>
      </c>
      <c r="M47" s="174">
        <v>0</v>
      </c>
      <c r="N47" s="174">
        <v>0</v>
      </c>
      <c r="O47" s="174">
        <v>0</v>
      </c>
      <c r="P47" s="174">
        <v>0</v>
      </c>
      <c r="Q47" s="174">
        <v>0</v>
      </c>
      <c r="R47" s="174">
        <v>0</v>
      </c>
      <c r="S47" s="174">
        <v>0</v>
      </c>
      <c r="T47" s="174">
        <v>0</v>
      </c>
      <c r="U47" s="174">
        <v>0</v>
      </c>
      <c r="V47" s="174">
        <v>0</v>
      </c>
      <c r="W47" s="174">
        <v>0</v>
      </c>
      <c r="X47" s="174">
        <v>0</v>
      </c>
      <c r="Y47" s="174">
        <v>0</v>
      </c>
      <c r="Z47" s="174">
        <v>0</v>
      </c>
      <c r="AA47" s="174">
        <v>2.0627325890483799E-5</v>
      </c>
      <c r="AB47" s="174">
        <v>0</v>
      </c>
      <c r="AC47" s="174">
        <v>2.0000000000000002E-5</v>
      </c>
      <c r="AD47" s="174">
        <v>1.0000000000000001E-5</v>
      </c>
      <c r="AE47" s="174">
        <v>0</v>
      </c>
      <c r="AF47" s="174">
        <v>0</v>
      </c>
      <c r="AG47" s="174">
        <v>0</v>
      </c>
      <c r="AH47" s="174">
        <v>1.1E-4</v>
      </c>
      <c r="AI47" s="174">
        <v>1.1E-4</v>
      </c>
      <c r="AJ47" s="174">
        <v>0</v>
      </c>
      <c r="AK47" s="174">
        <v>0</v>
      </c>
      <c r="AL47" s="174">
        <v>0</v>
      </c>
      <c r="AM47" s="174">
        <v>2.9612903225806499E-5</v>
      </c>
      <c r="AN47" s="174">
        <v>2.9423076923076899E-5</v>
      </c>
      <c r="AO47" s="174">
        <v>3.89808917197452E-5</v>
      </c>
      <c r="AP47" s="174">
        <v>5.8101265822784803E-5</v>
      </c>
      <c r="AQ47" s="174">
        <v>4.8113207547169797E-5</v>
      </c>
      <c r="AR47" s="174">
        <v>2.0869363618369E-3</v>
      </c>
      <c r="AS47" s="174">
        <v>4.73731696199117E-3</v>
      </c>
      <c r="AT47" s="174">
        <v>6.7939334039253899E-3</v>
      </c>
      <c r="AU47" s="174">
        <v>8.7015344116006706E-3</v>
      </c>
      <c r="AV47" s="174">
        <v>2.2588419512195101E-2</v>
      </c>
      <c r="AW47" s="174">
        <v>3.3795600000000002E-2</v>
      </c>
      <c r="AX47" s="174">
        <v>5.4255575903614399E-2</v>
      </c>
      <c r="AY47" s="174">
        <v>6.5322862275449103E-2</v>
      </c>
      <c r="AZ47" s="174">
        <v>9.3752049999999906E-2</v>
      </c>
      <c r="BA47" s="174">
        <v>9.1267747928994003E-2</v>
      </c>
      <c r="BB47" s="174">
        <v>9.9558112000000004E-2</v>
      </c>
      <c r="BC47" s="174">
        <v>8.8574015789473701E-2</v>
      </c>
      <c r="BD47" s="174">
        <v>9.6217388709545298E-2</v>
      </c>
      <c r="BE47" s="175">
        <v>9.7185928909470504E-2</v>
      </c>
      <c r="BF47" s="132">
        <v>7.3064223054126699E-3</v>
      </c>
      <c r="BG47" s="132">
        <v>0.30350658083263898</v>
      </c>
      <c r="BH47" s="132">
        <v>3.0646821926464001E-3</v>
      </c>
    </row>
    <row r="48" spans="1:60">
      <c r="A48" s="136" t="s">
        <v>295</v>
      </c>
      <c r="B48" s="174">
        <v>0</v>
      </c>
      <c r="C48" s="174">
        <v>0</v>
      </c>
      <c r="D48" s="174">
        <v>0</v>
      </c>
      <c r="E48" s="174">
        <v>0</v>
      </c>
      <c r="F48" s="174">
        <v>0</v>
      </c>
      <c r="G48" s="174">
        <v>0</v>
      </c>
      <c r="H48" s="174">
        <v>0</v>
      </c>
      <c r="I48" s="174">
        <v>0</v>
      </c>
      <c r="J48" s="174">
        <v>0</v>
      </c>
      <c r="K48" s="174">
        <v>0</v>
      </c>
      <c r="L48" s="174">
        <v>0</v>
      </c>
      <c r="M48" s="174">
        <v>0</v>
      </c>
      <c r="N48" s="174">
        <v>0</v>
      </c>
      <c r="O48" s="174">
        <v>0</v>
      </c>
      <c r="P48" s="174">
        <v>0</v>
      </c>
      <c r="Q48" s="174">
        <v>0</v>
      </c>
      <c r="R48" s="174">
        <v>0</v>
      </c>
      <c r="S48" s="174">
        <v>0</v>
      </c>
      <c r="T48" s="174">
        <v>0</v>
      </c>
      <c r="U48" s="174">
        <v>0</v>
      </c>
      <c r="V48" s="174">
        <v>0</v>
      </c>
      <c r="W48" s="174">
        <v>0</v>
      </c>
      <c r="X48" s="174">
        <v>0</v>
      </c>
      <c r="Y48" s="174">
        <v>0</v>
      </c>
      <c r="Z48" s="174">
        <v>0</v>
      </c>
      <c r="AA48" s="174">
        <v>0</v>
      </c>
      <c r="AB48" s="174">
        <v>0</v>
      </c>
      <c r="AC48" s="174">
        <v>0</v>
      </c>
      <c r="AD48" s="174">
        <v>0</v>
      </c>
      <c r="AE48" s="174">
        <v>0</v>
      </c>
      <c r="AF48" s="174">
        <v>0</v>
      </c>
      <c r="AG48" s="174">
        <v>0</v>
      </c>
      <c r="AH48" s="174">
        <v>0</v>
      </c>
      <c r="AI48" s="174">
        <v>0</v>
      </c>
      <c r="AJ48" s="174">
        <v>0</v>
      </c>
      <c r="AK48" s="174">
        <v>0</v>
      </c>
      <c r="AL48" s="174">
        <v>2.7509992942810102E-3</v>
      </c>
      <c r="AM48" s="174">
        <v>1.6113701948042799E-3</v>
      </c>
      <c r="AN48" s="174">
        <v>1.0645656536267399E-3</v>
      </c>
      <c r="AO48" s="174">
        <v>2.9037016145324999E-4</v>
      </c>
      <c r="AP48" s="174">
        <v>7.8465656940846504E-4</v>
      </c>
      <c r="AQ48" s="174">
        <v>5.5691297459908203E-3</v>
      </c>
      <c r="AR48" s="174">
        <v>7.10549440231323E-3</v>
      </c>
      <c r="AS48" s="174">
        <v>8.0010601882318493E-3</v>
      </c>
      <c r="AT48" s="174">
        <v>8.6551111935933393E-3</v>
      </c>
      <c r="AU48" s="174">
        <v>1.0464396765838799E-2</v>
      </c>
      <c r="AV48" s="174">
        <v>1.6197636585365799E-2</v>
      </c>
      <c r="AW48" s="174">
        <v>1.6647909090909099E-2</v>
      </c>
      <c r="AX48" s="174">
        <v>1.81393855421687E-2</v>
      </c>
      <c r="AY48" s="174">
        <v>2.4195986826347299E-2</v>
      </c>
      <c r="AZ48" s="174">
        <v>2.60433285714286E-2</v>
      </c>
      <c r="BA48" s="174">
        <v>2.6450836394585401E-2</v>
      </c>
      <c r="BB48" s="174">
        <v>2.5986200000000001E-2</v>
      </c>
      <c r="BC48" s="174">
        <v>2.59083684210526E-2</v>
      </c>
      <c r="BD48" s="174">
        <v>2.67692999590332E-2</v>
      </c>
      <c r="BE48" s="175">
        <v>2.6409912645587601E-2</v>
      </c>
      <c r="BF48" s="132">
        <v>-1.61209125893511E-2</v>
      </c>
      <c r="BG48" s="132">
        <v>0.119531805508287</v>
      </c>
      <c r="BH48" s="132">
        <v>8.3281592204231196E-4</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0</v>
      </c>
      <c r="AB49" s="174">
        <v>0</v>
      </c>
      <c r="AC49" s="174">
        <v>0</v>
      </c>
      <c r="AD49" s="174">
        <v>0</v>
      </c>
      <c r="AE49" s="174">
        <v>0</v>
      </c>
      <c r="AF49" s="174">
        <v>0</v>
      </c>
      <c r="AG49" s="174">
        <v>0</v>
      </c>
      <c r="AH49" s="174">
        <v>0</v>
      </c>
      <c r="AI49" s="174">
        <v>0</v>
      </c>
      <c r="AJ49" s="174">
        <v>3.1E-4</v>
      </c>
      <c r="AK49" s="174">
        <v>6.9999999999999999E-4</v>
      </c>
      <c r="AL49" s="174">
        <v>7.1532467532467502E-4</v>
      </c>
      <c r="AM49" s="174">
        <v>1.00683870967742E-3</v>
      </c>
      <c r="AN49" s="174">
        <v>1.19653846153846E-3</v>
      </c>
      <c r="AO49" s="174">
        <v>1.17917197452229E-3</v>
      </c>
      <c r="AP49" s="174">
        <v>1.0651898734177199E-3</v>
      </c>
      <c r="AQ49" s="174">
        <v>1.1376538065874301E-3</v>
      </c>
      <c r="AR49" s="174">
        <v>1.5762948341607999E-3</v>
      </c>
      <c r="AS49" s="174">
        <v>3.8071247258032299E-3</v>
      </c>
      <c r="AT49" s="174">
        <v>3.1249649161550698E-3</v>
      </c>
      <c r="AU49" s="174">
        <v>4.0694493006466301E-3</v>
      </c>
      <c r="AV49" s="174">
        <v>4.4594842141221199E-3</v>
      </c>
      <c r="AW49" s="174">
        <v>6.1256711083152102E-3</v>
      </c>
      <c r="AX49" s="174">
        <v>6.8948342374539496E-3</v>
      </c>
      <c r="AY49" s="174">
        <v>6.5582434645089496E-3</v>
      </c>
      <c r="AZ49" s="174">
        <v>6.2226616521392497E-3</v>
      </c>
      <c r="BA49" s="174">
        <v>5.8144692172437803E-3</v>
      </c>
      <c r="BB49" s="174">
        <v>6.26553320101929E-3</v>
      </c>
      <c r="BC49" s="174">
        <v>7.8045335077040799E-3</v>
      </c>
      <c r="BD49" s="174">
        <v>8.9963414004096704E-3</v>
      </c>
      <c r="BE49" s="175">
        <v>9.1544546732300093E-3</v>
      </c>
      <c r="BF49" s="132">
        <v>1.4795025628523001E-2</v>
      </c>
      <c r="BG49" s="132">
        <v>0.111532276550913</v>
      </c>
      <c r="BH49" s="132">
        <v>2.8867856216686E-4</v>
      </c>
    </row>
    <row r="50" spans="1:60">
      <c r="A50" s="136" t="s">
        <v>297</v>
      </c>
      <c r="B50" s="174">
        <v>0</v>
      </c>
      <c r="C50" s="174">
        <v>0</v>
      </c>
      <c r="D50" s="174">
        <v>0</v>
      </c>
      <c r="E50" s="174">
        <v>0</v>
      </c>
      <c r="F50" s="174">
        <v>0</v>
      </c>
      <c r="G50" s="174">
        <v>4.6999999999999999E-4</v>
      </c>
      <c r="H50" s="174">
        <v>5.1999999999999995E-4</v>
      </c>
      <c r="I50" s="174">
        <v>6.0999999999999997E-4</v>
      </c>
      <c r="J50" s="174">
        <v>5.5999999999999995E-4</v>
      </c>
      <c r="K50" s="174">
        <v>5.1000000000000004E-4</v>
      </c>
      <c r="L50" s="174">
        <v>1.1299999999999999E-3</v>
      </c>
      <c r="M50" s="174">
        <v>1.8699999999999999E-3</v>
      </c>
      <c r="N50" s="174">
        <v>3.0899999999999999E-3</v>
      </c>
      <c r="O50" s="174">
        <v>3.16E-3</v>
      </c>
      <c r="P50" s="174">
        <v>2.5100000000000001E-3</v>
      </c>
      <c r="Q50" s="174">
        <v>3.62E-3</v>
      </c>
      <c r="R50" s="174">
        <v>4.2399999999999998E-3</v>
      </c>
      <c r="S50" s="174">
        <v>4.8700000000000002E-3</v>
      </c>
      <c r="T50" s="174">
        <v>5.5999999999999999E-3</v>
      </c>
      <c r="U50" s="174">
        <v>5.4999999999999997E-3</v>
      </c>
      <c r="V50" s="174">
        <v>6.11E-3</v>
      </c>
      <c r="W50" s="174">
        <v>5.3800000000000002E-3</v>
      </c>
      <c r="X50" s="174">
        <v>5.6299999999999996E-3</v>
      </c>
      <c r="Y50" s="174">
        <v>6.7299999999999999E-3</v>
      </c>
      <c r="Z50" s="174">
        <v>5.9706060606060599E-3</v>
      </c>
      <c r="AA50" s="174">
        <v>5.62E-3</v>
      </c>
      <c r="AB50" s="174">
        <v>5.64E-3</v>
      </c>
      <c r="AC50" s="174">
        <v>6.8599999999999998E-3</v>
      </c>
      <c r="AD50" s="174">
        <v>7.0400000000000003E-3</v>
      </c>
      <c r="AE50" s="174">
        <v>8.2400000000000008E-3</v>
      </c>
      <c r="AF50" s="174">
        <v>1.2959999999999999E-2</v>
      </c>
      <c r="AG50" s="174">
        <v>1.4590000000000001E-2</v>
      </c>
      <c r="AH50" s="174">
        <v>2.2179999999999998E-2</v>
      </c>
      <c r="AI50" s="174">
        <v>2.8979999999999999E-2</v>
      </c>
      <c r="AJ50" s="174">
        <v>4.4850000000000001E-2</v>
      </c>
      <c r="AK50" s="174">
        <v>6.5351001538714704E-2</v>
      </c>
      <c r="AL50" s="174">
        <v>8.65521334521476E-2</v>
      </c>
      <c r="AM50" s="174">
        <v>0.12380450353165399</v>
      </c>
      <c r="AN50" s="174">
        <v>0.15800711225788799</v>
      </c>
      <c r="AO50" s="174">
        <v>0.19332290837090699</v>
      </c>
      <c r="AP50" s="174">
        <v>0.241735591276735</v>
      </c>
      <c r="AQ50" s="174">
        <v>0.25902938741832299</v>
      </c>
      <c r="AR50" s="174">
        <v>0.30255210121722698</v>
      </c>
      <c r="AS50" s="174">
        <v>0.37684738311960497</v>
      </c>
      <c r="AT50" s="174">
        <v>0.46017487759359899</v>
      </c>
      <c r="AU50" s="174">
        <v>0.57182328973873997</v>
      </c>
      <c r="AV50" s="174">
        <v>0.59013067355916105</v>
      </c>
      <c r="AW50" s="174">
        <v>0.703736925386234</v>
      </c>
      <c r="AX50" s="174">
        <v>0.72163063311162801</v>
      </c>
      <c r="AY50" s="174">
        <v>0.69150861346623105</v>
      </c>
      <c r="AZ50" s="174">
        <v>0.668995061088137</v>
      </c>
      <c r="BA50" s="174">
        <v>0.66419860377226403</v>
      </c>
      <c r="BB50" s="174">
        <v>0.68035941353999996</v>
      </c>
      <c r="BC50" s="174">
        <v>0.694945919885263</v>
      </c>
      <c r="BD50" s="174">
        <v>0.72832646085654396</v>
      </c>
      <c r="BE50" s="175">
        <v>0.76573315879861603</v>
      </c>
      <c r="BF50" s="132">
        <v>4.8487227554520299E-2</v>
      </c>
      <c r="BG50" s="132">
        <v>4.6984659271456203E-2</v>
      </c>
      <c r="BH50" s="132">
        <v>2.41467957596515E-2</v>
      </c>
    </row>
    <row r="51" spans="1:60">
      <c r="A51" s="136" t="s">
        <v>298</v>
      </c>
      <c r="B51" s="174">
        <v>0</v>
      </c>
      <c r="C51" s="174">
        <v>0</v>
      </c>
      <c r="D51" s="174">
        <v>0</v>
      </c>
      <c r="E51" s="174">
        <v>0</v>
      </c>
      <c r="F51" s="174">
        <v>0</v>
      </c>
      <c r="G51" s="174">
        <v>1.2999999999999999E-3</v>
      </c>
      <c r="H51" s="174">
        <v>1.6000000000000001E-3</v>
      </c>
      <c r="I51" s="174">
        <v>2.2599999999999999E-3</v>
      </c>
      <c r="J51" s="174">
        <v>3.9899999999999996E-3</v>
      </c>
      <c r="K51" s="174">
        <v>3.5699999999999998E-3</v>
      </c>
      <c r="L51" s="174">
        <v>3.0999999999999999E-3</v>
      </c>
      <c r="M51" s="174">
        <v>3.5400000000000002E-3</v>
      </c>
      <c r="N51" s="174">
        <v>3.5999999999999999E-3</v>
      </c>
      <c r="O51" s="174">
        <v>2.7599999999999999E-3</v>
      </c>
      <c r="P51" s="174">
        <v>3.47E-3</v>
      </c>
      <c r="Q51" s="174">
        <v>7.2100000000000003E-3</v>
      </c>
      <c r="R51" s="174">
        <v>9.2099999999999994E-3</v>
      </c>
      <c r="S51" s="174">
        <v>1.0019999999999999E-2</v>
      </c>
      <c r="T51" s="174">
        <v>1.4500000000000001E-2</v>
      </c>
      <c r="U51" s="174">
        <v>1.8530000000000001E-2</v>
      </c>
      <c r="V51" s="174">
        <v>1.8079999999999999E-2</v>
      </c>
      <c r="W51" s="174">
        <v>1.9859999999999999E-2</v>
      </c>
      <c r="X51" s="174">
        <v>1.9650000000000001E-2</v>
      </c>
      <c r="Y51" s="174">
        <v>2.0459999999999999E-2</v>
      </c>
      <c r="Z51" s="174">
        <v>2.1940000000000001E-2</v>
      </c>
      <c r="AA51" s="174">
        <v>1.949E-2</v>
      </c>
      <c r="AB51" s="174">
        <v>1.873E-2</v>
      </c>
      <c r="AC51" s="174">
        <v>2.0410000000000001E-2</v>
      </c>
      <c r="AD51" s="174">
        <v>2.2239999999999999E-2</v>
      </c>
      <c r="AE51" s="174">
        <v>2.3050000000000001E-2</v>
      </c>
      <c r="AF51" s="174">
        <v>2.46E-2</v>
      </c>
      <c r="AG51" s="174">
        <v>2.2630000000000001E-2</v>
      </c>
      <c r="AH51" s="174">
        <v>2.9770000000000001E-2</v>
      </c>
      <c r="AI51" s="174">
        <v>3.0890000000000001E-2</v>
      </c>
      <c r="AJ51" s="174">
        <v>3.056E-2</v>
      </c>
      <c r="AK51" s="174">
        <v>4.5560000000000003E-2</v>
      </c>
      <c r="AL51" s="174">
        <v>4.2333311688311698E-2</v>
      </c>
      <c r="AM51" s="174">
        <v>4.7232580645161303E-2</v>
      </c>
      <c r="AN51" s="174">
        <v>5.0911730769230799E-2</v>
      </c>
      <c r="AO51" s="174">
        <v>7.84782802547771E-2</v>
      </c>
      <c r="AP51" s="174">
        <v>8.7822869589179106E-2</v>
      </c>
      <c r="AQ51" s="174">
        <v>9.7064285451656199E-2</v>
      </c>
      <c r="AR51" s="174">
        <v>0.115573648517657</v>
      </c>
      <c r="AS51" s="174">
        <v>0.13029503931345701</v>
      </c>
      <c r="AT51" s="174">
        <v>0.14364081557290201</v>
      </c>
      <c r="AU51" s="174">
        <v>0.167017666499713</v>
      </c>
      <c r="AV51" s="174">
        <v>0.187352213998983</v>
      </c>
      <c r="AW51" s="174">
        <v>0.20660335146057199</v>
      </c>
      <c r="AX51" s="174">
        <v>0.22327202281255601</v>
      </c>
      <c r="AY51" s="174">
        <v>0.23692867831889999</v>
      </c>
      <c r="AZ51" s="174">
        <v>0.28979043846004399</v>
      </c>
      <c r="BA51" s="174">
        <v>0.30083022689201599</v>
      </c>
      <c r="BB51" s="174">
        <v>0.33195548493857602</v>
      </c>
      <c r="BC51" s="174">
        <v>0.31818263221028797</v>
      </c>
      <c r="BD51" s="174">
        <v>0.36035911962026401</v>
      </c>
      <c r="BE51" s="175">
        <v>0.41192208104564898</v>
      </c>
      <c r="BF51" s="132">
        <v>0.13996452014796401</v>
      </c>
      <c r="BG51" s="132">
        <v>9.6341276965736106E-2</v>
      </c>
      <c r="BH51" s="132">
        <v>1.29896403800842E-2</v>
      </c>
    </row>
    <row r="52" spans="1:60">
      <c r="A52" s="136" t="s">
        <v>299</v>
      </c>
      <c r="B52" s="174">
        <v>0</v>
      </c>
      <c r="C52" s="174">
        <v>0</v>
      </c>
      <c r="D52" s="174">
        <v>0</v>
      </c>
      <c r="E52" s="174">
        <v>0</v>
      </c>
      <c r="F52" s="174">
        <v>0</v>
      </c>
      <c r="G52" s="174">
        <v>0</v>
      </c>
      <c r="H52" s="174">
        <v>0</v>
      </c>
      <c r="I52" s="174">
        <v>0</v>
      </c>
      <c r="J52" s="174">
        <v>0</v>
      </c>
      <c r="K52" s="174">
        <v>0</v>
      </c>
      <c r="L52" s="174">
        <v>0</v>
      </c>
      <c r="M52" s="174">
        <v>0</v>
      </c>
      <c r="N52" s="174">
        <v>0</v>
      </c>
      <c r="O52" s="174">
        <v>9.7999999999999997E-4</v>
      </c>
      <c r="P52" s="174">
        <v>2.8700000000000002E-3</v>
      </c>
      <c r="Q52" s="174">
        <v>1.73E-3</v>
      </c>
      <c r="R52" s="174">
        <v>4.3600000000000002E-3</v>
      </c>
      <c r="S52" s="174">
        <v>3.8999999999999998E-3</v>
      </c>
      <c r="T52" s="174">
        <v>3.96E-3</v>
      </c>
      <c r="U52" s="174">
        <v>3.6900000000000001E-3</v>
      </c>
      <c r="V52" s="174">
        <v>3.65E-3</v>
      </c>
      <c r="W52" s="174">
        <v>4.5799999999999999E-3</v>
      </c>
      <c r="X52" s="174">
        <v>5.11E-3</v>
      </c>
      <c r="Y52" s="174">
        <v>5.13E-3</v>
      </c>
      <c r="Z52" s="174">
        <v>5.2900000000000004E-3</v>
      </c>
      <c r="AA52" s="174">
        <v>4.3899999999999998E-3</v>
      </c>
      <c r="AB52" s="174">
        <v>4.3800000000000002E-3</v>
      </c>
      <c r="AC52" s="174">
        <v>4.8799999999999998E-3</v>
      </c>
      <c r="AD52" s="174">
        <v>4.9500000000000004E-3</v>
      </c>
      <c r="AE52" s="174">
        <v>5.5500000000000002E-3</v>
      </c>
      <c r="AF52" s="174">
        <v>5.7999999999999996E-3</v>
      </c>
      <c r="AG52" s="174">
        <v>6.2199999999999998E-3</v>
      </c>
      <c r="AH52" s="174">
        <v>6.6699999999999997E-3</v>
      </c>
      <c r="AI52" s="174">
        <v>7.0000000000000001E-3</v>
      </c>
      <c r="AJ52" s="174">
        <v>7.62E-3</v>
      </c>
      <c r="AK52" s="174">
        <v>8.4700000000000001E-3</v>
      </c>
      <c r="AL52" s="174">
        <v>8.8720129870129907E-3</v>
      </c>
      <c r="AM52" s="174">
        <v>9.1701290322580599E-3</v>
      </c>
      <c r="AN52" s="174">
        <v>9.3467307692307704E-3</v>
      </c>
      <c r="AO52" s="174">
        <v>9.6867515923566901E-3</v>
      </c>
      <c r="AP52" s="174">
        <v>1.01193037974684E-2</v>
      </c>
      <c r="AQ52" s="174">
        <v>1.1296981132075499E-2</v>
      </c>
      <c r="AR52" s="174">
        <v>1.17045E-2</v>
      </c>
      <c r="AS52" s="174">
        <v>1.239644083913E-2</v>
      </c>
      <c r="AT52" s="174">
        <v>1.25462168353181E-2</v>
      </c>
      <c r="AU52" s="174">
        <v>1.3502319484897701E-2</v>
      </c>
      <c r="AV52" s="174">
        <v>1.55011944142416E-2</v>
      </c>
      <c r="AW52" s="174">
        <v>1.8154735856586501E-2</v>
      </c>
      <c r="AX52" s="174">
        <v>2.06935516446668E-2</v>
      </c>
      <c r="AY52" s="174">
        <v>2.4849097154491E-2</v>
      </c>
      <c r="AZ52" s="174">
        <v>2.7863459885714301E-2</v>
      </c>
      <c r="BA52" s="174">
        <v>3.2024034804733703E-2</v>
      </c>
      <c r="BB52" s="174">
        <v>3.8205790400000002E-2</v>
      </c>
      <c r="BC52" s="174">
        <v>4.1531624536842102E-2</v>
      </c>
      <c r="BD52" s="174">
        <v>4.4805639170503897E-2</v>
      </c>
      <c r="BE52" s="175">
        <v>4.9427900317612398E-2</v>
      </c>
      <c r="BF52" s="132">
        <v>0.100148381369167</v>
      </c>
      <c r="BG52" s="132">
        <v>0.13574802112985801</v>
      </c>
      <c r="BH52" s="132">
        <v>1.55867014518525E-3</v>
      </c>
    </row>
    <row r="53" spans="1:60">
      <c r="A53" s="136" t="s">
        <v>300</v>
      </c>
      <c r="B53" s="174">
        <v>1E-3</v>
      </c>
      <c r="C53" s="174">
        <v>1.2199999999999999E-3</v>
      </c>
      <c r="D53" s="174">
        <v>1.73E-3</v>
      </c>
      <c r="E53" s="174">
        <v>1.7899999999999999E-3</v>
      </c>
      <c r="F53" s="174">
        <v>1.7799999999999999E-3</v>
      </c>
      <c r="G53" s="174">
        <v>1.66E-3</v>
      </c>
      <c r="H53" s="174">
        <v>1.6199999999999999E-3</v>
      </c>
      <c r="I53" s="174">
        <v>1.75E-3</v>
      </c>
      <c r="J53" s="174">
        <v>1.97E-3</v>
      </c>
      <c r="K53" s="174">
        <v>2.0699999999999998E-3</v>
      </c>
      <c r="L53" s="174">
        <v>2.2000000000000001E-3</v>
      </c>
      <c r="M53" s="174">
        <v>1.6100000000000001E-3</v>
      </c>
      <c r="N53" s="174">
        <v>2.1800000000000001E-3</v>
      </c>
      <c r="O53" s="174">
        <v>1.3699999999999999E-3</v>
      </c>
      <c r="P53" s="174">
        <v>1.4499999999999999E-3</v>
      </c>
      <c r="Q53" s="174">
        <v>1.3600000000000001E-3</v>
      </c>
      <c r="R53" s="174">
        <v>1.1000000000000001E-3</v>
      </c>
      <c r="S53" s="174">
        <v>0</v>
      </c>
      <c r="T53" s="174">
        <v>0</v>
      </c>
      <c r="U53" s="174">
        <v>2.2100000000000001E-4</v>
      </c>
      <c r="V53" s="174">
        <v>6.0000000000000002E-5</v>
      </c>
      <c r="W53" s="174">
        <v>4.3600000000000003E-4</v>
      </c>
      <c r="X53" s="174">
        <v>5.7899999999999998E-4</v>
      </c>
      <c r="Y53" s="174">
        <v>6.8400000000000004E-4</v>
      </c>
      <c r="Z53" s="174">
        <v>6.2600000000000004E-4</v>
      </c>
      <c r="AA53" s="174">
        <v>8.0099999999999995E-4</v>
      </c>
      <c r="AB53" s="174">
        <v>1.1969999999999999E-3</v>
      </c>
      <c r="AC53" s="174">
        <v>1.1670000000000001E-3</v>
      </c>
      <c r="AD53" s="174">
        <v>1.34E-3</v>
      </c>
      <c r="AE53" s="174">
        <v>1.2999999999999999E-3</v>
      </c>
      <c r="AF53" s="174">
        <v>3.0829999999999998E-3</v>
      </c>
      <c r="AG53" s="174">
        <v>2.591E-3</v>
      </c>
      <c r="AH53" s="174">
        <v>3.7680000000000001E-3</v>
      </c>
      <c r="AI53" s="174">
        <v>3.3149999999999998E-3</v>
      </c>
      <c r="AJ53" s="174">
        <v>2.3440000000000002E-3</v>
      </c>
      <c r="AK53" s="174">
        <v>2.7490000000000001E-3</v>
      </c>
      <c r="AL53" s="174">
        <v>3.33818181818182E-3</v>
      </c>
      <c r="AM53" s="174">
        <v>2.7895354838709699E-3</v>
      </c>
      <c r="AN53" s="174">
        <v>2.24596153846154E-3</v>
      </c>
      <c r="AO53" s="174">
        <v>2.2111910828025499E-3</v>
      </c>
      <c r="AP53" s="174">
        <v>1.8146962025316501E-3</v>
      </c>
      <c r="AQ53" s="174">
        <v>3.4924622641509398E-3</v>
      </c>
      <c r="AR53" s="174">
        <v>6.3132766250000001E-3</v>
      </c>
      <c r="AS53" s="174">
        <v>1.15779276397515E-2</v>
      </c>
      <c r="AT53" s="174">
        <v>2.0893146111111101E-2</v>
      </c>
      <c r="AU53" s="174">
        <v>3.7053847975460102E-2</v>
      </c>
      <c r="AV53" s="174">
        <v>5.4431393194183803E-2</v>
      </c>
      <c r="AW53" s="174">
        <v>7.1239176208065899E-2</v>
      </c>
      <c r="AX53" s="174">
        <v>0.10603802109360499</v>
      </c>
      <c r="AY53" s="174">
        <v>0.115559661197605</v>
      </c>
      <c r="AZ53" s="174">
        <v>0.15465062897062601</v>
      </c>
      <c r="BA53" s="174">
        <v>0.21257100986434299</v>
      </c>
      <c r="BB53" s="174">
        <v>0.26589555263721998</v>
      </c>
      <c r="BC53" s="174">
        <v>0.34447495937544598</v>
      </c>
      <c r="BD53" s="174">
        <v>0.392711238108783</v>
      </c>
      <c r="BE53" s="175">
        <v>0.44666560414732698</v>
      </c>
      <c r="BF53" s="132">
        <v>0.13428179052618899</v>
      </c>
      <c r="BG53" s="132">
        <v>0.34093259871603199</v>
      </c>
      <c r="BH53" s="132">
        <v>1.4085250184448899E-2</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0</v>
      </c>
      <c r="W54" s="174">
        <v>0</v>
      </c>
      <c r="X54" s="174">
        <v>0</v>
      </c>
      <c r="Y54" s="174">
        <v>0</v>
      </c>
      <c r="Z54" s="174">
        <v>0</v>
      </c>
      <c r="AA54" s="174">
        <v>0</v>
      </c>
      <c r="AB54" s="174">
        <v>0</v>
      </c>
      <c r="AC54" s="174">
        <v>0</v>
      </c>
      <c r="AD54" s="174">
        <v>0</v>
      </c>
      <c r="AE54" s="174">
        <v>0</v>
      </c>
      <c r="AF54" s="174">
        <v>0</v>
      </c>
      <c r="AG54" s="174">
        <v>0</v>
      </c>
      <c r="AH54" s="174">
        <v>0</v>
      </c>
      <c r="AI54" s="174">
        <v>3.0000000000000001E-5</v>
      </c>
      <c r="AJ54" s="174">
        <v>3.0000000000000001E-5</v>
      </c>
      <c r="AK54" s="174">
        <v>6.0000000000000002E-5</v>
      </c>
      <c r="AL54" s="174">
        <v>1.5896103896103901E-4</v>
      </c>
      <c r="AM54" s="174">
        <v>2.17161290322581E-4</v>
      </c>
      <c r="AN54" s="174">
        <v>3.0403846153846101E-4</v>
      </c>
      <c r="AO54" s="174">
        <v>3.2159235668789802E-4</v>
      </c>
      <c r="AP54" s="174">
        <v>3.6797468354430397E-4</v>
      </c>
      <c r="AQ54" s="174">
        <v>3.3679245283018902E-4</v>
      </c>
      <c r="AR54" s="174">
        <v>3.1173749999999999E-3</v>
      </c>
      <c r="AS54" s="174">
        <v>2.9364596273291901E-3</v>
      </c>
      <c r="AT54" s="174">
        <v>1.71888888888889E-3</v>
      </c>
      <c r="AU54" s="174">
        <v>2.2339877300613501E-3</v>
      </c>
      <c r="AV54" s="174">
        <v>2.3659024390243902E-3</v>
      </c>
      <c r="AW54" s="174">
        <v>7.0055454545454501E-3</v>
      </c>
      <c r="AX54" s="174">
        <v>1.3839209638554201E-2</v>
      </c>
      <c r="AY54" s="174">
        <v>1.7191104191616801E-2</v>
      </c>
      <c r="AZ54" s="174">
        <v>1.6956275E-2</v>
      </c>
      <c r="BA54" s="174">
        <v>1.5863973964497E-2</v>
      </c>
      <c r="BB54" s="174">
        <v>1.9111E-2</v>
      </c>
      <c r="BC54" s="174">
        <v>2.4731747368421E-2</v>
      </c>
      <c r="BD54" s="174">
        <v>5.06517675352883E-2</v>
      </c>
      <c r="BE54" s="175">
        <v>8.9358473234139701E-2</v>
      </c>
      <c r="BF54" s="132">
        <v>0.75935270843375802</v>
      </c>
      <c r="BG54" s="132">
        <v>0.40260273067894498</v>
      </c>
      <c r="BH54" s="132">
        <v>2.8178495051257501E-3</v>
      </c>
    </row>
    <row r="55" spans="1:60">
      <c r="A55" s="136" t="s">
        <v>302</v>
      </c>
      <c r="B55" s="174">
        <v>0</v>
      </c>
      <c r="C55" s="174">
        <v>0</v>
      </c>
      <c r="D55" s="174">
        <v>0</v>
      </c>
      <c r="E55" s="174">
        <v>0</v>
      </c>
      <c r="F55" s="174">
        <v>0</v>
      </c>
      <c r="G55" s="174">
        <v>0</v>
      </c>
      <c r="H55" s="174">
        <v>0</v>
      </c>
      <c r="I55" s="174">
        <v>0</v>
      </c>
      <c r="J55" s="174">
        <v>0</v>
      </c>
      <c r="K55" s="174">
        <v>0</v>
      </c>
      <c r="L55" s="174">
        <v>0</v>
      </c>
      <c r="M55" s="174">
        <v>0</v>
      </c>
      <c r="N55" s="174">
        <v>0</v>
      </c>
      <c r="O55" s="174">
        <v>0</v>
      </c>
      <c r="P55" s="174">
        <v>0</v>
      </c>
      <c r="Q55" s="174">
        <v>0</v>
      </c>
      <c r="R55" s="174">
        <v>0</v>
      </c>
      <c r="S55" s="174">
        <v>0</v>
      </c>
      <c r="T55" s="174">
        <v>0</v>
      </c>
      <c r="U55" s="174">
        <v>1.01010101010101E-5</v>
      </c>
      <c r="V55" s="174">
        <v>1.01010101010101E-5</v>
      </c>
      <c r="W55" s="174">
        <v>1.01010101010101E-5</v>
      </c>
      <c r="X55" s="174">
        <v>0</v>
      </c>
      <c r="Y55" s="174">
        <v>1.01010101010101E-5</v>
      </c>
      <c r="Z55" s="174">
        <v>9.0000000000000006E-5</v>
      </c>
      <c r="AA55" s="174">
        <v>6.0480000000000004E-3</v>
      </c>
      <c r="AB55" s="174">
        <v>6.9690000000000004E-3</v>
      </c>
      <c r="AC55" s="174">
        <v>9.672E-3</v>
      </c>
      <c r="AD55" s="174">
        <v>1.4149999999999999E-2</v>
      </c>
      <c r="AE55" s="174">
        <v>1.8624999999999999E-2</v>
      </c>
      <c r="AF55" s="174">
        <v>2.0336E-2</v>
      </c>
      <c r="AG55" s="174">
        <v>2.2925999999999998E-2</v>
      </c>
      <c r="AH55" s="174">
        <v>2.7768000000000001E-2</v>
      </c>
      <c r="AI55" s="174">
        <v>3.5312000000000003E-2</v>
      </c>
      <c r="AJ55" s="174">
        <v>4.2800999999999999E-2</v>
      </c>
      <c r="AK55" s="174">
        <v>4.8287999999999998E-2</v>
      </c>
      <c r="AL55" s="174">
        <v>5.4573311688311699E-2</v>
      </c>
      <c r="AM55" s="174">
        <v>6.2667782432355698E-2</v>
      </c>
      <c r="AN55" s="174">
        <v>7.3895218889610897E-2</v>
      </c>
      <c r="AO55" s="174">
        <v>9.1316435490777698E-2</v>
      </c>
      <c r="AP55" s="174">
        <v>0.119334917457233</v>
      </c>
      <c r="AQ55" s="174">
        <v>0.13756319133803099</v>
      </c>
      <c r="AR55" s="174">
        <v>0.15422368447697399</v>
      </c>
      <c r="AS55" s="174">
        <v>0.19256879554703099</v>
      </c>
      <c r="AT55" s="174">
        <v>0.230269936291291</v>
      </c>
      <c r="AU55" s="174">
        <v>0.25996827099893199</v>
      </c>
      <c r="AV55" s="174">
        <v>0.31978260591475799</v>
      </c>
      <c r="AW55" s="174">
        <v>0.37056595440076601</v>
      </c>
      <c r="AX55" s="174">
        <v>0.48978336318579202</v>
      </c>
      <c r="AY55" s="174">
        <v>0.58591773069083897</v>
      </c>
      <c r="AZ55" s="174">
        <v>0.74080330843877196</v>
      </c>
      <c r="BA55" s="174">
        <v>0.74229599285926795</v>
      </c>
      <c r="BB55" s="174">
        <v>0.87611019411094004</v>
      </c>
      <c r="BC55" s="174">
        <v>0.98964157868070302</v>
      </c>
      <c r="BD55" s="174">
        <v>1.0900704863886601</v>
      </c>
      <c r="BE55" s="175">
        <v>1.2010743561496999</v>
      </c>
      <c r="BF55" s="132">
        <v>9.88213580518187E-2</v>
      </c>
      <c r="BG55" s="132">
        <v>0.16821219099033999</v>
      </c>
      <c r="BH55" s="132">
        <v>3.78749396403366E-2</v>
      </c>
    </row>
    <row r="56" spans="1:60">
      <c r="A56" s="136" t="s">
        <v>303</v>
      </c>
      <c r="B56" s="174">
        <v>0</v>
      </c>
      <c r="C56" s="174">
        <v>0</v>
      </c>
      <c r="D56" s="174">
        <v>0</v>
      </c>
      <c r="E56" s="174">
        <v>0</v>
      </c>
      <c r="F56" s="174">
        <v>0</v>
      </c>
      <c r="G56" s="174">
        <v>0</v>
      </c>
      <c r="H56" s="174">
        <v>0</v>
      </c>
      <c r="I56" s="174">
        <v>0</v>
      </c>
      <c r="J56" s="174">
        <v>0</v>
      </c>
      <c r="K56" s="174">
        <v>0</v>
      </c>
      <c r="L56" s="174">
        <v>0</v>
      </c>
      <c r="M56" s="174">
        <v>0</v>
      </c>
      <c r="N56" s="174">
        <v>0</v>
      </c>
      <c r="O56" s="174">
        <v>0</v>
      </c>
      <c r="P56" s="174">
        <v>0</v>
      </c>
      <c r="Q56" s="174">
        <v>0</v>
      </c>
      <c r="R56" s="174">
        <v>0</v>
      </c>
      <c r="S56" s="174">
        <v>0</v>
      </c>
      <c r="T56" s="174">
        <v>0</v>
      </c>
      <c r="U56" s="174">
        <v>0</v>
      </c>
      <c r="V56" s="174">
        <v>0</v>
      </c>
      <c r="W56" s="174">
        <v>0</v>
      </c>
      <c r="X56" s="174">
        <v>0</v>
      </c>
      <c r="Y56" s="174">
        <v>0</v>
      </c>
      <c r="Z56" s="174">
        <v>0</v>
      </c>
      <c r="AA56" s="174">
        <v>0</v>
      </c>
      <c r="AB56" s="174">
        <v>0</v>
      </c>
      <c r="AC56" s="174">
        <v>0</v>
      </c>
      <c r="AD56" s="174">
        <v>4.2727272727272799E-6</v>
      </c>
      <c r="AE56" s="174">
        <v>6.1111111111111104E-6</v>
      </c>
      <c r="AF56" s="174">
        <v>5.7575757575757603E-6</v>
      </c>
      <c r="AG56" s="174">
        <v>1.4871358585858601E-4</v>
      </c>
      <c r="AH56" s="174">
        <v>1.3412555555555601E-4</v>
      </c>
      <c r="AI56" s="174">
        <v>1.4837015151515201E-4</v>
      </c>
      <c r="AJ56" s="174">
        <v>1.2369676767676801E-4</v>
      </c>
      <c r="AK56" s="174">
        <v>1.18392828282828E-4</v>
      </c>
      <c r="AL56" s="174">
        <v>1.16891909681228E-4</v>
      </c>
      <c r="AM56" s="174">
        <v>1.1133055718475099E-4</v>
      </c>
      <c r="AN56" s="174">
        <v>1.41375259324009E-4</v>
      </c>
      <c r="AO56" s="174">
        <v>3.3476642154024299E-4</v>
      </c>
      <c r="AP56" s="174">
        <v>3.7872791714614498E-4</v>
      </c>
      <c r="AQ56" s="174">
        <v>4.5357117809027403E-4</v>
      </c>
      <c r="AR56" s="174">
        <v>5.7717258888860198E-4</v>
      </c>
      <c r="AS56" s="174">
        <v>4.7882918972332001E-4</v>
      </c>
      <c r="AT56" s="174">
        <v>5.4236207924651203E-4</v>
      </c>
      <c r="AU56" s="174">
        <v>5.7464941262967196E-4</v>
      </c>
      <c r="AV56" s="174">
        <v>7.5330005239217603E-4</v>
      </c>
      <c r="AW56" s="174">
        <v>1.03344681285723E-3</v>
      </c>
      <c r="AX56" s="174">
        <v>1.5442428493999999E-3</v>
      </c>
      <c r="AY56" s="174">
        <v>2.1387014652994802E-3</v>
      </c>
      <c r="AZ56" s="174">
        <v>2.6918375420844501E-3</v>
      </c>
      <c r="BA56" s="174">
        <v>3.5260917866573398E-3</v>
      </c>
      <c r="BB56" s="174">
        <v>6.1365365984023699E-3</v>
      </c>
      <c r="BC56" s="174">
        <v>9.2346574460430396E-3</v>
      </c>
      <c r="BD56" s="174">
        <v>1.9702230232497699E-2</v>
      </c>
      <c r="BE56" s="175">
        <v>2.1362429139806301E-2</v>
      </c>
      <c r="BF56" s="132">
        <v>8.1302045284939603E-2</v>
      </c>
      <c r="BG56" s="132">
        <v>0.432262454002945</v>
      </c>
      <c r="BH56" s="132">
        <v>6.7364748077285803E-4</v>
      </c>
    </row>
    <row r="57" spans="1:60" s="125" customFormat="1">
      <c r="A57" s="133" t="s">
        <v>304</v>
      </c>
      <c r="B57" s="176">
        <v>3.0089999999999999E-2</v>
      </c>
      <c r="C57" s="176">
        <v>4.1009999999999998E-2</v>
      </c>
      <c r="D57" s="176">
        <v>4.4889999999999999E-2</v>
      </c>
      <c r="E57" s="176">
        <v>4.9970000000000001E-2</v>
      </c>
      <c r="F57" s="176">
        <v>5.4229039999999999E-2</v>
      </c>
      <c r="G57" s="176">
        <v>7.1183569613E-2</v>
      </c>
      <c r="H57" s="176">
        <v>7.2318836260000005E-2</v>
      </c>
      <c r="I57" s="176">
        <v>7.1226080400000003E-2</v>
      </c>
      <c r="J57" s="176">
        <v>7.6633912390000003E-2</v>
      </c>
      <c r="K57" s="176">
        <v>8.0420601999999994E-2</v>
      </c>
      <c r="L57" s="176">
        <v>8.5209420810000006E-2</v>
      </c>
      <c r="M57" s="176">
        <v>8.485597232E-2</v>
      </c>
      <c r="N57" s="176">
        <v>8.8802913210000001E-2</v>
      </c>
      <c r="O57" s="176">
        <v>9.3751390779999999E-2</v>
      </c>
      <c r="P57" s="176">
        <v>9.7689579920000005E-2</v>
      </c>
      <c r="Q57" s="176">
        <v>0.1075144928</v>
      </c>
      <c r="R57" s="176">
        <v>0.10764023151</v>
      </c>
      <c r="S57" s="176">
        <v>9.8546210039999999E-2</v>
      </c>
      <c r="T57" s="176">
        <v>0.10166752155</v>
      </c>
      <c r="U57" s="176">
        <v>0.105497879090101</v>
      </c>
      <c r="V57" s="176">
        <v>0.110198228390101</v>
      </c>
      <c r="W57" s="176">
        <v>0.13153419657010099</v>
      </c>
      <c r="X57" s="176">
        <v>0.13066101293999999</v>
      </c>
      <c r="Y57" s="176">
        <v>0.140088099050101</v>
      </c>
      <c r="Z57" s="176">
        <v>0.140617668020909</v>
      </c>
      <c r="AA57" s="176">
        <v>0.197713733537867</v>
      </c>
      <c r="AB57" s="176">
        <v>0.205744414206121</v>
      </c>
      <c r="AC57" s="176">
        <v>0.22356120663523599</v>
      </c>
      <c r="AD57" s="176">
        <v>0.253979654765776</v>
      </c>
      <c r="AE57" s="176">
        <v>0.275878124748211</v>
      </c>
      <c r="AF57" s="176">
        <v>0.31277110223578702</v>
      </c>
      <c r="AG57" s="176">
        <v>0.32841862371116598</v>
      </c>
      <c r="AH57" s="176">
        <v>0.40771618836368401</v>
      </c>
      <c r="AI57" s="176">
        <v>0.490039808843869</v>
      </c>
      <c r="AJ57" s="176">
        <v>0.54264966789585201</v>
      </c>
      <c r="AK57" s="176">
        <v>0.67778246352310201</v>
      </c>
      <c r="AL57" s="176">
        <v>0.74907103475189296</v>
      </c>
      <c r="AM57" s="176">
        <v>0.90608594684576305</v>
      </c>
      <c r="AN57" s="176">
        <v>1.0654535716731801</v>
      </c>
      <c r="AO57" s="176">
        <v>1.3293943114340301</v>
      </c>
      <c r="AP57" s="176">
        <v>1.5930907504893099</v>
      </c>
      <c r="AQ57" s="176">
        <v>1.88388628679792</v>
      </c>
      <c r="AR57" s="176">
        <v>2.2772253393521402</v>
      </c>
      <c r="AS57" s="176">
        <v>2.6528111036242801</v>
      </c>
      <c r="AT57" s="176">
        <v>3.0057766710183902</v>
      </c>
      <c r="AU57" s="176">
        <v>3.48110707371956</v>
      </c>
      <c r="AV57" s="176">
        <v>4.1110043026333596</v>
      </c>
      <c r="AW57" s="176">
        <v>4.7897622624653398</v>
      </c>
      <c r="AX57" s="176">
        <v>5.2588830997583802</v>
      </c>
      <c r="AY57" s="176">
        <v>5.6367484824316199</v>
      </c>
      <c r="AZ57" s="176">
        <v>6.3213541420232398</v>
      </c>
      <c r="BA57" s="176">
        <v>6.4140184559964499</v>
      </c>
      <c r="BB57" s="176">
        <v>7.1426759500397301</v>
      </c>
      <c r="BC57" s="176">
        <v>7.5202198599428502</v>
      </c>
      <c r="BD57" s="176">
        <v>8.2372112740853307</v>
      </c>
      <c r="BE57" s="176">
        <v>8.9393965203642001</v>
      </c>
      <c r="BF57" s="135">
        <v>8.2280354730538602E-2</v>
      </c>
      <c r="BG57" s="135">
        <v>0.10606932889177199</v>
      </c>
      <c r="BH57" s="135">
        <v>0.28189687166014898</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0</v>
      </c>
      <c r="W59" s="174">
        <v>0</v>
      </c>
      <c r="X59" s="174">
        <v>0</v>
      </c>
      <c r="Y59" s="174">
        <v>0</v>
      </c>
      <c r="Z59" s="174">
        <v>0</v>
      </c>
      <c r="AA59" s="174">
        <v>0</v>
      </c>
      <c r="AB59" s="174">
        <v>0</v>
      </c>
      <c r="AC59" s="174">
        <v>0</v>
      </c>
      <c r="AD59" s="174">
        <v>0</v>
      </c>
      <c r="AE59" s="174">
        <v>0</v>
      </c>
      <c r="AF59" s="174">
        <v>0</v>
      </c>
      <c r="AG59" s="174">
        <v>0</v>
      </c>
      <c r="AH59" s="174">
        <v>0</v>
      </c>
      <c r="AI59" s="174">
        <v>0</v>
      </c>
      <c r="AJ59" s="174">
        <v>0</v>
      </c>
      <c r="AK59" s="174">
        <v>0</v>
      </c>
      <c r="AL59" s="174">
        <v>0</v>
      </c>
      <c r="AM59" s="174">
        <v>0</v>
      </c>
      <c r="AN59" s="174">
        <v>0</v>
      </c>
      <c r="AO59" s="174">
        <v>0</v>
      </c>
      <c r="AP59" s="174">
        <v>0</v>
      </c>
      <c r="AQ59" s="174">
        <v>0</v>
      </c>
      <c r="AR59" s="174">
        <v>0</v>
      </c>
      <c r="AS59" s="174">
        <v>0</v>
      </c>
      <c r="AT59" s="174">
        <v>1.9833333333333302E-5</v>
      </c>
      <c r="AU59" s="174">
        <v>4.6932515337423302E-6</v>
      </c>
      <c r="AV59" s="174">
        <v>0</v>
      </c>
      <c r="AW59" s="174">
        <v>0</v>
      </c>
      <c r="AX59" s="174">
        <v>6.3227710843373399E-4</v>
      </c>
      <c r="AY59" s="174">
        <v>8.4470658682634704E-4</v>
      </c>
      <c r="AZ59" s="174">
        <v>9.1162499999999902E-4</v>
      </c>
      <c r="BA59" s="174">
        <v>1.31589053254438E-3</v>
      </c>
      <c r="BB59" s="174">
        <v>1.3000500000000001E-3</v>
      </c>
      <c r="BC59" s="174">
        <v>1.81685263157895E-3</v>
      </c>
      <c r="BD59" s="174">
        <v>2.2067546087669002E-3</v>
      </c>
      <c r="BE59" s="175">
        <v>2.13619568573127E-3</v>
      </c>
      <c r="BF59" s="132">
        <v>-3.4618948099789403E-2</v>
      </c>
      <c r="BG59" s="132">
        <v>0.60190159248928798</v>
      </c>
      <c r="BH59" s="132">
        <v>6.73632587714117E-5</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0</v>
      </c>
      <c r="W60" s="174">
        <v>0</v>
      </c>
      <c r="X60" s="174">
        <v>0</v>
      </c>
      <c r="Y60" s="174">
        <v>0</v>
      </c>
      <c r="Z60" s="174">
        <v>0</v>
      </c>
      <c r="AA60" s="174">
        <v>0</v>
      </c>
      <c r="AB60" s="174">
        <v>0</v>
      </c>
      <c r="AC60" s="174">
        <v>0</v>
      </c>
      <c r="AD60" s="174">
        <v>0</v>
      </c>
      <c r="AE60" s="174">
        <v>0</v>
      </c>
      <c r="AF60" s="174">
        <v>0</v>
      </c>
      <c r="AG60" s="174">
        <v>0</v>
      </c>
      <c r="AH60" s="174">
        <v>0</v>
      </c>
      <c r="AI60" s="174">
        <v>0</v>
      </c>
      <c r="AJ60" s="174">
        <v>0</v>
      </c>
      <c r="AK60" s="174">
        <v>0</v>
      </c>
      <c r="AL60" s="174">
        <v>0</v>
      </c>
      <c r="AM60" s="174">
        <v>0</v>
      </c>
      <c r="AN60" s="174">
        <v>0</v>
      </c>
      <c r="AO60" s="174">
        <v>9.8436595251881895E-6</v>
      </c>
      <c r="AP60" s="174">
        <v>9.6835443037974705E-6</v>
      </c>
      <c r="AQ60" s="174">
        <v>2.8867924528301901E-5</v>
      </c>
      <c r="AR60" s="174">
        <v>1.4343750000000001E-4</v>
      </c>
      <c r="AS60" s="174">
        <v>6.1910559006211202E-4</v>
      </c>
      <c r="AT60" s="174">
        <v>1.4271111111111099E-3</v>
      </c>
      <c r="AU60" s="174">
        <v>2.2038527607361998E-3</v>
      </c>
      <c r="AV60" s="174">
        <v>2.0705975609756101E-3</v>
      </c>
      <c r="AW60" s="174">
        <v>2.1575454545454502E-3</v>
      </c>
      <c r="AX60" s="174">
        <v>1.79520481927711E-3</v>
      </c>
      <c r="AY60" s="174">
        <v>1.85037339142852E-3</v>
      </c>
      <c r="AZ60" s="174">
        <v>2.1005525553947201E-3</v>
      </c>
      <c r="BA60" s="174">
        <v>2.4810879924404301E-3</v>
      </c>
      <c r="BB60" s="174">
        <v>3.3620238764044898E-3</v>
      </c>
      <c r="BC60" s="174">
        <v>3.4319472992145098E-3</v>
      </c>
      <c r="BD60" s="174">
        <v>4.52293864959396E-3</v>
      </c>
      <c r="BE60" s="175">
        <v>4.7248196655110602E-3</v>
      </c>
      <c r="BF60" s="132">
        <v>4.1780728683036297E-2</v>
      </c>
      <c r="BG60" s="132">
        <v>0.122267253673446</v>
      </c>
      <c r="BH60" s="132">
        <v>1.4899348964237001E-4</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0</v>
      </c>
      <c r="W61" s="174">
        <v>0</v>
      </c>
      <c r="X61" s="174">
        <v>0</v>
      </c>
      <c r="Y61" s="174">
        <v>0</v>
      </c>
      <c r="Z61" s="174">
        <v>0</v>
      </c>
      <c r="AA61" s="174">
        <v>0</v>
      </c>
      <c r="AB61" s="174">
        <v>0</v>
      </c>
      <c r="AC61" s="174">
        <v>0</v>
      </c>
      <c r="AD61" s="174">
        <v>0</v>
      </c>
      <c r="AE61" s="174">
        <v>0</v>
      </c>
      <c r="AF61" s="174">
        <v>0</v>
      </c>
      <c r="AG61" s="174">
        <v>0</v>
      </c>
      <c r="AH61" s="174">
        <v>0</v>
      </c>
      <c r="AI61" s="174">
        <v>0</v>
      </c>
      <c r="AJ61" s="174">
        <v>0</v>
      </c>
      <c r="AK61" s="174">
        <v>0</v>
      </c>
      <c r="AL61" s="174">
        <v>0</v>
      </c>
      <c r="AM61" s="174">
        <v>0</v>
      </c>
      <c r="AN61" s="174">
        <v>0</v>
      </c>
      <c r="AO61" s="174">
        <v>0</v>
      </c>
      <c r="AP61" s="174">
        <v>0</v>
      </c>
      <c r="AQ61" s="174">
        <v>0</v>
      </c>
      <c r="AR61" s="174">
        <v>0</v>
      </c>
      <c r="AS61" s="174">
        <v>0</v>
      </c>
      <c r="AT61" s="174">
        <v>0</v>
      </c>
      <c r="AU61" s="174">
        <v>0</v>
      </c>
      <c r="AV61" s="174">
        <v>1.3714024390243901E-6</v>
      </c>
      <c r="AW61" s="174">
        <v>2.4906545454545401E-5</v>
      </c>
      <c r="AX61" s="174">
        <v>4.9182126506024099E-5</v>
      </c>
      <c r="AY61" s="174">
        <v>1.32882790419162E-4</v>
      </c>
      <c r="AZ61" s="174">
        <v>1.6244346964285701E-3</v>
      </c>
      <c r="BA61" s="174">
        <v>3.3066640650887499E-3</v>
      </c>
      <c r="BB61" s="174">
        <v>3.9109805999999999E-3</v>
      </c>
      <c r="BC61" s="174">
        <v>4.7332214210526304E-3</v>
      </c>
      <c r="BD61" s="174">
        <v>9.8367403785333905E-3</v>
      </c>
      <c r="BE61" s="175">
        <v>3.2976562729992803E-2</v>
      </c>
      <c r="BF61" s="132">
        <v>2.3432276919284298</v>
      </c>
      <c r="BG61" s="132">
        <v>0</v>
      </c>
      <c r="BH61" s="132">
        <v>1.03989009219057E-3</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0</v>
      </c>
      <c r="W62" s="174">
        <v>0</v>
      </c>
      <c r="X62" s="174">
        <v>0</v>
      </c>
      <c r="Y62" s="174">
        <v>0</v>
      </c>
      <c r="Z62" s="174">
        <v>0</v>
      </c>
      <c r="AA62" s="174">
        <v>6.4999999999999997E-4</v>
      </c>
      <c r="AB62" s="174">
        <v>6.4999999999999997E-4</v>
      </c>
      <c r="AC62" s="174">
        <v>6.3000000000000003E-4</v>
      </c>
      <c r="AD62" s="174">
        <v>5.9999999999999995E-4</v>
      </c>
      <c r="AE62" s="174">
        <v>6.0999999999999997E-4</v>
      </c>
      <c r="AF62" s="174">
        <v>5.9000000000000003E-4</v>
      </c>
      <c r="AG62" s="174">
        <v>5.6999999999999998E-4</v>
      </c>
      <c r="AH62" s="174">
        <v>5.6999999999999998E-4</v>
      </c>
      <c r="AI62" s="174">
        <v>5.8E-4</v>
      </c>
      <c r="AJ62" s="174">
        <v>5.8E-4</v>
      </c>
      <c r="AK62" s="174">
        <v>8.0999999999999996E-4</v>
      </c>
      <c r="AL62" s="174">
        <v>1.16438961038961E-3</v>
      </c>
      <c r="AM62" s="174">
        <v>1.7718387096774201E-3</v>
      </c>
      <c r="AN62" s="174">
        <v>3.6719999999999999E-3</v>
      </c>
      <c r="AO62" s="174">
        <v>4.4516178343949001E-3</v>
      </c>
      <c r="AP62" s="174">
        <v>4.4360316455696203E-3</v>
      </c>
      <c r="AQ62" s="174">
        <v>4.91620754716981E-3</v>
      </c>
      <c r="AR62" s="174">
        <v>4.6961437500000003E-3</v>
      </c>
      <c r="AS62" s="174">
        <v>4.6954844720496899E-3</v>
      </c>
      <c r="AT62" s="174">
        <v>4.7335555555555499E-3</v>
      </c>
      <c r="AU62" s="174">
        <v>5.0790368098159499E-3</v>
      </c>
      <c r="AV62" s="174">
        <v>5.2598414634146299E-3</v>
      </c>
      <c r="AW62" s="174">
        <v>4.7505248816936503E-3</v>
      </c>
      <c r="AX62" s="174">
        <v>4.5789397590361401E-3</v>
      </c>
      <c r="AY62" s="174">
        <v>7.4255938922155604E-3</v>
      </c>
      <c r="AZ62" s="174">
        <v>8.7869083928571404E-3</v>
      </c>
      <c r="BA62" s="174">
        <v>1.1036457781065099E-2</v>
      </c>
      <c r="BB62" s="174">
        <v>1.3657611E-2</v>
      </c>
      <c r="BC62" s="174">
        <v>1.6639252105263201E-2</v>
      </c>
      <c r="BD62" s="174">
        <v>2.1939791773863199E-2</v>
      </c>
      <c r="BE62" s="175">
        <v>3.7694789355102003E-2</v>
      </c>
      <c r="BF62" s="132">
        <v>0.71340724264023803</v>
      </c>
      <c r="BG62" s="132">
        <v>0.16574752556268499</v>
      </c>
      <c r="BH62" s="132">
        <v>1.1886756754647899E-3</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0</v>
      </c>
      <c r="W63" s="174">
        <v>0</v>
      </c>
      <c r="X63" s="174">
        <v>0</v>
      </c>
      <c r="Y63" s="174">
        <v>0</v>
      </c>
      <c r="Z63" s="174">
        <v>0</v>
      </c>
      <c r="AA63" s="174">
        <v>0</v>
      </c>
      <c r="AB63" s="174">
        <v>0</v>
      </c>
      <c r="AC63" s="174">
        <v>0</v>
      </c>
      <c r="AD63" s="174">
        <v>0</v>
      </c>
      <c r="AE63" s="174">
        <v>0</v>
      </c>
      <c r="AF63" s="174">
        <v>0</v>
      </c>
      <c r="AG63" s="174">
        <v>0</v>
      </c>
      <c r="AH63" s="174">
        <v>0</v>
      </c>
      <c r="AI63" s="174">
        <v>0</v>
      </c>
      <c r="AJ63" s="174">
        <v>0</v>
      </c>
      <c r="AK63" s="174">
        <v>0</v>
      </c>
      <c r="AL63" s="174">
        <v>0</v>
      </c>
      <c r="AM63" s="174">
        <v>0</v>
      </c>
      <c r="AN63" s="174">
        <v>0</v>
      </c>
      <c r="AO63" s="174">
        <v>0</v>
      </c>
      <c r="AP63" s="174">
        <v>0</v>
      </c>
      <c r="AQ63" s="174">
        <v>0</v>
      </c>
      <c r="AR63" s="174">
        <v>0</v>
      </c>
      <c r="AS63" s="174">
        <v>0</v>
      </c>
      <c r="AT63" s="174">
        <v>0</v>
      </c>
      <c r="AU63" s="174">
        <v>1.4971472392637999E-6</v>
      </c>
      <c r="AV63" s="174">
        <v>4.26114329268292E-6</v>
      </c>
      <c r="AW63" s="174">
        <v>9.1005466998754598E-6</v>
      </c>
      <c r="AX63" s="174">
        <v>1.7039683734939699E-5</v>
      </c>
      <c r="AY63" s="174">
        <v>2.8561526946107801E-5</v>
      </c>
      <c r="AZ63" s="174">
        <v>4.7539285714285699E-5</v>
      </c>
      <c r="BA63" s="174">
        <v>6.3183282807813797E-5</v>
      </c>
      <c r="BB63" s="174">
        <v>6.2639999999999997E-5</v>
      </c>
      <c r="BC63" s="174">
        <v>6.2273684210526294E-5</v>
      </c>
      <c r="BD63" s="174">
        <v>6.2044080294961101E-5</v>
      </c>
      <c r="BE63" s="175">
        <v>6.1816163265306106E-5</v>
      </c>
      <c r="BF63" s="132">
        <v>-6.3956730233075696E-3</v>
      </c>
      <c r="BG63" s="132">
        <v>0</v>
      </c>
      <c r="BH63" s="132">
        <v>1.94932431991649E-6</v>
      </c>
    </row>
    <row r="64" spans="1:60">
      <c r="A64" s="136" t="s">
        <v>310</v>
      </c>
      <c r="B64" s="174">
        <v>0</v>
      </c>
      <c r="C64" s="174">
        <v>0</v>
      </c>
      <c r="D64" s="174">
        <v>0</v>
      </c>
      <c r="E64" s="174">
        <v>0</v>
      </c>
      <c r="F64" s="174">
        <v>0</v>
      </c>
      <c r="G64" s="174">
        <v>0</v>
      </c>
      <c r="H64" s="174">
        <v>0</v>
      </c>
      <c r="I64" s="174">
        <v>0</v>
      </c>
      <c r="J64" s="174">
        <v>0</v>
      </c>
      <c r="K64" s="174">
        <v>0</v>
      </c>
      <c r="L64" s="174">
        <v>0</v>
      </c>
      <c r="M64" s="174">
        <v>0</v>
      </c>
      <c r="N64" s="174">
        <v>0</v>
      </c>
      <c r="O64" s="174">
        <v>0</v>
      </c>
      <c r="P64" s="174">
        <v>0</v>
      </c>
      <c r="Q64" s="174">
        <v>0</v>
      </c>
      <c r="R64" s="174">
        <v>0</v>
      </c>
      <c r="S64" s="174">
        <v>0</v>
      </c>
      <c r="T64" s="174">
        <v>0</v>
      </c>
      <c r="U64" s="174">
        <v>0</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0</v>
      </c>
      <c r="W65" s="174">
        <v>0</v>
      </c>
      <c r="X65" s="174">
        <v>0</v>
      </c>
      <c r="Y65" s="174">
        <v>0</v>
      </c>
      <c r="Z65" s="174">
        <v>0</v>
      </c>
      <c r="AA65" s="174">
        <v>0</v>
      </c>
      <c r="AB65" s="174">
        <v>0</v>
      </c>
      <c r="AC65" s="174">
        <v>0</v>
      </c>
      <c r="AD65" s="174">
        <v>0</v>
      </c>
      <c r="AE65" s="174">
        <v>0</v>
      </c>
      <c r="AF65" s="174">
        <v>0</v>
      </c>
      <c r="AG65" s="174">
        <v>0</v>
      </c>
      <c r="AH65" s="174">
        <v>0</v>
      </c>
      <c r="AI65" s="174">
        <v>0</v>
      </c>
      <c r="AJ65" s="174">
        <v>0</v>
      </c>
      <c r="AK65" s="174">
        <v>0</v>
      </c>
      <c r="AL65" s="174">
        <v>0</v>
      </c>
      <c r="AM65" s="174">
        <v>0</v>
      </c>
      <c r="AN65" s="174">
        <v>0</v>
      </c>
      <c r="AO65" s="174">
        <v>0</v>
      </c>
      <c r="AP65" s="174">
        <v>0</v>
      </c>
      <c r="AQ65" s="174">
        <v>0</v>
      </c>
      <c r="AR65" s="174">
        <v>0</v>
      </c>
      <c r="AS65" s="174">
        <v>0</v>
      </c>
      <c r="AT65" s="174">
        <v>0</v>
      </c>
      <c r="AU65" s="174">
        <v>0</v>
      </c>
      <c r="AV65" s="174">
        <v>0</v>
      </c>
      <c r="AW65" s="174">
        <v>0</v>
      </c>
      <c r="AX65" s="174">
        <v>0</v>
      </c>
      <c r="AY65" s="174">
        <v>0</v>
      </c>
      <c r="AZ65" s="174">
        <v>0</v>
      </c>
      <c r="BA65" s="174">
        <v>2.7159763313609399E-6</v>
      </c>
      <c r="BB65" s="174">
        <v>6.2999999999999998E-6</v>
      </c>
      <c r="BC65" s="174">
        <v>6.1083684210526301E-5</v>
      </c>
      <c r="BD65" s="174">
        <v>1.3817287996722701E-4</v>
      </c>
      <c r="BE65" s="175">
        <v>1.3766530612244901E-4</v>
      </c>
      <c r="BF65" s="132">
        <v>-6.3956730233074603E-3</v>
      </c>
      <c r="BG65" s="132">
        <v>0</v>
      </c>
      <c r="BH65" s="132">
        <v>4.3411676664806999E-6</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0</v>
      </c>
      <c r="W66" s="174">
        <v>0</v>
      </c>
      <c r="X66" s="174">
        <v>0</v>
      </c>
      <c r="Y66" s="174">
        <v>0</v>
      </c>
      <c r="Z66" s="174">
        <v>0</v>
      </c>
      <c r="AA66" s="174">
        <v>0</v>
      </c>
      <c r="AB66" s="174">
        <v>0</v>
      </c>
      <c r="AC66" s="174">
        <v>0</v>
      </c>
      <c r="AD66" s="174">
        <v>0</v>
      </c>
      <c r="AE66" s="174">
        <v>0</v>
      </c>
      <c r="AF66" s="174">
        <v>0</v>
      </c>
      <c r="AG66" s="174">
        <v>0</v>
      </c>
      <c r="AH66" s="174">
        <v>0</v>
      </c>
      <c r="AI66" s="174">
        <v>0</v>
      </c>
      <c r="AJ66" s="174">
        <v>0</v>
      </c>
      <c r="AK66" s="174">
        <v>0</v>
      </c>
      <c r="AL66" s="174">
        <v>0</v>
      </c>
      <c r="AM66" s="174">
        <v>0</v>
      </c>
      <c r="AN66" s="174">
        <v>0</v>
      </c>
      <c r="AO66" s="174">
        <v>0</v>
      </c>
      <c r="AP66" s="174">
        <v>0</v>
      </c>
      <c r="AQ66" s="174">
        <v>2.5018867924528302E-5</v>
      </c>
      <c r="AR66" s="174">
        <v>2.773125E-5</v>
      </c>
      <c r="AS66" s="174">
        <v>1.8055900621117999E-5</v>
      </c>
      <c r="AT66" s="174">
        <v>4.0680763888888901E-5</v>
      </c>
      <c r="AU66" s="174">
        <v>3.9241449386502998E-5</v>
      </c>
      <c r="AV66" s="174">
        <v>2.95364634146341E-5</v>
      </c>
      <c r="AW66" s="174">
        <v>4.9366335990037301E-5</v>
      </c>
      <c r="AX66" s="174">
        <v>1.01456972891566E-4</v>
      </c>
      <c r="AY66" s="174">
        <v>2.39309865269461E-4</v>
      </c>
      <c r="AZ66" s="174">
        <v>2.8367611607142798E-4</v>
      </c>
      <c r="BA66" s="174">
        <v>2.6949461173705099E-4</v>
      </c>
      <c r="BB66" s="174">
        <v>3.8019375000000001E-4</v>
      </c>
      <c r="BC66" s="174">
        <v>6.3297039473684201E-4</v>
      </c>
      <c r="BD66" s="174">
        <v>1.32595821384678E-3</v>
      </c>
      <c r="BE66" s="175">
        <v>1.29586515178059E-3</v>
      </c>
      <c r="BF66" s="132">
        <v>-2.5365563472331001E-2</v>
      </c>
      <c r="BG66" s="132">
        <v>0.41681802654959099</v>
      </c>
      <c r="BH66" s="132">
        <v>4.08640931799131E-5</v>
      </c>
    </row>
    <row r="67" spans="1:60" s="125" customFormat="1">
      <c r="A67" s="133" t="s">
        <v>313</v>
      </c>
      <c r="B67" s="176">
        <v>0</v>
      </c>
      <c r="C67" s="176">
        <v>0</v>
      </c>
      <c r="D67" s="176">
        <v>0</v>
      </c>
      <c r="E67" s="176">
        <v>0</v>
      </c>
      <c r="F67" s="176">
        <v>0</v>
      </c>
      <c r="G67" s="176">
        <v>0</v>
      </c>
      <c r="H67" s="176">
        <v>0</v>
      </c>
      <c r="I67" s="176">
        <v>0</v>
      </c>
      <c r="J67" s="176">
        <v>0</v>
      </c>
      <c r="K67" s="176">
        <v>0</v>
      </c>
      <c r="L67" s="176">
        <v>0</v>
      </c>
      <c r="M67" s="176">
        <v>0</v>
      </c>
      <c r="N67" s="176">
        <v>0</v>
      </c>
      <c r="O67" s="176">
        <v>0</v>
      </c>
      <c r="P67" s="176">
        <v>0</v>
      </c>
      <c r="Q67" s="176">
        <v>0</v>
      </c>
      <c r="R67" s="176">
        <v>0</v>
      </c>
      <c r="S67" s="176">
        <v>0</v>
      </c>
      <c r="T67" s="176">
        <v>0</v>
      </c>
      <c r="U67" s="176">
        <v>0</v>
      </c>
      <c r="V67" s="176">
        <v>0</v>
      </c>
      <c r="W67" s="176">
        <v>0</v>
      </c>
      <c r="X67" s="176">
        <v>0</v>
      </c>
      <c r="Y67" s="176">
        <v>0</v>
      </c>
      <c r="Z67" s="176">
        <v>0</v>
      </c>
      <c r="AA67" s="176">
        <v>6.4999999999999997E-4</v>
      </c>
      <c r="AB67" s="176">
        <v>6.4999999999999997E-4</v>
      </c>
      <c r="AC67" s="176">
        <v>6.3000000000000003E-4</v>
      </c>
      <c r="AD67" s="176">
        <v>5.9999999999999995E-4</v>
      </c>
      <c r="AE67" s="176">
        <v>6.0999999999999997E-4</v>
      </c>
      <c r="AF67" s="176">
        <v>5.9000000000000003E-4</v>
      </c>
      <c r="AG67" s="176">
        <v>5.6999999999999998E-4</v>
      </c>
      <c r="AH67" s="176">
        <v>5.6999999999999998E-4</v>
      </c>
      <c r="AI67" s="176">
        <v>5.8E-4</v>
      </c>
      <c r="AJ67" s="176">
        <v>5.8E-4</v>
      </c>
      <c r="AK67" s="176">
        <v>8.0999999999999996E-4</v>
      </c>
      <c r="AL67" s="176">
        <v>1.16438961038961E-3</v>
      </c>
      <c r="AM67" s="176">
        <v>1.7718387096774201E-3</v>
      </c>
      <c r="AN67" s="176">
        <v>3.6719999999999999E-3</v>
      </c>
      <c r="AO67" s="176">
        <v>4.4614614939200896E-3</v>
      </c>
      <c r="AP67" s="176">
        <v>4.4457151898734202E-3</v>
      </c>
      <c r="AQ67" s="176">
        <v>4.9700943396226403E-3</v>
      </c>
      <c r="AR67" s="176">
        <v>4.8673125000000001E-3</v>
      </c>
      <c r="AS67" s="176">
        <v>5.3326459627329199E-3</v>
      </c>
      <c r="AT67" s="176">
        <v>6.2211807638888903E-3</v>
      </c>
      <c r="AU67" s="176">
        <v>7.32832141871165E-3</v>
      </c>
      <c r="AV67" s="176">
        <v>7.3656080335365798E-3</v>
      </c>
      <c r="AW67" s="176">
        <v>6.9914437643835599E-3</v>
      </c>
      <c r="AX67" s="176">
        <v>7.1741004698795104E-3</v>
      </c>
      <c r="AY67" s="176">
        <v>1.05214280531052E-2</v>
      </c>
      <c r="AZ67" s="176">
        <v>1.37547360464661E-2</v>
      </c>
      <c r="BA67" s="176">
        <v>1.84754942420149E-2</v>
      </c>
      <c r="BB67" s="176">
        <v>2.26797992264045E-2</v>
      </c>
      <c r="BC67" s="176">
        <v>2.7377601220267101E-2</v>
      </c>
      <c r="BD67" s="176">
        <v>4.0032400584866401E-2</v>
      </c>
      <c r="BE67" s="176">
        <v>7.9027714057505499E-2</v>
      </c>
      <c r="BF67" s="135">
        <v>0.96870010766466297</v>
      </c>
      <c r="BG67" s="135">
        <v>0.20463057342728899</v>
      </c>
      <c r="BH67" s="135">
        <v>2.4920771012354602E-3</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0</v>
      </c>
      <c r="C69" s="174">
        <v>0</v>
      </c>
      <c r="D69" s="174">
        <v>0</v>
      </c>
      <c r="E69" s="174">
        <v>0</v>
      </c>
      <c r="F69" s="174">
        <v>0</v>
      </c>
      <c r="G69" s="174">
        <v>0</v>
      </c>
      <c r="H69" s="174">
        <v>0</v>
      </c>
      <c r="I69" s="174">
        <v>0</v>
      </c>
      <c r="J69" s="174">
        <v>0</v>
      </c>
      <c r="K69" s="174">
        <v>0</v>
      </c>
      <c r="L69" s="174">
        <v>0</v>
      </c>
      <c r="M69" s="174">
        <v>0</v>
      </c>
      <c r="N69" s="174">
        <v>0</v>
      </c>
      <c r="O69" s="174">
        <v>0</v>
      </c>
      <c r="P69" s="174">
        <v>0</v>
      </c>
      <c r="Q69" s="174">
        <v>0</v>
      </c>
      <c r="R69" s="174">
        <v>0</v>
      </c>
      <c r="S69" s="174">
        <v>0</v>
      </c>
      <c r="T69" s="174">
        <v>0</v>
      </c>
      <c r="U69" s="174">
        <v>0</v>
      </c>
      <c r="V69" s="174">
        <v>0</v>
      </c>
      <c r="W69" s="174">
        <v>0</v>
      </c>
      <c r="X69" s="174">
        <v>0</v>
      </c>
      <c r="Y69" s="174">
        <v>0</v>
      </c>
      <c r="Z69" s="174">
        <v>0</v>
      </c>
      <c r="AA69" s="174">
        <v>0</v>
      </c>
      <c r="AB69" s="174">
        <v>0</v>
      </c>
      <c r="AC69" s="174">
        <v>0</v>
      </c>
      <c r="AD69" s="174">
        <v>0</v>
      </c>
      <c r="AE69" s="174">
        <v>0</v>
      </c>
      <c r="AF69" s="174">
        <v>0</v>
      </c>
      <c r="AG69" s="174">
        <v>0</v>
      </c>
      <c r="AH69" s="174">
        <v>0</v>
      </c>
      <c r="AI69" s="174">
        <v>0</v>
      </c>
      <c r="AJ69" s="174">
        <v>3.5E-4</v>
      </c>
      <c r="AK69" s="174">
        <v>3.6499999999999998E-4</v>
      </c>
      <c r="AL69" s="174">
        <v>3.3481168831168799E-4</v>
      </c>
      <c r="AM69" s="174">
        <v>2.9909032258064499E-4</v>
      </c>
      <c r="AN69" s="174">
        <v>2.70692307692308E-4</v>
      </c>
      <c r="AO69" s="174">
        <v>4.5120382165605099E-4</v>
      </c>
      <c r="AP69" s="174">
        <v>6.8656329113923995E-4</v>
      </c>
      <c r="AQ69" s="174">
        <v>1.20667924528302E-3</v>
      </c>
      <c r="AR69" s="174">
        <v>1.3483124999999999E-3</v>
      </c>
      <c r="AS69" s="174">
        <v>1.86260869565217E-3</v>
      </c>
      <c r="AT69" s="174">
        <v>2.1552222222222198E-3</v>
      </c>
      <c r="AU69" s="174">
        <v>2.06315337423313E-3</v>
      </c>
      <c r="AV69" s="174">
        <v>2.2035731707317099E-3</v>
      </c>
      <c r="AW69" s="174">
        <v>2.1104727272727298E-3</v>
      </c>
      <c r="AX69" s="174">
        <v>2.1318614457831301E-3</v>
      </c>
      <c r="AY69" s="174">
        <v>2.2446107784431101E-3</v>
      </c>
      <c r="AZ69" s="174">
        <v>2.3678571428571399E-3</v>
      </c>
      <c r="BA69" s="174">
        <v>2.6354023668639002E-3</v>
      </c>
      <c r="BB69" s="174">
        <v>3.7485270000000002E-3</v>
      </c>
      <c r="BC69" s="174">
        <v>7.4409447368421096E-3</v>
      </c>
      <c r="BD69" s="174">
        <v>8.3445109783330702E-3</v>
      </c>
      <c r="BE69" s="175">
        <v>8.6545660249257306E-3</v>
      </c>
      <c r="BF69" s="132">
        <v>3.4323004916282998E-2</v>
      </c>
      <c r="BG69" s="132">
        <v>0.14496149969889099</v>
      </c>
      <c r="BH69" s="132">
        <v>2.7291496494702801E-4</v>
      </c>
    </row>
    <row r="70" spans="1:60">
      <c r="A70" s="124" t="s">
        <v>315</v>
      </c>
      <c r="B70" s="174">
        <v>0</v>
      </c>
      <c r="C70" s="174">
        <v>0</v>
      </c>
      <c r="D70" s="174">
        <v>0</v>
      </c>
      <c r="E70" s="174">
        <v>0</v>
      </c>
      <c r="F70" s="174">
        <v>0</v>
      </c>
      <c r="G70" s="174">
        <v>0</v>
      </c>
      <c r="H70" s="174">
        <v>0</v>
      </c>
      <c r="I70" s="174">
        <v>0</v>
      </c>
      <c r="J70" s="174">
        <v>0</v>
      </c>
      <c r="K70" s="174">
        <v>0</v>
      </c>
      <c r="L70" s="174">
        <v>0</v>
      </c>
      <c r="M70" s="174">
        <v>0</v>
      </c>
      <c r="N70" s="174">
        <v>0</v>
      </c>
      <c r="O70" s="174">
        <v>0</v>
      </c>
      <c r="P70" s="174">
        <v>0</v>
      </c>
      <c r="Q70" s="174">
        <v>0</v>
      </c>
      <c r="R70" s="174">
        <v>0</v>
      </c>
      <c r="S70" s="174">
        <v>0</v>
      </c>
      <c r="T70" s="174">
        <v>0</v>
      </c>
      <c r="U70" s="174">
        <v>0</v>
      </c>
      <c r="V70" s="174">
        <v>0</v>
      </c>
      <c r="W70" s="174">
        <v>0</v>
      </c>
      <c r="X70" s="174">
        <v>0</v>
      </c>
      <c r="Y70" s="174">
        <v>0</v>
      </c>
      <c r="Z70" s="174">
        <v>0</v>
      </c>
      <c r="AA70" s="174">
        <v>0</v>
      </c>
      <c r="AB70" s="174">
        <v>0</v>
      </c>
      <c r="AC70" s="174">
        <v>0</v>
      </c>
      <c r="AD70" s="174">
        <v>0</v>
      </c>
      <c r="AE70" s="174">
        <v>0</v>
      </c>
      <c r="AF70" s="174">
        <v>0</v>
      </c>
      <c r="AG70" s="174">
        <v>0</v>
      </c>
      <c r="AH70" s="174">
        <v>0</v>
      </c>
      <c r="AI70" s="174">
        <v>0</v>
      </c>
      <c r="AJ70" s="174">
        <v>0</v>
      </c>
      <c r="AK70" s="174">
        <v>0</v>
      </c>
      <c r="AL70" s="174">
        <v>0</v>
      </c>
      <c r="AM70" s="174">
        <v>0</v>
      </c>
      <c r="AN70" s="174">
        <v>0</v>
      </c>
      <c r="AO70" s="174">
        <v>0</v>
      </c>
      <c r="AP70" s="174">
        <v>0</v>
      </c>
      <c r="AQ70" s="174">
        <v>0</v>
      </c>
      <c r="AR70" s="174">
        <v>0</v>
      </c>
      <c r="AS70" s="174">
        <v>0</v>
      </c>
      <c r="AT70" s="174">
        <v>0</v>
      </c>
      <c r="AU70" s="174">
        <v>0</v>
      </c>
      <c r="AV70" s="174">
        <v>0</v>
      </c>
      <c r="AW70" s="174">
        <v>0</v>
      </c>
      <c r="AX70" s="174">
        <v>4.2674096385542098E-4</v>
      </c>
      <c r="AY70" s="174">
        <v>5.2496407185628703E-4</v>
      </c>
      <c r="AZ70" s="174">
        <v>5.2188482142857102E-4</v>
      </c>
      <c r="BA70" s="174">
        <v>5.1879674556213002E-4</v>
      </c>
      <c r="BB70" s="174">
        <v>5.1574499999999996E-4</v>
      </c>
      <c r="BC70" s="174">
        <v>3.36908684210526E-3</v>
      </c>
      <c r="BD70" s="174">
        <v>3.3566649733715701E-3</v>
      </c>
      <c r="BE70" s="175">
        <v>3.3443343673469402E-3</v>
      </c>
      <c r="BF70" s="132">
        <v>-6.3956730233076797E-3</v>
      </c>
      <c r="BG70" s="132">
        <v>0</v>
      </c>
      <c r="BH70" s="132">
        <v>1.05460966385482E-4</v>
      </c>
    </row>
    <row r="71" spans="1:60">
      <c r="A71" s="124" t="s">
        <v>316</v>
      </c>
      <c r="B71" s="174">
        <v>0</v>
      </c>
      <c r="C71" s="174">
        <v>0</v>
      </c>
      <c r="D71" s="174">
        <v>0</v>
      </c>
      <c r="E71" s="174">
        <v>0</v>
      </c>
      <c r="F71" s="174">
        <v>0</v>
      </c>
      <c r="G71" s="174">
        <v>0</v>
      </c>
      <c r="H71" s="174">
        <v>0</v>
      </c>
      <c r="I71" s="174">
        <v>0</v>
      </c>
      <c r="J71" s="174">
        <v>0</v>
      </c>
      <c r="K71" s="174">
        <v>0</v>
      </c>
      <c r="L71" s="174">
        <v>0</v>
      </c>
      <c r="M71" s="174">
        <v>0</v>
      </c>
      <c r="N71" s="174">
        <v>0</v>
      </c>
      <c r="O71" s="174">
        <v>0</v>
      </c>
      <c r="P71" s="174">
        <v>0</v>
      </c>
      <c r="Q71" s="174">
        <v>0</v>
      </c>
      <c r="R71" s="174">
        <v>0</v>
      </c>
      <c r="S71" s="174">
        <v>0</v>
      </c>
      <c r="T71" s="174">
        <v>0</v>
      </c>
      <c r="U71" s="174">
        <v>0</v>
      </c>
      <c r="V71" s="174">
        <v>0</v>
      </c>
      <c r="W71" s="174">
        <v>0</v>
      </c>
      <c r="X71" s="174">
        <v>0</v>
      </c>
      <c r="Y71" s="174">
        <v>0</v>
      </c>
      <c r="Z71" s="174">
        <v>0</v>
      </c>
      <c r="AA71" s="174">
        <v>0</v>
      </c>
      <c r="AB71" s="174">
        <v>0</v>
      </c>
      <c r="AC71" s="174">
        <v>0</v>
      </c>
      <c r="AD71" s="174">
        <v>0</v>
      </c>
      <c r="AE71" s="174">
        <v>0</v>
      </c>
      <c r="AF71" s="174">
        <v>0</v>
      </c>
      <c r="AG71" s="174">
        <v>0</v>
      </c>
      <c r="AH71" s="174">
        <v>0</v>
      </c>
      <c r="AI71" s="174">
        <v>0</v>
      </c>
      <c r="AJ71" s="174">
        <v>0</v>
      </c>
      <c r="AK71" s="174">
        <v>0</v>
      </c>
      <c r="AL71" s="174">
        <v>9.9350649350649303E-5</v>
      </c>
      <c r="AM71" s="174">
        <v>6.8324062675849504E-4</v>
      </c>
      <c r="AN71" s="174">
        <v>7.1363599231163098E-4</v>
      </c>
      <c r="AO71" s="174">
        <v>7.2442483987074098E-4</v>
      </c>
      <c r="AP71" s="174">
        <v>7.6631378102745096E-4</v>
      </c>
      <c r="AQ71" s="174">
        <v>4.5804936647035702E-4</v>
      </c>
      <c r="AR71" s="174">
        <v>4.1488054533178002E-4</v>
      </c>
      <c r="AS71" s="174">
        <v>4.9258893779489303E-4</v>
      </c>
      <c r="AT71" s="174">
        <v>1.0701562847093499E-3</v>
      </c>
      <c r="AU71" s="174">
        <v>1.7109557497861001E-3</v>
      </c>
      <c r="AV71" s="174">
        <v>3.0176551234723501E-3</v>
      </c>
      <c r="AW71" s="174">
        <v>4.6380252594630002E-3</v>
      </c>
      <c r="AX71" s="174">
        <v>5.3467214152886598E-3</v>
      </c>
      <c r="AY71" s="174">
        <v>9.0096403092085001E-3</v>
      </c>
      <c r="AZ71" s="174">
        <v>1.2172693215541401E-2</v>
      </c>
      <c r="BA71" s="174">
        <v>1.6767646707808601E-2</v>
      </c>
      <c r="BB71" s="174">
        <v>1.6738087794352902E-2</v>
      </c>
      <c r="BC71" s="174">
        <v>1.8266566964849899E-2</v>
      </c>
      <c r="BD71" s="174">
        <v>2.9635753129588199E-2</v>
      </c>
      <c r="BE71" s="175">
        <v>5.0557900590506098E-2</v>
      </c>
      <c r="BF71" s="132">
        <v>0.701315435771936</v>
      </c>
      <c r="BG71" s="132">
        <v>0.39391687641371698</v>
      </c>
      <c r="BH71" s="132">
        <v>1.5943038192457099E-3</v>
      </c>
    </row>
    <row r="72" spans="1:60">
      <c r="A72" s="124" t="s">
        <v>317</v>
      </c>
      <c r="B72" s="174">
        <v>0</v>
      </c>
      <c r="C72" s="174">
        <v>0</v>
      </c>
      <c r="D72" s="174">
        <v>0</v>
      </c>
      <c r="E72" s="174">
        <v>0</v>
      </c>
      <c r="F72" s="174">
        <v>0</v>
      </c>
      <c r="G72" s="174">
        <v>0</v>
      </c>
      <c r="H72" s="174">
        <v>0</v>
      </c>
      <c r="I72" s="174">
        <v>0</v>
      </c>
      <c r="J72" s="174">
        <v>0</v>
      </c>
      <c r="K72" s="174">
        <v>0</v>
      </c>
      <c r="L72" s="174">
        <v>0</v>
      </c>
      <c r="M72" s="174">
        <v>0</v>
      </c>
      <c r="N72" s="174">
        <v>0</v>
      </c>
      <c r="O72" s="174">
        <v>0</v>
      </c>
      <c r="P72" s="174">
        <v>0</v>
      </c>
      <c r="Q72" s="174">
        <v>0</v>
      </c>
      <c r="R72" s="174">
        <v>0</v>
      </c>
      <c r="S72" s="174">
        <v>0</v>
      </c>
      <c r="T72" s="174">
        <v>0</v>
      </c>
      <c r="U72" s="174">
        <v>0</v>
      </c>
      <c r="V72" s="174">
        <v>0</v>
      </c>
      <c r="W72" s="174">
        <v>0</v>
      </c>
      <c r="X72" s="174">
        <v>0</v>
      </c>
      <c r="Y72" s="174">
        <v>0</v>
      </c>
      <c r="Z72" s="174">
        <v>0</v>
      </c>
      <c r="AA72" s="174">
        <v>0</v>
      </c>
      <c r="AB72" s="174">
        <v>0</v>
      </c>
      <c r="AC72" s="174">
        <v>0</v>
      </c>
      <c r="AD72" s="174">
        <v>0</v>
      </c>
      <c r="AE72" s="174">
        <v>0</v>
      </c>
      <c r="AF72" s="174">
        <v>0</v>
      </c>
      <c r="AG72" s="174">
        <v>0</v>
      </c>
      <c r="AH72" s="174">
        <v>0</v>
      </c>
      <c r="AI72" s="174">
        <v>0</v>
      </c>
      <c r="AJ72" s="174">
        <v>0</v>
      </c>
      <c r="AK72" s="174">
        <v>0</v>
      </c>
      <c r="AL72" s="174">
        <v>0</v>
      </c>
      <c r="AM72" s="174">
        <v>0</v>
      </c>
      <c r="AN72" s="174">
        <v>0</v>
      </c>
      <c r="AO72" s="174">
        <v>0</v>
      </c>
      <c r="AP72" s="174">
        <v>0</v>
      </c>
      <c r="AQ72" s="174">
        <v>0</v>
      </c>
      <c r="AR72" s="174">
        <v>0</v>
      </c>
      <c r="AS72" s="174">
        <v>0</v>
      </c>
      <c r="AT72" s="174">
        <v>0</v>
      </c>
      <c r="AU72" s="174">
        <v>0</v>
      </c>
      <c r="AV72" s="174">
        <v>0</v>
      </c>
      <c r="AW72" s="174">
        <v>0</v>
      </c>
      <c r="AX72" s="174">
        <v>1.6774698795180701E-6</v>
      </c>
      <c r="AY72" s="174">
        <v>3.00319760479042E-5</v>
      </c>
      <c r="AZ72" s="174">
        <v>4.6355357142857103E-5</v>
      </c>
      <c r="BA72" s="174">
        <v>4.4192556213017701E-4</v>
      </c>
      <c r="BB72" s="174">
        <v>6.1896599999999998E-4</v>
      </c>
      <c r="BC72" s="174">
        <v>7.89283157894737E-4</v>
      </c>
      <c r="BD72" s="174">
        <v>1.52200561008627E-3</v>
      </c>
      <c r="BE72" s="175">
        <v>1.51641456906962E-3</v>
      </c>
      <c r="BF72" s="132">
        <v>-6.3956730233076797E-3</v>
      </c>
      <c r="BG72" s="132">
        <v>0</v>
      </c>
      <c r="BH72" s="132">
        <v>4.7818946411741099E-5</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0</v>
      </c>
      <c r="P73" s="174">
        <v>0</v>
      </c>
      <c r="Q73" s="174">
        <v>0</v>
      </c>
      <c r="R73" s="174">
        <v>0</v>
      </c>
      <c r="S73" s="174">
        <v>0</v>
      </c>
      <c r="T73" s="174">
        <v>0</v>
      </c>
      <c r="U73" s="174">
        <v>0</v>
      </c>
      <c r="V73" s="174">
        <v>0</v>
      </c>
      <c r="W73" s="174">
        <v>0</v>
      </c>
      <c r="X73" s="174">
        <v>0</v>
      </c>
      <c r="Y73" s="174">
        <v>0</v>
      </c>
      <c r="Z73" s="174">
        <v>0</v>
      </c>
      <c r="AA73" s="174">
        <v>0</v>
      </c>
      <c r="AB73" s="174">
        <v>0</v>
      </c>
      <c r="AC73" s="174">
        <v>0</v>
      </c>
      <c r="AD73" s="174">
        <v>0</v>
      </c>
      <c r="AE73" s="174">
        <v>0</v>
      </c>
      <c r="AF73" s="174">
        <v>0</v>
      </c>
      <c r="AG73" s="174">
        <v>0</v>
      </c>
      <c r="AH73" s="174">
        <v>0</v>
      </c>
      <c r="AI73" s="174">
        <v>0</v>
      </c>
      <c r="AJ73" s="174">
        <v>0</v>
      </c>
      <c r="AK73" s="174">
        <v>0</v>
      </c>
      <c r="AL73" s="174">
        <v>0</v>
      </c>
      <c r="AM73" s="174">
        <v>0</v>
      </c>
      <c r="AN73" s="174">
        <v>0</v>
      </c>
      <c r="AO73" s="174">
        <v>0</v>
      </c>
      <c r="AP73" s="174">
        <v>0</v>
      </c>
      <c r="AQ73" s="174">
        <v>0</v>
      </c>
      <c r="AR73" s="174">
        <v>0</v>
      </c>
      <c r="AS73" s="174">
        <v>0</v>
      </c>
      <c r="AT73" s="174">
        <v>0</v>
      </c>
      <c r="AU73" s="174">
        <v>0</v>
      </c>
      <c r="AV73" s="174">
        <v>0</v>
      </c>
      <c r="AW73" s="174">
        <v>0</v>
      </c>
      <c r="AX73" s="174">
        <v>1.10602409638554E-5</v>
      </c>
      <c r="AY73" s="174">
        <v>1.09940119760479E-5</v>
      </c>
      <c r="AZ73" s="174">
        <v>3.3696428571428601E-5</v>
      </c>
      <c r="BA73" s="174">
        <v>3.7987455621301701E-5</v>
      </c>
      <c r="BB73" s="174">
        <v>1.4003999999999999E-4</v>
      </c>
      <c r="BC73" s="174">
        <v>1.40581052631579E-4</v>
      </c>
      <c r="BD73" s="174">
        <v>1.4758026708769299E-4</v>
      </c>
      <c r="BE73" s="175">
        <v>1.83016691935806E-3</v>
      </c>
      <c r="BF73" s="132">
        <v>11.3672798492072</v>
      </c>
      <c r="BG73" s="132">
        <v>0</v>
      </c>
      <c r="BH73" s="132">
        <v>5.7712881178013897E-5</v>
      </c>
    </row>
    <row r="74" spans="1:60">
      <c r="A74" s="124" t="s">
        <v>319</v>
      </c>
      <c r="B74" s="174">
        <v>0</v>
      </c>
      <c r="C74" s="174">
        <v>0</v>
      </c>
      <c r="D74" s="174">
        <v>0</v>
      </c>
      <c r="E74" s="174">
        <v>0</v>
      </c>
      <c r="F74" s="174">
        <v>0</v>
      </c>
      <c r="G74" s="174">
        <v>0</v>
      </c>
      <c r="H74" s="174">
        <v>0</v>
      </c>
      <c r="I74" s="174">
        <v>0</v>
      </c>
      <c r="J74" s="174">
        <v>0</v>
      </c>
      <c r="K74" s="174">
        <v>0</v>
      </c>
      <c r="L74" s="174">
        <v>0</v>
      </c>
      <c r="M74" s="174">
        <v>0</v>
      </c>
      <c r="N74" s="174">
        <v>0</v>
      </c>
      <c r="O74" s="174">
        <v>0</v>
      </c>
      <c r="P74" s="174">
        <v>0</v>
      </c>
      <c r="Q74" s="174">
        <v>0</v>
      </c>
      <c r="R74" s="174">
        <v>0</v>
      </c>
      <c r="S74" s="174">
        <v>0</v>
      </c>
      <c r="T74" s="174">
        <v>0</v>
      </c>
      <c r="U74" s="174">
        <v>0</v>
      </c>
      <c r="V74" s="174">
        <v>0</v>
      </c>
      <c r="W74" s="174">
        <v>0</v>
      </c>
      <c r="X74" s="174">
        <v>0</v>
      </c>
      <c r="Y74" s="174">
        <v>0</v>
      </c>
      <c r="Z74" s="174">
        <v>0</v>
      </c>
      <c r="AA74" s="174">
        <v>0</v>
      </c>
      <c r="AB74" s="174">
        <v>0</v>
      </c>
      <c r="AC74" s="174">
        <v>0</v>
      </c>
      <c r="AD74" s="174">
        <v>0</v>
      </c>
      <c r="AE74" s="174">
        <v>0</v>
      </c>
      <c r="AF74" s="174">
        <v>0</v>
      </c>
      <c r="AG74" s="174">
        <v>0</v>
      </c>
      <c r="AH74" s="174">
        <v>0</v>
      </c>
      <c r="AI74" s="174">
        <v>0</v>
      </c>
      <c r="AJ74" s="174">
        <v>0</v>
      </c>
      <c r="AK74" s="174">
        <v>0</v>
      </c>
      <c r="AL74" s="174">
        <v>0</v>
      </c>
      <c r="AM74" s="174">
        <v>0</v>
      </c>
      <c r="AN74" s="174">
        <v>0</v>
      </c>
      <c r="AO74" s="174">
        <v>0</v>
      </c>
      <c r="AP74" s="174">
        <v>0</v>
      </c>
      <c r="AQ74" s="174">
        <v>0</v>
      </c>
      <c r="AR74" s="174">
        <v>0</v>
      </c>
      <c r="AS74" s="174">
        <v>0</v>
      </c>
      <c r="AT74" s="174">
        <v>0</v>
      </c>
      <c r="AU74" s="174">
        <v>0</v>
      </c>
      <c r="AV74" s="174">
        <v>1.08161670731707E-3</v>
      </c>
      <c r="AW74" s="174">
        <v>1.0750614545454501E-3</v>
      </c>
      <c r="AX74" s="174">
        <v>1.09307439759036E-3</v>
      </c>
      <c r="AY74" s="174">
        <v>1.1117694610778401E-3</v>
      </c>
      <c r="AZ74" s="174">
        <v>1.1051517857142801E-3</v>
      </c>
      <c r="BA74" s="174">
        <v>1.11543337278106E-3</v>
      </c>
      <c r="BB74" s="174">
        <v>1.1088719999999999E-3</v>
      </c>
      <c r="BC74" s="174">
        <v>1.10238736842105E-3</v>
      </c>
      <c r="BD74" s="174">
        <v>1.0983228512904499E-3</v>
      </c>
      <c r="BE74" s="175">
        <v>1.09428819591837E-3</v>
      </c>
      <c r="BF74" s="132">
        <v>-6.3956730233075696E-3</v>
      </c>
      <c r="BG74" s="132">
        <v>0</v>
      </c>
      <c r="BH74" s="132">
        <v>3.45075216678551E-5</v>
      </c>
    </row>
    <row r="75" spans="1:60">
      <c r="A75" s="124" t="s">
        <v>320</v>
      </c>
      <c r="B75" s="174">
        <v>0</v>
      </c>
      <c r="C75" s="174">
        <v>0</v>
      </c>
      <c r="D75" s="174">
        <v>0</v>
      </c>
      <c r="E75" s="174">
        <v>0</v>
      </c>
      <c r="F75" s="174">
        <v>0</v>
      </c>
      <c r="G75" s="174">
        <v>0</v>
      </c>
      <c r="H75" s="174">
        <v>0</v>
      </c>
      <c r="I75" s="174">
        <v>0</v>
      </c>
      <c r="J75" s="174">
        <v>0</v>
      </c>
      <c r="K75" s="174">
        <v>0</v>
      </c>
      <c r="L75" s="174">
        <v>0</v>
      </c>
      <c r="M75" s="174">
        <v>0</v>
      </c>
      <c r="N75" s="174">
        <v>0</v>
      </c>
      <c r="O75" s="174">
        <v>0</v>
      </c>
      <c r="P75" s="174">
        <v>0</v>
      </c>
      <c r="Q75" s="174">
        <v>0</v>
      </c>
      <c r="R75" s="174">
        <v>0</v>
      </c>
      <c r="S75" s="174">
        <v>0</v>
      </c>
      <c r="T75" s="174">
        <v>0</v>
      </c>
      <c r="U75" s="174">
        <v>0</v>
      </c>
      <c r="V75" s="174">
        <v>0</v>
      </c>
      <c r="W75" s="174">
        <v>0</v>
      </c>
      <c r="X75" s="174">
        <v>0</v>
      </c>
      <c r="Y75" s="174">
        <v>0</v>
      </c>
      <c r="Z75" s="174">
        <v>0</v>
      </c>
      <c r="AA75" s="174">
        <v>0</v>
      </c>
      <c r="AB75" s="174">
        <v>0</v>
      </c>
      <c r="AC75" s="174">
        <v>0</v>
      </c>
      <c r="AD75" s="174">
        <v>0</v>
      </c>
      <c r="AE75" s="174">
        <v>0</v>
      </c>
      <c r="AF75" s="174">
        <v>0</v>
      </c>
      <c r="AG75" s="174">
        <v>0</v>
      </c>
      <c r="AH75" s="174">
        <v>0</v>
      </c>
      <c r="AI75" s="174">
        <v>0</v>
      </c>
      <c r="AJ75" s="174">
        <v>0</v>
      </c>
      <c r="AK75" s="174">
        <v>0</v>
      </c>
      <c r="AL75" s="174">
        <v>0</v>
      </c>
      <c r="AM75" s="174">
        <v>0</v>
      </c>
      <c r="AN75" s="174">
        <v>0</v>
      </c>
      <c r="AO75" s="174">
        <v>0</v>
      </c>
      <c r="AP75" s="174">
        <v>0</v>
      </c>
      <c r="AQ75" s="174">
        <v>0</v>
      </c>
      <c r="AR75" s="174">
        <v>0</v>
      </c>
      <c r="AS75" s="174">
        <v>5.7873913043478202E-6</v>
      </c>
      <c r="AT75" s="174">
        <v>5.7516666666666602E-6</v>
      </c>
      <c r="AU75" s="174">
        <v>3.8381411042944802E-5</v>
      </c>
      <c r="AV75" s="174">
        <v>5.0303414634146302E-5</v>
      </c>
      <c r="AW75" s="174">
        <v>2.37724909090909E-4</v>
      </c>
      <c r="AX75" s="174">
        <v>3.9148644578313201E-4</v>
      </c>
      <c r="AY75" s="174">
        <v>4.2034688622754501E-4</v>
      </c>
      <c r="AZ75" s="174">
        <v>4.17844821428571E-4</v>
      </c>
      <c r="BA75" s="174">
        <v>4.1537236686390498E-4</v>
      </c>
      <c r="BB75" s="174">
        <v>5.8532400000000002E-4</v>
      </c>
      <c r="BC75" s="174">
        <v>1.91434315789474E-3</v>
      </c>
      <c r="BD75" s="174">
        <v>9.2527323508576793E-3</v>
      </c>
      <c r="BE75" s="175">
        <v>9.2187427218137202E-3</v>
      </c>
      <c r="BF75" s="132">
        <v>-6.3956730233075696E-3</v>
      </c>
      <c r="BG75" s="132">
        <v>1.09241405744838</v>
      </c>
      <c r="BH75" s="132">
        <v>2.90705835455342E-4</v>
      </c>
    </row>
    <row r="76" spans="1:60">
      <c r="A76" s="124" t="s">
        <v>321</v>
      </c>
      <c r="B76" s="174">
        <v>0</v>
      </c>
      <c r="C76" s="174">
        <v>0</v>
      </c>
      <c r="D76" s="174">
        <v>0</v>
      </c>
      <c r="E76" s="174">
        <v>0</v>
      </c>
      <c r="F76" s="174">
        <v>0</v>
      </c>
      <c r="G76" s="174">
        <v>0</v>
      </c>
      <c r="H76" s="174">
        <v>0</v>
      </c>
      <c r="I76" s="174">
        <v>0</v>
      </c>
      <c r="J76" s="174">
        <v>0</v>
      </c>
      <c r="K76" s="174">
        <v>0</v>
      </c>
      <c r="L76" s="174">
        <v>0</v>
      </c>
      <c r="M76" s="174">
        <v>0</v>
      </c>
      <c r="N76" s="174">
        <v>0</v>
      </c>
      <c r="O76" s="174">
        <v>0</v>
      </c>
      <c r="P76" s="174">
        <v>0</v>
      </c>
      <c r="Q76" s="174">
        <v>0</v>
      </c>
      <c r="R76" s="174">
        <v>0</v>
      </c>
      <c r="S76" s="174">
        <v>0</v>
      </c>
      <c r="T76" s="174">
        <v>0</v>
      </c>
      <c r="U76" s="174">
        <v>0</v>
      </c>
      <c r="V76" s="174">
        <v>0</v>
      </c>
      <c r="W76" s="174">
        <v>0</v>
      </c>
      <c r="X76" s="174">
        <v>0</v>
      </c>
      <c r="Y76" s="174">
        <v>0</v>
      </c>
      <c r="Z76" s="174">
        <v>0</v>
      </c>
      <c r="AA76" s="174">
        <v>0</v>
      </c>
      <c r="AB76" s="174">
        <v>0</v>
      </c>
      <c r="AC76" s="174">
        <v>0</v>
      </c>
      <c r="AD76" s="174">
        <v>0</v>
      </c>
      <c r="AE76" s="174">
        <v>0</v>
      </c>
      <c r="AF76" s="174">
        <v>0</v>
      </c>
      <c r="AG76" s="174">
        <v>0</v>
      </c>
      <c r="AH76" s="174">
        <v>0</v>
      </c>
      <c r="AI76" s="174">
        <v>0</v>
      </c>
      <c r="AJ76" s="174">
        <v>0</v>
      </c>
      <c r="AK76" s="174">
        <v>0</v>
      </c>
      <c r="AL76" s="174">
        <v>0</v>
      </c>
      <c r="AM76" s="174">
        <v>0</v>
      </c>
      <c r="AN76" s="174">
        <v>0</v>
      </c>
      <c r="AO76" s="174">
        <v>0</v>
      </c>
      <c r="AP76" s="174">
        <v>0</v>
      </c>
      <c r="AQ76" s="174">
        <v>0</v>
      </c>
      <c r="AR76" s="174">
        <v>0</v>
      </c>
      <c r="AS76" s="174">
        <v>0</v>
      </c>
      <c r="AT76" s="174">
        <v>6.0010000000000003E-5</v>
      </c>
      <c r="AU76" s="174">
        <v>1.72936932515337E-4</v>
      </c>
      <c r="AV76" s="174">
        <v>1.9307853658536599E-4</v>
      </c>
      <c r="AW76" s="174">
        <v>2.2478945454545399E-4</v>
      </c>
      <c r="AX76" s="174">
        <v>8.0197807228915596E-4</v>
      </c>
      <c r="AY76" s="174">
        <v>2.9079986227544901E-3</v>
      </c>
      <c r="AZ76" s="174">
        <v>2.88426857142857E-3</v>
      </c>
      <c r="BA76" s="174">
        <v>3.1235719526627199E-3</v>
      </c>
      <c r="BB76" s="174">
        <v>7.1214390000000002E-3</v>
      </c>
      <c r="BC76" s="174">
        <v>1.1811279513694799E-2</v>
      </c>
      <c r="BD76" s="174">
        <v>3.7216452169912498E-2</v>
      </c>
      <c r="BE76" s="175">
        <v>4.93740694891001E-2</v>
      </c>
      <c r="BF76" s="132">
        <v>0.32304840437482801</v>
      </c>
      <c r="BG76" s="132">
        <v>0.90217791167933603</v>
      </c>
      <c r="BH76" s="132">
        <v>1.5569726321459901E-3</v>
      </c>
    </row>
    <row r="77" spans="1:60">
      <c r="A77" s="124" t="s">
        <v>322</v>
      </c>
      <c r="B77" s="174">
        <v>0</v>
      </c>
      <c r="C77" s="174">
        <v>0</v>
      </c>
      <c r="D77" s="174">
        <v>0</v>
      </c>
      <c r="E77" s="174">
        <v>0</v>
      </c>
      <c r="F77" s="174">
        <v>0</v>
      </c>
      <c r="G77" s="174">
        <v>0</v>
      </c>
      <c r="H77" s="174">
        <v>0</v>
      </c>
      <c r="I77" s="174">
        <v>0</v>
      </c>
      <c r="J77" s="174">
        <v>0</v>
      </c>
      <c r="K77" s="174">
        <v>0</v>
      </c>
      <c r="L77" s="174">
        <v>0</v>
      </c>
      <c r="M77" s="174">
        <v>0</v>
      </c>
      <c r="N77" s="174">
        <v>0</v>
      </c>
      <c r="O77" s="174">
        <v>0</v>
      </c>
      <c r="P77" s="174">
        <v>0</v>
      </c>
      <c r="Q77" s="174">
        <v>0</v>
      </c>
      <c r="R77" s="174">
        <v>0</v>
      </c>
      <c r="S77" s="174">
        <v>0</v>
      </c>
      <c r="T77" s="174">
        <v>0</v>
      </c>
      <c r="U77" s="174">
        <v>0</v>
      </c>
      <c r="V77" s="174">
        <v>0</v>
      </c>
      <c r="W77" s="174">
        <v>0</v>
      </c>
      <c r="X77" s="174">
        <v>0</v>
      </c>
      <c r="Y77" s="174">
        <v>0</v>
      </c>
      <c r="Z77" s="174">
        <v>0</v>
      </c>
      <c r="AA77" s="174">
        <v>1.0000000000000001E-5</v>
      </c>
      <c r="AB77" s="174">
        <v>1.0000000000000001E-5</v>
      </c>
      <c r="AC77" s="174">
        <v>1.0000000000000001E-5</v>
      </c>
      <c r="AD77" s="174">
        <v>1.0000000000000001E-5</v>
      </c>
      <c r="AE77" s="174">
        <v>1.0000000000000001E-5</v>
      </c>
      <c r="AF77" s="174">
        <v>1.0000000000000001E-5</v>
      </c>
      <c r="AG77" s="174">
        <v>1.0000000000000001E-5</v>
      </c>
      <c r="AH77" s="174">
        <v>3.0000000000000001E-5</v>
      </c>
      <c r="AI77" s="174">
        <v>3.0000000000000001E-5</v>
      </c>
      <c r="AJ77" s="174">
        <v>3.0000000000000001E-5</v>
      </c>
      <c r="AK77" s="174">
        <v>6.0000000000000002E-5</v>
      </c>
      <c r="AL77" s="174">
        <v>7.9480519480519505E-5</v>
      </c>
      <c r="AM77" s="174">
        <v>7.8967741935483894E-5</v>
      </c>
      <c r="AN77" s="174">
        <v>8.8269230769230796E-5</v>
      </c>
      <c r="AO77" s="174">
        <v>9.8426751592356707E-5</v>
      </c>
      <c r="AP77" s="174">
        <v>8.8120253164557003E-5</v>
      </c>
      <c r="AQ77" s="174">
        <v>9.7188679245283004E-5</v>
      </c>
      <c r="AR77" s="174">
        <v>1.3483125E-4</v>
      </c>
      <c r="AS77" s="174">
        <v>1.6155279503105599E-4</v>
      </c>
      <c r="AT77" s="174">
        <v>1.4449999999999999E-4</v>
      </c>
      <c r="AU77" s="174">
        <v>1.7682763803681E-4</v>
      </c>
      <c r="AV77" s="174">
        <v>1.87359695121951E-4</v>
      </c>
      <c r="AW77" s="174">
        <v>2.0894795267745899E-4</v>
      </c>
      <c r="AX77" s="174">
        <v>2.9991686746987898E-4</v>
      </c>
      <c r="AY77" s="174">
        <v>5.2636122754491004E-4</v>
      </c>
      <c r="AZ77" s="174">
        <v>2.9957946428571399E-3</v>
      </c>
      <c r="BA77" s="174">
        <v>9.63085207100591E-3</v>
      </c>
      <c r="BB77" s="174">
        <v>1.4993325E-2</v>
      </c>
      <c r="BC77" s="174">
        <v>2.4422065789473701E-2</v>
      </c>
      <c r="BD77" s="174">
        <v>3.2361131752364797E-2</v>
      </c>
      <c r="BE77" s="175">
        <v>3.9810291877695698E-2</v>
      </c>
      <c r="BF77" s="132">
        <v>0.226827321498457</v>
      </c>
      <c r="BG77" s="132">
        <v>0.71797003854636099</v>
      </c>
      <c r="BH77" s="132">
        <v>1.25538639153492E-3</v>
      </c>
    </row>
    <row r="78" spans="1:60" s="125" customFormat="1">
      <c r="A78" s="133" t="s">
        <v>323</v>
      </c>
      <c r="B78" s="176">
        <v>0</v>
      </c>
      <c r="C78" s="176">
        <v>0</v>
      </c>
      <c r="D78" s="176">
        <v>0</v>
      </c>
      <c r="E78" s="176">
        <v>0</v>
      </c>
      <c r="F78" s="176">
        <v>0</v>
      </c>
      <c r="G78" s="176">
        <v>0</v>
      </c>
      <c r="H78" s="176">
        <v>0</v>
      </c>
      <c r="I78" s="176">
        <v>0</v>
      </c>
      <c r="J78" s="176">
        <v>0</v>
      </c>
      <c r="K78" s="176">
        <v>0</v>
      </c>
      <c r="L78" s="176">
        <v>0</v>
      </c>
      <c r="M78" s="176">
        <v>0</v>
      </c>
      <c r="N78" s="176">
        <v>0</v>
      </c>
      <c r="O78" s="176">
        <v>0</v>
      </c>
      <c r="P78" s="176">
        <v>0</v>
      </c>
      <c r="Q78" s="176">
        <v>0</v>
      </c>
      <c r="R78" s="176">
        <v>0</v>
      </c>
      <c r="S78" s="176">
        <v>0</v>
      </c>
      <c r="T78" s="176">
        <v>0</v>
      </c>
      <c r="U78" s="176">
        <v>0</v>
      </c>
      <c r="V78" s="176">
        <v>0</v>
      </c>
      <c r="W78" s="176">
        <v>0</v>
      </c>
      <c r="X78" s="176">
        <v>0</v>
      </c>
      <c r="Y78" s="176">
        <v>0</v>
      </c>
      <c r="Z78" s="176">
        <v>0</v>
      </c>
      <c r="AA78" s="176">
        <v>1.0000000000000001E-5</v>
      </c>
      <c r="AB78" s="176">
        <v>1.0000000000000001E-5</v>
      </c>
      <c r="AC78" s="176">
        <v>1.0000000000000001E-5</v>
      </c>
      <c r="AD78" s="176">
        <v>1.0000000000000001E-5</v>
      </c>
      <c r="AE78" s="176">
        <v>1.0000000000000001E-5</v>
      </c>
      <c r="AF78" s="176">
        <v>1.0000000000000001E-5</v>
      </c>
      <c r="AG78" s="176">
        <v>1.0000000000000001E-5</v>
      </c>
      <c r="AH78" s="176">
        <v>3.0000000000000001E-5</v>
      </c>
      <c r="AI78" s="176">
        <v>3.0000000000000001E-5</v>
      </c>
      <c r="AJ78" s="176">
        <v>3.8000000000000002E-4</v>
      </c>
      <c r="AK78" s="176">
        <v>4.2499999999999998E-4</v>
      </c>
      <c r="AL78" s="176">
        <v>5.1364285714285704E-4</v>
      </c>
      <c r="AM78" s="176">
        <v>1.06129869127462E-3</v>
      </c>
      <c r="AN78" s="176">
        <v>1.07259753077317E-3</v>
      </c>
      <c r="AO78" s="176">
        <v>1.2740554131191501E-3</v>
      </c>
      <c r="AP78" s="176">
        <v>1.5409973253312499E-3</v>
      </c>
      <c r="AQ78" s="176">
        <v>1.7619172909986601E-3</v>
      </c>
      <c r="AR78" s="176">
        <v>1.89802429533178E-3</v>
      </c>
      <c r="AS78" s="176">
        <v>2.5225378197824698E-3</v>
      </c>
      <c r="AT78" s="176">
        <v>3.4356401735982402E-3</v>
      </c>
      <c r="AU78" s="176">
        <v>4.1622551056143204E-3</v>
      </c>
      <c r="AV78" s="176">
        <v>6.7335866478625897E-3</v>
      </c>
      <c r="AW78" s="176">
        <v>8.4950217575950095E-3</v>
      </c>
      <c r="AX78" s="176">
        <v>1.05045173189031E-2</v>
      </c>
      <c r="AY78" s="176">
        <v>1.6786717345136599E-2</v>
      </c>
      <c r="AZ78" s="176">
        <v>2.2545546786969899E-2</v>
      </c>
      <c r="BA78" s="176">
        <v>3.4686988601299699E-2</v>
      </c>
      <c r="BB78" s="176">
        <v>4.5570325794352898E-2</v>
      </c>
      <c r="BC78" s="176">
        <v>6.9256538583807897E-2</v>
      </c>
      <c r="BD78" s="176">
        <v>0.122935154082892</v>
      </c>
      <c r="BE78" s="176">
        <v>0.165400774755734</v>
      </c>
      <c r="BF78" s="135">
        <v>0.34175501955598597</v>
      </c>
      <c r="BG78" s="135">
        <v>0.43010143276598201</v>
      </c>
      <c r="BH78" s="135">
        <v>5.2157839589720796E-3</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0</v>
      </c>
      <c r="C80" s="174">
        <v>0</v>
      </c>
      <c r="D80" s="174">
        <v>0</v>
      </c>
      <c r="E80" s="174">
        <v>0</v>
      </c>
      <c r="F80" s="174">
        <v>0</v>
      </c>
      <c r="G80" s="174">
        <v>0</v>
      </c>
      <c r="H80" s="174">
        <v>0</v>
      </c>
      <c r="I80" s="174">
        <v>0</v>
      </c>
      <c r="J80" s="174">
        <v>0</v>
      </c>
      <c r="K80" s="174">
        <v>0</v>
      </c>
      <c r="L80" s="174">
        <v>0</v>
      </c>
      <c r="M80" s="174">
        <v>0</v>
      </c>
      <c r="N80" s="174">
        <v>0</v>
      </c>
      <c r="O80" s="174">
        <v>0</v>
      </c>
      <c r="P80" s="174">
        <v>0</v>
      </c>
      <c r="Q80" s="174">
        <v>0</v>
      </c>
      <c r="R80" s="174">
        <v>0</v>
      </c>
      <c r="S80" s="174">
        <v>0</v>
      </c>
      <c r="T80" s="174">
        <v>0</v>
      </c>
      <c r="U80" s="174">
        <v>0</v>
      </c>
      <c r="V80" s="174">
        <v>0</v>
      </c>
      <c r="W80" s="174">
        <v>0</v>
      </c>
      <c r="X80" s="174">
        <v>0</v>
      </c>
      <c r="Y80" s="174">
        <v>0</v>
      </c>
      <c r="Z80" s="174">
        <v>0</v>
      </c>
      <c r="AA80" s="174">
        <v>0</v>
      </c>
      <c r="AB80" s="174">
        <v>0</v>
      </c>
      <c r="AC80" s="174">
        <v>0</v>
      </c>
      <c r="AD80" s="174">
        <v>0</v>
      </c>
      <c r="AE80" s="174">
        <v>0</v>
      </c>
      <c r="AF80" s="174">
        <v>0</v>
      </c>
      <c r="AG80" s="174">
        <v>0</v>
      </c>
      <c r="AH80" s="174">
        <v>0</v>
      </c>
      <c r="AI80" s="174">
        <v>0</v>
      </c>
      <c r="AJ80" s="174">
        <v>0</v>
      </c>
      <c r="AK80" s="174">
        <v>0</v>
      </c>
      <c r="AL80" s="174">
        <v>0</v>
      </c>
      <c r="AM80" s="174">
        <v>0</v>
      </c>
      <c r="AN80" s="174">
        <v>0</v>
      </c>
      <c r="AO80" s="174">
        <v>0</v>
      </c>
      <c r="AP80" s="174">
        <v>0</v>
      </c>
      <c r="AQ80" s="174">
        <v>0</v>
      </c>
      <c r="AR80" s="174">
        <v>0</v>
      </c>
      <c r="AS80" s="174">
        <v>0</v>
      </c>
      <c r="AT80" s="174">
        <v>0</v>
      </c>
      <c r="AU80" s="174">
        <v>8.5417177914110404E-5</v>
      </c>
      <c r="AV80" s="174">
        <v>1.69034679878049E-4</v>
      </c>
      <c r="AW80" s="174">
        <v>2.4779521793275201E-4</v>
      </c>
      <c r="AX80" s="174">
        <v>2.6360240963855402E-4</v>
      </c>
      <c r="AY80" s="174">
        <v>5.5886227544910095E-4</v>
      </c>
      <c r="AZ80" s="174">
        <v>7.0124999999999897E-4</v>
      </c>
      <c r="BA80" s="174">
        <v>2.3905304368971401E-3</v>
      </c>
      <c r="BB80" s="174">
        <v>4.7070000000000002E-3</v>
      </c>
      <c r="BC80" s="174">
        <v>5.4847368421052601E-3</v>
      </c>
      <c r="BD80" s="174">
        <v>5.5714870954526796E-3</v>
      </c>
      <c r="BE80" s="175">
        <v>5.4000326530612196E-3</v>
      </c>
      <c r="BF80" s="132">
        <v>-3.3421710717073602E-2</v>
      </c>
      <c r="BG80" s="132">
        <v>0</v>
      </c>
      <c r="BH80" s="132">
        <v>1.7028580265937199E-4</v>
      </c>
    </row>
    <row r="81" spans="1:60">
      <c r="A81" s="136" t="s">
        <v>325</v>
      </c>
      <c r="B81" s="174">
        <v>0</v>
      </c>
      <c r="C81" s="174">
        <v>0</v>
      </c>
      <c r="D81" s="174">
        <v>0</v>
      </c>
      <c r="E81" s="174">
        <v>0</v>
      </c>
      <c r="F81" s="174">
        <v>0</v>
      </c>
      <c r="G81" s="174">
        <v>0</v>
      </c>
      <c r="H81" s="174">
        <v>0</v>
      </c>
      <c r="I81" s="174">
        <v>0</v>
      </c>
      <c r="J81" s="174">
        <v>0</v>
      </c>
      <c r="K81" s="174">
        <v>0</v>
      </c>
      <c r="L81" s="174">
        <v>0</v>
      </c>
      <c r="M81" s="174">
        <v>0</v>
      </c>
      <c r="N81" s="174">
        <v>0</v>
      </c>
      <c r="O81" s="174">
        <v>0</v>
      </c>
      <c r="P81" s="174">
        <v>0</v>
      </c>
      <c r="Q81" s="174">
        <v>0</v>
      </c>
      <c r="R81" s="174">
        <v>0</v>
      </c>
      <c r="S81" s="174">
        <v>0</v>
      </c>
      <c r="T81" s="174">
        <v>0</v>
      </c>
      <c r="U81" s="174">
        <v>0</v>
      </c>
      <c r="V81" s="174">
        <v>0</v>
      </c>
      <c r="W81" s="174">
        <v>0</v>
      </c>
      <c r="X81" s="174">
        <v>0</v>
      </c>
      <c r="Y81" s="174">
        <v>0</v>
      </c>
      <c r="Z81" s="174">
        <v>0</v>
      </c>
      <c r="AA81" s="174">
        <v>0</v>
      </c>
      <c r="AB81" s="174">
        <v>0</v>
      </c>
      <c r="AC81" s="174">
        <v>0</v>
      </c>
      <c r="AD81" s="174">
        <v>0</v>
      </c>
      <c r="AE81" s="174">
        <v>0</v>
      </c>
      <c r="AF81" s="174">
        <v>0</v>
      </c>
      <c r="AG81" s="174">
        <v>0</v>
      </c>
      <c r="AH81" s="174">
        <v>0</v>
      </c>
      <c r="AI81" s="174">
        <v>0</v>
      </c>
      <c r="AJ81" s="174">
        <v>1.2E-4</v>
      </c>
      <c r="AK81" s="174">
        <v>8.0699999999999999E-4</v>
      </c>
      <c r="AL81" s="174">
        <v>1.7873181818181801E-3</v>
      </c>
      <c r="AM81" s="174">
        <v>2.1074516129032301E-3</v>
      </c>
      <c r="AN81" s="174">
        <v>2.8148076923076898E-3</v>
      </c>
      <c r="AO81" s="174">
        <v>4.9218297625940903E-3</v>
      </c>
      <c r="AP81" s="174">
        <v>4.9493670886075897E-3</v>
      </c>
      <c r="AQ81" s="174">
        <v>5.8319039451114902E-3</v>
      </c>
      <c r="AR81" s="174">
        <v>6.3460227272727201E-3</v>
      </c>
      <c r="AS81" s="174">
        <v>8.8503670242800602E-3</v>
      </c>
      <c r="AT81" s="174">
        <v>9.8164983164983101E-3</v>
      </c>
      <c r="AU81" s="174">
        <v>1.34634690462911E-2</v>
      </c>
      <c r="AV81" s="174">
        <v>1.6227272727272701E-2</v>
      </c>
      <c r="AW81" s="174">
        <v>1.7065564738291999E-2</v>
      </c>
      <c r="AX81" s="174">
        <v>1.4765607886089801E-2</v>
      </c>
      <c r="AY81" s="174">
        <v>1.0697876973326101E-2</v>
      </c>
      <c r="AZ81" s="174">
        <v>1.7636396103896099E-2</v>
      </c>
      <c r="BA81" s="174">
        <v>2.3812802582033301E-2</v>
      </c>
      <c r="BB81" s="174">
        <v>2.4409090909090901E-2</v>
      </c>
      <c r="BC81" s="174">
        <v>3.1677299308878297E-2</v>
      </c>
      <c r="BD81" s="174">
        <v>5.7664328661460998E-2</v>
      </c>
      <c r="BE81" s="175">
        <v>8.6017266542980794E-2</v>
      </c>
      <c r="BF81" s="132">
        <v>0.487613723774598</v>
      </c>
      <c r="BG81" s="132">
        <v>0.19369964410040599</v>
      </c>
      <c r="BH81" s="132">
        <v>2.71248716756057E-3</v>
      </c>
    </row>
    <row r="82" spans="1:60">
      <c r="A82" s="136" t="s">
        <v>326</v>
      </c>
      <c r="B82" s="174">
        <v>0</v>
      </c>
      <c r="C82" s="174">
        <v>0</v>
      </c>
      <c r="D82" s="174">
        <v>0</v>
      </c>
      <c r="E82" s="174">
        <v>0</v>
      </c>
      <c r="F82" s="174">
        <v>0</v>
      </c>
      <c r="G82" s="174">
        <v>0</v>
      </c>
      <c r="H82" s="174">
        <v>0</v>
      </c>
      <c r="I82" s="174">
        <v>0</v>
      </c>
      <c r="J82" s="174">
        <v>0</v>
      </c>
      <c r="K82" s="174">
        <v>0</v>
      </c>
      <c r="L82" s="174">
        <v>0</v>
      </c>
      <c r="M82" s="174">
        <v>0</v>
      </c>
      <c r="N82" s="174">
        <v>0</v>
      </c>
      <c r="O82" s="174">
        <v>0</v>
      </c>
      <c r="P82" s="174">
        <v>0</v>
      </c>
      <c r="Q82" s="174">
        <v>0</v>
      </c>
      <c r="R82" s="174">
        <v>0</v>
      </c>
      <c r="S82" s="174">
        <v>0</v>
      </c>
      <c r="T82" s="174">
        <v>0</v>
      </c>
      <c r="U82" s="174">
        <v>0</v>
      </c>
      <c r="V82" s="174">
        <v>0</v>
      </c>
      <c r="W82" s="174">
        <v>0</v>
      </c>
      <c r="X82" s="174">
        <v>0</v>
      </c>
      <c r="Y82" s="174">
        <v>0</v>
      </c>
      <c r="Z82" s="174">
        <v>0</v>
      </c>
      <c r="AA82" s="174">
        <v>0</v>
      </c>
      <c r="AB82" s="174">
        <v>0</v>
      </c>
      <c r="AC82" s="174">
        <v>0</v>
      </c>
      <c r="AD82" s="174">
        <v>0</v>
      </c>
      <c r="AE82" s="174">
        <v>0</v>
      </c>
      <c r="AF82" s="174">
        <v>0</v>
      </c>
      <c r="AG82" s="174">
        <v>0</v>
      </c>
      <c r="AH82" s="174">
        <v>0</v>
      </c>
      <c r="AI82" s="174">
        <v>0</v>
      </c>
      <c r="AJ82" s="174">
        <v>0</v>
      </c>
      <c r="AK82" s="174">
        <v>6.4000000000000005E-4</v>
      </c>
      <c r="AL82" s="174">
        <v>2.04463636363636E-3</v>
      </c>
      <c r="AM82" s="174">
        <v>1.9149777126099699E-3</v>
      </c>
      <c r="AN82" s="174">
        <v>1.9899906759906802E-3</v>
      </c>
      <c r="AO82" s="174">
        <v>1.93930920671685E-3</v>
      </c>
      <c r="AP82" s="174">
        <v>1.9986933256616801E-3</v>
      </c>
      <c r="AQ82" s="174">
        <v>1.76383990851915E-3</v>
      </c>
      <c r="AR82" s="174">
        <v>2.6679471590909101E-3</v>
      </c>
      <c r="AS82" s="174">
        <v>2.83478599661208E-3</v>
      </c>
      <c r="AT82" s="174">
        <v>3.69467620650954E-3</v>
      </c>
      <c r="AU82" s="174">
        <v>6.1847763524818704E-3</v>
      </c>
      <c r="AV82" s="174">
        <v>6.4586618625277099E-3</v>
      </c>
      <c r="AW82" s="174">
        <v>6.7514846225895297E-3</v>
      </c>
      <c r="AX82" s="174">
        <v>1.1198503285870701E-2</v>
      </c>
      <c r="AY82" s="174">
        <v>1.7626158954817599E-2</v>
      </c>
      <c r="AZ82" s="174">
        <v>2.2996446428571401E-2</v>
      </c>
      <c r="BA82" s="174">
        <v>3.0795550295857999E-2</v>
      </c>
      <c r="BB82" s="174">
        <v>3.1051800000000001E-2</v>
      </c>
      <c r="BC82" s="174">
        <v>4.28659294736842E-2</v>
      </c>
      <c r="BD82" s="174">
        <v>5.59881145104466E-2</v>
      </c>
      <c r="BE82" s="175">
        <v>6.1915150867214601E-2</v>
      </c>
      <c r="BF82" s="132">
        <v>0.102840921296278</v>
      </c>
      <c r="BG82" s="132">
        <v>0.31235686026908199</v>
      </c>
      <c r="BH82" s="132">
        <v>1.95244581645684E-3</v>
      </c>
    </row>
    <row r="83" spans="1:60">
      <c r="A83" s="136" t="s">
        <v>327</v>
      </c>
      <c r="B83" s="174">
        <v>0</v>
      </c>
      <c r="C83" s="174">
        <v>0</v>
      </c>
      <c r="D83" s="174">
        <v>0</v>
      </c>
      <c r="E83" s="174">
        <v>0</v>
      </c>
      <c r="F83" s="174">
        <v>0</v>
      </c>
      <c r="G83" s="174">
        <v>0</v>
      </c>
      <c r="H83" s="174">
        <v>0</v>
      </c>
      <c r="I83" s="174">
        <v>0</v>
      </c>
      <c r="J83" s="174">
        <v>0</v>
      </c>
      <c r="K83" s="174">
        <v>0</v>
      </c>
      <c r="L83" s="174">
        <v>0</v>
      </c>
      <c r="M83" s="174">
        <v>0</v>
      </c>
      <c r="N83" s="174">
        <v>0</v>
      </c>
      <c r="O83" s="174">
        <v>0</v>
      </c>
      <c r="P83" s="174">
        <v>0</v>
      </c>
      <c r="Q83" s="174">
        <v>0</v>
      </c>
      <c r="R83" s="174">
        <v>0</v>
      </c>
      <c r="S83" s="174">
        <v>0</v>
      </c>
      <c r="T83" s="174">
        <v>0</v>
      </c>
      <c r="U83" s="174">
        <v>0</v>
      </c>
      <c r="V83" s="174">
        <v>0</v>
      </c>
      <c r="W83" s="174">
        <v>0</v>
      </c>
      <c r="X83" s="174">
        <v>0</v>
      </c>
      <c r="Y83" s="174">
        <v>0</v>
      </c>
      <c r="Z83" s="174">
        <v>0</v>
      </c>
      <c r="AA83" s="174">
        <v>0</v>
      </c>
      <c r="AB83" s="174">
        <v>0</v>
      </c>
      <c r="AC83" s="174">
        <v>0</v>
      </c>
      <c r="AD83" s="174">
        <v>0</v>
      </c>
      <c r="AE83" s="174">
        <v>0</v>
      </c>
      <c r="AF83" s="174">
        <v>0</v>
      </c>
      <c r="AG83" s="174">
        <v>5.9999999999999995E-4</v>
      </c>
      <c r="AH83" s="174">
        <v>1.4599999999999999E-3</v>
      </c>
      <c r="AI83" s="174">
        <v>2.31E-3</v>
      </c>
      <c r="AJ83" s="174">
        <v>1.97E-3</v>
      </c>
      <c r="AK83" s="174">
        <v>4.8679999999999999E-3</v>
      </c>
      <c r="AL83" s="174">
        <v>4.3108246753246803E-3</v>
      </c>
      <c r="AM83" s="174">
        <v>6.4332348809454602E-3</v>
      </c>
      <c r="AN83" s="174">
        <v>6.1493917477928204E-3</v>
      </c>
      <c r="AO83" s="174">
        <v>6.2820129341071701E-3</v>
      </c>
      <c r="AP83" s="174">
        <v>5.2736112647698702E-3</v>
      </c>
      <c r="AQ83" s="174">
        <v>4.4567123665216401E-3</v>
      </c>
      <c r="AR83" s="174">
        <v>7.2450440237211196E-3</v>
      </c>
      <c r="AS83" s="174">
        <v>6.8292722221620604E-3</v>
      </c>
      <c r="AT83" s="174">
        <v>5.8357850872875804E-3</v>
      </c>
      <c r="AU83" s="174">
        <v>4.86941947852698E-3</v>
      </c>
      <c r="AV83" s="174">
        <v>6.6208415378699497E-3</v>
      </c>
      <c r="AW83" s="174">
        <v>7.0557177619898397E-3</v>
      </c>
      <c r="AX83" s="174">
        <v>8.9417211599626192E-3</v>
      </c>
      <c r="AY83" s="174">
        <v>2.5622952727888001E-2</v>
      </c>
      <c r="AZ83" s="174">
        <v>5.8835548537762003E-2</v>
      </c>
      <c r="BA83" s="174">
        <v>7.35068163798763E-2</v>
      </c>
      <c r="BB83" s="174">
        <v>9.7121747350429097E-2</v>
      </c>
      <c r="BC83" s="174">
        <v>0.10509628624836</v>
      </c>
      <c r="BD83" s="174">
        <v>0.109718476278101</v>
      </c>
      <c r="BE83" s="175">
        <v>0.114530912332302</v>
      </c>
      <c r="BF83" s="132">
        <v>4.1009593068144702E-2</v>
      </c>
      <c r="BG83" s="132">
        <v>0.34096686845276902</v>
      </c>
      <c r="BH83" s="132">
        <v>3.6116426675235299E-3</v>
      </c>
    </row>
    <row r="84" spans="1:60">
      <c r="A84" s="136" t="s">
        <v>328</v>
      </c>
      <c r="B84" s="174">
        <v>0</v>
      </c>
      <c r="C84" s="174">
        <v>0</v>
      </c>
      <c r="D84" s="174">
        <v>0</v>
      </c>
      <c r="E84" s="174">
        <v>0</v>
      </c>
      <c r="F84" s="174">
        <v>0</v>
      </c>
      <c r="G84" s="174">
        <v>0</v>
      </c>
      <c r="H84" s="174">
        <v>1.2600000000000001E-3</v>
      </c>
      <c r="I84" s="174">
        <v>1.2700000000000001E-3</v>
      </c>
      <c r="J84" s="174">
        <v>1.32E-3</v>
      </c>
      <c r="K84" s="174">
        <v>1.3600000000000001E-3</v>
      </c>
      <c r="L84" s="174">
        <v>1.33E-3</v>
      </c>
      <c r="M84" s="174">
        <v>1.4599999999999999E-3</v>
      </c>
      <c r="N84" s="174">
        <v>1.49E-3</v>
      </c>
      <c r="O84" s="174">
        <v>1.5499999999999999E-3</v>
      </c>
      <c r="P84" s="174">
        <v>1.6100000000000001E-3</v>
      </c>
      <c r="Q84" s="174">
        <v>1.67E-3</v>
      </c>
      <c r="R84" s="174">
        <v>1.7700000000000001E-3</v>
      </c>
      <c r="S84" s="174">
        <v>1.9499999999999999E-3</v>
      </c>
      <c r="T84" s="174">
        <v>1.89E-3</v>
      </c>
      <c r="U84" s="174">
        <v>1.92E-3</v>
      </c>
      <c r="V84" s="174">
        <v>2.2699999999999999E-3</v>
      </c>
      <c r="W84" s="174">
        <v>6.1700000000000001E-3</v>
      </c>
      <c r="X84" s="174">
        <v>6.1500000000000001E-3</v>
      </c>
      <c r="Y84" s="174">
        <v>5.8300000000000001E-3</v>
      </c>
      <c r="Z84" s="174">
        <v>5.7400000000000003E-3</v>
      </c>
      <c r="AA84" s="174">
        <v>7.1300000000000001E-3</v>
      </c>
      <c r="AB84" s="174">
        <v>7.1599999999999997E-3</v>
      </c>
      <c r="AC84" s="174">
        <v>7.0899999999999999E-3</v>
      </c>
      <c r="AD84" s="174">
        <v>6.9800000000000001E-3</v>
      </c>
      <c r="AE84" s="174">
        <v>5.8599999999999998E-3</v>
      </c>
      <c r="AF84" s="174">
        <v>7.3000000000000001E-3</v>
      </c>
      <c r="AG84" s="174">
        <v>8.9409308791103502E-3</v>
      </c>
      <c r="AH84" s="174">
        <v>9.1209308791103498E-3</v>
      </c>
      <c r="AI84" s="174">
        <v>1.14650196529575E-2</v>
      </c>
      <c r="AJ84" s="174">
        <v>1.1321861758220701E-2</v>
      </c>
      <c r="AK84" s="174">
        <v>1.4998631578947401E-2</v>
      </c>
      <c r="AL84" s="174">
        <v>1.5854641209793002E-2</v>
      </c>
      <c r="AM84" s="174">
        <v>1.47012961935766E-2</v>
      </c>
      <c r="AN84" s="174">
        <v>1.86105571154127E-2</v>
      </c>
      <c r="AO84" s="174">
        <v>2.127987343976E-2</v>
      </c>
      <c r="AP84" s="174">
        <v>2.08757751271294E-2</v>
      </c>
      <c r="AQ84" s="174">
        <v>2.2158797546990901E-2</v>
      </c>
      <c r="AR84" s="174">
        <v>2.1285783456385599E-2</v>
      </c>
      <c r="AS84" s="174">
        <v>2.24127259867778E-2</v>
      </c>
      <c r="AT84" s="174">
        <v>2.5956654900251501E-2</v>
      </c>
      <c r="AU84" s="174">
        <v>2.8946039455439498E-2</v>
      </c>
      <c r="AV84" s="174">
        <v>2.9551149176189999E-2</v>
      </c>
      <c r="AW84" s="174">
        <v>3.2479015310809399E-2</v>
      </c>
      <c r="AX84" s="174">
        <v>3.6950664949557302E-2</v>
      </c>
      <c r="AY84" s="174">
        <v>4.9305170819919898E-2</v>
      </c>
      <c r="AZ84" s="174">
        <v>6.7741074547919694E-2</v>
      </c>
      <c r="BA84" s="174">
        <v>6.9576299391082605E-2</v>
      </c>
      <c r="BB84" s="174">
        <v>7.1184096421624196E-2</v>
      </c>
      <c r="BC84" s="174">
        <v>7.7916672082951402E-2</v>
      </c>
      <c r="BD84" s="174">
        <v>9.1739314629940893E-2</v>
      </c>
      <c r="BE84" s="175">
        <v>8.8117017939056103E-2</v>
      </c>
      <c r="BF84" s="132">
        <v>-4.2109030202400102E-2</v>
      </c>
      <c r="BG84" s="132">
        <v>0.13456838272834901</v>
      </c>
      <c r="BH84" s="132">
        <v>2.77870118418566E-3</v>
      </c>
    </row>
    <row r="85" spans="1:60">
      <c r="A85" s="136" t="s">
        <v>329</v>
      </c>
      <c r="B85" s="174">
        <v>0</v>
      </c>
      <c r="C85" s="174">
        <v>0</v>
      </c>
      <c r="D85" s="174">
        <v>0</v>
      </c>
      <c r="E85" s="174">
        <v>0</v>
      </c>
      <c r="F85" s="174">
        <v>0</v>
      </c>
      <c r="G85" s="174">
        <v>0</v>
      </c>
      <c r="H85" s="174">
        <v>0</v>
      </c>
      <c r="I85" s="174">
        <v>0</v>
      </c>
      <c r="J85" s="174">
        <v>0</v>
      </c>
      <c r="K85" s="174">
        <v>0</v>
      </c>
      <c r="L85" s="174">
        <v>0</v>
      </c>
      <c r="M85" s="174">
        <v>0</v>
      </c>
      <c r="N85" s="174">
        <v>0</v>
      </c>
      <c r="O85" s="174">
        <v>0</v>
      </c>
      <c r="P85" s="174">
        <v>0</v>
      </c>
      <c r="Q85" s="174">
        <v>0</v>
      </c>
      <c r="R85" s="174">
        <v>0</v>
      </c>
      <c r="S85" s="174">
        <v>0</v>
      </c>
      <c r="T85" s="174">
        <v>0</v>
      </c>
      <c r="U85" s="174">
        <v>0</v>
      </c>
      <c r="V85" s="174">
        <v>0</v>
      </c>
      <c r="W85" s="174">
        <v>0</v>
      </c>
      <c r="X85" s="174">
        <v>0</v>
      </c>
      <c r="Y85" s="174">
        <v>0</v>
      </c>
      <c r="Z85" s="174">
        <v>0</v>
      </c>
      <c r="AA85" s="174">
        <v>3.0000000000000001E-5</v>
      </c>
      <c r="AB85" s="174">
        <v>8.0000000000000007E-5</v>
      </c>
      <c r="AC85" s="174">
        <v>8.0000000000000007E-5</v>
      </c>
      <c r="AD85" s="174">
        <v>8.0000000000000007E-5</v>
      </c>
      <c r="AE85" s="174">
        <v>9.0000000000000006E-5</v>
      </c>
      <c r="AF85" s="174">
        <v>9.0000000000000006E-5</v>
      </c>
      <c r="AG85" s="174">
        <v>6.9999999999999994E-5</v>
      </c>
      <c r="AH85" s="174">
        <v>6.9999999999999994E-5</v>
      </c>
      <c r="AI85" s="174">
        <v>6.9999999999999994E-5</v>
      </c>
      <c r="AJ85" s="174">
        <v>6.9999999999999994E-5</v>
      </c>
      <c r="AK85" s="174">
        <v>6.9999999999999994E-5</v>
      </c>
      <c r="AL85" s="174">
        <v>7.0022337666482897E-5</v>
      </c>
      <c r="AM85" s="174">
        <v>7.3094515993710503E-5</v>
      </c>
      <c r="AN85" s="174">
        <v>7.4410961572367399E-5</v>
      </c>
      <c r="AO85" s="174">
        <v>7.6344076262347999E-5</v>
      </c>
      <c r="AP85" s="174">
        <v>8.9630886251413397E-5</v>
      </c>
      <c r="AQ85" s="174">
        <v>6.2704692454309896E-3</v>
      </c>
      <c r="AR85" s="174">
        <v>8.4615693855900301E-4</v>
      </c>
      <c r="AS85" s="174">
        <v>8.8191670699945101E-4</v>
      </c>
      <c r="AT85" s="174">
        <v>8.4327555541031897E-4</v>
      </c>
      <c r="AU85" s="174">
        <v>7.5579184457342196E-4</v>
      </c>
      <c r="AV85" s="174">
        <v>8.07858658637337E-4</v>
      </c>
      <c r="AW85" s="174">
        <v>8.6294781860856904E-4</v>
      </c>
      <c r="AX85" s="174">
        <v>9.3593602417879E-4</v>
      </c>
      <c r="AY85" s="174">
        <v>1.0113483236427101E-3</v>
      </c>
      <c r="AZ85" s="174">
        <v>7.0761589133939496E-4</v>
      </c>
      <c r="BA85" s="174">
        <v>8.6473064601484098E-4</v>
      </c>
      <c r="BB85" s="174">
        <v>9.2897999249195995E-4</v>
      </c>
      <c r="BC85" s="174">
        <v>1.1430291241606399E-3</v>
      </c>
      <c r="BD85" s="174">
        <v>1.13901729510711E-3</v>
      </c>
      <c r="BE85" s="175">
        <v>1.1363557914821E-3</v>
      </c>
      <c r="BF85" s="132">
        <v>-5.0625226625331497E-3</v>
      </c>
      <c r="BG85" s="132">
        <v>3.0519183449155201E-2</v>
      </c>
      <c r="BH85" s="132">
        <v>3.5834090364149699E-5</v>
      </c>
    </row>
    <row r="86" spans="1:60">
      <c r="A86" s="136" t="s">
        <v>330</v>
      </c>
      <c r="B86" s="174">
        <v>0</v>
      </c>
      <c r="C86" s="174">
        <v>0</v>
      </c>
      <c r="D86" s="174">
        <v>0</v>
      </c>
      <c r="E86" s="174">
        <v>0</v>
      </c>
      <c r="F86" s="174">
        <v>0</v>
      </c>
      <c r="G86" s="174">
        <v>0</v>
      </c>
      <c r="H86" s="174">
        <v>3.8000000000000002E-4</v>
      </c>
      <c r="I86" s="174">
        <v>3.8000000000000002E-4</v>
      </c>
      <c r="J86" s="174">
        <v>3.8000000000000002E-4</v>
      </c>
      <c r="K86" s="174">
        <v>3.8999999999999999E-4</v>
      </c>
      <c r="L86" s="174">
        <v>3.8999999999999999E-4</v>
      </c>
      <c r="M86" s="174">
        <v>3.8999999999999999E-4</v>
      </c>
      <c r="N86" s="174">
        <v>4.0000000000000002E-4</v>
      </c>
      <c r="O86" s="174">
        <v>4.0000000000000002E-4</v>
      </c>
      <c r="P86" s="174">
        <v>4.0000000000000002E-4</v>
      </c>
      <c r="Q86" s="174">
        <v>4.0000000000000002E-4</v>
      </c>
      <c r="R86" s="174">
        <v>4.0999999999999999E-4</v>
      </c>
      <c r="S86" s="174">
        <v>4.0999999999999999E-4</v>
      </c>
      <c r="T86" s="174">
        <v>4.0999999999999999E-4</v>
      </c>
      <c r="U86" s="174">
        <v>4.2000000000000002E-4</v>
      </c>
      <c r="V86" s="174">
        <v>4.2000000000000002E-4</v>
      </c>
      <c r="W86" s="174">
        <v>4.2000000000000002E-4</v>
      </c>
      <c r="X86" s="174">
        <v>4.2999999999999999E-4</v>
      </c>
      <c r="Y86" s="174">
        <v>4.2999999999999999E-4</v>
      </c>
      <c r="Z86" s="174">
        <v>4.2999999999999999E-4</v>
      </c>
      <c r="AA86" s="174">
        <v>9.2000000000000003E-4</v>
      </c>
      <c r="AB86" s="174">
        <v>1E-3</v>
      </c>
      <c r="AC86" s="174">
        <v>1.0499999999999999E-3</v>
      </c>
      <c r="AD86" s="174">
        <v>1.1100000000000001E-3</v>
      </c>
      <c r="AE86" s="174">
        <v>1.1839999999999999E-3</v>
      </c>
      <c r="AF86" s="174">
        <v>1.2030000000000001E-3</v>
      </c>
      <c r="AG86" s="174">
        <v>1.341E-3</v>
      </c>
      <c r="AH86" s="174">
        <v>1.3519999999999999E-3</v>
      </c>
      <c r="AI86" s="174">
        <v>1.4059999999999999E-3</v>
      </c>
      <c r="AJ86" s="174">
        <v>1.4580000000000001E-3</v>
      </c>
      <c r="AK86" s="174">
        <v>1.65341000002623E-3</v>
      </c>
      <c r="AL86" s="174">
        <v>1.7368281818097399E-3</v>
      </c>
      <c r="AM86" s="174">
        <v>1.83108425788036E-3</v>
      </c>
      <c r="AN86" s="174">
        <v>1.72100480768295E-3</v>
      </c>
      <c r="AO86" s="174">
        <v>2.5997480750574401E-3</v>
      </c>
      <c r="AP86" s="174">
        <v>2.7167416689977998E-3</v>
      </c>
      <c r="AQ86" s="174">
        <v>2.7958467894857401E-3</v>
      </c>
      <c r="AR86" s="174">
        <v>2.7589561267148698E-3</v>
      </c>
      <c r="AS86" s="174">
        <v>2.6984323591650399E-3</v>
      </c>
      <c r="AT86" s="174">
        <v>2.4048766674114202E-3</v>
      </c>
      <c r="AU86" s="174">
        <v>2.6265640875574501E-3</v>
      </c>
      <c r="AV86" s="174">
        <v>2.9174487795422801E-3</v>
      </c>
      <c r="AW86" s="174">
        <v>3.3213303409925102E-3</v>
      </c>
      <c r="AX86" s="174">
        <v>4.0210904612103899E-3</v>
      </c>
      <c r="AY86" s="174">
        <v>4.2127503011152503E-3</v>
      </c>
      <c r="AZ86" s="174">
        <v>5.7840785976250803E-3</v>
      </c>
      <c r="BA86" s="174">
        <v>6.5455626102908599E-3</v>
      </c>
      <c r="BB86" s="174">
        <v>7.7063526620958101E-3</v>
      </c>
      <c r="BC86" s="174">
        <v>9.0837156503466594E-3</v>
      </c>
      <c r="BD86" s="174">
        <v>9.3141750349165393E-3</v>
      </c>
      <c r="BE86" s="175">
        <v>1.00738343659661E-2</v>
      </c>
      <c r="BF86" s="132">
        <v>7.8604405724938403E-2</v>
      </c>
      <c r="BG86" s="132">
        <v>0.14499913512333401</v>
      </c>
      <c r="BH86" s="132">
        <v>3.1767048110230398E-4</v>
      </c>
    </row>
    <row r="87" spans="1:60">
      <c r="A87" s="136" t="s">
        <v>331</v>
      </c>
      <c r="B87" s="174">
        <v>0</v>
      </c>
      <c r="C87" s="174">
        <v>0</v>
      </c>
      <c r="D87" s="174">
        <v>0</v>
      </c>
      <c r="E87" s="174">
        <v>0</v>
      </c>
      <c r="F87" s="174">
        <v>0</v>
      </c>
      <c r="G87" s="174">
        <v>0</v>
      </c>
      <c r="H87" s="174">
        <v>0</v>
      </c>
      <c r="I87" s="174">
        <v>0</v>
      </c>
      <c r="J87" s="174">
        <v>0</v>
      </c>
      <c r="K87" s="174">
        <v>0</v>
      </c>
      <c r="L87" s="174">
        <v>0</v>
      </c>
      <c r="M87" s="174">
        <v>0</v>
      </c>
      <c r="N87" s="174">
        <v>0</v>
      </c>
      <c r="O87" s="174">
        <v>0</v>
      </c>
      <c r="P87" s="174">
        <v>0</v>
      </c>
      <c r="Q87" s="174">
        <v>0</v>
      </c>
      <c r="R87" s="174">
        <v>0</v>
      </c>
      <c r="S87" s="174">
        <v>0</v>
      </c>
      <c r="T87" s="174">
        <v>0</v>
      </c>
      <c r="U87" s="174">
        <v>0</v>
      </c>
      <c r="V87" s="174">
        <v>0</v>
      </c>
      <c r="W87" s="174">
        <v>0</v>
      </c>
      <c r="X87" s="174">
        <v>0</v>
      </c>
      <c r="Y87" s="174">
        <v>0</v>
      </c>
      <c r="Z87" s="174">
        <v>0</v>
      </c>
      <c r="AA87" s="174">
        <v>0</v>
      </c>
      <c r="AB87" s="174">
        <v>0</v>
      </c>
      <c r="AC87" s="174">
        <v>0</v>
      </c>
      <c r="AD87" s="174">
        <v>0</v>
      </c>
      <c r="AE87" s="174">
        <v>0</v>
      </c>
      <c r="AF87" s="174">
        <v>0</v>
      </c>
      <c r="AG87" s="174">
        <v>0</v>
      </c>
      <c r="AH87" s="174">
        <v>0</v>
      </c>
      <c r="AI87" s="174">
        <v>0</v>
      </c>
      <c r="AJ87" s="174">
        <v>0</v>
      </c>
      <c r="AK87" s="174">
        <v>2.3000000000000001E-4</v>
      </c>
      <c r="AL87" s="174">
        <v>2.3844155844155799E-4</v>
      </c>
      <c r="AM87" s="174">
        <v>2.9612903225806401E-4</v>
      </c>
      <c r="AN87" s="174">
        <v>3.2677269230769199E-4</v>
      </c>
      <c r="AO87" s="174">
        <v>4.39636242038216E-4</v>
      </c>
      <c r="AP87" s="174">
        <v>4.25185063291139E-4</v>
      </c>
      <c r="AQ87" s="174">
        <v>3.9167037735848999E-4</v>
      </c>
      <c r="AR87" s="174">
        <v>4.4463712499999999E-4</v>
      </c>
      <c r="AS87" s="174">
        <v>4.11417950310559E-4</v>
      </c>
      <c r="AT87" s="174">
        <v>9.6416444444444402E-4</v>
      </c>
      <c r="AU87" s="174">
        <v>1.37141385736196E-3</v>
      </c>
      <c r="AV87" s="174">
        <v>1.10198949695122E-3</v>
      </c>
      <c r="AW87" s="174">
        <v>1.94018804607721E-3</v>
      </c>
      <c r="AX87" s="174">
        <v>3.5045732981927699E-3</v>
      </c>
      <c r="AY87" s="174">
        <v>5.0319111826347303E-3</v>
      </c>
      <c r="AZ87" s="174">
        <v>4.7469593303571403E-3</v>
      </c>
      <c r="BA87" s="174">
        <v>5.3526096307854399E-3</v>
      </c>
      <c r="BB87" s="174">
        <v>5.3117797499999996E-3</v>
      </c>
      <c r="BC87" s="174">
        <v>5.6818719736842103E-3</v>
      </c>
      <c r="BD87" s="174">
        <v>6.0745500368701404E-3</v>
      </c>
      <c r="BE87" s="175">
        <v>6.0353906757761398E-3</v>
      </c>
      <c r="BF87" s="132">
        <v>-9.1610899926126699E-3</v>
      </c>
      <c r="BG87" s="132">
        <v>0.202088106312445</v>
      </c>
      <c r="BH87" s="132">
        <v>1.90321320558092E-4</v>
      </c>
    </row>
    <row r="88" spans="1:60">
      <c r="A88" s="136" t="s">
        <v>332</v>
      </c>
      <c r="B88" s="174">
        <v>0</v>
      </c>
      <c r="C88" s="174">
        <v>0</v>
      </c>
      <c r="D88" s="174">
        <v>0</v>
      </c>
      <c r="E88" s="174">
        <v>0</v>
      </c>
      <c r="F88" s="174">
        <v>0</v>
      </c>
      <c r="G88" s="174">
        <v>0</v>
      </c>
      <c r="H88" s="174">
        <v>0</v>
      </c>
      <c r="I88" s="174">
        <v>0</v>
      </c>
      <c r="J88" s="174">
        <v>0</v>
      </c>
      <c r="K88" s="174">
        <v>0</v>
      </c>
      <c r="L88" s="174">
        <v>0</v>
      </c>
      <c r="M88" s="174">
        <v>0</v>
      </c>
      <c r="N88" s="174">
        <v>0</v>
      </c>
      <c r="O88" s="174">
        <v>0</v>
      </c>
      <c r="P88" s="174">
        <v>0</v>
      </c>
      <c r="Q88" s="174">
        <v>0</v>
      </c>
      <c r="R88" s="174">
        <v>0</v>
      </c>
      <c r="S88" s="174">
        <v>0</v>
      </c>
      <c r="T88" s="174">
        <v>0</v>
      </c>
      <c r="U88" s="174">
        <v>0</v>
      </c>
      <c r="V88" s="174">
        <v>0</v>
      </c>
      <c r="W88" s="174">
        <v>0</v>
      </c>
      <c r="X88" s="174">
        <v>0</v>
      </c>
      <c r="Y88" s="174">
        <v>0</v>
      </c>
      <c r="Z88" s="174">
        <v>0</v>
      </c>
      <c r="AA88" s="174">
        <v>0</v>
      </c>
      <c r="AB88" s="174">
        <v>0</v>
      </c>
      <c r="AC88" s="174">
        <v>3.2250000088654998E-4</v>
      </c>
      <c r="AD88" s="174">
        <v>1.24700000043806E-3</v>
      </c>
      <c r="AE88" s="174">
        <v>1.2900000004172E-3</v>
      </c>
      <c r="AF88" s="174">
        <v>1.67700000022946E-3</v>
      </c>
      <c r="AG88" s="174">
        <v>1.7200000002086E-3</v>
      </c>
      <c r="AH88" s="174">
        <v>1.9554732030077301E-3</v>
      </c>
      <c r="AI88" s="174">
        <v>1.9704732030077299E-3</v>
      </c>
      <c r="AJ88" s="174">
        <v>2.21938623145586E-3</v>
      </c>
      <c r="AK88" s="174">
        <v>1.2979999999999999E-3</v>
      </c>
      <c r="AL88" s="174">
        <v>1.43661038961039E-3</v>
      </c>
      <c r="AM88" s="174">
        <v>1.53394838709677E-3</v>
      </c>
      <c r="AN88" s="174">
        <v>1.4436923076923101E-3</v>
      </c>
      <c r="AO88" s="174">
        <v>1.52122929936306E-3</v>
      </c>
      <c r="AP88" s="174">
        <v>1.54355696202532E-3</v>
      </c>
      <c r="AQ88" s="174">
        <v>1.4510943396226399E-3</v>
      </c>
      <c r="AR88" s="174">
        <v>1.48314375E-3</v>
      </c>
      <c r="AS88" s="174">
        <v>1.40931055900621E-3</v>
      </c>
      <c r="AT88" s="174">
        <v>1.2476111111111099E-3</v>
      </c>
      <c r="AU88" s="174">
        <v>1.7487055214723899E-3</v>
      </c>
      <c r="AV88" s="174">
        <v>2.55248780487805E-3</v>
      </c>
      <c r="AW88" s="174">
        <v>2.8337454545454498E-3</v>
      </c>
      <c r="AX88" s="174">
        <v>2.7945726506946999E-3</v>
      </c>
      <c r="AY88" s="174">
        <v>2.3965129879582499E-3</v>
      </c>
      <c r="AZ88" s="174">
        <v>2.3941668170474502E-3</v>
      </c>
      <c r="BA88" s="174">
        <v>2.5474155645425702E-3</v>
      </c>
      <c r="BB88" s="174">
        <v>2.6704586272710299E-3</v>
      </c>
      <c r="BC88" s="174">
        <v>2.9733447370596899E-3</v>
      </c>
      <c r="BD88" s="174">
        <v>4.2696497302268602E-3</v>
      </c>
      <c r="BE88" s="175">
        <v>4.9421525332973802E-3</v>
      </c>
      <c r="BF88" s="132">
        <v>0.15434513267143901</v>
      </c>
      <c r="BG88" s="132">
        <v>0.13091848163912501</v>
      </c>
      <c r="BH88" s="132">
        <v>1.55846911503491E-4</v>
      </c>
    </row>
    <row r="89" spans="1:60" s="125" customFormat="1">
      <c r="A89" s="133" t="s">
        <v>333</v>
      </c>
      <c r="B89" s="176">
        <v>0</v>
      </c>
      <c r="C89" s="176">
        <v>0</v>
      </c>
      <c r="D89" s="176">
        <v>0</v>
      </c>
      <c r="E89" s="176">
        <v>0</v>
      </c>
      <c r="F89" s="176">
        <v>0</v>
      </c>
      <c r="G89" s="176">
        <v>0</v>
      </c>
      <c r="H89" s="176">
        <v>1.64E-3</v>
      </c>
      <c r="I89" s="176">
        <v>1.65E-3</v>
      </c>
      <c r="J89" s="176">
        <v>1.6999999999999999E-3</v>
      </c>
      <c r="K89" s="176">
        <v>1.75E-3</v>
      </c>
      <c r="L89" s="176">
        <v>1.72E-3</v>
      </c>
      <c r="M89" s="176">
        <v>1.8500000000000001E-3</v>
      </c>
      <c r="N89" s="176">
        <v>1.89E-3</v>
      </c>
      <c r="O89" s="176">
        <v>1.9499999999999999E-3</v>
      </c>
      <c r="P89" s="176">
        <v>2.0100000000000001E-3</v>
      </c>
      <c r="Q89" s="176">
        <v>2.0699999999999998E-3</v>
      </c>
      <c r="R89" s="176">
        <v>2.1800000000000001E-3</v>
      </c>
      <c r="S89" s="176">
        <v>2.3600000000000001E-3</v>
      </c>
      <c r="T89" s="176">
        <v>2.3E-3</v>
      </c>
      <c r="U89" s="176">
        <v>2.3400000000000001E-3</v>
      </c>
      <c r="V89" s="176">
        <v>2.6900000000000001E-3</v>
      </c>
      <c r="W89" s="176">
        <v>6.5900000000000004E-3</v>
      </c>
      <c r="X89" s="176">
        <v>6.5799999999999999E-3</v>
      </c>
      <c r="Y89" s="176">
        <v>6.2599999999999999E-3</v>
      </c>
      <c r="Z89" s="176">
        <v>6.1700000000000001E-3</v>
      </c>
      <c r="AA89" s="176">
        <v>8.0800000000000004E-3</v>
      </c>
      <c r="AB89" s="176">
        <v>8.2400000000000008E-3</v>
      </c>
      <c r="AC89" s="176">
        <v>8.5425000008865493E-3</v>
      </c>
      <c r="AD89" s="176">
        <v>9.4170000004380593E-3</v>
      </c>
      <c r="AE89" s="176">
        <v>8.4240000004172002E-3</v>
      </c>
      <c r="AF89" s="176">
        <v>1.02700000002295E-2</v>
      </c>
      <c r="AG89" s="176">
        <v>1.26719308793189E-2</v>
      </c>
      <c r="AH89" s="176">
        <v>1.3958404082118099E-2</v>
      </c>
      <c r="AI89" s="176">
        <v>1.72214928559653E-2</v>
      </c>
      <c r="AJ89" s="176">
        <v>1.71592479896766E-2</v>
      </c>
      <c r="AK89" s="176">
        <v>2.4565041578973601E-2</v>
      </c>
      <c r="AL89" s="176">
        <v>2.74793228981004E-2</v>
      </c>
      <c r="AM89" s="176">
        <v>2.8891216593264199E-2</v>
      </c>
      <c r="AN89" s="176">
        <v>3.3130628000759201E-2</v>
      </c>
      <c r="AO89" s="176">
        <v>3.9059983035899103E-2</v>
      </c>
      <c r="AP89" s="176">
        <v>3.7872561386734303E-2</v>
      </c>
      <c r="AQ89" s="176">
        <v>4.5120334519041003E-2</v>
      </c>
      <c r="AR89" s="176">
        <v>4.3077691306744201E-2</v>
      </c>
      <c r="AS89" s="176">
        <v>4.6328228805313197E-2</v>
      </c>
      <c r="AT89" s="176">
        <v>5.0763542288924199E-2</v>
      </c>
      <c r="AU89" s="176">
        <v>6.00515968216188E-2</v>
      </c>
      <c r="AV89" s="176">
        <v>6.6406744723747302E-2</v>
      </c>
      <c r="AW89" s="176">
        <v>7.2557789311837304E-2</v>
      </c>
      <c r="AX89" s="176">
        <v>8.3376272125395695E-2</v>
      </c>
      <c r="AY89" s="176">
        <v>0.11646354454675199</v>
      </c>
      <c r="AZ89" s="176">
        <v>0.181543536254518</v>
      </c>
      <c r="BA89" s="176">
        <v>0.215392317537381</v>
      </c>
      <c r="BB89" s="176">
        <v>0.245091305713003</v>
      </c>
      <c r="BC89" s="176">
        <v>0.28192288544123101</v>
      </c>
      <c r="BD89" s="176">
        <v>0.341479113272523</v>
      </c>
      <c r="BE89" s="176">
        <v>0.37816811370113701</v>
      </c>
      <c r="BF89" s="135">
        <v>0.10441562259727299</v>
      </c>
      <c r="BG89" s="135">
        <v>0.209988443814241</v>
      </c>
      <c r="BH89" s="135">
        <v>1.1925235441913999E-2</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2.96E-3</v>
      </c>
      <c r="C91" s="174">
        <v>2.8400000000000001E-3</v>
      </c>
      <c r="D91" s="174">
        <v>2.8999999999999998E-3</v>
      </c>
      <c r="E91" s="174">
        <v>2.82E-3</v>
      </c>
      <c r="F91" s="174">
        <v>2.81E-3</v>
      </c>
      <c r="G91" s="174">
        <v>2.6099999999999999E-3</v>
      </c>
      <c r="H91" s="174">
        <v>2.63E-3</v>
      </c>
      <c r="I91" s="174">
        <v>2.8E-3</v>
      </c>
      <c r="J91" s="174">
        <v>3.3800000000000002E-3</v>
      </c>
      <c r="K91" s="174">
        <v>4.2900000000000004E-3</v>
      </c>
      <c r="L91" s="174">
        <v>4.8900000000000002E-3</v>
      </c>
      <c r="M91" s="174">
        <v>4.8399999999999997E-3</v>
      </c>
      <c r="N91" s="174">
        <v>4.2900000000000004E-3</v>
      </c>
      <c r="O91" s="174">
        <v>4.0499999999999998E-3</v>
      </c>
      <c r="P91" s="174">
        <v>4.1799999999999997E-3</v>
      </c>
      <c r="Q91" s="174">
        <v>3.8500000000000001E-3</v>
      </c>
      <c r="R91" s="174">
        <v>4.0400000000000002E-3</v>
      </c>
      <c r="S91" s="174">
        <v>5.1599999999999997E-3</v>
      </c>
      <c r="T91" s="174">
        <v>4.3099999999999996E-3</v>
      </c>
      <c r="U91" s="174">
        <v>4.4099999999999999E-3</v>
      </c>
      <c r="V91" s="174">
        <v>4.5599999999999998E-3</v>
      </c>
      <c r="W91" s="174">
        <v>4.5999999999999999E-3</v>
      </c>
      <c r="X91" s="174">
        <v>4.7000000000000002E-3</v>
      </c>
      <c r="Y91" s="174">
        <v>7.3099999999999997E-3</v>
      </c>
      <c r="Z91" s="174">
        <v>8.0999999999999996E-3</v>
      </c>
      <c r="AA91" s="174">
        <v>7.5950000000000002E-3</v>
      </c>
      <c r="AB91" s="174">
        <v>7.2494999999999999E-3</v>
      </c>
      <c r="AC91" s="174">
        <v>6.8209999999999998E-3</v>
      </c>
      <c r="AD91" s="174">
        <v>6.8659999999999997E-3</v>
      </c>
      <c r="AE91" s="174">
        <v>7.1939999999999999E-3</v>
      </c>
      <c r="AF91" s="174">
        <v>8.5365000000000007E-3</v>
      </c>
      <c r="AG91" s="174">
        <v>9.7909999999999994E-3</v>
      </c>
      <c r="AH91" s="174">
        <v>1.03515E-2</v>
      </c>
      <c r="AI91" s="174">
        <v>1.1346E-2</v>
      </c>
      <c r="AJ91" s="174">
        <v>1.2171E-2</v>
      </c>
      <c r="AK91" s="174">
        <v>1.2941822246066201E-2</v>
      </c>
      <c r="AL91" s="174">
        <v>1.40283834776371E-2</v>
      </c>
      <c r="AM91" s="174">
        <v>2.1089930676069301E-2</v>
      </c>
      <c r="AN91" s="174">
        <v>2.6671650131885001E-2</v>
      </c>
      <c r="AO91" s="174">
        <v>3.7809138367532101E-2</v>
      </c>
      <c r="AP91" s="174">
        <v>5.3006680428794098E-2</v>
      </c>
      <c r="AQ91" s="174">
        <v>6.2875489883441396E-2</v>
      </c>
      <c r="AR91" s="174">
        <v>7.3960183578317795E-2</v>
      </c>
      <c r="AS91" s="174">
        <v>7.5416218551987907E-2</v>
      </c>
      <c r="AT91" s="174">
        <v>7.6629813332780003E-2</v>
      </c>
      <c r="AU91" s="174">
        <v>8.6866982592606098E-2</v>
      </c>
      <c r="AV91" s="174">
        <v>0.112675791174271</v>
      </c>
      <c r="AW91" s="174">
        <v>0.13198615325235999</v>
      </c>
      <c r="AX91" s="174">
        <v>0.16275329288610499</v>
      </c>
      <c r="AY91" s="174">
        <v>0.180363331799958</v>
      </c>
      <c r="AZ91" s="174">
        <v>0.20714544728692999</v>
      </c>
      <c r="BA91" s="174">
        <v>0.22647036794307299</v>
      </c>
      <c r="BB91" s="174">
        <v>0.23851565828414101</v>
      </c>
      <c r="BC91" s="174">
        <v>0.29399559173940598</v>
      </c>
      <c r="BD91" s="174">
        <v>0.373218245271695</v>
      </c>
      <c r="BE91" s="175">
        <v>0.44860850301191102</v>
      </c>
      <c r="BF91" s="132">
        <v>0.198716307113667</v>
      </c>
      <c r="BG91" s="132">
        <v>0.17153835059636</v>
      </c>
      <c r="BH91" s="132">
        <v>1.4146517979275E-2</v>
      </c>
    </row>
    <row r="92" spans="1:60">
      <c r="A92" s="136" t="s">
        <v>335</v>
      </c>
      <c r="B92" s="174">
        <v>0</v>
      </c>
      <c r="C92" s="174">
        <v>0</v>
      </c>
      <c r="D92" s="174">
        <v>0</v>
      </c>
      <c r="E92" s="174">
        <v>0</v>
      </c>
      <c r="F92" s="174">
        <v>0</v>
      </c>
      <c r="G92" s="174">
        <v>0</v>
      </c>
      <c r="H92" s="174">
        <v>0</v>
      </c>
      <c r="I92" s="174">
        <v>0</v>
      </c>
      <c r="J92" s="174">
        <v>0</v>
      </c>
      <c r="K92" s="174">
        <v>0</v>
      </c>
      <c r="L92" s="174">
        <v>0</v>
      </c>
      <c r="M92" s="174">
        <v>0</v>
      </c>
      <c r="N92" s="174">
        <v>0</v>
      </c>
      <c r="O92" s="174">
        <v>0</v>
      </c>
      <c r="P92" s="174">
        <v>0</v>
      </c>
      <c r="Q92" s="174">
        <v>0</v>
      </c>
      <c r="R92" s="174">
        <v>0</v>
      </c>
      <c r="S92" s="174">
        <v>0</v>
      </c>
      <c r="T92" s="174">
        <v>0</v>
      </c>
      <c r="U92" s="174">
        <v>0</v>
      </c>
      <c r="V92" s="174">
        <v>0</v>
      </c>
      <c r="W92" s="174">
        <v>0</v>
      </c>
      <c r="X92" s="174">
        <v>0</v>
      </c>
      <c r="Y92" s="174">
        <v>0</v>
      </c>
      <c r="Z92" s="174">
        <v>0</v>
      </c>
      <c r="AA92" s="174">
        <v>0</v>
      </c>
      <c r="AB92" s="174">
        <v>0</v>
      </c>
      <c r="AC92" s="174">
        <v>0</v>
      </c>
      <c r="AD92" s="174">
        <v>0</v>
      </c>
      <c r="AE92" s="174">
        <v>0</v>
      </c>
      <c r="AF92" s="174">
        <v>0</v>
      </c>
      <c r="AG92" s="174">
        <v>0</v>
      </c>
      <c r="AH92" s="174">
        <v>0</v>
      </c>
      <c r="AI92" s="174">
        <v>0</v>
      </c>
      <c r="AJ92" s="174">
        <v>0</v>
      </c>
      <c r="AK92" s="174">
        <v>0</v>
      </c>
      <c r="AL92" s="174">
        <v>0</v>
      </c>
      <c r="AM92" s="174">
        <v>9.8709677419354808E-7</v>
      </c>
      <c r="AN92" s="174">
        <v>8.82692307692308E-6</v>
      </c>
      <c r="AO92" s="174">
        <v>1.8515923566878998E-5</v>
      </c>
      <c r="AP92" s="174">
        <v>3.2924050632911402E-5</v>
      </c>
      <c r="AQ92" s="174">
        <v>6.7358490566037704E-5</v>
      </c>
      <c r="AR92" s="174">
        <v>1.013625E-4</v>
      </c>
      <c r="AS92" s="174">
        <v>1.72006211180124E-4</v>
      </c>
      <c r="AT92" s="174">
        <v>2.94666666666666E-4</v>
      </c>
      <c r="AU92" s="174">
        <v>4.8246625766871099E-4</v>
      </c>
      <c r="AV92" s="174">
        <v>6.2039634146341402E-4</v>
      </c>
      <c r="AW92" s="174">
        <v>9.2727272727272699E-4</v>
      </c>
      <c r="AX92" s="174">
        <v>1.28701572289157E-3</v>
      </c>
      <c r="AY92" s="174">
        <v>1.6311723952095801E-3</v>
      </c>
      <c r="AZ92" s="174">
        <v>1.8774557142857101E-3</v>
      </c>
      <c r="BA92" s="174">
        <v>2.0637527218934902E-3</v>
      </c>
      <c r="BB92" s="174">
        <v>2.3518710000000002E-3</v>
      </c>
      <c r="BC92" s="174">
        <v>2.5323378947368401E-3</v>
      </c>
      <c r="BD92" s="174">
        <v>3.1841252474034201E-3</v>
      </c>
      <c r="BE92" s="175">
        <v>3.73829036181734E-3</v>
      </c>
      <c r="BF92" s="132">
        <v>0.17083222676780699</v>
      </c>
      <c r="BG92" s="132">
        <v>0.26872037130809601</v>
      </c>
      <c r="BH92" s="132">
        <v>1.17884060288967E-4</v>
      </c>
    </row>
    <row r="93" spans="1:60">
      <c r="A93" s="136" t="s">
        <v>336</v>
      </c>
      <c r="B93" s="174">
        <v>0</v>
      </c>
      <c r="C93" s="174">
        <v>0</v>
      </c>
      <c r="D93" s="174">
        <v>0</v>
      </c>
      <c r="E93" s="174">
        <v>0</v>
      </c>
      <c r="F93" s="174">
        <v>0</v>
      </c>
      <c r="G93" s="174">
        <v>0</v>
      </c>
      <c r="H93" s="174">
        <v>0</v>
      </c>
      <c r="I93" s="174">
        <v>0</v>
      </c>
      <c r="J93" s="174">
        <v>0</v>
      </c>
      <c r="K93" s="174">
        <v>0</v>
      </c>
      <c r="L93" s="174">
        <v>0</v>
      </c>
      <c r="M93" s="174">
        <v>0</v>
      </c>
      <c r="N93" s="174">
        <v>0</v>
      </c>
      <c r="O93" s="174">
        <v>0</v>
      </c>
      <c r="P93" s="174">
        <v>0</v>
      </c>
      <c r="Q93" s="174">
        <v>0</v>
      </c>
      <c r="R93" s="174">
        <v>0</v>
      </c>
      <c r="S93" s="174">
        <v>0</v>
      </c>
      <c r="T93" s="174">
        <v>0</v>
      </c>
      <c r="U93" s="174">
        <v>0</v>
      </c>
      <c r="V93" s="174">
        <v>0</v>
      </c>
      <c r="W93" s="174">
        <v>0</v>
      </c>
      <c r="X93" s="174">
        <v>0</v>
      </c>
      <c r="Y93" s="174">
        <v>0</v>
      </c>
      <c r="Z93" s="174">
        <v>0</v>
      </c>
      <c r="AA93" s="174">
        <v>6.8020202020202005E-4</v>
      </c>
      <c r="AB93" s="174">
        <v>7.5090909090909104E-4</v>
      </c>
      <c r="AC93" s="174">
        <v>2.4731313131313099E-3</v>
      </c>
      <c r="AD93" s="174">
        <v>3.3312121212121198E-3</v>
      </c>
      <c r="AE93" s="174">
        <v>8.4883838383838402E-3</v>
      </c>
      <c r="AF93" s="174">
        <v>3.6371616161616202E-2</v>
      </c>
      <c r="AG93" s="174">
        <v>1.6359393939393899E-2</v>
      </c>
      <c r="AH93" s="174">
        <v>2.9309797979798002E-2</v>
      </c>
      <c r="AI93" s="174">
        <v>2.84955555555556E-2</v>
      </c>
      <c r="AJ93" s="174">
        <v>3.01073737373737E-2</v>
      </c>
      <c r="AK93" s="174">
        <v>3.1488989898989898E-2</v>
      </c>
      <c r="AL93" s="174">
        <v>3.28273612750885E-2</v>
      </c>
      <c r="AM93" s="174">
        <v>3.9990696195946501E-2</v>
      </c>
      <c r="AN93" s="174">
        <v>5.2168390185675803E-2</v>
      </c>
      <c r="AO93" s="174">
        <v>5.9129833298738402E-2</v>
      </c>
      <c r="AP93" s="174">
        <v>0.10111407314082101</v>
      </c>
      <c r="AQ93" s="174">
        <v>0.14852669576303501</v>
      </c>
      <c r="AR93" s="174">
        <v>0.19451474954796799</v>
      </c>
      <c r="AS93" s="174">
        <v>0.32700498997189797</v>
      </c>
      <c r="AT93" s="174">
        <v>0.53157593332518305</v>
      </c>
      <c r="AU93" s="174">
        <v>0.77478840630781398</v>
      </c>
      <c r="AV93" s="174">
        <v>1.0517845992386099</v>
      </c>
      <c r="AW93" s="174">
        <v>1.3600291094747401</v>
      </c>
      <c r="AX93" s="174">
        <v>1.80583161941048</v>
      </c>
      <c r="AY93" s="174">
        <v>2.23490506973793</v>
      </c>
      <c r="AZ93" s="174">
        <v>2.6399447044702602</v>
      </c>
      <c r="BA93" s="174">
        <v>3.4448661406117398</v>
      </c>
      <c r="BB93" s="174">
        <v>4.6107609000154497</v>
      </c>
      <c r="BC93" s="174">
        <v>5.8148284436380697</v>
      </c>
      <c r="BD93" s="174">
        <v>6.7508078340928197</v>
      </c>
      <c r="BE93" s="175">
        <v>7.7913608217936901</v>
      </c>
      <c r="BF93" s="132">
        <v>0.15098416984343699</v>
      </c>
      <c r="BG93" s="132">
        <v>0.28937440092198002</v>
      </c>
      <c r="BH93" s="132">
        <v>0.24569446456880101</v>
      </c>
    </row>
    <row r="94" spans="1:60">
      <c r="A94" s="136" t="s">
        <v>337</v>
      </c>
      <c r="B94" s="174">
        <v>0</v>
      </c>
      <c r="C94" s="174">
        <v>0</v>
      </c>
      <c r="D94" s="174">
        <v>0</v>
      </c>
      <c r="E94" s="174">
        <v>0</v>
      </c>
      <c r="F94" s="174">
        <v>0</v>
      </c>
      <c r="G94" s="174">
        <v>0</v>
      </c>
      <c r="H94" s="174">
        <v>0</v>
      </c>
      <c r="I94" s="174">
        <v>0</v>
      </c>
      <c r="J94" s="174">
        <v>0</v>
      </c>
      <c r="K94" s="174">
        <v>0</v>
      </c>
      <c r="L94" s="174">
        <v>0</v>
      </c>
      <c r="M94" s="174">
        <v>0</v>
      </c>
      <c r="N94" s="174">
        <v>0</v>
      </c>
      <c r="O94" s="174">
        <v>0</v>
      </c>
      <c r="P94" s="174">
        <v>0</v>
      </c>
      <c r="Q94" s="174">
        <v>0</v>
      </c>
      <c r="R94" s="174">
        <v>0</v>
      </c>
      <c r="S94" s="174">
        <v>0</v>
      </c>
      <c r="T94" s="174">
        <v>0</v>
      </c>
      <c r="U94" s="174">
        <v>0</v>
      </c>
      <c r="V94" s="174">
        <v>0</v>
      </c>
      <c r="W94" s="174">
        <v>0</v>
      </c>
      <c r="X94" s="174">
        <v>0</v>
      </c>
      <c r="Y94" s="174">
        <v>0</v>
      </c>
      <c r="Z94" s="174">
        <v>0</v>
      </c>
      <c r="AA94" s="174">
        <v>0</v>
      </c>
      <c r="AB94" s="174">
        <v>0</v>
      </c>
      <c r="AC94" s="174">
        <v>0</v>
      </c>
      <c r="AD94" s="174">
        <v>0</v>
      </c>
      <c r="AE94" s="174">
        <v>0</v>
      </c>
      <c r="AF94" s="174">
        <v>0</v>
      </c>
      <c r="AG94" s="174">
        <v>0</v>
      </c>
      <c r="AH94" s="174">
        <v>0</v>
      </c>
      <c r="AI94" s="174">
        <v>0</v>
      </c>
      <c r="AJ94" s="174">
        <v>0</v>
      </c>
      <c r="AK94" s="174">
        <v>0</v>
      </c>
      <c r="AL94" s="174">
        <v>0</v>
      </c>
      <c r="AM94" s="174">
        <v>0</v>
      </c>
      <c r="AN94" s="174">
        <v>0</v>
      </c>
      <c r="AO94" s="174">
        <v>0</v>
      </c>
      <c r="AP94" s="174">
        <v>0</v>
      </c>
      <c r="AQ94" s="174">
        <v>6.6781132075471704E-6</v>
      </c>
      <c r="AR94" s="174">
        <v>8.2715624999999996E-6</v>
      </c>
      <c r="AS94" s="174">
        <v>7.6690062111801202E-6</v>
      </c>
      <c r="AT94" s="174">
        <v>1.0379444444444399E-5</v>
      </c>
      <c r="AU94" s="174">
        <v>5.3278965023934304E-4</v>
      </c>
      <c r="AV94" s="174">
        <v>1.51580889031933E-3</v>
      </c>
      <c r="AW94" s="174">
        <v>5.8952918803938505E-4</v>
      </c>
      <c r="AX94" s="174">
        <v>9.2343981436721501E-4</v>
      </c>
      <c r="AY94" s="174">
        <v>7.1947215796828404E-4</v>
      </c>
      <c r="AZ94" s="174">
        <v>7.66501862236277E-4</v>
      </c>
      <c r="BA94" s="174">
        <v>7.5571293041971595E-4</v>
      </c>
      <c r="BB94" s="174">
        <v>8.7729877805182998E-4</v>
      </c>
      <c r="BC94" s="174">
        <v>8.2493783351632397E-4</v>
      </c>
      <c r="BD94" s="174">
        <v>8.9108352104545795E-4</v>
      </c>
      <c r="BE94" s="175">
        <v>1.2911745914152E-3</v>
      </c>
      <c r="BF94" s="132">
        <v>0.44503490590239703</v>
      </c>
      <c r="BG94" s="132">
        <v>0.56089766290158605</v>
      </c>
      <c r="BH94" s="132">
        <v>4.0716180030482202E-5</v>
      </c>
    </row>
    <row r="95" spans="1:60">
      <c r="A95" s="136" t="s">
        <v>338</v>
      </c>
      <c r="B95" s="174">
        <v>0</v>
      </c>
      <c r="C95" s="174">
        <v>0</v>
      </c>
      <c r="D95" s="174">
        <v>0</v>
      </c>
      <c r="E95" s="174">
        <v>0</v>
      </c>
      <c r="F95" s="174">
        <v>0</v>
      </c>
      <c r="G95" s="174">
        <v>0</v>
      </c>
      <c r="H95" s="174">
        <v>0</v>
      </c>
      <c r="I95" s="174">
        <v>0</v>
      </c>
      <c r="J95" s="174">
        <v>0</v>
      </c>
      <c r="K95" s="174">
        <v>0</v>
      </c>
      <c r="L95" s="174">
        <v>0</v>
      </c>
      <c r="M95" s="174">
        <v>0</v>
      </c>
      <c r="N95" s="174">
        <v>0</v>
      </c>
      <c r="O95" s="174">
        <v>0</v>
      </c>
      <c r="P95" s="174">
        <v>0</v>
      </c>
      <c r="Q95" s="174">
        <v>0</v>
      </c>
      <c r="R95" s="174">
        <v>0</v>
      </c>
      <c r="S95" s="174">
        <v>0</v>
      </c>
      <c r="T95" s="174">
        <v>0</v>
      </c>
      <c r="U95" s="174">
        <v>0</v>
      </c>
      <c r="V95" s="174">
        <v>0</v>
      </c>
      <c r="W95" s="174">
        <v>0</v>
      </c>
      <c r="X95" s="174">
        <v>0</v>
      </c>
      <c r="Y95" s="174">
        <v>0</v>
      </c>
      <c r="Z95" s="174">
        <v>0</v>
      </c>
      <c r="AA95" s="174">
        <v>6.7889366639366602E-4</v>
      </c>
      <c r="AB95" s="174">
        <v>2.0798132132132099E-3</v>
      </c>
      <c r="AC95" s="174">
        <v>2.0786189189189201E-3</v>
      </c>
      <c r="AD95" s="174">
        <v>3.46819549549549E-3</v>
      </c>
      <c r="AE95" s="174">
        <v>5.7156528528528499E-3</v>
      </c>
      <c r="AF95" s="174">
        <v>1.06127514605515E-2</v>
      </c>
      <c r="AG95" s="174">
        <v>1.6405892547092502E-2</v>
      </c>
      <c r="AH95" s="174">
        <v>1.97572727272727E-2</v>
      </c>
      <c r="AI95" s="174">
        <v>2.3775883838383801E-2</v>
      </c>
      <c r="AJ95" s="174">
        <v>3.1381394348894302E-2</v>
      </c>
      <c r="AK95" s="174">
        <v>3.2751495358995401E-2</v>
      </c>
      <c r="AL95" s="174">
        <v>4.1382138864513897E-2</v>
      </c>
      <c r="AM95" s="174">
        <v>7.2620906848577693E-2</v>
      </c>
      <c r="AN95" s="174">
        <v>8.0980583803474906E-2</v>
      </c>
      <c r="AO95" s="174">
        <v>0.11464106164952401</v>
      </c>
      <c r="AP95" s="174">
        <v>0.127309974069614</v>
      </c>
      <c r="AQ95" s="174">
        <v>0.17559612930938601</v>
      </c>
      <c r="AR95" s="174">
        <v>0.21876515408882599</v>
      </c>
      <c r="AS95" s="174">
        <v>0.26294097751644102</v>
      </c>
      <c r="AT95" s="174">
        <v>0.29615100127293098</v>
      </c>
      <c r="AU95" s="174">
        <v>0.35740973524689801</v>
      </c>
      <c r="AV95" s="174">
        <v>0.43605841032312198</v>
      </c>
      <c r="AW95" s="174">
        <v>0.50218903582421404</v>
      </c>
      <c r="AX95" s="174">
        <v>0.55876786800366696</v>
      </c>
      <c r="AY95" s="174">
        <v>0.62645583533114801</v>
      </c>
      <c r="AZ95" s="174">
        <v>0.64503537724902904</v>
      </c>
      <c r="BA95" s="174">
        <v>0.78500889446853905</v>
      </c>
      <c r="BB95" s="174">
        <v>0.94655086654675202</v>
      </c>
      <c r="BC95" s="174">
        <v>1.18176991836574</v>
      </c>
      <c r="BD95" s="174">
        <v>1.32600319338145</v>
      </c>
      <c r="BE95" s="175">
        <v>1.43058126901272</v>
      </c>
      <c r="BF95" s="132">
        <v>7.5919412669525302E-2</v>
      </c>
      <c r="BG95" s="132">
        <v>0.161724467979455</v>
      </c>
      <c r="BH95" s="132">
        <v>4.5112260483313002E-2</v>
      </c>
    </row>
    <row r="96" spans="1:60">
      <c r="A96" s="136" t="s">
        <v>339</v>
      </c>
      <c r="B96" s="174">
        <v>0</v>
      </c>
      <c r="C96" s="174">
        <v>0</v>
      </c>
      <c r="D96" s="174">
        <v>0</v>
      </c>
      <c r="E96" s="174">
        <v>0</v>
      </c>
      <c r="F96" s="174">
        <v>0</v>
      </c>
      <c r="G96" s="174">
        <v>0</v>
      </c>
      <c r="H96" s="174">
        <v>0</v>
      </c>
      <c r="I96" s="174">
        <v>0</v>
      </c>
      <c r="J96" s="174">
        <v>0</v>
      </c>
      <c r="K96" s="174">
        <v>0</v>
      </c>
      <c r="L96" s="174">
        <v>0</v>
      </c>
      <c r="M96" s="174">
        <v>0</v>
      </c>
      <c r="N96" s="174">
        <v>0</v>
      </c>
      <c r="O96" s="174">
        <v>0</v>
      </c>
      <c r="P96" s="174">
        <v>0</v>
      </c>
      <c r="Q96" s="174">
        <v>0</v>
      </c>
      <c r="R96" s="174">
        <v>0</v>
      </c>
      <c r="S96" s="174">
        <v>0</v>
      </c>
      <c r="T96" s="174">
        <v>0</v>
      </c>
      <c r="U96" s="174">
        <v>0</v>
      </c>
      <c r="V96" s="174">
        <v>0</v>
      </c>
      <c r="W96" s="174">
        <v>0</v>
      </c>
      <c r="X96" s="174">
        <v>0</v>
      </c>
      <c r="Y96" s="174">
        <v>0</v>
      </c>
      <c r="Z96" s="174">
        <v>0</v>
      </c>
      <c r="AA96" s="174">
        <v>1.12742E-2</v>
      </c>
      <c r="AB96" s="174">
        <v>1.0514600000000001E-2</v>
      </c>
      <c r="AC96" s="174">
        <v>1.08574E-2</v>
      </c>
      <c r="AD96" s="174">
        <v>1.0919699999999999E-2</v>
      </c>
      <c r="AE96" s="174">
        <v>1.6039100000000001E-2</v>
      </c>
      <c r="AF96" s="174">
        <v>2.2125300000000001E-2</v>
      </c>
      <c r="AG96" s="174">
        <v>2.34287E-2</v>
      </c>
      <c r="AH96" s="174">
        <v>2.72838E-2</v>
      </c>
      <c r="AI96" s="174">
        <v>3.2864999999999998E-2</v>
      </c>
      <c r="AJ96" s="174">
        <v>3.9407299999999999E-2</v>
      </c>
      <c r="AK96" s="174">
        <v>4.8724000000000003E-2</v>
      </c>
      <c r="AL96" s="174">
        <v>5.99541428571429E-2</v>
      </c>
      <c r="AM96" s="174">
        <v>6.4050243236748697E-2</v>
      </c>
      <c r="AN96" s="174">
        <v>6.4690420685955596E-2</v>
      </c>
      <c r="AO96" s="174">
        <v>6.7849446989180606E-2</v>
      </c>
      <c r="AP96" s="174">
        <v>6.7742607889392695E-2</v>
      </c>
      <c r="AQ96" s="174">
        <v>6.7501091937344701E-2</v>
      </c>
      <c r="AR96" s="174">
        <v>7.1594458914103196E-2</v>
      </c>
      <c r="AS96" s="174">
        <v>8.3474633797709002E-2</v>
      </c>
      <c r="AT96" s="174">
        <v>9.58442030605723E-2</v>
      </c>
      <c r="AU96" s="174">
        <v>9.9019202751586294E-2</v>
      </c>
      <c r="AV96" s="174">
        <v>0.10339840852892</v>
      </c>
      <c r="AW96" s="174">
        <v>0.11397637682709399</v>
      </c>
      <c r="AX96" s="174">
        <v>0.12462132074844</v>
      </c>
      <c r="AY96" s="174">
        <v>0.156136406411712</v>
      </c>
      <c r="AZ96" s="174">
        <v>0.12722255159689899</v>
      </c>
      <c r="BA96" s="174">
        <v>0.20134044874673801</v>
      </c>
      <c r="BB96" s="174">
        <v>0.20540050766785301</v>
      </c>
      <c r="BC96" s="174">
        <v>0.25624547807100401</v>
      </c>
      <c r="BD96" s="174">
        <v>0.346094143122677</v>
      </c>
      <c r="BE96" s="175">
        <v>0.36885541113246201</v>
      </c>
      <c r="BF96" s="132">
        <v>6.2854188007203798E-2</v>
      </c>
      <c r="BG96" s="132">
        <v>0.137006218490104</v>
      </c>
      <c r="BH96" s="132">
        <v>1.16315666562381E-2</v>
      </c>
    </row>
    <row r="97" spans="1:60">
      <c r="A97" s="136" t="s">
        <v>340</v>
      </c>
      <c r="B97" s="174">
        <v>0</v>
      </c>
      <c r="C97" s="174">
        <v>0</v>
      </c>
      <c r="D97" s="174">
        <v>0</v>
      </c>
      <c r="E97" s="174">
        <v>0</v>
      </c>
      <c r="F97" s="174">
        <v>0</v>
      </c>
      <c r="G97" s="174">
        <v>2.4270400000000001E-3</v>
      </c>
      <c r="H97" s="174">
        <v>2.3561099999999998E-3</v>
      </c>
      <c r="I97" s="174">
        <v>2.48591E-3</v>
      </c>
      <c r="J97" s="174">
        <v>2.5399799999999998E-3</v>
      </c>
      <c r="K97" s="174">
        <v>3.0754699999999999E-3</v>
      </c>
      <c r="L97" s="174">
        <v>3.7850700000000002E-3</v>
      </c>
      <c r="M97" s="174">
        <v>3.6755300000000002E-3</v>
      </c>
      <c r="N97" s="174">
        <v>5.3377399999999997E-3</v>
      </c>
      <c r="O97" s="174">
        <v>8.2764399999999995E-3</v>
      </c>
      <c r="P97" s="174">
        <v>1.099732E-2</v>
      </c>
      <c r="Q97" s="174">
        <v>1.0914399999999999E-2</v>
      </c>
      <c r="R97" s="174">
        <v>1.136527E-2</v>
      </c>
      <c r="S97" s="174">
        <v>9.8707669999999997E-2</v>
      </c>
      <c r="T97" s="174">
        <v>0.11030233</v>
      </c>
      <c r="U97" s="174">
        <v>0.12119023</v>
      </c>
      <c r="V97" s="174">
        <v>0.12699479</v>
      </c>
      <c r="W97" s="174">
        <v>0.13803359000000001</v>
      </c>
      <c r="X97" s="174">
        <v>0.14792468</v>
      </c>
      <c r="Y97" s="174">
        <v>0.15986553000000001</v>
      </c>
      <c r="Z97" s="174">
        <v>0.17046979000000001</v>
      </c>
      <c r="AA97" s="174">
        <v>0.11341126</v>
      </c>
      <c r="AB97" s="174">
        <v>0.11651857</v>
      </c>
      <c r="AC97" s="174">
        <v>0.11860617</v>
      </c>
      <c r="AD97" s="174">
        <v>0.115828315959596</v>
      </c>
      <c r="AE97" s="174">
        <v>0.135024935959596</v>
      </c>
      <c r="AF97" s="174">
        <v>0.143356055959596</v>
      </c>
      <c r="AG97" s="174">
        <v>0.15304106191919201</v>
      </c>
      <c r="AH97" s="174">
        <v>0.16534889441850001</v>
      </c>
      <c r="AI97" s="174">
        <v>0.163229459570707</v>
      </c>
      <c r="AJ97" s="174">
        <v>0.167411986363636</v>
      </c>
      <c r="AK97" s="174">
        <v>0.16564143719178101</v>
      </c>
      <c r="AL97" s="174">
        <v>0.166715150684042</v>
      </c>
      <c r="AM97" s="174">
        <v>0.178140663870968</v>
      </c>
      <c r="AN97" s="174">
        <v>0.19284296538461501</v>
      </c>
      <c r="AO97" s="174">
        <v>0.202360315468982</v>
      </c>
      <c r="AP97" s="174">
        <v>0.244277944374241</v>
      </c>
      <c r="AQ97" s="174">
        <v>0.24707633221250999</v>
      </c>
      <c r="AR97" s="174">
        <v>0.26093532763482402</v>
      </c>
      <c r="AS97" s="174">
        <v>0.25537424031040301</v>
      </c>
      <c r="AT97" s="174">
        <v>0.25361491869911101</v>
      </c>
      <c r="AU97" s="174">
        <v>0.28551284300315299</v>
      </c>
      <c r="AV97" s="174">
        <v>0.29748630031964701</v>
      </c>
      <c r="AW97" s="174">
        <v>0.32568669563304598</v>
      </c>
      <c r="AX97" s="174">
        <v>0.389219906734458</v>
      </c>
      <c r="AY97" s="174">
        <v>0.489254312856442</v>
      </c>
      <c r="AZ97" s="174">
        <v>0.63514274325679199</v>
      </c>
      <c r="BA97" s="174">
        <v>0.67051903539255298</v>
      </c>
      <c r="BB97" s="174">
        <v>0.80425416830129504</v>
      </c>
      <c r="BC97" s="174">
        <v>0.90082753853502195</v>
      </c>
      <c r="BD97" s="174">
        <v>1.0084442746395399</v>
      </c>
      <c r="BE97" s="175">
        <v>1.13194312448637</v>
      </c>
      <c r="BF97" s="132">
        <v>0.11939788057459</v>
      </c>
      <c r="BG97" s="132">
        <v>0.14801539164868899</v>
      </c>
      <c r="BH97" s="132">
        <v>3.5694940364600899E-2</v>
      </c>
    </row>
    <row r="98" spans="1:60">
      <c r="A98" s="136" t="s">
        <v>341</v>
      </c>
      <c r="B98" s="174">
        <v>0</v>
      </c>
      <c r="C98" s="174">
        <v>0</v>
      </c>
      <c r="D98" s="174">
        <v>0</v>
      </c>
      <c r="E98" s="174">
        <v>0</v>
      </c>
      <c r="F98" s="174">
        <v>0</v>
      </c>
      <c r="G98" s="174">
        <v>0</v>
      </c>
      <c r="H98" s="174">
        <v>0</v>
      </c>
      <c r="I98" s="174">
        <v>0</v>
      </c>
      <c r="J98" s="174">
        <v>0</v>
      </c>
      <c r="K98" s="174">
        <v>0</v>
      </c>
      <c r="L98" s="174">
        <v>0</v>
      </c>
      <c r="M98" s="174">
        <v>0</v>
      </c>
      <c r="N98" s="174">
        <v>0</v>
      </c>
      <c r="O98" s="174">
        <v>0</v>
      </c>
      <c r="P98" s="174">
        <v>0</v>
      </c>
      <c r="Q98" s="174">
        <v>0</v>
      </c>
      <c r="R98" s="174">
        <v>0</v>
      </c>
      <c r="S98" s="174">
        <v>0</v>
      </c>
      <c r="T98" s="174">
        <v>0</v>
      </c>
      <c r="U98" s="174">
        <v>0</v>
      </c>
      <c r="V98" s="174">
        <v>0</v>
      </c>
      <c r="W98" s="174">
        <v>0</v>
      </c>
      <c r="X98" s="174">
        <v>0</v>
      </c>
      <c r="Y98" s="174">
        <v>0</v>
      </c>
      <c r="Z98" s="174">
        <v>0</v>
      </c>
      <c r="AA98" s="174">
        <v>0</v>
      </c>
      <c r="AB98" s="174">
        <v>0</v>
      </c>
      <c r="AC98" s="174">
        <v>0</v>
      </c>
      <c r="AD98" s="174">
        <v>0</v>
      </c>
      <c r="AE98" s="174">
        <v>0</v>
      </c>
      <c r="AF98" s="174">
        <v>0</v>
      </c>
      <c r="AG98" s="174">
        <v>0</v>
      </c>
      <c r="AH98" s="174">
        <v>0</v>
      </c>
      <c r="AI98" s="174">
        <v>0</v>
      </c>
      <c r="AJ98" s="174">
        <v>0</v>
      </c>
      <c r="AK98" s="174">
        <v>5.7090300000000004E-3</v>
      </c>
      <c r="AL98" s="174">
        <v>5.70366116883117E-3</v>
      </c>
      <c r="AM98" s="174">
        <v>3.9918193548387102E-3</v>
      </c>
      <c r="AN98" s="174">
        <v>4.0849038461538501E-3</v>
      </c>
      <c r="AO98" s="174">
        <v>5.6167566878980897E-3</v>
      </c>
      <c r="AP98" s="174">
        <v>5.7375000000000004E-3</v>
      </c>
      <c r="AQ98" s="174">
        <v>6.2631818867924498E-3</v>
      </c>
      <c r="AR98" s="174">
        <v>8.5603293125E-3</v>
      </c>
      <c r="AS98" s="174">
        <v>9.34770391304348E-3</v>
      </c>
      <c r="AT98" s="174">
        <v>1.33445866666667E-2</v>
      </c>
      <c r="AU98" s="174">
        <v>1.18547262883436E-2</v>
      </c>
      <c r="AV98" s="174">
        <v>1.5348235591463401E-2</v>
      </c>
      <c r="AW98" s="174">
        <v>1.8801014981818201E-2</v>
      </c>
      <c r="AX98" s="174">
        <v>1.93371410843373E-2</v>
      </c>
      <c r="AY98" s="174">
        <v>2.0980742514970101E-2</v>
      </c>
      <c r="AZ98" s="174">
        <v>2.5601474285714299E-2</v>
      </c>
      <c r="BA98" s="174">
        <v>2.5962742248520701E-2</v>
      </c>
      <c r="BB98" s="174">
        <v>2.571236E-2</v>
      </c>
      <c r="BC98" s="174">
        <v>3.5984871578947399E-2</v>
      </c>
      <c r="BD98" s="174">
        <v>4.2425660658276902E-2</v>
      </c>
      <c r="BE98" s="175">
        <v>4.4828634599368603E-2</v>
      </c>
      <c r="BF98" s="132">
        <v>5.3752641620956401E-2</v>
      </c>
      <c r="BG98" s="132">
        <v>0.12261889785508299</v>
      </c>
      <c r="BH98" s="132">
        <v>1.41363590098843E-3</v>
      </c>
    </row>
    <row r="99" spans="1:60">
      <c r="A99" s="136" t="s">
        <v>342</v>
      </c>
      <c r="B99" s="174">
        <v>1.3480000000000001E-2</v>
      </c>
      <c r="C99" s="174">
        <v>1.359E-2</v>
      </c>
      <c r="D99" s="174">
        <v>1.1339999999999999E-2</v>
      </c>
      <c r="E99" s="174">
        <v>1.295E-2</v>
      </c>
      <c r="F99" s="174">
        <v>1.3270000000000001E-2</v>
      </c>
      <c r="G99" s="174">
        <v>1.273E-2</v>
      </c>
      <c r="H99" s="174">
        <v>1.256E-2</v>
      </c>
      <c r="I99" s="174">
        <v>1.257E-2</v>
      </c>
      <c r="J99" s="174">
        <v>1.243E-2</v>
      </c>
      <c r="K99" s="174">
        <v>1.75972210526316E-2</v>
      </c>
      <c r="L99" s="174">
        <v>1.7868273684210501E-2</v>
      </c>
      <c r="M99" s="174">
        <v>1.7355115789473699E-2</v>
      </c>
      <c r="N99" s="174">
        <v>1.65866947368421E-2</v>
      </c>
      <c r="O99" s="174">
        <v>1.6818273684210499E-2</v>
      </c>
      <c r="P99" s="174">
        <v>1.55824842105263E-2</v>
      </c>
      <c r="Q99" s="174">
        <v>1.65214315789474E-2</v>
      </c>
      <c r="R99" s="174">
        <v>1.6192484210526301E-2</v>
      </c>
      <c r="S99" s="174">
        <v>1.64898526315789E-2</v>
      </c>
      <c r="T99" s="174">
        <v>1.6670484210526301E-2</v>
      </c>
      <c r="U99" s="174">
        <v>1.8190957894736799E-2</v>
      </c>
      <c r="V99" s="174">
        <v>1.6908726315789501E-2</v>
      </c>
      <c r="W99" s="174">
        <v>1.7636989473684202E-2</v>
      </c>
      <c r="X99" s="174">
        <v>1.7585647368421099E-2</v>
      </c>
      <c r="Y99" s="174">
        <v>1.7679473684210498E-2</v>
      </c>
      <c r="Z99" s="174">
        <v>2.26091578947368E-2</v>
      </c>
      <c r="AA99" s="174">
        <v>2.60853684210526E-2</v>
      </c>
      <c r="AB99" s="174">
        <v>2.7851684210526299E-2</v>
      </c>
      <c r="AC99" s="174">
        <v>2.7617961722488E-2</v>
      </c>
      <c r="AD99" s="174">
        <v>2.8841963849016501E-2</v>
      </c>
      <c r="AE99" s="174">
        <v>2.7376416799574699E-2</v>
      </c>
      <c r="AF99" s="174">
        <v>2.6826401010101E-2</v>
      </c>
      <c r="AG99" s="174">
        <v>2.63382331525784E-2</v>
      </c>
      <c r="AH99" s="174">
        <v>2.7309777660818699E-2</v>
      </c>
      <c r="AI99" s="174">
        <v>3.10752685486443E-2</v>
      </c>
      <c r="AJ99" s="174">
        <v>3.3480581924508201E-2</v>
      </c>
      <c r="AK99" s="174">
        <v>3.5995828176501897E-2</v>
      </c>
      <c r="AL99" s="174">
        <v>3.4215824892810498E-2</v>
      </c>
      <c r="AM99" s="174">
        <v>3.2883699768186399E-2</v>
      </c>
      <c r="AN99" s="174">
        <v>3.1930375580366703E-2</v>
      </c>
      <c r="AO99" s="174">
        <v>3.4844682031600002E-2</v>
      </c>
      <c r="AP99" s="174">
        <v>4.1088435202156097E-2</v>
      </c>
      <c r="AQ99" s="174">
        <v>4.3408955960915999E-2</v>
      </c>
      <c r="AR99" s="174">
        <v>4.8010568041226102E-2</v>
      </c>
      <c r="AS99" s="174">
        <v>5.5150404444440998E-2</v>
      </c>
      <c r="AT99" s="174">
        <v>6.5270391638955996E-2</v>
      </c>
      <c r="AU99" s="174">
        <v>7.6056499880388595E-2</v>
      </c>
      <c r="AV99" s="174">
        <v>8.1862517773128599E-2</v>
      </c>
      <c r="AW99" s="174">
        <v>8.3372582843255605E-2</v>
      </c>
      <c r="AX99" s="174">
        <v>8.5309565713084304E-2</v>
      </c>
      <c r="AY99" s="174">
        <v>9.3726613033367906E-2</v>
      </c>
      <c r="AZ99" s="174">
        <v>0.10008136296179999</v>
      </c>
      <c r="BA99" s="174">
        <v>9.92690416219629E-2</v>
      </c>
      <c r="BB99" s="174">
        <v>9.6712199556049705E-2</v>
      </c>
      <c r="BC99" s="174">
        <v>9.56532960819933E-2</v>
      </c>
      <c r="BD99" s="174">
        <v>9.7990740181949504E-2</v>
      </c>
      <c r="BE99" s="175">
        <v>9.8540115685854496E-2</v>
      </c>
      <c r="BF99" s="132">
        <v>2.8588437501917401E-3</v>
      </c>
      <c r="BG99" s="132">
        <v>4.1470281862911601E-2</v>
      </c>
      <c r="BH99" s="132">
        <v>3.1073854126049999E-3</v>
      </c>
    </row>
    <row r="100" spans="1:60">
      <c r="A100" s="136" t="s">
        <v>343</v>
      </c>
      <c r="B100" s="174">
        <v>0</v>
      </c>
      <c r="C100" s="174">
        <v>0</v>
      </c>
      <c r="D100" s="174">
        <v>0</v>
      </c>
      <c r="E100" s="174">
        <v>0</v>
      </c>
      <c r="F100" s="174">
        <v>0</v>
      </c>
      <c r="G100" s="174">
        <v>0</v>
      </c>
      <c r="H100" s="174">
        <v>0</v>
      </c>
      <c r="I100" s="174">
        <v>0</v>
      </c>
      <c r="J100" s="174">
        <v>0</v>
      </c>
      <c r="K100" s="174">
        <v>0</v>
      </c>
      <c r="L100" s="174">
        <v>0</v>
      </c>
      <c r="M100" s="174">
        <v>0</v>
      </c>
      <c r="N100" s="174">
        <v>0</v>
      </c>
      <c r="O100" s="174">
        <v>0</v>
      </c>
      <c r="P100" s="174">
        <v>0</v>
      </c>
      <c r="Q100" s="174">
        <v>0</v>
      </c>
      <c r="R100" s="174">
        <v>0</v>
      </c>
      <c r="S100" s="174">
        <v>0</v>
      </c>
      <c r="T100" s="174">
        <v>0</v>
      </c>
      <c r="U100" s="174">
        <v>0</v>
      </c>
      <c r="V100" s="174">
        <v>0</v>
      </c>
      <c r="W100" s="174">
        <v>0</v>
      </c>
      <c r="X100" s="174">
        <v>0</v>
      </c>
      <c r="Y100" s="174">
        <v>0</v>
      </c>
      <c r="Z100" s="174">
        <v>0</v>
      </c>
      <c r="AA100" s="174">
        <v>0</v>
      </c>
      <c r="AB100" s="174">
        <v>0</v>
      </c>
      <c r="AC100" s="174">
        <v>0</v>
      </c>
      <c r="AD100" s="174">
        <v>0</v>
      </c>
      <c r="AE100" s="174">
        <v>0</v>
      </c>
      <c r="AF100" s="174">
        <v>0</v>
      </c>
      <c r="AG100" s="174">
        <v>0</v>
      </c>
      <c r="AH100" s="174">
        <v>0</v>
      </c>
      <c r="AI100" s="174">
        <v>0</v>
      </c>
      <c r="AJ100" s="174">
        <v>0</v>
      </c>
      <c r="AK100" s="174">
        <v>9.2669999999999992E-3</v>
      </c>
      <c r="AL100" s="174">
        <v>8.6643701298701296E-3</v>
      </c>
      <c r="AM100" s="174">
        <v>9.4840258064516104E-3</v>
      </c>
      <c r="AN100" s="174">
        <v>1.02107884615385E-2</v>
      </c>
      <c r="AO100" s="174">
        <v>1.04897579617834E-2</v>
      </c>
      <c r="AP100" s="174">
        <v>0</v>
      </c>
      <c r="AQ100" s="174">
        <v>0</v>
      </c>
      <c r="AR100" s="174">
        <v>1.9316249999999999E-6</v>
      </c>
      <c r="AS100" s="174">
        <v>1.50529192546584E-5</v>
      </c>
      <c r="AT100" s="174">
        <v>5.0319999999999999E-5</v>
      </c>
      <c r="AU100" s="174">
        <v>1.2604196319018399E-4</v>
      </c>
      <c r="AV100" s="174">
        <v>2.5030426829268301E-4</v>
      </c>
      <c r="AW100" s="174">
        <v>7.8646636363636298E-4</v>
      </c>
      <c r="AX100" s="174">
        <v>2.72917571453127E-3</v>
      </c>
      <c r="AY100" s="174">
        <v>5.0510144215162901E-3</v>
      </c>
      <c r="AZ100" s="174">
        <v>9.5255072444727501E-3</v>
      </c>
      <c r="BA100" s="174">
        <v>2.08593933958699E-2</v>
      </c>
      <c r="BB100" s="174">
        <v>3.7372837745426997E-2</v>
      </c>
      <c r="BC100" s="174">
        <v>4.83836045554802E-2</v>
      </c>
      <c r="BD100" s="174">
        <v>4.8044460001698701E-2</v>
      </c>
      <c r="BE100" s="175">
        <v>4.4800395290626703E-2</v>
      </c>
      <c r="BF100" s="132">
        <v>-7.0069892815253401E-2</v>
      </c>
      <c r="BG100" s="132">
        <v>0.98605041377993097</v>
      </c>
      <c r="BH100" s="132">
        <v>1.41274539649252E-3</v>
      </c>
    </row>
    <row r="101" spans="1:60">
      <c r="A101" s="136" t="s">
        <v>344</v>
      </c>
      <c r="B101" s="174">
        <v>0</v>
      </c>
      <c r="C101" s="174">
        <v>0</v>
      </c>
      <c r="D101" s="174">
        <v>0</v>
      </c>
      <c r="E101" s="174">
        <v>0</v>
      </c>
      <c r="F101" s="174">
        <v>0</v>
      </c>
      <c r="G101" s="174">
        <v>0</v>
      </c>
      <c r="H101" s="174">
        <v>0</v>
      </c>
      <c r="I101" s="174">
        <v>0</v>
      </c>
      <c r="J101" s="174">
        <v>0</v>
      </c>
      <c r="K101" s="174">
        <v>0</v>
      </c>
      <c r="L101" s="174">
        <v>0</v>
      </c>
      <c r="M101" s="174">
        <v>0</v>
      </c>
      <c r="N101" s="174">
        <v>1.0000000000000001E-5</v>
      </c>
      <c r="O101" s="174">
        <v>3.0000000000000001E-5</v>
      </c>
      <c r="P101" s="174">
        <v>6.3693999999999999E-3</v>
      </c>
      <c r="Q101" s="174">
        <v>2.0448500000000001E-2</v>
      </c>
      <c r="R101" s="174">
        <v>3.9121900000000001E-2</v>
      </c>
      <c r="S101" s="174">
        <v>3.9078599999999998E-2</v>
      </c>
      <c r="T101" s="174">
        <v>4.9349799999999999E-2</v>
      </c>
      <c r="U101" s="174">
        <v>5.3584600000000003E-2</v>
      </c>
      <c r="V101" s="174">
        <v>5.9421799999999997E-2</v>
      </c>
      <c r="W101" s="174">
        <v>5.5732999999999998E-2</v>
      </c>
      <c r="X101" s="174">
        <v>4.8959700000000002E-2</v>
      </c>
      <c r="Y101" s="174">
        <v>5.2229100000000001E-2</v>
      </c>
      <c r="Z101" s="174">
        <v>5.7016600000000001E-2</v>
      </c>
      <c r="AA101" s="174">
        <v>5.8957599999999999E-2</v>
      </c>
      <c r="AB101" s="174">
        <v>5.7579999999999999E-2</v>
      </c>
      <c r="AC101" s="174">
        <v>5.7000000000000002E-2</v>
      </c>
      <c r="AD101" s="174">
        <v>5.6669999999999998E-2</v>
      </c>
      <c r="AE101" s="174">
        <v>6.3200000000000006E-2</v>
      </c>
      <c r="AF101" s="174">
        <v>6.1350000000000002E-2</v>
      </c>
      <c r="AG101" s="174">
        <v>6.5339999999999995E-2</v>
      </c>
      <c r="AH101" s="174">
        <v>7.2370000000000004E-2</v>
      </c>
      <c r="AI101" s="174">
        <v>8.9139999999999997E-2</v>
      </c>
      <c r="AJ101" s="174">
        <v>0.10594000000000001</v>
      </c>
      <c r="AK101" s="174">
        <v>0.11626</v>
      </c>
      <c r="AL101" s="174">
        <v>0.103741948051948</v>
      </c>
      <c r="AM101" s="174">
        <v>0.101103318</v>
      </c>
      <c r="AN101" s="174">
        <v>9.6335508461538405E-2</v>
      </c>
      <c r="AO101" s="174">
        <v>0.100195996815287</v>
      </c>
      <c r="AP101" s="174">
        <v>9.6132921220759907E-2</v>
      </c>
      <c r="AQ101" s="174">
        <v>0.101325632809599</v>
      </c>
      <c r="AR101" s="174">
        <v>9.9559060164351607E-2</v>
      </c>
      <c r="AS101" s="174">
        <v>0.10487095068516</v>
      </c>
      <c r="AT101" s="174">
        <v>0.10668554322471301</v>
      </c>
      <c r="AU101" s="174">
        <v>0.102838538872334</v>
      </c>
      <c r="AV101" s="174">
        <v>0.103775491017393</v>
      </c>
      <c r="AW101" s="174">
        <v>0.109394574004747</v>
      </c>
      <c r="AX101" s="174">
        <v>0.105345367752102</v>
      </c>
      <c r="AY101" s="174">
        <v>0.11330095378919</v>
      </c>
      <c r="AZ101" s="174">
        <v>0.12954272220574101</v>
      </c>
      <c r="BA101" s="174">
        <v>0.14498324082771799</v>
      </c>
      <c r="BB101" s="174">
        <v>0.142261214173971</v>
      </c>
      <c r="BC101" s="174">
        <v>0.145391812009635</v>
      </c>
      <c r="BD101" s="174">
        <v>0.14695978771219301</v>
      </c>
      <c r="BE101" s="175">
        <v>0.146674451021027</v>
      </c>
      <c r="BF101" s="132">
        <v>-4.6685325831235004E-3</v>
      </c>
      <c r="BG101" s="132">
        <v>3.2545728232908501E-2</v>
      </c>
      <c r="BH101" s="132">
        <v>4.6252639986499701E-3</v>
      </c>
    </row>
    <row r="102" spans="1:60">
      <c r="A102" s="136" t="s">
        <v>345</v>
      </c>
      <c r="B102" s="174">
        <v>0</v>
      </c>
      <c r="C102" s="174">
        <v>0</v>
      </c>
      <c r="D102" s="174">
        <v>0</v>
      </c>
      <c r="E102" s="174">
        <v>0</v>
      </c>
      <c r="F102" s="174">
        <v>0</v>
      </c>
      <c r="G102" s="174">
        <v>0</v>
      </c>
      <c r="H102" s="174">
        <v>0</v>
      </c>
      <c r="I102" s="174">
        <v>0</v>
      </c>
      <c r="J102" s="174">
        <v>0</v>
      </c>
      <c r="K102" s="174">
        <v>0</v>
      </c>
      <c r="L102" s="174">
        <v>0</v>
      </c>
      <c r="M102" s="174">
        <v>0</v>
      </c>
      <c r="N102" s="174">
        <v>0</v>
      </c>
      <c r="O102" s="174">
        <v>0</v>
      </c>
      <c r="P102" s="174">
        <v>0</v>
      </c>
      <c r="Q102" s="174">
        <v>0</v>
      </c>
      <c r="R102" s="174">
        <v>0</v>
      </c>
      <c r="S102" s="174">
        <v>0</v>
      </c>
      <c r="T102" s="174">
        <v>0</v>
      </c>
      <c r="U102" s="174">
        <v>0</v>
      </c>
      <c r="V102" s="174">
        <v>0</v>
      </c>
      <c r="W102" s="174">
        <v>8.4999999999999995E-4</v>
      </c>
      <c r="X102" s="174">
        <v>8.4999999999999995E-4</v>
      </c>
      <c r="Y102" s="174">
        <v>8.4999999999999995E-4</v>
      </c>
      <c r="Z102" s="174">
        <v>8.4999999999999995E-4</v>
      </c>
      <c r="AA102" s="174">
        <v>8.4999999999999995E-4</v>
      </c>
      <c r="AB102" s="174">
        <v>2.4499999999999999E-3</v>
      </c>
      <c r="AC102" s="174">
        <v>2.4499999999999999E-3</v>
      </c>
      <c r="AD102" s="174">
        <v>2.4499999999999999E-3</v>
      </c>
      <c r="AE102" s="174">
        <v>2.4499999999999999E-3</v>
      </c>
      <c r="AF102" s="174">
        <v>2.4499999999999999E-3</v>
      </c>
      <c r="AG102" s="174">
        <v>2.4499999999999999E-3</v>
      </c>
      <c r="AH102" s="174">
        <v>2.4499999999999999E-3</v>
      </c>
      <c r="AI102" s="174">
        <v>2.4499999999999999E-3</v>
      </c>
      <c r="AJ102" s="174">
        <v>2.4499999999999999E-3</v>
      </c>
      <c r="AK102" s="174">
        <v>2.4499999999999999E-3</v>
      </c>
      <c r="AL102" s="174">
        <v>4.6992857142857201E-3</v>
      </c>
      <c r="AM102" s="174">
        <v>4.6689677419354796E-3</v>
      </c>
      <c r="AN102" s="174">
        <v>4.8548076923076904E-3</v>
      </c>
      <c r="AO102" s="174">
        <v>4.6679617834394904E-3</v>
      </c>
      <c r="AP102" s="174">
        <v>4.6254296677215199E-3</v>
      </c>
      <c r="AQ102" s="174">
        <v>4.5588688301886797E-3</v>
      </c>
      <c r="AR102" s="174">
        <v>4.7201379750000001E-3</v>
      </c>
      <c r="AS102" s="174">
        <v>4.9528234635093198E-3</v>
      </c>
      <c r="AT102" s="174">
        <v>4.9930710388888903E-3</v>
      </c>
      <c r="AU102" s="174">
        <v>5.5403291346625702E-3</v>
      </c>
      <c r="AV102" s="174">
        <v>5.6915975277439003E-3</v>
      </c>
      <c r="AW102" s="174">
        <v>5.97076908545454E-3</v>
      </c>
      <c r="AX102" s="174">
        <v>6.6201908428504697E-3</v>
      </c>
      <c r="AY102" s="174">
        <v>7.0415133334750498E-3</v>
      </c>
      <c r="AZ102" s="174">
        <v>7.8414236414292102E-3</v>
      </c>
      <c r="BA102" s="174">
        <v>8.0575342585352695E-3</v>
      </c>
      <c r="BB102" s="174">
        <v>8.0788870458994005E-3</v>
      </c>
      <c r="BC102" s="174">
        <v>8.0316603325019092E-3</v>
      </c>
      <c r="BD102" s="174">
        <v>8.5123044836496308E-3</v>
      </c>
      <c r="BE102" s="175">
        <v>8.6552025409025301E-3</v>
      </c>
      <c r="BF102" s="132">
        <v>1.40091279756156E-2</v>
      </c>
      <c r="BG102" s="132">
        <v>5.4794703755034903E-2</v>
      </c>
      <c r="BH102" s="132">
        <v>2.7293503698010201E-4</v>
      </c>
    </row>
    <row r="103" spans="1:60">
      <c r="A103" s="136" t="s">
        <v>346</v>
      </c>
      <c r="B103" s="174">
        <v>0</v>
      </c>
      <c r="C103" s="174">
        <v>0</v>
      </c>
      <c r="D103" s="174">
        <v>0</v>
      </c>
      <c r="E103" s="174">
        <v>0</v>
      </c>
      <c r="F103" s="174">
        <v>0</v>
      </c>
      <c r="G103" s="174">
        <v>0</v>
      </c>
      <c r="H103" s="174">
        <v>0</v>
      </c>
      <c r="I103" s="174">
        <v>0</v>
      </c>
      <c r="J103" s="174">
        <v>0</v>
      </c>
      <c r="K103" s="174">
        <v>0</v>
      </c>
      <c r="L103" s="174">
        <v>0</v>
      </c>
      <c r="M103" s="174">
        <v>0</v>
      </c>
      <c r="N103" s="174">
        <v>0</v>
      </c>
      <c r="O103" s="174">
        <v>0</v>
      </c>
      <c r="P103" s="174">
        <v>0</v>
      </c>
      <c r="Q103" s="174">
        <v>0</v>
      </c>
      <c r="R103" s="174">
        <v>0</v>
      </c>
      <c r="S103" s="174">
        <v>0</v>
      </c>
      <c r="T103" s="174">
        <v>0</v>
      </c>
      <c r="U103" s="174">
        <v>0</v>
      </c>
      <c r="V103" s="174">
        <v>0</v>
      </c>
      <c r="W103" s="174">
        <v>0</v>
      </c>
      <c r="X103" s="174">
        <v>0</v>
      </c>
      <c r="Y103" s="174">
        <v>0</v>
      </c>
      <c r="Z103" s="174">
        <v>0</v>
      </c>
      <c r="AA103" s="174">
        <v>1.0000000000000001E-5</v>
      </c>
      <c r="AB103" s="174">
        <v>1.0000000000000001E-5</v>
      </c>
      <c r="AC103" s="174">
        <v>2.0000000000000002E-5</v>
      </c>
      <c r="AD103" s="174">
        <v>3.0000000000000001E-5</v>
      </c>
      <c r="AE103" s="174">
        <v>3.0000000000000001E-5</v>
      </c>
      <c r="AF103" s="174">
        <v>2.5200000000000001E-3</v>
      </c>
      <c r="AG103" s="174">
        <v>4.0600000000000002E-3</v>
      </c>
      <c r="AH103" s="174">
        <v>8.1999999999999998E-4</v>
      </c>
      <c r="AI103" s="174">
        <v>6.4000000000000005E-4</v>
      </c>
      <c r="AJ103" s="174">
        <v>9.7411000000000004E-4</v>
      </c>
      <c r="AK103" s="174">
        <v>1.0096899999999999E-3</v>
      </c>
      <c r="AL103" s="174">
        <v>1.0608066233766199E-3</v>
      </c>
      <c r="AM103" s="174">
        <v>1.9833241935483898E-3</v>
      </c>
      <c r="AN103" s="174">
        <v>2.1637436538461501E-3</v>
      </c>
      <c r="AO103" s="174">
        <v>3.6428875289581499E-3</v>
      </c>
      <c r="AP103" s="174">
        <v>4.47415851202291E-3</v>
      </c>
      <c r="AQ103" s="174">
        <v>7.15088187859472E-3</v>
      </c>
      <c r="AR103" s="174">
        <v>1.19515244358319E-2</v>
      </c>
      <c r="AS103" s="174">
        <v>2.0487557936178399E-2</v>
      </c>
      <c r="AT103" s="174">
        <v>2.755414817037E-2</v>
      </c>
      <c r="AU103" s="174">
        <v>5.6971804169096703E-2</v>
      </c>
      <c r="AV103" s="174">
        <v>8.4903250595647906E-2</v>
      </c>
      <c r="AW103" s="174">
        <v>9.4979440864055104E-2</v>
      </c>
      <c r="AX103" s="174">
        <v>0.11659644572530101</v>
      </c>
      <c r="AY103" s="174">
        <v>0.15363267479305601</v>
      </c>
      <c r="AZ103" s="174">
        <v>0.17636503913189</v>
      </c>
      <c r="BA103" s="174">
        <v>0.18997268396532499</v>
      </c>
      <c r="BB103" s="174">
        <v>0.23523194502</v>
      </c>
      <c r="BC103" s="174">
        <v>0.27176393284497202</v>
      </c>
      <c r="BD103" s="174">
        <v>0.30141767147661003</v>
      </c>
      <c r="BE103" s="175">
        <v>0.358154454019186</v>
      </c>
      <c r="BF103" s="132">
        <v>0.18498656096506699</v>
      </c>
      <c r="BG103" s="132">
        <v>0.27027623192463501</v>
      </c>
      <c r="BH103" s="132">
        <v>1.1294120350200601E-2</v>
      </c>
    </row>
    <row r="104" spans="1:60">
      <c r="A104" s="136" t="s">
        <v>347</v>
      </c>
      <c r="B104" s="174">
        <v>0</v>
      </c>
      <c r="C104" s="174">
        <v>0</v>
      </c>
      <c r="D104" s="174">
        <v>0</v>
      </c>
      <c r="E104" s="174">
        <v>0</v>
      </c>
      <c r="F104" s="174">
        <v>0</v>
      </c>
      <c r="G104" s="174">
        <v>0</v>
      </c>
      <c r="H104" s="174">
        <v>0</v>
      </c>
      <c r="I104" s="174">
        <v>0</v>
      </c>
      <c r="J104" s="174">
        <v>0</v>
      </c>
      <c r="K104" s="174">
        <v>0</v>
      </c>
      <c r="L104" s="174">
        <v>0</v>
      </c>
      <c r="M104" s="174">
        <v>0</v>
      </c>
      <c r="N104" s="174">
        <v>0</v>
      </c>
      <c r="O104" s="174">
        <v>0</v>
      </c>
      <c r="P104" s="174">
        <v>0</v>
      </c>
      <c r="Q104" s="174">
        <v>0</v>
      </c>
      <c r="R104" s="174">
        <v>0</v>
      </c>
      <c r="S104" s="174">
        <v>0</v>
      </c>
      <c r="T104" s="174">
        <v>0</v>
      </c>
      <c r="U104" s="174">
        <v>0</v>
      </c>
      <c r="V104" s="174">
        <v>0</v>
      </c>
      <c r="W104" s="174">
        <v>0</v>
      </c>
      <c r="X104" s="174">
        <v>0</v>
      </c>
      <c r="Y104" s="174">
        <v>0</v>
      </c>
      <c r="Z104" s="174">
        <v>0</v>
      </c>
      <c r="AA104" s="174">
        <v>0</v>
      </c>
      <c r="AB104" s="174">
        <v>0</v>
      </c>
      <c r="AC104" s="174">
        <v>0</v>
      </c>
      <c r="AD104" s="174">
        <v>0</v>
      </c>
      <c r="AE104" s="174">
        <v>0</v>
      </c>
      <c r="AF104" s="174">
        <v>0</v>
      </c>
      <c r="AG104" s="174">
        <v>0</v>
      </c>
      <c r="AH104" s="174">
        <v>0</v>
      </c>
      <c r="AI104" s="174">
        <v>0</v>
      </c>
      <c r="AJ104" s="174">
        <v>3.4999999999999997E-5</v>
      </c>
      <c r="AK104" s="174">
        <v>3.8319999999999999E-5</v>
      </c>
      <c r="AL104" s="174">
        <v>4.3745044675324701E-5</v>
      </c>
      <c r="AM104" s="174">
        <v>5.0409636108387099E-5</v>
      </c>
      <c r="AN104" s="174">
        <v>5.6980128184615402E-5</v>
      </c>
      <c r="AO104" s="174">
        <v>6.2026575775796201E-5</v>
      </c>
      <c r="AP104" s="174">
        <v>9.0067445043037894E-5</v>
      </c>
      <c r="AQ104" s="174">
        <v>9.1150727275471705E-5</v>
      </c>
      <c r="AR104" s="174">
        <v>8.9717350229999999E-5</v>
      </c>
      <c r="AS104" s="174">
        <v>1.4574797637764001E-4</v>
      </c>
      <c r="AT104" s="174">
        <v>3.1449292951111102E-4</v>
      </c>
      <c r="AU104" s="174">
        <v>8.7169566098650297E-4</v>
      </c>
      <c r="AV104" s="174">
        <v>1.23109579817561E-3</v>
      </c>
      <c r="AW104" s="174">
        <v>1.65971216264727E-3</v>
      </c>
      <c r="AX104" s="174">
        <v>2.53790009540241E-3</v>
      </c>
      <c r="AY104" s="174">
        <v>3.1326591187832301E-3</v>
      </c>
      <c r="AZ104" s="174">
        <v>4.0912928571428496E-3</v>
      </c>
      <c r="BA104" s="174">
        <v>4.5248165680473297E-3</v>
      </c>
      <c r="BB104" s="174">
        <v>5.9257800000000003E-3</v>
      </c>
      <c r="BC104" s="174">
        <v>6.5738105263157898E-3</v>
      </c>
      <c r="BD104" s="174">
        <v>7.0638027166879903E-3</v>
      </c>
      <c r="BE104" s="175">
        <v>1.0062240515242399E-2</v>
      </c>
      <c r="BF104" s="132">
        <v>0.420587247023686</v>
      </c>
      <c r="BG104" s="132">
        <v>0.36503179576983102</v>
      </c>
      <c r="BH104" s="132">
        <v>3.1730487809520199E-4</v>
      </c>
    </row>
    <row r="105" spans="1:60">
      <c r="A105" s="136" t="s">
        <v>348</v>
      </c>
      <c r="B105" s="174">
        <v>0</v>
      </c>
      <c r="C105" s="174">
        <v>0</v>
      </c>
      <c r="D105" s="174">
        <v>0</v>
      </c>
      <c r="E105" s="174">
        <v>0</v>
      </c>
      <c r="F105" s="174">
        <v>0</v>
      </c>
      <c r="G105" s="174">
        <v>0</v>
      </c>
      <c r="H105" s="174">
        <v>0</v>
      </c>
      <c r="I105" s="174">
        <v>0</v>
      </c>
      <c r="J105" s="174">
        <v>0</v>
      </c>
      <c r="K105" s="174">
        <v>0</v>
      </c>
      <c r="L105" s="174">
        <v>0</v>
      </c>
      <c r="M105" s="174">
        <v>0</v>
      </c>
      <c r="N105" s="174">
        <v>0</v>
      </c>
      <c r="O105" s="174">
        <v>0</v>
      </c>
      <c r="P105" s="174">
        <v>0</v>
      </c>
      <c r="Q105" s="174">
        <v>0</v>
      </c>
      <c r="R105" s="174">
        <v>0</v>
      </c>
      <c r="S105" s="174">
        <v>8.28249E-5</v>
      </c>
      <c r="T105" s="174">
        <v>4.545145E-5</v>
      </c>
      <c r="U105" s="174">
        <v>3.50599E-5</v>
      </c>
      <c r="V105" s="174">
        <v>2.9558799999999999E-5</v>
      </c>
      <c r="W105" s="174">
        <v>4.5321000000000002E-5</v>
      </c>
      <c r="X105" s="174">
        <v>2.8272E-5</v>
      </c>
      <c r="Y105" s="174">
        <v>3.1043600000000002E-5</v>
      </c>
      <c r="Z105" s="174">
        <v>3.1721423999999999E-3</v>
      </c>
      <c r="AA105" s="174">
        <v>3.4614379999999998E-3</v>
      </c>
      <c r="AB105" s="174">
        <v>3.9452820200000004E-3</v>
      </c>
      <c r="AC105" s="174">
        <v>4.2111908999999999E-3</v>
      </c>
      <c r="AD105" s="174">
        <v>3.6348285999999999E-3</v>
      </c>
      <c r="AE105" s="174">
        <v>3.8535519000000001E-3</v>
      </c>
      <c r="AF105" s="174">
        <v>5.1678861500000003E-3</v>
      </c>
      <c r="AG105" s="174">
        <v>5.9520045799999997E-3</v>
      </c>
      <c r="AH105" s="174">
        <v>5.2026952200000002E-3</v>
      </c>
      <c r="AI105" s="174">
        <v>6.1722684450000002E-3</v>
      </c>
      <c r="AJ105" s="174">
        <v>7.53077587E-3</v>
      </c>
      <c r="AK105" s="174">
        <v>1.0596316495000001E-2</v>
      </c>
      <c r="AL105" s="174">
        <v>1.36845645218182E-2</v>
      </c>
      <c r="AM105" s="174">
        <v>1.7346572883197402E-2</v>
      </c>
      <c r="AN105" s="174">
        <v>1.8973350759226001E-2</v>
      </c>
      <c r="AO105" s="174">
        <v>1.9330426189332901E-2</v>
      </c>
      <c r="AP105" s="174">
        <v>1.95667638551205E-2</v>
      </c>
      <c r="AQ105" s="174">
        <v>2.1162439625095401E-2</v>
      </c>
      <c r="AR105" s="174">
        <v>2.6465529454463201E-2</v>
      </c>
      <c r="AS105" s="174">
        <v>2.4889297180433801E-2</v>
      </c>
      <c r="AT105" s="174">
        <v>2.64392855378781E-2</v>
      </c>
      <c r="AU105" s="174">
        <v>2.9924086425353501E-2</v>
      </c>
      <c r="AV105" s="174">
        <v>3.49460362130352E-2</v>
      </c>
      <c r="AW105" s="174">
        <v>3.55046015503016E-2</v>
      </c>
      <c r="AX105" s="174">
        <v>3.93021795701015E-2</v>
      </c>
      <c r="AY105" s="174">
        <v>3.8581290195597397E-2</v>
      </c>
      <c r="AZ105" s="174">
        <v>4.11254918244209E-2</v>
      </c>
      <c r="BA105" s="174">
        <v>4.2165410484276099E-2</v>
      </c>
      <c r="BB105" s="174">
        <v>4.8979386000924302E-2</v>
      </c>
      <c r="BC105" s="174">
        <v>5.8651691367831299E-2</v>
      </c>
      <c r="BD105" s="174">
        <v>7.1742466076167299E-2</v>
      </c>
      <c r="BE105" s="175">
        <v>9.3063731785055698E-2</v>
      </c>
      <c r="BF105" s="132">
        <v>0.29364746390660801</v>
      </c>
      <c r="BG105" s="132">
        <v>0.104975525007809</v>
      </c>
      <c r="BH105" s="132">
        <v>2.9346919331146898E-3</v>
      </c>
    </row>
    <row r="106" spans="1:60">
      <c r="A106" s="136" t="s">
        <v>349</v>
      </c>
      <c r="B106" s="174">
        <v>0</v>
      </c>
      <c r="C106" s="174">
        <v>0</v>
      </c>
      <c r="D106" s="174">
        <v>0</v>
      </c>
      <c r="E106" s="174">
        <v>0</v>
      </c>
      <c r="F106" s="174">
        <v>0</v>
      </c>
      <c r="G106" s="174">
        <v>0</v>
      </c>
      <c r="H106" s="174">
        <v>0</v>
      </c>
      <c r="I106" s="174">
        <v>0</v>
      </c>
      <c r="J106" s="174">
        <v>0</v>
      </c>
      <c r="K106" s="174">
        <v>0</v>
      </c>
      <c r="L106" s="174">
        <v>0</v>
      </c>
      <c r="M106" s="174">
        <v>0</v>
      </c>
      <c r="N106" s="174">
        <v>0</v>
      </c>
      <c r="O106" s="174">
        <v>0</v>
      </c>
      <c r="P106" s="174">
        <v>0</v>
      </c>
      <c r="Q106" s="174">
        <v>0</v>
      </c>
      <c r="R106" s="174">
        <v>0</v>
      </c>
      <c r="S106" s="174">
        <v>0</v>
      </c>
      <c r="T106" s="174">
        <v>0</v>
      </c>
      <c r="U106" s="174">
        <v>0</v>
      </c>
      <c r="V106" s="174">
        <v>0</v>
      </c>
      <c r="W106" s="174">
        <v>0</v>
      </c>
      <c r="X106" s="174">
        <v>4.9200000000000003E-5</v>
      </c>
      <c r="Y106" s="174">
        <v>3.0190000000000002E-4</v>
      </c>
      <c r="Z106" s="174">
        <v>2.1570000000000001E-4</v>
      </c>
      <c r="AA106" s="174">
        <v>2.5009000000000001E-4</v>
      </c>
      <c r="AB106" s="174">
        <v>2.9667000000000002E-4</v>
      </c>
      <c r="AC106" s="174">
        <v>2.0861E-4</v>
      </c>
      <c r="AD106" s="174">
        <v>2.9429E-4</v>
      </c>
      <c r="AE106" s="174">
        <v>5.0763540000000002E-4</v>
      </c>
      <c r="AF106" s="174">
        <v>1.4274906E-3</v>
      </c>
      <c r="AG106" s="174">
        <v>2.0712081000000002E-3</v>
      </c>
      <c r="AH106" s="174">
        <v>2.7350026499999998E-3</v>
      </c>
      <c r="AI106" s="174">
        <v>3.09511095E-3</v>
      </c>
      <c r="AJ106" s="174">
        <v>4.4743328700000001E-3</v>
      </c>
      <c r="AK106" s="174">
        <v>5.2689749099999999E-3</v>
      </c>
      <c r="AL106" s="174">
        <v>6.1705480108441499E-3</v>
      </c>
      <c r="AM106" s="174">
        <v>7.4269375194193597E-3</v>
      </c>
      <c r="AN106" s="174">
        <v>1.2078107483076901E-2</v>
      </c>
      <c r="AO106" s="174">
        <v>1.8083900505413999E-2</v>
      </c>
      <c r="AP106" s="174">
        <v>2.1864426753538699E-2</v>
      </c>
      <c r="AQ106" s="174">
        <v>2.66869146372181E-2</v>
      </c>
      <c r="AR106" s="174">
        <v>2.9447344752605801E-2</v>
      </c>
      <c r="AS106" s="174">
        <v>4.2690529247439997E-2</v>
      </c>
      <c r="AT106" s="174">
        <v>5.1287717776917298E-2</v>
      </c>
      <c r="AU106" s="174">
        <v>6.2953959257727607E-2</v>
      </c>
      <c r="AV106" s="174">
        <v>6.8576564443789706E-2</v>
      </c>
      <c r="AW106" s="174">
        <v>8.8319279078334603E-2</v>
      </c>
      <c r="AX106" s="174">
        <v>0.120705136762066</v>
      </c>
      <c r="AY106" s="174">
        <v>0.14608834977964999</v>
      </c>
      <c r="AZ106" s="174">
        <v>0.15921864713911499</v>
      </c>
      <c r="BA106" s="174">
        <v>0.18270423300108399</v>
      </c>
      <c r="BB106" s="174">
        <v>0.21101435776392199</v>
      </c>
      <c r="BC106" s="174">
        <v>0.244065095477145</v>
      </c>
      <c r="BD106" s="174">
        <v>0.284242502983303</v>
      </c>
      <c r="BE106" s="175">
        <v>0.2755723394022</v>
      </c>
      <c r="BF106" s="132">
        <v>-3.3151598973686698E-2</v>
      </c>
      <c r="BG106" s="132">
        <v>0.18677274654878601</v>
      </c>
      <c r="BH106" s="132">
        <v>8.6899580096469597E-3</v>
      </c>
    </row>
    <row r="107" spans="1:60">
      <c r="A107" s="136" t="s">
        <v>350</v>
      </c>
      <c r="B107" s="174">
        <v>0</v>
      </c>
      <c r="C107" s="174">
        <v>0</v>
      </c>
      <c r="D107" s="174">
        <v>0</v>
      </c>
      <c r="E107" s="174">
        <v>0</v>
      </c>
      <c r="F107" s="174">
        <v>0</v>
      </c>
      <c r="G107" s="174">
        <v>0</v>
      </c>
      <c r="H107" s="174">
        <v>0</v>
      </c>
      <c r="I107" s="174">
        <v>0</v>
      </c>
      <c r="J107" s="174">
        <v>0</v>
      </c>
      <c r="K107" s="174">
        <v>0</v>
      </c>
      <c r="L107" s="174">
        <v>0</v>
      </c>
      <c r="M107" s="174">
        <v>0</v>
      </c>
      <c r="N107" s="174">
        <v>0</v>
      </c>
      <c r="O107" s="174">
        <v>0</v>
      </c>
      <c r="P107" s="174">
        <v>0</v>
      </c>
      <c r="Q107" s="174">
        <v>0</v>
      </c>
      <c r="R107" s="174">
        <v>0</v>
      </c>
      <c r="S107" s="174">
        <v>0</v>
      </c>
      <c r="T107" s="174">
        <v>0</v>
      </c>
      <c r="U107" s="174">
        <v>0</v>
      </c>
      <c r="V107" s="174">
        <v>0</v>
      </c>
      <c r="W107" s="174">
        <v>0</v>
      </c>
      <c r="X107" s="174">
        <v>0</v>
      </c>
      <c r="Y107" s="174">
        <v>0</v>
      </c>
      <c r="Z107" s="174">
        <v>0</v>
      </c>
      <c r="AA107" s="174">
        <v>0</v>
      </c>
      <c r="AB107" s="174">
        <v>0</v>
      </c>
      <c r="AC107" s="174">
        <v>0</v>
      </c>
      <c r="AD107" s="174">
        <v>0</v>
      </c>
      <c r="AE107" s="174">
        <v>0</v>
      </c>
      <c r="AF107" s="174">
        <v>0</v>
      </c>
      <c r="AG107" s="174">
        <v>0</v>
      </c>
      <c r="AH107" s="174">
        <v>0</v>
      </c>
      <c r="AI107" s="174">
        <v>0</v>
      </c>
      <c r="AJ107" s="174">
        <v>0</v>
      </c>
      <c r="AK107" s="174">
        <v>0</v>
      </c>
      <c r="AL107" s="174">
        <v>0</v>
      </c>
      <c r="AM107" s="174">
        <v>0</v>
      </c>
      <c r="AN107" s="174">
        <v>0</v>
      </c>
      <c r="AO107" s="174">
        <v>0</v>
      </c>
      <c r="AP107" s="174">
        <v>4.84177215189873E-4</v>
      </c>
      <c r="AQ107" s="174">
        <v>6.2547169811320695E-4</v>
      </c>
      <c r="AR107" s="174">
        <v>7.5543750000000003E-4</v>
      </c>
      <c r="AS107" s="174">
        <v>5.3882608695652201E-4</v>
      </c>
      <c r="AT107" s="174">
        <v>6.9511111111111097E-4</v>
      </c>
      <c r="AU107" s="174">
        <v>9.5363116564417105E-4</v>
      </c>
      <c r="AV107" s="174">
        <v>9.5714560975609703E-4</v>
      </c>
      <c r="AW107" s="174">
        <v>9.6061745454545399E-4</v>
      </c>
      <c r="AX107" s="174">
        <v>1.2239631325301199E-3</v>
      </c>
      <c r="AY107" s="174">
        <v>1.2328776646706599E-3</v>
      </c>
      <c r="AZ107" s="174">
        <v>2.3074676785714301E-3</v>
      </c>
      <c r="BA107" s="174">
        <v>2.5753702366863901E-3</v>
      </c>
      <c r="BB107" s="174">
        <v>3.187053E-3</v>
      </c>
      <c r="BC107" s="174">
        <v>4.4752976561620601E-3</v>
      </c>
      <c r="BD107" s="174">
        <v>3.6710412621338097E-2</v>
      </c>
      <c r="BE107" s="175">
        <v>8.3966246029084396E-2</v>
      </c>
      <c r="BF107" s="132">
        <v>1.28101032042486</v>
      </c>
      <c r="BG107" s="132">
        <v>0.48687172751268198</v>
      </c>
      <c r="BH107" s="132">
        <v>2.6478098411592699E-3</v>
      </c>
    </row>
    <row r="108" spans="1:60">
      <c r="A108" s="136" t="s">
        <v>351</v>
      </c>
      <c r="B108" s="174">
        <v>0</v>
      </c>
      <c r="C108" s="174">
        <v>0</v>
      </c>
      <c r="D108" s="174">
        <v>0</v>
      </c>
      <c r="E108" s="174">
        <v>0</v>
      </c>
      <c r="F108" s="174">
        <v>0</v>
      </c>
      <c r="G108" s="174">
        <v>0</v>
      </c>
      <c r="H108" s="174">
        <v>0</v>
      </c>
      <c r="I108" s="174">
        <v>0</v>
      </c>
      <c r="J108" s="174">
        <v>0</v>
      </c>
      <c r="K108" s="174">
        <v>0</v>
      </c>
      <c r="L108" s="174">
        <v>0</v>
      </c>
      <c r="M108" s="174">
        <v>0</v>
      </c>
      <c r="N108" s="174">
        <v>0</v>
      </c>
      <c r="O108" s="174">
        <v>0</v>
      </c>
      <c r="P108" s="174">
        <v>0</v>
      </c>
      <c r="Q108" s="174">
        <v>0</v>
      </c>
      <c r="R108" s="174">
        <v>0</v>
      </c>
      <c r="S108" s="174">
        <v>0</v>
      </c>
      <c r="T108" s="174">
        <v>0</v>
      </c>
      <c r="U108" s="174">
        <v>1.05263157894737E-5</v>
      </c>
      <c r="V108" s="174">
        <v>0</v>
      </c>
      <c r="W108" s="174">
        <v>0</v>
      </c>
      <c r="X108" s="174">
        <v>0</v>
      </c>
      <c r="Y108" s="174">
        <v>0</v>
      </c>
      <c r="Z108" s="174">
        <v>0</v>
      </c>
      <c r="AA108" s="174">
        <v>4.4999999999999999E-4</v>
      </c>
      <c r="AB108" s="174">
        <v>4.4999999999999999E-4</v>
      </c>
      <c r="AC108" s="174">
        <v>2.0000000000000001E-4</v>
      </c>
      <c r="AD108" s="174">
        <v>2.0000000000000001E-4</v>
      </c>
      <c r="AE108" s="174">
        <v>2.0000000000000001E-4</v>
      </c>
      <c r="AF108" s="174">
        <v>2.0000000000000001E-4</v>
      </c>
      <c r="AG108" s="174">
        <v>2.1640217999999999E-4</v>
      </c>
      <c r="AH108" s="174">
        <v>4.9190919999999998E-5</v>
      </c>
      <c r="AI108" s="174">
        <v>5.866207E-5</v>
      </c>
      <c r="AJ108" s="174">
        <v>5.8250669999999999E-5</v>
      </c>
      <c r="AK108" s="174">
        <v>1.01380489801815E-4</v>
      </c>
      <c r="AL108" s="174">
        <v>3.19738886451205E-4</v>
      </c>
      <c r="AM108" s="174">
        <v>3.8939403947473201E-4</v>
      </c>
      <c r="AN108" s="174">
        <v>4.4735096313736999E-4</v>
      </c>
      <c r="AO108" s="174">
        <v>5.8258529015579896E-4</v>
      </c>
      <c r="AP108" s="174">
        <v>7.1528073701849701E-4</v>
      </c>
      <c r="AQ108" s="174">
        <v>8.6978172034278902E-4</v>
      </c>
      <c r="AR108" s="174">
        <v>9.3897438877177505E-4</v>
      </c>
      <c r="AS108" s="174">
        <v>1.02898683623981E-3</v>
      </c>
      <c r="AT108" s="174">
        <v>1.27699620904522E-3</v>
      </c>
      <c r="AU108" s="174">
        <v>1.4547138267246101E-3</v>
      </c>
      <c r="AV108" s="174">
        <v>1.6332211592017601E-3</v>
      </c>
      <c r="AW108" s="174">
        <v>2.2145153028078801E-3</v>
      </c>
      <c r="AX108" s="174">
        <v>2.9666035673900902E-3</v>
      </c>
      <c r="AY108" s="174">
        <v>4.0715167561369099E-3</v>
      </c>
      <c r="AZ108" s="174">
        <v>5.4232644479508202E-3</v>
      </c>
      <c r="BA108" s="174">
        <v>6.4094377491487799E-3</v>
      </c>
      <c r="BB108" s="174">
        <v>8.0744104182981207E-3</v>
      </c>
      <c r="BC108" s="174">
        <v>1.0795384597857101E-2</v>
      </c>
      <c r="BD108" s="174">
        <v>1.3742255948691801E-2</v>
      </c>
      <c r="BE108" s="175">
        <v>1.5492387394365099E-2</v>
      </c>
      <c r="BF108" s="132">
        <v>0.124273810991631</v>
      </c>
      <c r="BG108" s="132">
        <v>0.26819735333017403</v>
      </c>
      <c r="BH108" s="132">
        <v>4.88540309300514E-4</v>
      </c>
    </row>
    <row r="109" spans="1:60" s="125" customFormat="1">
      <c r="A109" s="133" t="s">
        <v>352</v>
      </c>
      <c r="B109" s="176">
        <v>1.644E-2</v>
      </c>
      <c r="C109" s="176">
        <v>1.643E-2</v>
      </c>
      <c r="D109" s="176">
        <v>1.4239999999999999E-2</v>
      </c>
      <c r="E109" s="176">
        <v>1.5769999999999999E-2</v>
      </c>
      <c r="F109" s="176">
        <v>1.6080000000000001E-2</v>
      </c>
      <c r="G109" s="176">
        <v>1.7767040000000001E-2</v>
      </c>
      <c r="H109" s="176">
        <v>1.754611E-2</v>
      </c>
      <c r="I109" s="176">
        <v>1.7855909999999999E-2</v>
      </c>
      <c r="J109" s="176">
        <v>1.8349979999999998E-2</v>
      </c>
      <c r="K109" s="176">
        <v>2.4962691052631599E-2</v>
      </c>
      <c r="L109" s="176">
        <v>2.6543343684210501E-2</v>
      </c>
      <c r="M109" s="176">
        <v>2.5870645789473699E-2</v>
      </c>
      <c r="N109" s="176">
        <v>2.6224434736842099E-2</v>
      </c>
      <c r="O109" s="176">
        <v>2.9174713684210499E-2</v>
      </c>
      <c r="P109" s="176">
        <v>3.7129204210526297E-2</v>
      </c>
      <c r="Q109" s="176">
        <v>5.1734331578947398E-2</v>
      </c>
      <c r="R109" s="176">
        <v>7.0719654210526298E-2</v>
      </c>
      <c r="S109" s="176">
        <v>0.159518947531579</v>
      </c>
      <c r="T109" s="176">
        <v>0.18067806566052599</v>
      </c>
      <c r="U109" s="176">
        <v>0.19742137411052599</v>
      </c>
      <c r="V109" s="176">
        <v>0.20791487511578899</v>
      </c>
      <c r="W109" s="176">
        <v>0.21689890047368399</v>
      </c>
      <c r="X109" s="176">
        <v>0.22009749936842099</v>
      </c>
      <c r="Y109" s="176">
        <v>0.23826704728421</v>
      </c>
      <c r="Z109" s="176">
        <v>0.262433390294737</v>
      </c>
      <c r="AA109" s="176">
        <v>0.22370405210764799</v>
      </c>
      <c r="AB109" s="176">
        <v>0.22969702853464899</v>
      </c>
      <c r="AC109" s="176">
        <v>0.23254408285453801</v>
      </c>
      <c r="AD109" s="176">
        <v>0.23253450602532</v>
      </c>
      <c r="AE109" s="176">
        <v>0.27007967675040701</v>
      </c>
      <c r="AF109" s="176">
        <v>0.32094400134186502</v>
      </c>
      <c r="AG109" s="176">
        <v>0.325453896418257</v>
      </c>
      <c r="AH109" s="176">
        <v>0.36298793157638998</v>
      </c>
      <c r="AI109" s="176">
        <v>0.392343208978291</v>
      </c>
      <c r="AJ109" s="176">
        <v>0.43542210578441298</v>
      </c>
      <c r="AK109" s="176">
        <v>0.47824428476713599</v>
      </c>
      <c r="AL109" s="176">
        <v>0.49321167020333501</v>
      </c>
      <c r="AM109" s="176">
        <v>0.55522189686824497</v>
      </c>
      <c r="AN109" s="176">
        <v>0.59849875414405995</v>
      </c>
      <c r="AO109" s="176">
        <v>0.67932529306716805</v>
      </c>
      <c r="AP109" s="176">
        <v>0.78826336456206603</v>
      </c>
      <c r="AQ109" s="176">
        <v>0.91379305548362599</v>
      </c>
      <c r="AR109" s="176">
        <v>1.0503800628265201</v>
      </c>
      <c r="AS109" s="176">
        <v>1.26850861605486</v>
      </c>
      <c r="AT109" s="176">
        <v>1.55203258010575</v>
      </c>
      <c r="AU109" s="176">
        <v>1.95415845245442</v>
      </c>
      <c r="AV109" s="176">
        <v>2.4027151748139799</v>
      </c>
      <c r="AW109" s="176">
        <v>2.8773477466183701</v>
      </c>
      <c r="AX109" s="176">
        <v>3.5460781332801101</v>
      </c>
      <c r="AY109" s="176">
        <v>4.2763058060907797</v>
      </c>
      <c r="AZ109" s="176">
        <v>4.9182584748546798</v>
      </c>
      <c r="BA109" s="176">
        <v>6.0585082571721296</v>
      </c>
      <c r="BB109" s="176">
        <v>7.6312617013180404</v>
      </c>
      <c r="BC109" s="176">
        <v>9.3807947031063392</v>
      </c>
      <c r="BD109" s="176">
        <v>10.867494964137199</v>
      </c>
      <c r="BE109" s="176">
        <v>12.356188792673301</v>
      </c>
      <c r="BF109" s="135">
        <v>0.13387940410084301</v>
      </c>
      <c r="BG109" s="135">
        <v>0.21485056889090501</v>
      </c>
      <c r="BH109" s="135">
        <v>0.389642741359781</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721" t="s">
        <v>353</v>
      </c>
      <c r="B111" s="722">
        <v>0.212359822551314</v>
      </c>
      <c r="C111" s="722">
        <v>0.23121550627336601</v>
      </c>
      <c r="D111" s="722">
        <v>0.233647082945313</v>
      </c>
      <c r="E111" s="722">
        <v>0.25559413119900098</v>
      </c>
      <c r="F111" s="722">
        <v>0.26758597620101598</v>
      </c>
      <c r="G111" s="722">
        <v>0.29667258656060103</v>
      </c>
      <c r="H111" s="722">
        <v>0.32073009509543998</v>
      </c>
      <c r="I111" s="722">
        <v>0.34537996761009798</v>
      </c>
      <c r="J111" s="722">
        <v>0.36616113911966602</v>
      </c>
      <c r="K111" s="722">
        <v>0.38339226648613101</v>
      </c>
      <c r="L111" s="722">
        <v>0.38616579452411798</v>
      </c>
      <c r="M111" s="722">
        <v>0.42734131066026199</v>
      </c>
      <c r="N111" s="722">
        <v>0.46270961591870202</v>
      </c>
      <c r="O111" s="722">
        <v>0.50520323147290602</v>
      </c>
      <c r="P111" s="722">
        <v>0.55535626125050896</v>
      </c>
      <c r="Q111" s="722">
        <v>0.60144941085414105</v>
      </c>
      <c r="R111" s="722">
        <v>0.62992087870793201</v>
      </c>
      <c r="S111" s="722">
        <v>0.74069165067043596</v>
      </c>
      <c r="T111" s="722">
        <v>0.84077074568562904</v>
      </c>
      <c r="U111" s="722">
        <v>0.95396796871622402</v>
      </c>
      <c r="V111" s="722">
        <v>1.00755300528431</v>
      </c>
      <c r="W111" s="722">
        <v>1.1441705966554301</v>
      </c>
      <c r="X111" s="722">
        <v>1.21057598953652</v>
      </c>
      <c r="Y111" s="722">
        <v>1.2542502439719301</v>
      </c>
      <c r="Z111" s="722">
        <v>1.40129750750005</v>
      </c>
      <c r="AA111" s="722">
        <v>1.5736025342893101</v>
      </c>
      <c r="AB111" s="722">
        <v>1.6500510972689599</v>
      </c>
      <c r="AC111" s="722">
        <v>1.738508673983</v>
      </c>
      <c r="AD111" s="722">
        <v>1.8084863230706301</v>
      </c>
      <c r="AE111" s="722">
        <v>1.90598446915647</v>
      </c>
      <c r="AF111" s="722">
        <v>1.99937042891676</v>
      </c>
      <c r="AG111" s="722">
        <v>2.03386105862264</v>
      </c>
      <c r="AH111" s="722">
        <v>2.18723970326741</v>
      </c>
      <c r="AI111" s="722">
        <v>2.3104980069802399</v>
      </c>
      <c r="AJ111" s="722">
        <v>2.4572050634253699</v>
      </c>
      <c r="AK111" s="722">
        <v>2.6392257722081802</v>
      </c>
      <c r="AL111" s="722">
        <v>2.7415544478282099</v>
      </c>
      <c r="AM111" s="722">
        <v>3.1177764305111602</v>
      </c>
      <c r="AN111" s="722">
        <v>3.3942647468514</v>
      </c>
      <c r="AO111" s="722">
        <v>3.8804358081030998</v>
      </c>
      <c r="AP111" s="722">
        <v>4.3790783125260697</v>
      </c>
      <c r="AQ111" s="722">
        <v>5.0203666863039897</v>
      </c>
      <c r="AR111" s="722">
        <v>5.9329274991239203</v>
      </c>
      <c r="AS111" s="722">
        <v>7.1122648260228596</v>
      </c>
      <c r="AT111" s="722">
        <v>8.1647279077087802</v>
      </c>
      <c r="AU111" s="722">
        <v>9.6291555967760107</v>
      </c>
      <c r="AV111" s="722">
        <v>11.082635732578201</v>
      </c>
      <c r="AW111" s="722">
        <v>12.6040764812597</v>
      </c>
      <c r="AX111" s="722">
        <v>14.375678370768799</v>
      </c>
      <c r="AY111" s="722">
        <v>16.041690772566401</v>
      </c>
      <c r="AZ111" s="722">
        <v>18.097112410451999</v>
      </c>
      <c r="BA111" s="722">
        <v>20.109188517092502</v>
      </c>
      <c r="BB111" s="722">
        <v>23.055943226019998</v>
      </c>
      <c r="BC111" s="722">
        <v>25.879478495505701</v>
      </c>
      <c r="BD111" s="722">
        <v>28.8212678828998</v>
      </c>
      <c r="BE111" s="722">
        <v>31.711584693076698</v>
      </c>
      <c r="BF111" s="723">
        <v>9.7277925022016806E-2</v>
      </c>
      <c r="BG111" s="723">
        <v>0.134428520667909</v>
      </c>
      <c r="BH111" s="723">
        <v>1</v>
      </c>
    </row>
    <row r="112" spans="1:60">
      <c r="A112" s="124" t="s">
        <v>354</v>
      </c>
      <c r="B112" s="174">
        <v>0.17985232095652601</v>
      </c>
      <c r="C112" s="174">
        <v>0.19806006895272901</v>
      </c>
      <c r="D112" s="174">
        <v>0.19986570742647999</v>
      </c>
      <c r="E112" s="174">
        <v>0.221200450961759</v>
      </c>
      <c r="F112" s="174">
        <v>0.23257964376537199</v>
      </c>
      <c r="G112" s="174">
        <v>0.25130963495254899</v>
      </c>
      <c r="H112" s="174">
        <v>0.25636908599581298</v>
      </c>
      <c r="I112" s="174">
        <v>0.27638177480292397</v>
      </c>
      <c r="J112" s="174">
        <v>0.29700081010854301</v>
      </c>
      <c r="K112" s="174">
        <v>0.31451594111084502</v>
      </c>
      <c r="L112" s="174">
        <v>0.31687578411122402</v>
      </c>
      <c r="M112" s="174">
        <v>0.35198415352800999</v>
      </c>
      <c r="N112" s="174">
        <v>0.36970856657143403</v>
      </c>
      <c r="O112" s="174">
        <v>0.389953971037307</v>
      </c>
      <c r="P112" s="174">
        <v>0.41274975655351998</v>
      </c>
      <c r="Q112" s="174">
        <v>0.43083148756018003</v>
      </c>
      <c r="R112" s="174">
        <v>0.44485401845343298</v>
      </c>
      <c r="S112" s="174">
        <v>0.52098422212513895</v>
      </c>
      <c r="T112" s="174">
        <v>0.56985327689721899</v>
      </c>
      <c r="U112" s="174">
        <v>0.64753089399293695</v>
      </c>
      <c r="V112" s="174">
        <v>0.66056626470235102</v>
      </c>
      <c r="W112" s="174">
        <v>0.73706554855555895</v>
      </c>
      <c r="X112" s="174">
        <v>0.80036747004614806</v>
      </c>
      <c r="Y112" s="174">
        <v>0.82618437189647498</v>
      </c>
      <c r="Z112" s="174">
        <v>0.941684385772105</v>
      </c>
      <c r="AA112" s="174">
        <v>1.1146905680221799</v>
      </c>
      <c r="AB112" s="174">
        <v>1.1785156570649</v>
      </c>
      <c r="AC112" s="174">
        <v>1.26710255172897</v>
      </c>
      <c r="AD112" s="174">
        <v>1.33765463042481</v>
      </c>
      <c r="AE112" s="174">
        <v>1.3951963473240501</v>
      </c>
      <c r="AF112" s="174">
        <v>1.43493605325686</v>
      </c>
      <c r="AG112" s="174">
        <v>1.44790941984276</v>
      </c>
      <c r="AH112" s="174">
        <v>1.5728400187199201</v>
      </c>
      <c r="AI112" s="174">
        <v>1.6733436703636499</v>
      </c>
      <c r="AJ112" s="174">
        <v>1.7643239876629999</v>
      </c>
      <c r="AK112" s="174">
        <v>1.9372981269584899</v>
      </c>
      <c r="AL112" s="174">
        <v>2.0362375129799499</v>
      </c>
      <c r="AM112" s="174">
        <v>2.3222039889635999</v>
      </c>
      <c r="AN112" s="174">
        <v>2.56361597451219</v>
      </c>
      <c r="AO112" s="174">
        <v>2.9548294586473198</v>
      </c>
      <c r="AP112" s="174">
        <v>3.3754286197620198</v>
      </c>
      <c r="AQ112" s="174">
        <v>3.9050339938868399</v>
      </c>
      <c r="AR112" s="174">
        <v>4.5788157501240798</v>
      </c>
      <c r="AS112" s="174">
        <v>5.3884701844921299</v>
      </c>
      <c r="AT112" s="174">
        <v>6.0797441805591497</v>
      </c>
      <c r="AU112" s="174">
        <v>7.0374910569873999</v>
      </c>
      <c r="AV112" s="174">
        <v>8.1096321655811501</v>
      </c>
      <c r="AW112" s="174">
        <v>9.1196997319707798</v>
      </c>
      <c r="AX112" s="174">
        <v>10.118949732131499</v>
      </c>
      <c r="AY112" s="174">
        <v>10.9599057428079</v>
      </c>
      <c r="AZ112" s="174">
        <v>12.1989904394283</v>
      </c>
      <c r="BA112" s="174">
        <v>13.011252205833401</v>
      </c>
      <c r="BB112" s="174">
        <v>14.354835422747</v>
      </c>
      <c r="BC112" s="174">
        <v>15.3136919151959</v>
      </c>
      <c r="BD112" s="174">
        <v>16.563422331706899</v>
      </c>
      <c r="BE112" s="175">
        <v>18.038186139984202</v>
      </c>
      <c r="BF112" s="132">
        <v>8.6061872851235496E-2</v>
      </c>
      <c r="BG112" s="132">
        <v>0.105417859699752</v>
      </c>
      <c r="BH112" s="132">
        <v>0.56882007993508699</v>
      </c>
    </row>
    <row r="113" spans="1:60">
      <c r="A113" s="124" t="s">
        <v>355</v>
      </c>
      <c r="B113" s="174">
        <v>3.25075015947872E-2</v>
      </c>
      <c r="C113" s="174">
        <v>3.3155437320637603E-2</v>
      </c>
      <c r="D113" s="174">
        <v>3.3781375518832597E-2</v>
      </c>
      <c r="E113" s="174">
        <v>3.4393680237241202E-2</v>
      </c>
      <c r="F113" s="174">
        <v>3.50063324356443E-2</v>
      </c>
      <c r="G113" s="174">
        <v>4.5362951608051698E-2</v>
      </c>
      <c r="H113" s="174">
        <v>6.4361009099626304E-2</v>
      </c>
      <c r="I113" s="174">
        <v>6.8998192807174397E-2</v>
      </c>
      <c r="J113" s="174">
        <v>6.9160329011123303E-2</v>
      </c>
      <c r="K113" s="174">
        <v>6.8876325375285694E-2</v>
      </c>
      <c r="L113" s="174">
        <v>6.9290010412894301E-2</v>
      </c>
      <c r="M113" s="174">
        <v>7.5357157132251898E-2</v>
      </c>
      <c r="N113" s="174">
        <v>9.3001049347267106E-2</v>
      </c>
      <c r="O113" s="174">
        <v>0.11524926043559899</v>
      </c>
      <c r="P113" s="174">
        <v>0.14260650469698899</v>
      </c>
      <c r="Q113" s="174">
        <v>0.170617923293961</v>
      </c>
      <c r="R113" s="174">
        <v>0.185066860254499</v>
      </c>
      <c r="S113" s="174">
        <v>0.21970742854529701</v>
      </c>
      <c r="T113" s="174">
        <v>0.27091746878841</v>
      </c>
      <c r="U113" s="174">
        <v>0.30643707472328702</v>
      </c>
      <c r="V113" s="174">
        <v>0.34698674058196</v>
      </c>
      <c r="W113" s="174">
        <v>0.40710504809986803</v>
      </c>
      <c r="X113" s="174">
        <v>0.41020851949037201</v>
      </c>
      <c r="Y113" s="174">
        <v>0.42806587207545399</v>
      </c>
      <c r="Z113" s="174">
        <v>0.459613121727941</v>
      </c>
      <c r="AA113" s="174">
        <v>0.45891196626712899</v>
      </c>
      <c r="AB113" s="174">
        <v>0.47153544020405602</v>
      </c>
      <c r="AC113" s="174">
        <v>0.471406122254037</v>
      </c>
      <c r="AD113" s="174">
        <v>0.47083169264582297</v>
      </c>
      <c r="AE113" s="174">
        <v>0.51078812183241495</v>
      </c>
      <c r="AF113" s="174">
        <v>0.56443437565989896</v>
      </c>
      <c r="AG113" s="174">
        <v>0.585951638779873</v>
      </c>
      <c r="AH113" s="174">
        <v>0.61439968454749105</v>
      </c>
      <c r="AI113" s="174">
        <v>0.63715433661658905</v>
      </c>
      <c r="AJ113" s="174">
        <v>0.69288107576236702</v>
      </c>
      <c r="AK113" s="174">
        <v>0.70192764524968698</v>
      </c>
      <c r="AL113" s="174">
        <v>0.70531693484825597</v>
      </c>
      <c r="AM113" s="174">
        <v>0.79557244154756601</v>
      </c>
      <c r="AN113" s="174">
        <v>0.83064877233921297</v>
      </c>
      <c r="AO113" s="174">
        <v>0.92560634945578002</v>
      </c>
      <c r="AP113" s="174">
        <v>1.0036496927640499</v>
      </c>
      <c r="AQ113" s="174">
        <v>1.1153326924171501</v>
      </c>
      <c r="AR113" s="174">
        <v>1.35411174899984</v>
      </c>
      <c r="AS113" s="174">
        <v>1.7237946415307299</v>
      </c>
      <c r="AT113" s="174">
        <v>2.0849837271496301</v>
      </c>
      <c r="AU113" s="174">
        <v>2.59166453978861</v>
      </c>
      <c r="AV113" s="174">
        <v>2.97300356699705</v>
      </c>
      <c r="AW113" s="174">
        <v>3.4843767492889501</v>
      </c>
      <c r="AX113" s="174">
        <v>4.2567286386373198</v>
      </c>
      <c r="AY113" s="174">
        <v>5.0817850297584704</v>
      </c>
      <c r="AZ113" s="174">
        <v>5.8981219710237101</v>
      </c>
      <c r="BA113" s="174">
        <v>7.0979363112591098</v>
      </c>
      <c r="BB113" s="174">
        <v>8.70110780327302</v>
      </c>
      <c r="BC113" s="174">
        <v>10.565786580309799</v>
      </c>
      <c r="BD113" s="174">
        <v>12.257845551192901</v>
      </c>
      <c r="BE113" s="175">
        <v>13.6733985530926</v>
      </c>
      <c r="BF113" s="132">
        <v>0.11243362332342401</v>
      </c>
      <c r="BG113" s="132">
        <v>0.19379882615216301</v>
      </c>
      <c r="BH113" s="132">
        <v>0.43117992006491301</v>
      </c>
    </row>
    <row r="114" spans="1:60">
      <c r="A114" s="141" t="s">
        <v>356</v>
      </c>
      <c r="B114" s="180">
        <v>2.9090000000000001E-2</v>
      </c>
      <c r="C114" s="180">
        <v>3.9789999999999999E-2</v>
      </c>
      <c r="D114" s="180">
        <v>4.3159999999999997E-2</v>
      </c>
      <c r="E114" s="180">
        <v>4.8180000000000001E-2</v>
      </c>
      <c r="F114" s="180">
        <v>5.2429999999999997E-2</v>
      </c>
      <c r="G114" s="180">
        <v>6.9402659613000003E-2</v>
      </c>
      <c r="H114" s="180">
        <v>7.0578506260000007E-2</v>
      </c>
      <c r="I114" s="180">
        <v>6.9259440399999997E-2</v>
      </c>
      <c r="J114" s="180">
        <v>7.4421912389999997E-2</v>
      </c>
      <c r="K114" s="180">
        <v>7.8293091999999995E-2</v>
      </c>
      <c r="L114" s="180">
        <v>8.2825950810000007E-2</v>
      </c>
      <c r="M114" s="180">
        <v>8.3055852319999998E-2</v>
      </c>
      <c r="N114" s="180">
        <v>8.6461653210000003E-2</v>
      </c>
      <c r="O114" s="180">
        <v>9.1218540779999996E-2</v>
      </c>
      <c r="P114" s="180">
        <v>9.2913279919999994E-2</v>
      </c>
      <c r="Q114" s="180">
        <v>0.10397777280000001</v>
      </c>
      <c r="R114" s="180">
        <v>0.10094890150999999</v>
      </c>
      <c r="S114" s="180">
        <v>9.3056530040000002E-2</v>
      </c>
      <c r="T114" s="180">
        <v>9.5990381550000003E-2</v>
      </c>
      <c r="U114" s="180">
        <v>9.9844448079999995E-2</v>
      </c>
      <c r="V114" s="180">
        <v>0.10471579738</v>
      </c>
      <c r="W114" s="180">
        <v>0.12412470556000001</v>
      </c>
      <c r="X114" s="180">
        <v>0.12242065294</v>
      </c>
      <c r="Y114" s="180">
        <v>0.13153791804000001</v>
      </c>
      <c r="Z114" s="180">
        <v>0.13174658802090899</v>
      </c>
      <c r="AA114" s="180">
        <v>0.18151563353786701</v>
      </c>
      <c r="AB114" s="180">
        <v>0.188438164206121</v>
      </c>
      <c r="AC114" s="180">
        <v>0.20327451663523599</v>
      </c>
      <c r="AD114" s="180">
        <v>0.22856266203850301</v>
      </c>
      <c r="AE114" s="180">
        <v>0.24511336363710001</v>
      </c>
      <c r="AF114" s="180">
        <v>0.27777457466002903</v>
      </c>
      <c r="AG114" s="180">
        <v>0.29007156724530803</v>
      </c>
      <c r="AH114" s="180">
        <v>0.36323533870812802</v>
      </c>
      <c r="AI114" s="180">
        <v>0.43500785802235398</v>
      </c>
      <c r="AJ114" s="180">
        <v>0.47550148112817497</v>
      </c>
      <c r="AK114" s="180">
        <v>0.60195545069481904</v>
      </c>
      <c r="AL114" s="180">
        <v>0.66472544719286097</v>
      </c>
      <c r="AM114" s="180">
        <v>0.81410630989872501</v>
      </c>
      <c r="AN114" s="180">
        <v>0.96029055674393005</v>
      </c>
      <c r="AO114" s="180">
        <v>1.2049893979561901</v>
      </c>
      <c r="AP114" s="180">
        <v>1.4368153359428399</v>
      </c>
      <c r="AQ114" s="180">
        <v>1.69541468542949</v>
      </c>
      <c r="AR114" s="180">
        <v>2.05360936628264</v>
      </c>
      <c r="AS114" s="180">
        <v>2.3786223417656198</v>
      </c>
      <c r="AT114" s="180">
        <v>2.6813832096799999</v>
      </c>
      <c r="AU114" s="180">
        <v>3.1094683152122302</v>
      </c>
      <c r="AV114" s="180">
        <v>3.6543514329051701</v>
      </c>
      <c r="AW114" s="180">
        <v>4.2502881580053504</v>
      </c>
      <c r="AX114" s="180">
        <v>4.5523862684188696</v>
      </c>
      <c r="AY114" s="180">
        <v>4.8149789007135499</v>
      </c>
      <c r="AZ114" s="180">
        <v>5.3005544476820399</v>
      </c>
      <c r="BA114" s="180">
        <v>5.3255302597136698</v>
      </c>
      <c r="BB114" s="180">
        <v>5.84048078010595</v>
      </c>
      <c r="BC114" s="180">
        <v>6.0033518592130903</v>
      </c>
      <c r="BD114" s="180">
        <v>6.5124385089977803</v>
      </c>
      <c r="BE114" s="176">
        <v>6.9674641942227096</v>
      </c>
      <c r="BF114" s="143">
        <v>6.6947103946799494E-2</v>
      </c>
      <c r="BG114" s="143">
        <v>9.2794435728183605E-2</v>
      </c>
      <c r="BH114" s="143">
        <v>0.21971352935079999</v>
      </c>
    </row>
    <row r="116" spans="1:60">
      <c r="A116" s="124" t="s">
        <v>357</v>
      </c>
    </row>
    <row r="117" spans="1:60">
      <c r="A117" s="124" t="s">
        <v>896</v>
      </c>
    </row>
    <row r="118" spans="1:60">
      <c r="A118" s="124" t="s">
        <v>897</v>
      </c>
    </row>
    <row r="119" spans="1:60">
      <c r="A119" s="124" t="s">
        <v>898</v>
      </c>
    </row>
    <row r="120" spans="1:60">
      <c r="A120" s="124" t="s">
        <v>360</v>
      </c>
    </row>
    <row r="121" spans="1:60">
      <c r="A121" s="124" t="s">
        <v>496</v>
      </c>
    </row>
    <row r="122" spans="1:60">
      <c r="A122" s="124" t="s">
        <v>362</v>
      </c>
    </row>
    <row r="123" spans="1:60">
      <c r="A123" s="124" t="s">
        <v>899</v>
      </c>
    </row>
    <row r="124" spans="1:60">
      <c r="A124" s="124" t="s">
        <v>861</v>
      </c>
    </row>
    <row r="125" spans="1:60">
      <c r="A125" s="125" t="s">
        <v>900</v>
      </c>
    </row>
    <row r="126" spans="1:60">
      <c r="A126" s="125" t="s">
        <v>372</v>
      </c>
    </row>
  </sheetData>
  <mergeCells count="1">
    <mergeCell ref="BF2:BG2"/>
  </mergeCells>
  <conditionalFormatting sqref="BF4:BH53 BF55:BH114">
    <cfRule type="cellIs" dxfId="179" priority="2" operator="lessThanOrEqual">
      <formula>0</formula>
    </cfRule>
    <cfRule type="cellIs" dxfId="178" priority="3" operator="greaterThan">
      <formula>0</formula>
    </cfRule>
  </conditionalFormatting>
  <conditionalFormatting sqref="BF4:BH53 BF55:BH56">
    <cfRule type="cellIs" dxfId="177" priority="4" operator="lessThanOrEqual">
      <formula>0</formula>
    </cfRule>
    <cfRule type="cellIs" dxfId="176" priority="5" operator="greaterThan">
      <formula>0</formula>
    </cfRule>
  </conditionalFormatting>
  <conditionalFormatting sqref="BF54:BH54">
    <cfRule type="cellIs" dxfId="175" priority="6" operator="lessThanOrEqual">
      <formula>0</formula>
    </cfRule>
    <cfRule type="cellIs" dxfId="174" priority="7" operator="greaterThan">
      <formula>0</formula>
    </cfRule>
  </conditionalFormatting>
  <conditionalFormatting sqref="BF54:BH54">
    <cfRule type="cellIs" dxfId="173" priority="8" operator="lessThanOrEqual">
      <formula>0</formula>
    </cfRule>
    <cfRule type="cellIs" dxfId="172" priority="9" operator="greaterThan">
      <formula>0</formula>
    </cfRule>
  </conditionalFormatting>
  <hyperlinks>
    <hyperlink ref="L1" location="Contents!A1" display="Contents" xr:uid="{00000000-0004-0000-3800-000000000000}"/>
    <hyperlink ref="BJ1" location="Contents!A1" display="Contents" xr:uid="{00000000-0004-0000-3800-000001000000}"/>
  </hyperlinks>
  <pageMargins left="0.75" right="0.75" top="1" bottom="1" header="0.51180555555555496" footer="0.51180555555555496"/>
  <pageSetup paperSize="9" firstPageNumber="0"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MJ125"/>
  <sheetViews>
    <sheetView showGridLines="0" showRowColHeaders="0" zoomScaleNormal="100" workbookViewId="0">
      <pane xSplit="1" ySplit="3" topLeftCell="AQ109" activePane="bottomRight" state="frozen"/>
      <selection pane="topRight" activeCell="AQ1" sqref="AQ1"/>
      <selection pane="bottomLeft" activeCell="A109" sqref="A109"/>
      <selection pane="bottomRight"/>
    </sheetView>
  </sheetViews>
  <sheetFormatPr defaultColWidth="9.21875" defaultRowHeight="10.5"/>
  <cols>
    <col min="1" max="1" width="30.6640625" style="124" customWidth="1"/>
    <col min="2" max="56" width="8.44140625" style="124" customWidth="1"/>
    <col min="57" max="57" width="8.44140625" style="125" customWidth="1"/>
    <col min="58" max="58" width="8.77734375" style="124" customWidth="1"/>
    <col min="59" max="59" width="11.77734375" style="124" customWidth="1"/>
    <col min="60" max="1024" width="9.21875" style="124"/>
  </cols>
  <sheetData>
    <row r="1" spans="1:62" ht="13">
      <c r="A1" s="720" t="s">
        <v>901</v>
      </c>
      <c r="L1" s="27" t="s">
        <v>88</v>
      </c>
      <c r="BH1" s="127"/>
      <c r="BJ1" s="27" t="s">
        <v>88</v>
      </c>
    </row>
    <row r="2" spans="1:62">
      <c r="BF2" s="11" t="s">
        <v>251</v>
      </c>
      <c r="BG2" s="11"/>
      <c r="BH2" s="127" t="s">
        <v>252</v>
      </c>
    </row>
    <row r="3" spans="1:62">
      <c r="A3" s="724" t="s">
        <v>902</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482">
        <v>0</v>
      </c>
      <c r="C5" s="482">
        <v>0</v>
      </c>
      <c r="D5" s="482">
        <v>0</v>
      </c>
      <c r="E5" s="482">
        <v>0</v>
      </c>
      <c r="F5" s="482">
        <v>0</v>
      </c>
      <c r="G5" s="482">
        <v>0</v>
      </c>
      <c r="H5" s="482">
        <v>0</v>
      </c>
      <c r="I5" s="482">
        <v>0</v>
      </c>
      <c r="J5" s="482">
        <v>0</v>
      </c>
      <c r="K5" s="482">
        <v>0</v>
      </c>
      <c r="L5" s="482">
        <v>0</v>
      </c>
      <c r="M5" s="482">
        <v>7.0699999999999999E-3</v>
      </c>
      <c r="N5" s="482">
        <v>1.069E-2</v>
      </c>
      <c r="O5" s="482">
        <v>1.132E-2</v>
      </c>
      <c r="P5" s="482">
        <v>1.345E-2</v>
      </c>
      <c r="Q5" s="482">
        <v>1.2999999999999999E-2</v>
      </c>
      <c r="R5" s="482">
        <v>1.898E-2</v>
      </c>
      <c r="S5" s="482">
        <v>2.1389999999999999E-2</v>
      </c>
      <c r="T5" s="482">
        <v>2.085E-2</v>
      </c>
      <c r="U5" s="482">
        <v>2.3369999999999998E-2</v>
      </c>
      <c r="V5" s="482">
        <v>1.678E-2</v>
      </c>
      <c r="W5" s="482">
        <v>1.866E-2</v>
      </c>
      <c r="X5" s="482">
        <v>2.3130000000000001E-2</v>
      </c>
      <c r="Y5" s="482">
        <v>2.486E-2</v>
      </c>
      <c r="Z5" s="482">
        <v>3.4779999999999998E-2</v>
      </c>
      <c r="AA5" s="482">
        <v>3.9559191919191897E-2</v>
      </c>
      <c r="AB5" s="482">
        <v>3.9859191919191898E-2</v>
      </c>
      <c r="AC5" s="482">
        <v>4.5260526320000001E-2</v>
      </c>
      <c r="AD5" s="482">
        <v>4.8780526320000003E-2</v>
      </c>
      <c r="AE5" s="482">
        <v>5.7940526319999998E-2</v>
      </c>
      <c r="AF5" s="482">
        <v>7.2007079076128105E-2</v>
      </c>
      <c r="AG5" s="482">
        <v>7.5964095372853105E-2</v>
      </c>
      <c r="AH5" s="482">
        <v>8.2371668883593901E-2</v>
      </c>
      <c r="AI5" s="482">
        <v>9.0593589857519599E-2</v>
      </c>
      <c r="AJ5" s="482">
        <v>9.1184113296794003E-2</v>
      </c>
      <c r="AK5" s="482">
        <v>9.1974633543559406E-2</v>
      </c>
      <c r="AL5" s="482">
        <v>9.9556584850833199E-2</v>
      </c>
      <c r="AM5" s="482">
        <v>0.10338694566639001</v>
      </c>
      <c r="AN5" s="482">
        <v>9.9352742225536694E-2</v>
      </c>
      <c r="AO5" s="482">
        <v>0.10489552799195399</v>
      </c>
      <c r="AP5" s="482">
        <v>0.10385339300466399</v>
      </c>
      <c r="AQ5" s="482">
        <v>0.109778072293942</v>
      </c>
      <c r="AR5" s="482">
        <v>0.114719497638158</v>
      </c>
      <c r="AS5" s="482">
        <v>0.11216021800945</v>
      </c>
      <c r="AT5" s="482">
        <v>0.148208912262981</v>
      </c>
      <c r="AU5" s="482">
        <v>0.18094127125957701</v>
      </c>
      <c r="AV5" s="482">
        <v>0.195675412562726</v>
      </c>
      <c r="AW5" s="482">
        <v>0.214258481478904</v>
      </c>
      <c r="AX5" s="482">
        <v>0.218255919034991</v>
      </c>
      <c r="AY5" s="482">
        <v>0.226589472389193</v>
      </c>
      <c r="AZ5" s="482">
        <v>0.362906618335611</v>
      </c>
      <c r="BA5" s="482">
        <v>0.41939167280654499</v>
      </c>
      <c r="BB5" s="482">
        <v>0.37484472181818201</v>
      </c>
      <c r="BC5" s="482">
        <v>0.424848258149361</v>
      </c>
      <c r="BD5" s="482">
        <v>0.42021192841326399</v>
      </c>
      <c r="BE5" s="483">
        <v>0.45493222902000602</v>
      </c>
      <c r="BF5" s="132">
        <v>7.9667696490334894E-2</v>
      </c>
      <c r="BG5" s="132">
        <v>0.10983752725589099</v>
      </c>
      <c r="BH5" s="132">
        <v>1.6276319621931799E-2</v>
      </c>
    </row>
    <row r="6" spans="1:62">
      <c r="A6" s="124" t="s">
        <v>256</v>
      </c>
      <c r="B6" s="482">
        <v>0</v>
      </c>
      <c r="C6" s="482">
        <v>0</v>
      </c>
      <c r="D6" s="482">
        <v>0</v>
      </c>
      <c r="E6" s="482">
        <v>0</v>
      </c>
      <c r="F6" s="482">
        <v>0</v>
      </c>
      <c r="G6" s="482">
        <v>0</v>
      </c>
      <c r="H6" s="482">
        <v>0</v>
      </c>
      <c r="I6" s="482">
        <v>0</v>
      </c>
      <c r="J6" s="482">
        <v>1.6100000000000001E-3</v>
      </c>
      <c r="K6" s="482">
        <v>4.6299999999999996E-3</v>
      </c>
      <c r="L6" s="482">
        <v>5.1799999999999997E-3</v>
      </c>
      <c r="M6" s="482">
        <v>5.79E-3</v>
      </c>
      <c r="N6" s="482">
        <v>5.9199999999999999E-3</v>
      </c>
      <c r="O6" s="482">
        <v>5.9800000000000001E-3</v>
      </c>
      <c r="P6" s="482">
        <v>1.0189999999999999E-2</v>
      </c>
      <c r="Q6" s="482">
        <v>9.1500000000000001E-3</v>
      </c>
      <c r="R6" s="482">
        <v>9.6399999999999993E-3</v>
      </c>
      <c r="S6" s="482">
        <v>1.2959999999999999E-2</v>
      </c>
      <c r="T6" s="482">
        <v>1.353E-2</v>
      </c>
      <c r="U6" s="482">
        <v>1.4239999999999999E-2</v>
      </c>
      <c r="V6" s="482">
        <v>1.6410000000000001E-2</v>
      </c>
      <c r="W6" s="482">
        <v>3.3939999999999998E-2</v>
      </c>
      <c r="X6" s="482">
        <v>4.4179999999999997E-2</v>
      </c>
      <c r="Y6" s="482">
        <v>4.6330000000000003E-2</v>
      </c>
      <c r="Z6" s="482">
        <v>4.675E-2</v>
      </c>
      <c r="AA6" s="482">
        <v>5.126E-2</v>
      </c>
      <c r="AB6" s="482">
        <v>5.8355124753775502E-2</v>
      </c>
      <c r="AC6" s="482">
        <v>6.3695229809586404E-2</v>
      </c>
      <c r="AD6" s="482">
        <v>6.5047606697307997E-2</v>
      </c>
      <c r="AE6" s="482">
        <v>6.2285254000069103E-2</v>
      </c>
      <c r="AF6" s="482">
        <v>6.4264434806648896E-2</v>
      </c>
      <c r="AG6" s="482">
        <v>6.1965551543007202E-2</v>
      </c>
      <c r="AH6" s="482">
        <v>5.9012462245567998E-2</v>
      </c>
      <c r="AI6" s="482">
        <v>6.1605860317240899E-2</v>
      </c>
      <c r="AJ6" s="482">
        <v>6.08400131319764E-2</v>
      </c>
      <c r="AK6" s="482">
        <v>6.3846451083388003E-2</v>
      </c>
      <c r="AL6" s="482">
        <v>6.2327600515046301E-2</v>
      </c>
      <c r="AM6" s="482">
        <v>6.0213499120334198E-2</v>
      </c>
      <c r="AN6" s="482">
        <v>6.8425449898807097E-2</v>
      </c>
      <c r="AO6" s="482">
        <v>7.1050805949035803E-2</v>
      </c>
      <c r="AP6" s="482">
        <v>7.9071166355696207E-2</v>
      </c>
      <c r="AQ6" s="482">
        <v>7.2577684783018806E-2</v>
      </c>
      <c r="AR6" s="482">
        <v>8.1347354042062406E-2</v>
      </c>
      <c r="AS6" s="482">
        <v>7.7641875073788794E-2</v>
      </c>
      <c r="AT6" s="482">
        <v>7.7165097051790102E-2</v>
      </c>
      <c r="AU6" s="482">
        <v>8.1814269749018301E-2</v>
      </c>
      <c r="AV6" s="482">
        <v>8.4488147267438904E-2</v>
      </c>
      <c r="AW6" s="482">
        <v>9.7532821832848296E-2</v>
      </c>
      <c r="AX6" s="482">
        <v>0.107033681568313</v>
      </c>
      <c r="AY6" s="482">
        <v>0.12628300216868199</v>
      </c>
      <c r="AZ6" s="482">
        <v>0.150991385148497</v>
      </c>
      <c r="BA6" s="482">
        <v>0.164146143248556</v>
      </c>
      <c r="BB6" s="482">
        <v>0.179360885825535</v>
      </c>
      <c r="BC6" s="482">
        <v>0.23176052445860101</v>
      </c>
      <c r="BD6" s="482">
        <v>0.28810383272375201</v>
      </c>
      <c r="BE6" s="483">
        <v>0.34795081826954199</v>
      </c>
      <c r="BF6" s="132">
        <v>0.20442734028618401</v>
      </c>
      <c r="BG6" s="132">
        <v>0.14080866949720899</v>
      </c>
      <c r="BH6" s="132">
        <v>1.2448796479131699E-2</v>
      </c>
    </row>
    <row r="7" spans="1:62">
      <c r="A7" s="124" t="s">
        <v>92</v>
      </c>
      <c r="B7" s="482">
        <v>0.13332232095652599</v>
      </c>
      <c r="C7" s="482">
        <v>0.14062006895272899</v>
      </c>
      <c r="D7" s="482">
        <v>0.14073570742648001</v>
      </c>
      <c r="E7" s="482">
        <v>0.15546045096175901</v>
      </c>
      <c r="F7" s="482">
        <v>0.162270603765372</v>
      </c>
      <c r="G7" s="482">
        <v>0.16235902533954899</v>
      </c>
      <c r="H7" s="482">
        <v>0.165844139735813</v>
      </c>
      <c r="I7" s="482">
        <v>0.18672978440292401</v>
      </c>
      <c r="J7" s="482">
        <v>0.19989691771854301</v>
      </c>
      <c r="K7" s="482">
        <v>0.20404264805821301</v>
      </c>
      <c r="L7" s="482">
        <v>0.19754301961701301</v>
      </c>
      <c r="M7" s="482">
        <v>0.22564753541853699</v>
      </c>
      <c r="N7" s="482">
        <v>0.235361218624592</v>
      </c>
      <c r="O7" s="482">
        <v>0.24678786657309701</v>
      </c>
      <c r="P7" s="482">
        <v>0.25756037242299401</v>
      </c>
      <c r="Q7" s="482">
        <v>0.26656116318123202</v>
      </c>
      <c r="R7" s="482">
        <v>0.27377603273290602</v>
      </c>
      <c r="S7" s="482">
        <v>0.26405048945356002</v>
      </c>
      <c r="T7" s="482">
        <v>0.298102941136693</v>
      </c>
      <c r="U7" s="482">
        <v>0.35607182700809897</v>
      </c>
      <c r="V7" s="482">
        <v>0.36409451999645998</v>
      </c>
      <c r="W7" s="482">
        <v>0.38720077251177398</v>
      </c>
      <c r="X7" s="482">
        <v>0.42679612973772701</v>
      </c>
      <c r="Y7" s="482">
        <v>0.424041269162163</v>
      </c>
      <c r="Z7" s="482">
        <v>0.51240776985645897</v>
      </c>
      <c r="AA7" s="482">
        <v>0.60646877889420503</v>
      </c>
      <c r="AB7" s="482">
        <v>0.640107746167208</v>
      </c>
      <c r="AC7" s="482">
        <v>0.68140946481741305</v>
      </c>
      <c r="AD7" s="482">
        <v>0.70436074465129395</v>
      </c>
      <c r="AE7" s="482">
        <v>0.70338658444609603</v>
      </c>
      <c r="AF7" s="482">
        <v>0.669757661986779</v>
      </c>
      <c r="AG7" s="482">
        <v>0.68634037581063501</v>
      </c>
      <c r="AH7" s="482">
        <v>0.69674026886492302</v>
      </c>
      <c r="AI7" s="482">
        <v>0.69198043721556501</v>
      </c>
      <c r="AJ7" s="482">
        <v>0.71529393909063699</v>
      </c>
      <c r="AK7" s="482">
        <v>0.72751093345244999</v>
      </c>
      <c r="AL7" s="482">
        <v>0.73728287461675801</v>
      </c>
      <c r="AM7" s="482">
        <v>0.81780793150804998</v>
      </c>
      <c r="AN7" s="482">
        <v>0.81642433005704396</v>
      </c>
      <c r="AO7" s="482">
        <v>0.84715332212929395</v>
      </c>
      <c r="AP7" s="482">
        <v>0.88446989669949905</v>
      </c>
      <c r="AQ7" s="482">
        <v>0.96961985974287601</v>
      </c>
      <c r="AR7" s="482">
        <v>1.04960741650553</v>
      </c>
      <c r="AS7" s="482">
        <v>1.24592232922209</v>
      </c>
      <c r="AT7" s="482">
        <v>1.41542262567392</v>
      </c>
      <c r="AU7" s="482">
        <v>1.6302780024872801</v>
      </c>
      <c r="AV7" s="482">
        <v>1.8836218761407699</v>
      </c>
      <c r="AW7" s="482">
        <v>2.1171236864668499</v>
      </c>
      <c r="AX7" s="482">
        <v>2.4539017724053398</v>
      </c>
      <c r="AY7" s="482">
        <v>2.7189710158095299</v>
      </c>
      <c r="AZ7" s="482">
        <v>2.87610425345181</v>
      </c>
      <c r="BA7" s="482">
        <v>3.3264208419014101</v>
      </c>
      <c r="BB7" s="482">
        <v>3.7595637531100499</v>
      </c>
      <c r="BC7" s="482">
        <v>4.0408369911189501</v>
      </c>
      <c r="BD7" s="482">
        <v>4.3115775372589598</v>
      </c>
      <c r="BE7" s="483">
        <v>4.9001314692028801</v>
      </c>
      <c r="BF7" s="132">
        <v>0.133400266984883</v>
      </c>
      <c r="BG7" s="132">
        <v>0.117828058769714</v>
      </c>
      <c r="BH7" s="132">
        <v>0.17531425758522201</v>
      </c>
    </row>
    <row r="8" spans="1:62" s="125" customFormat="1">
      <c r="A8" s="133" t="s">
        <v>257</v>
      </c>
      <c r="B8" s="484">
        <v>0.13332232095652599</v>
      </c>
      <c r="C8" s="484">
        <v>0.14062006895272899</v>
      </c>
      <c r="D8" s="484">
        <v>0.14073570742648001</v>
      </c>
      <c r="E8" s="484">
        <v>0.15546045096175901</v>
      </c>
      <c r="F8" s="484">
        <v>0.162270603765372</v>
      </c>
      <c r="G8" s="484">
        <v>0.16235902533954899</v>
      </c>
      <c r="H8" s="484">
        <v>0.165844139735813</v>
      </c>
      <c r="I8" s="484">
        <v>0.18672978440292401</v>
      </c>
      <c r="J8" s="484">
        <v>0.20150691771854301</v>
      </c>
      <c r="K8" s="484">
        <v>0.20867264805821301</v>
      </c>
      <c r="L8" s="484">
        <v>0.202723019617013</v>
      </c>
      <c r="M8" s="484">
        <v>0.238507535418536</v>
      </c>
      <c r="N8" s="484">
        <v>0.25197121862459199</v>
      </c>
      <c r="O8" s="484">
        <v>0.26408786657309702</v>
      </c>
      <c r="P8" s="484">
        <v>0.281200372422994</v>
      </c>
      <c r="Q8" s="484">
        <v>0.28871116318123202</v>
      </c>
      <c r="R8" s="484">
        <v>0.30239603273290599</v>
      </c>
      <c r="S8" s="484">
        <v>0.29840048945356001</v>
      </c>
      <c r="T8" s="484">
        <v>0.33248294113669302</v>
      </c>
      <c r="U8" s="484">
        <v>0.39368182700809901</v>
      </c>
      <c r="V8" s="484">
        <v>0.39728451999645997</v>
      </c>
      <c r="W8" s="484">
        <v>0.43980077251177402</v>
      </c>
      <c r="X8" s="484">
        <v>0.494106129737727</v>
      </c>
      <c r="Y8" s="484">
        <v>0.49523126916216298</v>
      </c>
      <c r="Z8" s="484">
        <v>0.59393776985645896</v>
      </c>
      <c r="AA8" s="484">
        <v>0.697287970813397</v>
      </c>
      <c r="AB8" s="484">
        <v>0.73832206284017499</v>
      </c>
      <c r="AC8" s="484">
        <v>0.79036522094699901</v>
      </c>
      <c r="AD8" s="484">
        <v>0.81818887766860204</v>
      </c>
      <c r="AE8" s="484">
        <v>0.82361236476616595</v>
      </c>
      <c r="AF8" s="484">
        <v>0.80602917586955602</v>
      </c>
      <c r="AG8" s="484">
        <v>0.82427002272649497</v>
      </c>
      <c r="AH8" s="484">
        <v>0.83812439999408395</v>
      </c>
      <c r="AI8" s="484">
        <v>0.84417988739032501</v>
      </c>
      <c r="AJ8" s="484">
        <v>0.86731806551940804</v>
      </c>
      <c r="AK8" s="484">
        <v>0.88333201807939699</v>
      </c>
      <c r="AL8" s="484">
        <v>0.89916705998263802</v>
      </c>
      <c r="AM8" s="484">
        <v>0.98140837629477296</v>
      </c>
      <c r="AN8" s="484">
        <v>0.98420252218138704</v>
      </c>
      <c r="AO8" s="484">
        <v>1.0230996560702801</v>
      </c>
      <c r="AP8" s="484">
        <v>1.0673944560598601</v>
      </c>
      <c r="AQ8" s="484">
        <v>1.1519756168198401</v>
      </c>
      <c r="AR8" s="484">
        <v>1.24567426818575</v>
      </c>
      <c r="AS8" s="484">
        <v>1.43572442230533</v>
      </c>
      <c r="AT8" s="484">
        <v>1.64079663498869</v>
      </c>
      <c r="AU8" s="484">
        <v>1.89303354349588</v>
      </c>
      <c r="AV8" s="484">
        <v>2.1637854359709299</v>
      </c>
      <c r="AW8" s="484">
        <v>2.4289149897786002</v>
      </c>
      <c r="AX8" s="484">
        <v>2.7791913730086399</v>
      </c>
      <c r="AY8" s="484">
        <v>3.0718434903673999</v>
      </c>
      <c r="AZ8" s="484">
        <v>3.3900022569359201</v>
      </c>
      <c r="BA8" s="484">
        <v>3.90995865795652</v>
      </c>
      <c r="BB8" s="484">
        <v>4.3137693607537599</v>
      </c>
      <c r="BC8" s="484">
        <v>4.6974457737269102</v>
      </c>
      <c r="BD8" s="484">
        <v>5.0198932983959796</v>
      </c>
      <c r="BE8" s="484">
        <v>5.7030145164924297</v>
      </c>
      <c r="BF8" s="135">
        <v>0.13297876499368799</v>
      </c>
      <c r="BG8" s="135">
        <v>0.118314543666578</v>
      </c>
      <c r="BH8" s="135">
        <v>0.204039373686285</v>
      </c>
    </row>
    <row r="9" spans="1:62">
      <c r="B9" s="482"/>
      <c r="C9" s="482"/>
      <c r="D9" s="482"/>
      <c r="E9" s="482"/>
      <c r="F9" s="482"/>
      <c r="G9" s="482"/>
      <c r="H9" s="482"/>
      <c r="I9" s="482"/>
      <c r="J9" s="482"/>
      <c r="K9" s="482"/>
      <c r="L9" s="482"/>
      <c r="M9" s="482"/>
      <c r="N9" s="482"/>
      <c r="O9" s="482"/>
      <c r="P9" s="482"/>
      <c r="Q9" s="482"/>
      <c r="R9" s="482"/>
      <c r="S9" s="482"/>
      <c r="T9" s="482"/>
      <c r="U9" s="482"/>
      <c r="V9" s="482"/>
      <c r="W9" s="482"/>
      <c r="X9" s="482"/>
      <c r="Y9" s="482"/>
      <c r="Z9" s="482"/>
      <c r="AA9" s="482"/>
      <c r="AB9" s="482"/>
      <c r="AC9" s="482"/>
      <c r="AD9" s="482"/>
      <c r="AE9" s="482"/>
      <c r="AF9" s="482"/>
      <c r="AG9" s="482"/>
      <c r="AH9" s="482"/>
      <c r="AI9" s="482"/>
      <c r="AJ9" s="482"/>
      <c r="AK9" s="482"/>
      <c r="AL9" s="482"/>
      <c r="AM9" s="482"/>
      <c r="AN9" s="482"/>
      <c r="AO9" s="482"/>
      <c r="AP9" s="482"/>
      <c r="AQ9" s="482"/>
      <c r="AR9" s="482"/>
      <c r="AS9" s="482"/>
      <c r="AT9" s="482"/>
      <c r="AU9" s="482"/>
      <c r="AV9" s="482"/>
      <c r="AW9" s="482"/>
      <c r="AX9" s="482"/>
      <c r="AY9" s="482"/>
      <c r="AZ9" s="482"/>
      <c r="BA9" s="482"/>
      <c r="BB9" s="482"/>
      <c r="BC9" s="482"/>
      <c r="BD9" s="482"/>
      <c r="BE9" s="483"/>
      <c r="BF9" s="132"/>
      <c r="BG9" s="132"/>
      <c r="BH9" s="132"/>
    </row>
    <row r="10" spans="1:62">
      <c r="A10" s="124" t="s">
        <v>258</v>
      </c>
      <c r="B10" s="482">
        <v>0</v>
      </c>
      <c r="C10" s="482">
        <v>0</v>
      </c>
      <c r="D10" s="482">
        <v>0</v>
      </c>
      <c r="E10" s="482">
        <v>0</v>
      </c>
      <c r="F10" s="482">
        <v>0</v>
      </c>
      <c r="G10" s="482">
        <v>4.7540991253644299E-4</v>
      </c>
      <c r="H10" s="482">
        <v>4.9864613702623904E-4</v>
      </c>
      <c r="I10" s="482">
        <v>6.4353151927437602E-4</v>
      </c>
      <c r="J10" s="482">
        <v>4.9042434402332398E-4</v>
      </c>
      <c r="K10" s="482">
        <v>5.0067671428571405E-4</v>
      </c>
      <c r="L10" s="482">
        <v>5.4922641509433997E-4</v>
      </c>
      <c r="M10" s="482">
        <v>5.02027915451895E-4</v>
      </c>
      <c r="N10" s="482">
        <v>5.3855107816711597E-4</v>
      </c>
      <c r="O10" s="482">
        <v>5.4136662087912095E-4</v>
      </c>
      <c r="P10" s="482">
        <v>8.4393763392857197E-4</v>
      </c>
      <c r="Q10" s="482">
        <v>8.6251567944250899E-4</v>
      </c>
      <c r="R10" s="482">
        <v>7.4722500000000002E-4</v>
      </c>
      <c r="S10" s="482">
        <v>9.5912465437788001E-4</v>
      </c>
      <c r="T10" s="482">
        <v>1.3731478405315601E-3</v>
      </c>
      <c r="U10" s="482">
        <v>9.7392791811846697E-4</v>
      </c>
      <c r="V10" s="482">
        <v>1.03321614285714E-3</v>
      </c>
      <c r="W10" s="482">
        <v>1.07078920807453E-3</v>
      </c>
      <c r="X10" s="482">
        <v>1.08156823308271E-3</v>
      </c>
      <c r="Y10" s="482">
        <v>1.21116047351525E-3</v>
      </c>
      <c r="Z10" s="482">
        <v>1.19376907894737E-3</v>
      </c>
      <c r="AA10" s="482">
        <v>1.06763283730159E-3</v>
      </c>
      <c r="AB10" s="482">
        <v>9.9600404312668494E-4</v>
      </c>
      <c r="AC10" s="482">
        <v>1.01865494505495E-3</v>
      </c>
      <c r="AD10" s="482">
        <v>1.0743840277777799E-3</v>
      </c>
      <c r="AE10" s="482">
        <v>1.19290037593985E-3</v>
      </c>
      <c r="AF10" s="482">
        <v>1.15592457298137E-3</v>
      </c>
      <c r="AG10" s="482">
        <v>3.6101549206349198E-3</v>
      </c>
      <c r="AH10" s="482">
        <v>4.6022405000000002E-3</v>
      </c>
      <c r="AI10" s="482">
        <v>4.9643920300751904E-3</v>
      </c>
      <c r="AJ10" s="482">
        <v>6.8526214285714298E-3</v>
      </c>
      <c r="AK10" s="482">
        <v>7.0980831010453004E-3</v>
      </c>
      <c r="AL10" s="482">
        <v>6.5445238369371802E-3</v>
      </c>
      <c r="AM10" s="482">
        <v>9.1178191996570592E-3</v>
      </c>
      <c r="AN10" s="482">
        <v>1.07109695723469E-2</v>
      </c>
      <c r="AO10" s="482">
        <v>9.4802609435641998E-3</v>
      </c>
      <c r="AP10" s="482">
        <v>1.1096117441538701E-2</v>
      </c>
      <c r="AQ10" s="482">
        <v>1.5753614347661399E-2</v>
      </c>
      <c r="AR10" s="482">
        <v>1.5657738822144201E-2</v>
      </c>
      <c r="AS10" s="482">
        <v>1.6493886194773599E-2</v>
      </c>
      <c r="AT10" s="482">
        <v>1.6675713425318501E-2</v>
      </c>
      <c r="AU10" s="482">
        <v>1.9136191589050399E-2</v>
      </c>
      <c r="AV10" s="482">
        <v>2.06961455999909E-2</v>
      </c>
      <c r="AW10" s="482">
        <v>2.62590337104096E-2</v>
      </c>
      <c r="AX10" s="482">
        <v>2.6966517336246401E-2</v>
      </c>
      <c r="AY10" s="482">
        <v>2.69120609919111E-2</v>
      </c>
      <c r="AZ10" s="482">
        <v>2.7196447250546402E-2</v>
      </c>
      <c r="BA10" s="482">
        <v>2.2859835403064899E-2</v>
      </c>
      <c r="BB10" s="482">
        <v>2.7104746569370501E-2</v>
      </c>
      <c r="BC10" s="482">
        <v>1.7840009558769999E-2</v>
      </c>
      <c r="BD10" s="482">
        <v>5.7217914641289003E-2</v>
      </c>
      <c r="BE10" s="483">
        <v>9.9728120491011193E-2</v>
      </c>
      <c r="BF10" s="132">
        <v>0.73819056340993805</v>
      </c>
      <c r="BG10" s="132">
        <v>0.13121397105845101</v>
      </c>
      <c r="BH10" s="132">
        <v>3.5680188407466E-3</v>
      </c>
    </row>
    <row r="11" spans="1:62">
      <c r="A11" s="124" t="s">
        <v>259</v>
      </c>
      <c r="B11" s="482">
        <v>0</v>
      </c>
      <c r="C11" s="482">
        <v>0</v>
      </c>
      <c r="D11" s="482">
        <v>0</v>
      </c>
      <c r="E11" s="482">
        <v>0</v>
      </c>
      <c r="F11" s="482">
        <v>0</v>
      </c>
      <c r="G11" s="482">
        <v>5.1469150000000002E-3</v>
      </c>
      <c r="H11" s="482">
        <v>6.3339525000000001E-3</v>
      </c>
      <c r="I11" s="482">
        <v>7.1657018750000004E-3</v>
      </c>
      <c r="J11" s="482">
        <v>7.5080037499999997E-3</v>
      </c>
      <c r="K11" s="482">
        <v>7.851518E-3</v>
      </c>
      <c r="L11" s="482">
        <v>8.6717757499999992E-3</v>
      </c>
      <c r="M11" s="482">
        <v>8.6433772500000006E-3</v>
      </c>
      <c r="N11" s="482">
        <v>1.1168454624999999E-2</v>
      </c>
      <c r="O11" s="482">
        <v>1.331944075E-2</v>
      </c>
      <c r="P11" s="482">
        <v>1.7760194E-2</v>
      </c>
      <c r="Q11" s="482">
        <v>1.8055082625E-2</v>
      </c>
      <c r="R11" s="482">
        <v>1.873622875E-2</v>
      </c>
      <c r="S11" s="482">
        <v>2.1784744750000001E-2</v>
      </c>
      <c r="T11" s="482">
        <v>2.9844549500000001E-2</v>
      </c>
      <c r="U11" s="482">
        <v>2.8516788875000001E-2</v>
      </c>
      <c r="V11" s="482">
        <v>3.0671255885922299E-2</v>
      </c>
      <c r="W11" s="482">
        <v>3.19393242386731E-2</v>
      </c>
      <c r="X11" s="482">
        <v>3.56569731472492E-2</v>
      </c>
      <c r="Y11" s="482">
        <v>3.33978379409385E-2</v>
      </c>
      <c r="Z11" s="482">
        <v>3.4031623385113299E-2</v>
      </c>
      <c r="AA11" s="482">
        <v>3.8590625000000003E-2</v>
      </c>
      <c r="AB11" s="482">
        <v>3.9996125624999997E-2</v>
      </c>
      <c r="AC11" s="482">
        <v>4.9293607379452098E-2</v>
      </c>
      <c r="AD11" s="482">
        <v>4.98393703322444E-2</v>
      </c>
      <c r="AE11" s="482">
        <v>5.3882236487774897E-2</v>
      </c>
      <c r="AF11" s="482">
        <v>5.5937404889583098E-2</v>
      </c>
      <c r="AG11" s="482">
        <v>6.7547096282220401E-2</v>
      </c>
      <c r="AH11" s="482">
        <v>7.3829509982127006E-2</v>
      </c>
      <c r="AI11" s="482">
        <v>7.5102330121601196E-2</v>
      </c>
      <c r="AJ11" s="482">
        <v>8.3780022809587198E-2</v>
      </c>
      <c r="AK11" s="482">
        <v>7.8563629999999995E-2</v>
      </c>
      <c r="AL11" s="482">
        <v>8.9667011103896105E-2</v>
      </c>
      <c r="AM11" s="482">
        <v>0.101544095845673</v>
      </c>
      <c r="AN11" s="482">
        <v>0.1172555025</v>
      </c>
      <c r="AO11" s="482">
        <v>0.122166657505479</v>
      </c>
      <c r="AP11" s="482">
        <v>0.13250806389900399</v>
      </c>
      <c r="AQ11" s="482">
        <v>0.14513502041485199</v>
      </c>
      <c r="AR11" s="482">
        <v>0.17906953535995601</v>
      </c>
      <c r="AS11" s="482">
        <v>0.199273066284509</v>
      </c>
      <c r="AT11" s="482">
        <v>0.227742125636725</v>
      </c>
      <c r="AU11" s="482">
        <v>0.320257473505901</v>
      </c>
      <c r="AV11" s="482">
        <v>0.329638590679173</v>
      </c>
      <c r="AW11" s="482">
        <v>0.37848167161241902</v>
      </c>
      <c r="AX11" s="482">
        <v>0.43828511268840298</v>
      </c>
      <c r="AY11" s="482">
        <v>0.54333796334277995</v>
      </c>
      <c r="AZ11" s="482">
        <v>0.65175213581353098</v>
      </c>
      <c r="BA11" s="482">
        <v>0.76870126145616802</v>
      </c>
      <c r="BB11" s="482">
        <v>0.86505459286864494</v>
      </c>
      <c r="BC11" s="482">
        <v>0.95127356690880105</v>
      </c>
      <c r="BD11" s="482">
        <v>1.04798404082316</v>
      </c>
      <c r="BE11" s="483">
        <v>1.06881901956619</v>
      </c>
      <c r="BF11" s="132">
        <v>1.7094447529650801E-2</v>
      </c>
      <c r="BG11" s="132">
        <v>0.164906664569964</v>
      </c>
      <c r="BH11" s="132">
        <v>3.8239629709097001E-2</v>
      </c>
    </row>
    <row r="12" spans="1:62">
      <c r="A12" s="124" t="s">
        <v>260</v>
      </c>
      <c r="B12" s="482">
        <v>0</v>
      </c>
      <c r="C12" s="482">
        <v>0</v>
      </c>
      <c r="D12" s="482">
        <v>0</v>
      </c>
      <c r="E12" s="482">
        <v>0</v>
      </c>
      <c r="F12" s="482">
        <v>0</v>
      </c>
      <c r="G12" s="482">
        <v>0</v>
      </c>
      <c r="H12" s="482">
        <v>6.6E-4</v>
      </c>
      <c r="I12" s="482">
        <v>5.6999999999999998E-4</v>
      </c>
      <c r="J12" s="482">
        <v>5.1000000000000004E-4</v>
      </c>
      <c r="K12" s="482">
        <v>4.6000000000000001E-4</v>
      </c>
      <c r="L12" s="482">
        <v>5.1000000000000004E-4</v>
      </c>
      <c r="M12" s="482">
        <v>7.2999999999999996E-4</v>
      </c>
      <c r="N12" s="482">
        <v>8.0000000000000004E-4</v>
      </c>
      <c r="O12" s="482">
        <v>9.1E-4</v>
      </c>
      <c r="P12" s="482">
        <v>9.3999999999999997E-4</v>
      </c>
      <c r="Q12" s="482">
        <v>1.0499999999999999E-3</v>
      </c>
      <c r="R12" s="482">
        <v>1.1000000000000001E-3</v>
      </c>
      <c r="S12" s="482">
        <v>1.3699999999999999E-3</v>
      </c>
      <c r="T12" s="482">
        <v>2.0799999999999998E-3</v>
      </c>
      <c r="U12" s="482">
        <v>2.0100000000000001E-3</v>
      </c>
      <c r="V12" s="482">
        <v>1.9499999999999999E-3</v>
      </c>
      <c r="W12" s="482">
        <v>2.8E-3</v>
      </c>
      <c r="X12" s="482">
        <v>2.7100000000000002E-3</v>
      </c>
      <c r="Y12" s="482">
        <v>3.2699999999999999E-3</v>
      </c>
      <c r="Z12" s="482">
        <v>3.2100000000000002E-3</v>
      </c>
      <c r="AA12" s="482">
        <v>9.6299999999999997E-3</v>
      </c>
      <c r="AB12" s="482">
        <v>1.0330000000000001E-2</v>
      </c>
      <c r="AC12" s="482">
        <v>1.7430000000000001E-2</v>
      </c>
      <c r="AD12" s="482">
        <v>1.7500000000000002E-2</v>
      </c>
      <c r="AE12" s="482">
        <v>1.7860000000000001E-2</v>
      </c>
      <c r="AF12" s="482">
        <v>1.8790000000000001E-2</v>
      </c>
      <c r="AG12" s="482">
        <v>1.738E-2</v>
      </c>
      <c r="AH12" s="482">
        <v>1.7430000000000001E-2</v>
      </c>
      <c r="AI12" s="482">
        <v>1.1610000000000001E-2</v>
      </c>
      <c r="AJ12" s="482">
        <v>1.4500000000000001E-2</v>
      </c>
      <c r="AK12" s="482">
        <v>1.375E-2</v>
      </c>
      <c r="AL12" s="482">
        <v>1.6790259740259699E-2</v>
      </c>
      <c r="AM12" s="482">
        <v>1.7649290322580599E-2</v>
      </c>
      <c r="AN12" s="482">
        <v>1.6692692307692301E-2</v>
      </c>
      <c r="AO12" s="482">
        <v>1.98412738853503E-2</v>
      </c>
      <c r="AP12" s="482">
        <v>1.7401329113923999E-2</v>
      </c>
      <c r="AQ12" s="482">
        <v>1.3837358490566E-2</v>
      </c>
      <c r="AR12" s="482">
        <v>2.58876E-2</v>
      </c>
      <c r="AS12" s="482">
        <v>3.4461534271304398E-2</v>
      </c>
      <c r="AT12" s="482">
        <v>3.2778795891777797E-2</v>
      </c>
      <c r="AU12" s="482">
        <v>3.5084901559141103E-2</v>
      </c>
      <c r="AV12" s="482">
        <v>4.3399958934512199E-2</v>
      </c>
      <c r="AW12" s="482">
        <v>5.9270358016329398E-2</v>
      </c>
      <c r="AX12" s="482">
        <v>6.8645738806264997E-2</v>
      </c>
      <c r="AY12" s="482">
        <v>6.3139583464491097E-2</v>
      </c>
      <c r="AZ12" s="482">
        <v>8.2336566634821307E-2</v>
      </c>
      <c r="BA12" s="482">
        <v>0.106143244656716</v>
      </c>
      <c r="BB12" s="482">
        <v>0.13473736005672299</v>
      </c>
      <c r="BC12" s="482">
        <v>0.15983460408137001</v>
      </c>
      <c r="BD12" s="482">
        <v>0.18490203188420501</v>
      </c>
      <c r="BE12" s="483">
        <v>0.20941795691971499</v>
      </c>
      <c r="BF12" s="132">
        <v>0.12949422232602401</v>
      </c>
      <c r="BG12" s="132">
        <v>0.18887137032263401</v>
      </c>
      <c r="BH12" s="132">
        <v>7.49244257488589E-3</v>
      </c>
    </row>
    <row r="13" spans="1:62">
      <c r="A13" s="124" t="s">
        <v>261</v>
      </c>
      <c r="B13" s="482">
        <v>0</v>
      </c>
      <c r="C13" s="482">
        <v>0</v>
      </c>
      <c r="D13" s="482">
        <v>0</v>
      </c>
      <c r="E13" s="482">
        <v>0</v>
      </c>
      <c r="F13" s="482">
        <v>0</v>
      </c>
      <c r="G13" s="482">
        <v>0</v>
      </c>
      <c r="H13" s="482">
        <v>0</v>
      </c>
      <c r="I13" s="482">
        <v>0</v>
      </c>
      <c r="J13" s="482">
        <v>0</v>
      </c>
      <c r="K13" s="482">
        <v>0</v>
      </c>
      <c r="L13" s="482">
        <v>1.89E-3</v>
      </c>
      <c r="M13" s="482">
        <v>2.0200000000000001E-3</v>
      </c>
      <c r="N13" s="482">
        <v>1.92E-3</v>
      </c>
      <c r="O13" s="482">
        <v>2.0600000000000002E-3</v>
      </c>
      <c r="P13" s="482">
        <v>2.16E-3</v>
      </c>
      <c r="Q13" s="482">
        <v>2.2699999999999999E-3</v>
      </c>
      <c r="R13" s="482">
        <v>2.1199999999999999E-3</v>
      </c>
      <c r="S13" s="482">
        <v>2.31E-3</v>
      </c>
      <c r="T13" s="482">
        <v>2.3400000000000001E-3</v>
      </c>
      <c r="U13" s="482">
        <v>2.5500000000000002E-3</v>
      </c>
      <c r="V13" s="482">
        <v>2.6700000000000001E-3</v>
      </c>
      <c r="W13" s="482">
        <v>2.66E-3</v>
      </c>
      <c r="X13" s="482">
        <v>2.6800000000000001E-3</v>
      </c>
      <c r="Y13" s="482">
        <v>2.7399999999999998E-3</v>
      </c>
      <c r="Z13" s="482">
        <v>2.7399999999999998E-3</v>
      </c>
      <c r="AA13" s="482">
        <v>2.7399999999999998E-3</v>
      </c>
      <c r="AB13" s="482">
        <v>2.6900000000000001E-3</v>
      </c>
      <c r="AC13" s="482">
        <v>3.3999999999999998E-3</v>
      </c>
      <c r="AD13" s="482">
        <v>3.8899999999999998E-3</v>
      </c>
      <c r="AE13" s="482">
        <v>4.4400000000000004E-3</v>
      </c>
      <c r="AF13" s="482">
        <v>4.7699999999999999E-3</v>
      </c>
      <c r="AG13" s="482">
        <v>4.96E-3</v>
      </c>
      <c r="AH13" s="482">
        <v>4.8300000000000001E-3</v>
      </c>
      <c r="AI13" s="482">
        <v>5.3200000000000001E-3</v>
      </c>
      <c r="AJ13" s="482">
        <v>4.5700000000000003E-3</v>
      </c>
      <c r="AK13" s="482">
        <v>4.9783501369863002E-3</v>
      </c>
      <c r="AL13" s="482">
        <v>4.95430641233766E-3</v>
      </c>
      <c r="AM13" s="482">
        <v>4.8925575000000002E-3</v>
      </c>
      <c r="AN13" s="482">
        <v>4.9176259615384601E-3</v>
      </c>
      <c r="AO13" s="482">
        <v>5.1351645912224098E-3</v>
      </c>
      <c r="AP13" s="482">
        <v>5.4422608386075896E-3</v>
      </c>
      <c r="AQ13" s="482">
        <v>5.6071851704759404E-3</v>
      </c>
      <c r="AR13" s="482">
        <v>5.3265742817296896E-3</v>
      </c>
      <c r="AS13" s="482">
        <v>5.3527904457726996E-3</v>
      </c>
      <c r="AT13" s="482">
        <v>1.0020509444699E-2</v>
      </c>
      <c r="AU13" s="482">
        <v>1.0780889117819799E-2</v>
      </c>
      <c r="AV13" s="482">
        <v>1.32443860061458E-2</v>
      </c>
      <c r="AW13" s="482">
        <v>1.4195741404366699E-2</v>
      </c>
      <c r="AX13" s="482">
        <v>1.29410213283516E-2</v>
      </c>
      <c r="AY13" s="482">
        <v>1.6483260898907701E-2</v>
      </c>
      <c r="AZ13" s="482">
        <v>1.7224135084471699E-2</v>
      </c>
      <c r="BA13" s="482">
        <v>1.8511113995697E-2</v>
      </c>
      <c r="BB13" s="482">
        <v>1.7948976327713601E-2</v>
      </c>
      <c r="BC13" s="482">
        <v>1.9563119400400099E-2</v>
      </c>
      <c r="BD13" s="482">
        <v>2.3483670080689301E-2</v>
      </c>
      <c r="BE13" s="483">
        <v>2.34749381899883E-2</v>
      </c>
      <c r="BF13" s="132">
        <v>-3.1030527099509299E-3</v>
      </c>
      <c r="BG13" s="132">
        <v>8.8899044879537301E-2</v>
      </c>
      <c r="BH13" s="132">
        <v>8.3987366186039298E-4</v>
      </c>
    </row>
    <row r="14" spans="1:62">
      <c r="A14" s="124" t="s">
        <v>262</v>
      </c>
      <c r="B14" s="482">
        <v>0</v>
      </c>
      <c r="C14" s="482">
        <v>0</v>
      </c>
      <c r="D14" s="482">
        <v>0</v>
      </c>
      <c r="E14" s="482">
        <v>0</v>
      </c>
      <c r="F14" s="482">
        <v>0</v>
      </c>
      <c r="G14" s="482">
        <v>0</v>
      </c>
      <c r="H14" s="482">
        <v>0</v>
      </c>
      <c r="I14" s="482">
        <v>0</v>
      </c>
      <c r="J14" s="482">
        <v>0</v>
      </c>
      <c r="K14" s="482">
        <v>0</v>
      </c>
      <c r="L14" s="482">
        <v>0</v>
      </c>
      <c r="M14" s="482">
        <v>0</v>
      </c>
      <c r="N14" s="482">
        <v>0</v>
      </c>
      <c r="O14" s="482">
        <v>0</v>
      </c>
      <c r="P14" s="482">
        <v>0</v>
      </c>
      <c r="Q14" s="482">
        <v>0</v>
      </c>
      <c r="R14" s="482">
        <v>0</v>
      </c>
      <c r="S14" s="482">
        <v>0</v>
      </c>
      <c r="T14" s="482">
        <v>0</v>
      </c>
      <c r="U14" s="482">
        <v>0</v>
      </c>
      <c r="V14" s="482">
        <v>0</v>
      </c>
      <c r="W14" s="482">
        <v>0</v>
      </c>
      <c r="X14" s="482">
        <v>0</v>
      </c>
      <c r="Y14" s="482">
        <v>0</v>
      </c>
      <c r="Z14" s="482">
        <v>0</v>
      </c>
      <c r="AA14" s="482">
        <v>0</v>
      </c>
      <c r="AB14" s="482">
        <v>0</v>
      </c>
      <c r="AC14" s="482">
        <v>0</v>
      </c>
      <c r="AD14" s="482">
        <v>0</v>
      </c>
      <c r="AE14" s="482">
        <v>0</v>
      </c>
      <c r="AF14" s="482">
        <v>0</v>
      </c>
      <c r="AG14" s="482">
        <v>0</v>
      </c>
      <c r="AH14" s="482">
        <v>0</v>
      </c>
      <c r="AI14" s="482">
        <v>0</v>
      </c>
      <c r="AJ14" s="482">
        <v>0</v>
      </c>
      <c r="AK14" s="482">
        <v>0</v>
      </c>
      <c r="AL14" s="482">
        <v>0</v>
      </c>
      <c r="AM14" s="482">
        <v>0</v>
      </c>
      <c r="AN14" s="482">
        <v>0</v>
      </c>
      <c r="AO14" s="482">
        <v>3.1580077070063702E-5</v>
      </c>
      <c r="AP14" s="482">
        <v>9.9613335179050597E-4</v>
      </c>
      <c r="AQ14" s="482">
        <v>1.4007737341211299E-3</v>
      </c>
      <c r="AR14" s="482">
        <v>2.1011972715E-3</v>
      </c>
      <c r="AS14" s="482">
        <v>2.0054746788819898E-3</v>
      </c>
      <c r="AT14" s="482">
        <v>2.0752475380677801E-3</v>
      </c>
      <c r="AU14" s="482">
        <v>2.2433434884640501E-3</v>
      </c>
      <c r="AV14" s="482">
        <v>2.6271514316979902E-3</v>
      </c>
      <c r="AW14" s="482">
        <v>2.7732619581540001E-3</v>
      </c>
      <c r="AX14" s="482">
        <v>3.2826289296822302E-3</v>
      </c>
      <c r="AY14" s="482">
        <v>4.5414096289986801E-3</v>
      </c>
      <c r="AZ14" s="482">
        <v>4.9416749816978498E-3</v>
      </c>
      <c r="BA14" s="482">
        <v>5.5452094093294E-3</v>
      </c>
      <c r="BB14" s="482">
        <v>4.8755700000000001E-3</v>
      </c>
      <c r="BC14" s="482">
        <v>4.8879898400668396E-3</v>
      </c>
      <c r="BD14" s="482">
        <v>6.2998156463094099E-3</v>
      </c>
      <c r="BE14" s="483">
        <v>6.5436925063177701E-3</v>
      </c>
      <c r="BF14" s="132">
        <v>3.5873735268215003E-2</v>
      </c>
      <c r="BG14" s="132">
        <v>0.11744406531747099</v>
      </c>
      <c r="BH14" s="132">
        <v>2.3411669683174799E-4</v>
      </c>
    </row>
    <row r="15" spans="1:62">
      <c r="A15" s="124" t="s">
        <v>263</v>
      </c>
      <c r="B15" s="482">
        <v>0</v>
      </c>
      <c r="C15" s="482">
        <v>0</v>
      </c>
      <c r="D15" s="482">
        <v>0</v>
      </c>
      <c r="E15" s="482">
        <v>0</v>
      </c>
      <c r="F15" s="482">
        <v>0</v>
      </c>
      <c r="G15" s="482">
        <v>0</v>
      </c>
      <c r="H15" s="482">
        <v>2.2699999999999999E-3</v>
      </c>
      <c r="I15" s="482">
        <v>2.2699999999999999E-3</v>
      </c>
      <c r="J15" s="482">
        <v>2.3E-3</v>
      </c>
      <c r="K15" s="482">
        <v>2.66E-3</v>
      </c>
      <c r="L15" s="482">
        <v>2.66E-3</v>
      </c>
      <c r="M15" s="482">
        <v>2.4499999999999999E-3</v>
      </c>
      <c r="N15" s="482">
        <v>2.4199999999999998E-3</v>
      </c>
      <c r="O15" s="482">
        <v>2.15E-3</v>
      </c>
      <c r="P15" s="482">
        <v>1.6299999999999999E-3</v>
      </c>
      <c r="Q15" s="482">
        <v>8.4999999999999995E-4</v>
      </c>
      <c r="R15" s="482">
        <v>7.6000000000000004E-4</v>
      </c>
      <c r="S15" s="482">
        <v>1.5100000000000001E-3</v>
      </c>
      <c r="T15" s="482">
        <v>1.4499999999999999E-3</v>
      </c>
      <c r="U15" s="482">
        <v>1.42E-3</v>
      </c>
      <c r="V15" s="482">
        <v>1.6900000000000001E-3</v>
      </c>
      <c r="W15" s="482">
        <v>1.5399999999999999E-3</v>
      </c>
      <c r="X15" s="482">
        <v>1.3600000000000001E-3</v>
      </c>
      <c r="Y15" s="482">
        <v>1.3600000000000001E-3</v>
      </c>
      <c r="Z15" s="482">
        <v>1.4499999999999999E-3</v>
      </c>
      <c r="AA15" s="482">
        <v>1.3600000000000001E-3</v>
      </c>
      <c r="AB15" s="482">
        <v>1.33E-3</v>
      </c>
      <c r="AC15" s="482">
        <v>1.33E-3</v>
      </c>
      <c r="AD15" s="482">
        <v>1.09E-3</v>
      </c>
      <c r="AE15" s="482">
        <v>1.1900000000000001E-3</v>
      </c>
      <c r="AF15" s="482">
        <v>1.42E-3</v>
      </c>
      <c r="AG15" s="482">
        <v>1.374E-3</v>
      </c>
      <c r="AH15" s="482">
        <v>1.5460000000000001E-3</v>
      </c>
      <c r="AI15" s="482">
        <v>1.2650000000000001E-3</v>
      </c>
      <c r="AJ15" s="482">
        <v>1.3960000000000001E-3</v>
      </c>
      <c r="AK15" s="482">
        <v>1.588E-3</v>
      </c>
      <c r="AL15" s="482">
        <v>1.63133766233766E-3</v>
      </c>
      <c r="AM15" s="482">
        <v>1.8478451612903199E-3</v>
      </c>
      <c r="AN15" s="482">
        <v>1.9340769230769201E-3</v>
      </c>
      <c r="AO15" s="482">
        <v>1.5027133757961799E-3</v>
      </c>
      <c r="AP15" s="482">
        <v>3.38149367088607E-3</v>
      </c>
      <c r="AQ15" s="482">
        <v>3.36022641509434E-3</v>
      </c>
      <c r="AR15" s="482">
        <v>3.9990375000000002E-3</v>
      </c>
      <c r="AS15" s="482">
        <v>4.3828322981366496E-3</v>
      </c>
      <c r="AT15" s="482">
        <v>4.3557777777777796E-3</v>
      </c>
      <c r="AU15" s="482">
        <v>6.3283803680981602E-3</v>
      </c>
      <c r="AV15" s="482">
        <v>6.3084512195121902E-3</v>
      </c>
      <c r="AW15" s="482">
        <v>6.7588909090908998E-3</v>
      </c>
      <c r="AX15" s="482">
        <v>1.06740542168675E-2</v>
      </c>
      <c r="AY15" s="482">
        <v>1.6012778443113801E-2</v>
      </c>
      <c r="AZ15" s="482">
        <v>1.5770196999807501E-2</v>
      </c>
      <c r="BA15" s="482">
        <v>1.6766024336994399E-2</v>
      </c>
      <c r="BB15" s="482">
        <v>1.6488599499000001E-2</v>
      </c>
      <c r="BC15" s="482">
        <v>2.3860257912043902E-2</v>
      </c>
      <c r="BD15" s="482">
        <v>2.6279412044244201E-2</v>
      </c>
      <c r="BE15" s="483">
        <v>2.90982677481883E-2</v>
      </c>
      <c r="BF15" s="132">
        <v>0.104239479769915</v>
      </c>
      <c r="BG15" s="132">
        <v>0.196892079310862</v>
      </c>
      <c r="BH15" s="132">
        <v>1.0410621101395699E-3</v>
      </c>
    </row>
    <row r="16" spans="1:62">
      <c r="A16" s="124" t="s">
        <v>264</v>
      </c>
      <c r="B16" s="482">
        <v>0</v>
      </c>
      <c r="C16" s="482">
        <v>0</v>
      </c>
      <c r="D16" s="482">
        <v>0</v>
      </c>
      <c r="E16" s="482">
        <v>0</v>
      </c>
      <c r="F16" s="482">
        <v>0</v>
      </c>
      <c r="G16" s="482">
        <v>0</v>
      </c>
      <c r="H16" s="482">
        <v>3.5E-4</v>
      </c>
      <c r="I16" s="482">
        <v>3.5E-4</v>
      </c>
      <c r="J16" s="482">
        <v>2.9E-4</v>
      </c>
      <c r="K16" s="482">
        <v>2.5000000000000001E-4</v>
      </c>
      <c r="L16" s="482">
        <v>2.3000000000000001E-4</v>
      </c>
      <c r="M16" s="482">
        <v>1.9000000000000001E-4</v>
      </c>
      <c r="N16" s="482">
        <v>2.3000000000000001E-4</v>
      </c>
      <c r="O16" s="482">
        <v>2.9E-4</v>
      </c>
      <c r="P16" s="482">
        <v>2.9E-4</v>
      </c>
      <c r="Q16" s="482">
        <v>2.5999999999999998E-4</v>
      </c>
      <c r="R16" s="482">
        <v>1.9000000000000001E-4</v>
      </c>
      <c r="S16" s="482">
        <v>1.8000000000000001E-4</v>
      </c>
      <c r="T16" s="482">
        <v>1.6000000000000001E-4</v>
      </c>
      <c r="U16" s="482">
        <v>1.2999999999999999E-4</v>
      </c>
      <c r="V16" s="482">
        <v>1.7000000000000001E-4</v>
      </c>
      <c r="W16" s="482">
        <v>2.5999999999999998E-4</v>
      </c>
      <c r="X16" s="482">
        <v>3.1E-4</v>
      </c>
      <c r="Y16" s="482">
        <v>2.7E-4</v>
      </c>
      <c r="Z16" s="482">
        <v>2.5999999999999998E-4</v>
      </c>
      <c r="AA16" s="482">
        <v>3.1E-4</v>
      </c>
      <c r="AB16" s="482">
        <v>2.5000000000000001E-4</v>
      </c>
      <c r="AC16" s="482">
        <v>2.9999999999999997E-4</v>
      </c>
      <c r="AD16" s="482">
        <v>2.7999999999999998E-4</v>
      </c>
      <c r="AE16" s="482">
        <v>3.2000000000000003E-4</v>
      </c>
      <c r="AF16" s="482">
        <v>3.3E-4</v>
      </c>
      <c r="AG16" s="482">
        <v>1.7000000000000001E-4</v>
      </c>
      <c r="AH16" s="482">
        <v>1.8000000000000001E-4</v>
      </c>
      <c r="AI16" s="482">
        <v>1.8000000000000001E-4</v>
      </c>
      <c r="AJ16" s="482">
        <v>1.8000000000000001E-4</v>
      </c>
      <c r="AK16" s="482">
        <v>2.0127E-4</v>
      </c>
      <c r="AL16" s="482">
        <v>2.94425649350649E-4</v>
      </c>
      <c r="AM16" s="482">
        <v>2.6617064516128999E-4</v>
      </c>
      <c r="AN16" s="482">
        <v>1.3238423076923099E-4</v>
      </c>
      <c r="AO16" s="482">
        <v>2.45335987261146E-4</v>
      </c>
      <c r="AP16" s="482">
        <v>2.3568778481012601E-4</v>
      </c>
      <c r="AQ16" s="482">
        <v>2.7603509433962302E-4</v>
      </c>
      <c r="AR16" s="482">
        <v>2.092370625E-4</v>
      </c>
      <c r="AS16" s="482">
        <v>2.19806832298137E-4</v>
      </c>
      <c r="AT16" s="482">
        <v>2.1283055555555499E-4</v>
      </c>
      <c r="AU16" s="482">
        <v>3.7583558282208598E-5</v>
      </c>
      <c r="AV16" s="482">
        <v>3.7354390243902401E-5</v>
      </c>
      <c r="AW16" s="482">
        <v>3.7128000000000001E-5</v>
      </c>
      <c r="AX16" s="482">
        <v>3.6904337349397601E-5</v>
      </c>
      <c r="AY16" s="482">
        <v>4.11176047904191E-5</v>
      </c>
      <c r="AZ16" s="482">
        <v>4.6910892857142797E-5</v>
      </c>
      <c r="BA16" s="482">
        <v>4.6633313609467401E-5</v>
      </c>
      <c r="BB16" s="482">
        <v>4.6359000000000001E-5</v>
      </c>
      <c r="BC16" s="482">
        <v>4.1784129330006101E-5</v>
      </c>
      <c r="BD16" s="482">
        <v>4.1630070680284602E-5</v>
      </c>
      <c r="BE16" s="483">
        <v>4.1486106122448999E-5</v>
      </c>
      <c r="BF16" s="132">
        <v>-6.1809785657055399E-3</v>
      </c>
      <c r="BG16" s="132">
        <v>-0.150550985253397</v>
      </c>
      <c r="BH16" s="132">
        <v>1.4842675019374599E-6</v>
      </c>
    </row>
    <row r="17" spans="1:60">
      <c r="A17" s="124" t="s">
        <v>265</v>
      </c>
      <c r="B17" s="482">
        <v>0</v>
      </c>
      <c r="C17" s="482">
        <v>0</v>
      </c>
      <c r="D17" s="482">
        <v>0</v>
      </c>
      <c r="E17" s="482">
        <v>0</v>
      </c>
      <c r="F17" s="482">
        <v>0</v>
      </c>
      <c r="G17" s="482">
        <v>0</v>
      </c>
      <c r="H17" s="482">
        <v>0</v>
      </c>
      <c r="I17" s="482">
        <v>0</v>
      </c>
      <c r="J17" s="482">
        <v>0</v>
      </c>
      <c r="K17" s="482">
        <v>0</v>
      </c>
      <c r="L17" s="482">
        <v>0</v>
      </c>
      <c r="M17" s="482">
        <v>0</v>
      </c>
      <c r="N17" s="482">
        <v>0</v>
      </c>
      <c r="O17" s="482">
        <v>0</v>
      </c>
      <c r="P17" s="482">
        <v>0</v>
      </c>
      <c r="Q17" s="482">
        <v>0</v>
      </c>
      <c r="R17" s="482">
        <v>0</v>
      </c>
      <c r="S17" s="482">
        <v>0</v>
      </c>
      <c r="T17" s="482">
        <v>0</v>
      </c>
      <c r="U17" s="482">
        <v>0</v>
      </c>
      <c r="V17" s="482">
        <v>0</v>
      </c>
      <c r="W17" s="482">
        <v>0</v>
      </c>
      <c r="X17" s="482">
        <v>0</v>
      </c>
      <c r="Y17" s="482">
        <v>0</v>
      </c>
      <c r="Z17" s="482">
        <v>0</v>
      </c>
      <c r="AA17" s="482">
        <v>0</v>
      </c>
      <c r="AB17" s="482">
        <v>0</v>
      </c>
      <c r="AC17" s="482">
        <v>0</v>
      </c>
      <c r="AD17" s="482">
        <v>0</v>
      </c>
      <c r="AE17" s="482">
        <v>0</v>
      </c>
      <c r="AF17" s="482">
        <v>0</v>
      </c>
      <c r="AG17" s="482">
        <v>0</v>
      </c>
      <c r="AH17" s="482">
        <v>0</v>
      </c>
      <c r="AI17" s="482">
        <v>0</v>
      </c>
      <c r="AJ17" s="482">
        <v>0</v>
      </c>
      <c r="AK17" s="482">
        <v>0</v>
      </c>
      <c r="AL17" s="482">
        <v>0</v>
      </c>
      <c r="AM17" s="482">
        <v>0</v>
      </c>
      <c r="AN17" s="482">
        <v>0</v>
      </c>
      <c r="AO17" s="482">
        <v>0</v>
      </c>
      <c r="AP17" s="482">
        <v>0</v>
      </c>
      <c r="AQ17" s="482">
        <v>0</v>
      </c>
      <c r="AR17" s="482">
        <v>0</v>
      </c>
      <c r="AS17" s="482">
        <v>0</v>
      </c>
      <c r="AT17" s="482">
        <v>0</v>
      </c>
      <c r="AU17" s="482">
        <v>2.3090797546012299E-5</v>
      </c>
      <c r="AV17" s="482">
        <v>2.78012195121951E-5</v>
      </c>
      <c r="AW17" s="482">
        <v>4.8403636363636303E-5</v>
      </c>
      <c r="AX17" s="482">
        <v>4.9285512782838598E-5</v>
      </c>
      <c r="AY17" s="482">
        <v>6.1821206367752304E-5</v>
      </c>
      <c r="AZ17" s="482">
        <v>9.1480139372822201E-5</v>
      </c>
      <c r="BA17" s="482">
        <v>9.0854010397466194E-5</v>
      </c>
      <c r="BB17" s="482">
        <v>9.0072800246989796E-5</v>
      </c>
      <c r="BC17" s="482">
        <v>8.4572775210695606E-5</v>
      </c>
      <c r="BD17" s="482">
        <v>1.12067070250966E-4</v>
      </c>
      <c r="BE17" s="483">
        <v>1.1165539529902299E-4</v>
      </c>
      <c r="BF17" s="132">
        <v>-6.3956730233076797E-3</v>
      </c>
      <c r="BG17" s="132">
        <v>0</v>
      </c>
      <c r="BH17" s="132">
        <v>3.9947464379801703E-6</v>
      </c>
    </row>
    <row r="18" spans="1:60">
      <c r="A18" s="124" t="s">
        <v>189</v>
      </c>
      <c r="B18" s="482">
        <v>0</v>
      </c>
      <c r="C18" s="482">
        <v>0</v>
      </c>
      <c r="D18" s="482">
        <v>0</v>
      </c>
      <c r="E18" s="482">
        <v>0</v>
      </c>
      <c r="F18" s="482">
        <v>0</v>
      </c>
      <c r="G18" s="482">
        <v>0</v>
      </c>
      <c r="H18" s="482">
        <v>1.07E-3</v>
      </c>
      <c r="I18" s="482">
        <v>1.41E-3</v>
      </c>
      <c r="J18" s="482">
        <v>1.17E-3</v>
      </c>
      <c r="K18" s="482">
        <v>1.56E-3</v>
      </c>
      <c r="L18" s="482">
        <v>3.3800000000000002E-3</v>
      </c>
      <c r="M18" s="482">
        <v>7.2399999999999999E-3</v>
      </c>
      <c r="N18" s="482">
        <v>6.9899999999999997E-3</v>
      </c>
      <c r="O18" s="482">
        <v>7.5199999999999998E-3</v>
      </c>
      <c r="P18" s="482">
        <v>6.4200000000000004E-3</v>
      </c>
      <c r="Q18" s="482">
        <v>6.8210526315789499E-3</v>
      </c>
      <c r="R18" s="482">
        <v>1.1091052631578901E-2</v>
      </c>
      <c r="S18" s="482">
        <v>1.1981052631578899E-2</v>
      </c>
      <c r="T18" s="482">
        <v>1.0261052631579001E-2</v>
      </c>
      <c r="U18" s="482">
        <v>1.2371052631578901E-2</v>
      </c>
      <c r="V18" s="482">
        <v>9.3699000000000005E-3</v>
      </c>
      <c r="W18" s="482">
        <v>8.6075000000000006E-3</v>
      </c>
      <c r="X18" s="482">
        <v>9.1051599999999993E-3</v>
      </c>
      <c r="Y18" s="482">
        <v>8.8396199999999994E-3</v>
      </c>
      <c r="Z18" s="482">
        <v>1.171867E-2</v>
      </c>
      <c r="AA18" s="482">
        <v>1.22075563157895E-2</v>
      </c>
      <c r="AB18" s="482">
        <v>1.33506391578947E-2</v>
      </c>
      <c r="AC18" s="482">
        <v>1.8216531736842099E-2</v>
      </c>
      <c r="AD18" s="482">
        <v>1.72201002105263E-2</v>
      </c>
      <c r="AE18" s="482">
        <v>1.6930572210526299E-2</v>
      </c>
      <c r="AF18" s="482">
        <v>1.7508388947368399E-2</v>
      </c>
      <c r="AG18" s="482">
        <v>1.7620156584879101E-2</v>
      </c>
      <c r="AH18" s="482">
        <v>1.9265448341578902E-2</v>
      </c>
      <c r="AI18" s="482">
        <v>1.67852936099421E-2</v>
      </c>
      <c r="AJ18" s="482">
        <v>2.5133575170384202E-2</v>
      </c>
      <c r="AK18" s="482">
        <v>2.9805969434947399E-2</v>
      </c>
      <c r="AL18" s="482">
        <v>3.2117078437655801E-2</v>
      </c>
      <c r="AM18" s="482">
        <v>3.5344455315634599E-2</v>
      </c>
      <c r="AN18" s="482">
        <v>3.7038363768173099E-2</v>
      </c>
      <c r="AO18" s="482">
        <v>3.8743191828974503E-2</v>
      </c>
      <c r="AP18" s="482">
        <v>4.0657076878791103E-2</v>
      </c>
      <c r="AQ18" s="482">
        <v>4.3952327744364798E-2</v>
      </c>
      <c r="AR18" s="482">
        <v>4.7777720601956203E-2</v>
      </c>
      <c r="AS18" s="482">
        <v>4.86292209614472E-2</v>
      </c>
      <c r="AT18" s="482">
        <v>5.3985787787383097E-2</v>
      </c>
      <c r="AU18" s="482">
        <v>6.1486189895523902E-2</v>
      </c>
      <c r="AV18" s="482">
        <v>6.2989406129773995E-2</v>
      </c>
      <c r="AW18" s="482">
        <v>7.4268945220514901E-2</v>
      </c>
      <c r="AX18" s="482">
        <v>8.0241663645879105E-2</v>
      </c>
      <c r="AY18" s="482">
        <v>9.1213617826718496E-2</v>
      </c>
      <c r="AZ18" s="482">
        <v>0.10726641318919899</v>
      </c>
      <c r="BA18" s="482">
        <v>0.119840149930956</v>
      </c>
      <c r="BB18" s="482">
        <v>0.121153348413125</v>
      </c>
      <c r="BC18" s="482">
        <v>0.14168335720769801</v>
      </c>
      <c r="BD18" s="482">
        <v>0.15383952673807</v>
      </c>
      <c r="BE18" s="483">
        <v>0.14487513993416901</v>
      </c>
      <c r="BF18" s="132">
        <v>-6.0844054307994701E-2</v>
      </c>
      <c r="BG18" s="132">
        <v>0.11039845592821899</v>
      </c>
      <c r="BH18" s="132">
        <v>5.1832645225426497E-3</v>
      </c>
    </row>
    <row r="19" spans="1:60">
      <c r="A19" s="124" t="s">
        <v>266</v>
      </c>
      <c r="B19" s="482">
        <v>0</v>
      </c>
      <c r="C19" s="482">
        <v>0</v>
      </c>
      <c r="D19" s="482">
        <v>0</v>
      </c>
      <c r="E19" s="482">
        <v>0</v>
      </c>
      <c r="F19" s="482">
        <v>0</v>
      </c>
      <c r="G19" s="482">
        <v>0</v>
      </c>
      <c r="H19" s="482">
        <v>9.7000000000000003E-3</v>
      </c>
      <c r="I19" s="482">
        <v>8.3099999999999997E-3</v>
      </c>
      <c r="J19" s="482">
        <v>9.7800000000000005E-3</v>
      </c>
      <c r="K19" s="482">
        <v>9.8399999999999998E-3</v>
      </c>
      <c r="L19" s="482">
        <v>1.0120000000000001E-2</v>
      </c>
      <c r="M19" s="482">
        <v>1.103E-2</v>
      </c>
      <c r="N19" s="482">
        <v>1.193E-2</v>
      </c>
      <c r="O19" s="482">
        <v>1.3390000000000001E-2</v>
      </c>
      <c r="P19" s="482">
        <v>1.289E-2</v>
      </c>
      <c r="Q19" s="482">
        <v>1.2919999999999999E-2</v>
      </c>
      <c r="R19" s="482">
        <v>1.308E-2</v>
      </c>
      <c r="S19" s="482">
        <v>1.406E-2</v>
      </c>
      <c r="T19" s="482">
        <v>1.515E-2</v>
      </c>
      <c r="U19" s="482">
        <v>1.289E-2</v>
      </c>
      <c r="V19" s="482">
        <v>1.209E-2</v>
      </c>
      <c r="W19" s="482">
        <v>1.2659999999999999E-2</v>
      </c>
      <c r="X19" s="482">
        <v>1.304E-2</v>
      </c>
      <c r="Y19" s="482">
        <v>1.422E-2</v>
      </c>
      <c r="Z19" s="482">
        <v>1.389E-2</v>
      </c>
      <c r="AA19" s="482">
        <v>1.6038421052631601E-2</v>
      </c>
      <c r="AB19" s="482">
        <v>1.36784210526316E-2</v>
      </c>
      <c r="AC19" s="482">
        <v>1.47E-2</v>
      </c>
      <c r="AD19" s="482">
        <v>1.0657171717171701E-2</v>
      </c>
      <c r="AE19" s="482">
        <v>1.13877777777778E-2</v>
      </c>
      <c r="AF19" s="482">
        <v>9.5877777777777801E-3</v>
      </c>
      <c r="AG19" s="482">
        <v>1.22953671695906E-2</v>
      </c>
      <c r="AH19" s="482">
        <v>1.1870215279798001E-2</v>
      </c>
      <c r="AI19" s="482">
        <v>1.0495986328888899E-2</v>
      </c>
      <c r="AJ19" s="482">
        <v>1.2286559098001099E-2</v>
      </c>
      <c r="AK19" s="482">
        <v>1.37518013593479E-2</v>
      </c>
      <c r="AL19" s="482">
        <v>1.3087765881897501E-2</v>
      </c>
      <c r="AM19" s="482">
        <v>1.2282164787625499E-2</v>
      </c>
      <c r="AN19" s="482">
        <v>1.01034545521428E-2</v>
      </c>
      <c r="AO19" s="482">
        <v>1.11937393861561E-2</v>
      </c>
      <c r="AP19" s="482">
        <v>8.4272589412013894E-3</v>
      </c>
      <c r="AQ19" s="482">
        <v>8.5047639827692603E-3</v>
      </c>
      <c r="AR19" s="482">
        <v>8.9598449928287895E-3</v>
      </c>
      <c r="AS19" s="482">
        <v>9.8437319442644302E-3</v>
      </c>
      <c r="AT19" s="482">
        <v>1.0527116037732201E-2</v>
      </c>
      <c r="AU19" s="482">
        <v>1.0316702038156499E-2</v>
      </c>
      <c r="AV19" s="482">
        <v>1.1784985062278701E-2</v>
      </c>
      <c r="AW19" s="482">
        <v>1.7150049732932202E-2</v>
      </c>
      <c r="AX19" s="482">
        <v>2.1901202328643201E-2</v>
      </c>
      <c r="AY19" s="482">
        <v>2.1359143061810901E-2</v>
      </c>
      <c r="AZ19" s="482">
        <v>2.3560580924110799E-2</v>
      </c>
      <c r="BA19" s="482">
        <v>2.4386588355371702E-2</v>
      </c>
      <c r="BB19" s="482">
        <v>2.7660373392820601E-2</v>
      </c>
      <c r="BC19" s="482">
        <v>2.8759860959354799E-2</v>
      </c>
      <c r="BD19" s="482">
        <v>3.9590265774851099E-2</v>
      </c>
      <c r="BE19" s="483">
        <v>4.7338503425120297E-2</v>
      </c>
      <c r="BF19" s="132">
        <v>0.19244370624599899</v>
      </c>
      <c r="BG19" s="132">
        <v>0.141636645308333</v>
      </c>
      <c r="BH19" s="132">
        <v>1.69365141227945E-3</v>
      </c>
    </row>
    <row r="20" spans="1:60">
      <c r="A20" s="124" t="s">
        <v>267</v>
      </c>
      <c r="B20" s="482">
        <v>0</v>
      </c>
      <c r="C20" s="482">
        <v>0</v>
      </c>
      <c r="D20" s="482">
        <v>0</v>
      </c>
      <c r="E20" s="482">
        <v>0</v>
      </c>
      <c r="F20" s="482">
        <v>0</v>
      </c>
      <c r="G20" s="482">
        <v>0</v>
      </c>
      <c r="H20" s="482">
        <v>5.5999999999999995E-4</v>
      </c>
      <c r="I20" s="482">
        <v>5.9000000000000003E-4</v>
      </c>
      <c r="J20" s="482">
        <v>6.0999999999999997E-4</v>
      </c>
      <c r="K20" s="482">
        <v>6.6E-4</v>
      </c>
      <c r="L20" s="482">
        <v>6.3000000000000003E-4</v>
      </c>
      <c r="M20" s="482">
        <v>7.2000000000000005E-4</v>
      </c>
      <c r="N20" s="482">
        <v>7.3999999999999999E-4</v>
      </c>
      <c r="O20" s="482">
        <v>5.5999999999999995E-4</v>
      </c>
      <c r="P20" s="482">
        <v>7.9000000000000001E-4</v>
      </c>
      <c r="Q20" s="482">
        <v>8.4000000000000003E-4</v>
      </c>
      <c r="R20" s="482">
        <v>8.8999999999999995E-4</v>
      </c>
      <c r="S20" s="482">
        <v>9.1E-4</v>
      </c>
      <c r="T20" s="482">
        <v>7.5000000000000002E-4</v>
      </c>
      <c r="U20" s="482">
        <v>8.0000000000000004E-4</v>
      </c>
      <c r="V20" s="482">
        <v>9.5E-4</v>
      </c>
      <c r="W20" s="482">
        <v>9.7000000000000005E-4</v>
      </c>
      <c r="X20" s="482">
        <v>1.1000000000000001E-3</v>
      </c>
      <c r="Y20" s="482">
        <v>1.07E-3</v>
      </c>
      <c r="Z20" s="482">
        <v>9.5E-4</v>
      </c>
      <c r="AA20" s="482">
        <v>1.1100000000000001E-3</v>
      </c>
      <c r="AB20" s="482">
        <v>1.1189473684210501E-3</v>
      </c>
      <c r="AC20" s="482">
        <v>1.2384210526315801E-3</v>
      </c>
      <c r="AD20" s="482">
        <v>1.3357894736842099E-3</v>
      </c>
      <c r="AE20" s="482">
        <v>1.1984210526315799E-3</v>
      </c>
      <c r="AF20" s="482">
        <v>1.2163157894736799E-3</v>
      </c>
      <c r="AG20" s="482">
        <v>1.19578947368421E-3</v>
      </c>
      <c r="AH20" s="482">
        <v>1.1578947368421099E-3</v>
      </c>
      <c r="AI20" s="482">
        <v>1.28789473684211E-3</v>
      </c>
      <c r="AJ20" s="482">
        <v>1.34789473684211E-3</v>
      </c>
      <c r="AK20" s="482">
        <v>1.0528008277235501E-3</v>
      </c>
      <c r="AL20" s="482">
        <v>1.0690153237385401E-3</v>
      </c>
      <c r="AM20" s="482">
        <v>1.1984310889511501E-3</v>
      </c>
      <c r="AN20" s="482">
        <v>1.1687931307057301E-3</v>
      </c>
      <c r="AO20" s="482">
        <v>1.0984016017603899E-3</v>
      </c>
      <c r="AP20" s="482">
        <v>1.0220879176313299E-3</v>
      </c>
      <c r="AQ20" s="482">
        <v>1.1917802682007801E-3</v>
      </c>
      <c r="AR20" s="482">
        <v>2.2632490069441299E-3</v>
      </c>
      <c r="AS20" s="482">
        <v>9.5339847223332198E-3</v>
      </c>
      <c r="AT20" s="482">
        <v>1.0542653695913199E-2</v>
      </c>
      <c r="AU20" s="482">
        <v>1.2340539276714701E-2</v>
      </c>
      <c r="AV20" s="482">
        <v>1.33504326147605E-2</v>
      </c>
      <c r="AW20" s="482">
        <v>1.53068172377242E-2</v>
      </c>
      <c r="AX20" s="482">
        <v>1.7335420703987098E-2</v>
      </c>
      <c r="AY20" s="482">
        <v>2.8241567477692402E-2</v>
      </c>
      <c r="AZ20" s="482">
        <v>4.5584051926436497E-2</v>
      </c>
      <c r="BA20" s="482">
        <v>6.1702821635123799E-2</v>
      </c>
      <c r="BB20" s="482">
        <v>6.8244135099130201E-2</v>
      </c>
      <c r="BC20" s="482">
        <v>7.8729881702668897E-2</v>
      </c>
      <c r="BD20" s="482">
        <v>7.7032614703474098E-2</v>
      </c>
      <c r="BE20" s="483">
        <v>8.3773346000125898E-2</v>
      </c>
      <c r="BF20" s="132">
        <v>8.4533575787613793E-2</v>
      </c>
      <c r="BG20" s="132">
        <v>0.22003550581930301</v>
      </c>
      <c r="BH20" s="132">
        <v>2.9971975347492302E-3</v>
      </c>
    </row>
    <row r="21" spans="1:60" s="125" customFormat="1">
      <c r="A21" s="133" t="s">
        <v>268</v>
      </c>
      <c r="B21" s="484">
        <v>0</v>
      </c>
      <c r="C21" s="484">
        <v>0</v>
      </c>
      <c r="D21" s="484">
        <v>0</v>
      </c>
      <c r="E21" s="484">
        <v>0</v>
      </c>
      <c r="F21" s="484">
        <v>0</v>
      </c>
      <c r="G21" s="484">
        <v>5.6223249125364498E-3</v>
      </c>
      <c r="H21" s="484">
        <v>2.1442598637026199E-2</v>
      </c>
      <c r="I21" s="484">
        <v>2.1309233394274402E-2</v>
      </c>
      <c r="J21" s="484">
        <v>2.2658428094023301E-2</v>
      </c>
      <c r="K21" s="484">
        <v>2.37821947142857E-2</v>
      </c>
      <c r="L21" s="484">
        <v>2.8641002165094302E-2</v>
      </c>
      <c r="M21" s="484">
        <v>3.3525405165451903E-2</v>
      </c>
      <c r="N21" s="484">
        <v>3.6737005703167097E-2</v>
      </c>
      <c r="O21" s="484">
        <v>4.0740807370879102E-2</v>
      </c>
      <c r="P21" s="484">
        <v>4.3724131633928603E-2</v>
      </c>
      <c r="Q21" s="484">
        <v>4.3928650936021503E-2</v>
      </c>
      <c r="R21" s="484">
        <v>4.8714506381579002E-2</v>
      </c>
      <c r="S21" s="484">
        <v>5.5064922035956802E-2</v>
      </c>
      <c r="T21" s="484">
        <v>6.3408749972110504E-2</v>
      </c>
      <c r="U21" s="484">
        <v>6.16617694246974E-2</v>
      </c>
      <c r="V21" s="484">
        <v>6.05943720287795E-2</v>
      </c>
      <c r="W21" s="484">
        <v>6.2507613446747698E-2</v>
      </c>
      <c r="X21" s="484">
        <v>6.7043701380331902E-2</v>
      </c>
      <c r="Y21" s="484">
        <v>6.6378618414453805E-2</v>
      </c>
      <c r="Z21" s="484">
        <v>6.9444062464060596E-2</v>
      </c>
      <c r="AA21" s="484">
        <v>8.3054235205722707E-2</v>
      </c>
      <c r="AB21" s="484">
        <v>8.3740137247074006E-2</v>
      </c>
      <c r="AC21" s="484">
        <v>0.106927215113981</v>
      </c>
      <c r="AD21" s="484">
        <v>0.102886815761404</v>
      </c>
      <c r="AE21" s="484">
        <v>0.10840190790465</v>
      </c>
      <c r="AF21" s="484">
        <v>0.110715811977184</v>
      </c>
      <c r="AG21" s="484">
        <v>0.126152564431009</v>
      </c>
      <c r="AH21" s="484">
        <v>0.13471130884034599</v>
      </c>
      <c r="AI21" s="484">
        <v>0.12701089682734901</v>
      </c>
      <c r="AJ21" s="484">
        <v>0.150046673243386</v>
      </c>
      <c r="AK21" s="484">
        <v>0.15078990486005101</v>
      </c>
      <c r="AL21" s="484">
        <v>0.166155724048411</v>
      </c>
      <c r="AM21" s="484">
        <v>0.18414282986657299</v>
      </c>
      <c r="AN21" s="484">
        <v>0.19995386294644499</v>
      </c>
      <c r="AO21" s="484">
        <v>0.209438319182634</v>
      </c>
      <c r="AP21" s="484">
        <v>0.22116750983818501</v>
      </c>
      <c r="AQ21" s="484">
        <v>0.23901908566244501</v>
      </c>
      <c r="AR21" s="484">
        <v>0.29125173489955902</v>
      </c>
      <c r="AS21" s="484">
        <v>0.330196328633721</v>
      </c>
      <c r="AT21" s="484">
        <v>0.36891655779095001</v>
      </c>
      <c r="AU21" s="484">
        <v>0.47803528519469701</v>
      </c>
      <c r="AV21" s="484">
        <v>0.50410466328760195</v>
      </c>
      <c r="AW21" s="484">
        <v>0.59455030143830501</v>
      </c>
      <c r="AX21" s="484">
        <v>0.68035954983445801</v>
      </c>
      <c r="AY21" s="484">
        <v>0.81134432394758305</v>
      </c>
      <c r="AZ21" s="484">
        <v>0.97577059383685205</v>
      </c>
      <c r="BA21" s="484">
        <v>1.14459373650343</v>
      </c>
      <c r="BB21" s="484">
        <v>1.2834041340267801</v>
      </c>
      <c r="BC21" s="484">
        <v>1.4265590044757199</v>
      </c>
      <c r="BD21" s="484">
        <v>1.6167829894772301</v>
      </c>
      <c r="BE21" s="484">
        <v>1.71322212628225</v>
      </c>
      <c r="BF21" s="135">
        <v>5.6753567195450397E-2</v>
      </c>
      <c r="BG21" s="135">
        <v>0.159237331114403</v>
      </c>
      <c r="BH21" s="135">
        <v>6.12947360770724E-2</v>
      </c>
    </row>
    <row r="22" spans="1:60">
      <c r="B22" s="482"/>
      <c r="C22" s="482"/>
      <c r="D22" s="482"/>
      <c r="E22" s="482"/>
      <c r="F22" s="482"/>
      <c r="G22" s="482"/>
      <c r="H22" s="482"/>
      <c r="I22" s="482"/>
      <c r="J22" s="482"/>
      <c r="K22" s="482"/>
      <c r="L22" s="482"/>
      <c r="M22" s="482"/>
      <c r="N22" s="482"/>
      <c r="O22" s="482"/>
      <c r="P22" s="482"/>
      <c r="Q22" s="482"/>
      <c r="R22" s="482"/>
      <c r="S22" s="482"/>
      <c r="T22" s="482"/>
      <c r="U22" s="482"/>
      <c r="V22" s="482"/>
      <c r="W22" s="482"/>
      <c r="X22" s="482"/>
      <c r="Y22" s="482"/>
      <c r="Z22" s="482"/>
      <c r="AA22" s="482"/>
      <c r="AB22" s="482"/>
      <c r="AC22" s="482"/>
      <c r="AD22" s="482"/>
      <c r="AE22" s="482"/>
      <c r="AF22" s="482"/>
      <c r="AG22" s="482"/>
      <c r="AH22" s="482"/>
      <c r="AI22" s="482"/>
      <c r="AJ22" s="482"/>
      <c r="AK22" s="482"/>
      <c r="AL22" s="482"/>
      <c r="AM22" s="482"/>
      <c r="AN22" s="482"/>
      <c r="AO22" s="482"/>
      <c r="AP22" s="482"/>
      <c r="AQ22" s="482"/>
      <c r="AR22" s="482"/>
      <c r="AS22" s="482"/>
      <c r="AT22" s="482"/>
      <c r="AU22" s="482"/>
      <c r="AV22" s="482"/>
      <c r="AW22" s="482"/>
      <c r="AX22" s="482"/>
      <c r="AY22" s="482"/>
      <c r="AZ22" s="482"/>
      <c r="BA22" s="482"/>
      <c r="BB22" s="482"/>
      <c r="BC22" s="482"/>
      <c r="BD22" s="482"/>
      <c r="BE22" s="483"/>
      <c r="BF22" s="132"/>
      <c r="BG22" s="132"/>
      <c r="BH22" s="132"/>
    </row>
    <row r="23" spans="1:60">
      <c r="A23" s="136" t="s">
        <v>269</v>
      </c>
      <c r="B23" s="482">
        <v>0</v>
      </c>
      <c r="C23" s="482">
        <v>0</v>
      </c>
      <c r="D23" s="482">
        <v>0</v>
      </c>
      <c r="E23" s="482">
        <v>0</v>
      </c>
      <c r="F23" s="482">
        <v>0</v>
      </c>
      <c r="G23" s="482">
        <v>0</v>
      </c>
      <c r="H23" s="482">
        <v>0</v>
      </c>
      <c r="I23" s="482">
        <v>0</v>
      </c>
      <c r="J23" s="482">
        <v>0</v>
      </c>
      <c r="K23" s="482">
        <v>0</v>
      </c>
      <c r="L23" s="482">
        <v>0</v>
      </c>
      <c r="M23" s="482">
        <v>0</v>
      </c>
      <c r="N23" s="482">
        <v>0</v>
      </c>
      <c r="O23" s="482">
        <v>0</v>
      </c>
      <c r="P23" s="482">
        <v>0</v>
      </c>
      <c r="Q23" s="482">
        <v>0</v>
      </c>
      <c r="R23" s="482">
        <v>0</v>
      </c>
      <c r="S23" s="482">
        <v>0</v>
      </c>
      <c r="T23" s="482">
        <v>0</v>
      </c>
      <c r="U23" s="482">
        <v>0</v>
      </c>
      <c r="V23" s="482">
        <v>0</v>
      </c>
      <c r="W23" s="482">
        <v>1.2875009999999999E-2</v>
      </c>
      <c r="X23" s="482">
        <v>9.0581600000000009E-3</v>
      </c>
      <c r="Y23" s="482">
        <v>1.0469600000000001E-2</v>
      </c>
      <c r="Z23" s="482">
        <v>1.10445E-2</v>
      </c>
      <c r="AA23" s="482">
        <v>1.142485E-2</v>
      </c>
      <c r="AB23" s="482">
        <v>1.225832E-2</v>
      </c>
      <c r="AC23" s="482">
        <v>1.3291639999998901E-2</v>
      </c>
      <c r="AD23" s="482">
        <v>1.3621110000000001E-2</v>
      </c>
      <c r="AE23" s="482">
        <v>1.2115549999999999E-2</v>
      </c>
      <c r="AF23" s="482">
        <v>1.8592210000000001E-2</v>
      </c>
      <c r="AG23" s="482">
        <v>1.595444E-2</v>
      </c>
      <c r="AH23" s="482">
        <v>1.7333890000000001E-2</v>
      </c>
      <c r="AI23" s="482">
        <v>1.8897770000000001E-2</v>
      </c>
      <c r="AJ23" s="482">
        <v>1.64991181888152E-2</v>
      </c>
      <c r="AK23" s="482">
        <v>1.5982793200000001E-2</v>
      </c>
      <c r="AL23" s="482">
        <v>1.8328327012986999E-2</v>
      </c>
      <c r="AM23" s="482">
        <v>1.7100898838709699E-2</v>
      </c>
      <c r="AN23" s="482">
        <v>2.05267251923077E-2</v>
      </c>
      <c r="AO23" s="482">
        <v>2.92525280254777E-2</v>
      </c>
      <c r="AP23" s="482">
        <v>3.6695301833843098E-2</v>
      </c>
      <c r="AQ23" s="482">
        <v>4.8235245880480303E-2</v>
      </c>
      <c r="AR23" s="482">
        <v>5.8551476421286899E-2</v>
      </c>
      <c r="AS23" s="482">
        <v>6.0284674741322299E-2</v>
      </c>
      <c r="AT23" s="482">
        <v>5.9319956924465699E-2</v>
      </c>
      <c r="AU23" s="482">
        <v>6.2102577572069301E-2</v>
      </c>
      <c r="AV23" s="482">
        <v>6.1825605145345998E-2</v>
      </c>
      <c r="AW23" s="482">
        <v>6.8688177646793594E-2</v>
      </c>
      <c r="AX23" s="482">
        <v>7.7085153765230299E-2</v>
      </c>
      <c r="AY23" s="482">
        <v>8.2155596720100102E-2</v>
      </c>
      <c r="AZ23" s="482">
        <v>9.3630423048129893E-2</v>
      </c>
      <c r="BA23" s="482">
        <v>9.9785706551165296E-2</v>
      </c>
      <c r="BB23" s="482">
        <v>0.114852740148</v>
      </c>
      <c r="BC23" s="482">
        <v>0.111088354160162</v>
      </c>
      <c r="BD23" s="482">
        <v>0.124130651303032</v>
      </c>
      <c r="BE23" s="483">
        <v>0.121133837846106</v>
      </c>
      <c r="BF23" s="132">
        <v>-2.68086906180274E-2</v>
      </c>
      <c r="BG23" s="132">
        <v>7.6633330748791903E-2</v>
      </c>
      <c r="BH23" s="132">
        <v>4.3338610369760798E-3</v>
      </c>
    </row>
    <row r="24" spans="1:60">
      <c r="A24" s="136" t="s">
        <v>270</v>
      </c>
      <c r="B24" s="482">
        <v>0</v>
      </c>
      <c r="C24" s="482">
        <v>0</v>
      </c>
      <c r="D24" s="482">
        <v>0</v>
      </c>
      <c r="E24" s="482">
        <v>0</v>
      </c>
      <c r="F24" s="482">
        <v>0</v>
      </c>
      <c r="G24" s="482">
        <v>0</v>
      </c>
      <c r="H24" s="482">
        <v>0</v>
      </c>
      <c r="I24" s="482">
        <v>0</v>
      </c>
      <c r="J24" s="482">
        <v>1.16E-3</v>
      </c>
      <c r="K24" s="482">
        <v>1.08E-3</v>
      </c>
      <c r="L24" s="482">
        <v>8.3000000000000001E-4</v>
      </c>
      <c r="M24" s="482">
        <v>5.6999999999999998E-4</v>
      </c>
      <c r="N24" s="482">
        <v>2.47E-3</v>
      </c>
      <c r="O24" s="482">
        <v>2.5999999999999999E-3</v>
      </c>
      <c r="P24" s="482">
        <v>3.15E-3</v>
      </c>
      <c r="Q24" s="482">
        <v>3.0000000000000001E-3</v>
      </c>
      <c r="R24" s="482">
        <v>2.9099999999999998E-3</v>
      </c>
      <c r="S24" s="482">
        <v>4.6000000000000001E-4</v>
      </c>
      <c r="T24" s="482">
        <v>2.2000000000000001E-4</v>
      </c>
      <c r="U24" s="482">
        <v>2.4000000000000001E-4</v>
      </c>
      <c r="V24" s="482">
        <v>5.2999999999999998E-4</v>
      </c>
      <c r="W24" s="482">
        <v>1.1900000000000001E-3</v>
      </c>
      <c r="X24" s="482">
        <v>1.48E-3</v>
      </c>
      <c r="Y24" s="482">
        <v>1.8799999999999999E-3</v>
      </c>
      <c r="Z24" s="482">
        <v>1.98E-3</v>
      </c>
      <c r="AA24" s="482">
        <v>2.8900000000000002E-3</v>
      </c>
      <c r="AB24" s="482">
        <v>3.0699999999999998E-3</v>
      </c>
      <c r="AC24" s="482">
        <v>2.7599999999999999E-3</v>
      </c>
      <c r="AD24" s="482">
        <v>2.5300000000000001E-3</v>
      </c>
      <c r="AE24" s="482">
        <v>2.5400000000000002E-3</v>
      </c>
      <c r="AF24" s="482">
        <v>3.3E-3</v>
      </c>
      <c r="AG24" s="482">
        <v>3.2200000000000002E-3</v>
      </c>
      <c r="AH24" s="482">
        <v>2.8300000000000001E-3</v>
      </c>
      <c r="AI24" s="482">
        <v>3.7000000000000002E-3</v>
      </c>
      <c r="AJ24" s="482">
        <v>5.0899999999999999E-3</v>
      </c>
      <c r="AK24" s="482">
        <v>5.8399999999999997E-3</v>
      </c>
      <c r="AL24" s="482">
        <v>6.2988311688311699E-3</v>
      </c>
      <c r="AM24" s="482">
        <v>7.6796129032258098E-3</v>
      </c>
      <c r="AN24" s="482">
        <v>9.2682692307692292E-3</v>
      </c>
      <c r="AO24" s="482">
        <v>1.14993630573248E-2</v>
      </c>
      <c r="AP24" s="482">
        <v>1.7604683544303799E-2</v>
      </c>
      <c r="AQ24" s="482">
        <v>2.49515094339623E-2</v>
      </c>
      <c r="AR24" s="482">
        <v>2.9615062500000001E-2</v>
      </c>
      <c r="AS24" s="482">
        <v>3.80884472049689E-2</v>
      </c>
      <c r="AT24" s="482">
        <v>4.8270555555555497E-2</v>
      </c>
      <c r="AU24" s="482">
        <v>5.8031379386502997E-2</v>
      </c>
      <c r="AV24" s="482">
        <v>7.6322128170731696E-2</v>
      </c>
      <c r="AW24" s="482">
        <v>9.3664680545454501E-2</v>
      </c>
      <c r="AX24" s="482">
        <v>0.104082581927711</v>
      </c>
      <c r="AY24" s="482">
        <v>0.109708329341317</v>
      </c>
      <c r="AZ24" s="482">
        <v>0.12926678571428599</v>
      </c>
      <c r="BA24" s="482">
        <v>0.126589846153846</v>
      </c>
      <c r="BB24" s="482">
        <v>0.140384700000001</v>
      </c>
      <c r="BC24" s="482">
        <v>0.15065936842105301</v>
      </c>
      <c r="BD24" s="482">
        <v>0.17127642769356899</v>
      </c>
      <c r="BE24" s="483">
        <v>0.20871752208091399</v>
      </c>
      <c r="BF24" s="132">
        <v>0.215270883624093</v>
      </c>
      <c r="BG24" s="132">
        <v>0.13501481403270699</v>
      </c>
      <c r="BH24" s="132">
        <v>7.4673827954650903E-3</v>
      </c>
    </row>
    <row r="25" spans="1:60">
      <c r="A25" s="136" t="s">
        <v>271</v>
      </c>
      <c r="B25" s="482">
        <v>0</v>
      </c>
      <c r="C25" s="482">
        <v>0</v>
      </c>
      <c r="D25" s="482">
        <v>0</v>
      </c>
      <c r="E25" s="482">
        <v>0</v>
      </c>
      <c r="F25" s="482">
        <v>0</v>
      </c>
      <c r="G25" s="482">
        <v>0</v>
      </c>
      <c r="H25" s="482">
        <v>0</v>
      </c>
      <c r="I25" s="482">
        <v>0</v>
      </c>
      <c r="J25" s="482">
        <v>0</v>
      </c>
      <c r="K25" s="482">
        <v>0</v>
      </c>
      <c r="L25" s="482">
        <v>0</v>
      </c>
      <c r="M25" s="482">
        <v>0</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482">
        <v>0</v>
      </c>
      <c r="AD25" s="482">
        <v>0</v>
      </c>
      <c r="AE25" s="482">
        <v>0</v>
      </c>
      <c r="AF25" s="482">
        <v>0</v>
      </c>
      <c r="AG25" s="482">
        <v>0</v>
      </c>
      <c r="AH25" s="482">
        <v>0</v>
      </c>
      <c r="AI25" s="482">
        <v>0</v>
      </c>
      <c r="AJ25" s="482">
        <v>0</v>
      </c>
      <c r="AK25" s="482">
        <v>0</v>
      </c>
      <c r="AL25" s="482">
        <v>0</v>
      </c>
      <c r="AM25" s="482">
        <v>0</v>
      </c>
      <c r="AN25" s="482">
        <v>0</v>
      </c>
      <c r="AO25" s="482">
        <v>9.7452229299363102E-6</v>
      </c>
      <c r="AP25" s="482">
        <v>4.8417721518987298E-5</v>
      </c>
      <c r="AQ25" s="482">
        <v>1.92452830188679E-4</v>
      </c>
      <c r="AR25" s="482">
        <v>4.4943750000000002E-4</v>
      </c>
      <c r="AS25" s="482">
        <v>1.3114285714285699E-3</v>
      </c>
      <c r="AT25" s="482">
        <v>2.3422222222222199E-3</v>
      </c>
      <c r="AU25" s="482">
        <v>6.8615337423312897E-3</v>
      </c>
      <c r="AV25" s="482">
        <v>9.4971951219512095E-3</v>
      </c>
      <c r="AW25" s="482">
        <v>1.9481999999999999E-2</v>
      </c>
      <c r="AX25" s="482">
        <v>2.6237776445783099E-2</v>
      </c>
      <c r="AY25" s="482">
        <v>2.5504202155688601E-2</v>
      </c>
      <c r="AZ25" s="482">
        <v>2.8279363392857099E-2</v>
      </c>
      <c r="BA25" s="482">
        <v>2.8650055739644902E-2</v>
      </c>
      <c r="BB25" s="482">
        <v>2.9727090000000001E-2</v>
      </c>
      <c r="BC25" s="482">
        <v>3.8053139999999999E-2</v>
      </c>
      <c r="BD25" s="482">
        <v>4.0922349856616101E-2</v>
      </c>
      <c r="BE25" s="483">
        <v>4.3863674139824699E-2</v>
      </c>
      <c r="BF25" s="132">
        <v>6.8947120311694907E-2</v>
      </c>
      <c r="BG25" s="132">
        <v>0.331169157501703</v>
      </c>
      <c r="BH25" s="132">
        <v>1.5693308465526601E-3</v>
      </c>
    </row>
    <row r="26" spans="1:60">
      <c r="A26" s="136" t="s">
        <v>272</v>
      </c>
      <c r="B26" s="482" t="s">
        <v>273</v>
      </c>
      <c r="C26" s="482" t="s">
        <v>273</v>
      </c>
      <c r="D26" s="482" t="s">
        <v>273</v>
      </c>
      <c r="E26" s="482" t="s">
        <v>273</v>
      </c>
      <c r="F26" s="482" t="s">
        <v>273</v>
      </c>
      <c r="G26" s="482" t="s">
        <v>273</v>
      </c>
      <c r="H26" s="482" t="s">
        <v>273</v>
      </c>
      <c r="I26" s="482" t="s">
        <v>273</v>
      </c>
      <c r="J26" s="482" t="s">
        <v>273</v>
      </c>
      <c r="K26" s="482" t="s">
        <v>273</v>
      </c>
      <c r="L26" s="482" t="s">
        <v>273</v>
      </c>
      <c r="M26" s="482" t="s">
        <v>273</v>
      </c>
      <c r="N26" s="482" t="s">
        <v>273</v>
      </c>
      <c r="O26" s="482" t="s">
        <v>273</v>
      </c>
      <c r="P26" s="482" t="s">
        <v>273</v>
      </c>
      <c r="Q26" s="482" t="s">
        <v>273</v>
      </c>
      <c r="R26" s="482" t="s">
        <v>273</v>
      </c>
      <c r="S26" s="482" t="s">
        <v>273</v>
      </c>
      <c r="T26" s="482" t="s">
        <v>273</v>
      </c>
      <c r="U26" s="482" t="s">
        <v>273</v>
      </c>
      <c r="V26" s="482" t="s">
        <v>273</v>
      </c>
      <c r="W26" s="482" t="s">
        <v>273</v>
      </c>
      <c r="X26" s="482" t="s">
        <v>273</v>
      </c>
      <c r="Y26" s="482" t="s">
        <v>273</v>
      </c>
      <c r="Z26" s="482" t="s">
        <v>273</v>
      </c>
      <c r="AA26" s="482">
        <v>0</v>
      </c>
      <c r="AB26" s="482">
        <v>0</v>
      </c>
      <c r="AC26" s="482">
        <v>6.0000000000000002E-5</v>
      </c>
      <c r="AD26" s="482">
        <v>1.9000000000000001E-4</v>
      </c>
      <c r="AE26" s="482">
        <v>6.0000000000000002E-5</v>
      </c>
      <c r="AF26" s="482">
        <v>5.0000000000000002E-5</v>
      </c>
      <c r="AG26" s="482">
        <v>1E-4</v>
      </c>
      <c r="AH26" s="482">
        <v>2.0000000000000002E-5</v>
      </c>
      <c r="AI26" s="482">
        <v>5.0000000000000002E-5</v>
      </c>
      <c r="AJ26" s="482">
        <v>2.0000000000000002E-5</v>
      </c>
      <c r="AK26" s="482">
        <v>1.0000000000000001E-5</v>
      </c>
      <c r="AL26" s="482">
        <v>0</v>
      </c>
      <c r="AM26" s="482">
        <v>0</v>
      </c>
      <c r="AN26" s="482">
        <v>0</v>
      </c>
      <c r="AO26" s="482">
        <v>5.84713375796178E-5</v>
      </c>
      <c r="AP26" s="482">
        <v>2.3240506329113899E-4</v>
      </c>
      <c r="AQ26" s="482">
        <v>2.8867924528301901E-4</v>
      </c>
      <c r="AR26" s="482">
        <v>4.0162500000000002E-4</v>
      </c>
      <c r="AS26" s="482">
        <v>5.79689440993789E-4</v>
      </c>
      <c r="AT26" s="482">
        <v>7.4626660444444403E-4</v>
      </c>
      <c r="AU26" s="482">
        <v>1.61463306699386E-3</v>
      </c>
      <c r="AV26" s="482">
        <v>2.38844628E-3</v>
      </c>
      <c r="AW26" s="482">
        <v>3.9409090909090904E-3</v>
      </c>
      <c r="AX26" s="482">
        <v>6.0213238389759003E-3</v>
      </c>
      <c r="AY26" s="482">
        <v>8.5203592814371201E-3</v>
      </c>
      <c r="AZ26" s="482">
        <v>1.0190892857142799E-2</v>
      </c>
      <c r="BA26" s="482">
        <v>1.36794674556213E-2</v>
      </c>
      <c r="BB26" s="482">
        <v>1.62747E-2</v>
      </c>
      <c r="BC26" s="482">
        <v>1.8614105263157901E-2</v>
      </c>
      <c r="BD26" s="482">
        <v>2.2470476034412101E-2</v>
      </c>
      <c r="BE26" s="483">
        <v>2.5622910582132001E-2</v>
      </c>
      <c r="BF26" s="132">
        <v>0.13717673762625901</v>
      </c>
      <c r="BG26" s="132">
        <v>0.40563261822723601</v>
      </c>
      <c r="BH26" s="132">
        <v>9.16722658179973E-4</v>
      </c>
    </row>
    <row r="27" spans="1:60">
      <c r="A27" s="136" t="s">
        <v>274</v>
      </c>
      <c r="B27" s="482">
        <v>0</v>
      </c>
      <c r="C27" s="482">
        <v>0</v>
      </c>
      <c r="D27" s="482">
        <v>0</v>
      </c>
      <c r="E27" s="482">
        <v>0</v>
      </c>
      <c r="F27" s="482">
        <v>0</v>
      </c>
      <c r="G27" s="482">
        <v>0</v>
      </c>
      <c r="H27" s="482">
        <v>0</v>
      </c>
      <c r="I27" s="482">
        <v>0</v>
      </c>
      <c r="J27" s="482">
        <v>0</v>
      </c>
      <c r="K27" s="482">
        <v>0</v>
      </c>
      <c r="L27" s="482">
        <v>0</v>
      </c>
      <c r="M27" s="482">
        <v>0</v>
      </c>
      <c r="N27" s="482">
        <v>0</v>
      </c>
      <c r="O27" s="482">
        <v>0</v>
      </c>
      <c r="P27" s="482">
        <v>0</v>
      </c>
      <c r="Q27" s="482">
        <v>0</v>
      </c>
      <c r="R27" s="482">
        <v>0</v>
      </c>
      <c r="S27" s="482">
        <v>0</v>
      </c>
      <c r="T27" s="482">
        <v>0</v>
      </c>
      <c r="U27" s="482">
        <v>0</v>
      </c>
      <c r="V27" s="482">
        <v>0</v>
      </c>
      <c r="W27" s="482">
        <v>0</v>
      </c>
      <c r="X27" s="482">
        <v>0</v>
      </c>
      <c r="Y27" s="482">
        <v>0</v>
      </c>
      <c r="Z27" s="482">
        <v>0</v>
      </c>
      <c r="AA27" s="482">
        <v>0</v>
      </c>
      <c r="AB27" s="482">
        <v>0</v>
      </c>
      <c r="AC27" s="482">
        <v>0</v>
      </c>
      <c r="AD27" s="482">
        <v>0</v>
      </c>
      <c r="AE27" s="482">
        <v>0</v>
      </c>
      <c r="AF27" s="482">
        <v>0</v>
      </c>
      <c r="AG27" s="482">
        <v>0</v>
      </c>
      <c r="AH27" s="482">
        <v>0</v>
      </c>
      <c r="AI27" s="482">
        <v>0</v>
      </c>
      <c r="AJ27" s="482">
        <v>0</v>
      </c>
      <c r="AK27" s="482">
        <v>0</v>
      </c>
      <c r="AL27" s="482">
        <v>0</v>
      </c>
      <c r="AM27" s="482">
        <v>0</v>
      </c>
      <c r="AN27" s="482">
        <v>0</v>
      </c>
      <c r="AO27" s="482">
        <v>7.35764331210191E-6</v>
      </c>
      <c r="AP27" s="482">
        <v>8.91854430379746E-6</v>
      </c>
      <c r="AQ27" s="482">
        <v>1.4549433962264101E-5</v>
      </c>
      <c r="AR27" s="482">
        <v>3.3363562500000001E-5</v>
      </c>
      <c r="AS27" s="482">
        <v>1.4592968944099401E-4</v>
      </c>
      <c r="AT27" s="482">
        <v>2.9614000000000002E-4</v>
      </c>
      <c r="AU27" s="482">
        <v>6.8521472392637996E-4</v>
      </c>
      <c r="AV27" s="482">
        <v>1.66060975609756E-3</v>
      </c>
      <c r="AW27" s="482">
        <v>2.3830909090909098E-3</v>
      </c>
      <c r="AX27" s="482">
        <v>3.0139156626506E-3</v>
      </c>
      <c r="AY27" s="482">
        <v>2.91341317365269E-3</v>
      </c>
      <c r="AZ27" s="482">
        <v>3.6405985714285699E-3</v>
      </c>
      <c r="BA27" s="482">
        <v>3.8445459763313599E-3</v>
      </c>
      <c r="BB27" s="482">
        <v>3.9169799999999996E-3</v>
      </c>
      <c r="BC27" s="482">
        <v>4.14978947368421E-3</v>
      </c>
      <c r="BD27" s="482">
        <v>4.5886946005735301E-3</v>
      </c>
      <c r="BE27" s="483">
        <v>5.5480717061224503E-3</v>
      </c>
      <c r="BF27" s="132">
        <v>0.20577059967494399</v>
      </c>
      <c r="BG27" s="132">
        <v>0.31528300399419101</v>
      </c>
      <c r="BH27" s="132">
        <v>1.9849591348753299E-4</v>
      </c>
    </row>
    <row r="28" spans="1:60">
      <c r="A28" s="136" t="s">
        <v>275</v>
      </c>
      <c r="B28" s="482">
        <v>0</v>
      </c>
      <c r="C28" s="482">
        <v>0</v>
      </c>
      <c r="D28" s="482">
        <v>0</v>
      </c>
      <c r="E28" s="482">
        <v>0</v>
      </c>
      <c r="F28" s="482">
        <v>0</v>
      </c>
      <c r="G28" s="482">
        <v>0</v>
      </c>
      <c r="H28" s="482">
        <v>0</v>
      </c>
      <c r="I28" s="482">
        <v>0</v>
      </c>
      <c r="J28" s="482">
        <v>0</v>
      </c>
      <c r="K28" s="482">
        <v>0</v>
      </c>
      <c r="L28" s="482">
        <v>0</v>
      </c>
      <c r="M28" s="482">
        <v>0</v>
      </c>
      <c r="N28" s="482">
        <v>0</v>
      </c>
      <c r="O28" s="482">
        <v>0</v>
      </c>
      <c r="P28" s="482">
        <v>0</v>
      </c>
      <c r="Q28" s="482">
        <v>0</v>
      </c>
      <c r="R28" s="482">
        <v>0</v>
      </c>
      <c r="S28" s="482">
        <v>0</v>
      </c>
      <c r="T28" s="482">
        <v>0</v>
      </c>
      <c r="U28" s="482">
        <v>0</v>
      </c>
      <c r="V28" s="482">
        <v>0</v>
      </c>
      <c r="W28" s="482">
        <v>0</v>
      </c>
      <c r="X28" s="482">
        <v>0</v>
      </c>
      <c r="Y28" s="482">
        <v>0</v>
      </c>
      <c r="Z28" s="482">
        <v>0</v>
      </c>
      <c r="AA28" s="482">
        <v>0</v>
      </c>
      <c r="AB28" s="482">
        <v>0</v>
      </c>
      <c r="AC28" s="482">
        <v>0</v>
      </c>
      <c r="AD28" s="482">
        <v>2.2100000000000002E-3</v>
      </c>
      <c r="AE28" s="482">
        <v>3.0899999999999999E-3</v>
      </c>
      <c r="AF28" s="482">
        <v>4.0499999999999998E-3</v>
      </c>
      <c r="AG28" s="482">
        <v>2.9199999999999999E-3</v>
      </c>
      <c r="AH28" s="482">
        <v>4.9399999999999999E-3</v>
      </c>
      <c r="AI28" s="482">
        <v>5.8700000000000002E-3</v>
      </c>
      <c r="AJ28" s="482">
        <v>6.8300000000000001E-3</v>
      </c>
      <c r="AK28" s="482">
        <v>5.1700000000000001E-3</v>
      </c>
      <c r="AL28" s="482">
        <v>5.1086103896103904E-3</v>
      </c>
      <c r="AM28" s="482">
        <v>4.8920516129032296E-3</v>
      </c>
      <c r="AN28" s="482">
        <v>4.8440192307692299E-3</v>
      </c>
      <c r="AO28" s="482">
        <v>5.7577798089171999E-3</v>
      </c>
      <c r="AP28" s="482">
        <v>6.4846822784810102E-3</v>
      </c>
      <c r="AQ28" s="482">
        <v>9.25621132075472E-3</v>
      </c>
      <c r="AR28" s="482">
        <v>1.25667601875E-2</v>
      </c>
      <c r="AS28" s="482">
        <v>1.62895013664596E-2</v>
      </c>
      <c r="AT28" s="482">
        <v>2.1145110000000002E-2</v>
      </c>
      <c r="AU28" s="482">
        <v>2.9074139447852702E-2</v>
      </c>
      <c r="AV28" s="482">
        <v>4.86999839634146E-2</v>
      </c>
      <c r="AW28" s="482">
        <v>5.5189594363636303E-2</v>
      </c>
      <c r="AX28" s="482">
        <v>6.0314895E-2</v>
      </c>
      <c r="AY28" s="482">
        <v>6.6518105928143695E-2</v>
      </c>
      <c r="AZ28" s="482">
        <v>6.9470059821428495E-2</v>
      </c>
      <c r="BA28" s="482">
        <v>6.6944742603550197E-2</v>
      </c>
      <c r="BB28" s="482">
        <v>6.9740757E-2</v>
      </c>
      <c r="BC28" s="482">
        <v>6.9567453684210495E-2</v>
      </c>
      <c r="BD28" s="482">
        <v>7.1462122081114299E-2</v>
      </c>
      <c r="BE28" s="483">
        <v>7.1265332244898005E-2</v>
      </c>
      <c r="BF28" s="132">
        <v>-5.4784807299590498E-3</v>
      </c>
      <c r="BG28" s="132">
        <v>0.12950093814932001</v>
      </c>
      <c r="BH28" s="132">
        <v>2.5496925730670002E-3</v>
      </c>
    </row>
    <row r="29" spans="1:60">
      <c r="A29" s="136" t="s">
        <v>276</v>
      </c>
      <c r="B29" s="482">
        <v>0</v>
      </c>
      <c r="C29" s="482">
        <v>0</v>
      </c>
      <c r="D29" s="482">
        <v>0</v>
      </c>
      <c r="E29" s="482">
        <v>0</v>
      </c>
      <c r="F29" s="482">
        <v>0</v>
      </c>
      <c r="G29" s="482">
        <v>0</v>
      </c>
      <c r="H29" s="482">
        <v>0</v>
      </c>
      <c r="I29" s="482">
        <v>0</v>
      </c>
      <c r="J29" s="482">
        <v>0</v>
      </c>
      <c r="K29" s="482">
        <v>0</v>
      </c>
      <c r="L29" s="482">
        <v>0</v>
      </c>
      <c r="M29" s="482">
        <v>0</v>
      </c>
      <c r="N29" s="482">
        <v>0</v>
      </c>
      <c r="O29" s="482">
        <v>3.0000000000000001E-5</v>
      </c>
      <c r="P29" s="482">
        <v>6.0000000000000002E-5</v>
      </c>
      <c r="Q29" s="482">
        <v>1.05E-4</v>
      </c>
      <c r="R29" s="482">
        <v>1.05E-4</v>
      </c>
      <c r="S29" s="482">
        <v>1.85E-4</v>
      </c>
      <c r="T29" s="482">
        <v>6.0099999999999997E-4</v>
      </c>
      <c r="U29" s="482">
        <v>6.6200000000000005E-4</v>
      </c>
      <c r="V29" s="482">
        <v>8.7399999999999999E-4</v>
      </c>
      <c r="W29" s="482">
        <v>1.766E-3</v>
      </c>
      <c r="X29" s="482">
        <v>2.3479999999999998E-3</v>
      </c>
      <c r="Y29" s="482">
        <v>3.7169999999999998E-3</v>
      </c>
      <c r="Z29" s="482">
        <v>5.5440000000000003E-3</v>
      </c>
      <c r="AA29" s="482">
        <v>8.2030000000000002E-3</v>
      </c>
      <c r="AB29" s="482">
        <v>1.0951000000000001E-2</v>
      </c>
      <c r="AC29" s="482">
        <v>1.4364E-2</v>
      </c>
      <c r="AD29" s="482">
        <v>1.7621999999999999E-2</v>
      </c>
      <c r="AE29" s="482">
        <v>1.7103997093737E-2</v>
      </c>
      <c r="AF29" s="482">
        <v>1.8241404554852399E-2</v>
      </c>
      <c r="AG29" s="482">
        <v>2.05924430106839E-2</v>
      </c>
      <c r="AH29" s="482">
        <v>2.9101868486071901E-2</v>
      </c>
      <c r="AI29" s="482">
        <v>3.89845697601542E-2</v>
      </c>
      <c r="AJ29" s="482">
        <v>4.3487895301634598E-2</v>
      </c>
      <c r="AK29" s="482">
        <v>5.5420055596681499E-2</v>
      </c>
      <c r="AL29" s="482">
        <v>5.78099437687246E-2</v>
      </c>
      <c r="AM29" s="482">
        <v>6.6701494787030996E-2</v>
      </c>
      <c r="AN29" s="482">
        <v>7.9007378879960399E-2</v>
      </c>
      <c r="AO29" s="482">
        <v>9.2537759588794094E-2</v>
      </c>
      <c r="AP29" s="482">
        <v>9.4805874570887697E-2</v>
      </c>
      <c r="AQ29" s="482">
        <v>8.8337018833513206E-2</v>
      </c>
      <c r="AR29" s="482">
        <v>9.8290625751081703E-2</v>
      </c>
      <c r="AS29" s="482">
        <v>9.5705714546594295E-2</v>
      </c>
      <c r="AT29" s="482">
        <v>9.4864793924382004E-2</v>
      </c>
      <c r="AU29" s="482">
        <v>0.116481940184049</v>
      </c>
      <c r="AV29" s="482">
        <v>0.13214291768292699</v>
      </c>
      <c r="AW29" s="482">
        <v>0.137420015151515</v>
      </c>
      <c r="AX29" s="482">
        <v>0.147048847891566</v>
      </c>
      <c r="AY29" s="482">
        <v>0.16468912874251501</v>
      </c>
      <c r="AZ29" s="482">
        <v>0.17247089434523799</v>
      </c>
      <c r="BA29" s="482">
        <v>0.16693552366863901</v>
      </c>
      <c r="BB29" s="482">
        <v>0.19697637500000001</v>
      </c>
      <c r="BC29" s="482">
        <v>0.186959818362573</v>
      </c>
      <c r="BD29" s="482">
        <v>0.20749763102553601</v>
      </c>
      <c r="BE29" s="483">
        <v>0.20261180922008601</v>
      </c>
      <c r="BF29" s="132">
        <v>-2.6214304022477899E-2</v>
      </c>
      <c r="BG29" s="132">
        <v>8.1411061393704506E-2</v>
      </c>
      <c r="BH29" s="132">
        <v>7.2489358978762696E-3</v>
      </c>
    </row>
    <row r="30" spans="1:60">
      <c r="A30" s="136" t="s">
        <v>277</v>
      </c>
      <c r="B30" s="482" t="s">
        <v>273</v>
      </c>
      <c r="C30" s="482" t="s">
        <v>273</v>
      </c>
      <c r="D30" s="482" t="s">
        <v>273</v>
      </c>
      <c r="E30" s="482" t="s">
        <v>273</v>
      </c>
      <c r="F30" s="482" t="s">
        <v>273</v>
      </c>
      <c r="G30" s="482" t="s">
        <v>273</v>
      </c>
      <c r="H30" s="482" t="s">
        <v>273</v>
      </c>
      <c r="I30" s="482" t="s">
        <v>273</v>
      </c>
      <c r="J30" s="482" t="s">
        <v>273</v>
      </c>
      <c r="K30" s="482" t="s">
        <v>273</v>
      </c>
      <c r="L30" s="482" t="s">
        <v>273</v>
      </c>
      <c r="M30" s="482" t="s">
        <v>273</v>
      </c>
      <c r="N30" s="482" t="s">
        <v>273</v>
      </c>
      <c r="O30" s="482" t="s">
        <v>273</v>
      </c>
      <c r="P30" s="482" t="s">
        <v>273</v>
      </c>
      <c r="Q30" s="482" t="s">
        <v>273</v>
      </c>
      <c r="R30" s="482" t="s">
        <v>273</v>
      </c>
      <c r="S30" s="482" t="s">
        <v>273</v>
      </c>
      <c r="T30" s="482" t="s">
        <v>273</v>
      </c>
      <c r="U30" s="482" t="s">
        <v>273</v>
      </c>
      <c r="V30" s="482">
        <v>0</v>
      </c>
      <c r="W30" s="482">
        <v>0</v>
      </c>
      <c r="X30" s="482">
        <v>0</v>
      </c>
      <c r="Y30" s="482">
        <v>0</v>
      </c>
      <c r="Z30" s="482">
        <v>0</v>
      </c>
      <c r="AA30" s="482">
        <v>0</v>
      </c>
      <c r="AB30" s="482">
        <v>0</v>
      </c>
      <c r="AC30" s="482">
        <v>0</v>
      </c>
      <c r="AD30" s="482">
        <v>0</v>
      </c>
      <c r="AE30" s="482">
        <v>0</v>
      </c>
      <c r="AF30" s="482">
        <v>6.0000000000000002E-5</v>
      </c>
      <c r="AG30" s="482">
        <v>5.0000000000000002E-5</v>
      </c>
      <c r="AH30" s="482">
        <v>8.0000000000000007E-5</v>
      </c>
      <c r="AI30" s="482">
        <v>1.2E-4</v>
      </c>
      <c r="AJ30" s="482">
        <v>1.2E-4</v>
      </c>
      <c r="AK30" s="482">
        <v>1.2999999999999999E-4</v>
      </c>
      <c r="AL30" s="482">
        <v>1.09285714285714E-4</v>
      </c>
      <c r="AM30" s="482">
        <v>2.8033548387096802E-4</v>
      </c>
      <c r="AN30" s="482">
        <v>3.1482692307692299E-4</v>
      </c>
      <c r="AO30" s="482">
        <v>3.7616560509554098E-4</v>
      </c>
      <c r="AP30" s="482">
        <v>8.4150000000000002E-4</v>
      </c>
      <c r="AQ30" s="482">
        <v>1.0998679245283001E-3</v>
      </c>
      <c r="AR30" s="482">
        <v>1.2144375E-3</v>
      </c>
      <c r="AS30" s="482">
        <v>1.6250310559006199E-3</v>
      </c>
      <c r="AT30" s="482">
        <v>4.8081666666666698E-3</v>
      </c>
      <c r="AU30" s="482">
        <v>9.5657852760736104E-3</v>
      </c>
      <c r="AV30" s="482">
        <v>1.0739853658536601E-2</v>
      </c>
      <c r="AW30" s="482">
        <v>1.3309145454545399E-2</v>
      </c>
      <c r="AX30" s="482">
        <v>1.10362771084337E-2</v>
      </c>
      <c r="AY30" s="482">
        <v>1.23416946107784E-2</v>
      </c>
      <c r="AZ30" s="482">
        <v>1.36607142857143E-2</v>
      </c>
      <c r="BA30" s="482">
        <v>1.3477371656804699E-2</v>
      </c>
      <c r="BB30" s="482">
        <v>2.1792510000000001E-2</v>
      </c>
      <c r="BC30" s="482">
        <v>1.7078754736842099E-2</v>
      </c>
      <c r="BD30" s="482">
        <v>1.87152842990604E-2</v>
      </c>
      <c r="BE30" s="483">
        <v>2.0367115574790599E-2</v>
      </c>
      <c r="BF30" s="132">
        <v>8.5287692853729197E-2</v>
      </c>
      <c r="BG30" s="132">
        <v>0.14557015738169701</v>
      </c>
      <c r="BH30" s="132">
        <v>7.2868366258909203E-4</v>
      </c>
    </row>
    <row r="31" spans="1:60">
      <c r="A31" s="136" t="s">
        <v>278</v>
      </c>
      <c r="B31" s="482">
        <v>0</v>
      </c>
      <c r="C31" s="482">
        <v>0</v>
      </c>
      <c r="D31" s="482">
        <v>0</v>
      </c>
      <c r="E31" s="482">
        <v>0</v>
      </c>
      <c r="F31" s="482">
        <v>0</v>
      </c>
      <c r="G31" s="482">
        <v>0</v>
      </c>
      <c r="H31" s="482">
        <v>0</v>
      </c>
      <c r="I31" s="482">
        <v>0</v>
      </c>
      <c r="J31" s="482">
        <v>0</v>
      </c>
      <c r="K31" s="482">
        <v>0</v>
      </c>
      <c r="L31" s="482">
        <v>0</v>
      </c>
      <c r="M31" s="482">
        <v>0</v>
      </c>
      <c r="N31" s="482">
        <v>0</v>
      </c>
      <c r="O31" s="482">
        <v>0</v>
      </c>
      <c r="P31" s="482">
        <v>0</v>
      </c>
      <c r="Q31" s="482">
        <v>0</v>
      </c>
      <c r="R31" s="482">
        <v>0</v>
      </c>
      <c r="S31" s="482">
        <v>0</v>
      </c>
      <c r="T31" s="482">
        <v>0</v>
      </c>
      <c r="U31" s="482">
        <v>0</v>
      </c>
      <c r="V31" s="482">
        <v>0</v>
      </c>
      <c r="W31" s="482">
        <v>0</v>
      </c>
      <c r="X31" s="482">
        <v>0</v>
      </c>
      <c r="Y31" s="482">
        <v>0</v>
      </c>
      <c r="Z31" s="482">
        <v>0</v>
      </c>
      <c r="AA31" s="482">
        <v>5.1565E-2</v>
      </c>
      <c r="AB31" s="482">
        <v>5.0000999999999997E-2</v>
      </c>
      <c r="AC31" s="482">
        <v>4.9529999999999998E-2</v>
      </c>
      <c r="AD31" s="482">
        <v>5.9631000000000003E-2</v>
      </c>
      <c r="AE31" s="482">
        <v>6.4729999999999996E-2</v>
      </c>
      <c r="AF31" s="482">
        <v>6.6196000000000005E-2</v>
      </c>
      <c r="AG31" s="482">
        <v>5.901E-2</v>
      </c>
      <c r="AH31" s="482">
        <v>7.9088000000000006E-2</v>
      </c>
      <c r="AI31" s="482">
        <v>9.3573000000000003E-2</v>
      </c>
      <c r="AJ31" s="482">
        <v>8.4134E-2</v>
      </c>
      <c r="AK31" s="482">
        <v>8.6667263157894803E-2</v>
      </c>
      <c r="AL31" s="482">
        <v>8.2293031784005502E-2</v>
      </c>
      <c r="AM31" s="482">
        <v>8.8812265874363305E-2</v>
      </c>
      <c r="AN31" s="482">
        <v>9.2054999999999998E-2</v>
      </c>
      <c r="AO31" s="482">
        <v>0.102262932953403</v>
      </c>
      <c r="AP31" s="482">
        <v>9.3449821119253804E-2</v>
      </c>
      <c r="AQ31" s="482">
        <v>0.10500930387288999</v>
      </c>
      <c r="AR31" s="482">
        <v>9.6774412500000004E-2</v>
      </c>
      <c r="AS31" s="482">
        <v>0.10126189212160799</v>
      </c>
      <c r="AT31" s="482">
        <v>8.5231190058479497E-2</v>
      </c>
      <c r="AU31" s="482">
        <v>0.10587234420406801</v>
      </c>
      <c r="AV31" s="482">
        <v>0.10886828915276001</v>
      </c>
      <c r="AW31" s="482">
        <v>0.10757534928229701</v>
      </c>
      <c r="AX31" s="482">
        <v>0.117264652504756</v>
      </c>
      <c r="AY31" s="482">
        <v>0.11747526126694</v>
      </c>
      <c r="AZ31" s="482">
        <v>0.124581259968102</v>
      </c>
      <c r="BA31" s="482">
        <v>0.131664352651397</v>
      </c>
      <c r="BB31" s="482">
        <v>0.15053952153110001</v>
      </c>
      <c r="BC31" s="482">
        <v>0.168337149892275</v>
      </c>
      <c r="BD31" s="482">
        <v>0.17326387695929099</v>
      </c>
      <c r="BE31" s="483">
        <v>0.17357174963382499</v>
      </c>
      <c r="BF31" s="132">
        <v>-9.6019482816356305E-4</v>
      </c>
      <c r="BG31" s="132">
        <v>7.3521996459536804E-2</v>
      </c>
      <c r="BH31" s="132">
        <v>6.2099563279211598E-3</v>
      </c>
    </row>
    <row r="32" spans="1:60">
      <c r="A32" s="136" t="s">
        <v>279</v>
      </c>
      <c r="B32" s="482">
        <v>0</v>
      </c>
      <c r="C32" s="482">
        <v>3.8999999999999998E-3</v>
      </c>
      <c r="D32" s="482">
        <v>6.0499999999999998E-3</v>
      </c>
      <c r="E32" s="482">
        <v>9.2599999999999991E-3</v>
      </c>
      <c r="F32" s="482">
        <v>1.0670000000000001E-2</v>
      </c>
      <c r="G32" s="482">
        <v>1.3702458000000001E-2</v>
      </c>
      <c r="H32" s="482">
        <v>1.3918224E-2</v>
      </c>
      <c r="I32" s="482">
        <v>1.5151952999999999E-2</v>
      </c>
      <c r="J32" s="482">
        <v>1.5500864E-2</v>
      </c>
      <c r="K32" s="482">
        <v>1.5770592E-2</v>
      </c>
      <c r="L32" s="482">
        <v>1.4158848999999999E-2</v>
      </c>
      <c r="M32" s="482">
        <v>1.3329000000000001E-2</v>
      </c>
      <c r="N32" s="482">
        <v>1.3745814E-2</v>
      </c>
      <c r="O32" s="482">
        <v>1.4183881000000001E-2</v>
      </c>
      <c r="P32" s="482">
        <v>1.4840102000000001E-2</v>
      </c>
      <c r="Q32" s="482">
        <v>1.4710235E-2</v>
      </c>
      <c r="R32" s="482">
        <v>1.4921525E-2</v>
      </c>
      <c r="S32" s="482">
        <v>1.5273399999999999E-2</v>
      </c>
      <c r="T32" s="482">
        <v>1.5587E-2</v>
      </c>
      <c r="U32" s="482">
        <v>1.6223000000000001E-2</v>
      </c>
      <c r="V32" s="482">
        <v>1.6521500000000001E-2</v>
      </c>
      <c r="W32" s="482">
        <v>1.6628E-2</v>
      </c>
      <c r="X32" s="482">
        <v>1.7506000000000001E-2</v>
      </c>
      <c r="Y32" s="482">
        <v>1.7732500000000002E-2</v>
      </c>
      <c r="Z32" s="482">
        <v>1.84145E-2</v>
      </c>
      <c r="AA32" s="482">
        <v>1.9132715259999999E-2</v>
      </c>
      <c r="AB32" s="482">
        <v>2.1024896040000001E-2</v>
      </c>
      <c r="AC32" s="482">
        <v>2.135977604E-2</v>
      </c>
      <c r="AD32" s="482">
        <v>1.9780851799999999E-2</v>
      </c>
      <c r="AE32" s="482">
        <v>2.1635825000000001E-2</v>
      </c>
      <c r="AF32" s="482">
        <v>2.3357541999999998E-2</v>
      </c>
      <c r="AG32" s="482">
        <v>2.4330805E-2</v>
      </c>
      <c r="AH32" s="482">
        <v>2.6895352000000001E-2</v>
      </c>
      <c r="AI32" s="482">
        <v>2.6765857000000001E-2</v>
      </c>
      <c r="AJ32" s="482">
        <v>2.89449193E-2</v>
      </c>
      <c r="AK32" s="482">
        <v>3.0392232500000001E-2</v>
      </c>
      <c r="AL32" s="482">
        <v>3.4486204967532498E-2</v>
      </c>
      <c r="AM32" s="482">
        <v>3.7599537280645197E-2</v>
      </c>
      <c r="AN32" s="482">
        <v>4.0336756211538503E-2</v>
      </c>
      <c r="AO32" s="482">
        <v>4.27371682517197E-2</v>
      </c>
      <c r="AP32" s="482">
        <v>4.6911937739240503E-2</v>
      </c>
      <c r="AQ32" s="482">
        <v>5.80717374622641E-2</v>
      </c>
      <c r="AR32" s="482">
        <v>7.9407000000000005E-2</v>
      </c>
      <c r="AS32" s="482">
        <v>9.6665590062111797E-2</v>
      </c>
      <c r="AT32" s="482">
        <v>0.119604444444444</v>
      </c>
      <c r="AU32" s="482">
        <v>0.14532184049079699</v>
      </c>
      <c r="AV32" s="482">
        <v>0.18294695121951199</v>
      </c>
      <c r="AW32" s="482">
        <v>0.23618642740619999</v>
      </c>
      <c r="AX32" s="482">
        <v>0.26359516129720101</v>
      </c>
      <c r="AY32" s="482">
        <v>0.28844222105735601</v>
      </c>
      <c r="AZ32" s="482">
        <v>0.34113156562133601</v>
      </c>
      <c r="BA32" s="482">
        <v>0.35406200567136298</v>
      </c>
      <c r="BB32" s="482">
        <v>0.39582122970068601</v>
      </c>
      <c r="BC32" s="482">
        <v>0.44282763244242501</v>
      </c>
      <c r="BD32" s="482">
        <v>0.50907040571287099</v>
      </c>
      <c r="BE32" s="483">
        <v>0.57085682416634398</v>
      </c>
      <c r="BF32" s="132">
        <v>0.118307211888148</v>
      </c>
      <c r="BG32" s="132">
        <v>0.15585419417507901</v>
      </c>
      <c r="BH32" s="132">
        <v>2.04238071866387E-2</v>
      </c>
    </row>
    <row r="33" spans="1:60">
      <c r="A33" s="136" t="s">
        <v>280</v>
      </c>
      <c r="B33" s="482">
        <v>0</v>
      </c>
      <c r="C33" s="482">
        <v>0</v>
      </c>
      <c r="D33" s="482">
        <v>0</v>
      </c>
      <c r="E33" s="482">
        <v>0</v>
      </c>
      <c r="F33" s="482">
        <v>0</v>
      </c>
      <c r="G33" s="482">
        <v>9.2002016129999996E-3</v>
      </c>
      <c r="H33" s="482">
        <v>1.001028226E-2</v>
      </c>
      <c r="I33" s="482">
        <v>1.01874874E-2</v>
      </c>
      <c r="J33" s="482">
        <v>1.053104839E-2</v>
      </c>
      <c r="K33" s="482">
        <v>1.0762499999999999E-2</v>
      </c>
      <c r="L33" s="482">
        <v>1.124710181E-2</v>
      </c>
      <c r="M33" s="482">
        <v>1.277685232E-2</v>
      </c>
      <c r="N33" s="482">
        <v>1.2465839209999999E-2</v>
      </c>
      <c r="O33" s="482">
        <v>1.317465978E-2</v>
      </c>
      <c r="P33" s="482">
        <v>1.443317792E-2</v>
      </c>
      <c r="Q33" s="482">
        <v>1.9662537800000001E-2</v>
      </c>
      <c r="R33" s="482">
        <v>1.8042376509999999E-2</v>
      </c>
      <c r="S33" s="482">
        <v>1.7988130040000001E-2</v>
      </c>
      <c r="T33" s="482">
        <v>1.540238155E-2</v>
      </c>
      <c r="U33" s="482">
        <v>1.6429448079999999E-2</v>
      </c>
      <c r="V33" s="482">
        <v>1.644029738E-2</v>
      </c>
      <c r="W33" s="482">
        <v>1.596569556E-2</v>
      </c>
      <c r="X33" s="482">
        <v>1.4478492940000001E-2</v>
      </c>
      <c r="Y33" s="482">
        <v>1.645881804E-2</v>
      </c>
      <c r="Z33" s="482">
        <v>1.7752678930000002E-2</v>
      </c>
      <c r="AA33" s="482">
        <v>1.507E-2</v>
      </c>
      <c r="AB33" s="482">
        <v>1.5720000000000001E-2</v>
      </c>
      <c r="AC33" s="482">
        <v>1.8370000000000001E-2</v>
      </c>
      <c r="AD33" s="482">
        <v>2.2380000000000001E-2</v>
      </c>
      <c r="AE33" s="482">
        <v>2.7910000000000001E-2</v>
      </c>
      <c r="AF33" s="482">
        <v>3.517E-2</v>
      </c>
      <c r="AG33" s="482">
        <v>4.1419999999999998E-2</v>
      </c>
      <c r="AH33" s="482">
        <v>5.2569999999999999E-2</v>
      </c>
      <c r="AI33" s="482">
        <v>7.7799999999999994E-2</v>
      </c>
      <c r="AJ33" s="482">
        <v>9.1429999999999997E-2</v>
      </c>
      <c r="AK33" s="482">
        <v>0.14304</v>
      </c>
      <c r="AL33" s="482">
        <v>0.156964090909091</v>
      </c>
      <c r="AM33" s="482">
        <v>0.217121806451613</v>
      </c>
      <c r="AN33" s="482">
        <v>0.27331096153846102</v>
      </c>
      <c r="AO33" s="482">
        <v>0.356063159235669</v>
      </c>
      <c r="AP33" s="482">
        <v>0.41508706329113898</v>
      </c>
      <c r="AQ33" s="482">
        <v>0.49682083018867901</v>
      </c>
      <c r="AR33" s="482">
        <v>0.64213526249999997</v>
      </c>
      <c r="AS33" s="482">
        <v>0.69186029813664596</v>
      </c>
      <c r="AT33" s="482">
        <v>0.71906033333333297</v>
      </c>
      <c r="AU33" s="482">
        <v>0.79060356441717705</v>
      </c>
      <c r="AV33" s="482">
        <v>0.992315085365853</v>
      </c>
      <c r="AW33" s="482">
        <v>1.12467425454545</v>
      </c>
      <c r="AX33" s="482">
        <v>1.19210963855422</v>
      </c>
      <c r="AY33" s="482">
        <v>1.30955173652695</v>
      </c>
      <c r="AZ33" s="482">
        <v>1.54647482142857</v>
      </c>
      <c r="BA33" s="482">
        <v>1.5311362807634901</v>
      </c>
      <c r="BB33" s="482">
        <v>1.7655700962509999</v>
      </c>
      <c r="BC33" s="482">
        <v>1.85043677766768</v>
      </c>
      <c r="BD33" s="482">
        <v>1.98525571500287</v>
      </c>
      <c r="BE33" s="483">
        <v>2.0639190350271601</v>
      </c>
      <c r="BF33" s="132">
        <v>3.6783269996861802E-2</v>
      </c>
      <c r="BG33" s="132">
        <v>0.10689165260706</v>
      </c>
      <c r="BH33" s="132">
        <v>7.3841780698315596E-2</v>
      </c>
    </row>
    <row r="34" spans="1:60">
      <c r="A34" s="136" t="s">
        <v>281</v>
      </c>
      <c r="B34" s="482">
        <v>0</v>
      </c>
      <c r="C34" s="482">
        <v>0</v>
      </c>
      <c r="D34" s="482">
        <v>0</v>
      </c>
      <c r="E34" s="482">
        <v>0</v>
      </c>
      <c r="F34" s="482">
        <v>0</v>
      </c>
      <c r="G34" s="482">
        <v>0</v>
      </c>
      <c r="H34" s="482">
        <v>0</v>
      </c>
      <c r="I34" s="482">
        <v>0</v>
      </c>
      <c r="J34" s="482">
        <v>0</v>
      </c>
      <c r="K34" s="482">
        <v>0</v>
      </c>
      <c r="L34" s="482">
        <v>0</v>
      </c>
      <c r="M34" s="482">
        <v>0</v>
      </c>
      <c r="N34" s="482">
        <v>0</v>
      </c>
      <c r="O34" s="482">
        <v>0</v>
      </c>
      <c r="P34" s="482">
        <v>0</v>
      </c>
      <c r="Q34" s="482">
        <v>0</v>
      </c>
      <c r="R34" s="482">
        <v>0</v>
      </c>
      <c r="S34" s="482">
        <v>0</v>
      </c>
      <c r="T34" s="482">
        <v>0</v>
      </c>
      <c r="U34" s="482">
        <v>0</v>
      </c>
      <c r="V34" s="482">
        <v>0</v>
      </c>
      <c r="W34" s="482">
        <v>0</v>
      </c>
      <c r="X34" s="482">
        <v>1.0000000000000001E-5</v>
      </c>
      <c r="Y34" s="482">
        <v>1.0000000000000001E-5</v>
      </c>
      <c r="Z34" s="482">
        <v>1.0000000000000001E-5</v>
      </c>
      <c r="AA34" s="482">
        <v>2.0000000000000002E-5</v>
      </c>
      <c r="AB34" s="482">
        <v>2.0000000000000002E-5</v>
      </c>
      <c r="AC34" s="482">
        <v>9.0000000000000006E-5</v>
      </c>
      <c r="AD34" s="482">
        <v>4.8000000000000001E-4</v>
      </c>
      <c r="AE34" s="482">
        <v>3.8000000000000002E-4</v>
      </c>
      <c r="AF34" s="482">
        <v>3.5E-4</v>
      </c>
      <c r="AG34" s="482">
        <v>3.6000000000000002E-4</v>
      </c>
      <c r="AH34" s="482">
        <v>3.6999999999999999E-4</v>
      </c>
      <c r="AI34" s="482">
        <v>7.2999999999999996E-4</v>
      </c>
      <c r="AJ34" s="482">
        <v>1.6299999999999999E-3</v>
      </c>
      <c r="AK34" s="482">
        <v>4.5100000000000001E-3</v>
      </c>
      <c r="AL34" s="482">
        <v>8.2957792207792192E-3</v>
      </c>
      <c r="AM34" s="482">
        <v>7.6697419354838699E-3</v>
      </c>
      <c r="AN34" s="482">
        <v>1.10434615384615E-2</v>
      </c>
      <c r="AO34" s="482">
        <v>1.21328025477707E-2</v>
      </c>
      <c r="AP34" s="482">
        <v>1.3450443037974699E-2</v>
      </c>
      <c r="AQ34" s="482">
        <v>1.7455471698113199E-2</v>
      </c>
      <c r="AR34" s="482">
        <v>1.9153687499999999E-2</v>
      </c>
      <c r="AS34" s="482">
        <v>2.31685714285714E-2</v>
      </c>
      <c r="AT34" s="482">
        <v>2.6548333333333299E-2</v>
      </c>
      <c r="AU34" s="482">
        <v>2.8741472392637999E-2</v>
      </c>
      <c r="AV34" s="482">
        <v>3.8548536585365799E-2</v>
      </c>
      <c r="AW34" s="482">
        <v>5.3299636363636299E-2</v>
      </c>
      <c r="AX34" s="482">
        <v>7.3762590361445696E-2</v>
      </c>
      <c r="AY34" s="482">
        <v>7.0554071856287398E-2</v>
      </c>
      <c r="AZ34" s="482">
        <v>7.9705714285714199E-2</v>
      </c>
      <c r="BA34" s="482">
        <v>8.4647928994082799E-2</v>
      </c>
      <c r="BB34" s="482">
        <v>8.8546427999999996E-2</v>
      </c>
      <c r="BC34" s="482">
        <v>9.3097198421052602E-2</v>
      </c>
      <c r="BD34" s="482">
        <v>0.107836212961901</v>
      </c>
      <c r="BE34" s="483">
        <v>0.12923327321146699</v>
      </c>
      <c r="BF34" s="132">
        <v>0.195147467596124</v>
      </c>
      <c r="BG34" s="132">
        <v>0.150463213735229</v>
      </c>
      <c r="BH34" s="132">
        <v>4.6236382617019997E-3</v>
      </c>
    </row>
    <row r="35" spans="1:60">
      <c r="A35" s="136" t="s">
        <v>282</v>
      </c>
      <c r="B35" s="482">
        <v>0</v>
      </c>
      <c r="C35" s="482">
        <v>0</v>
      </c>
      <c r="D35" s="482">
        <v>0</v>
      </c>
      <c r="E35" s="482">
        <v>0</v>
      </c>
      <c r="F35" s="482">
        <v>0</v>
      </c>
      <c r="G35" s="482">
        <v>0</v>
      </c>
      <c r="H35" s="482">
        <v>0</v>
      </c>
      <c r="I35" s="482">
        <v>0</v>
      </c>
      <c r="J35" s="482">
        <v>0</v>
      </c>
      <c r="K35" s="482">
        <v>0</v>
      </c>
      <c r="L35" s="482">
        <v>0</v>
      </c>
      <c r="M35" s="482">
        <v>0</v>
      </c>
      <c r="N35" s="482">
        <v>0</v>
      </c>
      <c r="O35" s="482">
        <v>0</v>
      </c>
      <c r="P35" s="482">
        <v>0</v>
      </c>
      <c r="Q35" s="482">
        <v>0</v>
      </c>
      <c r="R35" s="482">
        <v>0</v>
      </c>
      <c r="S35" s="482">
        <v>0</v>
      </c>
      <c r="T35" s="482">
        <v>0</v>
      </c>
      <c r="U35" s="482">
        <v>0</v>
      </c>
      <c r="V35" s="482">
        <v>0</v>
      </c>
      <c r="W35" s="482">
        <v>0</v>
      </c>
      <c r="X35" s="482">
        <v>0</v>
      </c>
      <c r="Y35" s="482">
        <v>0</v>
      </c>
      <c r="Z35" s="482">
        <v>0</v>
      </c>
      <c r="AA35" s="482">
        <v>1.7000000000000001E-4</v>
      </c>
      <c r="AB35" s="482">
        <v>2.4000000000000001E-4</v>
      </c>
      <c r="AC35" s="482">
        <v>4.6000000000000001E-4</v>
      </c>
      <c r="AD35" s="482">
        <v>3.8999999999999999E-4</v>
      </c>
      <c r="AE35" s="482">
        <v>4.4999999999999999E-4</v>
      </c>
      <c r="AF35" s="482">
        <v>5.5999999999999995E-4</v>
      </c>
      <c r="AG35" s="482">
        <v>5.0000000000000001E-4</v>
      </c>
      <c r="AH35" s="482">
        <v>5.2999999999999998E-4</v>
      </c>
      <c r="AI35" s="482">
        <v>5.9999999999999995E-4</v>
      </c>
      <c r="AJ35" s="482">
        <v>6.4999999999999997E-4</v>
      </c>
      <c r="AK35" s="482">
        <v>6.4999999999999997E-4</v>
      </c>
      <c r="AL35" s="482">
        <v>7.0538961038961001E-4</v>
      </c>
      <c r="AM35" s="482">
        <v>4.2445161290322601E-4</v>
      </c>
      <c r="AN35" s="482">
        <v>1.61826923076923E-3</v>
      </c>
      <c r="AO35" s="482">
        <v>7.1237579617834399E-3</v>
      </c>
      <c r="AP35" s="482">
        <v>1.6152151898734202E-2</v>
      </c>
      <c r="AQ35" s="482">
        <v>1.25767924528302E-2</v>
      </c>
      <c r="AR35" s="482">
        <v>1.59980625E-2</v>
      </c>
      <c r="AS35" s="482">
        <v>2.0374658385093201E-2</v>
      </c>
      <c r="AT35" s="482">
        <v>2.5188333333333299E-2</v>
      </c>
      <c r="AU35" s="482">
        <v>2.6516871165644201E-2</v>
      </c>
      <c r="AV35" s="482">
        <v>2.3192560975609702E-2</v>
      </c>
      <c r="AW35" s="482">
        <v>2.2571496545454501E-2</v>
      </c>
      <c r="AX35" s="482">
        <v>2.3732558132530099E-2</v>
      </c>
      <c r="AY35" s="482">
        <v>2.6106564071856301E-2</v>
      </c>
      <c r="AZ35" s="482">
        <v>2.7275892857142801E-2</v>
      </c>
      <c r="BA35" s="482">
        <v>2.71507100591716E-2</v>
      </c>
      <c r="BB35" s="482">
        <v>2.9357999999999999E-2</v>
      </c>
      <c r="BC35" s="482">
        <v>3.1718421052631597E-2</v>
      </c>
      <c r="BD35" s="482">
        <v>3.9829446947972101E-2</v>
      </c>
      <c r="BE35" s="483">
        <v>4.5571657142857103E-2</v>
      </c>
      <c r="BF35" s="132">
        <v>0.14104382312385999</v>
      </c>
      <c r="BG35" s="132">
        <v>4.6888633240077103E-2</v>
      </c>
      <c r="BH35" s="132">
        <v>1.6304381401072801E-3</v>
      </c>
    </row>
    <row r="36" spans="1:60">
      <c r="A36" s="136" t="s">
        <v>283</v>
      </c>
      <c r="B36" s="482">
        <v>0</v>
      </c>
      <c r="C36" s="482">
        <v>0</v>
      </c>
      <c r="D36" s="482">
        <v>0</v>
      </c>
      <c r="E36" s="482">
        <v>0</v>
      </c>
      <c r="F36" s="482">
        <v>1.9040000000000001E-5</v>
      </c>
      <c r="G36" s="482">
        <v>1.2091000000000001E-4</v>
      </c>
      <c r="H36" s="482">
        <v>1.2032999999999999E-4</v>
      </c>
      <c r="I36" s="482">
        <v>2.1664000000000001E-4</v>
      </c>
      <c r="J36" s="482">
        <v>2.42E-4</v>
      </c>
      <c r="K36" s="482">
        <v>5.7510000000000003E-5</v>
      </c>
      <c r="L36" s="482">
        <v>1.8347E-4</v>
      </c>
      <c r="M36" s="482">
        <v>1.9012E-4</v>
      </c>
      <c r="N36" s="482">
        <v>1.6126000000000001E-4</v>
      </c>
      <c r="O36" s="482">
        <v>1.8285E-4</v>
      </c>
      <c r="P36" s="482">
        <v>4.5629999999999998E-4</v>
      </c>
      <c r="Q36" s="482">
        <v>4.4672000000000001E-4</v>
      </c>
      <c r="R36" s="482">
        <v>1.2313300000000001E-3</v>
      </c>
      <c r="S36" s="482">
        <v>1.58968E-3</v>
      </c>
      <c r="T36" s="482">
        <v>1.71714E-3</v>
      </c>
      <c r="U36" s="482">
        <v>1.73233E-3</v>
      </c>
      <c r="V36" s="482">
        <v>1.71233E-3</v>
      </c>
      <c r="W36" s="482">
        <v>2.1233900000000002E-3</v>
      </c>
      <c r="X36" s="482">
        <v>2.3413599999999998E-3</v>
      </c>
      <c r="Y36" s="482">
        <v>2.4560799999999998E-3</v>
      </c>
      <c r="Z36" s="482">
        <v>2.57508E-3</v>
      </c>
      <c r="AA36" s="482">
        <v>2.8291000000000002E-3</v>
      </c>
      <c r="AB36" s="482">
        <v>2.6702499999999999E-3</v>
      </c>
      <c r="AC36" s="482">
        <v>2.2976899999999998E-3</v>
      </c>
      <c r="AD36" s="482">
        <v>2.54272E-3</v>
      </c>
      <c r="AE36" s="482">
        <v>2.5836499999999998E-3</v>
      </c>
      <c r="AF36" s="482">
        <v>2.8817700000000001E-3</v>
      </c>
      <c r="AG36" s="482">
        <v>3.4313428799999999E-3</v>
      </c>
      <c r="AH36" s="482">
        <v>3.7307241E-3</v>
      </c>
      <c r="AI36" s="482">
        <v>6.5265806699999996E-3</v>
      </c>
      <c r="AJ36" s="482">
        <v>1.1356730000000001E-2</v>
      </c>
      <c r="AK36" s="482">
        <v>1.322663E-2</v>
      </c>
      <c r="AL36" s="482">
        <v>1.44144181168831E-2</v>
      </c>
      <c r="AM36" s="482">
        <v>1.4119629828464901E-2</v>
      </c>
      <c r="AN36" s="482">
        <v>1.3776652318772E-2</v>
      </c>
      <c r="AO36" s="482">
        <v>1.4446150610109501E-2</v>
      </c>
      <c r="AP36" s="482">
        <v>1.60652887923418E-2</v>
      </c>
      <c r="AQ36" s="482">
        <v>2.5332547009539599E-2</v>
      </c>
      <c r="AR36" s="482">
        <v>3.4239991263572397E-2</v>
      </c>
      <c r="AS36" s="482">
        <v>3.8372941834570101E-2</v>
      </c>
      <c r="AT36" s="482">
        <v>4.3001375427777801E-2</v>
      </c>
      <c r="AU36" s="482">
        <v>4.1913763991227003E-2</v>
      </c>
      <c r="AV36" s="482">
        <v>4.3861283825487797E-2</v>
      </c>
      <c r="AW36" s="482">
        <v>4.8306318349090903E-2</v>
      </c>
      <c r="AX36" s="482">
        <v>4.8392947648734898E-2</v>
      </c>
      <c r="AY36" s="482">
        <v>4.8069030097724501E-2</v>
      </c>
      <c r="AZ36" s="482">
        <v>4.5662088770357101E-2</v>
      </c>
      <c r="BA36" s="482">
        <v>4.5958749836272197E-2</v>
      </c>
      <c r="BB36" s="482">
        <v>4.6599529958999998E-2</v>
      </c>
      <c r="BC36" s="482">
        <v>5.3811236315789497E-2</v>
      </c>
      <c r="BD36" s="482">
        <v>5.3706528028316297E-2</v>
      </c>
      <c r="BE36" s="483">
        <v>5.2999016097725102E-2</v>
      </c>
      <c r="BF36" s="132">
        <v>-1.58699140829511E-2</v>
      </c>
      <c r="BG36" s="132">
        <v>2.2479178806950301E-2</v>
      </c>
      <c r="BH36" s="132">
        <v>1.89617017794655E-3</v>
      </c>
    </row>
    <row r="37" spans="1:60">
      <c r="A37" s="136" t="s">
        <v>284</v>
      </c>
      <c r="B37" s="482">
        <v>0</v>
      </c>
      <c r="C37" s="482">
        <v>0</v>
      </c>
      <c r="D37" s="482">
        <v>0</v>
      </c>
      <c r="E37" s="482">
        <v>0</v>
      </c>
      <c r="F37" s="482">
        <v>0</v>
      </c>
      <c r="G37" s="482">
        <v>0</v>
      </c>
      <c r="H37" s="482">
        <v>0</v>
      </c>
      <c r="I37" s="482">
        <v>0</v>
      </c>
      <c r="J37" s="482">
        <v>0</v>
      </c>
      <c r="K37" s="482">
        <v>0</v>
      </c>
      <c r="L37" s="482">
        <v>0</v>
      </c>
      <c r="M37" s="482">
        <v>0</v>
      </c>
      <c r="N37" s="482">
        <v>0</v>
      </c>
      <c r="O37" s="482">
        <v>0</v>
      </c>
      <c r="P37" s="482">
        <v>0</v>
      </c>
      <c r="Q37" s="482">
        <v>0</v>
      </c>
      <c r="R37" s="482">
        <v>0</v>
      </c>
      <c r="S37" s="482">
        <v>0</v>
      </c>
      <c r="T37" s="482">
        <v>0</v>
      </c>
      <c r="U37" s="482">
        <v>0</v>
      </c>
      <c r="V37" s="482">
        <v>0</v>
      </c>
      <c r="W37" s="482">
        <v>0</v>
      </c>
      <c r="X37" s="482">
        <v>0</v>
      </c>
      <c r="Y37" s="482">
        <v>0</v>
      </c>
      <c r="Z37" s="482">
        <v>0</v>
      </c>
      <c r="AA37" s="482">
        <v>0</v>
      </c>
      <c r="AB37" s="482">
        <v>0</v>
      </c>
      <c r="AC37" s="482">
        <v>5.0009000000000002E-5</v>
      </c>
      <c r="AD37" s="482">
        <v>1.5002700000000001E-4</v>
      </c>
      <c r="AE37" s="482">
        <v>1.9003419999999999E-4</v>
      </c>
      <c r="AF37" s="482">
        <v>1.6002879999999999E-4</v>
      </c>
      <c r="AG37" s="482">
        <v>4.100738E-4</v>
      </c>
      <c r="AH37" s="482">
        <v>1.3102357999999999E-3</v>
      </c>
      <c r="AI37" s="482">
        <v>2.5404571999999999E-3</v>
      </c>
      <c r="AJ37" s="482">
        <v>2.7805004000000001E-3</v>
      </c>
      <c r="AK37" s="482">
        <v>3.3906102000000001E-3</v>
      </c>
      <c r="AL37" s="482">
        <v>4.2827837493506502E-3</v>
      </c>
      <c r="AM37" s="482">
        <v>4.6303171780645198E-3</v>
      </c>
      <c r="AN37" s="482">
        <v>5.2971071538461499E-3</v>
      </c>
      <c r="AO37" s="482">
        <v>7.4466904815286604E-3</v>
      </c>
      <c r="AP37" s="482">
        <v>1.20307927479038E-2</v>
      </c>
      <c r="AQ37" s="482">
        <v>1.6847214764226799E-2</v>
      </c>
      <c r="AR37" s="482">
        <v>2.0356276039029501E-2</v>
      </c>
      <c r="AS37" s="482">
        <v>2.4892133762888999E-2</v>
      </c>
      <c r="AT37" s="482">
        <v>3.02933193076412E-2</v>
      </c>
      <c r="AU37" s="482">
        <v>2.9386306406081301E-2</v>
      </c>
      <c r="AV37" s="482">
        <v>4.4013081059017398E-2</v>
      </c>
      <c r="AW37" s="482">
        <v>4.1274509587659103E-2</v>
      </c>
      <c r="AX37" s="482">
        <v>4.63053855319299E-2</v>
      </c>
      <c r="AY37" s="482">
        <v>5.2021666044493903E-2</v>
      </c>
      <c r="AZ37" s="482">
        <v>6.4223926912806706E-2</v>
      </c>
      <c r="BA37" s="482">
        <v>6.1882096110496498E-2</v>
      </c>
      <c r="BB37" s="482">
        <v>7.3668384000000003E-2</v>
      </c>
      <c r="BC37" s="482">
        <v>8.5042625263157895E-2</v>
      </c>
      <c r="BD37" s="482">
        <v>9.7103656796394905E-2</v>
      </c>
      <c r="BE37" s="483">
        <v>0.111097344487444</v>
      </c>
      <c r="BF37" s="132">
        <v>0.14098483502721901</v>
      </c>
      <c r="BG37" s="132">
        <v>0.123540862994694</v>
      </c>
      <c r="BH37" s="132">
        <v>3.9747807973965002E-3</v>
      </c>
    </row>
    <row r="38" spans="1:60">
      <c r="A38" s="136" t="s">
        <v>285</v>
      </c>
      <c r="B38" s="482">
        <v>2.6759999999999999E-2</v>
      </c>
      <c r="C38" s="482">
        <v>3.3509999999999998E-2</v>
      </c>
      <c r="D38" s="482">
        <v>3.4750000000000003E-2</v>
      </c>
      <c r="E38" s="482">
        <v>3.6170000000000001E-2</v>
      </c>
      <c r="F38" s="482">
        <v>3.8120000000000001E-2</v>
      </c>
      <c r="G38" s="482">
        <v>4.2279999999999998E-2</v>
      </c>
      <c r="H38" s="482">
        <v>4.2090000000000002E-2</v>
      </c>
      <c r="I38" s="482">
        <v>3.807E-2</v>
      </c>
      <c r="J38" s="482">
        <v>3.8449999999999998E-2</v>
      </c>
      <c r="K38" s="482">
        <v>4.2450000000000002E-2</v>
      </c>
      <c r="L38" s="482">
        <v>3.986E-2</v>
      </c>
      <c r="M38" s="482">
        <v>3.8120000000000001E-2</v>
      </c>
      <c r="N38" s="482">
        <v>3.73E-2</v>
      </c>
      <c r="O38" s="482">
        <v>3.8109999999999998E-2</v>
      </c>
      <c r="P38" s="482">
        <v>3.8249999999999999E-2</v>
      </c>
      <c r="Q38" s="482">
        <v>3.9600000000000003E-2</v>
      </c>
      <c r="R38" s="482">
        <v>3.4689999999999999E-2</v>
      </c>
      <c r="S38" s="482">
        <v>3.5209999999999998E-2</v>
      </c>
      <c r="T38" s="482">
        <v>3.3930000000000002E-2</v>
      </c>
      <c r="U38" s="482">
        <v>3.4720000000000001E-2</v>
      </c>
      <c r="V38" s="482">
        <v>3.2120000000000003E-2</v>
      </c>
      <c r="W38" s="482">
        <v>3.5009999999999999E-2</v>
      </c>
      <c r="X38" s="482">
        <v>3.6929999999999998E-2</v>
      </c>
      <c r="Y38" s="482">
        <v>3.7870000000000001E-2</v>
      </c>
      <c r="Z38" s="482">
        <v>3.2010202020202001E-2</v>
      </c>
      <c r="AA38" s="482">
        <v>3.2769191919191899E-2</v>
      </c>
      <c r="AB38" s="482">
        <v>3.2998787878787898E-2</v>
      </c>
      <c r="AC38" s="482">
        <v>3.5669191919191899E-2</v>
      </c>
      <c r="AD38" s="482">
        <v>3.7978383838383797E-2</v>
      </c>
      <c r="AE38" s="482">
        <v>3.5817171717171699E-2</v>
      </c>
      <c r="AF38" s="482">
        <v>3.6756363636363601E-2</v>
      </c>
      <c r="AG38" s="482">
        <v>4.1846666666666699E-2</v>
      </c>
      <c r="AH38" s="482">
        <v>4.6030000000000001E-2</v>
      </c>
      <c r="AI38" s="482">
        <v>5.2569999999999999E-2</v>
      </c>
      <c r="AJ38" s="482">
        <v>5.9499999999999997E-2</v>
      </c>
      <c r="AK38" s="482">
        <v>6.6799999999999998E-2</v>
      </c>
      <c r="AL38" s="482">
        <v>7.4870649350649299E-2</v>
      </c>
      <c r="AM38" s="482">
        <v>8.6834903225806503E-2</v>
      </c>
      <c r="AN38" s="482">
        <v>9.9999230769230799E-2</v>
      </c>
      <c r="AO38" s="482">
        <v>0.112391656050955</v>
      </c>
      <c r="AP38" s="482">
        <v>0.11980481012658201</v>
      </c>
      <c r="AQ38" s="482">
        <v>0.131262452830189</v>
      </c>
      <c r="AR38" s="482">
        <v>0.14248125</v>
      </c>
      <c r="AS38" s="482">
        <v>0.15718136645962699</v>
      </c>
      <c r="AT38" s="482">
        <v>0.190009944444444</v>
      </c>
      <c r="AU38" s="482">
        <v>0.24261857668711601</v>
      </c>
      <c r="AV38" s="482">
        <v>0.34647782926829201</v>
      </c>
      <c r="AW38" s="482">
        <v>0.46685770909090901</v>
      </c>
      <c r="AX38" s="482">
        <v>0.54596022289156598</v>
      </c>
      <c r="AY38" s="482">
        <v>0.56924611976047901</v>
      </c>
      <c r="AZ38" s="482">
        <v>0.57709049999999895</v>
      </c>
      <c r="BA38" s="482">
        <v>0.59380476923076897</v>
      </c>
      <c r="BB38" s="482">
        <v>0.60929100000000003</v>
      </c>
      <c r="BC38" s="482">
        <v>0.58719968421052604</v>
      </c>
      <c r="BD38" s="482">
        <v>0.61980253338795599</v>
      </c>
      <c r="BE38" s="483">
        <v>0.62447136700888495</v>
      </c>
      <c r="BF38" s="132">
        <v>4.77995416370036E-3</v>
      </c>
      <c r="BG38" s="132">
        <v>0.12550570732984401</v>
      </c>
      <c r="BH38" s="132">
        <v>2.2341999348070699E-2</v>
      </c>
    </row>
    <row r="39" spans="1:60">
      <c r="A39" s="136" t="s">
        <v>286</v>
      </c>
      <c r="B39" s="482" t="s">
        <v>273</v>
      </c>
      <c r="C39" s="482" t="s">
        <v>273</v>
      </c>
      <c r="D39" s="482" t="s">
        <v>273</v>
      </c>
      <c r="E39" s="482" t="s">
        <v>273</v>
      </c>
      <c r="F39" s="482" t="s">
        <v>273</v>
      </c>
      <c r="G39" s="482" t="s">
        <v>273</v>
      </c>
      <c r="H39" s="482" t="s">
        <v>273</v>
      </c>
      <c r="I39" s="482" t="s">
        <v>273</v>
      </c>
      <c r="J39" s="482" t="s">
        <v>273</v>
      </c>
      <c r="K39" s="482" t="s">
        <v>273</v>
      </c>
      <c r="L39" s="482" t="s">
        <v>273</v>
      </c>
      <c r="M39" s="482" t="s">
        <v>273</v>
      </c>
      <c r="N39" s="482" t="s">
        <v>273</v>
      </c>
      <c r="O39" s="482" t="s">
        <v>273</v>
      </c>
      <c r="P39" s="482" t="s">
        <v>273</v>
      </c>
      <c r="Q39" s="482" t="s">
        <v>273</v>
      </c>
      <c r="R39" s="482" t="s">
        <v>273</v>
      </c>
      <c r="S39" s="482" t="s">
        <v>273</v>
      </c>
      <c r="T39" s="482" t="s">
        <v>273</v>
      </c>
      <c r="U39" s="482" t="s">
        <v>273</v>
      </c>
      <c r="V39" s="482">
        <v>0</v>
      </c>
      <c r="W39" s="482">
        <v>0</v>
      </c>
      <c r="X39" s="482">
        <v>0</v>
      </c>
      <c r="Y39" s="482">
        <v>0</v>
      </c>
      <c r="Z39" s="482">
        <v>0</v>
      </c>
      <c r="AA39" s="482">
        <v>0</v>
      </c>
      <c r="AB39" s="482">
        <v>0</v>
      </c>
      <c r="AC39" s="482">
        <v>0</v>
      </c>
      <c r="AD39" s="482">
        <v>0</v>
      </c>
      <c r="AE39" s="482">
        <v>0</v>
      </c>
      <c r="AF39" s="482">
        <v>0</v>
      </c>
      <c r="AG39" s="482">
        <v>1.0000000000000001E-5</v>
      </c>
      <c r="AH39" s="482">
        <v>2.0000000000000002E-5</v>
      </c>
      <c r="AI39" s="482">
        <v>2.0000000000000002E-5</v>
      </c>
      <c r="AJ39" s="482">
        <v>2.0000000000000002E-5</v>
      </c>
      <c r="AK39" s="482">
        <v>5.0000000000000002E-5</v>
      </c>
      <c r="AL39" s="482">
        <v>5.9610389610389598E-5</v>
      </c>
      <c r="AM39" s="482">
        <v>2.0729032258064501E-4</v>
      </c>
      <c r="AN39" s="482">
        <v>7.0615384615384605E-4</v>
      </c>
      <c r="AO39" s="482">
        <v>8.4783439490445798E-4</v>
      </c>
      <c r="AP39" s="482">
        <v>8.6183544303797396E-4</v>
      </c>
      <c r="AQ39" s="482">
        <v>8.5641509433962305E-4</v>
      </c>
      <c r="AR39" s="482">
        <v>9.0843749999999898E-4</v>
      </c>
      <c r="AS39" s="482">
        <v>9.7881987577639706E-4</v>
      </c>
      <c r="AT39" s="482">
        <v>9.0666666666666597E-4</v>
      </c>
      <c r="AU39" s="482">
        <v>1.0794478527607399E-3</v>
      </c>
      <c r="AV39" s="482">
        <v>1.78375609756097E-3</v>
      </c>
      <c r="AW39" s="482">
        <v>3.6738545454545399E-3</v>
      </c>
      <c r="AX39" s="482">
        <v>5.7255180722891501E-3</v>
      </c>
      <c r="AY39" s="482">
        <v>7.0563233532934099E-3</v>
      </c>
      <c r="AZ39" s="482">
        <v>8.3439642857142792E-3</v>
      </c>
      <c r="BA39" s="482">
        <v>8.6312098224852005E-3</v>
      </c>
      <c r="BB39" s="482">
        <v>9.7297200000000007E-3</v>
      </c>
      <c r="BC39" s="482">
        <v>9.5470747368421004E-3</v>
      </c>
      <c r="BD39" s="482">
        <v>9.6681436132732505E-3</v>
      </c>
      <c r="BE39" s="483">
        <v>9.5050927218321701E-3</v>
      </c>
      <c r="BF39" s="132">
        <v>-1.9550918738433801E-2</v>
      </c>
      <c r="BG39" s="132">
        <v>0.26703772069694198</v>
      </c>
      <c r="BH39" s="132">
        <v>3.4006807455673802E-4</v>
      </c>
    </row>
    <row r="40" spans="1:60">
      <c r="A40" s="136" t="s">
        <v>287</v>
      </c>
      <c r="B40" s="482" t="s">
        <v>273</v>
      </c>
      <c r="C40" s="482" t="s">
        <v>273</v>
      </c>
      <c r="D40" s="482" t="s">
        <v>273</v>
      </c>
      <c r="E40" s="482" t="s">
        <v>273</v>
      </c>
      <c r="F40" s="482" t="s">
        <v>273</v>
      </c>
      <c r="G40" s="482" t="s">
        <v>273</v>
      </c>
      <c r="H40" s="482" t="s">
        <v>273</v>
      </c>
      <c r="I40" s="482" t="s">
        <v>273</v>
      </c>
      <c r="J40" s="482" t="s">
        <v>273</v>
      </c>
      <c r="K40" s="482" t="s">
        <v>273</v>
      </c>
      <c r="L40" s="482" t="s">
        <v>273</v>
      </c>
      <c r="M40" s="482" t="s">
        <v>273</v>
      </c>
      <c r="N40" s="482" t="s">
        <v>273</v>
      </c>
      <c r="O40" s="482" t="s">
        <v>273</v>
      </c>
      <c r="P40" s="482" t="s">
        <v>273</v>
      </c>
      <c r="Q40" s="482" t="s">
        <v>273</v>
      </c>
      <c r="R40" s="482" t="s">
        <v>273</v>
      </c>
      <c r="S40" s="482" t="s">
        <v>273</v>
      </c>
      <c r="T40" s="482" t="s">
        <v>273</v>
      </c>
      <c r="U40" s="482" t="s">
        <v>273</v>
      </c>
      <c r="V40" s="482">
        <v>0</v>
      </c>
      <c r="W40" s="482">
        <v>0</v>
      </c>
      <c r="X40" s="482">
        <v>0</v>
      </c>
      <c r="Y40" s="482">
        <v>0</v>
      </c>
      <c r="Z40" s="482">
        <v>0</v>
      </c>
      <c r="AA40" s="482">
        <v>0</v>
      </c>
      <c r="AB40" s="482">
        <v>0</v>
      </c>
      <c r="AC40" s="482">
        <v>0</v>
      </c>
      <c r="AD40" s="482">
        <v>0</v>
      </c>
      <c r="AE40" s="482">
        <v>0</v>
      </c>
      <c r="AF40" s="482">
        <v>0</v>
      </c>
      <c r="AG40" s="482">
        <v>0</v>
      </c>
      <c r="AH40" s="482">
        <v>0</v>
      </c>
      <c r="AI40" s="482">
        <v>0</v>
      </c>
      <c r="AJ40" s="482">
        <v>0</v>
      </c>
      <c r="AK40" s="482">
        <v>0</v>
      </c>
      <c r="AL40" s="482">
        <v>1.98701298701299E-5</v>
      </c>
      <c r="AM40" s="482">
        <v>3.9483870967741899E-5</v>
      </c>
      <c r="AN40" s="482">
        <v>6.8653846153846095E-5</v>
      </c>
      <c r="AO40" s="482">
        <v>7.0165605095541398E-5</v>
      </c>
      <c r="AP40" s="482">
        <v>8.5215189873417705E-5</v>
      </c>
      <c r="AQ40" s="482">
        <v>3.7239622641509402E-4</v>
      </c>
      <c r="AR40" s="482">
        <v>1.5309562500000001E-3</v>
      </c>
      <c r="AS40" s="482">
        <v>1.90157142857143E-3</v>
      </c>
      <c r="AT40" s="482">
        <v>2.4527222222222199E-3</v>
      </c>
      <c r="AU40" s="482">
        <v>3.48239263803681E-3</v>
      </c>
      <c r="AV40" s="482">
        <v>5.89703048780488E-3</v>
      </c>
      <c r="AW40" s="482">
        <v>7.0509818181818101E-3</v>
      </c>
      <c r="AX40" s="482">
        <v>9.2583433734939706E-3</v>
      </c>
      <c r="AY40" s="482">
        <v>1.0186868263473E-2</v>
      </c>
      <c r="AZ40" s="482">
        <v>1.21134107142857E-2</v>
      </c>
      <c r="BA40" s="482">
        <v>1.4799355029585799E-2</v>
      </c>
      <c r="BB40" s="482">
        <v>1.74051E-2</v>
      </c>
      <c r="BC40" s="482">
        <v>1.51657894736842E-2</v>
      </c>
      <c r="BD40" s="482">
        <v>1.8931467431380598E-2</v>
      </c>
      <c r="BE40" s="483">
        <v>2.01023639238831E-2</v>
      </c>
      <c r="BF40" s="132">
        <v>5.8947992539523798E-2</v>
      </c>
      <c r="BG40" s="132">
        <v>0.226743007829976</v>
      </c>
      <c r="BH40" s="132">
        <v>7.19211520991461E-4</v>
      </c>
    </row>
    <row r="41" spans="1:60">
      <c r="A41" s="136" t="s">
        <v>288</v>
      </c>
      <c r="B41" s="482">
        <v>0</v>
      </c>
      <c r="C41" s="482">
        <v>0</v>
      </c>
      <c r="D41" s="482">
        <v>0</v>
      </c>
      <c r="E41" s="482">
        <v>0</v>
      </c>
      <c r="F41" s="482">
        <v>0</v>
      </c>
      <c r="G41" s="482">
        <v>0</v>
      </c>
      <c r="H41" s="482">
        <v>0</v>
      </c>
      <c r="I41" s="482">
        <v>0</v>
      </c>
      <c r="J41" s="482">
        <v>0</v>
      </c>
      <c r="K41" s="482">
        <v>0</v>
      </c>
      <c r="L41" s="482">
        <v>0</v>
      </c>
      <c r="M41" s="482">
        <v>0</v>
      </c>
      <c r="N41" s="482">
        <v>1.2999999999999999E-4</v>
      </c>
      <c r="O41" s="482">
        <v>1.4999999999999999E-4</v>
      </c>
      <c r="P41" s="482">
        <v>1.6000000000000001E-4</v>
      </c>
      <c r="Q41" s="482">
        <v>1.4999999999999999E-4</v>
      </c>
      <c r="R41" s="482">
        <v>1.8000000000000001E-4</v>
      </c>
      <c r="S41" s="482">
        <v>1.8000000000000001E-4</v>
      </c>
      <c r="T41" s="482">
        <v>1.7000000000000001E-4</v>
      </c>
      <c r="U41" s="482">
        <v>1.9000000000000001E-4</v>
      </c>
      <c r="V41" s="482">
        <v>1.8000000000000001E-4</v>
      </c>
      <c r="W41" s="482">
        <v>1.7000000000000001E-4</v>
      </c>
      <c r="X41" s="482">
        <v>2.2000000000000001E-4</v>
      </c>
      <c r="Y41" s="482">
        <v>2.3000000000000001E-4</v>
      </c>
      <c r="Z41" s="482">
        <v>1.9000000000000001E-4</v>
      </c>
      <c r="AA41" s="482">
        <v>1.2505E-4</v>
      </c>
      <c r="AB41" s="482">
        <v>1.3976E-4</v>
      </c>
      <c r="AC41" s="482">
        <v>1.177E-4</v>
      </c>
      <c r="AD41" s="482">
        <v>1.4711999999999999E-4</v>
      </c>
      <c r="AE41" s="482">
        <v>1.5080000000000001E-4</v>
      </c>
      <c r="AF41" s="482">
        <v>1.9493000000000001E-4</v>
      </c>
      <c r="AG41" s="482">
        <v>1.5448E-4</v>
      </c>
      <c r="AH41" s="482">
        <v>1.9919E-4</v>
      </c>
      <c r="AI41" s="482">
        <v>2.8068E-4</v>
      </c>
      <c r="AJ41" s="482">
        <v>3.6850000000000001E-4</v>
      </c>
      <c r="AK41" s="482">
        <v>4.7134999999999999E-4</v>
      </c>
      <c r="AL41" s="482">
        <v>4.9336538961039002E-4</v>
      </c>
      <c r="AM41" s="482">
        <v>5.0887800000000004E-4</v>
      </c>
      <c r="AN41" s="482">
        <v>6.05311153846154E-4</v>
      </c>
      <c r="AO41" s="482">
        <v>8.8850121019108295E-4</v>
      </c>
      <c r="AP41" s="482">
        <v>1.12437569620253E-3</v>
      </c>
      <c r="AQ41" s="482">
        <v>1.2924747169811299E-3</v>
      </c>
      <c r="AR41" s="482">
        <v>1.413853875E-3</v>
      </c>
      <c r="AS41" s="482">
        <v>1.4280126708074499E-3</v>
      </c>
      <c r="AT41" s="482">
        <v>1.5297450000000001E-3</v>
      </c>
      <c r="AU41" s="482">
        <v>1.50532288343558E-3</v>
      </c>
      <c r="AV41" s="482">
        <v>1.7051383536585401E-3</v>
      </c>
      <c r="AW41" s="482">
        <v>1.9449916363636301E-3</v>
      </c>
      <c r="AX41" s="482">
        <v>2.3132125301204799E-3</v>
      </c>
      <c r="AY41" s="482">
        <v>2.65543868263473E-3</v>
      </c>
      <c r="AZ41" s="482">
        <v>3.0193183928571401E-3</v>
      </c>
      <c r="BA41" s="482">
        <v>3.0943299408283998E-3</v>
      </c>
      <c r="BB41" s="482">
        <v>4.6319940000000004E-3</v>
      </c>
      <c r="BC41" s="482">
        <v>5.2941757894736799E-3</v>
      </c>
      <c r="BD41" s="482">
        <v>6.1451006636624303E-3</v>
      </c>
      <c r="BE41" s="483">
        <v>8.3534461155054199E-3</v>
      </c>
      <c r="BF41" s="132">
        <v>0.35565273023111399</v>
      </c>
      <c r="BG41" s="132">
        <v>0.14918777122100901</v>
      </c>
      <c r="BH41" s="132">
        <v>2.9886508417624599E-4</v>
      </c>
    </row>
    <row r="42" spans="1:60">
      <c r="A42" s="136" t="s">
        <v>289</v>
      </c>
      <c r="B42" s="482">
        <v>0</v>
      </c>
      <c r="C42" s="482">
        <v>0</v>
      </c>
      <c r="D42" s="482">
        <v>0</v>
      </c>
      <c r="E42" s="482">
        <v>0</v>
      </c>
      <c r="F42" s="482">
        <v>0</v>
      </c>
      <c r="G42" s="482">
        <v>0</v>
      </c>
      <c r="H42" s="482">
        <v>0</v>
      </c>
      <c r="I42" s="482">
        <v>0</v>
      </c>
      <c r="J42" s="482">
        <v>0</v>
      </c>
      <c r="K42" s="482">
        <v>0</v>
      </c>
      <c r="L42" s="482">
        <v>8.0300000000000007E-3</v>
      </c>
      <c r="M42" s="482">
        <v>8.7200000000000003E-3</v>
      </c>
      <c r="N42" s="482">
        <v>8.6700000000000006E-3</v>
      </c>
      <c r="O42" s="482">
        <v>1.2109999999999999E-2</v>
      </c>
      <c r="P42" s="482">
        <v>1.106E-2</v>
      </c>
      <c r="Q42" s="482">
        <v>1.0240000000000001E-2</v>
      </c>
      <c r="R42" s="482">
        <v>1.085E-2</v>
      </c>
      <c r="S42" s="482">
        <v>2.65E-3</v>
      </c>
      <c r="T42" s="482">
        <v>2.31E-3</v>
      </c>
      <c r="U42" s="482">
        <v>1.7000000000000001E-4</v>
      </c>
      <c r="V42" s="482">
        <v>4.4099999999999999E-3</v>
      </c>
      <c r="W42" s="482">
        <v>5.5399999999999998E-3</v>
      </c>
      <c r="X42" s="482">
        <v>7.0400000000000003E-3</v>
      </c>
      <c r="Y42" s="482">
        <v>8.5100000000000002E-3</v>
      </c>
      <c r="Z42" s="482">
        <v>9.2300000000000004E-3</v>
      </c>
      <c r="AA42" s="482">
        <v>7.26E-3</v>
      </c>
      <c r="AB42" s="482">
        <v>8.3800000000000003E-3</v>
      </c>
      <c r="AC42" s="482">
        <v>8.9999999999999993E-3</v>
      </c>
      <c r="AD42" s="482">
        <v>1.038E-2</v>
      </c>
      <c r="AE42" s="482">
        <v>1.17701E-2</v>
      </c>
      <c r="AF42" s="482">
        <v>1.3350000000000001E-2</v>
      </c>
      <c r="AG42" s="482">
        <v>1.755E-2</v>
      </c>
      <c r="AH42" s="482">
        <v>1.9400000000000001E-2</v>
      </c>
      <c r="AI42" s="482">
        <v>2.233781E-2</v>
      </c>
      <c r="AJ42" s="482">
        <v>2.4386080000000001E-2</v>
      </c>
      <c r="AK42" s="482">
        <v>2.849904E-2</v>
      </c>
      <c r="AL42" s="482">
        <v>3.1753401428571401E-2</v>
      </c>
      <c r="AM42" s="482">
        <v>3.8198592000000003E-2</v>
      </c>
      <c r="AN42" s="482">
        <v>3.8213456538461497E-2</v>
      </c>
      <c r="AO42" s="482">
        <v>5.0919238089172002E-2</v>
      </c>
      <c r="AP42" s="482">
        <v>7.1444395822784806E-2</v>
      </c>
      <c r="AQ42" s="482">
        <v>7.6627240188679197E-2</v>
      </c>
      <c r="AR42" s="482">
        <v>7.1709130125000006E-2</v>
      </c>
      <c r="AS42" s="482">
        <v>8.9140223291925405E-2</v>
      </c>
      <c r="AT42" s="482">
        <v>0.101421782777778</v>
      </c>
      <c r="AU42" s="482">
        <v>0.10428926797546</v>
      </c>
      <c r="AV42" s="482">
        <v>0.11460142207317101</v>
      </c>
      <c r="AW42" s="482">
        <v>0.115345188545454</v>
      </c>
      <c r="AX42" s="482">
        <v>0.111496888192771</v>
      </c>
      <c r="AY42" s="482">
        <v>0.106232187664671</v>
      </c>
      <c r="AZ42" s="482">
        <v>0.123869728928571</v>
      </c>
      <c r="BA42" s="482">
        <v>0.132489508047337</v>
      </c>
      <c r="BB42" s="482">
        <v>0.15635247299999999</v>
      </c>
      <c r="BC42" s="482">
        <v>0.168471368947368</v>
      </c>
      <c r="BD42" s="482">
        <v>0.201983522818517</v>
      </c>
      <c r="BE42" s="483">
        <v>0.28427037700991498</v>
      </c>
      <c r="BF42" s="132">
        <v>0.40354855700523001</v>
      </c>
      <c r="BG42" s="132">
        <v>7.1318168611966798E-2</v>
      </c>
      <c r="BH42" s="132">
        <v>1.01704720398189E-2</v>
      </c>
    </row>
    <row r="43" spans="1:60">
      <c r="A43" s="136" t="s">
        <v>290</v>
      </c>
      <c r="B43" s="482" t="s">
        <v>273</v>
      </c>
      <c r="C43" s="482" t="s">
        <v>273</v>
      </c>
      <c r="D43" s="482" t="s">
        <v>273</v>
      </c>
      <c r="E43" s="482" t="s">
        <v>273</v>
      </c>
      <c r="F43" s="482" t="s">
        <v>273</v>
      </c>
      <c r="G43" s="482" t="s">
        <v>273</v>
      </c>
      <c r="H43" s="482" t="s">
        <v>273</v>
      </c>
      <c r="I43" s="482" t="s">
        <v>273</v>
      </c>
      <c r="J43" s="482" t="s">
        <v>273</v>
      </c>
      <c r="K43" s="482" t="s">
        <v>273</v>
      </c>
      <c r="L43" s="482" t="s">
        <v>273</v>
      </c>
      <c r="M43" s="482" t="s">
        <v>273</v>
      </c>
      <c r="N43" s="482" t="s">
        <v>273</v>
      </c>
      <c r="O43" s="482" t="s">
        <v>273</v>
      </c>
      <c r="P43" s="482" t="s">
        <v>273</v>
      </c>
      <c r="Q43" s="482" t="s">
        <v>273</v>
      </c>
      <c r="R43" s="482" t="s">
        <v>273</v>
      </c>
      <c r="S43" s="482" t="s">
        <v>273</v>
      </c>
      <c r="T43" s="482" t="s">
        <v>273</v>
      </c>
      <c r="U43" s="482" t="s">
        <v>273</v>
      </c>
      <c r="V43" s="482" t="s">
        <v>273</v>
      </c>
      <c r="W43" s="482" t="s">
        <v>273</v>
      </c>
      <c r="X43" s="482" t="s">
        <v>273</v>
      </c>
      <c r="Y43" s="482" t="s">
        <v>273</v>
      </c>
      <c r="Z43" s="482" t="s">
        <v>273</v>
      </c>
      <c r="AA43" s="482">
        <v>0</v>
      </c>
      <c r="AB43" s="482">
        <v>0</v>
      </c>
      <c r="AC43" s="482">
        <v>0</v>
      </c>
      <c r="AD43" s="482">
        <v>0</v>
      </c>
      <c r="AE43" s="482">
        <v>0</v>
      </c>
      <c r="AF43" s="482">
        <v>0</v>
      </c>
      <c r="AG43" s="482">
        <v>0</v>
      </c>
      <c r="AH43" s="482">
        <v>0</v>
      </c>
      <c r="AI43" s="482">
        <v>0</v>
      </c>
      <c r="AJ43" s="482">
        <v>0</v>
      </c>
      <c r="AK43" s="482">
        <v>0</v>
      </c>
      <c r="AL43" s="482">
        <v>0</v>
      </c>
      <c r="AM43" s="482">
        <v>0</v>
      </c>
      <c r="AN43" s="482">
        <v>0</v>
      </c>
      <c r="AO43" s="482">
        <v>0</v>
      </c>
      <c r="AP43" s="482">
        <v>0</v>
      </c>
      <c r="AQ43" s="482">
        <v>0</v>
      </c>
      <c r="AR43" s="482">
        <v>0</v>
      </c>
      <c r="AS43" s="482">
        <v>0</v>
      </c>
      <c r="AT43" s="482">
        <v>0</v>
      </c>
      <c r="AU43" s="482">
        <v>2.4404907975460102E-7</v>
      </c>
      <c r="AV43" s="482">
        <v>1.0943231707317101E-5</v>
      </c>
      <c r="AW43" s="482">
        <v>2.6297454545454501E-5</v>
      </c>
      <c r="AX43" s="482">
        <v>8.3421867469879498E-5</v>
      </c>
      <c r="AY43" s="482">
        <v>7.7887994011976004E-4</v>
      </c>
      <c r="AZ43" s="482">
        <v>1.4898010714285701E-3</v>
      </c>
      <c r="BA43" s="482">
        <v>1.5319555029585799E-3</v>
      </c>
      <c r="BB43" s="482">
        <v>1.672038E-3</v>
      </c>
      <c r="BC43" s="482">
        <v>1.5584168421052601E-3</v>
      </c>
      <c r="BD43" s="482">
        <v>1.6058006390823399E-3</v>
      </c>
      <c r="BE43" s="483">
        <v>1.75607640816327E-3</v>
      </c>
      <c r="BF43" s="132">
        <v>9.0595147720786307E-2</v>
      </c>
      <c r="BG43" s="132">
        <v>0</v>
      </c>
      <c r="BH43" s="132">
        <v>6.2827953432471401E-5</v>
      </c>
    </row>
    <row r="44" spans="1:60">
      <c r="A44" s="136" t="s">
        <v>291</v>
      </c>
      <c r="B44" s="482">
        <v>0</v>
      </c>
      <c r="C44" s="482">
        <v>0</v>
      </c>
      <c r="D44" s="482">
        <v>0</v>
      </c>
      <c r="E44" s="482">
        <v>0</v>
      </c>
      <c r="F44" s="482">
        <v>0</v>
      </c>
      <c r="G44" s="482">
        <v>0</v>
      </c>
      <c r="H44" s="482">
        <v>0</v>
      </c>
      <c r="I44" s="482">
        <v>0</v>
      </c>
      <c r="J44" s="482">
        <v>0</v>
      </c>
      <c r="K44" s="482">
        <v>0</v>
      </c>
      <c r="L44" s="482">
        <v>0</v>
      </c>
      <c r="M44" s="482">
        <v>0</v>
      </c>
      <c r="N44" s="482">
        <v>0</v>
      </c>
      <c r="O44" s="482">
        <v>0</v>
      </c>
      <c r="P44" s="482">
        <v>0</v>
      </c>
      <c r="Q44" s="482">
        <v>0</v>
      </c>
      <c r="R44" s="482">
        <v>0</v>
      </c>
      <c r="S44" s="482">
        <v>0</v>
      </c>
      <c r="T44" s="482">
        <v>0</v>
      </c>
      <c r="U44" s="482">
        <v>0</v>
      </c>
      <c r="V44" s="482">
        <v>5.0000000000000002E-5</v>
      </c>
      <c r="W44" s="482">
        <v>2.5999999999999998E-4</v>
      </c>
      <c r="X44" s="482">
        <v>2.1000000000000001E-4</v>
      </c>
      <c r="Y44" s="482">
        <v>2.7E-4</v>
      </c>
      <c r="Z44" s="482">
        <v>2.9E-4</v>
      </c>
      <c r="AA44" s="482">
        <v>2.1299999999999999E-3</v>
      </c>
      <c r="AB44" s="482">
        <v>2.0899999999999998E-3</v>
      </c>
      <c r="AC44" s="482">
        <v>2.2699999999999999E-3</v>
      </c>
      <c r="AD44" s="482">
        <v>2.4299999999999999E-3</v>
      </c>
      <c r="AE44" s="482">
        <v>2.7000000000000001E-3</v>
      </c>
      <c r="AF44" s="482">
        <v>2.8900000000000002E-3</v>
      </c>
      <c r="AG44" s="482">
        <v>3.0300000000000001E-3</v>
      </c>
      <c r="AH44" s="482">
        <v>2.4099999999999998E-3</v>
      </c>
      <c r="AI44" s="482">
        <v>2.7000000000000001E-3</v>
      </c>
      <c r="AJ44" s="482">
        <v>2.8727599999999998E-3</v>
      </c>
      <c r="AK44" s="482">
        <v>2.9149900000000001E-3</v>
      </c>
      <c r="AL44" s="482">
        <v>2.8718099999999998E-3</v>
      </c>
      <c r="AM44" s="482">
        <v>2.9040683225806398E-3</v>
      </c>
      <c r="AN44" s="482">
        <v>5.4530376923076903E-3</v>
      </c>
      <c r="AO44" s="482">
        <v>6.0880259235668796E-3</v>
      </c>
      <c r="AP44" s="482">
        <v>8.1945056962025292E-3</v>
      </c>
      <c r="AQ44" s="482">
        <v>9.9219056603773604E-3</v>
      </c>
      <c r="AR44" s="482">
        <v>1.228876875E-2</v>
      </c>
      <c r="AS44" s="482">
        <v>1.25193913043478E-2</v>
      </c>
      <c r="AT44" s="482">
        <v>1.1443833333333301E-2</v>
      </c>
      <c r="AU44" s="482">
        <v>1.15557239263804E-2</v>
      </c>
      <c r="AV44" s="482">
        <v>1.52113719512195E-2</v>
      </c>
      <c r="AW44" s="482">
        <v>1.7459618181818199E-2</v>
      </c>
      <c r="AX44" s="482">
        <v>2.1077132530120501E-2</v>
      </c>
      <c r="AY44" s="482">
        <v>2.27814251497006E-2</v>
      </c>
      <c r="AZ44" s="482">
        <v>2.53579285714285E-2</v>
      </c>
      <c r="BA44" s="482">
        <v>2.1479226390532499E-2</v>
      </c>
      <c r="BB44" s="482">
        <v>2.7935649E-2</v>
      </c>
      <c r="BC44" s="482">
        <v>3.7060393684210498E-2</v>
      </c>
      <c r="BD44" s="482">
        <v>5.2459384177729197E-2</v>
      </c>
      <c r="BE44" s="483">
        <v>9.1349420390632305E-2</v>
      </c>
      <c r="BF44" s="132">
        <v>0.73657836892803297</v>
      </c>
      <c r="BG44" s="132">
        <v>0.16446158618281101</v>
      </c>
      <c r="BH44" s="132">
        <v>3.2682502331369502E-3</v>
      </c>
    </row>
    <row r="45" spans="1:60">
      <c r="A45" s="136" t="s">
        <v>292</v>
      </c>
      <c r="B45" s="482">
        <v>2.5999999999999998E-4</v>
      </c>
      <c r="C45" s="482">
        <v>3.8000000000000002E-4</v>
      </c>
      <c r="D45" s="482">
        <v>4.4000000000000002E-4</v>
      </c>
      <c r="E45" s="482">
        <v>4.6999999999999999E-4</v>
      </c>
      <c r="F45" s="482">
        <v>8.4000000000000003E-4</v>
      </c>
      <c r="G45" s="482">
        <v>5.9000000000000003E-4</v>
      </c>
      <c r="H45" s="482">
        <v>1.01E-3</v>
      </c>
      <c r="I45" s="482">
        <v>1.8500000000000001E-3</v>
      </c>
      <c r="J45" s="482">
        <v>2.2300000000000002E-3</v>
      </c>
      <c r="K45" s="482">
        <v>2.3500000000000001E-3</v>
      </c>
      <c r="L45" s="482">
        <v>2.1099999999999999E-3</v>
      </c>
      <c r="M45" s="482">
        <v>1.83E-3</v>
      </c>
      <c r="N45" s="482">
        <v>2.65E-3</v>
      </c>
      <c r="O45" s="482">
        <v>2.6199999999999999E-3</v>
      </c>
      <c r="P45" s="482">
        <v>2.3999999999999998E-3</v>
      </c>
      <c r="Q45" s="482">
        <v>2.48E-3</v>
      </c>
      <c r="R45" s="482">
        <v>2.6900000000000001E-3</v>
      </c>
      <c r="S45" s="482">
        <v>2.6900000000000001E-3</v>
      </c>
      <c r="T45" s="482">
        <v>3.62E-3</v>
      </c>
      <c r="U45" s="482">
        <v>3.4499999999999999E-3</v>
      </c>
      <c r="V45" s="482">
        <v>3.9699999999999996E-3</v>
      </c>
      <c r="W45" s="482">
        <v>3.6800000000000001E-3</v>
      </c>
      <c r="X45" s="482">
        <v>1.9300000000000001E-3</v>
      </c>
      <c r="Y45" s="482">
        <v>9.3999999999999997E-4</v>
      </c>
      <c r="Z45" s="482">
        <v>1.0300000000000001E-3</v>
      </c>
      <c r="AA45" s="482">
        <v>5.5000000000000003E-4</v>
      </c>
      <c r="AB45" s="482">
        <v>8.3000000000000001E-4</v>
      </c>
      <c r="AC45" s="482">
        <v>1.1100000000000001E-3</v>
      </c>
      <c r="AD45" s="482">
        <v>6.0999999999999997E-4</v>
      </c>
      <c r="AE45" s="482">
        <v>5.1000000000000004E-4</v>
      </c>
      <c r="AF45" s="482">
        <v>6.8000000000000005E-4</v>
      </c>
      <c r="AG45" s="482">
        <v>1.33E-3</v>
      </c>
      <c r="AH45" s="482">
        <v>1.7099999999999999E-3</v>
      </c>
      <c r="AI45" s="482">
        <v>2.2399999999999998E-3</v>
      </c>
      <c r="AJ45" s="482">
        <v>1.97E-3</v>
      </c>
      <c r="AK45" s="482">
        <v>2.2599999999999999E-3</v>
      </c>
      <c r="AL45" s="482">
        <v>4.5502597402597399E-3</v>
      </c>
      <c r="AM45" s="482">
        <v>4.81703225806452E-3</v>
      </c>
      <c r="AN45" s="482">
        <v>5.6786538461538498E-3</v>
      </c>
      <c r="AO45" s="482">
        <v>9.6711592356687904E-3</v>
      </c>
      <c r="AP45" s="482">
        <v>1.5937177215189901E-2</v>
      </c>
      <c r="AQ45" s="482">
        <v>2.16393962264151E-2</v>
      </c>
      <c r="AR45" s="482">
        <v>2.9428593749999999E-2</v>
      </c>
      <c r="AS45" s="482">
        <v>4.23268322981366E-2</v>
      </c>
      <c r="AT45" s="482">
        <v>5.95311666666666E-2</v>
      </c>
      <c r="AU45" s="482">
        <v>7.4796349693251496E-2</v>
      </c>
      <c r="AV45" s="482">
        <v>0.100812073170732</v>
      </c>
      <c r="AW45" s="482">
        <v>0.13762952727272701</v>
      </c>
      <c r="AX45" s="482">
        <v>0.13482065060241</v>
      </c>
      <c r="AY45" s="482">
        <v>0.161813532934132</v>
      </c>
      <c r="AZ45" s="482">
        <v>0.18809892857142799</v>
      </c>
      <c r="BA45" s="482">
        <v>0.18712171597633101</v>
      </c>
      <c r="BB45" s="482">
        <v>0.19405800000000001</v>
      </c>
      <c r="BC45" s="482">
        <v>0.17578894736842099</v>
      </c>
      <c r="BD45" s="482">
        <v>0.209491623170832</v>
      </c>
      <c r="BE45" s="483">
        <v>0.22749413877551</v>
      </c>
      <c r="BF45" s="132">
        <v>8.2967264544636196E-2</v>
      </c>
      <c r="BG45" s="132">
        <v>0.134076175119584</v>
      </c>
      <c r="BH45" s="132">
        <v>8.1391624480038598E-3</v>
      </c>
    </row>
    <row r="46" spans="1:60">
      <c r="A46" s="136" t="s">
        <v>293</v>
      </c>
      <c r="B46" s="482">
        <v>2.0699999999999998E-3</v>
      </c>
      <c r="C46" s="482">
        <v>2E-3</v>
      </c>
      <c r="D46" s="482">
        <v>1.92E-3</v>
      </c>
      <c r="E46" s="482">
        <v>2.2799999999999999E-3</v>
      </c>
      <c r="F46" s="482">
        <v>2.8E-3</v>
      </c>
      <c r="G46" s="482">
        <v>1.8600000000000001E-3</v>
      </c>
      <c r="H46" s="482">
        <v>1.4300000000000001E-3</v>
      </c>
      <c r="I46" s="482">
        <v>1.1299999999999999E-3</v>
      </c>
      <c r="J46" s="482">
        <v>2E-3</v>
      </c>
      <c r="K46" s="482">
        <v>1.8E-3</v>
      </c>
      <c r="L46" s="482">
        <v>2.3600000000000001E-3</v>
      </c>
      <c r="M46" s="482">
        <v>2.3E-3</v>
      </c>
      <c r="N46" s="482">
        <v>2.3400000000000001E-3</v>
      </c>
      <c r="O46" s="482">
        <v>2.32E-3</v>
      </c>
      <c r="P46" s="482">
        <v>2.5799999999999998E-3</v>
      </c>
      <c r="Q46" s="482">
        <v>3.2000000000000002E-3</v>
      </c>
      <c r="R46" s="482">
        <v>3.1099999999999999E-3</v>
      </c>
      <c r="S46" s="482">
        <v>3.5300000000000002E-3</v>
      </c>
      <c r="T46" s="482">
        <v>4.0499999999999998E-3</v>
      </c>
      <c r="U46" s="482">
        <v>3.7299999999999998E-3</v>
      </c>
      <c r="V46" s="482">
        <v>5.4799999999999996E-3</v>
      </c>
      <c r="W46" s="482">
        <v>6.0600000000000003E-3</v>
      </c>
      <c r="X46" s="482">
        <v>6.1399999999999996E-3</v>
      </c>
      <c r="Y46" s="482">
        <v>6.5300000000000002E-3</v>
      </c>
      <c r="Z46" s="482">
        <v>6.6301010101010097E-3</v>
      </c>
      <c r="AA46" s="482">
        <v>6.9395959595959598E-3</v>
      </c>
      <c r="AB46" s="482">
        <v>8.1395959595959595E-3</v>
      </c>
      <c r="AC46" s="482">
        <v>8.9083838383838404E-3</v>
      </c>
      <c r="AD46" s="482">
        <v>9.1555555555555591E-3</v>
      </c>
      <c r="AE46" s="482">
        <v>9.8399999999999998E-3</v>
      </c>
      <c r="AF46" s="482">
        <v>1.0460000000000001E-2</v>
      </c>
      <c r="AG46" s="482">
        <v>1.03E-2</v>
      </c>
      <c r="AH46" s="482">
        <v>1.1259999999999999E-2</v>
      </c>
      <c r="AI46" s="482">
        <v>1.1694E-2</v>
      </c>
      <c r="AJ46" s="482">
        <v>1.3622E-2</v>
      </c>
      <c r="AK46" s="482">
        <v>1.5454000000000001E-2</v>
      </c>
      <c r="AL46" s="482">
        <v>1.6965116883116901E-2</v>
      </c>
      <c r="AM46" s="482">
        <v>1.9078606451612901E-2</v>
      </c>
      <c r="AN46" s="482">
        <v>1.9444730769230801E-2</v>
      </c>
      <c r="AO46" s="482">
        <v>2.3874821656050999E-2</v>
      </c>
      <c r="AP46" s="482">
        <v>3.3880784810126602E-2</v>
      </c>
      <c r="AQ46" s="482">
        <v>4.5409245283018901E-2</v>
      </c>
      <c r="AR46" s="482">
        <v>5.8751999999999999E-2</v>
      </c>
      <c r="AS46" s="482">
        <v>7.4523354037267106E-2</v>
      </c>
      <c r="AT46" s="482">
        <v>9.4520000000000007E-2</v>
      </c>
      <c r="AU46" s="482">
        <v>0.114590429447853</v>
      </c>
      <c r="AV46" s="482">
        <v>0.117334207317073</v>
      </c>
      <c r="AW46" s="482">
        <v>0.1275</v>
      </c>
      <c r="AX46" s="482">
        <v>0.14508570108090399</v>
      </c>
      <c r="AY46" s="482">
        <v>0.14652343668826301</v>
      </c>
      <c r="AZ46" s="482">
        <v>0.14308560154821401</v>
      </c>
      <c r="BA46" s="482">
        <v>0.14972272189349101</v>
      </c>
      <c r="BB46" s="482">
        <v>0.150093</v>
      </c>
      <c r="BC46" s="482">
        <v>0.152176842105263</v>
      </c>
      <c r="BD46" s="482">
        <v>0.16569156902908599</v>
      </c>
      <c r="BE46" s="483">
        <v>0.160695379591837</v>
      </c>
      <c r="BF46" s="132">
        <v>-3.2803406252257201E-2</v>
      </c>
      <c r="BG46" s="132">
        <v>5.7736935144480098E-2</v>
      </c>
      <c r="BH46" s="132">
        <v>5.7492725139272997E-3</v>
      </c>
    </row>
    <row r="47" spans="1:60">
      <c r="A47" s="136" t="s">
        <v>294</v>
      </c>
      <c r="B47" s="482">
        <v>0</v>
      </c>
      <c r="C47" s="482">
        <v>0</v>
      </c>
      <c r="D47" s="482">
        <v>0</v>
      </c>
      <c r="E47" s="482">
        <v>0</v>
      </c>
      <c r="F47" s="482">
        <v>0</v>
      </c>
      <c r="G47" s="482">
        <v>0</v>
      </c>
      <c r="H47" s="482">
        <v>0</v>
      </c>
      <c r="I47" s="482">
        <v>0</v>
      </c>
      <c r="J47" s="482">
        <v>0</v>
      </c>
      <c r="K47" s="482">
        <v>0</v>
      </c>
      <c r="L47" s="482">
        <v>0</v>
      </c>
      <c r="M47" s="482">
        <v>0</v>
      </c>
      <c r="N47" s="482">
        <v>0</v>
      </c>
      <c r="O47" s="482">
        <v>0</v>
      </c>
      <c r="P47" s="482">
        <v>0</v>
      </c>
      <c r="Q47" s="482">
        <v>0</v>
      </c>
      <c r="R47" s="482">
        <v>0</v>
      </c>
      <c r="S47" s="482">
        <v>0</v>
      </c>
      <c r="T47" s="482">
        <v>0</v>
      </c>
      <c r="U47" s="482">
        <v>0</v>
      </c>
      <c r="V47" s="482">
        <v>0</v>
      </c>
      <c r="W47" s="482">
        <v>0</v>
      </c>
      <c r="X47" s="482">
        <v>0</v>
      </c>
      <c r="Y47" s="482">
        <v>0</v>
      </c>
      <c r="Z47" s="482">
        <v>0</v>
      </c>
      <c r="AA47" s="482">
        <v>2.0627325890483799E-5</v>
      </c>
      <c r="AB47" s="482">
        <v>0</v>
      </c>
      <c r="AC47" s="482">
        <v>2.0000000000000002E-5</v>
      </c>
      <c r="AD47" s="482">
        <v>1.0000000000000001E-5</v>
      </c>
      <c r="AE47" s="482">
        <v>0</v>
      </c>
      <c r="AF47" s="482">
        <v>0</v>
      </c>
      <c r="AG47" s="482">
        <v>0</v>
      </c>
      <c r="AH47" s="482">
        <v>1.1E-4</v>
      </c>
      <c r="AI47" s="482">
        <v>1.1E-4</v>
      </c>
      <c r="AJ47" s="482">
        <v>0</v>
      </c>
      <c r="AK47" s="482">
        <v>0</v>
      </c>
      <c r="AL47" s="482">
        <v>0</v>
      </c>
      <c r="AM47" s="482">
        <v>2.9612903225806499E-5</v>
      </c>
      <c r="AN47" s="482">
        <v>2.9423076923076899E-5</v>
      </c>
      <c r="AO47" s="482">
        <v>3.89808917197452E-5</v>
      </c>
      <c r="AP47" s="482">
        <v>5.8101265822784803E-5</v>
      </c>
      <c r="AQ47" s="482">
        <v>4.8113207547169797E-5</v>
      </c>
      <c r="AR47" s="482">
        <v>3.6337499999999998E-4</v>
      </c>
      <c r="AS47" s="482">
        <v>2.7559006211180098E-4</v>
      </c>
      <c r="AT47" s="482">
        <v>1.8898428731762101E-4</v>
      </c>
      <c r="AU47" s="482">
        <v>3.9331344116006698E-3</v>
      </c>
      <c r="AV47" s="482">
        <v>1.47962195121951E-2</v>
      </c>
      <c r="AW47" s="482">
        <v>2.6519999999999998E-2</v>
      </c>
      <c r="AX47" s="482">
        <v>4.7853975903614399E-2</v>
      </c>
      <c r="AY47" s="482">
        <v>5.9769862275449101E-2</v>
      </c>
      <c r="AZ47" s="482">
        <v>8.7146249999999897E-2</v>
      </c>
      <c r="BA47" s="482">
        <v>8.0945147928994002E-2</v>
      </c>
      <c r="BB47" s="482">
        <v>8.8093511999999999E-2</v>
      </c>
      <c r="BC47" s="482">
        <v>7.6322215789473694E-2</v>
      </c>
      <c r="BD47" s="482">
        <v>8.0720988709545305E-2</v>
      </c>
      <c r="BE47" s="483">
        <v>8.2004728909470498E-2</v>
      </c>
      <c r="BF47" s="132">
        <v>1.31277327062183E-2</v>
      </c>
      <c r="BG47" s="132">
        <v>0.83255103218511095</v>
      </c>
      <c r="BH47" s="132">
        <v>2.9339209075506501E-3</v>
      </c>
    </row>
    <row r="48" spans="1:60">
      <c r="A48" s="136" t="s">
        <v>295</v>
      </c>
      <c r="B48" s="482">
        <v>0</v>
      </c>
      <c r="C48" s="482">
        <v>0</v>
      </c>
      <c r="D48" s="482">
        <v>0</v>
      </c>
      <c r="E48" s="482">
        <v>0</v>
      </c>
      <c r="F48" s="482">
        <v>0</v>
      </c>
      <c r="G48" s="482">
        <v>0</v>
      </c>
      <c r="H48" s="482">
        <v>0</v>
      </c>
      <c r="I48" s="482">
        <v>0</v>
      </c>
      <c r="J48" s="482">
        <v>0</v>
      </c>
      <c r="K48" s="482">
        <v>0</v>
      </c>
      <c r="L48" s="482">
        <v>0</v>
      </c>
      <c r="M48" s="482">
        <v>0</v>
      </c>
      <c r="N48" s="482">
        <v>0</v>
      </c>
      <c r="O48" s="482">
        <v>0</v>
      </c>
      <c r="P48" s="482">
        <v>0</v>
      </c>
      <c r="Q48" s="482">
        <v>0</v>
      </c>
      <c r="R48" s="482">
        <v>0</v>
      </c>
      <c r="S48" s="482">
        <v>0</v>
      </c>
      <c r="T48" s="482">
        <v>0</v>
      </c>
      <c r="U48" s="482">
        <v>0</v>
      </c>
      <c r="V48" s="482">
        <v>0</v>
      </c>
      <c r="W48" s="482">
        <v>0</v>
      </c>
      <c r="X48" s="482">
        <v>0</v>
      </c>
      <c r="Y48" s="482">
        <v>0</v>
      </c>
      <c r="Z48" s="482">
        <v>0</v>
      </c>
      <c r="AA48" s="482">
        <v>0</v>
      </c>
      <c r="AB48" s="482">
        <v>0</v>
      </c>
      <c r="AC48" s="482">
        <v>0</v>
      </c>
      <c r="AD48" s="482">
        <v>0</v>
      </c>
      <c r="AE48" s="482">
        <v>0</v>
      </c>
      <c r="AF48" s="482">
        <v>0</v>
      </c>
      <c r="AG48" s="482">
        <v>0</v>
      </c>
      <c r="AH48" s="482">
        <v>0</v>
      </c>
      <c r="AI48" s="482">
        <v>0</v>
      </c>
      <c r="AJ48" s="482">
        <v>0</v>
      </c>
      <c r="AK48" s="482">
        <v>0</v>
      </c>
      <c r="AL48" s="482">
        <v>1.5299999999999999E-3</v>
      </c>
      <c r="AM48" s="482">
        <v>1.50038709677419E-3</v>
      </c>
      <c r="AN48" s="482">
        <v>9.9057692307692301E-4</v>
      </c>
      <c r="AO48" s="482">
        <v>2.5337579617834398E-4</v>
      </c>
      <c r="AP48" s="482">
        <v>3.7765822784810102E-4</v>
      </c>
      <c r="AQ48" s="482">
        <v>3.8875471698113198E-3</v>
      </c>
      <c r="AR48" s="482">
        <v>4.6186875000000004E-3</v>
      </c>
      <c r="AS48" s="482">
        <v>4.9796273291925399E-3</v>
      </c>
      <c r="AT48" s="482">
        <v>5.1283333333333302E-3</v>
      </c>
      <c r="AU48" s="482">
        <v>6.4297546012269903E-3</v>
      </c>
      <c r="AV48" s="482">
        <v>1.1391036585365799E-2</v>
      </c>
      <c r="AW48" s="482">
        <v>1.2712909090909099E-2</v>
      </c>
      <c r="AX48" s="482">
        <v>1.3871385542168701E-2</v>
      </c>
      <c r="AY48" s="482">
        <v>1.8506586826347302E-2</v>
      </c>
      <c r="AZ48" s="482">
        <v>1.9798928571428599E-2</v>
      </c>
      <c r="BA48" s="482">
        <v>2.0551036394585401E-2</v>
      </c>
      <c r="BB48" s="482">
        <v>1.9872000000000001E-2</v>
      </c>
      <c r="BC48" s="482">
        <v>1.9827368421052601E-2</v>
      </c>
      <c r="BD48" s="482">
        <v>2.0396099959033201E-2</v>
      </c>
      <c r="BE48" s="483">
        <v>2.0433141154678501E-2</v>
      </c>
      <c r="BF48" s="132">
        <v>-9.2111035508724004E-4</v>
      </c>
      <c r="BG48" s="132">
        <v>0.14804018127888099</v>
      </c>
      <c r="BH48" s="132">
        <v>7.3104589013185E-4</v>
      </c>
    </row>
    <row r="49" spans="1:60">
      <c r="A49" s="136" t="s">
        <v>296</v>
      </c>
      <c r="B49" s="482" t="s">
        <v>273</v>
      </c>
      <c r="C49" s="482" t="s">
        <v>273</v>
      </c>
      <c r="D49" s="482" t="s">
        <v>273</v>
      </c>
      <c r="E49" s="482" t="s">
        <v>273</v>
      </c>
      <c r="F49" s="482" t="s">
        <v>273</v>
      </c>
      <c r="G49" s="482" t="s">
        <v>273</v>
      </c>
      <c r="H49" s="482" t="s">
        <v>273</v>
      </c>
      <c r="I49" s="482" t="s">
        <v>273</v>
      </c>
      <c r="J49" s="482" t="s">
        <v>273</v>
      </c>
      <c r="K49" s="482" t="s">
        <v>273</v>
      </c>
      <c r="L49" s="482" t="s">
        <v>273</v>
      </c>
      <c r="M49" s="482" t="s">
        <v>273</v>
      </c>
      <c r="N49" s="482" t="s">
        <v>273</v>
      </c>
      <c r="O49" s="482" t="s">
        <v>273</v>
      </c>
      <c r="P49" s="482" t="s">
        <v>273</v>
      </c>
      <c r="Q49" s="482" t="s">
        <v>273</v>
      </c>
      <c r="R49" s="482" t="s">
        <v>273</v>
      </c>
      <c r="S49" s="482" t="s">
        <v>273</v>
      </c>
      <c r="T49" s="482" t="s">
        <v>273</v>
      </c>
      <c r="U49" s="482" t="s">
        <v>273</v>
      </c>
      <c r="V49" s="482" t="s">
        <v>273</v>
      </c>
      <c r="W49" s="482" t="s">
        <v>273</v>
      </c>
      <c r="X49" s="482" t="s">
        <v>273</v>
      </c>
      <c r="Y49" s="482" t="s">
        <v>273</v>
      </c>
      <c r="Z49" s="482" t="s">
        <v>273</v>
      </c>
      <c r="AA49" s="482">
        <v>0</v>
      </c>
      <c r="AB49" s="482">
        <v>0</v>
      </c>
      <c r="AC49" s="482">
        <v>0</v>
      </c>
      <c r="AD49" s="482">
        <v>0</v>
      </c>
      <c r="AE49" s="482">
        <v>0</v>
      </c>
      <c r="AF49" s="482">
        <v>0</v>
      </c>
      <c r="AG49" s="482">
        <v>0</v>
      </c>
      <c r="AH49" s="482">
        <v>0</v>
      </c>
      <c r="AI49" s="482">
        <v>0</v>
      </c>
      <c r="AJ49" s="482">
        <v>3.1E-4</v>
      </c>
      <c r="AK49" s="482">
        <v>6.9999999999999999E-4</v>
      </c>
      <c r="AL49" s="482">
        <v>7.1532467532467502E-4</v>
      </c>
      <c r="AM49" s="482">
        <v>1.00683870967742E-3</v>
      </c>
      <c r="AN49" s="482">
        <v>1.19653846153846E-3</v>
      </c>
      <c r="AO49" s="482">
        <v>1.17917197452229E-3</v>
      </c>
      <c r="AP49" s="482">
        <v>1.0651898734177199E-3</v>
      </c>
      <c r="AQ49" s="482">
        <v>9.5264150943396198E-4</v>
      </c>
      <c r="AR49" s="482">
        <v>9.9449999999999994E-4</v>
      </c>
      <c r="AS49" s="482">
        <v>2.7749068322981299E-3</v>
      </c>
      <c r="AT49" s="482">
        <v>1.86055555555555E-3</v>
      </c>
      <c r="AU49" s="482">
        <v>2.19644171779141E-3</v>
      </c>
      <c r="AV49" s="482">
        <v>2.9667073170731701E-3</v>
      </c>
      <c r="AW49" s="482">
        <v>3.9872727272727204E-3</v>
      </c>
      <c r="AX49" s="482">
        <v>4.42409638554217E-3</v>
      </c>
      <c r="AY49" s="482">
        <v>4.7640718562874202E-3</v>
      </c>
      <c r="AZ49" s="482">
        <v>4.9816071428571401E-3</v>
      </c>
      <c r="BA49" s="482">
        <v>5.0337582880765099E-3</v>
      </c>
      <c r="BB49" s="482">
        <v>5.251248E-3</v>
      </c>
      <c r="BC49" s="482">
        <v>4.7752015789473698E-3</v>
      </c>
      <c r="BD49" s="482">
        <v>5.0401990004096701E-3</v>
      </c>
      <c r="BE49" s="483">
        <v>4.7521158053201997E-3</v>
      </c>
      <c r="BF49" s="132">
        <v>-5.9733180779242299E-2</v>
      </c>
      <c r="BG49" s="132">
        <v>0.104791957689892</v>
      </c>
      <c r="BH49" s="132">
        <v>1.70018633092764E-4</v>
      </c>
    </row>
    <row r="50" spans="1:60">
      <c r="A50" s="136" t="s">
        <v>297</v>
      </c>
      <c r="B50" s="482">
        <v>0</v>
      </c>
      <c r="C50" s="482">
        <v>0</v>
      </c>
      <c r="D50" s="482">
        <v>0</v>
      </c>
      <c r="E50" s="482">
        <v>0</v>
      </c>
      <c r="F50" s="482">
        <v>0</v>
      </c>
      <c r="G50" s="482">
        <v>4.6999999999999999E-4</v>
      </c>
      <c r="H50" s="482">
        <v>5.1999999999999995E-4</v>
      </c>
      <c r="I50" s="482">
        <v>6.0999999999999997E-4</v>
      </c>
      <c r="J50" s="482">
        <v>5.5999999999999995E-4</v>
      </c>
      <c r="K50" s="482">
        <v>5.1000000000000004E-4</v>
      </c>
      <c r="L50" s="482">
        <v>1.1299999999999999E-3</v>
      </c>
      <c r="M50" s="482">
        <v>1.8699999999999999E-3</v>
      </c>
      <c r="N50" s="482">
        <v>3.0899999999999999E-3</v>
      </c>
      <c r="O50" s="482">
        <v>3.16E-3</v>
      </c>
      <c r="P50" s="482">
        <v>2.5100000000000001E-3</v>
      </c>
      <c r="Q50" s="482">
        <v>3.62E-3</v>
      </c>
      <c r="R50" s="482">
        <v>4.2399999999999998E-3</v>
      </c>
      <c r="S50" s="482">
        <v>4.8700000000000002E-3</v>
      </c>
      <c r="T50" s="482">
        <v>5.5999999999999999E-3</v>
      </c>
      <c r="U50" s="482">
        <v>5.4999999999999997E-3</v>
      </c>
      <c r="V50" s="482">
        <v>6.11E-3</v>
      </c>
      <c r="W50" s="482">
        <v>5.3800000000000002E-3</v>
      </c>
      <c r="X50" s="482">
        <v>5.6299999999999996E-3</v>
      </c>
      <c r="Y50" s="482">
        <v>6.7299999999999999E-3</v>
      </c>
      <c r="Z50" s="482">
        <v>5.9706060606060599E-3</v>
      </c>
      <c r="AA50" s="482">
        <v>5.62E-3</v>
      </c>
      <c r="AB50" s="482">
        <v>5.64E-3</v>
      </c>
      <c r="AC50" s="482">
        <v>6.8599999999999998E-3</v>
      </c>
      <c r="AD50" s="482">
        <v>7.0400000000000003E-3</v>
      </c>
      <c r="AE50" s="482">
        <v>8.2400000000000008E-3</v>
      </c>
      <c r="AF50" s="482">
        <v>1.2959999999999999E-2</v>
      </c>
      <c r="AG50" s="482">
        <v>1.4590000000000001E-2</v>
      </c>
      <c r="AH50" s="482">
        <v>2.2179999999999998E-2</v>
      </c>
      <c r="AI50" s="482">
        <v>2.8979999999999999E-2</v>
      </c>
      <c r="AJ50" s="482">
        <v>4.4850000000000001E-2</v>
      </c>
      <c r="AK50" s="482">
        <v>6.2379999999999998E-2</v>
      </c>
      <c r="AL50" s="482">
        <v>8.3593636363636398E-2</v>
      </c>
      <c r="AM50" s="482">
        <v>0.118037032258065</v>
      </c>
      <c r="AN50" s="482">
        <v>0.150057692307692</v>
      </c>
      <c r="AO50" s="482">
        <v>0.18599732484076401</v>
      </c>
      <c r="AP50" s="482">
        <v>0.231146202531646</v>
      </c>
      <c r="AQ50" s="482">
        <v>0.25201698113207499</v>
      </c>
      <c r="AR50" s="482">
        <v>0.29618887500000002</v>
      </c>
      <c r="AS50" s="482">
        <v>0.36852093167701799</v>
      </c>
      <c r="AT50" s="482">
        <v>0.44731388775723102</v>
      </c>
      <c r="AU50" s="482">
        <v>0.51215980216523405</v>
      </c>
      <c r="AV50" s="482">
        <v>0.51896421045067997</v>
      </c>
      <c r="AW50" s="482">
        <v>0.61584742992623398</v>
      </c>
      <c r="AX50" s="482">
        <v>0.68360068073162805</v>
      </c>
      <c r="AY50" s="482">
        <v>0.65139597533423099</v>
      </c>
      <c r="AZ50" s="482">
        <v>0.62791561577813704</v>
      </c>
      <c r="BA50" s="482">
        <v>0.61761646742226395</v>
      </c>
      <c r="BB50" s="482">
        <v>0.62573104052999995</v>
      </c>
      <c r="BC50" s="482">
        <v>0.62466541985526303</v>
      </c>
      <c r="BD50" s="482">
        <v>0.65818804539254405</v>
      </c>
      <c r="BE50" s="483">
        <v>0.71515536565061599</v>
      </c>
      <c r="BF50" s="132">
        <v>8.3583018917307697E-2</v>
      </c>
      <c r="BG50" s="132">
        <v>3.9378576099573501E-2</v>
      </c>
      <c r="BH50" s="132">
        <v>2.5586442481209799E-2</v>
      </c>
    </row>
    <row r="51" spans="1:60">
      <c r="A51" s="136" t="s">
        <v>298</v>
      </c>
      <c r="B51" s="482">
        <v>0</v>
      </c>
      <c r="C51" s="482">
        <v>0</v>
      </c>
      <c r="D51" s="482">
        <v>0</v>
      </c>
      <c r="E51" s="482">
        <v>0</v>
      </c>
      <c r="F51" s="482">
        <v>0</v>
      </c>
      <c r="G51" s="482">
        <v>1.2999999999999999E-3</v>
      </c>
      <c r="H51" s="482">
        <v>1.6000000000000001E-3</v>
      </c>
      <c r="I51" s="482">
        <v>2.2599999999999999E-3</v>
      </c>
      <c r="J51" s="482">
        <v>3.9899999999999996E-3</v>
      </c>
      <c r="K51" s="482">
        <v>3.5699999999999998E-3</v>
      </c>
      <c r="L51" s="482">
        <v>3.0999999999999999E-3</v>
      </c>
      <c r="M51" s="482">
        <v>3.5400000000000002E-3</v>
      </c>
      <c r="N51" s="482">
        <v>3.5999999999999999E-3</v>
      </c>
      <c r="O51" s="482">
        <v>2.7599999999999999E-3</v>
      </c>
      <c r="P51" s="482">
        <v>3.47E-3</v>
      </c>
      <c r="Q51" s="482">
        <v>7.2100000000000003E-3</v>
      </c>
      <c r="R51" s="482">
        <v>9.2099999999999994E-3</v>
      </c>
      <c r="S51" s="482">
        <v>1.0019999999999999E-2</v>
      </c>
      <c r="T51" s="482">
        <v>1.4500000000000001E-2</v>
      </c>
      <c r="U51" s="482">
        <v>1.8530000000000001E-2</v>
      </c>
      <c r="V51" s="482">
        <v>1.8079999999999999E-2</v>
      </c>
      <c r="W51" s="482">
        <v>1.9859999999999999E-2</v>
      </c>
      <c r="X51" s="482">
        <v>1.9650000000000001E-2</v>
      </c>
      <c r="Y51" s="482">
        <v>2.0459999999999999E-2</v>
      </c>
      <c r="Z51" s="482">
        <v>2.1940000000000001E-2</v>
      </c>
      <c r="AA51" s="482">
        <v>1.949E-2</v>
      </c>
      <c r="AB51" s="482">
        <v>1.873E-2</v>
      </c>
      <c r="AC51" s="482">
        <v>2.0410000000000001E-2</v>
      </c>
      <c r="AD51" s="482">
        <v>2.2239999999999999E-2</v>
      </c>
      <c r="AE51" s="482">
        <v>2.3050000000000001E-2</v>
      </c>
      <c r="AF51" s="482">
        <v>2.46E-2</v>
      </c>
      <c r="AG51" s="482">
        <v>2.2630000000000001E-2</v>
      </c>
      <c r="AH51" s="482">
        <v>2.9770000000000001E-2</v>
      </c>
      <c r="AI51" s="482">
        <v>3.0890000000000001E-2</v>
      </c>
      <c r="AJ51" s="482">
        <v>3.056E-2</v>
      </c>
      <c r="AK51" s="482">
        <v>4.5560000000000003E-2</v>
      </c>
      <c r="AL51" s="482">
        <v>4.2333311688311698E-2</v>
      </c>
      <c r="AM51" s="482">
        <v>4.7232580645161303E-2</v>
      </c>
      <c r="AN51" s="482">
        <v>5.0911730769230799E-2</v>
      </c>
      <c r="AO51" s="482">
        <v>7.84782802547771E-2</v>
      </c>
      <c r="AP51" s="482">
        <v>8.1748481012658206E-2</v>
      </c>
      <c r="AQ51" s="482">
        <v>8.9952452830188601E-2</v>
      </c>
      <c r="AR51" s="482">
        <v>0.1077598125</v>
      </c>
      <c r="AS51" s="482">
        <v>0.117239813664596</v>
      </c>
      <c r="AT51" s="482">
        <v>0.13176888888888899</v>
      </c>
      <c r="AU51" s="482">
        <v>0.14739625766871201</v>
      </c>
      <c r="AV51" s="482">
        <v>0.16444701219512201</v>
      </c>
      <c r="AW51" s="482">
        <v>0.17968690909090901</v>
      </c>
      <c r="AX51" s="482">
        <v>0.19656813253012001</v>
      </c>
      <c r="AY51" s="482">
        <v>0.20134616766467001</v>
      </c>
      <c r="AZ51" s="482">
        <v>0.24707678571428601</v>
      </c>
      <c r="BA51" s="482">
        <v>0.24543443396449699</v>
      </c>
      <c r="BB51" s="482">
        <v>0.269235</v>
      </c>
      <c r="BC51" s="482">
        <v>0.258820526315789</v>
      </c>
      <c r="BD51" s="482">
        <v>0.299041769766489</v>
      </c>
      <c r="BE51" s="483">
        <v>0.35632351542088297</v>
      </c>
      <c r="BF51" s="132">
        <v>0.18829538154759801</v>
      </c>
      <c r="BG51" s="132">
        <v>8.5405197890702403E-2</v>
      </c>
      <c r="BH51" s="132">
        <v>1.27483503164723E-2</v>
      </c>
    </row>
    <row r="52" spans="1:60">
      <c r="A52" s="136" t="s">
        <v>299</v>
      </c>
      <c r="B52" s="482">
        <v>0</v>
      </c>
      <c r="C52" s="482">
        <v>0</v>
      </c>
      <c r="D52" s="482">
        <v>0</v>
      </c>
      <c r="E52" s="482">
        <v>0</v>
      </c>
      <c r="F52" s="482">
        <v>0</v>
      </c>
      <c r="G52" s="482">
        <v>0</v>
      </c>
      <c r="H52" s="482">
        <v>0</v>
      </c>
      <c r="I52" s="482">
        <v>0</v>
      </c>
      <c r="J52" s="482">
        <v>0</v>
      </c>
      <c r="K52" s="482">
        <v>0</v>
      </c>
      <c r="L52" s="482">
        <v>0</v>
      </c>
      <c r="M52" s="482">
        <v>0</v>
      </c>
      <c r="N52" s="482">
        <v>0</v>
      </c>
      <c r="O52" s="482">
        <v>9.7999999999999997E-4</v>
      </c>
      <c r="P52" s="482">
        <v>2.8700000000000002E-3</v>
      </c>
      <c r="Q52" s="482">
        <v>1.73E-3</v>
      </c>
      <c r="R52" s="482">
        <v>4.3600000000000002E-3</v>
      </c>
      <c r="S52" s="482">
        <v>3.8999999999999998E-3</v>
      </c>
      <c r="T52" s="482">
        <v>3.96E-3</v>
      </c>
      <c r="U52" s="482">
        <v>3.6900000000000001E-3</v>
      </c>
      <c r="V52" s="482">
        <v>3.65E-3</v>
      </c>
      <c r="W52" s="482">
        <v>4.5799999999999999E-3</v>
      </c>
      <c r="X52" s="482">
        <v>5.11E-3</v>
      </c>
      <c r="Y52" s="482">
        <v>5.13E-3</v>
      </c>
      <c r="Z52" s="482">
        <v>5.2900000000000004E-3</v>
      </c>
      <c r="AA52" s="482">
        <v>4.3899999999999998E-3</v>
      </c>
      <c r="AB52" s="482">
        <v>4.3800000000000002E-3</v>
      </c>
      <c r="AC52" s="482">
        <v>4.8799999999999998E-3</v>
      </c>
      <c r="AD52" s="482">
        <v>4.9500000000000004E-3</v>
      </c>
      <c r="AE52" s="482">
        <v>5.5500000000000002E-3</v>
      </c>
      <c r="AF52" s="482">
        <v>5.7999999999999996E-3</v>
      </c>
      <c r="AG52" s="482">
        <v>6.2199999999999998E-3</v>
      </c>
      <c r="AH52" s="482">
        <v>6.6699999999999997E-3</v>
      </c>
      <c r="AI52" s="482">
        <v>7.0000000000000001E-3</v>
      </c>
      <c r="AJ52" s="482">
        <v>7.62E-3</v>
      </c>
      <c r="AK52" s="482">
        <v>8.4700000000000001E-3</v>
      </c>
      <c r="AL52" s="482">
        <v>8.8720129870129907E-3</v>
      </c>
      <c r="AM52" s="482">
        <v>9.1701290322580599E-3</v>
      </c>
      <c r="AN52" s="482">
        <v>9.3467307692307704E-3</v>
      </c>
      <c r="AO52" s="482">
        <v>9.6867515923566901E-3</v>
      </c>
      <c r="AP52" s="482">
        <v>1.01193037974684E-2</v>
      </c>
      <c r="AQ52" s="482">
        <v>1.1296981132075499E-2</v>
      </c>
      <c r="AR52" s="482">
        <v>1.17045E-2</v>
      </c>
      <c r="AS52" s="482">
        <v>1.2211490683229799E-2</v>
      </c>
      <c r="AT52" s="482">
        <v>1.23344444444444E-2</v>
      </c>
      <c r="AU52" s="482">
        <v>1.3169263803681001E-2</v>
      </c>
      <c r="AV52" s="482">
        <v>1.51414024390244E-2</v>
      </c>
      <c r="AW52" s="482">
        <v>1.7748E-2</v>
      </c>
      <c r="AX52" s="482">
        <v>2.0249457831325299E-2</v>
      </c>
      <c r="AY52" s="482">
        <v>2.3948622754491E-2</v>
      </c>
      <c r="AZ52" s="482">
        <v>2.5773214285714299E-2</v>
      </c>
      <c r="BA52" s="482">
        <v>2.86716568047337E-2</v>
      </c>
      <c r="BB52" s="482">
        <v>3.2885999999999999E-2</v>
      </c>
      <c r="BC52" s="482">
        <v>3.4697894736842101E-2</v>
      </c>
      <c r="BD52" s="482">
        <v>3.7315591970503902E-2</v>
      </c>
      <c r="BE52" s="483">
        <v>4.2048146395718897E-2</v>
      </c>
      <c r="BF52" s="132">
        <v>0.123746362726207</v>
      </c>
      <c r="BG52" s="132">
        <v>0.11706147508532599</v>
      </c>
      <c r="BH52" s="132">
        <v>1.50437587532715E-3</v>
      </c>
    </row>
    <row r="53" spans="1:60">
      <c r="A53" s="136" t="s">
        <v>300</v>
      </c>
      <c r="B53" s="482">
        <v>1E-3</v>
      </c>
      <c r="C53" s="482">
        <v>1.2199999999999999E-3</v>
      </c>
      <c r="D53" s="482">
        <v>1.73E-3</v>
      </c>
      <c r="E53" s="482">
        <v>1.7899999999999999E-3</v>
      </c>
      <c r="F53" s="482">
        <v>1.7799999999999999E-3</v>
      </c>
      <c r="G53" s="482">
        <v>1.66E-3</v>
      </c>
      <c r="H53" s="482">
        <v>1.6199999999999999E-3</v>
      </c>
      <c r="I53" s="482">
        <v>1.75E-3</v>
      </c>
      <c r="J53" s="482">
        <v>1.97E-3</v>
      </c>
      <c r="K53" s="482">
        <v>2.0699999999999998E-3</v>
      </c>
      <c r="L53" s="482">
        <v>2.2000000000000001E-3</v>
      </c>
      <c r="M53" s="482">
        <v>1.6100000000000001E-3</v>
      </c>
      <c r="N53" s="482">
        <v>2.1800000000000001E-3</v>
      </c>
      <c r="O53" s="482">
        <v>1.3699999999999999E-3</v>
      </c>
      <c r="P53" s="482">
        <v>1.4499999999999999E-3</v>
      </c>
      <c r="Q53" s="482">
        <v>1.3600000000000001E-3</v>
      </c>
      <c r="R53" s="482">
        <v>1.1000000000000001E-3</v>
      </c>
      <c r="S53" s="482">
        <v>0</v>
      </c>
      <c r="T53" s="482">
        <v>0</v>
      </c>
      <c r="U53" s="482">
        <v>2.2100000000000001E-4</v>
      </c>
      <c r="V53" s="482">
        <v>6.0000000000000002E-5</v>
      </c>
      <c r="W53" s="482">
        <v>4.3600000000000003E-4</v>
      </c>
      <c r="X53" s="482">
        <v>5.7899999999999998E-4</v>
      </c>
      <c r="Y53" s="482">
        <v>6.8400000000000004E-4</v>
      </c>
      <c r="Z53" s="482">
        <v>6.2600000000000004E-4</v>
      </c>
      <c r="AA53" s="482">
        <v>8.0099999999999995E-4</v>
      </c>
      <c r="AB53" s="482">
        <v>1.1969999999999999E-3</v>
      </c>
      <c r="AC53" s="482">
        <v>1.1670000000000001E-3</v>
      </c>
      <c r="AD53" s="482">
        <v>1.34E-3</v>
      </c>
      <c r="AE53" s="482">
        <v>1.2999999999999999E-3</v>
      </c>
      <c r="AF53" s="482">
        <v>3.0829999999999998E-3</v>
      </c>
      <c r="AG53" s="482">
        <v>2.591E-3</v>
      </c>
      <c r="AH53" s="482">
        <v>3.7680000000000001E-3</v>
      </c>
      <c r="AI53" s="482">
        <v>3.3149999999999998E-3</v>
      </c>
      <c r="AJ53" s="482">
        <v>2.3440000000000002E-3</v>
      </c>
      <c r="AK53" s="482">
        <v>2.7490000000000001E-3</v>
      </c>
      <c r="AL53" s="482">
        <v>3.33818181818182E-3</v>
      </c>
      <c r="AM53" s="482">
        <v>2.7895354838709699E-3</v>
      </c>
      <c r="AN53" s="482">
        <v>2.24596153846154E-3</v>
      </c>
      <c r="AO53" s="482">
        <v>2.2111910828025499E-3</v>
      </c>
      <c r="AP53" s="482">
        <v>1.8146962025316501E-3</v>
      </c>
      <c r="AQ53" s="482">
        <v>2.6784622641509402E-3</v>
      </c>
      <c r="AR53" s="482">
        <v>5.7952766249999999E-3</v>
      </c>
      <c r="AS53" s="482">
        <v>1.09399276397515E-2</v>
      </c>
      <c r="AT53" s="482">
        <v>2.0614946111111102E-2</v>
      </c>
      <c r="AU53" s="482">
        <v>3.67948479754601E-2</v>
      </c>
      <c r="AV53" s="482">
        <v>5.3772993194183799E-2</v>
      </c>
      <c r="AW53" s="482">
        <v>6.8212776208065803E-2</v>
      </c>
      <c r="AX53" s="482">
        <v>9.0384221093605097E-2</v>
      </c>
      <c r="AY53" s="482">
        <v>0.109793661197605</v>
      </c>
      <c r="AZ53" s="482">
        <v>0.15037835410714301</v>
      </c>
      <c r="BA53" s="482">
        <v>0.20834643727810601</v>
      </c>
      <c r="BB53" s="482">
        <v>0.26140140000000001</v>
      </c>
      <c r="BC53" s="482">
        <v>0.33847460789473699</v>
      </c>
      <c r="BD53" s="482">
        <v>0.38626517899803797</v>
      </c>
      <c r="BE53" s="483">
        <v>0.44248482621109297</v>
      </c>
      <c r="BF53" s="132">
        <v>0.14241685574855101</v>
      </c>
      <c r="BG53" s="132">
        <v>0.34051085632241201</v>
      </c>
      <c r="BH53" s="132">
        <v>1.5830983165956301E-2</v>
      </c>
    </row>
    <row r="54" spans="1:60">
      <c r="A54" s="136" t="s">
        <v>301</v>
      </c>
      <c r="B54" s="482" t="s">
        <v>273</v>
      </c>
      <c r="C54" s="482" t="s">
        <v>273</v>
      </c>
      <c r="D54" s="482" t="s">
        <v>273</v>
      </c>
      <c r="E54" s="482" t="s">
        <v>273</v>
      </c>
      <c r="F54" s="482" t="s">
        <v>273</v>
      </c>
      <c r="G54" s="482" t="s">
        <v>273</v>
      </c>
      <c r="H54" s="482" t="s">
        <v>273</v>
      </c>
      <c r="I54" s="482" t="s">
        <v>273</v>
      </c>
      <c r="J54" s="482" t="s">
        <v>273</v>
      </c>
      <c r="K54" s="482" t="s">
        <v>273</v>
      </c>
      <c r="L54" s="482" t="s">
        <v>273</v>
      </c>
      <c r="M54" s="482" t="s">
        <v>273</v>
      </c>
      <c r="N54" s="482" t="s">
        <v>273</v>
      </c>
      <c r="O54" s="482" t="s">
        <v>273</v>
      </c>
      <c r="P54" s="482" t="s">
        <v>273</v>
      </c>
      <c r="Q54" s="482" t="s">
        <v>273</v>
      </c>
      <c r="R54" s="482" t="s">
        <v>273</v>
      </c>
      <c r="S54" s="482" t="s">
        <v>273</v>
      </c>
      <c r="T54" s="482" t="s">
        <v>273</v>
      </c>
      <c r="U54" s="482" t="s">
        <v>273</v>
      </c>
      <c r="V54" s="482">
        <v>0</v>
      </c>
      <c r="W54" s="482">
        <v>0</v>
      </c>
      <c r="X54" s="482">
        <v>0</v>
      </c>
      <c r="Y54" s="482">
        <v>0</v>
      </c>
      <c r="Z54" s="482">
        <v>0</v>
      </c>
      <c r="AA54" s="482">
        <v>0</v>
      </c>
      <c r="AB54" s="482">
        <v>0</v>
      </c>
      <c r="AC54" s="482">
        <v>0</v>
      </c>
      <c r="AD54" s="482">
        <v>0</v>
      </c>
      <c r="AE54" s="482">
        <v>0</v>
      </c>
      <c r="AF54" s="482">
        <v>0</v>
      </c>
      <c r="AG54" s="482">
        <v>0</v>
      </c>
      <c r="AH54" s="482">
        <v>0</v>
      </c>
      <c r="AI54" s="482">
        <v>3.0000000000000001E-5</v>
      </c>
      <c r="AJ54" s="482">
        <v>3.0000000000000001E-5</v>
      </c>
      <c r="AK54" s="482">
        <v>6.0000000000000002E-5</v>
      </c>
      <c r="AL54" s="482">
        <v>1.5896103896103901E-4</v>
      </c>
      <c r="AM54" s="482">
        <v>2.17161290322581E-4</v>
      </c>
      <c r="AN54" s="482">
        <v>3.0403846153846101E-4</v>
      </c>
      <c r="AO54" s="482">
        <v>3.2159235668789802E-4</v>
      </c>
      <c r="AP54" s="482">
        <v>3.6797468354430397E-4</v>
      </c>
      <c r="AQ54" s="482">
        <v>3.3679245283018902E-4</v>
      </c>
      <c r="AR54" s="482">
        <v>3.1173749999999999E-3</v>
      </c>
      <c r="AS54" s="482">
        <v>2.9364596273291901E-3</v>
      </c>
      <c r="AT54" s="482">
        <v>1.71888888888889E-3</v>
      </c>
      <c r="AU54" s="482">
        <v>2.2339877300613501E-3</v>
      </c>
      <c r="AV54" s="482">
        <v>2.3659024390243902E-3</v>
      </c>
      <c r="AW54" s="482">
        <v>7.0055454545454501E-3</v>
      </c>
      <c r="AX54" s="482">
        <v>1.20704096385542E-2</v>
      </c>
      <c r="AY54" s="482">
        <v>1.5475904191616799E-2</v>
      </c>
      <c r="AZ54" s="482">
        <v>1.5535874999999999E-2</v>
      </c>
      <c r="BA54" s="482">
        <v>1.4309573964497E-2</v>
      </c>
      <c r="BB54" s="482">
        <v>1.7235E-2</v>
      </c>
      <c r="BC54" s="482">
        <v>2.3230947368421101E-2</v>
      </c>
      <c r="BD54" s="482">
        <v>4.7087367535288298E-2</v>
      </c>
      <c r="BE54" s="483">
        <v>8.6290027257128102E-2</v>
      </c>
      <c r="BF54" s="132">
        <v>0.82754455514723302</v>
      </c>
      <c r="BG54" s="132">
        <v>0.39240527763111899</v>
      </c>
      <c r="BH54" s="132">
        <v>3.08723799772925E-3</v>
      </c>
    </row>
    <row r="55" spans="1:60">
      <c r="A55" s="136" t="s">
        <v>302</v>
      </c>
      <c r="B55" s="482">
        <v>0</v>
      </c>
      <c r="C55" s="482">
        <v>0</v>
      </c>
      <c r="D55" s="482">
        <v>0</v>
      </c>
      <c r="E55" s="482">
        <v>0</v>
      </c>
      <c r="F55" s="482">
        <v>0</v>
      </c>
      <c r="G55" s="482">
        <v>0</v>
      </c>
      <c r="H55" s="482">
        <v>0</v>
      </c>
      <c r="I55" s="482">
        <v>0</v>
      </c>
      <c r="J55" s="482">
        <v>0</v>
      </c>
      <c r="K55" s="482">
        <v>0</v>
      </c>
      <c r="L55" s="482">
        <v>0</v>
      </c>
      <c r="M55" s="482">
        <v>0</v>
      </c>
      <c r="N55" s="482">
        <v>0</v>
      </c>
      <c r="O55" s="482">
        <v>0</v>
      </c>
      <c r="P55" s="482">
        <v>0</v>
      </c>
      <c r="Q55" s="482">
        <v>0</v>
      </c>
      <c r="R55" s="482">
        <v>0</v>
      </c>
      <c r="S55" s="482">
        <v>0</v>
      </c>
      <c r="T55" s="482">
        <v>0</v>
      </c>
      <c r="U55" s="482">
        <v>1.01010101010101E-5</v>
      </c>
      <c r="V55" s="482">
        <v>1.01010101010101E-5</v>
      </c>
      <c r="W55" s="482">
        <v>1.01010101010101E-5</v>
      </c>
      <c r="X55" s="482">
        <v>0</v>
      </c>
      <c r="Y55" s="482">
        <v>1.01010101010101E-5</v>
      </c>
      <c r="Z55" s="482">
        <v>9.0000000000000006E-5</v>
      </c>
      <c r="AA55" s="482">
        <v>6.0480000000000004E-3</v>
      </c>
      <c r="AB55" s="482">
        <v>6.9690000000000004E-3</v>
      </c>
      <c r="AC55" s="482">
        <v>9.672E-3</v>
      </c>
      <c r="AD55" s="482">
        <v>1.4149999999999999E-2</v>
      </c>
      <c r="AE55" s="482">
        <v>1.8624999999999999E-2</v>
      </c>
      <c r="AF55" s="482">
        <v>2.0336E-2</v>
      </c>
      <c r="AG55" s="482">
        <v>2.2925999999999998E-2</v>
      </c>
      <c r="AH55" s="482">
        <v>2.7768000000000001E-2</v>
      </c>
      <c r="AI55" s="482">
        <v>3.5312000000000003E-2</v>
      </c>
      <c r="AJ55" s="482">
        <v>4.2800999999999999E-2</v>
      </c>
      <c r="AK55" s="482">
        <v>4.8287999999999998E-2</v>
      </c>
      <c r="AL55" s="482">
        <v>5.4573311688311699E-2</v>
      </c>
      <c r="AM55" s="482">
        <v>6.2602664516129003E-2</v>
      </c>
      <c r="AN55" s="482">
        <v>7.32114807692308E-2</v>
      </c>
      <c r="AO55" s="482">
        <v>9.0697815286624198E-2</v>
      </c>
      <c r="AP55" s="482">
        <v>0.11641847468354399</v>
      </c>
      <c r="AQ55" s="482">
        <v>0.13013564150943399</v>
      </c>
      <c r="AR55" s="482">
        <v>0.13973029723803099</v>
      </c>
      <c r="AS55" s="482">
        <v>0.15930555465315299</v>
      </c>
      <c r="AT55" s="482">
        <v>0.1890392386741</v>
      </c>
      <c r="AU55" s="482">
        <v>0.21203068586868001</v>
      </c>
      <c r="AV55" s="482">
        <v>0.27540397184225102</v>
      </c>
      <c r="AW55" s="482">
        <v>0.33325143635569998</v>
      </c>
      <c r="AX55" s="482">
        <v>0.44713147918579199</v>
      </c>
      <c r="AY55" s="482">
        <v>0.53719081669083901</v>
      </c>
      <c r="AZ55" s="482">
        <v>0.70185617443877202</v>
      </c>
      <c r="BA55" s="482">
        <v>0.70283026485926803</v>
      </c>
      <c r="BB55" s="482">
        <v>0.83713453211094002</v>
      </c>
      <c r="BC55" s="482">
        <v>0.93594067668070302</v>
      </c>
      <c r="BD55" s="482">
        <v>1.02141529838866</v>
      </c>
      <c r="BE55" s="483">
        <v>1.1352410381497</v>
      </c>
      <c r="BF55" s="132">
        <v>0.10840251606311301</v>
      </c>
      <c r="BG55" s="132">
        <v>0.18376375895284799</v>
      </c>
      <c r="BH55" s="132">
        <v>4.0616040821424698E-2</v>
      </c>
    </row>
    <row r="56" spans="1:60">
      <c r="A56" s="136" t="s">
        <v>303</v>
      </c>
      <c r="B56" s="482">
        <v>0</v>
      </c>
      <c r="C56" s="482">
        <v>0</v>
      </c>
      <c r="D56" s="482">
        <v>0</v>
      </c>
      <c r="E56" s="482">
        <v>0</v>
      </c>
      <c r="F56" s="482">
        <v>0</v>
      </c>
      <c r="G56" s="482">
        <v>0</v>
      </c>
      <c r="H56" s="482">
        <v>0</v>
      </c>
      <c r="I56" s="482">
        <v>0</v>
      </c>
      <c r="J56" s="482">
        <v>0</v>
      </c>
      <c r="K56" s="482">
        <v>0</v>
      </c>
      <c r="L56" s="482">
        <v>0</v>
      </c>
      <c r="M56" s="482">
        <v>0</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C56" s="482">
        <v>0</v>
      </c>
      <c r="AD56" s="482">
        <v>4.2727272727272799E-6</v>
      </c>
      <c r="AE56" s="482">
        <v>6.1111111111111104E-6</v>
      </c>
      <c r="AF56" s="482">
        <v>5.7575757575757603E-6</v>
      </c>
      <c r="AG56" s="482">
        <v>1.4871358585858601E-4</v>
      </c>
      <c r="AH56" s="482">
        <v>1.3412555555555601E-4</v>
      </c>
      <c r="AI56" s="482">
        <v>1.4837015151515201E-4</v>
      </c>
      <c r="AJ56" s="482">
        <v>1.2369676767676801E-4</v>
      </c>
      <c r="AK56" s="482">
        <v>1.18392828282828E-4</v>
      </c>
      <c r="AL56" s="482">
        <v>1.16891909681228E-4</v>
      </c>
      <c r="AM56" s="482">
        <v>1.1133055718475099E-4</v>
      </c>
      <c r="AN56" s="482">
        <v>1.41375259324009E-4</v>
      </c>
      <c r="AO56" s="482">
        <v>3.3476642154024299E-4</v>
      </c>
      <c r="AP56" s="482">
        <v>3.7872791714614498E-4</v>
      </c>
      <c r="AQ56" s="482">
        <v>4.5357117809027403E-4</v>
      </c>
      <c r="AR56" s="482">
        <v>5.7717258888860198E-4</v>
      </c>
      <c r="AS56" s="482">
        <v>4.7882918972332001E-4</v>
      </c>
      <c r="AT56" s="482">
        <v>5.4236207924651203E-4</v>
      </c>
      <c r="AU56" s="482">
        <v>5.5208256137139399E-4</v>
      </c>
      <c r="AV56" s="482">
        <v>6.8823717849223896E-4</v>
      </c>
      <c r="AW56" s="482">
        <v>9.21575518954828E-4</v>
      </c>
      <c r="AX56" s="482">
        <v>1.3453741126560801E-3</v>
      </c>
      <c r="AY56" s="482">
        <v>1.91670146529948E-3</v>
      </c>
      <c r="AZ56" s="482">
        <v>2.4698375420844501E-3</v>
      </c>
      <c r="BA56" s="482">
        <v>3.2670917866573401E-3</v>
      </c>
      <c r="BB56" s="482">
        <v>5.8534495984023703E-3</v>
      </c>
      <c r="BC56" s="482">
        <v>8.8496354460430408E-3</v>
      </c>
      <c r="BD56" s="482">
        <v>1.9288940232497699E-2</v>
      </c>
      <c r="BE56" s="483">
        <v>2.0948006838436398E-2</v>
      </c>
      <c r="BF56" s="132">
        <v>8.3044044684118495E-2</v>
      </c>
      <c r="BG56" s="132">
        <v>0.42922928071078598</v>
      </c>
      <c r="BH56" s="132">
        <v>7.4946647653273001E-4</v>
      </c>
    </row>
    <row r="57" spans="1:60" s="125" customFormat="1">
      <c r="A57" s="133" t="s">
        <v>304</v>
      </c>
      <c r="B57" s="484">
        <v>3.0089999999999999E-2</v>
      </c>
      <c r="C57" s="484">
        <v>4.1009999999999998E-2</v>
      </c>
      <c r="D57" s="484">
        <v>4.4889999999999999E-2</v>
      </c>
      <c r="E57" s="484">
        <v>4.9970000000000001E-2</v>
      </c>
      <c r="F57" s="484">
        <v>5.4229039999999999E-2</v>
      </c>
      <c r="G57" s="484">
        <v>7.1183569613E-2</v>
      </c>
      <c r="H57" s="484">
        <v>7.2318836260000005E-2</v>
      </c>
      <c r="I57" s="484">
        <v>7.1226080400000003E-2</v>
      </c>
      <c r="J57" s="484">
        <v>7.6633912390000003E-2</v>
      </c>
      <c r="K57" s="484">
        <v>8.0420601999999994E-2</v>
      </c>
      <c r="L57" s="484">
        <v>8.5209420810000006E-2</v>
      </c>
      <c r="M57" s="484">
        <v>8.485597232E-2</v>
      </c>
      <c r="N57" s="484">
        <v>8.8802913210000001E-2</v>
      </c>
      <c r="O57" s="484">
        <v>9.3751390779999999E-2</v>
      </c>
      <c r="P57" s="484">
        <v>9.7689579920000005E-2</v>
      </c>
      <c r="Q57" s="484">
        <v>0.1075144928</v>
      </c>
      <c r="R57" s="484">
        <v>0.10764023151</v>
      </c>
      <c r="S57" s="484">
        <v>9.8546210039999999E-2</v>
      </c>
      <c r="T57" s="484">
        <v>0.10166752155</v>
      </c>
      <c r="U57" s="484">
        <v>0.105497879090101</v>
      </c>
      <c r="V57" s="484">
        <v>0.110198228390101</v>
      </c>
      <c r="W57" s="484">
        <v>0.13153419657010099</v>
      </c>
      <c r="X57" s="484">
        <v>0.13066101293999999</v>
      </c>
      <c r="Y57" s="484">
        <v>0.140088099050101</v>
      </c>
      <c r="Z57" s="484">
        <v>0.140617668020909</v>
      </c>
      <c r="AA57" s="484">
        <v>0.19744813046467799</v>
      </c>
      <c r="AB57" s="484">
        <v>0.20544960987838401</v>
      </c>
      <c r="AC57" s="484">
        <v>0.22271739079757499</v>
      </c>
      <c r="AD57" s="484">
        <v>0.25196304092121202</v>
      </c>
      <c r="AE57" s="484">
        <v>0.27034823912202</v>
      </c>
      <c r="AF57" s="484">
        <v>0.30408500656697401</v>
      </c>
      <c r="AG57" s="484">
        <v>0.31562596494320899</v>
      </c>
      <c r="AH57" s="484">
        <v>0.39022938594162698</v>
      </c>
      <c r="AI57" s="484">
        <v>0.473786094781669</v>
      </c>
      <c r="AJ57" s="484">
        <v>0.52435119995812596</v>
      </c>
      <c r="AK57" s="484">
        <v>0.64920435748285898</v>
      </c>
      <c r="AL57" s="484">
        <v>0.71591241189358001</v>
      </c>
      <c r="AM57" s="484">
        <v>0.86231827073155998</v>
      </c>
      <c r="AN57" s="484">
        <v>1.01000420424652</v>
      </c>
      <c r="AO57" s="484">
        <v>1.25566248499499</v>
      </c>
      <c r="AP57" s="484">
        <v>1.4646971923788401</v>
      </c>
      <c r="AQ57" s="484">
        <v>1.6836301429632701</v>
      </c>
      <c r="AR57" s="484">
        <v>1.99855034242689</v>
      </c>
      <c r="AS57" s="484">
        <v>2.27028920507346</v>
      </c>
      <c r="AT57" s="484">
        <v>2.5530469322673102</v>
      </c>
      <c r="AU57" s="484">
        <v>2.9435873801246202</v>
      </c>
      <c r="AV57" s="484">
        <v>3.5407939930672399</v>
      </c>
      <c r="AW57" s="484">
        <v>4.1713476281597801</v>
      </c>
      <c r="AX57" s="484">
        <v>4.6933240097673101</v>
      </c>
      <c r="AY57" s="484">
        <v>5.0359539635688302</v>
      </c>
      <c r="AZ57" s="484">
        <v>5.7150668265446001</v>
      </c>
      <c r="BA57" s="484">
        <v>5.7960900444178698</v>
      </c>
      <c r="BB57" s="484">
        <v>6.4776311978291297</v>
      </c>
      <c r="BC57" s="484">
        <v>6.79930901240186</v>
      </c>
      <c r="BD57" s="484">
        <v>7.4876681041880602</v>
      </c>
      <c r="BE57" s="484">
        <v>8.1800577469008999</v>
      </c>
      <c r="BF57" s="135">
        <v>8.94857716494801E-2</v>
      </c>
      <c r="BG57" s="135">
        <v>0.113598862708311</v>
      </c>
      <c r="BH57" s="135">
        <v>0.29266168875576398</v>
      </c>
    </row>
    <row r="58" spans="1:60" ht="10">
      <c r="A58" s="136"/>
      <c r="B58" s="482"/>
      <c r="C58" s="482"/>
      <c r="D58" s="482"/>
      <c r="E58" s="482"/>
      <c r="F58" s="482"/>
      <c r="G58" s="482"/>
      <c r="H58" s="482"/>
      <c r="I58" s="482"/>
      <c r="J58" s="482"/>
      <c r="K58" s="482"/>
      <c r="L58" s="482"/>
      <c r="M58" s="482"/>
      <c r="N58" s="482"/>
      <c r="O58" s="482"/>
      <c r="P58" s="482"/>
      <c r="Q58" s="482"/>
      <c r="R58" s="482"/>
      <c r="S58" s="482"/>
      <c r="T58" s="482"/>
      <c r="U58" s="482"/>
      <c r="V58" s="482"/>
      <c r="W58" s="482"/>
      <c r="X58" s="482"/>
      <c r="Y58" s="482"/>
      <c r="Z58" s="482"/>
      <c r="AA58" s="482"/>
      <c r="AB58" s="482"/>
      <c r="AC58" s="482"/>
      <c r="AD58" s="482"/>
      <c r="AE58" s="482"/>
      <c r="AF58" s="482"/>
      <c r="AG58" s="482"/>
      <c r="AH58" s="482"/>
      <c r="AI58" s="482"/>
      <c r="AJ58" s="482"/>
      <c r="AK58" s="482"/>
      <c r="AL58" s="482"/>
      <c r="AM58" s="482"/>
      <c r="AN58" s="482"/>
      <c r="AO58" s="482"/>
      <c r="AP58" s="482"/>
      <c r="AQ58" s="482"/>
      <c r="AR58" s="482"/>
      <c r="AS58" s="482"/>
      <c r="AT58" s="482"/>
      <c r="AU58" s="482"/>
      <c r="AV58" s="482"/>
      <c r="AW58" s="482"/>
      <c r="AX58" s="482"/>
      <c r="AY58" s="482"/>
      <c r="AZ58" s="482"/>
      <c r="BA58" s="482"/>
      <c r="BB58" s="482"/>
      <c r="BC58" s="482"/>
      <c r="BD58" s="482"/>
      <c r="BE58" s="482"/>
      <c r="BF58" s="132"/>
      <c r="BG58" s="132"/>
      <c r="BH58" s="132"/>
    </row>
    <row r="59" spans="1:60">
      <c r="A59" s="136" t="s">
        <v>305</v>
      </c>
      <c r="B59" s="482" t="s">
        <v>273</v>
      </c>
      <c r="C59" s="482" t="s">
        <v>273</v>
      </c>
      <c r="D59" s="482" t="s">
        <v>273</v>
      </c>
      <c r="E59" s="482" t="s">
        <v>273</v>
      </c>
      <c r="F59" s="482" t="s">
        <v>273</v>
      </c>
      <c r="G59" s="482" t="s">
        <v>273</v>
      </c>
      <c r="H59" s="482" t="s">
        <v>273</v>
      </c>
      <c r="I59" s="482" t="s">
        <v>273</v>
      </c>
      <c r="J59" s="482" t="s">
        <v>273</v>
      </c>
      <c r="K59" s="482" t="s">
        <v>273</v>
      </c>
      <c r="L59" s="482" t="s">
        <v>273</v>
      </c>
      <c r="M59" s="482" t="s">
        <v>273</v>
      </c>
      <c r="N59" s="482" t="s">
        <v>273</v>
      </c>
      <c r="O59" s="482" t="s">
        <v>273</v>
      </c>
      <c r="P59" s="482" t="s">
        <v>273</v>
      </c>
      <c r="Q59" s="482" t="s">
        <v>273</v>
      </c>
      <c r="R59" s="482" t="s">
        <v>273</v>
      </c>
      <c r="S59" s="482" t="s">
        <v>273</v>
      </c>
      <c r="T59" s="482" t="s">
        <v>273</v>
      </c>
      <c r="U59" s="482" t="s">
        <v>273</v>
      </c>
      <c r="V59" s="482">
        <v>0</v>
      </c>
      <c r="W59" s="482">
        <v>0</v>
      </c>
      <c r="X59" s="482">
        <v>0</v>
      </c>
      <c r="Y59" s="482">
        <v>0</v>
      </c>
      <c r="Z59" s="482">
        <v>0</v>
      </c>
      <c r="AA59" s="482">
        <v>0</v>
      </c>
      <c r="AB59" s="482">
        <v>0</v>
      </c>
      <c r="AC59" s="482">
        <v>0</v>
      </c>
      <c r="AD59" s="482">
        <v>0</v>
      </c>
      <c r="AE59" s="482">
        <v>0</v>
      </c>
      <c r="AF59" s="482">
        <v>0</v>
      </c>
      <c r="AG59" s="482">
        <v>0</v>
      </c>
      <c r="AH59" s="482">
        <v>0</v>
      </c>
      <c r="AI59" s="482">
        <v>0</v>
      </c>
      <c r="AJ59" s="482">
        <v>0</v>
      </c>
      <c r="AK59" s="482">
        <v>0</v>
      </c>
      <c r="AL59" s="482">
        <v>0</v>
      </c>
      <c r="AM59" s="482">
        <v>0</v>
      </c>
      <c r="AN59" s="482">
        <v>0</v>
      </c>
      <c r="AO59" s="482">
        <v>0</v>
      </c>
      <c r="AP59" s="482">
        <v>0</v>
      </c>
      <c r="AQ59" s="482">
        <v>0</v>
      </c>
      <c r="AR59" s="482">
        <v>0</v>
      </c>
      <c r="AS59" s="482">
        <v>0</v>
      </c>
      <c r="AT59" s="482">
        <v>1.9833333333333302E-5</v>
      </c>
      <c r="AU59" s="482">
        <v>4.6932515337423302E-6</v>
      </c>
      <c r="AV59" s="482">
        <v>0</v>
      </c>
      <c r="AW59" s="482">
        <v>0</v>
      </c>
      <c r="AX59" s="482">
        <v>6.3227710843373399E-4</v>
      </c>
      <c r="AY59" s="482">
        <v>8.4470658682634704E-4</v>
      </c>
      <c r="AZ59" s="482">
        <v>9.1162499999999902E-4</v>
      </c>
      <c r="BA59" s="482">
        <v>1.31589053254438E-3</v>
      </c>
      <c r="BB59" s="482">
        <v>1.3000500000000001E-3</v>
      </c>
      <c r="BC59" s="482">
        <v>1.81685263157895E-3</v>
      </c>
      <c r="BD59" s="482">
        <v>2.2067546087669002E-3</v>
      </c>
      <c r="BE59" s="483">
        <v>2.13619568573127E-3</v>
      </c>
      <c r="BF59" s="132">
        <v>-3.4618948099789403E-2</v>
      </c>
      <c r="BG59" s="132">
        <v>0.60190159248928798</v>
      </c>
      <c r="BH59" s="132">
        <v>7.64276556770941E-5</v>
      </c>
    </row>
    <row r="60" spans="1:60">
      <c r="A60" s="136" t="s">
        <v>306</v>
      </c>
      <c r="B60" s="482" t="s">
        <v>273</v>
      </c>
      <c r="C60" s="482" t="s">
        <v>273</v>
      </c>
      <c r="D60" s="482" t="s">
        <v>273</v>
      </c>
      <c r="E60" s="482" t="s">
        <v>273</v>
      </c>
      <c r="F60" s="482" t="s">
        <v>273</v>
      </c>
      <c r="G60" s="482" t="s">
        <v>273</v>
      </c>
      <c r="H60" s="482" t="s">
        <v>273</v>
      </c>
      <c r="I60" s="482" t="s">
        <v>273</v>
      </c>
      <c r="J60" s="482" t="s">
        <v>273</v>
      </c>
      <c r="K60" s="482" t="s">
        <v>273</v>
      </c>
      <c r="L60" s="482" t="s">
        <v>273</v>
      </c>
      <c r="M60" s="482" t="s">
        <v>273</v>
      </c>
      <c r="N60" s="482" t="s">
        <v>273</v>
      </c>
      <c r="O60" s="482" t="s">
        <v>273</v>
      </c>
      <c r="P60" s="482" t="s">
        <v>273</v>
      </c>
      <c r="Q60" s="482" t="s">
        <v>273</v>
      </c>
      <c r="R60" s="482" t="s">
        <v>273</v>
      </c>
      <c r="S60" s="482" t="s">
        <v>273</v>
      </c>
      <c r="T60" s="482" t="s">
        <v>273</v>
      </c>
      <c r="U60" s="482" t="s">
        <v>273</v>
      </c>
      <c r="V60" s="482">
        <v>0</v>
      </c>
      <c r="W60" s="482">
        <v>0</v>
      </c>
      <c r="X60" s="482">
        <v>0</v>
      </c>
      <c r="Y60" s="482">
        <v>0</v>
      </c>
      <c r="Z60" s="482">
        <v>0</v>
      </c>
      <c r="AA60" s="482">
        <v>0</v>
      </c>
      <c r="AB60" s="482">
        <v>0</v>
      </c>
      <c r="AC60" s="482">
        <v>0</v>
      </c>
      <c r="AD60" s="482">
        <v>0</v>
      </c>
      <c r="AE60" s="482">
        <v>0</v>
      </c>
      <c r="AF60" s="482">
        <v>0</v>
      </c>
      <c r="AG60" s="482">
        <v>0</v>
      </c>
      <c r="AH60" s="482">
        <v>0</v>
      </c>
      <c r="AI60" s="482">
        <v>0</v>
      </c>
      <c r="AJ60" s="482">
        <v>0</v>
      </c>
      <c r="AK60" s="482">
        <v>0</v>
      </c>
      <c r="AL60" s="482">
        <v>0</v>
      </c>
      <c r="AM60" s="482">
        <v>0</v>
      </c>
      <c r="AN60" s="482">
        <v>0</v>
      </c>
      <c r="AO60" s="482">
        <v>9.8436595251881895E-6</v>
      </c>
      <c r="AP60" s="482">
        <v>9.6835443037974705E-6</v>
      </c>
      <c r="AQ60" s="482">
        <v>2.8867924528301901E-5</v>
      </c>
      <c r="AR60" s="482">
        <v>1.4343750000000001E-4</v>
      </c>
      <c r="AS60" s="482">
        <v>3.2310559006211198E-4</v>
      </c>
      <c r="AT60" s="482">
        <v>5.7611111111111101E-4</v>
      </c>
      <c r="AU60" s="482">
        <v>7.9785276073619598E-4</v>
      </c>
      <c r="AV60" s="482">
        <v>9.2359756097560902E-4</v>
      </c>
      <c r="AW60" s="482">
        <v>9.3654545454545401E-4</v>
      </c>
      <c r="AX60" s="482">
        <v>8.33204819277108E-4</v>
      </c>
      <c r="AY60" s="482">
        <v>8.2455089820359197E-4</v>
      </c>
      <c r="AZ60" s="482">
        <v>1.2932142857142799E-3</v>
      </c>
      <c r="BA60" s="482">
        <v>1.74727810650887E-3</v>
      </c>
      <c r="BB60" s="482">
        <v>2.6280000000000001E-3</v>
      </c>
      <c r="BC60" s="482">
        <v>2.91684210526316E-3</v>
      </c>
      <c r="BD60" s="482">
        <v>4.0560426054895501E-3</v>
      </c>
      <c r="BE60" s="483">
        <v>4.2426765410729797E-3</v>
      </c>
      <c r="BF60" s="132">
        <v>4.31558393738809E-2</v>
      </c>
      <c r="BG60" s="132">
        <v>0.215513049490868</v>
      </c>
      <c r="BH60" s="132">
        <v>1.5179219019881599E-4</v>
      </c>
    </row>
    <row r="61" spans="1:60">
      <c r="A61" s="136" t="s">
        <v>307</v>
      </c>
      <c r="B61" s="482" t="s">
        <v>273</v>
      </c>
      <c r="C61" s="482" t="s">
        <v>273</v>
      </c>
      <c r="D61" s="482" t="s">
        <v>273</v>
      </c>
      <c r="E61" s="482" t="s">
        <v>273</v>
      </c>
      <c r="F61" s="482" t="s">
        <v>273</v>
      </c>
      <c r="G61" s="482" t="s">
        <v>273</v>
      </c>
      <c r="H61" s="482" t="s">
        <v>273</v>
      </c>
      <c r="I61" s="482" t="s">
        <v>273</v>
      </c>
      <c r="J61" s="482" t="s">
        <v>273</v>
      </c>
      <c r="K61" s="482" t="s">
        <v>273</v>
      </c>
      <c r="L61" s="482" t="s">
        <v>273</v>
      </c>
      <c r="M61" s="482" t="s">
        <v>273</v>
      </c>
      <c r="N61" s="482" t="s">
        <v>273</v>
      </c>
      <c r="O61" s="482" t="s">
        <v>273</v>
      </c>
      <c r="P61" s="482" t="s">
        <v>273</v>
      </c>
      <c r="Q61" s="482" t="s">
        <v>273</v>
      </c>
      <c r="R61" s="482" t="s">
        <v>273</v>
      </c>
      <c r="S61" s="482" t="s">
        <v>273</v>
      </c>
      <c r="T61" s="482" t="s">
        <v>273</v>
      </c>
      <c r="U61" s="482" t="s">
        <v>273</v>
      </c>
      <c r="V61" s="482">
        <v>0</v>
      </c>
      <c r="W61" s="482">
        <v>0</v>
      </c>
      <c r="X61" s="482">
        <v>0</v>
      </c>
      <c r="Y61" s="482">
        <v>0</v>
      </c>
      <c r="Z61" s="482">
        <v>0</v>
      </c>
      <c r="AA61" s="482">
        <v>0</v>
      </c>
      <c r="AB61" s="482">
        <v>0</v>
      </c>
      <c r="AC61" s="482">
        <v>0</v>
      </c>
      <c r="AD61" s="482">
        <v>0</v>
      </c>
      <c r="AE61" s="482">
        <v>0</v>
      </c>
      <c r="AF61" s="482">
        <v>0</v>
      </c>
      <c r="AG61" s="482">
        <v>0</v>
      </c>
      <c r="AH61" s="482">
        <v>0</v>
      </c>
      <c r="AI61" s="482">
        <v>0</v>
      </c>
      <c r="AJ61" s="482">
        <v>0</v>
      </c>
      <c r="AK61" s="482">
        <v>0</v>
      </c>
      <c r="AL61" s="482">
        <v>0</v>
      </c>
      <c r="AM61" s="482">
        <v>0</v>
      </c>
      <c r="AN61" s="482">
        <v>0</v>
      </c>
      <c r="AO61" s="482">
        <v>0</v>
      </c>
      <c r="AP61" s="482">
        <v>0</v>
      </c>
      <c r="AQ61" s="482">
        <v>0</v>
      </c>
      <c r="AR61" s="482">
        <v>0</v>
      </c>
      <c r="AS61" s="482">
        <v>0</v>
      </c>
      <c r="AT61" s="482">
        <v>0</v>
      </c>
      <c r="AU61" s="482">
        <v>0</v>
      </c>
      <c r="AV61" s="482">
        <v>1.3714024390243901E-6</v>
      </c>
      <c r="AW61" s="482">
        <v>2.4906545454545401E-5</v>
      </c>
      <c r="AX61" s="482">
        <v>4.9182126506024099E-5</v>
      </c>
      <c r="AY61" s="482">
        <v>1.32882790419162E-4</v>
      </c>
      <c r="AZ61" s="482">
        <v>1.6244346964285701E-3</v>
      </c>
      <c r="BA61" s="482">
        <v>3.3066640650887499E-3</v>
      </c>
      <c r="BB61" s="482">
        <v>3.9109805999999999E-3</v>
      </c>
      <c r="BC61" s="482">
        <v>4.7332214210526304E-3</v>
      </c>
      <c r="BD61" s="482">
        <v>9.8367403785333905E-3</v>
      </c>
      <c r="BE61" s="483">
        <v>3.2976562729992803E-2</v>
      </c>
      <c r="BF61" s="132">
        <v>2.3432276919284298</v>
      </c>
      <c r="BG61" s="132">
        <v>0</v>
      </c>
      <c r="BH61" s="132">
        <v>1.1798176536805499E-3</v>
      </c>
    </row>
    <row r="62" spans="1:60">
      <c r="A62" s="136" t="s">
        <v>308</v>
      </c>
      <c r="B62" s="482" t="s">
        <v>273</v>
      </c>
      <c r="C62" s="482" t="s">
        <v>273</v>
      </c>
      <c r="D62" s="482" t="s">
        <v>273</v>
      </c>
      <c r="E62" s="482" t="s">
        <v>273</v>
      </c>
      <c r="F62" s="482" t="s">
        <v>273</v>
      </c>
      <c r="G62" s="482" t="s">
        <v>273</v>
      </c>
      <c r="H62" s="482" t="s">
        <v>273</v>
      </c>
      <c r="I62" s="482" t="s">
        <v>273</v>
      </c>
      <c r="J62" s="482" t="s">
        <v>273</v>
      </c>
      <c r="K62" s="482" t="s">
        <v>273</v>
      </c>
      <c r="L62" s="482" t="s">
        <v>273</v>
      </c>
      <c r="M62" s="482" t="s">
        <v>273</v>
      </c>
      <c r="N62" s="482" t="s">
        <v>273</v>
      </c>
      <c r="O62" s="482" t="s">
        <v>273</v>
      </c>
      <c r="P62" s="482" t="s">
        <v>273</v>
      </c>
      <c r="Q62" s="482" t="s">
        <v>273</v>
      </c>
      <c r="R62" s="482" t="s">
        <v>273</v>
      </c>
      <c r="S62" s="482" t="s">
        <v>273</v>
      </c>
      <c r="T62" s="482" t="s">
        <v>273</v>
      </c>
      <c r="U62" s="482" t="s">
        <v>273</v>
      </c>
      <c r="V62" s="482">
        <v>0</v>
      </c>
      <c r="W62" s="482">
        <v>0</v>
      </c>
      <c r="X62" s="482">
        <v>0</v>
      </c>
      <c r="Y62" s="482">
        <v>0</v>
      </c>
      <c r="Z62" s="482">
        <v>0</v>
      </c>
      <c r="AA62" s="482">
        <v>6.4999999999999997E-4</v>
      </c>
      <c r="AB62" s="482">
        <v>6.4999999999999997E-4</v>
      </c>
      <c r="AC62" s="482">
        <v>6.3000000000000003E-4</v>
      </c>
      <c r="AD62" s="482">
        <v>5.9999999999999995E-4</v>
      </c>
      <c r="AE62" s="482">
        <v>6.0999999999999997E-4</v>
      </c>
      <c r="AF62" s="482">
        <v>5.9000000000000003E-4</v>
      </c>
      <c r="AG62" s="482">
        <v>5.6999999999999998E-4</v>
      </c>
      <c r="AH62" s="482">
        <v>5.6999999999999998E-4</v>
      </c>
      <c r="AI62" s="482">
        <v>5.8E-4</v>
      </c>
      <c r="AJ62" s="482">
        <v>5.8E-4</v>
      </c>
      <c r="AK62" s="482">
        <v>8.0999999999999996E-4</v>
      </c>
      <c r="AL62" s="482">
        <v>1.16438961038961E-3</v>
      </c>
      <c r="AM62" s="482">
        <v>1.7718387096774201E-3</v>
      </c>
      <c r="AN62" s="482">
        <v>3.6719999999999999E-3</v>
      </c>
      <c r="AO62" s="482">
        <v>4.4516178343949001E-3</v>
      </c>
      <c r="AP62" s="482">
        <v>4.4360316455696203E-3</v>
      </c>
      <c r="AQ62" s="482">
        <v>4.91620754716981E-3</v>
      </c>
      <c r="AR62" s="482">
        <v>4.6961437500000003E-3</v>
      </c>
      <c r="AS62" s="482">
        <v>4.6954844720496899E-3</v>
      </c>
      <c r="AT62" s="482">
        <v>4.7335555555555499E-3</v>
      </c>
      <c r="AU62" s="482">
        <v>5.0790368098159499E-3</v>
      </c>
      <c r="AV62" s="482">
        <v>5.2598414634146299E-3</v>
      </c>
      <c r="AW62" s="482">
        <v>4.7505248816936503E-3</v>
      </c>
      <c r="AX62" s="482">
        <v>4.5789397590361401E-3</v>
      </c>
      <c r="AY62" s="482">
        <v>7.4255938922155604E-3</v>
      </c>
      <c r="AZ62" s="482">
        <v>8.7869083928571404E-3</v>
      </c>
      <c r="BA62" s="482">
        <v>9.6174577810650801E-3</v>
      </c>
      <c r="BB62" s="482">
        <v>1.0819611E-2</v>
      </c>
      <c r="BC62" s="482">
        <v>1.22214521052632E-2</v>
      </c>
      <c r="BD62" s="482">
        <v>1.62331917738632E-2</v>
      </c>
      <c r="BE62" s="483">
        <v>3.1205989355102E-2</v>
      </c>
      <c r="BF62" s="132">
        <v>0.91710462875277099</v>
      </c>
      <c r="BG62" s="132">
        <v>0.13115376159426501</v>
      </c>
      <c r="BH62" s="132">
        <v>1.1164710356010099E-3</v>
      </c>
    </row>
    <row r="63" spans="1:60">
      <c r="A63" s="136" t="s">
        <v>309</v>
      </c>
      <c r="B63" s="482" t="s">
        <v>273</v>
      </c>
      <c r="C63" s="482" t="s">
        <v>273</v>
      </c>
      <c r="D63" s="482" t="s">
        <v>273</v>
      </c>
      <c r="E63" s="482" t="s">
        <v>273</v>
      </c>
      <c r="F63" s="482" t="s">
        <v>273</v>
      </c>
      <c r="G63" s="482" t="s">
        <v>273</v>
      </c>
      <c r="H63" s="482" t="s">
        <v>273</v>
      </c>
      <c r="I63" s="482" t="s">
        <v>273</v>
      </c>
      <c r="J63" s="482" t="s">
        <v>273</v>
      </c>
      <c r="K63" s="482" t="s">
        <v>273</v>
      </c>
      <c r="L63" s="482" t="s">
        <v>273</v>
      </c>
      <c r="M63" s="482" t="s">
        <v>273</v>
      </c>
      <c r="N63" s="482" t="s">
        <v>273</v>
      </c>
      <c r="O63" s="482" t="s">
        <v>273</v>
      </c>
      <c r="P63" s="482" t="s">
        <v>273</v>
      </c>
      <c r="Q63" s="482" t="s">
        <v>273</v>
      </c>
      <c r="R63" s="482" t="s">
        <v>273</v>
      </c>
      <c r="S63" s="482" t="s">
        <v>273</v>
      </c>
      <c r="T63" s="482" t="s">
        <v>273</v>
      </c>
      <c r="U63" s="482" t="s">
        <v>273</v>
      </c>
      <c r="V63" s="482">
        <v>0</v>
      </c>
      <c r="W63" s="482">
        <v>0</v>
      </c>
      <c r="X63" s="482">
        <v>0</v>
      </c>
      <c r="Y63" s="482">
        <v>0</v>
      </c>
      <c r="Z63" s="482">
        <v>0</v>
      </c>
      <c r="AA63" s="482">
        <v>0</v>
      </c>
      <c r="AB63" s="482">
        <v>0</v>
      </c>
      <c r="AC63" s="482">
        <v>0</v>
      </c>
      <c r="AD63" s="482">
        <v>0</v>
      </c>
      <c r="AE63" s="482">
        <v>0</v>
      </c>
      <c r="AF63" s="482">
        <v>0</v>
      </c>
      <c r="AG63" s="482">
        <v>0</v>
      </c>
      <c r="AH63" s="482">
        <v>0</v>
      </c>
      <c r="AI63" s="482">
        <v>0</v>
      </c>
      <c r="AJ63" s="482">
        <v>0</v>
      </c>
      <c r="AK63" s="482">
        <v>0</v>
      </c>
      <c r="AL63" s="482">
        <v>0</v>
      </c>
      <c r="AM63" s="482">
        <v>0</v>
      </c>
      <c r="AN63" s="482">
        <v>0</v>
      </c>
      <c r="AO63" s="482">
        <v>0</v>
      </c>
      <c r="AP63" s="482">
        <v>0</v>
      </c>
      <c r="AQ63" s="482">
        <v>0</v>
      </c>
      <c r="AR63" s="482">
        <v>0</v>
      </c>
      <c r="AS63" s="482">
        <v>0</v>
      </c>
      <c r="AT63" s="482">
        <v>0</v>
      </c>
      <c r="AU63" s="482">
        <v>1.4971472392637999E-6</v>
      </c>
      <c r="AV63" s="482">
        <v>4.26114329268292E-6</v>
      </c>
      <c r="AW63" s="482">
        <v>9.1005466998754598E-6</v>
      </c>
      <c r="AX63" s="482">
        <v>1.7039683734939699E-5</v>
      </c>
      <c r="AY63" s="482">
        <v>2.8561526946107801E-5</v>
      </c>
      <c r="AZ63" s="482">
        <v>4.7539285714285699E-5</v>
      </c>
      <c r="BA63" s="482">
        <v>6.3183282807813797E-5</v>
      </c>
      <c r="BB63" s="482">
        <v>6.2639999999999997E-5</v>
      </c>
      <c r="BC63" s="482">
        <v>6.2273684210526294E-5</v>
      </c>
      <c r="BD63" s="482">
        <v>6.2044080294961101E-5</v>
      </c>
      <c r="BE63" s="483">
        <v>6.1816163265306106E-5</v>
      </c>
      <c r="BF63" s="132">
        <v>-6.3956730233075696E-3</v>
      </c>
      <c r="BG63" s="132">
        <v>0</v>
      </c>
      <c r="BH63" s="132">
        <v>2.21162530796076E-6</v>
      </c>
    </row>
    <row r="64" spans="1:60">
      <c r="A64" s="136" t="s">
        <v>310</v>
      </c>
      <c r="B64" s="482">
        <v>0</v>
      </c>
      <c r="C64" s="482">
        <v>0</v>
      </c>
      <c r="D64" s="482">
        <v>0</v>
      </c>
      <c r="E64" s="482">
        <v>0</v>
      </c>
      <c r="F64" s="482">
        <v>0</v>
      </c>
      <c r="G64" s="482">
        <v>0</v>
      </c>
      <c r="H64" s="482">
        <v>0</v>
      </c>
      <c r="I64" s="482">
        <v>0</v>
      </c>
      <c r="J64" s="482">
        <v>0</v>
      </c>
      <c r="K64" s="482">
        <v>0</v>
      </c>
      <c r="L64" s="482">
        <v>0</v>
      </c>
      <c r="M64" s="482">
        <v>0</v>
      </c>
      <c r="N64" s="482">
        <v>0</v>
      </c>
      <c r="O64" s="482">
        <v>0</v>
      </c>
      <c r="P64" s="482">
        <v>0</v>
      </c>
      <c r="Q64" s="482">
        <v>0</v>
      </c>
      <c r="R64" s="482">
        <v>0</v>
      </c>
      <c r="S64" s="482">
        <v>0</v>
      </c>
      <c r="T64" s="482">
        <v>0</v>
      </c>
      <c r="U64" s="482">
        <v>0</v>
      </c>
      <c r="V64" s="482" t="s">
        <v>273</v>
      </c>
      <c r="W64" s="482" t="s">
        <v>273</v>
      </c>
      <c r="X64" s="482" t="s">
        <v>273</v>
      </c>
      <c r="Y64" s="482" t="s">
        <v>273</v>
      </c>
      <c r="Z64" s="482" t="s">
        <v>273</v>
      </c>
      <c r="AA64" s="482" t="s">
        <v>273</v>
      </c>
      <c r="AB64" s="482" t="s">
        <v>273</v>
      </c>
      <c r="AC64" s="482" t="s">
        <v>273</v>
      </c>
      <c r="AD64" s="482" t="s">
        <v>273</v>
      </c>
      <c r="AE64" s="482" t="s">
        <v>273</v>
      </c>
      <c r="AF64" s="482" t="s">
        <v>273</v>
      </c>
      <c r="AG64" s="482" t="s">
        <v>273</v>
      </c>
      <c r="AH64" s="482" t="s">
        <v>273</v>
      </c>
      <c r="AI64" s="482" t="s">
        <v>273</v>
      </c>
      <c r="AJ64" s="482" t="s">
        <v>273</v>
      </c>
      <c r="AK64" s="482" t="s">
        <v>273</v>
      </c>
      <c r="AL64" s="482" t="s">
        <v>273</v>
      </c>
      <c r="AM64" s="482" t="s">
        <v>273</v>
      </c>
      <c r="AN64" s="482" t="s">
        <v>273</v>
      </c>
      <c r="AO64" s="482" t="s">
        <v>273</v>
      </c>
      <c r="AP64" s="482" t="s">
        <v>273</v>
      </c>
      <c r="AQ64" s="482" t="s">
        <v>273</v>
      </c>
      <c r="AR64" s="482" t="s">
        <v>273</v>
      </c>
      <c r="AS64" s="482" t="s">
        <v>273</v>
      </c>
      <c r="AT64" s="482" t="s">
        <v>273</v>
      </c>
      <c r="AU64" s="482" t="s">
        <v>273</v>
      </c>
      <c r="AV64" s="482" t="s">
        <v>273</v>
      </c>
      <c r="AW64" s="482" t="s">
        <v>273</v>
      </c>
      <c r="AX64" s="482" t="s">
        <v>273</v>
      </c>
      <c r="AY64" s="482" t="s">
        <v>273</v>
      </c>
      <c r="AZ64" s="482" t="s">
        <v>273</v>
      </c>
      <c r="BA64" s="482" t="s">
        <v>273</v>
      </c>
      <c r="BB64" s="482" t="s">
        <v>273</v>
      </c>
      <c r="BC64" s="482" t="s">
        <v>273</v>
      </c>
      <c r="BD64" s="482" t="s">
        <v>273</v>
      </c>
      <c r="BE64" s="483" t="s">
        <v>273</v>
      </c>
      <c r="BF64" s="132" t="s">
        <v>273</v>
      </c>
      <c r="BG64" s="132" t="s">
        <v>273</v>
      </c>
      <c r="BH64" s="132" t="s">
        <v>273</v>
      </c>
    </row>
    <row r="65" spans="1:60">
      <c r="A65" s="136" t="s">
        <v>311</v>
      </c>
      <c r="B65" s="482" t="s">
        <v>273</v>
      </c>
      <c r="C65" s="482" t="s">
        <v>273</v>
      </c>
      <c r="D65" s="482" t="s">
        <v>273</v>
      </c>
      <c r="E65" s="482" t="s">
        <v>273</v>
      </c>
      <c r="F65" s="482" t="s">
        <v>273</v>
      </c>
      <c r="G65" s="482" t="s">
        <v>273</v>
      </c>
      <c r="H65" s="482" t="s">
        <v>273</v>
      </c>
      <c r="I65" s="482" t="s">
        <v>273</v>
      </c>
      <c r="J65" s="482" t="s">
        <v>273</v>
      </c>
      <c r="K65" s="482" t="s">
        <v>273</v>
      </c>
      <c r="L65" s="482" t="s">
        <v>273</v>
      </c>
      <c r="M65" s="482" t="s">
        <v>273</v>
      </c>
      <c r="N65" s="482" t="s">
        <v>273</v>
      </c>
      <c r="O65" s="482" t="s">
        <v>273</v>
      </c>
      <c r="P65" s="482" t="s">
        <v>273</v>
      </c>
      <c r="Q65" s="482" t="s">
        <v>273</v>
      </c>
      <c r="R65" s="482" t="s">
        <v>273</v>
      </c>
      <c r="S65" s="482" t="s">
        <v>273</v>
      </c>
      <c r="T65" s="482" t="s">
        <v>273</v>
      </c>
      <c r="U65" s="482" t="s">
        <v>273</v>
      </c>
      <c r="V65" s="482">
        <v>0</v>
      </c>
      <c r="W65" s="482">
        <v>0</v>
      </c>
      <c r="X65" s="482">
        <v>0</v>
      </c>
      <c r="Y65" s="482">
        <v>0</v>
      </c>
      <c r="Z65" s="482">
        <v>0</v>
      </c>
      <c r="AA65" s="482">
        <v>0</v>
      </c>
      <c r="AB65" s="482">
        <v>0</v>
      </c>
      <c r="AC65" s="482">
        <v>0</v>
      </c>
      <c r="AD65" s="482">
        <v>0</v>
      </c>
      <c r="AE65" s="482">
        <v>0</v>
      </c>
      <c r="AF65" s="482">
        <v>0</v>
      </c>
      <c r="AG65" s="482">
        <v>0</v>
      </c>
      <c r="AH65" s="482">
        <v>0</v>
      </c>
      <c r="AI65" s="482">
        <v>0</v>
      </c>
      <c r="AJ65" s="482">
        <v>0</v>
      </c>
      <c r="AK65" s="482">
        <v>0</v>
      </c>
      <c r="AL65" s="482">
        <v>0</v>
      </c>
      <c r="AM65" s="482">
        <v>0</v>
      </c>
      <c r="AN65" s="482">
        <v>0</v>
      </c>
      <c r="AO65" s="482">
        <v>0</v>
      </c>
      <c r="AP65" s="482">
        <v>0</v>
      </c>
      <c r="AQ65" s="482">
        <v>0</v>
      </c>
      <c r="AR65" s="482">
        <v>0</v>
      </c>
      <c r="AS65" s="482">
        <v>0</v>
      </c>
      <c r="AT65" s="482">
        <v>0</v>
      </c>
      <c r="AU65" s="482">
        <v>0</v>
      </c>
      <c r="AV65" s="482">
        <v>0</v>
      </c>
      <c r="AW65" s="482">
        <v>0</v>
      </c>
      <c r="AX65" s="482">
        <v>0</v>
      </c>
      <c r="AY65" s="482">
        <v>0</v>
      </c>
      <c r="AZ65" s="482">
        <v>0</v>
      </c>
      <c r="BA65" s="482">
        <v>2.7159763313609399E-6</v>
      </c>
      <c r="BB65" s="482">
        <v>6.2999999999999998E-6</v>
      </c>
      <c r="BC65" s="482">
        <v>6.1083684210526301E-5</v>
      </c>
      <c r="BD65" s="482">
        <v>1.3817287996722701E-4</v>
      </c>
      <c r="BE65" s="483">
        <v>1.3766530612244901E-4</v>
      </c>
      <c r="BF65" s="132">
        <v>-6.3956730233074603E-3</v>
      </c>
      <c r="BG65" s="132">
        <v>0</v>
      </c>
      <c r="BH65" s="132">
        <v>4.9253149818091597E-6</v>
      </c>
    </row>
    <row r="66" spans="1:60">
      <c r="A66" s="136" t="s">
        <v>312</v>
      </c>
      <c r="B66" s="482" t="s">
        <v>273</v>
      </c>
      <c r="C66" s="482" t="s">
        <v>273</v>
      </c>
      <c r="D66" s="482" t="s">
        <v>273</v>
      </c>
      <c r="E66" s="482" t="s">
        <v>273</v>
      </c>
      <c r="F66" s="482" t="s">
        <v>273</v>
      </c>
      <c r="G66" s="482" t="s">
        <v>273</v>
      </c>
      <c r="H66" s="482" t="s">
        <v>273</v>
      </c>
      <c r="I66" s="482" t="s">
        <v>273</v>
      </c>
      <c r="J66" s="482" t="s">
        <v>273</v>
      </c>
      <c r="K66" s="482" t="s">
        <v>273</v>
      </c>
      <c r="L66" s="482" t="s">
        <v>273</v>
      </c>
      <c r="M66" s="482" t="s">
        <v>273</v>
      </c>
      <c r="N66" s="482" t="s">
        <v>273</v>
      </c>
      <c r="O66" s="482" t="s">
        <v>273</v>
      </c>
      <c r="P66" s="482" t="s">
        <v>273</v>
      </c>
      <c r="Q66" s="482" t="s">
        <v>273</v>
      </c>
      <c r="R66" s="482" t="s">
        <v>273</v>
      </c>
      <c r="S66" s="482" t="s">
        <v>273</v>
      </c>
      <c r="T66" s="482" t="s">
        <v>273</v>
      </c>
      <c r="U66" s="482" t="s">
        <v>273</v>
      </c>
      <c r="V66" s="482">
        <v>0</v>
      </c>
      <c r="W66" s="482">
        <v>0</v>
      </c>
      <c r="X66" s="482">
        <v>0</v>
      </c>
      <c r="Y66" s="482">
        <v>0</v>
      </c>
      <c r="Z66" s="482">
        <v>0</v>
      </c>
      <c r="AA66" s="482">
        <v>0</v>
      </c>
      <c r="AB66" s="482">
        <v>0</v>
      </c>
      <c r="AC66" s="482">
        <v>0</v>
      </c>
      <c r="AD66" s="482">
        <v>0</v>
      </c>
      <c r="AE66" s="482">
        <v>0</v>
      </c>
      <c r="AF66" s="482">
        <v>0</v>
      </c>
      <c r="AG66" s="482">
        <v>0</v>
      </c>
      <c r="AH66" s="482">
        <v>0</v>
      </c>
      <c r="AI66" s="482">
        <v>0</v>
      </c>
      <c r="AJ66" s="482">
        <v>0</v>
      </c>
      <c r="AK66" s="482">
        <v>0</v>
      </c>
      <c r="AL66" s="482">
        <v>0</v>
      </c>
      <c r="AM66" s="482">
        <v>0</v>
      </c>
      <c r="AN66" s="482">
        <v>0</v>
      </c>
      <c r="AO66" s="482">
        <v>0</v>
      </c>
      <c r="AP66" s="482">
        <v>0</v>
      </c>
      <c r="AQ66" s="482">
        <v>2.5018867924528302E-5</v>
      </c>
      <c r="AR66" s="482">
        <v>2.773125E-5</v>
      </c>
      <c r="AS66" s="482">
        <v>1.8055900621117999E-5</v>
      </c>
      <c r="AT66" s="482">
        <v>4.0680763888888901E-5</v>
      </c>
      <c r="AU66" s="482">
        <v>3.9241449386502998E-5</v>
      </c>
      <c r="AV66" s="482">
        <v>2.95364634146341E-5</v>
      </c>
      <c r="AW66" s="482">
        <v>4.9366335990037301E-5</v>
      </c>
      <c r="AX66" s="482">
        <v>1.01456972891566E-4</v>
      </c>
      <c r="AY66" s="482">
        <v>2.39309865269461E-4</v>
      </c>
      <c r="AZ66" s="482">
        <v>2.8367611607142798E-4</v>
      </c>
      <c r="BA66" s="482">
        <v>2.6949461173705099E-4</v>
      </c>
      <c r="BB66" s="482">
        <v>3.8019375000000001E-4</v>
      </c>
      <c r="BC66" s="482">
        <v>6.3297039473684201E-4</v>
      </c>
      <c r="BD66" s="482">
        <v>1.32595821384678E-3</v>
      </c>
      <c r="BE66" s="483">
        <v>1.29586515178059E-3</v>
      </c>
      <c r="BF66" s="132">
        <v>-2.5365563472331001E-2</v>
      </c>
      <c r="BG66" s="132">
        <v>0.41681802654959099</v>
      </c>
      <c r="BH66" s="132">
        <v>4.6362763620285603E-5</v>
      </c>
    </row>
    <row r="67" spans="1:60" s="125" customFormat="1">
      <c r="A67" s="133" t="s">
        <v>313</v>
      </c>
      <c r="B67" s="484">
        <v>0</v>
      </c>
      <c r="C67" s="484">
        <v>0</v>
      </c>
      <c r="D67" s="484">
        <v>0</v>
      </c>
      <c r="E67" s="484">
        <v>0</v>
      </c>
      <c r="F67" s="484">
        <v>0</v>
      </c>
      <c r="G67" s="484">
        <v>0</v>
      </c>
      <c r="H67" s="484">
        <v>0</v>
      </c>
      <c r="I67" s="484">
        <v>0</v>
      </c>
      <c r="J67" s="484">
        <v>0</v>
      </c>
      <c r="K67" s="484">
        <v>0</v>
      </c>
      <c r="L67" s="484">
        <v>0</v>
      </c>
      <c r="M67" s="484">
        <v>0</v>
      </c>
      <c r="N67" s="484">
        <v>0</v>
      </c>
      <c r="O67" s="484">
        <v>0</v>
      </c>
      <c r="P67" s="484">
        <v>0</v>
      </c>
      <c r="Q67" s="484">
        <v>0</v>
      </c>
      <c r="R67" s="484">
        <v>0</v>
      </c>
      <c r="S67" s="484">
        <v>0</v>
      </c>
      <c r="T67" s="484">
        <v>0</v>
      </c>
      <c r="U67" s="484">
        <v>0</v>
      </c>
      <c r="V67" s="484">
        <v>0</v>
      </c>
      <c r="W67" s="484">
        <v>0</v>
      </c>
      <c r="X67" s="484">
        <v>0</v>
      </c>
      <c r="Y67" s="484">
        <v>0</v>
      </c>
      <c r="Z67" s="484">
        <v>0</v>
      </c>
      <c r="AA67" s="484">
        <v>6.4999999999999997E-4</v>
      </c>
      <c r="AB67" s="484">
        <v>6.4999999999999997E-4</v>
      </c>
      <c r="AC67" s="484">
        <v>6.3000000000000003E-4</v>
      </c>
      <c r="AD67" s="484">
        <v>5.9999999999999995E-4</v>
      </c>
      <c r="AE67" s="484">
        <v>6.0999999999999997E-4</v>
      </c>
      <c r="AF67" s="484">
        <v>5.9000000000000003E-4</v>
      </c>
      <c r="AG67" s="484">
        <v>5.6999999999999998E-4</v>
      </c>
      <c r="AH67" s="484">
        <v>5.6999999999999998E-4</v>
      </c>
      <c r="AI67" s="484">
        <v>5.8E-4</v>
      </c>
      <c r="AJ67" s="484">
        <v>5.8E-4</v>
      </c>
      <c r="AK67" s="484">
        <v>8.0999999999999996E-4</v>
      </c>
      <c r="AL67" s="484">
        <v>1.16438961038961E-3</v>
      </c>
      <c r="AM67" s="484">
        <v>1.7718387096774201E-3</v>
      </c>
      <c r="AN67" s="484">
        <v>3.6719999999999999E-3</v>
      </c>
      <c r="AO67" s="484">
        <v>4.4614614939200896E-3</v>
      </c>
      <c r="AP67" s="484">
        <v>4.4457151898734202E-3</v>
      </c>
      <c r="AQ67" s="484">
        <v>4.9700943396226403E-3</v>
      </c>
      <c r="AR67" s="484">
        <v>4.8673125000000001E-3</v>
      </c>
      <c r="AS67" s="484">
        <v>5.0366459627329196E-3</v>
      </c>
      <c r="AT67" s="484">
        <v>5.3701807638888901E-3</v>
      </c>
      <c r="AU67" s="484">
        <v>5.9223214187116499E-3</v>
      </c>
      <c r="AV67" s="484">
        <v>6.2186080335365802E-3</v>
      </c>
      <c r="AW67" s="484">
        <v>5.77044376438356E-3</v>
      </c>
      <c r="AX67" s="484">
        <v>6.2121004698795102E-3</v>
      </c>
      <c r="AY67" s="484">
        <v>9.4956055598802297E-3</v>
      </c>
      <c r="AZ67" s="484">
        <v>1.2947397776785699E-2</v>
      </c>
      <c r="BA67" s="484">
        <v>1.6322684356083299E-2</v>
      </c>
      <c r="BB67" s="484">
        <v>1.9107775350000002E-2</v>
      </c>
      <c r="BC67" s="484">
        <v>2.24446960263158E-2</v>
      </c>
      <c r="BD67" s="484">
        <v>3.3858904540762E-2</v>
      </c>
      <c r="BE67" s="484">
        <v>7.2056770933067393E-2</v>
      </c>
      <c r="BF67" s="135">
        <v>1.1223337105677</v>
      </c>
      <c r="BG67" s="135">
        <v>0.202176958565631</v>
      </c>
      <c r="BH67" s="135">
        <v>2.5780082390675298E-3</v>
      </c>
    </row>
    <row r="68" spans="1:60">
      <c r="B68" s="482"/>
      <c r="C68" s="482"/>
      <c r="D68" s="482"/>
      <c r="E68" s="482"/>
      <c r="F68" s="482"/>
      <c r="G68" s="482"/>
      <c r="H68" s="482"/>
      <c r="I68" s="482"/>
      <c r="J68" s="482"/>
      <c r="K68" s="482"/>
      <c r="L68" s="482"/>
      <c r="M68" s="482"/>
      <c r="N68" s="482"/>
      <c r="O68" s="482"/>
      <c r="P68" s="482"/>
      <c r="Q68" s="482"/>
      <c r="R68" s="482"/>
      <c r="S68" s="482"/>
      <c r="T68" s="482"/>
      <c r="U68" s="482"/>
      <c r="V68" s="482"/>
      <c r="W68" s="482"/>
      <c r="X68" s="482"/>
      <c r="Y68" s="482"/>
      <c r="Z68" s="482"/>
      <c r="AA68" s="482"/>
      <c r="AB68" s="482"/>
      <c r="AC68" s="482"/>
      <c r="AD68" s="482"/>
      <c r="AE68" s="482"/>
      <c r="AF68" s="482"/>
      <c r="AG68" s="482"/>
      <c r="AH68" s="482"/>
      <c r="AI68" s="482"/>
      <c r="AJ68" s="482"/>
      <c r="AK68" s="482"/>
      <c r="AL68" s="482"/>
      <c r="AM68" s="482"/>
      <c r="AN68" s="482"/>
      <c r="AO68" s="482"/>
      <c r="AP68" s="482"/>
      <c r="AQ68" s="482"/>
      <c r="AR68" s="482"/>
      <c r="AS68" s="482"/>
      <c r="AT68" s="482"/>
      <c r="AU68" s="482"/>
      <c r="AV68" s="482"/>
      <c r="AW68" s="482"/>
      <c r="AX68" s="482"/>
      <c r="AY68" s="482"/>
      <c r="AZ68" s="482"/>
      <c r="BA68" s="482"/>
      <c r="BB68" s="482"/>
      <c r="BC68" s="482"/>
      <c r="BD68" s="482"/>
      <c r="BE68" s="483"/>
      <c r="BF68" s="132"/>
      <c r="BG68" s="132"/>
      <c r="BH68" s="132"/>
    </row>
    <row r="69" spans="1:60">
      <c r="A69" s="124" t="s">
        <v>314</v>
      </c>
      <c r="B69" s="482">
        <v>0</v>
      </c>
      <c r="C69" s="482">
        <v>0</v>
      </c>
      <c r="D69" s="482">
        <v>0</v>
      </c>
      <c r="E69" s="482">
        <v>0</v>
      </c>
      <c r="F69" s="482">
        <v>0</v>
      </c>
      <c r="G69" s="482">
        <v>0</v>
      </c>
      <c r="H69" s="482">
        <v>0</v>
      </c>
      <c r="I69" s="482">
        <v>0</v>
      </c>
      <c r="J69" s="482">
        <v>0</v>
      </c>
      <c r="K69" s="482">
        <v>0</v>
      </c>
      <c r="L69" s="482">
        <v>0</v>
      </c>
      <c r="M69" s="482">
        <v>0</v>
      </c>
      <c r="N69" s="482">
        <v>0</v>
      </c>
      <c r="O69" s="482">
        <v>0</v>
      </c>
      <c r="P69" s="482">
        <v>0</v>
      </c>
      <c r="Q69" s="482">
        <v>0</v>
      </c>
      <c r="R69" s="482">
        <v>0</v>
      </c>
      <c r="S69" s="482">
        <v>0</v>
      </c>
      <c r="T69" s="482">
        <v>0</v>
      </c>
      <c r="U69" s="482">
        <v>0</v>
      </c>
      <c r="V69" s="482">
        <v>0</v>
      </c>
      <c r="W69" s="482">
        <v>0</v>
      </c>
      <c r="X69" s="482">
        <v>0</v>
      </c>
      <c r="Y69" s="482">
        <v>0</v>
      </c>
      <c r="Z69" s="482">
        <v>0</v>
      </c>
      <c r="AA69" s="482">
        <v>0</v>
      </c>
      <c r="AB69" s="482">
        <v>0</v>
      </c>
      <c r="AC69" s="482">
        <v>0</v>
      </c>
      <c r="AD69" s="482">
        <v>0</v>
      </c>
      <c r="AE69" s="482">
        <v>0</v>
      </c>
      <c r="AF69" s="482">
        <v>0</v>
      </c>
      <c r="AG69" s="482">
        <v>0</v>
      </c>
      <c r="AH69" s="482">
        <v>0</v>
      </c>
      <c r="AI69" s="482">
        <v>0</v>
      </c>
      <c r="AJ69" s="482">
        <v>3.5E-4</v>
      </c>
      <c r="AK69" s="482">
        <v>3.6499999999999998E-4</v>
      </c>
      <c r="AL69" s="482">
        <v>3.3481168831168799E-4</v>
      </c>
      <c r="AM69" s="482">
        <v>2.9909032258064499E-4</v>
      </c>
      <c r="AN69" s="482">
        <v>2.70692307692308E-4</v>
      </c>
      <c r="AO69" s="482">
        <v>4.5120382165605099E-4</v>
      </c>
      <c r="AP69" s="482">
        <v>6.8656329113923995E-4</v>
      </c>
      <c r="AQ69" s="482">
        <v>1.20667924528302E-3</v>
      </c>
      <c r="AR69" s="482">
        <v>1.3483124999999999E-3</v>
      </c>
      <c r="AS69" s="482">
        <v>1.86260869565217E-3</v>
      </c>
      <c r="AT69" s="482">
        <v>2.1552222222222198E-3</v>
      </c>
      <c r="AU69" s="482">
        <v>2.06315337423313E-3</v>
      </c>
      <c r="AV69" s="482">
        <v>2.2035731707317099E-3</v>
      </c>
      <c r="AW69" s="482">
        <v>2.1104727272727298E-3</v>
      </c>
      <c r="AX69" s="482">
        <v>2.1318614457831301E-3</v>
      </c>
      <c r="AY69" s="482">
        <v>2.2446107784431101E-3</v>
      </c>
      <c r="AZ69" s="482">
        <v>2.3678571428571399E-3</v>
      </c>
      <c r="BA69" s="482">
        <v>2.6354023668639002E-3</v>
      </c>
      <c r="BB69" s="482">
        <v>3.7485270000000002E-3</v>
      </c>
      <c r="BC69" s="482">
        <v>7.4409447368421E-3</v>
      </c>
      <c r="BD69" s="482">
        <v>8.3445109783330702E-3</v>
      </c>
      <c r="BE69" s="483">
        <v>8.6545660249257392E-3</v>
      </c>
      <c r="BF69" s="132">
        <v>3.4323004916283303E-2</v>
      </c>
      <c r="BG69" s="132">
        <v>0.14496149969889099</v>
      </c>
      <c r="BH69" s="132">
        <v>3.0963838968772799E-4</v>
      </c>
    </row>
    <row r="70" spans="1:60">
      <c r="A70" s="124" t="s">
        <v>315</v>
      </c>
      <c r="B70" s="482">
        <v>0</v>
      </c>
      <c r="C70" s="482">
        <v>0</v>
      </c>
      <c r="D70" s="482">
        <v>0</v>
      </c>
      <c r="E70" s="482">
        <v>0</v>
      </c>
      <c r="F70" s="482">
        <v>0</v>
      </c>
      <c r="G70" s="482">
        <v>0</v>
      </c>
      <c r="H70" s="482">
        <v>0</v>
      </c>
      <c r="I70" s="482">
        <v>0</v>
      </c>
      <c r="J70" s="482">
        <v>0</v>
      </c>
      <c r="K70" s="482">
        <v>0</v>
      </c>
      <c r="L70" s="482">
        <v>0</v>
      </c>
      <c r="M70" s="482">
        <v>0</v>
      </c>
      <c r="N70" s="482">
        <v>0</v>
      </c>
      <c r="O70" s="482">
        <v>0</v>
      </c>
      <c r="P70" s="482">
        <v>0</v>
      </c>
      <c r="Q70" s="482">
        <v>0</v>
      </c>
      <c r="R70" s="482">
        <v>0</v>
      </c>
      <c r="S70" s="482">
        <v>0</v>
      </c>
      <c r="T70" s="482">
        <v>0</v>
      </c>
      <c r="U70" s="482">
        <v>0</v>
      </c>
      <c r="V70" s="482">
        <v>0</v>
      </c>
      <c r="W70" s="482">
        <v>0</v>
      </c>
      <c r="X70" s="482">
        <v>0</v>
      </c>
      <c r="Y70" s="482">
        <v>0</v>
      </c>
      <c r="Z70" s="482">
        <v>0</v>
      </c>
      <c r="AA70" s="482">
        <v>0</v>
      </c>
      <c r="AB70" s="482">
        <v>0</v>
      </c>
      <c r="AC70" s="482">
        <v>0</v>
      </c>
      <c r="AD70" s="482">
        <v>0</v>
      </c>
      <c r="AE70" s="482">
        <v>0</v>
      </c>
      <c r="AF70" s="482">
        <v>0</v>
      </c>
      <c r="AG70" s="482">
        <v>0</v>
      </c>
      <c r="AH70" s="482">
        <v>0</v>
      </c>
      <c r="AI70" s="482">
        <v>0</v>
      </c>
      <c r="AJ70" s="482">
        <v>0</v>
      </c>
      <c r="AK70" s="482">
        <v>0</v>
      </c>
      <c r="AL70" s="482">
        <v>0</v>
      </c>
      <c r="AM70" s="482">
        <v>0</v>
      </c>
      <c r="AN70" s="482">
        <v>0</v>
      </c>
      <c r="AO70" s="482">
        <v>0</v>
      </c>
      <c r="AP70" s="482">
        <v>0</v>
      </c>
      <c r="AQ70" s="482">
        <v>0</v>
      </c>
      <c r="AR70" s="482">
        <v>0</v>
      </c>
      <c r="AS70" s="482">
        <v>0</v>
      </c>
      <c r="AT70" s="482">
        <v>0</v>
      </c>
      <c r="AU70" s="482">
        <v>0</v>
      </c>
      <c r="AV70" s="482">
        <v>0</v>
      </c>
      <c r="AW70" s="482">
        <v>0</v>
      </c>
      <c r="AX70" s="482">
        <v>4.2674096385542098E-4</v>
      </c>
      <c r="AY70" s="482">
        <v>5.2496407185628703E-4</v>
      </c>
      <c r="AZ70" s="482">
        <v>5.2188482142857102E-4</v>
      </c>
      <c r="BA70" s="482">
        <v>5.1879674556213002E-4</v>
      </c>
      <c r="BB70" s="482">
        <v>5.1574499999999996E-4</v>
      </c>
      <c r="BC70" s="482">
        <v>3.36908684210526E-3</v>
      </c>
      <c r="BD70" s="482">
        <v>3.3566649733715701E-3</v>
      </c>
      <c r="BE70" s="483">
        <v>3.3443343673469402E-3</v>
      </c>
      <c r="BF70" s="132">
        <v>-6.3956730233076797E-3</v>
      </c>
      <c r="BG70" s="132">
        <v>0</v>
      </c>
      <c r="BH70" s="132">
        <v>1.19651789020989E-4</v>
      </c>
    </row>
    <row r="71" spans="1:60">
      <c r="A71" s="124" t="s">
        <v>316</v>
      </c>
      <c r="B71" s="482">
        <v>0</v>
      </c>
      <c r="C71" s="482">
        <v>0</v>
      </c>
      <c r="D71" s="482">
        <v>0</v>
      </c>
      <c r="E71" s="482">
        <v>0</v>
      </c>
      <c r="F71" s="482">
        <v>0</v>
      </c>
      <c r="G71" s="482">
        <v>0</v>
      </c>
      <c r="H71" s="482">
        <v>0</v>
      </c>
      <c r="I71" s="482">
        <v>0</v>
      </c>
      <c r="J71" s="482">
        <v>0</v>
      </c>
      <c r="K71" s="482">
        <v>0</v>
      </c>
      <c r="L71" s="482">
        <v>0</v>
      </c>
      <c r="M71" s="482">
        <v>0</v>
      </c>
      <c r="N71" s="482">
        <v>0</v>
      </c>
      <c r="O71" s="482">
        <v>0</v>
      </c>
      <c r="P71" s="482">
        <v>0</v>
      </c>
      <c r="Q71" s="482">
        <v>0</v>
      </c>
      <c r="R71" s="482">
        <v>0</v>
      </c>
      <c r="S71" s="482">
        <v>0</v>
      </c>
      <c r="T71" s="482">
        <v>0</v>
      </c>
      <c r="U71" s="482">
        <v>0</v>
      </c>
      <c r="V71" s="482">
        <v>0</v>
      </c>
      <c r="W71" s="482">
        <v>0</v>
      </c>
      <c r="X71" s="482">
        <v>0</v>
      </c>
      <c r="Y71" s="482">
        <v>0</v>
      </c>
      <c r="Z71" s="482">
        <v>0</v>
      </c>
      <c r="AA71" s="482">
        <v>0</v>
      </c>
      <c r="AB71" s="482">
        <v>0</v>
      </c>
      <c r="AC71" s="482">
        <v>0</v>
      </c>
      <c r="AD71" s="482">
        <v>0</v>
      </c>
      <c r="AE71" s="482">
        <v>0</v>
      </c>
      <c r="AF71" s="482">
        <v>0</v>
      </c>
      <c r="AG71" s="482">
        <v>0</v>
      </c>
      <c r="AH71" s="482">
        <v>0</v>
      </c>
      <c r="AI71" s="482">
        <v>0</v>
      </c>
      <c r="AJ71" s="482">
        <v>0</v>
      </c>
      <c r="AK71" s="482">
        <v>0</v>
      </c>
      <c r="AL71" s="482">
        <v>9.9350649350649303E-5</v>
      </c>
      <c r="AM71" s="482">
        <v>1.0858064516129E-4</v>
      </c>
      <c r="AN71" s="482">
        <v>1.17692307692308E-4</v>
      </c>
      <c r="AO71" s="482">
        <v>1.07197452229299E-4</v>
      </c>
      <c r="AP71" s="482">
        <v>1.0651898734177201E-4</v>
      </c>
      <c r="AQ71" s="482">
        <v>9.6226415094339594E-5</v>
      </c>
      <c r="AR71" s="482">
        <v>9.5624999999999993E-5</v>
      </c>
      <c r="AS71" s="482">
        <v>1.5204968944099401E-4</v>
      </c>
      <c r="AT71" s="482">
        <v>7.0833333333333295E-4</v>
      </c>
      <c r="AU71" s="482">
        <v>1.30472392638037E-3</v>
      </c>
      <c r="AV71" s="482">
        <v>2.53756097560975E-3</v>
      </c>
      <c r="AW71" s="482">
        <v>4.182E-3</v>
      </c>
      <c r="AX71" s="482">
        <v>5.0056807228915602E-3</v>
      </c>
      <c r="AY71" s="482">
        <v>8.6467904191616703E-3</v>
      </c>
      <c r="AZ71" s="482">
        <v>1.17764464285714E-2</v>
      </c>
      <c r="BA71" s="482">
        <v>1.6412644970414201E-2</v>
      </c>
      <c r="BB71" s="482">
        <v>1.6407000000000001E-2</v>
      </c>
      <c r="BC71" s="482">
        <v>1.8040578947368401E-2</v>
      </c>
      <c r="BD71" s="482">
        <v>2.94058631708316E-2</v>
      </c>
      <c r="BE71" s="483">
        <v>5.0388333328528802E-2</v>
      </c>
      <c r="BF71" s="132">
        <v>0.70886533732131496</v>
      </c>
      <c r="BG71" s="132">
        <v>0.45150863986277801</v>
      </c>
      <c r="BH71" s="132">
        <v>1.80276657962501E-3</v>
      </c>
    </row>
    <row r="72" spans="1:60">
      <c r="A72" s="124" t="s">
        <v>317</v>
      </c>
      <c r="B72" s="482">
        <v>0</v>
      </c>
      <c r="C72" s="482">
        <v>0</v>
      </c>
      <c r="D72" s="482">
        <v>0</v>
      </c>
      <c r="E72" s="482">
        <v>0</v>
      </c>
      <c r="F72" s="482">
        <v>0</v>
      </c>
      <c r="G72" s="482">
        <v>0</v>
      </c>
      <c r="H72" s="482">
        <v>0</v>
      </c>
      <c r="I72" s="482">
        <v>0</v>
      </c>
      <c r="J72" s="482">
        <v>0</v>
      </c>
      <c r="K72" s="482">
        <v>0</v>
      </c>
      <c r="L72" s="482">
        <v>0</v>
      </c>
      <c r="M72" s="482">
        <v>0</v>
      </c>
      <c r="N72" s="482">
        <v>0</v>
      </c>
      <c r="O72" s="482">
        <v>0</v>
      </c>
      <c r="P72" s="482">
        <v>0</v>
      </c>
      <c r="Q72" s="482">
        <v>0</v>
      </c>
      <c r="R72" s="482">
        <v>0</v>
      </c>
      <c r="S72" s="482">
        <v>0</v>
      </c>
      <c r="T72" s="482">
        <v>0</v>
      </c>
      <c r="U72" s="482">
        <v>0</v>
      </c>
      <c r="V72" s="482">
        <v>0</v>
      </c>
      <c r="W72" s="482">
        <v>0</v>
      </c>
      <c r="X72" s="482">
        <v>0</v>
      </c>
      <c r="Y72" s="482">
        <v>0</v>
      </c>
      <c r="Z72" s="482">
        <v>0</v>
      </c>
      <c r="AA72" s="482">
        <v>0</v>
      </c>
      <c r="AB72" s="482">
        <v>0</v>
      </c>
      <c r="AC72" s="482">
        <v>0</v>
      </c>
      <c r="AD72" s="482">
        <v>0</v>
      </c>
      <c r="AE72" s="482">
        <v>0</v>
      </c>
      <c r="AF72" s="482">
        <v>0</v>
      </c>
      <c r="AG72" s="482">
        <v>0</v>
      </c>
      <c r="AH72" s="482">
        <v>0</v>
      </c>
      <c r="AI72" s="482">
        <v>0</v>
      </c>
      <c r="AJ72" s="482">
        <v>0</v>
      </c>
      <c r="AK72" s="482">
        <v>0</v>
      </c>
      <c r="AL72" s="482">
        <v>0</v>
      </c>
      <c r="AM72" s="482">
        <v>0</v>
      </c>
      <c r="AN72" s="482">
        <v>0</v>
      </c>
      <c r="AO72" s="482">
        <v>0</v>
      </c>
      <c r="AP72" s="482">
        <v>0</v>
      </c>
      <c r="AQ72" s="482">
        <v>0</v>
      </c>
      <c r="AR72" s="482">
        <v>0</v>
      </c>
      <c r="AS72" s="482">
        <v>0</v>
      </c>
      <c r="AT72" s="482">
        <v>0</v>
      </c>
      <c r="AU72" s="482">
        <v>0</v>
      </c>
      <c r="AV72" s="482">
        <v>0</v>
      </c>
      <c r="AW72" s="482">
        <v>0</v>
      </c>
      <c r="AX72" s="482">
        <v>1.6774698795180701E-6</v>
      </c>
      <c r="AY72" s="482">
        <v>3.00319760479042E-5</v>
      </c>
      <c r="AZ72" s="482">
        <v>4.6355357142857103E-5</v>
      </c>
      <c r="BA72" s="482">
        <v>4.4192556213017701E-4</v>
      </c>
      <c r="BB72" s="482">
        <v>6.1896599999999998E-4</v>
      </c>
      <c r="BC72" s="482">
        <v>7.89283157894737E-4</v>
      </c>
      <c r="BD72" s="482">
        <v>1.52200561008627E-3</v>
      </c>
      <c r="BE72" s="483">
        <v>1.51641456906962E-3</v>
      </c>
      <c r="BF72" s="132">
        <v>-6.3956730233076797E-3</v>
      </c>
      <c r="BG72" s="132">
        <v>0</v>
      </c>
      <c r="BH72" s="132">
        <v>5.4253461573165103E-5</v>
      </c>
    </row>
    <row r="73" spans="1:60">
      <c r="A73" s="124" t="s">
        <v>318</v>
      </c>
      <c r="B73" s="482">
        <v>0</v>
      </c>
      <c r="C73" s="482">
        <v>0</v>
      </c>
      <c r="D73" s="482">
        <v>0</v>
      </c>
      <c r="E73" s="482">
        <v>0</v>
      </c>
      <c r="F73" s="482">
        <v>0</v>
      </c>
      <c r="G73" s="482">
        <v>0</v>
      </c>
      <c r="H73" s="482">
        <v>0</v>
      </c>
      <c r="I73" s="482">
        <v>0</v>
      </c>
      <c r="J73" s="482">
        <v>0</v>
      </c>
      <c r="K73" s="482">
        <v>0</v>
      </c>
      <c r="L73" s="482">
        <v>0</v>
      </c>
      <c r="M73" s="482">
        <v>0</v>
      </c>
      <c r="N73" s="482">
        <v>0</v>
      </c>
      <c r="O73" s="482">
        <v>0</v>
      </c>
      <c r="P73" s="482">
        <v>0</v>
      </c>
      <c r="Q73" s="482">
        <v>0</v>
      </c>
      <c r="R73" s="482">
        <v>0</v>
      </c>
      <c r="S73" s="482">
        <v>0</v>
      </c>
      <c r="T73" s="482">
        <v>0</v>
      </c>
      <c r="U73" s="482">
        <v>0</v>
      </c>
      <c r="V73" s="482">
        <v>0</v>
      </c>
      <c r="W73" s="482">
        <v>0</v>
      </c>
      <c r="X73" s="482">
        <v>0</v>
      </c>
      <c r="Y73" s="482">
        <v>0</v>
      </c>
      <c r="Z73" s="482">
        <v>0</v>
      </c>
      <c r="AA73" s="482">
        <v>0</v>
      </c>
      <c r="AB73" s="482">
        <v>0</v>
      </c>
      <c r="AC73" s="482">
        <v>0</v>
      </c>
      <c r="AD73" s="482">
        <v>0</v>
      </c>
      <c r="AE73" s="482">
        <v>0</v>
      </c>
      <c r="AF73" s="482">
        <v>0</v>
      </c>
      <c r="AG73" s="482">
        <v>0</v>
      </c>
      <c r="AH73" s="482">
        <v>0</v>
      </c>
      <c r="AI73" s="482">
        <v>0</v>
      </c>
      <c r="AJ73" s="482">
        <v>0</v>
      </c>
      <c r="AK73" s="482">
        <v>0</v>
      </c>
      <c r="AL73" s="482">
        <v>0</v>
      </c>
      <c r="AM73" s="482">
        <v>0</v>
      </c>
      <c r="AN73" s="482">
        <v>0</v>
      </c>
      <c r="AO73" s="482">
        <v>0</v>
      </c>
      <c r="AP73" s="482">
        <v>0</v>
      </c>
      <c r="AQ73" s="482">
        <v>0</v>
      </c>
      <c r="AR73" s="482">
        <v>0</v>
      </c>
      <c r="AS73" s="482">
        <v>0</v>
      </c>
      <c r="AT73" s="482">
        <v>0</v>
      </c>
      <c r="AU73" s="482">
        <v>0</v>
      </c>
      <c r="AV73" s="482">
        <v>0</v>
      </c>
      <c r="AW73" s="482">
        <v>0</v>
      </c>
      <c r="AX73" s="482">
        <v>1.10602409638554E-5</v>
      </c>
      <c r="AY73" s="482">
        <v>1.09940119760479E-5</v>
      </c>
      <c r="AZ73" s="482">
        <v>3.3696428571428601E-5</v>
      </c>
      <c r="BA73" s="482">
        <v>3.7987455621301701E-5</v>
      </c>
      <c r="BB73" s="482">
        <v>1.4003999999999999E-4</v>
      </c>
      <c r="BC73" s="482">
        <v>1.40581052631579E-4</v>
      </c>
      <c r="BD73" s="482">
        <v>1.4758026708769299E-4</v>
      </c>
      <c r="BE73" s="483">
        <v>1.83016691935806E-3</v>
      </c>
      <c r="BF73" s="132">
        <v>11.3672798492072</v>
      </c>
      <c r="BG73" s="132">
        <v>0</v>
      </c>
      <c r="BH73" s="132">
        <v>6.5478723732383104E-5</v>
      </c>
    </row>
    <row r="74" spans="1:60">
      <c r="A74" s="124" t="s">
        <v>319</v>
      </c>
      <c r="B74" s="482">
        <v>0</v>
      </c>
      <c r="C74" s="482">
        <v>0</v>
      </c>
      <c r="D74" s="482">
        <v>0</v>
      </c>
      <c r="E74" s="482">
        <v>0</v>
      </c>
      <c r="F74" s="482">
        <v>0</v>
      </c>
      <c r="G74" s="482">
        <v>0</v>
      </c>
      <c r="H74" s="482">
        <v>0</v>
      </c>
      <c r="I74" s="482">
        <v>0</v>
      </c>
      <c r="J74" s="482">
        <v>0</v>
      </c>
      <c r="K74" s="482">
        <v>0</v>
      </c>
      <c r="L74" s="482">
        <v>0</v>
      </c>
      <c r="M74" s="482">
        <v>0</v>
      </c>
      <c r="N74" s="482">
        <v>0</v>
      </c>
      <c r="O74" s="482">
        <v>0</v>
      </c>
      <c r="P74" s="482">
        <v>0</v>
      </c>
      <c r="Q74" s="482">
        <v>0</v>
      </c>
      <c r="R74" s="482">
        <v>0</v>
      </c>
      <c r="S74" s="482">
        <v>0</v>
      </c>
      <c r="T74" s="482">
        <v>0</v>
      </c>
      <c r="U74" s="482">
        <v>0</v>
      </c>
      <c r="V74" s="482">
        <v>0</v>
      </c>
      <c r="W74" s="482">
        <v>0</v>
      </c>
      <c r="X74" s="482">
        <v>0</v>
      </c>
      <c r="Y74" s="482">
        <v>0</v>
      </c>
      <c r="Z74" s="482">
        <v>0</v>
      </c>
      <c r="AA74" s="482">
        <v>0</v>
      </c>
      <c r="AB74" s="482">
        <v>0</v>
      </c>
      <c r="AC74" s="482">
        <v>0</v>
      </c>
      <c r="AD74" s="482">
        <v>0</v>
      </c>
      <c r="AE74" s="482">
        <v>0</v>
      </c>
      <c r="AF74" s="482">
        <v>0</v>
      </c>
      <c r="AG74" s="482">
        <v>0</v>
      </c>
      <c r="AH74" s="482">
        <v>0</v>
      </c>
      <c r="AI74" s="482">
        <v>0</v>
      </c>
      <c r="AJ74" s="482">
        <v>0</v>
      </c>
      <c r="AK74" s="482">
        <v>0</v>
      </c>
      <c r="AL74" s="482">
        <v>0</v>
      </c>
      <c r="AM74" s="482">
        <v>0</v>
      </c>
      <c r="AN74" s="482">
        <v>0</v>
      </c>
      <c r="AO74" s="482">
        <v>0</v>
      </c>
      <c r="AP74" s="482">
        <v>0</v>
      </c>
      <c r="AQ74" s="482">
        <v>0</v>
      </c>
      <c r="AR74" s="482">
        <v>0</v>
      </c>
      <c r="AS74" s="482">
        <v>0</v>
      </c>
      <c r="AT74" s="482">
        <v>0</v>
      </c>
      <c r="AU74" s="482">
        <v>0</v>
      </c>
      <c r="AV74" s="482">
        <v>1.08161670731707E-3</v>
      </c>
      <c r="AW74" s="482">
        <v>1.0750614545454501E-3</v>
      </c>
      <c r="AX74" s="482">
        <v>1.09307439759036E-3</v>
      </c>
      <c r="AY74" s="482">
        <v>1.1117694610778401E-3</v>
      </c>
      <c r="AZ74" s="482">
        <v>1.1051517857142801E-3</v>
      </c>
      <c r="BA74" s="482">
        <v>1.11543337278106E-3</v>
      </c>
      <c r="BB74" s="482">
        <v>1.1088719999999999E-3</v>
      </c>
      <c r="BC74" s="482">
        <v>1.10238736842105E-3</v>
      </c>
      <c r="BD74" s="482">
        <v>1.0983228512904499E-3</v>
      </c>
      <c r="BE74" s="483">
        <v>1.09428819591837E-3</v>
      </c>
      <c r="BF74" s="132">
        <v>-6.3956730233075696E-3</v>
      </c>
      <c r="BG74" s="132">
        <v>0</v>
      </c>
      <c r="BH74" s="132">
        <v>3.9150852147015701E-5</v>
      </c>
    </row>
    <row r="75" spans="1:60">
      <c r="A75" s="124" t="s">
        <v>320</v>
      </c>
      <c r="B75" s="482">
        <v>0</v>
      </c>
      <c r="C75" s="482">
        <v>0</v>
      </c>
      <c r="D75" s="482">
        <v>0</v>
      </c>
      <c r="E75" s="482">
        <v>0</v>
      </c>
      <c r="F75" s="482">
        <v>0</v>
      </c>
      <c r="G75" s="482">
        <v>0</v>
      </c>
      <c r="H75" s="482">
        <v>0</v>
      </c>
      <c r="I75" s="482">
        <v>0</v>
      </c>
      <c r="J75" s="482">
        <v>0</v>
      </c>
      <c r="K75" s="482">
        <v>0</v>
      </c>
      <c r="L75" s="482">
        <v>0</v>
      </c>
      <c r="M75" s="482">
        <v>0</v>
      </c>
      <c r="N75" s="482">
        <v>0</v>
      </c>
      <c r="O75" s="482">
        <v>0</v>
      </c>
      <c r="P75" s="482">
        <v>0</v>
      </c>
      <c r="Q75" s="482">
        <v>0</v>
      </c>
      <c r="R75" s="482">
        <v>0</v>
      </c>
      <c r="S75" s="482">
        <v>0</v>
      </c>
      <c r="T75" s="482">
        <v>0</v>
      </c>
      <c r="U75" s="482">
        <v>0</v>
      </c>
      <c r="V75" s="482">
        <v>0</v>
      </c>
      <c r="W75" s="482">
        <v>0</v>
      </c>
      <c r="X75" s="482">
        <v>0</v>
      </c>
      <c r="Y75" s="482">
        <v>0</v>
      </c>
      <c r="Z75" s="482">
        <v>0</v>
      </c>
      <c r="AA75" s="482">
        <v>0</v>
      </c>
      <c r="AB75" s="482">
        <v>0</v>
      </c>
      <c r="AC75" s="482">
        <v>0</v>
      </c>
      <c r="AD75" s="482">
        <v>0</v>
      </c>
      <c r="AE75" s="482">
        <v>0</v>
      </c>
      <c r="AF75" s="482">
        <v>0</v>
      </c>
      <c r="AG75" s="482">
        <v>0</v>
      </c>
      <c r="AH75" s="482">
        <v>0</v>
      </c>
      <c r="AI75" s="482">
        <v>0</v>
      </c>
      <c r="AJ75" s="482">
        <v>0</v>
      </c>
      <c r="AK75" s="482">
        <v>0</v>
      </c>
      <c r="AL75" s="482">
        <v>0</v>
      </c>
      <c r="AM75" s="482">
        <v>0</v>
      </c>
      <c r="AN75" s="482">
        <v>0</v>
      </c>
      <c r="AO75" s="482">
        <v>0</v>
      </c>
      <c r="AP75" s="482">
        <v>0</v>
      </c>
      <c r="AQ75" s="482">
        <v>0</v>
      </c>
      <c r="AR75" s="482">
        <v>0</v>
      </c>
      <c r="AS75" s="482">
        <v>5.7873913043478202E-6</v>
      </c>
      <c r="AT75" s="482">
        <v>5.7516666666666602E-6</v>
      </c>
      <c r="AU75" s="482">
        <v>3.8381411042944802E-5</v>
      </c>
      <c r="AV75" s="482">
        <v>5.0303414634146302E-5</v>
      </c>
      <c r="AW75" s="482">
        <v>2.37724909090909E-4</v>
      </c>
      <c r="AX75" s="482">
        <v>3.9148644578313201E-4</v>
      </c>
      <c r="AY75" s="482">
        <v>4.2034688622754501E-4</v>
      </c>
      <c r="AZ75" s="482">
        <v>4.17844821428571E-4</v>
      </c>
      <c r="BA75" s="482">
        <v>4.1537236686390498E-4</v>
      </c>
      <c r="BB75" s="482">
        <v>5.8532400000000002E-4</v>
      </c>
      <c r="BC75" s="482">
        <v>1.91434315789474E-3</v>
      </c>
      <c r="BD75" s="482">
        <v>9.2527323508576793E-3</v>
      </c>
      <c r="BE75" s="483">
        <v>9.2187427218137202E-3</v>
      </c>
      <c r="BF75" s="132">
        <v>-6.3956730233075696E-3</v>
      </c>
      <c r="BG75" s="132">
        <v>1.09241405744838</v>
      </c>
      <c r="BH75" s="132">
        <v>3.2982319888793702E-4</v>
      </c>
    </row>
    <row r="76" spans="1:60">
      <c r="A76" s="124" t="s">
        <v>321</v>
      </c>
      <c r="B76" s="482">
        <v>0</v>
      </c>
      <c r="C76" s="482">
        <v>0</v>
      </c>
      <c r="D76" s="482">
        <v>0</v>
      </c>
      <c r="E76" s="482">
        <v>0</v>
      </c>
      <c r="F76" s="482">
        <v>0</v>
      </c>
      <c r="G76" s="482">
        <v>0</v>
      </c>
      <c r="H76" s="482">
        <v>0</v>
      </c>
      <c r="I76" s="482">
        <v>0</v>
      </c>
      <c r="J76" s="482">
        <v>0</v>
      </c>
      <c r="K76" s="482">
        <v>0</v>
      </c>
      <c r="L76" s="482">
        <v>0</v>
      </c>
      <c r="M76" s="482">
        <v>0</v>
      </c>
      <c r="N76" s="482">
        <v>0</v>
      </c>
      <c r="O76" s="482">
        <v>0</v>
      </c>
      <c r="P76" s="482">
        <v>0</v>
      </c>
      <c r="Q76" s="482">
        <v>0</v>
      </c>
      <c r="R76" s="482">
        <v>0</v>
      </c>
      <c r="S76" s="482">
        <v>0</v>
      </c>
      <c r="T76" s="482">
        <v>0</v>
      </c>
      <c r="U76" s="482">
        <v>0</v>
      </c>
      <c r="V76" s="482">
        <v>0</v>
      </c>
      <c r="W76" s="482">
        <v>0</v>
      </c>
      <c r="X76" s="482">
        <v>0</v>
      </c>
      <c r="Y76" s="482">
        <v>0</v>
      </c>
      <c r="Z76" s="482">
        <v>0</v>
      </c>
      <c r="AA76" s="482">
        <v>0</v>
      </c>
      <c r="AB76" s="482">
        <v>0</v>
      </c>
      <c r="AC76" s="482">
        <v>0</v>
      </c>
      <c r="AD76" s="482">
        <v>0</v>
      </c>
      <c r="AE76" s="482">
        <v>0</v>
      </c>
      <c r="AF76" s="482">
        <v>0</v>
      </c>
      <c r="AG76" s="482">
        <v>0</v>
      </c>
      <c r="AH76" s="482">
        <v>0</v>
      </c>
      <c r="AI76" s="482">
        <v>0</v>
      </c>
      <c r="AJ76" s="482">
        <v>0</v>
      </c>
      <c r="AK76" s="482">
        <v>0</v>
      </c>
      <c r="AL76" s="482">
        <v>0</v>
      </c>
      <c r="AM76" s="482">
        <v>0</v>
      </c>
      <c r="AN76" s="482">
        <v>0</v>
      </c>
      <c r="AO76" s="482">
        <v>0</v>
      </c>
      <c r="AP76" s="482">
        <v>0</v>
      </c>
      <c r="AQ76" s="482">
        <v>0</v>
      </c>
      <c r="AR76" s="482">
        <v>0</v>
      </c>
      <c r="AS76" s="482">
        <v>0</v>
      </c>
      <c r="AT76" s="482">
        <v>6.0010000000000003E-5</v>
      </c>
      <c r="AU76" s="482">
        <v>1.72936932515337E-4</v>
      </c>
      <c r="AV76" s="482">
        <v>1.9307853658536599E-4</v>
      </c>
      <c r="AW76" s="482">
        <v>2.2478945454545399E-4</v>
      </c>
      <c r="AX76" s="482">
        <v>8.0197807228915596E-4</v>
      </c>
      <c r="AY76" s="482">
        <v>2.9079986227544901E-3</v>
      </c>
      <c r="AZ76" s="482">
        <v>2.88426857142857E-3</v>
      </c>
      <c r="BA76" s="482">
        <v>3.1235719526627199E-3</v>
      </c>
      <c r="BB76" s="482">
        <v>7.1214390000000002E-3</v>
      </c>
      <c r="BC76" s="482">
        <v>1.1811279513694799E-2</v>
      </c>
      <c r="BD76" s="482">
        <v>3.7216452169912498E-2</v>
      </c>
      <c r="BE76" s="483">
        <v>4.93740694891001E-2</v>
      </c>
      <c r="BF76" s="132">
        <v>0.32304840437482801</v>
      </c>
      <c r="BG76" s="132">
        <v>0.90217791167933603</v>
      </c>
      <c r="BH76" s="132">
        <v>1.7664787956905199E-3</v>
      </c>
    </row>
    <row r="77" spans="1:60">
      <c r="A77" s="124" t="s">
        <v>322</v>
      </c>
      <c r="B77" s="482">
        <v>0</v>
      </c>
      <c r="C77" s="482">
        <v>0</v>
      </c>
      <c r="D77" s="482">
        <v>0</v>
      </c>
      <c r="E77" s="482">
        <v>0</v>
      </c>
      <c r="F77" s="482">
        <v>0</v>
      </c>
      <c r="G77" s="482">
        <v>0</v>
      </c>
      <c r="H77" s="482">
        <v>0</v>
      </c>
      <c r="I77" s="482">
        <v>0</v>
      </c>
      <c r="J77" s="482">
        <v>0</v>
      </c>
      <c r="K77" s="482">
        <v>0</v>
      </c>
      <c r="L77" s="482">
        <v>0</v>
      </c>
      <c r="M77" s="482">
        <v>0</v>
      </c>
      <c r="N77" s="482">
        <v>0</v>
      </c>
      <c r="O77" s="482">
        <v>0</v>
      </c>
      <c r="P77" s="482">
        <v>0</v>
      </c>
      <c r="Q77" s="482">
        <v>0</v>
      </c>
      <c r="R77" s="482">
        <v>0</v>
      </c>
      <c r="S77" s="482">
        <v>0</v>
      </c>
      <c r="T77" s="482">
        <v>0</v>
      </c>
      <c r="U77" s="482">
        <v>0</v>
      </c>
      <c r="V77" s="482">
        <v>0</v>
      </c>
      <c r="W77" s="482">
        <v>0</v>
      </c>
      <c r="X77" s="482">
        <v>0</v>
      </c>
      <c r="Y77" s="482">
        <v>0</v>
      </c>
      <c r="Z77" s="482">
        <v>0</v>
      </c>
      <c r="AA77" s="482">
        <v>1.0000000000000001E-5</v>
      </c>
      <c r="AB77" s="482">
        <v>1.0000000000000001E-5</v>
      </c>
      <c r="AC77" s="482">
        <v>1.0000000000000001E-5</v>
      </c>
      <c r="AD77" s="482">
        <v>1.0000000000000001E-5</v>
      </c>
      <c r="AE77" s="482">
        <v>1.0000000000000001E-5</v>
      </c>
      <c r="AF77" s="482">
        <v>1.0000000000000001E-5</v>
      </c>
      <c r="AG77" s="482">
        <v>1.0000000000000001E-5</v>
      </c>
      <c r="AH77" s="482">
        <v>3.0000000000000001E-5</v>
      </c>
      <c r="AI77" s="482">
        <v>3.0000000000000001E-5</v>
      </c>
      <c r="AJ77" s="482">
        <v>3.0000000000000001E-5</v>
      </c>
      <c r="AK77" s="482">
        <v>6.0000000000000002E-5</v>
      </c>
      <c r="AL77" s="482">
        <v>7.9480519480519505E-5</v>
      </c>
      <c r="AM77" s="482">
        <v>7.8967741935483894E-5</v>
      </c>
      <c r="AN77" s="482">
        <v>8.8269230769230796E-5</v>
      </c>
      <c r="AO77" s="482">
        <v>9.8426751592356707E-5</v>
      </c>
      <c r="AP77" s="482">
        <v>8.8120253164557003E-5</v>
      </c>
      <c r="AQ77" s="482">
        <v>9.7188679245283004E-5</v>
      </c>
      <c r="AR77" s="482">
        <v>1.3483125E-4</v>
      </c>
      <c r="AS77" s="482">
        <v>1.6155279503105599E-4</v>
      </c>
      <c r="AT77" s="482">
        <v>1.4449999999999999E-4</v>
      </c>
      <c r="AU77" s="482">
        <v>1.7682763803681E-4</v>
      </c>
      <c r="AV77" s="482">
        <v>1.87359695121951E-4</v>
      </c>
      <c r="AW77" s="482">
        <v>2.0894795267745899E-4</v>
      </c>
      <c r="AX77" s="482">
        <v>2.9991686746987898E-4</v>
      </c>
      <c r="AY77" s="482">
        <v>5.2636122754491004E-4</v>
      </c>
      <c r="AZ77" s="482">
        <v>2.9957946428571399E-3</v>
      </c>
      <c r="BA77" s="482">
        <v>9.63085207100591E-3</v>
      </c>
      <c r="BB77" s="482">
        <v>1.4993325E-2</v>
      </c>
      <c r="BC77" s="482">
        <v>2.4422065789473701E-2</v>
      </c>
      <c r="BD77" s="482">
        <v>3.2361131752364797E-2</v>
      </c>
      <c r="BE77" s="483">
        <v>3.9810291877695698E-2</v>
      </c>
      <c r="BF77" s="132">
        <v>0.226827321498457</v>
      </c>
      <c r="BG77" s="132">
        <v>0.71797003854636099</v>
      </c>
      <c r="BH77" s="132">
        <v>1.4243111248450999E-3</v>
      </c>
    </row>
    <row r="78" spans="1:60" s="125" customFormat="1">
      <c r="A78" s="133" t="s">
        <v>323</v>
      </c>
      <c r="B78" s="484">
        <v>0</v>
      </c>
      <c r="C78" s="484">
        <v>0</v>
      </c>
      <c r="D78" s="484">
        <v>0</v>
      </c>
      <c r="E78" s="484">
        <v>0</v>
      </c>
      <c r="F78" s="484">
        <v>0</v>
      </c>
      <c r="G78" s="484">
        <v>0</v>
      </c>
      <c r="H78" s="484">
        <v>0</v>
      </c>
      <c r="I78" s="484">
        <v>0</v>
      </c>
      <c r="J78" s="484">
        <v>0</v>
      </c>
      <c r="K78" s="484">
        <v>0</v>
      </c>
      <c r="L78" s="484">
        <v>0</v>
      </c>
      <c r="M78" s="484">
        <v>0</v>
      </c>
      <c r="N78" s="484">
        <v>0</v>
      </c>
      <c r="O78" s="484">
        <v>0</v>
      </c>
      <c r="P78" s="484">
        <v>0</v>
      </c>
      <c r="Q78" s="484">
        <v>0</v>
      </c>
      <c r="R78" s="484">
        <v>0</v>
      </c>
      <c r="S78" s="484">
        <v>0</v>
      </c>
      <c r="T78" s="484">
        <v>0</v>
      </c>
      <c r="U78" s="484">
        <v>0</v>
      </c>
      <c r="V78" s="484">
        <v>0</v>
      </c>
      <c r="W78" s="484">
        <v>0</v>
      </c>
      <c r="X78" s="484">
        <v>0</v>
      </c>
      <c r="Y78" s="484">
        <v>0</v>
      </c>
      <c r="Z78" s="484">
        <v>0</v>
      </c>
      <c r="AA78" s="484">
        <v>1.0000000000000001E-5</v>
      </c>
      <c r="AB78" s="484">
        <v>1.0000000000000001E-5</v>
      </c>
      <c r="AC78" s="484">
        <v>1.0000000000000001E-5</v>
      </c>
      <c r="AD78" s="484">
        <v>1.0000000000000001E-5</v>
      </c>
      <c r="AE78" s="484">
        <v>1.0000000000000001E-5</v>
      </c>
      <c r="AF78" s="484">
        <v>1.0000000000000001E-5</v>
      </c>
      <c r="AG78" s="484">
        <v>1.0000000000000001E-5</v>
      </c>
      <c r="AH78" s="484">
        <v>3.0000000000000001E-5</v>
      </c>
      <c r="AI78" s="484">
        <v>3.0000000000000001E-5</v>
      </c>
      <c r="AJ78" s="484">
        <v>3.8000000000000002E-4</v>
      </c>
      <c r="AK78" s="484">
        <v>4.2499999999999998E-4</v>
      </c>
      <c r="AL78" s="484">
        <v>5.1364285714285704E-4</v>
      </c>
      <c r="AM78" s="484">
        <v>4.86638709677419E-4</v>
      </c>
      <c r="AN78" s="484">
        <v>4.76653846153846E-4</v>
      </c>
      <c r="AO78" s="484">
        <v>6.56828025477707E-4</v>
      </c>
      <c r="AP78" s="484">
        <v>8.8120253164556902E-4</v>
      </c>
      <c r="AQ78" s="484">
        <v>1.4000943396226401E-3</v>
      </c>
      <c r="AR78" s="484">
        <v>1.57876875E-3</v>
      </c>
      <c r="AS78" s="484">
        <v>2.1819985714285699E-3</v>
      </c>
      <c r="AT78" s="484">
        <v>3.0738172222222202E-3</v>
      </c>
      <c r="AU78" s="484">
        <v>3.7560232822085901E-3</v>
      </c>
      <c r="AV78" s="484">
        <v>6.2534925E-3</v>
      </c>
      <c r="AW78" s="484">
        <v>8.0389964981320006E-3</v>
      </c>
      <c r="AX78" s="484">
        <v>1.0163476626505999E-2</v>
      </c>
      <c r="AY78" s="484">
        <v>1.6423867455089801E-2</v>
      </c>
      <c r="AZ78" s="484">
        <v>2.21493E-2</v>
      </c>
      <c r="BA78" s="484">
        <v>3.4331986863905303E-2</v>
      </c>
      <c r="BB78" s="484">
        <v>4.5239238000000001E-2</v>
      </c>
      <c r="BC78" s="484">
        <v>6.9030550566326301E-2</v>
      </c>
      <c r="BD78" s="484">
        <v>0.122705264124136</v>
      </c>
      <c r="BE78" s="484">
        <v>0.165231207493757</v>
      </c>
      <c r="BF78" s="135">
        <v>0.34289068430235697</v>
      </c>
      <c r="BG78" s="135">
        <v>0.44583427356781002</v>
      </c>
      <c r="BH78" s="135">
        <v>5.9115529152098502E-3</v>
      </c>
    </row>
    <row r="79" spans="1:60">
      <c r="B79" s="482"/>
      <c r="C79" s="482"/>
      <c r="D79" s="482"/>
      <c r="E79" s="482"/>
      <c r="F79" s="482"/>
      <c r="G79" s="482"/>
      <c r="H79" s="482"/>
      <c r="I79" s="482"/>
      <c r="J79" s="482"/>
      <c r="K79" s="482"/>
      <c r="L79" s="482"/>
      <c r="M79" s="482"/>
      <c r="N79" s="482"/>
      <c r="O79" s="482"/>
      <c r="P79" s="482"/>
      <c r="Q79" s="482"/>
      <c r="R79" s="482"/>
      <c r="S79" s="482"/>
      <c r="T79" s="482"/>
      <c r="U79" s="482"/>
      <c r="V79" s="482"/>
      <c r="W79" s="482"/>
      <c r="X79" s="482"/>
      <c r="Y79" s="482"/>
      <c r="Z79" s="482"/>
      <c r="AA79" s="482"/>
      <c r="AB79" s="482"/>
      <c r="AC79" s="482"/>
      <c r="AD79" s="482"/>
      <c r="AE79" s="482"/>
      <c r="AF79" s="482"/>
      <c r="AG79" s="482"/>
      <c r="AH79" s="482"/>
      <c r="AI79" s="482"/>
      <c r="AJ79" s="482"/>
      <c r="AK79" s="482"/>
      <c r="AL79" s="482"/>
      <c r="AM79" s="482"/>
      <c r="AN79" s="482"/>
      <c r="AO79" s="482"/>
      <c r="AP79" s="482"/>
      <c r="AQ79" s="482"/>
      <c r="AR79" s="482"/>
      <c r="AS79" s="482"/>
      <c r="AT79" s="482"/>
      <c r="AU79" s="482"/>
      <c r="AV79" s="482"/>
      <c r="AW79" s="482"/>
      <c r="AX79" s="482"/>
      <c r="AY79" s="482"/>
      <c r="AZ79" s="482"/>
      <c r="BA79" s="482"/>
      <c r="BB79" s="482"/>
      <c r="BC79" s="482"/>
      <c r="BD79" s="482"/>
      <c r="BE79" s="483"/>
      <c r="BF79" s="132"/>
      <c r="BG79" s="132"/>
      <c r="BH79" s="132"/>
    </row>
    <row r="80" spans="1:60">
      <c r="A80" s="136" t="s">
        <v>324</v>
      </c>
      <c r="B80" s="482">
        <v>0</v>
      </c>
      <c r="C80" s="482">
        <v>0</v>
      </c>
      <c r="D80" s="482">
        <v>0</v>
      </c>
      <c r="E80" s="482">
        <v>0</v>
      </c>
      <c r="F80" s="482">
        <v>0</v>
      </c>
      <c r="G80" s="482">
        <v>0</v>
      </c>
      <c r="H80" s="482">
        <v>0</v>
      </c>
      <c r="I80" s="482">
        <v>0</v>
      </c>
      <c r="J80" s="482">
        <v>0</v>
      </c>
      <c r="K80" s="482">
        <v>0</v>
      </c>
      <c r="L80" s="482">
        <v>0</v>
      </c>
      <c r="M80" s="482">
        <v>0</v>
      </c>
      <c r="N80" s="482">
        <v>0</v>
      </c>
      <c r="O80" s="482">
        <v>0</v>
      </c>
      <c r="P80" s="482">
        <v>0</v>
      </c>
      <c r="Q80" s="482">
        <v>0</v>
      </c>
      <c r="R80" s="482">
        <v>0</v>
      </c>
      <c r="S80" s="482">
        <v>0</v>
      </c>
      <c r="T80" s="482">
        <v>0</v>
      </c>
      <c r="U80" s="482">
        <v>0</v>
      </c>
      <c r="V80" s="482">
        <v>0</v>
      </c>
      <c r="W80" s="482">
        <v>0</v>
      </c>
      <c r="X80" s="482">
        <v>0</v>
      </c>
      <c r="Y80" s="482">
        <v>0</v>
      </c>
      <c r="Z80" s="482">
        <v>0</v>
      </c>
      <c r="AA80" s="482">
        <v>0</v>
      </c>
      <c r="AB80" s="482">
        <v>0</v>
      </c>
      <c r="AC80" s="482">
        <v>0</v>
      </c>
      <c r="AD80" s="482">
        <v>0</v>
      </c>
      <c r="AE80" s="482">
        <v>0</v>
      </c>
      <c r="AF80" s="482">
        <v>0</v>
      </c>
      <c r="AG80" s="482">
        <v>0</v>
      </c>
      <c r="AH80" s="482">
        <v>0</v>
      </c>
      <c r="AI80" s="482">
        <v>0</v>
      </c>
      <c r="AJ80" s="482">
        <v>0</v>
      </c>
      <c r="AK80" s="482">
        <v>0</v>
      </c>
      <c r="AL80" s="482">
        <v>0</v>
      </c>
      <c r="AM80" s="482">
        <v>0</v>
      </c>
      <c r="AN80" s="482">
        <v>0</v>
      </c>
      <c r="AO80" s="482">
        <v>0</v>
      </c>
      <c r="AP80" s="482">
        <v>0</v>
      </c>
      <c r="AQ80" s="482">
        <v>0</v>
      </c>
      <c r="AR80" s="482">
        <v>0</v>
      </c>
      <c r="AS80" s="482">
        <v>0</v>
      </c>
      <c r="AT80" s="482">
        <v>0</v>
      </c>
      <c r="AU80" s="482">
        <v>8.5417177914110404E-5</v>
      </c>
      <c r="AV80" s="482">
        <v>1.69034679878049E-4</v>
      </c>
      <c r="AW80" s="482">
        <v>2.4779521793275201E-4</v>
      </c>
      <c r="AX80" s="482">
        <v>2.6360240963855402E-4</v>
      </c>
      <c r="AY80" s="482">
        <v>5.5886227544910095E-4</v>
      </c>
      <c r="AZ80" s="482">
        <v>7.0124999999999897E-4</v>
      </c>
      <c r="BA80" s="482">
        <v>2.3905304368971401E-3</v>
      </c>
      <c r="BB80" s="482">
        <v>4.7070000000000002E-3</v>
      </c>
      <c r="BC80" s="482">
        <v>5.4847368421052601E-3</v>
      </c>
      <c r="BD80" s="482">
        <v>5.5714870954526796E-3</v>
      </c>
      <c r="BE80" s="483">
        <v>5.4000326530612196E-3</v>
      </c>
      <c r="BF80" s="132">
        <v>-3.3421710717073602E-2</v>
      </c>
      <c r="BG80" s="132">
        <v>0</v>
      </c>
      <c r="BH80" s="132">
        <v>1.9319945218967499E-4</v>
      </c>
    </row>
    <row r="81" spans="1:60">
      <c r="A81" s="136" t="s">
        <v>325</v>
      </c>
      <c r="B81" s="482">
        <v>0</v>
      </c>
      <c r="C81" s="482">
        <v>0</v>
      </c>
      <c r="D81" s="482">
        <v>0</v>
      </c>
      <c r="E81" s="482">
        <v>0</v>
      </c>
      <c r="F81" s="482">
        <v>0</v>
      </c>
      <c r="G81" s="482">
        <v>0</v>
      </c>
      <c r="H81" s="482">
        <v>0</v>
      </c>
      <c r="I81" s="482">
        <v>0</v>
      </c>
      <c r="J81" s="482">
        <v>0</v>
      </c>
      <c r="K81" s="482">
        <v>0</v>
      </c>
      <c r="L81" s="482">
        <v>0</v>
      </c>
      <c r="M81" s="482">
        <v>0</v>
      </c>
      <c r="N81" s="482">
        <v>0</v>
      </c>
      <c r="O81" s="482">
        <v>0</v>
      </c>
      <c r="P81" s="482">
        <v>0</v>
      </c>
      <c r="Q81" s="482">
        <v>0</v>
      </c>
      <c r="R81" s="482">
        <v>0</v>
      </c>
      <c r="S81" s="482">
        <v>0</v>
      </c>
      <c r="T81" s="482">
        <v>0</v>
      </c>
      <c r="U81" s="482">
        <v>0</v>
      </c>
      <c r="V81" s="482">
        <v>0</v>
      </c>
      <c r="W81" s="482">
        <v>0</v>
      </c>
      <c r="X81" s="482">
        <v>0</v>
      </c>
      <c r="Y81" s="482">
        <v>0</v>
      </c>
      <c r="Z81" s="482">
        <v>0</v>
      </c>
      <c r="AA81" s="482">
        <v>0</v>
      </c>
      <c r="AB81" s="482">
        <v>0</v>
      </c>
      <c r="AC81" s="482">
        <v>0</v>
      </c>
      <c r="AD81" s="482">
        <v>0</v>
      </c>
      <c r="AE81" s="482">
        <v>0</v>
      </c>
      <c r="AF81" s="482">
        <v>0</v>
      </c>
      <c r="AG81" s="482">
        <v>0</v>
      </c>
      <c r="AH81" s="482">
        <v>0</v>
      </c>
      <c r="AI81" s="482">
        <v>0</v>
      </c>
      <c r="AJ81" s="482">
        <v>1.2E-4</v>
      </c>
      <c r="AK81" s="482">
        <v>8.0699999999999999E-4</v>
      </c>
      <c r="AL81" s="482">
        <v>1.7873181818181801E-3</v>
      </c>
      <c r="AM81" s="482">
        <v>2.1074516129032301E-3</v>
      </c>
      <c r="AN81" s="482">
        <v>2.8148076923076898E-3</v>
      </c>
      <c r="AO81" s="482">
        <v>4.9218297625940903E-3</v>
      </c>
      <c r="AP81" s="482">
        <v>4.9493670886075897E-3</v>
      </c>
      <c r="AQ81" s="482">
        <v>5.8319039451114902E-3</v>
      </c>
      <c r="AR81" s="482">
        <v>6.3460227272727201E-3</v>
      </c>
      <c r="AS81" s="482">
        <v>8.8503670242800602E-3</v>
      </c>
      <c r="AT81" s="482">
        <v>9.8164983164983101E-3</v>
      </c>
      <c r="AU81" s="482">
        <v>1.34634690462911E-2</v>
      </c>
      <c r="AV81" s="482">
        <v>1.6227272727272701E-2</v>
      </c>
      <c r="AW81" s="482">
        <v>1.7065564738291999E-2</v>
      </c>
      <c r="AX81" s="482">
        <v>1.4765607886089801E-2</v>
      </c>
      <c r="AY81" s="482">
        <v>1.0697876973326101E-2</v>
      </c>
      <c r="AZ81" s="482">
        <v>1.7636396103896099E-2</v>
      </c>
      <c r="BA81" s="482">
        <v>2.3812802582033301E-2</v>
      </c>
      <c r="BB81" s="482">
        <v>2.4409090909090901E-2</v>
      </c>
      <c r="BC81" s="482">
        <v>3.1677299308878297E-2</v>
      </c>
      <c r="BD81" s="482">
        <v>5.7664328661460998E-2</v>
      </c>
      <c r="BE81" s="483">
        <v>8.6017266542980794E-2</v>
      </c>
      <c r="BF81" s="132">
        <v>0.487613723774598</v>
      </c>
      <c r="BG81" s="132">
        <v>0.19369964410040599</v>
      </c>
      <c r="BH81" s="132">
        <v>3.0774793121919998E-3</v>
      </c>
    </row>
    <row r="82" spans="1:60">
      <c r="A82" s="136" t="s">
        <v>326</v>
      </c>
      <c r="B82" s="482">
        <v>0</v>
      </c>
      <c r="C82" s="482">
        <v>0</v>
      </c>
      <c r="D82" s="482">
        <v>0</v>
      </c>
      <c r="E82" s="482">
        <v>0</v>
      </c>
      <c r="F82" s="482">
        <v>0</v>
      </c>
      <c r="G82" s="482">
        <v>0</v>
      </c>
      <c r="H82" s="482">
        <v>0</v>
      </c>
      <c r="I82" s="482">
        <v>0</v>
      </c>
      <c r="J82" s="482">
        <v>0</v>
      </c>
      <c r="K82" s="482">
        <v>0</v>
      </c>
      <c r="L82" s="482">
        <v>0</v>
      </c>
      <c r="M82" s="482">
        <v>0</v>
      </c>
      <c r="N82" s="482">
        <v>0</v>
      </c>
      <c r="O82" s="482">
        <v>0</v>
      </c>
      <c r="P82" s="482">
        <v>0</v>
      </c>
      <c r="Q82" s="482">
        <v>0</v>
      </c>
      <c r="R82" s="482">
        <v>0</v>
      </c>
      <c r="S82" s="482">
        <v>0</v>
      </c>
      <c r="T82" s="482">
        <v>0</v>
      </c>
      <c r="U82" s="482">
        <v>0</v>
      </c>
      <c r="V82" s="482">
        <v>0</v>
      </c>
      <c r="W82" s="482">
        <v>0</v>
      </c>
      <c r="X82" s="482">
        <v>0</v>
      </c>
      <c r="Y82" s="482">
        <v>0</v>
      </c>
      <c r="Z82" s="482">
        <v>0</v>
      </c>
      <c r="AA82" s="482">
        <v>0</v>
      </c>
      <c r="AB82" s="482">
        <v>0</v>
      </c>
      <c r="AC82" s="482">
        <v>0</v>
      </c>
      <c r="AD82" s="482">
        <v>0</v>
      </c>
      <c r="AE82" s="482">
        <v>0</v>
      </c>
      <c r="AF82" s="482">
        <v>0</v>
      </c>
      <c r="AG82" s="482">
        <v>0</v>
      </c>
      <c r="AH82" s="482">
        <v>0</v>
      </c>
      <c r="AI82" s="482">
        <v>0</v>
      </c>
      <c r="AJ82" s="482">
        <v>0</v>
      </c>
      <c r="AK82" s="482">
        <v>6.4000000000000005E-4</v>
      </c>
      <c r="AL82" s="482">
        <v>2.04463636363636E-3</v>
      </c>
      <c r="AM82" s="482">
        <v>1.9149777126099699E-3</v>
      </c>
      <c r="AN82" s="482">
        <v>1.9899906759906802E-3</v>
      </c>
      <c r="AO82" s="482">
        <v>1.93930920671685E-3</v>
      </c>
      <c r="AP82" s="482">
        <v>1.9986933256616801E-3</v>
      </c>
      <c r="AQ82" s="482">
        <v>1.76383990851915E-3</v>
      </c>
      <c r="AR82" s="482">
        <v>2.6679471590909101E-3</v>
      </c>
      <c r="AS82" s="482">
        <v>2.83478599661208E-3</v>
      </c>
      <c r="AT82" s="482">
        <v>3.69467620650954E-3</v>
      </c>
      <c r="AU82" s="482">
        <v>6.1847763524818704E-3</v>
      </c>
      <c r="AV82" s="482">
        <v>6.4586618625277099E-3</v>
      </c>
      <c r="AW82" s="482">
        <v>6.7514846225895297E-3</v>
      </c>
      <c r="AX82" s="482">
        <v>1.1198503285870701E-2</v>
      </c>
      <c r="AY82" s="482">
        <v>1.7626158954817599E-2</v>
      </c>
      <c r="AZ82" s="482">
        <v>2.2996446428571401E-2</v>
      </c>
      <c r="BA82" s="482">
        <v>3.0795550295857999E-2</v>
      </c>
      <c r="BB82" s="482">
        <v>3.1051800000000001E-2</v>
      </c>
      <c r="BC82" s="482">
        <v>4.28659294736842E-2</v>
      </c>
      <c r="BD82" s="482">
        <v>5.59881145104466E-2</v>
      </c>
      <c r="BE82" s="483">
        <v>6.1915150867214601E-2</v>
      </c>
      <c r="BF82" s="132">
        <v>0.102840921296278</v>
      </c>
      <c r="BG82" s="132">
        <v>0.31235686026908199</v>
      </c>
      <c r="BH82" s="132">
        <v>2.2151668329275401E-3</v>
      </c>
    </row>
    <row r="83" spans="1:60">
      <c r="A83" s="136" t="s">
        <v>327</v>
      </c>
      <c r="B83" s="482">
        <v>0</v>
      </c>
      <c r="C83" s="482">
        <v>0</v>
      </c>
      <c r="D83" s="482">
        <v>0</v>
      </c>
      <c r="E83" s="482">
        <v>0</v>
      </c>
      <c r="F83" s="482">
        <v>0</v>
      </c>
      <c r="G83" s="482">
        <v>0</v>
      </c>
      <c r="H83" s="482">
        <v>0</v>
      </c>
      <c r="I83" s="482">
        <v>0</v>
      </c>
      <c r="J83" s="482">
        <v>0</v>
      </c>
      <c r="K83" s="482">
        <v>0</v>
      </c>
      <c r="L83" s="482">
        <v>0</v>
      </c>
      <c r="M83" s="482">
        <v>0</v>
      </c>
      <c r="N83" s="482">
        <v>0</v>
      </c>
      <c r="O83" s="482">
        <v>0</v>
      </c>
      <c r="P83" s="482">
        <v>0</v>
      </c>
      <c r="Q83" s="482">
        <v>0</v>
      </c>
      <c r="R83" s="482">
        <v>0</v>
      </c>
      <c r="S83" s="482">
        <v>0</v>
      </c>
      <c r="T83" s="482">
        <v>0</v>
      </c>
      <c r="U83" s="482">
        <v>0</v>
      </c>
      <c r="V83" s="482">
        <v>0</v>
      </c>
      <c r="W83" s="482">
        <v>0</v>
      </c>
      <c r="X83" s="482">
        <v>0</v>
      </c>
      <c r="Y83" s="482">
        <v>0</v>
      </c>
      <c r="Z83" s="482">
        <v>0</v>
      </c>
      <c r="AA83" s="482">
        <v>0</v>
      </c>
      <c r="AB83" s="482">
        <v>0</v>
      </c>
      <c r="AC83" s="482">
        <v>0</v>
      </c>
      <c r="AD83" s="482">
        <v>0</v>
      </c>
      <c r="AE83" s="482">
        <v>0</v>
      </c>
      <c r="AF83" s="482">
        <v>0</v>
      </c>
      <c r="AG83" s="482">
        <v>5.9999999999999995E-4</v>
      </c>
      <c r="AH83" s="482">
        <v>1.4599999999999999E-3</v>
      </c>
      <c r="AI83" s="482">
        <v>2.31E-3</v>
      </c>
      <c r="AJ83" s="482">
        <v>1.97E-3</v>
      </c>
      <c r="AK83" s="482">
        <v>4.8679999999999999E-3</v>
      </c>
      <c r="AL83" s="482">
        <v>4.3108246753246803E-3</v>
      </c>
      <c r="AM83" s="482">
        <v>4.6660064516129002E-3</v>
      </c>
      <c r="AN83" s="482">
        <v>4.20063461538462E-3</v>
      </c>
      <c r="AO83" s="482">
        <v>3.9896942675159202E-3</v>
      </c>
      <c r="AP83" s="482">
        <v>4.3992341772151897E-3</v>
      </c>
      <c r="AQ83" s="482">
        <v>4.1964339622641497E-3</v>
      </c>
      <c r="AR83" s="482">
        <v>4.4236125000000001E-3</v>
      </c>
      <c r="AS83" s="482">
        <v>4.74014906832298E-3</v>
      </c>
      <c r="AT83" s="482">
        <v>4.7448888888888896E-3</v>
      </c>
      <c r="AU83" s="482">
        <v>4.2980797546012302E-3</v>
      </c>
      <c r="AV83" s="482">
        <v>4.9379817073170696E-3</v>
      </c>
      <c r="AW83" s="482">
        <v>5.0591999999999998E-3</v>
      </c>
      <c r="AX83" s="482">
        <v>6.9836204819277098E-3</v>
      </c>
      <c r="AY83" s="482">
        <v>2.4013670658682599E-2</v>
      </c>
      <c r="AZ83" s="482">
        <v>5.68094464285714E-2</v>
      </c>
      <c r="BA83" s="482">
        <v>7.1704491124260306E-2</v>
      </c>
      <c r="BB83" s="482">
        <v>9.5303054927189101E-2</v>
      </c>
      <c r="BC83" s="482">
        <v>0.10216635040663299</v>
      </c>
      <c r="BD83" s="482">
        <v>0.107084532894302</v>
      </c>
      <c r="BE83" s="483">
        <v>0.111882879137102</v>
      </c>
      <c r="BF83" s="132">
        <v>4.1954287839407502E-2</v>
      </c>
      <c r="BG83" s="132">
        <v>0.365683523919836</v>
      </c>
      <c r="BH83" s="132">
        <v>4.0028852318954198E-3</v>
      </c>
    </row>
    <row r="84" spans="1:60">
      <c r="A84" s="136" t="s">
        <v>328</v>
      </c>
      <c r="B84" s="482">
        <v>0</v>
      </c>
      <c r="C84" s="482">
        <v>0</v>
      </c>
      <c r="D84" s="482">
        <v>0</v>
      </c>
      <c r="E84" s="482">
        <v>0</v>
      </c>
      <c r="F84" s="482">
        <v>0</v>
      </c>
      <c r="G84" s="482">
        <v>0</v>
      </c>
      <c r="H84" s="482">
        <v>1.2600000000000001E-3</v>
      </c>
      <c r="I84" s="482">
        <v>1.2700000000000001E-3</v>
      </c>
      <c r="J84" s="482">
        <v>1.32E-3</v>
      </c>
      <c r="K84" s="482">
        <v>1.3600000000000001E-3</v>
      </c>
      <c r="L84" s="482">
        <v>1.33E-3</v>
      </c>
      <c r="M84" s="482">
        <v>1.4599999999999999E-3</v>
      </c>
      <c r="N84" s="482">
        <v>1.49E-3</v>
      </c>
      <c r="O84" s="482">
        <v>1.5499999999999999E-3</v>
      </c>
      <c r="P84" s="482">
        <v>1.6100000000000001E-3</v>
      </c>
      <c r="Q84" s="482">
        <v>1.67E-3</v>
      </c>
      <c r="R84" s="482">
        <v>1.7700000000000001E-3</v>
      </c>
      <c r="S84" s="482">
        <v>1.9499999999999999E-3</v>
      </c>
      <c r="T84" s="482">
        <v>1.89E-3</v>
      </c>
      <c r="U84" s="482">
        <v>1.92E-3</v>
      </c>
      <c r="V84" s="482">
        <v>2.2699999999999999E-3</v>
      </c>
      <c r="W84" s="482">
        <v>6.1700000000000001E-3</v>
      </c>
      <c r="X84" s="482">
        <v>6.1500000000000001E-3</v>
      </c>
      <c r="Y84" s="482">
        <v>5.8300000000000001E-3</v>
      </c>
      <c r="Z84" s="482">
        <v>5.7400000000000003E-3</v>
      </c>
      <c r="AA84" s="482">
        <v>7.1300000000000001E-3</v>
      </c>
      <c r="AB84" s="482">
        <v>7.1599999999999997E-3</v>
      </c>
      <c r="AC84" s="482">
        <v>7.0899999999999999E-3</v>
      </c>
      <c r="AD84" s="482">
        <v>6.9800000000000001E-3</v>
      </c>
      <c r="AE84" s="482">
        <v>5.8599999999999998E-3</v>
      </c>
      <c r="AF84" s="482">
        <v>7.3000000000000001E-3</v>
      </c>
      <c r="AG84" s="482">
        <v>8.9409308791103502E-3</v>
      </c>
      <c r="AH84" s="482">
        <v>9.1209308791103498E-3</v>
      </c>
      <c r="AI84" s="482">
        <v>1.14650196529575E-2</v>
      </c>
      <c r="AJ84" s="482">
        <v>1.1321861758220701E-2</v>
      </c>
      <c r="AK84" s="482">
        <v>1.4998631578947401E-2</v>
      </c>
      <c r="AL84" s="482">
        <v>1.5854641209793002E-2</v>
      </c>
      <c r="AM84" s="482">
        <v>1.47012961935766E-2</v>
      </c>
      <c r="AN84" s="482">
        <v>1.86105571154127E-2</v>
      </c>
      <c r="AO84" s="482">
        <v>2.127987343976E-2</v>
      </c>
      <c r="AP84" s="482">
        <v>2.08757751271294E-2</v>
      </c>
      <c r="AQ84" s="482">
        <v>2.2158797546990901E-2</v>
      </c>
      <c r="AR84" s="482">
        <v>2.1285783456385599E-2</v>
      </c>
      <c r="AS84" s="482">
        <v>2.2385925986777799E-2</v>
      </c>
      <c r="AT84" s="482">
        <v>2.5849454900251399E-2</v>
      </c>
      <c r="AU84" s="482">
        <v>2.88120394554395E-2</v>
      </c>
      <c r="AV84" s="482">
        <v>2.9363549176189999E-2</v>
      </c>
      <c r="AW84" s="482">
        <v>3.2345015310809397E-2</v>
      </c>
      <c r="AX84" s="482">
        <v>3.6763064949557299E-2</v>
      </c>
      <c r="AY84" s="482">
        <v>4.9144370819919903E-2</v>
      </c>
      <c r="AZ84" s="482">
        <v>6.7580274547919705E-2</v>
      </c>
      <c r="BA84" s="482">
        <v>6.9442299391082596E-2</v>
      </c>
      <c r="BB84" s="482">
        <v>7.1037366421624198E-2</v>
      </c>
      <c r="BC84" s="482">
        <v>7.7759945682951304E-2</v>
      </c>
      <c r="BD84" s="482">
        <v>9.1575602140105003E-2</v>
      </c>
      <c r="BE84" s="483">
        <v>8.7985894406751405E-2</v>
      </c>
      <c r="BF84" s="132">
        <v>-4.1824528176089802E-2</v>
      </c>
      <c r="BG84" s="132">
        <v>0.13483530767165</v>
      </c>
      <c r="BH84" s="132">
        <v>3.1479118168232798E-3</v>
      </c>
    </row>
    <row r="85" spans="1:60">
      <c r="A85" s="136" t="s">
        <v>329</v>
      </c>
      <c r="B85" s="482">
        <v>0</v>
      </c>
      <c r="C85" s="482">
        <v>0</v>
      </c>
      <c r="D85" s="482">
        <v>0</v>
      </c>
      <c r="E85" s="482">
        <v>0</v>
      </c>
      <c r="F85" s="482">
        <v>0</v>
      </c>
      <c r="G85" s="482">
        <v>0</v>
      </c>
      <c r="H85" s="482">
        <v>0</v>
      </c>
      <c r="I85" s="482">
        <v>0</v>
      </c>
      <c r="J85" s="482">
        <v>0</v>
      </c>
      <c r="K85" s="482">
        <v>0</v>
      </c>
      <c r="L85" s="482">
        <v>0</v>
      </c>
      <c r="M85" s="482">
        <v>0</v>
      </c>
      <c r="N85" s="482">
        <v>0</v>
      </c>
      <c r="O85" s="482">
        <v>0</v>
      </c>
      <c r="P85" s="482">
        <v>0</v>
      </c>
      <c r="Q85" s="482">
        <v>0</v>
      </c>
      <c r="R85" s="482">
        <v>0</v>
      </c>
      <c r="S85" s="482">
        <v>0</v>
      </c>
      <c r="T85" s="482">
        <v>0</v>
      </c>
      <c r="U85" s="482">
        <v>0</v>
      </c>
      <c r="V85" s="482">
        <v>0</v>
      </c>
      <c r="W85" s="482">
        <v>0</v>
      </c>
      <c r="X85" s="482">
        <v>0</v>
      </c>
      <c r="Y85" s="482">
        <v>0</v>
      </c>
      <c r="Z85" s="482">
        <v>0</v>
      </c>
      <c r="AA85" s="482">
        <v>3.0000000000000001E-5</v>
      </c>
      <c r="AB85" s="482">
        <v>8.0000000000000007E-5</v>
      </c>
      <c r="AC85" s="482">
        <v>8.0000000000000007E-5</v>
      </c>
      <c r="AD85" s="482">
        <v>8.0000000000000007E-5</v>
      </c>
      <c r="AE85" s="482">
        <v>9.0000000000000006E-5</v>
      </c>
      <c r="AF85" s="482">
        <v>9.0000000000000006E-5</v>
      </c>
      <c r="AG85" s="482">
        <v>6.9999999999999994E-5</v>
      </c>
      <c r="AH85" s="482">
        <v>6.9999999999999994E-5</v>
      </c>
      <c r="AI85" s="482">
        <v>6.9999999999999994E-5</v>
      </c>
      <c r="AJ85" s="482">
        <v>6.9999999999999994E-5</v>
      </c>
      <c r="AK85" s="482">
        <v>6.9999999999999994E-5</v>
      </c>
      <c r="AL85" s="482">
        <v>7.0022337666482897E-5</v>
      </c>
      <c r="AM85" s="482">
        <v>7.3094515993710503E-5</v>
      </c>
      <c r="AN85" s="482">
        <v>7.4410961572367399E-5</v>
      </c>
      <c r="AO85" s="482">
        <v>7.6344076262347999E-5</v>
      </c>
      <c r="AP85" s="482">
        <v>8.9630886251413397E-5</v>
      </c>
      <c r="AQ85" s="482">
        <v>6.2704692454309896E-3</v>
      </c>
      <c r="AR85" s="482">
        <v>8.4615693855900301E-4</v>
      </c>
      <c r="AS85" s="482">
        <v>8.8191670699945101E-4</v>
      </c>
      <c r="AT85" s="482">
        <v>8.4327555541031897E-4</v>
      </c>
      <c r="AU85" s="482">
        <v>7.5579184457342196E-4</v>
      </c>
      <c r="AV85" s="482">
        <v>8.07858658637337E-4</v>
      </c>
      <c r="AW85" s="482">
        <v>8.6294781860856904E-4</v>
      </c>
      <c r="AX85" s="482">
        <v>9.3593602417879E-4</v>
      </c>
      <c r="AY85" s="482">
        <v>1.0113483236427101E-3</v>
      </c>
      <c r="AZ85" s="482">
        <v>7.0761589133939496E-4</v>
      </c>
      <c r="BA85" s="482">
        <v>8.6473064601484098E-4</v>
      </c>
      <c r="BB85" s="482">
        <v>9.2897999249195995E-4</v>
      </c>
      <c r="BC85" s="482">
        <v>1.1430291241606399E-3</v>
      </c>
      <c r="BD85" s="482">
        <v>1.13901729510711E-3</v>
      </c>
      <c r="BE85" s="483">
        <v>1.1363557914821E-3</v>
      </c>
      <c r="BF85" s="132">
        <v>-5.0625226625331497E-3</v>
      </c>
      <c r="BG85" s="132">
        <v>3.0519183449155201E-2</v>
      </c>
      <c r="BH85" s="132">
        <v>4.0655923864173202E-5</v>
      </c>
    </row>
    <row r="86" spans="1:60">
      <c r="A86" s="136" t="s">
        <v>330</v>
      </c>
      <c r="B86" s="482">
        <v>0</v>
      </c>
      <c r="C86" s="482">
        <v>0</v>
      </c>
      <c r="D86" s="482">
        <v>0</v>
      </c>
      <c r="E86" s="482">
        <v>0</v>
      </c>
      <c r="F86" s="482">
        <v>0</v>
      </c>
      <c r="G86" s="482">
        <v>0</v>
      </c>
      <c r="H86" s="482">
        <v>3.8000000000000002E-4</v>
      </c>
      <c r="I86" s="482">
        <v>3.8000000000000002E-4</v>
      </c>
      <c r="J86" s="482">
        <v>3.8000000000000002E-4</v>
      </c>
      <c r="K86" s="482">
        <v>3.8999999999999999E-4</v>
      </c>
      <c r="L86" s="482">
        <v>3.8999999999999999E-4</v>
      </c>
      <c r="M86" s="482">
        <v>3.8999999999999999E-4</v>
      </c>
      <c r="N86" s="482">
        <v>4.0000000000000002E-4</v>
      </c>
      <c r="O86" s="482">
        <v>4.0000000000000002E-4</v>
      </c>
      <c r="P86" s="482">
        <v>4.0000000000000002E-4</v>
      </c>
      <c r="Q86" s="482">
        <v>4.0000000000000002E-4</v>
      </c>
      <c r="R86" s="482">
        <v>4.0999999999999999E-4</v>
      </c>
      <c r="S86" s="482">
        <v>4.0999999999999999E-4</v>
      </c>
      <c r="T86" s="482">
        <v>4.0999999999999999E-4</v>
      </c>
      <c r="U86" s="482">
        <v>4.2000000000000002E-4</v>
      </c>
      <c r="V86" s="482">
        <v>4.2000000000000002E-4</v>
      </c>
      <c r="W86" s="482">
        <v>4.2000000000000002E-4</v>
      </c>
      <c r="X86" s="482">
        <v>4.2999999999999999E-4</v>
      </c>
      <c r="Y86" s="482">
        <v>4.2999999999999999E-4</v>
      </c>
      <c r="Z86" s="482">
        <v>4.2999999999999999E-4</v>
      </c>
      <c r="AA86" s="482">
        <v>9.2000000000000003E-4</v>
      </c>
      <c r="AB86" s="482">
        <v>1E-3</v>
      </c>
      <c r="AC86" s="482">
        <v>1.0499999999999999E-3</v>
      </c>
      <c r="AD86" s="482">
        <v>1.1100000000000001E-3</v>
      </c>
      <c r="AE86" s="482">
        <v>1.1839999999999999E-3</v>
      </c>
      <c r="AF86" s="482">
        <v>1.2030000000000001E-3</v>
      </c>
      <c r="AG86" s="482">
        <v>1.341E-3</v>
      </c>
      <c r="AH86" s="482">
        <v>1.3519999999999999E-3</v>
      </c>
      <c r="AI86" s="482">
        <v>1.4059999999999999E-3</v>
      </c>
      <c r="AJ86" s="482">
        <v>1.4580000000000001E-3</v>
      </c>
      <c r="AK86" s="482">
        <v>1.65341000002623E-3</v>
      </c>
      <c r="AL86" s="482">
        <v>1.7368281818097399E-3</v>
      </c>
      <c r="AM86" s="482">
        <v>1.83108425788036E-3</v>
      </c>
      <c r="AN86" s="482">
        <v>1.72100480768295E-3</v>
      </c>
      <c r="AO86" s="482">
        <v>2.5997480750574401E-3</v>
      </c>
      <c r="AP86" s="482">
        <v>2.7167416689977998E-3</v>
      </c>
      <c r="AQ86" s="482">
        <v>2.7958467894857401E-3</v>
      </c>
      <c r="AR86" s="482">
        <v>2.7589561267148698E-3</v>
      </c>
      <c r="AS86" s="482">
        <v>2.6984323591650399E-3</v>
      </c>
      <c r="AT86" s="482">
        <v>2.4048766674114302E-3</v>
      </c>
      <c r="AU86" s="482">
        <v>2.6265640875574501E-3</v>
      </c>
      <c r="AV86" s="482">
        <v>2.9174487795422801E-3</v>
      </c>
      <c r="AW86" s="482">
        <v>3.3213303409925102E-3</v>
      </c>
      <c r="AX86" s="482">
        <v>4.0210904612103899E-3</v>
      </c>
      <c r="AY86" s="482">
        <v>4.2127503011152503E-3</v>
      </c>
      <c r="AZ86" s="482">
        <v>5.7840785976250803E-3</v>
      </c>
      <c r="BA86" s="482">
        <v>6.5455626102908599E-3</v>
      </c>
      <c r="BB86" s="482">
        <v>7.7063526620958101E-3</v>
      </c>
      <c r="BC86" s="482">
        <v>9.0837156503466507E-3</v>
      </c>
      <c r="BD86" s="482">
        <v>9.3141750349165393E-3</v>
      </c>
      <c r="BE86" s="483">
        <v>1.00738343659661E-2</v>
      </c>
      <c r="BF86" s="132">
        <v>7.8604405724938903E-2</v>
      </c>
      <c r="BG86" s="132">
        <v>0.14499913512333401</v>
      </c>
      <c r="BH86" s="132">
        <v>3.60416205974397E-4</v>
      </c>
    </row>
    <row r="87" spans="1:60">
      <c r="A87" s="136" t="s">
        <v>331</v>
      </c>
      <c r="B87" s="482">
        <v>0</v>
      </c>
      <c r="C87" s="482">
        <v>0</v>
      </c>
      <c r="D87" s="482">
        <v>0</v>
      </c>
      <c r="E87" s="482">
        <v>0</v>
      </c>
      <c r="F87" s="482">
        <v>0</v>
      </c>
      <c r="G87" s="482">
        <v>0</v>
      </c>
      <c r="H87" s="482">
        <v>0</v>
      </c>
      <c r="I87" s="482">
        <v>0</v>
      </c>
      <c r="J87" s="482">
        <v>0</v>
      </c>
      <c r="K87" s="482">
        <v>0</v>
      </c>
      <c r="L87" s="482">
        <v>0</v>
      </c>
      <c r="M87" s="482">
        <v>0</v>
      </c>
      <c r="N87" s="482">
        <v>0</v>
      </c>
      <c r="O87" s="482">
        <v>0</v>
      </c>
      <c r="P87" s="482">
        <v>0</v>
      </c>
      <c r="Q87" s="482">
        <v>0</v>
      </c>
      <c r="R87" s="482">
        <v>0</v>
      </c>
      <c r="S87" s="482">
        <v>0</v>
      </c>
      <c r="T87" s="482">
        <v>0</v>
      </c>
      <c r="U87" s="482">
        <v>0</v>
      </c>
      <c r="V87" s="482">
        <v>0</v>
      </c>
      <c r="W87" s="482">
        <v>0</v>
      </c>
      <c r="X87" s="482">
        <v>0</v>
      </c>
      <c r="Y87" s="482">
        <v>0</v>
      </c>
      <c r="Z87" s="482">
        <v>0</v>
      </c>
      <c r="AA87" s="482">
        <v>0</v>
      </c>
      <c r="AB87" s="482">
        <v>0</v>
      </c>
      <c r="AC87" s="482">
        <v>0</v>
      </c>
      <c r="AD87" s="482">
        <v>0</v>
      </c>
      <c r="AE87" s="482">
        <v>0</v>
      </c>
      <c r="AF87" s="482">
        <v>0</v>
      </c>
      <c r="AG87" s="482">
        <v>0</v>
      </c>
      <c r="AH87" s="482">
        <v>0</v>
      </c>
      <c r="AI87" s="482">
        <v>0</v>
      </c>
      <c r="AJ87" s="482">
        <v>0</v>
      </c>
      <c r="AK87" s="482">
        <v>2.3000000000000001E-4</v>
      </c>
      <c r="AL87" s="482">
        <v>2.3844155844155799E-4</v>
      </c>
      <c r="AM87" s="482">
        <v>2.9612903225806401E-4</v>
      </c>
      <c r="AN87" s="482">
        <v>3.2677269230769199E-4</v>
      </c>
      <c r="AO87" s="482">
        <v>4.39636242038216E-4</v>
      </c>
      <c r="AP87" s="482">
        <v>4.25185063291139E-4</v>
      </c>
      <c r="AQ87" s="482">
        <v>3.9167037735848999E-4</v>
      </c>
      <c r="AR87" s="482">
        <v>4.4463712499999999E-4</v>
      </c>
      <c r="AS87" s="482">
        <v>4.11417950310559E-4</v>
      </c>
      <c r="AT87" s="482">
        <v>9.6416444444444402E-4</v>
      </c>
      <c r="AU87" s="482">
        <v>1.37141385736196E-3</v>
      </c>
      <c r="AV87" s="482">
        <v>1.10198949695122E-3</v>
      </c>
      <c r="AW87" s="482">
        <v>1.94018804607721E-3</v>
      </c>
      <c r="AX87" s="482">
        <v>3.5045732981927699E-3</v>
      </c>
      <c r="AY87" s="482">
        <v>5.0319111826347303E-3</v>
      </c>
      <c r="AZ87" s="482">
        <v>4.7469593303571403E-3</v>
      </c>
      <c r="BA87" s="482">
        <v>5.3526096307854399E-3</v>
      </c>
      <c r="BB87" s="482">
        <v>5.3117797499999996E-3</v>
      </c>
      <c r="BC87" s="482">
        <v>5.6818719736842103E-3</v>
      </c>
      <c r="BD87" s="482">
        <v>6.0745500368701404E-3</v>
      </c>
      <c r="BE87" s="483">
        <v>6.0353906757761398E-3</v>
      </c>
      <c r="BF87" s="132">
        <v>-9.1610899926126699E-3</v>
      </c>
      <c r="BG87" s="132">
        <v>0.202088106312445</v>
      </c>
      <c r="BH87" s="132">
        <v>2.1593094842669401E-4</v>
      </c>
    </row>
    <row r="88" spans="1:60">
      <c r="A88" s="136" t="s">
        <v>332</v>
      </c>
      <c r="B88" s="482">
        <v>0</v>
      </c>
      <c r="C88" s="482">
        <v>0</v>
      </c>
      <c r="D88" s="482">
        <v>0</v>
      </c>
      <c r="E88" s="482">
        <v>0</v>
      </c>
      <c r="F88" s="482">
        <v>0</v>
      </c>
      <c r="G88" s="482">
        <v>0</v>
      </c>
      <c r="H88" s="482">
        <v>0</v>
      </c>
      <c r="I88" s="482">
        <v>0</v>
      </c>
      <c r="J88" s="482">
        <v>0</v>
      </c>
      <c r="K88" s="482">
        <v>0</v>
      </c>
      <c r="L88" s="482">
        <v>0</v>
      </c>
      <c r="M88" s="482">
        <v>0</v>
      </c>
      <c r="N88" s="482">
        <v>0</v>
      </c>
      <c r="O88" s="482">
        <v>0</v>
      </c>
      <c r="P88" s="482">
        <v>0</v>
      </c>
      <c r="Q88" s="482">
        <v>0</v>
      </c>
      <c r="R88" s="482">
        <v>0</v>
      </c>
      <c r="S88" s="482">
        <v>0</v>
      </c>
      <c r="T88" s="482">
        <v>0</v>
      </c>
      <c r="U88" s="482">
        <v>0</v>
      </c>
      <c r="V88" s="482">
        <v>0</v>
      </c>
      <c r="W88" s="482">
        <v>0</v>
      </c>
      <c r="X88" s="482">
        <v>0</v>
      </c>
      <c r="Y88" s="482">
        <v>0</v>
      </c>
      <c r="Z88" s="482">
        <v>0</v>
      </c>
      <c r="AA88" s="482">
        <v>0</v>
      </c>
      <c r="AB88" s="482">
        <v>0</v>
      </c>
      <c r="AC88" s="482">
        <v>3.2250000088654998E-4</v>
      </c>
      <c r="AD88" s="482">
        <v>1.24700000043806E-3</v>
      </c>
      <c r="AE88" s="482">
        <v>1.2900000004172E-3</v>
      </c>
      <c r="AF88" s="482">
        <v>1.67700000022946E-3</v>
      </c>
      <c r="AG88" s="482">
        <v>1.7200000002086E-3</v>
      </c>
      <c r="AH88" s="482">
        <v>1.9554732030077301E-3</v>
      </c>
      <c r="AI88" s="482">
        <v>1.9704732030077299E-3</v>
      </c>
      <c r="AJ88" s="482">
        <v>2.21938623145586E-3</v>
      </c>
      <c r="AK88" s="482">
        <v>1.2979999999999999E-3</v>
      </c>
      <c r="AL88" s="482">
        <v>1.43661038961039E-3</v>
      </c>
      <c r="AM88" s="482">
        <v>1.53394838709677E-3</v>
      </c>
      <c r="AN88" s="482">
        <v>1.4436923076923101E-3</v>
      </c>
      <c r="AO88" s="482">
        <v>1.52122929936306E-3</v>
      </c>
      <c r="AP88" s="482">
        <v>1.54355696202532E-3</v>
      </c>
      <c r="AQ88" s="482">
        <v>1.4510943396226399E-3</v>
      </c>
      <c r="AR88" s="482">
        <v>1.48314375E-3</v>
      </c>
      <c r="AS88" s="482">
        <v>1.40931055900621E-3</v>
      </c>
      <c r="AT88" s="482">
        <v>1.2476111111111099E-3</v>
      </c>
      <c r="AU88" s="482">
        <v>1.7487055214723899E-3</v>
      </c>
      <c r="AV88" s="482">
        <v>2.55248780487805E-3</v>
      </c>
      <c r="AW88" s="482">
        <v>2.8337454545454498E-3</v>
      </c>
      <c r="AX88" s="482">
        <v>2.7945726506946999E-3</v>
      </c>
      <c r="AY88" s="482">
        <v>2.3965129879582499E-3</v>
      </c>
      <c r="AZ88" s="482">
        <v>2.3941668170474502E-3</v>
      </c>
      <c r="BA88" s="482">
        <v>2.5474155645425702E-3</v>
      </c>
      <c r="BB88" s="482">
        <v>2.6704586272710299E-3</v>
      </c>
      <c r="BC88" s="482">
        <v>2.9733447370596899E-3</v>
      </c>
      <c r="BD88" s="482">
        <v>4.2696497302268602E-3</v>
      </c>
      <c r="BE88" s="483">
        <v>4.9421525332973802E-3</v>
      </c>
      <c r="BF88" s="132">
        <v>0.15434513267143901</v>
      </c>
      <c r="BG88" s="132">
        <v>0.13091848163912501</v>
      </c>
      <c r="BH88" s="132">
        <v>1.7681766452460099E-4</v>
      </c>
    </row>
    <row r="89" spans="1:60" s="125" customFormat="1">
      <c r="A89" s="133" t="s">
        <v>333</v>
      </c>
      <c r="B89" s="484">
        <v>0</v>
      </c>
      <c r="C89" s="484">
        <v>0</v>
      </c>
      <c r="D89" s="484">
        <v>0</v>
      </c>
      <c r="E89" s="484">
        <v>0</v>
      </c>
      <c r="F89" s="484">
        <v>0</v>
      </c>
      <c r="G89" s="484">
        <v>0</v>
      </c>
      <c r="H89" s="484">
        <v>1.64E-3</v>
      </c>
      <c r="I89" s="484">
        <v>1.65E-3</v>
      </c>
      <c r="J89" s="484">
        <v>1.6999999999999999E-3</v>
      </c>
      <c r="K89" s="484">
        <v>1.75E-3</v>
      </c>
      <c r="L89" s="484">
        <v>1.72E-3</v>
      </c>
      <c r="M89" s="484">
        <v>1.8500000000000001E-3</v>
      </c>
      <c r="N89" s="484">
        <v>1.89E-3</v>
      </c>
      <c r="O89" s="484">
        <v>1.9499999999999999E-3</v>
      </c>
      <c r="P89" s="484">
        <v>2.0100000000000001E-3</v>
      </c>
      <c r="Q89" s="484">
        <v>2.0699999999999998E-3</v>
      </c>
      <c r="R89" s="484">
        <v>2.1800000000000001E-3</v>
      </c>
      <c r="S89" s="484">
        <v>2.3600000000000001E-3</v>
      </c>
      <c r="T89" s="484">
        <v>2.3E-3</v>
      </c>
      <c r="U89" s="484">
        <v>2.3400000000000001E-3</v>
      </c>
      <c r="V89" s="484">
        <v>2.6900000000000001E-3</v>
      </c>
      <c r="W89" s="484">
        <v>6.5900000000000004E-3</v>
      </c>
      <c r="X89" s="484">
        <v>6.5799999999999999E-3</v>
      </c>
      <c r="Y89" s="484">
        <v>6.2599999999999999E-3</v>
      </c>
      <c r="Z89" s="484">
        <v>6.1700000000000001E-3</v>
      </c>
      <c r="AA89" s="484">
        <v>8.0800000000000004E-3</v>
      </c>
      <c r="AB89" s="484">
        <v>8.2400000000000008E-3</v>
      </c>
      <c r="AC89" s="484">
        <v>8.5425000008865493E-3</v>
      </c>
      <c r="AD89" s="484">
        <v>9.4170000004380593E-3</v>
      </c>
      <c r="AE89" s="484">
        <v>8.4240000004172002E-3</v>
      </c>
      <c r="AF89" s="484">
        <v>1.02700000002295E-2</v>
      </c>
      <c r="AG89" s="484">
        <v>1.26719308793189E-2</v>
      </c>
      <c r="AH89" s="484">
        <v>1.3958404082118099E-2</v>
      </c>
      <c r="AI89" s="484">
        <v>1.72214928559653E-2</v>
      </c>
      <c r="AJ89" s="484">
        <v>1.71592479896766E-2</v>
      </c>
      <c r="AK89" s="484">
        <v>2.4565041578973601E-2</v>
      </c>
      <c r="AL89" s="484">
        <v>2.74793228981004E-2</v>
      </c>
      <c r="AM89" s="484">
        <v>2.7123988163931599E-2</v>
      </c>
      <c r="AN89" s="484">
        <v>3.1181870868350999E-2</v>
      </c>
      <c r="AO89" s="484">
        <v>3.6767664369307902E-2</v>
      </c>
      <c r="AP89" s="484">
        <v>3.6998184299179601E-2</v>
      </c>
      <c r="AQ89" s="484">
        <v>4.4860056114783498E-2</v>
      </c>
      <c r="AR89" s="484">
        <v>4.02562597830231E-2</v>
      </c>
      <c r="AS89" s="484">
        <v>4.4212305651474201E-2</v>
      </c>
      <c r="AT89" s="484">
        <v>4.9565446090525503E-2</v>
      </c>
      <c r="AU89" s="484">
        <v>5.9346257097692999E-2</v>
      </c>
      <c r="AV89" s="484">
        <v>6.4536284893194407E-2</v>
      </c>
      <c r="AW89" s="484">
        <v>7.0427271549847403E-2</v>
      </c>
      <c r="AX89" s="484">
        <v>8.1230571447360803E-2</v>
      </c>
      <c r="AY89" s="484">
        <v>0.114693462477546</v>
      </c>
      <c r="AZ89" s="484">
        <v>0.17935663414532799</v>
      </c>
      <c r="BA89" s="484">
        <v>0.21345599228176501</v>
      </c>
      <c r="BB89" s="484">
        <v>0.24312588328976301</v>
      </c>
      <c r="BC89" s="484">
        <v>0.27883622319950302</v>
      </c>
      <c r="BD89" s="484">
        <v>0.338681457398888</v>
      </c>
      <c r="BE89" s="484">
        <v>0.375388956973632</v>
      </c>
      <c r="BF89" s="135">
        <v>0.105355182302801</v>
      </c>
      <c r="BG89" s="135">
        <v>0.211884525645784</v>
      </c>
      <c r="BH89" s="135">
        <v>1.3430463388817799E-2</v>
      </c>
    </row>
    <row r="90" spans="1:60">
      <c r="B90" s="482"/>
      <c r="C90" s="482"/>
      <c r="D90" s="482"/>
      <c r="E90" s="482"/>
      <c r="F90" s="482"/>
      <c r="G90" s="482"/>
      <c r="H90" s="482"/>
      <c r="I90" s="482"/>
      <c r="J90" s="482"/>
      <c r="K90" s="482"/>
      <c r="L90" s="482"/>
      <c r="M90" s="482"/>
      <c r="N90" s="482"/>
      <c r="O90" s="482"/>
      <c r="P90" s="482"/>
      <c r="Q90" s="482"/>
      <c r="R90" s="482"/>
      <c r="S90" s="482"/>
      <c r="T90" s="482"/>
      <c r="U90" s="482"/>
      <c r="V90" s="482"/>
      <c r="W90" s="482"/>
      <c r="X90" s="482"/>
      <c r="Y90" s="482"/>
      <c r="Z90" s="482"/>
      <c r="AA90" s="482"/>
      <c r="AB90" s="482"/>
      <c r="AC90" s="482"/>
      <c r="AD90" s="482"/>
      <c r="AE90" s="482"/>
      <c r="AF90" s="482"/>
      <c r="AG90" s="482"/>
      <c r="AH90" s="482"/>
      <c r="AI90" s="482"/>
      <c r="AJ90" s="482"/>
      <c r="AK90" s="482"/>
      <c r="AL90" s="482"/>
      <c r="AM90" s="482"/>
      <c r="AN90" s="482"/>
      <c r="AO90" s="482"/>
      <c r="AP90" s="482"/>
      <c r="AQ90" s="482"/>
      <c r="AR90" s="482"/>
      <c r="AS90" s="482"/>
      <c r="AT90" s="482"/>
      <c r="AU90" s="482"/>
      <c r="AV90" s="482"/>
      <c r="AW90" s="482"/>
      <c r="AX90" s="482"/>
      <c r="AY90" s="482"/>
      <c r="AZ90" s="482"/>
      <c r="BA90" s="482"/>
      <c r="BB90" s="482"/>
      <c r="BC90" s="482"/>
      <c r="BD90" s="482"/>
      <c r="BE90" s="483"/>
      <c r="BF90" s="132"/>
      <c r="BG90" s="132"/>
      <c r="BH90" s="132"/>
    </row>
    <row r="91" spans="1:60">
      <c r="A91" s="136" t="s">
        <v>334</v>
      </c>
      <c r="B91" s="482">
        <v>2.96E-3</v>
      </c>
      <c r="C91" s="482">
        <v>2.8400000000000001E-3</v>
      </c>
      <c r="D91" s="482">
        <v>2.8999999999999998E-3</v>
      </c>
      <c r="E91" s="482">
        <v>2.82E-3</v>
      </c>
      <c r="F91" s="482">
        <v>2.81E-3</v>
      </c>
      <c r="G91" s="482">
        <v>2.6099999999999999E-3</v>
      </c>
      <c r="H91" s="482">
        <v>2.63E-3</v>
      </c>
      <c r="I91" s="482">
        <v>2.8E-3</v>
      </c>
      <c r="J91" s="482">
        <v>3.3800000000000002E-3</v>
      </c>
      <c r="K91" s="482">
        <v>4.2900000000000004E-3</v>
      </c>
      <c r="L91" s="482">
        <v>4.8900000000000002E-3</v>
      </c>
      <c r="M91" s="482">
        <v>4.8399999999999997E-3</v>
      </c>
      <c r="N91" s="482">
        <v>4.2900000000000004E-3</v>
      </c>
      <c r="O91" s="482">
        <v>4.0499999999999998E-3</v>
      </c>
      <c r="P91" s="482">
        <v>4.1799999999999997E-3</v>
      </c>
      <c r="Q91" s="482">
        <v>3.8500000000000001E-3</v>
      </c>
      <c r="R91" s="482">
        <v>4.0400000000000002E-3</v>
      </c>
      <c r="S91" s="482">
        <v>5.1599999999999997E-3</v>
      </c>
      <c r="T91" s="482">
        <v>4.3099999999999996E-3</v>
      </c>
      <c r="U91" s="482">
        <v>4.4099999999999999E-3</v>
      </c>
      <c r="V91" s="482">
        <v>4.5599999999999998E-3</v>
      </c>
      <c r="W91" s="482">
        <v>4.5999999999999999E-3</v>
      </c>
      <c r="X91" s="482">
        <v>4.7000000000000002E-3</v>
      </c>
      <c r="Y91" s="482">
        <v>7.3099999999999997E-3</v>
      </c>
      <c r="Z91" s="482">
        <v>8.0999999999999996E-3</v>
      </c>
      <c r="AA91" s="482">
        <v>7.5950000000000002E-3</v>
      </c>
      <c r="AB91" s="482">
        <v>7.2494999999999999E-3</v>
      </c>
      <c r="AC91" s="482">
        <v>6.8209999999999998E-3</v>
      </c>
      <c r="AD91" s="482">
        <v>6.8659999999999997E-3</v>
      </c>
      <c r="AE91" s="482">
        <v>7.1939999999999999E-3</v>
      </c>
      <c r="AF91" s="482">
        <v>8.5365000000000007E-3</v>
      </c>
      <c r="AG91" s="482">
        <v>9.7909999999999994E-3</v>
      </c>
      <c r="AH91" s="482">
        <v>1.03515E-2</v>
      </c>
      <c r="AI91" s="482">
        <v>1.1346E-2</v>
      </c>
      <c r="AJ91" s="482">
        <v>1.2171E-2</v>
      </c>
      <c r="AK91" s="482">
        <v>1.07025E-2</v>
      </c>
      <c r="AL91" s="482">
        <v>1.13125616883117E-2</v>
      </c>
      <c r="AM91" s="482">
        <v>1.83466741935484E-2</v>
      </c>
      <c r="AN91" s="482">
        <v>2.4117605769230801E-2</v>
      </c>
      <c r="AO91" s="482">
        <v>3.5893605095541403E-2</v>
      </c>
      <c r="AP91" s="482">
        <v>5.0878310126582303E-2</v>
      </c>
      <c r="AQ91" s="482">
        <v>5.9584358490566001E-2</v>
      </c>
      <c r="AR91" s="482">
        <v>6.9240628124999995E-2</v>
      </c>
      <c r="AS91" s="482">
        <v>6.93132763975155E-2</v>
      </c>
      <c r="AT91" s="482">
        <v>7.0973035839664897E-2</v>
      </c>
      <c r="AU91" s="482">
        <v>7.8886032933288094E-2</v>
      </c>
      <c r="AV91" s="482">
        <v>0.103093047269824</v>
      </c>
      <c r="AW91" s="482">
        <v>0.122723154545454</v>
      </c>
      <c r="AX91" s="482">
        <v>0.151507328313253</v>
      </c>
      <c r="AY91" s="482">
        <v>0.167432957245509</v>
      </c>
      <c r="AZ91" s="482">
        <v>0.19768500233825501</v>
      </c>
      <c r="BA91" s="482">
        <v>0.21824674594577401</v>
      </c>
      <c r="BB91" s="482">
        <v>0.231210277753328</v>
      </c>
      <c r="BC91" s="482">
        <v>0.28795000600227999</v>
      </c>
      <c r="BD91" s="482">
        <v>0.36759692133171101</v>
      </c>
      <c r="BE91" s="483">
        <v>0.44283800159744502</v>
      </c>
      <c r="BF91" s="132">
        <v>0.20139216645902</v>
      </c>
      <c r="BG91" s="132">
        <v>0.17876667209147401</v>
      </c>
      <c r="BH91" s="132">
        <v>1.5843618884211E-2</v>
      </c>
    </row>
    <row r="92" spans="1:60">
      <c r="A92" s="136" t="s">
        <v>335</v>
      </c>
      <c r="B92" s="482">
        <v>0</v>
      </c>
      <c r="C92" s="482">
        <v>0</v>
      </c>
      <c r="D92" s="482">
        <v>0</v>
      </c>
      <c r="E92" s="482">
        <v>0</v>
      </c>
      <c r="F92" s="482">
        <v>0</v>
      </c>
      <c r="G92" s="482">
        <v>0</v>
      </c>
      <c r="H92" s="482">
        <v>0</v>
      </c>
      <c r="I92" s="482">
        <v>0</v>
      </c>
      <c r="J92" s="482">
        <v>0</v>
      </c>
      <c r="K92" s="482">
        <v>0</v>
      </c>
      <c r="L92" s="482">
        <v>0</v>
      </c>
      <c r="M92" s="482">
        <v>0</v>
      </c>
      <c r="N92" s="482">
        <v>0</v>
      </c>
      <c r="O92" s="482">
        <v>0</v>
      </c>
      <c r="P92" s="482">
        <v>0</v>
      </c>
      <c r="Q92" s="482">
        <v>0</v>
      </c>
      <c r="R92" s="482">
        <v>0</v>
      </c>
      <c r="S92" s="482">
        <v>0</v>
      </c>
      <c r="T92" s="482">
        <v>0</v>
      </c>
      <c r="U92" s="482">
        <v>0</v>
      </c>
      <c r="V92" s="482">
        <v>0</v>
      </c>
      <c r="W92" s="482">
        <v>0</v>
      </c>
      <c r="X92" s="482">
        <v>0</v>
      </c>
      <c r="Y92" s="482">
        <v>0</v>
      </c>
      <c r="Z92" s="482">
        <v>0</v>
      </c>
      <c r="AA92" s="482">
        <v>0</v>
      </c>
      <c r="AB92" s="482">
        <v>0</v>
      </c>
      <c r="AC92" s="482">
        <v>0</v>
      </c>
      <c r="AD92" s="482">
        <v>0</v>
      </c>
      <c r="AE92" s="482">
        <v>0</v>
      </c>
      <c r="AF92" s="482">
        <v>0</v>
      </c>
      <c r="AG92" s="482">
        <v>0</v>
      </c>
      <c r="AH92" s="482">
        <v>0</v>
      </c>
      <c r="AI92" s="482">
        <v>0</v>
      </c>
      <c r="AJ92" s="482">
        <v>0</v>
      </c>
      <c r="AK92" s="482">
        <v>0</v>
      </c>
      <c r="AL92" s="482">
        <v>0</v>
      </c>
      <c r="AM92" s="482">
        <v>9.8709677419354808E-7</v>
      </c>
      <c r="AN92" s="482">
        <v>8.82692307692308E-6</v>
      </c>
      <c r="AO92" s="482">
        <v>1.8515923566878998E-5</v>
      </c>
      <c r="AP92" s="482">
        <v>3.2924050632911402E-5</v>
      </c>
      <c r="AQ92" s="482">
        <v>6.7358490566037704E-5</v>
      </c>
      <c r="AR92" s="482">
        <v>1.013625E-4</v>
      </c>
      <c r="AS92" s="482">
        <v>1.72006211180124E-4</v>
      </c>
      <c r="AT92" s="482">
        <v>2.94666666666666E-4</v>
      </c>
      <c r="AU92" s="482">
        <v>4.8246625766871099E-4</v>
      </c>
      <c r="AV92" s="482">
        <v>6.2039634146341402E-4</v>
      </c>
      <c r="AW92" s="482">
        <v>9.2727272727272699E-4</v>
      </c>
      <c r="AX92" s="482">
        <v>1.28701572289157E-3</v>
      </c>
      <c r="AY92" s="482">
        <v>1.6311723952095801E-3</v>
      </c>
      <c r="AZ92" s="482">
        <v>1.8774557142857101E-3</v>
      </c>
      <c r="BA92" s="482">
        <v>2.0637527218934902E-3</v>
      </c>
      <c r="BB92" s="482">
        <v>2.3518710000000002E-3</v>
      </c>
      <c r="BC92" s="482">
        <v>2.5323378947368401E-3</v>
      </c>
      <c r="BD92" s="482">
        <v>3.1841252474034201E-3</v>
      </c>
      <c r="BE92" s="483">
        <v>3.73829036181734E-3</v>
      </c>
      <c r="BF92" s="132">
        <v>0.17083222676780799</v>
      </c>
      <c r="BG92" s="132">
        <v>0.26872037130809601</v>
      </c>
      <c r="BH92" s="132">
        <v>1.3374653385097999E-4</v>
      </c>
    </row>
    <row r="93" spans="1:60">
      <c r="A93" s="136" t="s">
        <v>336</v>
      </c>
      <c r="B93" s="482">
        <v>0</v>
      </c>
      <c r="C93" s="482">
        <v>0</v>
      </c>
      <c r="D93" s="482">
        <v>0</v>
      </c>
      <c r="E93" s="482">
        <v>0</v>
      </c>
      <c r="F93" s="482">
        <v>0</v>
      </c>
      <c r="G93" s="482">
        <v>0</v>
      </c>
      <c r="H93" s="482">
        <v>0</v>
      </c>
      <c r="I93" s="482">
        <v>0</v>
      </c>
      <c r="J93" s="482">
        <v>0</v>
      </c>
      <c r="K93" s="482">
        <v>0</v>
      </c>
      <c r="L93" s="482">
        <v>0</v>
      </c>
      <c r="M93" s="482">
        <v>0</v>
      </c>
      <c r="N93" s="482">
        <v>0</v>
      </c>
      <c r="O93" s="482">
        <v>0</v>
      </c>
      <c r="P93" s="482">
        <v>0</v>
      </c>
      <c r="Q93" s="482">
        <v>0</v>
      </c>
      <c r="R93" s="482">
        <v>0</v>
      </c>
      <c r="S93" s="482">
        <v>0</v>
      </c>
      <c r="T93" s="482">
        <v>0</v>
      </c>
      <c r="U93" s="482">
        <v>0</v>
      </c>
      <c r="V93" s="482">
        <v>0</v>
      </c>
      <c r="W93" s="482">
        <v>0</v>
      </c>
      <c r="X93" s="482">
        <v>0</v>
      </c>
      <c r="Y93" s="482">
        <v>0</v>
      </c>
      <c r="Z93" s="482">
        <v>0</v>
      </c>
      <c r="AA93" s="482">
        <v>6.8020202020202005E-4</v>
      </c>
      <c r="AB93" s="482">
        <v>7.5090909090909104E-4</v>
      </c>
      <c r="AC93" s="482">
        <v>2.4731313131313099E-3</v>
      </c>
      <c r="AD93" s="482">
        <v>3.3312121212121198E-3</v>
      </c>
      <c r="AE93" s="482">
        <v>8.4883838383838402E-3</v>
      </c>
      <c r="AF93" s="482">
        <v>3.6371616161616202E-2</v>
      </c>
      <c r="AG93" s="482">
        <v>1.6359393939393899E-2</v>
      </c>
      <c r="AH93" s="482">
        <v>2.9309797979798002E-2</v>
      </c>
      <c r="AI93" s="482">
        <v>2.84955555555556E-2</v>
      </c>
      <c r="AJ93" s="482">
        <v>3.01073737373737E-2</v>
      </c>
      <c r="AK93" s="482">
        <v>3.1488989898989898E-2</v>
      </c>
      <c r="AL93" s="482">
        <v>3.28273612750885E-2</v>
      </c>
      <c r="AM93" s="482">
        <v>3.3870979472140801E-2</v>
      </c>
      <c r="AN93" s="482">
        <v>3.5277972027971997E-2</v>
      </c>
      <c r="AO93" s="482">
        <v>3.7828789808917199E-2</v>
      </c>
      <c r="AP93" s="482">
        <v>7.1194004602991898E-2</v>
      </c>
      <c r="AQ93" s="482">
        <v>0.105269948542024</v>
      </c>
      <c r="AR93" s="482">
        <v>0.14780080113636401</v>
      </c>
      <c r="AS93" s="482">
        <v>0.26720832298136599</v>
      </c>
      <c r="AT93" s="482">
        <v>0.46044800175799999</v>
      </c>
      <c r="AU93" s="482">
        <v>0.70399570858895699</v>
      </c>
      <c r="AV93" s="482">
        <v>0.973434512195122</v>
      </c>
      <c r="AW93" s="482">
        <v>1.26829967934545</v>
      </c>
      <c r="AX93" s="482">
        <v>1.69379313337952</v>
      </c>
      <c r="AY93" s="482">
        <v>2.1029994754491002</v>
      </c>
      <c r="AZ93" s="482">
        <v>2.5421888035714302</v>
      </c>
      <c r="BA93" s="482">
        <v>3.3453877042011801</v>
      </c>
      <c r="BB93" s="482">
        <v>4.5179773578947398</v>
      </c>
      <c r="BC93" s="482">
        <v>5.6943182105263199</v>
      </c>
      <c r="BD93" s="482">
        <v>6.6146816419500203</v>
      </c>
      <c r="BE93" s="483">
        <v>7.6659520783673498</v>
      </c>
      <c r="BF93" s="132">
        <v>0.15576338634730599</v>
      </c>
      <c r="BG93" s="132">
        <v>0.30536761918609401</v>
      </c>
      <c r="BH93" s="132">
        <v>0.27426829376916401</v>
      </c>
    </row>
    <row r="94" spans="1:60">
      <c r="A94" s="136" t="s">
        <v>337</v>
      </c>
      <c r="B94" s="482">
        <v>0</v>
      </c>
      <c r="C94" s="482">
        <v>0</v>
      </c>
      <c r="D94" s="482">
        <v>0</v>
      </c>
      <c r="E94" s="482">
        <v>0</v>
      </c>
      <c r="F94" s="482">
        <v>0</v>
      </c>
      <c r="G94" s="482">
        <v>0</v>
      </c>
      <c r="H94" s="482">
        <v>0</v>
      </c>
      <c r="I94" s="482">
        <v>0</v>
      </c>
      <c r="J94" s="482">
        <v>0</v>
      </c>
      <c r="K94" s="482">
        <v>0</v>
      </c>
      <c r="L94" s="482">
        <v>0</v>
      </c>
      <c r="M94" s="482">
        <v>0</v>
      </c>
      <c r="N94" s="482">
        <v>0</v>
      </c>
      <c r="O94" s="482">
        <v>0</v>
      </c>
      <c r="P94" s="482">
        <v>0</v>
      </c>
      <c r="Q94" s="482">
        <v>0</v>
      </c>
      <c r="R94" s="482">
        <v>0</v>
      </c>
      <c r="S94" s="482">
        <v>0</v>
      </c>
      <c r="T94" s="482">
        <v>0</v>
      </c>
      <c r="U94" s="482">
        <v>0</v>
      </c>
      <c r="V94" s="482">
        <v>0</v>
      </c>
      <c r="W94" s="482">
        <v>0</v>
      </c>
      <c r="X94" s="482">
        <v>0</v>
      </c>
      <c r="Y94" s="482">
        <v>0</v>
      </c>
      <c r="Z94" s="482">
        <v>0</v>
      </c>
      <c r="AA94" s="482">
        <v>0</v>
      </c>
      <c r="AB94" s="482">
        <v>0</v>
      </c>
      <c r="AC94" s="482">
        <v>0</v>
      </c>
      <c r="AD94" s="482">
        <v>0</v>
      </c>
      <c r="AE94" s="482">
        <v>0</v>
      </c>
      <c r="AF94" s="482">
        <v>0</v>
      </c>
      <c r="AG94" s="482">
        <v>0</v>
      </c>
      <c r="AH94" s="482">
        <v>0</v>
      </c>
      <c r="AI94" s="482">
        <v>0</v>
      </c>
      <c r="AJ94" s="482">
        <v>0</v>
      </c>
      <c r="AK94" s="482">
        <v>0</v>
      </c>
      <c r="AL94" s="482">
        <v>0</v>
      </c>
      <c r="AM94" s="482">
        <v>0</v>
      </c>
      <c r="AN94" s="482">
        <v>0</v>
      </c>
      <c r="AO94" s="482">
        <v>0</v>
      </c>
      <c r="AP94" s="482">
        <v>0</v>
      </c>
      <c r="AQ94" s="482">
        <v>6.6781132075471704E-6</v>
      </c>
      <c r="AR94" s="482">
        <v>8.2715624999999996E-6</v>
      </c>
      <c r="AS94" s="482">
        <v>7.6690062111801202E-6</v>
      </c>
      <c r="AT94" s="482">
        <v>1.0379444444444399E-5</v>
      </c>
      <c r="AU94" s="482">
        <v>3.7913024539877301E-4</v>
      </c>
      <c r="AV94" s="482">
        <v>4.1570286585365798E-4</v>
      </c>
      <c r="AW94" s="482">
        <v>3.9786490909090899E-4</v>
      </c>
      <c r="AX94" s="482">
        <v>3.4976168674698803E-4</v>
      </c>
      <c r="AY94" s="482">
        <v>4.1229377245509001E-4</v>
      </c>
      <c r="AZ94" s="482">
        <v>5.3587339285714197E-4</v>
      </c>
      <c r="BA94" s="482">
        <v>6.0177887573964397E-4</v>
      </c>
      <c r="BB94" s="482">
        <v>6.02496E-4</v>
      </c>
      <c r="BC94" s="482">
        <v>6.1723421052631603E-4</v>
      </c>
      <c r="BD94" s="482">
        <v>6.76226235394717E-4</v>
      </c>
      <c r="BE94" s="483">
        <v>1.0843871387667299E-3</v>
      </c>
      <c r="BF94" s="132">
        <v>0.59920493434482502</v>
      </c>
      <c r="BG94" s="132">
        <v>0.51841956387294497</v>
      </c>
      <c r="BH94" s="132">
        <v>3.87966174709141E-5</v>
      </c>
    </row>
    <row r="95" spans="1:60">
      <c r="A95" s="136" t="s">
        <v>338</v>
      </c>
      <c r="B95" s="482">
        <v>0</v>
      </c>
      <c r="C95" s="482">
        <v>0</v>
      </c>
      <c r="D95" s="482">
        <v>0</v>
      </c>
      <c r="E95" s="482">
        <v>0</v>
      </c>
      <c r="F95" s="482">
        <v>0</v>
      </c>
      <c r="G95" s="482">
        <v>0</v>
      </c>
      <c r="H95" s="482">
        <v>0</v>
      </c>
      <c r="I95" s="482">
        <v>0</v>
      </c>
      <c r="J95" s="482">
        <v>0</v>
      </c>
      <c r="K95" s="482">
        <v>0</v>
      </c>
      <c r="L95" s="482">
        <v>0</v>
      </c>
      <c r="M95" s="482">
        <v>0</v>
      </c>
      <c r="N95" s="482">
        <v>0</v>
      </c>
      <c r="O95" s="482">
        <v>0</v>
      </c>
      <c r="P95" s="482">
        <v>0</v>
      </c>
      <c r="Q95" s="482">
        <v>0</v>
      </c>
      <c r="R95" s="482">
        <v>0</v>
      </c>
      <c r="S95" s="482">
        <v>0</v>
      </c>
      <c r="T95" s="482">
        <v>0</v>
      </c>
      <c r="U95" s="482">
        <v>0</v>
      </c>
      <c r="V95" s="482">
        <v>0</v>
      </c>
      <c r="W95" s="482">
        <v>0</v>
      </c>
      <c r="X95" s="482">
        <v>0</v>
      </c>
      <c r="Y95" s="482">
        <v>0</v>
      </c>
      <c r="Z95" s="482">
        <v>0</v>
      </c>
      <c r="AA95" s="482">
        <v>6.7889366639366602E-4</v>
      </c>
      <c r="AB95" s="482">
        <v>2.0798132132132099E-3</v>
      </c>
      <c r="AC95" s="482">
        <v>2.0786189189189201E-3</v>
      </c>
      <c r="AD95" s="482">
        <v>3.46819549549549E-3</v>
      </c>
      <c r="AE95" s="482">
        <v>5.7156528528528499E-3</v>
      </c>
      <c r="AF95" s="482">
        <v>1.06127514605515E-2</v>
      </c>
      <c r="AG95" s="482">
        <v>1.6405892547092502E-2</v>
      </c>
      <c r="AH95" s="482">
        <v>1.97572727272727E-2</v>
      </c>
      <c r="AI95" s="482">
        <v>2.3775883838383801E-2</v>
      </c>
      <c r="AJ95" s="482">
        <v>3.1381394348894302E-2</v>
      </c>
      <c r="AK95" s="482">
        <v>3.2751495358995401E-2</v>
      </c>
      <c r="AL95" s="482">
        <v>4.1382138864513897E-2</v>
      </c>
      <c r="AM95" s="482">
        <v>4.18334770508045E-2</v>
      </c>
      <c r="AN95" s="482">
        <v>5.2306200041737499E-2</v>
      </c>
      <c r="AO95" s="482">
        <v>8.3399373778149904E-2</v>
      </c>
      <c r="AP95" s="482">
        <v>9.7264600577706598E-2</v>
      </c>
      <c r="AQ95" s="482">
        <v>0.14368047169811299</v>
      </c>
      <c r="AR95" s="482">
        <v>0.18307214999999999</v>
      </c>
      <c r="AS95" s="482">
        <v>0.22563413664596299</v>
      </c>
      <c r="AT95" s="482">
        <v>0.26433111111111102</v>
      </c>
      <c r="AU95" s="482">
        <v>0.31786829447852699</v>
      </c>
      <c r="AV95" s="482">
        <v>0.39104840853658501</v>
      </c>
      <c r="AW95" s="482">
        <v>0.45869956363636299</v>
      </c>
      <c r="AX95" s="482">
        <v>0.51539248192771103</v>
      </c>
      <c r="AY95" s="482">
        <v>0.577551179640718</v>
      </c>
      <c r="AZ95" s="482">
        <v>0.59310959999999902</v>
      </c>
      <c r="BA95" s="482">
        <v>0.72268197202172701</v>
      </c>
      <c r="BB95" s="482">
        <v>0.89169944613253305</v>
      </c>
      <c r="BC95" s="482">
        <v>1.10827974802244</v>
      </c>
      <c r="BD95" s="482">
        <v>1.24131862732453</v>
      </c>
      <c r="BE95" s="483">
        <v>1.34298320821683</v>
      </c>
      <c r="BF95" s="132">
        <v>7.8944459309050294E-2</v>
      </c>
      <c r="BG95" s="132">
        <v>0.16727584646781701</v>
      </c>
      <c r="BH95" s="132">
        <v>4.8048527999240302E-2</v>
      </c>
    </row>
    <row r="96" spans="1:60">
      <c r="A96" s="136" t="s">
        <v>339</v>
      </c>
      <c r="B96" s="482">
        <v>0</v>
      </c>
      <c r="C96" s="482">
        <v>0</v>
      </c>
      <c r="D96" s="482">
        <v>0</v>
      </c>
      <c r="E96" s="482">
        <v>0</v>
      </c>
      <c r="F96" s="482">
        <v>0</v>
      </c>
      <c r="G96" s="482">
        <v>0</v>
      </c>
      <c r="H96" s="482">
        <v>0</v>
      </c>
      <c r="I96" s="482">
        <v>0</v>
      </c>
      <c r="J96" s="482">
        <v>0</v>
      </c>
      <c r="K96" s="482">
        <v>0</v>
      </c>
      <c r="L96" s="482">
        <v>0</v>
      </c>
      <c r="M96" s="482">
        <v>0</v>
      </c>
      <c r="N96" s="482">
        <v>0</v>
      </c>
      <c r="O96" s="482">
        <v>0</v>
      </c>
      <c r="P96" s="482">
        <v>0</v>
      </c>
      <c r="Q96" s="482">
        <v>0</v>
      </c>
      <c r="R96" s="482">
        <v>0</v>
      </c>
      <c r="S96" s="482">
        <v>0</v>
      </c>
      <c r="T96" s="482">
        <v>0</v>
      </c>
      <c r="U96" s="482">
        <v>0</v>
      </c>
      <c r="V96" s="482">
        <v>0</v>
      </c>
      <c r="W96" s="482">
        <v>0</v>
      </c>
      <c r="X96" s="482">
        <v>0</v>
      </c>
      <c r="Y96" s="482">
        <v>0</v>
      </c>
      <c r="Z96" s="482">
        <v>0</v>
      </c>
      <c r="AA96" s="482">
        <v>1.12742E-2</v>
      </c>
      <c r="AB96" s="482">
        <v>1.0514600000000001E-2</v>
      </c>
      <c r="AC96" s="482">
        <v>1.08574E-2</v>
      </c>
      <c r="AD96" s="482">
        <v>1.0919699999999999E-2</v>
      </c>
      <c r="AE96" s="482">
        <v>1.6039100000000001E-2</v>
      </c>
      <c r="AF96" s="482">
        <v>2.2125300000000001E-2</v>
      </c>
      <c r="AG96" s="482">
        <v>2.34287E-2</v>
      </c>
      <c r="AH96" s="482">
        <v>2.72838E-2</v>
      </c>
      <c r="AI96" s="482">
        <v>3.2864999999999998E-2</v>
      </c>
      <c r="AJ96" s="482">
        <v>3.9407299999999999E-2</v>
      </c>
      <c r="AK96" s="482">
        <v>4.8724000000000003E-2</v>
      </c>
      <c r="AL96" s="482">
        <v>5.99541428571429E-2</v>
      </c>
      <c r="AM96" s="482">
        <v>6.1627412903225799E-2</v>
      </c>
      <c r="AN96" s="482">
        <v>6.1807096153846101E-2</v>
      </c>
      <c r="AO96" s="482">
        <v>6.4957757961783394E-2</v>
      </c>
      <c r="AP96" s="482">
        <v>6.4056645569620305E-2</v>
      </c>
      <c r="AQ96" s="482">
        <v>6.4221509433962307E-2</v>
      </c>
      <c r="AR96" s="482">
        <v>6.7310628750000004E-2</v>
      </c>
      <c r="AS96" s="482">
        <v>7.9227058695652094E-2</v>
      </c>
      <c r="AT96" s="482">
        <v>8.8119641666666595E-2</v>
      </c>
      <c r="AU96" s="482">
        <v>8.8312444785276001E-2</v>
      </c>
      <c r="AV96" s="482">
        <v>8.84913749999999E-2</v>
      </c>
      <c r="AW96" s="482">
        <v>8.8631833636363594E-2</v>
      </c>
      <c r="AX96" s="482">
        <v>8.7664852409638505E-2</v>
      </c>
      <c r="AY96" s="482">
        <v>9.3136642814371201E-2</v>
      </c>
      <c r="AZ96" s="482">
        <v>9.3772834821428494E-2</v>
      </c>
      <c r="BA96" s="482">
        <v>9.9384318639053199E-2</v>
      </c>
      <c r="BB96" s="482">
        <v>0.11779290000000001</v>
      </c>
      <c r="BC96" s="482">
        <v>0.13007666315789501</v>
      </c>
      <c r="BD96" s="482">
        <v>0.132663793527243</v>
      </c>
      <c r="BE96" s="483">
        <v>0.14945691719673701</v>
      </c>
      <c r="BF96" s="132">
        <v>0.123505977034734</v>
      </c>
      <c r="BG96" s="132">
        <v>4.1760697873855397E-2</v>
      </c>
      <c r="BH96" s="132">
        <v>5.3471888752373298E-3</v>
      </c>
    </row>
    <row r="97" spans="1:60">
      <c r="A97" s="136" t="s">
        <v>340</v>
      </c>
      <c r="B97" s="482">
        <v>0</v>
      </c>
      <c r="C97" s="482">
        <v>0</v>
      </c>
      <c r="D97" s="482">
        <v>0</v>
      </c>
      <c r="E97" s="482">
        <v>0</v>
      </c>
      <c r="F97" s="482">
        <v>0</v>
      </c>
      <c r="G97" s="482">
        <v>2.4270400000000001E-3</v>
      </c>
      <c r="H97" s="482">
        <v>2.3561099999999998E-3</v>
      </c>
      <c r="I97" s="482">
        <v>2.48591E-3</v>
      </c>
      <c r="J97" s="482">
        <v>2.5399799999999998E-3</v>
      </c>
      <c r="K97" s="482">
        <v>3.0754699999999999E-3</v>
      </c>
      <c r="L97" s="482">
        <v>3.7850700000000002E-3</v>
      </c>
      <c r="M97" s="482">
        <v>3.6755300000000002E-3</v>
      </c>
      <c r="N97" s="482">
        <v>5.3377399999999997E-3</v>
      </c>
      <c r="O97" s="482">
        <v>8.2764399999999995E-3</v>
      </c>
      <c r="P97" s="482">
        <v>1.099732E-2</v>
      </c>
      <c r="Q97" s="482">
        <v>1.0914399999999999E-2</v>
      </c>
      <c r="R97" s="482">
        <v>1.136527E-2</v>
      </c>
      <c r="S97" s="482">
        <v>9.8707669999999997E-2</v>
      </c>
      <c r="T97" s="482">
        <v>0.11030233</v>
      </c>
      <c r="U97" s="482">
        <v>0.12119023</v>
      </c>
      <c r="V97" s="482">
        <v>0.12699479</v>
      </c>
      <c r="W97" s="482">
        <v>0.13803359000000001</v>
      </c>
      <c r="X97" s="482">
        <v>0.14792468</v>
      </c>
      <c r="Y97" s="482">
        <v>0.15986553000000001</v>
      </c>
      <c r="Z97" s="482">
        <v>0.17046979000000001</v>
      </c>
      <c r="AA97" s="482">
        <v>0.11341126</v>
      </c>
      <c r="AB97" s="482">
        <v>0.11651857</v>
      </c>
      <c r="AC97" s="482">
        <v>0.11860617</v>
      </c>
      <c r="AD97" s="482">
        <v>0.115828315959596</v>
      </c>
      <c r="AE97" s="482">
        <v>0.135024935959596</v>
      </c>
      <c r="AF97" s="482">
        <v>0.143356055959596</v>
      </c>
      <c r="AG97" s="482">
        <v>0.15304106191919201</v>
      </c>
      <c r="AH97" s="482">
        <v>0.16534889441850001</v>
      </c>
      <c r="AI97" s="482">
        <v>0.163229459570707</v>
      </c>
      <c r="AJ97" s="482">
        <v>0.167411986363636</v>
      </c>
      <c r="AK97" s="482">
        <v>0.16564143719178101</v>
      </c>
      <c r="AL97" s="482">
        <v>0.166715150684042</v>
      </c>
      <c r="AM97" s="482">
        <v>0.178140663870968</v>
      </c>
      <c r="AN97" s="482">
        <v>0.19284296538461501</v>
      </c>
      <c r="AO97" s="482">
        <v>0.202360315468982</v>
      </c>
      <c r="AP97" s="482">
        <v>0.244277944374241</v>
      </c>
      <c r="AQ97" s="482">
        <v>0.24690379811320701</v>
      </c>
      <c r="AR97" s="482">
        <v>0.26058259546875001</v>
      </c>
      <c r="AS97" s="482">
        <v>0.25498705604335098</v>
      </c>
      <c r="AT97" s="482">
        <v>0.25309756594413202</v>
      </c>
      <c r="AU97" s="482">
        <v>0.27910007327539899</v>
      </c>
      <c r="AV97" s="482">
        <v>0.289238896646341</v>
      </c>
      <c r="AW97" s="482">
        <v>0.31739897535429601</v>
      </c>
      <c r="AX97" s="482">
        <v>0.37990685324481799</v>
      </c>
      <c r="AY97" s="482">
        <v>0.47814624239402698</v>
      </c>
      <c r="AZ97" s="482">
        <v>0.62154568109709896</v>
      </c>
      <c r="BA97" s="482">
        <v>0.65488811511380296</v>
      </c>
      <c r="BB97" s="482">
        <v>0.78712730681165499</v>
      </c>
      <c r="BC97" s="482">
        <v>0.88302618817260703</v>
      </c>
      <c r="BD97" s="482">
        <v>0.99093941130366403</v>
      </c>
      <c r="BE97" s="483">
        <v>1.1153781535959699</v>
      </c>
      <c r="BF97" s="132">
        <v>0.12250119393134901</v>
      </c>
      <c r="BG97" s="132">
        <v>0.14624093286559001</v>
      </c>
      <c r="BH97" s="132">
        <v>3.9905397264017102E-2</v>
      </c>
    </row>
    <row r="98" spans="1:60">
      <c r="A98" s="136" t="s">
        <v>341</v>
      </c>
      <c r="B98" s="482">
        <v>0</v>
      </c>
      <c r="C98" s="482">
        <v>0</v>
      </c>
      <c r="D98" s="482">
        <v>0</v>
      </c>
      <c r="E98" s="482">
        <v>0</v>
      </c>
      <c r="F98" s="482">
        <v>0</v>
      </c>
      <c r="G98" s="482">
        <v>0</v>
      </c>
      <c r="H98" s="482">
        <v>0</v>
      </c>
      <c r="I98" s="482">
        <v>0</v>
      </c>
      <c r="J98" s="482">
        <v>0</v>
      </c>
      <c r="K98" s="482">
        <v>0</v>
      </c>
      <c r="L98" s="482">
        <v>0</v>
      </c>
      <c r="M98" s="482">
        <v>0</v>
      </c>
      <c r="N98" s="482">
        <v>0</v>
      </c>
      <c r="O98" s="482">
        <v>0</v>
      </c>
      <c r="P98" s="482">
        <v>0</v>
      </c>
      <c r="Q98" s="482">
        <v>0</v>
      </c>
      <c r="R98" s="482">
        <v>0</v>
      </c>
      <c r="S98" s="482">
        <v>0</v>
      </c>
      <c r="T98" s="482">
        <v>0</v>
      </c>
      <c r="U98" s="482">
        <v>0</v>
      </c>
      <c r="V98" s="482">
        <v>0</v>
      </c>
      <c r="W98" s="482">
        <v>0</v>
      </c>
      <c r="X98" s="482">
        <v>0</v>
      </c>
      <c r="Y98" s="482">
        <v>0</v>
      </c>
      <c r="Z98" s="482">
        <v>0</v>
      </c>
      <c r="AA98" s="482">
        <v>0</v>
      </c>
      <c r="AB98" s="482">
        <v>0</v>
      </c>
      <c r="AC98" s="482">
        <v>0</v>
      </c>
      <c r="AD98" s="482">
        <v>0</v>
      </c>
      <c r="AE98" s="482">
        <v>0</v>
      </c>
      <c r="AF98" s="482">
        <v>0</v>
      </c>
      <c r="AG98" s="482">
        <v>0</v>
      </c>
      <c r="AH98" s="482">
        <v>0</v>
      </c>
      <c r="AI98" s="482">
        <v>0</v>
      </c>
      <c r="AJ98" s="482">
        <v>0</v>
      </c>
      <c r="AK98" s="482">
        <v>5.7090300000000004E-3</v>
      </c>
      <c r="AL98" s="482">
        <v>5.70366116883117E-3</v>
      </c>
      <c r="AM98" s="482">
        <v>3.9918193548387102E-3</v>
      </c>
      <c r="AN98" s="482">
        <v>4.0849038461538501E-3</v>
      </c>
      <c r="AO98" s="482">
        <v>5.6167566878980897E-3</v>
      </c>
      <c r="AP98" s="482">
        <v>5.7375000000000004E-3</v>
      </c>
      <c r="AQ98" s="482">
        <v>6.0041818867924502E-3</v>
      </c>
      <c r="AR98" s="482">
        <v>7.2653293124999999E-3</v>
      </c>
      <c r="AS98" s="482">
        <v>7.5717039130434698E-3</v>
      </c>
      <c r="AT98" s="482">
        <v>1.31595866666667E-2</v>
      </c>
      <c r="AU98" s="482">
        <v>1.18547262883436E-2</v>
      </c>
      <c r="AV98" s="482">
        <v>1.43440755914634E-2</v>
      </c>
      <c r="AW98" s="482">
        <v>1.39894149818182E-2</v>
      </c>
      <c r="AX98" s="482">
        <v>1.1471221084337299E-2</v>
      </c>
      <c r="AY98" s="482">
        <v>8.4287425149700505E-3</v>
      </c>
      <c r="AZ98" s="482">
        <v>9.3257142857142792E-3</v>
      </c>
      <c r="BA98" s="482">
        <v>9.6869822485207008E-3</v>
      </c>
      <c r="BB98" s="482">
        <v>9.8549999999999992E-3</v>
      </c>
      <c r="BC98" s="482">
        <v>1.7742631578947399E-2</v>
      </c>
      <c r="BD98" s="482">
        <v>2.3443870388006601E-2</v>
      </c>
      <c r="BE98" s="483">
        <v>2.7966888437206398E-2</v>
      </c>
      <c r="BF98" s="132">
        <v>0.18967029386004899</v>
      </c>
      <c r="BG98" s="132">
        <v>5.9445708972968303E-2</v>
      </c>
      <c r="BH98" s="132">
        <v>1.0005842321073801E-3</v>
      </c>
    </row>
    <row r="99" spans="1:60">
      <c r="A99" s="136" t="s">
        <v>342</v>
      </c>
      <c r="B99" s="482">
        <v>1.3480000000000001E-2</v>
      </c>
      <c r="C99" s="482">
        <v>1.359E-2</v>
      </c>
      <c r="D99" s="482">
        <v>1.1339999999999999E-2</v>
      </c>
      <c r="E99" s="482">
        <v>1.295E-2</v>
      </c>
      <c r="F99" s="482">
        <v>1.3270000000000001E-2</v>
      </c>
      <c r="G99" s="482">
        <v>1.273E-2</v>
      </c>
      <c r="H99" s="482">
        <v>1.256E-2</v>
      </c>
      <c r="I99" s="482">
        <v>1.257E-2</v>
      </c>
      <c r="J99" s="482">
        <v>1.243E-2</v>
      </c>
      <c r="K99" s="482">
        <v>1.75972210526316E-2</v>
      </c>
      <c r="L99" s="482">
        <v>1.7868273684210501E-2</v>
      </c>
      <c r="M99" s="482">
        <v>1.7355115789473699E-2</v>
      </c>
      <c r="N99" s="482">
        <v>1.65866947368421E-2</v>
      </c>
      <c r="O99" s="482">
        <v>1.6818273684210499E-2</v>
      </c>
      <c r="P99" s="482">
        <v>1.55824842105263E-2</v>
      </c>
      <c r="Q99" s="482">
        <v>1.65214315789474E-2</v>
      </c>
      <c r="R99" s="482">
        <v>1.6192484210526301E-2</v>
      </c>
      <c r="S99" s="482">
        <v>1.64898526315789E-2</v>
      </c>
      <c r="T99" s="482">
        <v>1.6670484210526301E-2</v>
      </c>
      <c r="U99" s="482">
        <v>1.8190957894736799E-2</v>
      </c>
      <c r="V99" s="482">
        <v>1.6908726315789501E-2</v>
      </c>
      <c r="W99" s="482">
        <v>1.7636989473684202E-2</v>
      </c>
      <c r="X99" s="482">
        <v>1.7585647368421099E-2</v>
      </c>
      <c r="Y99" s="482">
        <v>1.7679473684210498E-2</v>
      </c>
      <c r="Z99" s="482">
        <v>2.26091578947368E-2</v>
      </c>
      <c r="AA99" s="482">
        <v>2.60853684210526E-2</v>
      </c>
      <c r="AB99" s="482">
        <v>2.7851684210526299E-2</v>
      </c>
      <c r="AC99" s="482">
        <v>2.7617961722488E-2</v>
      </c>
      <c r="AD99" s="482">
        <v>2.8841963849016501E-2</v>
      </c>
      <c r="AE99" s="482">
        <v>2.7376416799574699E-2</v>
      </c>
      <c r="AF99" s="482">
        <v>2.6826401010101E-2</v>
      </c>
      <c r="AG99" s="482">
        <v>2.63382331525784E-2</v>
      </c>
      <c r="AH99" s="482">
        <v>2.7309777660818699E-2</v>
      </c>
      <c r="AI99" s="482">
        <v>3.10752685486443E-2</v>
      </c>
      <c r="AJ99" s="482">
        <v>3.3480581924508201E-2</v>
      </c>
      <c r="AK99" s="482">
        <v>3.5995828176501897E-2</v>
      </c>
      <c r="AL99" s="482">
        <v>3.4215824892810498E-2</v>
      </c>
      <c r="AM99" s="482">
        <v>3.2883699768186399E-2</v>
      </c>
      <c r="AN99" s="482">
        <v>3.1930375580366703E-2</v>
      </c>
      <c r="AO99" s="482">
        <v>3.4844682031600002E-2</v>
      </c>
      <c r="AP99" s="482">
        <v>4.1088435202156097E-2</v>
      </c>
      <c r="AQ99" s="482">
        <v>4.3408955960915999E-2</v>
      </c>
      <c r="AR99" s="482">
        <v>4.7963999041226099E-2</v>
      </c>
      <c r="AS99" s="482">
        <v>5.5038305780316203E-2</v>
      </c>
      <c r="AT99" s="482">
        <v>6.5155575239912805E-2</v>
      </c>
      <c r="AU99" s="482">
        <v>7.5881204531046603E-2</v>
      </c>
      <c r="AV99" s="482">
        <v>8.1648660490958605E-2</v>
      </c>
      <c r="AW99" s="482">
        <v>8.3110453760755598E-2</v>
      </c>
      <c r="AX99" s="482">
        <v>8.52160692611625E-2</v>
      </c>
      <c r="AY99" s="482">
        <v>9.3615426336463803E-2</v>
      </c>
      <c r="AZ99" s="482">
        <v>9.9970573250487305E-2</v>
      </c>
      <c r="BA99" s="482">
        <v>9.9145597719652895E-2</v>
      </c>
      <c r="BB99" s="482">
        <v>9.6618838043707203E-2</v>
      </c>
      <c r="BC99" s="482">
        <v>9.5531836195011294E-2</v>
      </c>
      <c r="BD99" s="482">
        <v>9.7820212819085706E-2</v>
      </c>
      <c r="BE99" s="483">
        <v>9.8392448996854606E-2</v>
      </c>
      <c r="BF99" s="132">
        <v>3.1016529320964099E-3</v>
      </c>
      <c r="BG99" s="132">
        <v>4.1472248372214297E-2</v>
      </c>
      <c r="BH99" s="132">
        <v>3.5202319073046099E-3</v>
      </c>
    </row>
    <row r="100" spans="1:60">
      <c r="A100" s="136" t="s">
        <v>343</v>
      </c>
      <c r="B100" s="482">
        <v>0</v>
      </c>
      <c r="C100" s="482">
        <v>0</v>
      </c>
      <c r="D100" s="482">
        <v>0</v>
      </c>
      <c r="E100" s="482">
        <v>0</v>
      </c>
      <c r="F100" s="482">
        <v>0</v>
      </c>
      <c r="G100" s="482">
        <v>0</v>
      </c>
      <c r="H100" s="482">
        <v>0</v>
      </c>
      <c r="I100" s="482">
        <v>0</v>
      </c>
      <c r="J100" s="482">
        <v>0</v>
      </c>
      <c r="K100" s="482">
        <v>0</v>
      </c>
      <c r="L100" s="482">
        <v>0</v>
      </c>
      <c r="M100" s="482">
        <v>0</v>
      </c>
      <c r="N100" s="482">
        <v>0</v>
      </c>
      <c r="O100" s="482">
        <v>0</v>
      </c>
      <c r="P100" s="482">
        <v>0</v>
      </c>
      <c r="Q100" s="482">
        <v>0</v>
      </c>
      <c r="R100" s="482">
        <v>0</v>
      </c>
      <c r="S100" s="482">
        <v>0</v>
      </c>
      <c r="T100" s="482">
        <v>0</v>
      </c>
      <c r="U100" s="482">
        <v>0</v>
      </c>
      <c r="V100" s="482">
        <v>0</v>
      </c>
      <c r="W100" s="482">
        <v>0</v>
      </c>
      <c r="X100" s="482">
        <v>0</v>
      </c>
      <c r="Y100" s="482">
        <v>0</v>
      </c>
      <c r="Z100" s="482">
        <v>0</v>
      </c>
      <c r="AA100" s="482">
        <v>0</v>
      </c>
      <c r="AB100" s="482">
        <v>0</v>
      </c>
      <c r="AC100" s="482">
        <v>0</v>
      </c>
      <c r="AD100" s="482">
        <v>0</v>
      </c>
      <c r="AE100" s="482">
        <v>0</v>
      </c>
      <c r="AF100" s="482">
        <v>0</v>
      </c>
      <c r="AG100" s="482">
        <v>0</v>
      </c>
      <c r="AH100" s="482">
        <v>0</v>
      </c>
      <c r="AI100" s="482">
        <v>0</v>
      </c>
      <c r="AJ100" s="482">
        <v>0</v>
      </c>
      <c r="AK100" s="482">
        <v>9.2669999999999992E-3</v>
      </c>
      <c r="AL100" s="482">
        <v>8.6643701298701296E-3</v>
      </c>
      <c r="AM100" s="482">
        <v>9.4840258064516104E-3</v>
      </c>
      <c r="AN100" s="482">
        <v>1.02107884615385E-2</v>
      </c>
      <c r="AO100" s="482">
        <v>1.04897579617834E-2</v>
      </c>
      <c r="AP100" s="482">
        <v>0</v>
      </c>
      <c r="AQ100" s="482">
        <v>0</v>
      </c>
      <c r="AR100" s="482">
        <v>1.9316249999999999E-6</v>
      </c>
      <c r="AS100" s="482">
        <v>1.50529192546584E-5</v>
      </c>
      <c r="AT100" s="482">
        <v>5.0319999999999999E-5</v>
      </c>
      <c r="AU100" s="482">
        <v>1.2604196319018399E-4</v>
      </c>
      <c r="AV100" s="482">
        <v>2.5030426829268301E-4</v>
      </c>
      <c r="AW100" s="482">
        <v>7.8646636363636298E-4</v>
      </c>
      <c r="AX100" s="482">
        <v>2.72917571453127E-3</v>
      </c>
      <c r="AY100" s="482">
        <v>5.0510144215162901E-3</v>
      </c>
      <c r="AZ100" s="482">
        <v>9.5255072444727501E-3</v>
      </c>
      <c r="BA100" s="482">
        <v>2.08593933958699E-2</v>
      </c>
      <c r="BB100" s="482">
        <v>3.7372837745426997E-2</v>
      </c>
      <c r="BC100" s="482">
        <v>4.83836045554802E-2</v>
      </c>
      <c r="BD100" s="482">
        <v>4.8044460001698701E-2</v>
      </c>
      <c r="BE100" s="483">
        <v>4.4800395290626703E-2</v>
      </c>
      <c r="BF100" s="132">
        <v>-7.0069892815253401E-2</v>
      </c>
      <c r="BG100" s="132">
        <v>0.98605041377993097</v>
      </c>
      <c r="BH100" s="132">
        <v>1.60284435004728E-3</v>
      </c>
    </row>
    <row r="101" spans="1:60">
      <c r="A101" s="136" t="s">
        <v>344</v>
      </c>
      <c r="B101" s="482">
        <v>0</v>
      </c>
      <c r="C101" s="482">
        <v>0</v>
      </c>
      <c r="D101" s="482">
        <v>0</v>
      </c>
      <c r="E101" s="482">
        <v>0</v>
      </c>
      <c r="F101" s="482">
        <v>0</v>
      </c>
      <c r="G101" s="482">
        <v>0</v>
      </c>
      <c r="H101" s="482">
        <v>0</v>
      </c>
      <c r="I101" s="482">
        <v>0</v>
      </c>
      <c r="J101" s="482">
        <v>0</v>
      </c>
      <c r="K101" s="482">
        <v>0</v>
      </c>
      <c r="L101" s="482">
        <v>0</v>
      </c>
      <c r="M101" s="482">
        <v>0</v>
      </c>
      <c r="N101" s="482">
        <v>1.0000000000000001E-5</v>
      </c>
      <c r="O101" s="482">
        <v>3.0000000000000001E-5</v>
      </c>
      <c r="P101" s="482">
        <v>6.3693999999999999E-3</v>
      </c>
      <c r="Q101" s="482">
        <v>2.0448500000000001E-2</v>
      </c>
      <c r="R101" s="482">
        <v>3.9121900000000001E-2</v>
      </c>
      <c r="S101" s="482">
        <v>3.9078599999999998E-2</v>
      </c>
      <c r="T101" s="482">
        <v>4.9349799999999999E-2</v>
      </c>
      <c r="U101" s="482">
        <v>5.3584600000000003E-2</v>
      </c>
      <c r="V101" s="482">
        <v>5.9421799999999997E-2</v>
      </c>
      <c r="W101" s="482">
        <v>5.5732999999999998E-2</v>
      </c>
      <c r="X101" s="482">
        <v>4.8959700000000002E-2</v>
      </c>
      <c r="Y101" s="482">
        <v>5.2229100000000001E-2</v>
      </c>
      <c r="Z101" s="482">
        <v>5.7016600000000001E-2</v>
      </c>
      <c r="AA101" s="482">
        <v>5.8957599999999999E-2</v>
      </c>
      <c r="AB101" s="482">
        <v>5.7579999999999999E-2</v>
      </c>
      <c r="AC101" s="482">
        <v>5.7000000000000002E-2</v>
      </c>
      <c r="AD101" s="482">
        <v>5.6669999999999998E-2</v>
      </c>
      <c r="AE101" s="482">
        <v>6.3200000000000006E-2</v>
      </c>
      <c r="AF101" s="482">
        <v>6.1350000000000002E-2</v>
      </c>
      <c r="AG101" s="482">
        <v>6.5339999999999995E-2</v>
      </c>
      <c r="AH101" s="482">
        <v>7.2370000000000004E-2</v>
      </c>
      <c r="AI101" s="482">
        <v>8.9139999999999997E-2</v>
      </c>
      <c r="AJ101" s="482">
        <v>0.10594000000000001</v>
      </c>
      <c r="AK101" s="482">
        <v>0.11626</v>
      </c>
      <c r="AL101" s="482">
        <v>0.103741948051948</v>
      </c>
      <c r="AM101" s="482">
        <v>0.101103318</v>
      </c>
      <c r="AN101" s="482">
        <v>9.6335508461538405E-2</v>
      </c>
      <c r="AO101" s="482">
        <v>0.100195996815287</v>
      </c>
      <c r="AP101" s="482">
        <v>9.6074597278481E-2</v>
      </c>
      <c r="AQ101" s="482">
        <v>0.101229130188679</v>
      </c>
      <c r="AR101" s="482">
        <v>9.8243585437500003E-2</v>
      </c>
      <c r="AS101" s="482">
        <v>0.102495460248447</v>
      </c>
      <c r="AT101" s="482">
        <v>9.8252793888888898E-2</v>
      </c>
      <c r="AU101" s="482">
        <v>9.4047063128834305E-2</v>
      </c>
      <c r="AV101" s="482">
        <v>9.46642719512195E-2</v>
      </c>
      <c r="AW101" s="482">
        <v>9.7451430545454507E-2</v>
      </c>
      <c r="AX101" s="482">
        <v>9.1096199999999905E-2</v>
      </c>
      <c r="AY101" s="482">
        <v>9.7776903772455001E-2</v>
      </c>
      <c r="AZ101" s="482">
        <v>0.11200053535714299</v>
      </c>
      <c r="BA101" s="482">
        <v>0.125555457514793</v>
      </c>
      <c r="BB101" s="482">
        <v>0.12220141499999999</v>
      </c>
      <c r="BC101" s="482">
        <v>0.124745703423313</v>
      </c>
      <c r="BD101" s="482">
        <v>0.12496969464973399</v>
      </c>
      <c r="BE101" s="483">
        <v>0.12804547657142901</v>
      </c>
      <c r="BF101" s="132">
        <v>2.18127354832021E-2</v>
      </c>
      <c r="BG101" s="132">
        <v>2.4344358643741699E-2</v>
      </c>
      <c r="BH101" s="132">
        <v>4.5811419149367604E-3</v>
      </c>
    </row>
    <row r="102" spans="1:60">
      <c r="A102" s="136" t="s">
        <v>345</v>
      </c>
      <c r="B102" s="482">
        <v>0</v>
      </c>
      <c r="C102" s="482">
        <v>0</v>
      </c>
      <c r="D102" s="482">
        <v>0</v>
      </c>
      <c r="E102" s="482">
        <v>0</v>
      </c>
      <c r="F102" s="482">
        <v>0</v>
      </c>
      <c r="G102" s="482">
        <v>0</v>
      </c>
      <c r="H102" s="482">
        <v>0</v>
      </c>
      <c r="I102" s="482">
        <v>0</v>
      </c>
      <c r="J102" s="482">
        <v>0</v>
      </c>
      <c r="K102" s="482">
        <v>0</v>
      </c>
      <c r="L102" s="482">
        <v>0</v>
      </c>
      <c r="M102" s="482">
        <v>0</v>
      </c>
      <c r="N102" s="482">
        <v>0</v>
      </c>
      <c r="O102" s="482">
        <v>0</v>
      </c>
      <c r="P102" s="482">
        <v>0</v>
      </c>
      <c r="Q102" s="482">
        <v>0</v>
      </c>
      <c r="R102" s="482">
        <v>0</v>
      </c>
      <c r="S102" s="482">
        <v>0</v>
      </c>
      <c r="T102" s="482">
        <v>0</v>
      </c>
      <c r="U102" s="482">
        <v>0</v>
      </c>
      <c r="V102" s="482">
        <v>0</v>
      </c>
      <c r="W102" s="482">
        <v>8.4999999999999995E-4</v>
      </c>
      <c r="X102" s="482">
        <v>8.4999999999999995E-4</v>
      </c>
      <c r="Y102" s="482">
        <v>8.4999999999999995E-4</v>
      </c>
      <c r="Z102" s="482">
        <v>8.4999999999999995E-4</v>
      </c>
      <c r="AA102" s="482">
        <v>8.4999999999999995E-4</v>
      </c>
      <c r="AB102" s="482">
        <v>2.4499999999999999E-3</v>
      </c>
      <c r="AC102" s="482">
        <v>2.4499999999999999E-3</v>
      </c>
      <c r="AD102" s="482">
        <v>2.4499999999999999E-3</v>
      </c>
      <c r="AE102" s="482">
        <v>2.4499999999999999E-3</v>
      </c>
      <c r="AF102" s="482">
        <v>2.4499999999999999E-3</v>
      </c>
      <c r="AG102" s="482">
        <v>2.4499999999999999E-3</v>
      </c>
      <c r="AH102" s="482">
        <v>2.4499999999999999E-3</v>
      </c>
      <c r="AI102" s="482">
        <v>2.4499999999999999E-3</v>
      </c>
      <c r="AJ102" s="482">
        <v>2.4499999999999999E-3</v>
      </c>
      <c r="AK102" s="482">
        <v>2.4499999999999999E-3</v>
      </c>
      <c r="AL102" s="482">
        <v>4.6992857142857201E-3</v>
      </c>
      <c r="AM102" s="482">
        <v>4.6689677419354796E-3</v>
      </c>
      <c r="AN102" s="482">
        <v>4.8548076923076904E-3</v>
      </c>
      <c r="AO102" s="482">
        <v>4.6679617834394904E-3</v>
      </c>
      <c r="AP102" s="482">
        <v>4.6254296677215199E-3</v>
      </c>
      <c r="AQ102" s="482">
        <v>4.5588688301886797E-3</v>
      </c>
      <c r="AR102" s="482">
        <v>4.7201379750000001E-3</v>
      </c>
      <c r="AS102" s="482">
        <v>4.9528234635093198E-3</v>
      </c>
      <c r="AT102" s="482">
        <v>4.9930710388888903E-3</v>
      </c>
      <c r="AU102" s="482">
        <v>5.5403291346625702E-3</v>
      </c>
      <c r="AV102" s="482">
        <v>5.6915975277439003E-3</v>
      </c>
      <c r="AW102" s="482">
        <v>5.97076908545454E-3</v>
      </c>
      <c r="AX102" s="482">
        <v>6.6201908428504697E-3</v>
      </c>
      <c r="AY102" s="482">
        <v>7.0415133334750498E-3</v>
      </c>
      <c r="AZ102" s="482">
        <v>7.8414236414292102E-3</v>
      </c>
      <c r="BA102" s="482">
        <v>8.0575342585352695E-3</v>
      </c>
      <c r="BB102" s="482">
        <v>8.0788870458994005E-3</v>
      </c>
      <c r="BC102" s="482">
        <v>8.0316603325019092E-3</v>
      </c>
      <c r="BD102" s="482">
        <v>8.5123044836496308E-3</v>
      </c>
      <c r="BE102" s="483">
        <v>8.6552025409025301E-3</v>
      </c>
      <c r="BF102" s="132">
        <v>1.40091279756156E-2</v>
      </c>
      <c r="BG102" s="132">
        <v>5.4794703755034903E-2</v>
      </c>
      <c r="BH102" s="132">
        <v>3.0966116261262099E-4</v>
      </c>
    </row>
    <row r="103" spans="1:60">
      <c r="A103" s="136" t="s">
        <v>346</v>
      </c>
      <c r="B103" s="482">
        <v>0</v>
      </c>
      <c r="C103" s="482">
        <v>0</v>
      </c>
      <c r="D103" s="482">
        <v>0</v>
      </c>
      <c r="E103" s="482">
        <v>0</v>
      </c>
      <c r="F103" s="482">
        <v>0</v>
      </c>
      <c r="G103" s="482">
        <v>0</v>
      </c>
      <c r="H103" s="482">
        <v>0</v>
      </c>
      <c r="I103" s="482">
        <v>0</v>
      </c>
      <c r="J103" s="482">
        <v>0</v>
      </c>
      <c r="K103" s="482">
        <v>0</v>
      </c>
      <c r="L103" s="482">
        <v>0</v>
      </c>
      <c r="M103" s="482">
        <v>0</v>
      </c>
      <c r="N103" s="482">
        <v>0</v>
      </c>
      <c r="O103" s="482">
        <v>0</v>
      </c>
      <c r="P103" s="482">
        <v>0</v>
      </c>
      <c r="Q103" s="482">
        <v>0</v>
      </c>
      <c r="R103" s="482">
        <v>0</v>
      </c>
      <c r="S103" s="482">
        <v>0</v>
      </c>
      <c r="T103" s="482">
        <v>0</v>
      </c>
      <c r="U103" s="482">
        <v>0</v>
      </c>
      <c r="V103" s="482">
        <v>0</v>
      </c>
      <c r="W103" s="482">
        <v>0</v>
      </c>
      <c r="X103" s="482">
        <v>0</v>
      </c>
      <c r="Y103" s="482">
        <v>0</v>
      </c>
      <c r="Z103" s="482">
        <v>0</v>
      </c>
      <c r="AA103" s="482">
        <v>1.0000000000000001E-5</v>
      </c>
      <c r="AB103" s="482">
        <v>1.0000000000000001E-5</v>
      </c>
      <c r="AC103" s="482">
        <v>2.0000000000000002E-5</v>
      </c>
      <c r="AD103" s="482">
        <v>3.0000000000000001E-5</v>
      </c>
      <c r="AE103" s="482">
        <v>3.0000000000000001E-5</v>
      </c>
      <c r="AF103" s="482">
        <v>2.5200000000000001E-3</v>
      </c>
      <c r="AG103" s="482">
        <v>4.0600000000000002E-3</v>
      </c>
      <c r="AH103" s="482">
        <v>8.1999999999999998E-4</v>
      </c>
      <c r="AI103" s="482">
        <v>6.4000000000000005E-4</v>
      </c>
      <c r="AJ103" s="482">
        <v>9.7411000000000004E-4</v>
      </c>
      <c r="AK103" s="482">
        <v>1.0096899999999999E-3</v>
      </c>
      <c r="AL103" s="482">
        <v>1.0608066233766199E-3</v>
      </c>
      <c r="AM103" s="482">
        <v>1.9833241935483898E-3</v>
      </c>
      <c r="AN103" s="482">
        <v>2.1637436538461501E-3</v>
      </c>
      <c r="AO103" s="482">
        <v>3.41261352895815E-3</v>
      </c>
      <c r="AP103" s="482">
        <v>3.9131273120229099E-3</v>
      </c>
      <c r="AQ103" s="482">
        <v>4.9193174785947197E-3</v>
      </c>
      <c r="AR103" s="482">
        <v>7.9447568358318697E-3</v>
      </c>
      <c r="AS103" s="482">
        <v>1.30518011361784E-2</v>
      </c>
      <c r="AT103" s="482">
        <v>1.6911302570370001E-2</v>
      </c>
      <c r="AU103" s="482">
        <v>4.2033301769096698E-2</v>
      </c>
      <c r="AV103" s="482">
        <v>7.0831415795647903E-2</v>
      </c>
      <c r="AW103" s="482">
        <v>7.9911147664055104E-2</v>
      </c>
      <c r="AX103" s="482">
        <v>9.3640221325301101E-2</v>
      </c>
      <c r="AY103" s="482">
        <v>0.13463716319305599</v>
      </c>
      <c r="AZ103" s="482">
        <v>0.15771703193188999</v>
      </c>
      <c r="BA103" s="482">
        <v>0.17142934676532501</v>
      </c>
      <c r="BB103" s="482">
        <v>0.21730825422</v>
      </c>
      <c r="BC103" s="482">
        <v>0.24315971524497201</v>
      </c>
      <c r="BD103" s="482">
        <v>0.27212263187661001</v>
      </c>
      <c r="BE103" s="483">
        <v>0.32905200721918598</v>
      </c>
      <c r="BF103" s="132">
        <v>0.205901015127363</v>
      </c>
      <c r="BG103" s="132">
        <v>0.320257855721714</v>
      </c>
      <c r="BH103" s="132">
        <v>1.17726450229187E-2</v>
      </c>
    </row>
    <row r="104" spans="1:60">
      <c r="A104" s="136" t="s">
        <v>347</v>
      </c>
      <c r="B104" s="482">
        <v>0</v>
      </c>
      <c r="C104" s="482">
        <v>0</v>
      </c>
      <c r="D104" s="482">
        <v>0</v>
      </c>
      <c r="E104" s="482">
        <v>0</v>
      </c>
      <c r="F104" s="482">
        <v>0</v>
      </c>
      <c r="G104" s="482">
        <v>0</v>
      </c>
      <c r="H104" s="482">
        <v>0</v>
      </c>
      <c r="I104" s="482">
        <v>0</v>
      </c>
      <c r="J104" s="482">
        <v>0</v>
      </c>
      <c r="K104" s="482">
        <v>0</v>
      </c>
      <c r="L104" s="482">
        <v>0</v>
      </c>
      <c r="M104" s="482">
        <v>0</v>
      </c>
      <c r="N104" s="482">
        <v>0</v>
      </c>
      <c r="O104" s="482">
        <v>0</v>
      </c>
      <c r="P104" s="482">
        <v>0</v>
      </c>
      <c r="Q104" s="482">
        <v>0</v>
      </c>
      <c r="R104" s="482">
        <v>0</v>
      </c>
      <c r="S104" s="482">
        <v>0</v>
      </c>
      <c r="T104" s="482">
        <v>0</v>
      </c>
      <c r="U104" s="482">
        <v>0</v>
      </c>
      <c r="V104" s="482">
        <v>0</v>
      </c>
      <c r="W104" s="482">
        <v>0</v>
      </c>
      <c r="X104" s="482">
        <v>0</v>
      </c>
      <c r="Y104" s="482">
        <v>0</v>
      </c>
      <c r="Z104" s="482">
        <v>0</v>
      </c>
      <c r="AA104" s="482">
        <v>0</v>
      </c>
      <c r="AB104" s="482">
        <v>0</v>
      </c>
      <c r="AC104" s="482">
        <v>0</v>
      </c>
      <c r="AD104" s="482">
        <v>0</v>
      </c>
      <c r="AE104" s="482">
        <v>0</v>
      </c>
      <c r="AF104" s="482">
        <v>0</v>
      </c>
      <c r="AG104" s="482">
        <v>0</v>
      </c>
      <c r="AH104" s="482">
        <v>0</v>
      </c>
      <c r="AI104" s="482">
        <v>0</v>
      </c>
      <c r="AJ104" s="482">
        <v>3.4999999999999997E-5</v>
      </c>
      <c r="AK104" s="482">
        <v>3.8319999999999999E-5</v>
      </c>
      <c r="AL104" s="482">
        <v>4.3745044675324701E-5</v>
      </c>
      <c r="AM104" s="482">
        <v>5.0409636108387099E-5</v>
      </c>
      <c r="AN104" s="482">
        <v>5.6980128184615402E-5</v>
      </c>
      <c r="AO104" s="482">
        <v>6.2026575775796201E-5</v>
      </c>
      <c r="AP104" s="482">
        <v>9.0067445043037894E-5</v>
      </c>
      <c r="AQ104" s="482">
        <v>9.1150727275471705E-5</v>
      </c>
      <c r="AR104" s="482">
        <v>8.9717350229999999E-5</v>
      </c>
      <c r="AS104" s="482">
        <v>1.4574797637764001E-4</v>
      </c>
      <c r="AT104" s="482">
        <v>3.1449292951111102E-4</v>
      </c>
      <c r="AU104" s="482">
        <v>8.7169566098650297E-4</v>
      </c>
      <c r="AV104" s="482">
        <v>1.23109579817561E-3</v>
      </c>
      <c r="AW104" s="482">
        <v>1.65971216264727E-3</v>
      </c>
      <c r="AX104" s="482">
        <v>2.53790009540241E-3</v>
      </c>
      <c r="AY104" s="482">
        <v>3.1326591187832301E-3</v>
      </c>
      <c r="AZ104" s="482">
        <v>4.0912928571428496E-3</v>
      </c>
      <c r="BA104" s="482">
        <v>4.5248165680473297E-3</v>
      </c>
      <c r="BB104" s="482">
        <v>5.9257800000000003E-3</v>
      </c>
      <c r="BC104" s="482">
        <v>6.5738105263157898E-3</v>
      </c>
      <c r="BD104" s="482">
        <v>7.0638027166879903E-3</v>
      </c>
      <c r="BE104" s="483">
        <v>1.0062240515242399E-2</v>
      </c>
      <c r="BF104" s="132">
        <v>0.420587247023686</v>
      </c>
      <c r="BG104" s="132">
        <v>0.36503179576983102</v>
      </c>
      <c r="BH104" s="132">
        <v>3.6000140744399801E-4</v>
      </c>
    </row>
    <row r="105" spans="1:60">
      <c r="A105" s="136" t="s">
        <v>348</v>
      </c>
      <c r="B105" s="482">
        <v>0</v>
      </c>
      <c r="C105" s="482">
        <v>0</v>
      </c>
      <c r="D105" s="482">
        <v>0</v>
      </c>
      <c r="E105" s="482">
        <v>0</v>
      </c>
      <c r="F105" s="482">
        <v>0</v>
      </c>
      <c r="G105" s="482">
        <v>0</v>
      </c>
      <c r="H105" s="482">
        <v>0</v>
      </c>
      <c r="I105" s="482">
        <v>0</v>
      </c>
      <c r="J105" s="482">
        <v>0</v>
      </c>
      <c r="K105" s="482">
        <v>0</v>
      </c>
      <c r="L105" s="482">
        <v>0</v>
      </c>
      <c r="M105" s="482">
        <v>0</v>
      </c>
      <c r="N105" s="482">
        <v>0</v>
      </c>
      <c r="O105" s="482">
        <v>0</v>
      </c>
      <c r="P105" s="482">
        <v>0</v>
      </c>
      <c r="Q105" s="482">
        <v>0</v>
      </c>
      <c r="R105" s="482">
        <v>0</v>
      </c>
      <c r="S105" s="482">
        <v>8.28249E-5</v>
      </c>
      <c r="T105" s="482">
        <v>4.545145E-5</v>
      </c>
      <c r="U105" s="482">
        <v>3.50599E-5</v>
      </c>
      <c r="V105" s="482">
        <v>2.9558799999999999E-5</v>
      </c>
      <c r="W105" s="482">
        <v>4.5321000000000002E-5</v>
      </c>
      <c r="X105" s="482">
        <v>2.8272E-5</v>
      </c>
      <c r="Y105" s="482">
        <v>3.1043600000000002E-5</v>
      </c>
      <c r="Z105" s="482">
        <v>3.1721423999999999E-3</v>
      </c>
      <c r="AA105" s="482">
        <v>3.4614379999999998E-3</v>
      </c>
      <c r="AB105" s="482">
        <v>3.9452820200000004E-3</v>
      </c>
      <c r="AC105" s="482">
        <v>4.2111908999999999E-3</v>
      </c>
      <c r="AD105" s="482">
        <v>3.6348285999999999E-3</v>
      </c>
      <c r="AE105" s="482">
        <v>3.8535519000000001E-3</v>
      </c>
      <c r="AF105" s="482">
        <v>5.1678861500000003E-3</v>
      </c>
      <c r="AG105" s="482">
        <v>5.9520045799999997E-3</v>
      </c>
      <c r="AH105" s="482">
        <v>5.2026952200000002E-3</v>
      </c>
      <c r="AI105" s="482">
        <v>6.1722684450000002E-3</v>
      </c>
      <c r="AJ105" s="482">
        <v>7.53077587E-3</v>
      </c>
      <c r="AK105" s="482">
        <v>1.0596316495000001E-2</v>
      </c>
      <c r="AL105" s="482">
        <v>1.36845645218182E-2</v>
      </c>
      <c r="AM105" s="482">
        <v>1.7194661053838701E-2</v>
      </c>
      <c r="AN105" s="482">
        <v>1.7784784706250001E-2</v>
      </c>
      <c r="AO105" s="482">
        <v>1.8256246616751601E-2</v>
      </c>
      <c r="AP105" s="482">
        <v>1.8792754157278501E-2</v>
      </c>
      <c r="AQ105" s="482">
        <v>2.0464566885283E-2</v>
      </c>
      <c r="AR105" s="482">
        <v>2.22231593044687E-2</v>
      </c>
      <c r="AS105" s="482">
        <v>2.2888762263167699E-2</v>
      </c>
      <c r="AT105" s="482">
        <v>2.4011880505833302E-2</v>
      </c>
      <c r="AU105" s="482">
        <v>2.7042534091656401E-2</v>
      </c>
      <c r="AV105" s="482">
        <v>3.1612259274420698E-2</v>
      </c>
      <c r="AW105" s="482">
        <v>3.1598741104363601E-2</v>
      </c>
      <c r="AX105" s="482">
        <v>3.5045368938704802E-2</v>
      </c>
      <c r="AY105" s="482">
        <v>3.6108052817065799E-2</v>
      </c>
      <c r="AZ105" s="482">
        <v>3.9286416980689201E-2</v>
      </c>
      <c r="BA105" s="482">
        <v>4.0466265955562103E-2</v>
      </c>
      <c r="BB105" s="482">
        <v>4.7232987507000002E-2</v>
      </c>
      <c r="BC105" s="482">
        <v>5.7116193901315802E-2</v>
      </c>
      <c r="BD105" s="482">
        <v>7.0309582447062702E-2</v>
      </c>
      <c r="BE105" s="483">
        <v>9.1630848155951003E-2</v>
      </c>
      <c r="BF105" s="132">
        <v>0.29968757411025998</v>
      </c>
      <c r="BG105" s="132">
        <v>0.113419529300474</v>
      </c>
      <c r="BH105" s="132">
        <v>3.2783190037507298E-3</v>
      </c>
    </row>
    <row r="106" spans="1:60">
      <c r="A106" s="136" t="s">
        <v>349</v>
      </c>
      <c r="B106" s="482">
        <v>0</v>
      </c>
      <c r="C106" s="482">
        <v>0</v>
      </c>
      <c r="D106" s="482">
        <v>0</v>
      </c>
      <c r="E106" s="482">
        <v>0</v>
      </c>
      <c r="F106" s="482">
        <v>0</v>
      </c>
      <c r="G106" s="482">
        <v>0</v>
      </c>
      <c r="H106" s="482">
        <v>0</v>
      </c>
      <c r="I106" s="482">
        <v>0</v>
      </c>
      <c r="J106" s="482">
        <v>0</v>
      </c>
      <c r="K106" s="482">
        <v>0</v>
      </c>
      <c r="L106" s="482">
        <v>0</v>
      </c>
      <c r="M106" s="482">
        <v>0</v>
      </c>
      <c r="N106" s="482">
        <v>0</v>
      </c>
      <c r="O106" s="482">
        <v>0</v>
      </c>
      <c r="P106" s="482">
        <v>0</v>
      </c>
      <c r="Q106" s="482">
        <v>0</v>
      </c>
      <c r="R106" s="482">
        <v>0</v>
      </c>
      <c r="S106" s="482">
        <v>0</v>
      </c>
      <c r="T106" s="482">
        <v>0</v>
      </c>
      <c r="U106" s="482">
        <v>0</v>
      </c>
      <c r="V106" s="482">
        <v>0</v>
      </c>
      <c r="W106" s="482">
        <v>0</v>
      </c>
      <c r="X106" s="482">
        <v>4.9200000000000003E-5</v>
      </c>
      <c r="Y106" s="482">
        <v>3.0190000000000002E-4</v>
      </c>
      <c r="Z106" s="482">
        <v>2.1570000000000001E-4</v>
      </c>
      <c r="AA106" s="482">
        <v>2.5009000000000001E-4</v>
      </c>
      <c r="AB106" s="482">
        <v>2.9667000000000002E-4</v>
      </c>
      <c r="AC106" s="482">
        <v>2.0861E-4</v>
      </c>
      <c r="AD106" s="482">
        <v>2.9429E-4</v>
      </c>
      <c r="AE106" s="482">
        <v>5.0763540000000002E-4</v>
      </c>
      <c r="AF106" s="482">
        <v>1.4274906E-3</v>
      </c>
      <c r="AG106" s="482">
        <v>2.0712081000000002E-3</v>
      </c>
      <c r="AH106" s="482">
        <v>2.7350026499999998E-3</v>
      </c>
      <c r="AI106" s="482">
        <v>3.09511095E-3</v>
      </c>
      <c r="AJ106" s="482">
        <v>4.4743328700000001E-3</v>
      </c>
      <c r="AK106" s="482">
        <v>5.2689749099999999E-3</v>
      </c>
      <c r="AL106" s="482">
        <v>6.1705480108441499E-3</v>
      </c>
      <c r="AM106" s="482">
        <v>7.4269375194193597E-3</v>
      </c>
      <c r="AN106" s="482">
        <v>1.2078107483076901E-2</v>
      </c>
      <c r="AO106" s="482">
        <v>1.7949900505414E-2</v>
      </c>
      <c r="AP106" s="482">
        <v>1.79752537953797E-2</v>
      </c>
      <c r="AQ106" s="482">
        <v>1.9497289366981099E-2</v>
      </c>
      <c r="AR106" s="482">
        <v>2.3510590603875E-2</v>
      </c>
      <c r="AS106" s="482">
        <v>2.0707725444037199E-2</v>
      </c>
      <c r="AT106" s="482">
        <v>2.17004813566666E-2</v>
      </c>
      <c r="AU106" s="482">
        <v>3.2175594844785299E-2</v>
      </c>
      <c r="AV106" s="482">
        <v>3.8049301867500003E-2</v>
      </c>
      <c r="AW106" s="482">
        <v>4.8329973308181798E-2</v>
      </c>
      <c r="AX106" s="482">
        <v>6.6685515347840896E-2</v>
      </c>
      <c r="AY106" s="482">
        <v>8.2885121904616096E-2</v>
      </c>
      <c r="AZ106" s="482">
        <v>9.1461508649882103E-2</v>
      </c>
      <c r="BA106" s="482">
        <v>0.113515084867015</v>
      </c>
      <c r="BB106" s="482">
        <v>0.13451012930699999</v>
      </c>
      <c r="BC106" s="482">
        <v>0.160374724726316</v>
      </c>
      <c r="BD106" s="482">
        <v>0.190800442540729</v>
      </c>
      <c r="BE106" s="483">
        <v>0.18209232062082101</v>
      </c>
      <c r="BF106" s="132">
        <v>-4.8247487264813503E-2</v>
      </c>
      <c r="BG106" s="132">
        <v>0.242827919865886</v>
      </c>
      <c r="BH106" s="132">
        <v>6.5148007155005003E-3</v>
      </c>
    </row>
    <row r="107" spans="1:60">
      <c r="A107" s="136" t="s">
        <v>350</v>
      </c>
      <c r="B107" s="482">
        <v>0</v>
      </c>
      <c r="C107" s="482">
        <v>0</v>
      </c>
      <c r="D107" s="482">
        <v>0</v>
      </c>
      <c r="E107" s="482">
        <v>0</v>
      </c>
      <c r="F107" s="482">
        <v>0</v>
      </c>
      <c r="G107" s="482">
        <v>0</v>
      </c>
      <c r="H107" s="482">
        <v>0</v>
      </c>
      <c r="I107" s="482">
        <v>0</v>
      </c>
      <c r="J107" s="482">
        <v>0</v>
      </c>
      <c r="K107" s="482">
        <v>0</v>
      </c>
      <c r="L107" s="482">
        <v>0</v>
      </c>
      <c r="M107" s="482">
        <v>0</v>
      </c>
      <c r="N107" s="482">
        <v>0</v>
      </c>
      <c r="O107" s="482">
        <v>0</v>
      </c>
      <c r="P107" s="482">
        <v>0</v>
      </c>
      <c r="Q107" s="482">
        <v>0</v>
      </c>
      <c r="R107" s="482">
        <v>0</v>
      </c>
      <c r="S107" s="482">
        <v>0</v>
      </c>
      <c r="T107" s="482">
        <v>0</v>
      </c>
      <c r="U107" s="482">
        <v>0</v>
      </c>
      <c r="V107" s="482">
        <v>0</v>
      </c>
      <c r="W107" s="482">
        <v>0</v>
      </c>
      <c r="X107" s="482">
        <v>0</v>
      </c>
      <c r="Y107" s="482">
        <v>0</v>
      </c>
      <c r="Z107" s="482">
        <v>0</v>
      </c>
      <c r="AA107" s="482">
        <v>0</v>
      </c>
      <c r="AB107" s="482">
        <v>0</v>
      </c>
      <c r="AC107" s="482">
        <v>0</v>
      </c>
      <c r="AD107" s="482">
        <v>0</v>
      </c>
      <c r="AE107" s="482">
        <v>0</v>
      </c>
      <c r="AF107" s="482">
        <v>0</v>
      </c>
      <c r="AG107" s="482">
        <v>0</v>
      </c>
      <c r="AH107" s="482">
        <v>0</v>
      </c>
      <c r="AI107" s="482">
        <v>0</v>
      </c>
      <c r="AJ107" s="482">
        <v>0</v>
      </c>
      <c r="AK107" s="482">
        <v>0</v>
      </c>
      <c r="AL107" s="482">
        <v>0</v>
      </c>
      <c r="AM107" s="482">
        <v>0</v>
      </c>
      <c r="AN107" s="482">
        <v>0</v>
      </c>
      <c r="AO107" s="482">
        <v>0</v>
      </c>
      <c r="AP107" s="482">
        <v>4.84177215189873E-4</v>
      </c>
      <c r="AQ107" s="482">
        <v>6.2547169811320695E-4</v>
      </c>
      <c r="AR107" s="482">
        <v>7.5543750000000003E-4</v>
      </c>
      <c r="AS107" s="482">
        <v>5.3882608695652201E-4</v>
      </c>
      <c r="AT107" s="482">
        <v>6.9511111111111097E-4</v>
      </c>
      <c r="AU107" s="482">
        <v>9.5363116564417105E-4</v>
      </c>
      <c r="AV107" s="482">
        <v>9.5714560975609703E-4</v>
      </c>
      <c r="AW107" s="482">
        <v>9.6061745454545399E-4</v>
      </c>
      <c r="AX107" s="482">
        <v>1.2239631325301199E-3</v>
      </c>
      <c r="AY107" s="482">
        <v>1.2328776646706599E-3</v>
      </c>
      <c r="AZ107" s="482">
        <v>2.3074676785714301E-3</v>
      </c>
      <c r="BA107" s="482">
        <v>2.5753702366863901E-3</v>
      </c>
      <c r="BB107" s="482">
        <v>3.187053E-3</v>
      </c>
      <c r="BC107" s="482">
        <v>4.4752976561620601E-3</v>
      </c>
      <c r="BD107" s="482">
        <v>3.6710412621338097E-2</v>
      </c>
      <c r="BE107" s="483">
        <v>8.3966246029084396E-2</v>
      </c>
      <c r="BF107" s="132">
        <v>1.28101032042486</v>
      </c>
      <c r="BG107" s="132">
        <v>0.48687172751268198</v>
      </c>
      <c r="BH107" s="132">
        <v>3.0040990078173701E-3</v>
      </c>
    </row>
    <row r="108" spans="1:60">
      <c r="A108" s="136" t="s">
        <v>351</v>
      </c>
      <c r="B108" s="482">
        <v>0</v>
      </c>
      <c r="C108" s="482">
        <v>0</v>
      </c>
      <c r="D108" s="482">
        <v>0</v>
      </c>
      <c r="E108" s="482">
        <v>0</v>
      </c>
      <c r="F108" s="482">
        <v>0</v>
      </c>
      <c r="G108" s="482">
        <v>0</v>
      </c>
      <c r="H108" s="482">
        <v>0</v>
      </c>
      <c r="I108" s="482">
        <v>0</v>
      </c>
      <c r="J108" s="482">
        <v>0</v>
      </c>
      <c r="K108" s="482">
        <v>0</v>
      </c>
      <c r="L108" s="482">
        <v>0</v>
      </c>
      <c r="M108" s="482">
        <v>0</v>
      </c>
      <c r="N108" s="482">
        <v>0</v>
      </c>
      <c r="O108" s="482">
        <v>0</v>
      </c>
      <c r="P108" s="482">
        <v>0</v>
      </c>
      <c r="Q108" s="482">
        <v>0</v>
      </c>
      <c r="R108" s="482">
        <v>0</v>
      </c>
      <c r="S108" s="482">
        <v>0</v>
      </c>
      <c r="T108" s="482">
        <v>0</v>
      </c>
      <c r="U108" s="482">
        <v>1.05263157894737E-5</v>
      </c>
      <c r="V108" s="482">
        <v>0</v>
      </c>
      <c r="W108" s="482">
        <v>0</v>
      </c>
      <c r="X108" s="482">
        <v>0</v>
      </c>
      <c r="Y108" s="482">
        <v>0</v>
      </c>
      <c r="Z108" s="482">
        <v>0</v>
      </c>
      <c r="AA108" s="482">
        <v>4.4999999999999999E-4</v>
      </c>
      <c r="AB108" s="482">
        <v>4.4999999999999999E-4</v>
      </c>
      <c r="AC108" s="482">
        <v>2.0000000000000001E-4</v>
      </c>
      <c r="AD108" s="482">
        <v>2.0000000000000001E-4</v>
      </c>
      <c r="AE108" s="482">
        <v>2.0000000000000001E-4</v>
      </c>
      <c r="AF108" s="482">
        <v>2.0000000000000001E-4</v>
      </c>
      <c r="AG108" s="482">
        <v>2.1640217999999999E-4</v>
      </c>
      <c r="AH108" s="482">
        <v>4.9190919999999998E-5</v>
      </c>
      <c r="AI108" s="482">
        <v>5.866207E-5</v>
      </c>
      <c r="AJ108" s="482">
        <v>5.8250669999999999E-5</v>
      </c>
      <c r="AK108" s="482">
        <v>1.01380489801815E-4</v>
      </c>
      <c r="AL108" s="482">
        <v>3.19738886451205E-4</v>
      </c>
      <c r="AM108" s="482">
        <v>3.8939403947473201E-4</v>
      </c>
      <c r="AN108" s="482">
        <v>4.4735096313736999E-4</v>
      </c>
      <c r="AO108" s="482">
        <v>5.8258529015579896E-4</v>
      </c>
      <c r="AP108" s="482">
        <v>7.1528073701849603E-4</v>
      </c>
      <c r="AQ108" s="482">
        <v>8.6978172034278902E-4</v>
      </c>
      <c r="AR108" s="482">
        <v>9.3897438877177505E-4</v>
      </c>
      <c r="AS108" s="482">
        <v>1.02898683623981E-3</v>
      </c>
      <c r="AT108" s="482">
        <v>1.27699620904522E-3</v>
      </c>
      <c r="AU108" s="482">
        <v>1.4547138267246101E-3</v>
      </c>
      <c r="AV108" s="482">
        <v>1.6332211592017601E-3</v>
      </c>
      <c r="AW108" s="482">
        <v>2.2145153028078801E-3</v>
      </c>
      <c r="AX108" s="482">
        <v>2.9666035673900902E-3</v>
      </c>
      <c r="AY108" s="482">
        <v>4.0715167561369099E-3</v>
      </c>
      <c r="AZ108" s="482">
        <v>5.4232644479508098E-3</v>
      </c>
      <c r="BA108" s="482">
        <v>6.4094377491487799E-3</v>
      </c>
      <c r="BB108" s="482">
        <v>8.0744104182981207E-3</v>
      </c>
      <c r="BC108" s="482">
        <v>1.0795384597857101E-2</v>
      </c>
      <c r="BD108" s="482">
        <v>1.3742255948691801E-2</v>
      </c>
      <c r="BE108" s="483">
        <v>1.5492387394365099E-2</v>
      </c>
      <c r="BF108" s="132">
        <v>0.12427381099163</v>
      </c>
      <c r="BG108" s="132">
        <v>0.26819735333017403</v>
      </c>
      <c r="BH108" s="132">
        <v>5.5427827015171996E-4</v>
      </c>
    </row>
    <row r="109" spans="1:60" s="125" customFormat="1">
      <c r="A109" s="133" t="s">
        <v>352</v>
      </c>
      <c r="B109" s="484">
        <v>1.644E-2</v>
      </c>
      <c r="C109" s="484">
        <v>1.643E-2</v>
      </c>
      <c r="D109" s="484">
        <v>1.4239999999999999E-2</v>
      </c>
      <c r="E109" s="484">
        <v>1.5769999999999999E-2</v>
      </c>
      <c r="F109" s="484">
        <v>1.6080000000000001E-2</v>
      </c>
      <c r="G109" s="484">
        <v>1.7767040000000001E-2</v>
      </c>
      <c r="H109" s="484">
        <v>1.754611E-2</v>
      </c>
      <c r="I109" s="484">
        <v>1.7855909999999999E-2</v>
      </c>
      <c r="J109" s="484">
        <v>1.8349979999999998E-2</v>
      </c>
      <c r="K109" s="484">
        <v>2.4962691052631599E-2</v>
      </c>
      <c r="L109" s="484">
        <v>2.6543343684210501E-2</v>
      </c>
      <c r="M109" s="484">
        <v>2.5870645789473699E-2</v>
      </c>
      <c r="N109" s="484">
        <v>2.6224434736842099E-2</v>
      </c>
      <c r="O109" s="484">
        <v>2.9174713684210499E-2</v>
      </c>
      <c r="P109" s="484">
        <v>3.7129204210526297E-2</v>
      </c>
      <c r="Q109" s="484">
        <v>5.1734331578947398E-2</v>
      </c>
      <c r="R109" s="484">
        <v>7.0719654210526298E-2</v>
      </c>
      <c r="S109" s="484">
        <v>0.159518947531579</v>
      </c>
      <c r="T109" s="484">
        <v>0.18067806566052599</v>
      </c>
      <c r="U109" s="484">
        <v>0.19742137411052599</v>
      </c>
      <c r="V109" s="484">
        <v>0.20791487511578899</v>
      </c>
      <c r="W109" s="484">
        <v>0.21689890047368399</v>
      </c>
      <c r="X109" s="484">
        <v>0.22009749936842099</v>
      </c>
      <c r="Y109" s="484">
        <v>0.23826704728421</v>
      </c>
      <c r="Z109" s="484">
        <v>0.262433390294737</v>
      </c>
      <c r="AA109" s="484">
        <v>0.22370405210764799</v>
      </c>
      <c r="AB109" s="484">
        <v>0.22969702853464899</v>
      </c>
      <c r="AC109" s="484">
        <v>0.23254408285453801</v>
      </c>
      <c r="AD109" s="484">
        <v>0.23253450602532</v>
      </c>
      <c r="AE109" s="484">
        <v>0.27007967675040701</v>
      </c>
      <c r="AF109" s="484">
        <v>0.32094400134186502</v>
      </c>
      <c r="AG109" s="484">
        <v>0.325453896418257</v>
      </c>
      <c r="AH109" s="484">
        <v>0.36298793157638998</v>
      </c>
      <c r="AI109" s="484">
        <v>0.392343208978291</v>
      </c>
      <c r="AJ109" s="484">
        <v>0.43542210578441298</v>
      </c>
      <c r="AK109" s="484">
        <v>0.47600496252107</v>
      </c>
      <c r="AL109" s="484">
        <v>0.49049584841401001</v>
      </c>
      <c r="AM109" s="484">
        <v>0.51299675170126302</v>
      </c>
      <c r="AN109" s="484">
        <v>0.54630801727687905</v>
      </c>
      <c r="AO109" s="484">
        <v>0.62053688583400302</v>
      </c>
      <c r="AP109" s="484">
        <v>0.71720105211206597</v>
      </c>
      <c r="AQ109" s="484">
        <v>0.82140283762481303</v>
      </c>
      <c r="AR109" s="484">
        <v>0.94177405691701599</v>
      </c>
      <c r="AS109" s="484">
        <v>1.1249847220487701</v>
      </c>
      <c r="AT109" s="484">
        <v>1.38379601394758</v>
      </c>
      <c r="AU109" s="484">
        <v>1.7610049869694899</v>
      </c>
      <c r="AV109" s="484">
        <v>2.1872556881895702</v>
      </c>
      <c r="AW109" s="484">
        <v>2.6230615858880202</v>
      </c>
      <c r="AX109" s="484">
        <v>3.2291338559946299</v>
      </c>
      <c r="AY109" s="484">
        <v>3.8952909555446</v>
      </c>
      <c r="AZ109" s="484">
        <v>4.5896659872607204</v>
      </c>
      <c r="BA109" s="484">
        <v>5.64547967479833</v>
      </c>
      <c r="BB109" s="484">
        <v>7.2391272478795896</v>
      </c>
      <c r="BC109" s="484">
        <v>8.8837309507250009</v>
      </c>
      <c r="BD109" s="484">
        <v>10.244600417413301</v>
      </c>
      <c r="BE109" s="484">
        <v>11.7415874982466</v>
      </c>
      <c r="BF109" s="135">
        <v>0.14299300909620699</v>
      </c>
      <c r="BG109" s="135">
        <v>0.221637329178445</v>
      </c>
      <c r="BH109" s="135">
        <v>0.42008417693778299</v>
      </c>
    </row>
    <row r="110" spans="1:60">
      <c r="B110" s="482"/>
      <c r="C110" s="482"/>
      <c r="D110" s="482"/>
      <c r="E110" s="482"/>
      <c r="F110" s="482"/>
      <c r="G110" s="482"/>
      <c r="H110" s="482"/>
      <c r="I110" s="482"/>
      <c r="J110" s="482"/>
      <c r="K110" s="482"/>
      <c r="L110" s="482"/>
      <c r="M110" s="482"/>
      <c r="N110" s="482"/>
      <c r="O110" s="482"/>
      <c r="P110" s="482"/>
      <c r="Q110" s="482"/>
      <c r="R110" s="482"/>
      <c r="S110" s="482"/>
      <c r="T110" s="482"/>
      <c r="U110" s="482"/>
      <c r="V110" s="482"/>
      <c r="W110" s="482"/>
      <c r="X110" s="482"/>
      <c r="Y110" s="482"/>
      <c r="Z110" s="482"/>
      <c r="AA110" s="482"/>
      <c r="AB110" s="482"/>
      <c r="AC110" s="482"/>
      <c r="AD110" s="482"/>
      <c r="AE110" s="482"/>
      <c r="AF110" s="482"/>
      <c r="AG110" s="482"/>
      <c r="AH110" s="482"/>
      <c r="AI110" s="482"/>
      <c r="AJ110" s="482"/>
      <c r="AK110" s="482"/>
      <c r="AL110" s="482"/>
      <c r="AM110" s="482"/>
      <c r="AN110" s="482"/>
      <c r="AO110" s="482"/>
      <c r="AP110" s="482"/>
      <c r="AQ110" s="482"/>
      <c r="AR110" s="482"/>
      <c r="AS110" s="482"/>
      <c r="AT110" s="482"/>
      <c r="AU110" s="482"/>
      <c r="AV110" s="482"/>
      <c r="AW110" s="482"/>
      <c r="AX110" s="482"/>
      <c r="AY110" s="482"/>
      <c r="AZ110" s="482"/>
      <c r="BA110" s="482"/>
      <c r="BB110" s="482"/>
      <c r="BC110" s="482"/>
      <c r="BD110" s="482"/>
      <c r="BE110" s="483"/>
      <c r="BF110" s="132"/>
      <c r="BG110" s="132"/>
      <c r="BH110" s="132"/>
    </row>
    <row r="111" spans="1:60" s="140" customFormat="1">
      <c r="A111" s="721" t="s">
        <v>353</v>
      </c>
      <c r="B111" s="725">
        <v>0.17985232095652601</v>
      </c>
      <c r="C111" s="725">
        <v>0.19806006895272901</v>
      </c>
      <c r="D111" s="725">
        <v>0.19986570742647999</v>
      </c>
      <c r="E111" s="725">
        <v>0.221200450961759</v>
      </c>
      <c r="F111" s="725">
        <v>0.23257964376537199</v>
      </c>
      <c r="G111" s="725">
        <v>0.25693195986508599</v>
      </c>
      <c r="H111" s="725">
        <v>0.27879168463283999</v>
      </c>
      <c r="I111" s="725">
        <v>0.29877100819719798</v>
      </c>
      <c r="J111" s="725">
        <v>0.320849238202566</v>
      </c>
      <c r="K111" s="725">
        <v>0.33958813582513098</v>
      </c>
      <c r="L111" s="725">
        <v>0.34483678627631797</v>
      </c>
      <c r="M111" s="725">
        <v>0.38460955869346197</v>
      </c>
      <c r="N111" s="725">
        <v>0.405625572274602</v>
      </c>
      <c r="O111" s="725">
        <v>0.42970477840818599</v>
      </c>
      <c r="P111" s="725">
        <v>0.46175328818744898</v>
      </c>
      <c r="Q111" s="725">
        <v>0.49395863849620097</v>
      </c>
      <c r="R111" s="725">
        <v>0.53165042483501201</v>
      </c>
      <c r="S111" s="725">
        <v>0.61389056906109496</v>
      </c>
      <c r="T111" s="725">
        <v>0.68053727831932997</v>
      </c>
      <c r="U111" s="725">
        <v>0.76060284963342395</v>
      </c>
      <c r="V111" s="725">
        <v>0.77868199553113004</v>
      </c>
      <c r="W111" s="725">
        <v>0.85733148300230599</v>
      </c>
      <c r="X111" s="725">
        <v>0.91848834342648</v>
      </c>
      <c r="Y111" s="725">
        <v>0.94622503391092805</v>
      </c>
      <c r="Z111" s="725">
        <v>1.07260289063617</v>
      </c>
      <c r="AA111" s="725">
        <v>1.2102343885914499</v>
      </c>
      <c r="AB111" s="725">
        <v>1.2661088385002801</v>
      </c>
      <c r="AC111" s="725">
        <v>1.3617364097139799</v>
      </c>
      <c r="AD111" s="725">
        <v>1.4156002403769801</v>
      </c>
      <c r="AE111" s="725">
        <v>1.4814861885436601</v>
      </c>
      <c r="AF111" s="725">
        <v>1.55264399575581</v>
      </c>
      <c r="AG111" s="725">
        <v>1.6047543793982899</v>
      </c>
      <c r="AH111" s="725">
        <v>1.7406114304345699</v>
      </c>
      <c r="AI111" s="725">
        <v>1.8551515808336001</v>
      </c>
      <c r="AJ111" s="725">
        <v>1.99525729249501</v>
      </c>
      <c r="AK111" s="725">
        <v>2.1851312845223498</v>
      </c>
      <c r="AL111" s="725">
        <v>2.3008883997042702</v>
      </c>
      <c r="AM111" s="725">
        <v>2.5702486941774598</v>
      </c>
      <c r="AN111" s="725">
        <v>2.77579913136573</v>
      </c>
      <c r="AO111" s="725">
        <v>3.1506232999706199</v>
      </c>
      <c r="AP111" s="725">
        <v>3.5127853124096502</v>
      </c>
      <c r="AQ111" s="725">
        <v>3.9472579278643898</v>
      </c>
      <c r="AR111" s="725">
        <v>4.5239527434622397</v>
      </c>
      <c r="AS111" s="725">
        <v>5.2126256282469203</v>
      </c>
      <c r="AT111" s="725">
        <v>6.0045655830711597</v>
      </c>
      <c r="AU111" s="725">
        <v>7.1446857975832998</v>
      </c>
      <c r="AV111" s="725">
        <v>8.4729481659420802</v>
      </c>
      <c r="AW111" s="725">
        <v>9.90211121707706</v>
      </c>
      <c r="AX111" s="725">
        <v>11.479614937148799</v>
      </c>
      <c r="AY111" s="725">
        <v>12.955045668920899</v>
      </c>
      <c r="AZ111" s="725">
        <v>14.884958996500201</v>
      </c>
      <c r="BA111" s="725">
        <v>16.760232777177901</v>
      </c>
      <c r="BB111" s="725">
        <v>19.621404837128999</v>
      </c>
      <c r="BC111" s="725">
        <v>22.177356211121602</v>
      </c>
      <c r="BD111" s="725">
        <v>24.864190435538301</v>
      </c>
      <c r="BE111" s="725">
        <v>27.950558823322599</v>
      </c>
      <c r="BF111" s="723">
        <v>0.12105766115850899</v>
      </c>
      <c r="BG111" s="723">
        <v>0.15268136751766001</v>
      </c>
      <c r="BH111" s="723">
        <v>1</v>
      </c>
    </row>
    <row r="112" spans="1:60">
      <c r="A112" s="124" t="s">
        <v>354</v>
      </c>
      <c r="B112" s="482">
        <v>0.17985232095652601</v>
      </c>
      <c r="C112" s="482">
        <v>0.19806006895272901</v>
      </c>
      <c r="D112" s="482">
        <v>0.19986570742647999</v>
      </c>
      <c r="E112" s="482">
        <v>0.221200450961759</v>
      </c>
      <c r="F112" s="482">
        <v>0.23257964376537199</v>
      </c>
      <c r="G112" s="482">
        <v>0.25130963495254899</v>
      </c>
      <c r="H112" s="482">
        <v>0.25636908599581298</v>
      </c>
      <c r="I112" s="482">
        <v>0.27638177480292397</v>
      </c>
      <c r="J112" s="482">
        <v>0.29700081010854301</v>
      </c>
      <c r="K112" s="482">
        <v>0.31451594111084502</v>
      </c>
      <c r="L112" s="482">
        <v>0.31687578411122402</v>
      </c>
      <c r="M112" s="482">
        <v>0.35198415352800999</v>
      </c>
      <c r="N112" s="482">
        <v>0.36970856657143403</v>
      </c>
      <c r="O112" s="482">
        <v>0.389953971037307</v>
      </c>
      <c r="P112" s="482">
        <v>0.41274975655351998</v>
      </c>
      <c r="Q112" s="482">
        <v>0.43083148756018003</v>
      </c>
      <c r="R112" s="482">
        <v>0.44485401845343298</v>
      </c>
      <c r="S112" s="482">
        <v>0.52098422212513895</v>
      </c>
      <c r="T112" s="482">
        <v>0.56985327689721899</v>
      </c>
      <c r="U112" s="482">
        <v>0.64753089399293695</v>
      </c>
      <c r="V112" s="482">
        <v>0.66056626470235003</v>
      </c>
      <c r="W112" s="482">
        <v>0.73706554855555895</v>
      </c>
      <c r="X112" s="482">
        <v>0.80036747004614806</v>
      </c>
      <c r="Y112" s="482">
        <v>0.82618437189647498</v>
      </c>
      <c r="Z112" s="482">
        <v>0.941684385772105</v>
      </c>
      <c r="AA112" s="482">
        <v>1.0541871023732401</v>
      </c>
      <c r="AB112" s="482">
        <v>1.10842142692909</v>
      </c>
      <c r="AC112" s="482">
        <v>1.18689774346706</v>
      </c>
      <c r="AD112" s="482">
        <v>1.24290392567115</v>
      </c>
      <c r="AE112" s="482">
        <v>1.28581984553624</v>
      </c>
      <c r="AF112" s="482">
        <v>1.3148573818304701</v>
      </c>
      <c r="AG112" s="482">
        <v>1.3552175691556201</v>
      </c>
      <c r="AH112" s="482">
        <v>1.4541798324594799</v>
      </c>
      <c r="AI112" s="482">
        <v>1.5408483401398301</v>
      </c>
      <c r="AJ112" s="482">
        <v>1.6246032469980001</v>
      </c>
      <c r="AK112" s="482">
        <v>1.76442578823924</v>
      </c>
      <c r="AL112" s="482">
        <v>1.8499518796180601</v>
      </c>
      <c r="AM112" s="482">
        <v>2.0973733327695898</v>
      </c>
      <c r="AN112" s="482">
        <v>2.2665145905950999</v>
      </c>
      <c r="AO112" s="482">
        <v>2.5795860792453902</v>
      </c>
      <c r="AP112" s="482">
        <v>2.89410502919795</v>
      </c>
      <c r="AQ112" s="482">
        <v>3.20862880155462</v>
      </c>
      <c r="AR112" s="482">
        <v>3.6563240407137898</v>
      </c>
      <c r="AS112" s="482">
        <v>4.1326425145616499</v>
      </c>
      <c r="AT112" s="482">
        <v>4.6376538214377696</v>
      </c>
      <c r="AU112" s="482">
        <v>5.3438112204473098</v>
      </c>
      <c r="AV112" s="482">
        <v>6.2771658016377501</v>
      </c>
      <c r="AW112" s="482">
        <v>7.2207750302555898</v>
      </c>
      <c r="AX112" s="482">
        <v>8.1727520983082904</v>
      </c>
      <c r="AY112" s="482">
        <v>8.9550195554045899</v>
      </c>
      <c r="AZ112" s="482">
        <v>10.144571901811201</v>
      </c>
      <c r="BA112" s="482">
        <v>10.844597673187099</v>
      </c>
      <c r="BB112" s="482">
        <v>12.1299858021976</v>
      </c>
      <c r="BC112" s="482">
        <v>13.0330825839899</v>
      </c>
      <c r="BD112" s="482">
        <v>14.2571475274428</v>
      </c>
      <c r="BE112" s="483">
        <v>15.8859806073997</v>
      </c>
      <c r="BF112" s="132">
        <v>0.111202381704037</v>
      </c>
      <c r="BG112" s="132">
        <v>0.118854032850637</v>
      </c>
      <c r="BH112" s="132">
        <v>0.56836003558340598</v>
      </c>
    </row>
    <row r="113" spans="1:60">
      <c r="A113" s="124" t="s">
        <v>355</v>
      </c>
      <c r="B113" s="482">
        <v>0</v>
      </c>
      <c r="C113" s="482">
        <v>0</v>
      </c>
      <c r="D113" s="482">
        <v>0</v>
      </c>
      <c r="E113" s="482">
        <v>0</v>
      </c>
      <c r="F113" s="482">
        <v>0</v>
      </c>
      <c r="G113" s="482">
        <v>5.6223249125364498E-3</v>
      </c>
      <c r="H113" s="482">
        <v>2.2422598637026201E-2</v>
      </c>
      <c r="I113" s="482">
        <v>2.2389233394274399E-2</v>
      </c>
      <c r="J113" s="482">
        <v>2.3848428094023301E-2</v>
      </c>
      <c r="K113" s="482">
        <v>2.5072194714285699E-2</v>
      </c>
      <c r="L113" s="482">
        <v>2.7961002165094302E-2</v>
      </c>
      <c r="M113" s="482">
        <v>3.2625405165451898E-2</v>
      </c>
      <c r="N113" s="482">
        <v>3.5917005703167103E-2</v>
      </c>
      <c r="O113" s="482">
        <v>3.9750807370879097E-2</v>
      </c>
      <c r="P113" s="482">
        <v>4.90035316339286E-2</v>
      </c>
      <c r="Q113" s="482">
        <v>6.3127150936021406E-2</v>
      </c>
      <c r="R113" s="482">
        <v>8.6796406381578997E-2</v>
      </c>
      <c r="S113" s="482">
        <v>9.2906346935956799E-2</v>
      </c>
      <c r="T113" s="482">
        <v>0.110684001422111</v>
      </c>
      <c r="U113" s="482">
        <v>0.113071955640487</v>
      </c>
      <c r="V113" s="482">
        <v>0.11811573082877901</v>
      </c>
      <c r="W113" s="482">
        <v>0.120265934446748</v>
      </c>
      <c r="X113" s="482">
        <v>0.118120873380332</v>
      </c>
      <c r="Y113" s="482">
        <v>0.120040662014454</v>
      </c>
      <c r="Z113" s="482">
        <v>0.13091850486406101</v>
      </c>
      <c r="AA113" s="482">
        <v>0.15604728621820901</v>
      </c>
      <c r="AB113" s="482">
        <v>0.15768741157119601</v>
      </c>
      <c r="AC113" s="482">
        <v>0.17483866624691699</v>
      </c>
      <c r="AD113" s="482">
        <v>0.172696314705823</v>
      </c>
      <c r="AE113" s="482">
        <v>0.19566634300741501</v>
      </c>
      <c r="AF113" s="482">
        <v>0.23778661392533901</v>
      </c>
      <c r="AG113" s="482">
        <v>0.24953681024267299</v>
      </c>
      <c r="AH113" s="482">
        <v>0.28643159797508999</v>
      </c>
      <c r="AI113" s="482">
        <v>0.31430324069376903</v>
      </c>
      <c r="AJ113" s="482">
        <v>0.37065404549700698</v>
      </c>
      <c r="AK113" s="482">
        <v>0.42070549628310799</v>
      </c>
      <c r="AL113" s="482">
        <v>0.45093652008620699</v>
      </c>
      <c r="AM113" s="482">
        <v>0.47287536140786302</v>
      </c>
      <c r="AN113" s="482">
        <v>0.50928454077063301</v>
      </c>
      <c r="AO113" s="482">
        <v>0.571037220725229</v>
      </c>
      <c r="AP113" s="482">
        <v>0.61868028321170099</v>
      </c>
      <c r="AQ113" s="482">
        <v>0.73862912630976796</v>
      </c>
      <c r="AR113" s="482">
        <v>0.86762870274845005</v>
      </c>
      <c r="AS113" s="482">
        <v>1.07998311368527</v>
      </c>
      <c r="AT113" s="482">
        <v>1.3669117616333999</v>
      </c>
      <c r="AU113" s="482">
        <v>1.80087457713599</v>
      </c>
      <c r="AV113" s="482">
        <v>2.1957823643043302</v>
      </c>
      <c r="AW113" s="482">
        <v>2.6813361868214698</v>
      </c>
      <c r="AX113" s="482">
        <v>3.3068628388404901</v>
      </c>
      <c r="AY113" s="482">
        <v>4.0000261135163404</v>
      </c>
      <c r="AZ113" s="482">
        <v>4.7403870946890301</v>
      </c>
      <c r="BA113" s="482">
        <v>5.9156351039908301</v>
      </c>
      <c r="BB113" s="482">
        <v>7.4914190349313996</v>
      </c>
      <c r="BC113" s="482">
        <v>9.1442736271317298</v>
      </c>
      <c r="BD113" s="482">
        <v>10.607042908095501</v>
      </c>
      <c r="BE113" s="483">
        <v>12.0645782159229</v>
      </c>
      <c r="BF113" s="132">
        <v>0.13430434775382299</v>
      </c>
      <c r="BG113" s="132">
        <v>0.227397924383063</v>
      </c>
      <c r="BH113" s="132">
        <v>0.43163996441659402</v>
      </c>
    </row>
    <row r="114" spans="1:60">
      <c r="A114" s="141" t="s">
        <v>356</v>
      </c>
      <c r="B114" s="486">
        <v>2.9090000000000001E-2</v>
      </c>
      <c r="C114" s="486">
        <v>3.9789999999999999E-2</v>
      </c>
      <c r="D114" s="486">
        <v>4.3159999999999997E-2</v>
      </c>
      <c r="E114" s="486">
        <v>4.8180000000000001E-2</v>
      </c>
      <c r="F114" s="486">
        <v>5.2429999999999997E-2</v>
      </c>
      <c r="G114" s="486">
        <v>6.9402659613000003E-2</v>
      </c>
      <c r="H114" s="486">
        <v>7.0578506260000007E-2</v>
      </c>
      <c r="I114" s="486">
        <v>6.9259440399999997E-2</v>
      </c>
      <c r="J114" s="486">
        <v>7.4421912389999997E-2</v>
      </c>
      <c r="K114" s="486">
        <v>7.8293091999999995E-2</v>
      </c>
      <c r="L114" s="486">
        <v>8.2825950810000007E-2</v>
      </c>
      <c r="M114" s="486">
        <v>8.3055852319999998E-2</v>
      </c>
      <c r="N114" s="486">
        <v>8.6461653210000003E-2</v>
      </c>
      <c r="O114" s="486">
        <v>9.1218540779999996E-2</v>
      </c>
      <c r="P114" s="486">
        <v>9.2913279919999994E-2</v>
      </c>
      <c r="Q114" s="486">
        <v>0.10397777280000001</v>
      </c>
      <c r="R114" s="486">
        <v>0.10094890150999999</v>
      </c>
      <c r="S114" s="486">
        <v>9.3056530040000002E-2</v>
      </c>
      <c r="T114" s="486">
        <v>9.5990381550000003E-2</v>
      </c>
      <c r="U114" s="486">
        <v>9.9844448079999995E-2</v>
      </c>
      <c r="V114" s="486">
        <v>0.10471579738</v>
      </c>
      <c r="W114" s="486">
        <v>0.12412470556000001</v>
      </c>
      <c r="X114" s="486">
        <v>0.12242065294</v>
      </c>
      <c r="Y114" s="486">
        <v>0.13153791804000001</v>
      </c>
      <c r="Z114" s="486">
        <v>0.13174658802090899</v>
      </c>
      <c r="AA114" s="486">
        <v>0.181250030464678</v>
      </c>
      <c r="AB114" s="486">
        <v>0.18814335987838399</v>
      </c>
      <c r="AC114" s="486">
        <v>0.202430700797575</v>
      </c>
      <c r="AD114" s="486">
        <v>0.226546048193939</v>
      </c>
      <c r="AE114" s="486">
        <v>0.23958347801090901</v>
      </c>
      <c r="AF114" s="486">
        <v>0.26908847899121602</v>
      </c>
      <c r="AG114" s="486">
        <v>0.27727890847735098</v>
      </c>
      <c r="AH114" s="486">
        <v>0.34574853628607199</v>
      </c>
      <c r="AI114" s="486">
        <v>0.41875414396015398</v>
      </c>
      <c r="AJ114" s="486">
        <v>0.45720301319044998</v>
      </c>
      <c r="AK114" s="486">
        <v>0.57337734465457602</v>
      </c>
      <c r="AL114" s="486">
        <v>0.63156682433454803</v>
      </c>
      <c r="AM114" s="486">
        <v>0.77040375170074904</v>
      </c>
      <c r="AN114" s="486">
        <v>0.905524927437653</v>
      </c>
      <c r="AO114" s="486">
        <v>1.1318761917213001</v>
      </c>
      <c r="AP114" s="486">
        <v>1.31133822060607</v>
      </c>
      <c r="AQ114" s="486">
        <v>1.5034742417567699</v>
      </c>
      <c r="AR114" s="486">
        <v>1.7910969609614</v>
      </c>
      <c r="AS114" s="486">
        <v>2.03352461014136</v>
      </c>
      <c r="AT114" s="486">
        <v>2.2743613831512799</v>
      </c>
      <c r="AU114" s="486">
        <v>2.6253461667217501</v>
      </c>
      <c r="AV114" s="486">
        <v>3.13443117964878</v>
      </c>
      <c r="AW114" s="486">
        <v>3.6786571515461501</v>
      </c>
      <c r="AX114" s="486">
        <v>4.0529121562204997</v>
      </c>
      <c r="AY114" s="486">
        <v>4.2766860478299398</v>
      </c>
      <c r="AZ114" s="486">
        <v>4.7474696854362497</v>
      </c>
      <c r="BA114" s="486">
        <v>4.7709285939120099</v>
      </c>
      <c r="BB114" s="486">
        <v>5.2484621121607899</v>
      </c>
      <c r="BC114" s="486">
        <v>5.3674552434330103</v>
      </c>
      <c r="BD114" s="486">
        <v>5.8704906154469496</v>
      </c>
      <c r="BE114" s="484">
        <v>6.3093814949196503</v>
      </c>
      <c r="BF114" s="143">
        <v>7.1825705863380204E-2</v>
      </c>
      <c r="BG114" s="143">
        <v>9.9465212158291502E-2</v>
      </c>
      <c r="BH114" s="143">
        <v>0.225733643996232</v>
      </c>
    </row>
    <row r="116" spans="1:60">
      <c r="A116" s="124" t="s">
        <v>357</v>
      </c>
    </row>
    <row r="117" spans="1:60" s="136" customFormat="1">
      <c r="A117" s="475" t="s">
        <v>888</v>
      </c>
      <c r="BD117" s="140"/>
    </row>
    <row r="118" spans="1:60" s="136" customFormat="1">
      <c r="A118" s="124" t="s">
        <v>889</v>
      </c>
      <c r="BB118" s="726"/>
      <c r="BC118" s="726"/>
      <c r="BD118" s="140"/>
    </row>
    <row r="119" spans="1:60">
      <c r="A119" s="124" t="s">
        <v>360</v>
      </c>
    </row>
    <row r="120" spans="1:60">
      <c r="A120" s="124" t="s">
        <v>496</v>
      </c>
    </row>
    <row r="121" spans="1:60">
      <c r="A121" s="124" t="s">
        <v>362</v>
      </c>
    </row>
    <row r="122" spans="1:60">
      <c r="A122" s="124" t="s">
        <v>899</v>
      </c>
    </row>
    <row r="123" spans="1:60">
      <c r="A123" s="124" t="s">
        <v>861</v>
      </c>
    </row>
    <row r="124" spans="1:60">
      <c r="A124" s="125" t="s">
        <v>900</v>
      </c>
    </row>
    <row r="125" spans="1:60">
      <c r="A125" s="125" t="s">
        <v>372</v>
      </c>
    </row>
  </sheetData>
  <mergeCells count="1">
    <mergeCell ref="BF2:BG2"/>
  </mergeCells>
  <conditionalFormatting sqref="BF4:BH53 BF55:BH114">
    <cfRule type="cellIs" dxfId="171" priority="2" operator="lessThanOrEqual">
      <formula>0</formula>
    </cfRule>
    <cfRule type="cellIs" dxfId="170" priority="3" operator="greaterThan">
      <formula>0</formula>
    </cfRule>
  </conditionalFormatting>
  <conditionalFormatting sqref="BF4:BH53 BF55:BH56">
    <cfRule type="cellIs" dxfId="169" priority="4" operator="lessThanOrEqual">
      <formula>0</formula>
    </cfRule>
    <cfRule type="cellIs" dxfId="168" priority="5" operator="greaterThan">
      <formula>0</formula>
    </cfRule>
  </conditionalFormatting>
  <conditionalFormatting sqref="BF54:BH54">
    <cfRule type="cellIs" dxfId="167" priority="6" operator="lessThanOrEqual">
      <formula>0</formula>
    </cfRule>
    <cfRule type="cellIs" dxfId="166" priority="7" operator="greaterThan">
      <formula>0</formula>
    </cfRule>
  </conditionalFormatting>
  <conditionalFormatting sqref="BF54:BH54">
    <cfRule type="cellIs" dxfId="165" priority="8" operator="lessThanOrEqual">
      <formula>0</formula>
    </cfRule>
    <cfRule type="cellIs" dxfId="164" priority="9" operator="greaterThan">
      <formula>0</formula>
    </cfRule>
  </conditionalFormatting>
  <hyperlinks>
    <hyperlink ref="L1" location="Contents!A1" display="Contents" xr:uid="{00000000-0004-0000-3900-000000000000}"/>
    <hyperlink ref="BJ1" location="Contents!A1" display="Contents" xr:uid="{00000000-0004-0000-3900-000001000000}"/>
  </hyperlinks>
  <pageMargins left="0.75" right="0.75" top="1" bottom="1" header="0.51180555555555496" footer="0.51180555555555496"/>
  <pageSetup paperSize="9" firstPageNumber="0"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MJ124"/>
  <sheetViews>
    <sheetView showGridLines="0" showRowColHeaders="0" zoomScaleNormal="100" workbookViewId="0">
      <pane xSplit="1" ySplit="3" topLeftCell="B4" activePane="bottomRight" state="frozen"/>
      <selection pane="topRight" activeCell="B1" sqref="B1"/>
      <selection pane="bottomLeft" activeCell="A4" sqref="A4"/>
      <selection pane="bottomRight"/>
    </sheetView>
  </sheetViews>
  <sheetFormatPr defaultColWidth="9.21875" defaultRowHeight="10.5"/>
  <cols>
    <col min="1" max="1" width="30.6640625" style="124" customWidth="1"/>
    <col min="2" max="56" width="8.44140625" style="124" customWidth="1"/>
    <col min="57" max="57" width="8.44140625" style="125" customWidth="1"/>
    <col min="58" max="58" width="10.21875" style="124" customWidth="1"/>
    <col min="59" max="59" width="11.77734375" style="124" customWidth="1"/>
    <col min="60" max="1024" width="9.21875" style="124"/>
  </cols>
  <sheetData>
    <row r="1" spans="1:62" ht="13">
      <c r="A1" s="720" t="s">
        <v>901</v>
      </c>
      <c r="L1" s="27" t="s">
        <v>88</v>
      </c>
      <c r="BH1" s="127"/>
      <c r="BJ1" s="27" t="s">
        <v>88</v>
      </c>
    </row>
    <row r="2" spans="1:62">
      <c r="BF2" s="11" t="s">
        <v>251</v>
      </c>
      <c r="BG2" s="11"/>
      <c r="BH2" s="127" t="s">
        <v>252</v>
      </c>
    </row>
    <row r="3" spans="1:62">
      <c r="A3" s="724" t="s">
        <v>367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30">
        <v>0</v>
      </c>
      <c r="C5" s="130">
        <v>0</v>
      </c>
      <c r="D5" s="130">
        <v>0</v>
      </c>
      <c r="E5" s="130">
        <v>0</v>
      </c>
      <c r="F5" s="130">
        <v>0</v>
      </c>
      <c r="G5" s="130">
        <v>0</v>
      </c>
      <c r="H5" s="130">
        <v>0</v>
      </c>
      <c r="I5" s="130">
        <v>0</v>
      </c>
      <c r="J5" s="130">
        <v>0</v>
      </c>
      <c r="K5" s="130">
        <v>0</v>
      </c>
      <c r="L5" s="130">
        <v>0</v>
      </c>
      <c r="M5" s="130">
        <v>0.70699999999999996</v>
      </c>
      <c r="N5" s="130">
        <v>1.069</v>
      </c>
      <c r="O5" s="130">
        <v>1.1319999999999999</v>
      </c>
      <c r="P5" s="130">
        <v>1.345</v>
      </c>
      <c r="Q5" s="130">
        <v>1.3</v>
      </c>
      <c r="R5" s="130">
        <v>1.8979999999999999</v>
      </c>
      <c r="S5" s="130">
        <v>2.1389999999999998</v>
      </c>
      <c r="T5" s="130">
        <v>2.085</v>
      </c>
      <c r="U5" s="130">
        <v>2.3370000000000002</v>
      </c>
      <c r="V5" s="130">
        <v>1.6779999999999999</v>
      </c>
      <c r="W5" s="130">
        <v>1.8660000000000001</v>
      </c>
      <c r="X5" s="130">
        <v>2.3130000000000002</v>
      </c>
      <c r="Y5" s="130">
        <v>2.4860000000000002</v>
      </c>
      <c r="Z5" s="130">
        <v>3.4780000000000002</v>
      </c>
      <c r="AA5" s="130">
        <v>3.9559191919191901</v>
      </c>
      <c r="AB5" s="130">
        <v>3.9859191919191899</v>
      </c>
      <c r="AC5" s="130">
        <v>4.5260526319999999</v>
      </c>
      <c r="AD5" s="130">
        <v>4.8780526320000002</v>
      </c>
      <c r="AE5" s="130">
        <v>5.7940526319999996</v>
      </c>
      <c r="AF5" s="130">
        <v>7.2007079076128102</v>
      </c>
      <c r="AG5" s="130">
        <v>7.59640953728531</v>
      </c>
      <c r="AH5" s="130">
        <v>8.2371668883593898</v>
      </c>
      <c r="AI5" s="130">
        <v>9.0593589857519596</v>
      </c>
      <c r="AJ5" s="130">
        <v>9.1184113296794003</v>
      </c>
      <c r="AK5" s="130">
        <v>9.1974633543559303</v>
      </c>
      <c r="AL5" s="130">
        <v>10.020728148384499</v>
      </c>
      <c r="AM5" s="130">
        <v>10.473840900843401</v>
      </c>
      <c r="AN5" s="130">
        <v>10.1300835210351</v>
      </c>
      <c r="AO5" s="130">
        <v>10.7637894736842</v>
      </c>
      <c r="AP5" s="130">
        <v>10.724729473684199</v>
      </c>
      <c r="AQ5" s="130">
        <v>11.4083094736842</v>
      </c>
      <c r="AR5" s="130">
        <v>11.9968102105263</v>
      </c>
      <c r="AS5" s="130">
        <v>11.8024804572036</v>
      </c>
      <c r="AT5" s="130">
        <v>15.6927083572568</v>
      </c>
      <c r="AU5" s="130">
        <v>19.276749813928799</v>
      </c>
      <c r="AV5" s="130">
        <v>20.974357947900099</v>
      </c>
      <c r="AW5" s="130">
        <v>23.106306826156299</v>
      </c>
      <c r="AX5" s="130">
        <v>23.680053960659201</v>
      </c>
      <c r="AY5" s="130">
        <v>24.732314960127599</v>
      </c>
      <c r="AZ5" s="130">
        <v>39.848569856459299</v>
      </c>
      <c r="BA5" s="130">
        <v>46.324962551834098</v>
      </c>
      <c r="BB5" s="130">
        <v>41.649413535353503</v>
      </c>
      <c r="BC5" s="130">
        <v>47.483040616693302</v>
      </c>
      <c r="BD5" s="130">
        <v>47.138663476874001</v>
      </c>
      <c r="BE5" s="131">
        <v>51.221689388741503</v>
      </c>
      <c r="BF5" s="132">
        <v>7.9667696490334894E-2</v>
      </c>
      <c r="BG5" s="132">
        <v>0.10983752725589099</v>
      </c>
      <c r="BH5" s="132">
        <v>1.6276319621931799E-2</v>
      </c>
    </row>
    <row r="6" spans="1:62">
      <c r="A6" s="124" t="s">
        <v>256</v>
      </c>
      <c r="B6" s="130">
        <v>0</v>
      </c>
      <c r="C6" s="130">
        <v>0</v>
      </c>
      <c r="D6" s="130">
        <v>0</v>
      </c>
      <c r="E6" s="130">
        <v>0</v>
      </c>
      <c r="F6" s="130">
        <v>0</v>
      </c>
      <c r="G6" s="130">
        <v>0</v>
      </c>
      <c r="H6" s="130">
        <v>0</v>
      </c>
      <c r="I6" s="130">
        <v>0</v>
      </c>
      <c r="J6" s="130">
        <v>0.161</v>
      </c>
      <c r="K6" s="130">
        <v>0.46300000000000002</v>
      </c>
      <c r="L6" s="130">
        <v>0.51800000000000002</v>
      </c>
      <c r="M6" s="130">
        <v>0.57899999999999996</v>
      </c>
      <c r="N6" s="130">
        <v>0.59199999999999997</v>
      </c>
      <c r="O6" s="130">
        <v>0.59799999999999998</v>
      </c>
      <c r="P6" s="130">
        <v>1.0189999999999999</v>
      </c>
      <c r="Q6" s="130">
        <v>0.91500000000000004</v>
      </c>
      <c r="R6" s="130">
        <v>0.96399999999999997</v>
      </c>
      <c r="S6" s="130">
        <v>1.296</v>
      </c>
      <c r="T6" s="130">
        <v>1.353</v>
      </c>
      <c r="U6" s="130">
        <v>1.4239999999999999</v>
      </c>
      <c r="V6" s="130">
        <v>1.641</v>
      </c>
      <c r="W6" s="130">
        <v>3.3940000000000001</v>
      </c>
      <c r="X6" s="130">
        <v>4.4180000000000001</v>
      </c>
      <c r="Y6" s="130">
        <v>4.633</v>
      </c>
      <c r="Z6" s="130">
        <v>4.6749999999999998</v>
      </c>
      <c r="AA6" s="130">
        <v>5.1260000000000003</v>
      </c>
      <c r="AB6" s="130">
        <v>5.8355124753775396</v>
      </c>
      <c r="AC6" s="130">
        <v>6.3695229809586298</v>
      </c>
      <c r="AD6" s="130">
        <v>6.50476066973079</v>
      </c>
      <c r="AE6" s="130">
        <v>6.2285254000069097</v>
      </c>
      <c r="AF6" s="130">
        <v>6.42644348066489</v>
      </c>
      <c r="AG6" s="130">
        <v>6.1965551543007198</v>
      </c>
      <c r="AH6" s="130">
        <v>5.9012462245568003</v>
      </c>
      <c r="AI6" s="130">
        <v>6.1605860317240904</v>
      </c>
      <c r="AJ6" s="130">
        <v>6.08400131319764</v>
      </c>
      <c r="AK6" s="130">
        <v>6.3846451083388001</v>
      </c>
      <c r="AL6" s="130">
        <v>6.2734970453053203</v>
      </c>
      <c r="AM6" s="130">
        <v>6.1000603683998698</v>
      </c>
      <c r="AN6" s="130">
        <v>6.9767125387019098</v>
      </c>
      <c r="AO6" s="130">
        <v>7.2908343359468102</v>
      </c>
      <c r="AP6" s="130">
        <v>8.1655191400000007</v>
      </c>
      <c r="AQ6" s="130">
        <v>7.5423868499999998</v>
      </c>
      <c r="AR6" s="130">
        <v>8.5069128410000001</v>
      </c>
      <c r="AS6" s="130">
        <v>8.1701580959999998</v>
      </c>
      <c r="AT6" s="130">
        <v>8.1704220407777797</v>
      </c>
      <c r="AU6" s="130">
        <v>8.7161607641111107</v>
      </c>
      <c r="AV6" s="130">
        <v>9.0562458508888906</v>
      </c>
      <c r="AW6" s="130">
        <v>10.518245491777799</v>
      </c>
      <c r="AX6" s="130">
        <v>11.6128046668889</v>
      </c>
      <c r="AY6" s="130">
        <v>13.7838309556667</v>
      </c>
      <c r="AZ6" s="130">
        <v>16.579446212383999</v>
      </c>
      <c r="BA6" s="130">
        <v>18.1311753000039</v>
      </c>
      <c r="BB6" s="130">
        <v>19.928987313948301</v>
      </c>
      <c r="BC6" s="130">
        <v>25.902646851255401</v>
      </c>
      <c r="BD6" s="130">
        <v>32.319000720527498</v>
      </c>
      <c r="BE6" s="131">
        <v>39.176447829061502</v>
      </c>
      <c r="BF6" s="132">
        <v>0.20442734028618401</v>
      </c>
      <c r="BG6" s="132">
        <v>0.14080866949720899</v>
      </c>
      <c r="BH6" s="132">
        <v>1.2448796479131699E-2</v>
      </c>
    </row>
    <row r="7" spans="1:62">
      <c r="A7" s="124" t="s">
        <v>92</v>
      </c>
      <c r="B7" s="130">
        <v>13.3322320956526</v>
      </c>
      <c r="C7" s="130">
        <v>14.0620068952729</v>
      </c>
      <c r="D7" s="130">
        <v>14.073570742648</v>
      </c>
      <c r="E7" s="130">
        <v>15.5460450961759</v>
      </c>
      <c r="F7" s="130">
        <v>16.227060376537199</v>
      </c>
      <c r="G7" s="130">
        <v>16.235902533954899</v>
      </c>
      <c r="H7" s="130">
        <v>16.584413973581299</v>
      </c>
      <c r="I7" s="130">
        <v>18.6729784402924</v>
      </c>
      <c r="J7" s="130">
        <v>19.9896917718543</v>
      </c>
      <c r="K7" s="130">
        <v>20.404264805821299</v>
      </c>
      <c r="L7" s="130">
        <v>19.754301961701302</v>
      </c>
      <c r="M7" s="130">
        <v>22.564753541853701</v>
      </c>
      <c r="N7" s="130">
        <v>23.536121862459201</v>
      </c>
      <c r="O7" s="130">
        <v>24.678786657309701</v>
      </c>
      <c r="P7" s="130">
        <v>25.756037242299399</v>
      </c>
      <c r="Q7" s="130">
        <v>26.6561163181232</v>
      </c>
      <c r="R7" s="130">
        <v>27.3776032732906</v>
      </c>
      <c r="S7" s="130">
        <v>26.405048945356</v>
      </c>
      <c r="T7" s="130">
        <v>29.8102941136693</v>
      </c>
      <c r="U7" s="130">
        <v>35.607182700809901</v>
      </c>
      <c r="V7" s="130">
        <v>36.409451999646002</v>
      </c>
      <c r="W7" s="130">
        <v>38.720077251177401</v>
      </c>
      <c r="X7" s="130">
        <v>42.679612973772699</v>
      </c>
      <c r="Y7" s="130">
        <v>42.404126916216299</v>
      </c>
      <c r="Z7" s="130">
        <v>51.240776985645901</v>
      </c>
      <c r="AA7" s="130">
        <v>60.646877889420502</v>
      </c>
      <c r="AB7" s="130">
        <v>64.010774616720795</v>
      </c>
      <c r="AC7" s="130">
        <v>68.140946481741295</v>
      </c>
      <c r="AD7" s="130">
        <v>70.436074465129394</v>
      </c>
      <c r="AE7" s="130">
        <v>70.338658444609607</v>
      </c>
      <c r="AF7" s="130">
        <v>66.975766198677903</v>
      </c>
      <c r="AG7" s="130">
        <v>68.634037581063495</v>
      </c>
      <c r="AH7" s="130">
        <v>69.6740268864923</v>
      </c>
      <c r="AI7" s="130">
        <v>69.198043721556402</v>
      </c>
      <c r="AJ7" s="130">
        <v>71.5293939090637</v>
      </c>
      <c r="AK7" s="130">
        <v>72.751093345244996</v>
      </c>
      <c r="AL7" s="130">
        <v>74.2101716934515</v>
      </c>
      <c r="AM7" s="130">
        <v>82.849823126632501</v>
      </c>
      <c r="AN7" s="130">
        <v>83.243265025424094</v>
      </c>
      <c r="AO7" s="130">
        <v>86.930112140064793</v>
      </c>
      <c r="AP7" s="130">
        <v>91.337414168967896</v>
      </c>
      <c r="AQ7" s="130">
        <v>100.764416796809</v>
      </c>
      <c r="AR7" s="130">
        <v>109.76286708554601</v>
      </c>
      <c r="AS7" s="130">
        <v>131.106859480233</v>
      </c>
      <c r="AT7" s="130">
        <v>149.86827801253301</v>
      </c>
      <c r="AU7" s="130">
        <v>173.68321202969099</v>
      </c>
      <c r="AV7" s="130">
        <v>201.90456711574299</v>
      </c>
      <c r="AW7" s="130">
        <v>228.317260305248</v>
      </c>
      <c r="AX7" s="130">
        <v>266.24032301914099</v>
      </c>
      <c r="AY7" s="130">
        <v>296.77657492822999</v>
      </c>
      <c r="AZ7" s="130">
        <v>315.80752586921801</v>
      </c>
      <c r="BA7" s="130">
        <v>367.42818449760802</v>
      </c>
      <c r="BB7" s="130">
        <v>417.72930590111599</v>
      </c>
      <c r="BC7" s="130">
        <v>451.622957830941</v>
      </c>
      <c r="BD7" s="130">
        <v>483.66547649122799</v>
      </c>
      <c r="BE7" s="131">
        <v>551.71517001594896</v>
      </c>
      <c r="BF7" s="132">
        <v>0.133400266984883</v>
      </c>
      <c r="BG7" s="132">
        <v>0.117828058769714</v>
      </c>
      <c r="BH7" s="132">
        <v>0.17531425758522201</v>
      </c>
    </row>
    <row r="8" spans="1:62" s="125" customFormat="1">
      <c r="A8" s="133" t="s">
        <v>257</v>
      </c>
      <c r="B8" s="134">
        <v>13.3322320956526</v>
      </c>
      <c r="C8" s="134">
        <v>14.0620068952729</v>
      </c>
      <c r="D8" s="134">
        <v>14.073570742648</v>
      </c>
      <c r="E8" s="134">
        <v>15.5460450961759</v>
      </c>
      <c r="F8" s="134">
        <v>16.227060376537199</v>
      </c>
      <c r="G8" s="134">
        <v>16.235902533954899</v>
      </c>
      <c r="H8" s="134">
        <v>16.584413973581299</v>
      </c>
      <c r="I8" s="134">
        <v>18.6729784402924</v>
      </c>
      <c r="J8" s="134">
        <v>20.150691771854301</v>
      </c>
      <c r="K8" s="134">
        <v>20.8672648058213</v>
      </c>
      <c r="L8" s="134">
        <v>20.272301961701299</v>
      </c>
      <c r="M8" s="134">
        <v>23.850753541853699</v>
      </c>
      <c r="N8" s="134">
        <v>25.197121862459198</v>
      </c>
      <c r="O8" s="134">
        <v>26.408786657309701</v>
      </c>
      <c r="P8" s="134">
        <v>28.1200372422994</v>
      </c>
      <c r="Q8" s="134">
        <v>28.8711163181232</v>
      </c>
      <c r="R8" s="134">
        <v>30.239603273290601</v>
      </c>
      <c r="S8" s="134">
        <v>29.840048945355999</v>
      </c>
      <c r="T8" s="134">
        <v>33.248294113669303</v>
      </c>
      <c r="U8" s="134">
        <v>39.368182700809903</v>
      </c>
      <c r="V8" s="134">
        <v>39.728451999645998</v>
      </c>
      <c r="W8" s="134">
        <v>43.980077251177399</v>
      </c>
      <c r="X8" s="134">
        <v>49.4106129737727</v>
      </c>
      <c r="Y8" s="134">
        <v>49.523126916216299</v>
      </c>
      <c r="Z8" s="134">
        <v>59.3937769856459</v>
      </c>
      <c r="AA8" s="134">
        <v>69.728797081339707</v>
      </c>
      <c r="AB8" s="134">
        <v>73.832206284017502</v>
      </c>
      <c r="AC8" s="134">
        <v>79.036522094699905</v>
      </c>
      <c r="AD8" s="134">
        <v>81.8188877668602</v>
      </c>
      <c r="AE8" s="134">
        <v>82.361236476616497</v>
      </c>
      <c r="AF8" s="134">
        <v>80.602917586955598</v>
      </c>
      <c r="AG8" s="134">
        <v>82.427002272649503</v>
      </c>
      <c r="AH8" s="134">
        <v>83.812439999408397</v>
      </c>
      <c r="AI8" s="134">
        <v>84.417988739032495</v>
      </c>
      <c r="AJ8" s="134">
        <v>86.731806551940807</v>
      </c>
      <c r="AK8" s="134">
        <v>88.333201807939702</v>
      </c>
      <c r="AL8" s="134">
        <v>90.504396887141297</v>
      </c>
      <c r="AM8" s="134">
        <v>99.423724395875794</v>
      </c>
      <c r="AN8" s="134">
        <v>100.350061085161</v>
      </c>
      <c r="AO8" s="134">
        <v>104.984735949696</v>
      </c>
      <c r="AP8" s="134">
        <v>110.227662782652</v>
      </c>
      <c r="AQ8" s="134">
        <v>119.715113120493</v>
      </c>
      <c r="AR8" s="134">
        <v>130.266590137072</v>
      </c>
      <c r="AS8" s="134">
        <v>151.07949803343701</v>
      </c>
      <c r="AT8" s="134">
        <v>173.73140841056701</v>
      </c>
      <c r="AU8" s="134">
        <v>201.676122607731</v>
      </c>
      <c r="AV8" s="134">
        <v>231.93517091453199</v>
      </c>
      <c r="AW8" s="134">
        <v>261.94181262318199</v>
      </c>
      <c r="AX8" s="134">
        <v>301.533181646689</v>
      </c>
      <c r="AY8" s="134">
        <v>335.29272084402402</v>
      </c>
      <c r="AZ8" s="134">
        <v>372.235541938062</v>
      </c>
      <c r="BA8" s="134">
        <v>431.88432234944599</v>
      </c>
      <c r="BB8" s="134">
        <v>479.30770675041799</v>
      </c>
      <c r="BC8" s="134">
        <v>525.00864529888997</v>
      </c>
      <c r="BD8" s="134">
        <v>563.12314068862997</v>
      </c>
      <c r="BE8" s="134">
        <v>642.11330723375204</v>
      </c>
      <c r="BF8" s="135">
        <v>0.13297876499368799</v>
      </c>
      <c r="BG8" s="135">
        <v>0.118314543666578</v>
      </c>
      <c r="BH8" s="135">
        <v>0.204039373686285</v>
      </c>
    </row>
    <row r="9" spans="1:6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1"/>
      <c r="BF9" s="132"/>
      <c r="BG9" s="132"/>
      <c r="BH9" s="132"/>
    </row>
    <row r="10" spans="1:62">
      <c r="A10" s="124" t="s">
        <v>258</v>
      </c>
      <c r="B10" s="130">
        <v>0</v>
      </c>
      <c r="C10" s="130">
        <v>0</v>
      </c>
      <c r="D10" s="130">
        <v>0</v>
      </c>
      <c r="E10" s="130">
        <v>0</v>
      </c>
      <c r="F10" s="130">
        <v>0</v>
      </c>
      <c r="G10" s="130">
        <v>4.7540991253644298E-2</v>
      </c>
      <c r="H10" s="130">
        <v>4.9864613702623899E-2</v>
      </c>
      <c r="I10" s="130">
        <v>6.4353151927437596E-2</v>
      </c>
      <c r="J10" s="130">
        <v>4.9042434402332399E-2</v>
      </c>
      <c r="K10" s="130">
        <v>5.0067671428571402E-2</v>
      </c>
      <c r="L10" s="130">
        <v>5.4922641509434003E-2</v>
      </c>
      <c r="M10" s="130">
        <v>5.0202791545189501E-2</v>
      </c>
      <c r="N10" s="130">
        <v>5.38551078167116E-2</v>
      </c>
      <c r="O10" s="130">
        <v>5.4136662087912103E-2</v>
      </c>
      <c r="P10" s="130">
        <v>8.4393763392857202E-2</v>
      </c>
      <c r="Q10" s="130">
        <v>8.6251567944250901E-2</v>
      </c>
      <c r="R10" s="130">
        <v>7.4722499999999997E-2</v>
      </c>
      <c r="S10" s="130">
        <v>9.5912465437788003E-2</v>
      </c>
      <c r="T10" s="130">
        <v>0.137314784053156</v>
      </c>
      <c r="U10" s="130">
        <v>9.7392791811846693E-2</v>
      </c>
      <c r="V10" s="130">
        <v>0.103321614285714</v>
      </c>
      <c r="W10" s="130">
        <v>0.107078920807453</v>
      </c>
      <c r="X10" s="130">
        <v>0.10815682330827101</v>
      </c>
      <c r="Y10" s="130">
        <v>0.12111604735152499</v>
      </c>
      <c r="Z10" s="130">
        <v>0.119376907894737</v>
      </c>
      <c r="AA10" s="130">
        <v>0.106763283730159</v>
      </c>
      <c r="AB10" s="130">
        <v>9.9600404312668506E-2</v>
      </c>
      <c r="AC10" s="130">
        <v>0.10186549450549399</v>
      </c>
      <c r="AD10" s="130">
        <v>0.107438402777778</v>
      </c>
      <c r="AE10" s="130">
        <v>0.119290037593985</v>
      </c>
      <c r="AF10" s="130">
        <v>0.115592457298137</v>
      </c>
      <c r="AG10" s="130">
        <v>0.36101549206349198</v>
      </c>
      <c r="AH10" s="130">
        <v>0.46022405</v>
      </c>
      <c r="AI10" s="130">
        <v>0.49643920300751898</v>
      </c>
      <c r="AJ10" s="130">
        <v>0.68526214285714304</v>
      </c>
      <c r="AK10" s="130">
        <v>0.70980831010453005</v>
      </c>
      <c r="AL10" s="130">
        <v>0.65872985025380704</v>
      </c>
      <c r="AM10" s="130">
        <v>0.923700637873754</v>
      </c>
      <c r="AN10" s="130">
        <v>1.09209885835694</v>
      </c>
      <c r="AO10" s="130">
        <v>0.97281109028730695</v>
      </c>
      <c r="AP10" s="130">
        <v>1.14587356585825</v>
      </c>
      <c r="AQ10" s="130">
        <v>1.63714031456089</v>
      </c>
      <c r="AR10" s="130">
        <v>1.63741059577978</v>
      </c>
      <c r="AS10" s="130">
        <v>1.73563116167225</v>
      </c>
      <c r="AT10" s="130">
        <v>1.7656637744454899</v>
      </c>
      <c r="AU10" s="130">
        <v>2.0386923065458902</v>
      </c>
      <c r="AV10" s="130">
        <v>2.2184103780382398</v>
      </c>
      <c r="AW10" s="130">
        <v>2.8318565766127999</v>
      </c>
      <c r="AX10" s="130">
        <v>2.9257790051090899</v>
      </c>
      <c r="AY10" s="130">
        <v>2.9374602520582802</v>
      </c>
      <c r="AZ10" s="130">
        <v>2.9862765608443098</v>
      </c>
      <c r="BA10" s="130">
        <v>2.5250406425607599</v>
      </c>
      <c r="BB10" s="130">
        <v>3.01163850770783</v>
      </c>
      <c r="BC10" s="130">
        <v>1.99388342127429</v>
      </c>
      <c r="BD10" s="130">
        <v>6.4186088988688601</v>
      </c>
      <c r="BE10" s="131">
        <v>11.2285797427839</v>
      </c>
      <c r="BF10" s="132">
        <v>0.73819056340993805</v>
      </c>
      <c r="BG10" s="132">
        <v>0.13121397105845101</v>
      </c>
      <c r="BH10" s="132">
        <v>3.5680188407466E-3</v>
      </c>
    </row>
    <row r="11" spans="1:62">
      <c r="A11" s="124" t="s">
        <v>259</v>
      </c>
      <c r="B11" s="130">
        <v>0</v>
      </c>
      <c r="C11" s="130">
        <v>0</v>
      </c>
      <c r="D11" s="130">
        <v>0</v>
      </c>
      <c r="E11" s="130">
        <v>0</v>
      </c>
      <c r="F11" s="130">
        <v>0</v>
      </c>
      <c r="G11" s="130">
        <v>0.51469149999999997</v>
      </c>
      <c r="H11" s="130">
        <v>0.63339524999999997</v>
      </c>
      <c r="I11" s="130">
        <v>0.71657018750000001</v>
      </c>
      <c r="J11" s="130">
        <v>0.75080037499999996</v>
      </c>
      <c r="K11" s="130">
        <v>0.78515179999999996</v>
      </c>
      <c r="L11" s="130">
        <v>0.86717757500000003</v>
      </c>
      <c r="M11" s="130">
        <v>0.86433772499999995</v>
      </c>
      <c r="N11" s="130">
        <v>1.1168454624999999</v>
      </c>
      <c r="O11" s="130">
        <v>1.331944075</v>
      </c>
      <c r="P11" s="130">
        <v>1.7760194</v>
      </c>
      <c r="Q11" s="130">
        <v>1.8055082625000001</v>
      </c>
      <c r="R11" s="130">
        <v>1.8736228749999999</v>
      </c>
      <c r="S11" s="130">
        <v>2.1784744749999998</v>
      </c>
      <c r="T11" s="130">
        <v>2.9844549499999999</v>
      </c>
      <c r="U11" s="130">
        <v>2.8516788874999999</v>
      </c>
      <c r="V11" s="130">
        <v>3.0671255885922299</v>
      </c>
      <c r="W11" s="130">
        <v>3.1939324238673099</v>
      </c>
      <c r="X11" s="130">
        <v>3.56569731472492</v>
      </c>
      <c r="Y11" s="130">
        <v>3.33978379409385</v>
      </c>
      <c r="Z11" s="130">
        <v>3.4031623385113301</v>
      </c>
      <c r="AA11" s="130">
        <v>3.8590624999999998</v>
      </c>
      <c r="AB11" s="130">
        <v>3.9996125624999999</v>
      </c>
      <c r="AC11" s="130">
        <v>4.9293607379452098</v>
      </c>
      <c r="AD11" s="130">
        <v>4.9839370332244401</v>
      </c>
      <c r="AE11" s="130">
        <v>5.3882236487774904</v>
      </c>
      <c r="AF11" s="130">
        <v>5.5937404889583098</v>
      </c>
      <c r="AG11" s="130">
        <v>6.7547096282220398</v>
      </c>
      <c r="AH11" s="130">
        <v>7.3829509982127002</v>
      </c>
      <c r="AI11" s="130">
        <v>7.5102330121601204</v>
      </c>
      <c r="AJ11" s="130">
        <v>8.3780022809587198</v>
      </c>
      <c r="AK11" s="130">
        <v>7.856363</v>
      </c>
      <c r="AL11" s="130">
        <v>9.0253069999999997</v>
      </c>
      <c r="AM11" s="130">
        <v>10.287146964757699</v>
      </c>
      <c r="AN11" s="130">
        <v>11.955463</v>
      </c>
      <c r="AO11" s="130">
        <v>12.5360557048106</v>
      </c>
      <c r="AP11" s="130">
        <v>13.6838392784592</v>
      </c>
      <c r="AQ11" s="130">
        <v>15.0826589842885</v>
      </c>
      <c r="AR11" s="130">
        <v>18.7262259199954</v>
      </c>
      <c r="AS11" s="130">
        <v>20.969257301833998</v>
      </c>
      <c r="AT11" s="130">
        <v>24.1138721262415</v>
      </c>
      <c r="AU11" s="130">
        <v>34.118933451935803</v>
      </c>
      <c r="AV11" s="130">
        <v>35.333809719859097</v>
      </c>
      <c r="AW11" s="130">
        <v>40.816650860162902</v>
      </c>
      <c r="AX11" s="130">
        <v>47.552502422401901</v>
      </c>
      <c r="AY11" s="130">
        <v>59.305516260290503</v>
      </c>
      <c r="AZ11" s="130">
        <v>71.564940403054507</v>
      </c>
      <c r="BA11" s="130">
        <v>84.908832147772898</v>
      </c>
      <c r="BB11" s="130">
        <v>96.117176985404996</v>
      </c>
      <c r="BC11" s="130">
        <v>106.31881041921901</v>
      </c>
      <c r="BD11" s="130">
        <v>117.561077373591</v>
      </c>
      <c r="BE11" s="131">
        <v>120.340376743436</v>
      </c>
      <c r="BF11" s="132">
        <v>1.7094447529650801E-2</v>
      </c>
      <c r="BG11" s="132">
        <v>0.164906664569964</v>
      </c>
      <c r="BH11" s="132">
        <v>3.8239629709097001E-2</v>
      </c>
    </row>
    <row r="12" spans="1:62">
      <c r="A12" s="124" t="s">
        <v>260</v>
      </c>
      <c r="B12" s="130">
        <v>0</v>
      </c>
      <c r="C12" s="130">
        <v>0</v>
      </c>
      <c r="D12" s="130">
        <v>0</v>
      </c>
      <c r="E12" s="130">
        <v>0</v>
      </c>
      <c r="F12" s="130">
        <v>0</v>
      </c>
      <c r="G12" s="130">
        <v>0</v>
      </c>
      <c r="H12" s="130">
        <v>6.6000000000000003E-2</v>
      </c>
      <c r="I12" s="130">
        <v>5.7000000000000002E-2</v>
      </c>
      <c r="J12" s="130">
        <v>5.0999999999999997E-2</v>
      </c>
      <c r="K12" s="130">
        <v>4.5999999999999999E-2</v>
      </c>
      <c r="L12" s="130">
        <v>5.0999999999999997E-2</v>
      </c>
      <c r="M12" s="130">
        <v>7.2999999999999995E-2</v>
      </c>
      <c r="N12" s="130">
        <v>0.08</v>
      </c>
      <c r="O12" s="130">
        <v>9.0999999999999998E-2</v>
      </c>
      <c r="P12" s="130">
        <v>9.4E-2</v>
      </c>
      <c r="Q12" s="130">
        <v>0.105</v>
      </c>
      <c r="R12" s="130">
        <v>0.11</v>
      </c>
      <c r="S12" s="130">
        <v>0.13700000000000001</v>
      </c>
      <c r="T12" s="130">
        <v>0.20799999999999999</v>
      </c>
      <c r="U12" s="130">
        <v>0.20100000000000001</v>
      </c>
      <c r="V12" s="130">
        <v>0.19500000000000001</v>
      </c>
      <c r="W12" s="130">
        <v>0.28000000000000003</v>
      </c>
      <c r="X12" s="130">
        <v>0.27100000000000002</v>
      </c>
      <c r="Y12" s="130">
        <v>0.32700000000000001</v>
      </c>
      <c r="Z12" s="130">
        <v>0.32100000000000001</v>
      </c>
      <c r="AA12" s="130">
        <v>0.96299999999999997</v>
      </c>
      <c r="AB12" s="130">
        <v>1.0329999999999999</v>
      </c>
      <c r="AC12" s="130">
        <v>1.7430000000000001</v>
      </c>
      <c r="AD12" s="130">
        <v>1.75</v>
      </c>
      <c r="AE12" s="130">
        <v>1.786</v>
      </c>
      <c r="AF12" s="130">
        <v>1.879</v>
      </c>
      <c r="AG12" s="130">
        <v>1.738</v>
      </c>
      <c r="AH12" s="130">
        <v>1.7430000000000001</v>
      </c>
      <c r="AI12" s="130">
        <v>1.161</v>
      </c>
      <c r="AJ12" s="130">
        <v>1.45</v>
      </c>
      <c r="AK12" s="130">
        <v>1.375</v>
      </c>
      <c r="AL12" s="130">
        <v>1.69</v>
      </c>
      <c r="AM12" s="130">
        <v>1.788</v>
      </c>
      <c r="AN12" s="130">
        <v>1.702</v>
      </c>
      <c r="AO12" s="130">
        <v>2.036</v>
      </c>
      <c r="AP12" s="130">
        <v>1.7969999999999999</v>
      </c>
      <c r="AQ12" s="130">
        <v>1.4379999999999999</v>
      </c>
      <c r="AR12" s="130">
        <v>2.7071999999999998</v>
      </c>
      <c r="AS12" s="130">
        <v>3.626344456</v>
      </c>
      <c r="AT12" s="130">
        <v>3.4706960356000001</v>
      </c>
      <c r="AU12" s="130">
        <v>3.7378032380000001</v>
      </c>
      <c r="AV12" s="130">
        <v>4.6520217420000103</v>
      </c>
      <c r="AW12" s="130">
        <v>6.3919013547021901</v>
      </c>
      <c r="AX12" s="130">
        <v>7.4478383279999996</v>
      </c>
      <c r="AY12" s="130">
        <v>6.8917061690000203</v>
      </c>
      <c r="AZ12" s="130">
        <v>9.0408779049999897</v>
      </c>
      <c r="BA12" s="130">
        <v>11.7243191810359</v>
      </c>
      <c r="BB12" s="130">
        <v>14.9708177840803</v>
      </c>
      <c r="BC12" s="130">
        <v>17.8638675149767</v>
      </c>
      <c r="BD12" s="130">
        <v>20.741997234804401</v>
      </c>
      <c r="BE12" s="131">
        <v>23.5787681274495</v>
      </c>
      <c r="BF12" s="132">
        <v>0.12949422232602401</v>
      </c>
      <c r="BG12" s="132">
        <v>0.18887137032263401</v>
      </c>
      <c r="BH12" s="132">
        <v>7.49244257488589E-3</v>
      </c>
    </row>
    <row r="13" spans="1:62">
      <c r="A13" s="124" t="s">
        <v>261</v>
      </c>
      <c r="B13" s="130">
        <v>0</v>
      </c>
      <c r="C13" s="130">
        <v>0</v>
      </c>
      <c r="D13" s="130">
        <v>0</v>
      </c>
      <c r="E13" s="130">
        <v>0</v>
      </c>
      <c r="F13" s="130">
        <v>0</v>
      </c>
      <c r="G13" s="130">
        <v>0</v>
      </c>
      <c r="H13" s="130">
        <v>0</v>
      </c>
      <c r="I13" s="130">
        <v>0</v>
      </c>
      <c r="J13" s="130">
        <v>0</v>
      </c>
      <c r="K13" s="130">
        <v>0</v>
      </c>
      <c r="L13" s="130">
        <v>0.189</v>
      </c>
      <c r="M13" s="130">
        <v>0.20200000000000001</v>
      </c>
      <c r="N13" s="130">
        <v>0.192</v>
      </c>
      <c r="O13" s="130">
        <v>0.20599999999999999</v>
      </c>
      <c r="P13" s="130">
        <v>0.216</v>
      </c>
      <c r="Q13" s="130">
        <v>0.22700000000000001</v>
      </c>
      <c r="R13" s="130">
        <v>0.21199999999999999</v>
      </c>
      <c r="S13" s="130">
        <v>0.23100000000000001</v>
      </c>
      <c r="T13" s="130">
        <v>0.23400000000000001</v>
      </c>
      <c r="U13" s="130">
        <v>0.255</v>
      </c>
      <c r="V13" s="130">
        <v>0.26700000000000002</v>
      </c>
      <c r="W13" s="130">
        <v>0.26600000000000001</v>
      </c>
      <c r="X13" s="130">
        <v>0.26800000000000002</v>
      </c>
      <c r="Y13" s="130">
        <v>0.27400000000000002</v>
      </c>
      <c r="Z13" s="130">
        <v>0.27400000000000002</v>
      </c>
      <c r="AA13" s="130">
        <v>0.27400000000000002</v>
      </c>
      <c r="AB13" s="130">
        <v>0.26900000000000002</v>
      </c>
      <c r="AC13" s="130">
        <v>0.34</v>
      </c>
      <c r="AD13" s="130">
        <v>0.38900000000000001</v>
      </c>
      <c r="AE13" s="130">
        <v>0.44400000000000001</v>
      </c>
      <c r="AF13" s="130">
        <v>0.47699999999999998</v>
      </c>
      <c r="AG13" s="130">
        <v>0.496</v>
      </c>
      <c r="AH13" s="130">
        <v>0.48299999999999998</v>
      </c>
      <c r="AI13" s="130">
        <v>0.53200000000000003</v>
      </c>
      <c r="AJ13" s="130">
        <v>0.45700000000000002</v>
      </c>
      <c r="AK13" s="130">
        <v>0.49783501369862998</v>
      </c>
      <c r="AL13" s="130">
        <v>0.49866874999999999</v>
      </c>
      <c r="AM13" s="130">
        <v>0.49565124999999999</v>
      </c>
      <c r="AN13" s="130">
        <v>0.50140499999999999</v>
      </c>
      <c r="AO13" s="130">
        <v>0.52694172602739697</v>
      </c>
      <c r="AP13" s="130">
        <v>0.56201124999999996</v>
      </c>
      <c r="AQ13" s="130">
        <v>0.58270747850044102</v>
      </c>
      <c r="AR13" s="130">
        <v>0.557027375867158</v>
      </c>
      <c r="AS13" s="130">
        <v>0.56326749135255305</v>
      </c>
      <c r="AT13" s="130">
        <v>1.06099511767401</v>
      </c>
      <c r="AU13" s="130">
        <v>1.1485522393494301</v>
      </c>
      <c r="AV13" s="130">
        <v>1.4196596764757601</v>
      </c>
      <c r="AW13" s="130">
        <v>1.53091328870621</v>
      </c>
      <c r="AX13" s="130">
        <v>1.4040585232067799</v>
      </c>
      <c r="AY13" s="130">
        <v>1.7991533138023501</v>
      </c>
      <c r="AZ13" s="130">
        <v>1.8912775779027799</v>
      </c>
      <c r="BA13" s="130">
        <v>2.0446916766488901</v>
      </c>
      <c r="BB13" s="130">
        <v>1.9943307030792801</v>
      </c>
      <c r="BC13" s="130">
        <v>2.1864662859270698</v>
      </c>
      <c r="BD13" s="130">
        <v>2.6343583946214402</v>
      </c>
      <c r="BE13" s="131">
        <v>2.6430881693690802</v>
      </c>
      <c r="BF13" s="132">
        <v>-3.1030527099509299E-3</v>
      </c>
      <c r="BG13" s="132">
        <v>8.8899044879537301E-2</v>
      </c>
      <c r="BH13" s="132">
        <v>8.3987366186039298E-4</v>
      </c>
    </row>
    <row r="14" spans="1:62">
      <c r="A14" s="124" t="s">
        <v>262</v>
      </c>
      <c r="B14" s="130">
        <v>0</v>
      </c>
      <c r="C14" s="130">
        <v>0</v>
      </c>
      <c r="D14" s="130">
        <v>0</v>
      </c>
      <c r="E14" s="130">
        <v>0</v>
      </c>
      <c r="F14" s="130">
        <v>0</v>
      </c>
      <c r="G14" s="130">
        <v>0</v>
      </c>
      <c r="H14" s="130">
        <v>0</v>
      </c>
      <c r="I14" s="130">
        <v>0</v>
      </c>
      <c r="J14" s="130">
        <v>0</v>
      </c>
      <c r="K14" s="130">
        <v>0</v>
      </c>
      <c r="L14" s="130">
        <v>0</v>
      </c>
      <c r="M14" s="130">
        <v>0</v>
      </c>
      <c r="N14" s="130">
        <v>0</v>
      </c>
      <c r="O14" s="130">
        <v>0</v>
      </c>
      <c r="P14" s="130">
        <v>0</v>
      </c>
      <c r="Q14" s="130">
        <v>0</v>
      </c>
      <c r="R14" s="130">
        <v>0</v>
      </c>
      <c r="S14" s="130">
        <v>0</v>
      </c>
      <c r="T14" s="130">
        <v>0</v>
      </c>
      <c r="U14" s="130">
        <v>0</v>
      </c>
      <c r="V14" s="130">
        <v>0</v>
      </c>
      <c r="W14" s="130">
        <v>0</v>
      </c>
      <c r="X14" s="130">
        <v>0</v>
      </c>
      <c r="Y14" s="130">
        <v>0</v>
      </c>
      <c r="Z14" s="130">
        <v>0</v>
      </c>
      <c r="AA14" s="130">
        <v>0</v>
      </c>
      <c r="AB14" s="130">
        <v>0</v>
      </c>
      <c r="AC14" s="130">
        <v>0</v>
      </c>
      <c r="AD14" s="130">
        <v>0</v>
      </c>
      <c r="AE14" s="130">
        <v>0</v>
      </c>
      <c r="AF14" s="130">
        <v>0</v>
      </c>
      <c r="AG14" s="130">
        <v>0</v>
      </c>
      <c r="AH14" s="130">
        <v>0</v>
      </c>
      <c r="AI14" s="130">
        <v>0</v>
      </c>
      <c r="AJ14" s="130">
        <v>0</v>
      </c>
      <c r="AK14" s="130">
        <v>0</v>
      </c>
      <c r="AL14" s="130">
        <v>0</v>
      </c>
      <c r="AM14" s="130">
        <v>0</v>
      </c>
      <c r="AN14" s="130">
        <v>0</v>
      </c>
      <c r="AO14" s="130">
        <v>3.2405699999999999E-3</v>
      </c>
      <c r="AP14" s="130">
        <v>0.10286867293</v>
      </c>
      <c r="AQ14" s="130">
        <v>0.14557060374200001</v>
      </c>
      <c r="AR14" s="130">
        <v>0.21973304799999999</v>
      </c>
      <c r="AS14" s="130">
        <v>0.21103361000000001</v>
      </c>
      <c r="AT14" s="130">
        <v>0.21973209226599999</v>
      </c>
      <c r="AU14" s="130">
        <v>0.238996724588</v>
      </c>
      <c r="AV14" s="130">
        <v>0.28160315999899999</v>
      </c>
      <c r="AW14" s="130">
        <v>0.29907726999700002</v>
      </c>
      <c r="AX14" s="130">
        <v>0.35615451132499998</v>
      </c>
      <c r="AY14" s="130">
        <v>0.49569634512600003</v>
      </c>
      <c r="AZ14" s="130">
        <v>0.54261529210799997</v>
      </c>
      <c r="BA14" s="130">
        <v>0.61251005893900001</v>
      </c>
      <c r="BB14" s="130">
        <v>0.54173000000000004</v>
      </c>
      <c r="BC14" s="130">
        <v>0.54630474683100005</v>
      </c>
      <c r="BD14" s="130">
        <v>0.70670266510299995</v>
      </c>
      <c r="BE14" s="131">
        <v>0.736766849286697</v>
      </c>
      <c r="BF14" s="132">
        <v>3.5873735268215003E-2</v>
      </c>
      <c r="BG14" s="132">
        <v>0.11744406531747099</v>
      </c>
      <c r="BH14" s="132">
        <v>2.3411669683174799E-4</v>
      </c>
    </row>
    <row r="15" spans="1:62">
      <c r="A15" s="124" t="s">
        <v>263</v>
      </c>
      <c r="B15" s="130">
        <v>0</v>
      </c>
      <c r="C15" s="130">
        <v>0</v>
      </c>
      <c r="D15" s="130">
        <v>0</v>
      </c>
      <c r="E15" s="130">
        <v>0</v>
      </c>
      <c r="F15" s="130">
        <v>0</v>
      </c>
      <c r="G15" s="130">
        <v>0</v>
      </c>
      <c r="H15" s="130">
        <v>0.22700000000000001</v>
      </c>
      <c r="I15" s="130">
        <v>0.22700000000000001</v>
      </c>
      <c r="J15" s="130">
        <v>0.23</v>
      </c>
      <c r="K15" s="130">
        <v>0.26600000000000001</v>
      </c>
      <c r="L15" s="130">
        <v>0.26600000000000001</v>
      </c>
      <c r="M15" s="130">
        <v>0.245</v>
      </c>
      <c r="N15" s="130">
        <v>0.24199999999999999</v>
      </c>
      <c r="O15" s="130">
        <v>0.215</v>
      </c>
      <c r="P15" s="130">
        <v>0.16300000000000001</v>
      </c>
      <c r="Q15" s="130">
        <v>8.5000000000000006E-2</v>
      </c>
      <c r="R15" s="130">
        <v>7.5999999999999998E-2</v>
      </c>
      <c r="S15" s="130">
        <v>0.151</v>
      </c>
      <c r="T15" s="130">
        <v>0.14499999999999999</v>
      </c>
      <c r="U15" s="130">
        <v>0.14199999999999999</v>
      </c>
      <c r="V15" s="130">
        <v>0.16900000000000001</v>
      </c>
      <c r="W15" s="130">
        <v>0.154</v>
      </c>
      <c r="X15" s="130">
        <v>0.13600000000000001</v>
      </c>
      <c r="Y15" s="130">
        <v>0.13600000000000001</v>
      </c>
      <c r="Z15" s="130">
        <v>0.14499999999999999</v>
      </c>
      <c r="AA15" s="130">
        <v>0.13600000000000001</v>
      </c>
      <c r="AB15" s="130">
        <v>0.13300000000000001</v>
      </c>
      <c r="AC15" s="130">
        <v>0.13300000000000001</v>
      </c>
      <c r="AD15" s="130">
        <v>0.109</v>
      </c>
      <c r="AE15" s="130">
        <v>0.11899999999999999</v>
      </c>
      <c r="AF15" s="130">
        <v>0.14199999999999999</v>
      </c>
      <c r="AG15" s="130">
        <v>0.13739999999999999</v>
      </c>
      <c r="AH15" s="130">
        <v>0.15459999999999999</v>
      </c>
      <c r="AI15" s="130">
        <v>0.1265</v>
      </c>
      <c r="AJ15" s="130">
        <v>0.1396</v>
      </c>
      <c r="AK15" s="130">
        <v>0.1588</v>
      </c>
      <c r="AL15" s="130">
        <v>0.16420000000000001</v>
      </c>
      <c r="AM15" s="130">
        <v>0.18720000000000001</v>
      </c>
      <c r="AN15" s="130">
        <v>0.19719999999999999</v>
      </c>
      <c r="AO15" s="130">
        <v>0.1542</v>
      </c>
      <c r="AP15" s="130">
        <v>0.34920000000000001</v>
      </c>
      <c r="AQ15" s="130">
        <v>0.34920000000000001</v>
      </c>
      <c r="AR15" s="130">
        <v>0.41820000000000002</v>
      </c>
      <c r="AS15" s="130">
        <v>0.4612</v>
      </c>
      <c r="AT15" s="130">
        <v>0.4612</v>
      </c>
      <c r="AU15" s="130">
        <v>0.67420000000000002</v>
      </c>
      <c r="AV15" s="130">
        <v>0.67620000000000002</v>
      </c>
      <c r="AW15" s="130">
        <v>0.72889999999999999</v>
      </c>
      <c r="AX15" s="130">
        <v>1.1580999999999999</v>
      </c>
      <c r="AY15" s="130">
        <v>1.7478</v>
      </c>
      <c r="AZ15" s="130">
        <v>1.73162947448867</v>
      </c>
      <c r="BA15" s="130">
        <v>1.8519334071582101</v>
      </c>
      <c r="BB15" s="130">
        <v>1.8320666109999999</v>
      </c>
      <c r="BC15" s="130">
        <v>2.6667347078166701</v>
      </c>
      <c r="BD15" s="130">
        <v>2.9479799999999998</v>
      </c>
      <c r="BE15" s="131">
        <v>3.2762295948097999</v>
      </c>
      <c r="BF15" s="132">
        <v>0.104239479769915</v>
      </c>
      <c r="BG15" s="132">
        <v>0.196892079310862</v>
      </c>
      <c r="BH15" s="132">
        <v>1.0410621101395699E-3</v>
      </c>
    </row>
    <row r="16" spans="1:62">
      <c r="A16" s="124" t="s">
        <v>264</v>
      </c>
      <c r="B16" s="130">
        <v>0</v>
      </c>
      <c r="C16" s="130">
        <v>0</v>
      </c>
      <c r="D16" s="130">
        <v>0</v>
      </c>
      <c r="E16" s="130">
        <v>0</v>
      </c>
      <c r="F16" s="130">
        <v>0</v>
      </c>
      <c r="G16" s="130">
        <v>0</v>
      </c>
      <c r="H16" s="130">
        <v>3.5000000000000003E-2</v>
      </c>
      <c r="I16" s="130">
        <v>3.5000000000000003E-2</v>
      </c>
      <c r="J16" s="130">
        <v>2.9000000000000001E-2</v>
      </c>
      <c r="K16" s="130">
        <v>2.5000000000000001E-2</v>
      </c>
      <c r="L16" s="130">
        <v>2.3E-2</v>
      </c>
      <c r="M16" s="130">
        <v>1.9E-2</v>
      </c>
      <c r="N16" s="130">
        <v>2.3E-2</v>
      </c>
      <c r="O16" s="130">
        <v>2.9000000000000001E-2</v>
      </c>
      <c r="P16" s="130">
        <v>2.9000000000000001E-2</v>
      </c>
      <c r="Q16" s="130">
        <v>2.5999999999999999E-2</v>
      </c>
      <c r="R16" s="130">
        <v>1.9E-2</v>
      </c>
      <c r="S16" s="130">
        <v>1.7999999999999999E-2</v>
      </c>
      <c r="T16" s="130">
        <v>1.6E-2</v>
      </c>
      <c r="U16" s="130">
        <v>1.2999999999999999E-2</v>
      </c>
      <c r="V16" s="130">
        <v>1.7000000000000001E-2</v>
      </c>
      <c r="W16" s="130">
        <v>2.5999999999999999E-2</v>
      </c>
      <c r="X16" s="130">
        <v>3.1E-2</v>
      </c>
      <c r="Y16" s="130">
        <v>2.7E-2</v>
      </c>
      <c r="Z16" s="130">
        <v>2.5999999999999999E-2</v>
      </c>
      <c r="AA16" s="130">
        <v>3.1E-2</v>
      </c>
      <c r="AB16" s="130">
        <v>2.5000000000000001E-2</v>
      </c>
      <c r="AC16" s="130">
        <v>0.03</v>
      </c>
      <c r="AD16" s="130">
        <v>2.8000000000000001E-2</v>
      </c>
      <c r="AE16" s="130">
        <v>3.2000000000000001E-2</v>
      </c>
      <c r="AF16" s="130">
        <v>3.3000000000000002E-2</v>
      </c>
      <c r="AG16" s="130">
        <v>1.7000000000000001E-2</v>
      </c>
      <c r="AH16" s="130">
        <v>1.7999999999999999E-2</v>
      </c>
      <c r="AI16" s="130">
        <v>1.7999999999999999E-2</v>
      </c>
      <c r="AJ16" s="130">
        <v>1.7999999999999999E-2</v>
      </c>
      <c r="AK16" s="130">
        <v>2.0126999999999999E-2</v>
      </c>
      <c r="AL16" s="130">
        <v>2.9635000000000002E-2</v>
      </c>
      <c r="AM16" s="130">
        <v>2.6964999999999999E-2</v>
      </c>
      <c r="AN16" s="130">
        <v>1.3498E-2</v>
      </c>
      <c r="AO16" s="130">
        <v>2.5174999999999999E-2</v>
      </c>
      <c r="AP16" s="130">
        <v>2.4339E-2</v>
      </c>
      <c r="AQ16" s="130">
        <v>2.8686E-2</v>
      </c>
      <c r="AR16" s="130">
        <v>2.1881000000000001E-2</v>
      </c>
      <c r="AS16" s="130">
        <v>2.3130000000000001E-2</v>
      </c>
      <c r="AT16" s="130">
        <v>2.2534999999999999E-2</v>
      </c>
      <c r="AU16" s="130">
        <v>4.0039999999999997E-3</v>
      </c>
      <c r="AV16" s="130">
        <v>4.0039999999999997E-3</v>
      </c>
      <c r="AW16" s="130">
        <v>4.0039999999999997E-3</v>
      </c>
      <c r="AX16" s="130">
        <v>4.0039999999999997E-3</v>
      </c>
      <c r="AY16" s="130">
        <v>4.4879999999999998E-3</v>
      </c>
      <c r="AZ16" s="130">
        <v>5.1510000000000002E-3</v>
      </c>
      <c r="BA16" s="130">
        <v>5.1510000000000002E-3</v>
      </c>
      <c r="BB16" s="130">
        <v>5.1510000000000002E-3</v>
      </c>
      <c r="BC16" s="130">
        <v>4.6699909251183298E-3</v>
      </c>
      <c r="BD16" s="130">
        <v>4.6699909251183298E-3</v>
      </c>
      <c r="BE16" s="131">
        <v>4.6709999999999998E-3</v>
      </c>
      <c r="BF16" s="132">
        <v>-6.1809785657055399E-3</v>
      </c>
      <c r="BG16" s="132">
        <v>-0.150550985253397</v>
      </c>
      <c r="BH16" s="132">
        <v>1.4842675019374599E-6</v>
      </c>
    </row>
    <row r="17" spans="1:60">
      <c r="A17" s="124" t="s">
        <v>265</v>
      </c>
      <c r="B17" s="130">
        <v>0</v>
      </c>
      <c r="C17" s="130">
        <v>0</v>
      </c>
      <c r="D17" s="130">
        <v>0</v>
      </c>
      <c r="E17" s="130">
        <v>0</v>
      </c>
      <c r="F17" s="130">
        <v>0</v>
      </c>
      <c r="G17" s="130">
        <v>0</v>
      </c>
      <c r="H17" s="130">
        <v>0</v>
      </c>
      <c r="I17" s="130">
        <v>0</v>
      </c>
      <c r="J17" s="130">
        <v>0</v>
      </c>
      <c r="K17" s="130">
        <v>0</v>
      </c>
      <c r="L17" s="130">
        <v>0</v>
      </c>
      <c r="M17" s="130">
        <v>0</v>
      </c>
      <c r="N17" s="130">
        <v>0</v>
      </c>
      <c r="O17" s="130">
        <v>0</v>
      </c>
      <c r="P17" s="130">
        <v>0</v>
      </c>
      <c r="Q17" s="130">
        <v>0</v>
      </c>
      <c r="R17" s="130">
        <v>0</v>
      </c>
      <c r="S17" s="130">
        <v>0</v>
      </c>
      <c r="T17" s="130">
        <v>0</v>
      </c>
      <c r="U17" s="130">
        <v>0</v>
      </c>
      <c r="V17" s="130">
        <v>0</v>
      </c>
      <c r="W17" s="130">
        <v>0</v>
      </c>
      <c r="X17" s="130">
        <v>0</v>
      </c>
      <c r="Y17" s="130">
        <v>0</v>
      </c>
      <c r="Z17" s="130">
        <v>0</v>
      </c>
      <c r="AA17" s="130">
        <v>0</v>
      </c>
      <c r="AB17" s="130">
        <v>0</v>
      </c>
      <c r="AC17" s="130">
        <v>0</v>
      </c>
      <c r="AD17" s="130">
        <v>0</v>
      </c>
      <c r="AE17" s="130">
        <v>0</v>
      </c>
      <c r="AF17" s="130">
        <v>0</v>
      </c>
      <c r="AG17" s="130">
        <v>0</v>
      </c>
      <c r="AH17" s="130">
        <v>0</v>
      </c>
      <c r="AI17" s="130">
        <v>0</v>
      </c>
      <c r="AJ17" s="130">
        <v>0</v>
      </c>
      <c r="AK17" s="130">
        <v>0</v>
      </c>
      <c r="AL17" s="130">
        <v>0</v>
      </c>
      <c r="AM17" s="130">
        <v>0</v>
      </c>
      <c r="AN17" s="130">
        <v>0</v>
      </c>
      <c r="AO17" s="130">
        <v>0</v>
      </c>
      <c r="AP17" s="130">
        <v>0</v>
      </c>
      <c r="AQ17" s="130">
        <v>0</v>
      </c>
      <c r="AR17" s="130">
        <v>0</v>
      </c>
      <c r="AS17" s="130">
        <v>0</v>
      </c>
      <c r="AT17" s="130">
        <v>0</v>
      </c>
      <c r="AU17" s="130">
        <v>2.4599999999999999E-3</v>
      </c>
      <c r="AV17" s="130">
        <v>2.98E-3</v>
      </c>
      <c r="AW17" s="130">
        <v>5.2199999999999998E-3</v>
      </c>
      <c r="AX17" s="130">
        <v>5.3473170731707298E-3</v>
      </c>
      <c r="AY17" s="130">
        <v>6.74780487804878E-3</v>
      </c>
      <c r="AZ17" s="130">
        <v>1.0044878048780501E-2</v>
      </c>
      <c r="BA17" s="130">
        <v>1.0035508338020801E-2</v>
      </c>
      <c r="BB17" s="130">
        <v>1.0008088916332199E-2</v>
      </c>
      <c r="BC17" s="130">
        <v>9.4522513470777503E-3</v>
      </c>
      <c r="BD17" s="130">
        <v>1.2571494415561E-2</v>
      </c>
      <c r="BE17" s="131">
        <v>1.2571494415561E-2</v>
      </c>
      <c r="BF17" s="132">
        <v>-6.3956730233076797E-3</v>
      </c>
      <c r="BG17" s="132">
        <v>0</v>
      </c>
      <c r="BH17" s="132">
        <v>3.9947464379801703E-6</v>
      </c>
    </row>
    <row r="18" spans="1:60">
      <c r="A18" s="124" t="s">
        <v>189</v>
      </c>
      <c r="B18" s="130">
        <v>0</v>
      </c>
      <c r="C18" s="130">
        <v>0</v>
      </c>
      <c r="D18" s="130">
        <v>0</v>
      </c>
      <c r="E18" s="130">
        <v>0</v>
      </c>
      <c r="F18" s="130">
        <v>0</v>
      </c>
      <c r="G18" s="130">
        <v>0</v>
      </c>
      <c r="H18" s="130">
        <v>0.107</v>
      </c>
      <c r="I18" s="130">
        <v>0.14099999999999999</v>
      </c>
      <c r="J18" s="130">
        <v>0.11700000000000001</v>
      </c>
      <c r="K18" s="130">
        <v>0.156</v>
      </c>
      <c r="L18" s="130">
        <v>0.33800000000000002</v>
      </c>
      <c r="M18" s="130">
        <v>0.72399999999999998</v>
      </c>
      <c r="N18" s="130">
        <v>0.69899999999999995</v>
      </c>
      <c r="O18" s="130">
        <v>0.752</v>
      </c>
      <c r="P18" s="130">
        <v>0.64200000000000002</v>
      </c>
      <c r="Q18" s="130">
        <v>0.68210526315789499</v>
      </c>
      <c r="R18" s="130">
        <v>1.1091052631578899</v>
      </c>
      <c r="S18" s="130">
        <v>1.1981052631578899</v>
      </c>
      <c r="T18" s="130">
        <v>1.02610526315789</v>
      </c>
      <c r="U18" s="130">
        <v>1.2371052631579</v>
      </c>
      <c r="V18" s="130">
        <v>0.93698999999999999</v>
      </c>
      <c r="W18" s="130">
        <v>0.86075000000000002</v>
      </c>
      <c r="X18" s="130">
        <v>0.91051599999999999</v>
      </c>
      <c r="Y18" s="130">
        <v>0.88396200000000003</v>
      </c>
      <c r="Z18" s="130">
        <v>1.171867</v>
      </c>
      <c r="AA18" s="130">
        <v>1.2207556315789501</v>
      </c>
      <c r="AB18" s="130">
        <v>1.3350639157894699</v>
      </c>
      <c r="AC18" s="130">
        <v>1.8216531736842101</v>
      </c>
      <c r="AD18" s="130">
        <v>1.7220100210526299</v>
      </c>
      <c r="AE18" s="130">
        <v>1.69305722105263</v>
      </c>
      <c r="AF18" s="130">
        <v>1.7508388947368401</v>
      </c>
      <c r="AG18" s="130">
        <v>1.7620156584879101</v>
      </c>
      <c r="AH18" s="130">
        <v>1.9265448341578899</v>
      </c>
      <c r="AI18" s="130">
        <v>1.67852936099421</v>
      </c>
      <c r="AJ18" s="130">
        <v>2.5133575170384201</v>
      </c>
      <c r="AK18" s="130">
        <v>2.9805969434947399</v>
      </c>
      <c r="AL18" s="130">
        <v>3.2326993982999999</v>
      </c>
      <c r="AM18" s="130">
        <v>3.5806474339368402</v>
      </c>
      <c r="AN18" s="130">
        <v>3.7764606194999999</v>
      </c>
      <c r="AO18" s="130">
        <v>3.9756085733000002</v>
      </c>
      <c r="AP18" s="130">
        <v>4.1985739521888901</v>
      </c>
      <c r="AQ18" s="130">
        <v>4.5675948440222198</v>
      </c>
      <c r="AR18" s="130">
        <v>4.9963629387666701</v>
      </c>
      <c r="AS18" s="130">
        <v>5.1171925325444398</v>
      </c>
      <c r="AT18" s="130">
        <v>5.7161422363111596</v>
      </c>
      <c r="AU18" s="130">
        <v>6.5504895117453596</v>
      </c>
      <c r="AV18" s="130">
        <v>6.7518056243679396</v>
      </c>
      <c r="AW18" s="130">
        <v>8.0093960531927895</v>
      </c>
      <c r="AX18" s="130">
        <v>8.7059582779189206</v>
      </c>
      <c r="AY18" s="130">
        <v>9.9559961941581694</v>
      </c>
      <c r="AZ18" s="130">
        <v>11.7782728207748</v>
      </c>
      <c r="BA18" s="130">
        <v>13.237245319171</v>
      </c>
      <c r="BB18" s="130">
        <v>13.4614831570139</v>
      </c>
      <c r="BC18" s="130">
        <v>15.835198746742799</v>
      </c>
      <c r="BD18" s="130">
        <v>17.257457939688798</v>
      </c>
      <c r="BE18" s="131">
        <v>16.3117689723674</v>
      </c>
      <c r="BF18" s="132">
        <v>-6.0844054307994701E-2</v>
      </c>
      <c r="BG18" s="132">
        <v>0.11039845592821899</v>
      </c>
      <c r="BH18" s="132">
        <v>5.1832645225426497E-3</v>
      </c>
    </row>
    <row r="19" spans="1:60">
      <c r="A19" s="124" t="s">
        <v>266</v>
      </c>
      <c r="B19" s="130">
        <v>0</v>
      </c>
      <c r="C19" s="130">
        <v>0</v>
      </c>
      <c r="D19" s="130">
        <v>0</v>
      </c>
      <c r="E19" s="130">
        <v>0</v>
      </c>
      <c r="F19" s="130">
        <v>0</v>
      </c>
      <c r="G19" s="130">
        <v>0</v>
      </c>
      <c r="H19" s="130">
        <v>0.97</v>
      </c>
      <c r="I19" s="130">
        <v>0.83099999999999996</v>
      </c>
      <c r="J19" s="130">
        <v>0.97799999999999998</v>
      </c>
      <c r="K19" s="130">
        <v>0.98399999999999999</v>
      </c>
      <c r="L19" s="130">
        <v>1.012</v>
      </c>
      <c r="M19" s="130">
        <v>1.103</v>
      </c>
      <c r="N19" s="130">
        <v>1.1930000000000001</v>
      </c>
      <c r="O19" s="130">
        <v>1.339</v>
      </c>
      <c r="P19" s="130">
        <v>1.2889999999999999</v>
      </c>
      <c r="Q19" s="130">
        <v>1.292</v>
      </c>
      <c r="R19" s="130">
        <v>1.3080000000000001</v>
      </c>
      <c r="S19" s="130">
        <v>1.4059999999999999</v>
      </c>
      <c r="T19" s="130">
        <v>1.5149999999999999</v>
      </c>
      <c r="U19" s="130">
        <v>1.2889999999999999</v>
      </c>
      <c r="V19" s="130">
        <v>1.2090000000000001</v>
      </c>
      <c r="W19" s="130">
        <v>1.266</v>
      </c>
      <c r="X19" s="130">
        <v>1.304</v>
      </c>
      <c r="Y19" s="130">
        <v>1.4219999999999999</v>
      </c>
      <c r="Z19" s="130">
        <v>1.389</v>
      </c>
      <c r="AA19" s="130">
        <v>1.60384210526316</v>
      </c>
      <c r="AB19" s="130">
        <v>1.36784210526316</v>
      </c>
      <c r="AC19" s="130">
        <v>1.47</v>
      </c>
      <c r="AD19" s="130">
        <v>1.0657171717171701</v>
      </c>
      <c r="AE19" s="130">
        <v>1.1387777777777801</v>
      </c>
      <c r="AF19" s="130">
        <v>0.95877777777777795</v>
      </c>
      <c r="AG19" s="130">
        <v>1.2295367169590601</v>
      </c>
      <c r="AH19" s="130">
        <v>1.1870215279798</v>
      </c>
      <c r="AI19" s="130">
        <v>1.04959863288889</v>
      </c>
      <c r="AJ19" s="130">
        <v>1.22865590980011</v>
      </c>
      <c r="AK19" s="130">
        <v>1.3751801359347899</v>
      </c>
      <c r="AL19" s="130">
        <v>1.3173306835373899</v>
      </c>
      <c r="AM19" s="130">
        <v>1.2442715961319999</v>
      </c>
      <c r="AN19" s="130">
        <v>1.03015615041456</v>
      </c>
      <c r="AO19" s="130">
        <v>1.1486386167493501</v>
      </c>
      <c r="AP19" s="130">
        <v>0.87026595601948997</v>
      </c>
      <c r="AQ19" s="130">
        <v>0.88382841389563005</v>
      </c>
      <c r="AR19" s="130">
        <v>0.93697725415203004</v>
      </c>
      <c r="AS19" s="130">
        <v>1.03584368825266</v>
      </c>
      <c r="AT19" s="130">
        <v>1.1146358157598799</v>
      </c>
      <c r="AU19" s="130">
        <v>1.0990996289016399</v>
      </c>
      <c r="AV19" s="130">
        <v>1.2632271570024201</v>
      </c>
      <c r="AW19" s="130">
        <v>1.849515167277</v>
      </c>
      <c r="AX19" s="130">
        <v>2.37620888010116</v>
      </c>
      <c r="AY19" s="130">
        <v>2.33135744530877</v>
      </c>
      <c r="AZ19" s="130">
        <v>2.5870441799023598</v>
      </c>
      <c r="BA19" s="130">
        <v>2.6936819817371398</v>
      </c>
      <c r="BB19" s="130">
        <v>3.07337482142451</v>
      </c>
      <c r="BC19" s="130">
        <v>3.21433740133965</v>
      </c>
      <c r="BD19" s="130">
        <v>4.4411690604968497</v>
      </c>
      <c r="BE19" s="131">
        <v>5.3299326007143701</v>
      </c>
      <c r="BF19" s="132">
        <v>0.19244370624599899</v>
      </c>
      <c r="BG19" s="132">
        <v>0.141636645308333</v>
      </c>
      <c r="BH19" s="132">
        <v>1.69365141227945E-3</v>
      </c>
    </row>
    <row r="20" spans="1:60">
      <c r="A20" s="124" t="s">
        <v>267</v>
      </c>
      <c r="B20" s="130">
        <v>0</v>
      </c>
      <c r="C20" s="130">
        <v>0</v>
      </c>
      <c r="D20" s="130">
        <v>0</v>
      </c>
      <c r="E20" s="130">
        <v>0</v>
      </c>
      <c r="F20" s="130">
        <v>0</v>
      </c>
      <c r="G20" s="130">
        <v>0</v>
      </c>
      <c r="H20" s="130">
        <v>5.6000000000000001E-2</v>
      </c>
      <c r="I20" s="130">
        <v>5.8999999999999997E-2</v>
      </c>
      <c r="J20" s="130">
        <v>6.0999999999999999E-2</v>
      </c>
      <c r="K20" s="130">
        <v>6.6000000000000003E-2</v>
      </c>
      <c r="L20" s="130">
        <v>6.3E-2</v>
      </c>
      <c r="M20" s="130">
        <v>7.1999999999999995E-2</v>
      </c>
      <c r="N20" s="130">
        <v>7.3999999999999996E-2</v>
      </c>
      <c r="O20" s="130">
        <v>5.6000000000000001E-2</v>
      </c>
      <c r="P20" s="130">
        <v>7.9000000000000001E-2</v>
      </c>
      <c r="Q20" s="130">
        <v>8.4000000000000005E-2</v>
      </c>
      <c r="R20" s="130">
        <v>8.8999999999999996E-2</v>
      </c>
      <c r="S20" s="130">
        <v>9.0999999999999998E-2</v>
      </c>
      <c r="T20" s="130">
        <v>7.4999999999999997E-2</v>
      </c>
      <c r="U20" s="130">
        <v>0.08</v>
      </c>
      <c r="V20" s="130">
        <v>9.5000000000000001E-2</v>
      </c>
      <c r="W20" s="130">
        <v>9.7000000000000003E-2</v>
      </c>
      <c r="X20" s="130">
        <v>0.11</v>
      </c>
      <c r="Y20" s="130">
        <v>0.107</v>
      </c>
      <c r="Z20" s="130">
        <v>9.5000000000000001E-2</v>
      </c>
      <c r="AA20" s="130">
        <v>0.111</v>
      </c>
      <c r="AB20" s="130">
        <v>0.11189473684210501</v>
      </c>
      <c r="AC20" s="130">
        <v>0.123842105263158</v>
      </c>
      <c r="AD20" s="130">
        <v>0.13357894736842099</v>
      </c>
      <c r="AE20" s="130">
        <v>0.119842105263158</v>
      </c>
      <c r="AF20" s="130">
        <v>0.12163157894736799</v>
      </c>
      <c r="AG20" s="130">
        <v>0.11957894736842101</v>
      </c>
      <c r="AH20" s="130">
        <v>0.115789473684211</v>
      </c>
      <c r="AI20" s="130">
        <v>0.12878947368421101</v>
      </c>
      <c r="AJ20" s="130">
        <v>0.13478947368421099</v>
      </c>
      <c r="AK20" s="130">
        <v>0.105280082772355</v>
      </c>
      <c r="AL20" s="130">
        <v>0.107600235199827</v>
      </c>
      <c r="AM20" s="130">
        <v>0.121409685481979</v>
      </c>
      <c r="AN20" s="130">
        <v>0.119171064307251</v>
      </c>
      <c r="AO20" s="130">
        <v>0.112711798350576</v>
      </c>
      <c r="AP20" s="130">
        <v>0.10554894835670001</v>
      </c>
      <c r="AQ20" s="130">
        <v>0.123851674930669</v>
      </c>
      <c r="AR20" s="130">
        <v>0.23667963471311201</v>
      </c>
      <c r="AS20" s="130">
        <v>1.00324937274225</v>
      </c>
      <c r="AT20" s="130">
        <v>1.1162809795672799</v>
      </c>
      <c r="AU20" s="130">
        <v>1.3147110471271199</v>
      </c>
      <c r="AV20" s="130">
        <v>1.43102676393511</v>
      </c>
      <c r="AW20" s="130">
        <v>1.65073519230359</v>
      </c>
      <c r="AX20" s="130">
        <v>1.8808364946809599</v>
      </c>
      <c r="AY20" s="130">
        <v>3.0825763194605398</v>
      </c>
      <c r="AZ20" s="130">
        <v>5.0053076625106803</v>
      </c>
      <c r="BA20" s="130">
        <v>6.8155404289777302</v>
      </c>
      <c r="BB20" s="130">
        <v>7.5826816776811397</v>
      </c>
      <c r="BC20" s="130">
        <v>8.7992220726512294</v>
      </c>
      <c r="BD20" s="130">
        <v>8.6413884416902693</v>
      </c>
      <c r="BE20" s="131">
        <v>9.4322011810803499</v>
      </c>
      <c r="BF20" s="132">
        <v>8.4533575787613793E-2</v>
      </c>
      <c r="BG20" s="132">
        <v>0.22003550581930301</v>
      </c>
      <c r="BH20" s="132">
        <v>2.9971975347492302E-3</v>
      </c>
    </row>
    <row r="21" spans="1:60" s="125" customFormat="1">
      <c r="A21" s="133" t="s">
        <v>268</v>
      </c>
      <c r="B21" s="134">
        <v>0</v>
      </c>
      <c r="C21" s="134">
        <v>0</v>
      </c>
      <c r="D21" s="134">
        <v>0</v>
      </c>
      <c r="E21" s="134">
        <v>0</v>
      </c>
      <c r="F21" s="134">
        <v>0</v>
      </c>
      <c r="G21" s="134">
        <v>0.56223249125364405</v>
      </c>
      <c r="H21" s="134">
        <v>2.14425986370262</v>
      </c>
      <c r="I21" s="134">
        <v>2.1309233394274401</v>
      </c>
      <c r="J21" s="134">
        <v>2.2658428094023302</v>
      </c>
      <c r="K21" s="134">
        <v>2.37821947142857</v>
      </c>
      <c r="L21" s="134">
        <v>2.86410021650943</v>
      </c>
      <c r="M21" s="134">
        <v>3.35254051654519</v>
      </c>
      <c r="N21" s="134">
        <v>3.67370057031671</v>
      </c>
      <c r="O21" s="134">
        <v>4.0740807370879102</v>
      </c>
      <c r="P21" s="134">
        <v>4.37241316339286</v>
      </c>
      <c r="Q21" s="134">
        <v>4.3928650936021496</v>
      </c>
      <c r="R21" s="134">
        <v>4.8714506381578904</v>
      </c>
      <c r="S21" s="134">
        <v>5.5064922035956796</v>
      </c>
      <c r="T21" s="134">
        <v>6.3408749972110501</v>
      </c>
      <c r="U21" s="134">
        <v>6.1661769424697397</v>
      </c>
      <c r="V21" s="134">
        <v>6.05943720287795</v>
      </c>
      <c r="W21" s="134">
        <v>6.2507613446747703</v>
      </c>
      <c r="X21" s="134">
        <v>6.7043701380331902</v>
      </c>
      <c r="Y21" s="134">
        <v>6.6378618414453703</v>
      </c>
      <c r="Z21" s="134">
        <v>6.9444062464060599</v>
      </c>
      <c r="AA21" s="134">
        <v>8.3054235205722602</v>
      </c>
      <c r="AB21" s="134">
        <v>8.3740137247074102</v>
      </c>
      <c r="AC21" s="134">
        <v>10.6927215113981</v>
      </c>
      <c r="AD21" s="134">
        <v>10.2886815761404</v>
      </c>
      <c r="AE21" s="134">
        <v>10.840190790465</v>
      </c>
      <c r="AF21" s="134">
        <v>11.0715811977184</v>
      </c>
      <c r="AG21" s="134">
        <v>12.6152564431009</v>
      </c>
      <c r="AH21" s="134">
        <v>13.471130884034601</v>
      </c>
      <c r="AI21" s="134">
        <v>12.701089682734899</v>
      </c>
      <c r="AJ21" s="134">
        <v>15.0046673243386</v>
      </c>
      <c r="AK21" s="134">
        <v>15.078990486005001</v>
      </c>
      <c r="AL21" s="134">
        <v>16.724170917291001</v>
      </c>
      <c r="AM21" s="134">
        <v>18.654992568182301</v>
      </c>
      <c r="AN21" s="134">
        <v>20.387452692578702</v>
      </c>
      <c r="AO21" s="134">
        <v>21.4913830795252</v>
      </c>
      <c r="AP21" s="134">
        <v>22.8395206238126</v>
      </c>
      <c r="AQ21" s="134">
        <v>24.839238313940399</v>
      </c>
      <c r="AR21" s="134">
        <v>30.457697767274102</v>
      </c>
      <c r="AS21" s="134">
        <v>34.746149614398099</v>
      </c>
      <c r="AT21" s="134">
        <v>39.061753177865398</v>
      </c>
      <c r="AU21" s="134">
        <v>50.927942148193303</v>
      </c>
      <c r="AV21" s="134">
        <v>54.034748221677603</v>
      </c>
      <c r="AW21" s="134">
        <v>64.118169762954494</v>
      </c>
      <c r="AX21" s="134">
        <v>73.816787759817004</v>
      </c>
      <c r="AY21" s="134">
        <v>88.558498104082602</v>
      </c>
      <c r="AZ21" s="134">
        <v>107.143437754635</v>
      </c>
      <c r="BA21" s="134">
        <v>126.42898135233899</v>
      </c>
      <c r="BB21" s="134">
        <v>142.60045933630801</v>
      </c>
      <c r="BC21" s="134">
        <v>159.43894755905001</v>
      </c>
      <c r="BD21" s="134">
        <v>181.36798149420599</v>
      </c>
      <c r="BE21" s="134">
        <v>192.89495447571301</v>
      </c>
      <c r="BF21" s="135">
        <v>5.6753567195450397E-2</v>
      </c>
      <c r="BG21" s="135">
        <v>0.159237331114403</v>
      </c>
      <c r="BH21" s="135">
        <v>6.12947360770724E-2</v>
      </c>
    </row>
    <row r="22" spans="1:6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1"/>
      <c r="BF22" s="132"/>
      <c r="BG22" s="132"/>
      <c r="BH22" s="132"/>
    </row>
    <row r="23" spans="1:60">
      <c r="A23" s="136" t="s">
        <v>269</v>
      </c>
      <c r="B23" s="130">
        <v>0</v>
      </c>
      <c r="C23" s="130">
        <v>0</v>
      </c>
      <c r="D23" s="130">
        <v>0</v>
      </c>
      <c r="E23" s="130">
        <v>0</v>
      </c>
      <c r="F23" s="130">
        <v>0</v>
      </c>
      <c r="G23" s="130">
        <v>0</v>
      </c>
      <c r="H23" s="130">
        <v>0</v>
      </c>
      <c r="I23" s="130">
        <v>0</v>
      </c>
      <c r="J23" s="130">
        <v>0</v>
      </c>
      <c r="K23" s="130">
        <v>0</v>
      </c>
      <c r="L23" s="130">
        <v>0</v>
      </c>
      <c r="M23" s="130">
        <v>0</v>
      </c>
      <c r="N23" s="130">
        <v>0</v>
      </c>
      <c r="O23" s="130">
        <v>0</v>
      </c>
      <c r="P23" s="130">
        <v>0</v>
      </c>
      <c r="Q23" s="130">
        <v>0</v>
      </c>
      <c r="R23" s="130">
        <v>0</v>
      </c>
      <c r="S23" s="130">
        <v>0</v>
      </c>
      <c r="T23" s="130">
        <v>0</v>
      </c>
      <c r="U23" s="130">
        <v>0</v>
      </c>
      <c r="V23" s="130">
        <v>0</v>
      </c>
      <c r="W23" s="130">
        <v>1.287501</v>
      </c>
      <c r="X23" s="130">
        <v>0.90581599999999995</v>
      </c>
      <c r="Y23" s="130">
        <v>1.0469599999999999</v>
      </c>
      <c r="Z23" s="130">
        <v>1.1044499999999999</v>
      </c>
      <c r="AA23" s="130">
        <v>1.142485</v>
      </c>
      <c r="AB23" s="130">
        <v>1.225832</v>
      </c>
      <c r="AC23" s="130">
        <v>1.3291639999998901</v>
      </c>
      <c r="AD23" s="130">
        <v>1.3621110000000001</v>
      </c>
      <c r="AE23" s="130">
        <v>1.2115549999999999</v>
      </c>
      <c r="AF23" s="130">
        <v>1.859221</v>
      </c>
      <c r="AG23" s="130">
        <v>1.5954440000000001</v>
      </c>
      <c r="AH23" s="130">
        <v>1.7333890000000001</v>
      </c>
      <c r="AI23" s="130">
        <v>1.889777</v>
      </c>
      <c r="AJ23" s="130">
        <v>1.6499118188815201</v>
      </c>
      <c r="AK23" s="130">
        <v>1.5982793200000001</v>
      </c>
      <c r="AL23" s="130">
        <v>1.8448119999999999</v>
      </c>
      <c r="AM23" s="130">
        <v>1.7324440000000001</v>
      </c>
      <c r="AN23" s="130">
        <v>2.092921</v>
      </c>
      <c r="AO23" s="130">
        <v>3.0017299999999998</v>
      </c>
      <c r="AP23" s="130">
        <v>3.7894494704230199</v>
      </c>
      <c r="AQ23" s="130">
        <v>5.0126824150303104</v>
      </c>
      <c r="AR23" s="130">
        <v>6.1230302139907904</v>
      </c>
      <c r="AS23" s="130">
        <v>6.3436814597077698</v>
      </c>
      <c r="AT23" s="130">
        <v>6.2809366155316697</v>
      </c>
      <c r="AU23" s="130">
        <v>6.6161569570243799</v>
      </c>
      <c r="AV23" s="130">
        <v>6.6270583293050702</v>
      </c>
      <c r="AW23" s="130">
        <v>7.4075485697522501</v>
      </c>
      <c r="AX23" s="130">
        <v>8.3634872712602899</v>
      </c>
      <c r="AY23" s="130">
        <v>8.9673102302331493</v>
      </c>
      <c r="AZ23" s="130">
        <v>10.2809876288143</v>
      </c>
      <c r="BA23" s="130">
        <v>11.0220813118608</v>
      </c>
      <c r="BB23" s="130">
        <v>12.761415572000001</v>
      </c>
      <c r="BC23" s="130">
        <v>12.4157572296651</v>
      </c>
      <c r="BD23" s="130">
        <v>13.9247665363373</v>
      </c>
      <c r="BE23" s="131">
        <v>13.6386903824889</v>
      </c>
      <c r="BF23" s="132">
        <v>-2.68086906180274E-2</v>
      </c>
      <c r="BG23" s="132">
        <v>7.6633330748791903E-2</v>
      </c>
      <c r="BH23" s="132">
        <v>4.3338610369760798E-3</v>
      </c>
    </row>
    <row r="24" spans="1:60">
      <c r="A24" s="136" t="s">
        <v>270</v>
      </c>
      <c r="B24" s="130">
        <v>0</v>
      </c>
      <c r="C24" s="130">
        <v>0</v>
      </c>
      <c r="D24" s="130">
        <v>0</v>
      </c>
      <c r="E24" s="130">
        <v>0</v>
      </c>
      <c r="F24" s="130">
        <v>0</v>
      </c>
      <c r="G24" s="130">
        <v>0</v>
      </c>
      <c r="H24" s="130">
        <v>0</v>
      </c>
      <c r="I24" s="130">
        <v>0</v>
      </c>
      <c r="J24" s="130">
        <v>0.11600000000000001</v>
      </c>
      <c r="K24" s="130">
        <v>0.108</v>
      </c>
      <c r="L24" s="130">
        <v>8.3000000000000004E-2</v>
      </c>
      <c r="M24" s="130">
        <v>5.7000000000000002E-2</v>
      </c>
      <c r="N24" s="130">
        <v>0.247</v>
      </c>
      <c r="O24" s="130">
        <v>0.26</v>
      </c>
      <c r="P24" s="130">
        <v>0.315</v>
      </c>
      <c r="Q24" s="130">
        <v>0.3</v>
      </c>
      <c r="R24" s="130">
        <v>0.29099999999999998</v>
      </c>
      <c r="S24" s="130">
        <v>4.5999999999999999E-2</v>
      </c>
      <c r="T24" s="130">
        <v>2.1999999999999999E-2</v>
      </c>
      <c r="U24" s="130">
        <v>2.4E-2</v>
      </c>
      <c r="V24" s="130">
        <v>5.2999999999999999E-2</v>
      </c>
      <c r="W24" s="130">
        <v>0.11899999999999999</v>
      </c>
      <c r="X24" s="130">
        <v>0.14799999999999999</v>
      </c>
      <c r="Y24" s="130">
        <v>0.188</v>
      </c>
      <c r="Z24" s="130">
        <v>0.19800000000000001</v>
      </c>
      <c r="AA24" s="130">
        <v>0.28899999999999998</v>
      </c>
      <c r="AB24" s="130">
        <v>0.307</v>
      </c>
      <c r="AC24" s="130">
        <v>0.27600000000000002</v>
      </c>
      <c r="AD24" s="130">
        <v>0.253</v>
      </c>
      <c r="AE24" s="130">
        <v>0.254</v>
      </c>
      <c r="AF24" s="130">
        <v>0.33</v>
      </c>
      <c r="AG24" s="130">
        <v>0.32200000000000001</v>
      </c>
      <c r="AH24" s="130">
        <v>0.28299999999999997</v>
      </c>
      <c r="AI24" s="130">
        <v>0.37</v>
      </c>
      <c r="AJ24" s="130">
        <v>0.50900000000000001</v>
      </c>
      <c r="AK24" s="130">
        <v>0.58399999999999996</v>
      </c>
      <c r="AL24" s="130">
        <v>0.63400000000000001</v>
      </c>
      <c r="AM24" s="130">
        <v>0.77800000000000002</v>
      </c>
      <c r="AN24" s="130">
        <v>0.94499999999999995</v>
      </c>
      <c r="AO24" s="130">
        <v>1.18</v>
      </c>
      <c r="AP24" s="130">
        <v>1.8180000000000001</v>
      </c>
      <c r="AQ24" s="130">
        <v>2.593</v>
      </c>
      <c r="AR24" s="130">
        <v>3.097</v>
      </c>
      <c r="AS24" s="130">
        <v>4.008</v>
      </c>
      <c r="AT24" s="130">
        <v>5.1109999999999998</v>
      </c>
      <c r="AU24" s="130">
        <v>6.1824279999999998</v>
      </c>
      <c r="AV24" s="130">
        <v>8.1809340000000006</v>
      </c>
      <c r="AW24" s="130">
        <v>10.101093000000001</v>
      </c>
      <c r="AX24" s="130">
        <v>11.292619999999999</v>
      </c>
      <c r="AY24" s="130">
        <v>11.9747</v>
      </c>
      <c r="AZ24" s="130">
        <v>14.194000000000001</v>
      </c>
      <c r="BA24" s="130">
        <v>13.982799999999999</v>
      </c>
      <c r="BB24" s="130">
        <v>15.5983000000001</v>
      </c>
      <c r="BC24" s="130">
        <v>16.8384000000001</v>
      </c>
      <c r="BD24" s="130">
        <v>19.213500000000099</v>
      </c>
      <c r="BE24" s="131">
        <v>23.4999048298824</v>
      </c>
      <c r="BF24" s="132">
        <v>0.215270883624093</v>
      </c>
      <c r="BG24" s="132">
        <v>0.13501481403270699</v>
      </c>
      <c r="BH24" s="132">
        <v>7.4673827954650903E-3</v>
      </c>
    </row>
    <row r="25" spans="1:60">
      <c r="A25" s="136" t="s">
        <v>271</v>
      </c>
      <c r="B25" s="130">
        <v>0</v>
      </c>
      <c r="C25" s="130">
        <v>0</v>
      </c>
      <c r="D25" s="130">
        <v>0</v>
      </c>
      <c r="E25" s="130">
        <v>0</v>
      </c>
      <c r="F25" s="130">
        <v>0</v>
      </c>
      <c r="G25" s="130">
        <v>0</v>
      </c>
      <c r="H25" s="130">
        <v>0</v>
      </c>
      <c r="I25" s="130">
        <v>0</v>
      </c>
      <c r="J25" s="130">
        <v>0</v>
      </c>
      <c r="K25" s="130">
        <v>0</v>
      </c>
      <c r="L25" s="130">
        <v>0</v>
      </c>
      <c r="M25" s="130">
        <v>0</v>
      </c>
      <c r="N25" s="130">
        <v>0</v>
      </c>
      <c r="O25" s="130">
        <v>0</v>
      </c>
      <c r="P25" s="130">
        <v>0</v>
      </c>
      <c r="Q25" s="130">
        <v>0</v>
      </c>
      <c r="R25" s="130">
        <v>0</v>
      </c>
      <c r="S25" s="130">
        <v>0</v>
      </c>
      <c r="T25" s="130">
        <v>0</v>
      </c>
      <c r="U25" s="130">
        <v>0</v>
      </c>
      <c r="V25" s="130">
        <v>0</v>
      </c>
      <c r="W25" s="130">
        <v>0</v>
      </c>
      <c r="X25" s="130">
        <v>0</v>
      </c>
      <c r="Y25" s="130">
        <v>0</v>
      </c>
      <c r="Z25" s="130">
        <v>0</v>
      </c>
      <c r="AA25" s="130">
        <v>0</v>
      </c>
      <c r="AB25" s="130">
        <v>0</v>
      </c>
      <c r="AC25" s="130">
        <v>0</v>
      </c>
      <c r="AD25" s="130">
        <v>0</v>
      </c>
      <c r="AE25" s="130">
        <v>0</v>
      </c>
      <c r="AF25" s="130">
        <v>0</v>
      </c>
      <c r="AG25" s="130">
        <v>0</v>
      </c>
      <c r="AH25" s="130">
        <v>0</v>
      </c>
      <c r="AI25" s="130">
        <v>0</v>
      </c>
      <c r="AJ25" s="130">
        <v>0</v>
      </c>
      <c r="AK25" s="130">
        <v>0</v>
      </c>
      <c r="AL25" s="130">
        <v>0</v>
      </c>
      <c r="AM25" s="130">
        <v>0</v>
      </c>
      <c r="AN25" s="130">
        <v>0</v>
      </c>
      <c r="AO25" s="130">
        <v>1E-3</v>
      </c>
      <c r="AP25" s="130">
        <v>5.0000000000000001E-3</v>
      </c>
      <c r="AQ25" s="130">
        <v>0.02</v>
      </c>
      <c r="AR25" s="130">
        <v>4.7E-2</v>
      </c>
      <c r="AS25" s="130">
        <v>0.13800000000000001</v>
      </c>
      <c r="AT25" s="130">
        <v>0.248</v>
      </c>
      <c r="AU25" s="130">
        <v>0.73099999999999998</v>
      </c>
      <c r="AV25" s="130">
        <v>1.018</v>
      </c>
      <c r="AW25" s="130">
        <v>2.101</v>
      </c>
      <c r="AX25" s="130">
        <v>2.8467129999999998</v>
      </c>
      <c r="AY25" s="130">
        <v>2.783792</v>
      </c>
      <c r="AZ25" s="130">
        <v>3.1051850000000001</v>
      </c>
      <c r="BA25" s="130">
        <v>3.1646139999999998</v>
      </c>
      <c r="BB25" s="130">
        <v>3.30301</v>
      </c>
      <c r="BC25" s="130">
        <v>4.2529979999999998</v>
      </c>
      <c r="BD25" s="130">
        <v>4.5906000000000002</v>
      </c>
      <c r="BE25" s="131">
        <v>4.9386949284269503</v>
      </c>
      <c r="BF25" s="132">
        <v>6.8947120311694907E-2</v>
      </c>
      <c r="BG25" s="132">
        <v>0.331169157501703</v>
      </c>
      <c r="BH25" s="132">
        <v>1.5693308465526601E-3</v>
      </c>
    </row>
    <row r="26" spans="1:60">
      <c r="A26" s="136" t="s">
        <v>272</v>
      </c>
      <c r="B26" s="130" t="s">
        <v>273</v>
      </c>
      <c r="C26" s="130" t="s">
        <v>273</v>
      </c>
      <c r="D26" s="130" t="s">
        <v>273</v>
      </c>
      <c r="E26" s="130" t="s">
        <v>273</v>
      </c>
      <c r="F26" s="130" t="s">
        <v>273</v>
      </c>
      <c r="G26" s="130" t="s">
        <v>273</v>
      </c>
      <c r="H26" s="130" t="s">
        <v>273</v>
      </c>
      <c r="I26" s="130" t="s">
        <v>273</v>
      </c>
      <c r="J26" s="130" t="s">
        <v>273</v>
      </c>
      <c r="K26" s="130" t="s">
        <v>273</v>
      </c>
      <c r="L26" s="130" t="s">
        <v>273</v>
      </c>
      <c r="M26" s="130" t="s">
        <v>273</v>
      </c>
      <c r="N26" s="130" t="s">
        <v>273</v>
      </c>
      <c r="O26" s="130" t="s">
        <v>273</v>
      </c>
      <c r="P26" s="130" t="s">
        <v>273</v>
      </c>
      <c r="Q26" s="130" t="s">
        <v>273</v>
      </c>
      <c r="R26" s="130" t="s">
        <v>273</v>
      </c>
      <c r="S26" s="130" t="s">
        <v>273</v>
      </c>
      <c r="T26" s="130" t="s">
        <v>273</v>
      </c>
      <c r="U26" s="130" t="s">
        <v>273</v>
      </c>
      <c r="V26" s="130" t="s">
        <v>273</v>
      </c>
      <c r="W26" s="130" t="s">
        <v>273</v>
      </c>
      <c r="X26" s="130" t="s">
        <v>273</v>
      </c>
      <c r="Y26" s="130" t="s">
        <v>273</v>
      </c>
      <c r="Z26" s="130" t="s">
        <v>273</v>
      </c>
      <c r="AA26" s="130">
        <v>0</v>
      </c>
      <c r="AB26" s="130">
        <v>0</v>
      </c>
      <c r="AC26" s="130">
        <v>6.0000000000000001E-3</v>
      </c>
      <c r="AD26" s="130">
        <v>1.9E-2</v>
      </c>
      <c r="AE26" s="130">
        <v>6.0000000000000001E-3</v>
      </c>
      <c r="AF26" s="130">
        <v>5.0000000000000001E-3</v>
      </c>
      <c r="AG26" s="130">
        <v>0.01</v>
      </c>
      <c r="AH26" s="130">
        <v>2E-3</v>
      </c>
      <c r="AI26" s="130">
        <v>5.0000000000000001E-3</v>
      </c>
      <c r="AJ26" s="130">
        <v>2E-3</v>
      </c>
      <c r="AK26" s="130">
        <v>1E-3</v>
      </c>
      <c r="AL26" s="130">
        <v>0</v>
      </c>
      <c r="AM26" s="130">
        <v>0</v>
      </c>
      <c r="AN26" s="130">
        <v>0</v>
      </c>
      <c r="AO26" s="130">
        <v>6.0000000000000001E-3</v>
      </c>
      <c r="AP26" s="130">
        <v>2.4E-2</v>
      </c>
      <c r="AQ26" s="130">
        <v>0.03</v>
      </c>
      <c r="AR26" s="130">
        <v>4.2000000000000003E-2</v>
      </c>
      <c r="AS26" s="130">
        <v>6.0999999999999999E-2</v>
      </c>
      <c r="AT26" s="130">
        <v>7.9016463999999995E-2</v>
      </c>
      <c r="AU26" s="130">
        <v>0.17201646400000001</v>
      </c>
      <c r="AV26" s="130">
        <v>0.256016464</v>
      </c>
      <c r="AW26" s="130">
        <v>0.42499999999999999</v>
      </c>
      <c r="AX26" s="130">
        <v>0.65329395899999998</v>
      </c>
      <c r="AY26" s="130">
        <v>0.93</v>
      </c>
      <c r="AZ26" s="130">
        <v>1.119</v>
      </c>
      <c r="BA26" s="130">
        <v>1.5109999999999999</v>
      </c>
      <c r="BB26" s="130">
        <v>1.8083</v>
      </c>
      <c r="BC26" s="130">
        <v>2.0804</v>
      </c>
      <c r="BD26" s="130">
        <v>2.5207000000000002</v>
      </c>
      <c r="BE26" s="131">
        <v>2.8849324874183599</v>
      </c>
      <c r="BF26" s="132">
        <v>0.13717673762625901</v>
      </c>
      <c r="BG26" s="132">
        <v>0.40563261822723601</v>
      </c>
      <c r="BH26" s="132">
        <v>9.16722658179973E-4</v>
      </c>
    </row>
    <row r="27" spans="1:60">
      <c r="A27" s="136" t="s">
        <v>274</v>
      </c>
      <c r="B27" s="130">
        <v>0</v>
      </c>
      <c r="C27" s="130">
        <v>0</v>
      </c>
      <c r="D27" s="130">
        <v>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0">
        <v>0</v>
      </c>
      <c r="U27" s="130">
        <v>0</v>
      </c>
      <c r="V27" s="130">
        <v>0</v>
      </c>
      <c r="W27" s="130">
        <v>0</v>
      </c>
      <c r="X27" s="130">
        <v>0</v>
      </c>
      <c r="Y27" s="130">
        <v>0</v>
      </c>
      <c r="Z27" s="130">
        <v>0</v>
      </c>
      <c r="AA27" s="130">
        <v>0</v>
      </c>
      <c r="AB27" s="130">
        <v>0</v>
      </c>
      <c r="AC27" s="130">
        <v>0</v>
      </c>
      <c r="AD27" s="130">
        <v>0</v>
      </c>
      <c r="AE27" s="130">
        <v>0</v>
      </c>
      <c r="AF27" s="130">
        <v>0</v>
      </c>
      <c r="AG27" s="130">
        <v>0</v>
      </c>
      <c r="AH27" s="130">
        <v>0</v>
      </c>
      <c r="AI27" s="130">
        <v>0</v>
      </c>
      <c r="AJ27" s="130">
        <v>0</v>
      </c>
      <c r="AK27" s="130">
        <v>0</v>
      </c>
      <c r="AL27" s="130">
        <v>0</v>
      </c>
      <c r="AM27" s="130">
        <v>0</v>
      </c>
      <c r="AN27" s="130">
        <v>0</v>
      </c>
      <c r="AO27" s="130">
        <v>7.5500000000000003E-4</v>
      </c>
      <c r="AP27" s="130">
        <v>9.2100000000000005E-4</v>
      </c>
      <c r="AQ27" s="130">
        <v>1.5120000000000001E-3</v>
      </c>
      <c r="AR27" s="130">
        <v>3.4889999999999999E-3</v>
      </c>
      <c r="AS27" s="130">
        <v>1.5356E-2</v>
      </c>
      <c r="AT27" s="130">
        <v>3.1356000000000002E-2</v>
      </c>
      <c r="AU27" s="130">
        <v>7.2999999999999995E-2</v>
      </c>
      <c r="AV27" s="130">
        <v>0.17799999999999999</v>
      </c>
      <c r="AW27" s="130">
        <v>0.25700000000000001</v>
      </c>
      <c r="AX27" s="130">
        <v>0.32700000000000001</v>
      </c>
      <c r="AY27" s="130">
        <v>0.318</v>
      </c>
      <c r="AZ27" s="130">
        <v>0.399752</v>
      </c>
      <c r="BA27" s="130">
        <v>0.42465900000000001</v>
      </c>
      <c r="BB27" s="130">
        <v>0.43522</v>
      </c>
      <c r="BC27" s="130">
        <v>0.46379999999999999</v>
      </c>
      <c r="BD27" s="130">
        <v>0.51475199999999999</v>
      </c>
      <c r="BE27" s="131">
        <v>0.624668</v>
      </c>
      <c r="BF27" s="132">
        <v>0.20577059967494399</v>
      </c>
      <c r="BG27" s="132">
        <v>0.31528300399419101</v>
      </c>
      <c r="BH27" s="132">
        <v>1.9849591348753299E-4</v>
      </c>
    </row>
    <row r="28" spans="1:60">
      <c r="A28" s="136" t="s">
        <v>275</v>
      </c>
      <c r="B28" s="130">
        <v>0</v>
      </c>
      <c r="C28" s="130">
        <v>0</v>
      </c>
      <c r="D28" s="130">
        <v>0</v>
      </c>
      <c r="E28" s="130">
        <v>0</v>
      </c>
      <c r="F28" s="130">
        <v>0</v>
      </c>
      <c r="G28" s="130">
        <v>0</v>
      </c>
      <c r="H28" s="130">
        <v>0</v>
      </c>
      <c r="I28" s="130">
        <v>0</v>
      </c>
      <c r="J28" s="130">
        <v>0</v>
      </c>
      <c r="K28" s="130">
        <v>0</v>
      </c>
      <c r="L28" s="130">
        <v>0</v>
      </c>
      <c r="M28" s="130">
        <v>0</v>
      </c>
      <c r="N28" s="130">
        <v>0</v>
      </c>
      <c r="O28" s="130">
        <v>0</v>
      </c>
      <c r="P28" s="130">
        <v>0</v>
      </c>
      <c r="Q28" s="130">
        <v>0</v>
      </c>
      <c r="R28" s="130">
        <v>0</v>
      </c>
      <c r="S28" s="130">
        <v>0</v>
      </c>
      <c r="T28" s="130">
        <v>0</v>
      </c>
      <c r="U28" s="130">
        <v>0</v>
      </c>
      <c r="V28" s="130">
        <v>0</v>
      </c>
      <c r="W28" s="130">
        <v>0</v>
      </c>
      <c r="X28" s="130">
        <v>0</v>
      </c>
      <c r="Y28" s="130">
        <v>0</v>
      </c>
      <c r="Z28" s="130">
        <v>0</v>
      </c>
      <c r="AA28" s="130">
        <v>0</v>
      </c>
      <c r="AB28" s="130">
        <v>0</v>
      </c>
      <c r="AC28" s="130">
        <v>0</v>
      </c>
      <c r="AD28" s="130">
        <v>0.221</v>
      </c>
      <c r="AE28" s="130">
        <v>0.309</v>
      </c>
      <c r="AF28" s="130">
        <v>0.40500000000000003</v>
      </c>
      <c r="AG28" s="130">
        <v>0.29199999999999998</v>
      </c>
      <c r="AH28" s="130">
        <v>0.49399999999999999</v>
      </c>
      <c r="AI28" s="130">
        <v>0.58699999999999997</v>
      </c>
      <c r="AJ28" s="130">
        <v>0.68300000000000005</v>
      </c>
      <c r="AK28" s="130">
        <v>0.51700000000000002</v>
      </c>
      <c r="AL28" s="130">
        <v>0.51419999999999999</v>
      </c>
      <c r="AM28" s="130">
        <v>0.49559999999999998</v>
      </c>
      <c r="AN28" s="130">
        <v>0.49390000000000001</v>
      </c>
      <c r="AO28" s="130">
        <v>0.590831</v>
      </c>
      <c r="AP28" s="130">
        <v>0.66966000000000003</v>
      </c>
      <c r="AQ28" s="130">
        <v>0.96192</v>
      </c>
      <c r="AR28" s="130">
        <v>1.314171</v>
      </c>
      <c r="AS28" s="130">
        <v>1.714124</v>
      </c>
      <c r="AT28" s="130">
        <v>2.2388940000000002</v>
      </c>
      <c r="AU28" s="130">
        <v>3.0974409999999999</v>
      </c>
      <c r="AV28" s="130">
        <v>5.220129</v>
      </c>
      <c r="AW28" s="130">
        <v>5.9518190000000004</v>
      </c>
      <c r="AX28" s="130">
        <v>6.5439689999999997</v>
      </c>
      <c r="AY28" s="130">
        <v>7.2604730000000002</v>
      </c>
      <c r="AZ28" s="130">
        <v>7.6280849999999996</v>
      </c>
      <c r="BA28" s="130">
        <v>7.3945499999999997</v>
      </c>
      <c r="BB28" s="130">
        <v>7.7489730000000003</v>
      </c>
      <c r="BC28" s="130">
        <v>7.7751859999999997</v>
      </c>
      <c r="BD28" s="130">
        <v>8.0165000000000006</v>
      </c>
      <c r="BE28" s="131">
        <v>8.0238999999999994</v>
      </c>
      <c r="BF28" s="132">
        <v>-5.4784807299590498E-3</v>
      </c>
      <c r="BG28" s="132">
        <v>0.12950093814932001</v>
      </c>
      <c r="BH28" s="132">
        <v>2.5496925730670002E-3</v>
      </c>
    </row>
    <row r="29" spans="1:60">
      <c r="A29" s="136" t="s">
        <v>276</v>
      </c>
      <c r="B29" s="130">
        <v>0</v>
      </c>
      <c r="C29" s="130">
        <v>0</v>
      </c>
      <c r="D29" s="130">
        <v>0</v>
      </c>
      <c r="E29" s="130">
        <v>0</v>
      </c>
      <c r="F29" s="130">
        <v>0</v>
      </c>
      <c r="G29" s="130">
        <v>0</v>
      </c>
      <c r="H29" s="130">
        <v>0</v>
      </c>
      <c r="I29" s="130">
        <v>0</v>
      </c>
      <c r="J29" s="130">
        <v>0</v>
      </c>
      <c r="K29" s="130">
        <v>0</v>
      </c>
      <c r="L29" s="130">
        <v>0</v>
      </c>
      <c r="M29" s="130">
        <v>0</v>
      </c>
      <c r="N29" s="130">
        <v>0</v>
      </c>
      <c r="O29" s="130">
        <v>3.0000000000000001E-3</v>
      </c>
      <c r="P29" s="130">
        <v>6.0000000000000001E-3</v>
      </c>
      <c r="Q29" s="130">
        <v>1.0500000000000001E-2</v>
      </c>
      <c r="R29" s="130">
        <v>1.0500000000000001E-2</v>
      </c>
      <c r="S29" s="130">
        <v>1.8499999999999999E-2</v>
      </c>
      <c r="T29" s="130">
        <v>6.0100000000000001E-2</v>
      </c>
      <c r="U29" s="130">
        <v>6.6199999999999995E-2</v>
      </c>
      <c r="V29" s="130">
        <v>8.7400000000000005E-2</v>
      </c>
      <c r="W29" s="130">
        <v>0.17660000000000001</v>
      </c>
      <c r="X29" s="130">
        <v>0.23480000000000001</v>
      </c>
      <c r="Y29" s="130">
        <v>0.37169999999999997</v>
      </c>
      <c r="Z29" s="130">
        <v>0.5544</v>
      </c>
      <c r="AA29" s="130">
        <v>0.82030000000000003</v>
      </c>
      <c r="AB29" s="130">
        <v>1.0951</v>
      </c>
      <c r="AC29" s="130">
        <v>1.4363999999999999</v>
      </c>
      <c r="AD29" s="130">
        <v>1.7622</v>
      </c>
      <c r="AE29" s="130">
        <v>1.7103997093737</v>
      </c>
      <c r="AF29" s="130">
        <v>1.8241404554852401</v>
      </c>
      <c r="AG29" s="130">
        <v>2.0592443010683898</v>
      </c>
      <c r="AH29" s="130">
        <v>2.9101868486071898</v>
      </c>
      <c r="AI29" s="130">
        <v>3.89845697601542</v>
      </c>
      <c r="AJ29" s="130">
        <v>4.3487895301634598</v>
      </c>
      <c r="AK29" s="130">
        <v>5.5420055596681497</v>
      </c>
      <c r="AL29" s="130">
        <v>5.8187786538454898</v>
      </c>
      <c r="AM29" s="130">
        <v>6.7573409751567297</v>
      </c>
      <c r="AN29" s="130">
        <v>8.05565431717244</v>
      </c>
      <c r="AO29" s="130">
        <v>9.4957047421180807</v>
      </c>
      <c r="AP29" s="130">
        <v>9.7904105766014808</v>
      </c>
      <c r="AQ29" s="130">
        <v>9.1801215650513797</v>
      </c>
      <c r="AR29" s="130">
        <v>10.2787582484791</v>
      </c>
      <c r="AS29" s="130">
        <v>10.070993491504399</v>
      </c>
      <c r="AT29" s="130">
        <v>10.044507591993399</v>
      </c>
      <c r="AU29" s="130">
        <v>12.409513888888901</v>
      </c>
      <c r="AV29" s="130">
        <v>14.164338888888899</v>
      </c>
      <c r="AW29" s="130">
        <v>14.8198055555556</v>
      </c>
      <c r="AX29" s="130">
        <v>15.954319444444399</v>
      </c>
      <c r="AY29" s="130">
        <v>17.9758722222222</v>
      </c>
      <c r="AZ29" s="130">
        <v>18.937980555555601</v>
      </c>
      <c r="BA29" s="130">
        <v>18.4392833333333</v>
      </c>
      <c r="BB29" s="130">
        <v>21.886263888888902</v>
      </c>
      <c r="BC29" s="130">
        <v>20.8955091111111</v>
      </c>
      <c r="BD29" s="130">
        <v>23.276733333333301</v>
      </c>
      <c r="BE29" s="131">
        <v>22.812450946195298</v>
      </c>
      <c r="BF29" s="132">
        <v>-2.6214304022477899E-2</v>
      </c>
      <c r="BG29" s="132">
        <v>8.1411061393704506E-2</v>
      </c>
      <c r="BH29" s="132">
        <v>7.2489358978762696E-3</v>
      </c>
    </row>
    <row r="30" spans="1:60">
      <c r="A30" s="136" t="s">
        <v>277</v>
      </c>
      <c r="B30" s="130" t="s">
        <v>273</v>
      </c>
      <c r="C30" s="130" t="s">
        <v>273</v>
      </c>
      <c r="D30" s="130" t="s">
        <v>273</v>
      </c>
      <c r="E30" s="130" t="s">
        <v>273</v>
      </c>
      <c r="F30" s="130" t="s">
        <v>273</v>
      </c>
      <c r="G30" s="130" t="s">
        <v>273</v>
      </c>
      <c r="H30" s="130" t="s">
        <v>273</v>
      </c>
      <c r="I30" s="130" t="s">
        <v>273</v>
      </c>
      <c r="J30" s="130" t="s">
        <v>273</v>
      </c>
      <c r="K30" s="130" t="s">
        <v>273</v>
      </c>
      <c r="L30" s="130" t="s">
        <v>273</v>
      </c>
      <c r="M30" s="130" t="s">
        <v>273</v>
      </c>
      <c r="N30" s="130" t="s">
        <v>273</v>
      </c>
      <c r="O30" s="130" t="s">
        <v>273</v>
      </c>
      <c r="P30" s="130" t="s">
        <v>273</v>
      </c>
      <c r="Q30" s="130" t="s">
        <v>273</v>
      </c>
      <c r="R30" s="130" t="s">
        <v>273</v>
      </c>
      <c r="S30" s="130" t="s">
        <v>273</v>
      </c>
      <c r="T30" s="130" t="s">
        <v>273</v>
      </c>
      <c r="U30" s="130" t="s">
        <v>273</v>
      </c>
      <c r="V30" s="130">
        <v>0</v>
      </c>
      <c r="W30" s="130">
        <v>0</v>
      </c>
      <c r="X30" s="130">
        <v>0</v>
      </c>
      <c r="Y30" s="130">
        <v>0</v>
      </c>
      <c r="Z30" s="130">
        <v>0</v>
      </c>
      <c r="AA30" s="130">
        <v>0</v>
      </c>
      <c r="AB30" s="130">
        <v>0</v>
      </c>
      <c r="AC30" s="130">
        <v>0</v>
      </c>
      <c r="AD30" s="130">
        <v>0</v>
      </c>
      <c r="AE30" s="130">
        <v>0</v>
      </c>
      <c r="AF30" s="130">
        <v>6.0000000000000001E-3</v>
      </c>
      <c r="AG30" s="130">
        <v>5.0000000000000001E-3</v>
      </c>
      <c r="AH30" s="130">
        <v>8.0000000000000002E-3</v>
      </c>
      <c r="AI30" s="130">
        <v>1.2E-2</v>
      </c>
      <c r="AJ30" s="130">
        <v>1.2E-2</v>
      </c>
      <c r="AK30" s="130">
        <v>1.2999999999999999E-2</v>
      </c>
      <c r="AL30" s="130">
        <v>1.0999999999999999E-2</v>
      </c>
      <c r="AM30" s="130">
        <v>2.8400000000000002E-2</v>
      </c>
      <c r="AN30" s="130">
        <v>3.2099999999999997E-2</v>
      </c>
      <c r="AO30" s="130">
        <v>3.8600000000000002E-2</v>
      </c>
      <c r="AP30" s="130">
        <v>8.6900000000000005E-2</v>
      </c>
      <c r="AQ30" s="130">
        <v>0.1143</v>
      </c>
      <c r="AR30" s="130">
        <v>0.127</v>
      </c>
      <c r="AS30" s="130">
        <v>0.17100000000000001</v>
      </c>
      <c r="AT30" s="130">
        <v>0.5091</v>
      </c>
      <c r="AU30" s="130">
        <v>1.0190999999999999</v>
      </c>
      <c r="AV30" s="130">
        <v>1.1512</v>
      </c>
      <c r="AW30" s="130">
        <v>1.4353</v>
      </c>
      <c r="AX30" s="130">
        <v>1.1974</v>
      </c>
      <c r="AY30" s="130">
        <v>1.3471</v>
      </c>
      <c r="AZ30" s="130">
        <v>1.5</v>
      </c>
      <c r="BA30" s="130">
        <v>1.488677</v>
      </c>
      <c r="BB30" s="130">
        <v>2.4213900000000002</v>
      </c>
      <c r="BC30" s="130">
        <v>1.9088020000000001</v>
      </c>
      <c r="BD30" s="130">
        <v>2.0994489418201399</v>
      </c>
      <c r="BE30" s="131">
        <v>2.2931724796983901</v>
      </c>
      <c r="BF30" s="132">
        <v>8.5287692853729197E-2</v>
      </c>
      <c r="BG30" s="132">
        <v>0.14557015738169701</v>
      </c>
      <c r="BH30" s="132">
        <v>7.2868366258909203E-4</v>
      </c>
    </row>
    <row r="31" spans="1:60">
      <c r="A31" s="136" t="s">
        <v>278</v>
      </c>
      <c r="B31" s="130">
        <v>0</v>
      </c>
      <c r="C31" s="130">
        <v>0</v>
      </c>
      <c r="D31" s="130">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5.1565000000000003</v>
      </c>
      <c r="AB31" s="130">
        <v>5.0000999999999998</v>
      </c>
      <c r="AC31" s="130">
        <v>4.9530000000000003</v>
      </c>
      <c r="AD31" s="130">
        <v>5.9630999999999998</v>
      </c>
      <c r="AE31" s="130">
        <v>6.4729999999999999</v>
      </c>
      <c r="AF31" s="130">
        <v>6.6196000000000002</v>
      </c>
      <c r="AG31" s="130">
        <v>5.9009999999999998</v>
      </c>
      <c r="AH31" s="130">
        <v>7.9088000000000003</v>
      </c>
      <c r="AI31" s="130">
        <v>9.3573000000000004</v>
      </c>
      <c r="AJ31" s="130">
        <v>8.4133999999999993</v>
      </c>
      <c r="AK31" s="130">
        <v>8.6667263157894805</v>
      </c>
      <c r="AL31" s="130">
        <v>8.2830894736842104</v>
      </c>
      <c r="AM31" s="130">
        <v>8.9973210526315803</v>
      </c>
      <c r="AN31" s="130">
        <v>9.3859999999999992</v>
      </c>
      <c r="AO31" s="130">
        <v>10.493647368421099</v>
      </c>
      <c r="AP31" s="130">
        <v>9.6503736842105301</v>
      </c>
      <c r="AQ31" s="130">
        <v>10.912731578947399</v>
      </c>
      <c r="AR31" s="130">
        <v>10.120200000000001</v>
      </c>
      <c r="AS31" s="130">
        <v>10.655663157894701</v>
      </c>
      <c r="AT31" s="130">
        <v>9.0244789473684204</v>
      </c>
      <c r="AU31" s="130">
        <v>11.279210526315801</v>
      </c>
      <c r="AV31" s="130">
        <v>11.669542105263201</v>
      </c>
      <c r="AW31" s="130">
        <v>11.601263157894699</v>
      </c>
      <c r="AX31" s="130">
        <v>12.7228315789474</v>
      </c>
      <c r="AY31" s="130">
        <v>12.822463157894701</v>
      </c>
      <c r="AZ31" s="130">
        <v>13.6795108984583</v>
      </c>
      <c r="BA31" s="130">
        <v>14.543317384370001</v>
      </c>
      <c r="BB31" s="130">
        <v>16.726613503455599</v>
      </c>
      <c r="BC31" s="130">
        <v>18.814152046783601</v>
      </c>
      <c r="BD31" s="130">
        <v>19.436448697501302</v>
      </c>
      <c r="BE31" s="131">
        <v>19.5427751196172</v>
      </c>
      <c r="BF31" s="132">
        <v>-9.6019482816356305E-4</v>
      </c>
      <c r="BG31" s="132">
        <v>7.3521996459536804E-2</v>
      </c>
      <c r="BH31" s="132">
        <v>6.2099563279211598E-3</v>
      </c>
    </row>
    <row r="32" spans="1:60">
      <c r="A32" s="136" t="s">
        <v>279</v>
      </c>
      <c r="B32" s="130">
        <v>0</v>
      </c>
      <c r="C32" s="130">
        <v>0.39</v>
      </c>
      <c r="D32" s="130">
        <v>0.60499999999999998</v>
      </c>
      <c r="E32" s="130">
        <v>0.92600000000000005</v>
      </c>
      <c r="F32" s="130">
        <v>1.0669999999999999</v>
      </c>
      <c r="G32" s="130">
        <v>1.3702458</v>
      </c>
      <c r="H32" s="130">
        <v>1.3918223999999999</v>
      </c>
      <c r="I32" s="130">
        <v>1.5151953</v>
      </c>
      <c r="J32" s="130">
        <v>1.5500864000000001</v>
      </c>
      <c r="K32" s="130">
        <v>1.5770592000000001</v>
      </c>
      <c r="L32" s="130">
        <v>1.4158849</v>
      </c>
      <c r="M32" s="130">
        <v>1.3329</v>
      </c>
      <c r="N32" s="130">
        <v>1.3745814000000001</v>
      </c>
      <c r="O32" s="130">
        <v>1.4183881</v>
      </c>
      <c r="P32" s="130">
        <v>1.4840101999999999</v>
      </c>
      <c r="Q32" s="130">
        <v>1.4710235</v>
      </c>
      <c r="R32" s="130">
        <v>1.4921525</v>
      </c>
      <c r="S32" s="130">
        <v>1.5273399999999999</v>
      </c>
      <c r="T32" s="130">
        <v>1.5587</v>
      </c>
      <c r="U32" s="130">
        <v>1.6223000000000001</v>
      </c>
      <c r="V32" s="130">
        <v>1.65215</v>
      </c>
      <c r="W32" s="130">
        <v>1.6628000000000001</v>
      </c>
      <c r="X32" s="130">
        <v>1.7505999999999999</v>
      </c>
      <c r="Y32" s="130">
        <v>1.77325</v>
      </c>
      <c r="Z32" s="130">
        <v>1.84145</v>
      </c>
      <c r="AA32" s="130">
        <v>1.9132715259999999</v>
      </c>
      <c r="AB32" s="130">
        <v>2.1024896040000001</v>
      </c>
      <c r="AC32" s="130">
        <v>2.1359776039999998</v>
      </c>
      <c r="AD32" s="130">
        <v>1.9780851800000001</v>
      </c>
      <c r="AE32" s="130">
        <v>2.1635825</v>
      </c>
      <c r="AF32" s="130">
        <v>2.3357541999999998</v>
      </c>
      <c r="AG32" s="130">
        <v>2.4330805</v>
      </c>
      <c r="AH32" s="130">
        <v>2.6895351999999999</v>
      </c>
      <c r="AI32" s="130">
        <v>2.6765857</v>
      </c>
      <c r="AJ32" s="130">
        <v>2.89449193</v>
      </c>
      <c r="AK32" s="130">
        <v>3.03922325</v>
      </c>
      <c r="AL32" s="130">
        <v>3.4711604999999999</v>
      </c>
      <c r="AM32" s="130">
        <v>3.8091034499999998</v>
      </c>
      <c r="AN32" s="130">
        <v>4.1127672999999998</v>
      </c>
      <c r="AO32" s="130">
        <v>4.3854479839999998</v>
      </c>
      <c r="AP32" s="130">
        <v>4.8445007599999999</v>
      </c>
      <c r="AQ32" s="130">
        <v>6.03490605</v>
      </c>
      <c r="AR32" s="130">
        <v>8.3040000000000003</v>
      </c>
      <c r="AS32" s="130">
        <v>10.172000000000001</v>
      </c>
      <c r="AT32" s="130">
        <v>12.664</v>
      </c>
      <c r="AU32" s="130">
        <v>15.481999999999999</v>
      </c>
      <c r="AV32" s="130">
        <v>19.61</v>
      </c>
      <c r="AW32" s="130">
        <v>25.4710853085118</v>
      </c>
      <c r="AX32" s="130">
        <v>28.599213578650598</v>
      </c>
      <c r="AY32" s="130">
        <v>31.4835626905742</v>
      </c>
      <c r="AZ32" s="130">
        <v>37.457583676068303</v>
      </c>
      <c r="BA32" s="130">
        <v>39.108809776771501</v>
      </c>
      <c r="BB32" s="130">
        <v>43.980136633409501</v>
      </c>
      <c r="BC32" s="130">
        <v>49.492500096506298</v>
      </c>
      <c r="BD32" s="130">
        <v>57.106657184977799</v>
      </c>
      <c r="BE32" s="131">
        <v>64.273861176817206</v>
      </c>
      <c r="BF32" s="132">
        <v>0.118307211888148</v>
      </c>
      <c r="BG32" s="132">
        <v>0.15585419417507901</v>
      </c>
      <c r="BH32" s="132">
        <v>2.04238071866387E-2</v>
      </c>
    </row>
    <row r="33" spans="1:60">
      <c r="A33" s="136" t="s">
        <v>280</v>
      </c>
      <c r="B33" s="130">
        <v>0</v>
      </c>
      <c r="C33" s="130">
        <v>0</v>
      </c>
      <c r="D33" s="130">
        <v>0</v>
      </c>
      <c r="E33" s="130">
        <v>0</v>
      </c>
      <c r="F33" s="130">
        <v>0</v>
      </c>
      <c r="G33" s="130">
        <v>0.92002016129999997</v>
      </c>
      <c r="H33" s="130">
        <v>1.0010282260000001</v>
      </c>
      <c r="I33" s="130">
        <v>1.0187487399999999</v>
      </c>
      <c r="J33" s="130">
        <v>1.053104839</v>
      </c>
      <c r="K33" s="130">
        <v>1.0762499999999999</v>
      </c>
      <c r="L33" s="130">
        <v>1.124710181</v>
      </c>
      <c r="M33" s="130">
        <v>1.2776852320000001</v>
      </c>
      <c r="N33" s="130">
        <v>1.246583921</v>
      </c>
      <c r="O33" s="130">
        <v>1.317465978</v>
      </c>
      <c r="P33" s="130">
        <v>1.443317792</v>
      </c>
      <c r="Q33" s="130">
        <v>1.96625378</v>
      </c>
      <c r="R33" s="130">
        <v>1.804237651</v>
      </c>
      <c r="S33" s="130">
        <v>1.7988130040000001</v>
      </c>
      <c r="T33" s="130">
        <v>1.5402381549999999</v>
      </c>
      <c r="U33" s="130">
        <v>1.642944808</v>
      </c>
      <c r="V33" s="130">
        <v>1.644029738</v>
      </c>
      <c r="W33" s="130">
        <v>1.5965695559999999</v>
      </c>
      <c r="X33" s="130">
        <v>1.4478492940000001</v>
      </c>
      <c r="Y33" s="130">
        <v>1.6458818040000001</v>
      </c>
      <c r="Z33" s="130">
        <v>1.7752678930000001</v>
      </c>
      <c r="AA33" s="130">
        <v>1.5069999999999999</v>
      </c>
      <c r="AB33" s="130">
        <v>1.5720000000000001</v>
      </c>
      <c r="AC33" s="130">
        <v>1.837</v>
      </c>
      <c r="AD33" s="130">
        <v>2.238</v>
      </c>
      <c r="AE33" s="130">
        <v>2.7909999999999999</v>
      </c>
      <c r="AF33" s="130">
        <v>3.5169999999999999</v>
      </c>
      <c r="AG33" s="130">
        <v>4.1420000000000003</v>
      </c>
      <c r="AH33" s="130">
        <v>5.2569999999999997</v>
      </c>
      <c r="AI33" s="130">
        <v>7.78</v>
      </c>
      <c r="AJ33" s="130">
        <v>9.1430000000000007</v>
      </c>
      <c r="AK33" s="130">
        <v>14.304</v>
      </c>
      <c r="AL33" s="130">
        <v>15.798999999999999</v>
      </c>
      <c r="AM33" s="130">
        <v>21.995999999999999</v>
      </c>
      <c r="AN33" s="130">
        <v>27.867000000000001</v>
      </c>
      <c r="AO33" s="130">
        <v>36.537199999999999</v>
      </c>
      <c r="AP33" s="130">
        <v>42.865200000000002</v>
      </c>
      <c r="AQ33" s="130">
        <v>51.630400000000002</v>
      </c>
      <c r="AR33" s="130">
        <v>67.151399999999995</v>
      </c>
      <c r="AS33" s="130">
        <v>72.803600000000003</v>
      </c>
      <c r="AT33" s="130">
        <v>76.135800000000003</v>
      </c>
      <c r="AU33" s="130">
        <v>84.227699999999999</v>
      </c>
      <c r="AV33" s="130">
        <v>106.36579999999999</v>
      </c>
      <c r="AW33" s="130">
        <v>121.2884</v>
      </c>
      <c r="AX33" s="130">
        <v>129.34</v>
      </c>
      <c r="AY33" s="130">
        <v>142.93799999999999</v>
      </c>
      <c r="AZ33" s="130">
        <v>169.809</v>
      </c>
      <c r="BA33" s="130">
        <v>169.12551075100001</v>
      </c>
      <c r="BB33" s="130">
        <v>196.174455139</v>
      </c>
      <c r="BC33" s="130">
        <v>206.81352220991701</v>
      </c>
      <c r="BD33" s="130">
        <v>222.70262869126901</v>
      </c>
      <c r="BE33" s="131">
        <v>232.380589881275</v>
      </c>
      <c r="BF33" s="132">
        <v>3.6783269996861802E-2</v>
      </c>
      <c r="BG33" s="132">
        <v>0.10689165260706</v>
      </c>
      <c r="BH33" s="132">
        <v>7.3841780698315596E-2</v>
      </c>
    </row>
    <row r="34" spans="1:60">
      <c r="A34" s="136" t="s">
        <v>281</v>
      </c>
      <c r="B34" s="130">
        <v>0</v>
      </c>
      <c r="C34" s="130">
        <v>0</v>
      </c>
      <c r="D34" s="130">
        <v>0</v>
      </c>
      <c r="E34" s="130">
        <v>0</v>
      </c>
      <c r="F34" s="130">
        <v>0</v>
      </c>
      <c r="G34" s="130">
        <v>0</v>
      </c>
      <c r="H34" s="130">
        <v>0</v>
      </c>
      <c r="I34" s="130">
        <v>0</v>
      </c>
      <c r="J34" s="130">
        <v>0</v>
      </c>
      <c r="K34" s="130">
        <v>0</v>
      </c>
      <c r="L34" s="130">
        <v>0</v>
      </c>
      <c r="M34" s="130">
        <v>0</v>
      </c>
      <c r="N34" s="130">
        <v>0</v>
      </c>
      <c r="O34" s="130">
        <v>0</v>
      </c>
      <c r="P34" s="130">
        <v>0</v>
      </c>
      <c r="Q34" s="130">
        <v>0</v>
      </c>
      <c r="R34" s="130">
        <v>0</v>
      </c>
      <c r="S34" s="130">
        <v>0</v>
      </c>
      <c r="T34" s="130">
        <v>0</v>
      </c>
      <c r="U34" s="130">
        <v>0</v>
      </c>
      <c r="V34" s="130">
        <v>0</v>
      </c>
      <c r="W34" s="130">
        <v>0</v>
      </c>
      <c r="X34" s="130">
        <v>1E-3</v>
      </c>
      <c r="Y34" s="130">
        <v>1E-3</v>
      </c>
      <c r="Z34" s="130">
        <v>1E-3</v>
      </c>
      <c r="AA34" s="130">
        <v>2E-3</v>
      </c>
      <c r="AB34" s="130">
        <v>2E-3</v>
      </c>
      <c r="AC34" s="130">
        <v>8.9999999999999993E-3</v>
      </c>
      <c r="AD34" s="130">
        <v>4.8000000000000001E-2</v>
      </c>
      <c r="AE34" s="130">
        <v>3.7999999999999999E-2</v>
      </c>
      <c r="AF34" s="130">
        <v>3.5000000000000003E-2</v>
      </c>
      <c r="AG34" s="130">
        <v>3.5999999999999997E-2</v>
      </c>
      <c r="AH34" s="130">
        <v>3.6999999999999998E-2</v>
      </c>
      <c r="AI34" s="130">
        <v>7.2999999999999995E-2</v>
      </c>
      <c r="AJ34" s="130">
        <v>0.16300000000000001</v>
      </c>
      <c r="AK34" s="130">
        <v>0.45100000000000001</v>
      </c>
      <c r="AL34" s="130">
        <v>0.83499999999999996</v>
      </c>
      <c r="AM34" s="130">
        <v>0.77700000000000002</v>
      </c>
      <c r="AN34" s="130">
        <v>1.1259999999999999</v>
      </c>
      <c r="AO34" s="130">
        <v>1.2450000000000001</v>
      </c>
      <c r="AP34" s="130">
        <v>1.389</v>
      </c>
      <c r="AQ34" s="130">
        <v>1.8140000000000001</v>
      </c>
      <c r="AR34" s="130">
        <v>2.0030000000000001</v>
      </c>
      <c r="AS34" s="130">
        <v>2.4380000000000002</v>
      </c>
      <c r="AT34" s="130">
        <v>2.8109999999999999</v>
      </c>
      <c r="AU34" s="130">
        <v>3.0619999999999998</v>
      </c>
      <c r="AV34" s="130">
        <v>4.1319999999999997</v>
      </c>
      <c r="AW34" s="130">
        <v>5.7480000000000002</v>
      </c>
      <c r="AX34" s="130">
        <v>8.0030000000000001</v>
      </c>
      <c r="AY34" s="130">
        <v>7.7009999999999996</v>
      </c>
      <c r="AZ34" s="130">
        <v>8.7520000000000007</v>
      </c>
      <c r="BA34" s="130">
        <v>9.35</v>
      </c>
      <c r="BB34" s="130">
        <v>9.8384920000000005</v>
      </c>
      <c r="BC34" s="130">
        <v>10.404980999999999</v>
      </c>
      <c r="BD34" s="130">
        <v>12.096883999999999</v>
      </c>
      <c r="BE34" s="131">
        <v>14.5506212944896</v>
      </c>
      <c r="BF34" s="132">
        <v>0.195147467596124</v>
      </c>
      <c r="BG34" s="132">
        <v>0.150463213735229</v>
      </c>
      <c r="BH34" s="132">
        <v>4.6236382617019997E-3</v>
      </c>
    </row>
    <row r="35" spans="1:60">
      <c r="A35" s="136" t="s">
        <v>282</v>
      </c>
      <c r="B35" s="130">
        <v>0</v>
      </c>
      <c r="C35" s="130">
        <v>0</v>
      </c>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0</v>
      </c>
      <c r="X35" s="130">
        <v>0</v>
      </c>
      <c r="Y35" s="130">
        <v>0</v>
      </c>
      <c r="Z35" s="130">
        <v>0</v>
      </c>
      <c r="AA35" s="130">
        <v>1.7000000000000001E-2</v>
      </c>
      <c r="AB35" s="130">
        <v>2.4E-2</v>
      </c>
      <c r="AC35" s="130">
        <v>4.5999999999999999E-2</v>
      </c>
      <c r="AD35" s="130">
        <v>3.9E-2</v>
      </c>
      <c r="AE35" s="130">
        <v>4.4999999999999998E-2</v>
      </c>
      <c r="AF35" s="130">
        <v>5.6000000000000001E-2</v>
      </c>
      <c r="AG35" s="130">
        <v>0.05</v>
      </c>
      <c r="AH35" s="130">
        <v>5.2999999999999999E-2</v>
      </c>
      <c r="AI35" s="130">
        <v>0.06</v>
      </c>
      <c r="AJ35" s="130">
        <v>6.5000000000000002E-2</v>
      </c>
      <c r="AK35" s="130">
        <v>6.5000000000000002E-2</v>
      </c>
      <c r="AL35" s="130">
        <v>7.0999999999999994E-2</v>
      </c>
      <c r="AM35" s="130">
        <v>4.2999999999999997E-2</v>
      </c>
      <c r="AN35" s="130">
        <v>0.16500000000000001</v>
      </c>
      <c r="AO35" s="130">
        <v>0.73099999999999998</v>
      </c>
      <c r="AP35" s="130">
        <v>1.6679999999999999</v>
      </c>
      <c r="AQ35" s="130">
        <v>1.3069999999999999</v>
      </c>
      <c r="AR35" s="130">
        <v>1.673</v>
      </c>
      <c r="AS35" s="130">
        <v>2.1440000000000001</v>
      </c>
      <c r="AT35" s="130">
        <v>2.6669999999999998</v>
      </c>
      <c r="AU35" s="130">
        <v>2.8250000000000002</v>
      </c>
      <c r="AV35" s="130">
        <v>2.4860000000000002</v>
      </c>
      <c r="AW35" s="130">
        <v>2.4341810000000002</v>
      </c>
      <c r="AX35" s="130">
        <v>2.5749050000000002</v>
      </c>
      <c r="AY35" s="130">
        <v>2.8495400000000002</v>
      </c>
      <c r="AZ35" s="130">
        <v>2.9950000000000001</v>
      </c>
      <c r="BA35" s="130">
        <v>2.9990000000000001</v>
      </c>
      <c r="BB35" s="130">
        <v>3.262</v>
      </c>
      <c r="BC35" s="130">
        <v>3.5449999999999999</v>
      </c>
      <c r="BD35" s="130">
        <v>4.468</v>
      </c>
      <c r="BE35" s="131">
        <v>5.1310000000000002</v>
      </c>
      <c r="BF35" s="132">
        <v>0.14104382312385999</v>
      </c>
      <c r="BG35" s="132">
        <v>4.6888633240077103E-2</v>
      </c>
      <c r="BH35" s="132">
        <v>1.6304381401072801E-3</v>
      </c>
    </row>
    <row r="36" spans="1:60">
      <c r="A36" s="136" t="s">
        <v>283</v>
      </c>
      <c r="B36" s="130">
        <v>0</v>
      </c>
      <c r="C36" s="130">
        <v>0</v>
      </c>
      <c r="D36" s="130">
        <v>0</v>
      </c>
      <c r="E36" s="130">
        <v>0</v>
      </c>
      <c r="F36" s="130">
        <v>1.9040000000000001E-3</v>
      </c>
      <c r="G36" s="130">
        <v>1.2090999999999999E-2</v>
      </c>
      <c r="H36" s="130">
        <v>1.2033E-2</v>
      </c>
      <c r="I36" s="130">
        <v>2.1663999999999999E-2</v>
      </c>
      <c r="J36" s="130">
        <v>2.4199999999999999E-2</v>
      </c>
      <c r="K36" s="130">
        <v>5.751E-3</v>
      </c>
      <c r="L36" s="130">
        <v>1.8346999999999999E-2</v>
      </c>
      <c r="M36" s="130">
        <v>1.9012000000000001E-2</v>
      </c>
      <c r="N36" s="130">
        <v>1.6126000000000001E-2</v>
      </c>
      <c r="O36" s="130">
        <v>1.8284999999999999E-2</v>
      </c>
      <c r="P36" s="130">
        <v>4.5629999999999997E-2</v>
      </c>
      <c r="Q36" s="130">
        <v>4.4672000000000003E-2</v>
      </c>
      <c r="R36" s="130">
        <v>0.12313300000000001</v>
      </c>
      <c r="S36" s="130">
        <v>0.158968</v>
      </c>
      <c r="T36" s="130">
        <v>0.17171400000000001</v>
      </c>
      <c r="U36" s="130">
        <v>0.173233</v>
      </c>
      <c r="V36" s="130">
        <v>0.171233</v>
      </c>
      <c r="W36" s="130">
        <v>0.212339</v>
      </c>
      <c r="X36" s="130">
        <v>0.23413600000000001</v>
      </c>
      <c r="Y36" s="130">
        <v>0.24560799999999999</v>
      </c>
      <c r="Z36" s="130">
        <v>0.25750800000000001</v>
      </c>
      <c r="AA36" s="130">
        <v>0.28290999999999999</v>
      </c>
      <c r="AB36" s="130">
        <v>0.26702500000000001</v>
      </c>
      <c r="AC36" s="130">
        <v>0.229769</v>
      </c>
      <c r="AD36" s="130">
        <v>0.254272</v>
      </c>
      <c r="AE36" s="130">
        <v>0.25836500000000001</v>
      </c>
      <c r="AF36" s="130">
        <v>0.28817700000000002</v>
      </c>
      <c r="AG36" s="130">
        <v>0.34313428800000001</v>
      </c>
      <c r="AH36" s="130">
        <v>0.37307241000000002</v>
      </c>
      <c r="AI36" s="130">
        <v>0.65265806699999995</v>
      </c>
      <c r="AJ36" s="130">
        <v>1.1356729999999999</v>
      </c>
      <c r="AK36" s="130">
        <v>1.3226629999999999</v>
      </c>
      <c r="AL36" s="130">
        <v>1.450863</v>
      </c>
      <c r="AM36" s="130">
        <v>1.4304200153019999</v>
      </c>
      <c r="AN36" s="130">
        <v>1.4046782756395</v>
      </c>
      <c r="AO36" s="130">
        <v>1.4823827750243099</v>
      </c>
      <c r="AP36" s="130">
        <v>1.659029823</v>
      </c>
      <c r="AQ36" s="130">
        <v>2.6325980225599999</v>
      </c>
      <c r="AR36" s="130">
        <v>3.5806526811578898</v>
      </c>
      <c r="AS36" s="130">
        <v>4.0379370165789501</v>
      </c>
      <c r="AT36" s="130">
        <v>4.5530868099999999</v>
      </c>
      <c r="AU36" s="130">
        <v>4.4653225689999996</v>
      </c>
      <c r="AV36" s="130">
        <v>4.7014709459999997</v>
      </c>
      <c r="AW36" s="130">
        <v>5.2095049199999997</v>
      </c>
      <c r="AX36" s="130">
        <v>5.2504766729999996</v>
      </c>
      <c r="AY36" s="130">
        <v>5.2467503439999996</v>
      </c>
      <c r="AZ36" s="130">
        <v>5.0138764140000003</v>
      </c>
      <c r="BA36" s="130">
        <v>5.0764893610000001</v>
      </c>
      <c r="BB36" s="130">
        <v>5.177725551</v>
      </c>
      <c r="BC36" s="130">
        <v>6.0141970000000002</v>
      </c>
      <c r="BD36" s="130">
        <v>6.0247074869999997</v>
      </c>
      <c r="BE36" s="131">
        <v>5.9672605440912898</v>
      </c>
      <c r="BF36" s="132">
        <v>-1.58699140829511E-2</v>
      </c>
      <c r="BG36" s="132">
        <v>2.2479178806950301E-2</v>
      </c>
      <c r="BH36" s="132">
        <v>1.89617017794655E-3</v>
      </c>
    </row>
    <row r="37" spans="1:60">
      <c r="A37" s="136" t="s">
        <v>284</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v>0</v>
      </c>
      <c r="Y37" s="130">
        <v>0</v>
      </c>
      <c r="Z37" s="130">
        <v>0</v>
      </c>
      <c r="AA37" s="130">
        <v>0</v>
      </c>
      <c r="AB37" s="130">
        <v>0</v>
      </c>
      <c r="AC37" s="130">
        <v>5.0009E-3</v>
      </c>
      <c r="AD37" s="130">
        <v>1.5002700000000001E-2</v>
      </c>
      <c r="AE37" s="130">
        <v>1.900342E-2</v>
      </c>
      <c r="AF37" s="130">
        <v>1.6002880000000001E-2</v>
      </c>
      <c r="AG37" s="130">
        <v>4.1007380000000003E-2</v>
      </c>
      <c r="AH37" s="130">
        <v>0.13102358</v>
      </c>
      <c r="AI37" s="130">
        <v>0.25404571999999997</v>
      </c>
      <c r="AJ37" s="130">
        <v>0.27805004</v>
      </c>
      <c r="AK37" s="130">
        <v>0.33906101999999999</v>
      </c>
      <c r="AL37" s="130">
        <v>0.43107758000000002</v>
      </c>
      <c r="AM37" s="130">
        <v>0.46908442</v>
      </c>
      <c r="AN37" s="130">
        <v>0.54009720000000006</v>
      </c>
      <c r="AO37" s="130">
        <v>0.76413752000000001</v>
      </c>
      <c r="AP37" s="130">
        <v>1.24239559096</v>
      </c>
      <c r="AQ37" s="130">
        <v>1.750788985302</v>
      </c>
      <c r="AR37" s="130">
        <v>2.1287608929704098</v>
      </c>
      <c r="AS37" s="130">
        <v>2.6193683240687098</v>
      </c>
      <c r="AT37" s="130">
        <v>3.2075279266914198</v>
      </c>
      <c r="AU37" s="130">
        <v>3.1306980027393898</v>
      </c>
      <c r="AV37" s="130">
        <v>4.7177420220123301</v>
      </c>
      <c r="AW37" s="130">
        <v>4.4511726025906899</v>
      </c>
      <c r="AX37" s="130">
        <v>5.0239830054250803</v>
      </c>
      <c r="AY37" s="130">
        <v>5.6781818493009704</v>
      </c>
      <c r="AZ37" s="130">
        <v>7.0520390335630898</v>
      </c>
      <c r="BA37" s="130">
        <v>6.8353426422705397</v>
      </c>
      <c r="BB37" s="130">
        <v>8.1853759999999998</v>
      </c>
      <c r="BC37" s="130">
        <v>9.5047639999999998</v>
      </c>
      <c r="BD37" s="130">
        <v>10.892924000000001</v>
      </c>
      <c r="BE37" s="131">
        <v>12.508662407823399</v>
      </c>
      <c r="BF37" s="132">
        <v>0.14098483502721901</v>
      </c>
      <c r="BG37" s="132">
        <v>0.123540862994694</v>
      </c>
      <c r="BH37" s="132">
        <v>3.9747807973965002E-3</v>
      </c>
    </row>
    <row r="38" spans="1:60">
      <c r="A38" s="136" t="s">
        <v>285</v>
      </c>
      <c r="B38" s="130">
        <v>2.6760000000000002</v>
      </c>
      <c r="C38" s="130">
        <v>3.351</v>
      </c>
      <c r="D38" s="130">
        <v>3.4750000000000001</v>
      </c>
      <c r="E38" s="130">
        <v>3.617</v>
      </c>
      <c r="F38" s="130">
        <v>3.8119999999999998</v>
      </c>
      <c r="G38" s="130">
        <v>4.2279999999999998</v>
      </c>
      <c r="H38" s="130">
        <v>4.2089999999999996</v>
      </c>
      <c r="I38" s="130">
        <v>3.8069999999999999</v>
      </c>
      <c r="J38" s="130">
        <v>3.8450000000000002</v>
      </c>
      <c r="K38" s="130">
        <v>4.2450000000000001</v>
      </c>
      <c r="L38" s="130">
        <v>3.9860000000000002</v>
      </c>
      <c r="M38" s="130">
        <v>3.8119999999999998</v>
      </c>
      <c r="N38" s="130">
        <v>3.73</v>
      </c>
      <c r="O38" s="130">
        <v>3.8109999999999999</v>
      </c>
      <c r="P38" s="130">
        <v>3.8250000000000002</v>
      </c>
      <c r="Q38" s="130">
        <v>3.96</v>
      </c>
      <c r="R38" s="130">
        <v>3.4689999999999999</v>
      </c>
      <c r="S38" s="130">
        <v>3.5209999999999999</v>
      </c>
      <c r="T38" s="130">
        <v>3.3929999999999998</v>
      </c>
      <c r="U38" s="130">
        <v>3.472</v>
      </c>
      <c r="V38" s="130">
        <v>3.2120000000000002</v>
      </c>
      <c r="W38" s="130">
        <v>3.5009999999999999</v>
      </c>
      <c r="X38" s="130">
        <v>3.6930000000000001</v>
      </c>
      <c r="Y38" s="130">
        <v>3.7869999999999999</v>
      </c>
      <c r="Z38" s="130">
        <v>3.2010202020201999</v>
      </c>
      <c r="AA38" s="130">
        <v>3.2769191919191898</v>
      </c>
      <c r="AB38" s="130">
        <v>3.2998787878787899</v>
      </c>
      <c r="AC38" s="130">
        <v>3.5669191919191898</v>
      </c>
      <c r="AD38" s="130">
        <v>3.7978383838383798</v>
      </c>
      <c r="AE38" s="130">
        <v>3.5817171717171701</v>
      </c>
      <c r="AF38" s="130">
        <v>3.67563636363636</v>
      </c>
      <c r="AG38" s="130">
        <v>4.1846666666666703</v>
      </c>
      <c r="AH38" s="130">
        <v>4.6029999999999998</v>
      </c>
      <c r="AI38" s="130">
        <v>5.2569999999999997</v>
      </c>
      <c r="AJ38" s="130">
        <v>5.95</v>
      </c>
      <c r="AK38" s="130">
        <v>6.68</v>
      </c>
      <c r="AL38" s="130">
        <v>7.5359999999999996</v>
      </c>
      <c r="AM38" s="130">
        <v>8.7970000000000006</v>
      </c>
      <c r="AN38" s="130">
        <v>10.196</v>
      </c>
      <c r="AO38" s="130">
        <v>11.532999999999999</v>
      </c>
      <c r="AP38" s="130">
        <v>12.372</v>
      </c>
      <c r="AQ38" s="130">
        <v>13.641</v>
      </c>
      <c r="AR38" s="130">
        <v>14.9</v>
      </c>
      <c r="AS38" s="130">
        <v>16.54</v>
      </c>
      <c r="AT38" s="130">
        <v>20.1187</v>
      </c>
      <c r="AU38" s="130">
        <v>25.8476</v>
      </c>
      <c r="AV38" s="130">
        <v>37.138800000000003</v>
      </c>
      <c r="AW38" s="130">
        <v>50.3474</v>
      </c>
      <c r="AX38" s="130">
        <v>59.234900000000003</v>
      </c>
      <c r="AY38" s="130">
        <v>62.133400000000002</v>
      </c>
      <c r="AZ38" s="130">
        <v>63.366799999999998</v>
      </c>
      <c r="BA38" s="130">
        <v>65.590199999999996</v>
      </c>
      <c r="BB38" s="130">
        <v>67.698999999999998</v>
      </c>
      <c r="BC38" s="130">
        <v>65.628200000000007</v>
      </c>
      <c r="BD38" s="130">
        <v>69.528400000000005</v>
      </c>
      <c r="BE38" s="131">
        <v>70.310425053849599</v>
      </c>
      <c r="BF38" s="132">
        <v>4.77995416370036E-3</v>
      </c>
      <c r="BG38" s="132">
        <v>0.12550570732984401</v>
      </c>
      <c r="BH38" s="132">
        <v>2.2341999348070699E-2</v>
      </c>
    </row>
    <row r="39" spans="1:60">
      <c r="A39" s="136" t="s">
        <v>286</v>
      </c>
      <c r="B39" s="130" t="s">
        <v>273</v>
      </c>
      <c r="C39" s="130" t="s">
        <v>273</v>
      </c>
      <c r="D39" s="130" t="s">
        <v>273</v>
      </c>
      <c r="E39" s="130" t="s">
        <v>273</v>
      </c>
      <c r="F39" s="130" t="s">
        <v>273</v>
      </c>
      <c r="G39" s="130" t="s">
        <v>273</v>
      </c>
      <c r="H39" s="130" t="s">
        <v>273</v>
      </c>
      <c r="I39" s="130" t="s">
        <v>273</v>
      </c>
      <c r="J39" s="130" t="s">
        <v>273</v>
      </c>
      <c r="K39" s="130" t="s">
        <v>273</v>
      </c>
      <c r="L39" s="130" t="s">
        <v>273</v>
      </c>
      <c r="M39" s="130" t="s">
        <v>273</v>
      </c>
      <c r="N39" s="130" t="s">
        <v>273</v>
      </c>
      <c r="O39" s="130" t="s">
        <v>273</v>
      </c>
      <c r="P39" s="130" t="s">
        <v>273</v>
      </c>
      <c r="Q39" s="130" t="s">
        <v>273</v>
      </c>
      <c r="R39" s="130" t="s">
        <v>273</v>
      </c>
      <c r="S39" s="130" t="s">
        <v>273</v>
      </c>
      <c r="T39" s="130" t="s">
        <v>273</v>
      </c>
      <c r="U39" s="130" t="s">
        <v>273</v>
      </c>
      <c r="V39" s="130">
        <v>0</v>
      </c>
      <c r="W39" s="130">
        <v>0</v>
      </c>
      <c r="X39" s="130">
        <v>0</v>
      </c>
      <c r="Y39" s="130">
        <v>0</v>
      </c>
      <c r="Z39" s="130">
        <v>0</v>
      </c>
      <c r="AA39" s="130">
        <v>0</v>
      </c>
      <c r="AB39" s="130">
        <v>0</v>
      </c>
      <c r="AC39" s="130">
        <v>0</v>
      </c>
      <c r="AD39" s="130">
        <v>0</v>
      </c>
      <c r="AE39" s="130">
        <v>0</v>
      </c>
      <c r="AF39" s="130">
        <v>0</v>
      </c>
      <c r="AG39" s="130">
        <v>1E-3</v>
      </c>
      <c r="AH39" s="130">
        <v>2E-3</v>
      </c>
      <c r="AI39" s="130">
        <v>2E-3</v>
      </c>
      <c r="AJ39" s="130">
        <v>2E-3</v>
      </c>
      <c r="AK39" s="130">
        <v>5.0000000000000001E-3</v>
      </c>
      <c r="AL39" s="130">
        <v>6.0000000000000001E-3</v>
      </c>
      <c r="AM39" s="130">
        <v>2.1000000000000001E-2</v>
      </c>
      <c r="AN39" s="130">
        <v>7.1999999999999995E-2</v>
      </c>
      <c r="AO39" s="130">
        <v>8.6999999999999994E-2</v>
      </c>
      <c r="AP39" s="130">
        <v>8.8999999999999996E-2</v>
      </c>
      <c r="AQ39" s="130">
        <v>8.8999999999999996E-2</v>
      </c>
      <c r="AR39" s="130">
        <v>9.5000000000000001E-2</v>
      </c>
      <c r="AS39" s="130">
        <v>0.10299999999999999</v>
      </c>
      <c r="AT39" s="130">
        <v>9.6000000000000002E-2</v>
      </c>
      <c r="AU39" s="130">
        <v>0.115</v>
      </c>
      <c r="AV39" s="130">
        <v>0.19120000000000001</v>
      </c>
      <c r="AW39" s="130">
        <v>0.3962</v>
      </c>
      <c r="AX39" s="130">
        <v>0.62119999999999997</v>
      </c>
      <c r="AY39" s="130">
        <v>0.7702</v>
      </c>
      <c r="AZ39" s="130">
        <v>0.91620000000000001</v>
      </c>
      <c r="BA39" s="130">
        <v>0.95338199999999995</v>
      </c>
      <c r="BB39" s="130">
        <v>1.08108</v>
      </c>
      <c r="BC39" s="130">
        <v>1.067026</v>
      </c>
      <c r="BD39" s="130">
        <v>1.0845560000000001</v>
      </c>
      <c r="BE39" s="131">
        <v>1.07019656105188</v>
      </c>
      <c r="BF39" s="132">
        <v>-1.9550918738433801E-2</v>
      </c>
      <c r="BG39" s="132">
        <v>0.26703772069694198</v>
      </c>
      <c r="BH39" s="132">
        <v>3.4006807455673802E-4</v>
      </c>
    </row>
    <row r="40" spans="1:60">
      <c r="A40" s="136" t="s">
        <v>287</v>
      </c>
      <c r="B40" s="130" t="s">
        <v>273</v>
      </c>
      <c r="C40" s="130" t="s">
        <v>273</v>
      </c>
      <c r="D40" s="130" t="s">
        <v>273</v>
      </c>
      <c r="E40" s="130" t="s">
        <v>273</v>
      </c>
      <c r="F40" s="130" t="s">
        <v>273</v>
      </c>
      <c r="G40" s="130" t="s">
        <v>273</v>
      </c>
      <c r="H40" s="130" t="s">
        <v>273</v>
      </c>
      <c r="I40" s="130" t="s">
        <v>273</v>
      </c>
      <c r="J40" s="130" t="s">
        <v>273</v>
      </c>
      <c r="K40" s="130" t="s">
        <v>273</v>
      </c>
      <c r="L40" s="130" t="s">
        <v>273</v>
      </c>
      <c r="M40" s="130" t="s">
        <v>273</v>
      </c>
      <c r="N40" s="130" t="s">
        <v>273</v>
      </c>
      <c r="O40" s="130" t="s">
        <v>273</v>
      </c>
      <c r="P40" s="130" t="s">
        <v>273</v>
      </c>
      <c r="Q40" s="130" t="s">
        <v>273</v>
      </c>
      <c r="R40" s="130" t="s">
        <v>273</v>
      </c>
      <c r="S40" s="130" t="s">
        <v>273</v>
      </c>
      <c r="T40" s="130" t="s">
        <v>273</v>
      </c>
      <c r="U40" s="130" t="s">
        <v>273</v>
      </c>
      <c r="V40" s="130">
        <v>0</v>
      </c>
      <c r="W40" s="130">
        <v>0</v>
      </c>
      <c r="X40" s="130">
        <v>0</v>
      </c>
      <c r="Y40" s="130">
        <v>0</v>
      </c>
      <c r="Z40" s="130">
        <v>0</v>
      </c>
      <c r="AA40" s="130">
        <v>0</v>
      </c>
      <c r="AB40" s="130">
        <v>0</v>
      </c>
      <c r="AC40" s="130">
        <v>0</v>
      </c>
      <c r="AD40" s="130">
        <v>0</v>
      </c>
      <c r="AE40" s="130">
        <v>0</v>
      </c>
      <c r="AF40" s="130">
        <v>0</v>
      </c>
      <c r="AG40" s="130">
        <v>0</v>
      </c>
      <c r="AH40" s="130">
        <v>0</v>
      </c>
      <c r="AI40" s="130">
        <v>0</v>
      </c>
      <c r="AJ40" s="130">
        <v>0</v>
      </c>
      <c r="AK40" s="130">
        <v>0</v>
      </c>
      <c r="AL40" s="130">
        <v>2E-3</v>
      </c>
      <c r="AM40" s="130">
        <v>4.0000000000000001E-3</v>
      </c>
      <c r="AN40" s="130">
        <v>7.0000000000000001E-3</v>
      </c>
      <c r="AO40" s="130">
        <v>7.1999999999999998E-3</v>
      </c>
      <c r="AP40" s="130">
        <v>8.8000000000000005E-3</v>
      </c>
      <c r="AQ40" s="130">
        <v>3.8699999999999998E-2</v>
      </c>
      <c r="AR40" s="130">
        <v>0.16009999999999999</v>
      </c>
      <c r="AS40" s="130">
        <v>0.2001</v>
      </c>
      <c r="AT40" s="130">
        <v>0.25969999999999999</v>
      </c>
      <c r="AU40" s="130">
        <v>0.371</v>
      </c>
      <c r="AV40" s="130">
        <v>0.6321</v>
      </c>
      <c r="AW40" s="130">
        <v>0.76039999999999996</v>
      </c>
      <c r="AX40" s="130">
        <v>1.0044999999999999</v>
      </c>
      <c r="AY40" s="130">
        <v>1.1119000000000001</v>
      </c>
      <c r="AZ40" s="130">
        <v>1.3301000000000001</v>
      </c>
      <c r="BA40" s="130">
        <v>1.6347</v>
      </c>
      <c r="BB40" s="130">
        <v>1.9339</v>
      </c>
      <c r="BC40" s="130">
        <v>1.6950000000000001</v>
      </c>
      <c r="BD40" s="130">
        <v>2.1236999999999999</v>
      </c>
      <c r="BE40" s="131">
        <v>2.2633635851798601</v>
      </c>
      <c r="BF40" s="132">
        <v>5.8947992539523798E-2</v>
      </c>
      <c r="BG40" s="132">
        <v>0.226743007829976</v>
      </c>
      <c r="BH40" s="132">
        <v>7.19211520991461E-4</v>
      </c>
    </row>
    <row r="41" spans="1:60">
      <c r="A41" s="136" t="s">
        <v>288</v>
      </c>
      <c r="B41" s="130">
        <v>0</v>
      </c>
      <c r="C41" s="130">
        <v>0</v>
      </c>
      <c r="D41" s="130">
        <v>0</v>
      </c>
      <c r="E41" s="130">
        <v>0</v>
      </c>
      <c r="F41" s="130">
        <v>0</v>
      </c>
      <c r="G41" s="130">
        <v>0</v>
      </c>
      <c r="H41" s="130">
        <v>0</v>
      </c>
      <c r="I41" s="130">
        <v>0</v>
      </c>
      <c r="J41" s="130">
        <v>0</v>
      </c>
      <c r="K41" s="130">
        <v>0</v>
      </c>
      <c r="L41" s="130">
        <v>0</v>
      </c>
      <c r="M41" s="130">
        <v>0</v>
      </c>
      <c r="N41" s="130">
        <v>1.2999999999999999E-2</v>
      </c>
      <c r="O41" s="130">
        <v>1.4999999999999999E-2</v>
      </c>
      <c r="P41" s="130">
        <v>1.6E-2</v>
      </c>
      <c r="Q41" s="130">
        <v>1.4999999999999999E-2</v>
      </c>
      <c r="R41" s="130">
        <v>1.7999999999999999E-2</v>
      </c>
      <c r="S41" s="130">
        <v>1.7999999999999999E-2</v>
      </c>
      <c r="T41" s="130">
        <v>1.7000000000000001E-2</v>
      </c>
      <c r="U41" s="130">
        <v>1.9E-2</v>
      </c>
      <c r="V41" s="130">
        <v>1.7999999999999999E-2</v>
      </c>
      <c r="W41" s="130">
        <v>1.7000000000000001E-2</v>
      </c>
      <c r="X41" s="130">
        <v>2.1999999999999999E-2</v>
      </c>
      <c r="Y41" s="130">
        <v>2.3E-2</v>
      </c>
      <c r="Z41" s="130">
        <v>1.9E-2</v>
      </c>
      <c r="AA41" s="130">
        <v>1.2505E-2</v>
      </c>
      <c r="AB41" s="130">
        <v>1.3976000000000001E-2</v>
      </c>
      <c r="AC41" s="130">
        <v>1.1769999999999999E-2</v>
      </c>
      <c r="AD41" s="130">
        <v>1.4711999999999999E-2</v>
      </c>
      <c r="AE41" s="130">
        <v>1.508E-2</v>
      </c>
      <c r="AF41" s="130">
        <v>1.9493E-2</v>
      </c>
      <c r="AG41" s="130">
        <v>1.5448E-2</v>
      </c>
      <c r="AH41" s="130">
        <v>1.9918999999999999E-2</v>
      </c>
      <c r="AI41" s="130">
        <v>2.8067999999999999E-2</v>
      </c>
      <c r="AJ41" s="130">
        <v>3.6850000000000001E-2</v>
      </c>
      <c r="AK41" s="130">
        <v>4.7135000000000003E-2</v>
      </c>
      <c r="AL41" s="130">
        <v>4.9659000000000002E-2</v>
      </c>
      <c r="AM41" s="130">
        <v>5.1553000000000002E-2</v>
      </c>
      <c r="AN41" s="130">
        <v>6.1718000000000002E-2</v>
      </c>
      <c r="AO41" s="130">
        <v>9.1173000000000004E-2</v>
      </c>
      <c r="AP41" s="130">
        <v>0.11611200000000001</v>
      </c>
      <c r="AQ41" s="130">
        <v>0.13431599999999999</v>
      </c>
      <c r="AR41" s="130">
        <v>0.14785400000000001</v>
      </c>
      <c r="AS41" s="130">
        <v>0.15026800000000001</v>
      </c>
      <c r="AT41" s="130">
        <v>0.16197300000000001</v>
      </c>
      <c r="AU41" s="130">
        <v>0.16037100000000001</v>
      </c>
      <c r="AV41" s="130">
        <v>0.18277299999999999</v>
      </c>
      <c r="AW41" s="130">
        <v>0.209754</v>
      </c>
      <c r="AX41" s="130">
        <v>0.25097599999999998</v>
      </c>
      <c r="AY41" s="130">
        <v>0.28984199999999999</v>
      </c>
      <c r="AZ41" s="130">
        <v>0.33153300000000002</v>
      </c>
      <c r="BA41" s="130">
        <v>0.34179199999999998</v>
      </c>
      <c r="BB41" s="130">
        <v>0.51466599999999996</v>
      </c>
      <c r="BC41" s="130">
        <v>0.59170199999999995</v>
      </c>
      <c r="BD41" s="130">
        <v>0.68934700000000004</v>
      </c>
      <c r="BE41" s="131">
        <v>0.94053046796821105</v>
      </c>
      <c r="BF41" s="132">
        <v>0.35565273023111399</v>
      </c>
      <c r="BG41" s="132">
        <v>0.14918777122100901</v>
      </c>
      <c r="BH41" s="132">
        <v>2.9886508417624599E-4</v>
      </c>
    </row>
    <row r="42" spans="1:60">
      <c r="A42" s="136" t="s">
        <v>289</v>
      </c>
      <c r="B42" s="130">
        <v>0</v>
      </c>
      <c r="C42" s="130">
        <v>0</v>
      </c>
      <c r="D42" s="130">
        <v>0</v>
      </c>
      <c r="E42" s="130">
        <v>0</v>
      </c>
      <c r="F42" s="130">
        <v>0</v>
      </c>
      <c r="G42" s="130">
        <v>0</v>
      </c>
      <c r="H42" s="130">
        <v>0</v>
      </c>
      <c r="I42" s="130">
        <v>0</v>
      </c>
      <c r="J42" s="130">
        <v>0</v>
      </c>
      <c r="K42" s="130">
        <v>0</v>
      </c>
      <c r="L42" s="130">
        <v>0.80300000000000005</v>
      </c>
      <c r="M42" s="130">
        <v>0.872</v>
      </c>
      <c r="N42" s="130">
        <v>0.86699999999999999</v>
      </c>
      <c r="O42" s="130">
        <v>1.2110000000000001</v>
      </c>
      <c r="P42" s="130">
        <v>1.1060000000000001</v>
      </c>
      <c r="Q42" s="130">
        <v>1.024</v>
      </c>
      <c r="R42" s="130">
        <v>1.085</v>
      </c>
      <c r="S42" s="130">
        <v>0.26500000000000001</v>
      </c>
      <c r="T42" s="130">
        <v>0.23100000000000001</v>
      </c>
      <c r="U42" s="130">
        <v>1.7000000000000001E-2</v>
      </c>
      <c r="V42" s="130">
        <v>0.441</v>
      </c>
      <c r="W42" s="130">
        <v>0.55400000000000005</v>
      </c>
      <c r="X42" s="130">
        <v>0.70399999999999996</v>
      </c>
      <c r="Y42" s="130">
        <v>0.85099999999999998</v>
      </c>
      <c r="Z42" s="130">
        <v>0.92300000000000004</v>
      </c>
      <c r="AA42" s="130">
        <v>0.72599999999999998</v>
      </c>
      <c r="AB42" s="130">
        <v>0.83799999999999997</v>
      </c>
      <c r="AC42" s="130">
        <v>0.9</v>
      </c>
      <c r="AD42" s="130">
        <v>1.038</v>
      </c>
      <c r="AE42" s="130">
        <v>1.1770099999999999</v>
      </c>
      <c r="AF42" s="130">
        <v>1.335</v>
      </c>
      <c r="AG42" s="130">
        <v>1.7549999999999999</v>
      </c>
      <c r="AH42" s="130">
        <v>1.94</v>
      </c>
      <c r="AI42" s="130">
        <v>2.233781</v>
      </c>
      <c r="AJ42" s="130">
        <v>2.4386079999999999</v>
      </c>
      <c r="AK42" s="130">
        <v>2.849904</v>
      </c>
      <c r="AL42" s="130">
        <v>3.196094</v>
      </c>
      <c r="AM42" s="130">
        <v>3.8697919999999999</v>
      </c>
      <c r="AN42" s="130">
        <v>3.896274</v>
      </c>
      <c r="AO42" s="130">
        <v>5.2250459999999999</v>
      </c>
      <c r="AP42" s="130">
        <v>7.3779180000000002</v>
      </c>
      <c r="AQ42" s="130">
        <v>7.9632230000000002</v>
      </c>
      <c r="AR42" s="130">
        <v>7.4989939999999997</v>
      </c>
      <c r="AS42" s="130">
        <v>9.380115</v>
      </c>
      <c r="AT42" s="130">
        <v>10.738777000000001</v>
      </c>
      <c r="AU42" s="130">
        <v>11.110556000000001</v>
      </c>
      <c r="AV42" s="130">
        <v>12.284074</v>
      </c>
      <c r="AW42" s="130">
        <v>12.439187</v>
      </c>
      <c r="AX42" s="130">
        <v>12.097047999999999</v>
      </c>
      <c r="AY42" s="130">
        <v>11.595278</v>
      </c>
      <c r="AZ42" s="130">
        <v>13.601381999999999</v>
      </c>
      <c r="BA42" s="130">
        <v>14.634461999999999</v>
      </c>
      <c r="BB42" s="130">
        <v>17.372496999999999</v>
      </c>
      <c r="BC42" s="130">
        <v>18.829153000000002</v>
      </c>
      <c r="BD42" s="130">
        <v>22.658169999999998</v>
      </c>
      <c r="BE42" s="131">
        <v>32.00654520562</v>
      </c>
      <c r="BF42" s="132">
        <v>0.40354855700523001</v>
      </c>
      <c r="BG42" s="132">
        <v>7.1318168611966798E-2</v>
      </c>
      <c r="BH42" s="132">
        <v>1.01704720398189E-2</v>
      </c>
    </row>
    <row r="43" spans="1:60">
      <c r="A43" s="136" t="s">
        <v>290</v>
      </c>
      <c r="B43" s="130" t="s">
        <v>273</v>
      </c>
      <c r="C43" s="130" t="s">
        <v>273</v>
      </c>
      <c r="D43" s="130" t="s">
        <v>273</v>
      </c>
      <c r="E43" s="130" t="s">
        <v>273</v>
      </c>
      <c r="F43" s="130" t="s">
        <v>273</v>
      </c>
      <c r="G43" s="130" t="s">
        <v>273</v>
      </c>
      <c r="H43" s="130" t="s">
        <v>273</v>
      </c>
      <c r="I43" s="130" t="s">
        <v>273</v>
      </c>
      <c r="J43" s="130" t="s">
        <v>273</v>
      </c>
      <c r="K43" s="130" t="s">
        <v>273</v>
      </c>
      <c r="L43" s="130" t="s">
        <v>273</v>
      </c>
      <c r="M43" s="130" t="s">
        <v>273</v>
      </c>
      <c r="N43" s="130" t="s">
        <v>273</v>
      </c>
      <c r="O43" s="130" t="s">
        <v>273</v>
      </c>
      <c r="P43" s="130" t="s">
        <v>273</v>
      </c>
      <c r="Q43" s="130" t="s">
        <v>273</v>
      </c>
      <c r="R43" s="130" t="s">
        <v>273</v>
      </c>
      <c r="S43" s="130" t="s">
        <v>273</v>
      </c>
      <c r="T43" s="130" t="s">
        <v>273</v>
      </c>
      <c r="U43" s="130" t="s">
        <v>273</v>
      </c>
      <c r="V43" s="130" t="s">
        <v>273</v>
      </c>
      <c r="W43" s="130" t="s">
        <v>273</v>
      </c>
      <c r="X43" s="130" t="s">
        <v>273</v>
      </c>
      <c r="Y43" s="130" t="s">
        <v>273</v>
      </c>
      <c r="Z43" s="130" t="s">
        <v>273</v>
      </c>
      <c r="AA43" s="130">
        <v>0</v>
      </c>
      <c r="AB43" s="130">
        <v>0</v>
      </c>
      <c r="AC43" s="130">
        <v>0</v>
      </c>
      <c r="AD43" s="130">
        <v>0</v>
      </c>
      <c r="AE43" s="130">
        <v>0</v>
      </c>
      <c r="AF43" s="130">
        <v>0</v>
      </c>
      <c r="AG43" s="130">
        <v>0</v>
      </c>
      <c r="AH43" s="130">
        <v>0</v>
      </c>
      <c r="AI43" s="130">
        <v>0</v>
      </c>
      <c r="AJ43" s="130">
        <v>0</v>
      </c>
      <c r="AK43" s="130">
        <v>0</v>
      </c>
      <c r="AL43" s="130">
        <v>0</v>
      </c>
      <c r="AM43" s="130">
        <v>0</v>
      </c>
      <c r="AN43" s="130">
        <v>0</v>
      </c>
      <c r="AO43" s="130">
        <v>0</v>
      </c>
      <c r="AP43" s="130">
        <v>0</v>
      </c>
      <c r="AQ43" s="130">
        <v>0</v>
      </c>
      <c r="AR43" s="130">
        <v>0</v>
      </c>
      <c r="AS43" s="130">
        <v>0</v>
      </c>
      <c r="AT43" s="130">
        <v>0</v>
      </c>
      <c r="AU43" s="130">
        <v>2.5999999999999998E-5</v>
      </c>
      <c r="AV43" s="130">
        <v>1.173E-3</v>
      </c>
      <c r="AW43" s="130">
        <v>2.836E-3</v>
      </c>
      <c r="AX43" s="130">
        <v>9.051E-3</v>
      </c>
      <c r="AY43" s="130">
        <v>8.5014999999999993E-2</v>
      </c>
      <c r="AZ43" s="130">
        <v>0.16358600000000001</v>
      </c>
      <c r="BA43" s="130">
        <v>0.16921600000000001</v>
      </c>
      <c r="BB43" s="130">
        <v>0.185782</v>
      </c>
      <c r="BC43" s="130">
        <v>0.174176</v>
      </c>
      <c r="BD43" s="130">
        <v>0.18013599999999999</v>
      </c>
      <c r="BE43" s="131">
        <v>0.19772000000000001</v>
      </c>
      <c r="BF43" s="132">
        <v>9.0595147720786307E-2</v>
      </c>
      <c r="BG43" s="132">
        <v>0</v>
      </c>
      <c r="BH43" s="132">
        <v>6.2827953432471401E-5</v>
      </c>
    </row>
    <row r="44" spans="1:60">
      <c r="A44" s="136" t="s">
        <v>291</v>
      </c>
      <c r="B44" s="130">
        <v>0</v>
      </c>
      <c r="C44" s="130">
        <v>0</v>
      </c>
      <c r="D44" s="130">
        <v>0</v>
      </c>
      <c r="E44" s="130">
        <v>0</v>
      </c>
      <c r="F44" s="130">
        <v>0</v>
      </c>
      <c r="G44" s="130">
        <v>0</v>
      </c>
      <c r="H44" s="130">
        <v>0</v>
      </c>
      <c r="I44" s="130">
        <v>0</v>
      </c>
      <c r="J44" s="130">
        <v>0</v>
      </c>
      <c r="K44" s="130">
        <v>0</v>
      </c>
      <c r="L44" s="130">
        <v>0</v>
      </c>
      <c r="M44" s="130">
        <v>0</v>
      </c>
      <c r="N44" s="130">
        <v>0</v>
      </c>
      <c r="O44" s="130">
        <v>0</v>
      </c>
      <c r="P44" s="130">
        <v>0</v>
      </c>
      <c r="Q44" s="130">
        <v>0</v>
      </c>
      <c r="R44" s="130">
        <v>0</v>
      </c>
      <c r="S44" s="130">
        <v>0</v>
      </c>
      <c r="T44" s="130">
        <v>0</v>
      </c>
      <c r="U44" s="130">
        <v>0</v>
      </c>
      <c r="V44" s="130">
        <v>5.0000000000000001E-3</v>
      </c>
      <c r="W44" s="130">
        <v>2.5999999999999999E-2</v>
      </c>
      <c r="X44" s="130">
        <v>2.1000000000000001E-2</v>
      </c>
      <c r="Y44" s="130">
        <v>2.7E-2</v>
      </c>
      <c r="Z44" s="130">
        <v>2.9000000000000001E-2</v>
      </c>
      <c r="AA44" s="130">
        <v>0.21299999999999999</v>
      </c>
      <c r="AB44" s="130">
        <v>0.20899999999999999</v>
      </c>
      <c r="AC44" s="130">
        <v>0.22700000000000001</v>
      </c>
      <c r="AD44" s="130">
        <v>0.24299999999999999</v>
      </c>
      <c r="AE44" s="130">
        <v>0.27</v>
      </c>
      <c r="AF44" s="130">
        <v>0.28899999999999998</v>
      </c>
      <c r="AG44" s="130">
        <v>0.30299999999999999</v>
      </c>
      <c r="AH44" s="130">
        <v>0.24099999999999999</v>
      </c>
      <c r="AI44" s="130">
        <v>0.27</v>
      </c>
      <c r="AJ44" s="130">
        <v>0.28727599999999998</v>
      </c>
      <c r="AK44" s="130">
        <v>0.29149900000000001</v>
      </c>
      <c r="AL44" s="130">
        <v>0.28905799999999998</v>
      </c>
      <c r="AM44" s="130">
        <v>0.29420299999999999</v>
      </c>
      <c r="AN44" s="130">
        <v>0.55599600000000005</v>
      </c>
      <c r="AO44" s="130">
        <v>0.62471900000000002</v>
      </c>
      <c r="AP44" s="130">
        <v>0.84623000000000004</v>
      </c>
      <c r="AQ44" s="130">
        <v>1.0310999999999999</v>
      </c>
      <c r="AR44" s="130">
        <v>1.2850999999999999</v>
      </c>
      <c r="AS44" s="130">
        <v>1.3173999999999999</v>
      </c>
      <c r="AT44" s="130">
        <v>1.2117</v>
      </c>
      <c r="AU44" s="130">
        <v>1.2311000000000001</v>
      </c>
      <c r="AV44" s="130">
        <v>1.6305000000000001</v>
      </c>
      <c r="AW44" s="130">
        <v>1.8829</v>
      </c>
      <c r="AX44" s="130">
        <v>2.2867999999999999</v>
      </c>
      <c r="AY44" s="130">
        <v>2.4866000000000001</v>
      </c>
      <c r="AZ44" s="130">
        <v>2.7844000000000002</v>
      </c>
      <c r="BA44" s="130">
        <v>2.3725420000000002</v>
      </c>
      <c r="BB44" s="130">
        <v>3.103961</v>
      </c>
      <c r="BC44" s="130">
        <v>4.1420440000000003</v>
      </c>
      <c r="BD44" s="130">
        <v>5.8848049989814797</v>
      </c>
      <c r="BE44" s="131">
        <v>10.285205880379101</v>
      </c>
      <c r="BF44" s="132">
        <v>0.73657836892803297</v>
      </c>
      <c r="BG44" s="132">
        <v>0.16446158618281101</v>
      </c>
      <c r="BH44" s="132">
        <v>3.2682502331369502E-3</v>
      </c>
    </row>
    <row r="45" spans="1:60">
      <c r="A45" s="136" t="s">
        <v>292</v>
      </c>
      <c r="B45" s="130">
        <v>2.5999999999999999E-2</v>
      </c>
      <c r="C45" s="130">
        <v>3.7999999999999999E-2</v>
      </c>
      <c r="D45" s="130">
        <v>4.3999999999999997E-2</v>
      </c>
      <c r="E45" s="130">
        <v>4.7E-2</v>
      </c>
      <c r="F45" s="130">
        <v>8.4000000000000005E-2</v>
      </c>
      <c r="G45" s="130">
        <v>5.8999999999999997E-2</v>
      </c>
      <c r="H45" s="130">
        <v>0.10100000000000001</v>
      </c>
      <c r="I45" s="130">
        <v>0.185</v>
      </c>
      <c r="J45" s="130">
        <v>0.223</v>
      </c>
      <c r="K45" s="130">
        <v>0.23499999999999999</v>
      </c>
      <c r="L45" s="130">
        <v>0.21099999999999999</v>
      </c>
      <c r="M45" s="130">
        <v>0.183</v>
      </c>
      <c r="N45" s="130">
        <v>0.26500000000000001</v>
      </c>
      <c r="O45" s="130">
        <v>0.26200000000000001</v>
      </c>
      <c r="P45" s="130">
        <v>0.24</v>
      </c>
      <c r="Q45" s="130">
        <v>0.248</v>
      </c>
      <c r="R45" s="130">
        <v>0.26900000000000002</v>
      </c>
      <c r="S45" s="130">
        <v>0.26900000000000002</v>
      </c>
      <c r="T45" s="130">
        <v>0.36199999999999999</v>
      </c>
      <c r="U45" s="130">
        <v>0.34499999999999997</v>
      </c>
      <c r="V45" s="130">
        <v>0.39700000000000002</v>
      </c>
      <c r="W45" s="130">
        <v>0.36799999999999999</v>
      </c>
      <c r="X45" s="130">
        <v>0.193</v>
      </c>
      <c r="Y45" s="130">
        <v>9.4E-2</v>
      </c>
      <c r="Z45" s="130">
        <v>0.10299999999999999</v>
      </c>
      <c r="AA45" s="130">
        <v>5.5E-2</v>
      </c>
      <c r="AB45" s="130">
        <v>8.3000000000000004E-2</v>
      </c>
      <c r="AC45" s="130">
        <v>0.111</v>
      </c>
      <c r="AD45" s="130">
        <v>6.0999999999999999E-2</v>
      </c>
      <c r="AE45" s="130">
        <v>5.0999999999999997E-2</v>
      </c>
      <c r="AF45" s="130">
        <v>6.8000000000000005E-2</v>
      </c>
      <c r="AG45" s="130">
        <v>0.13300000000000001</v>
      </c>
      <c r="AH45" s="130">
        <v>0.17100000000000001</v>
      </c>
      <c r="AI45" s="130">
        <v>0.224</v>
      </c>
      <c r="AJ45" s="130">
        <v>0.19700000000000001</v>
      </c>
      <c r="AK45" s="130">
        <v>0.22600000000000001</v>
      </c>
      <c r="AL45" s="130">
        <v>0.45800000000000002</v>
      </c>
      <c r="AM45" s="130">
        <v>0.48799999999999999</v>
      </c>
      <c r="AN45" s="130">
        <v>0.57899999999999996</v>
      </c>
      <c r="AO45" s="130">
        <v>0.99239999999999995</v>
      </c>
      <c r="AP45" s="130">
        <v>1.6457999999999999</v>
      </c>
      <c r="AQ45" s="130">
        <v>2.2488000000000001</v>
      </c>
      <c r="AR45" s="130">
        <v>3.0775000000000001</v>
      </c>
      <c r="AS45" s="130">
        <v>4.4539999999999997</v>
      </c>
      <c r="AT45" s="130">
        <v>6.3033000000000001</v>
      </c>
      <c r="AU45" s="130">
        <v>7.9684999999999997</v>
      </c>
      <c r="AV45" s="130">
        <v>10.805999999999999</v>
      </c>
      <c r="AW45" s="130">
        <v>14.8424</v>
      </c>
      <c r="AX45" s="130">
        <v>14.627599999999999</v>
      </c>
      <c r="AY45" s="130">
        <v>17.661999999999999</v>
      </c>
      <c r="AZ45" s="130">
        <v>20.654</v>
      </c>
      <c r="BA45" s="130">
        <v>20.669</v>
      </c>
      <c r="BB45" s="130">
        <v>21.562000000000001</v>
      </c>
      <c r="BC45" s="130">
        <v>19.646999999999998</v>
      </c>
      <c r="BD45" s="130">
        <v>23.500416000000001</v>
      </c>
      <c r="BE45" s="131">
        <v>25.614000000000001</v>
      </c>
      <c r="BF45" s="132">
        <v>8.2967264544636196E-2</v>
      </c>
      <c r="BG45" s="132">
        <v>0.134076175119584</v>
      </c>
      <c r="BH45" s="132">
        <v>8.1391624480038598E-3</v>
      </c>
    </row>
    <row r="46" spans="1:60">
      <c r="A46" s="136" t="s">
        <v>293</v>
      </c>
      <c r="B46" s="130">
        <v>0.20699999999999999</v>
      </c>
      <c r="C46" s="130">
        <v>0.2</v>
      </c>
      <c r="D46" s="130">
        <v>0.192</v>
      </c>
      <c r="E46" s="130">
        <v>0.22800000000000001</v>
      </c>
      <c r="F46" s="130">
        <v>0.28000000000000003</v>
      </c>
      <c r="G46" s="130">
        <v>0.186</v>
      </c>
      <c r="H46" s="130">
        <v>0.14299999999999999</v>
      </c>
      <c r="I46" s="130">
        <v>0.113</v>
      </c>
      <c r="J46" s="130">
        <v>0.2</v>
      </c>
      <c r="K46" s="130">
        <v>0.18</v>
      </c>
      <c r="L46" s="130">
        <v>0.23599999999999999</v>
      </c>
      <c r="M46" s="130">
        <v>0.23</v>
      </c>
      <c r="N46" s="130">
        <v>0.23400000000000001</v>
      </c>
      <c r="O46" s="130">
        <v>0.23200000000000001</v>
      </c>
      <c r="P46" s="130">
        <v>0.25800000000000001</v>
      </c>
      <c r="Q46" s="130">
        <v>0.32</v>
      </c>
      <c r="R46" s="130">
        <v>0.311</v>
      </c>
      <c r="S46" s="130">
        <v>0.35299999999999998</v>
      </c>
      <c r="T46" s="130">
        <v>0.40500000000000003</v>
      </c>
      <c r="U46" s="130">
        <v>0.373</v>
      </c>
      <c r="V46" s="130">
        <v>0.54800000000000004</v>
      </c>
      <c r="W46" s="130">
        <v>0.60599999999999998</v>
      </c>
      <c r="X46" s="130">
        <v>0.61399999999999999</v>
      </c>
      <c r="Y46" s="130">
        <v>0.65300000000000002</v>
      </c>
      <c r="Z46" s="130">
        <v>0.66301010101010105</v>
      </c>
      <c r="AA46" s="130">
        <v>0.693959595959596</v>
      </c>
      <c r="AB46" s="130">
        <v>0.81395959595959599</v>
      </c>
      <c r="AC46" s="130">
        <v>0.89083838383838398</v>
      </c>
      <c r="AD46" s="130">
        <v>0.91555555555555601</v>
      </c>
      <c r="AE46" s="130">
        <v>0.98399999999999999</v>
      </c>
      <c r="AF46" s="130">
        <v>1.046</v>
      </c>
      <c r="AG46" s="130">
        <v>1.03</v>
      </c>
      <c r="AH46" s="130">
        <v>1.1259999999999999</v>
      </c>
      <c r="AI46" s="130">
        <v>1.1694</v>
      </c>
      <c r="AJ46" s="130">
        <v>1.3622000000000001</v>
      </c>
      <c r="AK46" s="130">
        <v>1.5454000000000001</v>
      </c>
      <c r="AL46" s="130">
        <v>1.7076</v>
      </c>
      <c r="AM46" s="130">
        <v>1.9328000000000001</v>
      </c>
      <c r="AN46" s="130">
        <v>1.9825999999999999</v>
      </c>
      <c r="AO46" s="130">
        <v>2.4499</v>
      </c>
      <c r="AP46" s="130">
        <v>3.4988000000000001</v>
      </c>
      <c r="AQ46" s="130">
        <v>4.7190000000000003</v>
      </c>
      <c r="AR46" s="130">
        <v>6.1440000000000001</v>
      </c>
      <c r="AS46" s="130">
        <v>7.8419999999999996</v>
      </c>
      <c r="AT46" s="130">
        <v>10.007999999999999</v>
      </c>
      <c r="AU46" s="130">
        <v>12.208</v>
      </c>
      <c r="AV46" s="130">
        <v>12.577</v>
      </c>
      <c r="AW46" s="130">
        <v>13.75</v>
      </c>
      <c r="AX46" s="130">
        <v>15.741324431000001</v>
      </c>
      <c r="AY46" s="130">
        <v>15.993080998</v>
      </c>
      <c r="AZ46" s="130">
        <v>15.711360170000001</v>
      </c>
      <c r="BA46" s="130">
        <v>16.538</v>
      </c>
      <c r="BB46" s="130">
        <v>16.677</v>
      </c>
      <c r="BC46" s="130">
        <v>17.007999999999999</v>
      </c>
      <c r="BD46" s="130">
        <v>18.587</v>
      </c>
      <c r="BE46" s="131">
        <v>18.093</v>
      </c>
      <c r="BF46" s="132">
        <v>-3.2803406252257201E-2</v>
      </c>
      <c r="BG46" s="132">
        <v>5.7736935144480098E-2</v>
      </c>
      <c r="BH46" s="132">
        <v>5.7492725139272997E-3</v>
      </c>
    </row>
    <row r="47" spans="1:60">
      <c r="A47" s="136" t="s">
        <v>294</v>
      </c>
      <c r="B47" s="130">
        <v>0</v>
      </c>
      <c r="C47" s="130">
        <v>0</v>
      </c>
      <c r="D47" s="130">
        <v>0</v>
      </c>
      <c r="E47" s="130">
        <v>0</v>
      </c>
      <c r="F47" s="130">
        <v>0</v>
      </c>
      <c r="G47" s="130">
        <v>0</v>
      </c>
      <c r="H47" s="130">
        <v>0</v>
      </c>
      <c r="I47" s="130">
        <v>0</v>
      </c>
      <c r="J47" s="130">
        <v>0</v>
      </c>
      <c r="K47" s="130">
        <v>0</v>
      </c>
      <c r="L47" s="130">
        <v>0</v>
      </c>
      <c r="M47" s="130">
        <v>0</v>
      </c>
      <c r="N47" s="130">
        <v>0</v>
      </c>
      <c r="O47" s="130">
        <v>0</v>
      </c>
      <c r="P47" s="130">
        <v>0</v>
      </c>
      <c r="Q47" s="130">
        <v>0</v>
      </c>
      <c r="R47" s="130">
        <v>0</v>
      </c>
      <c r="S47" s="130">
        <v>0</v>
      </c>
      <c r="T47" s="130">
        <v>0</v>
      </c>
      <c r="U47" s="130">
        <v>0</v>
      </c>
      <c r="V47" s="130">
        <v>0</v>
      </c>
      <c r="W47" s="130">
        <v>0</v>
      </c>
      <c r="X47" s="130">
        <v>0</v>
      </c>
      <c r="Y47" s="130">
        <v>0</v>
      </c>
      <c r="Z47" s="130">
        <v>0</v>
      </c>
      <c r="AA47" s="130">
        <v>2.0627325890483798E-3</v>
      </c>
      <c r="AB47" s="130">
        <v>0</v>
      </c>
      <c r="AC47" s="130">
        <v>2E-3</v>
      </c>
      <c r="AD47" s="130">
        <v>1E-3</v>
      </c>
      <c r="AE47" s="130">
        <v>0</v>
      </c>
      <c r="AF47" s="130">
        <v>0</v>
      </c>
      <c r="AG47" s="130">
        <v>0</v>
      </c>
      <c r="AH47" s="130">
        <v>1.0999999999999999E-2</v>
      </c>
      <c r="AI47" s="130">
        <v>1.0999999999999999E-2</v>
      </c>
      <c r="AJ47" s="130">
        <v>0</v>
      </c>
      <c r="AK47" s="130">
        <v>0</v>
      </c>
      <c r="AL47" s="130">
        <v>0</v>
      </c>
      <c r="AM47" s="130">
        <v>3.0000000000000001E-3</v>
      </c>
      <c r="AN47" s="130">
        <v>3.0000000000000001E-3</v>
      </c>
      <c r="AO47" s="130">
        <v>4.0000000000000001E-3</v>
      </c>
      <c r="AP47" s="130">
        <v>6.0000000000000001E-3</v>
      </c>
      <c r="AQ47" s="130">
        <v>5.0000000000000001E-3</v>
      </c>
      <c r="AR47" s="130">
        <v>3.7999999999999999E-2</v>
      </c>
      <c r="AS47" s="130">
        <v>2.9000000000000001E-2</v>
      </c>
      <c r="AT47" s="130">
        <v>2.0010101010100999E-2</v>
      </c>
      <c r="AU47" s="130">
        <v>0.41902020202020202</v>
      </c>
      <c r="AV47" s="130">
        <v>1.5860000000000001</v>
      </c>
      <c r="AW47" s="130">
        <v>2.86</v>
      </c>
      <c r="AX47" s="130">
        <v>5.1920000000000002</v>
      </c>
      <c r="AY47" s="130">
        <v>6.5239000000000003</v>
      </c>
      <c r="AZ47" s="130">
        <v>9.5690000000000008</v>
      </c>
      <c r="BA47" s="130">
        <v>8.9410000000000007</v>
      </c>
      <c r="BB47" s="130">
        <v>9.7881680000000006</v>
      </c>
      <c r="BC47" s="130">
        <v>8.5301299999999998</v>
      </c>
      <c r="BD47" s="130">
        <v>9.0551440000000003</v>
      </c>
      <c r="BE47" s="131">
        <v>9.2330692016637297</v>
      </c>
      <c r="BF47" s="132">
        <v>1.31277327062183E-2</v>
      </c>
      <c r="BG47" s="132">
        <v>0.83255103218511095</v>
      </c>
      <c r="BH47" s="132">
        <v>2.9339209075506501E-3</v>
      </c>
    </row>
    <row r="48" spans="1:60">
      <c r="A48" s="136" t="s">
        <v>295</v>
      </c>
      <c r="B48" s="130">
        <v>0</v>
      </c>
      <c r="C48" s="130">
        <v>0</v>
      </c>
      <c r="D48" s="130">
        <v>0</v>
      </c>
      <c r="E48" s="130">
        <v>0</v>
      </c>
      <c r="F48" s="130">
        <v>0</v>
      </c>
      <c r="G48" s="130">
        <v>0</v>
      </c>
      <c r="H48" s="130">
        <v>0</v>
      </c>
      <c r="I48" s="130">
        <v>0</v>
      </c>
      <c r="J48" s="130">
        <v>0</v>
      </c>
      <c r="K48" s="130">
        <v>0</v>
      </c>
      <c r="L48" s="130">
        <v>0</v>
      </c>
      <c r="M48" s="130">
        <v>0</v>
      </c>
      <c r="N48" s="130">
        <v>0</v>
      </c>
      <c r="O48" s="130">
        <v>0</v>
      </c>
      <c r="P48" s="130">
        <v>0</v>
      </c>
      <c r="Q48" s="130">
        <v>0</v>
      </c>
      <c r="R48" s="130">
        <v>0</v>
      </c>
      <c r="S48" s="130">
        <v>0</v>
      </c>
      <c r="T48" s="130">
        <v>0</v>
      </c>
      <c r="U48" s="130">
        <v>0</v>
      </c>
      <c r="V48" s="130">
        <v>0</v>
      </c>
      <c r="W48" s="130">
        <v>0</v>
      </c>
      <c r="X48" s="130">
        <v>0</v>
      </c>
      <c r="Y48" s="130">
        <v>0</v>
      </c>
      <c r="Z48" s="130">
        <v>0</v>
      </c>
      <c r="AA48" s="130">
        <v>0</v>
      </c>
      <c r="AB48" s="130">
        <v>0</v>
      </c>
      <c r="AC48" s="130">
        <v>0</v>
      </c>
      <c r="AD48" s="130">
        <v>0</v>
      </c>
      <c r="AE48" s="130">
        <v>0</v>
      </c>
      <c r="AF48" s="130">
        <v>0</v>
      </c>
      <c r="AG48" s="130">
        <v>0</v>
      </c>
      <c r="AH48" s="130">
        <v>0</v>
      </c>
      <c r="AI48" s="130">
        <v>0</v>
      </c>
      <c r="AJ48" s="130">
        <v>0</v>
      </c>
      <c r="AK48" s="130">
        <v>0</v>
      </c>
      <c r="AL48" s="130">
        <v>0.154</v>
      </c>
      <c r="AM48" s="130">
        <v>0.152</v>
      </c>
      <c r="AN48" s="130">
        <v>0.10100000000000001</v>
      </c>
      <c r="AO48" s="130">
        <v>2.5999999999999999E-2</v>
      </c>
      <c r="AP48" s="130">
        <v>3.9E-2</v>
      </c>
      <c r="AQ48" s="130">
        <v>0.40400000000000003</v>
      </c>
      <c r="AR48" s="130">
        <v>0.48299999999999998</v>
      </c>
      <c r="AS48" s="130">
        <v>0.52400000000000002</v>
      </c>
      <c r="AT48" s="130">
        <v>0.54300000000000004</v>
      </c>
      <c r="AU48" s="130">
        <v>0.68500000000000005</v>
      </c>
      <c r="AV48" s="130">
        <v>1.2210000000000001</v>
      </c>
      <c r="AW48" s="130">
        <v>1.371</v>
      </c>
      <c r="AX48" s="130">
        <v>1.5049999999999999</v>
      </c>
      <c r="AY48" s="130">
        <v>2.02</v>
      </c>
      <c r="AZ48" s="130">
        <v>2.1739999999999999</v>
      </c>
      <c r="BA48" s="130">
        <v>2.2700164383561598</v>
      </c>
      <c r="BB48" s="130">
        <v>2.2080000000000002</v>
      </c>
      <c r="BC48" s="130">
        <v>2.2160000000000002</v>
      </c>
      <c r="BD48" s="130">
        <v>2.2879999999999998</v>
      </c>
      <c r="BE48" s="131">
        <v>2.3006064259633399</v>
      </c>
      <c r="BF48" s="132">
        <v>-9.2111035508724004E-4</v>
      </c>
      <c r="BG48" s="132">
        <v>0.14804018127888099</v>
      </c>
      <c r="BH48" s="132">
        <v>7.3104589013185E-4</v>
      </c>
    </row>
    <row r="49" spans="1:60">
      <c r="A49" s="136" t="s">
        <v>296</v>
      </c>
      <c r="B49" s="130" t="s">
        <v>273</v>
      </c>
      <c r="C49" s="130" t="s">
        <v>273</v>
      </c>
      <c r="D49" s="130" t="s">
        <v>273</v>
      </c>
      <c r="E49" s="130" t="s">
        <v>273</v>
      </c>
      <c r="F49" s="130" t="s">
        <v>273</v>
      </c>
      <c r="G49" s="130" t="s">
        <v>273</v>
      </c>
      <c r="H49" s="130" t="s">
        <v>273</v>
      </c>
      <c r="I49" s="130" t="s">
        <v>273</v>
      </c>
      <c r="J49" s="130" t="s">
        <v>273</v>
      </c>
      <c r="K49" s="130" t="s">
        <v>273</v>
      </c>
      <c r="L49" s="130" t="s">
        <v>273</v>
      </c>
      <c r="M49" s="130" t="s">
        <v>273</v>
      </c>
      <c r="N49" s="130" t="s">
        <v>273</v>
      </c>
      <c r="O49" s="130" t="s">
        <v>273</v>
      </c>
      <c r="P49" s="130" t="s">
        <v>273</v>
      </c>
      <c r="Q49" s="130" t="s">
        <v>273</v>
      </c>
      <c r="R49" s="130" t="s">
        <v>273</v>
      </c>
      <c r="S49" s="130" t="s">
        <v>273</v>
      </c>
      <c r="T49" s="130" t="s">
        <v>273</v>
      </c>
      <c r="U49" s="130" t="s">
        <v>273</v>
      </c>
      <c r="V49" s="130" t="s">
        <v>273</v>
      </c>
      <c r="W49" s="130" t="s">
        <v>273</v>
      </c>
      <c r="X49" s="130" t="s">
        <v>273</v>
      </c>
      <c r="Y49" s="130" t="s">
        <v>273</v>
      </c>
      <c r="Z49" s="130" t="s">
        <v>273</v>
      </c>
      <c r="AA49" s="130">
        <v>0</v>
      </c>
      <c r="AB49" s="130">
        <v>0</v>
      </c>
      <c r="AC49" s="130">
        <v>0</v>
      </c>
      <c r="AD49" s="130">
        <v>0</v>
      </c>
      <c r="AE49" s="130">
        <v>0</v>
      </c>
      <c r="AF49" s="130">
        <v>0</v>
      </c>
      <c r="AG49" s="130">
        <v>0</v>
      </c>
      <c r="AH49" s="130">
        <v>0</v>
      </c>
      <c r="AI49" s="130">
        <v>0</v>
      </c>
      <c r="AJ49" s="130">
        <v>3.1E-2</v>
      </c>
      <c r="AK49" s="130">
        <v>7.0000000000000007E-2</v>
      </c>
      <c r="AL49" s="130">
        <v>7.1999999999999995E-2</v>
      </c>
      <c r="AM49" s="130">
        <v>0.10199999999999999</v>
      </c>
      <c r="AN49" s="130">
        <v>0.122</v>
      </c>
      <c r="AO49" s="130">
        <v>0.121</v>
      </c>
      <c r="AP49" s="130">
        <v>0.11</v>
      </c>
      <c r="AQ49" s="130">
        <v>9.9000000000000005E-2</v>
      </c>
      <c r="AR49" s="130">
        <v>0.104</v>
      </c>
      <c r="AS49" s="130">
        <v>0.29199999999999998</v>
      </c>
      <c r="AT49" s="130">
        <v>0.19700000000000001</v>
      </c>
      <c r="AU49" s="130">
        <v>0.23400000000000001</v>
      </c>
      <c r="AV49" s="130">
        <v>0.318</v>
      </c>
      <c r="AW49" s="130">
        <v>0.43</v>
      </c>
      <c r="AX49" s="130">
        <v>0.48</v>
      </c>
      <c r="AY49" s="130">
        <v>0.52</v>
      </c>
      <c r="AZ49" s="130">
        <v>0.54700000000000004</v>
      </c>
      <c r="BA49" s="130">
        <v>0.55601643835616399</v>
      </c>
      <c r="BB49" s="130">
        <v>0.58347199999999999</v>
      </c>
      <c r="BC49" s="130">
        <v>0.53369900000000003</v>
      </c>
      <c r="BD49" s="130">
        <v>0.56540100000000004</v>
      </c>
      <c r="BE49" s="131">
        <v>0.53504980344827602</v>
      </c>
      <c r="BF49" s="132">
        <v>-5.9733180779242299E-2</v>
      </c>
      <c r="BG49" s="132">
        <v>0.104791957689892</v>
      </c>
      <c r="BH49" s="132">
        <v>1.70018633092764E-4</v>
      </c>
    </row>
    <row r="50" spans="1:60">
      <c r="A50" s="136" t="s">
        <v>297</v>
      </c>
      <c r="B50" s="130">
        <v>0</v>
      </c>
      <c r="C50" s="130">
        <v>0</v>
      </c>
      <c r="D50" s="130">
        <v>0</v>
      </c>
      <c r="E50" s="130">
        <v>0</v>
      </c>
      <c r="F50" s="130">
        <v>0</v>
      </c>
      <c r="G50" s="130">
        <v>4.7E-2</v>
      </c>
      <c r="H50" s="130">
        <v>5.1999999999999998E-2</v>
      </c>
      <c r="I50" s="130">
        <v>6.0999999999999999E-2</v>
      </c>
      <c r="J50" s="130">
        <v>5.6000000000000001E-2</v>
      </c>
      <c r="K50" s="130">
        <v>5.0999999999999997E-2</v>
      </c>
      <c r="L50" s="130">
        <v>0.113</v>
      </c>
      <c r="M50" s="130">
        <v>0.187</v>
      </c>
      <c r="N50" s="130">
        <v>0.309</v>
      </c>
      <c r="O50" s="130">
        <v>0.316</v>
      </c>
      <c r="P50" s="130">
        <v>0.251</v>
      </c>
      <c r="Q50" s="130">
        <v>0.36199999999999999</v>
      </c>
      <c r="R50" s="130">
        <v>0.42399999999999999</v>
      </c>
      <c r="S50" s="130">
        <v>0.48699999999999999</v>
      </c>
      <c r="T50" s="130">
        <v>0.56000000000000005</v>
      </c>
      <c r="U50" s="130">
        <v>0.55000000000000004</v>
      </c>
      <c r="V50" s="130">
        <v>0.61099999999999999</v>
      </c>
      <c r="W50" s="130">
        <v>0.53800000000000003</v>
      </c>
      <c r="X50" s="130">
        <v>0.56299999999999994</v>
      </c>
      <c r="Y50" s="130">
        <v>0.67300000000000004</v>
      </c>
      <c r="Z50" s="130">
        <v>0.59706060606060596</v>
      </c>
      <c r="AA50" s="130">
        <v>0.56200000000000006</v>
      </c>
      <c r="AB50" s="130">
        <v>0.56399999999999995</v>
      </c>
      <c r="AC50" s="130">
        <v>0.68600000000000005</v>
      </c>
      <c r="AD50" s="130">
        <v>0.70399999999999996</v>
      </c>
      <c r="AE50" s="130">
        <v>0.82399999999999995</v>
      </c>
      <c r="AF50" s="130">
        <v>1.296</v>
      </c>
      <c r="AG50" s="130">
        <v>1.4590000000000001</v>
      </c>
      <c r="AH50" s="130">
        <v>2.218</v>
      </c>
      <c r="AI50" s="130">
        <v>2.8980000000000001</v>
      </c>
      <c r="AJ50" s="130">
        <v>4.4850000000000003</v>
      </c>
      <c r="AK50" s="130">
        <v>6.2380000000000004</v>
      </c>
      <c r="AL50" s="130">
        <v>8.4139999999999997</v>
      </c>
      <c r="AM50" s="130">
        <v>11.958</v>
      </c>
      <c r="AN50" s="130">
        <v>15.3</v>
      </c>
      <c r="AO50" s="130">
        <v>19.085999999999999</v>
      </c>
      <c r="AP50" s="130">
        <v>23.87</v>
      </c>
      <c r="AQ50" s="130">
        <v>26.19</v>
      </c>
      <c r="AR50" s="130">
        <v>30.974</v>
      </c>
      <c r="AS50" s="130">
        <v>38.779000000000003</v>
      </c>
      <c r="AT50" s="130">
        <v>47.362646939001003</v>
      </c>
      <c r="AU50" s="130">
        <v>54.563429903877903</v>
      </c>
      <c r="AV50" s="130">
        <v>55.627536283602403</v>
      </c>
      <c r="AW50" s="130">
        <v>66.414918913613505</v>
      </c>
      <c r="AX50" s="130">
        <v>74.168439870228994</v>
      </c>
      <c r="AY50" s="130">
        <v>71.100083582233097</v>
      </c>
      <c r="AZ50" s="130">
        <v>68.947597026618993</v>
      </c>
      <c r="BA50" s="130">
        <v>68.220381042067103</v>
      </c>
      <c r="BB50" s="130">
        <v>69.525671169999995</v>
      </c>
      <c r="BC50" s="130">
        <v>69.815546925000007</v>
      </c>
      <c r="BD50" s="130">
        <v>73.834421820000003</v>
      </c>
      <c r="BE50" s="131">
        <v>80.520709827390206</v>
      </c>
      <c r="BF50" s="132">
        <v>8.3583018917307697E-2</v>
      </c>
      <c r="BG50" s="132">
        <v>3.9378576099573501E-2</v>
      </c>
      <c r="BH50" s="132">
        <v>2.5586442481209799E-2</v>
      </c>
    </row>
    <row r="51" spans="1:60">
      <c r="A51" s="136" t="s">
        <v>298</v>
      </c>
      <c r="B51" s="130">
        <v>0</v>
      </c>
      <c r="C51" s="130">
        <v>0</v>
      </c>
      <c r="D51" s="130">
        <v>0</v>
      </c>
      <c r="E51" s="130">
        <v>0</v>
      </c>
      <c r="F51" s="130">
        <v>0</v>
      </c>
      <c r="G51" s="130">
        <v>0.13</v>
      </c>
      <c r="H51" s="130">
        <v>0.16</v>
      </c>
      <c r="I51" s="130">
        <v>0.22600000000000001</v>
      </c>
      <c r="J51" s="130">
        <v>0.39900000000000002</v>
      </c>
      <c r="K51" s="130">
        <v>0.35699999999999998</v>
      </c>
      <c r="L51" s="130">
        <v>0.31</v>
      </c>
      <c r="M51" s="130">
        <v>0.35399999999999998</v>
      </c>
      <c r="N51" s="130">
        <v>0.36</v>
      </c>
      <c r="O51" s="130">
        <v>0.27600000000000002</v>
      </c>
      <c r="P51" s="130">
        <v>0.34699999999999998</v>
      </c>
      <c r="Q51" s="130">
        <v>0.72099999999999997</v>
      </c>
      <c r="R51" s="130">
        <v>0.92100000000000004</v>
      </c>
      <c r="S51" s="130">
        <v>1.002</v>
      </c>
      <c r="T51" s="130">
        <v>1.45</v>
      </c>
      <c r="U51" s="130">
        <v>1.853</v>
      </c>
      <c r="V51" s="130">
        <v>1.8080000000000001</v>
      </c>
      <c r="W51" s="130">
        <v>1.986</v>
      </c>
      <c r="X51" s="130">
        <v>1.9650000000000001</v>
      </c>
      <c r="Y51" s="130">
        <v>2.0459999999999998</v>
      </c>
      <c r="Z51" s="130">
        <v>2.194</v>
      </c>
      <c r="AA51" s="130">
        <v>1.9490000000000001</v>
      </c>
      <c r="AB51" s="130">
        <v>1.873</v>
      </c>
      <c r="AC51" s="130">
        <v>2.0409999999999999</v>
      </c>
      <c r="AD51" s="130">
        <v>2.2240000000000002</v>
      </c>
      <c r="AE51" s="130">
        <v>2.3050000000000002</v>
      </c>
      <c r="AF51" s="130">
        <v>2.46</v>
      </c>
      <c r="AG51" s="130">
        <v>2.2629999999999999</v>
      </c>
      <c r="AH51" s="130">
        <v>2.9769999999999999</v>
      </c>
      <c r="AI51" s="130">
        <v>3.089</v>
      </c>
      <c r="AJ51" s="130">
        <v>3.056</v>
      </c>
      <c r="AK51" s="130">
        <v>4.556</v>
      </c>
      <c r="AL51" s="130">
        <v>4.2610000000000001</v>
      </c>
      <c r="AM51" s="130">
        <v>4.7850000000000001</v>
      </c>
      <c r="AN51" s="130">
        <v>5.1909999999999998</v>
      </c>
      <c r="AO51" s="130">
        <v>8.0530000000000008</v>
      </c>
      <c r="AP51" s="130">
        <v>8.4420000000000002</v>
      </c>
      <c r="AQ51" s="130">
        <v>9.3480000000000008</v>
      </c>
      <c r="AR51" s="130">
        <v>11.269</v>
      </c>
      <c r="AS51" s="130">
        <v>12.337</v>
      </c>
      <c r="AT51" s="130">
        <v>13.952</v>
      </c>
      <c r="AU51" s="130">
        <v>15.702999999999999</v>
      </c>
      <c r="AV51" s="130">
        <v>17.626999999999999</v>
      </c>
      <c r="AW51" s="130">
        <v>19.378</v>
      </c>
      <c r="AX51" s="130">
        <v>21.327000000000002</v>
      </c>
      <c r="AY51" s="130">
        <v>21.977</v>
      </c>
      <c r="AZ51" s="130">
        <v>27.13</v>
      </c>
      <c r="BA51" s="130">
        <v>27.110078000000001</v>
      </c>
      <c r="BB51" s="130">
        <v>29.914999999999999</v>
      </c>
      <c r="BC51" s="130">
        <v>28.927</v>
      </c>
      <c r="BD51" s="130">
        <v>33.545999999999999</v>
      </c>
      <c r="BE51" s="131">
        <v>40.1191458079578</v>
      </c>
      <c r="BF51" s="132">
        <v>0.18829538154759801</v>
      </c>
      <c r="BG51" s="132">
        <v>8.5405197890702403E-2</v>
      </c>
      <c r="BH51" s="132">
        <v>1.27483503164723E-2</v>
      </c>
    </row>
    <row r="52" spans="1:60">
      <c r="A52" s="136" t="s">
        <v>299</v>
      </c>
      <c r="B52" s="130">
        <v>0</v>
      </c>
      <c r="C52" s="130">
        <v>0</v>
      </c>
      <c r="D52" s="130">
        <v>0</v>
      </c>
      <c r="E52" s="130">
        <v>0</v>
      </c>
      <c r="F52" s="130">
        <v>0</v>
      </c>
      <c r="G52" s="130">
        <v>0</v>
      </c>
      <c r="H52" s="130">
        <v>0</v>
      </c>
      <c r="I52" s="130">
        <v>0</v>
      </c>
      <c r="J52" s="130">
        <v>0</v>
      </c>
      <c r="K52" s="130">
        <v>0</v>
      </c>
      <c r="L52" s="130">
        <v>0</v>
      </c>
      <c r="M52" s="130">
        <v>0</v>
      </c>
      <c r="N52" s="130">
        <v>0</v>
      </c>
      <c r="O52" s="130">
        <v>9.8000000000000004E-2</v>
      </c>
      <c r="P52" s="130">
        <v>0.28699999999999998</v>
      </c>
      <c r="Q52" s="130">
        <v>0.17299999999999999</v>
      </c>
      <c r="R52" s="130">
        <v>0.436</v>
      </c>
      <c r="S52" s="130">
        <v>0.39</v>
      </c>
      <c r="T52" s="130">
        <v>0.39600000000000002</v>
      </c>
      <c r="U52" s="130">
        <v>0.36899999999999999</v>
      </c>
      <c r="V52" s="130">
        <v>0.36499999999999999</v>
      </c>
      <c r="W52" s="130">
        <v>0.45800000000000002</v>
      </c>
      <c r="X52" s="130">
        <v>0.51100000000000001</v>
      </c>
      <c r="Y52" s="130">
        <v>0.51300000000000001</v>
      </c>
      <c r="Z52" s="130">
        <v>0.52900000000000003</v>
      </c>
      <c r="AA52" s="130">
        <v>0.439</v>
      </c>
      <c r="AB52" s="130">
        <v>0.438</v>
      </c>
      <c r="AC52" s="130">
        <v>0.48799999999999999</v>
      </c>
      <c r="AD52" s="130">
        <v>0.495</v>
      </c>
      <c r="AE52" s="130">
        <v>0.55500000000000005</v>
      </c>
      <c r="AF52" s="130">
        <v>0.57999999999999996</v>
      </c>
      <c r="AG52" s="130">
        <v>0.622</v>
      </c>
      <c r="AH52" s="130">
        <v>0.66700000000000004</v>
      </c>
      <c r="AI52" s="130">
        <v>0.7</v>
      </c>
      <c r="AJ52" s="130">
        <v>0.76200000000000001</v>
      </c>
      <c r="AK52" s="130">
        <v>0.84699999999999998</v>
      </c>
      <c r="AL52" s="130">
        <v>0.89300000000000002</v>
      </c>
      <c r="AM52" s="130">
        <v>0.92900000000000005</v>
      </c>
      <c r="AN52" s="130">
        <v>0.95299999999999996</v>
      </c>
      <c r="AO52" s="130">
        <v>0.99399999999999999</v>
      </c>
      <c r="AP52" s="130">
        <v>1.0449999999999999</v>
      </c>
      <c r="AQ52" s="130">
        <v>1.1739999999999999</v>
      </c>
      <c r="AR52" s="130">
        <v>1.224</v>
      </c>
      <c r="AS52" s="130">
        <v>1.2849999999999999</v>
      </c>
      <c r="AT52" s="130">
        <v>1.306</v>
      </c>
      <c r="AU52" s="130">
        <v>1.403</v>
      </c>
      <c r="AV52" s="130">
        <v>1.623</v>
      </c>
      <c r="AW52" s="130">
        <v>1.9139999999999999</v>
      </c>
      <c r="AX52" s="130">
        <v>2.1970000000000001</v>
      </c>
      <c r="AY52" s="130">
        <v>2.6139999999999999</v>
      </c>
      <c r="AZ52" s="130">
        <v>2.83</v>
      </c>
      <c r="BA52" s="130">
        <v>3.1669999999999998</v>
      </c>
      <c r="BB52" s="130">
        <v>3.6539999999999999</v>
      </c>
      <c r="BC52" s="130">
        <v>3.8780000000000001</v>
      </c>
      <c r="BD52" s="130">
        <v>4.1859999999999999</v>
      </c>
      <c r="BE52" s="131">
        <v>4.7342811888562197</v>
      </c>
      <c r="BF52" s="132">
        <v>0.123746362726207</v>
      </c>
      <c r="BG52" s="132">
        <v>0.11706147508532599</v>
      </c>
      <c r="BH52" s="132">
        <v>1.50437587532715E-3</v>
      </c>
    </row>
    <row r="53" spans="1:60">
      <c r="A53" s="136" t="s">
        <v>300</v>
      </c>
      <c r="B53" s="130">
        <v>0.1</v>
      </c>
      <c r="C53" s="130">
        <v>0.122</v>
      </c>
      <c r="D53" s="130">
        <v>0.17299999999999999</v>
      </c>
      <c r="E53" s="130">
        <v>0.17899999999999999</v>
      </c>
      <c r="F53" s="130">
        <v>0.17799999999999999</v>
      </c>
      <c r="G53" s="130">
        <v>0.16600000000000001</v>
      </c>
      <c r="H53" s="130">
        <v>0.16200000000000001</v>
      </c>
      <c r="I53" s="130">
        <v>0.17499999999999999</v>
      </c>
      <c r="J53" s="130">
        <v>0.19700000000000001</v>
      </c>
      <c r="K53" s="130">
        <v>0.20699999999999999</v>
      </c>
      <c r="L53" s="130">
        <v>0.22</v>
      </c>
      <c r="M53" s="130">
        <v>0.161</v>
      </c>
      <c r="N53" s="130">
        <v>0.218</v>
      </c>
      <c r="O53" s="130">
        <v>0.13700000000000001</v>
      </c>
      <c r="P53" s="130">
        <v>0.14499999999999999</v>
      </c>
      <c r="Q53" s="130">
        <v>0.13600000000000001</v>
      </c>
      <c r="R53" s="130">
        <v>0.11</v>
      </c>
      <c r="S53" s="130">
        <v>0</v>
      </c>
      <c r="T53" s="130">
        <v>0</v>
      </c>
      <c r="U53" s="130">
        <v>2.2100000000000002E-2</v>
      </c>
      <c r="V53" s="130">
        <v>6.0000000000000001E-3</v>
      </c>
      <c r="W53" s="130">
        <v>4.36E-2</v>
      </c>
      <c r="X53" s="130">
        <v>5.79E-2</v>
      </c>
      <c r="Y53" s="130">
        <v>6.8400000000000002E-2</v>
      </c>
      <c r="Z53" s="130">
        <v>6.2600000000000003E-2</v>
      </c>
      <c r="AA53" s="130">
        <v>8.0100000000000005E-2</v>
      </c>
      <c r="AB53" s="130">
        <v>0.1197</v>
      </c>
      <c r="AC53" s="130">
        <v>0.1167</v>
      </c>
      <c r="AD53" s="130">
        <v>0.13400000000000001</v>
      </c>
      <c r="AE53" s="130">
        <v>0.13</v>
      </c>
      <c r="AF53" s="130">
        <v>0.30830000000000002</v>
      </c>
      <c r="AG53" s="130">
        <v>0.2591</v>
      </c>
      <c r="AH53" s="130">
        <v>0.37680000000000002</v>
      </c>
      <c r="AI53" s="130">
        <v>0.33150000000000002</v>
      </c>
      <c r="AJ53" s="130">
        <v>0.2344</v>
      </c>
      <c r="AK53" s="130">
        <v>0.27489999999999998</v>
      </c>
      <c r="AL53" s="130">
        <v>0.33600000000000002</v>
      </c>
      <c r="AM53" s="130">
        <v>0.28260000000000002</v>
      </c>
      <c r="AN53" s="130">
        <v>0.22900000000000001</v>
      </c>
      <c r="AO53" s="130">
        <v>0.22689999999999999</v>
      </c>
      <c r="AP53" s="130">
        <v>0.18740000000000001</v>
      </c>
      <c r="AQ53" s="130">
        <v>0.27834999999999999</v>
      </c>
      <c r="AR53" s="130">
        <v>0.60604199999999997</v>
      </c>
      <c r="AS53" s="130">
        <v>1.151195</v>
      </c>
      <c r="AT53" s="130">
        <v>2.1827589999999999</v>
      </c>
      <c r="AU53" s="130">
        <v>3.9199739999999998</v>
      </c>
      <c r="AV53" s="130">
        <v>5.7639025384615401</v>
      </c>
      <c r="AW53" s="130">
        <v>7.3562797871443601</v>
      </c>
      <c r="AX53" s="130">
        <v>9.8063926153846204</v>
      </c>
      <c r="AY53" s="130">
        <v>11.984014</v>
      </c>
      <c r="AZ53" s="130">
        <v>16.512132999999999</v>
      </c>
      <c r="BA53" s="130">
        <v>23.01343</v>
      </c>
      <c r="BB53" s="130">
        <v>29.044599999999999</v>
      </c>
      <c r="BC53" s="130">
        <v>37.829515000000001</v>
      </c>
      <c r="BD53" s="130">
        <v>43.330574537417803</v>
      </c>
      <c r="BE53" s="131">
        <v>49.8202125099806</v>
      </c>
      <c r="BF53" s="132">
        <v>0.14241685574855101</v>
      </c>
      <c r="BG53" s="132">
        <v>0.34051085632241201</v>
      </c>
      <c r="BH53" s="132">
        <v>1.5830983165956301E-2</v>
      </c>
    </row>
    <row r="54" spans="1:60">
      <c r="A54" s="136" t="s">
        <v>301</v>
      </c>
      <c r="B54" s="130" t="s">
        <v>273</v>
      </c>
      <c r="C54" s="130" t="s">
        <v>273</v>
      </c>
      <c r="D54" s="130" t="s">
        <v>273</v>
      </c>
      <c r="E54" s="130" t="s">
        <v>273</v>
      </c>
      <c r="F54" s="130" t="s">
        <v>273</v>
      </c>
      <c r="G54" s="130" t="s">
        <v>273</v>
      </c>
      <c r="H54" s="130" t="s">
        <v>273</v>
      </c>
      <c r="I54" s="130" t="s">
        <v>273</v>
      </c>
      <c r="J54" s="130" t="s">
        <v>273</v>
      </c>
      <c r="K54" s="130" t="s">
        <v>273</v>
      </c>
      <c r="L54" s="130" t="s">
        <v>273</v>
      </c>
      <c r="M54" s="130" t="s">
        <v>273</v>
      </c>
      <c r="N54" s="130" t="s">
        <v>273</v>
      </c>
      <c r="O54" s="130" t="s">
        <v>273</v>
      </c>
      <c r="P54" s="130" t="s">
        <v>273</v>
      </c>
      <c r="Q54" s="130" t="s">
        <v>273</v>
      </c>
      <c r="R54" s="130" t="s">
        <v>273</v>
      </c>
      <c r="S54" s="130" t="s">
        <v>273</v>
      </c>
      <c r="T54" s="130" t="s">
        <v>273</v>
      </c>
      <c r="U54" s="130" t="s">
        <v>273</v>
      </c>
      <c r="V54" s="130">
        <v>0</v>
      </c>
      <c r="W54" s="130">
        <v>0</v>
      </c>
      <c r="X54" s="130">
        <v>0</v>
      </c>
      <c r="Y54" s="130">
        <v>0</v>
      </c>
      <c r="Z54" s="130">
        <v>0</v>
      </c>
      <c r="AA54" s="130">
        <v>0</v>
      </c>
      <c r="AB54" s="130">
        <v>0</v>
      </c>
      <c r="AC54" s="130">
        <v>0</v>
      </c>
      <c r="AD54" s="130">
        <v>0</v>
      </c>
      <c r="AE54" s="130">
        <v>0</v>
      </c>
      <c r="AF54" s="130">
        <v>0</v>
      </c>
      <c r="AG54" s="130">
        <v>0</v>
      </c>
      <c r="AH54" s="130">
        <v>0</v>
      </c>
      <c r="AI54" s="130">
        <v>3.0000000000000001E-3</v>
      </c>
      <c r="AJ54" s="130">
        <v>3.0000000000000001E-3</v>
      </c>
      <c r="AK54" s="130">
        <v>6.0000000000000001E-3</v>
      </c>
      <c r="AL54" s="130">
        <v>1.6E-2</v>
      </c>
      <c r="AM54" s="130">
        <v>2.1999999999999999E-2</v>
      </c>
      <c r="AN54" s="130">
        <v>3.1E-2</v>
      </c>
      <c r="AO54" s="130">
        <v>3.3000000000000002E-2</v>
      </c>
      <c r="AP54" s="130">
        <v>3.7999999999999999E-2</v>
      </c>
      <c r="AQ54" s="130">
        <v>3.5000000000000003E-2</v>
      </c>
      <c r="AR54" s="130">
        <v>0.32600000000000001</v>
      </c>
      <c r="AS54" s="130">
        <v>0.309</v>
      </c>
      <c r="AT54" s="130">
        <v>0.182</v>
      </c>
      <c r="AU54" s="130">
        <v>0.23799999999999999</v>
      </c>
      <c r="AV54" s="130">
        <v>0.25359999999999999</v>
      </c>
      <c r="AW54" s="130">
        <v>0.75549999999999995</v>
      </c>
      <c r="AX54" s="130">
        <v>1.3096000000000001</v>
      </c>
      <c r="AY54" s="130">
        <v>1.6892</v>
      </c>
      <c r="AZ54" s="130">
        <v>1.7059</v>
      </c>
      <c r="BA54" s="130">
        <v>1.5806</v>
      </c>
      <c r="BB54" s="130">
        <v>1.915</v>
      </c>
      <c r="BC54" s="130">
        <v>2.5964</v>
      </c>
      <c r="BD54" s="130">
        <v>5.2821812570606097</v>
      </c>
      <c r="BE54" s="131">
        <v>9.7155591351086397</v>
      </c>
      <c r="BF54" s="132">
        <v>0.82754455514723302</v>
      </c>
      <c r="BG54" s="132">
        <v>0.39240527763111899</v>
      </c>
      <c r="BH54" s="132">
        <v>3.08723799772925E-3</v>
      </c>
    </row>
    <row r="55" spans="1:60">
      <c r="A55" s="136" t="s">
        <v>302</v>
      </c>
      <c r="B55" s="130">
        <v>0</v>
      </c>
      <c r="C55" s="130">
        <v>0</v>
      </c>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1.0101010101010101E-3</v>
      </c>
      <c r="V55" s="130">
        <v>1.0101010101010101E-3</v>
      </c>
      <c r="W55" s="130">
        <v>1.0101010101010101E-3</v>
      </c>
      <c r="X55" s="130">
        <v>0</v>
      </c>
      <c r="Y55" s="130">
        <v>1.0101010101010101E-3</v>
      </c>
      <c r="Z55" s="130">
        <v>8.9999999999999993E-3</v>
      </c>
      <c r="AA55" s="130">
        <v>0.6048</v>
      </c>
      <c r="AB55" s="130">
        <v>0.69689999999999996</v>
      </c>
      <c r="AC55" s="130">
        <v>0.96719999999999995</v>
      </c>
      <c r="AD55" s="130">
        <v>1.415</v>
      </c>
      <c r="AE55" s="130">
        <v>1.8625</v>
      </c>
      <c r="AF55" s="130">
        <v>2.0335999999999999</v>
      </c>
      <c r="AG55" s="130">
        <v>2.2926000000000002</v>
      </c>
      <c r="AH55" s="130">
        <v>2.7768000000000002</v>
      </c>
      <c r="AI55" s="130">
        <v>3.5312000000000001</v>
      </c>
      <c r="AJ55" s="130">
        <v>4.2801</v>
      </c>
      <c r="AK55" s="130">
        <v>4.8288000000000002</v>
      </c>
      <c r="AL55" s="130">
        <v>5.4930000000000003</v>
      </c>
      <c r="AM55" s="130">
        <v>6.3421000000000003</v>
      </c>
      <c r="AN55" s="130">
        <v>7.4646999999999997</v>
      </c>
      <c r="AO55" s="130">
        <v>9.3069000000000006</v>
      </c>
      <c r="AP55" s="130">
        <v>12.0223</v>
      </c>
      <c r="AQ55" s="130">
        <v>13.523899999999999</v>
      </c>
      <c r="AR55" s="130">
        <v>14.612318665415</v>
      </c>
      <c r="AS55" s="130">
        <v>16.763525685724002</v>
      </c>
      <c r="AT55" s="130">
        <v>20.015919389022301</v>
      </c>
      <c r="AU55" s="130">
        <v>22.588890063133899</v>
      </c>
      <c r="AV55" s="130">
        <v>29.520425739953701</v>
      </c>
      <c r="AW55" s="130">
        <v>35.938880391300998</v>
      </c>
      <c r="AX55" s="130">
        <v>48.512304277674197</v>
      </c>
      <c r="AY55" s="130">
        <v>58.634553194359597</v>
      </c>
      <c r="AZ55" s="130">
        <v>77.0665603305319</v>
      </c>
      <c r="BA55" s="130">
        <v>77.632885464847405</v>
      </c>
      <c r="BB55" s="130">
        <v>93.014948012326599</v>
      </c>
      <c r="BC55" s="130">
        <v>104.605134452549</v>
      </c>
      <c r="BD55" s="130">
        <v>114.58064077972099</v>
      </c>
      <c r="BE55" s="131">
        <v>127.818958799024</v>
      </c>
      <c r="BF55" s="132">
        <v>0.10840251606311301</v>
      </c>
      <c r="BG55" s="132">
        <v>0.18376375895284799</v>
      </c>
      <c r="BH55" s="132">
        <v>4.0616040821424698E-2</v>
      </c>
    </row>
    <row r="56" spans="1:60">
      <c r="A56" s="136" t="s">
        <v>303</v>
      </c>
      <c r="B56" s="130">
        <v>0</v>
      </c>
      <c r="C56" s="130">
        <v>0</v>
      </c>
      <c r="D56" s="130">
        <v>0</v>
      </c>
      <c r="E56" s="130">
        <v>0</v>
      </c>
      <c r="F56" s="130">
        <v>0</v>
      </c>
      <c r="G56" s="130">
        <v>0</v>
      </c>
      <c r="H56" s="130">
        <v>0</v>
      </c>
      <c r="I56" s="130">
        <v>0</v>
      </c>
      <c r="J56" s="130">
        <v>0</v>
      </c>
      <c r="K56" s="130">
        <v>0</v>
      </c>
      <c r="L56" s="130">
        <v>0</v>
      </c>
      <c r="M56" s="130">
        <v>0</v>
      </c>
      <c r="N56" s="130">
        <v>0</v>
      </c>
      <c r="O56" s="130">
        <v>0</v>
      </c>
      <c r="P56" s="130">
        <v>0</v>
      </c>
      <c r="Q56" s="130">
        <v>0</v>
      </c>
      <c r="R56" s="130">
        <v>0</v>
      </c>
      <c r="S56" s="130">
        <v>0</v>
      </c>
      <c r="T56" s="130">
        <v>0</v>
      </c>
      <c r="U56" s="130">
        <v>0</v>
      </c>
      <c r="V56" s="130">
        <v>0</v>
      </c>
      <c r="W56" s="130">
        <v>0</v>
      </c>
      <c r="X56" s="130">
        <v>0</v>
      </c>
      <c r="Y56" s="130">
        <v>0</v>
      </c>
      <c r="Z56" s="130">
        <v>0</v>
      </c>
      <c r="AA56" s="130">
        <v>0</v>
      </c>
      <c r="AB56" s="130">
        <v>0</v>
      </c>
      <c r="AC56" s="130">
        <v>0</v>
      </c>
      <c r="AD56" s="130">
        <v>4.2727272727272698E-4</v>
      </c>
      <c r="AE56" s="130">
        <v>6.1111111111111099E-4</v>
      </c>
      <c r="AF56" s="130">
        <v>5.7575757575757604E-4</v>
      </c>
      <c r="AG56" s="130">
        <v>1.4871358585858601E-2</v>
      </c>
      <c r="AH56" s="130">
        <v>1.3412555555555599E-2</v>
      </c>
      <c r="AI56" s="130">
        <v>1.48370151515152E-2</v>
      </c>
      <c r="AJ56" s="130">
        <v>1.23696767676768E-2</v>
      </c>
      <c r="AK56" s="130">
        <v>1.18392828282828E-2</v>
      </c>
      <c r="AL56" s="130">
        <v>1.1765590909090899E-2</v>
      </c>
      <c r="AM56" s="130">
        <v>1.1278585858585899E-2</v>
      </c>
      <c r="AN56" s="130">
        <v>1.44147323232323E-2</v>
      </c>
      <c r="AO56" s="130">
        <v>3.4351848484848499E-2</v>
      </c>
      <c r="AP56" s="130">
        <v>3.9110464646464602E-2</v>
      </c>
      <c r="AQ56" s="130">
        <v>4.71358283113422E-2</v>
      </c>
      <c r="AR56" s="130">
        <v>6.0357917792272099E-2</v>
      </c>
      <c r="AS56" s="130">
        <v>5.0386601010101E-2</v>
      </c>
      <c r="AT56" s="130">
        <v>5.7426573096689602E-2</v>
      </c>
      <c r="AU56" s="130">
        <v>5.8816638891200798E-2</v>
      </c>
      <c r="AV56" s="130">
        <v>7.37718282828283E-2</v>
      </c>
      <c r="AW56" s="130">
        <v>9.9385595181403094E-2</v>
      </c>
      <c r="AX56" s="130">
        <v>0.14596869457575801</v>
      </c>
      <c r="AY56" s="130">
        <v>0.20920859131046601</v>
      </c>
      <c r="AZ56" s="130">
        <v>0.27119784775829298</v>
      </c>
      <c r="BA56" s="130">
        <v>0.36087484440855599</v>
      </c>
      <c r="BB56" s="130">
        <v>0.65038328871137496</v>
      </c>
      <c r="BC56" s="130">
        <v>0.98907690279304605</v>
      </c>
      <c r="BD56" s="130">
        <v>2.1638006942797299</v>
      </c>
      <c r="BE56" s="131">
        <v>2.3585761375996901</v>
      </c>
      <c r="BF56" s="132">
        <v>8.3044044684118495E-2</v>
      </c>
      <c r="BG56" s="132">
        <v>0.42922928071078598</v>
      </c>
      <c r="BH56" s="132">
        <v>7.4946647653273001E-4</v>
      </c>
    </row>
    <row r="57" spans="1:60" s="125" customFormat="1">
      <c r="A57" s="133" t="s">
        <v>304</v>
      </c>
      <c r="B57" s="134">
        <v>3.0089999999999999</v>
      </c>
      <c r="C57" s="134">
        <v>4.101</v>
      </c>
      <c r="D57" s="134">
        <v>4.4889999999999999</v>
      </c>
      <c r="E57" s="134">
        <v>4.9969999999999999</v>
      </c>
      <c r="F57" s="134">
        <v>5.4229039999999999</v>
      </c>
      <c r="G57" s="134">
        <v>7.1183569613</v>
      </c>
      <c r="H57" s="134">
        <v>7.2318836260000001</v>
      </c>
      <c r="I57" s="134">
        <v>7.1226080400000003</v>
      </c>
      <c r="J57" s="134">
        <v>7.6633912390000001</v>
      </c>
      <c r="K57" s="134">
        <v>8.0420601999999999</v>
      </c>
      <c r="L57" s="134">
        <v>8.5209420809999994</v>
      </c>
      <c r="M57" s="134">
        <v>8.4855972319999999</v>
      </c>
      <c r="N57" s="134">
        <v>8.8802913209999996</v>
      </c>
      <c r="O57" s="134">
        <v>9.3751390780000001</v>
      </c>
      <c r="P57" s="134">
        <v>9.7689579920000007</v>
      </c>
      <c r="Q57" s="134">
        <v>10.751449279999999</v>
      </c>
      <c r="R57" s="134">
        <v>10.764023151</v>
      </c>
      <c r="S57" s="134">
        <v>9.8546210040000002</v>
      </c>
      <c r="T57" s="134">
        <v>10.166752154999999</v>
      </c>
      <c r="U57" s="134">
        <v>10.549787909010099</v>
      </c>
      <c r="V57" s="134">
        <v>11.0198228390101</v>
      </c>
      <c r="W57" s="134">
        <v>13.153419657010099</v>
      </c>
      <c r="X57" s="134">
        <v>13.066101293999999</v>
      </c>
      <c r="Y57" s="134">
        <v>14.0088099050101</v>
      </c>
      <c r="Z57" s="134">
        <v>14.061766802090901</v>
      </c>
      <c r="AA57" s="134">
        <v>19.744813046467801</v>
      </c>
      <c r="AB57" s="134">
        <v>20.544960987838401</v>
      </c>
      <c r="AC57" s="134">
        <v>22.271739079757499</v>
      </c>
      <c r="AD57" s="134">
        <v>25.196304092121199</v>
      </c>
      <c r="AE57" s="134">
        <v>27.034823912202</v>
      </c>
      <c r="AF57" s="134">
        <v>30.408500656697399</v>
      </c>
      <c r="AG57" s="134">
        <v>31.5625964943209</v>
      </c>
      <c r="AH57" s="134">
        <v>39.022938594162703</v>
      </c>
      <c r="AI57" s="134">
        <v>47.378609478166901</v>
      </c>
      <c r="AJ57" s="134">
        <v>52.435119995812698</v>
      </c>
      <c r="AK57" s="134">
        <v>64.920435748285897</v>
      </c>
      <c r="AL57" s="134">
        <v>72.059157798438804</v>
      </c>
      <c r="AM57" s="134">
        <v>87.3590404989489</v>
      </c>
      <c r="AN57" s="134">
        <v>102.980820825135</v>
      </c>
      <c r="AO57" s="134">
        <v>128.849026238048</v>
      </c>
      <c r="AP57" s="134">
        <v>151.256311369841</v>
      </c>
      <c r="AQ57" s="134">
        <v>174.96548544520201</v>
      </c>
      <c r="AR57" s="134">
        <v>208.99872861980501</v>
      </c>
      <c r="AS57" s="134">
        <v>238.89971373648899</v>
      </c>
      <c r="AT57" s="134">
        <v>270.32261635771499</v>
      </c>
      <c r="AU57" s="134">
        <v>313.59787121589198</v>
      </c>
      <c r="AV57" s="134">
        <v>379.53608814577001</v>
      </c>
      <c r="AW57" s="134">
        <v>449.85121480154498</v>
      </c>
      <c r="AX57" s="134">
        <v>509.21031739959102</v>
      </c>
      <c r="AY57" s="134">
        <v>549.67602086012903</v>
      </c>
      <c r="AZ57" s="134">
        <v>627.53674958136901</v>
      </c>
      <c r="BA57" s="134">
        <v>640.22171078864199</v>
      </c>
      <c r="BB57" s="134">
        <v>719.73679975879202</v>
      </c>
      <c r="BC57" s="134">
        <v>759.922771974326</v>
      </c>
      <c r="BD57" s="134">
        <v>839.95394495969902</v>
      </c>
      <c r="BE57" s="134">
        <v>921.00834006926596</v>
      </c>
      <c r="BF57" s="135">
        <v>8.94857716494801E-2</v>
      </c>
      <c r="BG57" s="135">
        <v>0.113598862708311</v>
      </c>
      <c r="BH57" s="135">
        <v>0.29266168875576398</v>
      </c>
    </row>
    <row r="58" spans="1:6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2"/>
      <c r="BG58" s="132"/>
      <c r="BH58" s="132"/>
    </row>
    <row r="59" spans="1:60">
      <c r="A59" s="136" t="s">
        <v>305</v>
      </c>
      <c r="B59" s="130" t="s">
        <v>273</v>
      </c>
      <c r="C59" s="130" t="s">
        <v>273</v>
      </c>
      <c r="D59" s="130" t="s">
        <v>273</v>
      </c>
      <c r="E59" s="130" t="s">
        <v>273</v>
      </c>
      <c r="F59" s="130" t="s">
        <v>273</v>
      </c>
      <c r="G59" s="130" t="s">
        <v>273</v>
      </c>
      <c r="H59" s="130" t="s">
        <v>273</v>
      </c>
      <c r="I59" s="130" t="s">
        <v>273</v>
      </c>
      <c r="J59" s="130" t="s">
        <v>273</v>
      </c>
      <c r="K59" s="130" t="s">
        <v>273</v>
      </c>
      <c r="L59" s="130" t="s">
        <v>273</v>
      </c>
      <c r="M59" s="130" t="s">
        <v>273</v>
      </c>
      <c r="N59" s="130" t="s">
        <v>273</v>
      </c>
      <c r="O59" s="130" t="s">
        <v>273</v>
      </c>
      <c r="P59" s="130" t="s">
        <v>273</v>
      </c>
      <c r="Q59" s="130" t="s">
        <v>273</v>
      </c>
      <c r="R59" s="130" t="s">
        <v>273</v>
      </c>
      <c r="S59" s="130" t="s">
        <v>273</v>
      </c>
      <c r="T59" s="130" t="s">
        <v>273</v>
      </c>
      <c r="U59" s="130" t="s">
        <v>273</v>
      </c>
      <c r="V59" s="130">
        <v>0</v>
      </c>
      <c r="W59" s="130">
        <v>0</v>
      </c>
      <c r="X59" s="130">
        <v>0</v>
      </c>
      <c r="Y59" s="130">
        <v>0</v>
      </c>
      <c r="Z59" s="130">
        <v>0</v>
      </c>
      <c r="AA59" s="130">
        <v>0</v>
      </c>
      <c r="AB59" s="130">
        <v>0</v>
      </c>
      <c r="AC59" s="130">
        <v>0</v>
      </c>
      <c r="AD59" s="130">
        <v>0</v>
      </c>
      <c r="AE59" s="130">
        <v>0</v>
      </c>
      <c r="AF59" s="130">
        <v>0</v>
      </c>
      <c r="AG59" s="130">
        <v>0</v>
      </c>
      <c r="AH59" s="130">
        <v>0</v>
      </c>
      <c r="AI59" s="130">
        <v>0</v>
      </c>
      <c r="AJ59" s="130">
        <v>0</v>
      </c>
      <c r="AK59" s="130">
        <v>0</v>
      </c>
      <c r="AL59" s="130">
        <v>0</v>
      </c>
      <c r="AM59" s="130">
        <v>0</v>
      </c>
      <c r="AN59" s="130">
        <v>0</v>
      </c>
      <c r="AO59" s="130">
        <v>0</v>
      </c>
      <c r="AP59" s="130">
        <v>0</v>
      </c>
      <c r="AQ59" s="130">
        <v>0</v>
      </c>
      <c r="AR59" s="130">
        <v>0</v>
      </c>
      <c r="AS59" s="130">
        <v>0</v>
      </c>
      <c r="AT59" s="130">
        <v>2.0999999999999999E-3</v>
      </c>
      <c r="AU59" s="130">
        <v>5.0000000000000001E-4</v>
      </c>
      <c r="AV59" s="130">
        <v>0</v>
      </c>
      <c r="AW59" s="130">
        <v>0</v>
      </c>
      <c r="AX59" s="130">
        <v>6.8599999999999994E-2</v>
      </c>
      <c r="AY59" s="130">
        <v>9.2200000000000004E-2</v>
      </c>
      <c r="AZ59" s="130">
        <v>0.10009999999999999</v>
      </c>
      <c r="BA59" s="130">
        <v>0.14535000000000001</v>
      </c>
      <c r="BB59" s="130">
        <v>0.14445</v>
      </c>
      <c r="BC59" s="130">
        <v>0.20305999999999999</v>
      </c>
      <c r="BD59" s="130">
        <v>0.24754999999999999</v>
      </c>
      <c r="BE59" s="131">
        <v>0.24051835616</v>
      </c>
      <c r="BF59" s="132">
        <v>-3.4618948099789403E-2</v>
      </c>
      <c r="BG59" s="132">
        <v>0.60190159248928798</v>
      </c>
      <c r="BH59" s="132">
        <v>7.64276556770941E-5</v>
      </c>
    </row>
    <row r="60" spans="1:60">
      <c r="A60" s="136" t="s">
        <v>306</v>
      </c>
      <c r="B60" s="130" t="s">
        <v>273</v>
      </c>
      <c r="C60" s="130" t="s">
        <v>273</v>
      </c>
      <c r="D60" s="130" t="s">
        <v>273</v>
      </c>
      <c r="E60" s="130" t="s">
        <v>273</v>
      </c>
      <c r="F60" s="130" t="s">
        <v>273</v>
      </c>
      <c r="G60" s="130" t="s">
        <v>273</v>
      </c>
      <c r="H60" s="130" t="s">
        <v>273</v>
      </c>
      <c r="I60" s="130" t="s">
        <v>273</v>
      </c>
      <c r="J60" s="130" t="s">
        <v>273</v>
      </c>
      <c r="K60" s="130" t="s">
        <v>273</v>
      </c>
      <c r="L60" s="130" t="s">
        <v>273</v>
      </c>
      <c r="M60" s="130" t="s">
        <v>273</v>
      </c>
      <c r="N60" s="130" t="s">
        <v>273</v>
      </c>
      <c r="O60" s="130" t="s">
        <v>273</v>
      </c>
      <c r="P60" s="130" t="s">
        <v>273</v>
      </c>
      <c r="Q60" s="130" t="s">
        <v>273</v>
      </c>
      <c r="R60" s="130" t="s">
        <v>273</v>
      </c>
      <c r="S60" s="130" t="s">
        <v>273</v>
      </c>
      <c r="T60" s="130" t="s">
        <v>273</v>
      </c>
      <c r="U60" s="130" t="s">
        <v>273</v>
      </c>
      <c r="V60" s="130">
        <v>0</v>
      </c>
      <c r="W60" s="130">
        <v>0</v>
      </c>
      <c r="X60" s="130">
        <v>0</v>
      </c>
      <c r="Y60" s="130">
        <v>0</v>
      </c>
      <c r="Z60" s="130">
        <v>0</v>
      </c>
      <c r="AA60" s="130">
        <v>0</v>
      </c>
      <c r="AB60" s="130">
        <v>0</v>
      </c>
      <c r="AC60" s="130">
        <v>0</v>
      </c>
      <c r="AD60" s="130">
        <v>0</v>
      </c>
      <c r="AE60" s="130">
        <v>0</v>
      </c>
      <c r="AF60" s="130">
        <v>0</v>
      </c>
      <c r="AG60" s="130">
        <v>0</v>
      </c>
      <c r="AH60" s="130">
        <v>0</v>
      </c>
      <c r="AI60" s="130">
        <v>0</v>
      </c>
      <c r="AJ60" s="130">
        <v>0</v>
      </c>
      <c r="AK60" s="130">
        <v>0</v>
      </c>
      <c r="AL60" s="130">
        <v>0</v>
      </c>
      <c r="AM60" s="130">
        <v>0</v>
      </c>
      <c r="AN60" s="130">
        <v>0</v>
      </c>
      <c r="AO60" s="130">
        <v>1.0101010101010101E-3</v>
      </c>
      <c r="AP60" s="130">
        <v>1E-3</v>
      </c>
      <c r="AQ60" s="130">
        <v>3.0000000000000001E-3</v>
      </c>
      <c r="AR60" s="130">
        <v>1.4999999999999999E-2</v>
      </c>
      <c r="AS60" s="130">
        <v>3.4000000000000002E-2</v>
      </c>
      <c r="AT60" s="130">
        <v>6.0999999999999999E-2</v>
      </c>
      <c r="AU60" s="130">
        <v>8.5000000000000006E-2</v>
      </c>
      <c r="AV60" s="130">
        <v>9.9000000000000005E-2</v>
      </c>
      <c r="AW60" s="130">
        <v>0.10100000000000001</v>
      </c>
      <c r="AX60" s="130">
        <v>9.0399999999999994E-2</v>
      </c>
      <c r="AY60" s="130">
        <v>0.09</v>
      </c>
      <c r="AZ60" s="130">
        <v>0.14199999999999999</v>
      </c>
      <c r="BA60" s="130">
        <v>0.193</v>
      </c>
      <c r="BB60" s="130">
        <v>0.29199999999999998</v>
      </c>
      <c r="BC60" s="130">
        <v>0.32600000000000001</v>
      </c>
      <c r="BD60" s="130">
        <v>0.45500000000000002</v>
      </c>
      <c r="BE60" s="131">
        <v>0.47769106275867701</v>
      </c>
      <c r="BF60" s="132">
        <v>4.31558393738809E-2</v>
      </c>
      <c r="BG60" s="132">
        <v>0.215513049490868</v>
      </c>
      <c r="BH60" s="132">
        <v>1.5179219019881599E-4</v>
      </c>
    </row>
    <row r="61" spans="1:60">
      <c r="A61" s="136" t="s">
        <v>307</v>
      </c>
      <c r="B61" s="130" t="s">
        <v>273</v>
      </c>
      <c r="C61" s="130" t="s">
        <v>273</v>
      </c>
      <c r="D61" s="130" t="s">
        <v>273</v>
      </c>
      <c r="E61" s="130" t="s">
        <v>273</v>
      </c>
      <c r="F61" s="130" t="s">
        <v>273</v>
      </c>
      <c r="G61" s="130" t="s">
        <v>273</v>
      </c>
      <c r="H61" s="130" t="s">
        <v>273</v>
      </c>
      <c r="I61" s="130" t="s">
        <v>273</v>
      </c>
      <c r="J61" s="130" t="s">
        <v>273</v>
      </c>
      <c r="K61" s="130" t="s">
        <v>273</v>
      </c>
      <c r="L61" s="130" t="s">
        <v>273</v>
      </c>
      <c r="M61" s="130" t="s">
        <v>273</v>
      </c>
      <c r="N61" s="130" t="s">
        <v>273</v>
      </c>
      <c r="O61" s="130" t="s">
        <v>273</v>
      </c>
      <c r="P61" s="130" t="s">
        <v>273</v>
      </c>
      <c r="Q61" s="130" t="s">
        <v>273</v>
      </c>
      <c r="R61" s="130" t="s">
        <v>273</v>
      </c>
      <c r="S61" s="130" t="s">
        <v>273</v>
      </c>
      <c r="T61" s="130" t="s">
        <v>273</v>
      </c>
      <c r="U61" s="130" t="s">
        <v>273</v>
      </c>
      <c r="V61" s="130">
        <v>0</v>
      </c>
      <c r="W61" s="130">
        <v>0</v>
      </c>
      <c r="X61" s="130">
        <v>0</v>
      </c>
      <c r="Y61" s="130">
        <v>0</v>
      </c>
      <c r="Z61" s="130">
        <v>0</v>
      </c>
      <c r="AA61" s="130">
        <v>0</v>
      </c>
      <c r="AB61" s="130">
        <v>0</v>
      </c>
      <c r="AC61" s="130">
        <v>0</v>
      </c>
      <c r="AD61" s="130">
        <v>0</v>
      </c>
      <c r="AE61" s="130">
        <v>0</v>
      </c>
      <c r="AF61" s="130">
        <v>0</v>
      </c>
      <c r="AG61" s="130">
        <v>0</v>
      </c>
      <c r="AH61" s="130">
        <v>0</v>
      </c>
      <c r="AI61" s="130">
        <v>0</v>
      </c>
      <c r="AJ61" s="130">
        <v>0</v>
      </c>
      <c r="AK61" s="130">
        <v>0</v>
      </c>
      <c r="AL61" s="130">
        <v>0</v>
      </c>
      <c r="AM61" s="130">
        <v>0</v>
      </c>
      <c r="AN61" s="130">
        <v>0</v>
      </c>
      <c r="AO61" s="130">
        <v>0</v>
      </c>
      <c r="AP61" s="130">
        <v>0</v>
      </c>
      <c r="AQ61" s="130">
        <v>0</v>
      </c>
      <c r="AR61" s="130">
        <v>0</v>
      </c>
      <c r="AS61" s="130">
        <v>0</v>
      </c>
      <c r="AT61" s="130">
        <v>0</v>
      </c>
      <c r="AU61" s="130">
        <v>0</v>
      </c>
      <c r="AV61" s="130">
        <v>1.47E-4</v>
      </c>
      <c r="AW61" s="130">
        <v>2.686E-3</v>
      </c>
      <c r="AX61" s="130">
        <v>5.3360999999999999E-3</v>
      </c>
      <c r="AY61" s="130">
        <v>1.45042E-2</v>
      </c>
      <c r="AZ61" s="130">
        <v>0.17836930000000001</v>
      </c>
      <c r="BA61" s="130">
        <v>0.36524590000000001</v>
      </c>
      <c r="BB61" s="130">
        <v>0.43455339999999998</v>
      </c>
      <c r="BC61" s="130">
        <v>0.52900709999999995</v>
      </c>
      <c r="BD61" s="130">
        <v>1.1034689</v>
      </c>
      <c r="BE61" s="131">
        <v>3.7128942411986299</v>
      </c>
      <c r="BF61" s="132">
        <v>2.3432276919284298</v>
      </c>
      <c r="BG61" s="132">
        <v>0</v>
      </c>
      <c r="BH61" s="132">
        <v>1.1798176536805499E-3</v>
      </c>
    </row>
    <row r="62" spans="1:60">
      <c r="A62" s="136" t="s">
        <v>308</v>
      </c>
      <c r="B62" s="130" t="s">
        <v>273</v>
      </c>
      <c r="C62" s="130" t="s">
        <v>273</v>
      </c>
      <c r="D62" s="130" t="s">
        <v>273</v>
      </c>
      <c r="E62" s="130" t="s">
        <v>273</v>
      </c>
      <c r="F62" s="130" t="s">
        <v>273</v>
      </c>
      <c r="G62" s="130" t="s">
        <v>273</v>
      </c>
      <c r="H62" s="130" t="s">
        <v>273</v>
      </c>
      <c r="I62" s="130" t="s">
        <v>273</v>
      </c>
      <c r="J62" s="130" t="s">
        <v>273</v>
      </c>
      <c r="K62" s="130" t="s">
        <v>273</v>
      </c>
      <c r="L62" s="130" t="s">
        <v>273</v>
      </c>
      <c r="M62" s="130" t="s">
        <v>273</v>
      </c>
      <c r="N62" s="130" t="s">
        <v>273</v>
      </c>
      <c r="O62" s="130" t="s">
        <v>273</v>
      </c>
      <c r="P62" s="130" t="s">
        <v>273</v>
      </c>
      <c r="Q62" s="130" t="s">
        <v>273</v>
      </c>
      <c r="R62" s="130" t="s">
        <v>273</v>
      </c>
      <c r="S62" s="130" t="s">
        <v>273</v>
      </c>
      <c r="T62" s="130" t="s">
        <v>273</v>
      </c>
      <c r="U62" s="130" t="s">
        <v>273</v>
      </c>
      <c r="V62" s="130">
        <v>0</v>
      </c>
      <c r="W62" s="130">
        <v>0</v>
      </c>
      <c r="X62" s="130">
        <v>0</v>
      </c>
      <c r="Y62" s="130">
        <v>0</v>
      </c>
      <c r="Z62" s="130">
        <v>0</v>
      </c>
      <c r="AA62" s="130">
        <v>6.5000000000000002E-2</v>
      </c>
      <c r="AB62" s="130">
        <v>6.5000000000000002E-2</v>
      </c>
      <c r="AC62" s="130">
        <v>6.3E-2</v>
      </c>
      <c r="AD62" s="130">
        <v>0.06</v>
      </c>
      <c r="AE62" s="130">
        <v>6.0999999999999999E-2</v>
      </c>
      <c r="AF62" s="130">
        <v>5.8999999999999997E-2</v>
      </c>
      <c r="AG62" s="130">
        <v>5.7000000000000002E-2</v>
      </c>
      <c r="AH62" s="130">
        <v>5.7000000000000002E-2</v>
      </c>
      <c r="AI62" s="130">
        <v>5.8000000000000003E-2</v>
      </c>
      <c r="AJ62" s="130">
        <v>5.8000000000000003E-2</v>
      </c>
      <c r="AK62" s="130">
        <v>8.1000000000000003E-2</v>
      </c>
      <c r="AL62" s="130">
        <v>0.1172</v>
      </c>
      <c r="AM62" s="130">
        <v>0.17949999999999999</v>
      </c>
      <c r="AN62" s="130">
        <v>0.37440000000000001</v>
      </c>
      <c r="AO62" s="130">
        <v>0.45679999999999998</v>
      </c>
      <c r="AP62" s="130">
        <v>0.45810000000000001</v>
      </c>
      <c r="AQ62" s="130">
        <v>0.51090000000000002</v>
      </c>
      <c r="AR62" s="130">
        <v>0.49109999999999998</v>
      </c>
      <c r="AS62" s="130">
        <v>0.49409999999999998</v>
      </c>
      <c r="AT62" s="130">
        <v>0.50119999999999998</v>
      </c>
      <c r="AU62" s="130">
        <v>0.54110000000000003</v>
      </c>
      <c r="AV62" s="130">
        <v>0.56379999999999997</v>
      </c>
      <c r="AW62" s="130">
        <v>0.51231150684931503</v>
      </c>
      <c r="AX62" s="130">
        <v>0.49680000000000002</v>
      </c>
      <c r="AY62" s="130">
        <v>0.81050599999999995</v>
      </c>
      <c r="AZ62" s="130">
        <v>0.96483699999999994</v>
      </c>
      <c r="BA62" s="130">
        <v>1.0623205</v>
      </c>
      <c r="BB62" s="130">
        <v>1.2021790000000001</v>
      </c>
      <c r="BC62" s="130">
        <v>1.3659269999999999</v>
      </c>
      <c r="BD62" s="130">
        <v>1.8210120000000001</v>
      </c>
      <c r="BE62" s="131">
        <v>3.5135420000000002</v>
      </c>
      <c r="BF62" s="132">
        <v>0.91710462875277099</v>
      </c>
      <c r="BG62" s="132">
        <v>0.13115376159426501</v>
      </c>
      <c r="BH62" s="132">
        <v>1.1164710356010099E-3</v>
      </c>
    </row>
    <row r="63" spans="1:60">
      <c r="A63" s="136" t="s">
        <v>309</v>
      </c>
      <c r="B63" s="130" t="s">
        <v>273</v>
      </c>
      <c r="C63" s="130" t="s">
        <v>273</v>
      </c>
      <c r="D63" s="130" t="s">
        <v>273</v>
      </c>
      <c r="E63" s="130" t="s">
        <v>273</v>
      </c>
      <c r="F63" s="130" t="s">
        <v>273</v>
      </c>
      <c r="G63" s="130" t="s">
        <v>273</v>
      </c>
      <c r="H63" s="130" t="s">
        <v>273</v>
      </c>
      <c r="I63" s="130" t="s">
        <v>273</v>
      </c>
      <c r="J63" s="130" t="s">
        <v>273</v>
      </c>
      <c r="K63" s="130" t="s">
        <v>273</v>
      </c>
      <c r="L63" s="130" t="s">
        <v>273</v>
      </c>
      <c r="M63" s="130" t="s">
        <v>273</v>
      </c>
      <c r="N63" s="130" t="s">
        <v>273</v>
      </c>
      <c r="O63" s="130" t="s">
        <v>273</v>
      </c>
      <c r="P63" s="130" t="s">
        <v>273</v>
      </c>
      <c r="Q63" s="130" t="s">
        <v>273</v>
      </c>
      <c r="R63" s="130" t="s">
        <v>273</v>
      </c>
      <c r="S63" s="130" t="s">
        <v>273</v>
      </c>
      <c r="T63" s="130" t="s">
        <v>273</v>
      </c>
      <c r="U63" s="130" t="s">
        <v>273</v>
      </c>
      <c r="V63" s="130">
        <v>0</v>
      </c>
      <c r="W63" s="130">
        <v>0</v>
      </c>
      <c r="X63" s="130">
        <v>0</v>
      </c>
      <c r="Y63" s="130">
        <v>0</v>
      </c>
      <c r="Z63" s="130">
        <v>0</v>
      </c>
      <c r="AA63" s="130">
        <v>0</v>
      </c>
      <c r="AB63" s="130">
        <v>0</v>
      </c>
      <c r="AC63" s="130">
        <v>0</v>
      </c>
      <c r="AD63" s="130">
        <v>0</v>
      </c>
      <c r="AE63" s="130">
        <v>0</v>
      </c>
      <c r="AF63" s="130">
        <v>0</v>
      </c>
      <c r="AG63" s="130">
        <v>0</v>
      </c>
      <c r="AH63" s="130">
        <v>0</v>
      </c>
      <c r="AI63" s="130">
        <v>0</v>
      </c>
      <c r="AJ63" s="130">
        <v>0</v>
      </c>
      <c r="AK63" s="130">
        <v>0</v>
      </c>
      <c r="AL63" s="130">
        <v>0</v>
      </c>
      <c r="AM63" s="130">
        <v>0</v>
      </c>
      <c r="AN63" s="130">
        <v>0</v>
      </c>
      <c r="AO63" s="130">
        <v>0</v>
      </c>
      <c r="AP63" s="130">
        <v>0</v>
      </c>
      <c r="AQ63" s="130">
        <v>0</v>
      </c>
      <c r="AR63" s="130">
        <v>0</v>
      </c>
      <c r="AS63" s="130">
        <v>0</v>
      </c>
      <c r="AT63" s="130">
        <v>0</v>
      </c>
      <c r="AU63" s="130">
        <v>1.595E-4</v>
      </c>
      <c r="AV63" s="130">
        <v>4.5675000000000002E-4</v>
      </c>
      <c r="AW63" s="130">
        <v>9.8143150684931496E-4</v>
      </c>
      <c r="AX63" s="130">
        <v>1.8487499999999999E-3</v>
      </c>
      <c r="AY63" s="130">
        <v>3.1175E-3</v>
      </c>
      <c r="AZ63" s="130">
        <v>5.2199999999999998E-3</v>
      </c>
      <c r="BA63" s="130">
        <v>6.9790684931506797E-3</v>
      </c>
      <c r="BB63" s="130">
        <v>6.96E-3</v>
      </c>
      <c r="BC63" s="130">
        <v>6.96E-3</v>
      </c>
      <c r="BD63" s="130">
        <v>6.96E-3</v>
      </c>
      <c r="BE63" s="131">
        <v>6.96E-3</v>
      </c>
      <c r="BF63" s="132">
        <v>-6.3956730233075696E-3</v>
      </c>
      <c r="BG63" s="132">
        <v>0</v>
      </c>
      <c r="BH63" s="132">
        <v>2.21162530796076E-6</v>
      </c>
    </row>
    <row r="64" spans="1:60">
      <c r="A64" s="136" t="s">
        <v>310</v>
      </c>
      <c r="B64" s="130">
        <v>0</v>
      </c>
      <c r="C64" s="130">
        <v>0</v>
      </c>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t="s">
        <v>273</v>
      </c>
      <c r="W64" s="130" t="s">
        <v>273</v>
      </c>
      <c r="X64" s="130" t="s">
        <v>273</v>
      </c>
      <c r="Y64" s="130" t="s">
        <v>273</v>
      </c>
      <c r="Z64" s="130" t="s">
        <v>273</v>
      </c>
      <c r="AA64" s="130" t="s">
        <v>273</v>
      </c>
      <c r="AB64" s="130" t="s">
        <v>273</v>
      </c>
      <c r="AC64" s="130" t="s">
        <v>273</v>
      </c>
      <c r="AD64" s="130" t="s">
        <v>273</v>
      </c>
      <c r="AE64" s="130" t="s">
        <v>273</v>
      </c>
      <c r="AF64" s="130" t="s">
        <v>273</v>
      </c>
      <c r="AG64" s="130" t="s">
        <v>273</v>
      </c>
      <c r="AH64" s="130" t="s">
        <v>273</v>
      </c>
      <c r="AI64" s="130" t="s">
        <v>273</v>
      </c>
      <c r="AJ64" s="130" t="s">
        <v>273</v>
      </c>
      <c r="AK64" s="130" t="s">
        <v>273</v>
      </c>
      <c r="AL64" s="130" t="s">
        <v>273</v>
      </c>
      <c r="AM64" s="130" t="s">
        <v>273</v>
      </c>
      <c r="AN64" s="130" t="s">
        <v>273</v>
      </c>
      <c r="AO64" s="130" t="s">
        <v>273</v>
      </c>
      <c r="AP64" s="130" t="s">
        <v>273</v>
      </c>
      <c r="AQ64" s="130" t="s">
        <v>273</v>
      </c>
      <c r="AR64" s="130" t="s">
        <v>273</v>
      </c>
      <c r="AS64" s="130" t="s">
        <v>273</v>
      </c>
      <c r="AT64" s="130" t="s">
        <v>273</v>
      </c>
      <c r="AU64" s="130" t="s">
        <v>273</v>
      </c>
      <c r="AV64" s="130" t="s">
        <v>273</v>
      </c>
      <c r="AW64" s="130" t="s">
        <v>273</v>
      </c>
      <c r="AX64" s="130" t="s">
        <v>273</v>
      </c>
      <c r="AY64" s="130" t="s">
        <v>273</v>
      </c>
      <c r="AZ64" s="130" t="s">
        <v>273</v>
      </c>
      <c r="BA64" s="130" t="s">
        <v>273</v>
      </c>
      <c r="BB64" s="130" t="s">
        <v>273</v>
      </c>
      <c r="BC64" s="130" t="s">
        <v>273</v>
      </c>
      <c r="BD64" s="130" t="s">
        <v>273</v>
      </c>
      <c r="BE64" s="131" t="s">
        <v>273</v>
      </c>
      <c r="BF64" s="132" t="s">
        <v>273</v>
      </c>
      <c r="BG64" s="132" t="s">
        <v>273</v>
      </c>
      <c r="BH64" s="132" t="s">
        <v>273</v>
      </c>
    </row>
    <row r="65" spans="1:60">
      <c r="A65" s="136" t="s">
        <v>311</v>
      </c>
      <c r="B65" s="130" t="s">
        <v>273</v>
      </c>
      <c r="C65" s="130" t="s">
        <v>273</v>
      </c>
      <c r="D65" s="130" t="s">
        <v>273</v>
      </c>
      <c r="E65" s="130" t="s">
        <v>273</v>
      </c>
      <c r="F65" s="130" t="s">
        <v>273</v>
      </c>
      <c r="G65" s="130" t="s">
        <v>273</v>
      </c>
      <c r="H65" s="130" t="s">
        <v>273</v>
      </c>
      <c r="I65" s="130" t="s">
        <v>273</v>
      </c>
      <c r="J65" s="130" t="s">
        <v>273</v>
      </c>
      <c r="K65" s="130" t="s">
        <v>273</v>
      </c>
      <c r="L65" s="130" t="s">
        <v>273</v>
      </c>
      <c r="M65" s="130" t="s">
        <v>273</v>
      </c>
      <c r="N65" s="130" t="s">
        <v>273</v>
      </c>
      <c r="O65" s="130" t="s">
        <v>273</v>
      </c>
      <c r="P65" s="130" t="s">
        <v>273</v>
      </c>
      <c r="Q65" s="130" t="s">
        <v>273</v>
      </c>
      <c r="R65" s="130" t="s">
        <v>273</v>
      </c>
      <c r="S65" s="130" t="s">
        <v>273</v>
      </c>
      <c r="T65" s="130" t="s">
        <v>273</v>
      </c>
      <c r="U65" s="130" t="s">
        <v>273</v>
      </c>
      <c r="V65" s="130">
        <v>0</v>
      </c>
      <c r="W65" s="130">
        <v>0</v>
      </c>
      <c r="X65" s="130">
        <v>0</v>
      </c>
      <c r="Y65" s="130">
        <v>0</v>
      </c>
      <c r="Z65" s="130">
        <v>0</v>
      </c>
      <c r="AA65" s="130">
        <v>0</v>
      </c>
      <c r="AB65" s="130">
        <v>0</v>
      </c>
      <c r="AC65" s="130">
        <v>0</v>
      </c>
      <c r="AD65" s="130">
        <v>0</v>
      </c>
      <c r="AE65" s="130">
        <v>0</v>
      </c>
      <c r="AF65" s="130">
        <v>0</v>
      </c>
      <c r="AG65" s="130">
        <v>0</v>
      </c>
      <c r="AH65" s="130">
        <v>0</v>
      </c>
      <c r="AI65" s="130">
        <v>0</v>
      </c>
      <c r="AJ65" s="130">
        <v>0</v>
      </c>
      <c r="AK65" s="130">
        <v>0</v>
      </c>
      <c r="AL65" s="130">
        <v>0</v>
      </c>
      <c r="AM65" s="130">
        <v>0</v>
      </c>
      <c r="AN65" s="130">
        <v>0</v>
      </c>
      <c r="AO65" s="130">
        <v>0</v>
      </c>
      <c r="AP65" s="130">
        <v>0</v>
      </c>
      <c r="AQ65" s="130">
        <v>0</v>
      </c>
      <c r="AR65" s="130">
        <v>0</v>
      </c>
      <c r="AS65" s="130">
        <v>0</v>
      </c>
      <c r="AT65" s="130">
        <v>0</v>
      </c>
      <c r="AU65" s="130">
        <v>0</v>
      </c>
      <c r="AV65" s="130">
        <v>0</v>
      </c>
      <c r="AW65" s="130">
        <v>0</v>
      </c>
      <c r="AX65" s="130">
        <v>0</v>
      </c>
      <c r="AY65" s="130">
        <v>0</v>
      </c>
      <c r="AZ65" s="130">
        <v>0</v>
      </c>
      <c r="BA65" s="130">
        <v>2.9999999999999997E-4</v>
      </c>
      <c r="BB65" s="130">
        <v>6.9999999999999999E-4</v>
      </c>
      <c r="BC65" s="130">
        <v>6.8269999999999997E-3</v>
      </c>
      <c r="BD65" s="130">
        <v>1.55E-2</v>
      </c>
      <c r="BE65" s="131">
        <v>1.55E-2</v>
      </c>
      <c r="BF65" s="132">
        <v>-6.3956730233074603E-3</v>
      </c>
      <c r="BG65" s="132">
        <v>0</v>
      </c>
      <c r="BH65" s="132">
        <v>4.9253149818091597E-6</v>
      </c>
    </row>
    <row r="66" spans="1:60">
      <c r="A66" s="136" t="s">
        <v>312</v>
      </c>
      <c r="B66" s="130" t="s">
        <v>273</v>
      </c>
      <c r="C66" s="130" t="s">
        <v>273</v>
      </c>
      <c r="D66" s="130" t="s">
        <v>273</v>
      </c>
      <c r="E66" s="130" t="s">
        <v>273</v>
      </c>
      <c r="F66" s="130" t="s">
        <v>273</v>
      </c>
      <c r="G66" s="130" t="s">
        <v>273</v>
      </c>
      <c r="H66" s="130" t="s">
        <v>273</v>
      </c>
      <c r="I66" s="130" t="s">
        <v>273</v>
      </c>
      <c r="J66" s="130" t="s">
        <v>273</v>
      </c>
      <c r="K66" s="130" t="s">
        <v>273</v>
      </c>
      <c r="L66" s="130" t="s">
        <v>273</v>
      </c>
      <c r="M66" s="130" t="s">
        <v>273</v>
      </c>
      <c r="N66" s="130" t="s">
        <v>273</v>
      </c>
      <c r="O66" s="130" t="s">
        <v>273</v>
      </c>
      <c r="P66" s="130" t="s">
        <v>273</v>
      </c>
      <c r="Q66" s="130" t="s">
        <v>273</v>
      </c>
      <c r="R66" s="130" t="s">
        <v>273</v>
      </c>
      <c r="S66" s="130" t="s">
        <v>273</v>
      </c>
      <c r="T66" s="130" t="s">
        <v>273</v>
      </c>
      <c r="U66" s="130" t="s">
        <v>273</v>
      </c>
      <c r="V66" s="130">
        <v>0</v>
      </c>
      <c r="W66" s="130">
        <v>0</v>
      </c>
      <c r="X66" s="130">
        <v>0</v>
      </c>
      <c r="Y66" s="130">
        <v>0</v>
      </c>
      <c r="Z66" s="130">
        <v>0</v>
      </c>
      <c r="AA66" s="130">
        <v>0</v>
      </c>
      <c r="AB66" s="130">
        <v>0</v>
      </c>
      <c r="AC66" s="130">
        <v>0</v>
      </c>
      <c r="AD66" s="130">
        <v>0</v>
      </c>
      <c r="AE66" s="130">
        <v>0</v>
      </c>
      <c r="AF66" s="130">
        <v>0</v>
      </c>
      <c r="AG66" s="130">
        <v>0</v>
      </c>
      <c r="AH66" s="130">
        <v>0</v>
      </c>
      <c r="AI66" s="130">
        <v>0</v>
      </c>
      <c r="AJ66" s="130">
        <v>0</v>
      </c>
      <c r="AK66" s="130">
        <v>0</v>
      </c>
      <c r="AL66" s="130">
        <v>0</v>
      </c>
      <c r="AM66" s="130">
        <v>0</v>
      </c>
      <c r="AN66" s="130">
        <v>0</v>
      </c>
      <c r="AO66" s="130">
        <v>0</v>
      </c>
      <c r="AP66" s="130">
        <v>0</v>
      </c>
      <c r="AQ66" s="130">
        <v>2.5999999999999999E-3</v>
      </c>
      <c r="AR66" s="130">
        <v>2.8999999999999998E-3</v>
      </c>
      <c r="AS66" s="130">
        <v>1.9E-3</v>
      </c>
      <c r="AT66" s="130">
        <v>4.3073749999999996E-3</v>
      </c>
      <c r="AU66" s="130">
        <v>4.1806250000000003E-3</v>
      </c>
      <c r="AV66" s="130">
        <v>3.166E-3</v>
      </c>
      <c r="AW66" s="130">
        <v>5.32382054794521E-3</v>
      </c>
      <c r="AX66" s="130">
        <v>1.100775E-2</v>
      </c>
      <c r="AY66" s="130">
        <v>2.6120750000000002E-2</v>
      </c>
      <c r="AZ66" s="130">
        <v>3.1148749999999999E-2</v>
      </c>
      <c r="BA66" s="130">
        <v>2.9767705479452101E-2</v>
      </c>
      <c r="BB66" s="130">
        <v>4.2243749999999997E-2</v>
      </c>
      <c r="BC66" s="130">
        <v>7.0743749999999994E-2</v>
      </c>
      <c r="BD66" s="130">
        <v>0.14874375000000001</v>
      </c>
      <c r="BE66" s="131">
        <v>0.14590393482823799</v>
      </c>
      <c r="BF66" s="132">
        <v>-2.5365563472331001E-2</v>
      </c>
      <c r="BG66" s="132">
        <v>0.41681802654959099</v>
      </c>
      <c r="BH66" s="132">
        <v>4.6362763620285603E-5</v>
      </c>
    </row>
    <row r="67" spans="1:60" s="125" customFormat="1">
      <c r="A67" s="133" t="s">
        <v>313</v>
      </c>
      <c r="B67" s="134">
        <v>0</v>
      </c>
      <c r="C67" s="134">
        <v>0</v>
      </c>
      <c r="D67" s="134">
        <v>0</v>
      </c>
      <c r="E67" s="134">
        <v>0</v>
      </c>
      <c r="F67" s="134">
        <v>0</v>
      </c>
      <c r="G67" s="134">
        <v>0</v>
      </c>
      <c r="H67" s="134">
        <v>0</v>
      </c>
      <c r="I67" s="134">
        <v>0</v>
      </c>
      <c r="J67" s="134">
        <v>0</v>
      </c>
      <c r="K67" s="134">
        <v>0</v>
      </c>
      <c r="L67" s="134">
        <v>0</v>
      </c>
      <c r="M67" s="134">
        <v>0</v>
      </c>
      <c r="N67" s="134">
        <v>0</v>
      </c>
      <c r="O67" s="134">
        <v>0</v>
      </c>
      <c r="P67" s="134">
        <v>0</v>
      </c>
      <c r="Q67" s="134">
        <v>0</v>
      </c>
      <c r="R67" s="134">
        <v>0</v>
      </c>
      <c r="S67" s="134">
        <v>0</v>
      </c>
      <c r="T67" s="134">
        <v>0</v>
      </c>
      <c r="U67" s="134">
        <v>0</v>
      </c>
      <c r="V67" s="134">
        <v>0</v>
      </c>
      <c r="W67" s="134">
        <v>0</v>
      </c>
      <c r="X67" s="134">
        <v>0</v>
      </c>
      <c r="Y67" s="134">
        <v>0</v>
      </c>
      <c r="Z67" s="134">
        <v>0</v>
      </c>
      <c r="AA67" s="134">
        <v>6.5000000000000002E-2</v>
      </c>
      <c r="AB67" s="134">
        <v>6.5000000000000002E-2</v>
      </c>
      <c r="AC67" s="134">
        <v>6.3E-2</v>
      </c>
      <c r="AD67" s="134">
        <v>0.06</v>
      </c>
      <c r="AE67" s="134">
        <v>6.0999999999999999E-2</v>
      </c>
      <c r="AF67" s="134">
        <v>5.8999999999999997E-2</v>
      </c>
      <c r="AG67" s="134">
        <v>5.7000000000000002E-2</v>
      </c>
      <c r="AH67" s="134">
        <v>5.7000000000000002E-2</v>
      </c>
      <c r="AI67" s="134">
        <v>5.8000000000000003E-2</v>
      </c>
      <c r="AJ67" s="134">
        <v>5.8000000000000003E-2</v>
      </c>
      <c r="AK67" s="134">
        <v>8.1000000000000003E-2</v>
      </c>
      <c r="AL67" s="134">
        <v>0.1172</v>
      </c>
      <c r="AM67" s="134">
        <v>0.17949999999999999</v>
      </c>
      <c r="AN67" s="134">
        <v>0.37440000000000001</v>
      </c>
      <c r="AO67" s="134">
        <v>0.457810101010101</v>
      </c>
      <c r="AP67" s="134">
        <v>0.45910000000000001</v>
      </c>
      <c r="AQ67" s="134">
        <v>0.51649999999999996</v>
      </c>
      <c r="AR67" s="134">
        <v>0.50900000000000001</v>
      </c>
      <c r="AS67" s="134">
        <v>0.53</v>
      </c>
      <c r="AT67" s="134">
        <v>0.56860737500000003</v>
      </c>
      <c r="AU67" s="134">
        <v>0.63094012499999996</v>
      </c>
      <c r="AV67" s="134">
        <v>0.66656974999999996</v>
      </c>
      <c r="AW67" s="134">
        <v>0.62230275890411002</v>
      </c>
      <c r="AX67" s="134">
        <v>0.67399260000000005</v>
      </c>
      <c r="AY67" s="134">
        <v>1.03644845</v>
      </c>
      <c r="AZ67" s="134">
        <v>1.4216750499999999</v>
      </c>
      <c r="BA67" s="134">
        <v>1.8029631739726</v>
      </c>
      <c r="BB67" s="134">
        <v>2.1230861499999998</v>
      </c>
      <c r="BC67" s="134">
        <v>2.5085248500000001</v>
      </c>
      <c r="BD67" s="134">
        <v>3.7982346499999999</v>
      </c>
      <c r="BE67" s="134">
        <v>8.1130095949455505</v>
      </c>
      <c r="BF67" s="135">
        <v>1.1223337105677</v>
      </c>
      <c r="BG67" s="135">
        <v>0.202176958565631</v>
      </c>
      <c r="BH67" s="135">
        <v>2.5780082390675298E-3</v>
      </c>
    </row>
    <row r="68" spans="1:6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1"/>
      <c r="BF68" s="132"/>
      <c r="BG68" s="132"/>
      <c r="BH68" s="132"/>
    </row>
    <row r="69" spans="1:60">
      <c r="A69" s="124" t="s">
        <v>314</v>
      </c>
      <c r="B69" s="130">
        <v>0</v>
      </c>
      <c r="C69" s="130">
        <v>0</v>
      </c>
      <c r="D69" s="130">
        <v>0</v>
      </c>
      <c r="E69" s="130">
        <v>0</v>
      </c>
      <c r="F69" s="130">
        <v>0</v>
      </c>
      <c r="G69" s="130">
        <v>0</v>
      </c>
      <c r="H69" s="130">
        <v>0</v>
      </c>
      <c r="I69" s="130">
        <v>0</v>
      </c>
      <c r="J69" s="130">
        <v>0</v>
      </c>
      <c r="K69" s="130">
        <v>0</v>
      </c>
      <c r="L69" s="130">
        <v>0</v>
      </c>
      <c r="M69" s="130">
        <v>0</v>
      </c>
      <c r="N69" s="130">
        <v>0</v>
      </c>
      <c r="O69" s="130">
        <v>0</v>
      </c>
      <c r="P69" s="130">
        <v>0</v>
      </c>
      <c r="Q69" s="130">
        <v>0</v>
      </c>
      <c r="R69" s="130">
        <v>0</v>
      </c>
      <c r="S69" s="130">
        <v>0</v>
      </c>
      <c r="T69" s="130">
        <v>0</v>
      </c>
      <c r="U69" s="130">
        <v>0</v>
      </c>
      <c r="V69" s="130">
        <v>0</v>
      </c>
      <c r="W69" s="130">
        <v>0</v>
      </c>
      <c r="X69" s="130">
        <v>0</v>
      </c>
      <c r="Y69" s="130">
        <v>0</v>
      </c>
      <c r="Z69" s="130">
        <v>0</v>
      </c>
      <c r="AA69" s="130">
        <v>0</v>
      </c>
      <c r="AB69" s="130">
        <v>0</v>
      </c>
      <c r="AC69" s="130">
        <v>0</v>
      </c>
      <c r="AD69" s="130">
        <v>0</v>
      </c>
      <c r="AE69" s="130">
        <v>0</v>
      </c>
      <c r="AF69" s="130">
        <v>0</v>
      </c>
      <c r="AG69" s="130">
        <v>0</v>
      </c>
      <c r="AH69" s="130">
        <v>0</v>
      </c>
      <c r="AI69" s="130">
        <v>0</v>
      </c>
      <c r="AJ69" s="130">
        <v>3.5000000000000003E-2</v>
      </c>
      <c r="AK69" s="130">
        <v>3.6499999999999998E-2</v>
      </c>
      <c r="AL69" s="130">
        <v>3.3700000000000001E-2</v>
      </c>
      <c r="AM69" s="130">
        <v>3.0300000000000001E-2</v>
      </c>
      <c r="AN69" s="130">
        <v>2.76E-2</v>
      </c>
      <c r="AO69" s="130">
        <v>4.6300000000000001E-2</v>
      </c>
      <c r="AP69" s="130">
        <v>7.0900000000000005E-2</v>
      </c>
      <c r="AQ69" s="130">
        <v>0.12540000000000001</v>
      </c>
      <c r="AR69" s="130">
        <v>0.14099999999999999</v>
      </c>
      <c r="AS69" s="130">
        <v>0.19600000000000001</v>
      </c>
      <c r="AT69" s="130">
        <v>0.22819999999999999</v>
      </c>
      <c r="AU69" s="130">
        <v>0.2198</v>
      </c>
      <c r="AV69" s="130">
        <v>0.23619999999999999</v>
      </c>
      <c r="AW69" s="130">
        <v>0.2276</v>
      </c>
      <c r="AX69" s="130">
        <v>0.23130000000000001</v>
      </c>
      <c r="AY69" s="130">
        <v>0.245</v>
      </c>
      <c r="AZ69" s="130">
        <v>0.26</v>
      </c>
      <c r="BA69" s="130">
        <v>0.29110000000000003</v>
      </c>
      <c r="BB69" s="130">
        <v>0.41650300000000001</v>
      </c>
      <c r="BC69" s="130">
        <v>0.83163500000000001</v>
      </c>
      <c r="BD69" s="130">
        <v>0.93607312950877797</v>
      </c>
      <c r="BE69" s="131">
        <v>0.97443413424026004</v>
      </c>
      <c r="BF69" s="132">
        <v>3.4323004916283303E-2</v>
      </c>
      <c r="BG69" s="132">
        <v>0.14496149969889099</v>
      </c>
      <c r="BH69" s="132">
        <v>3.0963838968772799E-4</v>
      </c>
    </row>
    <row r="70" spans="1:60">
      <c r="A70" s="124" t="s">
        <v>315</v>
      </c>
      <c r="B70" s="130">
        <v>0</v>
      </c>
      <c r="C70" s="130">
        <v>0</v>
      </c>
      <c r="D70" s="130">
        <v>0</v>
      </c>
      <c r="E70" s="130">
        <v>0</v>
      </c>
      <c r="F70" s="130">
        <v>0</v>
      </c>
      <c r="G70" s="130">
        <v>0</v>
      </c>
      <c r="H70" s="130">
        <v>0</v>
      </c>
      <c r="I70" s="130">
        <v>0</v>
      </c>
      <c r="J70" s="130">
        <v>0</v>
      </c>
      <c r="K70" s="130">
        <v>0</v>
      </c>
      <c r="L70" s="130">
        <v>0</v>
      </c>
      <c r="M70" s="130">
        <v>0</v>
      </c>
      <c r="N70" s="130">
        <v>0</v>
      </c>
      <c r="O70" s="130">
        <v>0</v>
      </c>
      <c r="P70" s="130">
        <v>0</v>
      </c>
      <c r="Q70" s="130">
        <v>0</v>
      </c>
      <c r="R70" s="130">
        <v>0</v>
      </c>
      <c r="S70" s="130">
        <v>0</v>
      </c>
      <c r="T70" s="130">
        <v>0</v>
      </c>
      <c r="U70" s="130">
        <v>0</v>
      </c>
      <c r="V70" s="130">
        <v>0</v>
      </c>
      <c r="W70" s="130">
        <v>0</v>
      </c>
      <c r="X70" s="130">
        <v>0</v>
      </c>
      <c r="Y70" s="130">
        <v>0</v>
      </c>
      <c r="Z70" s="130">
        <v>0</v>
      </c>
      <c r="AA70" s="130">
        <v>0</v>
      </c>
      <c r="AB70" s="130">
        <v>0</v>
      </c>
      <c r="AC70" s="130">
        <v>0</v>
      </c>
      <c r="AD70" s="130">
        <v>0</v>
      </c>
      <c r="AE70" s="130">
        <v>0</v>
      </c>
      <c r="AF70" s="130">
        <v>0</v>
      </c>
      <c r="AG70" s="130">
        <v>0</v>
      </c>
      <c r="AH70" s="130">
        <v>0</v>
      </c>
      <c r="AI70" s="130">
        <v>0</v>
      </c>
      <c r="AJ70" s="130">
        <v>0</v>
      </c>
      <c r="AK70" s="130">
        <v>0</v>
      </c>
      <c r="AL70" s="130">
        <v>0</v>
      </c>
      <c r="AM70" s="130">
        <v>0</v>
      </c>
      <c r="AN70" s="130">
        <v>0</v>
      </c>
      <c r="AO70" s="130">
        <v>0</v>
      </c>
      <c r="AP70" s="130">
        <v>0</v>
      </c>
      <c r="AQ70" s="130">
        <v>0</v>
      </c>
      <c r="AR70" s="130">
        <v>0</v>
      </c>
      <c r="AS70" s="130">
        <v>0</v>
      </c>
      <c r="AT70" s="130">
        <v>0</v>
      </c>
      <c r="AU70" s="130">
        <v>0</v>
      </c>
      <c r="AV70" s="130">
        <v>0</v>
      </c>
      <c r="AW70" s="130">
        <v>0</v>
      </c>
      <c r="AX70" s="130">
        <v>4.6300000000000001E-2</v>
      </c>
      <c r="AY70" s="130">
        <v>5.7299999999999997E-2</v>
      </c>
      <c r="AZ70" s="130">
        <v>5.7305000000000002E-2</v>
      </c>
      <c r="BA70" s="130">
        <v>5.7305000000000002E-2</v>
      </c>
      <c r="BB70" s="130">
        <v>5.7305000000000002E-2</v>
      </c>
      <c r="BC70" s="130">
        <v>0.37654500000000002</v>
      </c>
      <c r="BD70" s="130">
        <v>0.37654500000000002</v>
      </c>
      <c r="BE70" s="131">
        <v>0.37654500000000002</v>
      </c>
      <c r="BF70" s="132">
        <v>-6.3956730233076797E-3</v>
      </c>
      <c r="BG70" s="132">
        <v>0</v>
      </c>
      <c r="BH70" s="132">
        <v>1.19651789020989E-4</v>
      </c>
    </row>
    <row r="71" spans="1:60">
      <c r="A71" s="124" t="s">
        <v>316</v>
      </c>
      <c r="B71" s="130">
        <v>0</v>
      </c>
      <c r="C71" s="130">
        <v>0</v>
      </c>
      <c r="D71" s="130">
        <v>0</v>
      </c>
      <c r="E71" s="130">
        <v>0</v>
      </c>
      <c r="F71" s="130">
        <v>0</v>
      </c>
      <c r="G71" s="130">
        <v>0</v>
      </c>
      <c r="H71" s="130">
        <v>0</v>
      </c>
      <c r="I71" s="130">
        <v>0</v>
      </c>
      <c r="J71" s="130">
        <v>0</v>
      </c>
      <c r="K71" s="130">
        <v>0</v>
      </c>
      <c r="L71" s="130">
        <v>0</v>
      </c>
      <c r="M71" s="130">
        <v>0</v>
      </c>
      <c r="N71" s="130">
        <v>0</v>
      </c>
      <c r="O71" s="130">
        <v>0</v>
      </c>
      <c r="P71" s="130">
        <v>0</v>
      </c>
      <c r="Q71" s="130">
        <v>0</v>
      </c>
      <c r="R71" s="130">
        <v>0</v>
      </c>
      <c r="S71" s="130">
        <v>0</v>
      </c>
      <c r="T71" s="130">
        <v>0</v>
      </c>
      <c r="U71" s="130">
        <v>0</v>
      </c>
      <c r="V71" s="130">
        <v>0</v>
      </c>
      <c r="W71" s="130">
        <v>0</v>
      </c>
      <c r="X71" s="130">
        <v>0</v>
      </c>
      <c r="Y71" s="130">
        <v>0</v>
      </c>
      <c r="Z71" s="130">
        <v>0</v>
      </c>
      <c r="AA71" s="130">
        <v>0</v>
      </c>
      <c r="AB71" s="130">
        <v>0</v>
      </c>
      <c r="AC71" s="130">
        <v>0</v>
      </c>
      <c r="AD71" s="130">
        <v>0</v>
      </c>
      <c r="AE71" s="130">
        <v>0</v>
      </c>
      <c r="AF71" s="130">
        <v>0</v>
      </c>
      <c r="AG71" s="130">
        <v>0</v>
      </c>
      <c r="AH71" s="130">
        <v>0</v>
      </c>
      <c r="AI71" s="130">
        <v>0</v>
      </c>
      <c r="AJ71" s="130">
        <v>0</v>
      </c>
      <c r="AK71" s="130">
        <v>0</v>
      </c>
      <c r="AL71" s="130">
        <v>0.01</v>
      </c>
      <c r="AM71" s="130">
        <v>1.0999999999999999E-2</v>
      </c>
      <c r="AN71" s="130">
        <v>1.2E-2</v>
      </c>
      <c r="AO71" s="130">
        <v>1.0999999999999999E-2</v>
      </c>
      <c r="AP71" s="130">
        <v>1.0999999999999999E-2</v>
      </c>
      <c r="AQ71" s="130">
        <v>0.01</v>
      </c>
      <c r="AR71" s="130">
        <v>0.01</v>
      </c>
      <c r="AS71" s="130">
        <v>1.6E-2</v>
      </c>
      <c r="AT71" s="130">
        <v>7.4999999999999997E-2</v>
      </c>
      <c r="AU71" s="130">
        <v>0.13900000000000001</v>
      </c>
      <c r="AV71" s="130">
        <v>0.27200000000000002</v>
      </c>
      <c r="AW71" s="130">
        <v>0.45100000000000001</v>
      </c>
      <c r="AX71" s="130">
        <v>0.54310000000000003</v>
      </c>
      <c r="AY71" s="130">
        <v>0.94379999999999997</v>
      </c>
      <c r="AZ71" s="130">
        <v>1.2930999999999999</v>
      </c>
      <c r="BA71" s="130">
        <v>1.8129</v>
      </c>
      <c r="BB71" s="130">
        <v>1.823</v>
      </c>
      <c r="BC71" s="130">
        <v>2.0163000000000002</v>
      </c>
      <c r="BD71" s="130">
        <v>3.2987000000000002</v>
      </c>
      <c r="BE71" s="131">
        <v>5.6733187800963103</v>
      </c>
      <c r="BF71" s="132">
        <v>0.70886533732131496</v>
      </c>
      <c r="BG71" s="132">
        <v>0.45150863986277801</v>
      </c>
      <c r="BH71" s="132">
        <v>1.80276657962501E-3</v>
      </c>
    </row>
    <row r="72" spans="1:60">
      <c r="A72" s="124" t="s">
        <v>317</v>
      </c>
      <c r="B72" s="130">
        <v>0</v>
      </c>
      <c r="C72" s="130">
        <v>0</v>
      </c>
      <c r="D72" s="130">
        <v>0</v>
      </c>
      <c r="E72" s="130">
        <v>0</v>
      </c>
      <c r="F72" s="130">
        <v>0</v>
      </c>
      <c r="G72" s="130">
        <v>0</v>
      </c>
      <c r="H72" s="130">
        <v>0</v>
      </c>
      <c r="I72" s="130">
        <v>0</v>
      </c>
      <c r="J72" s="130">
        <v>0</v>
      </c>
      <c r="K72" s="130">
        <v>0</v>
      </c>
      <c r="L72" s="130">
        <v>0</v>
      </c>
      <c r="M72" s="130">
        <v>0</v>
      </c>
      <c r="N72" s="130">
        <v>0</v>
      </c>
      <c r="O72" s="130">
        <v>0</v>
      </c>
      <c r="P72" s="130">
        <v>0</v>
      </c>
      <c r="Q72" s="130">
        <v>0</v>
      </c>
      <c r="R72" s="130">
        <v>0</v>
      </c>
      <c r="S72" s="130">
        <v>0</v>
      </c>
      <c r="T72" s="130">
        <v>0</v>
      </c>
      <c r="U72" s="130">
        <v>0</v>
      </c>
      <c r="V72" s="130">
        <v>0</v>
      </c>
      <c r="W72" s="130">
        <v>0</v>
      </c>
      <c r="X72" s="130">
        <v>0</v>
      </c>
      <c r="Y72" s="130">
        <v>0</v>
      </c>
      <c r="Z72" s="130">
        <v>0</v>
      </c>
      <c r="AA72" s="130">
        <v>0</v>
      </c>
      <c r="AB72" s="130">
        <v>0</v>
      </c>
      <c r="AC72" s="130">
        <v>0</v>
      </c>
      <c r="AD72" s="130">
        <v>0</v>
      </c>
      <c r="AE72" s="130">
        <v>0</v>
      </c>
      <c r="AF72" s="130">
        <v>0</v>
      </c>
      <c r="AG72" s="130">
        <v>0</v>
      </c>
      <c r="AH72" s="130">
        <v>0</v>
      </c>
      <c r="AI72" s="130">
        <v>0</v>
      </c>
      <c r="AJ72" s="130">
        <v>0</v>
      </c>
      <c r="AK72" s="130">
        <v>0</v>
      </c>
      <c r="AL72" s="130">
        <v>0</v>
      </c>
      <c r="AM72" s="130">
        <v>0</v>
      </c>
      <c r="AN72" s="130">
        <v>0</v>
      </c>
      <c r="AO72" s="130">
        <v>0</v>
      </c>
      <c r="AP72" s="130">
        <v>0</v>
      </c>
      <c r="AQ72" s="130">
        <v>0</v>
      </c>
      <c r="AR72" s="130">
        <v>0</v>
      </c>
      <c r="AS72" s="130">
        <v>0</v>
      </c>
      <c r="AT72" s="130">
        <v>0</v>
      </c>
      <c r="AU72" s="130">
        <v>0</v>
      </c>
      <c r="AV72" s="130">
        <v>0</v>
      </c>
      <c r="AW72" s="130">
        <v>0</v>
      </c>
      <c r="AX72" s="130">
        <v>1.8200000000000001E-4</v>
      </c>
      <c r="AY72" s="130">
        <v>3.2780000000000001E-3</v>
      </c>
      <c r="AZ72" s="130">
        <v>5.0899999999999999E-3</v>
      </c>
      <c r="BA72" s="130">
        <v>4.8814000000000003E-2</v>
      </c>
      <c r="BB72" s="130">
        <v>6.8774000000000002E-2</v>
      </c>
      <c r="BC72" s="130">
        <v>8.8214000000000001E-2</v>
      </c>
      <c r="BD72" s="130">
        <v>0.170736015359402</v>
      </c>
      <c r="BE72" s="131">
        <v>0.170736015359402</v>
      </c>
      <c r="BF72" s="132">
        <v>-6.3956730233076797E-3</v>
      </c>
      <c r="BG72" s="132">
        <v>0</v>
      </c>
      <c r="BH72" s="132">
        <v>5.4253461573165103E-5</v>
      </c>
    </row>
    <row r="73" spans="1:60">
      <c r="A73" s="124" t="s">
        <v>318</v>
      </c>
      <c r="B73" s="130">
        <v>0</v>
      </c>
      <c r="C73" s="130">
        <v>0</v>
      </c>
      <c r="D73" s="130">
        <v>0</v>
      </c>
      <c r="E73" s="130">
        <v>0</v>
      </c>
      <c r="F73" s="130">
        <v>0</v>
      </c>
      <c r="G73" s="130">
        <v>0</v>
      </c>
      <c r="H73" s="130">
        <v>0</v>
      </c>
      <c r="I73" s="130">
        <v>0</v>
      </c>
      <c r="J73" s="130">
        <v>0</v>
      </c>
      <c r="K73" s="130">
        <v>0</v>
      </c>
      <c r="L73" s="130">
        <v>0</v>
      </c>
      <c r="M73" s="130">
        <v>0</v>
      </c>
      <c r="N73" s="130">
        <v>0</v>
      </c>
      <c r="O73" s="130">
        <v>0</v>
      </c>
      <c r="P73" s="130">
        <v>0</v>
      </c>
      <c r="Q73" s="130">
        <v>0</v>
      </c>
      <c r="R73" s="130">
        <v>0</v>
      </c>
      <c r="S73" s="130">
        <v>0</v>
      </c>
      <c r="T73" s="130">
        <v>0</v>
      </c>
      <c r="U73" s="130">
        <v>0</v>
      </c>
      <c r="V73" s="130">
        <v>0</v>
      </c>
      <c r="W73" s="130">
        <v>0</v>
      </c>
      <c r="X73" s="130">
        <v>0</v>
      </c>
      <c r="Y73" s="130">
        <v>0</v>
      </c>
      <c r="Z73" s="130">
        <v>0</v>
      </c>
      <c r="AA73" s="130">
        <v>0</v>
      </c>
      <c r="AB73" s="130">
        <v>0</v>
      </c>
      <c r="AC73" s="130">
        <v>0</v>
      </c>
      <c r="AD73" s="130">
        <v>0</v>
      </c>
      <c r="AE73" s="130">
        <v>0</v>
      </c>
      <c r="AF73" s="130">
        <v>0</v>
      </c>
      <c r="AG73" s="130">
        <v>0</v>
      </c>
      <c r="AH73" s="130">
        <v>0</v>
      </c>
      <c r="AI73" s="130">
        <v>0</v>
      </c>
      <c r="AJ73" s="130">
        <v>0</v>
      </c>
      <c r="AK73" s="130">
        <v>0</v>
      </c>
      <c r="AL73" s="130">
        <v>0</v>
      </c>
      <c r="AM73" s="130">
        <v>0</v>
      </c>
      <c r="AN73" s="130">
        <v>0</v>
      </c>
      <c r="AO73" s="130">
        <v>0</v>
      </c>
      <c r="AP73" s="130">
        <v>0</v>
      </c>
      <c r="AQ73" s="130">
        <v>0</v>
      </c>
      <c r="AR73" s="130">
        <v>0</v>
      </c>
      <c r="AS73" s="130">
        <v>0</v>
      </c>
      <c r="AT73" s="130">
        <v>0</v>
      </c>
      <c r="AU73" s="130">
        <v>0</v>
      </c>
      <c r="AV73" s="130">
        <v>0</v>
      </c>
      <c r="AW73" s="130">
        <v>0</v>
      </c>
      <c r="AX73" s="130">
        <v>1.1999999999999999E-3</v>
      </c>
      <c r="AY73" s="130">
        <v>1.1999999999999999E-3</v>
      </c>
      <c r="AZ73" s="130">
        <v>3.7000000000000002E-3</v>
      </c>
      <c r="BA73" s="130">
        <v>4.1960000000000001E-3</v>
      </c>
      <c r="BB73" s="130">
        <v>1.5559999999999999E-2</v>
      </c>
      <c r="BC73" s="130">
        <v>1.5712E-2</v>
      </c>
      <c r="BD73" s="130">
        <v>1.6555304777622199E-2</v>
      </c>
      <c r="BE73" s="131">
        <v>0.20606199229904701</v>
      </c>
      <c r="BF73" s="132">
        <v>11.3672798492072</v>
      </c>
      <c r="BG73" s="132">
        <v>0</v>
      </c>
      <c r="BH73" s="132">
        <v>6.5478723732383104E-5</v>
      </c>
    </row>
    <row r="74" spans="1:60">
      <c r="A74" s="124" t="s">
        <v>319</v>
      </c>
      <c r="B74" s="130">
        <v>0</v>
      </c>
      <c r="C74" s="130">
        <v>0</v>
      </c>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v>0</v>
      </c>
      <c r="Z74" s="130">
        <v>0</v>
      </c>
      <c r="AA74" s="130">
        <v>0</v>
      </c>
      <c r="AB74" s="130">
        <v>0</v>
      </c>
      <c r="AC74" s="130">
        <v>0</v>
      </c>
      <c r="AD74" s="130">
        <v>0</v>
      </c>
      <c r="AE74" s="130">
        <v>0</v>
      </c>
      <c r="AF74" s="130">
        <v>0</v>
      </c>
      <c r="AG74" s="130">
        <v>0</v>
      </c>
      <c r="AH74" s="130">
        <v>0</v>
      </c>
      <c r="AI74" s="130">
        <v>0</v>
      </c>
      <c r="AJ74" s="130">
        <v>0</v>
      </c>
      <c r="AK74" s="130">
        <v>0</v>
      </c>
      <c r="AL74" s="130">
        <v>0</v>
      </c>
      <c r="AM74" s="130">
        <v>0</v>
      </c>
      <c r="AN74" s="130">
        <v>0</v>
      </c>
      <c r="AO74" s="130">
        <v>0</v>
      </c>
      <c r="AP74" s="130">
        <v>0</v>
      </c>
      <c r="AQ74" s="130">
        <v>0</v>
      </c>
      <c r="AR74" s="130">
        <v>0</v>
      </c>
      <c r="AS74" s="130">
        <v>0</v>
      </c>
      <c r="AT74" s="130">
        <v>0</v>
      </c>
      <c r="AU74" s="130">
        <v>0</v>
      </c>
      <c r="AV74" s="130">
        <v>0.115938</v>
      </c>
      <c r="AW74" s="130">
        <v>0.115938</v>
      </c>
      <c r="AX74" s="130">
        <v>0.11859500000000001</v>
      </c>
      <c r="AY74" s="130">
        <v>0.12135</v>
      </c>
      <c r="AZ74" s="130">
        <v>0.12135</v>
      </c>
      <c r="BA74" s="130">
        <v>0.123208</v>
      </c>
      <c r="BB74" s="130">
        <v>0.123208</v>
      </c>
      <c r="BC74" s="130">
        <v>0.123208</v>
      </c>
      <c r="BD74" s="130">
        <v>0.123208</v>
      </c>
      <c r="BE74" s="131">
        <v>0.123208</v>
      </c>
      <c r="BF74" s="132">
        <v>-6.3956730233075696E-3</v>
      </c>
      <c r="BG74" s="132">
        <v>0</v>
      </c>
      <c r="BH74" s="132">
        <v>3.9150852147015701E-5</v>
      </c>
    </row>
    <row r="75" spans="1:60">
      <c r="A75" s="124" t="s">
        <v>320</v>
      </c>
      <c r="B75" s="130">
        <v>0</v>
      </c>
      <c r="C75" s="130">
        <v>0</v>
      </c>
      <c r="D75" s="130">
        <v>0</v>
      </c>
      <c r="E75" s="130">
        <v>0</v>
      </c>
      <c r="F75" s="130">
        <v>0</v>
      </c>
      <c r="G75" s="130">
        <v>0</v>
      </c>
      <c r="H75" s="130">
        <v>0</v>
      </c>
      <c r="I75" s="130">
        <v>0</v>
      </c>
      <c r="J75" s="130">
        <v>0</v>
      </c>
      <c r="K75" s="130">
        <v>0</v>
      </c>
      <c r="L75" s="130">
        <v>0</v>
      </c>
      <c r="M75" s="130">
        <v>0</v>
      </c>
      <c r="N75" s="130">
        <v>0</v>
      </c>
      <c r="O75" s="130">
        <v>0</v>
      </c>
      <c r="P75" s="130">
        <v>0</v>
      </c>
      <c r="Q75" s="130">
        <v>0</v>
      </c>
      <c r="R75" s="130">
        <v>0</v>
      </c>
      <c r="S75" s="130">
        <v>0</v>
      </c>
      <c r="T75" s="130">
        <v>0</v>
      </c>
      <c r="U75" s="130">
        <v>0</v>
      </c>
      <c r="V75" s="130">
        <v>0</v>
      </c>
      <c r="W75" s="130">
        <v>0</v>
      </c>
      <c r="X75" s="130">
        <v>0</v>
      </c>
      <c r="Y75" s="130">
        <v>0</v>
      </c>
      <c r="Z75" s="130">
        <v>0</v>
      </c>
      <c r="AA75" s="130">
        <v>0</v>
      </c>
      <c r="AB75" s="130">
        <v>0</v>
      </c>
      <c r="AC75" s="130">
        <v>0</v>
      </c>
      <c r="AD75" s="130">
        <v>0</v>
      </c>
      <c r="AE75" s="130">
        <v>0</v>
      </c>
      <c r="AF75" s="130">
        <v>0</v>
      </c>
      <c r="AG75" s="130">
        <v>0</v>
      </c>
      <c r="AH75" s="130">
        <v>0</v>
      </c>
      <c r="AI75" s="130">
        <v>0</v>
      </c>
      <c r="AJ75" s="130">
        <v>0</v>
      </c>
      <c r="AK75" s="130">
        <v>0</v>
      </c>
      <c r="AL75" s="130">
        <v>0</v>
      </c>
      <c r="AM75" s="130">
        <v>0</v>
      </c>
      <c r="AN75" s="130">
        <v>0</v>
      </c>
      <c r="AO75" s="130">
        <v>0</v>
      </c>
      <c r="AP75" s="130">
        <v>0</v>
      </c>
      <c r="AQ75" s="130">
        <v>0</v>
      </c>
      <c r="AR75" s="130">
        <v>0</v>
      </c>
      <c r="AS75" s="130">
        <v>6.0899999999999995E-4</v>
      </c>
      <c r="AT75" s="130">
        <v>6.0899999999999995E-4</v>
      </c>
      <c r="AU75" s="130">
        <v>4.0889999999999998E-3</v>
      </c>
      <c r="AV75" s="130">
        <v>5.3920000000000001E-3</v>
      </c>
      <c r="AW75" s="130">
        <v>2.5637E-2</v>
      </c>
      <c r="AX75" s="130">
        <v>4.2474999999999999E-2</v>
      </c>
      <c r="AY75" s="130">
        <v>4.5880999999999998E-2</v>
      </c>
      <c r="AZ75" s="130">
        <v>4.5880999999999998E-2</v>
      </c>
      <c r="BA75" s="130">
        <v>4.5880999999999998E-2</v>
      </c>
      <c r="BB75" s="130">
        <v>6.5035999999999997E-2</v>
      </c>
      <c r="BC75" s="130">
        <v>0.21395600000000001</v>
      </c>
      <c r="BD75" s="130">
        <v>1.0379558671159701</v>
      </c>
      <c r="BE75" s="131">
        <v>1.0379558671159701</v>
      </c>
      <c r="BF75" s="132">
        <v>-6.3956730233075696E-3</v>
      </c>
      <c r="BG75" s="132">
        <v>1.09241405744838</v>
      </c>
      <c r="BH75" s="132">
        <v>3.2982319888793702E-4</v>
      </c>
    </row>
    <row r="76" spans="1:60">
      <c r="A76" s="124" t="s">
        <v>321</v>
      </c>
      <c r="B76" s="130">
        <v>0</v>
      </c>
      <c r="C76" s="130">
        <v>0</v>
      </c>
      <c r="D76" s="130">
        <v>0</v>
      </c>
      <c r="E76" s="130">
        <v>0</v>
      </c>
      <c r="F76" s="130">
        <v>0</v>
      </c>
      <c r="G76" s="130">
        <v>0</v>
      </c>
      <c r="H76" s="130">
        <v>0</v>
      </c>
      <c r="I76" s="130">
        <v>0</v>
      </c>
      <c r="J76" s="130">
        <v>0</v>
      </c>
      <c r="K76" s="130">
        <v>0</v>
      </c>
      <c r="L76" s="130">
        <v>0</v>
      </c>
      <c r="M76" s="130">
        <v>0</v>
      </c>
      <c r="N76" s="130">
        <v>0</v>
      </c>
      <c r="O76" s="130">
        <v>0</v>
      </c>
      <c r="P76" s="130">
        <v>0</v>
      </c>
      <c r="Q76" s="130">
        <v>0</v>
      </c>
      <c r="R76" s="130">
        <v>0</v>
      </c>
      <c r="S76" s="130">
        <v>0</v>
      </c>
      <c r="T76" s="130">
        <v>0</v>
      </c>
      <c r="U76" s="130">
        <v>0</v>
      </c>
      <c r="V76" s="130">
        <v>0</v>
      </c>
      <c r="W76" s="130">
        <v>0</v>
      </c>
      <c r="X76" s="130">
        <v>0</v>
      </c>
      <c r="Y76" s="130">
        <v>0</v>
      </c>
      <c r="Z76" s="130">
        <v>0</v>
      </c>
      <c r="AA76" s="130">
        <v>0</v>
      </c>
      <c r="AB76" s="130">
        <v>0</v>
      </c>
      <c r="AC76" s="130">
        <v>0</v>
      </c>
      <c r="AD76" s="130">
        <v>0</v>
      </c>
      <c r="AE76" s="130">
        <v>0</v>
      </c>
      <c r="AF76" s="130">
        <v>0</v>
      </c>
      <c r="AG76" s="130">
        <v>0</v>
      </c>
      <c r="AH76" s="130">
        <v>0</v>
      </c>
      <c r="AI76" s="130">
        <v>0</v>
      </c>
      <c r="AJ76" s="130">
        <v>0</v>
      </c>
      <c r="AK76" s="130">
        <v>0</v>
      </c>
      <c r="AL76" s="130">
        <v>0</v>
      </c>
      <c r="AM76" s="130">
        <v>0</v>
      </c>
      <c r="AN76" s="130">
        <v>0</v>
      </c>
      <c r="AO76" s="130">
        <v>0</v>
      </c>
      <c r="AP76" s="130">
        <v>0</v>
      </c>
      <c r="AQ76" s="130">
        <v>0</v>
      </c>
      <c r="AR76" s="130">
        <v>0</v>
      </c>
      <c r="AS76" s="130">
        <v>0</v>
      </c>
      <c r="AT76" s="130">
        <v>6.3540000000000003E-3</v>
      </c>
      <c r="AU76" s="130">
        <v>1.8423999999999999E-2</v>
      </c>
      <c r="AV76" s="130">
        <v>2.0695999999999999E-2</v>
      </c>
      <c r="AW76" s="130">
        <v>2.4242E-2</v>
      </c>
      <c r="AX76" s="130">
        <v>8.7012000000000006E-2</v>
      </c>
      <c r="AY76" s="130">
        <v>0.317409</v>
      </c>
      <c r="AZ76" s="130">
        <v>0.31670399999999999</v>
      </c>
      <c r="BA76" s="130">
        <v>0.345022</v>
      </c>
      <c r="BB76" s="130">
        <v>0.79127099999999995</v>
      </c>
      <c r="BC76" s="130">
        <v>1.32008418094236</v>
      </c>
      <c r="BD76" s="130">
        <v>4.1748786648325602</v>
      </c>
      <c r="BE76" s="131">
        <v>5.5591208753812102</v>
      </c>
      <c r="BF76" s="132">
        <v>0.32304840437482801</v>
      </c>
      <c r="BG76" s="132">
        <v>0.90217791167933603</v>
      </c>
      <c r="BH76" s="132">
        <v>1.7664787956905199E-3</v>
      </c>
    </row>
    <row r="77" spans="1:60">
      <c r="A77" s="124" t="s">
        <v>322</v>
      </c>
      <c r="B77" s="130">
        <v>0</v>
      </c>
      <c r="C77" s="130">
        <v>0</v>
      </c>
      <c r="D77" s="130">
        <v>0</v>
      </c>
      <c r="E77" s="130">
        <v>0</v>
      </c>
      <c r="F77" s="130">
        <v>0</v>
      </c>
      <c r="G77" s="130">
        <v>0</v>
      </c>
      <c r="H77" s="130">
        <v>0</v>
      </c>
      <c r="I77" s="130">
        <v>0</v>
      </c>
      <c r="J77" s="130">
        <v>0</v>
      </c>
      <c r="K77" s="130">
        <v>0</v>
      </c>
      <c r="L77" s="130">
        <v>0</v>
      </c>
      <c r="M77" s="130">
        <v>0</v>
      </c>
      <c r="N77" s="130">
        <v>0</v>
      </c>
      <c r="O77" s="130">
        <v>0</v>
      </c>
      <c r="P77" s="130">
        <v>0</v>
      </c>
      <c r="Q77" s="130">
        <v>0</v>
      </c>
      <c r="R77" s="130">
        <v>0</v>
      </c>
      <c r="S77" s="130">
        <v>0</v>
      </c>
      <c r="T77" s="130">
        <v>0</v>
      </c>
      <c r="U77" s="130">
        <v>0</v>
      </c>
      <c r="V77" s="130">
        <v>0</v>
      </c>
      <c r="W77" s="130">
        <v>0</v>
      </c>
      <c r="X77" s="130">
        <v>0</v>
      </c>
      <c r="Y77" s="130">
        <v>0</v>
      </c>
      <c r="Z77" s="130">
        <v>0</v>
      </c>
      <c r="AA77" s="130">
        <v>1E-3</v>
      </c>
      <c r="AB77" s="130">
        <v>1E-3</v>
      </c>
      <c r="AC77" s="130">
        <v>1E-3</v>
      </c>
      <c r="AD77" s="130">
        <v>1E-3</v>
      </c>
      <c r="AE77" s="130">
        <v>1E-3</v>
      </c>
      <c r="AF77" s="130">
        <v>1E-3</v>
      </c>
      <c r="AG77" s="130">
        <v>1E-3</v>
      </c>
      <c r="AH77" s="130">
        <v>3.0000000000000001E-3</v>
      </c>
      <c r="AI77" s="130">
        <v>3.0000000000000001E-3</v>
      </c>
      <c r="AJ77" s="130">
        <v>3.0000000000000001E-3</v>
      </c>
      <c r="AK77" s="130">
        <v>6.0000000000000001E-3</v>
      </c>
      <c r="AL77" s="130">
        <v>8.0000000000000002E-3</v>
      </c>
      <c r="AM77" s="130">
        <v>8.0000000000000002E-3</v>
      </c>
      <c r="AN77" s="130">
        <v>8.9999999999999993E-3</v>
      </c>
      <c r="AO77" s="130">
        <v>1.01E-2</v>
      </c>
      <c r="AP77" s="130">
        <v>9.1000000000000004E-3</v>
      </c>
      <c r="AQ77" s="130">
        <v>1.01E-2</v>
      </c>
      <c r="AR77" s="130">
        <v>1.41E-2</v>
      </c>
      <c r="AS77" s="130">
        <v>1.7000000000000001E-2</v>
      </c>
      <c r="AT77" s="130">
        <v>1.5299999999999999E-2</v>
      </c>
      <c r="AU77" s="130">
        <v>1.8838500000000001E-2</v>
      </c>
      <c r="AV77" s="130">
        <v>2.0083E-2</v>
      </c>
      <c r="AW77" s="130">
        <v>2.2533602739725999E-2</v>
      </c>
      <c r="AX77" s="130">
        <v>3.2539999999999999E-2</v>
      </c>
      <c r="AY77" s="130">
        <v>5.7452499999999997E-2</v>
      </c>
      <c r="AZ77" s="130">
        <v>0.32895000000000002</v>
      </c>
      <c r="BA77" s="130">
        <v>1.0638000000000001</v>
      </c>
      <c r="BB77" s="130">
        <v>1.6659250000000001</v>
      </c>
      <c r="BC77" s="130">
        <v>2.7295250000000002</v>
      </c>
      <c r="BD77" s="130">
        <v>3.6302170315957101</v>
      </c>
      <c r="BE77" s="131">
        <v>4.4823168704207097</v>
      </c>
      <c r="BF77" s="132">
        <v>0.226827321498457</v>
      </c>
      <c r="BG77" s="132">
        <v>0.71797003854636099</v>
      </c>
      <c r="BH77" s="132">
        <v>1.4243111248450999E-3</v>
      </c>
    </row>
    <row r="78" spans="1:60" s="125" customFormat="1">
      <c r="A78" s="133" t="s">
        <v>323</v>
      </c>
      <c r="B78" s="134">
        <v>0</v>
      </c>
      <c r="C78" s="134">
        <v>0</v>
      </c>
      <c r="D78" s="134">
        <v>0</v>
      </c>
      <c r="E78" s="134">
        <v>0</v>
      </c>
      <c r="F78" s="134">
        <v>0</v>
      </c>
      <c r="G78" s="134">
        <v>0</v>
      </c>
      <c r="H78" s="134">
        <v>0</v>
      </c>
      <c r="I78" s="134">
        <v>0</v>
      </c>
      <c r="J78" s="134">
        <v>0</v>
      </c>
      <c r="K78" s="134">
        <v>0</v>
      </c>
      <c r="L78" s="134">
        <v>0</v>
      </c>
      <c r="M78" s="134">
        <v>0</v>
      </c>
      <c r="N78" s="134">
        <v>0</v>
      </c>
      <c r="O78" s="134">
        <v>0</v>
      </c>
      <c r="P78" s="134">
        <v>0</v>
      </c>
      <c r="Q78" s="134">
        <v>0</v>
      </c>
      <c r="R78" s="134">
        <v>0</v>
      </c>
      <c r="S78" s="134">
        <v>0</v>
      </c>
      <c r="T78" s="134">
        <v>0</v>
      </c>
      <c r="U78" s="134">
        <v>0</v>
      </c>
      <c r="V78" s="134">
        <v>0</v>
      </c>
      <c r="W78" s="134">
        <v>0</v>
      </c>
      <c r="X78" s="134">
        <v>0</v>
      </c>
      <c r="Y78" s="134">
        <v>0</v>
      </c>
      <c r="Z78" s="134">
        <v>0</v>
      </c>
      <c r="AA78" s="134">
        <v>1E-3</v>
      </c>
      <c r="AB78" s="134">
        <v>1E-3</v>
      </c>
      <c r="AC78" s="134">
        <v>1E-3</v>
      </c>
      <c r="AD78" s="134">
        <v>1E-3</v>
      </c>
      <c r="AE78" s="134">
        <v>1E-3</v>
      </c>
      <c r="AF78" s="134">
        <v>1E-3</v>
      </c>
      <c r="AG78" s="134">
        <v>1E-3</v>
      </c>
      <c r="AH78" s="134">
        <v>3.0000000000000001E-3</v>
      </c>
      <c r="AI78" s="134">
        <v>3.0000000000000001E-3</v>
      </c>
      <c r="AJ78" s="134">
        <v>3.7999999999999999E-2</v>
      </c>
      <c r="AK78" s="134">
        <v>4.2500000000000003E-2</v>
      </c>
      <c r="AL78" s="134">
        <v>5.1700000000000003E-2</v>
      </c>
      <c r="AM78" s="134">
        <v>4.9299999999999997E-2</v>
      </c>
      <c r="AN78" s="134">
        <v>4.8599999999999997E-2</v>
      </c>
      <c r="AO78" s="134">
        <v>6.7400000000000002E-2</v>
      </c>
      <c r="AP78" s="134">
        <v>9.0999999999999998E-2</v>
      </c>
      <c r="AQ78" s="134">
        <v>0.14549999999999999</v>
      </c>
      <c r="AR78" s="134">
        <v>0.1651</v>
      </c>
      <c r="AS78" s="134">
        <v>0.22960900000000001</v>
      </c>
      <c r="AT78" s="134">
        <v>0.325463</v>
      </c>
      <c r="AU78" s="134">
        <v>0.40015149999999999</v>
      </c>
      <c r="AV78" s="134">
        <v>0.67030900000000004</v>
      </c>
      <c r="AW78" s="134">
        <v>0.86695060273972602</v>
      </c>
      <c r="AX78" s="134">
        <v>1.1027039999999999</v>
      </c>
      <c r="AY78" s="134">
        <v>1.7926705000000001</v>
      </c>
      <c r="AZ78" s="134">
        <v>2.43208</v>
      </c>
      <c r="BA78" s="134">
        <v>3.7922259999999999</v>
      </c>
      <c r="BB78" s="134">
        <v>5.0265820000000003</v>
      </c>
      <c r="BC78" s="134">
        <v>7.7151791809423598</v>
      </c>
      <c r="BD78" s="134">
        <v>13.764869013189999</v>
      </c>
      <c r="BE78" s="134">
        <v>18.6036975349129</v>
      </c>
      <c r="BF78" s="135">
        <v>0.34289068430235697</v>
      </c>
      <c r="BG78" s="135">
        <v>0.44583427356781002</v>
      </c>
      <c r="BH78" s="135">
        <v>5.9115529152098502E-3</v>
      </c>
    </row>
    <row r="79" spans="1:6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1"/>
      <c r="BF79" s="132"/>
      <c r="BG79" s="132"/>
      <c r="BH79" s="132"/>
    </row>
    <row r="80" spans="1:60">
      <c r="A80" s="136" t="s">
        <v>324</v>
      </c>
      <c r="B80" s="130">
        <v>0</v>
      </c>
      <c r="C80" s="130">
        <v>0</v>
      </c>
      <c r="D80" s="130">
        <v>0</v>
      </c>
      <c r="E80" s="130">
        <v>0</v>
      </c>
      <c r="F80" s="130">
        <v>0</v>
      </c>
      <c r="G80" s="130">
        <v>0</v>
      </c>
      <c r="H80" s="130">
        <v>0</v>
      </c>
      <c r="I80" s="130">
        <v>0</v>
      </c>
      <c r="J80" s="130">
        <v>0</v>
      </c>
      <c r="K80" s="130">
        <v>0</v>
      </c>
      <c r="L80" s="130">
        <v>0</v>
      </c>
      <c r="M80" s="130">
        <v>0</v>
      </c>
      <c r="N80" s="130">
        <v>0</v>
      </c>
      <c r="O80" s="130">
        <v>0</v>
      </c>
      <c r="P80" s="130">
        <v>0</v>
      </c>
      <c r="Q80" s="130">
        <v>0</v>
      </c>
      <c r="R80" s="130">
        <v>0</v>
      </c>
      <c r="S80" s="130">
        <v>0</v>
      </c>
      <c r="T80" s="130">
        <v>0</v>
      </c>
      <c r="U80" s="130">
        <v>0</v>
      </c>
      <c r="V80" s="130">
        <v>0</v>
      </c>
      <c r="W80" s="130">
        <v>0</v>
      </c>
      <c r="X80" s="130">
        <v>0</v>
      </c>
      <c r="Y80" s="130">
        <v>0</v>
      </c>
      <c r="Z80" s="130">
        <v>0</v>
      </c>
      <c r="AA80" s="130">
        <v>0</v>
      </c>
      <c r="AB80" s="130">
        <v>0</v>
      </c>
      <c r="AC80" s="130">
        <v>0</v>
      </c>
      <c r="AD80" s="130">
        <v>0</v>
      </c>
      <c r="AE80" s="130">
        <v>0</v>
      </c>
      <c r="AF80" s="130">
        <v>0</v>
      </c>
      <c r="AG80" s="130">
        <v>0</v>
      </c>
      <c r="AH80" s="130">
        <v>0</v>
      </c>
      <c r="AI80" s="130">
        <v>0</v>
      </c>
      <c r="AJ80" s="130">
        <v>0</v>
      </c>
      <c r="AK80" s="130">
        <v>0</v>
      </c>
      <c r="AL80" s="130">
        <v>0</v>
      </c>
      <c r="AM80" s="130">
        <v>0</v>
      </c>
      <c r="AN80" s="130">
        <v>0</v>
      </c>
      <c r="AO80" s="130">
        <v>0</v>
      </c>
      <c r="AP80" s="130">
        <v>0</v>
      </c>
      <c r="AQ80" s="130">
        <v>0</v>
      </c>
      <c r="AR80" s="130">
        <v>0</v>
      </c>
      <c r="AS80" s="130">
        <v>0</v>
      </c>
      <c r="AT80" s="130">
        <v>0</v>
      </c>
      <c r="AU80" s="130">
        <v>9.1000000000000004E-3</v>
      </c>
      <c r="AV80" s="130">
        <v>1.8118749999999999E-2</v>
      </c>
      <c r="AW80" s="130">
        <v>2.6723013698630099E-2</v>
      </c>
      <c r="AX80" s="130">
        <v>2.86E-2</v>
      </c>
      <c r="AY80" s="130">
        <v>6.0999999999999999E-2</v>
      </c>
      <c r="AZ80" s="130">
        <v>7.6999999999999999E-2</v>
      </c>
      <c r="BA80" s="130">
        <v>0.26405205479452099</v>
      </c>
      <c r="BB80" s="130">
        <v>0.52300000000000002</v>
      </c>
      <c r="BC80" s="130">
        <v>0.61299999999999999</v>
      </c>
      <c r="BD80" s="130">
        <v>0.625</v>
      </c>
      <c r="BE80" s="131">
        <v>0.60799999999999998</v>
      </c>
      <c r="BF80" s="132">
        <v>-3.3421710717073602E-2</v>
      </c>
      <c r="BG80" s="132">
        <v>0</v>
      </c>
      <c r="BH80" s="132">
        <v>1.9319945218967499E-4</v>
      </c>
    </row>
    <row r="81" spans="1:60">
      <c r="A81" s="136" t="s">
        <v>325</v>
      </c>
      <c r="B81" s="130">
        <v>0</v>
      </c>
      <c r="C81" s="130">
        <v>0</v>
      </c>
      <c r="D81" s="130">
        <v>0</v>
      </c>
      <c r="E81" s="130">
        <v>0</v>
      </c>
      <c r="F81" s="130">
        <v>0</v>
      </c>
      <c r="G81" s="130">
        <v>0</v>
      </c>
      <c r="H81" s="130">
        <v>0</v>
      </c>
      <c r="I81" s="130">
        <v>0</v>
      </c>
      <c r="J81" s="130">
        <v>0</v>
      </c>
      <c r="K81" s="130">
        <v>0</v>
      </c>
      <c r="L81" s="130">
        <v>0</v>
      </c>
      <c r="M81" s="130">
        <v>0</v>
      </c>
      <c r="N81" s="130">
        <v>0</v>
      </c>
      <c r="O81" s="130">
        <v>0</v>
      </c>
      <c r="P81" s="130">
        <v>0</v>
      </c>
      <c r="Q81" s="130">
        <v>0</v>
      </c>
      <c r="R81" s="130">
        <v>0</v>
      </c>
      <c r="S81" s="130">
        <v>0</v>
      </c>
      <c r="T81" s="130">
        <v>0</v>
      </c>
      <c r="U81" s="130">
        <v>0</v>
      </c>
      <c r="V81" s="130">
        <v>0</v>
      </c>
      <c r="W81" s="130">
        <v>0</v>
      </c>
      <c r="X81" s="130">
        <v>0</v>
      </c>
      <c r="Y81" s="130">
        <v>0</v>
      </c>
      <c r="Z81" s="130">
        <v>0</v>
      </c>
      <c r="AA81" s="130">
        <v>0</v>
      </c>
      <c r="AB81" s="130">
        <v>0</v>
      </c>
      <c r="AC81" s="130">
        <v>0</v>
      </c>
      <c r="AD81" s="130">
        <v>0</v>
      </c>
      <c r="AE81" s="130">
        <v>0</v>
      </c>
      <c r="AF81" s="130">
        <v>0</v>
      </c>
      <c r="AG81" s="130">
        <v>0</v>
      </c>
      <c r="AH81" s="130">
        <v>0</v>
      </c>
      <c r="AI81" s="130">
        <v>0</v>
      </c>
      <c r="AJ81" s="130">
        <v>1.2E-2</v>
      </c>
      <c r="AK81" s="130">
        <v>8.0699999999999994E-2</v>
      </c>
      <c r="AL81" s="130">
        <v>0.1799</v>
      </c>
      <c r="AM81" s="130">
        <v>0.2135</v>
      </c>
      <c r="AN81" s="130">
        <v>0.28699999999999998</v>
      </c>
      <c r="AO81" s="130">
        <v>0.50505050505050497</v>
      </c>
      <c r="AP81" s="130">
        <v>0.51111111111111096</v>
      </c>
      <c r="AQ81" s="130">
        <v>0.60606060606060597</v>
      </c>
      <c r="AR81" s="130">
        <v>0.66363636363636402</v>
      </c>
      <c r="AS81" s="130">
        <v>0.93131313131313098</v>
      </c>
      <c r="AT81" s="130">
        <v>1.03939393939394</v>
      </c>
      <c r="AU81" s="130">
        <v>1.43434343434343</v>
      </c>
      <c r="AV81" s="130">
        <v>1.7393939393939399</v>
      </c>
      <c r="AW81" s="130">
        <v>1.84040404040404</v>
      </c>
      <c r="AX81" s="130">
        <v>1.6020202020201999</v>
      </c>
      <c r="AY81" s="130">
        <v>1.1676767676767701</v>
      </c>
      <c r="AZ81" s="130">
        <v>1.9365454545454499</v>
      </c>
      <c r="BA81" s="130">
        <v>2.6303030303030299</v>
      </c>
      <c r="BB81" s="130">
        <v>2.7121212121212102</v>
      </c>
      <c r="BC81" s="130">
        <v>3.5404040404040402</v>
      </c>
      <c r="BD81" s="130">
        <v>6.4686868686868699</v>
      </c>
      <c r="BE81" s="131">
        <v>9.6848484848484802</v>
      </c>
      <c r="BF81" s="132">
        <v>0.487613723774598</v>
      </c>
      <c r="BG81" s="132">
        <v>0.19369964410040599</v>
      </c>
      <c r="BH81" s="132">
        <v>3.0774793121919998E-3</v>
      </c>
    </row>
    <row r="82" spans="1:60">
      <c r="A82" s="136" t="s">
        <v>326</v>
      </c>
      <c r="B82" s="130">
        <v>0</v>
      </c>
      <c r="C82" s="130">
        <v>0</v>
      </c>
      <c r="D82" s="130">
        <v>0</v>
      </c>
      <c r="E82" s="130">
        <v>0</v>
      </c>
      <c r="F82" s="130">
        <v>0</v>
      </c>
      <c r="G82" s="130">
        <v>0</v>
      </c>
      <c r="H82" s="130">
        <v>0</v>
      </c>
      <c r="I82" s="130">
        <v>0</v>
      </c>
      <c r="J82" s="130">
        <v>0</v>
      </c>
      <c r="K82" s="130">
        <v>0</v>
      </c>
      <c r="L82" s="130">
        <v>0</v>
      </c>
      <c r="M82" s="130">
        <v>0</v>
      </c>
      <c r="N82" s="130">
        <v>0</v>
      </c>
      <c r="O82" s="130">
        <v>0</v>
      </c>
      <c r="P82" s="130">
        <v>0</v>
      </c>
      <c r="Q82" s="130">
        <v>0</v>
      </c>
      <c r="R82" s="130">
        <v>0</v>
      </c>
      <c r="S82" s="130">
        <v>0</v>
      </c>
      <c r="T82" s="130">
        <v>0</v>
      </c>
      <c r="U82" s="130">
        <v>0</v>
      </c>
      <c r="V82" s="130">
        <v>0</v>
      </c>
      <c r="W82" s="130">
        <v>0</v>
      </c>
      <c r="X82" s="130">
        <v>0</v>
      </c>
      <c r="Y82" s="130">
        <v>0</v>
      </c>
      <c r="Z82" s="130">
        <v>0</v>
      </c>
      <c r="AA82" s="130">
        <v>0</v>
      </c>
      <c r="AB82" s="130">
        <v>0</v>
      </c>
      <c r="AC82" s="130">
        <v>0</v>
      </c>
      <c r="AD82" s="130">
        <v>0</v>
      </c>
      <c r="AE82" s="130">
        <v>0</v>
      </c>
      <c r="AF82" s="130">
        <v>0</v>
      </c>
      <c r="AG82" s="130">
        <v>0</v>
      </c>
      <c r="AH82" s="130">
        <v>0</v>
      </c>
      <c r="AI82" s="130">
        <v>0</v>
      </c>
      <c r="AJ82" s="130">
        <v>0</v>
      </c>
      <c r="AK82" s="130">
        <v>6.4000000000000001E-2</v>
      </c>
      <c r="AL82" s="130">
        <v>0.20580000000000001</v>
      </c>
      <c r="AM82" s="130">
        <v>0.19400101010101001</v>
      </c>
      <c r="AN82" s="130">
        <v>0.20290101010101</v>
      </c>
      <c r="AO82" s="130">
        <v>0.19900101010101001</v>
      </c>
      <c r="AP82" s="130">
        <v>0.20640101010101</v>
      </c>
      <c r="AQ82" s="130">
        <v>0.18330101010100999</v>
      </c>
      <c r="AR82" s="130">
        <v>0.27900101010101003</v>
      </c>
      <c r="AS82" s="130">
        <v>0.29830101010101001</v>
      </c>
      <c r="AT82" s="130">
        <v>0.39120101010100999</v>
      </c>
      <c r="AU82" s="130">
        <v>0.65890101010100999</v>
      </c>
      <c r="AV82" s="130">
        <v>0.69230101010100997</v>
      </c>
      <c r="AW82" s="130">
        <v>0.72810128282828301</v>
      </c>
      <c r="AX82" s="130">
        <v>1.21500101010101</v>
      </c>
      <c r="AY82" s="130">
        <v>1.9239010101010099</v>
      </c>
      <c r="AZ82" s="130">
        <v>2.5251000000000001</v>
      </c>
      <c r="BA82" s="130">
        <v>3.4016000000000002</v>
      </c>
      <c r="BB82" s="130">
        <v>3.4502000000000002</v>
      </c>
      <c r="BC82" s="130">
        <v>4.7908980000000003</v>
      </c>
      <c r="BD82" s="130">
        <v>6.2806519999999999</v>
      </c>
      <c r="BE82" s="131">
        <v>6.97114520333988</v>
      </c>
      <c r="BF82" s="132">
        <v>0.102840921296278</v>
      </c>
      <c r="BG82" s="132">
        <v>0.31235686026908199</v>
      </c>
      <c r="BH82" s="132">
        <v>2.2151668329275401E-3</v>
      </c>
    </row>
    <row r="83" spans="1:60">
      <c r="A83" s="136" t="s">
        <v>327</v>
      </c>
      <c r="B83" s="130">
        <v>0</v>
      </c>
      <c r="C83" s="130">
        <v>0</v>
      </c>
      <c r="D83" s="130">
        <v>0</v>
      </c>
      <c r="E83" s="130">
        <v>0</v>
      </c>
      <c r="F83" s="130">
        <v>0</v>
      </c>
      <c r="G83" s="130">
        <v>0</v>
      </c>
      <c r="H83" s="130">
        <v>0</v>
      </c>
      <c r="I83" s="130">
        <v>0</v>
      </c>
      <c r="J83" s="130">
        <v>0</v>
      </c>
      <c r="K83" s="130">
        <v>0</v>
      </c>
      <c r="L83" s="130">
        <v>0</v>
      </c>
      <c r="M83" s="130">
        <v>0</v>
      </c>
      <c r="N83" s="130">
        <v>0</v>
      </c>
      <c r="O83" s="130">
        <v>0</v>
      </c>
      <c r="P83" s="130">
        <v>0</v>
      </c>
      <c r="Q83" s="130">
        <v>0</v>
      </c>
      <c r="R83" s="130">
        <v>0</v>
      </c>
      <c r="S83" s="130">
        <v>0</v>
      </c>
      <c r="T83" s="130">
        <v>0</v>
      </c>
      <c r="U83" s="130">
        <v>0</v>
      </c>
      <c r="V83" s="130">
        <v>0</v>
      </c>
      <c r="W83" s="130">
        <v>0</v>
      </c>
      <c r="X83" s="130">
        <v>0</v>
      </c>
      <c r="Y83" s="130">
        <v>0</v>
      </c>
      <c r="Z83" s="130">
        <v>0</v>
      </c>
      <c r="AA83" s="130">
        <v>0</v>
      </c>
      <c r="AB83" s="130">
        <v>0</v>
      </c>
      <c r="AC83" s="130">
        <v>0</v>
      </c>
      <c r="AD83" s="130">
        <v>0</v>
      </c>
      <c r="AE83" s="130">
        <v>0</v>
      </c>
      <c r="AF83" s="130">
        <v>0</v>
      </c>
      <c r="AG83" s="130">
        <v>0.06</v>
      </c>
      <c r="AH83" s="130">
        <v>0.14599999999999999</v>
      </c>
      <c r="AI83" s="130">
        <v>0.23100000000000001</v>
      </c>
      <c r="AJ83" s="130">
        <v>0.19700000000000001</v>
      </c>
      <c r="AK83" s="130">
        <v>0.48680000000000001</v>
      </c>
      <c r="AL83" s="130">
        <v>0.43390000000000001</v>
      </c>
      <c r="AM83" s="130">
        <v>0.47270000000000001</v>
      </c>
      <c r="AN83" s="130">
        <v>0.42830000000000001</v>
      </c>
      <c r="AO83" s="130">
        <v>0.40939999999999999</v>
      </c>
      <c r="AP83" s="130">
        <v>0.45429999999999998</v>
      </c>
      <c r="AQ83" s="130">
        <v>0.43609999999999999</v>
      </c>
      <c r="AR83" s="130">
        <v>0.46260000000000001</v>
      </c>
      <c r="AS83" s="130">
        <v>0.49880000000000002</v>
      </c>
      <c r="AT83" s="130">
        <v>0.50239999999999996</v>
      </c>
      <c r="AU83" s="130">
        <v>0.45789999999999997</v>
      </c>
      <c r="AV83" s="130">
        <v>0.52929999999999999</v>
      </c>
      <c r="AW83" s="130">
        <v>0.54559999999999997</v>
      </c>
      <c r="AX83" s="130">
        <v>0.75770000000000004</v>
      </c>
      <c r="AY83" s="130">
        <v>2.6211000000000002</v>
      </c>
      <c r="AZ83" s="130">
        <v>6.2378999999999998</v>
      </c>
      <c r="BA83" s="130">
        <v>7.9203000000000001</v>
      </c>
      <c r="BB83" s="130">
        <v>10.5892283252432</v>
      </c>
      <c r="BC83" s="130">
        <v>11.418592104270701</v>
      </c>
      <c r="BD83" s="130">
        <v>12.0125618012404</v>
      </c>
      <c r="BE83" s="131">
        <v>12.5971072557859</v>
      </c>
      <c r="BF83" s="132">
        <v>4.1954287839407502E-2</v>
      </c>
      <c r="BG83" s="132">
        <v>0.365683523919836</v>
      </c>
      <c r="BH83" s="132">
        <v>4.0028852318954198E-3</v>
      </c>
    </row>
    <row r="84" spans="1:60">
      <c r="A84" s="136" t="s">
        <v>328</v>
      </c>
      <c r="B84" s="130">
        <v>0</v>
      </c>
      <c r="C84" s="130">
        <v>0</v>
      </c>
      <c r="D84" s="130">
        <v>0</v>
      </c>
      <c r="E84" s="130">
        <v>0</v>
      </c>
      <c r="F84" s="130">
        <v>0</v>
      </c>
      <c r="G84" s="130">
        <v>0</v>
      </c>
      <c r="H84" s="130">
        <v>0.126</v>
      </c>
      <c r="I84" s="130">
        <v>0.127</v>
      </c>
      <c r="J84" s="130">
        <v>0.13200000000000001</v>
      </c>
      <c r="K84" s="130">
        <v>0.13600000000000001</v>
      </c>
      <c r="L84" s="130">
        <v>0.13300000000000001</v>
      </c>
      <c r="M84" s="130">
        <v>0.14599999999999999</v>
      </c>
      <c r="N84" s="130">
        <v>0.14899999999999999</v>
      </c>
      <c r="O84" s="130">
        <v>0.155</v>
      </c>
      <c r="P84" s="130">
        <v>0.161</v>
      </c>
      <c r="Q84" s="130">
        <v>0.16700000000000001</v>
      </c>
      <c r="R84" s="130">
        <v>0.17699999999999999</v>
      </c>
      <c r="S84" s="130">
        <v>0.19500000000000001</v>
      </c>
      <c r="T84" s="130">
        <v>0.189</v>
      </c>
      <c r="U84" s="130">
        <v>0.192</v>
      </c>
      <c r="V84" s="130">
        <v>0.22700000000000001</v>
      </c>
      <c r="W84" s="130">
        <v>0.61699999999999999</v>
      </c>
      <c r="X84" s="130">
        <v>0.61499999999999999</v>
      </c>
      <c r="Y84" s="130">
        <v>0.58299999999999996</v>
      </c>
      <c r="Z84" s="130">
        <v>0.57399999999999995</v>
      </c>
      <c r="AA84" s="130">
        <v>0.71299999999999997</v>
      </c>
      <c r="AB84" s="130">
        <v>0.71599999999999997</v>
      </c>
      <c r="AC84" s="130">
        <v>0.70899999999999996</v>
      </c>
      <c r="AD84" s="130">
        <v>0.69799999999999995</v>
      </c>
      <c r="AE84" s="130">
        <v>0.58599999999999997</v>
      </c>
      <c r="AF84" s="130">
        <v>0.73</v>
      </c>
      <c r="AG84" s="130">
        <v>0.89409308791103503</v>
      </c>
      <c r="AH84" s="130">
        <v>0.91209308791103505</v>
      </c>
      <c r="AI84" s="130">
        <v>1.14650196529575</v>
      </c>
      <c r="AJ84" s="130">
        <v>1.1321861758220699</v>
      </c>
      <c r="AK84" s="130">
        <v>1.4998631578947399</v>
      </c>
      <c r="AL84" s="130">
        <v>1.59582663157394</v>
      </c>
      <c r="AM84" s="130">
        <v>1.4893470000028599</v>
      </c>
      <c r="AN84" s="130">
        <v>1.89754700000286</v>
      </c>
      <c r="AO84" s="130">
        <v>2.1836210000276601</v>
      </c>
      <c r="AP84" s="130">
        <v>2.1557990000565099</v>
      </c>
      <c r="AQ84" s="130">
        <v>2.3027769999814001</v>
      </c>
      <c r="AR84" s="130">
        <v>2.22596428302072</v>
      </c>
      <c r="AS84" s="130">
        <v>2.3556431920726899</v>
      </c>
      <c r="AT84" s="130">
        <v>2.7370011070854501</v>
      </c>
      <c r="AU84" s="130">
        <v>3.06951792891283</v>
      </c>
      <c r="AV84" s="130">
        <v>3.1474654018922599</v>
      </c>
      <c r="AW84" s="130">
        <v>3.4881879256755299</v>
      </c>
      <c r="AX84" s="130">
        <v>3.9886724062918399</v>
      </c>
      <c r="AY84" s="130">
        <v>5.3641241352461702</v>
      </c>
      <c r="AZ84" s="130">
        <v>7.4205791660460898</v>
      </c>
      <c r="BA84" s="130">
        <v>7.6704239196686101</v>
      </c>
      <c r="BB84" s="130">
        <v>7.8930407135138001</v>
      </c>
      <c r="BC84" s="130">
        <v>8.6908174586827993</v>
      </c>
      <c r="BD84" s="130">
        <v>10.272796177573399</v>
      </c>
      <c r="BE84" s="131">
        <v>9.9065000595836903</v>
      </c>
      <c r="BF84" s="132">
        <v>-4.1824528176089802E-2</v>
      </c>
      <c r="BG84" s="132">
        <v>0.13483530767165</v>
      </c>
      <c r="BH84" s="132">
        <v>3.1479118168232798E-3</v>
      </c>
    </row>
    <row r="85" spans="1:60">
      <c r="A85" s="136" t="s">
        <v>329</v>
      </c>
      <c r="B85" s="130">
        <v>0</v>
      </c>
      <c r="C85" s="130">
        <v>0</v>
      </c>
      <c r="D85" s="130">
        <v>0</v>
      </c>
      <c r="E85" s="130">
        <v>0</v>
      </c>
      <c r="F85" s="130">
        <v>0</v>
      </c>
      <c r="G85" s="130">
        <v>0</v>
      </c>
      <c r="H85" s="130">
        <v>0</v>
      </c>
      <c r="I85" s="130">
        <v>0</v>
      </c>
      <c r="J85" s="130">
        <v>0</v>
      </c>
      <c r="K85" s="130">
        <v>0</v>
      </c>
      <c r="L85" s="130">
        <v>0</v>
      </c>
      <c r="M85" s="130">
        <v>0</v>
      </c>
      <c r="N85" s="130">
        <v>0</v>
      </c>
      <c r="O85" s="130">
        <v>0</v>
      </c>
      <c r="P85" s="130">
        <v>0</v>
      </c>
      <c r="Q85" s="130">
        <v>0</v>
      </c>
      <c r="R85" s="130">
        <v>0</v>
      </c>
      <c r="S85" s="130">
        <v>0</v>
      </c>
      <c r="T85" s="130">
        <v>0</v>
      </c>
      <c r="U85" s="130">
        <v>0</v>
      </c>
      <c r="V85" s="130">
        <v>0</v>
      </c>
      <c r="W85" s="130">
        <v>0</v>
      </c>
      <c r="X85" s="130">
        <v>0</v>
      </c>
      <c r="Y85" s="130">
        <v>0</v>
      </c>
      <c r="Z85" s="130">
        <v>0</v>
      </c>
      <c r="AA85" s="130">
        <v>3.0000000000000001E-3</v>
      </c>
      <c r="AB85" s="130">
        <v>8.0000000000000002E-3</v>
      </c>
      <c r="AC85" s="130">
        <v>8.0000000000000002E-3</v>
      </c>
      <c r="AD85" s="130">
        <v>8.0000000000000002E-3</v>
      </c>
      <c r="AE85" s="130">
        <v>8.9999999999999993E-3</v>
      </c>
      <c r="AF85" s="130">
        <v>8.9999999999999993E-3</v>
      </c>
      <c r="AG85" s="130">
        <v>7.0000000000000001E-3</v>
      </c>
      <c r="AH85" s="130">
        <v>7.0000000000000001E-3</v>
      </c>
      <c r="AI85" s="130">
        <v>7.0000000000000001E-3</v>
      </c>
      <c r="AJ85" s="130">
        <v>7.0000000000000001E-3</v>
      </c>
      <c r="AK85" s="130">
        <v>7.0000000000000001E-3</v>
      </c>
      <c r="AL85" s="130">
        <v>7.0480000004172301E-3</v>
      </c>
      <c r="AM85" s="130">
        <v>7.4049999862909298E-3</v>
      </c>
      <c r="AN85" s="130">
        <v>7.5870000034570697E-3</v>
      </c>
      <c r="AO85" s="130">
        <v>7.8339999824762301E-3</v>
      </c>
      <c r="AP85" s="130">
        <v>9.2560000181198098E-3</v>
      </c>
      <c r="AQ85" s="130">
        <v>0.65163700001537805</v>
      </c>
      <c r="AR85" s="130">
        <v>8.8487000110745395E-2</v>
      </c>
      <c r="AS85" s="130">
        <v>9.2802999886870394E-2</v>
      </c>
      <c r="AT85" s="130">
        <v>8.9287999984622002E-2</v>
      </c>
      <c r="AU85" s="130">
        <v>8.0519000434946295E-2</v>
      </c>
      <c r="AV85" s="130">
        <v>8.6594000010799602E-2</v>
      </c>
      <c r="AW85" s="130">
        <v>9.3063000046022207E-2</v>
      </c>
      <c r="AX85" s="130">
        <v>0.101546000008941</v>
      </c>
      <c r="AY85" s="130">
        <v>0.11038900003159</v>
      </c>
      <c r="AZ85" s="130">
        <v>7.7698999833345397E-2</v>
      </c>
      <c r="BA85" s="130">
        <v>9.5515999461770099E-2</v>
      </c>
      <c r="BB85" s="130">
        <v>0.103219999165773</v>
      </c>
      <c r="BC85" s="130">
        <v>0.12775031387677799</v>
      </c>
      <c r="BD85" s="130">
        <v>0.127773033885866</v>
      </c>
      <c r="BE85" s="131">
        <v>0.12794447100786499</v>
      </c>
      <c r="BF85" s="132">
        <v>-5.0625226625331497E-3</v>
      </c>
      <c r="BG85" s="132">
        <v>3.0519183449155201E-2</v>
      </c>
      <c r="BH85" s="132">
        <v>4.0655923864173202E-5</v>
      </c>
    </row>
    <row r="86" spans="1:60">
      <c r="A86" s="136" t="s">
        <v>330</v>
      </c>
      <c r="B86" s="130">
        <v>0</v>
      </c>
      <c r="C86" s="130">
        <v>0</v>
      </c>
      <c r="D86" s="130">
        <v>0</v>
      </c>
      <c r="E86" s="130">
        <v>0</v>
      </c>
      <c r="F86" s="130">
        <v>0</v>
      </c>
      <c r="G86" s="130">
        <v>0</v>
      </c>
      <c r="H86" s="130">
        <v>3.7999999999999999E-2</v>
      </c>
      <c r="I86" s="130">
        <v>3.7999999999999999E-2</v>
      </c>
      <c r="J86" s="130">
        <v>3.7999999999999999E-2</v>
      </c>
      <c r="K86" s="130">
        <v>3.9E-2</v>
      </c>
      <c r="L86" s="130">
        <v>3.9E-2</v>
      </c>
      <c r="M86" s="130">
        <v>3.9E-2</v>
      </c>
      <c r="N86" s="130">
        <v>0.04</v>
      </c>
      <c r="O86" s="130">
        <v>0.04</v>
      </c>
      <c r="P86" s="130">
        <v>0.04</v>
      </c>
      <c r="Q86" s="130">
        <v>0.04</v>
      </c>
      <c r="R86" s="130">
        <v>4.1000000000000002E-2</v>
      </c>
      <c r="S86" s="130">
        <v>4.1000000000000002E-2</v>
      </c>
      <c r="T86" s="130">
        <v>4.1000000000000002E-2</v>
      </c>
      <c r="U86" s="130">
        <v>4.2000000000000003E-2</v>
      </c>
      <c r="V86" s="130">
        <v>4.2000000000000003E-2</v>
      </c>
      <c r="W86" s="130">
        <v>4.2000000000000003E-2</v>
      </c>
      <c r="X86" s="130">
        <v>4.2999999999999997E-2</v>
      </c>
      <c r="Y86" s="130">
        <v>4.2999999999999997E-2</v>
      </c>
      <c r="Z86" s="130">
        <v>4.2999999999999997E-2</v>
      </c>
      <c r="AA86" s="130">
        <v>9.1999999999999998E-2</v>
      </c>
      <c r="AB86" s="130">
        <v>0.1</v>
      </c>
      <c r="AC86" s="130">
        <v>0.105</v>
      </c>
      <c r="AD86" s="130">
        <v>0.111</v>
      </c>
      <c r="AE86" s="130">
        <v>0.11840000000000001</v>
      </c>
      <c r="AF86" s="130">
        <v>0.1203</v>
      </c>
      <c r="AG86" s="130">
        <v>0.1341</v>
      </c>
      <c r="AH86" s="130">
        <v>0.13519999999999999</v>
      </c>
      <c r="AI86" s="130">
        <v>0.1406</v>
      </c>
      <c r="AJ86" s="130">
        <v>0.14580000000000001</v>
      </c>
      <c r="AK86" s="130">
        <v>0.165341000002623</v>
      </c>
      <c r="AL86" s="130">
        <v>0.17481799999915101</v>
      </c>
      <c r="AM86" s="130">
        <v>0.18550199998134401</v>
      </c>
      <c r="AN86" s="130">
        <v>0.17547499999904601</v>
      </c>
      <c r="AO86" s="130">
        <v>0.26677153449935798</v>
      </c>
      <c r="AP86" s="130">
        <v>0.28055240764813899</v>
      </c>
      <c r="AQ86" s="130">
        <v>0.29054878400538098</v>
      </c>
      <c r="AR86" s="130">
        <v>0.288518287761033</v>
      </c>
      <c r="AS86" s="130">
        <v>0.28395268616050501</v>
      </c>
      <c r="AT86" s="130">
        <v>0.254634000078857</v>
      </c>
      <c r="AU86" s="130">
        <v>0.27982349429533598</v>
      </c>
      <c r="AV86" s="130">
        <v>0.31271999989865001</v>
      </c>
      <c r="AW86" s="130">
        <v>0.35818268383252599</v>
      </c>
      <c r="AX86" s="130">
        <v>0.43627517422282702</v>
      </c>
      <c r="AY86" s="130">
        <v>0.45982307208251499</v>
      </c>
      <c r="AZ86" s="130">
        <v>0.63511451268040098</v>
      </c>
      <c r="BA86" s="130">
        <v>0.72300658897984105</v>
      </c>
      <c r="BB86" s="130">
        <v>0.856261406899535</v>
      </c>
      <c r="BC86" s="130">
        <v>1.0152388079799199</v>
      </c>
      <c r="BD86" s="130">
        <v>1.0448484035032799</v>
      </c>
      <c r="BE86" s="131">
        <v>1.13423227006512</v>
      </c>
      <c r="BF86" s="132">
        <v>7.8604405724938903E-2</v>
      </c>
      <c r="BG86" s="132">
        <v>0.14499913512333401</v>
      </c>
      <c r="BH86" s="132">
        <v>3.60416205974397E-4</v>
      </c>
    </row>
    <row r="87" spans="1:60">
      <c r="A87" s="136" t="s">
        <v>331</v>
      </c>
      <c r="B87" s="130">
        <v>0</v>
      </c>
      <c r="C87" s="130">
        <v>0</v>
      </c>
      <c r="D87" s="130">
        <v>0</v>
      </c>
      <c r="E87" s="130">
        <v>0</v>
      </c>
      <c r="F87" s="130">
        <v>0</v>
      </c>
      <c r="G87" s="130">
        <v>0</v>
      </c>
      <c r="H87" s="130">
        <v>0</v>
      </c>
      <c r="I87" s="130">
        <v>0</v>
      </c>
      <c r="J87" s="130">
        <v>0</v>
      </c>
      <c r="K87" s="130">
        <v>0</v>
      </c>
      <c r="L87" s="130">
        <v>0</v>
      </c>
      <c r="M87" s="130">
        <v>0</v>
      </c>
      <c r="N87" s="130">
        <v>0</v>
      </c>
      <c r="O87" s="130">
        <v>0</v>
      </c>
      <c r="P87" s="130">
        <v>0</v>
      </c>
      <c r="Q87" s="130">
        <v>0</v>
      </c>
      <c r="R87" s="130">
        <v>0</v>
      </c>
      <c r="S87" s="130">
        <v>0</v>
      </c>
      <c r="T87" s="130">
        <v>0</v>
      </c>
      <c r="U87" s="130">
        <v>0</v>
      </c>
      <c r="V87" s="130">
        <v>0</v>
      </c>
      <c r="W87" s="130">
        <v>0</v>
      </c>
      <c r="X87" s="130">
        <v>0</v>
      </c>
      <c r="Y87" s="130">
        <v>0</v>
      </c>
      <c r="Z87" s="130">
        <v>0</v>
      </c>
      <c r="AA87" s="130">
        <v>0</v>
      </c>
      <c r="AB87" s="130">
        <v>0</v>
      </c>
      <c r="AC87" s="130">
        <v>0</v>
      </c>
      <c r="AD87" s="130">
        <v>0</v>
      </c>
      <c r="AE87" s="130">
        <v>0</v>
      </c>
      <c r="AF87" s="130">
        <v>0</v>
      </c>
      <c r="AG87" s="130">
        <v>0</v>
      </c>
      <c r="AH87" s="130">
        <v>0</v>
      </c>
      <c r="AI87" s="130">
        <v>0</v>
      </c>
      <c r="AJ87" s="130">
        <v>0</v>
      </c>
      <c r="AK87" s="130">
        <v>2.3E-2</v>
      </c>
      <c r="AL87" s="130">
        <v>2.4E-2</v>
      </c>
      <c r="AM87" s="130">
        <v>0.03</v>
      </c>
      <c r="AN87" s="130">
        <v>3.3318E-2</v>
      </c>
      <c r="AO87" s="130">
        <v>4.5113E-2</v>
      </c>
      <c r="AP87" s="130">
        <v>4.3908000000000003E-2</v>
      </c>
      <c r="AQ87" s="130">
        <v>4.0703000000000003E-2</v>
      </c>
      <c r="AR87" s="130">
        <v>4.6497999999999998E-2</v>
      </c>
      <c r="AS87" s="130">
        <v>4.3292999999999998E-2</v>
      </c>
      <c r="AT87" s="130">
        <v>0.102088</v>
      </c>
      <c r="AU87" s="130">
        <v>0.146104875</v>
      </c>
      <c r="AV87" s="130">
        <v>0.11812175</v>
      </c>
      <c r="AW87" s="130">
        <v>0.20923596575342501</v>
      </c>
      <c r="AX87" s="130">
        <v>0.38023475000000001</v>
      </c>
      <c r="AY87" s="130">
        <v>0.54923474999999999</v>
      </c>
      <c r="AZ87" s="130">
        <v>0.52123474999999997</v>
      </c>
      <c r="BA87" s="130">
        <v>0.59123596575342496</v>
      </c>
      <c r="BB87" s="130">
        <v>0.59019774999999997</v>
      </c>
      <c r="BC87" s="130">
        <v>0.63503275000000003</v>
      </c>
      <c r="BD87" s="130">
        <v>0.68143275000000003</v>
      </c>
      <c r="BE87" s="131">
        <v>0.67953617443251602</v>
      </c>
      <c r="BF87" s="132">
        <v>-9.1610899926126699E-3</v>
      </c>
      <c r="BG87" s="132">
        <v>0.202088106312445</v>
      </c>
      <c r="BH87" s="132">
        <v>2.1593094842669401E-4</v>
      </c>
    </row>
    <row r="88" spans="1:60">
      <c r="A88" s="136" t="s">
        <v>332</v>
      </c>
      <c r="B88" s="130">
        <v>0</v>
      </c>
      <c r="C88" s="130">
        <v>0</v>
      </c>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v>0</v>
      </c>
      <c r="Z88" s="130">
        <v>0</v>
      </c>
      <c r="AA88" s="130">
        <v>0</v>
      </c>
      <c r="AB88" s="130">
        <v>0</v>
      </c>
      <c r="AC88" s="130">
        <v>3.2250000088655001E-2</v>
      </c>
      <c r="AD88" s="130">
        <v>0.12470000004380601</v>
      </c>
      <c r="AE88" s="130">
        <v>0.12900000004171999</v>
      </c>
      <c r="AF88" s="130">
        <v>0.16770000002294599</v>
      </c>
      <c r="AG88" s="130">
        <v>0.17200000002085999</v>
      </c>
      <c r="AH88" s="130">
        <v>0.19554732030077299</v>
      </c>
      <c r="AI88" s="130">
        <v>0.19704732030077299</v>
      </c>
      <c r="AJ88" s="130">
        <v>0.22193862314558599</v>
      </c>
      <c r="AK88" s="130">
        <v>0.1298</v>
      </c>
      <c r="AL88" s="130">
        <v>0.14460000000000001</v>
      </c>
      <c r="AM88" s="130">
        <v>0.15540000000000001</v>
      </c>
      <c r="AN88" s="130">
        <v>0.1472</v>
      </c>
      <c r="AO88" s="130">
        <v>0.15609999999999999</v>
      </c>
      <c r="AP88" s="130">
        <v>0.15939999999999999</v>
      </c>
      <c r="AQ88" s="130">
        <v>0.15079999999999999</v>
      </c>
      <c r="AR88" s="130">
        <v>0.15509999999999999</v>
      </c>
      <c r="AS88" s="130">
        <v>0.14829999999999999</v>
      </c>
      <c r="AT88" s="130">
        <v>0.1321</v>
      </c>
      <c r="AU88" s="130">
        <v>0.18629999999999999</v>
      </c>
      <c r="AV88" s="130">
        <v>0.27360000000000001</v>
      </c>
      <c r="AW88" s="130">
        <v>0.30559999999999998</v>
      </c>
      <c r="AX88" s="130">
        <v>0.30320200001001402</v>
      </c>
      <c r="AY88" s="130">
        <v>0.26158017580982201</v>
      </c>
      <c r="AZ88" s="130">
        <v>0.26288890540128901</v>
      </c>
      <c r="BA88" s="130">
        <v>0.281381196344899</v>
      </c>
      <c r="BB88" s="130">
        <v>0.29671762525233703</v>
      </c>
      <c r="BC88" s="130">
        <v>0.33231500002431902</v>
      </c>
      <c r="BD88" s="130">
        <v>0.47896208600568801</v>
      </c>
      <c r="BE88" s="131">
        <v>0.556446401956736</v>
      </c>
      <c r="BF88" s="132">
        <v>0.15434513267143901</v>
      </c>
      <c r="BG88" s="132">
        <v>0.13091848163912501</v>
      </c>
      <c r="BH88" s="132">
        <v>1.7681766452460099E-4</v>
      </c>
    </row>
    <row r="89" spans="1:60" s="125" customFormat="1">
      <c r="A89" s="133" t="s">
        <v>333</v>
      </c>
      <c r="B89" s="134">
        <v>0</v>
      </c>
      <c r="C89" s="134">
        <v>0</v>
      </c>
      <c r="D89" s="134">
        <v>0</v>
      </c>
      <c r="E89" s="134">
        <v>0</v>
      </c>
      <c r="F89" s="134">
        <v>0</v>
      </c>
      <c r="G89" s="134">
        <v>0</v>
      </c>
      <c r="H89" s="134">
        <v>0.16400000000000001</v>
      </c>
      <c r="I89" s="134">
        <v>0.16500000000000001</v>
      </c>
      <c r="J89" s="134">
        <v>0.17</v>
      </c>
      <c r="K89" s="134">
        <v>0.17499999999999999</v>
      </c>
      <c r="L89" s="134">
        <v>0.17199999999999999</v>
      </c>
      <c r="M89" s="134">
        <v>0.185</v>
      </c>
      <c r="N89" s="134">
        <v>0.189</v>
      </c>
      <c r="O89" s="134">
        <v>0.19500000000000001</v>
      </c>
      <c r="P89" s="134">
        <v>0.20100000000000001</v>
      </c>
      <c r="Q89" s="134">
        <v>0.20699999999999999</v>
      </c>
      <c r="R89" s="134">
        <v>0.218</v>
      </c>
      <c r="S89" s="134">
        <v>0.23599999999999999</v>
      </c>
      <c r="T89" s="134">
        <v>0.23</v>
      </c>
      <c r="U89" s="134">
        <v>0.23400000000000001</v>
      </c>
      <c r="V89" s="134">
        <v>0.26900000000000002</v>
      </c>
      <c r="W89" s="134">
        <v>0.65900000000000003</v>
      </c>
      <c r="X89" s="134">
        <v>0.65800000000000003</v>
      </c>
      <c r="Y89" s="134">
        <v>0.626</v>
      </c>
      <c r="Z89" s="134">
        <v>0.61699999999999999</v>
      </c>
      <c r="AA89" s="134">
        <v>0.80800000000000005</v>
      </c>
      <c r="AB89" s="134">
        <v>0.82399999999999995</v>
      </c>
      <c r="AC89" s="134">
        <v>0.85425000008865504</v>
      </c>
      <c r="AD89" s="134">
        <v>0.94170000004380605</v>
      </c>
      <c r="AE89" s="134">
        <v>0.84240000004172</v>
      </c>
      <c r="AF89" s="134">
        <v>1.02700000002295</v>
      </c>
      <c r="AG89" s="134">
        <v>1.26719308793189</v>
      </c>
      <c r="AH89" s="134">
        <v>1.3958404082118101</v>
      </c>
      <c r="AI89" s="134">
        <v>1.7221492855965299</v>
      </c>
      <c r="AJ89" s="134">
        <v>1.71592479896766</v>
      </c>
      <c r="AK89" s="134">
        <v>2.4565041578973599</v>
      </c>
      <c r="AL89" s="134">
        <v>2.76589263157351</v>
      </c>
      <c r="AM89" s="134">
        <v>2.7478550100715098</v>
      </c>
      <c r="AN89" s="134">
        <v>3.1793280101063699</v>
      </c>
      <c r="AO89" s="134">
        <v>3.77289104966101</v>
      </c>
      <c r="AP89" s="134">
        <v>3.8207275289348899</v>
      </c>
      <c r="AQ89" s="134">
        <v>4.6619274001637798</v>
      </c>
      <c r="AR89" s="134">
        <v>4.2098049446298704</v>
      </c>
      <c r="AS89" s="134">
        <v>4.6524060195342098</v>
      </c>
      <c r="AT89" s="134">
        <v>5.2481060566438797</v>
      </c>
      <c r="AU89" s="134">
        <v>6.3225097430875596</v>
      </c>
      <c r="AV89" s="134">
        <v>6.9176148512966602</v>
      </c>
      <c r="AW89" s="134">
        <v>7.5950979122384501</v>
      </c>
      <c r="AX89" s="134">
        <v>8.8132515426548306</v>
      </c>
      <c r="AY89" s="134">
        <v>12.518828910947899</v>
      </c>
      <c r="AZ89" s="134">
        <v>19.694061788506598</v>
      </c>
      <c r="BA89" s="134">
        <v>23.577818755306101</v>
      </c>
      <c r="BB89" s="134">
        <v>27.013987032195899</v>
      </c>
      <c r="BC89" s="134">
        <v>31.164048475238602</v>
      </c>
      <c r="BD89" s="134">
        <v>37.992713120895502</v>
      </c>
      <c r="BE89" s="134">
        <v>42.265760321020203</v>
      </c>
      <c r="BF89" s="135">
        <v>0.105355182302801</v>
      </c>
      <c r="BG89" s="135">
        <v>0.211884525645784</v>
      </c>
      <c r="BH89" s="135">
        <v>1.3430463388817799E-2</v>
      </c>
    </row>
    <row r="90" spans="1:6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1"/>
      <c r="BF90" s="132"/>
      <c r="BG90" s="132"/>
      <c r="BH90" s="132"/>
    </row>
    <row r="91" spans="1:60">
      <c r="A91" s="136" t="s">
        <v>334</v>
      </c>
      <c r="B91" s="130">
        <v>0.29599999999999999</v>
      </c>
      <c r="C91" s="130">
        <v>0.28399999999999997</v>
      </c>
      <c r="D91" s="130">
        <v>0.28999999999999998</v>
      </c>
      <c r="E91" s="130">
        <v>0.28199999999999997</v>
      </c>
      <c r="F91" s="130">
        <v>0.28100000000000003</v>
      </c>
      <c r="G91" s="130">
        <v>0.26100000000000001</v>
      </c>
      <c r="H91" s="130">
        <v>0.26300000000000001</v>
      </c>
      <c r="I91" s="130">
        <v>0.28000000000000003</v>
      </c>
      <c r="J91" s="130">
        <v>0.33800000000000002</v>
      </c>
      <c r="K91" s="130">
        <v>0.42899999999999999</v>
      </c>
      <c r="L91" s="130">
        <v>0.48899999999999999</v>
      </c>
      <c r="M91" s="130">
        <v>0.48399999999999999</v>
      </c>
      <c r="N91" s="130">
        <v>0.42899999999999999</v>
      </c>
      <c r="O91" s="130">
        <v>0.40500000000000003</v>
      </c>
      <c r="P91" s="130">
        <v>0.41799999999999998</v>
      </c>
      <c r="Q91" s="130">
        <v>0.38500000000000001</v>
      </c>
      <c r="R91" s="130">
        <v>0.40400000000000003</v>
      </c>
      <c r="S91" s="130">
        <v>0.51600000000000001</v>
      </c>
      <c r="T91" s="130">
        <v>0.43099999999999999</v>
      </c>
      <c r="U91" s="130">
        <v>0.441</v>
      </c>
      <c r="V91" s="130">
        <v>0.45600000000000002</v>
      </c>
      <c r="W91" s="130">
        <v>0.46</v>
      </c>
      <c r="X91" s="130">
        <v>0.47</v>
      </c>
      <c r="Y91" s="130">
        <v>0.73099999999999998</v>
      </c>
      <c r="Z91" s="130">
        <v>0.81</v>
      </c>
      <c r="AA91" s="130">
        <v>0.75949999999999995</v>
      </c>
      <c r="AB91" s="130">
        <v>0.72494999999999998</v>
      </c>
      <c r="AC91" s="130">
        <v>0.68210000000000004</v>
      </c>
      <c r="AD91" s="130">
        <v>0.68659999999999999</v>
      </c>
      <c r="AE91" s="130">
        <v>0.71940000000000004</v>
      </c>
      <c r="AF91" s="130">
        <v>0.85365000000000002</v>
      </c>
      <c r="AG91" s="130">
        <v>0.97909999999999997</v>
      </c>
      <c r="AH91" s="130">
        <v>1.03515</v>
      </c>
      <c r="AI91" s="130">
        <v>1.1346000000000001</v>
      </c>
      <c r="AJ91" s="130">
        <v>1.2171000000000001</v>
      </c>
      <c r="AK91" s="130">
        <v>1.0702499999999999</v>
      </c>
      <c r="AL91" s="130">
        <v>1.1386499999999999</v>
      </c>
      <c r="AM91" s="130">
        <v>1.8586499999999999</v>
      </c>
      <c r="AN91" s="130">
        <v>2.45905</v>
      </c>
      <c r="AO91" s="130">
        <v>3.6831999999999998</v>
      </c>
      <c r="AP91" s="130">
        <v>5.2541000000000002</v>
      </c>
      <c r="AQ91" s="130">
        <v>6.1920999999999999</v>
      </c>
      <c r="AR91" s="130">
        <v>7.24085</v>
      </c>
      <c r="AS91" s="130">
        <v>7.2937500000000002</v>
      </c>
      <c r="AT91" s="130">
        <v>7.5147920300821696</v>
      </c>
      <c r="AU91" s="130">
        <v>8.4041982798208998</v>
      </c>
      <c r="AV91" s="130">
        <v>11.050496570098799</v>
      </c>
      <c r="AW91" s="130">
        <v>13.23485</v>
      </c>
      <c r="AX91" s="130">
        <v>16.43805</v>
      </c>
      <c r="AY91" s="130">
        <v>18.275362000000001</v>
      </c>
      <c r="AZ91" s="130">
        <v>21.7065884920437</v>
      </c>
      <c r="BA91" s="130">
        <v>24.106993506428601</v>
      </c>
      <c r="BB91" s="130">
        <v>25.690030861480899</v>
      </c>
      <c r="BC91" s="130">
        <v>32.182647729666499</v>
      </c>
      <c r="BD91" s="130">
        <v>41.236400963727299</v>
      </c>
      <c r="BE91" s="131">
        <v>49.859977201918198</v>
      </c>
      <c r="BF91" s="132">
        <v>0.20139216645902</v>
      </c>
      <c r="BG91" s="132">
        <v>0.17876667209147401</v>
      </c>
      <c r="BH91" s="132">
        <v>1.5843618884211E-2</v>
      </c>
    </row>
    <row r="92" spans="1:60">
      <c r="A92" s="136" t="s">
        <v>335</v>
      </c>
      <c r="B92" s="130">
        <v>0</v>
      </c>
      <c r="C92" s="130">
        <v>0</v>
      </c>
      <c r="D92" s="130">
        <v>0</v>
      </c>
      <c r="E92" s="130">
        <v>0</v>
      </c>
      <c r="F92" s="130">
        <v>0</v>
      </c>
      <c r="G92" s="130">
        <v>0</v>
      </c>
      <c r="H92" s="130">
        <v>0</v>
      </c>
      <c r="I92" s="130">
        <v>0</v>
      </c>
      <c r="J92" s="130">
        <v>0</v>
      </c>
      <c r="K92" s="130">
        <v>0</v>
      </c>
      <c r="L92" s="130">
        <v>0</v>
      </c>
      <c r="M92" s="130">
        <v>0</v>
      </c>
      <c r="N92" s="130">
        <v>0</v>
      </c>
      <c r="O92" s="130">
        <v>0</v>
      </c>
      <c r="P92" s="130">
        <v>0</v>
      </c>
      <c r="Q92" s="130">
        <v>0</v>
      </c>
      <c r="R92" s="130">
        <v>0</v>
      </c>
      <c r="S92" s="130">
        <v>0</v>
      </c>
      <c r="T92" s="130">
        <v>0</v>
      </c>
      <c r="U92" s="130">
        <v>0</v>
      </c>
      <c r="V92" s="130">
        <v>0</v>
      </c>
      <c r="W92" s="130">
        <v>0</v>
      </c>
      <c r="X92" s="130">
        <v>0</v>
      </c>
      <c r="Y92" s="130">
        <v>0</v>
      </c>
      <c r="Z92" s="130">
        <v>0</v>
      </c>
      <c r="AA92" s="130">
        <v>0</v>
      </c>
      <c r="AB92" s="130">
        <v>0</v>
      </c>
      <c r="AC92" s="130">
        <v>0</v>
      </c>
      <c r="AD92" s="130">
        <v>0</v>
      </c>
      <c r="AE92" s="130">
        <v>0</v>
      </c>
      <c r="AF92" s="130">
        <v>0</v>
      </c>
      <c r="AG92" s="130">
        <v>0</v>
      </c>
      <c r="AH92" s="130">
        <v>0</v>
      </c>
      <c r="AI92" s="130">
        <v>0</v>
      </c>
      <c r="AJ92" s="130">
        <v>0</v>
      </c>
      <c r="AK92" s="130">
        <v>0</v>
      </c>
      <c r="AL92" s="130">
        <v>0</v>
      </c>
      <c r="AM92" s="130">
        <v>1E-4</v>
      </c>
      <c r="AN92" s="130">
        <v>8.9999999999999998E-4</v>
      </c>
      <c r="AO92" s="130">
        <v>1.9E-3</v>
      </c>
      <c r="AP92" s="130">
        <v>3.3999999999999998E-3</v>
      </c>
      <c r="AQ92" s="130">
        <v>7.0000000000000001E-3</v>
      </c>
      <c r="AR92" s="130">
        <v>1.06E-2</v>
      </c>
      <c r="AS92" s="130">
        <v>1.8100000000000002E-2</v>
      </c>
      <c r="AT92" s="130">
        <v>3.1199999999999999E-2</v>
      </c>
      <c r="AU92" s="130">
        <v>5.1400000000000001E-2</v>
      </c>
      <c r="AV92" s="130">
        <v>6.6500000000000004E-2</v>
      </c>
      <c r="AW92" s="130">
        <v>0.1</v>
      </c>
      <c r="AX92" s="130">
        <v>0.13963700000000001</v>
      </c>
      <c r="AY92" s="130">
        <v>0.17804300000000001</v>
      </c>
      <c r="AZ92" s="130">
        <v>0.206152</v>
      </c>
      <c r="BA92" s="130">
        <v>0.22795699999999999</v>
      </c>
      <c r="BB92" s="130">
        <v>0.26131900000000002</v>
      </c>
      <c r="BC92" s="130">
        <v>0.283026</v>
      </c>
      <c r="BD92" s="130">
        <v>0.35718978533601797</v>
      </c>
      <c r="BE92" s="131">
        <v>0.42090125856858801</v>
      </c>
      <c r="BF92" s="132">
        <v>0.17083222676780799</v>
      </c>
      <c r="BG92" s="132">
        <v>0.26872037130809601</v>
      </c>
      <c r="BH92" s="132">
        <v>1.3374653385097999E-4</v>
      </c>
    </row>
    <row r="93" spans="1:60">
      <c r="A93" s="136" t="s">
        <v>336</v>
      </c>
      <c r="B93" s="130">
        <v>0</v>
      </c>
      <c r="C93" s="130">
        <v>0</v>
      </c>
      <c r="D93" s="130">
        <v>0</v>
      </c>
      <c r="E93" s="130">
        <v>0</v>
      </c>
      <c r="F93" s="130">
        <v>0</v>
      </c>
      <c r="G93" s="130">
        <v>0</v>
      </c>
      <c r="H93" s="130">
        <v>0</v>
      </c>
      <c r="I93" s="130">
        <v>0</v>
      </c>
      <c r="J93" s="130">
        <v>0</v>
      </c>
      <c r="K93" s="130">
        <v>0</v>
      </c>
      <c r="L93" s="130">
        <v>0</v>
      </c>
      <c r="M93" s="130">
        <v>0</v>
      </c>
      <c r="N93" s="130">
        <v>0</v>
      </c>
      <c r="O93" s="130">
        <v>0</v>
      </c>
      <c r="P93" s="130">
        <v>0</v>
      </c>
      <c r="Q93" s="130">
        <v>0</v>
      </c>
      <c r="R93" s="130">
        <v>0</v>
      </c>
      <c r="S93" s="130">
        <v>0</v>
      </c>
      <c r="T93" s="130">
        <v>0</v>
      </c>
      <c r="U93" s="130">
        <v>0</v>
      </c>
      <c r="V93" s="130">
        <v>0</v>
      </c>
      <c r="W93" s="130">
        <v>0</v>
      </c>
      <c r="X93" s="130">
        <v>0</v>
      </c>
      <c r="Y93" s="130">
        <v>0</v>
      </c>
      <c r="Z93" s="130">
        <v>0</v>
      </c>
      <c r="AA93" s="130">
        <v>6.8020202020201995E-2</v>
      </c>
      <c r="AB93" s="130">
        <v>7.5090909090909097E-2</v>
      </c>
      <c r="AC93" s="130">
        <v>0.24731313131313101</v>
      </c>
      <c r="AD93" s="130">
        <v>0.33312121212121198</v>
      </c>
      <c r="AE93" s="130">
        <v>0.84883838383838395</v>
      </c>
      <c r="AF93" s="130">
        <v>3.6371616161616198</v>
      </c>
      <c r="AG93" s="130">
        <v>1.63593939393939</v>
      </c>
      <c r="AH93" s="130">
        <v>2.9309797979797998</v>
      </c>
      <c r="AI93" s="130">
        <v>2.8495555555555598</v>
      </c>
      <c r="AJ93" s="130">
        <v>3.0107373737373702</v>
      </c>
      <c r="AK93" s="130">
        <v>3.1488989898989899</v>
      </c>
      <c r="AL93" s="130">
        <v>3.3041919191919198</v>
      </c>
      <c r="AM93" s="130">
        <v>3.4313737373737401</v>
      </c>
      <c r="AN93" s="130">
        <v>3.5969696969696998</v>
      </c>
      <c r="AO93" s="130">
        <v>3.88177777777778</v>
      </c>
      <c r="AP93" s="130">
        <v>7.3520606060606104</v>
      </c>
      <c r="AQ93" s="130">
        <v>10.9398181818182</v>
      </c>
      <c r="AR93" s="130">
        <v>15.4562929292929</v>
      </c>
      <c r="AS93" s="130">
        <v>28.117999999999999</v>
      </c>
      <c r="AT93" s="130">
        <v>48.753317833200001</v>
      </c>
      <c r="AU93" s="130">
        <v>75.00085</v>
      </c>
      <c r="AV93" s="130">
        <v>104.342</v>
      </c>
      <c r="AW93" s="130">
        <v>136.77741639999999</v>
      </c>
      <c r="AX93" s="130">
        <v>183.77101970000001</v>
      </c>
      <c r="AY93" s="130">
        <v>229.54308</v>
      </c>
      <c r="AZ93" s="130">
        <v>279.14229999999998</v>
      </c>
      <c r="BA93" s="130">
        <v>369.52321699999999</v>
      </c>
      <c r="BB93" s="130">
        <v>501.99748421052601</v>
      </c>
      <c r="BC93" s="130">
        <v>636.42380000000003</v>
      </c>
      <c r="BD93" s="130">
        <v>742.02380000000005</v>
      </c>
      <c r="BE93" s="131">
        <v>863.12419999999997</v>
      </c>
      <c r="BF93" s="132">
        <v>0.15576338634730599</v>
      </c>
      <c r="BG93" s="132">
        <v>0.30536761918609401</v>
      </c>
      <c r="BH93" s="132">
        <v>0.27426829376916401</v>
      </c>
    </row>
    <row r="94" spans="1:60">
      <c r="A94" s="136" t="s">
        <v>337</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W94" s="130">
        <v>0</v>
      </c>
      <c r="X94" s="130">
        <v>0</v>
      </c>
      <c r="Y94" s="130">
        <v>0</v>
      </c>
      <c r="Z94" s="130">
        <v>0</v>
      </c>
      <c r="AA94" s="130">
        <v>0</v>
      </c>
      <c r="AB94" s="130">
        <v>0</v>
      </c>
      <c r="AC94" s="130">
        <v>0</v>
      </c>
      <c r="AD94" s="130">
        <v>0</v>
      </c>
      <c r="AE94" s="130">
        <v>0</v>
      </c>
      <c r="AF94" s="130">
        <v>0</v>
      </c>
      <c r="AG94" s="130">
        <v>0</v>
      </c>
      <c r="AH94" s="130">
        <v>0</v>
      </c>
      <c r="AI94" s="130">
        <v>0</v>
      </c>
      <c r="AJ94" s="130">
        <v>0</v>
      </c>
      <c r="AK94" s="130">
        <v>0</v>
      </c>
      <c r="AL94" s="130">
        <v>0</v>
      </c>
      <c r="AM94" s="130">
        <v>0</v>
      </c>
      <c r="AN94" s="130">
        <v>0</v>
      </c>
      <c r="AO94" s="130">
        <v>0</v>
      </c>
      <c r="AP94" s="130">
        <v>0</v>
      </c>
      <c r="AQ94" s="130">
        <v>6.9399999999999996E-4</v>
      </c>
      <c r="AR94" s="130">
        <v>8.6499999999999999E-4</v>
      </c>
      <c r="AS94" s="130">
        <v>8.0699999999999999E-4</v>
      </c>
      <c r="AT94" s="130">
        <v>1.0989999999999999E-3</v>
      </c>
      <c r="AU94" s="130">
        <v>4.0391000000000003E-2</v>
      </c>
      <c r="AV94" s="130">
        <v>4.4559000000000001E-2</v>
      </c>
      <c r="AW94" s="130">
        <v>4.2907000000000001E-2</v>
      </c>
      <c r="AX94" s="130">
        <v>3.7948000000000003E-2</v>
      </c>
      <c r="AY94" s="130">
        <v>4.5002E-2</v>
      </c>
      <c r="AZ94" s="130">
        <v>5.8840999999999997E-2</v>
      </c>
      <c r="BA94" s="130">
        <v>6.6471000000000002E-2</v>
      </c>
      <c r="BB94" s="130">
        <v>6.6944000000000004E-2</v>
      </c>
      <c r="BC94" s="130">
        <v>6.8985000000000005E-2</v>
      </c>
      <c r="BD94" s="130">
        <v>7.58579154686813E-2</v>
      </c>
      <c r="BE94" s="131">
        <v>0.12209322104680601</v>
      </c>
      <c r="BF94" s="132">
        <v>0.59920493434482502</v>
      </c>
      <c r="BG94" s="132">
        <v>0.51841956387294497</v>
      </c>
      <c r="BH94" s="132">
        <v>3.87966174709141E-5</v>
      </c>
    </row>
    <row r="95" spans="1:60">
      <c r="A95" s="136" t="s">
        <v>338</v>
      </c>
      <c r="B95" s="130">
        <v>0</v>
      </c>
      <c r="C95" s="130">
        <v>0</v>
      </c>
      <c r="D95" s="130">
        <v>0</v>
      </c>
      <c r="E95" s="130">
        <v>0</v>
      </c>
      <c r="F95" s="130">
        <v>0</v>
      </c>
      <c r="G95" s="130">
        <v>0</v>
      </c>
      <c r="H95" s="130">
        <v>0</v>
      </c>
      <c r="I95" s="130">
        <v>0</v>
      </c>
      <c r="J95" s="130">
        <v>0</v>
      </c>
      <c r="K95" s="130">
        <v>0</v>
      </c>
      <c r="L95" s="130">
        <v>0</v>
      </c>
      <c r="M95" s="130">
        <v>0</v>
      </c>
      <c r="N95" s="130">
        <v>0</v>
      </c>
      <c r="O95" s="130">
        <v>0</v>
      </c>
      <c r="P95" s="130">
        <v>0</v>
      </c>
      <c r="Q95" s="130">
        <v>0</v>
      </c>
      <c r="R95" s="130">
        <v>0</v>
      </c>
      <c r="S95" s="130">
        <v>0</v>
      </c>
      <c r="T95" s="130">
        <v>0</v>
      </c>
      <c r="U95" s="130">
        <v>0</v>
      </c>
      <c r="V95" s="130">
        <v>0</v>
      </c>
      <c r="W95" s="130">
        <v>0</v>
      </c>
      <c r="X95" s="130">
        <v>0</v>
      </c>
      <c r="Y95" s="130">
        <v>0</v>
      </c>
      <c r="Z95" s="130">
        <v>0</v>
      </c>
      <c r="AA95" s="130">
        <v>6.7889366639366594E-2</v>
      </c>
      <c r="AB95" s="130">
        <v>0.20798132132132099</v>
      </c>
      <c r="AC95" s="130">
        <v>0.207861891891892</v>
      </c>
      <c r="AD95" s="130">
        <v>0.34681954954954902</v>
      </c>
      <c r="AE95" s="130">
        <v>0.57156528528528505</v>
      </c>
      <c r="AF95" s="130">
        <v>1.0612751460551499</v>
      </c>
      <c r="AG95" s="130">
        <v>1.64058925470925</v>
      </c>
      <c r="AH95" s="130">
        <v>1.9757272727272699</v>
      </c>
      <c r="AI95" s="130">
        <v>2.37758838383838</v>
      </c>
      <c r="AJ95" s="130">
        <v>3.13813943488943</v>
      </c>
      <c r="AK95" s="130">
        <v>3.2751495358995402</v>
      </c>
      <c r="AL95" s="130">
        <v>4.16526103603604</v>
      </c>
      <c r="AM95" s="130">
        <v>4.2380319888069904</v>
      </c>
      <c r="AN95" s="130">
        <v>5.3331811807261804</v>
      </c>
      <c r="AO95" s="130">
        <v>8.5579749563199599</v>
      </c>
      <c r="AP95" s="130">
        <v>10.0443182295932</v>
      </c>
      <c r="AQ95" s="130">
        <v>14.9315</v>
      </c>
      <c r="AR95" s="130">
        <v>19.1448</v>
      </c>
      <c r="AS95" s="130">
        <v>23.743200000000002</v>
      </c>
      <c r="AT95" s="130">
        <v>27.988</v>
      </c>
      <c r="AU95" s="130">
        <v>33.864400000000003</v>
      </c>
      <c r="AV95" s="130">
        <v>41.9163</v>
      </c>
      <c r="AW95" s="130">
        <v>49.467599999999997</v>
      </c>
      <c r="AX95" s="130">
        <v>55.918399999999998</v>
      </c>
      <c r="AY95" s="130">
        <v>63.039900000000003</v>
      </c>
      <c r="AZ95" s="130">
        <v>65.12576</v>
      </c>
      <c r="BA95" s="130">
        <v>79.825655733118893</v>
      </c>
      <c r="BB95" s="130">
        <v>99.077716236948106</v>
      </c>
      <c r="BC95" s="130">
        <v>123.86656007309701</v>
      </c>
      <c r="BD95" s="130">
        <v>139.24902432440999</v>
      </c>
      <c r="BE95" s="131">
        <v>151.20904688103101</v>
      </c>
      <c r="BF95" s="132">
        <v>7.8944459309050294E-2</v>
      </c>
      <c r="BG95" s="132">
        <v>0.16727584646781701</v>
      </c>
      <c r="BH95" s="132">
        <v>4.8048527999240302E-2</v>
      </c>
    </row>
    <row r="96" spans="1:60">
      <c r="A96" s="136" t="s">
        <v>339</v>
      </c>
      <c r="B96" s="130">
        <v>0</v>
      </c>
      <c r="C96" s="130">
        <v>0</v>
      </c>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130">
        <v>0</v>
      </c>
      <c r="Z96" s="130">
        <v>0</v>
      </c>
      <c r="AA96" s="130">
        <v>1.1274200000000001</v>
      </c>
      <c r="AB96" s="130">
        <v>1.0514600000000001</v>
      </c>
      <c r="AC96" s="130">
        <v>1.0857399999999999</v>
      </c>
      <c r="AD96" s="130">
        <v>1.0919700000000001</v>
      </c>
      <c r="AE96" s="130">
        <v>1.6039099999999999</v>
      </c>
      <c r="AF96" s="130">
        <v>2.2125300000000001</v>
      </c>
      <c r="AG96" s="130">
        <v>2.34287</v>
      </c>
      <c r="AH96" s="130">
        <v>2.72838</v>
      </c>
      <c r="AI96" s="130">
        <v>3.2865000000000002</v>
      </c>
      <c r="AJ96" s="130">
        <v>3.9407299999999998</v>
      </c>
      <c r="AK96" s="130">
        <v>4.8723999999999998</v>
      </c>
      <c r="AL96" s="130">
        <v>6.0346000000000002</v>
      </c>
      <c r="AM96" s="130">
        <v>6.2432999999999996</v>
      </c>
      <c r="AN96" s="130">
        <v>6.3018999999999998</v>
      </c>
      <c r="AO96" s="130">
        <v>6.6656000000000004</v>
      </c>
      <c r="AP96" s="130">
        <v>6.6150000000000002</v>
      </c>
      <c r="AQ96" s="130">
        <v>6.6740000000000004</v>
      </c>
      <c r="AR96" s="130">
        <v>7.0390199999999998</v>
      </c>
      <c r="AS96" s="130">
        <v>8.3369649999999993</v>
      </c>
      <c r="AT96" s="130">
        <v>9.3303150000000006</v>
      </c>
      <c r="AU96" s="130">
        <v>9.4084500000000002</v>
      </c>
      <c r="AV96" s="130">
        <v>9.4853500000000004</v>
      </c>
      <c r="AW96" s="130">
        <v>9.5583349999999996</v>
      </c>
      <c r="AX96" s="130">
        <v>9.5113500000000002</v>
      </c>
      <c r="AY96" s="130">
        <v>10.165895000000001</v>
      </c>
      <c r="AZ96" s="130">
        <v>10.296625000000001</v>
      </c>
      <c r="BA96" s="130">
        <v>10.977745000000001</v>
      </c>
      <c r="BB96" s="130">
        <v>13.088100000000001</v>
      </c>
      <c r="BC96" s="130">
        <v>14.537979999999999</v>
      </c>
      <c r="BD96" s="130">
        <v>14.882</v>
      </c>
      <c r="BE96" s="131">
        <v>16.827640033640002</v>
      </c>
      <c r="BF96" s="132">
        <v>0.123505977034734</v>
      </c>
      <c r="BG96" s="132">
        <v>4.1760697873855397E-2</v>
      </c>
      <c r="BH96" s="132">
        <v>5.3471888752373298E-3</v>
      </c>
    </row>
    <row r="97" spans="1:60">
      <c r="A97" s="136" t="s">
        <v>340</v>
      </c>
      <c r="B97" s="130">
        <v>0</v>
      </c>
      <c r="C97" s="130">
        <v>0</v>
      </c>
      <c r="D97" s="130">
        <v>0</v>
      </c>
      <c r="E97" s="130">
        <v>0</v>
      </c>
      <c r="F97" s="130">
        <v>0</v>
      </c>
      <c r="G97" s="130">
        <v>0.242704</v>
      </c>
      <c r="H97" s="130">
        <v>0.23561099999999999</v>
      </c>
      <c r="I97" s="130">
        <v>0.24859100000000001</v>
      </c>
      <c r="J97" s="130">
        <v>0.253998</v>
      </c>
      <c r="K97" s="130">
        <v>0.30754700000000001</v>
      </c>
      <c r="L97" s="130">
        <v>0.37850699999999998</v>
      </c>
      <c r="M97" s="130">
        <v>0.36755300000000002</v>
      </c>
      <c r="N97" s="130">
        <v>0.53377399999999997</v>
      </c>
      <c r="O97" s="130">
        <v>0.82764400000000005</v>
      </c>
      <c r="P97" s="130">
        <v>1.0997319999999999</v>
      </c>
      <c r="Q97" s="130">
        <v>1.09144</v>
      </c>
      <c r="R97" s="130">
        <v>1.1365270000000001</v>
      </c>
      <c r="S97" s="130">
        <v>9.8707670000000007</v>
      </c>
      <c r="T97" s="130">
        <v>11.030233000000001</v>
      </c>
      <c r="U97" s="130">
        <v>12.119023</v>
      </c>
      <c r="V97" s="130">
        <v>12.699479</v>
      </c>
      <c r="W97" s="130">
        <v>13.803359</v>
      </c>
      <c r="X97" s="130">
        <v>14.792468</v>
      </c>
      <c r="Y97" s="130">
        <v>15.986553000000001</v>
      </c>
      <c r="Z97" s="130">
        <v>17.046979</v>
      </c>
      <c r="AA97" s="130">
        <v>11.341125999999999</v>
      </c>
      <c r="AB97" s="130">
        <v>11.651857</v>
      </c>
      <c r="AC97" s="130">
        <v>11.860617</v>
      </c>
      <c r="AD97" s="130">
        <v>11.5828315959596</v>
      </c>
      <c r="AE97" s="130">
        <v>13.502493595959599</v>
      </c>
      <c r="AF97" s="130">
        <v>14.335605595959599</v>
      </c>
      <c r="AG97" s="130">
        <v>15.3041061919192</v>
      </c>
      <c r="AH97" s="130">
        <v>16.534889441850002</v>
      </c>
      <c r="AI97" s="130">
        <v>16.322945957070701</v>
      </c>
      <c r="AJ97" s="130">
        <v>16.741198636363599</v>
      </c>
      <c r="AK97" s="130">
        <v>16.564143719178102</v>
      </c>
      <c r="AL97" s="130">
        <v>16.780479219178101</v>
      </c>
      <c r="AM97" s="130">
        <v>18.04693</v>
      </c>
      <c r="AN97" s="130">
        <v>19.662420000000001</v>
      </c>
      <c r="AO97" s="130">
        <v>20.765078123287701</v>
      </c>
      <c r="AP97" s="130">
        <v>25.226088373287698</v>
      </c>
      <c r="AQ97" s="130">
        <v>25.658629999999999</v>
      </c>
      <c r="AR97" s="130">
        <v>27.250467499999999</v>
      </c>
      <c r="AS97" s="130">
        <v>26.8319712568493</v>
      </c>
      <c r="AT97" s="130">
        <v>26.7985658058493</v>
      </c>
      <c r="AU97" s="130">
        <v>29.734190813000001</v>
      </c>
      <c r="AV97" s="130">
        <v>31.003385000000002</v>
      </c>
      <c r="AW97" s="130">
        <v>34.229301263698602</v>
      </c>
      <c r="AX97" s="130">
        <v>41.2186520513986</v>
      </c>
      <c r="AY97" s="130">
        <v>52.189818614250001</v>
      </c>
      <c r="AZ97" s="130">
        <v>68.248153218504996</v>
      </c>
      <c r="BA97" s="130">
        <v>72.337314675969097</v>
      </c>
      <c r="BB97" s="130">
        <v>87.458589645739394</v>
      </c>
      <c r="BC97" s="130">
        <v>98.691162207526702</v>
      </c>
      <c r="BD97" s="130">
        <v>111.161907306629</v>
      </c>
      <c r="BE97" s="131">
        <v>125.582558653958</v>
      </c>
      <c r="BF97" s="132">
        <v>0.12250119393134901</v>
      </c>
      <c r="BG97" s="132">
        <v>0.14624093286559001</v>
      </c>
      <c r="BH97" s="132">
        <v>3.9905397264017102E-2</v>
      </c>
    </row>
    <row r="98" spans="1:60">
      <c r="A98" s="136" t="s">
        <v>341</v>
      </c>
      <c r="B98" s="130">
        <v>0</v>
      </c>
      <c r="C98" s="130">
        <v>0</v>
      </c>
      <c r="D98" s="130">
        <v>0</v>
      </c>
      <c r="E98" s="130">
        <v>0</v>
      </c>
      <c r="F98" s="130">
        <v>0</v>
      </c>
      <c r="G98" s="130">
        <v>0</v>
      </c>
      <c r="H98" s="130">
        <v>0</v>
      </c>
      <c r="I98" s="130">
        <v>0</v>
      </c>
      <c r="J98" s="130">
        <v>0</v>
      </c>
      <c r="K98" s="130">
        <v>0</v>
      </c>
      <c r="L98" s="130">
        <v>0</v>
      </c>
      <c r="M98" s="130">
        <v>0</v>
      </c>
      <c r="N98" s="130">
        <v>0</v>
      </c>
      <c r="O98" s="130">
        <v>0</v>
      </c>
      <c r="P98" s="130">
        <v>0</v>
      </c>
      <c r="Q98" s="130">
        <v>0</v>
      </c>
      <c r="R98" s="130">
        <v>0</v>
      </c>
      <c r="S98" s="130">
        <v>0</v>
      </c>
      <c r="T98" s="130">
        <v>0</v>
      </c>
      <c r="U98" s="130">
        <v>0</v>
      </c>
      <c r="V98" s="130">
        <v>0</v>
      </c>
      <c r="W98" s="130">
        <v>0</v>
      </c>
      <c r="X98" s="130">
        <v>0</v>
      </c>
      <c r="Y98" s="130">
        <v>0</v>
      </c>
      <c r="Z98" s="130">
        <v>0</v>
      </c>
      <c r="AA98" s="130">
        <v>0</v>
      </c>
      <c r="AB98" s="130">
        <v>0</v>
      </c>
      <c r="AC98" s="130">
        <v>0</v>
      </c>
      <c r="AD98" s="130">
        <v>0</v>
      </c>
      <c r="AE98" s="130">
        <v>0</v>
      </c>
      <c r="AF98" s="130">
        <v>0</v>
      </c>
      <c r="AG98" s="130">
        <v>0</v>
      </c>
      <c r="AH98" s="130">
        <v>0</v>
      </c>
      <c r="AI98" s="130">
        <v>0</v>
      </c>
      <c r="AJ98" s="130">
        <v>0</v>
      </c>
      <c r="AK98" s="130">
        <v>0.57090300000000005</v>
      </c>
      <c r="AL98" s="130">
        <v>0.57409399999999999</v>
      </c>
      <c r="AM98" s="130">
        <v>0.40439999999999998</v>
      </c>
      <c r="AN98" s="130">
        <v>0.41649999999999998</v>
      </c>
      <c r="AO98" s="130">
        <v>0.57635999999999998</v>
      </c>
      <c r="AP98" s="130">
        <v>0.59250000000000003</v>
      </c>
      <c r="AQ98" s="130">
        <v>0.62396399999999996</v>
      </c>
      <c r="AR98" s="130">
        <v>0.75977300000000003</v>
      </c>
      <c r="AS98" s="130">
        <v>0.79676100000000005</v>
      </c>
      <c r="AT98" s="130">
        <v>1.3933679999999999</v>
      </c>
      <c r="AU98" s="130">
        <v>1.2629545</v>
      </c>
      <c r="AV98" s="130">
        <v>1.5375349</v>
      </c>
      <c r="AW98" s="130">
        <v>1.5086624</v>
      </c>
      <c r="AX98" s="130">
        <v>1.2445900000000001</v>
      </c>
      <c r="AY98" s="130">
        <v>0.92</v>
      </c>
      <c r="AZ98" s="130">
        <v>1.024</v>
      </c>
      <c r="BA98" s="130">
        <v>1.07</v>
      </c>
      <c r="BB98" s="130">
        <v>1.095</v>
      </c>
      <c r="BC98" s="130">
        <v>1.9830000000000001</v>
      </c>
      <c r="BD98" s="130">
        <v>2.6298937324046001</v>
      </c>
      <c r="BE98" s="131">
        <v>3.1488454352553199</v>
      </c>
      <c r="BF98" s="132">
        <v>0.18967029386004899</v>
      </c>
      <c r="BG98" s="132">
        <v>5.9445708972968303E-2</v>
      </c>
      <c r="BH98" s="132">
        <v>1.0005842321073801E-3</v>
      </c>
    </row>
    <row r="99" spans="1:60">
      <c r="A99" s="136" t="s">
        <v>342</v>
      </c>
      <c r="B99" s="130">
        <v>1.3480000000000001</v>
      </c>
      <c r="C99" s="130">
        <v>1.359</v>
      </c>
      <c r="D99" s="130">
        <v>1.1339999999999999</v>
      </c>
      <c r="E99" s="130">
        <v>1.2949999999999999</v>
      </c>
      <c r="F99" s="130">
        <v>1.327</v>
      </c>
      <c r="G99" s="130">
        <v>1.2729999999999999</v>
      </c>
      <c r="H99" s="130">
        <v>1.256</v>
      </c>
      <c r="I99" s="130">
        <v>1.2569999999999999</v>
      </c>
      <c r="J99" s="130">
        <v>1.2430000000000001</v>
      </c>
      <c r="K99" s="130">
        <v>1.75972210526316</v>
      </c>
      <c r="L99" s="130">
        <v>1.7868273684210501</v>
      </c>
      <c r="M99" s="130">
        <v>1.7355115789473701</v>
      </c>
      <c r="N99" s="130">
        <v>1.65866947368421</v>
      </c>
      <c r="O99" s="130">
        <v>1.6818273684210501</v>
      </c>
      <c r="P99" s="130">
        <v>1.55824842105263</v>
      </c>
      <c r="Q99" s="130">
        <v>1.6521431578947401</v>
      </c>
      <c r="R99" s="130">
        <v>1.6192484210526299</v>
      </c>
      <c r="S99" s="130">
        <v>1.6489852631578901</v>
      </c>
      <c r="T99" s="130">
        <v>1.66704842105263</v>
      </c>
      <c r="U99" s="130">
        <v>1.8190957894736799</v>
      </c>
      <c r="V99" s="130">
        <v>1.69087263157895</v>
      </c>
      <c r="W99" s="130">
        <v>1.7636989473684199</v>
      </c>
      <c r="X99" s="130">
        <v>1.75856473684211</v>
      </c>
      <c r="Y99" s="130">
        <v>1.76794736842105</v>
      </c>
      <c r="Z99" s="130">
        <v>2.26091578947368</v>
      </c>
      <c r="AA99" s="130">
        <v>2.6085368421052602</v>
      </c>
      <c r="AB99" s="130">
        <v>2.7851684210526302</v>
      </c>
      <c r="AC99" s="130">
        <v>2.7617961722488</v>
      </c>
      <c r="AD99" s="130">
        <v>2.8841963849016499</v>
      </c>
      <c r="AE99" s="130">
        <v>2.7376416799574699</v>
      </c>
      <c r="AF99" s="130">
        <v>2.6826401010101</v>
      </c>
      <c r="AG99" s="130">
        <v>2.6338233152578399</v>
      </c>
      <c r="AH99" s="130">
        <v>2.7309777660818702</v>
      </c>
      <c r="AI99" s="130">
        <v>3.1075268548644299</v>
      </c>
      <c r="AJ99" s="130">
        <v>3.3480581924508201</v>
      </c>
      <c r="AK99" s="130">
        <v>3.5995828176501901</v>
      </c>
      <c r="AL99" s="130">
        <v>3.4439457735247201</v>
      </c>
      <c r="AM99" s="130">
        <v>3.3313552052737898</v>
      </c>
      <c r="AN99" s="130">
        <v>3.25564613760602</v>
      </c>
      <c r="AO99" s="130">
        <v>3.57556541108575</v>
      </c>
      <c r="AP99" s="130">
        <v>4.2431194522488003</v>
      </c>
      <c r="AQ99" s="130">
        <v>4.5111267959383303</v>
      </c>
      <c r="AR99" s="130">
        <v>5.0158430369909599</v>
      </c>
      <c r="AS99" s="130">
        <v>5.7916125690398204</v>
      </c>
      <c r="AT99" s="130">
        <v>6.8988256136378299</v>
      </c>
      <c r="AU99" s="130">
        <v>8.0840760382749099</v>
      </c>
      <c r="AV99" s="130">
        <v>8.7518825624295609</v>
      </c>
      <c r="AW99" s="130">
        <v>8.9628920722383594</v>
      </c>
      <c r="AX99" s="130">
        <v>9.2456650309496595</v>
      </c>
      <c r="AY99" s="130">
        <v>10.2181543779016</v>
      </c>
      <c r="AZ99" s="130">
        <v>10.977160984367201</v>
      </c>
      <c r="BA99" s="130">
        <v>10.951376480144701</v>
      </c>
      <c r="BB99" s="130">
        <v>10.7354264493008</v>
      </c>
      <c r="BC99" s="130">
        <v>10.6770875747366</v>
      </c>
      <c r="BD99" s="130">
        <v>10.9733060428028</v>
      </c>
      <c r="BE99" s="131">
        <v>11.078193935767199</v>
      </c>
      <c r="BF99" s="132">
        <v>3.1016529320964099E-3</v>
      </c>
      <c r="BG99" s="132">
        <v>4.1472248372214297E-2</v>
      </c>
      <c r="BH99" s="132">
        <v>3.5202319073046099E-3</v>
      </c>
    </row>
    <row r="100" spans="1:60">
      <c r="A100" s="136" t="s">
        <v>343</v>
      </c>
      <c r="B100" s="130">
        <v>0</v>
      </c>
      <c r="C100" s="130">
        <v>0</v>
      </c>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130">
        <v>0</v>
      </c>
      <c r="Z100" s="130">
        <v>0</v>
      </c>
      <c r="AA100" s="130">
        <v>0</v>
      </c>
      <c r="AB100" s="130">
        <v>0</v>
      </c>
      <c r="AC100" s="130">
        <v>0</v>
      </c>
      <c r="AD100" s="130">
        <v>0</v>
      </c>
      <c r="AE100" s="130">
        <v>0</v>
      </c>
      <c r="AF100" s="130">
        <v>0</v>
      </c>
      <c r="AG100" s="130">
        <v>0</v>
      </c>
      <c r="AH100" s="130">
        <v>0</v>
      </c>
      <c r="AI100" s="130">
        <v>0</v>
      </c>
      <c r="AJ100" s="130">
        <v>0</v>
      </c>
      <c r="AK100" s="130">
        <v>0.92669999999999997</v>
      </c>
      <c r="AL100" s="130">
        <v>0.87209999999999999</v>
      </c>
      <c r="AM100" s="130">
        <v>0.96079999999999999</v>
      </c>
      <c r="AN100" s="130">
        <v>1.0410999999999999</v>
      </c>
      <c r="AO100" s="130">
        <v>1.0764</v>
      </c>
      <c r="AP100" s="130">
        <v>0</v>
      </c>
      <c r="AQ100" s="130">
        <v>0</v>
      </c>
      <c r="AR100" s="130">
        <v>2.02E-4</v>
      </c>
      <c r="AS100" s="130">
        <v>1.5839999999999999E-3</v>
      </c>
      <c r="AT100" s="130">
        <v>5.3280000000000003E-3</v>
      </c>
      <c r="AU100" s="130">
        <v>1.3428000000000001E-2</v>
      </c>
      <c r="AV100" s="130">
        <v>2.683E-2</v>
      </c>
      <c r="AW100" s="130">
        <v>8.4815000000000002E-2</v>
      </c>
      <c r="AX100" s="130">
        <v>0.29610664615175902</v>
      </c>
      <c r="AY100" s="130">
        <v>0.55131987476681199</v>
      </c>
      <c r="AZ100" s="130">
        <v>1.0459380503734801</v>
      </c>
      <c r="BA100" s="130">
        <v>2.3040767868640701</v>
      </c>
      <c r="BB100" s="130">
        <v>4.1525375272696703</v>
      </c>
      <c r="BC100" s="130">
        <v>5.40757933267132</v>
      </c>
      <c r="BD100" s="130">
        <v>5.3895462713302598</v>
      </c>
      <c r="BE100" s="131">
        <v>5.0441621535861803</v>
      </c>
      <c r="BF100" s="132">
        <v>-7.0069892815253401E-2</v>
      </c>
      <c r="BG100" s="132">
        <v>0.98605041377993097</v>
      </c>
      <c r="BH100" s="132">
        <v>1.60284435004728E-3</v>
      </c>
    </row>
    <row r="101" spans="1:60">
      <c r="A101" s="136" t="s">
        <v>344</v>
      </c>
      <c r="B101" s="130">
        <v>0</v>
      </c>
      <c r="C101" s="130">
        <v>0</v>
      </c>
      <c r="D101" s="130">
        <v>0</v>
      </c>
      <c r="E101" s="130">
        <v>0</v>
      </c>
      <c r="F101" s="130">
        <v>0</v>
      </c>
      <c r="G101" s="130">
        <v>0</v>
      </c>
      <c r="H101" s="130">
        <v>0</v>
      </c>
      <c r="I101" s="130">
        <v>0</v>
      </c>
      <c r="J101" s="130">
        <v>0</v>
      </c>
      <c r="K101" s="130">
        <v>0</v>
      </c>
      <c r="L101" s="130">
        <v>0</v>
      </c>
      <c r="M101" s="130">
        <v>0</v>
      </c>
      <c r="N101" s="130">
        <v>1E-3</v>
      </c>
      <c r="O101" s="130">
        <v>3.0000000000000001E-3</v>
      </c>
      <c r="P101" s="130">
        <v>0.63693999999999995</v>
      </c>
      <c r="Q101" s="130">
        <v>2.0448499999999998</v>
      </c>
      <c r="R101" s="130">
        <v>3.9121899999999998</v>
      </c>
      <c r="S101" s="130">
        <v>3.9078599999999999</v>
      </c>
      <c r="T101" s="130">
        <v>4.9349800000000004</v>
      </c>
      <c r="U101" s="130">
        <v>5.35846</v>
      </c>
      <c r="V101" s="130">
        <v>5.9421799999999996</v>
      </c>
      <c r="W101" s="130">
        <v>5.5732999999999997</v>
      </c>
      <c r="X101" s="130">
        <v>4.8959700000000002</v>
      </c>
      <c r="Y101" s="130">
        <v>5.2229099999999997</v>
      </c>
      <c r="Z101" s="130">
        <v>5.7016600000000004</v>
      </c>
      <c r="AA101" s="130">
        <v>5.8957600000000001</v>
      </c>
      <c r="AB101" s="130">
        <v>5.758</v>
      </c>
      <c r="AC101" s="130">
        <v>5.7</v>
      </c>
      <c r="AD101" s="130">
        <v>5.6669999999999998</v>
      </c>
      <c r="AE101" s="130">
        <v>6.32</v>
      </c>
      <c r="AF101" s="130">
        <v>6.1349999999999998</v>
      </c>
      <c r="AG101" s="130">
        <v>6.5339999999999998</v>
      </c>
      <c r="AH101" s="130">
        <v>7.2370000000000001</v>
      </c>
      <c r="AI101" s="130">
        <v>8.9139999999999997</v>
      </c>
      <c r="AJ101" s="130">
        <v>10.593999999999999</v>
      </c>
      <c r="AK101" s="130">
        <v>11.625999999999999</v>
      </c>
      <c r="AL101" s="130">
        <v>10.442</v>
      </c>
      <c r="AM101" s="130">
        <v>10.242493</v>
      </c>
      <c r="AN101" s="130">
        <v>9.8224440000000008</v>
      </c>
      <c r="AO101" s="130">
        <v>10.281549999999999</v>
      </c>
      <c r="AP101" s="130">
        <v>9.9214289999999998</v>
      </c>
      <c r="AQ101" s="130">
        <v>10.51989</v>
      </c>
      <c r="AR101" s="130">
        <v>10.273839000000001</v>
      </c>
      <c r="AS101" s="130">
        <v>10.78547</v>
      </c>
      <c r="AT101" s="130">
        <v>10.403237000000001</v>
      </c>
      <c r="AU101" s="130">
        <v>10.019393000000001</v>
      </c>
      <c r="AV101" s="130">
        <v>10.147019999999999</v>
      </c>
      <c r="AW101" s="130">
        <v>10.509468</v>
      </c>
      <c r="AX101" s="130">
        <v>9.8836399999999998</v>
      </c>
      <c r="AY101" s="130">
        <v>10.672381</v>
      </c>
      <c r="AZ101" s="130">
        <v>12.298098</v>
      </c>
      <c r="BA101" s="130">
        <v>13.868544</v>
      </c>
      <c r="BB101" s="130">
        <v>13.577935</v>
      </c>
      <c r="BC101" s="130">
        <v>13.9421668531938</v>
      </c>
      <c r="BD101" s="130">
        <v>14.018889</v>
      </c>
      <c r="BE101" s="131">
        <v>14.416885000000001</v>
      </c>
      <c r="BF101" s="132">
        <v>2.18127354832021E-2</v>
      </c>
      <c r="BG101" s="132">
        <v>2.4344358643741699E-2</v>
      </c>
      <c r="BH101" s="132">
        <v>4.5811419149367604E-3</v>
      </c>
    </row>
    <row r="102" spans="1:60">
      <c r="A102" s="136" t="s">
        <v>345</v>
      </c>
      <c r="B102" s="130">
        <v>0</v>
      </c>
      <c r="C102" s="130">
        <v>0</v>
      </c>
      <c r="D102" s="130">
        <v>0</v>
      </c>
      <c r="E102" s="130">
        <v>0</v>
      </c>
      <c r="F102" s="130">
        <v>0</v>
      </c>
      <c r="G102" s="130">
        <v>0</v>
      </c>
      <c r="H102" s="130">
        <v>0</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30">
        <v>8.5000000000000006E-2</v>
      </c>
      <c r="X102" s="130">
        <v>8.5000000000000006E-2</v>
      </c>
      <c r="Y102" s="130">
        <v>8.5000000000000006E-2</v>
      </c>
      <c r="Z102" s="130">
        <v>8.5000000000000006E-2</v>
      </c>
      <c r="AA102" s="130">
        <v>8.5000000000000006E-2</v>
      </c>
      <c r="AB102" s="130">
        <v>0.245</v>
      </c>
      <c r="AC102" s="130">
        <v>0.245</v>
      </c>
      <c r="AD102" s="130">
        <v>0.245</v>
      </c>
      <c r="AE102" s="130">
        <v>0.245</v>
      </c>
      <c r="AF102" s="130">
        <v>0.245</v>
      </c>
      <c r="AG102" s="130">
        <v>0.245</v>
      </c>
      <c r="AH102" s="130">
        <v>0.245</v>
      </c>
      <c r="AI102" s="130">
        <v>0.245</v>
      </c>
      <c r="AJ102" s="130">
        <v>0.245</v>
      </c>
      <c r="AK102" s="130">
        <v>0.245</v>
      </c>
      <c r="AL102" s="130">
        <v>0.47299999999999998</v>
      </c>
      <c r="AM102" s="130">
        <v>0.47299999999999998</v>
      </c>
      <c r="AN102" s="130">
        <v>0.495</v>
      </c>
      <c r="AO102" s="130">
        <v>0.47899999999999998</v>
      </c>
      <c r="AP102" s="130">
        <v>0.47765875000000002</v>
      </c>
      <c r="AQ102" s="130">
        <v>0.47376479999999999</v>
      </c>
      <c r="AR102" s="130">
        <v>0.49360920000000003</v>
      </c>
      <c r="AS102" s="130">
        <v>0.52117946250000002</v>
      </c>
      <c r="AT102" s="130">
        <v>0.52867810999999998</v>
      </c>
      <c r="AU102" s="130">
        <v>0.59024421500000002</v>
      </c>
      <c r="AV102" s="130">
        <v>0.61007973500000001</v>
      </c>
      <c r="AW102" s="130">
        <v>0.64390647000000001</v>
      </c>
      <c r="AX102" s="130">
        <v>0.71826907183867905</v>
      </c>
      <c r="AY102" s="130">
        <v>0.76858348149695099</v>
      </c>
      <c r="AZ102" s="130">
        <v>0.86101906650987503</v>
      </c>
      <c r="BA102" s="130">
        <v>0.89001522202121697</v>
      </c>
      <c r="BB102" s="130">
        <v>0.89765411621104396</v>
      </c>
      <c r="BC102" s="130">
        <v>0.89765615480903704</v>
      </c>
      <c r="BD102" s="130">
        <v>0.95489592116676203</v>
      </c>
      <c r="BE102" s="131">
        <v>0.97450580079095594</v>
      </c>
      <c r="BF102" s="132">
        <v>1.40091279756156E-2</v>
      </c>
      <c r="BG102" s="132">
        <v>5.4794703755034903E-2</v>
      </c>
      <c r="BH102" s="132">
        <v>3.0966116261262099E-4</v>
      </c>
    </row>
    <row r="103" spans="1:60">
      <c r="A103" s="136" t="s">
        <v>346</v>
      </c>
      <c r="B103" s="130">
        <v>0</v>
      </c>
      <c r="C103" s="130">
        <v>0</v>
      </c>
      <c r="D103" s="130">
        <v>0</v>
      </c>
      <c r="E103" s="130">
        <v>0</v>
      </c>
      <c r="F103" s="130">
        <v>0</v>
      </c>
      <c r="G103" s="130">
        <v>0</v>
      </c>
      <c r="H103" s="130">
        <v>0</v>
      </c>
      <c r="I103" s="130">
        <v>0</v>
      </c>
      <c r="J103" s="130">
        <v>0</v>
      </c>
      <c r="K103" s="130">
        <v>0</v>
      </c>
      <c r="L103" s="130">
        <v>0</v>
      </c>
      <c r="M103" s="130">
        <v>0</v>
      </c>
      <c r="N103" s="130">
        <v>0</v>
      </c>
      <c r="O103" s="130">
        <v>0</v>
      </c>
      <c r="P103" s="130">
        <v>0</v>
      </c>
      <c r="Q103" s="130">
        <v>0</v>
      </c>
      <c r="R103" s="130">
        <v>0</v>
      </c>
      <c r="S103" s="130">
        <v>0</v>
      </c>
      <c r="T103" s="130">
        <v>0</v>
      </c>
      <c r="U103" s="130">
        <v>0</v>
      </c>
      <c r="V103" s="130">
        <v>0</v>
      </c>
      <c r="W103" s="130">
        <v>0</v>
      </c>
      <c r="X103" s="130">
        <v>0</v>
      </c>
      <c r="Y103" s="130">
        <v>0</v>
      </c>
      <c r="Z103" s="130">
        <v>0</v>
      </c>
      <c r="AA103" s="130">
        <v>1E-3</v>
      </c>
      <c r="AB103" s="130">
        <v>1E-3</v>
      </c>
      <c r="AC103" s="130">
        <v>2E-3</v>
      </c>
      <c r="AD103" s="130">
        <v>3.0000000000000001E-3</v>
      </c>
      <c r="AE103" s="130">
        <v>3.0000000000000001E-3</v>
      </c>
      <c r="AF103" s="130">
        <v>0.252</v>
      </c>
      <c r="AG103" s="130">
        <v>0.40600000000000003</v>
      </c>
      <c r="AH103" s="130">
        <v>8.2000000000000003E-2</v>
      </c>
      <c r="AI103" s="130">
        <v>6.4000000000000001E-2</v>
      </c>
      <c r="AJ103" s="130">
        <v>9.7410999999999998E-2</v>
      </c>
      <c r="AK103" s="130">
        <v>0.100969</v>
      </c>
      <c r="AL103" s="130">
        <v>0.10677399999999999</v>
      </c>
      <c r="AM103" s="130">
        <v>0.20092499999999999</v>
      </c>
      <c r="AN103" s="130">
        <v>0.22061700000000001</v>
      </c>
      <c r="AO103" s="130">
        <v>0.35018321833100002</v>
      </c>
      <c r="AP103" s="130">
        <v>0.40410072895400001</v>
      </c>
      <c r="AQ103" s="130">
        <v>0.51122318895200003</v>
      </c>
      <c r="AR103" s="130">
        <v>0.83082424427000001</v>
      </c>
      <c r="AS103" s="130">
        <v>1.373424825441</v>
      </c>
      <c r="AT103" s="130">
        <v>1.7906085074509399</v>
      </c>
      <c r="AU103" s="130">
        <v>4.47805763945279</v>
      </c>
      <c r="AV103" s="130">
        <v>7.5923870526053996</v>
      </c>
      <c r="AW103" s="130">
        <v>8.61786886573144</v>
      </c>
      <c r="AX103" s="130">
        <v>10.159658</v>
      </c>
      <c r="AY103" s="130">
        <v>14.695690361595</v>
      </c>
      <c r="AZ103" s="130">
        <v>17.317948604285998</v>
      </c>
      <c r="BA103" s="130">
        <v>18.935659871464001</v>
      </c>
      <c r="BB103" s="130">
        <v>24.145361579999999</v>
      </c>
      <c r="BC103" s="130">
        <v>27.176674056791001</v>
      </c>
      <c r="BD103" s="130">
        <v>30.526256636526</v>
      </c>
      <c r="BE103" s="131">
        <v>37.048594562821997</v>
      </c>
      <c r="BF103" s="132">
        <v>0.205901015127363</v>
      </c>
      <c r="BG103" s="132">
        <v>0.320257855721714</v>
      </c>
      <c r="BH103" s="132">
        <v>1.17726450229187E-2</v>
      </c>
    </row>
    <row r="104" spans="1:60">
      <c r="A104" s="136" t="s">
        <v>347</v>
      </c>
      <c r="B104" s="130">
        <v>0</v>
      </c>
      <c r="C104" s="130">
        <v>0</v>
      </c>
      <c r="D104" s="130">
        <v>0</v>
      </c>
      <c r="E104" s="130">
        <v>0</v>
      </c>
      <c r="F104" s="130">
        <v>0</v>
      </c>
      <c r="G104" s="130">
        <v>0</v>
      </c>
      <c r="H104" s="130">
        <v>0</v>
      </c>
      <c r="I104" s="130">
        <v>0</v>
      </c>
      <c r="J104" s="130">
        <v>0</v>
      </c>
      <c r="K104" s="130">
        <v>0</v>
      </c>
      <c r="L104" s="130">
        <v>0</v>
      </c>
      <c r="M104" s="130">
        <v>0</v>
      </c>
      <c r="N104" s="130">
        <v>0</v>
      </c>
      <c r="O104" s="130">
        <v>0</v>
      </c>
      <c r="P104" s="130">
        <v>0</v>
      </c>
      <c r="Q104" s="130">
        <v>0</v>
      </c>
      <c r="R104" s="130">
        <v>0</v>
      </c>
      <c r="S104" s="130">
        <v>0</v>
      </c>
      <c r="T104" s="130">
        <v>0</v>
      </c>
      <c r="U104" s="130">
        <v>0</v>
      </c>
      <c r="V104" s="130">
        <v>0</v>
      </c>
      <c r="W104" s="130">
        <v>0</v>
      </c>
      <c r="X104" s="130">
        <v>0</v>
      </c>
      <c r="Y104" s="130">
        <v>0</v>
      </c>
      <c r="Z104" s="130">
        <v>0</v>
      </c>
      <c r="AA104" s="130">
        <v>0</v>
      </c>
      <c r="AB104" s="130">
        <v>0</v>
      </c>
      <c r="AC104" s="130">
        <v>0</v>
      </c>
      <c r="AD104" s="130">
        <v>0</v>
      </c>
      <c r="AE104" s="130">
        <v>0</v>
      </c>
      <c r="AF104" s="130">
        <v>0</v>
      </c>
      <c r="AG104" s="130">
        <v>0</v>
      </c>
      <c r="AH104" s="130">
        <v>0</v>
      </c>
      <c r="AI104" s="130">
        <v>0</v>
      </c>
      <c r="AJ104" s="130">
        <v>3.5000000000000001E-3</v>
      </c>
      <c r="AK104" s="130">
        <v>3.8319999999999999E-3</v>
      </c>
      <c r="AL104" s="130">
        <v>4.4030959999999996E-3</v>
      </c>
      <c r="AM104" s="130">
        <v>5.1068585600000001E-3</v>
      </c>
      <c r="AN104" s="130">
        <v>5.8097385600000004E-3</v>
      </c>
      <c r="AO104" s="130">
        <v>6.3648185599999999E-3</v>
      </c>
      <c r="AP104" s="130">
        <v>9.3010825599999999E-3</v>
      </c>
      <c r="AQ104" s="130">
        <v>9.4725265599999997E-3</v>
      </c>
      <c r="AR104" s="130">
        <v>9.3822065600000001E-3</v>
      </c>
      <c r="AS104" s="130">
        <v>1.5336878559999999E-2</v>
      </c>
      <c r="AT104" s="130">
        <v>3.3299251359999997E-2</v>
      </c>
      <c r="AU104" s="130">
        <v>9.2866923360000006E-2</v>
      </c>
      <c r="AV104" s="130">
        <v>0.13196059535999999</v>
      </c>
      <c r="AW104" s="130">
        <v>0.17898856656000001</v>
      </c>
      <c r="AX104" s="130">
        <v>0.27535386655999999</v>
      </c>
      <c r="AY104" s="130">
        <v>0.34193076655999999</v>
      </c>
      <c r="AZ104" s="130">
        <v>0.44923999999999997</v>
      </c>
      <c r="BA104" s="130">
        <v>0.49980000000000002</v>
      </c>
      <c r="BB104" s="130">
        <v>0.65842000000000001</v>
      </c>
      <c r="BC104" s="130">
        <v>0.73472000000000004</v>
      </c>
      <c r="BD104" s="130">
        <v>0.79240544262111201</v>
      </c>
      <c r="BE104" s="131">
        <v>1.1329268962474199</v>
      </c>
      <c r="BF104" s="132">
        <v>0.420587247023686</v>
      </c>
      <c r="BG104" s="132">
        <v>0.36503179576983102</v>
      </c>
      <c r="BH104" s="132">
        <v>3.6000140744399801E-4</v>
      </c>
    </row>
    <row r="105" spans="1:60">
      <c r="A105" s="136" t="s">
        <v>348</v>
      </c>
      <c r="B105" s="130">
        <v>0</v>
      </c>
      <c r="C105" s="130">
        <v>0</v>
      </c>
      <c r="D105" s="130">
        <v>0</v>
      </c>
      <c r="E105" s="130">
        <v>0</v>
      </c>
      <c r="F105" s="130">
        <v>0</v>
      </c>
      <c r="G105" s="130">
        <v>0</v>
      </c>
      <c r="H105" s="130">
        <v>0</v>
      </c>
      <c r="I105" s="130">
        <v>0</v>
      </c>
      <c r="J105" s="130">
        <v>0</v>
      </c>
      <c r="K105" s="130">
        <v>0</v>
      </c>
      <c r="L105" s="130">
        <v>0</v>
      </c>
      <c r="M105" s="130">
        <v>0</v>
      </c>
      <c r="N105" s="130">
        <v>0</v>
      </c>
      <c r="O105" s="130">
        <v>0</v>
      </c>
      <c r="P105" s="130">
        <v>0</v>
      </c>
      <c r="Q105" s="130">
        <v>0</v>
      </c>
      <c r="R105" s="130">
        <v>0</v>
      </c>
      <c r="S105" s="130">
        <v>8.28249E-3</v>
      </c>
      <c r="T105" s="130">
        <v>4.5451449999999996E-3</v>
      </c>
      <c r="U105" s="130">
        <v>3.5059900000000001E-3</v>
      </c>
      <c r="V105" s="130">
        <v>2.9558800000000001E-3</v>
      </c>
      <c r="W105" s="130">
        <v>4.5320999999999998E-3</v>
      </c>
      <c r="X105" s="130">
        <v>2.8272000000000002E-3</v>
      </c>
      <c r="Y105" s="130">
        <v>3.10436E-3</v>
      </c>
      <c r="Z105" s="130">
        <v>0.31721423999999998</v>
      </c>
      <c r="AA105" s="130">
        <v>0.3461438</v>
      </c>
      <c r="AB105" s="130">
        <v>0.39452820199999999</v>
      </c>
      <c r="AC105" s="130">
        <v>0.42111908999999997</v>
      </c>
      <c r="AD105" s="130">
        <v>0.36348286000000002</v>
      </c>
      <c r="AE105" s="130">
        <v>0.38535519000000001</v>
      </c>
      <c r="AF105" s="130">
        <v>0.51678861499999995</v>
      </c>
      <c r="AG105" s="130">
        <v>0.59520045799999999</v>
      </c>
      <c r="AH105" s="130">
        <v>0.52026952199999998</v>
      </c>
      <c r="AI105" s="130">
        <v>0.61722684449999998</v>
      </c>
      <c r="AJ105" s="130">
        <v>0.75307758700000005</v>
      </c>
      <c r="AK105" s="130">
        <v>1.0596316495</v>
      </c>
      <c r="AL105" s="130">
        <v>1.377400612</v>
      </c>
      <c r="AM105" s="130">
        <v>1.7419427864999999</v>
      </c>
      <c r="AN105" s="130">
        <v>1.8133505974999999</v>
      </c>
      <c r="AO105" s="130">
        <v>1.8733534110000001</v>
      </c>
      <c r="AP105" s="130">
        <v>1.940689645</v>
      </c>
      <c r="AQ105" s="130">
        <v>2.126709892</v>
      </c>
      <c r="AR105" s="130">
        <v>2.3239905154999998</v>
      </c>
      <c r="AS105" s="130">
        <v>2.4085560290000001</v>
      </c>
      <c r="AT105" s="130">
        <v>2.5424344065</v>
      </c>
      <c r="AU105" s="130">
        <v>2.8810019979999999</v>
      </c>
      <c r="AV105" s="130">
        <v>3.3885036085000002</v>
      </c>
      <c r="AW105" s="130">
        <v>3.4077073740000001</v>
      </c>
      <c r="AX105" s="130">
        <v>3.8023080024999998</v>
      </c>
      <c r="AY105" s="130">
        <v>3.9412057649999999</v>
      </c>
      <c r="AZ105" s="130">
        <v>4.3138026488600003</v>
      </c>
      <c r="BA105" s="130">
        <v>4.4698032330000004</v>
      </c>
      <c r="BB105" s="130">
        <v>5.2481097229999998</v>
      </c>
      <c r="BC105" s="130">
        <v>6.3835746125000004</v>
      </c>
      <c r="BD105" s="130">
        <v>7.8872100530000004</v>
      </c>
      <c r="BE105" s="131">
        <v>10.3168923705</v>
      </c>
      <c r="BF105" s="132">
        <v>0.29968757411025998</v>
      </c>
      <c r="BG105" s="132">
        <v>0.113419529300474</v>
      </c>
      <c r="BH105" s="132">
        <v>3.2783190037507298E-3</v>
      </c>
    </row>
    <row r="106" spans="1:60">
      <c r="A106" s="136" t="s">
        <v>349</v>
      </c>
      <c r="B106" s="130">
        <v>0</v>
      </c>
      <c r="C106" s="130">
        <v>0</v>
      </c>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0</v>
      </c>
      <c r="T106" s="130">
        <v>0</v>
      </c>
      <c r="U106" s="130">
        <v>0</v>
      </c>
      <c r="V106" s="130">
        <v>0</v>
      </c>
      <c r="W106" s="130">
        <v>0</v>
      </c>
      <c r="X106" s="130">
        <v>4.9199999999999999E-3</v>
      </c>
      <c r="Y106" s="130">
        <v>3.0190000000000002E-2</v>
      </c>
      <c r="Z106" s="130">
        <v>2.1569999999999999E-2</v>
      </c>
      <c r="AA106" s="130">
        <v>2.5009E-2</v>
      </c>
      <c r="AB106" s="130">
        <v>2.9666999999999999E-2</v>
      </c>
      <c r="AC106" s="130">
        <v>2.0861000000000001E-2</v>
      </c>
      <c r="AD106" s="130">
        <v>2.9429E-2</v>
      </c>
      <c r="AE106" s="130">
        <v>5.0763540000000003E-2</v>
      </c>
      <c r="AF106" s="130">
        <v>0.14274906000000001</v>
      </c>
      <c r="AG106" s="130">
        <v>0.20712080999999999</v>
      </c>
      <c r="AH106" s="130">
        <v>0.27350026500000002</v>
      </c>
      <c r="AI106" s="130">
        <v>0.30951109500000001</v>
      </c>
      <c r="AJ106" s="130">
        <v>0.44743328700000001</v>
      </c>
      <c r="AK106" s="130">
        <v>0.52689749100000005</v>
      </c>
      <c r="AL106" s="130">
        <v>0.62108783899999898</v>
      </c>
      <c r="AM106" s="130">
        <v>0.75240216699999996</v>
      </c>
      <c r="AN106" s="130">
        <v>1.231493312</v>
      </c>
      <c r="AO106" s="130">
        <v>1.8419178949999999</v>
      </c>
      <c r="AP106" s="130">
        <v>1.8562680389999999</v>
      </c>
      <c r="AQ106" s="130">
        <v>2.0261888950000002</v>
      </c>
      <c r="AR106" s="130">
        <v>2.4586238539999998</v>
      </c>
      <c r="AS106" s="130">
        <v>2.1790482330000001</v>
      </c>
      <c r="AT106" s="130">
        <v>2.2976980259999999</v>
      </c>
      <c r="AU106" s="130">
        <v>3.4278574900000001</v>
      </c>
      <c r="AV106" s="130">
        <v>4.0784872590000001</v>
      </c>
      <c r="AW106" s="130">
        <v>5.2120559450000004</v>
      </c>
      <c r="AX106" s="130">
        <v>7.2351604887200001</v>
      </c>
      <c r="AY106" s="130">
        <v>9.0469381425299993</v>
      </c>
      <c r="AZ106" s="130">
        <v>10.042832322340001</v>
      </c>
      <c r="BA106" s="130">
        <v>12.53859434152</v>
      </c>
      <c r="BB106" s="130">
        <v>14.945569923000001</v>
      </c>
      <c r="BC106" s="130">
        <v>17.924233940000001</v>
      </c>
      <c r="BD106" s="130">
        <v>21.403670967</v>
      </c>
      <c r="BE106" s="131">
        <v>20.502122496369999</v>
      </c>
      <c r="BF106" s="132">
        <v>-4.8247487264813503E-2</v>
      </c>
      <c r="BG106" s="132">
        <v>0.242827919865886</v>
      </c>
      <c r="BH106" s="132">
        <v>6.5148007155005003E-3</v>
      </c>
    </row>
    <row r="107" spans="1:60">
      <c r="A107" s="136" t="s">
        <v>350</v>
      </c>
      <c r="B107" s="130">
        <v>0</v>
      </c>
      <c r="C107" s="130">
        <v>0</v>
      </c>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0</v>
      </c>
      <c r="W107" s="130">
        <v>0</v>
      </c>
      <c r="X107" s="130">
        <v>0</v>
      </c>
      <c r="Y107" s="130">
        <v>0</v>
      </c>
      <c r="Z107" s="130">
        <v>0</v>
      </c>
      <c r="AA107" s="130">
        <v>0</v>
      </c>
      <c r="AB107" s="130">
        <v>0</v>
      </c>
      <c r="AC107" s="130">
        <v>0</v>
      </c>
      <c r="AD107" s="130">
        <v>0</v>
      </c>
      <c r="AE107" s="130">
        <v>0</v>
      </c>
      <c r="AF107" s="130">
        <v>0</v>
      </c>
      <c r="AG107" s="130">
        <v>0</v>
      </c>
      <c r="AH107" s="130">
        <v>0</v>
      </c>
      <c r="AI107" s="130">
        <v>0</v>
      </c>
      <c r="AJ107" s="130">
        <v>0</v>
      </c>
      <c r="AK107" s="130">
        <v>0</v>
      </c>
      <c r="AL107" s="130">
        <v>0</v>
      </c>
      <c r="AM107" s="130">
        <v>0</v>
      </c>
      <c r="AN107" s="130">
        <v>0</v>
      </c>
      <c r="AO107" s="130">
        <v>0</v>
      </c>
      <c r="AP107" s="130">
        <v>0.05</v>
      </c>
      <c r="AQ107" s="130">
        <v>6.5000000000000002E-2</v>
      </c>
      <c r="AR107" s="130">
        <v>7.9000000000000001E-2</v>
      </c>
      <c r="AS107" s="130">
        <v>5.67E-2</v>
      </c>
      <c r="AT107" s="130">
        <v>7.3599999999999999E-2</v>
      </c>
      <c r="AU107" s="130">
        <v>0.10159600000000001</v>
      </c>
      <c r="AV107" s="130">
        <v>0.10259600000000001</v>
      </c>
      <c r="AW107" s="130">
        <v>0.10359599999999999</v>
      </c>
      <c r="AX107" s="130">
        <v>0.132796</v>
      </c>
      <c r="AY107" s="130">
        <v>0.13456899999999999</v>
      </c>
      <c r="AZ107" s="130">
        <v>0.25336900000000001</v>
      </c>
      <c r="BA107" s="130">
        <v>0.28446900000000003</v>
      </c>
      <c r="BB107" s="130">
        <v>0.35411700000000002</v>
      </c>
      <c r="BC107" s="130">
        <v>0.50018032627693598</v>
      </c>
      <c r="BD107" s="130">
        <v>4.1181120040756598</v>
      </c>
      <c r="BE107" s="131">
        <v>9.4539201641202499</v>
      </c>
      <c r="BF107" s="132">
        <v>1.28101032042486</v>
      </c>
      <c r="BG107" s="132">
        <v>0.48687172751268198</v>
      </c>
      <c r="BH107" s="132">
        <v>3.0040990078173701E-3</v>
      </c>
    </row>
    <row r="108" spans="1:60">
      <c r="A108" s="136" t="s">
        <v>351</v>
      </c>
      <c r="B108" s="130">
        <v>0</v>
      </c>
      <c r="C108" s="130">
        <v>0</v>
      </c>
      <c r="D108" s="130">
        <v>0</v>
      </c>
      <c r="E108" s="130">
        <v>0</v>
      </c>
      <c r="F108" s="130">
        <v>0</v>
      </c>
      <c r="G108" s="130">
        <v>0</v>
      </c>
      <c r="H108" s="130">
        <v>0</v>
      </c>
      <c r="I108" s="130">
        <v>0</v>
      </c>
      <c r="J108" s="130">
        <v>0</v>
      </c>
      <c r="K108" s="130">
        <v>0</v>
      </c>
      <c r="L108" s="130">
        <v>0</v>
      </c>
      <c r="M108" s="130">
        <v>0</v>
      </c>
      <c r="N108" s="130">
        <v>0</v>
      </c>
      <c r="O108" s="130">
        <v>0</v>
      </c>
      <c r="P108" s="130">
        <v>0</v>
      </c>
      <c r="Q108" s="130">
        <v>0</v>
      </c>
      <c r="R108" s="130">
        <v>0</v>
      </c>
      <c r="S108" s="130">
        <v>0</v>
      </c>
      <c r="T108" s="130">
        <v>0</v>
      </c>
      <c r="U108" s="130">
        <v>1.0526315789473699E-3</v>
      </c>
      <c r="V108" s="130">
        <v>0</v>
      </c>
      <c r="W108" s="130">
        <v>0</v>
      </c>
      <c r="X108" s="130">
        <v>0</v>
      </c>
      <c r="Y108" s="130">
        <v>0</v>
      </c>
      <c r="Z108" s="130">
        <v>0</v>
      </c>
      <c r="AA108" s="130">
        <v>4.4999999999999998E-2</v>
      </c>
      <c r="AB108" s="130">
        <v>4.4999999999999998E-2</v>
      </c>
      <c r="AC108" s="130">
        <v>0.02</v>
      </c>
      <c r="AD108" s="130">
        <v>0.02</v>
      </c>
      <c r="AE108" s="130">
        <v>0.02</v>
      </c>
      <c r="AF108" s="130">
        <v>0.02</v>
      </c>
      <c r="AG108" s="130">
        <v>2.1640217999999999E-2</v>
      </c>
      <c r="AH108" s="130">
        <v>4.9190919999999999E-3</v>
      </c>
      <c r="AI108" s="130">
        <v>5.866207E-3</v>
      </c>
      <c r="AJ108" s="130">
        <v>5.8250669999999997E-3</v>
      </c>
      <c r="AK108" s="130">
        <v>1.01380489801815E-2</v>
      </c>
      <c r="AL108" s="130">
        <v>3.2182868309467698E-2</v>
      </c>
      <c r="AM108" s="130">
        <v>3.9448415763779998E-2</v>
      </c>
      <c r="AN108" s="130">
        <v>4.5612255064986798E-2</v>
      </c>
      <c r="AO108" s="130">
        <v>5.9781627813372797E-2</v>
      </c>
      <c r="AP108" s="130">
        <v>7.3865592450276102E-2</v>
      </c>
      <c r="AQ108" s="130">
        <v>9.0389080741505506E-2</v>
      </c>
      <c r="AR108" s="130">
        <v>9.81934001329961E-2</v>
      </c>
      <c r="AS108" s="130">
        <v>0.108279006950725</v>
      </c>
      <c r="AT108" s="130">
        <v>0.13521136331067099</v>
      </c>
      <c r="AU108" s="130">
        <v>0.15497931618046501</v>
      </c>
      <c r="AV108" s="130">
        <v>0.17506422882947001</v>
      </c>
      <c r="AW108" s="130">
        <v>0.238820277753791</v>
      </c>
      <c r="AX108" s="130">
        <v>0.32186679227892501</v>
      </c>
      <c r="AY108" s="130">
        <v>0.44440738449337602</v>
      </c>
      <c r="AZ108" s="130">
        <v>0.59549570408871699</v>
      </c>
      <c r="BA108" s="130">
        <v>0.70797057490597803</v>
      </c>
      <c r="BB108" s="130">
        <v>0.89715671314423495</v>
      </c>
      <c r="BC108" s="130">
        <v>1.20654298446638</v>
      </c>
      <c r="BD108" s="130">
        <v>1.54158303174433</v>
      </c>
      <c r="BE108" s="131">
        <v>1.7443175145309999</v>
      </c>
      <c r="BF108" s="132">
        <v>0.12427381099163</v>
      </c>
      <c r="BG108" s="132">
        <v>0.26819735333017403</v>
      </c>
      <c r="BH108" s="132">
        <v>5.5427827015171996E-4</v>
      </c>
    </row>
    <row r="109" spans="1:60" s="125" customFormat="1">
      <c r="A109" s="133" t="s">
        <v>352</v>
      </c>
      <c r="B109" s="134">
        <v>1.6439999999999999</v>
      </c>
      <c r="C109" s="134">
        <v>1.643</v>
      </c>
      <c r="D109" s="134">
        <v>1.4239999999999999</v>
      </c>
      <c r="E109" s="134">
        <v>1.577</v>
      </c>
      <c r="F109" s="134">
        <v>1.6080000000000001</v>
      </c>
      <c r="G109" s="134">
        <v>1.7767040000000001</v>
      </c>
      <c r="H109" s="134">
        <v>1.7546109999999999</v>
      </c>
      <c r="I109" s="134">
        <v>1.7855909999999999</v>
      </c>
      <c r="J109" s="134">
        <v>1.8349979999999999</v>
      </c>
      <c r="K109" s="134">
        <v>2.4962691052631598</v>
      </c>
      <c r="L109" s="134">
        <v>2.6543343684210501</v>
      </c>
      <c r="M109" s="134">
        <v>2.5870645789473699</v>
      </c>
      <c r="N109" s="134">
        <v>2.6224434736842102</v>
      </c>
      <c r="O109" s="134">
        <v>2.91747136842105</v>
      </c>
      <c r="P109" s="134">
        <v>3.7129204210526301</v>
      </c>
      <c r="Q109" s="134">
        <v>5.1734331578947401</v>
      </c>
      <c r="R109" s="134">
        <v>7.0719654210526297</v>
      </c>
      <c r="S109" s="134">
        <v>15.9518947531579</v>
      </c>
      <c r="T109" s="134">
        <v>18.067806566052599</v>
      </c>
      <c r="U109" s="134">
        <v>19.7421374110526</v>
      </c>
      <c r="V109" s="134">
        <v>20.7914875115789</v>
      </c>
      <c r="W109" s="134">
        <v>21.689890047368401</v>
      </c>
      <c r="X109" s="134">
        <v>22.009749936842098</v>
      </c>
      <c r="Y109" s="134">
        <v>23.826704728420999</v>
      </c>
      <c r="Z109" s="134">
        <v>26.243339029473699</v>
      </c>
      <c r="AA109" s="134">
        <v>22.370405210764801</v>
      </c>
      <c r="AB109" s="134">
        <v>22.969702853464899</v>
      </c>
      <c r="AC109" s="134">
        <v>23.254408285453799</v>
      </c>
      <c r="AD109" s="134">
        <v>23.253450602531998</v>
      </c>
      <c r="AE109" s="134">
        <v>27.0079676750407</v>
      </c>
      <c r="AF109" s="134">
        <v>32.0944001341865</v>
      </c>
      <c r="AG109" s="134">
        <v>32.5453896418257</v>
      </c>
      <c r="AH109" s="134">
        <v>36.298793157638897</v>
      </c>
      <c r="AI109" s="134">
        <v>39.2343208978291</v>
      </c>
      <c r="AJ109" s="134">
        <v>43.542210578441299</v>
      </c>
      <c r="AK109" s="134">
        <v>47.600496252107</v>
      </c>
      <c r="AL109" s="134">
        <v>49.370170363240199</v>
      </c>
      <c r="AM109" s="134">
        <v>51.970259159278299</v>
      </c>
      <c r="AN109" s="134">
        <v>55.701993918426901</v>
      </c>
      <c r="AO109" s="134">
        <v>63.676007239175497</v>
      </c>
      <c r="AP109" s="134">
        <v>74.063899499154601</v>
      </c>
      <c r="AQ109" s="134">
        <v>85.361471361010004</v>
      </c>
      <c r="AR109" s="134">
        <v>98.486175886746906</v>
      </c>
      <c r="AS109" s="134">
        <v>118.380745261341</v>
      </c>
      <c r="AT109" s="134">
        <v>146.51957794739101</v>
      </c>
      <c r="AU109" s="134">
        <v>187.610335213089</v>
      </c>
      <c r="AV109" s="134">
        <v>234.45093651182299</v>
      </c>
      <c r="AW109" s="134">
        <v>282.87919063498202</v>
      </c>
      <c r="AX109" s="134">
        <v>350.35047065039799</v>
      </c>
      <c r="AY109" s="134">
        <v>425.17228076859402</v>
      </c>
      <c r="AZ109" s="134">
        <v>503.96332409137398</v>
      </c>
      <c r="BA109" s="134">
        <v>623.58566342543702</v>
      </c>
      <c r="BB109" s="134">
        <v>804.34747198662103</v>
      </c>
      <c r="BC109" s="134">
        <v>992.887576845735</v>
      </c>
      <c r="BD109" s="134">
        <v>1149.22194939824</v>
      </c>
      <c r="BE109" s="134">
        <v>1322.0077835801501</v>
      </c>
      <c r="BF109" s="135">
        <v>0.14299300909620699</v>
      </c>
      <c r="BG109" s="135">
        <v>0.221637329178445</v>
      </c>
      <c r="BH109" s="135">
        <v>0.42008417693778299</v>
      </c>
    </row>
    <row r="110" spans="1:6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1"/>
      <c r="BF110" s="132"/>
      <c r="BG110" s="132"/>
      <c r="BH110" s="132"/>
    </row>
    <row r="111" spans="1:60" s="140" customFormat="1">
      <c r="A111" s="721" t="s">
        <v>353</v>
      </c>
      <c r="B111" s="727">
        <v>17.985232095652599</v>
      </c>
      <c r="C111" s="727">
        <v>19.806006895272901</v>
      </c>
      <c r="D111" s="727">
        <v>19.986570742647999</v>
      </c>
      <c r="E111" s="727">
        <v>22.1200450961759</v>
      </c>
      <c r="F111" s="727">
        <v>23.257964376537199</v>
      </c>
      <c r="G111" s="727">
        <v>25.693195986508599</v>
      </c>
      <c r="H111" s="727">
        <v>27.879168463284</v>
      </c>
      <c r="I111" s="727">
        <v>29.8771008197198</v>
      </c>
      <c r="J111" s="727">
        <v>32.084923820256599</v>
      </c>
      <c r="K111" s="727">
        <v>33.958813582513102</v>
      </c>
      <c r="L111" s="727">
        <v>34.483678627631797</v>
      </c>
      <c r="M111" s="727">
        <v>38.460955869346201</v>
      </c>
      <c r="N111" s="727">
        <v>40.562557227460204</v>
      </c>
      <c r="O111" s="727">
        <v>42.970477840818603</v>
      </c>
      <c r="P111" s="727">
        <v>46.175328818744902</v>
      </c>
      <c r="Q111" s="727">
        <v>49.395863849620099</v>
      </c>
      <c r="R111" s="727">
        <v>53.165042483501203</v>
      </c>
      <c r="S111" s="727">
        <v>61.389056906109602</v>
      </c>
      <c r="T111" s="727">
        <v>68.053727831933003</v>
      </c>
      <c r="U111" s="727">
        <v>76.060284963342397</v>
      </c>
      <c r="V111" s="727">
        <v>77.868199553113001</v>
      </c>
      <c r="W111" s="727">
        <v>85.733148300230695</v>
      </c>
      <c r="X111" s="727">
        <v>91.848834342648004</v>
      </c>
      <c r="Y111" s="727">
        <v>94.622503391092906</v>
      </c>
      <c r="Z111" s="727">
        <v>107.26028906361699</v>
      </c>
      <c r="AA111" s="727">
        <v>121.023438859145</v>
      </c>
      <c r="AB111" s="727">
        <v>126.610883850028</v>
      </c>
      <c r="AC111" s="727">
        <v>136.17364097139799</v>
      </c>
      <c r="AD111" s="727">
        <v>141.56002403769801</v>
      </c>
      <c r="AE111" s="727">
        <v>148.14861885436599</v>
      </c>
      <c r="AF111" s="727">
        <v>155.264399575581</v>
      </c>
      <c r="AG111" s="727">
        <v>160.47543793982899</v>
      </c>
      <c r="AH111" s="727">
        <v>174.06114304345701</v>
      </c>
      <c r="AI111" s="727">
        <v>185.51515808336001</v>
      </c>
      <c r="AJ111" s="727">
        <v>199.52572924950101</v>
      </c>
      <c r="AK111" s="727">
        <v>218.51312845223501</v>
      </c>
      <c r="AL111" s="727">
        <v>231.592688597685</v>
      </c>
      <c r="AM111" s="727">
        <v>260.38467163235703</v>
      </c>
      <c r="AN111" s="727">
        <v>283.02265653140802</v>
      </c>
      <c r="AO111" s="727">
        <v>323.29925365711603</v>
      </c>
      <c r="AP111" s="727">
        <v>362.75822180439599</v>
      </c>
      <c r="AQ111" s="727">
        <v>410.20523564080901</v>
      </c>
      <c r="AR111" s="727">
        <v>473.09309735552898</v>
      </c>
      <c r="AS111" s="727">
        <v>548.51812166519903</v>
      </c>
      <c r="AT111" s="727">
        <v>635.77753232518205</v>
      </c>
      <c r="AU111" s="727">
        <v>761.16587255299203</v>
      </c>
      <c r="AV111" s="727">
        <v>908.21143739509898</v>
      </c>
      <c r="AW111" s="727">
        <v>1067.87473909655</v>
      </c>
      <c r="AX111" s="727">
        <v>1245.50070559915</v>
      </c>
      <c r="AY111" s="727">
        <v>1414.04746843778</v>
      </c>
      <c r="AZ111" s="727">
        <v>1634.4268702039501</v>
      </c>
      <c r="BA111" s="727">
        <v>1851.2936858451401</v>
      </c>
      <c r="BB111" s="727">
        <v>2180.1560930143301</v>
      </c>
      <c r="BC111" s="727">
        <v>2478.6456941841798</v>
      </c>
      <c r="BD111" s="727">
        <v>2789.2228333248599</v>
      </c>
      <c r="BE111" s="727">
        <v>3147.0068528097599</v>
      </c>
      <c r="BF111" s="723">
        <v>0.12105766115850899</v>
      </c>
      <c r="BG111" s="723">
        <v>0.15268136751766001</v>
      </c>
      <c r="BH111" s="723">
        <v>1</v>
      </c>
    </row>
    <row r="112" spans="1:60">
      <c r="A112" s="124" t="s">
        <v>354</v>
      </c>
      <c r="B112" s="130">
        <v>17.985232095652599</v>
      </c>
      <c r="C112" s="130">
        <v>19.806006895272901</v>
      </c>
      <c r="D112" s="130">
        <v>19.986570742647999</v>
      </c>
      <c r="E112" s="130">
        <v>22.1200450961759</v>
      </c>
      <c r="F112" s="130">
        <v>23.257964376537199</v>
      </c>
      <c r="G112" s="130">
        <v>25.1309634952549</v>
      </c>
      <c r="H112" s="130">
        <v>25.6369085995813</v>
      </c>
      <c r="I112" s="130">
        <v>27.638177480292399</v>
      </c>
      <c r="J112" s="130">
        <v>29.700081010854301</v>
      </c>
      <c r="K112" s="130">
        <v>31.4515941110845</v>
      </c>
      <c r="L112" s="130">
        <v>31.687578411122399</v>
      </c>
      <c r="M112" s="130">
        <v>35.198415352801</v>
      </c>
      <c r="N112" s="130">
        <v>36.970856657143401</v>
      </c>
      <c r="O112" s="130">
        <v>38.995397103730703</v>
      </c>
      <c r="P112" s="130">
        <v>41.274975655352002</v>
      </c>
      <c r="Q112" s="130">
        <v>43.083148756017998</v>
      </c>
      <c r="R112" s="130">
        <v>44.485401845343297</v>
      </c>
      <c r="S112" s="130">
        <v>52.098422212513903</v>
      </c>
      <c r="T112" s="130">
        <v>56.985327689721899</v>
      </c>
      <c r="U112" s="130">
        <v>64.7530893992937</v>
      </c>
      <c r="V112" s="130">
        <v>66.056626470235102</v>
      </c>
      <c r="W112" s="130">
        <v>73.706554855555893</v>
      </c>
      <c r="X112" s="130">
        <v>80.036747004614796</v>
      </c>
      <c r="Y112" s="130">
        <v>82.618437189647494</v>
      </c>
      <c r="Z112" s="130">
        <v>94.168438577210495</v>
      </c>
      <c r="AA112" s="130">
        <v>105.41871023732401</v>
      </c>
      <c r="AB112" s="130">
        <v>110.84214269290899</v>
      </c>
      <c r="AC112" s="130">
        <v>118.689774346706</v>
      </c>
      <c r="AD112" s="130">
        <v>124.29039256711501</v>
      </c>
      <c r="AE112" s="130">
        <v>128.58198455362401</v>
      </c>
      <c r="AF112" s="130">
        <v>131.485738183047</v>
      </c>
      <c r="AG112" s="130">
        <v>135.52175691556201</v>
      </c>
      <c r="AH112" s="130">
        <v>145.41798324594799</v>
      </c>
      <c r="AI112" s="130">
        <v>154.084834013983</v>
      </c>
      <c r="AJ112" s="130">
        <v>162.4603246998</v>
      </c>
      <c r="AK112" s="130">
        <v>176.44257882392401</v>
      </c>
      <c r="AL112" s="130">
        <v>186.20430683737399</v>
      </c>
      <c r="AM112" s="130">
        <v>212.47899776424001</v>
      </c>
      <c r="AN112" s="130">
        <v>231.09560531557901</v>
      </c>
      <c r="AO112" s="130">
        <v>264.70262381799103</v>
      </c>
      <c r="AP112" s="130">
        <v>298.86836249233801</v>
      </c>
      <c r="AQ112" s="130">
        <v>333.445738200775</v>
      </c>
      <c r="AR112" s="130">
        <v>382.36068399621399</v>
      </c>
      <c r="AS112" s="130">
        <v>434.87283976759801</v>
      </c>
      <c r="AT112" s="130">
        <v>491.04569874047002</v>
      </c>
      <c r="AU112" s="130">
        <v>569.307992766609</v>
      </c>
      <c r="AV112" s="130">
        <v>672.84653037162798</v>
      </c>
      <c r="AW112" s="130">
        <v>778.71103267462297</v>
      </c>
      <c r="AX112" s="130">
        <v>886.71689432625999</v>
      </c>
      <c r="AY112" s="130">
        <v>977.44331094939105</v>
      </c>
      <c r="AZ112" s="130">
        <v>1113.9137774537801</v>
      </c>
      <c r="BA112" s="130">
        <v>1197.86732468537</v>
      </c>
      <c r="BB112" s="130">
        <v>1347.77620024418</v>
      </c>
      <c r="BC112" s="130">
        <v>1456.6386417400499</v>
      </c>
      <c r="BD112" s="130">
        <v>1599.3426982761</v>
      </c>
      <c r="BE112" s="131">
        <v>1788.63292684418</v>
      </c>
      <c r="BF112" s="132">
        <v>0.111202381704037</v>
      </c>
      <c r="BG112" s="132">
        <v>0.118854032850637</v>
      </c>
      <c r="BH112" s="132">
        <v>0.56836003558340598</v>
      </c>
    </row>
    <row r="113" spans="1:60">
      <c r="A113" s="124" t="s">
        <v>355</v>
      </c>
      <c r="B113" s="130">
        <v>0</v>
      </c>
      <c r="C113" s="130">
        <v>0</v>
      </c>
      <c r="D113" s="130">
        <v>0</v>
      </c>
      <c r="E113" s="130">
        <v>0</v>
      </c>
      <c r="F113" s="130">
        <v>0</v>
      </c>
      <c r="G113" s="130">
        <v>0.56223249125364405</v>
      </c>
      <c r="H113" s="130">
        <v>2.2422598637026199</v>
      </c>
      <c r="I113" s="130">
        <v>2.2389233394274402</v>
      </c>
      <c r="J113" s="130">
        <v>2.38484280940233</v>
      </c>
      <c r="K113" s="130">
        <v>2.50721947142857</v>
      </c>
      <c r="L113" s="130">
        <v>2.79610021650943</v>
      </c>
      <c r="M113" s="130">
        <v>3.2625405165451902</v>
      </c>
      <c r="N113" s="130">
        <v>3.5917005703167102</v>
      </c>
      <c r="O113" s="130">
        <v>3.97508073708791</v>
      </c>
      <c r="P113" s="130">
        <v>4.9003531633928601</v>
      </c>
      <c r="Q113" s="130">
        <v>6.3127150936021401</v>
      </c>
      <c r="R113" s="130">
        <v>8.6796406381579008</v>
      </c>
      <c r="S113" s="130">
        <v>9.2906346935956794</v>
      </c>
      <c r="T113" s="130">
        <v>11.0684001422111</v>
      </c>
      <c r="U113" s="130">
        <v>11.307195564048699</v>
      </c>
      <c r="V113" s="130">
        <v>11.811573082877899</v>
      </c>
      <c r="W113" s="130">
        <v>12.0265934446748</v>
      </c>
      <c r="X113" s="130">
        <v>11.8120873380332</v>
      </c>
      <c r="Y113" s="130">
        <v>12.004066201445401</v>
      </c>
      <c r="Z113" s="130">
        <v>13.0918504864061</v>
      </c>
      <c r="AA113" s="130">
        <v>15.6047286218209</v>
      </c>
      <c r="AB113" s="130">
        <v>15.768741157119599</v>
      </c>
      <c r="AC113" s="130">
        <v>17.4838666246917</v>
      </c>
      <c r="AD113" s="130">
        <v>17.269631470582301</v>
      </c>
      <c r="AE113" s="130">
        <v>19.566634300741502</v>
      </c>
      <c r="AF113" s="130">
        <v>23.778661392533898</v>
      </c>
      <c r="AG113" s="130">
        <v>24.953681024267301</v>
      </c>
      <c r="AH113" s="130">
        <v>28.643159797509</v>
      </c>
      <c r="AI113" s="130">
        <v>31.430324069376901</v>
      </c>
      <c r="AJ113" s="130">
        <v>37.065404549700702</v>
      </c>
      <c r="AK113" s="130">
        <v>42.0705496283108</v>
      </c>
      <c r="AL113" s="130">
        <v>45.388381760310999</v>
      </c>
      <c r="AM113" s="130">
        <v>47.905673868116899</v>
      </c>
      <c r="AN113" s="130">
        <v>51.927051215829202</v>
      </c>
      <c r="AO113" s="130">
        <v>58.596629839124901</v>
      </c>
      <c r="AP113" s="130">
        <v>63.8898593120581</v>
      </c>
      <c r="AQ113" s="130">
        <v>76.759497440034806</v>
      </c>
      <c r="AR113" s="130">
        <v>90.732413359315004</v>
      </c>
      <c r="AS113" s="130">
        <v>113.645281897601</v>
      </c>
      <c r="AT113" s="130">
        <v>144.731833584713</v>
      </c>
      <c r="AU113" s="130">
        <v>191.85787978638299</v>
      </c>
      <c r="AV113" s="130">
        <v>235.36490702347101</v>
      </c>
      <c r="AW113" s="130">
        <v>289.16370642192402</v>
      </c>
      <c r="AX113" s="130">
        <v>358.78381127288998</v>
      </c>
      <c r="AY113" s="130">
        <v>436.60415748838602</v>
      </c>
      <c r="AZ113" s="130">
        <v>520.51309275016899</v>
      </c>
      <c r="BA113" s="130">
        <v>653.426361159772</v>
      </c>
      <c r="BB113" s="130">
        <v>832.37989277015595</v>
      </c>
      <c r="BC113" s="130">
        <v>1022.00705244414</v>
      </c>
      <c r="BD113" s="130">
        <v>1189.8801350487599</v>
      </c>
      <c r="BE113" s="131">
        <v>1358.3739259655799</v>
      </c>
      <c r="BF113" s="132">
        <v>0.13430434775382299</v>
      </c>
      <c r="BG113" s="132">
        <v>0.227397924383063</v>
      </c>
      <c r="BH113" s="132">
        <v>0.43163996441659402</v>
      </c>
    </row>
    <row r="114" spans="1:60">
      <c r="A114" s="141" t="s">
        <v>356</v>
      </c>
      <c r="B114" s="142">
        <v>2.9089999999999998</v>
      </c>
      <c r="C114" s="142">
        <v>3.9790000000000001</v>
      </c>
      <c r="D114" s="142">
        <v>4.3159999999999998</v>
      </c>
      <c r="E114" s="142">
        <v>4.8179999999999996</v>
      </c>
      <c r="F114" s="142">
        <v>5.2430000000000003</v>
      </c>
      <c r="G114" s="142">
        <v>6.9402659612999997</v>
      </c>
      <c r="H114" s="142">
        <v>7.0578506259999996</v>
      </c>
      <c r="I114" s="142">
        <v>6.9259440400000001</v>
      </c>
      <c r="J114" s="142">
        <v>7.4421912389999996</v>
      </c>
      <c r="K114" s="142">
        <v>7.8293092</v>
      </c>
      <c r="L114" s="142">
        <v>8.2825950810000002</v>
      </c>
      <c r="M114" s="142">
        <v>8.3055852320000003</v>
      </c>
      <c r="N114" s="142">
        <v>8.6461653209999998</v>
      </c>
      <c r="O114" s="142">
        <v>9.1218540780000001</v>
      </c>
      <c r="P114" s="142">
        <v>9.2913279919999994</v>
      </c>
      <c r="Q114" s="142">
        <v>10.39777728</v>
      </c>
      <c r="R114" s="142">
        <v>10.094890151</v>
      </c>
      <c r="S114" s="142">
        <v>9.3056530039999998</v>
      </c>
      <c r="T114" s="142">
        <v>9.5990381550000006</v>
      </c>
      <c r="U114" s="142">
        <v>9.9844448079999992</v>
      </c>
      <c r="V114" s="142">
        <v>10.471579738000001</v>
      </c>
      <c r="W114" s="142">
        <v>12.412470556000001</v>
      </c>
      <c r="X114" s="142">
        <v>12.242065294</v>
      </c>
      <c r="Y114" s="142">
        <v>13.153791804000001</v>
      </c>
      <c r="Z114" s="142">
        <v>13.174658802090899</v>
      </c>
      <c r="AA114" s="142">
        <v>18.1250030464678</v>
      </c>
      <c r="AB114" s="142">
        <v>18.814335987838401</v>
      </c>
      <c r="AC114" s="142">
        <v>20.243070079757501</v>
      </c>
      <c r="AD114" s="142">
        <v>22.654604819393899</v>
      </c>
      <c r="AE114" s="142">
        <v>23.958347801090898</v>
      </c>
      <c r="AF114" s="142">
        <v>26.9088478991216</v>
      </c>
      <c r="AG114" s="142">
        <v>27.7278908477351</v>
      </c>
      <c r="AH114" s="142">
        <v>34.574853628607201</v>
      </c>
      <c r="AI114" s="142">
        <v>41.875414396015401</v>
      </c>
      <c r="AJ114" s="142">
        <v>45.720301319044999</v>
      </c>
      <c r="AK114" s="142">
        <v>57.337734465457601</v>
      </c>
      <c r="AL114" s="142">
        <v>63.569471207529702</v>
      </c>
      <c r="AM114" s="142">
        <v>78.047438897788297</v>
      </c>
      <c r="AN114" s="142">
        <v>92.328031817172402</v>
      </c>
      <c r="AO114" s="142">
        <v>116.146772614539</v>
      </c>
      <c r="AP114" s="142">
        <v>135.41924108219499</v>
      </c>
      <c r="AQ114" s="142">
        <v>156.243401594331</v>
      </c>
      <c r="AR114" s="142">
        <v>187.30425735544</v>
      </c>
      <c r="AS114" s="142">
        <v>213.985269433176</v>
      </c>
      <c r="AT114" s="142">
        <v>240.81473468660599</v>
      </c>
      <c r="AU114" s="142">
        <v>279.69374194486699</v>
      </c>
      <c r="AV114" s="142">
        <v>335.97824409307202</v>
      </c>
      <c r="AW114" s="142">
        <v>396.717928107918</v>
      </c>
      <c r="AX114" s="142">
        <v>439.727724138957</v>
      </c>
      <c r="AY114" s="142">
        <v>466.80167973045798</v>
      </c>
      <c r="AZ114" s="142">
        <v>521.29078898907903</v>
      </c>
      <c r="BA114" s="142">
        <v>526.98492311838595</v>
      </c>
      <c r="BB114" s="142">
        <v>583.16245690675396</v>
      </c>
      <c r="BC114" s="142">
        <v>599.89205661898302</v>
      </c>
      <c r="BD114" s="142">
        <v>658.54170920523904</v>
      </c>
      <c r="BE114" s="134">
        <v>710.38532456586199</v>
      </c>
      <c r="BF114" s="143">
        <v>7.1825705863380204E-2</v>
      </c>
      <c r="BG114" s="143">
        <v>9.9465212158291502E-2</v>
      </c>
      <c r="BH114" s="143">
        <v>0.225733643996232</v>
      </c>
    </row>
    <row r="116" spans="1:60">
      <c r="A116" s="124" t="s">
        <v>357</v>
      </c>
    </row>
    <row r="117" spans="1:60" s="136" customFormat="1">
      <c r="A117" s="136" t="s">
        <v>903</v>
      </c>
      <c r="BD117" s="140"/>
    </row>
    <row r="118" spans="1:60">
      <c r="A118" s="124" t="s">
        <v>395</v>
      </c>
    </row>
    <row r="119" spans="1:60">
      <c r="A119" s="124" t="s">
        <v>496</v>
      </c>
    </row>
    <row r="120" spans="1:60">
      <c r="A120" s="124" t="s">
        <v>362</v>
      </c>
    </row>
    <row r="121" spans="1:60">
      <c r="A121" s="124" t="s">
        <v>904</v>
      </c>
    </row>
    <row r="122" spans="1:60">
      <c r="A122" s="124" t="s">
        <v>861</v>
      </c>
    </row>
    <row r="123" spans="1:60">
      <c r="A123" s="125" t="s">
        <v>905</v>
      </c>
    </row>
    <row r="124" spans="1:60">
      <c r="A124" s="125" t="s">
        <v>372</v>
      </c>
    </row>
  </sheetData>
  <mergeCells count="1">
    <mergeCell ref="BF2:BG2"/>
  </mergeCells>
  <conditionalFormatting sqref="BF4:BH53 BF55:BH114">
    <cfRule type="cellIs" dxfId="163" priority="2" operator="lessThanOrEqual">
      <formula>0</formula>
    </cfRule>
    <cfRule type="cellIs" dxfId="162" priority="3" operator="greaterThan">
      <formula>0</formula>
    </cfRule>
  </conditionalFormatting>
  <conditionalFormatting sqref="BF4:BH53 BF55:BH56">
    <cfRule type="cellIs" dxfId="161" priority="4" operator="lessThanOrEqual">
      <formula>0</formula>
    </cfRule>
    <cfRule type="cellIs" dxfId="160" priority="5" operator="greaterThan">
      <formula>0</formula>
    </cfRule>
  </conditionalFormatting>
  <conditionalFormatting sqref="BF54:BH54">
    <cfRule type="cellIs" dxfId="159" priority="6" operator="lessThanOrEqual">
      <formula>0</formula>
    </cfRule>
    <cfRule type="cellIs" dxfId="158" priority="7" operator="greaterThan">
      <formula>0</formula>
    </cfRule>
  </conditionalFormatting>
  <conditionalFormatting sqref="BF54:BH54">
    <cfRule type="cellIs" dxfId="157" priority="8" operator="lessThanOrEqual">
      <formula>0</formula>
    </cfRule>
    <cfRule type="cellIs" dxfId="156" priority="9" operator="greaterThan">
      <formula>0</formula>
    </cfRule>
  </conditionalFormatting>
  <hyperlinks>
    <hyperlink ref="L1" location="Contents!A1" display="Contents" xr:uid="{00000000-0004-0000-3A00-000000000000}"/>
    <hyperlink ref="BJ1" location="Contents!A1" display="Contents" xr:uid="{00000000-0004-0000-3A00-000001000000}"/>
  </hyperlinks>
  <pageMargins left="0.75" right="0.75" top="1" bottom="1" header="0.51180555555555496" footer="0.51180555555555496"/>
  <pageSetup paperSize="9" firstPageNumber="0"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AMJ102"/>
  <sheetViews>
    <sheetView showGridLines="0" showRowColHeaders="0" zoomScaleNormal="100" workbookViewId="0">
      <pane xSplit="1" ySplit="3" topLeftCell="B85" activePane="bottomRight" state="frozen"/>
      <selection pane="topRight" activeCell="B1" sqref="B1"/>
      <selection pane="bottomLeft" activeCell="A85" sqref="A85"/>
      <selection pane="bottomRight" activeCell="O1" sqref="O1"/>
    </sheetView>
  </sheetViews>
  <sheetFormatPr defaultColWidth="9.33203125" defaultRowHeight="10.5"/>
  <cols>
    <col min="1" max="1" width="30.6640625" style="124" customWidth="1"/>
    <col min="2" max="3" width="8.44140625" style="124" customWidth="1"/>
    <col min="4" max="4" width="11.44140625" style="124" customWidth="1"/>
    <col min="5" max="7" width="8.44140625" style="124" customWidth="1"/>
    <col min="8" max="8" width="11.44140625" style="124" customWidth="1"/>
    <col min="9" max="9" width="8.44140625" style="125" customWidth="1"/>
    <col min="10" max="11" width="9.6640625" style="124" customWidth="1"/>
    <col min="12" max="12" width="11.77734375" style="124" customWidth="1"/>
    <col min="13" max="13" width="8.21875" style="124" customWidth="1"/>
    <col min="14" max="1024" width="9.33203125" style="124"/>
  </cols>
  <sheetData>
    <row r="1" spans="1:15" ht="13">
      <c r="A1" s="728" t="s">
        <v>906</v>
      </c>
      <c r="M1" s="127"/>
      <c r="O1" s="27" t="s">
        <v>88</v>
      </c>
    </row>
    <row r="2" spans="1:15" ht="15" customHeight="1">
      <c r="B2" s="729"/>
      <c r="C2" s="729"/>
      <c r="E2" s="730">
        <v>2019</v>
      </c>
      <c r="F2" s="729"/>
      <c r="G2" s="729"/>
      <c r="I2" s="730">
        <v>2020</v>
      </c>
      <c r="J2" s="4" t="s">
        <v>907</v>
      </c>
      <c r="K2" s="4"/>
      <c r="L2" s="4"/>
    </row>
    <row r="3" spans="1:15" ht="25.4" customHeight="1">
      <c r="A3" s="124" t="s">
        <v>367</v>
      </c>
      <c r="B3" s="172" t="s">
        <v>908</v>
      </c>
      <c r="C3" s="172" t="s">
        <v>909</v>
      </c>
      <c r="D3" s="172" t="s">
        <v>910</v>
      </c>
      <c r="E3" s="732" t="s">
        <v>388</v>
      </c>
      <c r="F3" s="172" t="s">
        <v>908</v>
      </c>
      <c r="G3" s="172" t="s">
        <v>909</v>
      </c>
      <c r="H3" s="172" t="s">
        <v>910</v>
      </c>
      <c r="I3" s="732" t="s">
        <v>388</v>
      </c>
      <c r="J3" s="733" t="s">
        <v>908</v>
      </c>
      <c r="K3" s="172" t="s">
        <v>909</v>
      </c>
      <c r="L3" s="172" t="s">
        <v>910</v>
      </c>
      <c r="M3" s="731" t="s">
        <v>388</v>
      </c>
    </row>
    <row r="4" spans="1:15">
      <c r="B4" s="128"/>
      <c r="C4" s="128"/>
      <c r="D4" s="128"/>
      <c r="E4" s="458"/>
      <c r="F4" s="128"/>
      <c r="G4" s="128"/>
      <c r="H4" s="128"/>
      <c r="I4" s="734"/>
      <c r="J4" s="128"/>
      <c r="K4" s="128"/>
      <c r="L4" s="128"/>
      <c r="M4" s="128"/>
    </row>
    <row r="5" spans="1:15">
      <c r="A5" s="136" t="s">
        <v>255</v>
      </c>
      <c r="B5" s="130">
        <v>32.659669696969701</v>
      </c>
      <c r="C5" s="130">
        <v>4.2169727272727302</v>
      </c>
      <c r="D5" s="130">
        <v>10.262021052631599</v>
      </c>
      <c r="E5" s="460">
        <v>47.138663476874001</v>
      </c>
      <c r="F5" s="130">
        <v>36.102474673471797</v>
      </c>
      <c r="G5" s="130">
        <v>4.4243252525252501</v>
      </c>
      <c r="H5" s="130">
        <v>10.694889462744401</v>
      </c>
      <c r="I5" s="735">
        <v>51.221689388741503</v>
      </c>
      <c r="J5" s="736">
        <v>0.10239430975102801</v>
      </c>
      <c r="K5" s="736">
        <v>4.6304355640620597E-2</v>
      </c>
      <c r="L5" s="736">
        <v>3.9334103738584397E-2</v>
      </c>
      <c r="M5" s="736">
        <v>8.3648445883376193E-2</v>
      </c>
    </row>
    <row r="6" spans="1:15">
      <c r="A6" s="136" t="s">
        <v>256</v>
      </c>
      <c r="B6" s="130">
        <v>16.726666680048002</v>
      </c>
      <c r="C6" s="130">
        <v>7.3663888947820002</v>
      </c>
      <c r="D6" s="130">
        <v>8.2259451456974695</v>
      </c>
      <c r="E6" s="460">
        <v>32.319000720527498</v>
      </c>
      <c r="F6" s="130">
        <v>19.706818407682501</v>
      </c>
      <c r="G6" s="130">
        <v>11.873529631189699</v>
      </c>
      <c r="H6" s="130">
        <v>7.5960997901892604</v>
      </c>
      <c r="I6" s="735">
        <v>39.176447829061502</v>
      </c>
      <c r="J6" s="736">
        <v>0.174948662364625</v>
      </c>
      <c r="K6" s="736">
        <v>0.60744816253011502</v>
      </c>
      <c r="L6" s="736">
        <v>-7.9091182228457999E-2</v>
      </c>
      <c r="M6" s="736">
        <v>0.208868080172532</v>
      </c>
    </row>
    <row r="7" spans="1:15">
      <c r="A7" s="136" t="s">
        <v>92</v>
      </c>
      <c r="B7" s="130">
        <v>298.87119595959598</v>
      </c>
      <c r="C7" s="130">
        <v>107.97373737373699</v>
      </c>
      <c r="D7" s="130">
        <v>76.820543157894704</v>
      </c>
      <c r="E7" s="460">
        <v>483.66547649122799</v>
      </c>
      <c r="F7" s="130">
        <v>340.91900505050501</v>
      </c>
      <c r="G7" s="130">
        <v>133.97070707070699</v>
      </c>
      <c r="H7" s="130">
        <v>76.8254578947369</v>
      </c>
      <c r="I7" s="735">
        <v>551.71517001594896</v>
      </c>
      <c r="J7" s="736">
        <v>0.137572094451928</v>
      </c>
      <c r="K7" s="736">
        <v>0.23738114598180601</v>
      </c>
      <c r="L7" s="736">
        <v>-2.6684383811208501E-3</v>
      </c>
      <c r="M7" s="736">
        <v>0.13757912909175099</v>
      </c>
    </row>
    <row r="8" spans="1:15" s="125" customFormat="1">
      <c r="A8" s="279" t="s">
        <v>257</v>
      </c>
      <c r="B8" s="134">
        <v>348.25753233661402</v>
      </c>
      <c r="C8" s="134">
        <v>119.557098995792</v>
      </c>
      <c r="D8" s="134">
        <v>95.308509356223794</v>
      </c>
      <c r="E8" s="461">
        <v>563.12314068862997</v>
      </c>
      <c r="F8" s="134">
        <v>396.72829813165902</v>
      </c>
      <c r="G8" s="134">
        <v>150.26856195442201</v>
      </c>
      <c r="H8" s="134">
        <v>95.116447147670499</v>
      </c>
      <c r="I8" s="461">
        <v>642.11330723375204</v>
      </c>
      <c r="J8" s="737">
        <v>0.13606829514464899</v>
      </c>
      <c r="K8" s="737">
        <v>0.25344286012067602</v>
      </c>
      <c r="L8" s="737">
        <v>-4.7418978089335297E-3</v>
      </c>
      <c r="M8" s="737">
        <v>0.13715607301701599</v>
      </c>
    </row>
    <row r="9" spans="1:15">
      <c r="A9" s="136"/>
      <c r="B9" s="130"/>
      <c r="C9" s="130"/>
      <c r="D9" s="130"/>
      <c r="E9" s="460"/>
      <c r="F9" s="130"/>
      <c r="G9" s="130"/>
      <c r="H9" s="130"/>
      <c r="I9" s="735"/>
      <c r="J9" s="736"/>
      <c r="K9" s="736"/>
      <c r="L9" s="736"/>
      <c r="M9" s="736"/>
    </row>
    <row r="10" spans="1:15">
      <c r="A10" s="136" t="s">
        <v>258</v>
      </c>
      <c r="B10" s="130">
        <v>4.9959664239999997</v>
      </c>
      <c r="C10" s="130">
        <v>0.79969791300000004</v>
      </c>
      <c r="D10" s="130">
        <v>0.62294456186886404</v>
      </c>
      <c r="E10" s="460">
        <v>6.4186088988688601</v>
      </c>
      <c r="F10" s="130">
        <v>9.4702976168543795</v>
      </c>
      <c r="G10" s="130">
        <v>1.34434093479237</v>
      </c>
      <c r="H10" s="130">
        <v>0.41394119113713701</v>
      </c>
      <c r="I10" s="735">
        <v>11.2285797427839</v>
      </c>
      <c r="J10" s="736">
        <v>0.89040951944429803</v>
      </c>
      <c r="K10" s="736">
        <v>0.676467889105279</v>
      </c>
      <c r="L10" s="736">
        <v>-0.33732433101646198</v>
      </c>
      <c r="M10" s="736">
        <v>0.74459929551591397</v>
      </c>
    </row>
    <row r="11" spans="1:15">
      <c r="A11" s="136" t="s">
        <v>259</v>
      </c>
      <c r="B11" s="130">
        <v>55.985621679833997</v>
      </c>
      <c r="C11" s="130">
        <v>6.6545790828080698</v>
      </c>
      <c r="D11" s="130">
        <v>54.920876610949101</v>
      </c>
      <c r="E11" s="460">
        <v>117.561077373591</v>
      </c>
      <c r="F11" s="130">
        <v>57.013615073603397</v>
      </c>
      <c r="G11" s="130">
        <v>7.9586886628639597</v>
      </c>
      <c r="H11" s="130">
        <v>55.368073006968501</v>
      </c>
      <c r="I11" s="735">
        <v>120.340376743436</v>
      </c>
      <c r="J11" s="736">
        <v>1.55793302463387E-2</v>
      </c>
      <c r="K11" s="736">
        <v>0.19270407836573999</v>
      </c>
      <c r="L11" s="736">
        <v>5.3880696427792696E-3</v>
      </c>
      <c r="M11" s="736">
        <v>2.0844488507842901E-2</v>
      </c>
    </row>
    <row r="12" spans="1:15">
      <c r="A12" s="136" t="s">
        <v>260</v>
      </c>
      <c r="B12" s="130">
        <v>4.8952212936371504</v>
      </c>
      <c r="C12" s="130">
        <v>6.3002263986237503</v>
      </c>
      <c r="D12" s="130">
        <v>9.5465495425435201</v>
      </c>
      <c r="E12" s="460">
        <v>20.741997234804401</v>
      </c>
      <c r="F12" s="130">
        <v>5.6255406631634601</v>
      </c>
      <c r="G12" s="130">
        <v>7.6148435148893201</v>
      </c>
      <c r="H12" s="130">
        <v>10.3383839493967</v>
      </c>
      <c r="I12" s="735">
        <v>23.5787681274495</v>
      </c>
      <c r="J12" s="736">
        <v>0.146050402414867</v>
      </c>
      <c r="K12" s="736">
        <v>0.20535953012326399</v>
      </c>
      <c r="L12" s="736">
        <v>7.9985700882703598E-2</v>
      </c>
      <c r="M12" s="736">
        <v>0.13365868279342799</v>
      </c>
    </row>
    <row r="13" spans="1:15">
      <c r="A13" s="136" t="s">
        <v>261</v>
      </c>
      <c r="B13" s="130">
        <v>6.3324063E-2</v>
      </c>
      <c r="C13" s="130">
        <v>0.13122602387999999</v>
      </c>
      <c r="D13" s="130">
        <v>2.4398083077414401</v>
      </c>
      <c r="E13" s="460">
        <v>2.6343583946214402</v>
      </c>
      <c r="F13" s="130">
        <v>2.902352888E-2</v>
      </c>
      <c r="G13" s="130">
        <v>0.17940254940256101</v>
      </c>
      <c r="H13" s="130">
        <v>2.43466209108652</v>
      </c>
      <c r="I13" s="735">
        <v>2.6430881693690802</v>
      </c>
      <c r="J13" s="736">
        <v>-0.54291894345495395</v>
      </c>
      <c r="K13" s="736">
        <v>0.36339098916965601</v>
      </c>
      <c r="L13" s="736">
        <v>-4.8357482977509098E-3</v>
      </c>
      <c r="M13" s="736">
        <v>5.7251981180672705E-4</v>
      </c>
    </row>
    <row r="14" spans="1:15">
      <c r="A14" s="136" t="s">
        <v>262</v>
      </c>
      <c r="B14" s="130">
        <v>8.5526937250000101E-2</v>
      </c>
      <c r="C14" s="130">
        <v>0.16645227958299999</v>
      </c>
      <c r="D14" s="130">
        <v>0.45472344827</v>
      </c>
      <c r="E14" s="460">
        <v>0.70670266510299995</v>
      </c>
      <c r="F14" s="130">
        <v>8.5526937250000101E-2</v>
      </c>
      <c r="G14" s="130">
        <v>0.16644625525139101</v>
      </c>
      <c r="H14" s="130">
        <v>0.484793656785307</v>
      </c>
      <c r="I14" s="735">
        <v>0.736766849286697</v>
      </c>
      <c r="J14" s="736">
        <v>-2.7322404371584699E-3</v>
      </c>
      <c r="K14" s="736">
        <v>-2.7683340953633699E-3</v>
      </c>
      <c r="L14" s="736">
        <v>6.3215644128145995E-2</v>
      </c>
      <c r="M14" s="736">
        <v>3.96930157341773E-2</v>
      </c>
    </row>
    <row r="15" spans="1:15">
      <c r="A15" s="136" t="s">
        <v>263</v>
      </c>
      <c r="B15" s="130">
        <v>1.655</v>
      </c>
      <c r="C15" s="130">
        <v>0.76300000000000001</v>
      </c>
      <c r="D15" s="130">
        <v>0.52998000000000001</v>
      </c>
      <c r="E15" s="460">
        <v>2.9479799999999998</v>
      </c>
      <c r="F15" s="130">
        <v>1.804</v>
      </c>
      <c r="G15" s="130">
        <v>0.77800000000000002</v>
      </c>
      <c r="H15" s="130">
        <v>0.69422959480980095</v>
      </c>
      <c r="I15" s="735">
        <v>3.2762295948097999</v>
      </c>
      <c r="J15" s="736">
        <v>8.7051986858831504E-2</v>
      </c>
      <c r="K15" s="736">
        <v>1.68732856355054E-2</v>
      </c>
      <c r="L15" s="736">
        <v>0.30633758375446102</v>
      </c>
      <c r="M15" s="736">
        <v>0.10831082566009501</v>
      </c>
    </row>
    <row r="16" spans="1:15">
      <c r="A16" s="136" t="s">
        <v>264</v>
      </c>
      <c r="B16" s="130">
        <v>0</v>
      </c>
      <c r="C16" s="130">
        <v>4.6699909251183298E-3</v>
      </c>
      <c r="D16" s="130">
        <v>0</v>
      </c>
      <c r="E16" s="460">
        <v>4.6699909251183298E-3</v>
      </c>
      <c r="F16" s="130">
        <v>0</v>
      </c>
      <c r="G16" s="130">
        <v>4.6709999999999998E-3</v>
      </c>
      <c r="H16" s="130">
        <v>0</v>
      </c>
      <c r="I16" s="735">
        <v>4.6709999999999998E-3</v>
      </c>
      <c r="J16" s="736">
        <v>0</v>
      </c>
      <c r="K16" s="736">
        <v>-2.5167543981887701E-3</v>
      </c>
      <c r="L16" s="736">
        <v>0</v>
      </c>
      <c r="M16" s="736">
        <v>-2.5167543981887701E-3</v>
      </c>
    </row>
    <row r="17" spans="1:13">
      <c r="A17" s="136" t="s">
        <v>265</v>
      </c>
      <c r="B17" s="130">
        <v>0</v>
      </c>
      <c r="C17" s="130">
        <v>1.2571494415561E-2</v>
      </c>
      <c r="D17" s="130">
        <v>0</v>
      </c>
      <c r="E17" s="460">
        <v>1.2571494415561E-2</v>
      </c>
      <c r="F17" s="130">
        <v>0</v>
      </c>
      <c r="G17" s="130">
        <v>1.2571494415561E-2</v>
      </c>
      <c r="H17" s="130">
        <v>0</v>
      </c>
      <c r="I17" s="735">
        <v>1.2571494415561E-2</v>
      </c>
      <c r="J17" s="736">
        <v>0</v>
      </c>
      <c r="K17" s="736">
        <v>-2.7322404371584699E-3</v>
      </c>
      <c r="L17" s="736">
        <v>0</v>
      </c>
      <c r="M17" s="736">
        <v>-2.7322404371584699E-3</v>
      </c>
    </row>
    <row r="18" spans="1:13">
      <c r="A18" s="136" t="s">
        <v>389</v>
      </c>
      <c r="B18" s="130">
        <v>11.084279690463401</v>
      </c>
      <c r="C18" s="130">
        <v>4.2564844753293096</v>
      </c>
      <c r="D18" s="130">
        <v>14.9992512760832</v>
      </c>
      <c r="E18" s="460">
        <v>30.340015441875899</v>
      </c>
      <c r="F18" s="130">
        <v>11.390422229556201</v>
      </c>
      <c r="G18" s="130">
        <v>4.7166094576467996</v>
      </c>
      <c r="H18" s="130">
        <v>14.9668710669592</v>
      </c>
      <c r="I18" s="735">
        <v>31.073902754162098</v>
      </c>
      <c r="J18" s="736">
        <v>2.4811821296559799E-2</v>
      </c>
      <c r="K18" s="736">
        <v>0.105072172545965</v>
      </c>
      <c r="L18" s="736">
        <v>-4.8851304723284096E-3</v>
      </c>
      <c r="M18" s="736">
        <v>2.1390428751899601E-2</v>
      </c>
    </row>
    <row r="19" spans="1:13" s="125" customFormat="1">
      <c r="A19" s="279" t="s">
        <v>268</v>
      </c>
      <c r="B19" s="134">
        <v>78.764940088184602</v>
      </c>
      <c r="C19" s="134">
        <v>19.0889076585648</v>
      </c>
      <c r="D19" s="134">
        <v>83.5141337474561</v>
      </c>
      <c r="E19" s="461">
        <v>181.367981494205</v>
      </c>
      <c r="F19" s="134">
        <v>85.418426049307399</v>
      </c>
      <c r="G19" s="134">
        <v>22.775573869262001</v>
      </c>
      <c r="H19" s="134">
        <v>84.700954557143206</v>
      </c>
      <c r="I19" s="461">
        <v>192.89495447571301</v>
      </c>
      <c r="J19" s="737">
        <v>8.1509644725237002E-2</v>
      </c>
      <c r="K19" s="737">
        <v>0.18987141284461401</v>
      </c>
      <c r="L19" s="737">
        <v>1.14399490686119E-2</v>
      </c>
      <c r="M19" s="737">
        <v>6.06498318840041E-2</v>
      </c>
    </row>
    <row r="20" spans="1:13">
      <c r="A20" s="136"/>
      <c r="B20" s="130"/>
      <c r="C20" s="130"/>
      <c r="D20" s="130"/>
      <c r="E20" s="460"/>
      <c r="F20" s="130"/>
      <c r="G20" s="130"/>
      <c r="H20" s="130"/>
      <c r="I20" s="735"/>
      <c r="J20" s="736"/>
      <c r="K20" s="736"/>
      <c r="L20" s="736"/>
      <c r="M20" s="736"/>
    </row>
    <row r="21" spans="1:13">
      <c r="A21" s="136" t="s">
        <v>269</v>
      </c>
      <c r="B21" s="130">
        <v>7.4773632986765497</v>
      </c>
      <c r="C21" s="130">
        <v>1.7020930000000001</v>
      </c>
      <c r="D21" s="130">
        <v>4.7453102376607799</v>
      </c>
      <c r="E21" s="460">
        <v>13.9247665363373</v>
      </c>
      <c r="F21" s="130">
        <v>6.7941401749041201</v>
      </c>
      <c r="G21" s="130">
        <v>1.5905747289147401</v>
      </c>
      <c r="H21" s="130">
        <v>5.2539754786700703</v>
      </c>
      <c r="I21" s="735">
        <v>13.6386903824889</v>
      </c>
      <c r="J21" s="736">
        <v>-9.3854788146810794E-2</v>
      </c>
      <c r="K21" s="736">
        <v>-6.8071547017658607E-2</v>
      </c>
      <c r="L21" s="736">
        <v>0.104168134851875</v>
      </c>
      <c r="M21" s="736">
        <v>-2.3220521103714802E-2</v>
      </c>
    </row>
    <row r="22" spans="1:13">
      <c r="A22" s="136" t="s">
        <v>270</v>
      </c>
      <c r="B22" s="130">
        <v>9.7256000000000409</v>
      </c>
      <c r="C22" s="130">
        <v>4.2469999999999999</v>
      </c>
      <c r="D22" s="130">
        <v>5.2409000000000203</v>
      </c>
      <c r="E22" s="460">
        <v>19.213500000000099</v>
      </c>
      <c r="F22" s="130">
        <v>13.0308665672554</v>
      </c>
      <c r="G22" s="130">
        <v>5.1373789969385797</v>
      </c>
      <c r="H22" s="130">
        <v>5.3316592656883799</v>
      </c>
      <c r="I22" s="735">
        <v>23.4999048298824</v>
      </c>
      <c r="J22" s="736">
        <v>0.33619140276066101</v>
      </c>
      <c r="K22" s="736">
        <v>0.20634387621900899</v>
      </c>
      <c r="L22" s="736">
        <v>1.45379401716292E-2</v>
      </c>
      <c r="M22" s="736">
        <v>0.219751603801323</v>
      </c>
    </row>
    <row r="23" spans="1:13">
      <c r="A23" s="136" t="s">
        <v>275</v>
      </c>
      <c r="B23" s="130">
        <v>0.7</v>
      </c>
      <c r="C23" s="130">
        <v>2.2858999999999998</v>
      </c>
      <c r="D23" s="130">
        <v>5.0305999999999997</v>
      </c>
      <c r="E23" s="460">
        <v>8.0165000000000006</v>
      </c>
      <c r="F23" s="130">
        <v>0.69910000000000005</v>
      </c>
      <c r="G23" s="130">
        <v>2.2330999999999999</v>
      </c>
      <c r="H23" s="130">
        <v>5.0917000000000003</v>
      </c>
      <c r="I23" s="735">
        <v>8.0238999999999994</v>
      </c>
      <c r="J23" s="736">
        <v>-4.0144418423107E-3</v>
      </c>
      <c r="K23" s="736">
        <v>-2.5767254088201099E-2</v>
      </c>
      <c r="L23" s="736">
        <v>9.3802431849321407E-3</v>
      </c>
      <c r="M23" s="736">
        <v>-1.8116664434249001E-3</v>
      </c>
    </row>
    <row r="24" spans="1:13">
      <c r="A24" s="136" t="s">
        <v>278</v>
      </c>
      <c r="B24" s="130">
        <v>6.0858585858585901</v>
      </c>
      <c r="C24" s="130">
        <v>0.148484848484848</v>
      </c>
      <c r="D24" s="130">
        <v>13.2021052631579</v>
      </c>
      <c r="E24" s="460">
        <v>19.436448697501302</v>
      </c>
      <c r="F24" s="130">
        <v>8.0505050505050502</v>
      </c>
      <c r="G24" s="130">
        <v>0.25858585858585897</v>
      </c>
      <c r="H24" s="130">
        <v>11.233684210526301</v>
      </c>
      <c r="I24" s="735">
        <v>19.5427751196172</v>
      </c>
      <c r="J24" s="736">
        <v>0.31920731016030601</v>
      </c>
      <c r="K24" s="736">
        <v>0.73673841121147898</v>
      </c>
      <c r="L24" s="736">
        <v>-0.15142389331409301</v>
      </c>
      <c r="M24" s="736">
        <v>2.7232784395738699E-3</v>
      </c>
    </row>
    <row r="25" spans="1:13">
      <c r="A25" s="136" t="s">
        <v>279</v>
      </c>
      <c r="B25" s="130">
        <v>34.615358999999998</v>
      </c>
      <c r="C25" s="130">
        <v>11.747336493767699</v>
      </c>
      <c r="D25" s="130">
        <v>10.743961691210099</v>
      </c>
      <c r="E25" s="460">
        <v>57.106657184977799</v>
      </c>
      <c r="F25" s="130">
        <v>40.603815266408098</v>
      </c>
      <c r="G25" s="130">
        <v>13.074785996400999</v>
      </c>
      <c r="H25" s="130">
        <v>10.595259914008199</v>
      </c>
      <c r="I25" s="735">
        <v>64.273861176817206</v>
      </c>
      <c r="J25" s="736">
        <v>0.16979505774977699</v>
      </c>
      <c r="K25" s="736">
        <v>0.109959057043441</v>
      </c>
      <c r="L25" s="736">
        <v>-1.65349225813551E-2</v>
      </c>
      <c r="M25" s="736">
        <v>0.12243042569683001</v>
      </c>
    </row>
    <row r="26" spans="1:13">
      <c r="A26" s="136" t="s">
        <v>280</v>
      </c>
      <c r="B26" s="130">
        <v>125.89400000000001</v>
      </c>
      <c r="C26" s="130">
        <v>46.392000000000003</v>
      </c>
      <c r="D26" s="130">
        <v>50.416628691268997</v>
      </c>
      <c r="E26" s="460">
        <v>222.70262869126901</v>
      </c>
      <c r="F26" s="130">
        <v>130.965</v>
      </c>
      <c r="G26" s="130">
        <v>50.6</v>
      </c>
      <c r="H26" s="130">
        <v>50.815589881274803</v>
      </c>
      <c r="I26" s="735">
        <v>232.380589881275</v>
      </c>
      <c r="J26" s="736">
        <v>3.7437623168280698E-2</v>
      </c>
      <c r="K26" s="736">
        <v>8.7725224906875607E-2</v>
      </c>
      <c r="L26" s="736">
        <v>5.1594243257917496E-3</v>
      </c>
      <c r="M26" s="736">
        <v>4.0605903929664899E-2</v>
      </c>
    </row>
    <row r="27" spans="1:13">
      <c r="A27" s="136" t="s">
        <v>281</v>
      </c>
      <c r="B27" s="130">
        <v>7.2663469999999997</v>
      </c>
      <c r="C27" s="130">
        <v>4.4285100000000002</v>
      </c>
      <c r="D27" s="130">
        <v>0.40202700000000002</v>
      </c>
      <c r="E27" s="460">
        <v>12.096883999999999</v>
      </c>
      <c r="F27" s="130">
        <v>9.3054637904969493</v>
      </c>
      <c r="G27" s="130">
        <v>4.8722246169615504</v>
      </c>
      <c r="H27" s="130">
        <v>0.372932887031101</v>
      </c>
      <c r="I27" s="735">
        <v>14.5506212944896</v>
      </c>
      <c r="J27" s="736">
        <v>0.27712577255697202</v>
      </c>
      <c r="K27" s="736">
        <v>9.7189015683417895E-2</v>
      </c>
      <c r="L27" s="736">
        <v>-7.4903066916381003E-2</v>
      </c>
      <c r="M27" s="736">
        <v>0.19955399246640901</v>
      </c>
    </row>
    <row r="28" spans="1:13">
      <c r="A28" s="136" t="s">
        <v>282</v>
      </c>
      <c r="B28" s="130">
        <v>0.72899999999999998</v>
      </c>
      <c r="C28" s="130">
        <v>1.4970000000000001</v>
      </c>
      <c r="D28" s="130">
        <v>2.242</v>
      </c>
      <c r="E28" s="460">
        <v>4.468</v>
      </c>
      <c r="F28" s="130">
        <v>0.64300000000000002</v>
      </c>
      <c r="G28" s="130">
        <v>2.371</v>
      </c>
      <c r="H28" s="130">
        <v>2.117</v>
      </c>
      <c r="I28" s="735">
        <v>5.1310000000000002</v>
      </c>
      <c r="J28" s="736">
        <v>-0.120379740193543</v>
      </c>
      <c r="K28" s="736">
        <v>0.57950691912057195</v>
      </c>
      <c r="L28" s="736">
        <v>-5.8333698931964599E-2</v>
      </c>
      <c r="M28" s="736">
        <v>0.145250867125546</v>
      </c>
    </row>
    <row r="29" spans="1:13">
      <c r="A29" s="136" t="s">
        <v>285</v>
      </c>
      <c r="B29" s="130">
        <v>20.202000000000002</v>
      </c>
      <c r="C29" s="130">
        <v>23.6889</v>
      </c>
      <c r="D29" s="130">
        <v>25.637499999999999</v>
      </c>
      <c r="E29" s="460">
        <v>69.528400000000005</v>
      </c>
      <c r="F29" s="130">
        <v>18.702530398322899</v>
      </c>
      <c r="G29" s="130">
        <v>25.953160638936499</v>
      </c>
      <c r="H29" s="130">
        <v>25.654734016590201</v>
      </c>
      <c r="I29" s="735">
        <v>70.310425053849599</v>
      </c>
      <c r="J29" s="736">
        <v>-7.6753262622939897E-2</v>
      </c>
      <c r="K29" s="736">
        <v>9.2589793699444395E-2</v>
      </c>
      <c r="L29" s="736">
        <v>-2.0618580241617002E-3</v>
      </c>
      <c r="M29" s="736">
        <v>8.4845914383719894E-3</v>
      </c>
    </row>
    <row r="30" spans="1:13">
      <c r="A30" s="136" t="s">
        <v>289</v>
      </c>
      <c r="B30" s="130">
        <v>11.507927</v>
      </c>
      <c r="C30" s="130">
        <v>5.336055</v>
      </c>
      <c r="D30" s="130">
        <v>5.8141879999999997</v>
      </c>
      <c r="E30" s="460">
        <v>22.658169999999998</v>
      </c>
      <c r="F30" s="130">
        <v>15.268444000000001</v>
      </c>
      <c r="G30" s="130">
        <v>8.0560830359820095</v>
      </c>
      <c r="H30" s="130">
        <v>8.6820181696380292</v>
      </c>
      <c r="I30" s="735">
        <v>32.00654520562</v>
      </c>
      <c r="J30" s="736">
        <v>0.32315115831815</v>
      </c>
      <c r="K30" s="736">
        <v>0.50562014074929795</v>
      </c>
      <c r="L30" s="736">
        <v>0.48916698402576603</v>
      </c>
      <c r="M30" s="736">
        <v>0.40872345950955002</v>
      </c>
    </row>
    <row r="31" spans="1:13">
      <c r="A31" s="136" t="s">
        <v>291</v>
      </c>
      <c r="B31" s="130">
        <v>5.5250000000000004</v>
      </c>
      <c r="C31" s="130">
        <v>0.106799998981476</v>
      </c>
      <c r="D31" s="130">
        <v>0.25300499999999998</v>
      </c>
      <c r="E31" s="460">
        <v>5.8848049989814797</v>
      </c>
      <c r="F31" s="130">
        <v>9.8904512819234505</v>
      </c>
      <c r="G31" s="130">
        <v>0.135012997269506</v>
      </c>
      <c r="H31" s="130">
        <v>0.25974160118613399</v>
      </c>
      <c r="I31" s="735">
        <v>10.285205880379101</v>
      </c>
      <c r="J31" s="736">
        <v>0.78523587167226006</v>
      </c>
      <c r="K31" s="736">
        <v>0.26071264590721999</v>
      </c>
      <c r="L31" s="736">
        <v>2.3821365902495499E-2</v>
      </c>
      <c r="M31" s="736">
        <v>0.74298115685115995</v>
      </c>
    </row>
    <row r="32" spans="1:13">
      <c r="A32" s="136" t="s">
        <v>292</v>
      </c>
      <c r="B32" s="130">
        <v>15.106759</v>
      </c>
      <c r="C32" s="130">
        <v>0.710673</v>
      </c>
      <c r="D32" s="130">
        <v>7.6829840000000003</v>
      </c>
      <c r="E32" s="460">
        <v>23.500416000000001</v>
      </c>
      <c r="F32" s="130">
        <v>15.726000000000001</v>
      </c>
      <c r="G32" s="130">
        <v>1.99</v>
      </c>
      <c r="H32" s="130">
        <v>7.8979999999999997</v>
      </c>
      <c r="I32" s="735">
        <v>25.614000000000001</v>
      </c>
      <c r="J32" s="736">
        <v>3.8146751853607198E-2</v>
      </c>
      <c r="K32" s="736">
        <v>1.79251194505779</v>
      </c>
      <c r="L32" s="736">
        <v>2.5177296350912901E-2</v>
      </c>
      <c r="M32" s="736">
        <v>8.6960179489700098E-2</v>
      </c>
    </row>
    <row r="33" spans="1:13">
      <c r="A33" s="136" t="s">
        <v>293</v>
      </c>
      <c r="B33" s="130">
        <v>13.667</v>
      </c>
      <c r="C33" s="130">
        <v>1.343</v>
      </c>
      <c r="D33" s="130">
        <v>3.577</v>
      </c>
      <c r="E33" s="460">
        <v>18.587</v>
      </c>
      <c r="F33" s="130">
        <v>12.364000000000001</v>
      </c>
      <c r="G33" s="130">
        <v>1.6950000000000001</v>
      </c>
      <c r="H33" s="130">
        <v>4.0339999999999998</v>
      </c>
      <c r="I33" s="735">
        <v>18.093</v>
      </c>
      <c r="J33" s="736">
        <v>-9.7810889058683403E-2</v>
      </c>
      <c r="K33" s="736">
        <v>0.25865141657410001</v>
      </c>
      <c r="L33" s="736">
        <v>0.124679379948701</v>
      </c>
      <c r="M33" s="736">
        <v>-2.9237339335530601E-2</v>
      </c>
    </row>
    <row r="34" spans="1:13">
      <c r="A34" s="136" t="s">
        <v>294</v>
      </c>
      <c r="B34" s="130">
        <v>6.7729999999999997</v>
      </c>
      <c r="C34" s="130">
        <v>1.778</v>
      </c>
      <c r="D34" s="130">
        <v>0.50414400000000004</v>
      </c>
      <c r="E34" s="460">
        <v>9.0551440000000003</v>
      </c>
      <c r="F34" s="130">
        <v>6.9550000000000001</v>
      </c>
      <c r="G34" s="130">
        <v>1.7030000000000001</v>
      </c>
      <c r="H34" s="130">
        <v>0.57506920166373299</v>
      </c>
      <c r="I34" s="735">
        <v>9.2330692016637297</v>
      </c>
      <c r="J34" s="736">
        <v>2.4065741585643299E-2</v>
      </c>
      <c r="K34" s="736">
        <v>-4.4799215671811402E-2</v>
      </c>
      <c r="L34" s="736">
        <v>0.13756778685610199</v>
      </c>
      <c r="M34" s="736">
        <v>1.6863148353230401E-2</v>
      </c>
    </row>
    <row r="35" spans="1:13">
      <c r="A35" s="136" t="s">
        <v>297</v>
      </c>
      <c r="B35" s="130">
        <v>53.089070229999997</v>
      </c>
      <c r="C35" s="130">
        <v>15.10828678</v>
      </c>
      <c r="D35" s="130">
        <v>5.63706481</v>
      </c>
      <c r="E35" s="460">
        <v>73.834421820000003</v>
      </c>
      <c r="F35" s="130">
        <v>53.220966552677297</v>
      </c>
      <c r="G35" s="130">
        <v>20.805360997327799</v>
      </c>
      <c r="H35" s="130">
        <v>6.4943822773850002</v>
      </c>
      <c r="I35" s="735">
        <v>80.520709827390206</v>
      </c>
      <c r="J35" s="736">
        <v>-2.5459391516946501E-4</v>
      </c>
      <c r="K35" s="736">
        <v>0.37332022159969003</v>
      </c>
      <c r="L35" s="736">
        <v>0.14893801682446201</v>
      </c>
      <c r="M35" s="736">
        <v>8.7578204157068504E-2</v>
      </c>
    </row>
    <row r="36" spans="1:13">
      <c r="A36" s="136" t="s">
        <v>298</v>
      </c>
      <c r="B36" s="130">
        <v>19.847000000000001</v>
      </c>
      <c r="C36" s="130">
        <v>0.66300000000000003</v>
      </c>
      <c r="D36" s="130">
        <v>13.036</v>
      </c>
      <c r="E36" s="460">
        <v>33.545999999999999</v>
      </c>
      <c r="F36" s="130">
        <v>28.071377061139</v>
      </c>
      <c r="G36" s="130">
        <v>1.0564285714285699</v>
      </c>
      <c r="H36" s="130">
        <v>10.991340175390199</v>
      </c>
      <c r="I36" s="735">
        <v>40.1191458079578</v>
      </c>
      <c r="J36" s="736">
        <v>0.41052447773496498</v>
      </c>
      <c r="K36" s="736">
        <v>0.58905302347925304</v>
      </c>
      <c r="L36" s="736">
        <v>-0.15915087516842</v>
      </c>
      <c r="M36" s="736">
        <v>0.19267664268398799</v>
      </c>
    </row>
    <row r="37" spans="1:13">
      <c r="A37" s="136" t="s">
        <v>299</v>
      </c>
      <c r="B37" s="130">
        <v>0.14599999999999999</v>
      </c>
      <c r="C37" s="130">
        <v>2.1779999999999999</v>
      </c>
      <c r="D37" s="130">
        <v>1.8620000000000001</v>
      </c>
      <c r="E37" s="460">
        <v>4.1859999999999999</v>
      </c>
      <c r="F37" s="130">
        <v>0.16935999947786301</v>
      </c>
      <c r="G37" s="130">
        <v>2.6233143884539598</v>
      </c>
      <c r="H37" s="130">
        <v>1.9416068009244001</v>
      </c>
      <c r="I37" s="735">
        <v>4.7342811888562197</v>
      </c>
      <c r="J37" s="736">
        <v>0.156830597526389</v>
      </c>
      <c r="K37" s="736">
        <v>0.20116935849515499</v>
      </c>
      <c r="L37" s="736">
        <v>3.9904330993474797E-2</v>
      </c>
      <c r="M37" s="736">
        <v>0.12788963075756099</v>
      </c>
    </row>
    <row r="38" spans="1:13">
      <c r="A38" s="136" t="s">
        <v>300</v>
      </c>
      <c r="B38" s="130">
        <v>21.730699999999999</v>
      </c>
      <c r="C38" s="130">
        <v>9.2498000000000005</v>
      </c>
      <c r="D38" s="130">
        <v>12.3500745374178</v>
      </c>
      <c r="E38" s="460">
        <v>43.330574537417803</v>
      </c>
      <c r="F38" s="130">
        <v>24.761626697543999</v>
      </c>
      <c r="G38" s="130">
        <v>10.8346446073185</v>
      </c>
      <c r="H38" s="130">
        <v>14.2239412051181</v>
      </c>
      <c r="I38" s="735">
        <v>49.8202125099806</v>
      </c>
      <c r="J38" s="736">
        <v>0.13636339279411799</v>
      </c>
      <c r="K38" s="736">
        <v>0.168137879002801</v>
      </c>
      <c r="L38" s="736">
        <v>0.14858237776657399</v>
      </c>
      <c r="M38" s="736">
        <v>0.146628962140086</v>
      </c>
    </row>
    <row r="39" spans="1:13">
      <c r="A39" s="136" t="s">
        <v>301</v>
      </c>
      <c r="B39" s="130">
        <v>2.0202</v>
      </c>
      <c r="C39" s="130">
        <v>2.9327999999999999</v>
      </c>
      <c r="D39" s="130">
        <v>0.32918125706060503</v>
      </c>
      <c r="E39" s="460">
        <v>5.2821812570606097</v>
      </c>
      <c r="F39" s="130">
        <v>3.1719654256412402</v>
      </c>
      <c r="G39" s="130">
        <v>6.1857359545880701</v>
      </c>
      <c r="H39" s="130">
        <v>0.35785775487932697</v>
      </c>
      <c r="I39" s="735">
        <v>9.7155591351086397</v>
      </c>
      <c r="J39" s="736">
        <v>0.56583449828731502</v>
      </c>
      <c r="K39" s="736">
        <v>1.10339437966427</v>
      </c>
      <c r="L39" s="736">
        <v>8.4144354503728105E-2</v>
      </c>
      <c r="M39" s="736">
        <v>0.83428273662872598</v>
      </c>
    </row>
    <row r="40" spans="1:13">
      <c r="A40" s="136" t="s">
        <v>302</v>
      </c>
      <c r="B40" s="130">
        <v>64.334843736116994</v>
      </c>
      <c r="C40" s="130">
        <v>12.918070171284301</v>
      </c>
      <c r="D40" s="130">
        <v>37.327726872319502</v>
      </c>
      <c r="E40" s="460">
        <v>114.58064077972099</v>
      </c>
      <c r="F40" s="130">
        <v>75.609824256975003</v>
      </c>
      <c r="G40" s="130">
        <v>12.800964761521399</v>
      </c>
      <c r="H40" s="130">
        <v>39.408169780527999</v>
      </c>
      <c r="I40" s="735">
        <v>127.818958799024</v>
      </c>
      <c r="J40" s="736">
        <v>0.17204357170705201</v>
      </c>
      <c r="K40" s="736">
        <v>-1.17727122784144E-2</v>
      </c>
      <c r="L40" s="736">
        <v>5.28499986063364E-2</v>
      </c>
      <c r="M40" s="736">
        <v>0.11248921112438701</v>
      </c>
    </row>
    <row r="41" spans="1:13">
      <c r="A41" s="136" t="s">
        <v>303</v>
      </c>
      <c r="B41" s="130">
        <v>1.65239443434343</v>
      </c>
      <c r="C41" s="130">
        <v>0.307180043936295</v>
      </c>
      <c r="D41" s="130">
        <v>0.20422621599999999</v>
      </c>
      <c r="E41" s="460">
        <v>2.1638006942797299</v>
      </c>
      <c r="F41" s="130">
        <v>1.7293624901698801</v>
      </c>
      <c r="G41" s="130">
        <v>0.37600845553547102</v>
      </c>
      <c r="H41" s="130">
        <v>0.25320519189433699</v>
      </c>
      <c r="I41" s="735">
        <v>2.3585761375996901</v>
      </c>
      <c r="J41" s="736">
        <v>4.3720203965103198E-2</v>
      </c>
      <c r="K41" s="736">
        <v>0.220720933636916</v>
      </c>
      <c r="L41" s="736">
        <v>0.23643956870916499</v>
      </c>
      <c r="M41" s="736">
        <v>8.7037242718595004E-2</v>
      </c>
    </row>
    <row r="42" spans="1:13">
      <c r="A42" s="279" t="s">
        <v>304</v>
      </c>
      <c r="B42" s="134">
        <v>460.02981280932897</v>
      </c>
      <c r="C42" s="134">
        <v>152.753712722719</v>
      </c>
      <c r="D42" s="134">
        <v>227.17041942765101</v>
      </c>
      <c r="E42" s="461">
        <v>839.95394495969902</v>
      </c>
      <c r="F42" s="134">
        <v>510.13807100777302</v>
      </c>
      <c r="G42" s="134">
        <v>178.853885700972</v>
      </c>
      <c r="H42" s="134">
        <v>232.01638336052</v>
      </c>
      <c r="I42" s="461">
        <v>921.00834006926505</v>
      </c>
      <c r="J42" s="737">
        <v>0.10589408985215699</v>
      </c>
      <c r="K42" s="737">
        <v>0.16766532677269999</v>
      </c>
      <c r="L42" s="737">
        <v>1.8541319766809599E-2</v>
      </c>
      <c r="M42" s="737">
        <v>9.3502720418363799E-2</v>
      </c>
    </row>
    <row r="43" spans="1:13">
      <c r="A43" s="140"/>
      <c r="B43" s="130"/>
      <c r="C43" s="130"/>
      <c r="D43" s="130"/>
      <c r="E43" s="460"/>
      <c r="F43" s="130"/>
      <c r="G43" s="130"/>
      <c r="H43" s="130"/>
      <c r="I43" s="735"/>
      <c r="J43" s="736"/>
      <c r="K43" s="736"/>
      <c r="L43" s="736"/>
      <c r="M43" s="736"/>
    </row>
    <row r="44" spans="1:13">
      <c r="A44" s="136" t="s">
        <v>305</v>
      </c>
      <c r="B44" s="130">
        <v>0.10539999999999999</v>
      </c>
      <c r="C44" s="130">
        <v>4.4200000000000003E-2</v>
      </c>
      <c r="D44" s="130">
        <v>9.7949999999999995E-2</v>
      </c>
      <c r="E44" s="460">
        <v>0.24754999999999999</v>
      </c>
      <c r="F44" s="130">
        <v>9.5100000000000004E-2</v>
      </c>
      <c r="G44" s="130">
        <v>4.7199999999999999E-2</v>
      </c>
      <c r="H44" s="130">
        <v>9.8218356160000006E-2</v>
      </c>
      <c r="I44" s="735">
        <v>0.24051835616</v>
      </c>
      <c r="J44" s="736">
        <v>-0.100188197965596</v>
      </c>
      <c r="K44" s="736">
        <v>6.4955616546744893E-2</v>
      </c>
      <c r="L44" s="736">
        <v>-4.46307435453264E-11</v>
      </c>
      <c r="M44" s="736">
        <v>-3.10595751103988E-2</v>
      </c>
    </row>
    <row r="45" spans="1:13">
      <c r="A45" s="136" t="s">
        <v>306</v>
      </c>
      <c r="B45" s="130">
        <v>0.16600000000000001</v>
      </c>
      <c r="C45" s="130">
        <v>0.17899999999999999</v>
      </c>
      <c r="D45" s="130">
        <v>0.11</v>
      </c>
      <c r="E45" s="460">
        <v>0.45500000000000002</v>
      </c>
      <c r="F45" s="130">
        <v>0.183883977934718</v>
      </c>
      <c r="G45" s="130">
        <v>0.18174329495336899</v>
      </c>
      <c r="H45" s="130">
        <v>0.11206378987059</v>
      </c>
      <c r="I45" s="735">
        <v>0.47769106275867701</v>
      </c>
      <c r="J45" s="736">
        <v>0.10470820900276701</v>
      </c>
      <c r="K45" s="736">
        <v>1.25515562777352E-2</v>
      </c>
      <c r="L45" s="736">
        <v>1.5978224112402701E-2</v>
      </c>
      <c r="M45" s="736">
        <v>4.70019690561281E-2</v>
      </c>
    </row>
    <row r="46" spans="1:13">
      <c r="A46" s="136" t="s">
        <v>307</v>
      </c>
      <c r="B46" s="130">
        <v>0.70713340000000002</v>
      </c>
      <c r="C46" s="130">
        <v>0.39122089999999998</v>
      </c>
      <c r="D46" s="130">
        <v>5.1146000000000004E-3</v>
      </c>
      <c r="E46" s="460">
        <v>1.1034689</v>
      </c>
      <c r="F46" s="130">
        <v>1.13543216498323</v>
      </c>
      <c r="G46" s="130">
        <v>2.5720424762154002</v>
      </c>
      <c r="H46" s="130">
        <v>5.4196000000000001E-3</v>
      </c>
      <c r="I46" s="735">
        <v>3.7128942411986299</v>
      </c>
      <c r="J46" s="736">
        <v>0.60129600908176195</v>
      </c>
      <c r="K46" s="736">
        <v>5.5564366263555804</v>
      </c>
      <c r="L46" s="736">
        <v>5.67380342014576E-2</v>
      </c>
      <c r="M46" s="736">
        <v>2.3555542176258299</v>
      </c>
    </row>
    <row r="47" spans="1:13">
      <c r="A47" s="136" t="s">
        <v>308</v>
      </c>
      <c r="B47" s="130">
        <v>0.31480999999999998</v>
      </c>
      <c r="C47" s="130">
        <v>0.98504999999999998</v>
      </c>
      <c r="D47" s="130">
        <v>0.52115199999999995</v>
      </c>
      <c r="E47" s="460">
        <v>1.8210120000000001</v>
      </c>
      <c r="F47" s="130">
        <v>1.13802</v>
      </c>
      <c r="G47" s="130">
        <v>1.8621399999999999</v>
      </c>
      <c r="H47" s="130">
        <v>0.51338200000000001</v>
      </c>
      <c r="I47" s="735">
        <v>3.5135420000000002</v>
      </c>
      <c r="J47" s="736">
        <v>2.6050654545208398</v>
      </c>
      <c r="K47" s="736">
        <v>0.88523647103431302</v>
      </c>
      <c r="L47" s="736">
        <v>-1.7600782612575999E-2</v>
      </c>
      <c r="M47" s="736">
        <v>0.92417301943641506</v>
      </c>
    </row>
    <row r="48" spans="1:13">
      <c r="A48" s="136" t="s">
        <v>309</v>
      </c>
      <c r="B48" s="130">
        <v>0</v>
      </c>
      <c r="C48" s="130">
        <v>6.96E-3</v>
      </c>
      <c r="D48" s="130">
        <v>0</v>
      </c>
      <c r="E48" s="460">
        <v>6.96E-3</v>
      </c>
      <c r="F48" s="130">
        <v>0</v>
      </c>
      <c r="G48" s="130">
        <v>6.96E-3</v>
      </c>
      <c r="H48" s="130">
        <v>0</v>
      </c>
      <c r="I48" s="735">
        <v>6.96E-3</v>
      </c>
      <c r="J48" s="736">
        <v>0</v>
      </c>
      <c r="K48" s="736">
        <v>-2.7322404371584699E-3</v>
      </c>
      <c r="L48" s="736">
        <v>0</v>
      </c>
      <c r="M48" s="736">
        <v>-2.7322404371584699E-3</v>
      </c>
    </row>
    <row r="49" spans="1:13">
      <c r="A49" s="136" t="s">
        <v>311</v>
      </c>
      <c r="B49" s="130">
        <v>0</v>
      </c>
      <c r="C49" s="130">
        <v>1.55E-2</v>
      </c>
      <c r="D49" s="130">
        <v>0</v>
      </c>
      <c r="E49" s="460">
        <v>1.55E-2</v>
      </c>
      <c r="F49" s="130">
        <v>0</v>
      </c>
      <c r="G49" s="130">
        <v>1.55E-2</v>
      </c>
      <c r="H49" s="130">
        <v>0</v>
      </c>
      <c r="I49" s="735">
        <v>1.55E-2</v>
      </c>
      <c r="J49" s="736">
        <v>0</v>
      </c>
      <c r="K49" s="736">
        <v>-2.7322404371584699E-3</v>
      </c>
      <c r="L49" s="736">
        <v>0</v>
      </c>
      <c r="M49" s="736">
        <v>-2.7322404371584699E-3</v>
      </c>
    </row>
    <row r="50" spans="1:13">
      <c r="A50" s="136" t="s">
        <v>312</v>
      </c>
      <c r="B50" s="130">
        <v>4.6300000000000001E-2</v>
      </c>
      <c r="C50" s="130">
        <v>7.144375E-2</v>
      </c>
      <c r="D50" s="130">
        <v>3.1E-2</v>
      </c>
      <c r="E50" s="460">
        <v>0.14874375000000001</v>
      </c>
      <c r="F50" s="130">
        <v>4.6152478092920099E-2</v>
      </c>
      <c r="G50" s="130">
        <v>6.8751456735317795E-2</v>
      </c>
      <c r="H50" s="130">
        <v>3.1E-2</v>
      </c>
      <c r="I50" s="735">
        <v>0.14590393482823799</v>
      </c>
      <c r="J50" s="736">
        <v>-5.9097532181531199E-3</v>
      </c>
      <c r="K50" s="736">
        <v>-4.03133762559773E-2</v>
      </c>
      <c r="L50" s="736">
        <v>-2.7322404371584699E-3</v>
      </c>
      <c r="M50" s="736">
        <v>-2.1772073128722199E-2</v>
      </c>
    </row>
    <row r="51" spans="1:13">
      <c r="A51" s="279" t="s">
        <v>313</v>
      </c>
      <c r="B51" s="134">
        <v>1.3396433999999999</v>
      </c>
      <c r="C51" s="134">
        <v>1.69337465</v>
      </c>
      <c r="D51" s="134">
        <v>0.76521660000000002</v>
      </c>
      <c r="E51" s="461">
        <v>3.7982346499999999</v>
      </c>
      <c r="F51" s="134">
        <v>2.5985886210108702</v>
      </c>
      <c r="G51" s="134">
        <v>4.7543372279040899</v>
      </c>
      <c r="H51" s="134">
        <v>0.76008374603059004</v>
      </c>
      <c r="I51" s="461">
        <v>8.1130095949455505</v>
      </c>
      <c r="J51" s="737">
        <v>0.93446155305285505</v>
      </c>
      <c r="K51" s="737">
        <v>1.7999398924969801</v>
      </c>
      <c r="L51" s="737">
        <v>-9.4216271784246502E-3</v>
      </c>
      <c r="M51" s="737">
        <v>1.1301587836505</v>
      </c>
    </row>
    <row r="52" spans="1:13">
      <c r="A52" s="140"/>
      <c r="B52" s="130"/>
      <c r="C52" s="130"/>
      <c r="D52" s="130"/>
      <c r="E52" s="460"/>
      <c r="F52" s="130"/>
      <c r="G52" s="130"/>
      <c r="H52" s="130"/>
      <c r="I52" s="735"/>
      <c r="J52" s="736"/>
      <c r="K52" s="736"/>
      <c r="L52" s="736"/>
      <c r="M52" s="736"/>
    </row>
    <row r="53" spans="1:13">
      <c r="A53" s="136" t="s">
        <v>314</v>
      </c>
      <c r="B53" s="130">
        <v>0.62731040494422596</v>
      </c>
      <c r="C53" s="130">
        <v>0.28432272456455199</v>
      </c>
      <c r="D53" s="130">
        <v>2.444E-2</v>
      </c>
      <c r="E53" s="460">
        <v>0.93607312950877797</v>
      </c>
      <c r="F53" s="130">
        <v>0.62934470073600202</v>
      </c>
      <c r="G53" s="130">
        <v>0.32064943350425701</v>
      </c>
      <c r="H53" s="130">
        <v>2.444E-2</v>
      </c>
      <c r="I53" s="735">
        <v>0.97443413424026004</v>
      </c>
      <c r="J53" s="736">
        <v>5.0178468112882502E-4</v>
      </c>
      <c r="K53" s="736">
        <v>0.124684432613068</v>
      </c>
      <c r="L53" s="736">
        <v>-2.7322404371584699E-3</v>
      </c>
      <c r="M53" s="736">
        <v>3.81365678184735E-2</v>
      </c>
    </row>
    <row r="54" spans="1:13">
      <c r="A54" s="136" t="s">
        <v>315</v>
      </c>
      <c r="B54" s="130">
        <v>0</v>
      </c>
      <c r="C54" s="130">
        <v>0.37654500000000002</v>
      </c>
      <c r="D54" s="130">
        <v>0</v>
      </c>
      <c r="E54" s="460">
        <v>0.37654500000000002</v>
      </c>
      <c r="F54" s="130">
        <v>0</v>
      </c>
      <c r="G54" s="130">
        <v>0.37654500000000002</v>
      </c>
      <c r="H54" s="130">
        <v>0</v>
      </c>
      <c r="I54" s="735">
        <v>0.37654500000000002</v>
      </c>
      <c r="J54" s="736">
        <v>0</v>
      </c>
      <c r="K54" s="736">
        <v>-2.7322404371584699E-3</v>
      </c>
      <c r="L54" s="736">
        <v>0</v>
      </c>
      <c r="M54" s="736">
        <v>-2.7322404371584699E-3</v>
      </c>
    </row>
    <row r="55" spans="1:13" s="125" customFormat="1">
      <c r="A55" s="136" t="s">
        <v>316</v>
      </c>
      <c r="B55" s="130">
        <v>6.7000000000000002E-3</v>
      </c>
      <c r="C55" s="130">
        <v>3.1145</v>
      </c>
      <c r="D55" s="130">
        <v>0.17749999999999999</v>
      </c>
      <c r="E55" s="460">
        <v>3.2987000000000002</v>
      </c>
      <c r="F55" s="130">
        <v>6.7000000000000002E-3</v>
      </c>
      <c r="G55" s="130">
        <v>5.4891187800963097</v>
      </c>
      <c r="H55" s="130">
        <v>0.17749999999999999</v>
      </c>
      <c r="I55" s="735">
        <v>5.6733187800963103</v>
      </c>
      <c r="J55" s="736">
        <v>-2.7322404371584699E-3</v>
      </c>
      <c r="K55" s="736">
        <v>0.75762439807383597</v>
      </c>
      <c r="L55" s="736">
        <v>-2.7322404371584699E-3</v>
      </c>
      <c r="M55" s="736">
        <v>0.71516594692225399</v>
      </c>
    </row>
    <row r="56" spans="1:13">
      <c r="A56" s="136" t="s">
        <v>317</v>
      </c>
      <c r="B56" s="130">
        <v>1.7520000000000001E-2</v>
      </c>
      <c r="C56" s="130">
        <v>0.15321601535940199</v>
      </c>
      <c r="D56" s="130">
        <v>0</v>
      </c>
      <c r="E56" s="460">
        <v>0.170736015359402</v>
      </c>
      <c r="F56" s="130">
        <v>1.7520000000000001E-2</v>
      </c>
      <c r="G56" s="130">
        <v>0.15321601535940199</v>
      </c>
      <c r="H56" s="130">
        <v>0</v>
      </c>
      <c r="I56" s="735">
        <v>0.170736015359402</v>
      </c>
      <c r="J56" s="736">
        <v>-2.7322404371584699E-3</v>
      </c>
      <c r="K56" s="736">
        <v>-2.7322404371584699E-3</v>
      </c>
      <c r="L56" s="736">
        <v>0</v>
      </c>
      <c r="M56" s="736">
        <v>-2.7322404371584699E-3</v>
      </c>
    </row>
    <row r="57" spans="1:13">
      <c r="A57" s="136" t="s">
        <v>318</v>
      </c>
      <c r="B57" s="130">
        <v>0</v>
      </c>
      <c r="C57" s="130">
        <v>1.6555304777622199E-2</v>
      </c>
      <c r="D57" s="130">
        <v>0</v>
      </c>
      <c r="E57" s="460">
        <v>1.6555304777622199E-2</v>
      </c>
      <c r="F57" s="130">
        <v>0</v>
      </c>
      <c r="G57" s="130">
        <v>0.20606199229904701</v>
      </c>
      <c r="H57" s="130">
        <v>0</v>
      </c>
      <c r="I57" s="735">
        <v>0.20606199229904701</v>
      </c>
      <c r="J57" s="736">
        <v>0</v>
      </c>
      <c r="K57" s="736">
        <v>11.4128781772051</v>
      </c>
      <c r="L57" s="736">
        <v>0</v>
      </c>
      <c r="M57" s="736">
        <v>11.4128781772051</v>
      </c>
    </row>
    <row r="58" spans="1:13">
      <c r="A58" s="136" t="s">
        <v>319</v>
      </c>
      <c r="B58" s="130">
        <v>0</v>
      </c>
      <c r="C58" s="130">
        <v>8.3639999999999999E-3</v>
      </c>
      <c r="D58" s="130">
        <v>0.114844</v>
      </c>
      <c r="E58" s="460">
        <v>0.123208</v>
      </c>
      <c r="F58" s="130">
        <v>0</v>
      </c>
      <c r="G58" s="130">
        <v>8.3639999999999999E-3</v>
      </c>
      <c r="H58" s="130">
        <v>0.114844</v>
      </c>
      <c r="I58" s="735">
        <v>0.123208</v>
      </c>
      <c r="J58" s="736">
        <v>0</v>
      </c>
      <c r="K58" s="736">
        <v>-2.7322404371584699E-3</v>
      </c>
      <c r="L58" s="736">
        <v>-2.7322404371584699E-3</v>
      </c>
      <c r="M58" s="736">
        <v>-2.7322404371584699E-3</v>
      </c>
    </row>
    <row r="59" spans="1:13">
      <c r="A59" s="136" t="s">
        <v>320</v>
      </c>
      <c r="B59" s="130">
        <v>0</v>
      </c>
      <c r="C59" s="130">
        <v>1.0379558671159701</v>
      </c>
      <c r="D59" s="130">
        <v>0</v>
      </c>
      <c r="E59" s="460">
        <v>1.0379558671159701</v>
      </c>
      <c r="F59" s="130">
        <v>0</v>
      </c>
      <c r="G59" s="130">
        <v>1.0379558671159701</v>
      </c>
      <c r="H59" s="130">
        <v>0</v>
      </c>
      <c r="I59" s="735">
        <v>1.0379558671159701</v>
      </c>
      <c r="J59" s="736">
        <v>0</v>
      </c>
      <c r="K59" s="736">
        <v>-2.7322404371584699E-3</v>
      </c>
      <c r="L59" s="736">
        <v>0</v>
      </c>
      <c r="M59" s="736">
        <v>-2.7322404371584699E-3</v>
      </c>
    </row>
    <row r="60" spans="1:13">
      <c r="A60" s="136" t="s">
        <v>321</v>
      </c>
      <c r="B60" s="130">
        <v>0</v>
      </c>
      <c r="C60" s="130">
        <v>4.16887866483256</v>
      </c>
      <c r="D60" s="130">
        <v>6.0000000000000001E-3</v>
      </c>
      <c r="E60" s="460">
        <v>4.1748786648325602</v>
      </c>
      <c r="F60" s="130">
        <v>0</v>
      </c>
      <c r="G60" s="130">
        <v>5.55312087538121</v>
      </c>
      <c r="H60" s="130">
        <v>6.0000000000000001E-3</v>
      </c>
      <c r="I60" s="735">
        <v>5.5591208753812102</v>
      </c>
      <c r="J60" s="736">
        <v>0</v>
      </c>
      <c r="K60" s="736">
        <v>0.32840239767340301</v>
      </c>
      <c r="L60" s="736">
        <v>-2.7322404371584699E-3</v>
      </c>
      <c r="M60" s="736">
        <v>0.32792650172811499</v>
      </c>
    </row>
    <row r="61" spans="1:13">
      <c r="A61" s="136" t="s">
        <v>322</v>
      </c>
      <c r="B61" s="130">
        <v>0.90055099999999999</v>
      </c>
      <c r="C61" s="130">
        <v>2.71916603159571</v>
      </c>
      <c r="D61" s="130">
        <v>1.0500000000000001E-2</v>
      </c>
      <c r="E61" s="460">
        <v>3.6302170315957101</v>
      </c>
      <c r="F61" s="130">
        <v>1.25061457891262</v>
      </c>
      <c r="G61" s="130">
        <v>3.22120229150809</v>
      </c>
      <c r="H61" s="130">
        <v>1.0500000000000001E-2</v>
      </c>
      <c r="I61" s="735">
        <v>4.4823168704207097</v>
      </c>
      <c r="J61" s="736">
        <v>0.38492722698526899</v>
      </c>
      <c r="K61" s="736">
        <v>0.181392072063289</v>
      </c>
      <c r="L61" s="736">
        <v>-2.7322404371584699E-3</v>
      </c>
      <c r="M61" s="736">
        <v>0.231350650418361</v>
      </c>
    </row>
    <row r="62" spans="1:13" s="125" customFormat="1">
      <c r="A62" s="279" t="s">
        <v>323</v>
      </c>
      <c r="B62" s="134">
        <v>1.55208140494423</v>
      </c>
      <c r="C62" s="134">
        <v>11.8795036082458</v>
      </c>
      <c r="D62" s="134">
        <v>0.33328400000000002</v>
      </c>
      <c r="E62" s="461">
        <v>13.764869013189999</v>
      </c>
      <c r="F62" s="134">
        <v>1.9041792796486201</v>
      </c>
      <c r="G62" s="134">
        <v>16.366234255264299</v>
      </c>
      <c r="H62" s="134">
        <v>0.33328400000000002</v>
      </c>
      <c r="I62" s="461">
        <v>18.6036975349129</v>
      </c>
      <c r="J62" s="737">
        <v>0.22350322474831899</v>
      </c>
      <c r="K62" s="737">
        <v>0.373922539734652</v>
      </c>
      <c r="L62" s="737">
        <v>-2.7322404371584699E-3</v>
      </c>
      <c r="M62" s="737">
        <v>0.34784194040998601</v>
      </c>
    </row>
    <row r="63" spans="1:13">
      <c r="A63" s="136"/>
      <c r="B63" s="130"/>
      <c r="C63" s="130"/>
      <c r="D63" s="130"/>
      <c r="E63" s="460"/>
      <c r="F63" s="130"/>
      <c r="G63" s="130"/>
      <c r="H63" s="130"/>
      <c r="I63" s="735"/>
      <c r="J63" s="736"/>
      <c r="K63" s="736"/>
      <c r="L63" s="736"/>
      <c r="M63" s="736"/>
    </row>
    <row r="64" spans="1:13">
      <c r="A64" s="136" t="s">
        <v>324</v>
      </c>
      <c r="B64" s="130">
        <v>0.01</v>
      </c>
      <c r="C64" s="130">
        <v>0.61499999999999999</v>
      </c>
      <c r="D64" s="130">
        <v>0</v>
      </c>
      <c r="E64" s="460">
        <v>0.625</v>
      </c>
      <c r="F64" s="130">
        <v>8.0000000000000002E-3</v>
      </c>
      <c r="G64" s="130">
        <v>0.6</v>
      </c>
      <c r="H64" s="130">
        <v>0</v>
      </c>
      <c r="I64" s="735">
        <v>0.60799999999999998</v>
      </c>
      <c r="J64" s="736">
        <v>-0.202185792349727</v>
      </c>
      <c r="K64" s="736">
        <v>-2.7055844328935201E-2</v>
      </c>
      <c r="L64" s="736">
        <v>0</v>
      </c>
      <c r="M64" s="736">
        <v>-2.9857923497267801E-2</v>
      </c>
    </row>
    <row r="65" spans="1:13">
      <c r="A65" s="136" t="s">
        <v>325</v>
      </c>
      <c r="B65" s="130">
        <v>4.5518642509862302</v>
      </c>
      <c r="C65" s="130">
        <v>1.91682261770064</v>
      </c>
      <c r="D65" s="130">
        <v>0</v>
      </c>
      <c r="E65" s="460">
        <v>6.4686868686868699</v>
      </c>
      <c r="F65" s="130">
        <v>6.7763452655868202</v>
      </c>
      <c r="G65" s="130">
        <v>2.9085032192616702</v>
      </c>
      <c r="H65" s="130">
        <v>0</v>
      </c>
      <c r="I65" s="735">
        <v>9.6848484848484802</v>
      </c>
      <c r="J65" s="736">
        <v>0.48462921748421001</v>
      </c>
      <c r="K65" s="736">
        <v>0.51321069689474497</v>
      </c>
      <c r="L65" s="736">
        <v>0</v>
      </c>
      <c r="M65" s="736">
        <v>0.49309857568527898</v>
      </c>
    </row>
    <row r="66" spans="1:13">
      <c r="A66" s="136" t="s">
        <v>326</v>
      </c>
      <c r="B66" s="130">
        <v>4.6991899999999998</v>
      </c>
      <c r="C66" s="130">
        <v>1.5814619999999999</v>
      </c>
      <c r="D66" s="130">
        <v>0</v>
      </c>
      <c r="E66" s="460">
        <v>6.2806519999999999</v>
      </c>
      <c r="F66" s="130">
        <v>5.3896832033398798</v>
      </c>
      <c r="G66" s="130">
        <v>1.5814619999999999</v>
      </c>
      <c r="H66" s="130">
        <v>0</v>
      </c>
      <c r="I66" s="735">
        <v>6.97114520333988</v>
      </c>
      <c r="J66" s="736">
        <v>0.143805058520349</v>
      </c>
      <c r="K66" s="736">
        <v>-2.7322404371584699E-3</v>
      </c>
      <c r="L66" s="736">
        <v>0</v>
      </c>
      <c r="M66" s="736">
        <v>0.10690711068245901</v>
      </c>
    </row>
    <row r="67" spans="1:13">
      <c r="A67" s="136" t="s">
        <v>327</v>
      </c>
      <c r="B67" s="130">
        <v>6.6803131313131301</v>
      </c>
      <c r="C67" s="130">
        <v>4.9029999999999996</v>
      </c>
      <c r="D67" s="130">
        <v>0.42924866992726901</v>
      </c>
      <c r="E67" s="460">
        <v>12.0125618012404</v>
      </c>
      <c r="F67" s="130">
        <v>6.9903393892713099</v>
      </c>
      <c r="G67" s="130">
        <v>5.1775191965872702</v>
      </c>
      <c r="H67" s="130">
        <v>0.42924866992726901</v>
      </c>
      <c r="I67" s="735">
        <v>12.5971072557859</v>
      </c>
      <c r="J67" s="736">
        <v>4.3549900175437598E-2</v>
      </c>
      <c r="K67" s="736">
        <v>5.3104827508503497E-2</v>
      </c>
      <c r="L67" s="736">
        <v>-2.7322404371584699E-3</v>
      </c>
      <c r="M67" s="736">
        <v>4.5795987384903002E-2</v>
      </c>
    </row>
    <row r="68" spans="1:13">
      <c r="A68" s="136" t="s">
        <v>390</v>
      </c>
      <c r="B68" s="130">
        <v>2.9163617506825199</v>
      </c>
      <c r="C68" s="130">
        <v>1.8906169400773001</v>
      </c>
      <c r="D68" s="130">
        <v>7.7988337602083702</v>
      </c>
      <c r="E68" s="460">
        <v>12.6058124509682</v>
      </c>
      <c r="F68" s="130">
        <v>2.6254752103040899</v>
      </c>
      <c r="G68" s="130">
        <v>2.1402977177378499</v>
      </c>
      <c r="H68" s="130">
        <v>7.6388864490039801</v>
      </c>
      <c r="I68" s="735">
        <v>12.404659377045901</v>
      </c>
      <c r="J68" s="736">
        <v>-0.10220267422071901</v>
      </c>
      <c r="K68" s="736">
        <v>0.12897005444086501</v>
      </c>
      <c r="L68" s="736">
        <v>-2.3185336579143501E-2</v>
      </c>
      <c r="M68" s="736">
        <v>-1.8645810160641599E-2</v>
      </c>
    </row>
    <row r="69" spans="1:13">
      <c r="A69" s="279" t="s">
        <v>333</v>
      </c>
      <c r="B69" s="134">
        <v>18.857729132981898</v>
      </c>
      <c r="C69" s="134">
        <v>10.9069015577779</v>
      </c>
      <c r="D69" s="134">
        <v>8.2280824301356397</v>
      </c>
      <c r="E69" s="461">
        <v>37.992713120895502</v>
      </c>
      <c r="F69" s="134">
        <v>21.789843068502101</v>
      </c>
      <c r="G69" s="134">
        <v>12.407782133586799</v>
      </c>
      <c r="H69" s="134">
        <v>8.0681351189312505</v>
      </c>
      <c r="I69" s="461">
        <v>42.265760321020203</v>
      </c>
      <c r="J69" s="737">
        <v>0.152328990670729</v>
      </c>
      <c r="K69" s="737">
        <v>0.13450011664237299</v>
      </c>
      <c r="L69" s="737">
        <v>-2.2118324381661499E-2</v>
      </c>
      <c r="M69" s="737">
        <v>0.109430641803302</v>
      </c>
    </row>
    <row r="70" spans="1:13">
      <c r="A70" s="140"/>
      <c r="B70" s="130"/>
      <c r="C70" s="130"/>
      <c r="D70" s="130"/>
      <c r="E70" s="460"/>
      <c r="F70" s="130"/>
      <c r="G70" s="130"/>
      <c r="H70" s="130"/>
      <c r="I70" s="735"/>
      <c r="J70" s="736"/>
      <c r="K70" s="736"/>
      <c r="L70" s="736"/>
      <c r="M70" s="736"/>
    </row>
    <row r="71" spans="1:13">
      <c r="A71" s="136" t="s">
        <v>334</v>
      </c>
      <c r="B71" s="130">
        <v>19.4716880792392</v>
      </c>
      <c r="C71" s="130">
        <v>18.296986696525799</v>
      </c>
      <c r="D71" s="130">
        <v>3.4677261879622998</v>
      </c>
      <c r="E71" s="460">
        <v>41.236400963727299</v>
      </c>
      <c r="F71" s="130">
        <v>22.606891796334601</v>
      </c>
      <c r="G71" s="130">
        <v>23.842661269770701</v>
      </c>
      <c r="H71" s="130">
        <v>3.4104241358128999</v>
      </c>
      <c r="I71" s="735">
        <v>49.859977201918198</v>
      </c>
      <c r="J71" s="736">
        <v>0.15784128426173</v>
      </c>
      <c r="K71" s="736">
        <v>0.29953187270092102</v>
      </c>
      <c r="L71" s="736">
        <v>-1.9211479589246301E-2</v>
      </c>
      <c r="M71" s="736">
        <v>0.20582171561843399</v>
      </c>
    </row>
    <row r="72" spans="1:13">
      <c r="A72" s="136" t="s">
        <v>335</v>
      </c>
      <c r="B72" s="130">
        <v>5.0809999999999996E-3</v>
      </c>
      <c r="C72" s="130">
        <v>0.34923178533601801</v>
      </c>
      <c r="D72" s="130">
        <v>2.8770000000000002E-3</v>
      </c>
      <c r="E72" s="460">
        <v>0.35718978533601797</v>
      </c>
      <c r="F72" s="130">
        <v>5.0809999999999996E-3</v>
      </c>
      <c r="G72" s="130">
        <v>0.41278489159217802</v>
      </c>
      <c r="H72" s="130">
        <v>3.0353669764101501E-3</v>
      </c>
      <c r="I72" s="735">
        <v>0.42090125856858801</v>
      </c>
      <c r="J72" s="736">
        <v>-2.7322404371584699E-3</v>
      </c>
      <c r="K72" s="736">
        <v>0.178750277909099</v>
      </c>
      <c r="L72" s="736">
        <v>5.2163233929644497E-2</v>
      </c>
      <c r="M72" s="736">
        <v>0.17514910101643899</v>
      </c>
    </row>
    <row r="73" spans="1:13">
      <c r="A73" s="136" t="s">
        <v>336</v>
      </c>
      <c r="B73" s="130">
        <v>405.3</v>
      </c>
      <c r="C73" s="130">
        <v>224</v>
      </c>
      <c r="D73" s="130">
        <v>112.7238</v>
      </c>
      <c r="E73" s="460">
        <v>742.02380000000005</v>
      </c>
      <c r="F73" s="130">
        <v>466.5</v>
      </c>
      <c r="G73" s="130">
        <v>261.10000000000002</v>
      </c>
      <c r="H73" s="130">
        <v>135.52420000000001</v>
      </c>
      <c r="I73" s="735">
        <v>863.12419999999997</v>
      </c>
      <c r="J73" s="736">
        <v>0.14785445308676401</v>
      </c>
      <c r="K73" s="736">
        <v>0.16244023224043699</v>
      </c>
      <c r="L73" s="736">
        <v>0.19898295923794701</v>
      </c>
      <c r="M73" s="736">
        <v>0.16002470157759099</v>
      </c>
    </row>
    <row r="74" spans="1:13">
      <c r="A74" s="136" t="s">
        <v>337</v>
      </c>
      <c r="B74" s="130">
        <v>6.7609182530795097E-4</v>
      </c>
      <c r="C74" s="130">
        <v>1.06243001119821E-3</v>
      </c>
      <c r="D74" s="130">
        <v>7.4119393632175207E-2</v>
      </c>
      <c r="E74" s="460">
        <v>7.58579154686813E-2</v>
      </c>
      <c r="F74" s="130">
        <v>8.25E-4</v>
      </c>
      <c r="G74" s="130">
        <v>1.1249999999999999E-3</v>
      </c>
      <c r="H74" s="130">
        <v>0.120143221046806</v>
      </c>
      <c r="I74" s="735">
        <v>0.12209322104680601</v>
      </c>
      <c r="J74" s="736">
        <v>0.21691443505413599</v>
      </c>
      <c r="K74" s="736">
        <v>5.6000129592431697E-2</v>
      </c>
      <c r="L74" s="736">
        <v>0.61651296656047505</v>
      </c>
      <c r="M74" s="736">
        <v>0.60510122455748505</v>
      </c>
    </row>
    <row r="75" spans="1:13">
      <c r="A75" s="136" t="s">
        <v>338</v>
      </c>
      <c r="B75" s="130">
        <v>63.314230000000002</v>
      </c>
      <c r="C75" s="130">
        <v>46.267699999999998</v>
      </c>
      <c r="D75" s="130">
        <v>29.6670943244103</v>
      </c>
      <c r="E75" s="460">
        <v>139.24902432440999</v>
      </c>
      <c r="F75" s="130">
        <v>60.427402622915999</v>
      </c>
      <c r="G75" s="130">
        <v>58.683467440782003</v>
      </c>
      <c r="H75" s="130">
        <v>32.0981768173327</v>
      </c>
      <c r="I75" s="735">
        <v>151.20904688103101</v>
      </c>
      <c r="J75" s="736">
        <v>-4.8202901149438301E-2</v>
      </c>
      <c r="K75" s="736">
        <v>0.26488090175322399</v>
      </c>
      <c r="L75" s="736">
        <v>7.8989284580353702E-2</v>
      </c>
      <c r="M75" s="736">
        <v>8.29225421168263E-2</v>
      </c>
    </row>
    <row r="76" spans="1:13">
      <c r="A76" s="136" t="s">
        <v>339</v>
      </c>
      <c r="B76" s="130">
        <v>0.48199999999999998</v>
      </c>
      <c r="C76" s="130">
        <v>5.3999999999999999E-2</v>
      </c>
      <c r="D76" s="130">
        <v>14.346</v>
      </c>
      <c r="E76" s="460">
        <v>14.882</v>
      </c>
      <c r="F76" s="130">
        <v>0.47268919459999997</v>
      </c>
      <c r="G76" s="130">
        <v>0.47268919459999997</v>
      </c>
      <c r="H76" s="130">
        <v>15.88226164444</v>
      </c>
      <c r="I76" s="735">
        <v>16.827640033640002</v>
      </c>
      <c r="J76" s="736">
        <v>-2.19964853354646E-2</v>
      </c>
      <c r="K76" s="736">
        <v>7.7295869271908497</v>
      </c>
      <c r="L76" s="736">
        <v>0.10406158420058099</v>
      </c>
      <c r="M76" s="736">
        <v>0.127648358760794</v>
      </c>
    </row>
    <row r="77" spans="1:13">
      <c r="A77" s="136" t="s">
        <v>340</v>
      </c>
      <c r="B77" s="130">
        <v>6.7486650189999997</v>
      </c>
      <c r="C77" s="130">
        <v>72.257030303030305</v>
      </c>
      <c r="D77" s="130">
        <v>32.156211984598499</v>
      </c>
      <c r="E77" s="460">
        <v>111.161907306629</v>
      </c>
      <c r="F77" s="130">
        <v>7.7895077746666699</v>
      </c>
      <c r="G77" s="130">
        <v>82.922482828282796</v>
      </c>
      <c r="H77" s="130">
        <v>34.870568051008298</v>
      </c>
      <c r="I77" s="735">
        <v>125.582558653958</v>
      </c>
      <c r="J77" s="736">
        <v>0.15107579716413899</v>
      </c>
      <c r="K77" s="736">
        <v>0.14446882636528299</v>
      </c>
      <c r="L77" s="736">
        <v>8.1448688407969094E-2</v>
      </c>
      <c r="M77" s="736">
        <v>0.126639871008523</v>
      </c>
    </row>
    <row r="78" spans="1:13">
      <c r="A78" s="136" t="s">
        <v>341</v>
      </c>
      <c r="B78" s="130">
        <v>0</v>
      </c>
      <c r="C78" s="130">
        <v>0.72347393723291198</v>
      </c>
      <c r="D78" s="130">
        <v>1.9064197951716899</v>
      </c>
      <c r="E78" s="460">
        <v>2.6298937324046001</v>
      </c>
      <c r="F78" s="130">
        <v>0</v>
      </c>
      <c r="G78" s="130">
        <v>1.2244440593311099</v>
      </c>
      <c r="H78" s="130">
        <v>1.92440137592421</v>
      </c>
      <c r="I78" s="735">
        <v>3.1488454352553199</v>
      </c>
      <c r="J78" s="736">
        <v>0</v>
      </c>
      <c r="K78" s="736">
        <v>0.68782663882755901</v>
      </c>
      <c r="L78" s="736">
        <v>6.6741089911652703E-3</v>
      </c>
      <c r="M78" s="736">
        <v>0.19405662431672299</v>
      </c>
    </row>
    <row r="79" spans="1:13">
      <c r="A79" s="136" t="s">
        <v>342</v>
      </c>
      <c r="B79" s="130">
        <v>2.2546710773518601</v>
      </c>
      <c r="C79" s="130">
        <v>0.128614805496192</v>
      </c>
      <c r="D79" s="130">
        <v>8.5900201599547099</v>
      </c>
      <c r="E79" s="460">
        <v>10.9733060428028</v>
      </c>
      <c r="F79" s="130">
        <v>2.3022282246227501</v>
      </c>
      <c r="G79" s="130">
        <v>0.16014192227551399</v>
      </c>
      <c r="H79" s="130">
        <v>8.6158237888689104</v>
      </c>
      <c r="I79" s="735">
        <v>11.078193935767199</v>
      </c>
      <c r="J79" s="736">
        <v>1.8302849863349301E-2</v>
      </c>
      <c r="K79" s="736">
        <v>0.241726218250334</v>
      </c>
      <c r="L79" s="736">
        <v>2.6346000552646099E-4</v>
      </c>
      <c r="M79" s="736">
        <v>6.8001022874377703E-3</v>
      </c>
    </row>
    <row r="80" spans="1:13">
      <c r="A80" s="136" t="s">
        <v>343</v>
      </c>
      <c r="B80" s="130">
        <v>3.14824473108319</v>
      </c>
      <c r="C80" s="130">
        <v>1.6232483093143</v>
      </c>
      <c r="D80" s="130">
        <v>0.61805323093276598</v>
      </c>
      <c r="E80" s="460">
        <v>5.3895462713302598</v>
      </c>
      <c r="F80" s="130">
        <v>2.7321342815845999</v>
      </c>
      <c r="G80" s="130">
        <v>1.6777485360789299</v>
      </c>
      <c r="H80" s="130">
        <v>0.63427933592264996</v>
      </c>
      <c r="I80" s="735">
        <v>5.0441621535861803</v>
      </c>
      <c r="J80" s="736">
        <v>-0.13454331967284799</v>
      </c>
      <c r="K80" s="736">
        <v>3.0750818642192101E-2</v>
      </c>
      <c r="L80" s="736">
        <v>2.34496004785043E-2</v>
      </c>
      <c r="M80" s="736">
        <v>-6.6641227938292205E-2</v>
      </c>
    </row>
    <row r="81" spans="1:13">
      <c r="A81" s="136" t="s">
        <v>344</v>
      </c>
      <c r="B81" s="130">
        <v>1.04166</v>
      </c>
      <c r="C81" s="130">
        <v>1.2460819999999999</v>
      </c>
      <c r="D81" s="130">
        <v>11.731147</v>
      </c>
      <c r="E81" s="460">
        <v>14.018889</v>
      </c>
      <c r="F81" s="130">
        <v>1.0264500000000001</v>
      </c>
      <c r="G81" s="130">
        <v>1.3726039999999999</v>
      </c>
      <c r="H81" s="130">
        <v>12.017830999999999</v>
      </c>
      <c r="I81" s="735">
        <v>14.416885000000001</v>
      </c>
      <c r="J81" s="736">
        <v>-1.7294038550699099E-2</v>
      </c>
      <c r="K81" s="736">
        <v>9.85261931774912E-2</v>
      </c>
      <c r="L81" s="736">
        <v>2.1638838570078801E-2</v>
      </c>
      <c r="M81" s="736">
        <v>2.55801728528657E-2</v>
      </c>
    </row>
    <row r="82" spans="1:13">
      <c r="A82" s="136" t="s">
        <v>345</v>
      </c>
      <c r="B82" s="130">
        <v>0</v>
      </c>
      <c r="C82" s="130">
        <v>0.19461898999999999</v>
      </c>
      <c r="D82" s="130">
        <v>0.76027693116676198</v>
      </c>
      <c r="E82" s="460">
        <v>0.95489592116676203</v>
      </c>
      <c r="F82" s="130">
        <v>0</v>
      </c>
      <c r="G82" s="130">
        <v>0.29510812032647699</v>
      </c>
      <c r="H82" s="130">
        <v>0.67939768046447802</v>
      </c>
      <c r="I82" s="735">
        <v>0.97450580079095594</v>
      </c>
      <c r="J82" s="736">
        <v>0</v>
      </c>
      <c r="K82" s="736">
        <v>0.51219474516226504</v>
      </c>
      <c r="L82" s="736">
        <v>-0.108822884301895</v>
      </c>
      <c r="M82" s="736">
        <v>1.7747793338901401E-2</v>
      </c>
    </row>
    <row r="83" spans="1:13">
      <c r="A83" s="136" t="s">
        <v>346</v>
      </c>
      <c r="B83" s="130">
        <v>2.67915788373876</v>
      </c>
      <c r="C83" s="130">
        <v>12.9960179866406</v>
      </c>
      <c r="D83" s="130">
        <v>14.8510807661466</v>
      </c>
      <c r="E83" s="460">
        <v>30.526256636526</v>
      </c>
      <c r="F83" s="130">
        <v>3.139589</v>
      </c>
      <c r="G83" s="130">
        <v>16.568756</v>
      </c>
      <c r="H83" s="130">
        <v>17.340249562821999</v>
      </c>
      <c r="I83" s="735">
        <v>37.048594562821997</v>
      </c>
      <c r="J83" s="736">
        <v>0.16865486240356301</v>
      </c>
      <c r="K83" s="736">
        <v>0.27142684719649202</v>
      </c>
      <c r="L83" s="736">
        <v>0.16441840860468199</v>
      </c>
      <c r="M83" s="736">
        <v>0.21034718847277301</v>
      </c>
    </row>
    <row r="84" spans="1:13">
      <c r="A84" s="136" t="s">
        <v>347</v>
      </c>
      <c r="B84" s="130">
        <v>0.32630999999999999</v>
      </c>
      <c r="C84" s="130">
        <v>0.37336948817342502</v>
      </c>
      <c r="D84" s="130">
        <v>9.2725954447686706E-2</v>
      </c>
      <c r="E84" s="460">
        <v>0.79240544262111201</v>
      </c>
      <c r="F84" s="130">
        <v>0.640045197170377</v>
      </c>
      <c r="G84" s="130">
        <v>0.40015574462935699</v>
      </c>
      <c r="H84" s="130">
        <v>9.2725954447686706E-2</v>
      </c>
      <c r="I84" s="735">
        <v>1.1329268962474199</v>
      </c>
      <c r="J84" s="736">
        <v>0.956104439952986</v>
      </c>
      <c r="K84" s="736">
        <v>6.8813696788634096E-2</v>
      </c>
      <c r="L84" s="736">
        <v>-2.7322404371584699E-3</v>
      </c>
      <c r="M84" s="736">
        <v>0.42582497140845199</v>
      </c>
    </row>
    <row r="85" spans="1:13">
      <c r="A85" s="136" t="s">
        <v>348</v>
      </c>
      <c r="B85" s="130">
        <v>1.8922317120000001</v>
      </c>
      <c r="C85" s="130">
        <v>4.0143419739999997</v>
      </c>
      <c r="D85" s="130">
        <v>1.980636367</v>
      </c>
      <c r="E85" s="460">
        <v>7.8872100530000004</v>
      </c>
      <c r="F85" s="130">
        <v>2.289288107</v>
      </c>
      <c r="G85" s="130">
        <v>6.0857931330000001</v>
      </c>
      <c r="H85" s="130">
        <v>1.9418111305000001</v>
      </c>
      <c r="I85" s="735">
        <v>10.3168923705</v>
      </c>
      <c r="J85" s="736">
        <v>0.20652941549567999</v>
      </c>
      <c r="K85" s="736">
        <v>0.51187051880942602</v>
      </c>
      <c r="L85" s="736">
        <v>-2.2281087092690301E-2</v>
      </c>
      <c r="M85" s="736">
        <v>0.30447953976654502</v>
      </c>
    </row>
    <row r="86" spans="1:13">
      <c r="A86" s="136" t="s">
        <v>349</v>
      </c>
      <c r="B86" s="130">
        <v>2.2421533950269201</v>
      </c>
      <c r="C86" s="130">
        <v>4.5678537532556804</v>
      </c>
      <c r="D86" s="130">
        <v>14.593663818717401</v>
      </c>
      <c r="E86" s="460">
        <v>21.403670967</v>
      </c>
      <c r="F86" s="130">
        <v>2.2421533950269201</v>
      </c>
      <c r="G86" s="130">
        <v>4.5678537532556804</v>
      </c>
      <c r="H86" s="130">
        <v>13.6921153480874</v>
      </c>
      <c r="I86" s="735">
        <v>20.502122496369999</v>
      </c>
      <c r="J86" s="736">
        <v>-2.7322404371584699E-3</v>
      </c>
      <c r="K86" s="736">
        <v>-2.7322404371584699E-3</v>
      </c>
      <c r="L86" s="736">
        <v>-6.4340157037878695E-2</v>
      </c>
      <c r="M86" s="736">
        <v>-4.4738362883569201E-2</v>
      </c>
    </row>
    <row r="87" spans="1:13">
      <c r="A87" s="136" t="s">
        <v>350</v>
      </c>
      <c r="B87" s="130">
        <v>4.8360492016015798E-4</v>
      </c>
      <c r="C87" s="130">
        <v>4.1171890635880999</v>
      </c>
      <c r="D87" s="130">
        <v>4.3933556740077898E-4</v>
      </c>
      <c r="E87" s="460">
        <v>4.1181120040756598</v>
      </c>
      <c r="F87" s="130">
        <v>7.7947049329849102E-4</v>
      </c>
      <c r="G87" s="130">
        <v>9.45273114133518</v>
      </c>
      <c r="H87" s="130">
        <v>4.0955229177511398E-4</v>
      </c>
      <c r="I87" s="735">
        <v>9.4539201641202499</v>
      </c>
      <c r="J87" s="736">
        <v>0.60738809737438704</v>
      </c>
      <c r="K87" s="736">
        <v>1.2896456445101301</v>
      </c>
      <c r="L87" s="736">
        <v>-7.0338650570017494E-2</v>
      </c>
      <c r="M87" s="736">
        <v>1.2894204363133599</v>
      </c>
    </row>
    <row r="88" spans="1:13" s="125" customFormat="1">
      <c r="A88" s="136" t="s">
        <v>351</v>
      </c>
      <c r="B88" s="130">
        <v>0.46105450030941703</v>
      </c>
      <c r="C88" s="130">
        <v>0.82817458339490702</v>
      </c>
      <c r="D88" s="130">
        <v>0.25235394804000899</v>
      </c>
      <c r="E88" s="460">
        <v>1.54158303174433</v>
      </c>
      <c r="F88" s="130">
        <v>0.461040996982024</v>
      </c>
      <c r="G88" s="130">
        <v>1.0577675695089701</v>
      </c>
      <c r="H88" s="130">
        <v>0.22550894804000901</v>
      </c>
      <c r="I88" s="735">
        <v>1.7443175145309999</v>
      </c>
      <c r="J88" s="736">
        <v>-2.7614483356748201E-3</v>
      </c>
      <c r="K88" s="736">
        <v>0.273738068437477</v>
      </c>
      <c r="L88" s="736">
        <v>-0.108819952610459</v>
      </c>
      <c r="M88" s="736">
        <v>0.12841902373187</v>
      </c>
    </row>
    <row r="89" spans="1:13">
      <c r="A89" s="279" t="s">
        <v>352</v>
      </c>
      <c r="B89" s="134">
        <v>509.36830709449498</v>
      </c>
      <c r="C89" s="134">
        <v>392.03899610599899</v>
      </c>
      <c r="D89" s="134">
        <v>247.814646197748</v>
      </c>
      <c r="E89" s="461">
        <v>1149.22194939824</v>
      </c>
      <c r="F89" s="134">
        <v>572.63610606139696</v>
      </c>
      <c r="G89" s="134">
        <v>470.29831460476902</v>
      </c>
      <c r="H89" s="134">
        <v>279.07336291398599</v>
      </c>
      <c r="I89" s="461">
        <v>1322.0077835801501</v>
      </c>
      <c r="J89" s="737">
        <v>0.121136746402829</v>
      </c>
      <c r="K89" s="737">
        <v>0.19634360660710001</v>
      </c>
      <c r="L89" s="737">
        <v>0.123060608632533</v>
      </c>
      <c r="M89" s="737">
        <v>0.14720723977292299</v>
      </c>
    </row>
    <row r="90" spans="1:13">
      <c r="A90" s="140"/>
      <c r="B90" s="130"/>
      <c r="C90" s="130"/>
      <c r="D90" s="130"/>
      <c r="E90" s="460"/>
      <c r="F90" s="130"/>
      <c r="G90" s="130"/>
      <c r="H90" s="130"/>
      <c r="I90" s="735"/>
      <c r="J90" s="736"/>
      <c r="K90" s="736"/>
      <c r="L90" s="736"/>
      <c r="M90" s="736"/>
    </row>
    <row r="91" spans="1:13" s="179" customFormat="1">
      <c r="A91" s="738" t="s">
        <v>353</v>
      </c>
      <c r="B91" s="739">
        <v>1418.1700462665499</v>
      </c>
      <c r="C91" s="739">
        <v>707.91849529909905</v>
      </c>
      <c r="D91" s="739">
        <v>663.13429175921499</v>
      </c>
      <c r="E91" s="740">
        <v>2789.2228333248599</v>
      </c>
      <c r="F91" s="739">
        <v>1591.2135122192999</v>
      </c>
      <c r="G91" s="739">
        <v>855.72468974618005</v>
      </c>
      <c r="H91" s="739">
        <v>700.06865084428296</v>
      </c>
      <c r="I91" s="740">
        <v>3147.0068528097599</v>
      </c>
      <c r="J91" s="741">
        <v>0.118953216149656</v>
      </c>
      <c r="K91" s="741">
        <v>0.20548714267624901</v>
      </c>
      <c r="L91" s="741">
        <v>5.28122337264985E-2</v>
      </c>
      <c r="M91" s="741">
        <v>0.12519101591083501</v>
      </c>
    </row>
    <row r="92" spans="1:13">
      <c r="A92" s="136" t="s">
        <v>354</v>
      </c>
      <c r="B92" s="130">
        <v>830.83650712756605</v>
      </c>
      <c r="C92" s="130">
        <v>378.75033988877198</v>
      </c>
      <c r="D92" s="130">
        <v>389.75585125976102</v>
      </c>
      <c r="E92" s="460">
        <v>1599.3426982761</v>
      </c>
      <c r="F92" s="130">
        <v>932.94312275732796</v>
      </c>
      <c r="G92" s="130">
        <v>455.705319925293</v>
      </c>
      <c r="H92" s="130">
        <v>399.98448416155901</v>
      </c>
      <c r="I92" s="735">
        <v>1788.63292684418</v>
      </c>
      <c r="J92" s="736">
        <v>0.119828136883866</v>
      </c>
      <c r="K92" s="736">
        <v>0.199893902553929</v>
      </c>
      <c r="L92" s="736">
        <v>2.3439748474350701E-2</v>
      </c>
      <c r="M92" s="736">
        <v>0.11529939990778</v>
      </c>
    </row>
    <row r="93" spans="1:13">
      <c r="A93" s="136" t="s">
        <v>355</v>
      </c>
      <c r="B93" s="130">
        <v>587.33353913898202</v>
      </c>
      <c r="C93" s="130">
        <v>329.16815541032702</v>
      </c>
      <c r="D93" s="130">
        <v>273.37844049945397</v>
      </c>
      <c r="E93" s="460">
        <v>1189.8801350487599</v>
      </c>
      <c r="F93" s="130">
        <v>658.27038946197104</v>
      </c>
      <c r="G93" s="130">
        <v>400.01936982088699</v>
      </c>
      <c r="H93" s="130">
        <v>300.08416668272298</v>
      </c>
      <c r="I93" s="735">
        <v>1358.3739259655799</v>
      </c>
      <c r="J93" s="736">
        <v>0.11771556149793801</v>
      </c>
      <c r="K93" s="736">
        <v>0.21192288551038599</v>
      </c>
      <c r="L93" s="736">
        <v>9.4688608367272498E-2</v>
      </c>
      <c r="M93" s="736">
        <v>0.13848654321870801</v>
      </c>
    </row>
    <row r="94" spans="1:13">
      <c r="A94" s="742" t="s">
        <v>391</v>
      </c>
      <c r="B94" s="142">
        <v>364.512357447868</v>
      </c>
      <c r="C94" s="142">
        <v>125.249435508517</v>
      </c>
      <c r="D94" s="142">
        <v>168.779916248853</v>
      </c>
      <c r="E94" s="469">
        <v>658.54170920523904</v>
      </c>
      <c r="F94" s="142">
        <v>394.68193364817699</v>
      </c>
      <c r="G94" s="142">
        <v>146.140474227922</v>
      </c>
      <c r="H94" s="142">
        <v>169.562916689763</v>
      </c>
      <c r="I94" s="461">
        <v>710.38532456586199</v>
      </c>
      <c r="J94" s="737">
        <v>7.9808570730115505E-2</v>
      </c>
      <c r="K94" s="737">
        <v>0.16360750627750301</v>
      </c>
      <c r="L94" s="737">
        <v>1.89426437927431E-3</v>
      </c>
      <c r="M94" s="737">
        <v>7.5777541730963197E-2</v>
      </c>
    </row>
    <row r="95" spans="1:13">
      <c r="J95" s="736"/>
      <c r="K95" s="736"/>
      <c r="L95" s="736"/>
      <c r="M95" s="736"/>
    </row>
    <row r="96" spans="1:13">
      <c r="A96" s="124" t="s">
        <v>357</v>
      </c>
      <c r="J96" s="736"/>
      <c r="K96" s="736"/>
      <c r="L96" s="736"/>
      <c r="M96" s="736"/>
    </row>
    <row r="97" spans="1:13">
      <c r="A97" s="124" t="s">
        <v>911</v>
      </c>
      <c r="J97" s="736"/>
      <c r="K97" s="736"/>
      <c r="L97" s="736"/>
      <c r="M97" s="736"/>
    </row>
    <row r="98" spans="1:13">
      <c r="A98" s="124" t="s">
        <v>912</v>
      </c>
      <c r="J98" s="736"/>
      <c r="K98" s="736"/>
      <c r="L98" s="736"/>
      <c r="M98" s="736"/>
    </row>
    <row r="99" spans="1:13">
      <c r="A99" s="124" t="s">
        <v>395</v>
      </c>
      <c r="J99" s="736"/>
      <c r="K99" s="736"/>
      <c r="L99" s="736"/>
      <c r="M99" s="736"/>
    </row>
    <row r="100" spans="1:13">
      <c r="A100" s="124" t="s">
        <v>496</v>
      </c>
    </row>
    <row r="101" spans="1:13">
      <c r="A101" s="124" t="s">
        <v>913</v>
      </c>
    </row>
    <row r="102" spans="1:13">
      <c r="A102" s="125" t="s">
        <v>365</v>
      </c>
    </row>
  </sheetData>
  <mergeCells count="1">
    <mergeCell ref="J2:L2"/>
  </mergeCells>
  <conditionalFormatting sqref="J4:M38 J89:M94 J40:M87">
    <cfRule type="cellIs" dxfId="155" priority="2" operator="lessThanOrEqual">
      <formula>0</formula>
    </cfRule>
    <cfRule type="cellIs" dxfId="154" priority="3" operator="greaterThan">
      <formula>0</formula>
    </cfRule>
  </conditionalFormatting>
  <conditionalFormatting sqref="J88:M88">
    <cfRule type="cellIs" dxfId="153" priority="4" operator="lessThanOrEqual">
      <formula>0</formula>
    </cfRule>
    <cfRule type="cellIs" dxfId="152" priority="5" operator="greaterThan">
      <formula>0</formula>
    </cfRule>
  </conditionalFormatting>
  <conditionalFormatting sqref="J39:M39">
    <cfRule type="cellIs" dxfId="151" priority="6" operator="lessThanOrEqual">
      <formula>0</formula>
    </cfRule>
    <cfRule type="cellIs" dxfId="150" priority="7" operator="greaterThan">
      <formula>0</formula>
    </cfRule>
  </conditionalFormatting>
  <hyperlinks>
    <hyperlink ref="O1" location="Contents!A1" display="Contents" xr:uid="{00000000-0004-0000-3B00-000000000000}"/>
  </hyperlinks>
  <printOptions gridLines="1"/>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J124"/>
  <sheetViews>
    <sheetView showGridLines="0" showRowColHeaders="0" zoomScaleNormal="100" workbookViewId="0">
      <pane xSplit="1" ySplit="3" topLeftCell="AR106" activePane="bottomRight" state="frozen"/>
      <selection pane="topRight" activeCell="AR1" sqref="AR1"/>
      <selection pane="bottomLeft" activeCell="A106" sqref="A106"/>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8" width="10" style="124" customWidth="1"/>
    <col min="59" max="59" width="11.77734375" style="124" customWidth="1"/>
    <col min="60" max="1024" width="9.21875" style="124"/>
  </cols>
  <sheetData>
    <row r="1" spans="1:62" ht="13">
      <c r="A1" s="720" t="s">
        <v>914</v>
      </c>
      <c r="L1" s="27" t="s">
        <v>88</v>
      </c>
      <c r="BH1" s="127"/>
      <c r="BJ1" s="27" t="s">
        <v>88</v>
      </c>
    </row>
    <row r="2" spans="1:62">
      <c r="BF2" s="11" t="s">
        <v>251</v>
      </c>
      <c r="BG2" s="11"/>
      <c r="BH2" s="127" t="s">
        <v>252</v>
      </c>
    </row>
    <row r="3" spans="1:62">
      <c r="A3" s="124" t="s">
        <v>367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30">
        <v>0</v>
      </c>
      <c r="C5" s="130">
        <v>0</v>
      </c>
      <c r="D5" s="130">
        <v>0</v>
      </c>
      <c r="E5" s="130">
        <v>0</v>
      </c>
      <c r="F5" s="130">
        <v>0</v>
      </c>
      <c r="G5" s="130">
        <v>0</v>
      </c>
      <c r="H5" s="130">
        <v>0</v>
      </c>
      <c r="I5" s="130">
        <v>0</v>
      </c>
      <c r="J5" s="130">
        <v>0</v>
      </c>
      <c r="K5" s="130">
        <v>0</v>
      </c>
      <c r="L5" s="130">
        <v>0</v>
      </c>
      <c r="M5" s="130">
        <v>0</v>
      </c>
      <c r="N5" s="130">
        <v>0</v>
      </c>
      <c r="O5" s="130">
        <v>0</v>
      </c>
      <c r="P5" s="130">
        <v>0</v>
      </c>
      <c r="Q5" s="130">
        <v>0</v>
      </c>
      <c r="R5" s="130">
        <v>0</v>
      </c>
      <c r="S5" s="130">
        <v>0</v>
      </c>
      <c r="T5" s="130">
        <v>0</v>
      </c>
      <c r="U5" s="130">
        <v>0</v>
      </c>
      <c r="V5" s="130">
        <v>0</v>
      </c>
      <c r="W5" s="130">
        <v>0</v>
      </c>
      <c r="X5" s="130">
        <v>0</v>
      </c>
      <c r="Y5" s="130">
        <v>0</v>
      </c>
      <c r="Z5" s="130">
        <v>0</v>
      </c>
      <c r="AA5" s="130">
        <v>0</v>
      </c>
      <c r="AB5" s="130">
        <v>0</v>
      </c>
      <c r="AC5" s="130">
        <v>2.052632E-3</v>
      </c>
      <c r="AD5" s="130">
        <v>2.052632E-3</v>
      </c>
      <c r="AE5" s="130">
        <v>2.052632E-3</v>
      </c>
      <c r="AF5" s="130">
        <v>3.8421050000000002E-3</v>
      </c>
      <c r="AG5" s="130">
        <v>5.8947369999999997E-3</v>
      </c>
      <c r="AH5" s="130">
        <v>6.9473679999999998E-3</v>
      </c>
      <c r="AI5" s="130">
        <v>1.0105263E-2</v>
      </c>
      <c r="AJ5" s="130">
        <v>1.32631578947368E-2</v>
      </c>
      <c r="AK5" s="130">
        <v>1.6421052631578899E-2</v>
      </c>
      <c r="AL5" s="130">
        <v>1.9578947368421099E-2</v>
      </c>
      <c r="AM5" s="130">
        <v>2.2736842105263201E-2</v>
      </c>
      <c r="AN5" s="130">
        <v>2.2789473684210498E-2</v>
      </c>
      <c r="AO5" s="130">
        <v>1.4263157894736801E-2</v>
      </c>
      <c r="AP5" s="130">
        <v>1.8473684210526298E-2</v>
      </c>
      <c r="AQ5" s="130">
        <v>2.26842105263158E-2</v>
      </c>
      <c r="AR5" s="130">
        <v>2.89473684210526E-2</v>
      </c>
      <c r="AS5" s="130">
        <v>3.5000000000000003E-2</v>
      </c>
      <c r="AT5" s="130">
        <v>0.109</v>
      </c>
      <c r="AU5" s="130">
        <v>0.255</v>
      </c>
      <c r="AV5" s="130">
        <v>0.57199999999999995</v>
      </c>
      <c r="AW5" s="130">
        <v>0.88100000000000001</v>
      </c>
      <c r="AX5" s="130">
        <v>1.4990000000000001</v>
      </c>
      <c r="AY5" s="130">
        <v>2.12</v>
      </c>
      <c r="AZ5" s="130">
        <v>2.895</v>
      </c>
      <c r="BA5" s="130">
        <v>4.0323222222222199</v>
      </c>
      <c r="BB5" s="130">
        <v>3.5737383838383798</v>
      </c>
      <c r="BC5" s="130">
        <v>3.7969696969697</v>
      </c>
      <c r="BD5" s="130">
        <v>4.2169727272727302</v>
      </c>
      <c r="BE5" s="131">
        <v>4.4243252525252501</v>
      </c>
      <c r="BF5" s="132">
        <v>4.6304355640620597E-2</v>
      </c>
      <c r="BG5" s="132">
        <v>0.44131009822970402</v>
      </c>
      <c r="BH5" s="132">
        <v>5.1702671496338002E-3</v>
      </c>
    </row>
    <row r="6" spans="1:62">
      <c r="A6" s="124" t="s">
        <v>256</v>
      </c>
      <c r="B6" s="130">
        <v>0</v>
      </c>
      <c r="C6" s="130">
        <v>0</v>
      </c>
      <c r="D6" s="130">
        <v>0</v>
      </c>
      <c r="E6" s="130">
        <v>0</v>
      </c>
      <c r="F6" s="130">
        <v>0</v>
      </c>
      <c r="G6" s="130">
        <v>0</v>
      </c>
      <c r="H6" s="130">
        <v>0</v>
      </c>
      <c r="I6" s="130">
        <v>0</v>
      </c>
      <c r="J6" s="130">
        <v>0</v>
      </c>
      <c r="K6" s="130">
        <v>0</v>
      </c>
      <c r="L6" s="130">
        <v>0</v>
      </c>
      <c r="M6" s="130">
        <v>0</v>
      </c>
      <c r="N6" s="130">
        <v>0</v>
      </c>
      <c r="O6" s="130">
        <v>0</v>
      </c>
      <c r="P6" s="130">
        <v>0</v>
      </c>
      <c r="Q6" s="130">
        <v>0</v>
      </c>
      <c r="R6" s="130">
        <v>0</v>
      </c>
      <c r="S6" s="130">
        <v>0</v>
      </c>
      <c r="T6" s="130">
        <v>0</v>
      </c>
      <c r="U6" s="130">
        <v>0</v>
      </c>
      <c r="V6" s="130">
        <v>0</v>
      </c>
      <c r="W6" s="130">
        <v>0</v>
      </c>
      <c r="X6" s="130">
        <v>0</v>
      </c>
      <c r="Y6" s="130">
        <v>0</v>
      </c>
      <c r="Z6" s="130">
        <v>0</v>
      </c>
      <c r="AA6" s="130">
        <v>1E-3</v>
      </c>
      <c r="AB6" s="130">
        <v>2E-3</v>
      </c>
      <c r="AC6" s="130">
        <v>3.0000000000000001E-3</v>
      </c>
      <c r="AD6" s="130">
        <v>4.0000000000000001E-3</v>
      </c>
      <c r="AE6" s="130">
        <v>5.0000000000000001E-3</v>
      </c>
      <c r="AF6" s="130">
        <v>5.0000000000000001E-3</v>
      </c>
      <c r="AG6" s="130">
        <v>6.0000000000000001E-3</v>
      </c>
      <c r="AH6" s="130">
        <v>6.0000000000000001E-3</v>
      </c>
      <c r="AI6" s="130">
        <v>7.0000000000000001E-3</v>
      </c>
      <c r="AJ6" s="130">
        <v>7.0000000000000001E-3</v>
      </c>
      <c r="AK6" s="130">
        <v>7.0000000000000001E-3</v>
      </c>
      <c r="AL6" s="130">
        <v>8.0000000000000002E-3</v>
      </c>
      <c r="AM6" s="130">
        <v>8.0000000000000002E-3</v>
      </c>
      <c r="AN6" s="130">
        <v>8.0000000000000002E-3</v>
      </c>
      <c r="AO6" s="130">
        <v>8.9999999999999993E-3</v>
      </c>
      <c r="AP6" s="130">
        <v>8.9999999999999993E-3</v>
      </c>
      <c r="AQ6" s="130">
        <v>0.01</v>
      </c>
      <c r="AR6" s="130">
        <v>8.9999999999999993E-3</v>
      </c>
      <c r="AS6" s="130">
        <v>1.9E-2</v>
      </c>
      <c r="AT6" s="130">
        <v>2.7E-2</v>
      </c>
      <c r="AU6" s="130">
        <v>3.1E-2</v>
      </c>
      <c r="AV6" s="130">
        <v>4.1000000000000002E-2</v>
      </c>
      <c r="AW6" s="130">
        <v>6.9000000000000006E-2</v>
      </c>
      <c r="AX6" s="130">
        <v>0.106</v>
      </c>
      <c r="AY6" s="130">
        <v>0.221</v>
      </c>
      <c r="AZ6" s="130">
        <v>0.202197500161758</v>
      </c>
      <c r="BA6" s="130">
        <v>0.14378916678169801</v>
      </c>
      <c r="BB6" s="130">
        <v>1.18538833428164</v>
      </c>
      <c r="BC6" s="130">
        <v>3.1799999999999899</v>
      </c>
      <c r="BD6" s="130">
        <v>7.3663888947820002</v>
      </c>
      <c r="BE6" s="131">
        <v>11.873529631189699</v>
      </c>
      <c r="BF6" s="132">
        <v>0.60744816253011502</v>
      </c>
      <c r="BG6" s="132">
        <v>0.75222183483125804</v>
      </c>
      <c r="BH6" s="132">
        <v>1.38754084969917E-2</v>
      </c>
    </row>
    <row r="7" spans="1:62">
      <c r="A7" s="124" t="s">
        <v>92</v>
      </c>
      <c r="B7" s="130">
        <v>0</v>
      </c>
      <c r="C7" s="130">
        <v>0</v>
      </c>
      <c r="D7" s="130">
        <v>0</v>
      </c>
      <c r="E7" s="130">
        <v>0</v>
      </c>
      <c r="F7" s="130">
        <v>0</v>
      </c>
      <c r="G7" s="130">
        <v>0</v>
      </c>
      <c r="H7" s="130">
        <v>0</v>
      </c>
      <c r="I7" s="130">
        <v>0</v>
      </c>
      <c r="J7" s="130">
        <v>0</v>
      </c>
      <c r="K7" s="130">
        <v>0</v>
      </c>
      <c r="L7" s="130">
        <v>0</v>
      </c>
      <c r="M7" s="130">
        <v>0</v>
      </c>
      <c r="N7" s="130">
        <v>0</v>
      </c>
      <c r="O7" s="130">
        <v>0</v>
      </c>
      <c r="P7" s="130">
        <v>0</v>
      </c>
      <c r="Q7" s="130">
        <v>0</v>
      </c>
      <c r="R7" s="130">
        <v>0</v>
      </c>
      <c r="S7" s="130">
        <v>0</v>
      </c>
      <c r="T7" s="130">
        <v>3.0000000000000001E-3</v>
      </c>
      <c r="U7" s="130">
        <v>5.3010101010100997E-3</v>
      </c>
      <c r="V7" s="130">
        <v>1.07373737373737E-2</v>
      </c>
      <c r="W7" s="130">
        <v>1.4173737373737399E-2</v>
      </c>
      <c r="X7" s="130">
        <v>1.06030303030303E-2</v>
      </c>
      <c r="Y7" s="130">
        <v>9.1858585858585907E-3</v>
      </c>
      <c r="Z7" s="130">
        <v>0.25313232323232299</v>
      </c>
      <c r="AA7" s="130">
        <v>0.37079494949495001</v>
      </c>
      <c r="AB7" s="130">
        <v>0.478252872967454</v>
      </c>
      <c r="AC7" s="130">
        <v>0.408844477488221</v>
      </c>
      <c r="AD7" s="130">
        <v>0.47516189202993803</v>
      </c>
      <c r="AE7" s="130">
        <v>0.50187279336028101</v>
      </c>
      <c r="AF7" s="130">
        <v>0.51447157347850303</v>
      </c>
      <c r="AG7" s="130">
        <v>0.54134121742710195</v>
      </c>
      <c r="AH7" s="130">
        <v>0.53269572753424999</v>
      </c>
      <c r="AI7" s="130">
        <v>0.52465934622418697</v>
      </c>
      <c r="AJ7" s="130">
        <v>0.51834206961663098</v>
      </c>
      <c r="AK7" s="130">
        <v>0.51851265412325498</v>
      </c>
      <c r="AL7" s="130">
        <v>0.57435105549293697</v>
      </c>
      <c r="AM7" s="130">
        <v>0.60159759765852905</v>
      </c>
      <c r="AN7" s="130">
        <v>0.61065431835335005</v>
      </c>
      <c r="AO7" s="130">
        <v>0.69813243777876299</v>
      </c>
      <c r="AP7" s="130">
        <v>0.74890063361437398</v>
      </c>
      <c r="AQ7" s="130">
        <v>0.82443212907880403</v>
      </c>
      <c r="AR7" s="130">
        <v>1.0954104986240101</v>
      </c>
      <c r="AS7" s="130">
        <v>1.63306256369973</v>
      </c>
      <c r="AT7" s="130">
        <v>2.0759603942444098</v>
      </c>
      <c r="AU7" s="130">
        <v>3.0130364209721101</v>
      </c>
      <c r="AV7" s="130">
        <v>4.7389041279701303</v>
      </c>
      <c r="AW7" s="130">
        <v>9.0370137555406007</v>
      </c>
      <c r="AX7" s="130">
        <v>16.039695480597899</v>
      </c>
      <c r="AY7" s="130">
        <v>29.2161616161616</v>
      </c>
      <c r="AZ7" s="130">
        <v>39.426262626262599</v>
      </c>
      <c r="BA7" s="130">
        <v>55.420202020201998</v>
      </c>
      <c r="BB7" s="130">
        <v>78.057575757575805</v>
      </c>
      <c r="BC7" s="130">
        <v>94.308080808080803</v>
      </c>
      <c r="BD7" s="130">
        <v>107.97373737373699</v>
      </c>
      <c r="BE7" s="131">
        <v>133.97070707070699</v>
      </c>
      <c r="BF7" s="132">
        <v>0.23738114598180601</v>
      </c>
      <c r="BG7" s="132">
        <v>0.48460154114473097</v>
      </c>
      <c r="BH7" s="132">
        <v>0.1565581882538</v>
      </c>
    </row>
    <row r="8" spans="1:62" s="125" customFormat="1">
      <c r="A8" s="133" t="s">
        <v>257</v>
      </c>
      <c r="B8" s="134">
        <v>0</v>
      </c>
      <c r="C8" s="134">
        <v>0</v>
      </c>
      <c r="D8" s="134">
        <v>0</v>
      </c>
      <c r="E8" s="134">
        <v>0</v>
      </c>
      <c r="F8" s="134">
        <v>0</v>
      </c>
      <c r="G8" s="134">
        <v>0</v>
      </c>
      <c r="H8" s="134">
        <v>0</v>
      </c>
      <c r="I8" s="134">
        <v>0</v>
      </c>
      <c r="J8" s="134">
        <v>0</v>
      </c>
      <c r="K8" s="134">
        <v>0</v>
      </c>
      <c r="L8" s="134">
        <v>0</v>
      </c>
      <c r="M8" s="134">
        <v>0</v>
      </c>
      <c r="N8" s="134">
        <v>0</v>
      </c>
      <c r="O8" s="134">
        <v>0</v>
      </c>
      <c r="P8" s="134">
        <v>0</v>
      </c>
      <c r="Q8" s="134">
        <v>0</v>
      </c>
      <c r="R8" s="134">
        <v>0</v>
      </c>
      <c r="S8" s="134">
        <v>0</v>
      </c>
      <c r="T8" s="134">
        <v>3.0000000000000001E-3</v>
      </c>
      <c r="U8" s="134">
        <v>5.3010101010100997E-3</v>
      </c>
      <c r="V8" s="134">
        <v>1.07373737373737E-2</v>
      </c>
      <c r="W8" s="134">
        <v>1.4173737373737399E-2</v>
      </c>
      <c r="X8" s="134">
        <v>1.06030303030303E-2</v>
      </c>
      <c r="Y8" s="134">
        <v>9.1858585858585907E-3</v>
      </c>
      <c r="Z8" s="134">
        <v>0.25313232323232299</v>
      </c>
      <c r="AA8" s="134">
        <v>0.37179494949495001</v>
      </c>
      <c r="AB8" s="134">
        <v>0.480252872967454</v>
      </c>
      <c r="AC8" s="134">
        <v>0.413897109488221</v>
      </c>
      <c r="AD8" s="134">
        <v>0.48121452402993797</v>
      </c>
      <c r="AE8" s="134">
        <v>0.50892542536028096</v>
      </c>
      <c r="AF8" s="134">
        <v>0.52331367847850296</v>
      </c>
      <c r="AG8" s="134">
        <v>0.55323595442710205</v>
      </c>
      <c r="AH8" s="134">
        <v>0.54564309553425006</v>
      </c>
      <c r="AI8" s="134">
        <v>0.54176460922418701</v>
      </c>
      <c r="AJ8" s="134">
        <v>0.53860522751136797</v>
      </c>
      <c r="AK8" s="134">
        <v>0.54193370675483399</v>
      </c>
      <c r="AL8" s="134">
        <v>0.601930002861358</v>
      </c>
      <c r="AM8" s="134">
        <v>0.632334439763792</v>
      </c>
      <c r="AN8" s="134">
        <v>0.64144379203755997</v>
      </c>
      <c r="AO8" s="134">
        <v>0.72139559567349998</v>
      </c>
      <c r="AP8" s="134">
        <v>0.77637431782489996</v>
      </c>
      <c r="AQ8" s="134">
        <v>0.85711633960511902</v>
      </c>
      <c r="AR8" s="134">
        <v>1.1333578670450599</v>
      </c>
      <c r="AS8" s="134">
        <v>1.6870625636997301</v>
      </c>
      <c r="AT8" s="134">
        <v>2.2119603942444099</v>
      </c>
      <c r="AU8" s="134">
        <v>3.2990364209721101</v>
      </c>
      <c r="AV8" s="134">
        <v>5.3519041279701298</v>
      </c>
      <c r="AW8" s="134">
        <v>9.9870137555406107</v>
      </c>
      <c r="AX8" s="134">
        <v>17.6446954805979</v>
      </c>
      <c r="AY8" s="134">
        <v>31.557161616161601</v>
      </c>
      <c r="AZ8" s="134">
        <v>42.523460126424403</v>
      </c>
      <c r="BA8" s="134">
        <v>59.596313409205997</v>
      </c>
      <c r="BB8" s="134">
        <v>82.816702475695806</v>
      </c>
      <c r="BC8" s="134">
        <v>101.285050505051</v>
      </c>
      <c r="BD8" s="134">
        <v>119.557098995792</v>
      </c>
      <c r="BE8" s="134">
        <v>150.26856195442201</v>
      </c>
      <c r="BF8" s="135">
        <v>0.25344286012067602</v>
      </c>
      <c r="BG8" s="135">
        <v>0.490320935113221</v>
      </c>
      <c r="BH8" s="135">
        <v>0.17560386390042501</v>
      </c>
    </row>
    <row r="9" spans="1:6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1"/>
      <c r="BF9" s="132"/>
      <c r="BG9" s="132"/>
      <c r="BH9" s="132"/>
    </row>
    <row r="10" spans="1:62">
      <c r="A10" s="124" t="s">
        <v>258</v>
      </c>
      <c r="B10" s="130">
        <v>0</v>
      </c>
      <c r="C10" s="130">
        <v>0</v>
      </c>
      <c r="D10" s="130">
        <v>0</v>
      </c>
      <c r="E10" s="130">
        <v>0</v>
      </c>
      <c r="F10" s="130">
        <v>0</v>
      </c>
      <c r="G10" s="130">
        <v>0</v>
      </c>
      <c r="H10" s="130">
        <v>0</v>
      </c>
      <c r="I10" s="130">
        <v>0</v>
      </c>
      <c r="J10" s="130">
        <v>0</v>
      </c>
      <c r="K10" s="130">
        <v>0</v>
      </c>
      <c r="L10" s="130">
        <v>0</v>
      </c>
      <c r="M10" s="130">
        <v>0</v>
      </c>
      <c r="N10" s="130">
        <v>0</v>
      </c>
      <c r="O10" s="130">
        <v>0</v>
      </c>
      <c r="P10" s="130">
        <v>0</v>
      </c>
      <c r="Q10" s="130">
        <v>0</v>
      </c>
      <c r="R10" s="130">
        <v>0</v>
      </c>
      <c r="S10" s="130">
        <v>0</v>
      </c>
      <c r="T10" s="130">
        <v>0</v>
      </c>
      <c r="U10" s="130">
        <v>0</v>
      </c>
      <c r="V10" s="130">
        <v>0</v>
      </c>
      <c r="W10" s="130">
        <v>0</v>
      </c>
      <c r="X10" s="130">
        <v>0</v>
      </c>
      <c r="Y10" s="130">
        <v>0</v>
      </c>
      <c r="Z10" s="130">
        <v>0</v>
      </c>
      <c r="AA10" s="130">
        <v>0</v>
      </c>
      <c r="AB10" s="130">
        <v>0</v>
      </c>
      <c r="AC10" s="130">
        <v>0</v>
      </c>
      <c r="AD10" s="130">
        <v>0</v>
      </c>
      <c r="AE10" s="130">
        <v>0</v>
      </c>
      <c r="AF10" s="130">
        <v>0</v>
      </c>
      <c r="AG10" s="130">
        <v>0</v>
      </c>
      <c r="AH10" s="130">
        <v>0</v>
      </c>
      <c r="AI10" s="130">
        <v>1.7E-5</v>
      </c>
      <c r="AJ10" s="130">
        <v>2.5999999999999998E-5</v>
      </c>
      <c r="AK10" s="130">
        <v>3.6000000000000001E-5</v>
      </c>
      <c r="AL10" s="130">
        <v>4.3000000000000002E-5</v>
      </c>
      <c r="AM10" s="130">
        <v>4.6999999999999997E-5</v>
      </c>
      <c r="AN10" s="130">
        <v>6.4999999999999994E-5</v>
      </c>
      <c r="AO10" s="130">
        <v>6.9999999999999994E-5</v>
      </c>
      <c r="AP10" s="130">
        <v>8.1000000000000004E-5</v>
      </c>
      <c r="AQ10" s="130">
        <v>9.0000000000000006E-5</v>
      </c>
      <c r="AR10" s="130">
        <v>1.089E-4</v>
      </c>
      <c r="AS10" s="130">
        <v>1.437E-4</v>
      </c>
      <c r="AT10" s="130">
        <v>7.6083999999999999E-5</v>
      </c>
      <c r="AU10" s="130">
        <v>8.5890000000000006E-5</v>
      </c>
      <c r="AV10" s="130">
        <v>1.614E-3</v>
      </c>
      <c r="AW10" s="130">
        <v>8.1729668000000005E-3</v>
      </c>
      <c r="AX10" s="130">
        <v>1.5074079000000001E-2</v>
      </c>
      <c r="AY10" s="130">
        <v>1.5944E-2</v>
      </c>
      <c r="AZ10" s="130">
        <v>1.4683E-2</v>
      </c>
      <c r="BA10" s="130">
        <v>1.4272999999999999E-2</v>
      </c>
      <c r="BB10" s="130">
        <v>1.6417000000000001E-2</v>
      </c>
      <c r="BC10" s="130">
        <v>0.10813</v>
      </c>
      <c r="BD10" s="130">
        <v>0.79969791300000004</v>
      </c>
      <c r="BE10" s="131">
        <v>1.34434093479237</v>
      </c>
      <c r="BF10" s="132">
        <v>0.676467889105279</v>
      </c>
      <c r="BG10" s="132">
        <v>1.5244295927598901</v>
      </c>
      <c r="BH10" s="132">
        <v>1.57099701679885E-3</v>
      </c>
    </row>
    <row r="11" spans="1:62">
      <c r="A11" s="124" t="s">
        <v>259</v>
      </c>
      <c r="B11" s="130">
        <v>0</v>
      </c>
      <c r="C11" s="130">
        <v>0</v>
      </c>
      <c r="D11" s="130">
        <v>0</v>
      </c>
      <c r="E11" s="130">
        <v>0</v>
      </c>
      <c r="F11" s="130">
        <v>0</v>
      </c>
      <c r="G11" s="130">
        <v>0</v>
      </c>
      <c r="H11" s="130">
        <v>0</v>
      </c>
      <c r="I11" s="130">
        <v>0</v>
      </c>
      <c r="J11" s="130">
        <v>0</v>
      </c>
      <c r="K11" s="130">
        <v>0</v>
      </c>
      <c r="L11" s="130">
        <v>0</v>
      </c>
      <c r="M11" s="130">
        <v>0</v>
      </c>
      <c r="N11" s="130">
        <v>0</v>
      </c>
      <c r="O11" s="130">
        <v>0</v>
      </c>
      <c r="P11" s="130">
        <v>0</v>
      </c>
      <c r="Q11" s="130">
        <v>0</v>
      </c>
      <c r="R11" s="130">
        <v>0</v>
      </c>
      <c r="S11" s="130">
        <v>0</v>
      </c>
      <c r="T11" s="130">
        <v>0</v>
      </c>
      <c r="U11" s="130">
        <v>0</v>
      </c>
      <c r="V11" s="130">
        <v>0</v>
      </c>
      <c r="W11" s="130">
        <v>0</v>
      </c>
      <c r="X11" s="130">
        <v>0</v>
      </c>
      <c r="Y11" s="130">
        <v>0</v>
      </c>
      <c r="Z11" s="130">
        <v>0</v>
      </c>
      <c r="AA11" s="130">
        <v>0</v>
      </c>
      <c r="AB11" s="130">
        <v>0</v>
      </c>
      <c r="AC11" s="130">
        <v>0</v>
      </c>
      <c r="AD11" s="130">
        <v>0</v>
      </c>
      <c r="AE11" s="130">
        <v>0</v>
      </c>
      <c r="AF11" s="130">
        <v>0</v>
      </c>
      <c r="AG11" s="130">
        <v>0</v>
      </c>
      <c r="AH11" s="130">
        <v>0</v>
      </c>
      <c r="AI11" s="130">
        <v>0</v>
      </c>
      <c r="AJ11" s="130">
        <v>0</v>
      </c>
      <c r="AK11" s="130">
        <v>0</v>
      </c>
      <c r="AL11" s="130">
        <v>0</v>
      </c>
      <c r="AM11" s="130">
        <v>0</v>
      </c>
      <c r="AN11" s="130">
        <v>0</v>
      </c>
      <c r="AO11" s="130">
        <v>0</v>
      </c>
      <c r="AP11" s="130">
        <v>0</v>
      </c>
      <c r="AQ11" s="130">
        <v>0</v>
      </c>
      <c r="AR11" s="130">
        <v>0</v>
      </c>
      <c r="AS11" s="130">
        <v>0</v>
      </c>
      <c r="AT11" s="130">
        <v>0</v>
      </c>
      <c r="AU11" s="130">
        <v>0</v>
      </c>
      <c r="AV11" s="130">
        <v>0</v>
      </c>
      <c r="AW11" s="130">
        <v>9.7999999999999997E-4</v>
      </c>
      <c r="AX11" s="130">
        <v>4.7935926312000004E-3</v>
      </c>
      <c r="AY11" s="130">
        <v>1.6081801696799999E-2</v>
      </c>
      <c r="AZ11" s="130">
        <v>5.8917411676156398E-2</v>
      </c>
      <c r="BA11" s="130">
        <v>8.5260591590973794E-2</v>
      </c>
      <c r="BB11" s="130">
        <v>0.83181340131718895</v>
      </c>
      <c r="BC11" s="130">
        <v>3.4614348342259702</v>
      </c>
      <c r="BD11" s="130">
        <v>6.6545790828080698</v>
      </c>
      <c r="BE11" s="131">
        <v>7.9586886628639597</v>
      </c>
      <c r="BF11" s="132">
        <v>0.19270407836573999</v>
      </c>
      <c r="BG11" s="132">
        <v>0</v>
      </c>
      <c r="BH11" s="132">
        <v>9.30052475782207E-3</v>
      </c>
    </row>
    <row r="12" spans="1:62">
      <c r="A12" s="124" t="s">
        <v>260</v>
      </c>
      <c r="B12" s="130">
        <v>0</v>
      </c>
      <c r="C12" s="130">
        <v>0</v>
      </c>
      <c r="D12" s="130">
        <v>0</v>
      </c>
      <c r="E12" s="130">
        <v>0</v>
      </c>
      <c r="F12" s="130">
        <v>0</v>
      </c>
      <c r="G12" s="130">
        <v>0</v>
      </c>
      <c r="H12" s="130">
        <v>0</v>
      </c>
      <c r="I12" s="130">
        <v>0</v>
      </c>
      <c r="J12" s="130">
        <v>0</v>
      </c>
      <c r="K12" s="130">
        <v>0</v>
      </c>
      <c r="L12" s="130">
        <v>0</v>
      </c>
      <c r="M12" s="130">
        <v>0</v>
      </c>
      <c r="N12" s="130">
        <v>0</v>
      </c>
      <c r="O12" s="130">
        <v>0</v>
      </c>
      <c r="P12" s="130">
        <v>0</v>
      </c>
      <c r="Q12" s="130">
        <v>0</v>
      </c>
      <c r="R12" s="130">
        <v>0</v>
      </c>
      <c r="S12" s="130">
        <v>0</v>
      </c>
      <c r="T12" s="130">
        <v>0</v>
      </c>
      <c r="U12" s="130">
        <v>0</v>
      </c>
      <c r="V12" s="130">
        <v>0</v>
      </c>
      <c r="W12" s="130">
        <v>0</v>
      </c>
      <c r="X12" s="130">
        <v>0</v>
      </c>
      <c r="Y12" s="130">
        <v>0</v>
      </c>
      <c r="Z12" s="130">
        <v>0</v>
      </c>
      <c r="AA12" s="130">
        <v>0</v>
      </c>
      <c r="AB12" s="130">
        <v>0</v>
      </c>
      <c r="AC12" s="130">
        <v>0</v>
      </c>
      <c r="AD12" s="130">
        <v>0</v>
      </c>
      <c r="AE12" s="130">
        <v>0</v>
      </c>
      <c r="AF12" s="130">
        <v>0</v>
      </c>
      <c r="AG12" s="130">
        <v>0</v>
      </c>
      <c r="AH12" s="130">
        <v>0</v>
      </c>
      <c r="AI12" s="130">
        <v>0</v>
      </c>
      <c r="AJ12" s="130">
        <v>0</v>
      </c>
      <c r="AK12" s="130">
        <v>0</v>
      </c>
      <c r="AL12" s="130">
        <v>0</v>
      </c>
      <c r="AM12" s="130">
        <v>0</v>
      </c>
      <c r="AN12" s="130">
        <v>0</v>
      </c>
      <c r="AO12" s="130">
        <v>0</v>
      </c>
      <c r="AP12" s="130">
        <v>0</v>
      </c>
      <c r="AQ12" s="130">
        <v>0</v>
      </c>
      <c r="AR12" s="130">
        <v>0</v>
      </c>
      <c r="AS12" s="130">
        <v>0</v>
      </c>
      <c r="AT12" s="130">
        <v>0</v>
      </c>
      <c r="AU12" s="130">
        <v>0</v>
      </c>
      <c r="AV12" s="130">
        <v>0</v>
      </c>
      <c r="AW12" s="130">
        <v>3.4038999999999999E-4</v>
      </c>
      <c r="AX12" s="130">
        <v>6.75656E-3</v>
      </c>
      <c r="AY12" s="130">
        <v>0.45871298399999999</v>
      </c>
      <c r="AZ12" s="130">
        <v>1.3601002794099999</v>
      </c>
      <c r="BA12" s="130">
        <v>2.5502636999999999</v>
      </c>
      <c r="BB12" s="130">
        <v>3.89594831461</v>
      </c>
      <c r="BC12" s="130">
        <v>5.11872082944</v>
      </c>
      <c r="BD12" s="130">
        <v>6.3002263986237503</v>
      </c>
      <c r="BE12" s="131">
        <v>7.6148435148893201</v>
      </c>
      <c r="BF12" s="132">
        <v>0.20535953012326399</v>
      </c>
      <c r="BG12" s="132">
        <v>0</v>
      </c>
      <c r="BH12" s="132">
        <v>8.8987072666420197E-3</v>
      </c>
    </row>
    <row r="13" spans="1:62">
      <c r="A13" s="124" t="s">
        <v>261</v>
      </c>
      <c r="B13" s="130">
        <v>0</v>
      </c>
      <c r="C13" s="130">
        <v>0</v>
      </c>
      <c r="D13" s="130">
        <v>0</v>
      </c>
      <c r="E13" s="130">
        <v>0</v>
      </c>
      <c r="F13" s="130">
        <v>0</v>
      </c>
      <c r="G13" s="130">
        <v>0</v>
      </c>
      <c r="H13" s="130">
        <v>0</v>
      </c>
      <c r="I13" s="130">
        <v>0</v>
      </c>
      <c r="J13" s="130">
        <v>0</v>
      </c>
      <c r="K13" s="130">
        <v>0</v>
      </c>
      <c r="L13" s="130">
        <v>0</v>
      </c>
      <c r="M13" s="130">
        <v>0</v>
      </c>
      <c r="N13" s="130">
        <v>0</v>
      </c>
      <c r="O13" s="130">
        <v>0</v>
      </c>
      <c r="P13" s="130">
        <v>0</v>
      </c>
      <c r="Q13" s="130">
        <v>0</v>
      </c>
      <c r="R13" s="130">
        <v>0</v>
      </c>
      <c r="S13" s="130">
        <v>0</v>
      </c>
      <c r="T13" s="130">
        <v>0</v>
      </c>
      <c r="U13" s="130">
        <v>0</v>
      </c>
      <c r="V13" s="130">
        <v>0</v>
      </c>
      <c r="W13" s="130">
        <v>0</v>
      </c>
      <c r="X13" s="130">
        <v>0</v>
      </c>
      <c r="Y13" s="130">
        <v>0</v>
      </c>
      <c r="Z13" s="130">
        <v>0</v>
      </c>
      <c r="AA13" s="130">
        <v>0</v>
      </c>
      <c r="AB13" s="130">
        <v>0</v>
      </c>
      <c r="AC13" s="130">
        <v>0</v>
      </c>
      <c r="AD13" s="130">
        <v>0</v>
      </c>
      <c r="AE13" s="130">
        <v>0</v>
      </c>
      <c r="AF13" s="130">
        <v>0</v>
      </c>
      <c r="AG13" s="130">
        <v>0</v>
      </c>
      <c r="AH13" s="130">
        <v>0</v>
      </c>
      <c r="AI13" s="130">
        <v>0</v>
      </c>
      <c r="AJ13" s="130">
        <v>0</v>
      </c>
      <c r="AK13" s="130">
        <v>1.83501369863014E-3</v>
      </c>
      <c r="AL13" s="130">
        <v>2.6687500000000001E-3</v>
      </c>
      <c r="AM13" s="130">
        <v>4.65125E-3</v>
      </c>
      <c r="AN13" s="130">
        <v>6.4050000000000001E-3</v>
      </c>
      <c r="AO13" s="130">
        <v>7.9517260273972608E-3</v>
      </c>
      <c r="AP13" s="130">
        <v>9.5312499999999998E-3</v>
      </c>
      <c r="AQ13" s="130">
        <v>0</v>
      </c>
      <c r="AR13" s="130">
        <v>0</v>
      </c>
      <c r="AS13" s="130">
        <v>0</v>
      </c>
      <c r="AT13" s="130">
        <v>0</v>
      </c>
      <c r="AU13" s="130">
        <v>0</v>
      </c>
      <c r="AV13" s="130">
        <v>0</v>
      </c>
      <c r="AW13" s="130">
        <v>0</v>
      </c>
      <c r="AX13" s="130">
        <v>0</v>
      </c>
      <c r="AY13" s="130">
        <v>0</v>
      </c>
      <c r="AZ13" s="130">
        <v>0</v>
      </c>
      <c r="BA13" s="130">
        <v>0</v>
      </c>
      <c r="BB13" s="130">
        <v>0</v>
      </c>
      <c r="BC13" s="130">
        <v>1.199982099E-2</v>
      </c>
      <c r="BD13" s="130">
        <v>0.13122602387999999</v>
      </c>
      <c r="BE13" s="131">
        <v>0.17940254940256101</v>
      </c>
      <c r="BF13" s="132">
        <v>0.36339098916965601</v>
      </c>
      <c r="BG13" s="132">
        <v>0</v>
      </c>
      <c r="BH13" s="132">
        <v>2.0964984597531501E-4</v>
      </c>
    </row>
    <row r="14" spans="1:62">
      <c r="A14" s="124" t="s">
        <v>262</v>
      </c>
      <c r="B14" s="130">
        <v>0</v>
      </c>
      <c r="C14" s="130">
        <v>0</v>
      </c>
      <c r="D14" s="130">
        <v>0</v>
      </c>
      <c r="E14" s="130">
        <v>0</v>
      </c>
      <c r="F14" s="130">
        <v>0</v>
      </c>
      <c r="G14" s="130">
        <v>0</v>
      </c>
      <c r="H14" s="130">
        <v>0</v>
      </c>
      <c r="I14" s="130">
        <v>0</v>
      </c>
      <c r="J14" s="130">
        <v>0</v>
      </c>
      <c r="K14" s="130">
        <v>0</v>
      </c>
      <c r="L14" s="130">
        <v>0</v>
      </c>
      <c r="M14" s="130">
        <v>0</v>
      </c>
      <c r="N14" s="130">
        <v>0</v>
      </c>
      <c r="O14" s="130">
        <v>0</v>
      </c>
      <c r="P14" s="130">
        <v>0</v>
      </c>
      <c r="Q14" s="130">
        <v>0</v>
      </c>
      <c r="R14" s="130">
        <v>0</v>
      </c>
      <c r="S14" s="130">
        <v>0</v>
      </c>
      <c r="T14" s="130">
        <v>0</v>
      </c>
      <c r="U14" s="130">
        <v>0</v>
      </c>
      <c r="V14" s="130">
        <v>0</v>
      </c>
      <c r="W14" s="130">
        <v>0</v>
      </c>
      <c r="X14" s="130">
        <v>0</v>
      </c>
      <c r="Y14" s="130">
        <v>0</v>
      </c>
      <c r="Z14" s="130">
        <v>0</v>
      </c>
      <c r="AA14" s="130">
        <v>0</v>
      </c>
      <c r="AB14" s="130">
        <v>0</v>
      </c>
      <c r="AC14" s="130">
        <v>0</v>
      </c>
      <c r="AD14" s="130">
        <v>0</v>
      </c>
      <c r="AE14" s="130">
        <v>0</v>
      </c>
      <c r="AF14" s="130">
        <v>0</v>
      </c>
      <c r="AG14" s="130">
        <v>0</v>
      </c>
      <c r="AH14" s="130">
        <v>0</v>
      </c>
      <c r="AI14" s="130">
        <v>0</v>
      </c>
      <c r="AJ14" s="130">
        <v>0</v>
      </c>
      <c r="AK14" s="130">
        <v>0</v>
      </c>
      <c r="AL14" s="130">
        <v>0</v>
      </c>
      <c r="AM14" s="130">
        <v>0</v>
      </c>
      <c r="AN14" s="130">
        <v>0</v>
      </c>
      <c r="AO14" s="130">
        <v>0</v>
      </c>
      <c r="AP14" s="130">
        <v>1.238993E-5</v>
      </c>
      <c r="AQ14" s="130">
        <v>1.4875000000000001E-5</v>
      </c>
      <c r="AR14" s="130">
        <v>1.8162E-5</v>
      </c>
      <c r="AS14" s="130">
        <v>2.6687E-5</v>
      </c>
      <c r="AT14" s="130">
        <v>7.8785999999999994E-6</v>
      </c>
      <c r="AU14" s="130">
        <v>0</v>
      </c>
      <c r="AV14" s="130">
        <v>5.8119999999999999E-5</v>
      </c>
      <c r="AW14" s="130">
        <v>3.2566000000000002E-4</v>
      </c>
      <c r="AX14" s="130">
        <v>3.6636066800000001E-3</v>
      </c>
      <c r="AY14" s="130">
        <v>1.6482695589999999E-2</v>
      </c>
      <c r="AZ14" s="130">
        <v>3.6057927187000002E-2</v>
      </c>
      <c r="BA14" s="130">
        <v>3.8754817694E-2</v>
      </c>
      <c r="BB14" s="130">
        <v>3.7479999999999999E-2</v>
      </c>
      <c r="BC14" s="130">
        <v>3.8079324065000003E-2</v>
      </c>
      <c r="BD14" s="130">
        <v>0.16645227958299999</v>
      </c>
      <c r="BE14" s="131">
        <v>0.16644625525139101</v>
      </c>
      <c r="BF14" s="132">
        <v>-2.7683340953633699E-3</v>
      </c>
      <c r="BG14" s="132">
        <v>1.7069739070221699</v>
      </c>
      <c r="BH14" s="132">
        <v>1.94509118698867E-4</v>
      </c>
    </row>
    <row r="15" spans="1:62">
      <c r="A15" s="124" t="s">
        <v>263</v>
      </c>
      <c r="B15" s="130">
        <v>0</v>
      </c>
      <c r="C15" s="130">
        <v>0</v>
      </c>
      <c r="D15" s="130">
        <v>0</v>
      </c>
      <c r="E15" s="130">
        <v>0</v>
      </c>
      <c r="F15" s="130">
        <v>0</v>
      </c>
      <c r="G15" s="130">
        <v>0</v>
      </c>
      <c r="H15" s="130">
        <v>0</v>
      </c>
      <c r="I15" s="130">
        <v>0</v>
      </c>
      <c r="J15" s="130">
        <v>0</v>
      </c>
      <c r="K15" s="130">
        <v>0</v>
      </c>
      <c r="L15" s="130">
        <v>0</v>
      </c>
      <c r="M15" s="130">
        <v>0</v>
      </c>
      <c r="N15" s="130">
        <v>0</v>
      </c>
      <c r="O15" s="130">
        <v>0</v>
      </c>
      <c r="P15" s="130">
        <v>0</v>
      </c>
      <c r="Q15" s="130">
        <v>0</v>
      </c>
      <c r="R15" s="130">
        <v>0</v>
      </c>
      <c r="S15" s="130">
        <v>0</v>
      </c>
      <c r="T15" s="130">
        <v>0</v>
      </c>
      <c r="U15" s="130">
        <v>0</v>
      </c>
      <c r="V15" s="130">
        <v>0</v>
      </c>
      <c r="W15" s="130">
        <v>0</v>
      </c>
      <c r="X15" s="130">
        <v>0</v>
      </c>
      <c r="Y15" s="130">
        <v>0</v>
      </c>
      <c r="Z15" s="130">
        <v>0</v>
      </c>
      <c r="AA15" s="130">
        <v>0</v>
      </c>
      <c r="AB15" s="130">
        <v>0</v>
      </c>
      <c r="AC15" s="130">
        <v>0</v>
      </c>
      <c r="AD15" s="130">
        <v>0</v>
      </c>
      <c r="AE15" s="130">
        <v>0</v>
      </c>
      <c r="AF15" s="130">
        <v>0</v>
      </c>
      <c r="AG15" s="130">
        <v>0</v>
      </c>
      <c r="AH15" s="130">
        <v>0</v>
      </c>
      <c r="AI15" s="130">
        <v>0</v>
      </c>
      <c r="AJ15" s="130">
        <v>0</v>
      </c>
      <c r="AK15" s="130">
        <v>0</v>
      </c>
      <c r="AL15" s="130">
        <v>0</v>
      </c>
      <c r="AM15" s="130">
        <v>0</v>
      </c>
      <c r="AN15" s="130">
        <v>0</v>
      </c>
      <c r="AO15" s="130">
        <v>0</v>
      </c>
      <c r="AP15" s="130">
        <v>0</v>
      </c>
      <c r="AQ15" s="130">
        <v>0</v>
      </c>
      <c r="AR15" s="130">
        <v>0</v>
      </c>
      <c r="AS15" s="130">
        <v>0</v>
      </c>
      <c r="AT15" s="130">
        <v>0</v>
      </c>
      <c r="AU15" s="130">
        <v>0</v>
      </c>
      <c r="AV15" s="130">
        <v>0</v>
      </c>
      <c r="AW15" s="130">
        <v>5.9700000000000003E-2</v>
      </c>
      <c r="AX15" s="130">
        <v>0.19689999999999999</v>
      </c>
      <c r="AY15" s="130">
        <v>0.1993</v>
      </c>
      <c r="AZ15" s="130">
        <v>0.230255343</v>
      </c>
      <c r="BA15" s="130">
        <v>0.24181878086110301</v>
      </c>
      <c r="BB15" s="130">
        <v>0.28720034300000002</v>
      </c>
      <c r="BC15" s="130">
        <v>0.74540054</v>
      </c>
      <c r="BD15" s="130">
        <v>0.76300000000000001</v>
      </c>
      <c r="BE15" s="131">
        <v>0.77800000000000002</v>
      </c>
      <c r="BF15" s="132">
        <v>1.68732856355054E-2</v>
      </c>
      <c r="BG15" s="132">
        <v>0</v>
      </c>
      <c r="BH15" s="132">
        <v>9.0917091597621799E-4</v>
      </c>
    </row>
    <row r="16" spans="1:62">
      <c r="A16" s="124" t="s">
        <v>264</v>
      </c>
      <c r="B16" s="130">
        <v>0</v>
      </c>
      <c r="C16" s="130">
        <v>0</v>
      </c>
      <c r="D16" s="130">
        <v>0</v>
      </c>
      <c r="E16" s="130">
        <v>0</v>
      </c>
      <c r="F16" s="130">
        <v>0</v>
      </c>
      <c r="G16" s="130">
        <v>0</v>
      </c>
      <c r="H16" s="130">
        <v>0</v>
      </c>
      <c r="I16" s="130">
        <v>0</v>
      </c>
      <c r="J16" s="130">
        <v>0</v>
      </c>
      <c r="K16" s="130">
        <v>0</v>
      </c>
      <c r="L16" s="130">
        <v>0</v>
      </c>
      <c r="M16" s="130">
        <v>0</v>
      </c>
      <c r="N16" s="130">
        <v>0</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v>
      </c>
      <c r="AJ16" s="130">
        <v>0</v>
      </c>
      <c r="AK16" s="130">
        <v>1.27E-4</v>
      </c>
      <c r="AL16" s="130">
        <v>6.3500000000000004E-4</v>
      </c>
      <c r="AM16" s="130">
        <v>9.6500000000000004E-4</v>
      </c>
      <c r="AN16" s="130">
        <v>1.498E-3</v>
      </c>
      <c r="AO16" s="130">
        <v>2.1749999999999999E-3</v>
      </c>
      <c r="AP16" s="130">
        <v>2.3389999999999999E-3</v>
      </c>
      <c r="AQ16" s="130">
        <v>2.686E-3</v>
      </c>
      <c r="AR16" s="130">
        <v>2.8809999999999999E-3</v>
      </c>
      <c r="AS16" s="130">
        <v>3.13E-3</v>
      </c>
      <c r="AT16" s="130">
        <v>3.5349999999999999E-3</v>
      </c>
      <c r="AU16" s="130">
        <v>4.0039999999999997E-3</v>
      </c>
      <c r="AV16" s="130">
        <v>4.0039999999999997E-3</v>
      </c>
      <c r="AW16" s="130">
        <v>4.0039999999999997E-3</v>
      </c>
      <c r="AX16" s="130">
        <v>4.0039999999999997E-3</v>
      </c>
      <c r="AY16" s="130">
        <v>4.4879999999999998E-3</v>
      </c>
      <c r="AZ16" s="130">
        <v>5.1510000000000002E-3</v>
      </c>
      <c r="BA16" s="130">
        <v>5.1510000000000002E-3</v>
      </c>
      <c r="BB16" s="130">
        <v>5.1510000000000002E-3</v>
      </c>
      <c r="BC16" s="130">
        <v>4.6699909251183298E-3</v>
      </c>
      <c r="BD16" s="130">
        <v>4.6699909251183298E-3</v>
      </c>
      <c r="BE16" s="131">
        <v>4.6709999999999998E-3</v>
      </c>
      <c r="BF16" s="132">
        <v>-2.5167543981887701E-3</v>
      </c>
      <c r="BG16" s="132">
        <v>2.8235660929257601E-2</v>
      </c>
      <c r="BH16" s="132">
        <v>5.4585312963045197E-6</v>
      </c>
    </row>
    <row r="17" spans="1:60">
      <c r="A17" s="124" t="s">
        <v>265</v>
      </c>
      <c r="B17" s="130">
        <v>0</v>
      </c>
      <c r="C17" s="130">
        <v>0</v>
      </c>
      <c r="D17" s="130">
        <v>0</v>
      </c>
      <c r="E17" s="130">
        <v>0</v>
      </c>
      <c r="F17" s="130">
        <v>0</v>
      </c>
      <c r="G17" s="130">
        <v>0</v>
      </c>
      <c r="H17" s="130">
        <v>0</v>
      </c>
      <c r="I17" s="130">
        <v>0</v>
      </c>
      <c r="J17" s="130">
        <v>0</v>
      </c>
      <c r="K17" s="130">
        <v>0</v>
      </c>
      <c r="L17" s="130">
        <v>0</v>
      </c>
      <c r="M17" s="130">
        <v>0</v>
      </c>
      <c r="N17" s="130">
        <v>0</v>
      </c>
      <c r="O17" s="130">
        <v>0</v>
      </c>
      <c r="P17" s="130">
        <v>0</v>
      </c>
      <c r="Q17" s="130">
        <v>0</v>
      </c>
      <c r="R17" s="130">
        <v>0</v>
      </c>
      <c r="S17" s="130">
        <v>0</v>
      </c>
      <c r="T17" s="130">
        <v>0</v>
      </c>
      <c r="U17" s="130">
        <v>0</v>
      </c>
      <c r="V17" s="130">
        <v>0</v>
      </c>
      <c r="W17" s="130">
        <v>0</v>
      </c>
      <c r="X17" s="130">
        <v>0</v>
      </c>
      <c r="Y17" s="130">
        <v>0</v>
      </c>
      <c r="Z17" s="130">
        <v>0</v>
      </c>
      <c r="AA17" s="130">
        <v>0</v>
      </c>
      <c r="AB17" s="130">
        <v>0</v>
      </c>
      <c r="AC17" s="130">
        <v>0</v>
      </c>
      <c r="AD17" s="130">
        <v>0</v>
      </c>
      <c r="AE17" s="130">
        <v>0</v>
      </c>
      <c r="AF17" s="130">
        <v>0</v>
      </c>
      <c r="AG17" s="130">
        <v>0</v>
      </c>
      <c r="AH17" s="130">
        <v>0</v>
      </c>
      <c r="AI17" s="130">
        <v>0</v>
      </c>
      <c r="AJ17" s="130">
        <v>0</v>
      </c>
      <c r="AK17" s="130">
        <v>0</v>
      </c>
      <c r="AL17" s="130">
        <v>0</v>
      </c>
      <c r="AM17" s="130">
        <v>0</v>
      </c>
      <c r="AN17" s="130">
        <v>0</v>
      </c>
      <c r="AO17" s="130">
        <v>0</v>
      </c>
      <c r="AP17" s="130">
        <v>0</v>
      </c>
      <c r="AQ17" s="130">
        <v>0</v>
      </c>
      <c r="AR17" s="130">
        <v>0</v>
      </c>
      <c r="AS17" s="130">
        <v>0</v>
      </c>
      <c r="AT17" s="130">
        <v>0</v>
      </c>
      <c r="AU17" s="130">
        <v>2.4599999999999999E-3</v>
      </c>
      <c r="AV17" s="130">
        <v>2.98E-3</v>
      </c>
      <c r="AW17" s="130">
        <v>5.2199999999999998E-3</v>
      </c>
      <c r="AX17" s="130">
        <v>5.3473170731707298E-3</v>
      </c>
      <c r="AY17" s="130">
        <v>6.74780487804878E-3</v>
      </c>
      <c r="AZ17" s="130">
        <v>8.7848780487804895E-3</v>
      </c>
      <c r="BA17" s="130">
        <v>1.0035508338020801E-2</v>
      </c>
      <c r="BB17" s="130">
        <v>1.0008088916332199E-2</v>
      </c>
      <c r="BC17" s="130">
        <v>9.4522513470777503E-3</v>
      </c>
      <c r="BD17" s="130">
        <v>1.2571494415561E-2</v>
      </c>
      <c r="BE17" s="131">
        <v>1.2571494415561E-2</v>
      </c>
      <c r="BF17" s="132">
        <v>-2.7322404371584699E-3</v>
      </c>
      <c r="BG17" s="132">
        <v>0</v>
      </c>
      <c r="BH17" s="132">
        <v>1.4691050248053299E-5</v>
      </c>
    </row>
    <row r="18" spans="1:60">
      <c r="A18" s="124" t="s">
        <v>189</v>
      </c>
      <c r="B18" s="130">
        <v>0</v>
      </c>
      <c r="C18" s="130">
        <v>0</v>
      </c>
      <c r="D18" s="130">
        <v>0</v>
      </c>
      <c r="E18" s="130">
        <v>0</v>
      </c>
      <c r="F18" s="130">
        <v>0</v>
      </c>
      <c r="G18" s="130">
        <v>0</v>
      </c>
      <c r="H18" s="130">
        <v>0</v>
      </c>
      <c r="I18" s="130">
        <v>0</v>
      </c>
      <c r="J18" s="130">
        <v>0</v>
      </c>
      <c r="K18" s="130">
        <v>0</v>
      </c>
      <c r="L18" s="130">
        <v>0</v>
      </c>
      <c r="M18" s="130">
        <v>0</v>
      </c>
      <c r="N18" s="130">
        <v>0</v>
      </c>
      <c r="O18" s="130">
        <v>0</v>
      </c>
      <c r="P18" s="130">
        <v>0</v>
      </c>
      <c r="Q18" s="130">
        <v>0</v>
      </c>
      <c r="R18" s="130">
        <v>0</v>
      </c>
      <c r="S18" s="130">
        <v>0</v>
      </c>
      <c r="T18" s="130">
        <v>0</v>
      </c>
      <c r="U18" s="130">
        <v>0</v>
      </c>
      <c r="V18" s="130">
        <v>0</v>
      </c>
      <c r="W18" s="130">
        <v>0</v>
      </c>
      <c r="X18" s="130">
        <v>0</v>
      </c>
      <c r="Y18" s="130">
        <v>0</v>
      </c>
      <c r="Z18" s="130">
        <v>0</v>
      </c>
      <c r="AA18" s="130">
        <v>0</v>
      </c>
      <c r="AB18" s="130">
        <v>0</v>
      </c>
      <c r="AC18" s="130">
        <v>0</v>
      </c>
      <c r="AD18" s="130">
        <v>0</v>
      </c>
      <c r="AE18" s="130">
        <v>0</v>
      </c>
      <c r="AF18" s="130">
        <v>0</v>
      </c>
      <c r="AG18" s="130">
        <v>0</v>
      </c>
      <c r="AH18" s="130">
        <v>0</v>
      </c>
      <c r="AI18" s="130">
        <v>0</v>
      </c>
      <c r="AJ18" s="130">
        <v>0</v>
      </c>
      <c r="AK18" s="130">
        <v>0</v>
      </c>
      <c r="AL18" s="130">
        <v>0</v>
      </c>
      <c r="AM18" s="130">
        <v>0</v>
      </c>
      <c r="AN18" s="130">
        <v>0</v>
      </c>
      <c r="AO18" s="130">
        <v>0</v>
      </c>
      <c r="AP18" s="130">
        <v>2.7777777777777799E-4</v>
      </c>
      <c r="AQ18" s="130">
        <v>2.7777777777777799E-4</v>
      </c>
      <c r="AR18" s="130">
        <v>2.7777777777777799E-4</v>
      </c>
      <c r="AS18" s="130">
        <v>2.7777777777777799E-4</v>
      </c>
      <c r="AT18" s="130">
        <v>2.7877777782527502E-4</v>
      </c>
      <c r="AU18" s="130">
        <v>2.7877777782527502E-4</v>
      </c>
      <c r="AV18" s="130">
        <v>5.5755555565055004E-4</v>
      </c>
      <c r="AW18" s="130">
        <v>1.3078893759403999E-3</v>
      </c>
      <c r="AX18" s="130">
        <v>2.45545875610431E-3</v>
      </c>
      <c r="AY18" s="130">
        <v>1.2915872008893801E-2</v>
      </c>
      <c r="AZ18" s="130">
        <v>0.59513897985380504</v>
      </c>
      <c r="BA18" s="130">
        <v>1.17736795859597</v>
      </c>
      <c r="BB18" s="130">
        <v>1.46100149079102</v>
      </c>
      <c r="BC18" s="130">
        <v>1.79982572299624</v>
      </c>
      <c r="BD18" s="130">
        <v>2.2208029946436798</v>
      </c>
      <c r="BE18" s="131">
        <v>2.1105588529006898</v>
      </c>
      <c r="BF18" s="132">
        <v>-5.2238175230170499E-2</v>
      </c>
      <c r="BG18" s="132">
        <v>1.4554166036918701</v>
      </c>
      <c r="BH18" s="132">
        <v>2.4663993901201E-3</v>
      </c>
    </row>
    <row r="19" spans="1:60">
      <c r="A19" s="124" t="s">
        <v>266</v>
      </c>
      <c r="B19" s="130">
        <v>0</v>
      </c>
      <c r="C19" s="130">
        <v>0</v>
      </c>
      <c r="D19" s="130">
        <v>0</v>
      </c>
      <c r="E19" s="130">
        <v>0</v>
      </c>
      <c r="F19" s="130">
        <v>0</v>
      </c>
      <c r="G19" s="130">
        <v>0</v>
      </c>
      <c r="H19" s="130">
        <v>0</v>
      </c>
      <c r="I19" s="130">
        <v>0</v>
      </c>
      <c r="J19" s="130">
        <v>0</v>
      </c>
      <c r="K19" s="130">
        <v>0</v>
      </c>
      <c r="L19" s="130">
        <v>0</v>
      </c>
      <c r="M19" s="130">
        <v>0</v>
      </c>
      <c r="N19" s="130">
        <v>0</v>
      </c>
      <c r="O19" s="130">
        <v>0</v>
      </c>
      <c r="P19" s="130">
        <v>0</v>
      </c>
      <c r="Q19" s="130">
        <v>0</v>
      </c>
      <c r="R19" s="130">
        <v>0</v>
      </c>
      <c r="S19" s="130">
        <v>0</v>
      </c>
      <c r="T19" s="130">
        <v>0</v>
      </c>
      <c r="U19" s="130">
        <v>0</v>
      </c>
      <c r="V19" s="130">
        <v>0</v>
      </c>
      <c r="W19" s="130">
        <v>0</v>
      </c>
      <c r="X19" s="130">
        <v>0</v>
      </c>
      <c r="Y19" s="130">
        <v>0</v>
      </c>
      <c r="Z19" s="130">
        <v>0</v>
      </c>
      <c r="AA19" s="130">
        <v>0</v>
      </c>
      <c r="AB19" s="130">
        <v>0</v>
      </c>
      <c r="AC19" s="130">
        <v>0</v>
      </c>
      <c r="AD19" s="130">
        <v>0</v>
      </c>
      <c r="AE19" s="130">
        <v>0</v>
      </c>
      <c r="AF19" s="130">
        <v>0</v>
      </c>
      <c r="AG19" s="130">
        <v>0</v>
      </c>
      <c r="AH19" s="130">
        <v>0</v>
      </c>
      <c r="AI19" s="130">
        <v>0</v>
      </c>
      <c r="AJ19" s="130">
        <v>1.01010101010101E-4</v>
      </c>
      <c r="AK19" s="130">
        <v>1.2399999797344199E-4</v>
      </c>
      <c r="AL19" s="130">
        <v>3.23999997973442E-4</v>
      </c>
      <c r="AM19" s="130">
        <v>3.4000000059604602E-4</v>
      </c>
      <c r="AN19" s="130">
        <v>3.4000000059604602E-4</v>
      </c>
      <c r="AO19" s="130">
        <v>4.5500000119209297E-4</v>
      </c>
      <c r="AP19" s="130">
        <v>5.0581381830102799E-3</v>
      </c>
      <c r="AQ19" s="130">
        <v>4.4142690953198399E-3</v>
      </c>
      <c r="AR19" s="130">
        <v>6.1921111098594099E-3</v>
      </c>
      <c r="AS19" s="130">
        <v>9.8668888755970505E-3</v>
      </c>
      <c r="AT19" s="130">
        <v>1.9732989903445301E-2</v>
      </c>
      <c r="AU19" s="130">
        <v>4.60859394008237E-2</v>
      </c>
      <c r="AV19" s="130">
        <v>8.6433984019774104E-2</v>
      </c>
      <c r="AW19" s="130">
        <v>0.205137163768874</v>
      </c>
      <c r="AX19" s="130">
        <v>0.25073419904314698</v>
      </c>
      <c r="AY19" s="130">
        <v>0.32860880933085801</v>
      </c>
      <c r="AZ19" s="130">
        <v>0.42286256339717299</v>
      </c>
      <c r="BA19" s="130">
        <v>0.52632650438296702</v>
      </c>
      <c r="BB19" s="130">
        <v>0.686531204426995</v>
      </c>
      <c r="BC19" s="130">
        <v>0.803902006258571</v>
      </c>
      <c r="BD19" s="130">
        <v>1.3440399335801001</v>
      </c>
      <c r="BE19" s="131">
        <v>1.8114604923075299</v>
      </c>
      <c r="BF19" s="132">
        <v>0.34409038121966601</v>
      </c>
      <c r="BG19" s="132">
        <v>0.52518290162548398</v>
      </c>
      <c r="BH19" s="132">
        <v>2.1168730013444298E-3</v>
      </c>
    </row>
    <row r="20" spans="1:60">
      <c r="A20" s="124" t="s">
        <v>267</v>
      </c>
      <c r="B20" s="130">
        <v>0</v>
      </c>
      <c r="C20" s="130">
        <v>0</v>
      </c>
      <c r="D20" s="130">
        <v>0</v>
      </c>
      <c r="E20" s="130">
        <v>0</v>
      </c>
      <c r="F20" s="130">
        <v>0</v>
      </c>
      <c r="G20" s="130">
        <v>0</v>
      </c>
      <c r="H20" s="130">
        <v>0</v>
      </c>
      <c r="I20" s="130">
        <v>0</v>
      </c>
      <c r="J20" s="130">
        <v>0</v>
      </c>
      <c r="K20" s="130">
        <v>0</v>
      </c>
      <c r="L20" s="130">
        <v>0</v>
      </c>
      <c r="M20" s="130">
        <v>0</v>
      </c>
      <c r="N20" s="130">
        <v>0</v>
      </c>
      <c r="O20" s="130">
        <v>0</v>
      </c>
      <c r="P20" s="130">
        <v>0</v>
      </c>
      <c r="Q20" s="130">
        <v>0</v>
      </c>
      <c r="R20" s="130">
        <v>0</v>
      </c>
      <c r="S20" s="130">
        <v>0</v>
      </c>
      <c r="T20" s="130">
        <v>0</v>
      </c>
      <c r="U20" s="130">
        <v>0</v>
      </c>
      <c r="V20" s="130">
        <v>0</v>
      </c>
      <c r="W20" s="130">
        <v>0</v>
      </c>
      <c r="X20" s="130">
        <v>0</v>
      </c>
      <c r="Y20" s="130">
        <v>0</v>
      </c>
      <c r="Z20" s="130">
        <v>0</v>
      </c>
      <c r="AA20" s="130">
        <v>0</v>
      </c>
      <c r="AB20" s="130">
        <v>0</v>
      </c>
      <c r="AC20" s="130">
        <v>0</v>
      </c>
      <c r="AD20" s="130">
        <v>0</v>
      </c>
      <c r="AE20" s="130">
        <v>0</v>
      </c>
      <c r="AF20" s="130">
        <v>0</v>
      </c>
      <c r="AG20" s="130">
        <v>0</v>
      </c>
      <c r="AH20" s="130">
        <v>0</v>
      </c>
      <c r="AI20" s="130">
        <v>0</v>
      </c>
      <c r="AJ20" s="130">
        <v>0</v>
      </c>
      <c r="AK20" s="130">
        <v>1.5999999999999999E-5</v>
      </c>
      <c r="AL20" s="130">
        <v>1.5999999999999999E-5</v>
      </c>
      <c r="AM20" s="130">
        <v>1.5999999999999999E-5</v>
      </c>
      <c r="AN20" s="130">
        <v>2.4000000000000001E-5</v>
      </c>
      <c r="AO20" s="130">
        <v>2.4000000000000001E-5</v>
      </c>
      <c r="AP20" s="130">
        <v>2.5999999999999998E-5</v>
      </c>
      <c r="AQ20" s="130">
        <v>3.6999999999999998E-5</v>
      </c>
      <c r="AR20" s="130">
        <v>3.6999999999999998E-5</v>
      </c>
      <c r="AS20" s="130">
        <v>9.7999999999999997E-5</v>
      </c>
      <c r="AT20" s="130">
        <v>1.2799999999999999E-4</v>
      </c>
      <c r="AU20" s="130">
        <v>8.9093383765666192E-3</v>
      </c>
      <c r="AV20" s="130">
        <v>3.5636777771578899E-2</v>
      </c>
      <c r="AW20" s="130">
        <v>5.4334298437390099E-2</v>
      </c>
      <c r="AX20" s="130">
        <v>4.7101843334286998E-2</v>
      </c>
      <c r="AY20" s="130">
        <v>6.3802810682096894E-2</v>
      </c>
      <c r="AZ20" s="130">
        <v>0.12283661971934499</v>
      </c>
      <c r="BA20" s="130">
        <v>0.22520722674107399</v>
      </c>
      <c r="BB20" s="130">
        <v>0.34633588440831298</v>
      </c>
      <c r="BC20" s="130">
        <v>0.61797630260039105</v>
      </c>
      <c r="BD20" s="130">
        <v>0.69164154710553405</v>
      </c>
      <c r="BE20" s="131">
        <v>0.79459011243857902</v>
      </c>
      <c r="BF20" s="132">
        <v>0.14570777958412201</v>
      </c>
      <c r="BG20" s="132">
        <v>1.3619304786733999</v>
      </c>
      <c r="BH20" s="132">
        <v>9.2855812384502496E-4</v>
      </c>
    </row>
    <row r="21" spans="1:60" s="125" customFormat="1">
      <c r="A21" s="133" t="s">
        <v>268</v>
      </c>
      <c r="B21" s="134">
        <v>0</v>
      </c>
      <c r="C21" s="134">
        <v>0</v>
      </c>
      <c r="D21" s="134">
        <v>0</v>
      </c>
      <c r="E21" s="134">
        <v>0</v>
      </c>
      <c r="F21" s="134">
        <v>0</v>
      </c>
      <c r="G21" s="134">
        <v>0</v>
      </c>
      <c r="H21" s="134">
        <v>0</v>
      </c>
      <c r="I21" s="134">
        <v>0</v>
      </c>
      <c r="J21" s="134">
        <v>0</v>
      </c>
      <c r="K21" s="134">
        <v>0</v>
      </c>
      <c r="L21" s="134">
        <v>0</v>
      </c>
      <c r="M21" s="134">
        <v>0</v>
      </c>
      <c r="N21" s="134">
        <v>0</v>
      </c>
      <c r="O21" s="134">
        <v>0</v>
      </c>
      <c r="P21" s="134">
        <v>0</v>
      </c>
      <c r="Q21" s="134">
        <v>0</v>
      </c>
      <c r="R21" s="134">
        <v>0</v>
      </c>
      <c r="S21" s="134">
        <v>0</v>
      </c>
      <c r="T21" s="134">
        <v>0</v>
      </c>
      <c r="U21" s="134">
        <v>0</v>
      </c>
      <c r="V21" s="134">
        <v>0</v>
      </c>
      <c r="W21" s="134">
        <v>0</v>
      </c>
      <c r="X21" s="134">
        <v>0</v>
      </c>
      <c r="Y21" s="134">
        <v>0</v>
      </c>
      <c r="Z21" s="134">
        <v>0</v>
      </c>
      <c r="AA21" s="134">
        <v>0</v>
      </c>
      <c r="AB21" s="134">
        <v>0</v>
      </c>
      <c r="AC21" s="134">
        <v>0</v>
      </c>
      <c r="AD21" s="134">
        <v>0</v>
      </c>
      <c r="AE21" s="134">
        <v>0</v>
      </c>
      <c r="AF21" s="134">
        <v>0</v>
      </c>
      <c r="AG21" s="134">
        <v>0</v>
      </c>
      <c r="AH21" s="134">
        <v>0</v>
      </c>
      <c r="AI21" s="134">
        <v>1.7E-5</v>
      </c>
      <c r="AJ21" s="134">
        <v>1.2701010101010099E-4</v>
      </c>
      <c r="AK21" s="134">
        <v>2.1380136966035802E-3</v>
      </c>
      <c r="AL21" s="134">
        <v>3.68674999797344E-3</v>
      </c>
      <c r="AM21" s="134">
        <v>6.0192500005960504E-3</v>
      </c>
      <c r="AN21" s="134">
        <v>8.3320000005960501E-3</v>
      </c>
      <c r="AO21" s="134">
        <v>1.06757260285894E-2</v>
      </c>
      <c r="AP21" s="134">
        <v>1.7325555890788099E-2</v>
      </c>
      <c r="AQ21" s="134">
        <v>7.5199218730976104E-3</v>
      </c>
      <c r="AR21" s="134">
        <v>9.5149508876371906E-3</v>
      </c>
      <c r="AS21" s="134">
        <v>1.35430536533748E-2</v>
      </c>
      <c r="AT21" s="134">
        <v>2.3758730281270599E-2</v>
      </c>
      <c r="AU21" s="134">
        <v>6.1823945555215601E-2</v>
      </c>
      <c r="AV21" s="134">
        <v>0.13128443734700401</v>
      </c>
      <c r="AW21" s="134">
        <v>0.33952236838220501</v>
      </c>
      <c r="AX21" s="134">
        <v>0.53683065651790896</v>
      </c>
      <c r="AY21" s="134">
        <v>1.1230847781866999</v>
      </c>
      <c r="AZ21" s="134">
        <v>2.8547880022922598</v>
      </c>
      <c r="BA21" s="134">
        <v>4.8744590882041097</v>
      </c>
      <c r="BB21" s="134">
        <v>7.57788672746985</v>
      </c>
      <c r="BC21" s="134">
        <v>12.7195916228484</v>
      </c>
      <c r="BD21" s="134">
        <v>19.0889076585648</v>
      </c>
      <c r="BE21" s="134">
        <v>22.775573869262001</v>
      </c>
      <c r="BF21" s="135">
        <v>0.18987141284461401</v>
      </c>
      <c r="BG21" s="135">
        <v>0.95207178823563099</v>
      </c>
      <c r="BH21" s="135">
        <v>2.66155390187672E-2</v>
      </c>
    </row>
    <row r="22" spans="1:6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1"/>
      <c r="BF22" s="132"/>
      <c r="BG22" s="132"/>
      <c r="BH22" s="132"/>
    </row>
    <row r="23" spans="1:60">
      <c r="A23" s="136" t="s">
        <v>269</v>
      </c>
      <c r="B23" s="130">
        <v>0</v>
      </c>
      <c r="C23" s="130">
        <v>0</v>
      </c>
      <c r="D23" s="130">
        <v>0</v>
      </c>
      <c r="E23" s="130">
        <v>0</v>
      </c>
      <c r="F23" s="130">
        <v>0</v>
      </c>
      <c r="G23" s="130">
        <v>0</v>
      </c>
      <c r="H23" s="130">
        <v>0</v>
      </c>
      <c r="I23" s="130">
        <v>0</v>
      </c>
      <c r="J23" s="130">
        <v>0</v>
      </c>
      <c r="K23" s="130">
        <v>0</v>
      </c>
      <c r="L23" s="130">
        <v>0</v>
      </c>
      <c r="M23" s="130">
        <v>0</v>
      </c>
      <c r="N23" s="130">
        <v>0</v>
      </c>
      <c r="O23" s="130">
        <v>0</v>
      </c>
      <c r="P23" s="130">
        <v>0</v>
      </c>
      <c r="Q23" s="130">
        <v>0</v>
      </c>
      <c r="R23" s="130">
        <v>0</v>
      </c>
      <c r="S23" s="130">
        <v>0</v>
      </c>
      <c r="T23" s="130">
        <v>0</v>
      </c>
      <c r="U23" s="130">
        <v>0</v>
      </c>
      <c r="V23" s="130">
        <v>0</v>
      </c>
      <c r="W23" s="130">
        <v>0</v>
      </c>
      <c r="X23" s="130">
        <v>0</v>
      </c>
      <c r="Y23" s="130">
        <v>0</v>
      </c>
      <c r="Z23" s="130">
        <v>0</v>
      </c>
      <c r="AA23" s="130">
        <v>0</v>
      </c>
      <c r="AB23" s="130">
        <v>0</v>
      </c>
      <c r="AC23" s="130">
        <v>0</v>
      </c>
      <c r="AD23" s="130">
        <v>1E-3</v>
      </c>
      <c r="AE23" s="130">
        <v>1E-3</v>
      </c>
      <c r="AF23" s="130">
        <v>1E-3</v>
      </c>
      <c r="AG23" s="130">
        <v>1E-3</v>
      </c>
      <c r="AH23" s="130">
        <v>2E-3</v>
      </c>
      <c r="AI23" s="130">
        <v>2E-3</v>
      </c>
      <c r="AJ23" s="130">
        <v>2E-3</v>
      </c>
      <c r="AK23" s="130">
        <v>3.0000000000000001E-3</v>
      </c>
      <c r="AL23" s="130">
        <v>5.0000000000000001E-3</v>
      </c>
      <c r="AM23" s="130">
        <v>8.9999999999999993E-3</v>
      </c>
      <c r="AN23" s="130">
        <v>1.4999999999999999E-2</v>
      </c>
      <c r="AO23" s="130">
        <v>1.7999999999999999E-2</v>
      </c>
      <c r="AP23" s="130">
        <v>2.1018374999999999E-2</v>
      </c>
      <c r="AQ23" s="130">
        <v>2.2386875000000001E-2</v>
      </c>
      <c r="AR23" s="130">
        <v>2.4238375E-2</v>
      </c>
      <c r="AS23" s="130">
        <v>3.011991E-2</v>
      </c>
      <c r="AT23" s="130">
        <v>4.8914279999999997E-2</v>
      </c>
      <c r="AU23" s="130">
        <v>8.8813139999999999E-2</v>
      </c>
      <c r="AV23" s="130">
        <v>0.17406996</v>
      </c>
      <c r="AW23" s="130">
        <v>0.33748305000000001</v>
      </c>
      <c r="AX23" s="130">
        <v>0.62597400000000003</v>
      </c>
      <c r="AY23" s="130">
        <v>0.785246</v>
      </c>
      <c r="AZ23" s="130">
        <v>0.93709799999999999</v>
      </c>
      <c r="BA23" s="130">
        <v>1.0960160000000001</v>
      </c>
      <c r="BB23" s="130">
        <v>1.2689710000000001</v>
      </c>
      <c r="BC23" s="130">
        <v>1.4551320000000001</v>
      </c>
      <c r="BD23" s="130">
        <v>1.7020930000000001</v>
      </c>
      <c r="BE23" s="131">
        <v>1.5905747289147401</v>
      </c>
      <c r="BF23" s="132">
        <v>-6.8071547017658607E-2</v>
      </c>
      <c r="BG23" s="132">
        <v>0.42611570333603599</v>
      </c>
      <c r="BH23" s="132">
        <v>1.8587458653162401E-3</v>
      </c>
    </row>
    <row r="24" spans="1:60">
      <c r="A24" s="136" t="s">
        <v>270</v>
      </c>
      <c r="B24" s="130">
        <v>0</v>
      </c>
      <c r="C24" s="130">
        <v>0</v>
      </c>
      <c r="D24" s="130">
        <v>0</v>
      </c>
      <c r="E24" s="130">
        <v>0</v>
      </c>
      <c r="F24" s="130">
        <v>0</v>
      </c>
      <c r="G24" s="130">
        <v>0</v>
      </c>
      <c r="H24" s="130">
        <v>0</v>
      </c>
      <c r="I24" s="130">
        <v>0</v>
      </c>
      <c r="J24" s="130">
        <v>0</v>
      </c>
      <c r="K24" s="130">
        <v>0</v>
      </c>
      <c r="L24" s="130">
        <v>0</v>
      </c>
      <c r="M24" s="130">
        <v>0</v>
      </c>
      <c r="N24" s="130">
        <v>0</v>
      </c>
      <c r="O24" s="130">
        <v>0</v>
      </c>
      <c r="P24" s="130">
        <v>0</v>
      </c>
      <c r="Q24" s="130">
        <v>0</v>
      </c>
      <c r="R24" s="130">
        <v>0</v>
      </c>
      <c r="S24" s="130">
        <v>0</v>
      </c>
      <c r="T24" s="130">
        <v>0</v>
      </c>
      <c r="U24" s="130">
        <v>0</v>
      </c>
      <c r="V24" s="130">
        <v>0</v>
      </c>
      <c r="W24" s="130">
        <v>0</v>
      </c>
      <c r="X24" s="130">
        <v>0</v>
      </c>
      <c r="Y24" s="130">
        <v>0</v>
      </c>
      <c r="Z24" s="130">
        <v>0</v>
      </c>
      <c r="AA24" s="130">
        <v>0</v>
      </c>
      <c r="AB24" s="130">
        <v>0</v>
      </c>
      <c r="AC24" s="130">
        <v>0</v>
      </c>
      <c r="AD24" s="130">
        <v>0</v>
      </c>
      <c r="AE24" s="130">
        <v>0</v>
      </c>
      <c r="AF24" s="130">
        <v>0</v>
      </c>
      <c r="AG24" s="130">
        <v>0</v>
      </c>
      <c r="AH24" s="130">
        <v>0</v>
      </c>
      <c r="AI24" s="130">
        <v>0</v>
      </c>
      <c r="AJ24" s="130">
        <v>0</v>
      </c>
      <c r="AK24" s="130">
        <v>0</v>
      </c>
      <c r="AL24" s="130">
        <v>0</v>
      </c>
      <c r="AM24" s="130">
        <v>0</v>
      </c>
      <c r="AN24" s="130">
        <v>0</v>
      </c>
      <c r="AO24" s="130">
        <v>1E-3</v>
      </c>
      <c r="AP24" s="130">
        <v>1E-3</v>
      </c>
      <c r="AQ24" s="130">
        <v>2E-3</v>
      </c>
      <c r="AR24" s="130">
        <v>6.0000000000000001E-3</v>
      </c>
      <c r="AS24" s="130">
        <v>4.2000000000000003E-2</v>
      </c>
      <c r="AT24" s="130">
        <v>0.16600000000000001</v>
      </c>
      <c r="AU24" s="130">
        <v>0.56000000000000005</v>
      </c>
      <c r="AV24" s="130">
        <v>1.169</v>
      </c>
      <c r="AW24" s="130">
        <v>2.1480000000000001</v>
      </c>
      <c r="AX24" s="130">
        <v>2.6440000000000001</v>
      </c>
      <c r="AY24" s="130">
        <v>2.8862000000000001</v>
      </c>
      <c r="AZ24" s="130">
        <v>3.05630000000001</v>
      </c>
      <c r="BA24" s="130">
        <v>3.0952000000000099</v>
      </c>
      <c r="BB24" s="130">
        <v>3.3076000000000101</v>
      </c>
      <c r="BC24" s="130">
        <v>3.90290000000001</v>
      </c>
      <c r="BD24" s="130">
        <v>4.2469999999999999</v>
      </c>
      <c r="BE24" s="131">
        <v>5.1373789969385797</v>
      </c>
      <c r="BF24" s="132">
        <v>0.20634387621900899</v>
      </c>
      <c r="BG24" s="132">
        <v>0.382921145680649</v>
      </c>
      <c r="BH24" s="132">
        <v>6.0035418616499097E-3</v>
      </c>
    </row>
    <row r="25" spans="1:60">
      <c r="A25" s="136" t="s">
        <v>271</v>
      </c>
      <c r="B25" s="130">
        <v>0</v>
      </c>
      <c r="C25" s="130">
        <v>0</v>
      </c>
      <c r="D25" s="130">
        <v>0</v>
      </c>
      <c r="E25" s="130">
        <v>0</v>
      </c>
      <c r="F25" s="130">
        <v>0</v>
      </c>
      <c r="G25" s="130">
        <v>0</v>
      </c>
      <c r="H25" s="130">
        <v>0</v>
      </c>
      <c r="I25" s="130">
        <v>0</v>
      </c>
      <c r="J25" s="130">
        <v>0</v>
      </c>
      <c r="K25" s="130">
        <v>0</v>
      </c>
      <c r="L25" s="130">
        <v>0</v>
      </c>
      <c r="M25" s="130">
        <v>0</v>
      </c>
      <c r="N25" s="130">
        <v>0</v>
      </c>
      <c r="O25" s="130">
        <v>0</v>
      </c>
      <c r="P25" s="130">
        <v>0</v>
      </c>
      <c r="Q25" s="130">
        <v>0</v>
      </c>
      <c r="R25" s="130">
        <v>0</v>
      </c>
      <c r="S25" s="130">
        <v>0</v>
      </c>
      <c r="T25" s="130">
        <v>0</v>
      </c>
      <c r="U25" s="130">
        <v>0</v>
      </c>
      <c r="V25" s="130">
        <v>0</v>
      </c>
      <c r="W25" s="130">
        <v>0</v>
      </c>
      <c r="X25" s="130">
        <v>0</v>
      </c>
      <c r="Y25" s="130">
        <v>0</v>
      </c>
      <c r="Z25" s="130">
        <v>0</v>
      </c>
      <c r="AA25" s="130">
        <v>0</v>
      </c>
      <c r="AB25" s="130">
        <v>0</v>
      </c>
      <c r="AC25" s="130">
        <v>0</v>
      </c>
      <c r="AD25" s="130">
        <v>0</v>
      </c>
      <c r="AE25" s="130">
        <v>0</v>
      </c>
      <c r="AF25" s="130">
        <v>0</v>
      </c>
      <c r="AG25" s="130">
        <v>0</v>
      </c>
      <c r="AH25" s="130">
        <v>0</v>
      </c>
      <c r="AI25" s="130">
        <v>0</v>
      </c>
      <c r="AJ25" s="130">
        <v>0</v>
      </c>
      <c r="AK25" s="130">
        <v>0</v>
      </c>
      <c r="AL25" s="130">
        <v>0</v>
      </c>
      <c r="AM25" s="130">
        <v>0</v>
      </c>
      <c r="AN25" s="130">
        <v>0</v>
      </c>
      <c r="AO25" s="130">
        <v>0</v>
      </c>
      <c r="AP25" s="130">
        <v>0</v>
      </c>
      <c r="AQ25" s="130">
        <v>0</v>
      </c>
      <c r="AR25" s="130">
        <v>0</v>
      </c>
      <c r="AS25" s="130">
        <v>0</v>
      </c>
      <c r="AT25" s="130">
        <v>3.0000000000000001E-3</v>
      </c>
      <c r="AU25" s="130">
        <v>1.4999999999999999E-2</v>
      </c>
      <c r="AV25" s="130">
        <v>0.10100000000000001</v>
      </c>
      <c r="AW25" s="130">
        <v>0.81399999999999995</v>
      </c>
      <c r="AX25" s="130">
        <v>1.361</v>
      </c>
      <c r="AY25" s="130">
        <v>1.252</v>
      </c>
      <c r="AZ25" s="130">
        <v>1.383</v>
      </c>
      <c r="BA25" s="130">
        <v>1.3859999999999999</v>
      </c>
      <c r="BB25" s="130">
        <v>1.402965</v>
      </c>
      <c r="BC25" s="130">
        <v>1.3427750000000001</v>
      </c>
      <c r="BD25" s="130">
        <v>1.4424999999999999</v>
      </c>
      <c r="BE25" s="131">
        <v>1.49731906937426</v>
      </c>
      <c r="BF25" s="132">
        <v>3.5166747775106103E-2</v>
      </c>
      <c r="BG25" s="132">
        <v>0.85438308306850197</v>
      </c>
      <c r="BH25" s="132">
        <v>1.74976728767565E-3</v>
      </c>
    </row>
    <row r="26" spans="1:60">
      <c r="A26" s="136" t="s">
        <v>272</v>
      </c>
      <c r="B26" s="130" t="s">
        <v>273</v>
      </c>
      <c r="C26" s="130" t="s">
        <v>273</v>
      </c>
      <c r="D26" s="130" t="s">
        <v>273</v>
      </c>
      <c r="E26" s="130" t="s">
        <v>273</v>
      </c>
      <c r="F26" s="130" t="s">
        <v>273</v>
      </c>
      <c r="G26" s="130" t="s">
        <v>273</v>
      </c>
      <c r="H26" s="130" t="s">
        <v>273</v>
      </c>
      <c r="I26" s="130" t="s">
        <v>273</v>
      </c>
      <c r="J26" s="130" t="s">
        <v>273</v>
      </c>
      <c r="K26" s="130" t="s">
        <v>273</v>
      </c>
      <c r="L26" s="130" t="s">
        <v>273</v>
      </c>
      <c r="M26" s="130" t="s">
        <v>273</v>
      </c>
      <c r="N26" s="130" t="s">
        <v>273</v>
      </c>
      <c r="O26" s="130" t="s">
        <v>273</v>
      </c>
      <c r="P26" s="130" t="s">
        <v>273</v>
      </c>
      <c r="Q26" s="130" t="s">
        <v>273</v>
      </c>
      <c r="R26" s="130" t="s">
        <v>273</v>
      </c>
      <c r="S26" s="130" t="s">
        <v>273</v>
      </c>
      <c r="T26" s="130" t="s">
        <v>273</v>
      </c>
      <c r="U26" s="130" t="s">
        <v>273</v>
      </c>
      <c r="V26" s="130" t="s">
        <v>273</v>
      </c>
      <c r="W26" s="130" t="s">
        <v>273</v>
      </c>
      <c r="X26" s="130" t="s">
        <v>273</v>
      </c>
      <c r="Y26" s="130" t="s">
        <v>273</v>
      </c>
      <c r="Z26" s="130" t="s">
        <v>273</v>
      </c>
      <c r="AA26" s="130">
        <v>0</v>
      </c>
      <c r="AB26" s="130">
        <v>0</v>
      </c>
      <c r="AC26" s="130">
        <v>0</v>
      </c>
      <c r="AD26" s="130">
        <v>0</v>
      </c>
      <c r="AE26" s="130">
        <v>0</v>
      </c>
      <c r="AF26" s="130">
        <v>0</v>
      </c>
      <c r="AG26" s="130">
        <v>0</v>
      </c>
      <c r="AH26" s="130">
        <v>0</v>
      </c>
      <c r="AI26" s="130">
        <v>0</v>
      </c>
      <c r="AJ26" s="130">
        <v>0</v>
      </c>
      <c r="AK26" s="130">
        <v>0</v>
      </c>
      <c r="AL26" s="130">
        <v>0</v>
      </c>
      <c r="AM26" s="130">
        <v>0</v>
      </c>
      <c r="AN26" s="130">
        <v>0</v>
      </c>
      <c r="AO26" s="130">
        <v>0</v>
      </c>
      <c r="AP26" s="130">
        <v>0</v>
      </c>
      <c r="AQ26" s="130">
        <v>0</v>
      </c>
      <c r="AR26" s="130">
        <v>0</v>
      </c>
      <c r="AS26" s="130">
        <v>0</v>
      </c>
      <c r="AT26" s="130">
        <v>1.6464E-5</v>
      </c>
      <c r="AU26" s="130">
        <v>1.6464E-5</v>
      </c>
      <c r="AV26" s="130">
        <v>1.6464E-5</v>
      </c>
      <c r="AW26" s="130">
        <v>2E-3</v>
      </c>
      <c r="AX26" s="130">
        <v>1.1293958999999999E-2</v>
      </c>
      <c r="AY26" s="130">
        <v>3.5000000000000003E-2</v>
      </c>
      <c r="AZ26" s="130">
        <v>5.7000000000000002E-2</v>
      </c>
      <c r="BA26" s="130">
        <v>6.6000000000000003E-2</v>
      </c>
      <c r="BB26" s="130">
        <v>7.8700000000000006E-2</v>
      </c>
      <c r="BC26" s="130">
        <v>7.4899999999999994E-2</v>
      </c>
      <c r="BD26" s="130">
        <v>8.3099999999999993E-2</v>
      </c>
      <c r="BE26" s="131">
        <v>8.4059115320365002E-2</v>
      </c>
      <c r="BF26" s="132">
        <v>8.7779254678095296E-3</v>
      </c>
      <c r="BG26" s="132">
        <v>1.34588418070742</v>
      </c>
      <c r="BH26" s="132">
        <v>9.8231494694044804E-5</v>
      </c>
    </row>
    <row r="27" spans="1:60">
      <c r="A27" s="136" t="s">
        <v>274</v>
      </c>
      <c r="B27" s="130">
        <v>0</v>
      </c>
      <c r="C27" s="130">
        <v>0</v>
      </c>
      <c r="D27" s="130">
        <v>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0">
        <v>0</v>
      </c>
      <c r="U27" s="130">
        <v>0</v>
      </c>
      <c r="V27" s="130">
        <v>0</v>
      </c>
      <c r="W27" s="130">
        <v>0</v>
      </c>
      <c r="X27" s="130">
        <v>0</v>
      </c>
      <c r="Y27" s="130">
        <v>0</v>
      </c>
      <c r="Z27" s="130">
        <v>0</v>
      </c>
      <c r="AA27" s="130">
        <v>0</v>
      </c>
      <c r="AB27" s="130">
        <v>0</v>
      </c>
      <c r="AC27" s="130">
        <v>0</v>
      </c>
      <c r="AD27" s="130">
        <v>0</v>
      </c>
      <c r="AE27" s="130">
        <v>0</v>
      </c>
      <c r="AF27" s="130">
        <v>0</v>
      </c>
      <c r="AG27" s="130">
        <v>0</v>
      </c>
      <c r="AH27" s="130">
        <v>0</v>
      </c>
      <c r="AI27" s="130">
        <v>0</v>
      </c>
      <c r="AJ27" s="130">
        <v>0</v>
      </c>
      <c r="AK27" s="130">
        <v>0</v>
      </c>
      <c r="AL27" s="130">
        <v>0</v>
      </c>
      <c r="AM27" s="130">
        <v>0</v>
      </c>
      <c r="AN27" s="130">
        <v>0</v>
      </c>
      <c r="AO27" s="130">
        <v>4.0000000000000002E-4</v>
      </c>
      <c r="AP27" s="130">
        <v>5.6599999999999999E-4</v>
      </c>
      <c r="AQ27" s="130">
        <v>1.0020000000000001E-3</v>
      </c>
      <c r="AR27" s="130">
        <v>1.7329999999999999E-3</v>
      </c>
      <c r="AS27" s="130">
        <v>3.0000000000000001E-3</v>
      </c>
      <c r="AT27" s="130">
        <v>4.0000000000000001E-3</v>
      </c>
      <c r="AU27" s="130">
        <v>7.0000000000000001E-3</v>
      </c>
      <c r="AV27" s="130">
        <v>1.2E-2</v>
      </c>
      <c r="AW27" s="130">
        <v>2.1999999999999999E-2</v>
      </c>
      <c r="AX27" s="130">
        <v>4.7E-2</v>
      </c>
      <c r="AY27" s="130">
        <v>8.3599999999999994E-2</v>
      </c>
      <c r="AZ27" s="130">
        <v>0.12665899999999999</v>
      </c>
      <c r="BA27" s="130">
        <v>0.14593700000000001</v>
      </c>
      <c r="BB27" s="130">
        <v>0.17202000000000001</v>
      </c>
      <c r="BC27" s="130">
        <v>0.19183</v>
      </c>
      <c r="BD27" s="130">
        <v>0.21826699999999999</v>
      </c>
      <c r="BE27" s="131">
        <v>0.32487500000000002</v>
      </c>
      <c r="BF27" s="132">
        <v>0.48436256231119801</v>
      </c>
      <c r="BG27" s="132">
        <v>0.49173887884995598</v>
      </c>
      <c r="BH27" s="132">
        <v>3.7964897342901497E-4</v>
      </c>
    </row>
    <row r="28" spans="1:60">
      <c r="A28" s="136" t="s">
        <v>275</v>
      </c>
      <c r="B28" s="130">
        <v>0</v>
      </c>
      <c r="C28" s="130">
        <v>0</v>
      </c>
      <c r="D28" s="130">
        <v>0</v>
      </c>
      <c r="E28" s="130">
        <v>0</v>
      </c>
      <c r="F28" s="130">
        <v>0</v>
      </c>
      <c r="G28" s="130">
        <v>0</v>
      </c>
      <c r="H28" s="130">
        <v>0</v>
      </c>
      <c r="I28" s="130">
        <v>0</v>
      </c>
      <c r="J28" s="130">
        <v>0</v>
      </c>
      <c r="K28" s="130">
        <v>0</v>
      </c>
      <c r="L28" s="130">
        <v>0</v>
      </c>
      <c r="M28" s="130">
        <v>0</v>
      </c>
      <c r="N28" s="130">
        <v>0</v>
      </c>
      <c r="O28" s="130">
        <v>0</v>
      </c>
      <c r="P28" s="130">
        <v>0</v>
      </c>
      <c r="Q28" s="130">
        <v>0</v>
      </c>
      <c r="R28" s="130">
        <v>0</v>
      </c>
      <c r="S28" s="130">
        <v>0</v>
      </c>
      <c r="T28" s="130">
        <v>0</v>
      </c>
      <c r="U28" s="130">
        <v>0</v>
      </c>
      <c r="V28" s="130">
        <v>0</v>
      </c>
      <c r="W28" s="130">
        <v>0</v>
      </c>
      <c r="X28" s="130">
        <v>0</v>
      </c>
      <c r="Y28" s="130">
        <v>0</v>
      </c>
      <c r="Z28" s="130">
        <v>0</v>
      </c>
      <c r="AA28" s="130">
        <v>0</v>
      </c>
      <c r="AB28" s="130">
        <v>0</v>
      </c>
      <c r="AC28" s="130">
        <v>0</v>
      </c>
      <c r="AD28" s="130">
        <v>0</v>
      </c>
      <c r="AE28" s="130">
        <v>0</v>
      </c>
      <c r="AF28" s="130">
        <v>0</v>
      </c>
      <c r="AG28" s="130">
        <v>0</v>
      </c>
      <c r="AH28" s="130">
        <v>0</v>
      </c>
      <c r="AI28" s="130">
        <v>0</v>
      </c>
      <c r="AJ28" s="130">
        <v>0</v>
      </c>
      <c r="AK28" s="130">
        <v>0</v>
      </c>
      <c r="AL28" s="130">
        <v>0</v>
      </c>
      <c r="AM28" s="130">
        <v>0</v>
      </c>
      <c r="AN28" s="130">
        <v>0</v>
      </c>
      <c r="AO28" s="130">
        <v>1E-4</v>
      </c>
      <c r="AP28" s="130">
        <v>6.7999999999999999E-5</v>
      </c>
      <c r="AQ28" s="130">
        <v>1.7000000000000001E-4</v>
      </c>
      <c r="AR28" s="130">
        <v>1.7539999999999999E-3</v>
      </c>
      <c r="AS28" s="130">
        <v>1.2937000000000001E-2</v>
      </c>
      <c r="AT28" s="130">
        <v>8.8806999999999997E-2</v>
      </c>
      <c r="AU28" s="130">
        <v>0.61570199999999997</v>
      </c>
      <c r="AV28" s="130">
        <v>2.1179999999999999</v>
      </c>
      <c r="AW28" s="130">
        <v>2.1730999999999998</v>
      </c>
      <c r="AX28" s="130">
        <v>2.0701999999999998</v>
      </c>
      <c r="AY28" s="130">
        <v>2.1229</v>
      </c>
      <c r="AZ28" s="130">
        <v>2.2637999999999998</v>
      </c>
      <c r="BA28" s="130">
        <v>2.1309999999999998</v>
      </c>
      <c r="BB28" s="130">
        <v>2.193368</v>
      </c>
      <c r="BC28" s="130">
        <v>2.339677</v>
      </c>
      <c r="BD28" s="130">
        <v>2.2858999999999998</v>
      </c>
      <c r="BE28" s="131">
        <v>2.2330999999999999</v>
      </c>
      <c r="BF28" s="132">
        <v>-2.5767254088201099E-2</v>
      </c>
      <c r="BG28" s="132">
        <v>0.38376073416936302</v>
      </c>
      <c r="BH28" s="132">
        <v>2.6096009928875201E-3</v>
      </c>
    </row>
    <row r="29" spans="1:60">
      <c r="A29" s="136" t="s">
        <v>276</v>
      </c>
      <c r="B29" s="130">
        <v>0</v>
      </c>
      <c r="C29" s="130">
        <v>0</v>
      </c>
      <c r="D29" s="130">
        <v>0</v>
      </c>
      <c r="E29" s="130">
        <v>0</v>
      </c>
      <c r="F29" s="130">
        <v>0</v>
      </c>
      <c r="G29" s="130">
        <v>0</v>
      </c>
      <c r="H29" s="130">
        <v>0</v>
      </c>
      <c r="I29" s="130">
        <v>0</v>
      </c>
      <c r="J29" s="130">
        <v>0</v>
      </c>
      <c r="K29" s="130">
        <v>0</v>
      </c>
      <c r="L29" s="130">
        <v>0</v>
      </c>
      <c r="M29" s="130">
        <v>0</v>
      </c>
      <c r="N29" s="130">
        <v>0</v>
      </c>
      <c r="O29" s="130">
        <v>0</v>
      </c>
      <c r="P29" s="130">
        <v>0</v>
      </c>
      <c r="Q29" s="130">
        <v>0</v>
      </c>
      <c r="R29" s="130">
        <v>0</v>
      </c>
      <c r="S29" s="130">
        <v>0</v>
      </c>
      <c r="T29" s="130">
        <v>0</v>
      </c>
      <c r="U29" s="130">
        <v>0</v>
      </c>
      <c r="V29" s="130">
        <v>0</v>
      </c>
      <c r="W29" s="130">
        <v>0</v>
      </c>
      <c r="X29" s="130">
        <v>0</v>
      </c>
      <c r="Y29" s="130">
        <v>0</v>
      </c>
      <c r="Z29" s="130">
        <v>0</v>
      </c>
      <c r="AA29" s="130">
        <v>0</v>
      </c>
      <c r="AB29" s="130">
        <v>0</v>
      </c>
      <c r="AC29" s="130">
        <v>0</v>
      </c>
      <c r="AD29" s="130">
        <v>0</v>
      </c>
      <c r="AE29" s="130">
        <v>0</v>
      </c>
      <c r="AF29" s="130">
        <v>0</v>
      </c>
      <c r="AG29" s="130">
        <v>1.61111111111111E-4</v>
      </c>
      <c r="AH29" s="130">
        <v>3.1944444444444398E-4</v>
      </c>
      <c r="AI29" s="130">
        <v>4.0000000000000002E-4</v>
      </c>
      <c r="AJ29" s="130">
        <v>8.8055555555555597E-4</v>
      </c>
      <c r="AK29" s="130">
        <v>1.1999999999999999E-3</v>
      </c>
      <c r="AL29" s="130">
        <v>1.1999999999999999E-3</v>
      </c>
      <c r="AM29" s="130">
        <v>1.28055555555556E-3</v>
      </c>
      <c r="AN29" s="130">
        <v>1.51944444444444E-3</v>
      </c>
      <c r="AO29" s="130">
        <v>1.8388888888888899E-3</v>
      </c>
      <c r="AP29" s="130">
        <v>2.1611111111111102E-3</v>
      </c>
      <c r="AQ29" s="130">
        <v>2.2138888888888898E-3</v>
      </c>
      <c r="AR29" s="130">
        <v>2.4944444444444402E-3</v>
      </c>
      <c r="AS29" s="130">
        <v>2.6222222222222198E-3</v>
      </c>
      <c r="AT29" s="130">
        <v>3.7499999999999999E-3</v>
      </c>
      <c r="AU29" s="130">
        <v>6.1611111111111103E-3</v>
      </c>
      <c r="AV29" s="130">
        <v>1.51305555555556E-2</v>
      </c>
      <c r="AW29" s="130">
        <v>0.103861111111111</v>
      </c>
      <c r="AX29" s="130">
        <v>0.51754166666666701</v>
      </c>
      <c r="AY29" s="130">
        <v>0.59551666666666703</v>
      </c>
      <c r="AZ29" s="130">
        <v>0.60426111111111103</v>
      </c>
      <c r="BA29" s="130">
        <v>0.743780555555556</v>
      </c>
      <c r="BB29" s="130">
        <v>0.75148611111111097</v>
      </c>
      <c r="BC29" s="130">
        <v>0.95297299999999996</v>
      </c>
      <c r="BD29" s="130">
        <v>0.96326944444444396</v>
      </c>
      <c r="BE29" s="131">
        <v>1.18131391838624</v>
      </c>
      <c r="BF29" s="132">
        <v>0.22300804984932501</v>
      </c>
      <c r="BG29" s="132">
        <v>0.74169318161573305</v>
      </c>
      <c r="BH29" s="132">
        <v>1.38048362112425E-3</v>
      </c>
    </row>
    <row r="30" spans="1:60">
      <c r="A30" s="136" t="s">
        <v>277</v>
      </c>
      <c r="B30" s="130" t="s">
        <v>273</v>
      </c>
      <c r="C30" s="130" t="s">
        <v>273</v>
      </c>
      <c r="D30" s="130" t="s">
        <v>273</v>
      </c>
      <c r="E30" s="130" t="s">
        <v>273</v>
      </c>
      <c r="F30" s="130" t="s">
        <v>273</v>
      </c>
      <c r="G30" s="130" t="s">
        <v>273</v>
      </c>
      <c r="H30" s="130" t="s">
        <v>273</v>
      </c>
      <c r="I30" s="130" t="s">
        <v>273</v>
      </c>
      <c r="J30" s="130" t="s">
        <v>273</v>
      </c>
      <c r="K30" s="130" t="s">
        <v>273</v>
      </c>
      <c r="L30" s="130" t="s">
        <v>273</v>
      </c>
      <c r="M30" s="130" t="s">
        <v>273</v>
      </c>
      <c r="N30" s="130" t="s">
        <v>273</v>
      </c>
      <c r="O30" s="130" t="s">
        <v>273</v>
      </c>
      <c r="P30" s="130" t="s">
        <v>273</v>
      </c>
      <c r="Q30" s="130" t="s">
        <v>273</v>
      </c>
      <c r="R30" s="130" t="s">
        <v>273</v>
      </c>
      <c r="S30" s="130" t="s">
        <v>273</v>
      </c>
      <c r="T30" s="130" t="s">
        <v>273</v>
      </c>
      <c r="U30" s="130" t="s">
        <v>273</v>
      </c>
      <c r="V30" s="130">
        <v>0</v>
      </c>
      <c r="W30" s="130">
        <v>0</v>
      </c>
      <c r="X30" s="130">
        <v>0</v>
      </c>
      <c r="Y30" s="130">
        <v>0</v>
      </c>
      <c r="Z30" s="130">
        <v>0</v>
      </c>
      <c r="AA30" s="130">
        <v>0</v>
      </c>
      <c r="AB30" s="130">
        <v>0</v>
      </c>
      <c r="AC30" s="130">
        <v>0</v>
      </c>
      <c r="AD30" s="130">
        <v>0</v>
      </c>
      <c r="AE30" s="130">
        <v>0</v>
      </c>
      <c r="AF30" s="130">
        <v>0</v>
      </c>
      <c r="AG30" s="130">
        <v>0</v>
      </c>
      <c r="AH30" s="130">
        <v>0</v>
      </c>
      <c r="AI30" s="130">
        <v>0</v>
      </c>
      <c r="AJ30" s="130">
        <v>0</v>
      </c>
      <c r="AK30" s="130">
        <v>0</v>
      </c>
      <c r="AL30" s="130">
        <v>0</v>
      </c>
      <c r="AM30" s="130">
        <v>0</v>
      </c>
      <c r="AN30" s="130">
        <v>0</v>
      </c>
      <c r="AO30" s="130">
        <v>0</v>
      </c>
      <c r="AP30" s="130">
        <v>0</v>
      </c>
      <c r="AQ30" s="130">
        <v>0</v>
      </c>
      <c r="AR30" s="130">
        <v>0</v>
      </c>
      <c r="AS30" s="130">
        <v>0</v>
      </c>
      <c r="AT30" s="130">
        <v>1E-4</v>
      </c>
      <c r="AU30" s="130">
        <v>1E-4</v>
      </c>
      <c r="AV30" s="130">
        <v>2.0000000000000001E-4</v>
      </c>
      <c r="AW30" s="130">
        <v>2.9999999999999997E-4</v>
      </c>
      <c r="AX30" s="130">
        <v>1.4E-3</v>
      </c>
      <c r="AY30" s="130">
        <v>3.0999999999999999E-3</v>
      </c>
      <c r="AZ30" s="130">
        <v>5.8999999999999999E-3</v>
      </c>
      <c r="BA30" s="130">
        <v>9.6769999999999998E-3</v>
      </c>
      <c r="BB30" s="130">
        <v>1.4492E-2</v>
      </c>
      <c r="BC30" s="130">
        <v>3.0802E-2</v>
      </c>
      <c r="BD30" s="130">
        <v>0.11644894182014499</v>
      </c>
      <c r="BE30" s="131">
        <v>0.125815067412299</v>
      </c>
      <c r="BF30" s="132">
        <v>7.7479180457487695E-2</v>
      </c>
      <c r="BG30" s="132">
        <v>1.02587924265928</v>
      </c>
      <c r="BH30" s="132">
        <v>1.4702750653322499E-4</v>
      </c>
    </row>
    <row r="31" spans="1:60">
      <c r="A31" s="136" t="s">
        <v>278</v>
      </c>
      <c r="B31" s="130">
        <v>0</v>
      </c>
      <c r="C31" s="130">
        <v>0</v>
      </c>
      <c r="D31" s="130">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5.0000000000000001E-4</v>
      </c>
      <c r="AB31" s="130">
        <v>5.0000000000000001E-4</v>
      </c>
      <c r="AC31" s="130">
        <v>5.9999999999999995E-4</v>
      </c>
      <c r="AD31" s="130">
        <v>6.9999999999999999E-4</v>
      </c>
      <c r="AE31" s="130">
        <v>8.0000000000000004E-4</v>
      </c>
      <c r="AF31" s="130">
        <v>8.0000000000000004E-4</v>
      </c>
      <c r="AG31" s="130">
        <v>1E-3</v>
      </c>
      <c r="AH31" s="130">
        <v>1.1999999999999999E-3</v>
      </c>
      <c r="AI31" s="130">
        <v>1.2999999999999999E-3</v>
      </c>
      <c r="AJ31" s="130">
        <v>1.4E-3</v>
      </c>
      <c r="AK31" s="130">
        <v>1.6000000000000001E-3</v>
      </c>
      <c r="AL31" s="130">
        <v>1.6999999999999999E-3</v>
      </c>
      <c r="AM31" s="130">
        <v>1.9E-3</v>
      </c>
      <c r="AN31" s="130">
        <v>2.0999999999999999E-3</v>
      </c>
      <c r="AO31" s="130">
        <v>2.3999999999999998E-3</v>
      </c>
      <c r="AP31" s="130">
        <v>2.5999999999999999E-3</v>
      </c>
      <c r="AQ31" s="130">
        <v>3.3999999999999998E-3</v>
      </c>
      <c r="AR31" s="130">
        <v>3.8E-3</v>
      </c>
      <c r="AS31" s="130">
        <v>3.8999999999999998E-3</v>
      </c>
      <c r="AT31" s="130">
        <v>4.3E-3</v>
      </c>
      <c r="AU31" s="130">
        <v>4.7000000000000002E-3</v>
      </c>
      <c r="AV31" s="130">
        <v>5.3E-3</v>
      </c>
      <c r="AW31" s="130">
        <v>5.7000000000000002E-3</v>
      </c>
      <c r="AX31" s="130">
        <v>6.4999999999999997E-3</v>
      </c>
      <c r="AY31" s="130">
        <v>8.0000000000000002E-3</v>
      </c>
      <c r="AZ31" s="130">
        <v>1.1111111111111099E-2</v>
      </c>
      <c r="BA31" s="130">
        <v>2.2222222222222199E-2</v>
      </c>
      <c r="BB31" s="130">
        <v>4.9494949494949501E-2</v>
      </c>
      <c r="BC31" s="130">
        <v>9.0909090909090898E-2</v>
      </c>
      <c r="BD31" s="130">
        <v>0.148484848484848</v>
      </c>
      <c r="BE31" s="131">
        <v>0.25858585858585897</v>
      </c>
      <c r="BF31" s="132">
        <v>0.73673841121147898</v>
      </c>
      <c r="BG31" s="132">
        <v>0.42502134134834502</v>
      </c>
      <c r="BH31" s="132">
        <v>3.0218347289074802E-4</v>
      </c>
    </row>
    <row r="32" spans="1:60">
      <c r="A32" s="136" t="s">
        <v>279</v>
      </c>
      <c r="B32" s="130">
        <v>0</v>
      </c>
      <c r="C32" s="130">
        <v>0</v>
      </c>
      <c r="D32" s="130">
        <v>0</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0">
        <v>0</v>
      </c>
      <c r="U32" s="130">
        <v>0</v>
      </c>
      <c r="V32" s="130">
        <v>0</v>
      </c>
      <c r="W32" s="130">
        <v>0</v>
      </c>
      <c r="X32" s="130">
        <v>0</v>
      </c>
      <c r="Y32" s="130">
        <v>0</v>
      </c>
      <c r="Z32" s="130">
        <v>0</v>
      </c>
      <c r="AA32" s="130">
        <v>0</v>
      </c>
      <c r="AB32" s="130">
        <v>0</v>
      </c>
      <c r="AC32" s="130">
        <v>1.488E-3</v>
      </c>
      <c r="AD32" s="130">
        <v>1.683E-3</v>
      </c>
      <c r="AE32" s="130">
        <v>1.8785E-3</v>
      </c>
      <c r="AF32" s="130">
        <v>2.0400000000000001E-3</v>
      </c>
      <c r="AG32" s="130">
        <v>2.6503E-3</v>
      </c>
      <c r="AH32" s="130">
        <v>3.4068000000000002E-3</v>
      </c>
      <c r="AI32" s="130">
        <v>4.0885000000000001E-3</v>
      </c>
      <c r="AJ32" s="130">
        <v>4.5475000000000003E-3</v>
      </c>
      <c r="AK32" s="130">
        <v>5.2232499999999996E-3</v>
      </c>
      <c r="AL32" s="130">
        <v>6.1605000000000002E-3</v>
      </c>
      <c r="AM32" s="130">
        <v>7.1034499999999999E-3</v>
      </c>
      <c r="AN32" s="130">
        <v>7.7673000000000004E-3</v>
      </c>
      <c r="AO32" s="130">
        <v>8.4479840000000004E-3</v>
      </c>
      <c r="AP32" s="130">
        <v>1.050076E-2</v>
      </c>
      <c r="AQ32" s="130">
        <v>1.190605E-2</v>
      </c>
      <c r="AR32" s="130">
        <v>1.7999999999999999E-2</v>
      </c>
      <c r="AS32" s="130">
        <v>4.2000000000000003E-2</v>
      </c>
      <c r="AT32" s="130">
        <v>0.17399999999999999</v>
      </c>
      <c r="AU32" s="130">
        <v>0.62</v>
      </c>
      <c r="AV32" s="130">
        <v>2.0779999999999998</v>
      </c>
      <c r="AW32" s="130">
        <v>4.016</v>
      </c>
      <c r="AX32" s="130">
        <v>4.7350000000000003</v>
      </c>
      <c r="AY32" s="130">
        <v>5.9130000000000003</v>
      </c>
      <c r="AZ32" s="130">
        <v>7.2631625978400001</v>
      </c>
      <c r="BA32" s="130">
        <v>8.1649432169999994</v>
      </c>
      <c r="BB32" s="130">
        <v>9.1026251590000005</v>
      </c>
      <c r="BC32" s="130">
        <v>10.41155150811</v>
      </c>
      <c r="BD32" s="130">
        <v>11.747336493767699</v>
      </c>
      <c r="BE32" s="131">
        <v>13.074785996400999</v>
      </c>
      <c r="BF32" s="132">
        <v>0.109959057043441</v>
      </c>
      <c r="BG32" s="132">
        <v>0.52383876028308296</v>
      </c>
      <c r="BH32" s="132">
        <v>1.5279196864448501E-2</v>
      </c>
    </row>
    <row r="33" spans="1:60">
      <c r="A33" s="136" t="s">
        <v>280</v>
      </c>
      <c r="B33" s="130">
        <v>0</v>
      </c>
      <c r="C33" s="130">
        <v>0</v>
      </c>
      <c r="D33" s="130">
        <v>0</v>
      </c>
      <c r="E33" s="130">
        <v>0</v>
      </c>
      <c r="F33" s="130">
        <v>0</v>
      </c>
      <c r="G33" s="130">
        <v>0</v>
      </c>
      <c r="H33" s="130">
        <v>0</v>
      </c>
      <c r="I33" s="130">
        <v>0</v>
      </c>
      <c r="J33" s="130">
        <v>0</v>
      </c>
      <c r="K33" s="130">
        <v>0</v>
      </c>
      <c r="L33" s="130">
        <v>0</v>
      </c>
      <c r="M33" s="130">
        <v>0</v>
      </c>
      <c r="N33" s="130">
        <v>0</v>
      </c>
      <c r="O33" s="130">
        <v>0</v>
      </c>
      <c r="P33" s="130">
        <v>0</v>
      </c>
      <c r="Q33" s="130">
        <v>0</v>
      </c>
      <c r="R33" s="130">
        <v>0</v>
      </c>
      <c r="S33" s="130">
        <v>0</v>
      </c>
      <c r="T33" s="130">
        <v>0</v>
      </c>
      <c r="U33" s="130">
        <v>0</v>
      </c>
      <c r="V33" s="130">
        <v>0</v>
      </c>
      <c r="W33" s="130">
        <v>0</v>
      </c>
      <c r="X33" s="130">
        <v>0</v>
      </c>
      <c r="Y33" s="130">
        <v>0</v>
      </c>
      <c r="Z33" s="130">
        <v>0</v>
      </c>
      <c r="AA33" s="130">
        <v>1E-3</v>
      </c>
      <c r="AB33" s="130">
        <v>1E-3</v>
      </c>
      <c r="AC33" s="130">
        <v>4.0000000000000001E-3</v>
      </c>
      <c r="AD33" s="130">
        <v>3.0000000000000001E-3</v>
      </c>
      <c r="AE33" s="130">
        <v>7.0000000000000001E-3</v>
      </c>
      <c r="AF33" s="130">
        <v>7.0000000000000001E-3</v>
      </c>
      <c r="AG33" s="130">
        <v>1.2E-2</v>
      </c>
      <c r="AH33" s="130">
        <v>1.7999999999999999E-2</v>
      </c>
      <c r="AI33" s="130">
        <v>3.5000000000000003E-2</v>
      </c>
      <c r="AJ33" s="130">
        <v>0.03</v>
      </c>
      <c r="AK33" s="130">
        <v>0.06</v>
      </c>
      <c r="AL33" s="130">
        <v>7.5999999999999998E-2</v>
      </c>
      <c r="AM33" s="130">
        <v>0.16200000000000001</v>
      </c>
      <c r="AN33" s="130">
        <v>0.313</v>
      </c>
      <c r="AO33" s="130">
        <v>0.55700000000000005</v>
      </c>
      <c r="AP33" s="130">
        <v>1.282</v>
      </c>
      <c r="AQ33" s="130">
        <v>2.2200000000000002</v>
      </c>
      <c r="AR33" s="130">
        <v>3.0750000000000002</v>
      </c>
      <c r="AS33" s="130">
        <v>4.42</v>
      </c>
      <c r="AT33" s="130">
        <v>6.5830000000000002</v>
      </c>
      <c r="AU33" s="130">
        <v>11.728999999999999</v>
      </c>
      <c r="AV33" s="130">
        <v>19.599</v>
      </c>
      <c r="AW33" s="130">
        <v>26.38</v>
      </c>
      <c r="AX33" s="130">
        <v>31.01</v>
      </c>
      <c r="AY33" s="130">
        <v>36.055999999999997</v>
      </c>
      <c r="AZ33" s="130">
        <v>38.725999999999999</v>
      </c>
      <c r="BA33" s="130">
        <v>38.097999999999999</v>
      </c>
      <c r="BB33" s="130">
        <v>39.401000000000003</v>
      </c>
      <c r="BC33" s="130">
        <v>45.783999999999999</v>
      </c>
      <c r="BD33" s="130">
        <v>46.392000000000003</v>
      </c>
      <c r="BE33" s="131">
        <v>50.6</v>
      </c>
      <c r="BF33" s="132">
        <v>8.7725224906875607E-2</v>
      </c>
      <c r="BG33" s="132">
        <v>0.21563144086531499</v>
      </c>
      <c r="BH33" s="132">
        <v>5.91311675429263E-2</v>
      </c>
    </row>
    <row r="34" spans="1:60">
      <c r="A34" s="136" t="s">
        <v>281</v>
      </c>
      <c r="B34" s="130">
        <v>0</v>
      </c>
      <c r="C34" s="130">
        <v>0</v>
      </c>
      <c r="D34" s="130">
        <v>0</v>
      </c>
      <c r="E34" s="130">
        <v>0</v>
      </c>
      <c r="F34" s="130">
        <v>0</v>
      </c>
      <c r="G34" s="130">
        <v>0</v>
      </c>
      <c r="H34" s="130">
        <v>0</v>
      </c>
      <c r="I34" s="130">
        <v>0</v>
      </c>
      <c r="J34" s="130">
        <v>0</v>
      </c>
      <c r="K34" s="130">
        <v>0</v>
      </c>
      <c r="L34" s="130">
        <v>0</v>
      </c>
      <c r="M34" s="130">
        <v>0</v>
      </c>
      <c r="N34" s="130">
        <v>0</v>
      </c>
      <c r="O34" s="130">
        <v>0</v>
      </c>
      <c r="P34" s="130">
        <v>0</v>
      </c>
      <c r="Q34" s="130">
        <v>0</v>
      </c>
      <c r="R34" s="130">
        <v>0</v>
      </c>
      <c r="S34" s="130">
        <v>0</v>
      </c>
      <c r="T34" s="130">
        <v>0</v>
      </c>
      <c r="U34" s="130">
        <v>0</v>
      </c>
      <c r="V34" s="130">
        <v>0</v>
      </c>
      <c r="W34" s="130">
        <v>0</v>
      </c>
      <c r="X34" s="130">
        <v>0</v>
      </c>
      <c r="Y34" s="130">
        <v>0</v>
      </c>
      <c r="Z34" s="130">
        <v>0</v>
      </c>
      <c r="AA34" s="130">
        <v>0</v>
      </c>
      <c r="AB34" s="130">
        <v>0</v>
      </c>
      <c r="AC34" s="130">
        <v>0</v>
      </c>
      <c r="AD34" s="130">
        <v>0</v>
      </c>
      <c r="AE34" s="130">
        <v>0</v>
      </c>
      <c r="AF34" s="130">
        <v>0</v>
      </c>
      <c r="AG34" s="130">
        <v>0</v>
      </c>
      <c r="AH34" s="130">
        <v>0</v>
      </c>
      <c r="AI34" s="130">
        <v>0</v>
      </c>
      <c r="AJ34" s="130">
        <v>0</v>
      </c>
      <c r="AK34" s="130">
        <v>0</v>
      </c>
      <c r="AL34" s="130">
        <v>0</v>
      </c>
      <c r="AM34" s="130">
        <v>0</v>
      </c>
      <c r="AN34" s="130">
        <v>0</v>
      </c>
      <c r="AO34" s="130">
        <v>1E-3</v>
      </c>
      <c r="AP34" s="130">
        <v>1E-3</v>
      </c>
      <c r="AQ34" s="130">
        <v>1E-3</v>
      </c>
      <c r="AR34" s="130">
        <v>1E-3</v>
      </c>
      <c r="AS34" s="130">
        <v>5.0000000000000001E-3</v>
      </c>
      <c r="AT34" s="130">
        <v>0.05</v>
      </c>
      <c r="AU34" s="130">
        <v>0.158</v>
      </c>
      <c r="AV34" s="130">
        <v>0.61</v>
      </c>
      <c r="AW34" s="130">
        <v>1.694</v>
      </c>
      <c r="AX34" s="130">
        <v>3.6480000000000001</v>
      </c>
      <c r="AY34" s="130">
        <v>3.7919999999999998</v>
      </c>
      <c r="AZ34" s="130">
        <v>3.9</v>
      </c>
      <c r="BA34" s="130">
        <v>3.93</v>
      </c>
      <c r="BB34" s="130">
        <v>3.9914770000000002</v>
      </c>
      <c r="BC34" s="130">
        <v>3.7906520000000001</v>
      </c>
      <c r="BD34" s="130">
        <v>4.4285100000000002</v>
      </c>
      <c r="BE34" s="131">
        <v>4.8722246169615504</v>
      </c>
      <c r="BF34" s="132">
        <v>9.7189015683417895E-2</v>
      </c>
      <c r="BG34" s="132">
        <v>0.56577286539134497</v>
      </c>
      <c r="BH34" s="132">
        <v>5.6936824136822797E-3</v>
      </c>
    </row>
    <row r="35" spans="1:60">
      <c r="A35" s="136" t="s">
        <v>282</v>
      </c>
      <c r="B35" s="130">
        <v>0</v>
      </c>
      <c r="C35" s="130">
        <v>0</v>
      </c>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0</v>
      </c>
      <c r="X35" s="130">
        <v>0</v>
      </c>
      <c r="Y35" s="130">
        <v>0</v>
      </c>
      <c r="Z35" s="130">
        <v>0</v>
      </c>
      <c r="AA35" s="130">
        <v>0</v>
      </c>
      <c r="AB35" s="130">
        <v>0</v>
      </c>
      <c r="AC35" s="130">
        <v>0</v>
      </c>
      <c r="AD35" s="130">
        <v>0</v>
      </c>
      <c r="AE35" s="130">
        <v>0</v>
      </c>
      <c r="AF35" s="130">
        <v>0</v>
      </c>
      <c r="AG35" s="130">
        <v>0</v>
      </c>
      <c r="AH35" s="130">
        <v>0</v>
      </c>
      <c r="AI35" s="130">
        <v>0</v>
      </c>
      <c r="AJ35" s="130">
        <v>0</v>
      </c>
      <c r="AK35" s="130">
        <v>0</v>
      </c>
      <c r="AL35" s="130">
        <v>0</v>
      </c>
      <c r="AM35" s="130">
        <v>0</v>
      </c>
      <c r="AN35" s="130">
        <v>0</v>
      </c>
      <c r="AO35" s="130">
        <v>0</v>
      </c>
      <c r="AP35" s="130">
        <v>0</v>
      </c>
      <c r="AQ35" s="130">
        <v>0</v>
      </c>
      <c r="AR35" s="130">
        <v>0</v>
      </c>
      <c r="AS35" s="130">
        <v>1E-3</v>
      </c>
      <c r="AT35" s="130">
        <v>1E-3</v>
      </c>
      <c r="AU35" s="130">
        <v>1E-3</v>
      </c>
      <c r="AV35" s="130">
        <v>1E-3</v>
      </c>
      <c r="AW35" s="130">
        <v>8.0000000000000002E-3</v>
      </c>
      <c r="AX35" s="130">
        <v>2.5000000000000001E-2</v>
      </c>
      <c r="AY35" s="130">
        <v>6.7000000000000004E-2</v>
      </c>
      <c r="AZ35" s="130">
        <v>0.14099999999999999</v>
      </c>
      <c r="BA35" s="130">
        <v>0.24399999999999999</v>
      </c>
      <c r="BB35" s="130">
        <v>0.34899999999999998</v>
      </c>
      <c r="BC35" s="130">
        <v>0.629</v>
      </c>
      <c r="BD35" s="130">
        <v>1.4970000000000001</v>
      </c>
      <c r="BE35" s="131">
        <v>2.371</v>
      </c>
      <c r="BF35" s="132">
        <v>0.57950691912057195</v>
      </c>
      <c r="BG35" s="132">
        <v>1.07740981912518</v>
      </c>
      <c r="BH35" s="132">
        <v>2.77075095344423E-3</v>
      </c>
    </row>
    <row r="36" spans="1:60">
      <c r="A36" s="136" t="s">
        <v>283</v>
      </c>
      <c r="B36" s="130">
        <v>0</v>
      </c>
      <c r="C36" s="130">
        <v>0</v>
      </c>
      <c r="D36" s="130">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v>0</v>
      </c>
      <c r="Y36" s="130">
        <v>0</v>
      </c>
      <c r="Z36" s="130">
        <v>0</v>
      </c>
      <c r="AA36" s="130">
        <v>0</v>
      </c>
      <c r="AB36" s="130">
        <v>0</v>
      </c>
      <c r="AC36" s="130">
        <v>0</v>
      </c>
      <c r="AD36" s="130">
        <v>0</v>
      </c>
      <c r="AE36" s="130">
        <v>0</v>
      </c>
      <c r="AF36" s="130">
        <v>0</v>
      </c>
      <c r="AG36" s="130">
        <v>0</v>
      </c>
      <c r="AH36" s="130">
        <v>0</v>
      </c>
      <c r="AI36" s="130">
        <v>0</v>
      </c>
      <c r="AJ36" s="130">
        <v>0</v>
      </c>
      <c r="AK36" s="130">
        <v>0</v>
      </c>
      <c r="AL36" s="130">
        <v>0</v>
      </c>
      <c r="AM36" s="130">
        <v>0</v>
      </c>
      <c r="AN36" s="130">
        <v>0</v>
      </c>
      <c r="AO36" s="130">
        <v>0</v>
      </c>
      <c r="AP36" s="130">
        <v>0</v>
      </c>
      <c r="AQ36" s="130">
        <v>0</v>
      </c>
      <c r="AR36" s="130">
        <v>0</v>
      </c>
      <c r="AS36" s="130">
        <v>0</v>
      </c>
      <c r="AT36" s="130">
        <v>0</v>
      </c>
      <c r="AU36" s="130">
        <v>0</v>
      </c>
      <c r="AV36" s="130">
        <v>0</v>
      </c>
      <c r="AW36" s="130">
        <v>0</v>
      </c>
      <c r="AX36" s="130">
        <v>0</v>
      </c>
      <c r="AY36" s="130">
        <v>0</v>
      </c>
      <c r="AZ36" s="130">
        <v>0</v>
      </c>
      <c r="BA36" s="130">
        <v>0</v>
      </c>
      <c r="BB36" s="130">
        <v>0</v>
      </c>
      <c r="BC36" s="130">
        <v>0</v>
      </c>
      <c r="BD36" s="130">
        <v>0</v>
      </c>
      <c r="BE36" s="131">
        <v>0</v>
      </c>
      <c r="BF36" s="132">
        <v>0</v>
      </c>
      <c r="BG36" s="132">
        <v>0</v>
      </c>
      <c r="BH36" s="132">
        <v>0</v>
      </c>
    </row>
    <row r="37" spans="1:60">
      <c r="A37" s="136" t="s">
        <v>284</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v>0</v>
      </c>
      <c r="Y37" s="130">
        <v>0</v>
      </c>
      <c r="Z37" s="130">
        <v>0</v>
      </c>
      <c r="AA37" s="130">
        <v>0</v>
      </c>
      <c r="AB37" s="130">
        <v>0</v>
      </c>
      <c r="AC37" s="130">
        <v>0</v>
      </c>
      <c r="AD37" s="130">
        <v>0</v>
      </c>
      <c r="AE37" s="130">
        <v>0</v>
      </c>
      <c r="AF37" s="130">
        <v>0</v>
      </c>
      <c r="AG37" s="130">
        <v>0</v>
      </c>
      <c r="AH37" s="130">
        <v>0</v>
      </c>
      <c r="AI37" s="130">
        <v>0</v>
      </c>
      <c r="AJ37" s="130">
        <v>0</v>
      </c>
      <c r="AK37" s="130">
        <v>0</v>
      </c>
      <c r="AL37" s="130">
        <v>0</v>
      </c>
      <c r="AM37" s="130">
        <v>0</v>
      </c>
      <c r="AN37" s="130">
        <v>0</v>
      </c>
      <c r="AO37" s="130">
        <v>0</v>
      </c>
      <c r="AP37" s="130">
        <v>0</v>
      </c>
      <c r="AQ37" s="130">
        <v>0</v>
      </c>
      <c r="AR37" s="130">
        <v>0</v>
      </c>
      <c r="AS37" s="130">
        <v>0</v>
      </c>
      <c r="AT37" s="130">
        <v>4.24235894318208E-4</v>
      </c>
      <c r="AU37" s="130">
        <v>4.7610654135436797E-4</v>
      </c>
      <c r="AV37" s="130">
        <v>5.4208091700480002E-4</v>
      </c>
      <c r="AW37" s="130">
        <v>6.4592877105446402E-4</v>
      </c>
      <c r="AX37" s="130">
        <v>6.9946312870464004E-4</v>
      </c>
      <c r="AY37" s="130">
        <v>9.4621478720985602E-4</v>
      </c>
      <c r="AZ37" s="130">
        <v>1.61662141628582E-3</v>
      </c>
      <c r="BA37" s="130">
        <v>5.3426422705382401E-3</v>
      </c>
      <c r="BB37" s="130">
        <v>1.0801E-2</v>
      </c>
      <c r="BC37" s="130">
        <v>1.6656000000000001E-2</v>
      </c>
      <c r="BD37" s="130">
        <v>2.1350000000000001E-2</v>
      </c>
      <c r="BE37" s="131">
        <v>2.1350000000000001E-2</v>
      </c>
      <c r="BF37" s="132">
        <v>-2.7322404371584699E-3</v>
      </c>
      <c r="BG37" s="132">
        <v>0.47971830671675703</v>
      </c>
      <c r="BH37" s="132">
        <v>2.4949613182637899E-5</v>
      </c>
    </row>
    <row r="38" spans="1:60">
      <c r="A38" s="136" t="s">
        <v>285</v>
      </c>
      <c r="B38" s="130">
        <v>0</v>
      </c>
      <c r="C38" s="130">
        <v>0</v>
      </c>
      <c r="D38" s="130">
        <v>0</v>
      </c>
      <c r="E38" s="130">
        <v>0</v>
      </c>
      <c r="F38" s="130">
        <v>0</v>
      </c>
      <c r="G38" s="130">
        <v>0</v>
      </c>
      <c r="H38" s="130">
        <v>0</v>
      </c>
      <c r="I38" s="130">
        <v>0</v>
      </c>
      <c r="J38" s="130">
        <v>0</v>
      </c>
      <c r="K38" s="130">
        <v>0</v>
      </c>
      <c r="L38" s="130">
        <v>0</v>
      </c>
      <c r="M38" s="130">
        <v>0</v>
      </c>
      <c r="N38" s="130">
        <v>0</v>
      </c>
      <c r="O38" s="130">
        <v>0</v>
      </c>
      <c r="P38" s="130">
        <v>0</v>
      </c>
      <c r="Q38" s="130">
        <v>0</v>
      </c>
      <c r="R38" s="130">
        <v>0</v>
      </c>
      <c r="S38" s="130">
        <v>0</v>
      </c>
      <c r="T38" s="130">
        <v>0</v>
      </c>
      <c r="U38" s="130">
        <v>0</v>
      </c>
      <c r="V38" s="130">
        <v>0</v>
      </c>
      <c r="W38" s="130">
        <v>0</v>
      </c>
      <c r="X38" s="130">
        <v>0</v>
      </c>
      <c r="Y38" s="130">
        <v>0</v>
      </c>
      <c r="Z38" s="130">
        <v>2.0202020202020202E-3</v>
      </c>
      <c r="AA38" s="130">
        <v>4.0000000000000001E-3</v>
      </c>
      <c r="AB38" s="130">
        <v>5.0000000000000001E-3</v>
      </c>
      <c r="AC38" s="130">
        <v>8.9999999999999993E-3</v>
      </c>
      <c r="AD38" s="130">
        <v>1.0999999999999999E-2</v>
      </c>
      <c r="AE38" s="130">
        <v>1.0999999999999999E-2</v>
      </c>
      <c r="AF38" s="130">
        <v>1.2999999999999999E-2</v>
      </c>
      <c r="AG38" s="130">
        <v>1.4E-2</v>
      </c>
      <c r="AH38" s="130">
        <v>1.4999999999999999E-2</v>
      </c>
      <c r="AI38" s="130">
        <v>1.6E-2</v>
      </c>
      <c r="AJ38" s="130">
        <v>1.7000000000000001E-2</v>
      </c>
      <c r="AK38" s="130">
        <v>1.7999999999999999E-2</v>
      </c>
      <c r="AL38" s="130">
        <v>1.9E-2</v>
      </c>
      <c r="AM38" s="130">
        <v>2.1000000000000001E-2</v>
      </c>
      <c r="AN38" s="130">
        <v>2.4E-2</v>
      </c>
      <c r="AO38" s="130">
        <v>2.9000000000000001E-2</v>
      </c>
      <c r="AP38" s="130">
        <v>3.1E-2</v>
      </c>
      <c r="AQ38" s="130">
        <v>3.5000000000000003E-2</v>
      </c>
      <c r="AR38" s="130">
        <v>3.9E-2</v>
      </c>
      <c r="AS38" s="130">
        <v>0.193</v>
      </c>
      <c r="AT38" s="130">
        <v>0.67700000000000005</v>
      </c>
      <c r="AU38" s="130">
        <v>1.9056999999999999</v>
      </c>
      <c r="AV38" s="130">
        <v>10.7957</v>
      </c>
      <c r="AW38" s="130">
        <v>18.861699999999999</v>
      </c>
      <c r="AX38" s="130">
        <v>21.5886</v>
      </c>
      <c r="AY38" s="130">
        <v>22.3064</v>
      </c>
      <c r="AZ38" s="130">
        <v>22.9422</v>
      </c>
      <c r="BA38" s="130">
        <v>22.104299999999999</v>
      </c>
      <c r="BB38" s="130">
        <v>24.377700000000001</v>
      </c>
      <c r="BC38" s="130">
        <v>22.6538</v>
      </c>
      <c r="BD38" s="130">
        <v>23.6889</v>
      </c>
      <c r="BE38" s="131">
        <v>25.953160638936499</v>
      </c>
      <c r="BF38" s="132">
        <v>9.2589793699444395E-2</v>
      </c>
      <c r="BG38" s="132">
        <v>0.42690684921127198</v>
      </c>
      <c r="BH38" s="132">
        <v>3.0328867391490801E-2</v>
      </c>
    </row>
    <row r="39" spans="1:60">
      <c r="A39" s="136" t="s">
        <v>286</v>
      </c>
      <c r="B39" s="130" t="s">
        <v>273</v>
      </c>
      <c r="C39" s="130" t="s">
        <v>273</v>
      </c>
      <c r="D39" s="130" t="s">
        <v>273</v>
      </c>
      <c r="E39" s="130" t="s">
        <v>273</v>
      </c>
      <c r="F39" s="130" t="s">
        <v>273</v>
      </c>
      <c r="G39" s="130" t="s">
        <v>273</v>
      </c>
      <c r="H39" s="130" t="s">
        <v>273</v>
      </c>
      <c r="I39" s="130" t="s">
        <v>273</v>
      </c>
      <c r="J39" s="130" t="s">
        <v>273</v>
      </c>
      <c r="K39" s="130" t="s">
        <v>273</v>
      </c>
      <c r="L39" s="130" t="s">
        <v>273</v>
      </c>
      <c r="M39" s="130" t="s">
        <v>273</v>
      </c>
      <c r="N39" s="130" t="s">
        <v>273</v>
      </c>
      <c r="O39" s="130" t="s">
        <v>273</v>
      </c>
      <c r="P39" s="130" t="s">
        <v>273</v>
      </c>
      <c r="Q39" s="130" t="s">
        <v>273</v>
      </c>
      <c r="R39" s="130" t="s">
        <v>273</v>
      </c>
      <c r="S39" s="130" t="s">
        <v>273</v>
      </c>
      <c r="T39" s="130" t="s">
        <v>273</v>
      </c>
      <c r="U39" s="130" t="s">
        <v>273</v>
      </c>
      <c r="V39" s="130">
        <v>0</v>
      </c>
      <c r="W39" s="130">
        <v>0</v>
      </c>
      <c r="X39" s="130">
        <v>0</v>
      </c>
      <c r="Y39" s="130">
        <v>0</v>
      </c>
      <c r="Z39" s="130">
        <v>0</v>
      </c>
      <c r="AA39" s="130">
        <v>0</v>
      </c>
      <c r="AB39" s="130">
        <v>0</v>
      </c>
      <c r="AC39" s="130">
        <v>0</v>
      </c>
      <c r="AD39" s="130">
        <v>0</v>
      </c>
      <c r="AE39" s="130">
        <v>0</v>
      </c>
      <c r="AF39" s="130">
        <v>0</v>
      </c>
      <c r="AG39" s="130">
        <v>0</v>
      </c>
      <c r="AH39" s="130">
        <v>0</v>
      </c>
      <c r="AI39" s="130">
        <v>0</v>
      </c>
      <c r="AJ39" s="130">
        <v>0</v>
      </c>
      <c r="AK39" s="130">
        <v>0</v>
      </c>
      <c r="AL39" s="130">
        <v>0</v>
      </c>
      <c r="AM39" s="130">
        <v>0</v>
      </c>
      <c r="AN39" s="130">
        <v>0</v>
      </c>
      <c r="AO39" s="130">
        <v>0</v>
      </c>
      <c r="AP39" s="130">
        <v>0</v>
      </c>
      <c r="AQ39" s="130">
        <v>0</v>
      </c>
      <c r="AR39" s="130">
        <v>0</v>
      </c>
      <c r="AS39" s="130">
        <v>0</v>
      </c>
      <c r="AT39" s="130">
        <v>0</v>
      </c>
      <c r="AU39" s="130">
        <v>0</v>
      </c>
      <c r="AV39" s="130">
        <v>2.0000000000000001E-4</v>
      </c>
      <c r="AW39" s="130">
        <v>2.0000000000000001E-4</v>
      </c>
      <c r="AX39" s="130">
        <v>2.0000000000000001E-4</v>
      </c>
      <c r="AY39" s="130">
        <v>2.0000000000000001E-4</v>
      </c>
      <c r="AZ39" s="130">
        <v>2.0000000000000001E-4</v>
      </c>
      <c r="BA39" s="130">
        <v>3.8200000000000002E-4</v>
      </c>
      <c r="BB39" s="130">
        <v>4.4000000000000002E-4</v>
      </c>
      <c r="BC39" s="130">
        <v>1.273E-3</v>
      </c>
      <c r="BD39" s="130">
        <v>3.137E-3</v>
      </c>
      <c r="BE39" s="131">
        <v>3.137E-3</v>
      </c>
      <c r="BF39" s="132">
        <v>-2.7322404371584699E-3</v>
      </c>
      <c r="BG39" s="132">
        <v>0</v>
      </c>
      <c r="BH39" s="132">
        <v>3.66589866763162E-6</v>
      </c>
    </row>
    <row r="40" spans="1:60">
      <c r="A40" s="136" t="s">
        <v>287</v>
      </c>
      <c r="B40" s="130" t="s">
        <v>273</v>
      </c>
      <c r="C40" s="130" t="s">
        <v>273</v>
      </c>
      <c r="D40" s="130" t="s">
        <v>273</v>
      </c>
      <c r="E40" s="130" t="s">
        <v>273</v>
      </c>
      <c r="F40" s="130" t="s">
        <v>273</v>
      </c>
      <c r="G40" s="130" t="s">
        <v>273</v>
      </c>
      <c r="H40" s="130" t="s">
        <v>273</v>
      </c>
      <c r="I40" s="130" t="s">
        <v>273</v>
      </c>
      <c r="J40" s="130" t="s">
        <v>273</v>
      </c>
      <c r="K40" s="130" t="s">
        <v>273</v>
      </c>
      <c r="L40" s="130" t="s">
        <v>273</v>
      </c>
      <c r="M40" s="130" t="s">
        <v>273</v>
      </c>
      <c r="N40" s="130" t="s">
        <v>273</v>
      </c>
      <c r="O40" s="130" t="s">
        <v>273</v>
      </c>
      <c r="P40" s="130" t="s">
        <v>273</v>
      </c>
      <c r="Q40" s="130" t="s">
        <v>273</v>
      </c>
      <c r="R40" s="130" t="s">
        <v>273</v>
      </c>
      <c r="S40" s="130" t="s">
        <v>273</v>
      </c>
      <c r="T40" s="130" t="s">
        <v>273</v>
      </c>
      <c r="U40" s="130" t="s">
        <v>273</v>
      </c>
      <c r="V40" s="130">
        <v>0</v>
      </c>
      <c r="W40" s="130">
        <v>0</v>
      </c>
      <c r="X40" s="130">
        <v>0</v>
      </c>
      <c r="Y40" s="130">
        <v>0</v>
      </c>
      <c r="Z40" s="130">
        <v>0</v>
      </c>
      <c r="AA40" s="130">
        <v>0</v>
      </c>
      <c r="AB40" s="130">
        <v>0</v>
      </c>
      <c r="AC40" s="130">
        <v>0</v>
      </c>
      <c r="AD40" s="130">
        <v>0</v>
      </c>
      <c r="AE40" s="130">
        <v>0</v>
      </c>
      <c r="AF40" s="130">
        <v>0</v>
      </c>
      <c r="AG40" s="130">
        <v>0</v>
      </c>
      <c r="AH40" s="130">
        <v>0</v>
      </c>
      <c r="AI40" s="130">
        <v>0</v>
      </c>
      <c r="AJ40" s="130">
        <v>0</v>
      </c>
      <c r="AK40" s="130">
        <v>0</v>
      </c>
      <c r="AL40" s="130">
        <v>0</v>
      </c>
      <c r="AM40" s="130">
        <v>0</v>
      </c>
      <c r="AN40" s="130">
        <v>0</v>
      </c>
      <c r="AO40" s="130">
        <v>0</v>
      </c>
      <c r="AP40" s="130">
        <v>0</v>
      </c>
      <c r="AQ40" s="130">
        <v>0</v>
      </c>
      <c r="AR40" s="130">
        <v>0</v>
      </c>
      <c r="AS40" s="130">
        <v>0</v>
      </c>
      <c r="AT40" s="130">
        <v>0</v>
      </c>
      <c r="AU40" s="130">
        <v>0</v>
      </c>
      <c r="AV40" s="130">
        <v>1E-4</v>
      </c>
      <c r="AW40" s="130">
        <v>2.3E-3</v>
      </c>
      <c r="AX40" s="130">
        <v>4.48E-2</v>
      </c>
      <c r="AY40" s="130">
        <v>7.2999999999999995E-2</v>
      </c>
      <c r="AZ40" s="130">
        <v>7.3300000000000004E-2</v>
      </c>
      <c r="BA40" s="130">
        <v>6.6500000000000004E-2</v>
      </c>
      <c r="BB40" s="130">
        <v>6.6500000000000004E-2</v>
      </c>
      <c r="BC40" s="130">
        <v>0.08</v>
      </c>
      <c r="BD40" s="130">
        <v>9.11E-2</v>
      </c>
      <c r="BE40" s="131">
        <v>8.9774573186598705E-2</v>
      </c>
      <c r="BF40" s="132">
        <v>-1.72416304334835E-2</v>
      </c>
      <c r="BG40" s="132">
        <v>0</v>
      </c>
      <c r="BH40" s="132">
        <v>1.04910579608527E-4</v>
      </c>
    </row>
    <row r="41" spans="1:60">
      <c r="A41" s="136" t="s">
        <v>288</v>
      </c>
      <c r="B41" s="130">
        <v>0</v>
      </c>
      <c r="C41" s="130">
        <v>0</v>
      </c>
      <c r="D41" s="130">
        <v>0</v>
      </c>
      <c r="E41" s="130">
        <v>0</v>
      </c>
      <c r="F41" s="130">
        <v>0</v>
      </c>
      <c r="G41" s="130">
        <v>0</v>
      </c>
      <c r="H41" s="130">
        <v>0</v>
      </c>
      <c r="I41" s="130">
        <v>0</v>
      </c>
      <c r="J41" s="130">
        <v>0</v>
      </c>
      <c r="K41" s="130">
        <v>0</v>
      </c>
      <c r="L41" s="130">
        <v>0</v>
      </c>
      <c r="M41" s="130">
        <v>0</v>
      </c>
      <c r="N41" s="130">
        <v>0</v>
      </c>
      <c r="O41" s="130">
        <v>0</v>
      </c>
      <c r="P41" s="130">
        <v>0</v>
      </c>
      <c r="Q41" s="130">
        <v>0</v>
      </c>
      <c r="R41" s="130">
        <v>0</v>
      </c>
      <c r="S41" s="130">
        <v>0</v>
      </c>
      <c r="T41" s="130">
        <v>0</v>
      </c>
      <c r="U41" s="130">
        <v>0</v>
      </c>
      <c r="V41" s="130">
        <v>0</v>
      </c>
      <c r="W41" s="130">
        <v>0</v>
      </c>
      <c r="X41" s="130">
        <v>0</v>
      </c>
      <c r="Y41" s="130">
        <v>0</v>
      </c>
      <c r="Z41" s="130">
        <v>0</v>
      </c>
      <c r="AA41" s="130">
        <v>0</v>
      </c>
      <c r="AB41" s="130">
        <v>0</v>
      </c>
      <c r="AC41" s="130">
        <v>0</v>
      </c>
      <c r="AD41" s="130">
        <v>0</v>
      </c>
      <c r="AE41" s="130">
        <v>0</v>
      </c>
      <c r="AF41" s="130">
        <v>0</v>
      </c>
      <c r="AG41" s="130">
        <v>0</v>
      </c>
      <c r="AH41" s="130">
        <v>0</v>
      </c>
      <c r="AI41" s="130">
        <v>0</v>
      </c>
      <c r="AJ41" s="130">
        <v>0</v>
      </c>
      <c r="AK41" s="130">
        <v>4.0000000000000003E-5</v>
      </c>
      <c r="AL41" s="130">
        <v>4.6E-5</v>
      </c>
      <c r="AM41" s="130">
        <v>5.8999999999999998E-5</v>
      </c>
      <c r="AN41" s="130">
        <v>1.3990000000000001E-3</v>
      </c>
      <c r="AO41" s="130">
        <v>9.1990000000000006E-3</v>
      </c>
      <c r="AP41" s="130">
        <v>1.7697999999999998E-2</v>
      </c>
      <c r="AQ41" s="130">
        <v>2.1114000000000001E-2</v>
      </c>
      <c r="AR41" s="130">
        <v>2.0900999999999999E-2</v>
      </c>
      <c r="AS41" s="130">
        <v>2.0031E-2</v>
      </c>
      <c r="AT41" s="130">
        <v>2.0316000000000001E-2</v>
      </c>
      <c r="AU41" s="130">
        <v>2.1148E-2</v>
      </c>
      <c r="AV41" s="130">
        <v>2.5744E-2</v>
      </c>
      <c r="AW41" s="130">
        <v>3.8276999999999999E-2</v>
      </c>
      <c r="AX41" s="130">
        <v>7.3737999999999998E-2</v>
      </c>
      <c r="AY41" s="130">
        <v>9.4741000000000006E-2</v>
      </c>
      <c r="AZ41" s="130">
        <v>0.10372099999999999</v>
      </c>
      <c r="BA41" s="130">
        <v>0.100288</v>
      </c>
      <c r="BB41" s="130">
        <v>0.108463</v>
      </c>
      <c r="BC41" s="130">
        <v>0.119725</v>
      </c>
      <c r="BD41" s="130">
        <v>0.130385</v>
      </c>
      <c r="BE41" s="131">
        <v>0.20646935289472301</v>
      </c>
      <c r="BF41" s="132">
        <v>0.57920948713203602</v>
      </c>
      <c r="BG41" s="132">
        <v>0.20431180297090301</v>
      </c>
      <c r="BH41" s="132">
        <v>2.41280116571096E-4</v>
      </c>
    </row>
    <row r="42" spans="1:60">
      <c r="A42" s="136" t="s">
        <v>289</v>
      </c>
      <c r="B42" s="130">
        <v>0</v>
      </c>
      <c r="C42" s="130">
        <v>0</v>
      </c>
      <c r="D42" s="130">
        <v>0</v>
      </c>
      <c r="E42" s="130">
        <v>0</v>
      </c>
      <c r="F42" s="130">
        <v>0</v>
      </c>
      <c r="G42" s="130">
        <v>0</v>
      </c>
      <c r="H42" s="130">
        <v>0</v>
      </c>
      <c r="I42" s="130">
        <v>0</v>
      </c>
      <c r="J42" s="130">
        <v>0</v>
      </c>
      <c r="K42" s="130">
        <v>0</v>
      </c>
      <c r="L42" s="130">
        <v>0</v>
      </c>
      <c r="M42" s="130">
        <v>0</v>
      </c>
      <c r="N42" s="130">
        <v>0</v>
      </c>
      <c r="O42" s="130">
        <v>0</v>
      </c>
      <c r="P42" s="130">
        <v>0</v>
      </c>
      <c r="Q42" s="130">
        <v>0</v>
      </c>
      <c r="R42" s="130">
        <v>0</v>
      </c>
      <c r="S42" s="130">
        <v>0</v>
      </c>
      <c r="T42" s="130">
        <v>0</v>
      </c>
      <c r="U42" s="130">
        <v>0</v>
      </c>
      <c r="V42" s="130">
        <v>0</v>
      </c>
      <c r="W42" s="130">
        <v>0</v>
      </c>
      <c r="X42" s="130">
        <v>0</v>
      </c>
      <c r="Y42" s="130">
        <v>0</v>
      </c>
      <c r="Z42" s="130">
        <v>0</v>
      </c>
      <c r="AA42" s="130">
        <v>0</v>
      </c>
      <c r="AB42" s="130">
        <v>0</v>
      </c>
      <c r="AC42" s="130">
        <v>1E-3</v>
      </c>
      <c r="AD42" s="130">
        <v>1E-3</v>
      </c>
      <c r="AE42" s="130">
        <v>1.0000000000000001E-5</v>
      </c>
      <c r="AF42" s="130">
        <v>1E-3</v>
      </c>
      <c r="AG42" s="130">
        <v>2E-3</v>
      </c>
      <c r="AH42" s="130">
        <v>2E-3</v>
      </c>
      <c r="AI42" s="130">
        <v>3.5000000000000001E-3</v>
      </c>
      <c r="AJ42" s="130">
        <v>5.2700000000000004E-3</v>
      </c>
      <c r="AK42" s="130">
        <v>7.7099999999999998E-3</v>
      </c>
      <c r="AL42" s="130">
        <v>1.306E-2</v>
      </c>
      <c r="AM42" s="130">
        <v>1.704E-2</v>
      </c>
      <c r="AN42" s="130">
        <v>3.074E-2</v>
      </c>
      <c r="AO42" s="130">
        <v>3.3140000000000003E-2</v>
      </c>
      <c r="AP42" s="130">
        <v>3.4199E-2</v>
      </c>
      <c r="AQ42" s="130">
        <v>3.5222999999999997E-2</v>
      </c>
      <c r="AR42" s="130">
        <v>3.5712000000000001E-2</v>
      </c>
      <c r="AS42" s="130">
        <v>3.8889E-2</v>
      </c>
      <c r="AT42" s="130">
        <v>4.4443999999999997E-2</v>
      </c>
      <c r="AU42" s="130">
        <v>5.9443999999999997E-2</v>
      </c>
      <c r="AV42" s="130">
        <v>0.100344</v>
      </c>
      <c r="AW42" s="130">
        <v>0.25375300000000001</v>
      </c>
      <c r="AX42" s="130">
        <v>0.51590000000000003</v>
      </c>
      <c r="AY42" s="130">
        <v>0.78476199999999996</v>
      </c>
      <c r="AZ42" s="130">
        <v>1.1215090000000001</v>
      </c>
      <c r="BA42" s="130">
        <v>1.5594239999999999</v>
      </c>
      <c r="BB42" s="130">
        <v>2.2043460000000001</v>
      </c>
      <c r="BC42" s="130">
        <v>3.7093639999999999</v>
      </c>
      <c r="BD42" s="130">
        <v>5.336055</v>
      </c>
      <c r="BE42" s="131">
        <v>8.0560830359820095</v>
      </c>
      <c r="BF42" s="132">
        <v>0.50562014074929795</v>
      </c>
      <c r="BG42" s="132">
        <v>0.61413820090413895</v>
      </c>
      <c r="BH42" s="132">
        <v>9.4143398367663705E-3</v>
      </c>
    </row>
    <row r="43" spans="1:60">
      <c r="A43" s="136" t="s">
        <v>290</v>
      </c>
      <c r="B43" s="130" t="s">
        <v>273</v>
      </c>
      <c r="C43" s="130" t="s">
        <v>273</v>
      </c>
      <c r="D43" s="130" t="s">
        <v>273</v>
      </c>
      <c r="E43" s="130" t="s">
        <v>273</v>
      </c>
      <c r="F43" s="130" t="s">
        <v>273</v>
      </c>
      <c r="G43" s="130" t="s">
        <v>273</v>
      </c>
      <c r="H43" s="130" t="s">
        <v>273</v>
      </c>
      <c r="I43" s="130" t="s">
        <v>273</v>
      </c>
      <c r="J43" s="130" t="s">
        <v>273</v>
      </c>
      <c r="K43" s="130" t="s">
        <v>273</v>
      </c>
      <c r="L43" s="130" t="s">
        <v>273</v>
      </c>
      <c r="M43" s="130" t="s">
        <v>273</v>
      </c>
      <c r="N43" s="130" t="s">
        <v>273</v>
      </c>
      <c r="O43" s="130" t="s">
        <v>273</v>
      </c>
      <c r="P43" s="130" t="s">
        <v>273</v>
      </c>
      <c r="Q43" s="130" t="s">
        <v>273</v>
      </c>
      <c r="R43" s="130" t="s">
        <v>273</v>
      </c>
      <c r="S43" s="130" t="s">
        <v>273</v>
      </c>
      <c r="T43" s="130" t="s">
        <v>273</v>
      </c>
      <c r="U43" s="130" t="s">
        <v>273</v>
      </c>
      <c r="V43" s="130" t="s">
        <v>273</v>
      </c>
      <c r="W43" s="130" t="s">
        <v>273</v>
      </c>
      <c r="X43" s="130" t="s">
        <v>273</v>
      </c>
      <c r="Y43" s="130" t="s">
        <v>273</v>
      </c>
      <c r="Z43" s="130" t="s">
        <v>273</v>
      </c>
      <c r="AA43" s="130">
        <v>0</v>
      </c>
      <c r="AB43" s="130">
        <v>0</v>
      </c>
      <c r="AC43" s="130">
        <v>0</v>
      </c>
      <c r="AD43" s="130">
        <v>0</v>
      </c>
      <c r="AE43" s="130">
        <v>0</v>
      </c>
      <c r="AF43" s="130">
        <v>0</v>
      </c>
      <c r="AG43" s="130">
        <v>0</v>
      </c>
      <c r="AH43" s="130">
        <v>0</v>
      </c>
      <c r="AI43" s="130">
        <v>0</v>
      </c>
      <c r="AJ43" s="130">
        <v>0</v>
      </c>
      <c r="AK43" s="130">
        <v>0</v>
      </c>
      <c r="AL43" s="130">
        <v>0</v>
      </c>
      <c r="AM43" s="130">
        <v>0</v>
      </c>
      <c r="AN43" s="130">
        <v>0</v>
      </c>
      <c r="AO43" s="130">
        <v>0</v>
      </c>
      <c r="AP43" s="130">
        <v>0</v>
      </c>
      <c r="AQ43" s="130">
        <v>0</v>
      </c>
      <c r="AR43" s="130">
        <v>0</v>
      </c>
      <c r="AS43" s="130">
        <v>0</v>
      </c>
      <c r="AT43" s="130">
        <v>0</v>
      </c>
      <c r="AU43" s="130">
        <v>2.5999999999999998E-5</v>
      </c>
      <c r="AV43" s="130">
        <v>1.173E-3</v>
      </c>
      <c r="AW43" s="130">
        <v>2.836E-3</v>
      </c>
      <c r="AX43" s="130">
        <v>9.051E-3</v>
      </c>
      <c r="AY43" s="130">
        <v>1.4382000000000001E-2</v>
      </c>
      <c r="AZ43" s="130">
        <v>2.2599999999999999E-2</v>
      </c>
      <c r="BA43" s="130">
        <v>2.3699999999999999E-2</v>
      </c>
      <c r="BB43" s="130">
        <v>2.3751000000000001E-2</v>
      </c>
      <c r="BC43" s="130">
        <v>2.2787999999999999E-2</v>
      </c>
      <c r="BD43" s="130">
        <v>2.3227000000000001E-2</v>
      </c>
      <c r="BE43" s="131">
        <v>2.3536999999999999E-2</v>
      </c>
      <c r="BF43" s="132">
        <v>1.0577829975054701E-2</v>
      </c>
      <c r="BG43" s="132">
        <v>0</v>
      </c>
      <c r="BH43" s="132">
        <v>2.7505341708653301E-5</v>
      </c>
    </row>
    <row r="44" spans="1:60">
      <c r="A44" s="136" t="s">
        <v>291</v>
      </c>
      <c r="B44" s="130">
        <v>0</v>
      </c>
      <c r="C44" s="130">
        <v>0</v>
      </c>
      <c r="D44" s="130">
        <v>0</v>
      </c>
      <c r="E44" s="130">
        <v>0</v>
      </c>
      <c r="F44" s="130">
        <v>0</v>
      </c>
      <c r="G44" s="130">
        <v>0</v>
      </c>
      <c r="H44" s="130">
        <v>0</v>
      </c>
      <c r="I44" s="130">
        <v>0</v>
      </c>
      <c r="J44" s="130">
        <v>0</v>
      </c>
      <c r="K44" s="130">
        <v>0</v>
      </c>
      <c r="L44" s="130">
        <v>0</v>
      </c>
      <c r="M44" s="130">
        <v>0</v>
      </c>
      <c r="N44" s="130">
        <v>0</v>
      </c>
      <c r="O44" s="130">
        <v>0</v>
      </c>
      <c r="P44" s="130">
        <v>0</v>
      </c>
      <c r="Q44" s="130">
        <v>0</v>
      </c>
      <c r="R44" s="130">
        <v>0</v>
      </c>
      <c r="S44" s="130">
        <v>0</v>
      </c>
      <c r="T44" s="130">
        <v>0</v>
      </c>
      <c r="U44" s="130">
        <v>0</v>
      </c>
      <c r="V44" s="130">
        <v>0</v>
      </c>
      <c r="W44" s="130">
        <v>0</v>
      </c>
      <c r="X44" s="130">
        <v>0</v>
      </c>
      <c r="Y44" s="130">
        <v>0</v>
      </c>
      <c r="Z44" s="130">
        <v>0</v>
      </c>
      <c r="AA44" s="130">
        <v>0</v>
      </c>
      <c r="AB44" s="130">
        <v>0</v>
      </c>
      <c r="AC44" s="130">
        <v>0</v>
      </c>
      <c r="AD44" s="130">
        <v>0</v>
      </c>
      <c r="AE44" s="130">
        <v>0</v>
      </c>
      <c r="AF44" s="130">
        <v>0</v>
      </c>
      <c r="AG44" s="130">
        <v>0</v>
      </c>
      <c r="AH44" s="130">
        <v>0</v>
      </c>
      <c r="AI44" s="130">
        <v>0</v>
      </c>
      <c r="AJ44" s="130">
        <v>0</v>
      </c>
      <c r="AK44" s="130">
        <v>5.3E-3</v>
      </c>
      <c r="AL44" s="130">
        <v>5.3E-3</v>
      </c>
      <c r="AM44" s="130">
        <v>5.3E-3</v>
      </c>
      <c r="AN44" s="130">
        <v>6.1999999999999998E-3</v>
      </c>
      <c r="AO44" s="130">
        <v>6.1999999999999998E-3</v>
      </c>
      <c r="AP44" s="130">
        <v>6.1999999999999998E-3</v>
      </c>
      <c r="AQ44" s="130">
        <v>7.1000000000000004E-3</v>
      </c>
      <c r="AR44" s="130">
        <v>7.1000000000000004E-3</v>
      </c>
      <c r="AS44" s="130">
        <v>7.4000000000000003E-3</v>
      </c>
      <c r="AT44" s="130">
        <v>7.7000000000000002E-3</v>
      </c>
      <c r="AU44" s="130">
        <v>8.0999999999999996E-3</v>
      </c>
      <c r="AV44" s="130">
        <v>8.5000000000000006E-3</v>
      </c>
      <c r="AW44" s="130">
        <v>8.8999999999999999E-3</v>
      </c>
      <c r="AX44" s="130">
        <v>9.7999999999999997E-3</v>
      </c>
      <c r="AY44" s="130">
        <v>1.1599999999999999E-2</v>
      </c>
      <c r="AZ44" s="130">
        <v>1.34E-2</v>
      </c>
      <c r="BA44" s="130">
        <v>2.3800000000000002E-2</v>
      </c>
      <c r="BB44" s="130">
        <v>3.9961000000000003E-2</v>
      </c>
      <c r="BC44" s="130">
        <v>6.0876E-2</v>
      </c>
      <c r="BD44" s="130">
        <v>0.106799998981476</v>
      </c>
      <c r="BE44" s="131">
        <v>0.135012997269506</v>
      </c>
      <c r="BF44" s="132">
        <v>0.26071264590721999</v>
      </c>
      <c r="BG44" s="132">
        <v>0.30079258416237098</v>
      </c>
      <c r="BH44" s="132">
        <v>1.5777620873549101E-4</v>
      </c>
    </row>
    <row r="45" spans="1:60">
      <c r="A45" s="136" t="s">
        <v>292</v>
      </c>
      <c r="B45" s="130">
        <v>0</v>
      </c>
      <c r="C45" s="130">
        <v>0</v>
      </c>
      <c r="D45" s="130">
        <v>0</v>
      </c>
      <c r="E45" s="130">
        <v>0</v>
      </c>
      <c r="F45" s="130">
        <v>0</v>
      </c>
      <c r="G45" s="130">
        <v>0</v>
      </c>
      <c r="H45" s="130">
        <v>0</v>
      </c>
      <c r="I45" s="130">
        <v>0</v>
      </c>
      <c r="J45" s="130">
        <v>0</v>
      </c>
      <c r="K45" s="130">
        <v>0</v>
      </c>
      <c r="L45" s="130">
        <v>0</v>
      </c>
      <c r="M45" s="130">
        <v>0</v>
      </c>
      <c r="N45" s="130">
        <v>0</v>
      </c>
      <c r="O45" s="130">
        <v>0</v>
      </c>
      <c r="P45" s="130">
        <v>0</v>
      </c>
      <c r="Q45" s="130">
        <v>0</v>
      </c>
      <c r="R45" s="130">
        <v>0</v>
      </c>
      <c r="S45" s="130">
        <v>0</v>
      </c>
      <c r="T45" s="130">
        <v>0</v>
      </c>
      <c r="U45" s="130">
        <v>0</v>
      </c>
      <c r="V45" s="130">
        <v>0</v>
      </c>
      <c r="W45" s="130">
        <v>0</v>
      </c>
      <c r="X45" s="130">
        <v>0</v>
      </c>
      <c r="Y45" s="130">
        <v>0</v>
      </c>
      <c r="Z45" s="130">
        <v>0</v>
      </c>
      <c r="AA45" s="130">
        <v>0</v>
      </c>
      <c r="AB45" s="130">
        <v>0</v>
      </c>
      <c r="AC45" s="130">
        <v>0</v>
      </c>
      <c r="AD45" s="130">
        <v>0</v>
      </c>
      <c r="AE45" s="130">
        <v>0</v>
      </c>
      <c r="AF45" s="130">
        <v>0</v>
      </c>
      <c r="AG45" s="130">
        <v>0</v>
      </c>
      <c r="AH45" s="130">
        <v>0</v>
      </c>
      <c r="AI45" s="130">
        <v>0</v>
      </c>
      <c r="AJ45" s="130">
        <v>0</v>
      </c>
      <c r="AK45" s="130">
        <v>0</v>
      </c>
      <c r="AL45" s="130">
        <v>0</v>
      </c>
      <c r="AM45" s="130">
        <v>0</v>
      </c>
      <c r="AN45" s="130">
        <v>0</v>
      </c>
      <c r="AO45" s="130">
        <v>0</v>
      </c>
      <c r="AP45" s="130">
        <v>0</v>
      </c>
      <c r="AQ45" s="130">
        <v>0</v>
      </c>
      <c r="AR45" s="130">
        <v>0</v>
      </c>
      <c r="AS45" s="130">
        <v>0</v>
      </c>
      <c r="AT45" s="130">
        <v>0</v>
      </c>
      <c r="AU45" s="130">
        <v>0</v>
      </c>
      <c r="AV45" s="130">
        <v>2.0000000000000001E-4</v>
      </c>
      <c r="AW45" s="130">
        <v>1.1000000000000001E-3</v>
      </c>
      <c r="AX45" s="130">
        <v>1.5E-3</v>
      </c>
      <c r="AY45" s="130">
        <v>7.0000000000000001E-3</v>
      </c>
      <c r="AZ45" s="130">
        <v>5.7000000000000002E-2</v>
      </c>
      <c r="BA45" s="130">
        <v>0.124</v>
      </c>
      <c r="BB45" s="130">
        <v>0.16500000000000001</v>
      </c>
      <c r="BC45" s="130">
        <v>0.3</v>
      </c>
      <c r="BD45" s="130">
        <v>0.710673</v>
      </c>
      <c r="BE45" s="131">
        <v>1.99</v>
      </c>
      <c r="BF45" s="132">
        <v>1.79251194505779</v>
      </c>
      <c r="BG45" s="132">
        <v>0</v>
      </c>
      <c r="BH45" s="132">
        <v>2.3255142966486799E-3</v>
      </c>
    </row>
    <row r="46" spans="1:60">
      <c r="A46" s="136" t="s">
        <v>293</v>
      </c>
      <c r="B46" s="130">
        <v>0</v>
      </c>
      <c r="C46" s="130">
        <v>0</v>
      </c>
      <c r="D46" s="130">
        <v>0</v>
      </c>
      <c r="E46" s="130">
        <v>0</v>
      </c>
      <c r="F46" s="130">
        <v>0</v>
      </c>
      <c r="G46" s="130">
        <v>0</v>
      </c>
      <c r="H46" s="130">
        <v>0</v>
      </c>
      <c r="I46" s="130">
        <v>0</v>
      </c>
      <c r="J46" s="130">
        <v>0</v>
      </c>
      <c r="K46" s="130">
        <v>0</v>
      </c>
      <c r="L46" s="130">
        <v>0</v>
      </c>
      <c r="M46" s="130">
        <v>0</v>
      </c>
      <c r="N46" s="130">
        <v>0</v>
      </c>
      <c r="O46" s="130">
        <v>0</v>
      </c>
      <c r="P46" s="130">
        <v>0</v>
      </c>
      <c r="Q46" s="130">
        <v>0</v>
      </c>
      <c r="R46" s="130">
        <v>0</v>
      </c>
      <c r="S46" s="130">
        <v>0</v>
      </c>
      <c r="T46" s="130">
        <v>0</v>
      </c>
      <c r="U46" s="130">
        <v>0</v>
      </c>
      <c r="V46" s="130">
        <v>0</v>
      </c>
      <c r="W46" s="130">
        <v>0</v>
      </c>
      <c r="X46" s="130">
        <v>0</v>
      </c>
      <c r="Y46" s="130">
        <v>0</v>
      </c>
      <c r="Z46" s="130">
        <v>1.0101010101010101E-3</v>
      </c>
      <c r="AA46" s="130">
        <v>0</v>
      </c>
      <c r="AB46" s="130">
        <v>0</v>
      </c>
      <c r="AC46" s="130">
        <v>0</v>
      </c>
      <c r="AD46" s="130">
        <v>0</v>
      </c>
      <c r="AE46" s="130">
        <v>0</v>
      </c>
      <c r="AF46" s="130">
        <v>0</v>
      </c>
      <c r="AG46" s="130">
        <v>1E-3</v>
      </c>
      <c r="AH46" s="130">
        <v>1E-3</v>
      </c>
      <c r="AI46" s="130">
        <v>8.0000000000000004E-4</v>
      </c>
      <c r="AJ46" s="130">
        <v>1.1000000000000001E-3</v>
      </c>
      <c r="AK46" s="130">
        <v>1.4E-3</v>
      </c>
      <c r="AL46" s="130">
        <v>1.6000000000000001E-3</v>
      </c>
      <c r="AM46" s="130">
        <v>1.8E-3</v>
      </c>
      <c r="AN46" s="130">
        <v>2.5999999999999999E-3</v>
      </c>
      <c r="AO46" s="130">
        <v>2.8999999999999998E-3</v>
      </c>
      <c r="AP46" s="130">
        <v>3.8E-3</v>
      </c>
      <c r="AQ46" s="130">
        <v>5.0000000000000001E-3</v>
      </c>
      <c r="AR46" s="130">
        <v>2.4E-2</v>
      </c>
      <c r="AS46" s="130">
        <v>4.1000000000000002E-2</v>
      </c>
      <c r="AT46" s="130">
        <v>0.16</v>
      </c>
      <c r="AU46" s="130">
        <v>0.215</v>
      </c>
      <c r="AV46" s="130">
        <v>0.28199999999999997</v>
      </c>
      <c r="AW46" s="130">
        <v>0.39300000000000002</v>
      </c>
      <c r="AX46" s="130">
        <v>0.47913988499999999</v>
      </c>
      <c r="AY46" s="130">
        <v>0.62731661500000002</v>
      </c>
      <c r="AZ46" s="130">
        <v>0.79615491599999999</v>
      </c>
      <c r="BA46" s="130">
        <v>0.82199999999999995</v>
      </c>
      <c r="BB46" s="130">
        <v>0.99199999999999999</v>
      </c>
      <c r="BC46" s="130">
        <v>1.0049999999999999</v>
      </c>
      <c r="BD46" s="130">
        <v>1.343</v>
      </c>
      <c r="BE46" s="131">
        <v>1.6950000000000001</v>
      </c>
      <c r="BF46" s="132">
        <v>0.25865141657410001</v>
      </c>
      <c r="BG46" s="132">
        <v>0.23707378271724899</v>
      </c>
      <c r="BH46" s="132">
        <v>1.9807772526731198E-3</v>
      </c>
    </row>
    <row r="47" spans="1:60">
      <c r="A47" s="136" t="s">
        <v>294</v>
      </c>
      <c r="B47" s="130">
        <v>0</v>
      </c>
      <c r="C47" s="130">
        <v>0</v>
      </c>
      <c r="D47" s="130">
        <v>0</v>
      </c>
      <c r="E47" s="130">
        <v>0</v>
      </c>
      <c r="F47" s="130">
        <v>0</v>
      </c>
      <c r="G47" s="130">
        <v>0</v>
      </c>
      <c r="H47" s="130">
        <v>0</v>
      </c>
      <c r="I47" s="130">
        <v>0</v>
      </c>
      <c r="J47" s="130">
        <v>0</v>
      </c>
      <c r="K47" s="130">
        <v>0</v>
      </c>
      <c r="L47" s="130">
        <v>0</v>
      </c>
      <c r="M47" s="130">
        <v>0</v>
      </c>
      <c r="N47" s="130">
        <v>0</v>
      </c>
      <c r="O47" s="130">
        <v>0</v>
      </c>
      <c r="P47" s="130">
        <v>0</v>
      </c>
      <c r="Q47" s="130">
        <v>0</v>
      </c>
      <c r="R47" s="130">
        <v>0</v>
      </c>
      <c r="S47" s="130">
        <v>0</v>
      </c>
      <c r="T47" s="130">
        <v>0</v>
      </c>
      <c r="U47" s="130">
        <v>0</v>
      </c>
      <c r="V47" s="130">
        <v>0</v>
      </c>
      <c r="W47" s="130">
        <v>0</v>
      </c>
      <c r="X47" s="130">
        <v>0</v>
      </c>
      <c r="Y47" s="130">
        <v>0</v>
      </c>
      <c r="Z47" s="130">
        <v>0</v>
      </c>
      <c r="AA47" s="130">
        <v>0</v>
      </c>
      <c r="AB47" s="130">
        <v>0</v>
      </c>
      <c r="AC47" s="130">
        <v>0</v>
      </c>
      <c r="AD47" s="130">
        <v>0</v>
      </c>
      <c r="AE47" s="130">
        <v>0</v>
      </c>
      <c r="AF47" s="130">
        <v>0</v>
      </c>
      <c r="AG47" s="130">
        <v>0</v>
      </c>
      <c r="AH47" s="130">
        <v>0</v>
      </c>
      <c r="AI47" s="130">
        <v>0</v>
      </c>
      <c r="AJ47" s="130">
        <v>0</v>
      </c>
      <c r="AK47" s="130">
        <v>0</v>
      </c>
      <c r="AL47" s="130">
        <v>0</v>
      </c>
      <c r="AM47" s="130">
        <v>0</v>
      </c>
      <c r="AN47" s="130">
        <v>0</v>
      </c>
      <c r="AO47" s="130">
        <v>0</v>
      </c>
      <c r="AP47" s="130">
        <v>0</v>
      </c>
      <c r="AQ47" s="130">
        <v>0</v>
      </c>
      <c r="AR47" s="130">
        <v>0</v>
      </c>
      <c r="AS47" s="130">
        <v>0</v>
      </c>
      <c r="AT47" s="130">
        <v>1.0101010101010101E-3</v>
      </c>
      <c r="AU47" s="130">
        <v>2.0202020202020202E-3</v>
      </c>
      <c r="AV47" s="130">
        <v>1E-3</v>
      </c>
      <c r="AW47" s="130">
        <v>8.0000000000000002E-3</v>
      </c>
      <c r="AX47" s="130">
        <v>0.42</v>
      </c>
      <c r="AY47" s="130">
        <v>1.2952999999999999</v>
      </c>
      <c r="AZ47" s="130">
        <v>1.982</v>
      </c>
      <c r="BA47" s="130">
        <v>1.82</v>
      </c>
      <c r="BB47" s="130">
        <v>1.8560000000000001</v>
      </c>
      <c r="BC47" s="130">
        <v>1.7709999999999999</v>
      </c>
      <c r="BD47" s="130">
        <v>1.778</v>
      </c>
      <c r="BE47" s="131">
        <v>1.7030000000000001</v>
      </c>
      <c r="BF47" s="132">
        <v>-4.4799215671811402E-2</v>
      </c>
      <c r="BG47" s="132">
        <v>1.11133280248866</v>
      </c>
      <c r="BH47" s="132">
        <v>1.9901260538656802E-3</v>
      </c>
    </row>
    <row r="48" spans="1:60">
      <c r="A48" s="136" t="s">
        <v>295</v>
      </c>
      <c r="B48" s="130">
        <v>0</v>
      </c>
      <c r="C48" s="130">
        <v>0</v>
      </c>
      <c r="D48" s="130">
        <v>0</v>
      </c>
      <c r="E48" s="130">
        <v>0</v>
      </c>
      <c r="F48" s="130">
        <v>0</v>
      </c>
      <c r="G48" s="130">
        <v>0</v>
      </c>
      <c r="H48" s="130">
        <v>0</v>
      </c>
      <c r="I48" s="130">
        <v>0</v>
      </c>
      <c r="J48" s="130">
        <v>0</v>
      </c>
      <c r="K48" s="130">
        <v>0</v>
      </c>
      <c r="L48" s="130">
        <v>0</v>
      </c>
      <c r="M48" s="130">
        <v>0</v>
      </c>
      <c r="N48" s="130">
        <v>0</v>
      </c>
      <c r="O48" s="130">
        <v>0</v>
      </c>
      <c r="P48" s="130">
        <v>0</v>
      </c>
      <c r="Q48" s="130">
        <v>0</v>
      </c>
      <c r="R48" s="130">
        <v>0</v>
      </c>
      <c r="S48" s="130">
        <v>0</v>
      </c>
      <c r="T48" s="130">
        <v>0</v>
      </c>
      <c r="U48" s="130">
        <v>0</v>
      </c>
      <c r="V48" s="130">
        <v>0</v>
      </c>
      <c r="W48" s="130">
        <v>0</v>
      </c>
      <c r="X48" s="130">
        <v>0</v>
      </c>
      <c r="Y48" s="130">
        <v>0</v>
      </c>
      <c r="Z48" s="130">
        <v>0</v>
      </c>
      <c r="AA48" s="130">
        <v>0</v>
      </c>
      <c r="AB48" s="130">
        <v>0</v>
      </c>
      <c r="AC48" s="130">
        <v>0</v>
      </c>
      <c r="AD48" s="130">
        <v>0</v>
      </c>
      <c r="AE48" s="130">
        <v>0</v>
      </c>
      <c r="AF48" s="130">
        <v>0</v>
      </c>
      <c r="AG48" s="130">
        <v>0</v>
      </c>
      <c r="AH48" s="130">
        <v>0</v>
      </c>
      <c r="AI48" s="130">
        <v>0</v>
      </c>
      <c r="AJ48" s="130">
        <v>0</v>
      </c>
      <c r="AK48" s="130">
        <v>0</v>
      </c>
      <c r="AL48" s="130">
        <v>0</v>
      </c>
      <c r="AM48" s="130">
        <v>0</v>
      </c>
      <c r="AN48" s="130">
        <v>0</v>
      </c>
      <c r="AO48" s="130">
        <v>0</v>
      </c>
      <c r="AP48" s="130">
        <v>0</v>
      </c>
      <c r="AQ48" s="130">
        <v>0</v>
      </c>
      <c r="AR48" s="130">
        <v>0</v>
      </c>
      <c r="AS48" s="130">
        <v>0</v>
      </c>
      <c r="AT48" s="130">
        <v>0</v>
      </c>
      <c r="AU48" s="130">
        <v>1.7000000000000001E-2</v>
      </c>
      <c r="AV48" s="130">
        <v>0.39700000000000002</v>
      </c>
      <c r="AW48" s="130">
        <v>0.42399999999999999</v>
      </c>
      <c r="AX48" s="130">
        <v>0.58799999999999997</v>
      </c>
      <c r="AY48" s="130">
        <v>0.59699999999999998</v>
      </c>
      <c r="AZ48" s="130">
        <v>0.50600000000000001</v>
      </c>
      <c r="BA48" s="130">
        <v>0.53300000000000003</v>
      </c>
      <c r="BB48" s="130">
        <v>0.50600000000000001</v>
      </c>
      <c r="BC48" s="130">
        <v>0.58499999999999996</v>
      </c>
      <c r="BD48" s="130">
        <v>0.58899999999999997</v>
      </c>
      <c r="BE48" s="131">
        <v>0.65599999823421196</v>
      </c>
      <c r="BF48" s="132">
        <v>0.110709080665978</v>
      </c>
      <c r="BG48" s="132">
        <v>0</v>
      </c>
      <c r="BH48" s="132">
        <v>7.6660169572621698E-4</v>
      </c>
    </row>
    <row r="49" spans="1:60">
      <c r="A49" s="136" t="s">
        <v>296</v>
      </c>
      <c r="B49" s="130" t="s">
        <v>273</v>
      </c>
      <c r="C49" s="130" t="s">
        <v>273</v>
      </c>
      <c r="D49" s="130" t="s">
        <v>273</v>
      </c>
      <c r="E49" s="130" t="s">
        <v>273</v>
      </c>
      <c r="F49" s="130" t="s">
        <v>273</v>
      </c>
      <c r="G49" s="130" t="s">
        <v>273</v>
      </c>
      <c r="H49" s="130" t="s">
        <v>273</v>
      </c>
      <c r="I49" s="130" t="s">
        <v>273</v>
      </c>
      <c r="J49" s="130" t="s">
        <v>273</v>
      </c>
      <c r="K49" s="130" t="s">
        <v>273</v>
      </c>
      <c r="L49" s="130" t="s">
        <v>273</v>
      </c>
      <c r="M49" s="130" t="s">
        <v>273</v>
      </c>
      <c r="N49" s="130" t="s">
        <v>273</v>
      </c>
      <c r="O49" s="130" t="s">
        <v>273</v>
      </c>
      <c r="P49" s="130" t="s">
        <v>273</v>
      </c>
      <c r="Q49" s="130" t="s">
        <v>273</v>
      </c>
      <c r="R49" s="130" t="s">
        <v>273</v>
      </c>
      <c r="S49" s="130" t="s">
        <v>273</v>
      </c>
      <c r="T49" s="130" t="s">
        <v>273</v>
      </c>
      <c r="U49" s="130" t="s">
        <v>273</v>
      </c>
      <c r="V49" s="130" t="s">
        <v>273</v>
      </c>
      <c r="W49" s="130" t="s">
        <v>273</v>
      </c>
      <c r="X49" s="130" t="s">
        <v>273</v>
      </c>
      <c r="Y49" s="130" t="s">
        <v>273</v>
      </c>
      <c r="Z49" s="130" t="s">
        <v>273</v>
      </c>
      <c r="AA49" s="130">
        <v>0</v>
      </c>
      <c r="AB49" s="130">
        <v>0</v>
      </c>
      <c r="AC49" s="130">
        <v>0</v>
      </c>
      <c r="AD49" s="130">
        <v>0</v>
      </c>
      <c r="AE49" s="130">
        <v>0</v>
      </c>
      <c r="AF49" s="130">
        <v>0</v>
      </c>
      <c r="AG49" s="130">
        <v>0</v>
      </c>
      <c r="AH49" s="130">
        <v>0</v>
      </c>
      <c r="AI49" s="130">
        <v>0</v>
      </c>
      <c r="AJ49" s="130">
        <v>0</v>
      </c>
      <c r="AK49" s="130">
        <v>0</v>
      </c>
      <c r="AL49" s="130">
        <v>0</v>
      </c>
      <c r="AM49" s="130">
        <v>0</v>
      </c>
      <c r="AN49" s="130">
        <v>0</v>
      </c>
      <c r="AO49" s="130">
        <v>0</v>
      </c>
      <c r="AP49" s="130">
        <v>0</v>
      </c>
      <c r="AQ49" s="130">
        <v>0</v>
      </c>
      <c r="AR49" s="130">
        <v>0</v>
      </c>
      <c r="AS49" s="130">
        <v>1E-3</v>
      </c>
      <c r="AT49" s="130">
        <v>4.0000000000000001E-3</v>
      </c>
      <c r="AU49" s="130">
        <v>1.2999999999999999E-2</v>
      </c>
      <c r="AV49" s="130">
        <v>6.6000000000000003E-2</v>
      </c>
      <c r="AW49" s="130">
        <v>0.16300000000000001</v>
      </c>
      <c r="AX49" s="130">
        <v>0.215</v>
      </c>
      <c r="AY49" s="130">
        <v>0.25700000000000001</v>
      </c>
      <c r="AZ49" s="130">
        <v>0.27400000000000002</v>
      </c>
      <c r="BA49" s="130">
        <v>0.26700000000000002</v>
      </c>
      <c r="BB49" s="130">
        <v>0.28386699999999998</v>
      </c>
      <c r="BC49" s="130">
        <v>0.25496099999999999</v>
      </c>
      <c r="BD49" s="130">
        <v>0.303039</v>
      </c>
      <c r="BE49" s="131">
        <v>0.28787099999999999</v>
      </c>
      <c r="BF49" s="132">
        <v>-5.2648447186287098E-2</v>
      </c>
      <c r="BG49" s="132">
        <v>0.54150115081300398</v>
      </c>
      <c r="BH49" s="132">
        <v>3.36406093512841E-4</v>
      </c>
    </row>
    <row r="50" spans="1:60">
      <c r="A50" s="136" t="s">
        <v>297</v>
      </c>
      <c r="B50" s="130">
        <v>0</v>
      </c>
      <c r="C50" s="130">
        <v>0</v>
      </c>
      <c r="D50" s="130">
        <v>0</v>
      </c>
      <c r="E50" s="130">
        <v>0</v>
      </c>
      <c r="F50" s="130">
        <v>0</v>
      </c>
      <c r="G50" s="130">
        <v>0</v>
      </c>
      <c r="H50" s="130">
        <v>0</v>
      </c>
      <c r="I50" s="130">
        <v>0</v>
      </c>
      <c r="J50" s="130">
        <v>0</v>
      </c>
      <c r="K50" s="130">
        <v>0</v>
      </c>
      <c r="L50" s="130">
        <v>0</v>
      </c>
      <c r="M50" s="130">
        <v>0</v>
      </c>
      <c r="N50" s="130">
        <v>0</v>
      </c>
      <c r="O50" s="130">
        <v>0</v>
      </c>
      <c r="P50" s="130">
        <v>0</v>
      </c>
      <c r="Q50" s="130">
        <v>0</v>
      </c>
      <c r="R50" s="130">
        <v>0</v>
      </c>
      <c r="S50" s="130">
        <v>0</v>
      </c>
      <c r="T50" s="130">
        <v>0</v>
      </c>
      <c r="U50" s="130">
        <v>0</v>
      </c>
      <c r="V50" s="130">
        <v>0</v>
      </c>
      <c r="W50" s="130">
        <v>0</v>
      </c>
      <c r="X50" s="130">
        <v>0</v>
      </c>
      <c r="Y50" s="130">
        <v>0</v>
      </c>
      <c r="Z50" s="130">
        <v>6.0606060606060597E-3</v>
      </c>
      <c r="AA50" s="130">
        <v>6.0000000000000001E-3</v>
      </c>
      <c r="AB50" s="130">
        <v>7.0000000000000001E-3</v>
      </c>
      <c r="AC50" s="130">
        <v>8.0000000000000002E-3</v>
      </c>
      <c r="AD50" s="130">
        <v>8.9999999999999993E-3</v>
      </c>
      <c r="AE50" s="130">
        <v>0.01</v>
      </c>
      <c r="AF50" s="130">
        <v>1.4999999999999999E-2</v>
      </c>
      <c r="AG50" s="130">
        <v>1.2E-2</v>
      </c>
      <c r="AH50" s="130">
        <v>1.2999999999999999E-2</v>
      </c>
      <c r="AI50" s="130">
        <v>1.4999999999999999E-2</v>
      </c>
      <c r="AJ50" s="130">
        <v>1.7000000000000001E-2</v>
      </c>
      <c r="AK50" s="130">
        <v>1.7999999999999999E-2</v>
      </c>
      <c r="AL50" s="130">
        <v>2.4E-2</v>
      </c>
      <c r="AM50" s="130">
        <v>0.03</v>
      </c>
      <c r="AN50" s="130">
        <v>4.1000000000000002E-2</v>
      </c>
      <c r="AO50" s="130">
        <v>5.6000000000000001E-2</v>
      </c>
      <c r="AP50" s="130">
        <v>4.1000000000000002E-2</v>
      </c>
      <c r="AQ50" s="130">
        <v>0.11899999999999999</v>
      </c>
      <c r="AR50" s="130">
        <v>0.50800000000000001</v>
      </c>
      <c r="AS50" s="130">
        <v>2.5779999999999998</v>
      </c>
      <c r="AT50" s="130">
        <v>6.0669346733668403</v>
      </c>
      <c r="AU50" s="130">
        <v>7.0644286432160799</v>
      </c>
      <c r="AV50" s="130">
        <v>8.67953628360236</v>
      </c>
      <c r="AW50" s="130">
        <v>11.9659094536435</v>
      </c>
      <c r="AX50" s="130">
        <v>13.1108891313</v>
      </c>
      <c r="AY50" s="130">
        <v>13.673026814443601</v>
      </c>
      <c r="AZ50" s="130">
        <v>13.8584296922165</v>
      </c>
      <c r="BA50" s="130">
        <v>13.641700675799999</v>
      </c>
      <c r="BB50" s="130">
        <v>14.320671170000001</v>
      </c>
      <c r="BC50" s="130">
        <v>12.744</v>
      </c>
      <c r="BD50" s="130">
        <v>15.10828678</v>
      </c>
      <c r="BE50" s="131">
        <v>20.805360997327799</v>
      </c>
      <c r="BF50" s="132">
        <v>0.37332022159969003</v>
      </c>
      <c r="BG50" s="132">
        <v>9.5530795459845497E-2</v>
      </c>
      <c r="BH50" s="132">
        <v>2.4313147962926E-2</v>
      </c>
    </row>
    <row r="51" spans="1:60">
      <c r="A51" s="136" t="s">
        <v>298</v>
      </c>
      <c r="B51" s="130">
        <v>0</v>
      </c>
      <c r="C51" s="130">
        <v>0</v>
      </c>
      <c r="D51" s="130">
        <v>0</v>
      </c>
      <c r="E51" s="130">
        <v>0</v>
      </c>
      <c r="F51" s="130">
        <v>0</v>
      </c>
      <c r="G51" s="130">
        <v>0</v>
      </c>
      <c r="H51" s="130">
        <v>0</v>
      </c>
      <c r="I51" s="130">
        <v>0</v>
      </c>
      <c r="J51" s="130">
        <v>0</v>
      </c>
      <c r="K51" s="130">
        <v>0</v>
      </c>
      <c r="L51" s="130">
        <v>0</v>
      </c>
      <c r="M51" s="130">
        <v>0</v>
      </c>
      <c r="N51" s="130">
        <v>0</v>
      </c>
      <c r="O51" s="130">
        <v>0</v>
      </c>
      <c r="P51" s="130">
        <v>0</v>
      </c>
      <c r="Q51" s="130">
        <v>0</v>
      </c>
      <c r="R51" s="130">
        <v>0</v>
      </c>
      <c r="S51" s="130">
        <v>0</v>
      </c>
      <c r="T51" s="130">
        <v>0</v>
      </c>
      <c r="U51" s="130">
        <v>0</v>
      </c>
      <c r="V51" s="130">
        <v>0</v>
      </c>
      <c r="W51" s="130">
        <v>0</v>
      </c>
      <c r="X51" s="130">
        <v>0</v>
      </c>
      <c r="Y51" s="130">
        <v>0</v>
      </c>
      <c r="Z51" s="130">
        <v>0</v>
      </c>
      <c r="AA51" s="130">
        <v>0</v>
      </c>
      <c r="AB51" s="130">
        <v>0</v>
      </c>
      <c r="AC51" s="130">
        <v>0</v>
      </c>
      <c r="AD51" s="130">
        <v>1E-3</v>
      </c>
      <c r="AE51" s="130">
        <v>1E-3</v>
      </c>
      <c r="AF51" s="130">
        <v>1E-3</v>
      </c>
      <c r="AG51" s="130">
        <v>1E-3</v>
      </c>
      <c r="AH51" s="130">
        <v>1E-3</v>
      </c>
      <c r="AI51" s="130">
        <v>1E-3</v>
      </c>
      <c r="AJ51" s="130">
        <v>1E-3</v>
      </c>
      <c r="AK51" s="130">
        <v>1E-3</v>
      </c>
      <c r="AL51" s="130">
        <v>2E-3</v>
      </c>
      <c r="AM51" s="130">
        <v>2E-3</v>
      </c>
      <c r="AN51" s="130">
        <v>2E-3</v>
      </c>
      <c r="AO51" s="130">
        <v>2E-3</v>
      </c>
      <c r="AP51" s="130">
        <v>2E-3</v>
      </c>
      <c r="AQ51" s="130">
        <v>2E-3</v>
      </c>
      <c r="AR51" s="130">
        <v>3.0000000000000001E-3</v>
      </c>
      <c r="AS51" s="130">
        <v>4.0000000000000001E-3</v>
      </c>
      <c r="AT51" s="130">
        <v>7.0000000000000001E-3</v>
      </c>
      <c r="AU51" s="130">
        <v>8.9999999999999993E-3</v>
      </c>
      <c r="AV51" s="130">
        <v>1.2999999999999999E-2</v>
      </c>
      <c r="AW51" s="130">
        <v>1.9E-2</v>
      </c>
      <c r="AX51" s="130">
        <v>3.5000000000000003E-2</v>
      </c>
      <c r="AY51" s="130">
        <v>4.7E-2</v>
      </c>
      <c r="AZ51" s="130">
        <v>9.7000000000000003E-2</v>
      </c>
      <c r="BA51" s="130">
        <v>0.14299999999999999</v>
      </c>
      <c r="BB51" s="130">
        <v>0.23</v>
      </c>
      <c r="BC51" s="130">
        <v>0.39100000000000001</v>
      </c>
      <c r="BD51" s="130">
        <v>0.66300000000000003</v>
      </c>
      <c r="BE51" s="131">
        <v>1.0564285714285699</v>
      </c>
      <c r="BF51" s="132">
        <v>0.58905302347925304</v>
      </c>
      <c r="BG51" s="132">
        <v>0.57630970288570904</v>
      </c>
      <c r="BH51" s="132">
        <v>1.2345425860529099E-3</v>
      </c>
    </row>
    <row r="52" spans="1:60">
      <c r="A52" s="136" t="s">
        <v>299</v>
      </c>
      <c r="B52" s="130">
        <v>0</v>
      </c>
      <c r="C52" s="130">
        <v>0</v>
      </c>
      <c r="D52" s="130">
        <v>0</v>
      </c>
      <c r="E52" s="130">
        <v>0</v>
      </c>
      <c r="F52" s="130">
        <v>0</v>
      </c>
      <c r="G52" s="130">
        <v>0</v>
      </c>
      <c r="H52" s="130">
        <v>0</v>
      </c>
      <c r="I52" s="130">
        <v>0</v>
      </c>
      <c r="J52" s="130">
        <v>0</v>
      </c>
      <c r="K52" s="130">
        <v>0</v>
      </c>
      <c r="L52" s="130">
        <v>0</v>
      </c>
      <c r="M52" s="130">
        <v>0</v>
      </c>
      <c r="N52" s="130">
        <v>0</v>
      </c>
      <c r="O52" s="130">
        <v>0</v>
      </c>
      <c r="P52" s="130">
        <v>0</v>
      </c>
      <c r="Q52" s="130">
        <v>0</v>
      </c>
      <c r="R52" s="130">
        <v>0</v>
      </c>
      <c r="S52" s="130">
        <v>0</v>
      </c>
      <c r="T52" s="130">
        <v>0</v>
      </c>
      <c r="U52" s="130">
        <v>0</v>
      </c>
      <c r="V52" s="130">
        <v>0</v>
      </c>
      <c r="W52" s="130">
        <v>0</v>
      </c>
      <c r="X52" s="130">
        <v>0</v>
      </c>
      <c r="Y52" s="130">
        <v>0</v>
      </c>
      <c r="Z52" s="130">
        <v>0</v>
      </c>
      <c r="AA52" s="130">
        <v>1E-3</v>
      </c>
      <c r="AB52" s="130">
        <v>2E-3</v>
      </c>
      <c r="AC52" s="130">
        <v>3.0000000000000001E-3</v>
      </c>
      <c r="AD52" s="130">
        <v>4.0000000000000001E-3</v>
      </c>
      <c r="AE52" s="130">
        <v>5.0000000000000001E-3</v>
      </c>
      <c r="AF52" s="130">
        <v>6.0000000000000001E-3</v>
      </c>
      <c r="AG52" s="130">
        <v>7.0000000000000001E-3</v>
      </c>
      <c r="AH52" s="130">
        <v>7.0000000000000001E-3</v>
      </c>
      <c r="AI52" s="130">
        <v>8.0000000000000002E-3</v>
      </c>
      <c r="AJ52" s="130">
        <v>0.01</v>
      </c>
      <c r="AK52" s="130">
        <v>1.0999999999999999E-2</v>
      </c>
      <c r="AL52" s="130">
        <v>1.2999999999999999E-2</v>
      </c>
      <c r="AM52" s="130">
        <v>1.4999999999999999E-2</v>
      </c>
      <c r="AN52" s="130">
        <v>1.7999999999999999E-2</v>
      </c>
      <c r="AO52" s="130">
        <v>1.7999999999999999E-2</v>
      </c>
      <c r="AP52" s="130">
        <v>2.1000000000000001E-2</v>
      </c>
      <c r="AQ52" s="130">
        <v>2.4E-2</v>
      </c>
      <c r="AR52" s="130">
        <v>2.9000000000000001E-2</v>
      </c>
      <c r="AS52" s="130">
        <v>3.6999999999999998E-2</v>
      </c>
      <c r="AT52" s="130">
        <v>5.3999999999999999E-2</v>
      </c>
      <c r="AU52" s="130">
        <v>9.4E-2</v>
      </c>
      <c r="AV52" s="130">
        <v>0.16800000000000001</v>
      </c>
      <c r="AW52" s="130">
        <v>0.29899999999999999</v>
      </c>
      <c r="AX52" s="130">
        <v>0.5</v>
      </c>
      <c r="AY52" s="130">
        <v>0.84199999999999997</v>
      </c>
      <c r="AZ52" s="130">
        <v>1.119</v>
      </c>
      <c r="BA52" s="130">
        <v>1.333</v>
      </c>
      <c r="BB52" s="130">
        <v>1.6830000000000001</v>
      </c>
      <c r="BC52" s="130">
        <v>1.9450000000000001</v>
      </c>
      <c r="BD52" s="130">
        <v>2.1779999999999999</v>
      </c>
      <c r="BE52" s="131">
        <v>2.6233143884539598</v>
      </c>
      <c r="BF52" s="132">
        <v>0.20116935849515499</v>
      </c>
      <c r="BG52" s="132">
        <v>0.44732615878210202</v>
      </c>
      <c r="BH52" s="132">
        <v>3.06560558540396E-3</v>
      </c>
    </row>
    <row r="53" spans="1:60">
      <c r="A53" s="136" t="s">
        <v>300</v>
      </c>
      <c r="B53" s="130">
        <v>0</v>
      </c>
      <c r="C53" s="130">
        <v>0</v>
      </c>
      <c r="D53" s="130">
        <v>0</v>
      </c>
      <c r="E53" s="130">
        <v>0</v>
      </c>
      <c r="F53" s="130">
        <v>0</v>
      </c>
      <c r="G53" s="130">
        <v>0</v>
      </c>
      <c r="H53" s="130">
        <v>0</v>
      </c>
      <c r="I53" s="130">
        <v>0</v>
      </c>
      <c r="J53" s="130">
        <v>0</v>
      </c>
      <c r="K53" s="130">
        <v>0</v>
      </c>
      <c r="L53" s="130">
        <v>0</v>
      </c>
      <c r="M53" s="130">
        <v>0</v>
      </c>
      <c r="N53" s="130">
        <v>0</v>
      </c>
      <c r="O53" s="130">
        <v>0</v>
      </c>
      <c r="P53" s="130">
        <v>0</v>
      </c>
      <c r="Q53" s="130">
        <v>0</v>
      </c>
      <c r="R53" s="130">
        <v>0</v>
      </c>
      <c r="S53" s="130">
        <v>0</v>
      </c>
      <c r="T53" s="130">
        <v>0</v>
      </c>
      <c r="U53" s="130">
        <v>0</v>
      </c>
      <c r="V53" s="130">
        <v>0</v>
      </c>
      <c r="W53" s="130">
        <v>0</v>
      </c>
      <c r="X53" s="130">
        <v>0</v>
      </c>
      <c r="Y53" s="130">
        <v>0</v>
      </c>
      <c r="Z53" s="130">
        <v>0</v>
      </c>
      <c r="AA53" s="130">
        <v>0</v>
      </c>
      <c r="AB53" s="130">
        <v>0</v>
      </c>
      <c r="AC53" s="130">
        <v>0</v>
      </c>
      <c r="AD53" s="130">
        <v>0</v>
      </c>
      <c r="AE53" s="130">
        <v>0</v>
      </c>
      <c r="AF53" s="130">
        <v>0</v>
      </c>
      <c r="AG53" s="130">
        <v>0</v>
      </c>
      <c r="AH53" s="130">
        <v>0</v>
      </c>
      <c r="AI53" s="130">
        <v>0</v>
      </c>
      <c r="AJ53" s="130">
        <v>0</v>
      </c>
      <c r="AK53" s="130">
        <v>0</v>
      </c>
      <c r="AL53" s="130">
        <v>0</v>
      </c>
      <c r="AM53" s="130">
        <v>0</v>
      </c>
      <c r="AN53" s="130">
        <v>0</v>
      </c>
      <c r="AO53" s="130">
        <v>0</v>
      </c>
      <c r="AP53" s="130">
        <v>0</v>
      </c>
      <c r="AQ53" s="130">
        <v>0</v>
      </c>
      <c r="AR53" s="130">
        <v>0</v>
      </c>
      <c r="AS53" s="130">
        <v>0</v>
      </c>
      <c r="AT53" s="130">
        <v>0</v>
      </c>
      <c r="AU53" s="130">
        <v>2.3999999999999998E-3</v>
      </c>
      <c r="AV53" s="130">
        <v>2.8615384615384601E-3</v>
      </c>
      <c r="AW53" s="130">
        <v>4.2577871443624897E-3</v>
      </c>
      <c r="AX53" s="130">
        <v>6.7846153846153803E-3</v>
      </c>
      <c r="AY53" s="130">
        <v>1.7399999999999999E-2</v>
      </c>
      <c r="AZ53" s="130">
        <v>0.19411999999999999</v>
      </c>
      <c r="BA53" s="130">
        <v>1.0430999999999999</v>
      </c>
      <c r="BB53" s="130">
        <v>2.8893</v>
      </c>
      <c r="BC53" s="130">
        <v>7.7998000000000003</v>
      </c>
      <c r="BD53" s="130">
        <v>9.2498000000000005</v>
      </c>
      <c r="BE53" s="131">
        <v>10.8346446073185</v>
      </c>
      <c r="BF53" s="132">
        <v>0.168137879002801</v>
      </c>
      <c r="BG53" s="132">
        <v>0</v>
      </c>
      <c r="BH53" s="132">
        <v>1.26613673032295E-2</v>
      </c>
    </row>
    <row r="54" spans="1:60">
      <c r="A54" s="136" t="s">
        <v>301</v>
      </c>
      <c r="B54" s="130" t="s">
        <v>273</v>
      </c>
      <c r="C54" s="130" t="s">
        <v>273</v>
      </c>
      <c r="D54" s="130" t="s">
        <v>273</v>
      </c>
      <c r="E54" s="130" t="s">
        <v>273</v>
      </c>
      <c r="F54" s="130" t="s">
        <v>273</v>
      </c>
      <c r="G54" s="130" t="s">
        <v>273</v>
      </c>
      <c r="H54" s="130" t="s">
        <v>273</v>
      </c>
      <c r="I54" s="130" t="s">
        <v>273</v>
      </c>
      <c r="J54" s="130" t="s">
        <v>273</v>
      </c>
      <c r="K54" s="130" t="s">
        <v>273</v>
      </c>
      <c r="L54" s="130" t="s">
        <v>273</v>
      </c>
      <c r="M54" s="130" t="s">
        <v>273</v>
      </c>
      <c r="N54" s="130" t="s">
        <v>273</v>
      </c>
      <c r="O54" s="130" t="s">
        <v>273</v>
      </c>
      <c r="P54" s="130" t="s">
        <v>273</v>
      </c>
      <c r="Q54" s="130" t="s">
        <v>273</v>
      </c>
      <c r="R54" s="130" t="s">
        <v>273</v>
      </c>
      <c r="S54" s="130" t="s">
        <v>273</v>
      </c>
      <c r="T54" s="130" t="s">
        <v>273</v>
      </c>
      <c r="U54" s="130" t="s">
        <v>273</v>
      </c>
      <c r="V54" s="130">
        <v>0</v>
      </c>
      <c r="W54" s="130">
        <v>0</v>
      </c>
      <c r="X54" s="130">
        <v>0</v>
      </c>
      <c r="Y54" s="130">
        <v>0</v>
      </c>
      <c r="Z54" s="130">
        <v>0</v>
      </c>
      <c r="AA54" s="130">
        <v>0</v>
      </c>
      <c r="AB54" s="130">
        <v>0</v>
      </c>
      <c r="AC54" s="130">
        <v>0</v>
      </c>
      <c r="AD54" s="130">
        <v>0</v>
      </c>
      <c r="AE54" s="130">
        <v>0</v>
      </c>
      <c r="AF54" s="130">
        <v>0</v>
      </c>
      <c r="AG54" s="130">
        <v>0</v>
      </c>
      <c r="AH54" s="130">
        <v>0</v>
      </c>
      <c r="AI54" s="130">
        <v>0</v>
      </c>
      <c r="AJ54" s="130">
        <v>0</v>
      </c>
      <c r="AK54" s="130">
        <v>0</v>
      </c>
      <c r="AL54" s="130">
        <v>0</v>
      </c>
      <c r="AM54" s="130">
        <v>0</v>
      </c>
      <c r="AN54" s="130">
        <v>0</v>
      </c>
      <c r="AO54" s="130">
        <v>0</v>
      </c>
      <c r="AP54" s="130">
        <v>0</v>
      </c>
      <c r="AQ54" s="130">
        <v>0</v>
      </c>
      <c r="AR54" s="130">
        <v>0</v>
      </c>
      <c r="AS54" s="130">
        <v>0</v>
      </c>
      <c r="AT54" s="130">
        <v>0</v>
      </c>
      <c r="AU54" s="130">
        <v>0</v>
      </c>
      <c r="AV54" s="130">
        <v>3.0099999999999998E-2</v>
      </c>
      <c r="AW54" s="130">
        <v>0.33329999999999999</v>
      </c>
      <c r="AX54" s="130">
        <v>0.56999999999999995</v>
      </c>
      <c r="AY54" s="130">
        <v>0.42899999999999999</v>
      </c>
      <c r="AZ54" s="130">
        <v>0.47649999999999998</v>
      </c>
      <c r="BA54" s="130">
        <v>0.49080000000000001</v>
      </c>
      <c r="BB54" s="130">
        <v>0.72170000000000001</v>
      </c>
      <c r="BC54" s="130">
        <v>1.1074999999999999</v>
      </c>
      <c r="BD54" s="130">
        <v>2.9327999999999999</v>
      </c>
      <c r="BE54" s="131">
        <v>6.1857359545880701</v>
      </c>
      <c r="BF54" s="132">
        <v>1.10339437966427</v>
      </c>
      <c r="BG54" s="132">
        <v>0</v>
      </c>
      <c r="BH54" s="132">
        <v>7.2286519586373596E-3</v>
      </c>
    </row>
    <row r="55" spans="1:60">
      <c r="A55" s="136" t="s">
        <v>302</v>
      </c>
      <c r="B55" s="130">
        <v>0</v>
      </c>
      <c r="C55" s="130">
        <v>0</v>
      </c>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1.0101010101010101E-3</v>
      </c>
      <c r="V55" s="130">
        <v>1.0101010101010101E-3</v>
      </c>
      <c r="W55" s="130">
        <v>1.0101010101010101E-3</v>
      </c>
      <c r="X55" s="130">
        <v>0</v>
      </c>
      <c r="Y55" s="130">
        <v>1.0101010101010101E-3</v>
      </c>
      <c r="Z55" s="130">
        <v>0</v>
      </c>
      <c r="AA55" s="130">
        <v>0</v>
      </c>
      <c r="AB55" s="130">
        <v>0</v>
      </c>
      <c r="AC55" s="130">
        <v>0</v>
      </c>
      <c r="AD55" s="130">
        <v>0</v>
      </c>
      <c r="AE55" s="130">
        <v>0</v>
      </c>
      <c r="AF55" s="130">
        <v>0</v>
      </c>
      <c r="AG55" s="130">
        <v>0</v>
      </c>
      <c r="AH55" s="130">
        <v>0</v>
      </c>
      <c r="AI55" s="130">
        <v>0</v>
      </c>
      <c r="AJ55" s="130">
        <v>1E-3</v>
      </c>
      <c r="AK55" s="130">
        <v>1E-3</v>
      </c>
      <c r="AL55" s="130">
        <v>2E-3</v>
      </c>
      <c r="AM55" s="130">
        <v>3.0000000000000001E-3</v>
      </c>
      <c r="AN55" s="130">
        <v>3.0000000000000001E-3</v>
      </c>
      <c r="AO55" s="130">
        <v>4.0000000000000001E-3</v>
      </c>
      <c r="AP55" s="130">
        <v>8.0000000000000002E-3</v>
      </c>
      <c r="AQ55" s="130">
        <v>1.0999999999999999E-2</v>
      </c>
      <c r="AR55" s="130">
        <v>1.4E-2</v>
      </c>
      <c r="AS55" s="130">
        <v>1.7000000000000001E-2</v>
      </c>
      <c r="AT55" s="130">
        <v>2.0000206391421398E-2</v>
      </c>
      <c r="AU55" s="130">
        <v>4.0277099879080701E-2</v>
      </c>
      <c r="AV55" s="130">
        <v>0.24366342967810101</v>
      </c>
      <c r="AW55" s="130">
        <v>1.3537635866500899</v>
      </c>
      <c r="AX55" s="130">
        <v>2.0102620818731101</v>
      </c>
      <c r="AY55" s="130">
        <v>4.05406244535365</v>
      </c>
      <c r="AZ55" s="130">
        <v>7.5328641170078097</v>
      </c>
      <c r="BA55" s="130">
        <v>10.4079281562916</v>
      </c>
      <c r="BB55" s="130">
        <v>11.4754540446974</v>
      </c>
      <c r="BC55" s="130">
        <v>12.735510403692899</v>
      </c>
      <c r="BD55" s="130">
        <v>12.918070171284301</v>
      </c>
      <c r="BE55" s="131">
        <v>12.800964761521399</v>
      </c>
      <c r="BF55" s="132">
        <v>-1.17727122784144E-2</v>
      </c>
      <c r="BG55" s="132">
        <v>0.90992501200236098</v>
      </c>
      <c r="BH55" s="132">
        <v>1.49592093285498E-2</v>
      </c>
    </row>
    <row r="56" spans="1:60">
      <c r="A56" s="136" t="s">
        <v>303</v>
      </c>
      <c r="B56" s="130">
        <v>0</v>
      </c>
      <c r="C56" s="130">
        <v>0</v>
      </c>
      <c r="D56" s="130">
        <v>0</v>
      </c>
      <c r="E56" s="130">
        <v>0</v>
      </c>
      <c r="F56" s="130">
        <v>0</v>
      </c>
      <c r="G56" s="130">
        <v>0</v>
      </c>
      <c r="H56" s="130">
        <v>0</v>
      </c>
      <c r="I56" s="130">
        <v>0</v>
      </c>
      <c r="J56" s="130">
        <v>0</v>
      </c>
      <c r="K56" s="130">
        <v>0</v>
      </c>
      <c r="L56" s="130">
        <v>0</v>
      </c>
      <c r="M56" s="130">
        <v>0</v>
      </c>
      <c r="N56" s="130">
        <v>0</v>
      </c>
      <c r="O56" s="130">
        <v>0</v>
      </c>
      <c r="P56" s="130">
        <v>0</v>
      </c>
      <c r="Q56" s="130">
        <v>0</v>
      </c>
      <c r="R56" s="130">
        <v>0</v>
      </c>
      <c r="S56" s="130">
        <v>0</v>
      </c>
      <c r="T56" s="130">
        <v>0</v>
      </c>
      <c r="U56" s="130">
        <v>0</v>
      </c>
      <c r="V56" s="130">
        <v>0</v>
      </c>
      <c r="W56" s="130">
        <v>0</v>
      </c>
      <c r="X56" s="130">
        <v>0</v>
      </c>
      <c r="Y56" s="130">
        <v>0</v>
      </c>
      <c r="Z56" s="130">
        <v>0</v>
      </c>
      <c r="AA56" s="130">
        <v>0</v>
      </c>
      <c r="AB56" s="130">
        <v>0</v>
      </c>
      <c r="AC56" s="130">
        <v>0</v>
      </c>
      <c r="AD56" s="130">
        <v>0</v>
      </c>
      <c r="AE56" s="130">
        <v>0</v>
      </c>
      <c r="AF56" s="130">
        <v>0</v>
      </c>
      <c r="AG56" s="130">
        <v>0</v>
      </c>
      <c r="AH56" s="130">
        <v>0</v>
      </c>
      <c r="AI56" s="130">
        <v>0</v>
      </c>
      <c r="AJ56" s="130">
        <v>0</v>
      </c>
      <c r="AK56" s="130">
        <v>0</v>
      </c>
      <c r="AL56" s="130">
        <v>1.36E-4</v>
      </c>
      <c r="AM56" s="130">
        <v>2.72E-4</v>
      </c>
      <c r="AN56" s="130">
        <v>3.7199999999999999E-4</v>
      </c>
      <c r="AO56" s="130">
        <v>4.7199999999999998E-4</v>
      </c>
      <c r="AP56" s="130">
        <v>5.7200000000000003E-4</v>
      </c>
      <c r="AQ56" s="130">
        <v>5.7200000000000003E-4</v>
      </c>
      <c r="AR56" s="130">
        <v>9.7199999999999999E-4</v>
      </c>
      <c r="AS56" s="130">
        <v>1.1720000000000001E-3</v>
      </c>
      <c r="AT56" s="130">
        <v>3.1181010101010102E-3</v>
      </c>
      <c r="AU56" s="130">
        <v>5.9232499999999997E-3</v>
      </c>
      <c r="AV56" s="130">
        <v>1.5167999999999999E-2</v>
      </c>
      <c r="AW56" s="130">
        <v>3.2551246575342502E-2</v>
      </c>
      <c r="AX56" s="130">
        <v>5.2843000000000001E-2</v>
      </c>
      <c r="AY56" s="130">
        <v>0.10399425</v>
      </c>
      <c r="AZ56" s="130">
        <v>0.14263049999999999</v>
      </c>
      <c r="BA56" s="130">
        <v>0.18872898082199999</v>
      </c>
      <c r="BB56" s="130">
        <v>0.22449150000000001</v>
      </c>
      <c r="BC56" s="130">
        <v>0.24788945124759099</v>
      </c>
      <c r="BD56" s="130">
        <v>0.307180043936295</v>
      </c>
      <c r="BE56" s="131">
        <v>0.37600845553547102</v>
      </c>
      <c r="BF56" s="132">
        <v>0.220720933636916</v>
      </c>
      <c r="BG56" s="132">
        <v>0.58252391519714797</v>
      </c>
      <c r="BH56" s="132">
        <v>4.3940353719021499E-4</v>
      </c>
    </row>
    <row r="57" spans="1:60" s="125" customFormat="1">
      <c r="A57" s="133" t="s">
        <v>304</v>
      </c>
      <c r="B57" s="134">
        <v>0</v>
      </c>
      <c r="C57" s="134">
        <v>0</v>
      </c>
      <c r="D57" s="134">
        <v>0</v>
      </c>
      <c r="E57" s="134">
        <v>0</v>
      </c>
      <c r="F57" s="134">
        <v>0</v>
      </c>
      <c r="G57" s="134">
        <v>0</v>
      </c>
      <c r="H57" s="134">
        <v>0</v>
      </c>
      <c r="I57" s="134">
        <v>0</v>
      </c>
      <c r="J57" s="134">
        <v>0</v>
      </c>
      <c r="K57" s="134">
        <v>0</v>
      </c>
      <c r="L57" s="134">
        <v>0</v>
      </c>
      <c r="M57" s="134">
        <v>0</v>
      </c>
      <c r="N57" s="134">
        <v>0</v>
      </c>
      <c r="O57" s="134">
        <v>0</v>
      </c>
      <c r="P57" s="134">
        <v>0</v>
      </c>
      <c r="Q57" s="134">
        <v>0</v>
      </c>
      <c r="R57" s="134">
        <v>0</v>
      </c>
      <c r="S57" s="134">
        <v>0</v>
      </c>
      <c r="T57" s="134">
        <v>0</v>
      </c>
      <c r="U57" s="134">
        <v>1.0101010101010101E-3</v>
      </c>
      <c r="V57" s="134">
        <v>1.0101010101010101E-3</v>
      </c>
      <c r="W57" s="134">
        <v>1.0101010101010101E-3</v>
      </c>
      <c r="X57" s="134">
        <v>0</v>
      </c>
      <c r="Y57" s="134">
        <v>1.0101010101010101E-3</v>
      </c>
      <c r="Z57" s="134">
        <v>9.0909090909090905E-3</v>
      </c>
      <c r="AA57" s="134">
        <v>1.2500000000000001E-2</v>
      </c>
      <c r="AB57" s="134">
        <v>1.55E-2</v>
      </c>
      <c r="AC57" s="134">
        <v>2.7088000000000001E-2</v>
      </c>
      <c r="AD57" s="134">
        <v>3.2383000000000002E-2</v>
      </c>
      <c r="AE57" s="134">
        <v>3.76885E-2</v>
      </c>
      <c r="AF57" s="134">
        <v>4.684E-2</v>
      </c>
      <c r="AG57" s="134">
        <v>5.3811411111111103E-2</v>
      </c>
      <c r="AH57" s="134">
        <v>6.3926244444444405E-2</v>
      </c>
      <c r="AI57" s="134">
        <v>8.7088499999999999E-2</v>
      </c>
      <c r="AJ57" s="134">
        <v>9.1198055555555602E-2</v>
      </c>
      <c r="AK57" s="134">
        <v>0.13447324999999999</v>
      </c>
      <c r="AL57" s="134">
        <v>0.17020250000000001</v>
      </c>
      <c r="AM57" s="134">
        <v>0.27675500555555599</v>
      </c>
      <c r="AN57" s="134">
        <v>0.46869774444444401</v>
      </c>
      <c r="AO57" s="134">
        <v>0.75109787288888896</v>
      </c>
      <c r="AP57" s="134">
        <v>1.4863832461111099</v>
      </c>
      <c r="AQ57" s="134">
        <v>2.5240878138888898</v>
      </c>
      <c r="AR57" s="134">
        <v>3.8157048194444401</v>
      </c>
      <c r="AS57" s="134">
        <v>7.5010711322222203</v>
      </c>
      <c r="AT57" s="134">
        <v>14.192835061672801</v>
      </c>
      <c r="AU57" s="134">
        <v>23.263436016767798</v>
      </c>
      <c r="AV57" s="134">
        <v>46.713549312214496</v>
      </c>
      <c r="AW57" s="134">
        <v>71.869938163895497</v>
      </c>
      <c r="AX57" s="134">
        <v>86.935116802353093</v>
      </c>
      <c r="AY57" s="134">
        <v>98.835694006251103</v>
      </c>
      <c r="AZ57" s="134">
        <v>109.789537666703</v>
      </c>
      <c r="BA57" s="134">
        <v>113.830770449962</v>
      </c>
      <c r="BB57" s="134">
        <v>124.262644934303</v>
      </c>
      <c r="BC57" s="134">
        <v>138.54824445396</v>
      </c>
      <c r="BD57" s="134">
        <v>152.753712722719</v>
      </c>
      <c r="BE57" s="134">
        <v>178.853885700972</v>
      </c>
      <c r="BF57" s="135">
        <v>0.16766532677270099</v>
      </c>
      <c r="BG57" s="135">
        <v>0.26821317877799</v>
      </c>
      <c r="BH57" s="135">
        <v>0.20900867749184901</v>
      </c>
    </row>
    <row r="58" spans="1:6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2"/>
      <c r="BG58" s="132"/>
      <c r="BH58" s="132"/>
    </row>
    <row r="59" spans="1:60">
      <c r="A59" s="136" t="s">
        <v>305</v>
      </c>
      <c r="B59" s="130" t="s">
        <v>273</v>
      </c>
      <c r="C59" s="130" t="s">
        <v>273</v>
      </c>
      <c r="D59" s="130" t="s">
        <v>273</v>
      </c>
      <c r="E59" s="130" t="s">
        <v>273</v>
      </c>
      <c r="F59" s="130" t="s">
        <v>273</v>
      </c>
      <c r="G59" s="130" t="s">
        <v>273</v>
      </c>
      <c r="H59" s="130" t="s">
        <v>273</v>
      </c>
      <c r="I59" s="130" t="s">
        <v>273</v>
      </c>
      <c r="J59" s="130" t="s">
        <v>273</v>
      </c>
      <c r="K59" s="130" t="s">
        <v>273</v>
      </c>
      <c r="L59" s="130" t="s">
        <v>273</v>
      </c>
      <c r="M59" s="130" t="s">
        <v>273</v>
      </c>
      <c r="N59" s="130" t="s">
        <v>273</v>
      </c>
      <c r="O59" s="130" t="s">
        <v>273</v>
      </c>
      <c r="P59" s="130" t="s">
        <v>273</v>
      </c>
      <c r="Q59" s="130" t="s">
        <v>273</v>
      </c>
      <c r="R59" s="130" t="s">
        <v>273</v>
      </c>
      <c r="S59" s="130" t="s">
        <v>273</v>
      </c>
      <c r="T59" s="130" t="s">
        <v>273</v>
      </c>
      <c r="U59" s="130" t="s">
        <v>273</v>
      </c>
      <c r="V59" s="130">
        <v>0</v>
      </c>
      <c r="W59" s="130">
        <v>0</v>
      </c>
      <c r="X59" s="130">
        <v>0</v>
      </c>
      <c r="Y59" s="130">
        <v>0</v>
      </c>
      <c r="Z59" s="130">
        <v>0</v>
      </c>
      <c r="AA59" s="130">
        <v>0</v>
      </c>
      <c r="AB59" s="130">
        <v>0</v>
      </c>
      <c r="AC59" s="130">
        <v>0</v>
      </c>
      <c r="AD59" s="130">
        <v>0</v>
      </c>
      <c r="AE59" s="130">
        <v>0</v>
      </c>
      <c r="AF59" s="130">
        <v>0</v>
      </c>
      <c r="AG59" s="130">
        <v>0</v>
      </c>
      <c r="AH59" s="130">
        <v>0</v>
      </c>
      <c r="AI59" s="130">
        <v>0</v>
      </c>
      <c r="AJ59" s="130">
        <v>0</v>
      </c>
      <c r="AK59" s="130">
        <v>0</v>
      </c>
      <c r="AL59" s="130">
        <v>0</v>
      </c>
      <c r="AM59" s="130">
        <v>0</v>
      </c>
      <c r="AN59" s="130">
        <v>0</v>
      </c>
      <c r="AO59" s="130">
        <v>0</v>
      </c>
      <c r="AP59" s="130">
        <v>0</v>
      </c>
      <c r="AQ59" s="130">
        <v>0</v>
      </c>
      <c r="AR59" s="130">
        <v>0</v>
      </c>
      <c r="AS59" s="130">
        <v>0</v>
      </c>
      <c r="AT59" s="130">
        <v>0</v>
      </c>
      <c r="AU59" s="130">
        <v>0</v>
      </c>
      <c r="AV59" s="130">
        <v>0</v>
      </c>
      <c r="AW59" s="130">
        <v>0</v>
      </c>
      <c r="AX59" s="130">
        <v>8.0000000000000004E-4</v>
      </c>
      <c r="AY59" s="130">
        <v>2.8999999999999998E-3</v>
      </c>
      <c r="AZ59" s="130">
        <v>4.5999999999999999E-3</v>
      </c>
      <c r="BA59" s="130">
        <v>3.5299999999999998E-2</v>
      </c>
      <c r="BB59" s="130">
        <v>3.7199999999999997E-2</v>
      </c>
      <c r="BC59" s="130">
        <v>3.9260000000000003E-2</v>
      </c>
      <c r="BD59" s="130">
        <v>4.4200000000000003E-2</v>
      </c>
      <c r="BE59" s="131">
        <v>4.7199999999999999E-2</v>
      </c>
      <c r="BF59" s="132">
        <v>6.4955616546744893E-2</v>
      </c>
      <c r="BG59" s="132">
        <v>0</v>
      </c>
      <c r="BH59" s="132">
        <v>5.5157927036089299E-5</v>
      </c>
    </row>
    <row r="60" spans="1:60">
      <c r="A60" s="136" t="s">
        <v>306</v>
      </c>
      <c r="B60" s="130" t="s">
        <v>273</v>
      </c>
      <c r="C60" s="130" t="s">
        <v>273</v>
      </c>
      <c r="D60" s="130" t="s">
        <v>273</v>
      </c>
      <c r="E60" s="130" t="s">
        <v>273</v>
      </c>
      <c r="F60" s="130" t="s">
        <v>273</v>
      </c>
      <c r="G60" s="130" t="s">
        <v>273</v>
      </c>
      <c r="H60" s="130" t="s">
        <v>273</v>
      </c>
      <c r="I60" s="130" t="s">
        <v>273</v>
      </c>
      <c r="J60" s="130" t="s">
        <v>273</v>
      </c>
      <c r="K60" s="130" t="s">
        <v>273</v>
      </c>
      <c r="L60" s="130" t="s">
        <v>273</v>
      </c>
      <c r="M60" s="130" t="s">
        <v>273</v>
      </c>
      <c r="N60" s="130" t="s">
        <v>273</v>
      </c>
      <c r="O60" s="130" t="s">
        <v>273</v>
      </c>
      <c r="P60" s="130" t="s">
        <v>273</v>
      </c>
      <c r="Q60" s="130" t="s">
        <v>273</v>
      </c>
      <c r="R60" s="130" t="s">
        <v>273</v>
      </c>
      <c r="S60" s="130" t="s">
        <v>273</v>
      </c>
      <c r="T60" s="130" t="s">
        <v>273</v>
      </c>
      <c r="U60" s="130" t="s">
        <v>273</v>
      </c>
      <c r="V60" s="130">
        <v>0</v>
      </c>
      <c r="W60" s="130">
        <v>0</v>
      </c>
      <c r="X60" s="130">
        <v>0</v>
      </c>
      <c r="Y60" s="130">
        <v>0</v>
      </c>
      <c r="Z60" s="130">
        <v>0</v>
      </c>
      <c r="AA60" s="130">
        <v>0</v>
      </c>
      <c r="AB60" s="130">
        <v>0</v>
      </c>
      <c r="AC60" s="130">
        <v>0</v>
      </c>
      <c r="AD60" s="130">
        <v>0</v>
      </c>
      <c r="AE60" s="130">
        <v>0</v>
      </c>
      <c r="AF60" s="130">
        <v>0</v>
      </c>
      <c r="AG60" s="130">
        <v>0</v>
      </c>
      <c r="AH60" s="130">
        <v>0</v>
      </c>
      <c r="AI60" s="130">
        <v>0</v>
      </c>
      <c r="AJ60" s="130">
        <v>0</v>
      </c>
      <c r="AK60" s="130">
        <v>0</v>
      </c>
      <c r="AL60" s="130">
        <v>0</v>
      </c>
      <c r="AM60" s="130">
        <v>0</v>
      </c>
      <c r="AN60" s="130">
        <v>0</v>
      </c>
      <c r="AO60" s="130">
        <v>0</v>
      </c>
      <c r="AP60" s="130">
        <v>0</v>
      </c>
      <c r="AQ60" s="130">
        <v>0</v>
      </c>
      <c r="AR60" s="130">
        <v>0</v>
      </c>
      <c r="AS60" s="130">
        <v>0</v>
      </c>
      <c r="AT60" s="130">
        <v>0</v>
      </c>
      <c r="AU60" s="130">
        <v>0</v>
      </c>
      <c r="AV60" s="130">
        <v>0</v>
      </c>
      <c r="AW60" s="130">
        <v>0</v>
      </c>
      <c r="AX60" s="130">
        <v>4.0000000000000002E-4</v>
      </c>
      <c r="AY60" s="130">
        <v>2E-3</v>
      </c>
      <c r="AZ60" s="130">
        <v>8.9999999999999993E-3</v>
      </c>
      <c r="BA60" s="130">
        <v>2.5999999999999999E-2</v>
      </c>
      <c r="BB60" s="130">
        <v>8.8999999999999996E-2</v>
      </c>
      <c r="BC60" s="130">
        <v>0.11799999999999999</v>
      </c>
      <c r="BD60" s="130">
        <v>0.17899999999999999</v>
      </c>
      <c r="BE60" s="131">
        <v>0.18174329495336899</v>
      </c>
      <c r="BF60" s="132">
        <v>1.25515562777352E-2</v>
      </c>
      <c r="BG60" s="132">
        <v>0</v>
      </c>
      <c r="BH60" s="132">
        <v>2.1238524157492301E-4</v>
      </c>
    </row>
    <row r="61" spans="1:60">
      <c r="A61" s="136" t="s">
        <v>307</v>
      </c>
      <c r="B61" s="130" t="s">
        <v>273</v>
      </c>
      <c r="C61" s="130" t="s">
        <v>273</v>
      </c>
      <c r="D61" s="130" t="s">
        <v>273</v>
      </c>
      <c r="E61" s="130" t="s">
        <v>273</v>
      </c>
      <c r="F61" s="130" t="s">
        <v>273</v>
      </c>
      <c r="G61" s="130" t="s">
        <v>273</v>
      </c>
      <c r="H61" s="130" t="s">
        <v>273</v>
      </c>
      <c r="I61" s="130" t="s">
        <v>273</v>
      </c>
      <c r="J61" s="130" t="s">
        <v>273</v>
      </c>
      <c r="K61" s="130" t="s">
        <v>273</v>
      </c>
      <c r="L61" s="130" t="s">
        <v>273</v>
      </c>
      <c r="M61" s="130" t="s">
        <v>273</v>
      </c>
      <c r="N61" s="130" t="s">
        <v>273</v>
      </c>
      <c r="O61" s="130" t="s">
        <v>273</v>
      </c>
      <c r="P61" s="130" t="s">
        <v>273</v>
      </c>
      <c r="Q61" s="130" t="s">
        <v>273</v>
      </c>
      <c r="R61" s="130" t="s">
        <v>273</v>
      </c>
      <c r="S61" s="130" t="s">
        <v>273</v>
      </c>
      <c r="T61" s="130" t="s">
        <v>273</v>
      </c>
      <c r="U61" s="130" t="s">
        <v>273</v>
      </c>
      <c r="V61" s="130">
        <v>0</v>
      </c>
      <c r="W61" s="130">
        <v>0</v>
      </c>
      <c r="X61" s="130">
        <v>0</v>
      </c>
      <c r="Y61" s="130">
        <v>0</v>
      </c>
      <c r="Z61" s="130">
        <v>0</v>
      </c>
      <c r="AA61" s="130">
        <v>0</v>
      </c>
      <c r="AB61" s="130">
        <v>0</v>
      </c>
      <c r="AC61" s="130">
        <v>0</v>
      </c>
      <c r="AD61" s="130">
        <v>0</v>
      </c>
      <c r="AE61" s="130">
        <v>0</v>
      </c>
      <c r="AF61" s="130">
        <v>0</v>
      </c>
      <c r="AG61" s="130">
        <v>0</v>
      </c>
      <c r="AH61" s="130">
        <v>0</v>
      </c>
      <c r="AI61" s="130">
        <v>0</v>
      </c>
      <c r="AJ61" s="130">
        <v>0</v>
      </c>
      <c r="AK61" s="130">
        <v>0</v>
      </c>
      <c r="AL61" s="130">
        <v>0</v>
      </c>
      <c r="AM61" s="130">
        <v>0</v>
      </c>
      <c r="AN61" s="130">
        <v>0</v>
      </c>
      <c r="AO61" s="130">
        <v>0</v>
      </c>
      <c r="AP61" s="130">
        <v>0</v>
      </c>
      <c r="AQ61" s="130">
        <v>0</v>
      </c>
      <c r="AR61" s="130">
        <v>0</v>
      </c>
      <c r="AS61" s="130">
        <v>0</v>
      </c>
      <c r="AT61" s="130">
        <v>0</v>
      </c>
      <c r="AU61" s="130">
        <v>0</v>
      </c>
      <c r="AV61" s="130">
        <v>0</v>
      </c>
      <c r="AW61" s="130">
        <v>2.0999999999999999E-5</v>
      </c>
      <c r="AX61" s="130">
        <v>7.8739999999999995E-4</v>
      </c>
      <c r="AY61" s="130">
        <v>1.2390000000000001E-3</v>
      </c>
      <c r="AZ61" s="130">
        <v>4.6170999999999997E-2</v>
      </c>
      <c r="BA61" s="130">
        <v>8.8403099999999998E-2</v>
      </c>
      <c r="BB61" s="130">
        <v>9.2645500000000006E-2</v>
      </c>
      <c r="BC61" s="130">
        <v>0.14126359999999999</v>
      </c>
      <c r="BD61" s="130">
        <v>0.39122089999999998</v>
      </c>
      <c r="BE61" s="131">
        <v>2.5720424762154002</v>
      </c>
      <c r="BF61" s="132">
        <v>5.5564366263555804</v>
      </c>
      <c r="BG61" s="132">
        <v>0</v>
      </c>
      <c r="BH61" s="132">
        <v>3.0056892211188899E-3</v>
      </c>
    </row>
    <row r="62" spans="1:60">
      <c r="A62" s="136" t="s">
        <v>308</v>
      </c>
      <c r="B62" s="130" t="s">
        <v>273</v>
      </c>
      <c r="C62" s="130" t="s">
        <v>273</v>
      </c>
      <c r="D62" s="130" t="s">
        <v>273</v>
      </c>
      <c r="E62" s="130" t="s">
        <v>273</v>
      </c>
      <c r="F62" s="130" t="s">
        <v>273</v>
      </c>
      <c r="G62" s="130" t="s">
        <v>273</v>
      </c>
      <c r="H62" s="130" t="s">
        <v>273</v>
      </c>
      <c r="I62" s="130" t="s">
        <v>273</v>
      </c>
      <c r="J62" s="130" t="s">
        <v>273</v>
      </c>
      <c r="K62" s="130" t="s">
        <v>273</v>
      </c>
      <c r="L62" s="130" t="s">
        <v>273</v>
      </c>
      <c r="M62" s="130" t="s">
        <v>273</v>
      </c>
      <c r="N62" s="130" t="s">
        <v>273</v>
      </c>
      <c r="O62" s="130" t="s">
        <v>273</v>
      </c>
      <c r="P62" s="130" t="s">
        <v>273</v>
      </c>
      <c r="Q62" s="130" t="s">
        <v>273</v>
      </c>
      <c r="R62" s="130" t="s">
        <v>273</v>
      </c>
      <c r="S62" s="130" t="s">
        <v>273</v>
      </c>
      <c r="T62" s="130" t="s">
        <v>273</v>
      </c>
      <c r="U62" s="130" t="s">
        <v>273</v>
      </c>
      <c r="V62" s="130">
        <v>0</v>
      </c>
      <c r="W62" s="130">
        <v>0</v>
      </c>
      <c r="X62" s="130">
        <v>0</v>
      </c>
      <c r="Y62" s="130">
        <v>0</v>
      </c>
      <c r="Z62" s="130">
        <v>0</v>
      </c>
      <c r="AA62" s="130">
        <v>0</v>
      </c>
      <c r="AB62" s="130">
        <v>0</v>
      </c>
      <c r="AC62" s="130">
        <v>0</v>
      </c>
      <c r="AD62" s="130">
        <v>0</v>
      </c>
      <c r="AE62" s="130">
        <v>0</v>
      </c>
      <c r="AF62" s="130">
        <v>0</v>
      </c>
      <c r="AG62" s="130">
        <v>0</v>
      </c>
      <c r="AH62" s="130">
        <v>0</v>
      </c>
      <c r="AI62" s="130">
        <v>0</v>
      </c>
      <c r="AJ62" s="130">
        <v>0</v>
      </c>
      <c r="AK62" s="130">
        <v>0</v>
      </c>
      <c r="AL62" s="130">
        <v>0</v>
      </c>
      <c r="AM62" s="130">
        <v>0</v>
      </c>
      <c r="AN62" s="130">
        <v>0</v>
      </c>
      <c r="AO62" s="130">
        <v>0</v>
      </c>
      <c r="AP62" s="130">
        <v>0</v>
      </c>
      <c r="AQ62" s="130">
        <v>0</v>
      </c>
      <c r="AR62" s="130">
        <v>0</v>
      </c>
      <c r="AS62" s="130">
        <v>0</v>
      </c>
      <c r="AT62" s="130">
        <v>0</v>
      </c>
      <c r="AU62" s="130">
        <v>0</v>
      </c>
      <c r="AV62" s="130">
        <v>1.1999999999999999E-3</v>
      </c>
      <c r="AW62" s="130">
        <v>4.2115068493150699E-3</v>
      </c>
      <c r="AX62" s="130">
        <v>1.0800000000000001E-2</v>
      </c>
      <c r="AY62" s="130">
        <v>0.16</v>
      </c>
      <c r="AZ62" s="130">
        <v>0.33560000000000001</v>
      </c>
      <c r="BA62" s="130">
        <v>0.46829999999999999</v>
      </c>
      <c r="BB62" s="130">
        <v>0.54400000000000004</v>
      </c>
      <c r="BC62" s="130">
        <v>0.62446000000000002</v>
      </c>
      <c r="BD62" s="130">
        <v>0.98504999999999998</v>
      </c>
      <c r="BE62" s="131">
        <v>1.8621399999999999</v>
      </c>
      <c r="BF62" s="132">
        <v>0.88523647103431302</v>
      </c>
      <c r="BG62" s="132">
        <v>0</v>
      </c>
      <c r="BH62" s="132">
        <v>2.1760970815886301E-3</v>
      </c>
    </row>
    <row r="63" spans="1:60">
      <c r="A63" s="136" t="s">
        <v>309</v>
      </c>
      <c r="B63" s="130" t="s">
        <v>273</v>
      </c>
      <c r="C63" s="130" t="s">
        <v>273</v>
      </c>
      <c r="D63" s="130" t="s">
        <v>273</v>
      </c>
      <c r="E63" s="130" t="s">
        <v>273</v>
      </c>
      <c r="F63" s="130" t="s">
        <v>273</v>
      </c>
      <c r="G63" s="130" t="s">
        <v>273</v>
      </c>
      <c r="H63" s="130" t="s">
        <v>273</v>
      </c>
      <c r="I63" s="130" t="s">
        <v>273</v>
      </c>
      <c r="J63" s="130" t="s">
        <v>273</v>
      </c>
      <c r="K63" s="130" t="s">
        <v>273</v>
      </c>
      <c r="L63" s="130" t="s">
        <v>273</v>
      </c>
      <c r="M63" s="130" t="s">
        <v>273</v>
      </c>
      <c r="N63" s="130" t="s">
        <v>273</v>
      </c>
      <c r="O63" s="130" t="s">
        <v>273</v>
      </c>
      <c r="P63" s="130" t="s">
        <v>273</v>
      </c>
      <c r="Q63" s="130" t="s">
        <v>273</v>
      </c>
      <c r="R63" s="130" t="s">
        <v>273</v>
      </c>
      <c r="S63" s="130" t="s">
        <v>273</v>
      </c>
      <c r="T63" s="130" t="s">
        <v>273</v>
      </c>
      <c r="U63" s="130" t="s">
        <v>273</v>
      </c>
      <c r="V63" s="130">
        <v>0</v>
      </c>
      <c r="W63" s="130">
        <v>0</v>
      </c>
      <c r="X63" s="130">
        <v>0</v>
      </c>
      <c r="Y63" s="130">
        <v>0</v>
      </c>
      <c r="Z63" s="130">
        <v>0</v>
      </c>
      <c r="AA63" s="130">
        <v>0</v>
      </c>
      <c r="AB63" s="130">
        <v>0</v>
      </c>
      <c r="AC63" s="130">
        <v>0</v>
      </c>
      <c r="AD63" s="130">
        <v>0</v>
      </c>
      <c r="AE63" s="130">
        <v>0</v>
      </c>
      <c r="AF63" s="130">
        <v>0</v>
      </c>
      <c r="AG63" s="130">
        <v>0</v>
      </c>
      <c r="AH63" s="130">
        <v>0</v>
      </c>
      <c r="AI63" s="130">
        <v>0</v>
      </c>
      <c r="AJ63" s="130">
        <v>0</v>
      </c>
      <c r="AK63" s="130">
        <v>0</v>
      </c>
      <c r="AL63" s="130">
        <v>0</v>
      </c>
      <c r="AM63" s="130">
        <v>0</v>
      </c>
      <c r="AN63" s="130">
        <v>0</v>
      </c>
      <c r="AO63" s="130">
        <v>0</v>
      </c>
      <c r="AP63" s="130">
        <v>0</v>
      </c>
      <c r="AQ63" s="130">
        <v>0</v>
      </c>
      <c r="AR63" s="130">
        <v>0</v>
      </c>
      <c r="AS63" s="130">
        <v>0</v>
      </c>
      <c r="AT63" s="130">
        <v>0</v>
      </c>
      <c r="AU63" s="130">
        <v>1.595E-4</v>
      </c>
      <c r="AV63" s="130">
        <v>4.5675000000000002E-4</v>
      </c>
      <c r="AW63" s="130">
        <v>9.8143150684931496E-4</v>
      </c>
      <c r="AX63" s="130">
        <v>1.8487499999999999E-3</v>
      </c>
      <c r="AY63" s="130">
        <v>3.1175E-3</v>
      </c>
      <c r="AZ63" s="130">
        <v>5.2199999999999998E-3</v>
      </c>
      <c r="BA63" s="130">
        <v>6.9790684931506797E-3</v>
      </c>
      <c r="BB63" s="130">
        <v>6.96E-3</v>
      </c>
      <c r="BC63" s="130">
        <v>6.96E-3</v>
      </c>
      <c r="BD63" s="130">
        <v>6.96E-3</v>
      </c>
      <c r="BE63" s="131">
        <v>6.96E-3</v>
      </c>
      <c r="BF63" s="132">
        <v>-2.7322404371584699E-3</v>
      </c>
      <c r="BG63" s="132">
        <v>0</v>
      </c>
      <c r="BH63" s="132">
        <v>8.1334570375250402E-6</v>
      </c>
    </row>
    <row r="64" spans="1:60">
      <c r="A64" s="136" t="s">
        <v>310</v>
      </c>
      <c r="B64" s="130">
        <v>0</v>
      </c>
      <c r="C64" s="130">
        <v>0</v>
      </c>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t="s">
        <v>273</v>
      </c>
      <c r="W64" s="130" t="s">
        <v>273</v>
      </c>
      <c r="X64" s="130" t="s">
        <v>273</v>
      </c>
      <c r="Y64" s="130" t="s">
        <v>273</v>
      </c>
      <c r="Z64" s="130" t="s">
        <v>273</v>
      </c>
      <c r="AA64" s="130" t="s">
        <v>273</v>
      </c>
      <c r="AB64" s="130" t="s">
        <v>273</v>
      </c>
      <c r="AC64" s="130" t="s">
        <v>273</v>
      </c>
      <c r="AD64" s="130" t="s">
        <v>273</v>
      </c>
      <c r="AE64" s="130" t="s">
        <v>273</v>
      </c>
      <c r="AF64" s="130" t="s">
        <v>273</v>
      </c>
      <c r="AG64" s="130" t="s">
        <v>273</v>
      </c>
      <c r="AH64" s="130" t="s">
        <v>273</v>
      </c>
      <c r="AI64" s="130" t="s">
        <v>273</v>
      </c>
      <c r="AJ64" s="130" t="s">
        <v>273</v>
      </c>
      <c r="AK64" s="130" t="s">
        <v>273</v>
      </c>
      <c r="AL64" s="130" t="s">
        <v>273</v>
      </c>
      <c r="AM64" s="130" t="s">
        <v>273</v>
      </c>
      <c r="AN64" s="130" t="s">
        <v>273</v>
      </c>
      <c r="AO64" s="130" t="s">
        <v>273</v>
      </c>
      <c r="AP64" s="130" t="s">
        <v>273</v>
      </c>
      <c r="AQ64" s="130" t="s">
        <v>273</v>
      </c>
      <c r="AR64" s="130" t="s">
        <v>273</v>
      </c>
      <c r="AS64" s="130" t="s">
        <v>273</v>
      </c>
      <c r="AT64" s="130" t="s">
        <v>273</v>
      </c>
      <c r="AU64" s="130" t="s">
        <v>273</v>
      </c>
      <c r="AV64" s="130" t="s">
        <v>273</v>
      </c>
      <c r="AW64" s="130" t="s">
        <v>273</v>
      </c>
      <c r="AX64" s="130" t="s">
        <v>273</v>
      </c>
      <c r="AY64" s="130" t="s">
        <v>273</v>
      </c>
      <c r="AZ64" s="130" t="s">
        <v>273</v>
      </c>
      <c r="BA64" s="130" t="s">
        <v>273</v>
      </c>
      <c r="BB64" s="130" t="s">
        <v>273</v>
      </c>
      <c r="BC64" s="130" t="s">
        <v>273</v>
      </c>
      <c r="BD64" s="130" t="s">
        <v>273</v>
      </c>
      <c r="BE64" s="131" t="s">
        <v>273</v>
      </c>
      <c r="BF64" s="132" t="s">
        <v>273</v>
      </c>
      <c r="BG64" s="132" t="s">
        <v>273</v>
      </c>
      <c r="BH64" s="132" t="s">
        <v>273</v>
      </c>
    </row>
    <row r="65" spans="1:60">
      <c r="A65" s="136" t="s">
        <v>311</v>
      </c>
      <c r="B65" s="130" t="s">
        <v>273</v>
      </c>
      <c r="C65" s="130" t="s">
        <v>273</v>
      </c>
      <c r="D65" s="130" t="s">
        <v>273</v>
      </c>
      <c r="E65" s="130" t="s">
        <v>273</v>
      </c>
      <c r="F65" s="130" t="s">
        <v>273</v>
      </c>
      <c r="G65" s="130" t="s">
        <v>273</v>
      </c>
      <c r="H65" s="130" t="s">
        <v>273</v>
      </c>
      <c r="I65" s="130" t="s">
        <v>273</v>
      </c>
      <c r="J65" s="130" t="s">
        <v>273</v>
      </c>
      <c r="K65" s="130" t="s">
        <v>273</v>
      </c>
      <c r="L65" s="130" t="s">
        <v>273</v>
      </c>
      <c r="M65" s="130" t="s">
        <v>273</v>
      </c>
      <c r="N65" s="130" t="s">
        <v>273</v>
      </c>
      <c r="O65" s="130" t="s">
        <v>273</v>
      </c>
      <c r="P65" s="130" t="s">
        <v>273</v>
      </c>
      <c r="Q65" s="130" t="s">
        <v>273</v>
      </c>
      <c r="R65" s="130" t="s">
        <v>273</v>
      </c>
      <c r="S65" s="130" t="s">
        <v>273</v>
      </c>
      <c r="T65" s="130" t="s">
        <v>273</v>
      </c>
      <c r="U65" s="130" t="s">
        <v>273</v>
      </c>
      <c r="V65" s="130">
        <v>0</v>
      </c>
      <c r="W65" s="130">
        <v>0</v>
      </c>
      <c r="X65" s="130">
        <v>0</v>
      </c>
      <c r="Y65" s="130">
        <v>0</v>
      </c>
      <c r="Z65" s="130">
        <v>0</v>
      </c>
      <c r="AA65" s="130">
        <v>0</v>
      </c>
      <c r="AB65" s="130">
        <v>0</v>
      </c>
      <c r="AC65" s="130">
        <v>0</v>
      </c>
      <c r="AD65" s="130">
        <v>0</v>
      </c>
      <c r="AE65" s="130">
        <v>0</v>
      </c>
      <c r="AF65" s="130">
        <v>0</v>
      </c>
      <c r="AG65" s="130">
        <v>0</v>
      </c>
      <c r="AH65" s="130">
        <v>0</v>
      </c>
      <c r="AI65" s="130">
        <v>0</v>
      </c>
      <c r="AJ65" s="130">
        <v>0</v>
      </c>
      <c r="AK65" s="130">
        <v>0</v>
      </c>
      <c r="AL65" s="130">
        <v>0</v>
      </c>
      <c r="AM65" s="130">
        <v>0</v>
      </c>
      <c r="AN65" s="130">
        <v>0</v>
      </c>
      <c r="AO65" s="130">
        <v>0</v>
      </c>
      <c r="AP65" s="130">
        <v>0</v>
      </c>
      <c r="AQ65" s="130">
        <v>0</v>
      </c>
      <c r="AR65" s="130">
        <v>0</v>
      </c>
      <c r="AS65" s="130">
        <v>0</v>
      </c>
      <c r="AT65" s="130">
        <v>0</v>
      </c>
      <c r="AU65" s="130">
        <v>0</v>
      </c>
      <c r="AV65" s="130">
        <v>0</v>
      </c>
      <c r="AW65" s="130">
        <v>0</v>
      </c>
      <c r="AX65" s="130">
        <v>0</v>
      </c>
      <c r="AY65" s="130">
        <v>0</v>
      </c>
      <c r="AZ65" s="130">
        <v>0</v>
      </c>
      <c r="BA65" s="130">
        <v>2.9999999999999997E-4</v>
      </c>
      <c r="BB65" s="130">
        <v>6.9999999999999999E-4</v>
      </c>
      <c r="BC65" s="130">
        <v>6.8269999999999997E-3</v>
      </c>
      <c r="BD65" s="130">
        <v>1.55E-2</v>
      </c>
      <c r="BE65" s="131">
        <v>1.55E-2</v>
      </c>
      <c r="BF65" s="132">
        <v>-2.7322404371584699E-3</v>
      </c>
      <c r="BG65" s="132">
        <v>0</v>
      </c>
      <c r="BH65" s="132">
        <v>1.8113302310580199E-5</v>
      </c>
    </row>
    <row r="66" spans="1:60">
      <c r="A66" s="136" t="s">
        <v>312</v>
      </c>
      <c r="B66" s="130" t="s">
        <v>273</v>
      </c>
      <c r="C66" s="130" t="s">
        <v>273</v>
      </c>
      <c r="D66" s="130" t="s">
        <v>273</v>
      </c>
      <c r="E66" s="130" t="s">
        <v>273</v>
      </c>
      <c r="F66" s="130" t="s">
        <v>273</v>
      </c>
      <c r="G66" s="130" t="s">
        <v>273</v>
      </c>
      <c r="H66" s="130" t="s">
        <v>273</v>
      </c>
      <c r="I66" s="130" t="s">
        <v>273</v>
      </c>
      <c r="J66" s="130" t="s">
        <v>273</v>
      </c>
      <c r="K66" s="130" t="s">
        <v>273</v>
      </c>
      <c r="L66" s="130" t="s">
        <v>273</v>
      </c>
      <c r="M66" s="130" t="s">
        <v>273</v>
      </c>
      <c r="N66" s="130" t="s">
        <v>273</v>
      </c>
      <c r="O66" s="130" t="s">
        <v>273</v>
      </c>
      <c r="P66" s="130" t="s">
        <v>273</v>
      </c>
      <c r="Q66" s="130" t="s">
        <v>273</v>
      </c>
      <c r="R66" s="130" t="s">
        <v>273</v>
      </c>
      <c r="S66" s="130" t="s">
        <v>273</v>
      </c>
      <c r="T66" s="130" t="s">
        <v>273</v>
      </c>
      <c r="U66" s="130" t="s">
        <v>273</v>
      </c>
      <c r="V66" s="130">
        <v>0</v>
      </c>
      <c r="W66" s="130">
        <v>0</v>
      </c>
      <c r="X66" s="130">
        <v>0</v>
      </c>
      <c r="Y66" s="130">
        <v>0</v>
      </c>
      <c r="Z66" s="130">
        <v>0</v>
      </c>
      <c r="AA66" s="130">
        <v>0</v>
      </c>
      <c r="AB66" s="130">
        <v>0</v>
      </c>
      <c r="AC66" s="130">
        <v>0</v>
      </c>
      <c r="AD66" s="130">
        <v>0</v>
      </c>
      <c r="AE66" s="130">
        <v>0</v>
      </c>
      <c r="AF66" s="130">
        <v>0</v>
      </c>
      <c r="AG66" s="130">
        <v>0</v>
      </c>
      <c r="AH66" s="130">
        <v>0</v>
      </c>
      <c r="AI66" s="130">
        <v>0</v>
      </c>
      <c r="AJ66" s="130">
        <v>0</v>
      </c>
      <c r="AK66" s="130">
        <v>0</v>
      </c>
      <c r="AL66" s="130">
        <v>0</v>
      </c>
      <c r="AM66" s="130">
        <v>0</v>
      </c>
      <c r="AN66" s="130">
        <v>0</v>
      </c>
      <c r="AO66" s="130">
        <v>0</v>
      </c>
      <c r="AP66" s="130">
        <v>0</v>
      </c>
      <c r="AQ66" s="130">
        <v>0</v>
      </c>
      <c r="AR66" s="130">
        <v>0</v>
      </c>
      <c r="AS66" s="130">
        <v>0</v>
      </c>
      <c r="AT66" s="130">
        <v>7.3749999999999997E-6</v>
      </c>
      <c r="AU66" s="130">
        <v>8.0624999999999995E-5</v>
      </c>
      <c r="AV66" s="130">
        <v>1.66E-4</v>
      </c>
      <c r="AW66" s="130">
        <v>1.12382054794521E-3</v>
      </c>
      <c r="AX66" s="130">
        <v>4.2077499999999997E-3</v>
      </c>
      <c r="AY66" s="130">
        <v>8.1207499999999995E-3</v>
      </c>
      <c r="AZ66" s="130">
        <v>1.044875E-2</v>
      </c>
      <c r="BA66" s="130">
        <v>1.07677054794521E-2</v>
      </c>
      <c r="BB66" s="130">
        <v>1.014375E-2</v>
      </c>
      <c r="BC66" s="130">
        <v>1.584375E-2</v>
      </c>
      <c r="BD66" s="130">
        <v>7.144375E-2</v>
      </c>
      <c r="BE66" s="131">
        <v>6.8751456735317795E-2</v>
      </c>
      <c r="BF66" s="132">
        <v>-4.03133762559773E-2</v>
      </c>
      <c r="BG66" s="132">
        <v>1.5039186892210901</v>
      </c>
      <c r="BH66" s="132">
        <v>8.0342962589650699E-5</v>
      </c>
    </row>
    <row r="67" spans="1:60" s="125" customFormat="1">
      <c r="A67" s="133" t="s">
        <v>313</v>
      </c>
      <c r="B67" s="134">
        <v>0</v>
      </c>
      <c r="C67" s="134">
        <v>0</v>
      </c>
      <c r="D67" s="134">
        <v>0</v>
      </c>
      <c r="E67" s="134">
        <v>0</v>
      </c>
      <c r="F67" s="134">
        <v>0</v>
      </c>
      <c r="G67" s="134">
        <v>0</v>
      </c>
      <c r="H67" s="134">
        <v>0</v>
      </c>
      <c r="I67" s="134">
        <v>0</v>
      </c>
      <c r="J67" s="134">
        <v>0</v>
      </c>
      <c r="K67" s="134">
        <v>0</v>
      </c>
      <c r="L67" s="134">
        <v>0</v>
      </c>
      <c r="M67" s="134">
        <v>0</v>
      </c>
      <c r="N67" s="134">
        <v>0</v>
      </c>
      <c r="O67" s="134">
        <v>0</v>
      </c>
      <c r="P67" s="134">
        <v>0</v>
      </c>
      <c r="Q67" s="134">
        <v>0</v>
      </c>
      <c r="R67" s="134">
        <v>0</v>
      </c>
      <c r="S67" s="134">
        <v>0</v>
      </c>
      <c r="T67" s="134">
        <v>0</v>
      </c>
      <c r="U67" s="134">
        <v>0</v>
      </c>
      <c r="V67" s="134">
        <v>0</v>
      </c>
      <c r="W67" s="134">
        <v>0</v>
      </c>
      <c r="X67" s="134">
        <v>0</v>
      </c>
      <c r="Y67" s="134">
        <v>0</v>
      </c>
      <c r="Z67" s="134">
        <v>0</v>
      </c>
      <c r="AA67" s="134">
        <v>0</v>
      </c>
      <c r="AB67" s="134">
        <v>0</v>
      </c>
      <c r="AC67" s="134">
        <v>0</v>
      </c>
      <c r="AD67" s="134">
        <v>0</v>
      </c>
      <c r="AE67" s="134">
        <v>0</v>
      </c>
      <c r="AF67" s="134">
        <v>0</v>
      </c>
      <c r="AG67" s="134">
        <v>0</v>
      </c>
      <c r="AH67" s="134">
        <v>0</v>
      </c>
      <c r="AI67" s="134">
        <v>0</v>
      </c>
      <c r="AJ67" s="134">
        <v>0</v>
      </c>
      <c r="AK67" s="134">
        <v>0</v>
      </c>
      <c r="AL67" s="134">
        <v>0</v>
      </c>
      <c r="AM67" s="134">
        <v>0</v>
      </c>
      <c r="AN67" s="134">
        <v>0</v>
      </c>
      <c r="AO67" s="134">
        <v>0</v>
      </c>
      <c r="AP67" s="134">
        <v>0</v>
      </c>
      <c r="AQ67" s="134">
        <v>0</v>
      </c>
      <c r="AR67" s="134">
        <v>0</v>
      </c>
      <c r="AS67" s="134">
        <v>0</v>
      </c>
      <c r="AT67" s="134">
        <v>7.3749999999999997E-6</v>
      </c>
      <c r="AU67" s="134">
        <v>2.40125E-4</v>
      </c>
      <c r="AV67" s="134">
        <v>1.8227499999999999E-3</v>
      </c>
      <c r="AW67" s="134">
        <v>6.3377589041095899E-3</v>
      </c>
      <c r="AX67" s="134">
        <v>1.88439E-2</v>
      </c>
      <c r="AY67" s="134">
        <v>0.17737724999999999</v>
      </c>
      <c r="AZ67" s="134">
        <v>0.41103974999999998</v>
      </c>
      <c r="BA67" s="134">
        <v>0.63604987397260304</v>
      </c>
      <c r="BB67" s="134">
        <v>0.78064924999999996</v>
      </c>
      <c r="BC67" s="134">
        <v>0.95261435000000005</v>
      </c>
      <c r="BD67" s="134">
        <v>1.69337465</v>
      </c>
      <c r="BE67" s="134">
        <v>4.7543372279040899</v>
      </c>
      <c r="BF67" s="135">
        <v>1.7999398924969801</v>
      </c>
      <c r="BG67" s="135">
        <v>2.4363635434779001</v>
      </c>
      <c r="BH67" s="135">
        <v>5.5559191932562898E-3</v>
      </c>
    </row>
    <row r="68" spans="1:6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1"/>
      <c r="BF68" s="132"/>
      <c r="BG68" s="132"/>
      <c r="BH68" s="132"/>
    </row>
    <row r="69" spans="1:60">
      <c r="A69" s="124" t="s">
        <v>314</v>
      </c>
      <c r="B69" s="130">
        <v>0</v>
      </c>
      <c r="C69" s="130">
        <v>0</v>
      </c>
      <c r="D69" s="130">
        <v>0</v>
      </c>
      <c r="E69" s="130">
        <v>0</v>
      </c>
      <c r="F69" s="130">
        <v>0</v>
      </c>
      <c r="G69" s="130">
        <v>0</v>
      </c>
      <c r="H69" s="130">
        <v>0</v>
      </c>
      <c r="I69" s="130">
        <v>0</v>
      </c>
      <c r="J69" s="130">
        <v>0</v>
      </c>
      <c r="K69" s="130">
        <v>0</v>
      </c>
      <c r="L69" s="130">
        <v>0</v>
      </c>
      <c r="M69" s="130">
        <v>0</v>
      </c>
      <c r="N69" s="130">
        <v>0</v>
      </c>
      <c r="O69" s="130">
        <v>0</v>
      </c>
      <c r="P69" s="130">
        <v>0</v>
      </c>
      <c r="Q69" s="130">
        <v>0</v>
      </c>
      <c r="R69" s="130">
        <v>0</v>
      </c>
      <c r="S69" s="130">
        <v>0</v>
      </c>
      <c r="T69" s="130">
        <v>0</v>
      </c>
      <c r="U69" s="130">
        <v>0</v>
      </c>
      <c r="V69" s="130">
        <v>0</v>
      </c>
      <c r="W69" s="130">
        <v>0</v>
      </c>
      <c r="X69" s="130">
        <v>0</v>
      </c>
      <c r="Y69" s="130">
        <v>0</v>
      </c>
      <c r="Z69" s="130">
        <v>0</v>
      </c>
      <c r="AA69" s="130">
        <v>0</v>
      </c>
      <c r="AB69" s="130">
        <v>0</v>
      </c>
      <c r="AC69" s="130">
        <v>0</v>
      </c>
      <c r="AD69" s="130">
        <v>0</v>
      </c>
      <c r="AE69" s="130">
        <v>0</v>
      </c>
      <c r="AF69" s="130">
        <v>0</v>
      </c>
      <c r="AG69" s="130">
        <v>0</v>
      </c>
      <c r="AH69" s="130">
        <v>0</v>
      </c>
      <c r="AI69" s="130">
        <v>0</v>
      </c>
      <c r="AJ69" s="130">
        <v>0</v>
      </c>
      <c r="AK69" s="130">
        <v>0</v>
      </c>
      <c r="AL69" s="130">
        <v>0</v>
      </c>
      <c r="AM69" s="130">
        <v>0</v>
      </c>
      <c r="AN69" s="130">
        <v>0</v>
      </c>
      <c r="AO69" s="130">
        <v>0</v>
      </c>
      <c r="AP69" s="130">
        <v>0</v>
      </c>
      <c r="AQ69" s="130">
        <v>1E-4</v>
      </c>
      <c r="AR69" s="130">
        <v>1E-4</v>
      </c>
      <c r="AS69" s="130">
        <v>2.0000000000000001E-4</v>
      </c>
      <c r="AT69" s="130">
        <v>2.9999999999999997E-4</v>
      </c>
      <c r="AU69" s="130">
        <v>6.9999999999999999E-4</v>
      </c>
      <c r="AV69" s="130">
        <v>6.9999999999999999E-4</v>
      </c>
      <c r="AW69" s="130">
        <v>6.9999999999999999E-4</v>
      </c>
      <c r="AX69" s="130">
        <v>6.9999999999999999E-4</v>
      </c>
      <c r="AY69" s="130">
        <v>6.9999999999999999E-4</v>
      </c>
      <c r="AZ69" s="130">
        <v>1.5E-3</v>
      </c>
      <c r="BA69" s="130">
        <v>5.0000000000000001E-3</v>
      </c>
      <c r="BB69" s="130">
        <v>8.5805000000000006E-2</v>
      </c>
      <c r="BC69" s="130">
        <v>0.22181600000000001</v>
      </c>
      <c r="BD69" s="130">
        <v>0.28432272456455199</v>
      </c>
      <c r="BE69" s="131">
        <v>0.32064943350425701</v>
      </c>
      <c r="BF69" s="132">
        <v>0.124684432613068</v>
      </c>
      <c r="BG69" s="132">
        <v>0.98458192562478297</v>
      </c>
      <c r="BH69" s="132">
        <v>3.7471097579218701E-4</v>
      </c>
    </row>
    <row r="70" spans="1:60">
      <c r="A70" s="124" t="s">
        <v>315</v>
      </c>
      <c r="B70" s="130">
        <v>0</v>
      </c>
      <c r="C70" s="130">
        <v>0</v>
      </c>
      <c r="D70" s="130">
        <v>0</v>
      </c>
      <c r="E70" s="130">
        <v>0</v>
      </c>
      <c r="F70" s="130">
        <v>0</v>
      </c>
      <c r="G70" s="130">
        <v>0</v>
      </c>
      <c r="H70" s="130">
        <v>0</v>
      </c>
      <c r="I70" s="130">
        <v>0</v>
      </c>
      <c r="J70" s="130">
        <v>0</v>
      </c>
      <c r="K70" s="130">
        <v>0</v>
      </c>
      <c r="L70" s="130">
        <v>0</v>
      </c>
      <c r="M70" s="130">
        <v>0</v>
      </c>
      <c r="N70" s="130">
        <v>0</v>
      </c>
      <c r="O70" s="130">
        <v>0</v>
      </c>
      <c r="P70" s="130">
        <v>0</v>
      </c>
      <c r="Q70" s="130">
        <v>0</v>
      </c>
      <c r="R70" s="130">
        <v>0</v>
      </c>
      <c r="S70" s="130">
        <v>0</v>
      </c>
      <c r="T70" s="130">
        <v>0</v>
      </c>
      <c r="U70" s="130">
        <v>0</v>
      </c>
      <c r="V70" s="130">
        <v>0</v>
      </c>
      <c r="W70" s="130">
        <v>0</v>
      </c>
      <c r="X70" s="130">
        <v>0</v>
      </c>
      <c r="Y70" s="130">
        <v>0</v>
      </c>
      <c r="Z70" s="130">
        <v>0</v>
      </c>
      <c r="AA70" s="130">
        <v>0</v>
      </c>
      <c r="AB70" s="130">
        <v>0</v>
      </c>
      <c r="AC70" s="130">
        <v>0</v>
      </c>
      <c r="AD70" s="130">
        <v>0</v>
      </c>
      <c r="AE70" s="130">
        <v>0</v>
      </c>
      <c r="AF70" s="130">
        <v>0</v>
      </c>
      <c r="AG70" s="130">
        <v>0</v>
      </c>
      <c r="AH70" s="130">
        <v>0</v>
      </c>
      <c r="AI70" s="130">
        <v>0</v>
      </c>
      <c r="AJ70" s="130">
        <v>0</v>
      </c>
      <c r="AK70" s="130">
        <v>0</v>
      </c>
      <c r="AL70" s="130">
        <v>0</v>
      </c>
      <c r="AM70" s="130">
        <v>0</v>
      </c>
      <c r="AN70" s="130">
        <v>0</v>
      </c>
      <c r="AO70" s="130">
        <v>0</v>
      </c>
      <c r="AP70" s="130">
        <v>0</v>
      </c>
      <c r="AQ70" s="130">
        <v>0</v>
      </c>
      <c r="AR70" s="130">
        <v>0</v>
      </c>
      <c r="AS70" s="130">
        <v>0</v>
      </c>
      <c r="AT70" s="130">
        <v>0</v>
      </c>
      <c r="AU70" s="130">
        <v>0</v>
      </c>
      <c r="AV70" s="130">
        <v>0</v>
      </c>
      <c r="AW70" s="130">
        <v>0</v>
      </c>
      <c r="AX70" s="130">
        <v>4.6300000000000001E-2</v>
      </c>
      <c r="AY70" s="130">
        <v>5.7299999999999997E-2</v>
      </c>
      <c r="AZ70" s="130">
        <v>5.7305000000000002E-2</v>
      </c>
      <c r="BA70" s="130">
        <v>5.7305000000000002E-2</v>
      </c>
      <c r="BB70" s="130">
        <v>5.7305000000000002E-2</v>
      </c>
      <c r="BC70" s="130">
        <v>0.37654500000000002</v>
      </c>
      <c r="BD70" s="130">
        <v>0.37654500000000002</v>
      </c>
      <c r="BE70" s="131">
        <v>0.37654500000000002</v>
      </c>
      <c r="BF70" s="132">
        <v>-2.7322404371584699E-3</v>
      </c>
      <c r="BG70" s="132">
        <v>0</v>
      </c>
      <c r="BH70" s="132">
        <v>4.4003054313144601E-4</v>
      </c>
    </row>
    <row r="71" spans="1:60">
      <c r="A71" s="124" t="s">
        <v>316</v>
      </c>
      <c r="B71" s="130">
        <v>0</v>
      </c>
      <c r="C71" s="130">
        <v>0</v>
      </c>
      <c r="D71" s="130">
        <v>0</v>
      </c>
      <c r="E71" s="130">
        <v>0</v>
      </c>
      <c r="F71" s="130">
        <v>0</v>
      </c>
      <c r="G71" s="130">
        <v>0</v>
      </c>
      <c r="H71" s="130">
        <v>0</v>
      </c>
      <c r="I71" s="130">
        <v>0</v>
      </c>
      <c r="J71" s="130">
        <v>0</v>
      </c>
      <c r="K71" s="130">
        <v>0</v>
      </c>
      <c r="L71" s="130">
        <v>0</v>
      </c>
      <c r="M71" s="130">
        <v>0</v>
      </c>
      <c r="N71" s="130">
        <v>0</v>
      </c>
      <c r="O71" s="130">
        <v>0</v>
      </c>
      <c r="P71" s="130">
        <v>0</v>
      </c>
      <c r="Q71" s="130">
        <v>0</v>
      </c>
      <c r="R71" s="130">
        <v>0</v>
      </c>
      <c r="S71" s="130">
        <v>0</v>
      </c>
      <c r="T71" s="130">
        <v>0</v>
      </c>
      <c r="U71" s="130">
        <v>0</v>
      </c>
      <c r="V71" s="130">
        <v>0</v>
      </c>
      <c r="W71" s="130">
        <v>0</v>
      </c>
      <c r="X71" s="130">
        <v>0</v>
      </c>
      <c r="Y71" s="130">
        <v>0</v>
      </c>
      <c r="Z71" s="130">
        <v>0</v>
      </c>
      <c r="AA71" s="130">
        <v>0</v>
      </c>
      <c r="AB71" s="130">
        <v>0</v>
      </c>
      <c r="AC71" s="130">
        <v>0</v>
      </c>
      <c r="AD71" s="130">
        <v>0</v>
      </c>
      <c r="AE71" s="130">
        <v>0</v>
      </c>
      <c r="AF71" s="130">
        <v>0</v>
      </c>
      <c r="AG71" s="130">
        <v>0</v>
      </c>
      <c r="AH71" s="130">
        <v>0</v>
      </c>
      <c r="AI71" s="130">
        <v>0</v>
      </c>
      <c r="AJ71" s="130">
        <v>0</v>
      </c>
      <c r="AK71" s="130">
        <v>0</v>
      </c>
      <c r="AL71" s="130">
        <v>0</v>
      </c>
      <c r="AM71" s="130">
        <v>0</v>
      </c>
      <c r="AN71" s="130">
        <v>0</v>
      </c>
      <c r="AO71" s="130">
        <v>0</v>
      </c>
      <c r="AP71" s="130">
        <v>0</v>
      </c>
      <c r="AQ71" s="130">
        <v>0</v>
      </c>
      <c r="AR71" s="130">
        <v>0</v>
      </c>
      <c r="AS71" s="130">
        <v>0</v>
      </c>
      <c r="AT71" s="130">
        <v>2.4E-2</v>
      </c>
      <c r="AU71" s="130">
        <v>7.0000000000000007E-2</v>
      </c>
      <c r="AV71" s="130">
        <v>0.192</v>
      </c>
      <c r="AW71" s="130">
        <v>0.36899999999999999</v>
      </c>
      <c r="AX71" s="130">
        <v>0.49409999999999998</v>
      </c>
      <c r="AY71" s="130">
        <v>0.84040000000000004</v>
      </c>
      <c r="AZ71" s="130">
        <v>1.2161999999999999</v>
      </c>
      <c r="BA71" s="130">
        <v>1.6355</v>
      </c>
      <c r="BB71" s="130">
        <v>1.643</v>
      </c>
      <c r="BC71" s="130">
        <v>1.8280000000000001</v>
      </c>
      <c r="BD71" s="130">
        <v>3.1145</v>
      </c>
      <c r="BE71" s="131">
        <v>5.4891187800963097</v>
      </c>
      <c r="BF71" s="132">
        <v>0.75762439807383597</v>
      </c>
      <c r="BG71" s="132">
        <v>0.62673836559339002</v>
      </c>
      <c r="BH71" s="132">
        <v>6.4145850246817796E-3</v>
      </c>
    </row>
    <row r="72" spans="1:60">
      <c r="A72" s="124" t="s">
        <v>317</v>
      </c>
      <c r="B72" s="130">
        <v>0</v>
      </c>
      <c r="C72" s="130">
        <v>0</v>
      </c>
      <c r="D72" s="130">
        <v>0</v>
      </c>
      <c r="E72" s="130">
        <v>0</v>
      </c>
      <c r="F72" s="130">
        <v>0</v>
      </c>
      <c r="G72" s="130">
        <v>0</v>
      </c>
      <c r="H72" s="130">
        <v>0</v>
      </c>
      <c r="I72" s="130">
        <v>0</v>
      </c>
      <c r="J72" s="130">
        <v>0</v>
      </c>
      <c r="K72" s="130">
        <v>0</v>
      </c>
      <c r="L72" s="130">
        <v>0</v>
      </c>
      <c r="M72" s="130">
        <v>0</v>
      </c>
      <c r="N72" s="130">
        <v>0</v>
      </c>
      <c r="O72" s="130">
        <v>0</v>
      </c>
      <c r="P72" s="130">
        <v>0</v>
      </c>
      <c r="Q72" s="130">
        <v>0</v>
      </c>
      <c r="R72" s="130">
        <v>0</v>
      </c>
      <c r="S72" s="130">
        <v>0</v>
      </c>
      <c r="T72" s="130">
        <v>0</v>
      </c>
      <c r="U72" s="130">
        <v>0</v>
      </c>
      <c r="V72" s="130">
        <v>0</v>
      </c>
      <c r="W72" s="130">
        <v>0</v>
      </c>
      <c r="X72" s="130">
        <v>0</v>
      </c>
      <c r="Y72" s="130">
        <v>0</v>
      </c>
      <c r="Z72" s="130">
        <v>0</v>
      </c>
      <c r="AA72" s="130">
        <v>0</v>
      </c>
      <c r="AB72" s="130">
        <v>0</v>
      </c>
      <c r="AC72" s="130">
        <v>0</v>
      </c>
      <c r="AD72" s="130">
        <v>0</v>
      </c>
      <c r="AE72" s="130">
        <v>0</v>
      </c>
      <c r="AF72" s="130">
        <v>0</v>
      </c>
      <c r="AG72" s="130">
        <v>0</v>
      </c>
      <c r="AH72" s="130">
        <v>0</v>
      </c>
      <c r="AI72" s="130">
        <v>0</v>
      </c>
      <c r="AJ72" s="130">
        <v>0</v>
      </c>
      <c r="AK72" s="130">
        <v>0</v>
      </c>
      <c r="AL72" s="130">
        <v>0</v>
      </c>
      <c r="AM72" s="130">
        <v>0</v>
      </c>
      <c r="AN72" s="130">
        <v>0</v>
      </c>
      <c r="AO72" s="130">
        <v>0</v>
      </c>
      <c r="AP72" s="130">
        <v>0</v>
      </c>
      <c r="AQ72" s="130">
        <v>0</v>
      </c>
      <c r="AR72" s="130">
        <v>0</v>
      </c>
      <c r="AS72" s="130">
        <v>0</v>
      </c>
      <c r="AT72" s="130">
        <v>0</v>
      </c>
      <c r="AU72" s="130">
        <v>0</v>
      </c>
      <c r="AV72" s="130">
        <v>0</v>
      </c>
      <c r="AW72" s="130">
        <v>0</v>
      </c>
      <c r="AX72" s="130">
        <v>1.8200000000000001E-4</v>
      </c>
      <c r="AY72" s="130">
        <v>3.2780000000000001E-3</v>
      </c>
      <c r="AZ72" s="130">
        <v>5.0899999999999999E-3</v>
      </c>
      <c r="BA72" s="130">
        <v>4.8814000000000003E-2</v>
      </c>
      <c r="BB72" s="130">
        <v>5.1254000000000001E-2</v>
      </c>
      <c r="BC72" s="130">
        <v>7.0694000000000007E-2</v>
      </c>
      <c r="BD72" s="130">
        <v>0.15321601535940199</v>
      </c>
      <c r="BE72" s="131">
        <v>0.15321601535940199</v>
      </c>
      <c r="BF72" s="132">
        <v>-2.7322404371584699E-3</v>
      </c>
      <c r="BG72" s="132">
        <v>0</v>
      </c>
      <c r="BH72" s="132">
        <v>1.7904825838886099E-4</v>
      </c>
    </row>
    <row r="73" spans="1:60">
      <c r="A73" s="124" t="s">
        <v>318</v>
      </c>
      <c r="B73" s="130">
        <v>0</v>
      </c>
      <c r="C73" s="130">
        <v>0</v>
      </c>
      <c r="D73" s="130">
        <v>0</v>
      </c>
      <c r="E73" s="130">
        <v>0</v>
      </c>
      <c r="F73" s="130">
        <v>0</v>
      </c>
      <c r="G73" s="130">
        <v>0</v>
      </c>
      <c r="H73" s="130">
        <v>0</v>
      </c>
      <c r="I73" s="130">
        <v>0</v>
      </c>
      <c r="J73" s="130">
        <v>0</v>
      </c>
      <c r="K73" s="130">
        <v>0</v>
      </c>
      <c r="L73" s="130">
        <v>0</v>
      </c>
      <c r="M73" s="130">
        <v>0</v>
      </c>
      <c r="N73" s="130">
        <v>0</v>
      </c>
      <c r="O73" s="130">
        <v>0</v>
      </c>
      <c r="P73" s="130">
        <v>0</v>
      </c>
      <c r="Q73" s="130">
        <v>0</v>
      </c>
      <c r="R73" s="130">
        <v>0</v>
      </c>
      <c r="S73" s="130">
        <v>0</v>
      </c>
      <c r="T73" s="130">
        <v>0</v>
      </c>
      <c r="U73" s="130">
        <v>0</v>
      </c>
      <c r="V73" s="130">
        <v>0</v>
      </c>
      <c r="W73" s="130">
        <v>0</v>
      </c>
      <c r="X73" s="130">
        <v>0</v>
      </c>
      <c r="Y73" s="130">
        <v>0</v>
      </c>
      <c r="Z73" s="130">
        <v>0</v>
      </c>
      <c r="AA73" s="130">
        <v>0</v>
      </c>
      <c r="AB73" s="130">
        <v>0</v>
      </c>
      <c r="AC73" s="130">
        <v>0</v>
      </c>
      <c r="AD73" s="130">
        <v>0</v>
      </c>
      <c r="AE73" s="130">
        <v>0</v>
      </c>
      <c r="AF73" s="130">
        <v>0</v>
      </c>
      <c r="AG73" s="130">
        <v>0</v>
      </c>
      <c r="AH73" s="130">
        <v>0</v>
      </c>
      <c r="AI73" s="130">
        <v>0</v>
      </c>
      <c r="AJ73" s="130">
        <v>0</v>
      </c>
      <c r="AK73" s="130">
        <v>0</v>
      </c>
      <c r="AL73" s="130">
        <v>0</v>
      </c>
      <c r="AM73" s="130">
        <v>0</v>
      </c>
      <c r="AN73" s="130">
        <v>0</v>
      </c>
      <c r="AO73" s="130">
        <v>0</v>
      </c>
      <c r="AP73" s="130">
        <v>0</v>
      </c>
      <c r="AQ73" s="130">
        <v>0</v>
      </c>
      <c r="AR73" s="130">
        <v>0</v>
      </c>
      <c r="AS73" s="130">
        <v>0</v>
      </c>
      <c r="AT73" s="130">
        <v>0</v>
      </c>
      <c r="AU73" s="130">
        <v>0</v>
      </c>
      <c r="AV73" s="130">
        <v>0</v>
      </c>
      <c r="AW73" s="130">
        <v>0</v>
      </c>
      <c r="AX73" s="130">
        <v>1.1999999999999999E-3</v>
      </c>
      <c r="AY73" s="130">
        <v>1.1999999999999999E-3</v>
      </c>
      <c r="AZ73" s="130">
        <v>3.7000000000000002E-3</v>
      </c>
      <c r="BA73" s="130">
        <v>4.1960000000000001E-3</v>
      </c>
      <c r="BB73" s="130">
        <v>1.5559999999999999E-2</v>
      </c>
      <c r="BC73" s="130">
        <v>1.5712E-2</v>
      </c>
      <c r="BD73" s="130">
        <v>1.6555304777622199E-2</v>
      </c>
      <c r="BE73" s="131">
        <v>0.20606199229904701</v>
      </c>
      <c r="BF73" s="132">
        <v>11.4128781772051</v>
      </c>
      <c r="BG73" s="132">
        <v>0</v>
      </c>
      <c r="BH73" s="132">
        <v>2.4080407491826301E-4</v>
      </c>
    </row>
    <row r="74" spans="1:60">
      <c r="A74" s="124" t="s">
        <v>319</v>
      </c>
      <c r="B74" s="130">
        <v>0</v>
      </c>
      <c r="C74" s="130">
        <v>0</v>
      </c>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v>0</v>
      </c>
      <c r="Z74" s="130">
        <v>0</v>
      </c>
      <c r="AA74" s="130">
        <v>0</v>
      </c>
      <c r="AB74" s="130">
        <v>0</v>
      </c>
      <c r="AC74" s="130">
        <v>0</v>
      </c>
      <c r="AD74" s="130">
        <v>0</v>
      </c>
      <c r="AE74" s="130">
        <v>0</v>
      </c>
      <c r="AF74" s="130">
        <v>0</v>
      </c>
      <c r="AG74" s="130">
        <v>0</v>
      </c>
      <c r="AH74" s="130">
        <v>0</v>
      </c>
      <c r="AI74" s="130">
        <v>0</v>
      </c>
      <c r="AJ74" s="130">
        <v>0</v>
      </c>
      <c r="AK74" s="130">
        <v>0</v>
      </c>
      <c r="AL74" s="130">
        <v>0</v>
      </c>
      <c r="AM74" s="130">
        <v>0</v>
      </c>
      <c r="AN74" s="130">
        <v>0</v>
      </c>
      <c r="AO74" s="130">
        <v>0</v>
      </c>
      <c r="AP74" s="130">
        <v>0</v>
      </c>
      <c r="AQ74" s="130">
        <v>0</v>
      </c>
      <c r="AR74" s="130">
        <v>0</v>
      </c>
      <c r="AS74" s="130">
        <v>0</v>
      </c>
      <c r="AT74" s="130">
        <v>0</v>
      </c>
      <c r="AU74" s="130">
        <v>0</v>
      </c>
      <c r="AV74" s="130">
        <v>1.0939999999999999E-3</v>
      </c>
      <c r="AW74" s="130">
        <v>1.0939999999999999E-3</v>
      </c>
      <c r="AX74" s="130">
        <v>3.751E-3</v>
      </c>
      <c r="AY74" s="130">
        <v>6.5059999999999996E-3</v>
      </c>
      <c r="AZ74" s="130">
        <v>6.5059999999999996E-3</v>
      </c>
      <c r="BA74" s="130">
        <v>8.3639999999999999E-3</v>
      </c>
      <c r="BB74" s="130">
        <v>8.3639999999999999E-3</v>
      </c>
      <c r="BC74" s="130">
        <v>8.3639999999999999E-3</v>
      </c>
      <c r="BD74" s="130">
        <v>8.3639999999999999E-3</v>
      </c>
      <c r="BE74" s="131">
        <v>8.3639999999999999E-3</v>
      </c>
      <c r="BF74" s="132">
        <v>-2.7322404371584699E-3</v>
      </c>
      <c r="BG74" s="132">
        <v>0</v>
      </c>
      <c r="BH74" s="132">
        <v>9.7741716468188795E-6</v>
      </c>
    </row>
    <row r="75" spans="1:60">
      <c r="A75" s="124" t="s">
        <v>320</v>
      </c>
      <c r="B75" s="130">
        <v>0</v>
      </c>
      <c r="C75" s="130">
        <v>0</v>
      </c>
      <c r="D75" s="130">
        <v>0</v>
      </c>
      <c r="E75" s="130">
        <v>0</v>
      </c>
      <c r="F75" s="130">
        <v>0</v>
      </c>
      <c r="G75" s="130">
        <v>0</v>
      </c>
      <c r="H75" s="130">
        <v>0</v>
      </c>
      <c r="I75" s="130">
        <v>0</v>
      </c>
      <c r="J75" s="130">
        <v>0</v>
      </c>
      <c r="K75" s="130">
        <v>0</v>
      </c>
      <c r="L75" s="130">
        <v>0</v>
      </c>
      <c r="M75" s="130">
        <v>0</v>
      </c>
      <c r="N75" s="130">
        <v>0</v>
      </c>
      <c r="O75" s="130">
        <v>0</v>
      </c>
      <c r="P75" s="130">
        <v>0</v>
      </c>
      <c r="Q75" s="130">
        <v>0</v>
      </c>
      <c r="R75" s="130">
        <v>0</v>
      </c>
      <c r="S75" s="130">
        <v>0</v>
      </c>
      <c r="T75" s="130">
        <v>0</v>
      </c>
      <c r="U75" s="130">
        <v>0</v>
      </c>
      <c r="V75" s="130">
        <v>0</v>
      </c>
      <c r="W75" s="130">
        <v>0</v>
      </c>
      <c r="X75" s="130">
        <v>0</v>
      </c>
      <c r="Y75" s="130">
        <v>0</v>
      </c>
      <c r="Z75" s="130">
        <v>0</v>
      </c>
      <c r="AA75" s="130">
        <v>0</v>
      </c>
      <c r="AB75" s="130">
        <v>0</v>
      </c>
      <c r="AC75" s="130">
        <v>0</v>
      </c>
      <c r="AD75" s="130">
        <v>0</v>
      </c>
      <c r="AE75" s="130">
        <v>0</v>
      </c>
      <c r="AF75" s="130">
        <v>0</v>
      </c>
      <c r="AG75" s="130">
        <v>0</v>
      </c>
      <c r="AH75" s="130">
        <v>0</v>
      </c>
      <c r="AI75" s="130">
        <v>0</v>
      </c>
      <c r="AJ75" s="130">
        <v>0</v>
      </c>
      <c r="AK75" s="130">
        <v>0</v>
      </c>
      <c r="AL75" s="130">
        <v>0</v>
      </c>
      <c r="AM75" s="130">
        <v>0</v>
      </c>
      <c r="AN75" s="130">
        <v>0</v>
      </c>
      <c r="AO75" s="130">
        <v>0</v>
      </c>
      <c r="AP75" s="130">
        <v>0</v>
      </c>
      <c r="AQ75" s="130">
        <v>0</v>
      </c>
      <c r="AR75" s="130">
        <v>0</v>
      </c>
      <c r="AS75" s="130">
        <v>6.0899999999999995E-4</v>
      </c>
      <c r="AT75" s="130">
        <v>6.0899999999999995E-4</v>
      </c>
      <c r="AU75" s="130">
        <v>4.0889999999999998E-3</v>
      </c>
      <c r="AV75" s="130">
        <v>5.3920000000000001E-3</v>
      </c>
      <c r="AW75" s="130">
        <v>2.5637E-2</v>
      </c>
      <c r="AX75" s="130">
        <v>4.2474999999999999E-2</v>
      </c>
      <c r="AY75" s="130">
        <v>4.5880999999999998E-2</v>
      </c>
      <c r="AZ75" s="130">
        <v>4.5880999999999998E-2</v>
      </c>
      <c r="BA75" s="130">
        <v>4.5880999999999998E-2</v>
      </c>
      <c r="BB75" s="130">
        <v>6.5035999999999997E-2</v>
      </c>
      <c r="BC75" s="130">
        <v>0.21395600000000001</v>
      </c>
      <c r="BD75" s="130">
        <v>1.0379558671159701</v>
      </c>
      <c r="BE75" s="131">
        <v>1.0379558671159701</v>
      </c>
      <c r="BF75" s="132">
        <v>-2.7322404371584699E-3</v>
      </c>
      <c r="BG75" s="132">
        <v>1.1045350327624499</v>
      </c>
      <c r="BH75" s="132">
        <v>1.21295538103949E-3</v>
      </c>
    </row>
    <row r="76" spans="1:60">
      <c r="A76" s="124" t="s">
        <v>321</v>
      </c>
      <c r="B76" s="130">
        <v>0</v>
      </c>
      <c r="C76" s="130">
        <v>0</v>
      </c>
      <c r="D76" s="130">
        <v>0</v>
      </c>
      <c r="E76" s="130">
        <v>0</v>
      </c>
      <c r="F76" s="130">
        <v>0</v>
      </c>
      <c r="G76" s="130">
        <v>0</v>
      </c>
      <c r="H76" s="130">
        <v>0</v>
      </c>
      <c r="I76" s="130">
        <v>0</v>
      </c>
      <c r="J76" s="130">
        <v>0</v>
      </c>
      <c r="K76" s="130">
        <v>0</v>
      </c>
      <c r="L76" s="130">
        <v>0</v>
      </c>
      <c r="M76" s="130">
        <v>0</v>
      </c>
      <c r="N76" s="130">
        <v>0</v>
      </c>
      <c r="O76" s="130">
        <v>0</v>
      </c>
      <c r="P76" s="130">
        <v>0</v>
      </c>
      <c r="Q76" s="130">
        <v>0</v>
      </c>
      <c r="R76" s="130">
        <v>0</v>
      </c>
      <c r="S76" s="130">
        <v>0</v>
      </c>
      <c r="T76" s="130">
        <v>0</v>
      </c>
      <c r="U76" s="130">
        <v>0</v>
      </c>
      <c r="V76" s="130">
        <v>0</v>
      </c>
      <c r="W76" s="130">
        <v>0</v>
      </c>
      <c r="X76" s="130">
        <v>0</v>
      </c>
      <c r="Y76" s="130">
        <v>0</v>
      </c>
      <c r="Z76" s="130">
        <v>0</v>
      </c>
      <c r="AA76" s="130">
        <v>0</v>
      </c>
      <c r="AB76" s="130">
        <v>0</v>
      </c>
      <c r="AC76" s="130">
        <v>0</v>
      </c>
      <c r="AD76" s="130">
        <v>0</v>
      </c>
      <c r="AE76" s="130">
        <v>0</v>
      </c>
      <c r="AF76" s="130">
        <v>0</v>
      </c>
      <c r="AG76" s="130">
        <v>0</v>
      </c>
      <c r="AH76" s="130">
        <v>0</v>
      </c>
      <c r="AI76" s="130">
        <v>0</v>
      </c>
      <c r="AJ76" s="130">
        <v>0</v>
      </c>
      <c r="AK76" s="130">
        <v>0</v>
      </c>
      <c r="AL76" s="130">
        <v>0</v>
      </c>
      <c r="AM76" s="130">
        <v>0</v>
      </c>
      <c r="AN76" s="130">
        <v>0</v>
      </c>
      <c r="AO76" s="130">
        <v>0</v>
      </c>
      <c r="AP76" s="130">
        <v>0</v>
      </c>
      <c r="AQ76" s="130">
        <v>0</v>
      </c>
      <c r="AR76" s="130">
        <v>0</v>
      </c>
      <c r="AS76" s="130">
        <v>0</v>
      </c>
      <c r="AT76" s="130">
        <v>6.3540000000000003E-3</v>
      </c>
      <c r="AU76" s="130">
        <v>1.8423999999999999E-2</v>
      </c>
      <c r="AV76" s="130">
        <v>2.0695999999999999E-2</v>
      </c>
      <c r="AW76" s="130">
        <v>2.4242E-2</v>
      </c>
      <c r="AX76" s="130">
        <v>8.5422999999999999E-2</v>
      </c>
      <c r="AY76" s="130">
        <v>0.30843100000000001</v>
      </c>
      <c r="AZ76" s="130">
        <v>0.30921500000000002</v>
      </c>
      <c r="BA76" s="130">
        <v>0.33902199999999999</v>
      </c>
      <c r="BB76" s="130">
        <v>0.78527100000000005</v>
      </c>
      <c r="BC76" s="130">
        <v>1.31408418094236</v>
      </c>
      <c r="BD76" s="130">
        <v>4.16887866483256</v>
      </c>
      <c r="BE76" s="131">
        <v>5.55312087538121</v>
      </c>
      <c r="BF76" s="132">
        <v>0.32840239767340301</v>
      </c>
      <c r="BG76" s="132">
        <v>0.91292174706181295</v>
      </c>
      <c r="BH76" s="132">
        <v>6.4893778827724898E-3</v>
      </c>
    </row>
    <row r="77" spans="1:60">
      <c r="A77" s="124" t="s">
        <v>322</v>
      </c>
      <c r="B77" s="130">
        <v>0</v>
      </c>
      <c r="C77" s="130">
        <v>0</v>
      </c>
      <c r="D77" s="130">
        <v>0</v>
      </c>
      <c r="E77" s="130">
        <v>0</v>
      </c>
      <c r="F77" s="130">
        <v>0</v>
      </c>
      <c r="G77" s="130">
        <v>0</v>
      </c>
      <c r="H77" s="130">
        <v>0</v>
      </c>
      <c r="I77" s="130">
        <v>0</v>
      </c>
      <c r="J77" s="130">
        <v>0</v>
      </c>
      <c r="K77" s="130">
        <v>0</v>
      </c>
      <c r="L77" s="130">
        <v>0</v>
      </c>
      <c r="M77" s="130">
        <v>0</v>
      </c>
      <c r="N77" s="130">
        <v>0</v>
      </c>
      <c r="O77" s="130">
        <v>0</v>
      </c>
      <c r="P77" s="130">
        <v>0</v>
      </c>
      <c r="Q77" s="130">
        <v>0</v>
      </c>
      <c r="R77" s="130">
        <v>0</v>
      </c>
      <c r="S77" s="130">
        <v>0</v>
      </c>
      <c r="T77" s="130">
        <v>0</v>
      </c>
      <c r="U77" s="130">
        <v>0</v>
      </c>
      <c r="V77" s="130">
        <v>0</v>
      </c>
      <c r="W77" s="130">
        <v>0</v>
      </c>
      <c r="X77" s="130">
        <v>0</v>
      </c>
      <c r="Y77" s="130">
        <v>0</v>
      </c>
      <c r="Z77" s="130">
        <v>0</v>
      </c>
      <c r="AA77" s="130">
        <v>0</v>
      </c>
      <c r="AB77" s="130">
        <v>0</v>
      </c>
      <c r="AC77" s="130">
        <v>0</v>
      </c>
      <c r="AD77" s="130">
        <v>0</v>
      </c>
      <c r="AE77" s="130">
        <v>0</v>
      </c>
      <c r="AF77" s="130">
        <v>0</v>
      </c>
      <c r="AG77" s="130">
        <v>0</v>
      </c>
      <c r="AH77" s="130">
        <v>0</v>
      </c>
      <c r="AI77" s="130">
        <v>0</v>
      </c>
      <c r="AJ77" s="130">
        <v>0</v>
      </c>
      <c r="AK77" s="130">
        <v>0</v>
      </c>
      <c r="AL77" s="130">
        <v>0</v>
      </c>
      <c r="AM77" s="130">
        <v>0</v>
      </c>
      <c r="AN77" s="130">
        <v>0</v>
      </c>
      <c r="AO77" s="130">
        <v>0</v>
      </c>
      <c r="AP77" s="130">
        <v>0</v>
      </c>
      <c r="AQ77" s="130">
        <v>0</v>
      </c>
      <c r="AR77" s="130">
        <v>0</v>
      </c>
      <c r="AS77" s="130">
        <v>2.7000000000000001E-3</v>
      </c>
      <c r="AT77" s="130">
        <v>3.0000000000000001E-3</v>
      </c>
      <c r="AU77" s="130">
        <v>4.5385E-3</v>
      </c>
      <c r="AV77" s="130">
        <v>6.783E-3</v>
      </c>
      <c r="AW77" s="130">
        <v>1.0233602739726001E-2</v>
      </c>
      <c r="AX77" s="130">
        <v>1.7239999999999998E-2</v>
      </c>
      <c r="AY77" s="130">
        <v>4.3252499999999999E-2</v>
      </c>
      <c r="AZ77" s="130">
        <v>0.19345000000000001</v>
      </c>
      <c r="BA77" s="130">
        <v>0.65269999999999995</v>
      </c>
      <c r="BB77" s="130">
        <v>1.196974</v>
      </c>
      <c r="BC77" s="130">
        <v>1.991074</v>
      </c>
      <c r="BD77" s="130">
        <v>2.71916603159571</v>
      </c>
      <c r="BE77" s="131">
        <v>3.22120229150809</v>
      </c>
      <c r="BF77" s="132">
        <v>0.18139207206329</v>
      </c>
      <c r="BG77" s="132">
        <v>0.97574752765631301</v>
      </c>
      <c r="BH77" s="132">
        <v>3.7642974780399802E-3</v>
      </c>
    </row>
    <row r="78" spans="1:60" s="125" customFormat="1">
      <c r="A78" s="133" t="s">
        <v>323</v>
      </c>
      <c r="B78" s="134">
        <v>0</v>
      </c>
      <c r="C78" s="134">
        <v>0</v>
      </c>
      <c r="D78" s="134">
        <v>0</v>
      </c>
      <c r="E78" s="134">
        <v>0</v>
      </c>
      <c r="F78" s="134">
        <v>0</v>
      </c>
      <c r="G78" s="134">
        <v>0</v>
      </c>
      <c r="H78" s="134">
        <v>0</v>
      </c>
      <c r="I78" s="134">
        <v>0</v>
      </c>
      <c r="J78" s="134">
        <v>0</v>
      </c>
      <c r="K78" s="134">
        <v>0</v>
      </c>
      <c r="L78" s="134">
        <v>0</v>
      </c>
      <c r="M78" s="134">
        <v>0</v>
      </c>
      <c r="N78" s="134">
        <v>0</v>
      </c>
      <c r="O78" s="134">
        <v>0</v>
      </c>
      <c r="P78" s="134">
        <v>0</v>
      </c>
      <c r="Q78" s="134">
        <v>0</v>
      </c>
      <c r="R78" s="134">
        <v>0</v>
      </c>
      <c r="S78" s="134">
        <v>0</v>
      </c>
      <c r="T78" s="134">
        <v>0</v>
      </c>
      <c r="U78" s="134">
        <v>0</v>
      </c>
      <c r="V78" s="134">
        <v>0</v>
      </c>
      <c r="W78" s="134">
        <v>0</v>
      </c>
      <c r="X78" s="134">
        <v>0</v>
      </c>
      <c r="Y78" s="134">
        <v>0</v>
      </c>
      <c r="Z78" s="134">
        <v>0</v>
      </c>
      <c r="AA78" s="134">
        <v>0</v>
      </c>
      <c r="AB78" s="134">
        <v>0</v>
      </c>
      <c r="AC78" s="134">
        <v>0</v>
      </c>
      <c r="AD78" s="134">
        <v>0</v>
      </c>
      <c r="AE78" s="134">
        <v>0</v>
      </c>
      <c r="AF78" s="134">
        <v>0</v>
      </c>
      <c r="AG78" s="134">
        <v>0</v>
      </c>
      <c r="AH78" s="134">
        <v>0</v>
      </c>
      <c r="AI78" s="134">
        <v>0</v>
      </c>
      <c r="AJ78" s="134">
        <v>0</v>
      </c>
      <c r="AK78" s="134">
        <v>0</v>
      </c>
      <c r="AL78" s="134">
        <v>0</v>
      </c>
      <c r="AM78" s="134">
        <v>0</v>
      </c>
      <c r="AN78" s="134">
        <v>0</v>
      </c>
      <c r="AO78" s="134">
        <v>0</v>
      </c>
      <c r="AP78" s="134">
        <v>0</v>
      </c>
      <c r="AQ78" s="134">
        <v>1E-4</v>
      </c>
      <c r="AR78" s="134">
        <v>1E-4</v>
      </c>
      <c r="AS78" s="134">
        <v>3.509E-3</v>
      </c>
      <c r="AT78" s="134">
        <v>3.4263000000000002E-2</v>
      </c>
      <c r="AU78" s="134">
        <v>9.7751500000000005E-2</v>
      </c>
      <c r="AV78" s="134">
        <v>0.22666500000000001</v>
      </c>
      <c r="AW78" s="134">
        <v>0.43090660273972597</v>
      </c>
      <c r="AX78" s="134">
        <v>0.69137099999999996</v>
      </c>
      <c r="AY78" s="134">
        <v>1.3069485000000001</v>
      </c>
      <c r="AZ78" s="134">
        <v>1.8388469999999999</v>
      </c>
      <c r="BA78" s="134">
        <v>2.7967819999999999</v>
      </c>
      <c r="BB78" s="134">
        <v>3.908569</v>
      </c>
      <c r="BC78" s="134">
        <v>6.0402451809423603</v>
      </c>
      <c r="BD78" s="134">
        <v>11.8795036082458</v>
      </c>
      <c r="BE78" s="134">
        <v>16.366234255264299</v>
      </c>
      <c r="BF78" s="135">
        <v>0.373922539734651</v>
      </c>
      <c r="BG78" s="135">
        <v>0.794722430831728</v>
      </c>
      <c r="BH78" s="135">
        <v>1.91255837904113E-2</v>
      </c>
    </row>
    <row r="79" spans="1:6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1"/>
      <c r="BF79" s="132"/>
      <c r="BG79" s="132"/>
      <c r="BH79" s="132"/>
    </row>
    <row r="80" spans="1:60">
      <c r="A80" s="136" t="s">
        <v>324</v>
      </c>
      <c r="B80" s="130">
        <v>0</v>
      </c>
      <c r="C80" s="130">
        <v>0</v>
      </c>
      <c r="D80" s="130">
        <v>0</v>
      </c>
      <c r="E80" s="130">
        <v>0</v>
      </c>
      <c r="F80" s="130">
        <v>0</v>
      </c>
      <c r="G80" s="130">
        <v>0</v>
      </c>
      <c r="H80" s="130">
        <v>0</v>
      </c>
      <c r="I80" s="130">
        <v>0</v>
      </c>
      <c r="J80" s="130">
        <v>0</v>
      </c>
      <c r="K80" s="130">
        <v>0</v>
      </c>
      <c r="L80" s="130">
        <v>0</v>
      </c>
      <c r="M80" s="130">
        <v>0</v>
      </c>
      <c r="N80" s="130">
        <v>0</v>
      </c>
      <c r="O80" s="130">
        <v>0</v>
      </c>
      <c r="P80" s="130">
        <v>0</v>
      </c>
      <c r="Q80" s="130">
        <v>0</v>
      </c>
      <c r="R80" s="130">
        <v>0</v>
      </c>
      <c r="S80" s="130">
        <v>0</v>
      </c>
      <c r="T80" s="130">
        <v>0</v>
      </c>
      <c r="U80" s="130">
        <v>0</v>
      </c>
      <c r="V80" s="130">
        <v>0</v>
      </c>
      <c r="W80" s="130">
        <v>0</v>
      </c>
      <c r="X80" s="130">
        <v>0</v>
      </c>
      <c r="Y80" s="130">
        <v>0</v>
      </c>
      <c r="Z80" s="130">
        <v>0</v>
      </c>
      <c r="AA80" s="130">
        <v>0</v>
      </c>
      <c r="AB80" s="130">
        <v>0</v>
      </c>
      <c r="AC80" s="130">
        <v>0</v>
      </c>
      <c r="AD80" s="130">
        <v>0</v>
      </c>
      <c r="AE80" s="130">
        <v>0</v>
      </c>
      <c r="AF80" s="130">
        <v>0</v>
      </c>
      <c r="AG80" s="130">
        <v>0</v>
      </c>
      <c r="AH80" s="130">
        <v>0</v>
      </c>
      <c r="AI80" s="130">
        <v>0</v>
      </c>
      <c r="AJ80" s="130">
        <v>0</v>
      </c>
      <c r="AK80" s="130">
        <v>0</v>
      </c>
      <c r="AL80" s="130">
        <v>0</v>
      </c>
      <c r="AM80" s="130">
        <v>0</v>
      </c>
      <c r="AN80" s="130">
        <v>0</v>
      </c>
      <c r="AO80" s="130">
        <v>0</v>
      </c>
      <c r="AP80" s="130">
        <v>0</v>
      </c>
      <c r="AQ80" s="130">
        <v>0</v>
      </c>
      <c r="AR80" s="130">
        <v>0</v>
      </c>
      <c r="AS80" s="130">
        <v>0</v>
      </c>
      <c r="AT80" s="130">
        <v>0</v>
      </c>
      <c r="AU80" s="130">
        <v>9.1000000000000004E-3</v>
      </c>
      <c r="AV80" s="130">
        <v>1.8118749999999999E-2</v>
      </c>
      <c r="AW80" s="130">
        <v>2.6723013698630099E-2</v>
      </c>
      <c r="AX80" s="130">
        <v>2.86E-2</v>
      </c>
      <c r="AY80" s="130">
        <v>0.06</v>
      </c>
      <c r="AZ80" s="130">
        <v>5.8000000000000003E-2</v>
      </c>
      <c r="BA80" s="130">
        <v>0.245</v>
      </c>
      <c r="BB80" s="130">
        <v>0.504</v>
      </c>
      <c r="BC80" s="130">
        <v>0.60299999999999998</v>
      </c>
      <c r="BD80" s="130">
        <v>0.61499999999999999</v>
      </c>
      <c r="BE80" s="131">
        <v>0.6</v>
      </c>
      <c r="BF80" s="132">
        <v>-2.7055844328935201E-2</v>
      </c>
      <c r="BG80" s="132">
        <v>0</v>
      </c>
      <c r="BH80" s="132">
        <v>7.0116008944181402E-4</v>
      </c>
    </row>
    <row r="81" spans="1:60">
      <c r="A81" s="136" t="s">
        <v>325</v>
      </c>
      <c r="B81" s="130">
        <v>0</v>
      </c>
      <c r="C81" s="130">
        <v>0</v>
      </c>
      <c r="D81" s="130">
        <v>0</v>
      </c>
      <c r="E81" s="130">
        <v>0</v>
      </c>
      <c r="F81" s="130">
        <v>0</v>
      </c>
      <c r="G81" s="130">
        <v>0</v>
      </c>
      <c r="H81" s="130">
        <v>0</v>
      </c>
      <c r="I81" s="130">
        <v>0</v>
      </c>
      <c r="J81" s="130">
        <v>0</v>
      </c>
      <c r="K81" s="130">
        <v>0</v>
      </c>
      <c r="L81" s="130">
        <v>0</v>
      </c>
      <c r="M81" s="130">
        <v>0</v>
      </c>
      <c r="N81" s="130">
        <v>0</v>
      </c>
      <c r="O81" s="130">
        <v>0</v>
      </c>
      <c r="P81" s="130">
        <v>0</v>
      </c>
      <c r="Q81" s="130">
        <v>0</v>
      </c>
      <c r="R81" s="130">
        <v>0</v>
      </c>
      <c r="S81" s="130">
        <v>0</v>
      </c>
      <c r="T81" s="130">
        <v>0</v>
      </c>
      <c r="U81" s="130">
        <v>0</v>
      </c>
      <c r="V81" s="130">
        <v>0</v>
      </c>
      <c r="W81" s="130">
        <v>0</v>
      </c>
      <c r="X81" s="130">
        <v>0</v>
      </c>
      <c r="Y81" s="130">
        <v>0</v>
      </c>
      <c r="Z81" s="130">
        <v>0</v>
      </c>
      <c r="AA81" s="130">
        <v>0</v>
      </c>
      <c r="AB81" s="130">
        <v>0</v>
      </c>
      <c r="AC81" s="130">
        <v>0</v>
      </c>
      <c r="AD81" s="130">
        <v>0</v>
      </c>
      <c r="AE81" s="130">
        <v>0</v>
      </c>
      <c r="AF81" s="130">
        <v>0</v>
      </c>
      <c r="AG81" s="130">
        <v>0</v>
      </c>
      <c r="AH81" s="130">
        <v>0</v>
      </c>
      <c r="AI81" s="130">
        <v>0</v>
      </c>
      <c r="AJ81" s="130">
        <v>0</v>
      </c>
      <c r="AK81" s="130">
        <v>2.0000000000000001E-4</v>
      </c>
      <c r="AL81" s="130">
        <v>8.9999999999999998E-4</v>
      </c>
      <c r="AM81" s="130">
        <v>1E-3</v>
      </c>
      <c r="AN81" s="130">
        <v>1E-3</v>
      </c>
      <c r="AO81" s="130">
        <v>1E-3</v>
      </c>
      <c r="AP81" s="130">
        <v>1E-3</v>
      </c>
      <c r="AQ81" s="130">
        <v>1E-3</v>
      </c>
      <c r="AR81" s="130">
        <v>1.1999999999999999E-3</v>
      </c>
      <c r="AS81" s="130">
        <v>1.5E-3</v>
      </c>
      <c r="AT81" s="130">
        <v>2.2000000000000001E-3</v>
      </c>
      <c r="AU81" s="130">
        <v>2.52E-2</v>
      </c>
      <c r="AV81" s="130">
        <v>0.24456900000000001</v>
      </c>
      <c r="AW81" s="130">
        <v>0.50420100000000001</v>
      </c>
      <c r="AX81" s="130">
        <v>2.5437000000000001E-2</v>
      </c>
      <c r="AY81" s="130">
        <v>0.13954900000000001</v>
      </c>
      <c r="AZ81" s="130">
        <v>4.2000000000000003E-2</v>
      </c>
      <c r="BA81" s="130">
        <v>0.23361000000000001</v>
      </c>
      <c r="BB81" s="130">
        <v>0.602545</v>
      </c>
      <c r="BC81" s="130">
        <v>0.55301299999999998</v>
      </c>
      <c r="BD81" s="130">
        <v>1.91682261770064</v>
      </c>
      <c r="BE81" s="131">
        <v>2.9085032192616702</v>
      </c>
      <c r="BF81" s="132">
        <v>0.51321069689474497</v>
      </c>
      <c r="BG81" s="132">
        <v>0.96795844826481303</v>
      </c>
      <c r="BH81" s="132">
        <v>3.3988772955988499E-3</v>
      </c>
    </row>
    <row r="82" spans="1:60">
      <c r="A82" s="136" t="s">
        <v>326</v>
      </c>
      <c r="B82" s="130">
        <v>0</v>
      </c>
      <c r="C82" s="130">
        <v>0</v>
      </c>
      <c r="D82" s="130">
        <v>0</v>
      </c>
      <c r="E82" s="130">
        <v>0</v>
      </c>
      <c r="F82" s="130">
        <v>0</v>
      </c>
      <c r="G82" s="130">
        <v>0</v>
      </c>
      <c r="H82" s="130">
        <v>0</v>
      </c>
      <c r="I82" s="130">
        <v>0</v>
      </c>
      <c r="J82" s="130">
        <v>0</v>
      </c>
      <c r="K82" s="130">
        <v>0</v>
      </c>
      <c r="L82" s="130">
        <v>0</v>
      </c>
      <c r="M82" s="130">
        <v>0</v>
      </c>
      <c r="N82" s="130">
        <v>0</v>
      </c>
      <c r="O82" s="130">
        <v>0</v>
      </c>
      <c r="P82" s="130">
        <v>0</v>
      </c>
      <c r="Q82" s="130">
        <v>0</v>
      </c>
      <c r="R82" s="130">
        <v>0</v>
      </c>
      <c r="S82" s="130">
        <v>0</v>
      </c>
      <c r="T82" s="130">
        <v>0</v>
      </c>
      <c r="U82" s="130">
        <v>0</v>
      </c>
      <c r="V82" s="130">
        <v>0</v>
      </c>
      <c r="W82" s="130">
        <v>0</v>
      </c>
      <c r="X82" s="130">
        <v>0</v>
      </c>
      <c r="Y82" s="130">
        <v>0</v>
      </c>
      <c r="Z82" s="130">
        <v>0</v>
      </c>
      <c r="AA82" s="130">
        <v>0</v>
      </c>
      <c r="AB82" s="130">
        <v>0</v>
      </c>
      <c r="AC82" s="130">
        <v>0</v>
      </c>
      <c r="AD82" s="130">
        <v>0</v>
      </c>
      <c r="AE82" s="130">
        <v>0</v>
      </c>
      <c r="AF82" s="130">
        <v>0</v>
      </c>
      <c r="AG82" s="130">
        <v>0</v>
      </c>
      <c r="AH82" s="130">
        <v>0</v>
      </c>
      <c r="AI82" s="130">
        <v>0</v>
      </c>
      <c r="AJ82" s="130">
        <v>0</v>
      </c>
      <c r="AK82" s="130">
        <v>0</v>
      </c>
      <c r="AL82" s="130">
        <v>0</v>
      </c>
      <c r="AM82" s="130">
        <v>1.01010101010101E-4</v>
      </c>
      <c r="AN82" s="130">
        <v>1.01010101010101E-4</v>
      </c>
      <c r="AO82" s="130">
        <v>1.01010101010101E-4</v>
      </c>
      <c r="AP82" s="130">
        <v>1.01010101010101E-4</v>
      </c>
      <c r="AQ82" s="130">
        <v>1.01010101010101E-4</v>
      </c>
      <c r="AR82" s="130">
        <v>1.01010101010101E-4</v>
      </c>
      <c r="AS82" s="130">
        <v>1.01010101010101E-4</v>
      </c>
      <c r="AT82" s="130">
        <v>1.01010101010101E-4</v>
      </c>
      <c r="AU82" s="130">
        <v>1.01010101010101E-4</v>
      </c>
      <c r="AV82" s="130">
        <v>1.01010101010101E-4</v>
      </c>
      <c r="AW82" s="130">
        <v>1.01282828282828E-4</v>
      </c>
      <c r="AX82" s="130">
        <v>1.01010101010101E-4</v>
      </c>
      <c r="AY82" s="130">
        <v>1.01010101010101E-4</v>
      </c>
      <c r="AZ82" s="130">
        <v>5.7000000000000002E-3</v>
      </c>
      <c r="BA82" s="130">
        <v>0.40150000000000002</v>
      </c>
      <c r="BB82" s="130">
        <v>0.4153</v>
      </c>
      <c r="BC82" s="130">
        <v>0.95015499999999997</v>
      </c>
      <c r="BD82" s="130">
        <v>1.5814619999999999</v>
      </c>
      <c r="BE82" s="131">
        <v>1.5814619999999999</v>
      </c>
      <c r="BF82" s="132">
        <v>-2.7322404371584699E-3</v>
      </c>
      <c r="BG82" s="132">
        <v>1.62705639303296</v>
      </c>
      <c r="BH82" s="132">
        <v>1.84809672894805E-3</v>
      </c>
    </row>
    <row r="83" spans="1:60">
      <c r="A83" s="136" t="s">
        <v>327</v>
      </c>
      <c r="B83" s="130">
        <v>0</v>
      </c>
      <c r="C83" s="130">
        <v>0</v>
      </c>
      <c r="D83" s="130">
        <v>0</v>
      </c>
      <c r="E83" s="130">
        <v>0</v>
      </c>
      <c r="F83" s="130">
        <v>0</v>
      </c>
      <c r="G83" s="130">
        <v>0</v>
      </c>
      <c r="H83" s="130">
        <v>0</v>
      </c>
      <c r="I83" s="130">
        <v>0</v>
      </c>
      <c r="J83" s="130">
        <v>0</v>
      </c>
      <c r="K83" s="130">
        <v>0</v>
      </c>
      <c r="L83" s="130">
        <v>0</v>
      </c>
      <c r="M83" s="130">
        <v>0</v>
      </c>
      <c r="N83" s="130">
        <v>0</v>
      </c>
      <c r="O83" s="130">
        <v>0</v>
      </c>
      <c r="P83" s="130">
        <v>0</v>
      </c>
      <c r="Q83" s="130">
        <v>0</v>
      </c>
      <c r="R83" s="130">
        <v>0</v>
      </c>
      <c r="S83" s="130">
        <v>0</v>
      </c>
      <c r="T83" s="130">
        <v>0</v>
      </c>
      <c r="U83" s="130">
        <v>0</v>
      </c>
      <c r="V83" s="130">
        <v>0</v>
      </c>
      <c r="W83" s="130">
        <v>0</v>
      </c>
      <c r="X83" s="130">
        <v>0</v>
      </c>
      <c r="Y83" s="130">
        <v>0</v>
      </c>
      <c r="Z83" s="130">
        <v>0</v>
      </c>
      <c r="AA83" s="130">
        <v>0</v>
      </c>
      <c r="AB83" s="130">
        <v>0</v>
      </c>
      <c r="AC83" s="130">
        <v>0</v>
      </c>
      <c r="AD83" s="130">
        <v>0</v>
      </c>
      <c r="AE83" s="130">
        <v>0</v>
      </c>
      <c r="AF83" s="130">
        <v>0</v>
      </c>
      <c r="AG83" s="130">
        <v>0</v>
      </c>
      <c r="AH83" s="130">
        <v>0</v>
      </c>
      <c r="AI83" s="130">
        <v>0</v>
      </c>
      <c r="AJ83" s="130">
        <v>0</v>
      </c>
      <c r="AK83" s="130">
        <v>9.2999999999999992E-3</v>
      </c>
      <c r="AL83" s="130">
        <v>1.0800000000000001E-2</v>
      </c>
      <c r="AM83" s="130">
        <v>1.24E-2</v>
      </c>
      <c r="AN83" s="130">
        <v>1.3899999999999999E-2</v>
      </c>
      <c r="AO83" s="130">
        <v>1.55E-2</v>
      </c>
      <c r="AP83" s="130">
        <v>1.7000000000000001E-2</v>
      </c>
      <c r="AQ83" s="130">
        <v>1.8599999999999998E-2</v>
      </c>
      <c r="AR83" s="130">
        <v>2.01E-2</v>
      </c>
      <c r="AS83" s="130">
        <v>2.1700000000000001E-2</v>
      </c>
      <c r="AT83" s="130">
        <v>2.3300000000000001E-2</v>
      </c>
      <c r="AU83" s="130">
        <v>2.76E-2</v>
      </c>
      <c r="AV83" s="130">
        <v>8.0299999999999996E-2</v>
      </c>
      <c r="AW83" s="130">
        <v>8.5999999999999993E-2</v>
      </c>
      <c r="AX83" s="130">
        <v>0.24299999999999999</v>
      </c>
      <c r="AY83" s="130">
        <v>1.123</v>
      </c>
      <c r="AZ83" s="130">
        <v>2.7490000000000001</v>
      </c>
      <c r="BA83" s="130">
        <v>3.274</v>
      </c>
      <c r="BB83" s="130">
        <v>4.2389999999999999</v>
      </c>
      <c r="BC83" s="130">
        <v>4.5730000000000004</v>
      </c>
      <c r="BD83" s="130">
        <v>4.9029999999999996</v>
      </c>
      <c r="BE83" s="131">
        <v>5.1775191965872702</v>
      </c>
      <c r="BF83" s="132">
        <v>5.3104827508503497E-2</v>
      </c>
      <c r="BG83" s="132">
        <v>0.707302975507069</v>
      </c>
      <c r="BH83" s="132">
        <v>6.0504497049430703E-3</v>
      </c>
    </row>
    <row r="84" spans="1:60">
      <c r="A84" s="136" t="s">
        <v>328</v>
      </c>
      <c r="B84" s="130">
        <v>0</v>
      </c>
      <c r="C84" s="130">
        <v>0</v>
      </c>
      <c r="D84" s="130">
        <v>0</v>
      </c>
      <c r="E84" s="130">
        <v>0</v>
      </c>
      <c r="F84" s="130">
        <v>0</v>
      </c>
      <c r="G84" s="130">
        <v>0</v>
      </c>
      <c r="H84" s="130">
        <v>0</v>
      </c>
      <c r="I84" s="130">
        <v>0</v>
      </c>
      <c r="J84" s="130">
        <v>0</v>
      </c>
      <c r="K84" s="130">
        <v>0</v>
      </c>
      <c r="L84" s="130">
        <v>0</v>
      </c>
      <c r="M84" s="130">
        <v>0</v>
      </c>
      <c r="N84" s="130">
        <v>0</v>
      </c>
      <c r="O84" s="130">
        <v>0</v>
      </c>
      <c r="P84" s="130">
        <v>0</v>
      </c>
      <c r="Q84" s="130">
        <v>0</v>
      </c>
      <c r="R84" s="130">
        <v>0</v>
      </c>
      <c r="S84" s="130">
        <v>0</v>
      </c>
      <c r="T84" s="130">
        <v>0</v>
      </c>
      <c r="U84" s="130">
        <v>0</v>
      </c>
      <c r="V84" s="130">
        <v>0</v>
      </c>
      <c r="W84" s="130">
        <v>0</v>
      </c>
      <c r="X84" s="130">
        <v>0</v>
      </c>
      <c r="Y84" s="130">
        <v>0</v>
      </c>
      <c r="Z84" s="130">
        <v>0</v>
      </c>
      <c r="AA84" s="130">
        <v>0</v>
      </c>
      <c r="AB84" s="130">
        <v>0</v>
      </c>
      <c r="AC84" s="130">
        <v>0</v>
      </c>
      <c r="AD84" s="130">
        <v>0</v>
      </c>
      <c r="AE84" s="130">
        <v>0</v>
      </c>
      <c r="AF84" s="130">
        <v>0</v>
      </c>
      <c r="AG84" s="130">
        <v>0</v>
      </c>
      <c r="AH84" s="130">
        <v>0</v>
      </c>
      <c r="AI84" s="130">
        <v>0</v>
      </c>
      <c r="AJ84" s="130">
        <v>0</v>
      </c>
      <c r="AK84" s="130">
        <v>0</v>
      </c>
      <c r="AL84" s="130">
        <v>1.7399999499320999E-4</v>
      </c>
      <c r="AM84" s="130">
        <v>3.4700000286102297E-4</v>
      </c>
      <c r="AN84" s="130">
        <v>3.4700000286102297E-4</v>
      </c>
      <c r="AO84" s="130">
        <v>5.2100002765655498E-4</v>
      </c>
      <c r="AP84" s="130">
        <v>1.1990000565052E-3</v>
      </c>
      <c r="AQ84" s="130">
        <v>4.7869999814033502E-3</v>
      </c>
      <c r="AR84" s="130">
        <v>9.4142830177379698E-3</v>
      </c>
      <c r="AS84" s="130">
        <v>1.7751192072693499E-2</v>
      </c>
      <c r="AT84" s="130">
        <v>3.1578917085448799E-2</v>
      </c>
      <c r="AU84" s="130">
        <v>9.47658649128338E-2</v>
      </c>
      <c r="AV84" s="130">
        <v>0.174578790892261</v>
      </c>
      <c r="AW84" s="130">
        <v>0.244559863583974</v>
      </c>
      <c r="AX84" s="130">
        <v>0.30279338120028698</v>
      </c>
      <c r="AY84" s="130">
        <v>0.38040260715461399</v>
      </c>
      <c r="AZ84" s="130">
        <v>0.43590486090875802</v>
      </c>
      <c r="BA84" s="130">
        <v>0.49912680123128</v>
      </c>
      <c r="BB84" s="130">
        <v>0.57241786170860698</v>
      </c>
      <c r="BC84" s="130">
        <v>0.68081964667310901</v>
      </c>
      <c r="BD84" s="130">
        <v>0.77181876126022297</v>
      </c>
      <c r="BE84" s="131">
        <v>0.82087608205128104</v>
      </c>
      <c r="BF84" s="132">
        <v>6.06547706735494E-2</v>
      </c>
      <c r="BG84" s="132">
        <v>0.376612820383186</v>
      </c>
      <c r="BH84" s="132">
        <v>9.5927591185287001E-4</v>
      </c>
    </row>
    <row r="85" spans="1:60">
      <c r="A85" s="136" t="s">
        <v>329</v>
      </c>
      <c r="B85" s="130">
        <v>0</v>
      </c>
      <c r="C85" s="130">
        <v>0</v>
      </c>
      <c r="D85" s="130">
        <v>0</v>
      </c>
      <c r="E85" s="130">
        <v>0</v>
      </c>
      <c r="F85" s="130">
        <v>0</v>
      </c>
      <c r="G85" s="130">
        <v>0</v>
      </c>
      <c r="H85" s="130">
        <v>0</v>
      </c>
      <c r="I85" s="130">
        <v>0</v>
      </c>
      <c r="J85" s="130">
        <v>0</v>
      </c>
      <c r="K85" s="130">
        <v>0</v>
      </c>
      <c r="L85" s="130">
        <v>0</v>
      </c>
      <c r="M85" s="130">
        <v>0</v>
      </c>
      <c r="N85" s="130">
        <v>0</v>
      </c>
      <c r="O85" s="130">
        <v>0</v>
      </c>
      <c r="P85" s="130">
        <v>0</v>
      </c>
      <c r="Q85" s="130">
        <v>0</v>
      </c>
      <c r="R85" s="130">
        <v>0</v>
      </c>
      <c r="S85" s="130">
        <v>0</v>
      </c>
      <c r="T85" s="130">
        <v>0</v>
      </c>
      <c r="U85" s="130">
        <v>0</v>
      </c>
      <c r="V85" s="130">
        <v>0</v>
      </c>
      <c r="W85" s="130">
        <v>0</v>
      </c>
      <c r="X85" s="130">
        <v>0</v>
      </c>
      <c r="Y85" s="130">
        <v>0</v>
      </c>
      <c r="Z85" s="130">
        <v>0</v>
      </c>
      <c r="AA85" s="130">
        <v>0</v>
      </c>
      <c r="AB85" s="130">
        <v>0</v>
      </c>
      <c r="AC85" s="130">
        <v>0</v>
      </c>
      <c r="AD85" s="130">
        <v>0</v>
      </c>
      <c r="AE85" s="130">
        <v>0</v>
      </c>
      <c r="AF85" s="130">
        <v>0</v>
      </c>
      <c r="AG85" s="130">
        <v>0</v>
      </c>
      <c r="AH85" s="130">
        <v>0</v>
      </c>
      <c r="AI85" s="130">
        <v>0</v>
      </c>
      <c r="AJ85" s="130">
        <v>0</v>
      </c>
      <c r="AK85" s="130">
        <v>0</v>
      </c>
      <c r="AL85" s="130">
        <v>4.80000004172325E-5</v>
      </c>
      <c r="AM85" s="130">
        <v>4.0499998629093203E-4</v>
      </c>
      <c r="AN85" s="130">
        <v>5.8700000345706901E-4</v>
      </c>
      <c r="AO85" s="130">
        <v>8.3399998247623501E-4</v>
      </c>
      <c r="AP85" s="130">
        <v>1.2560000181198101E-3</v>
      </c>
      <c r="AQ85" s="130">
        <v>1.6370000153780001E-3</v>
      </c>
      <c r="AR85" s="130">
        <v>4.4870001107454299E-3</v>
      </c>
      <c r="AS85" s="130">
        <v>7.8029998868703798E-3</v>
      </c>
      <c r="AT85" s="130">
        <v>1.0287999984621999E-2</v>
      </c>
      <c r="AU85" s="130">
        <v>1.3519000434946299E-2</v>
      </c>
      <c r="AV85" s="130">
        <v>1.6594000010799598E-2</v>
      </c>
      <c r="AW85" s="130">
        <v>2.0063000046022201E-2</v>
      </c>
      <c r="AX85" s="130">
        <v>2.35460000089407E-2</v>
      </c>
      <c r="AY85" s="130">
        <v>2.8389000031590499E-2</v>
      </c>
      <c r="AZ85" s="130">
        <v>3.2698999833345399E-2</v>
      </c>
      <c r="BA85" s="130">
        <v>3.8615999843239802E-2</v>
      </c>
      <c r="BB85" s="130">
        <v>4.5343999844789498E-2</v>
      </c>
      <c r="BC85" s="130">
        <v>6.8228314403206106E-2</v>
      </c>
      <c r="BD85" s="130">
        <v>6.8251034412294603E-2</v>
      </c>
      <c r="BE85" s="131">
        <v>6.8422471534293205E-2</v>
      </c>
      <c r="BF85" s="132">
        <v>-2.27242292681784E-4</v>
      </c>
      <c r="BG85" s="132">
        <v>0.208308493613098</v>
      </c>
      <c r="BH85" s="132">
        <v>7.9958510434691594E-5</v>
      </c>
    </row>
    <row r="86" spans="1:60">
      <c r="A86" s="136" t="s">
        <v>330</v>
      </c>
      <c r="B86" s="130">
        <v>0</v>
      </c>
      <c r="C86" s="130">
        <v>0</v>
      </c>
      <c r="D86" s="130">
        <v>0</v>
      </c>
      <c r="E86" s="130">
        <v>0</v>
      </c>
      <c r="F86" s="130">
        <v>0</v>
      </c>
      <c r="G86" s="130">
        <v>0</v>
      </c>
      <c r="H86" s="130">
        <v>0</v>
      </c>
      <c r="I86" s="130">
        <v>0</v>
      </c>
      <c r="J86" s="130">
        <v>0</v>
      </c>
      <c r="K86" s="130">
        <v>0</v>
      </c>
      <c r="L86" s="130">
        <v>0</v>
      </c>
      <c r="M86" s="130">
        <v>0</v>
      </c>
      <c r="N86" s="130">
        <v>0</v>
      </c>
      <c r="O86" s="130">
        <v>0</v>
      </c>
      <c r="P86" s="130">
        <v>0</v>
      </c>
      <c r="Q86" s="130">
        <v>0</v>
      </c>
      <c r="R86" s="130">
        <v>0</v>
      </c>
      <c r="S86" s="130">
        <v>0</v>
      </c>
      <c r="T86" s="130">
        <v>0</v>
      </c>
      <c r="U86" s="130">
        <v>0</v>
      </c>
      <c r="V86" s="130">
        <v>0</v>
      </c>
      <c r="W86" s="130">
        <v>0</v>
      </c>
      <c r="X86" s="130">
        <v>0</v>
      </c>
      <c r="Y86" s="130">
        <v>0</v>
      </c>
      <c r="Z86" s="130">
        <v>0</v>
      </c>
      <c r="AA86" s="130">
        <v>0</v>
      </c>
      <c r="AB86" s="130">
        <v>0</v>
      </c>
      <c r="AC86" s="130">
        <v>0</v>
      </c>
      <c r="AD86" s="130">
        <v>0</v>
      </c>
      <c r="AE86" s="130">
        <v>0</v>
      </c>
      <c r="AF86" s="130">
        <v>0</v>
      </c>
      <c r="AG86" s="130">
        <v>0</v>
      </c>
      <c r="AH86" s="130">
        <v>0</v>
      </c>
      <c r="AI86" s="130">
        <v>0</v>
      </c>
      <c r="AJ86" s="130">
        <v>0</v>
      </c>
      <c r="AK86" s="130">
        <v>2.4410000026226001E-3</v>
      </c>
      <c r="AL86" s="130">
        <v>3.0379999991506298E-3</v>
      </c>
      <c r="AM86" s="130">
        <v>3.61799998134375E-3</v>
      </c>
      <c r="AN86" s="130">
        <v>5.0759999990463303E-3</v>
      </c>
      <c r="AO86" s="130">
        <v>6.5919998924247897E-3</v>
      </c>
      <c r="AP86" s="130">
        <v>8.0119999943301101E-3</v>
      </c>
      <c r="AQ86" s="130">
        <v>9.9289997646585092E-3</v>
      </c>
      <c r="AR86" s="130">
        <v>1.24329997971654E-2</v>
      </c>
      <c r="AS86" s="130">
        <v>1.42839999422431E-2</v>
      </c>
      <c r="AT86" s="130">
        <v>1.6397000077366799E-2</v>
      </c>
      <c r="AU86" s="130">
        <v>2.65299999758974E-2</v>
      </c>
      <c r="AV86" s="130">
        <v>4.33709999129549E-2</v>
      </c>
      <c r="AW86" s="130">
        <v>7.8658999687969702E-2</v>
      </c>
      <c r="AX86" s="130">
        <v>0.11589599885207399</v>
      </c>
      <c r="AY86" s="130">
        <v>0.12964880300180101</v>
      </c>
      <c r="AZ86" s="130">
        <v>0.15527977337748899</v>
      </c>
      <c r="BA86" s="130">
        <v>0.252870514003253</v>
      </c>
      <c r="BB86" s="130">
        <v>0.30825827569394298</v>
      </c>
      <c r="BC86" s="130">
        <v>0.55453711287573804</v>
      </c>
      <c r="BD86" s="130">
        <v>0.59121930839909398</v>
      </c>
      <c r="BE86" s="131">
        <v>0.68042458776302395</v>
      </c>
      <c r="BF86" s="132">
        <v>0.147739078460282</v>
      </c>
      <c r="BG86" s="132">
        <v>0.43119371714090399</v>
      </c>
      <c r="BH86" s="132">
        <v>7.95144274690552E-4</v>
      </c>
    </row>
    <row r="87" spans="1:60">
      <c r="A87" s="136" t="s">
        <v>331</v>
      </c>
      <c r="B87" s="130">
        <v>0</v>
      </c>
      <c r="C87" s="130">
        <v>0</v>
      </c>
      <c r="D87" s="130">
        <v>0</v>
      </c>
      <c r="E87" s="130">
        <v>0</v>
      </c>
      <c r="F87" s="130">
        <v>0</v>
      </c>
      <c r="G87" s="130">
        <v>0</v>
      </c>
      <c r="H87" s="130">
        <v>0</v>
      </c>
      <c r="I87" s="130">
        <v>0</v>
      </c>
      <c r="J87" s="130">
        <v>0</v>
      </c>
      <c r="K87" s="130">
        <v>0</v>
      </c>
      <c r="L87" s="130">
        <v>0</v>
      </c>
      <c r="M87" s="130">
        <v>0</v>
      </c>
      <c r="N87" s="130">
        <v>0</v>
      </c>
      <c r="O87" s="130">
        <v>0</v>
      </c>
      <c r="P87" s="130">
        <v>0</v>
      </c>
      <c r="Q87" s="130">
        <v>0</v>
      </c>
      <c r="R87" s="130">
        <v>0</v>
      </c>
      <c r="S87" s="130">
        <v>0</v>
      </c>
      <c r="T87" s="130">
        <v>0</v>
      </c>
      <c r="U87" s="130">
        <v>0</v>
      </c>
      <c r="V87" s="130">
        <v>0</v>
      </c>
      <c r="W87" s="130">
        <v>0</v>
      </c>
      <c r="X87" s="130">
        <v>0</v>
      </c>
      <c r="Y87" s="130">
        <v>0</v>
      </c>
      <c r="Z87" s="130">
        <v>0</v>
      </c>
      <c r="AA87" s="130">
        <v>0</v>
      </c>
      <c r="AB87" s="130">
        <v>0</v>
      </c>
      <c r="AC87" s="130">
        <v>0</v>
      </c>
      <c r="AD87" s="130">
        <v>0</v>
      </c>
      <c r="AE87" s="130">
        <v>0</v>
      </c>
      <c r="AF87" s="130">
        <v>0</v>
      </c>
      <c r="AG87" s="130">
        <v>0</v>
      </c>
      <c r="AH87" s="130">
        <v>0</v>
      </c>
      <c r="AI87" s="130">
        <v>0</v>
      </c>
      <c r="AJ87" s="130">
        <v>0</v>
      </c>
      <c r="AK87" s="130">
        <v>0</v>
      </c>
      <c r="AL87" s="130">
        <v>0</v>
      </c>
      <c r="AM87" s="130">
        <v>0</v>
      </c>
      <c r="AN87" s="130">
        <v>3.1799999999999998E-4</v>
      </c>
      <c r="AO87" s="130">
        <v>1.1130000000000001E-3</v>
      </c>
      <c r="AP87" s="130">
        <v>1.908E-3</v>
      </c>
      <c r="AQ87" s="130">
        <v>2.7030000000000001E-3</v>
      </c>
      <c r="AR87" s="130">
        <v>3.4979999999999998E-3</v>
      </c>
      <c r="AS87" s="130">
        <v>4.2929999999999999E-3</v>
      </c>
      <c r="AT87" s="130">
        <v>5.0879999999999996E-3</v>
      </c>
      <c r="AU87" s="130">
        <v>7.1048750000000001E-3</v>
      </c>
      <c r="AV87" s="130">
        <v>9.1217499999999997E-3</v>
      </c>
      <c r="AW87" s="130">
        <v>1.32359657534247E-2</v>
      </c>
      <c r="AX87" s="130">
        <v>2.2234750000000001E-2</v>
      </c>
      <c r="AY87" s="130">
        <v>4.2234750000000001E-2</v>
      </c>
      <c r="AZ87" s="130">
        <v>7.3234750000000001E-2</v>
      </c>
      <c r="BA87" s="130">
        <v>0.117235965753425</v>
      </c>
      <c r="BB87" s="130">
        <v>0.14139774999999999</v>
      </c>
      <c r="BC87" s="130">
        <v>0.18193275</v>
      </c>
      <c r="BD87" s="130">
        <v>0.18193275</v>
      </c>
      <c r="BE87" s="131">
        <v>0.21413617443251601</v>
      </c>
      <c r="BF87" s="132">
        <v>0.17379143072191899</v>
      </c>
      <c r="BG87" s="132">
        <v>0.430001121769994</v>
      </c>
      <c r="BH87" s="132">
        <v>2.50239565363051E-4</v>
      </c>
    </row>
    <row r="88" spans="1:60">
      <c r="A88" s="136" t="s">
        <v>332</v>
      </c>
      <c r="B88" s="130">
        <v>0</v>
      </c>
      <c r="C88" s="130">
        <v>0</v>
      </c>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v>0</v>
      </c>
      <c r="Z88" s="130">
        <v>0</v>
      </c>
      <c r="AA88" s="130">
        <v>0</v>
      </c>
      <c r="AB88" s="130">
        <v>0</v>
      </c>
      <c r="AC88" s="130">
        <v>0</v>
      </c>
      <c r="AD88" s="130">
        <v>0</v>
      </c>
      <c r="AE88" s="130">
        <v>0</v>
      </c>
      <c r="AF88" s="130">
        <v>0</v>
      </c>
      <c r="AG88" s="130">
        <v>0</v>
      </c>
      <c r="AH88" s="130">
        <v>0</v>
      </c>
      <c r="AI88" s="130">
        <v>0</v>
      </c>
      <c r="AJ88" s="130">
        <v>0</v>
      </c>
      <c r="AK88" s="130">
        <v>0</v>
      </c>
      <c r="AL88" s="130">
        <v>0</v>
      </c>
      <c r="AM88" s="130">
        <v>0</v>
      </c>
      <c r="AN88" s="130">
        <v>0</v>
      </c>
      <c r="AO88" s="130">
        <v>1E-4</v>
      </c>
      <c r="AP88" s="130">
        <v>2.0000000000000001E-4</v>
      </c>
      <c r="AQ88" s="130">
        <v>2.0000000000000001E-4</v>
      </c>
      <c r="AR88" s="130">
        <v>2.9999999999999997E-4</v>
      </c>
      <c r="AS88" s="130">
        <v>5.7999999999999996E-3</v>
      </c>
      <c r="AT88" s="130">
        <v>7.1999999999999998E-3</v>
      </c>
      <c r="AU88" s="130">
        <v>8.6E-3</v>
      </c>
      <c r="AV88" s="130">
        <v>1.47E-2</v>
      </c>
      <c r="AW88" s="130">
        <v>2.0899999999999998E-2</v>
      </c>
      <c r="AX88" s="130">
        <v>2.7302000010013601E-2</v>
      </c>
      <c r="AY88" s="130">
        <v>3.4375000024318703E-2</v>
      </c>
      <c r="AZ88" s="130">
        <v>4.0355000024318702E-2</v>
      </c>
      <c r="BA88" s="130">
        <v>5.8237609035388702E-2</v>
      </c>
      <c r="BB88" s="130">
        <v>7.41837198753659E-2</v>
      </c>
      <c r="BC88" s="130">
        <v>0.13074800002431899</v>
      </c>
      <c r="BD88" s="130">
        <v>0.27739508600568802</v>
      </c>
      <c r="BE88" s="131">
        <v>0.35643840195673598</v>
      </c>
      <c r="BF88" s="132">
        <v>0.28143771996835398</v>
      </c>
      <c r="BG88" s="132">
        <v>0.44071018598349498</v>
      </c>
      <c r="BH88" s="132">
        <v>4.1653396966080398E-4</v>
      </c>
    </row>
    <row r="89" spans="1:60" s="125" customFormat="1">
      <c r="A89" s="133" t="s">
        <v>333</v>
      </c>
      <c r="B89" s="134">
        <v>0</v>
      </c>
      <c r="C89" s="134">
        <v>0</v>
      </c>
      <c r="D89" s="134">
        <v>0</v>
      </c>
      <c r="E89" s="134">
        <v>0</v>
      </c>
      <c r="F89" s="134">
        <v>0</v>
      </c>
      <c r="G89" s="134">
        <v>0</v>
      </c>
      <c r="H89" s="134">
        <v>0</v>
      </c>
      <c r="I89" s="134">
        <v>0</v>
      </c>
      <c r="J89" s="134">
        <v>0</v>
      </c>
      <c r="K89" s="134">
        <v>0</v>
      </c>
      <c r="L89" s="134">
        <v>0</v>
      </c>
      <c r="M89" s="134">
        <v>0</v>
      </c>
      <c r="N89" s="134">
        <v>0</v>
      </c>
      <c r="O89" s="134">
        <v>0</v>
      </c>
      <c r="P89" s="134">
        <v>0</v>
      </c>
      <c r="Q89" s="134">
        <v>0</v>
      </c>
      <c r="R89" s="134">
        <v>0</v>
      </c>
      <c r="S89" s="134">
        <v>0</v>
      </c>
      <c r="T89" s="134">
        <v>0</v>
      </c>
      <c r="U89" s="134">
        <v>0</v>
      </c>
      <c r="V89" s="134">
        <v>0</v>
      </c>
      <c r="W89" s="134">
        <v>0</v>
      </c>
      <c r="X89" s="134">
        <v>0</v>
      </c>
      <c r="Y89" s="134">
        <v>0</v>
      </c>
      <c r="Z89" s="134">
        <v>0</v>
      </c>
      <c r="AA89" s="134">
        <v>0</v>
      </c>
      <c r="AB89" s="134">
        <v>0</v>
      </c>
      <c r="AC89" s="134">
        <v>0</v>
      </c>
      <c r="AD89" s="134">
        <v>0</v>
      </c>
      <c r="AE89" s="134">
        <v>0</v>
      </c>
      <c r="AF89" s="134">
        <v>0</v>
      </c>
      <c r="AG89" s="134">
        <v>0</v>
      </c>
      <c r="AH89" s="134">
        <v>0</v>
      </c>
      <c r="AI89" s="134">
        <v>0</v>
      </c>
      <c r="AJ89" s="134">
        <v>0</v>
      </c>
      <c r="AK89" s="134">
        <v>1.19410000026226E-2</v>
      </c>
      <c r="AL89" s="134">
        <v>1.49599999945611E-2</v>
      </c>
      <c r="AM89" s="134">
        <v>1.7871010071505801E-2</v>
      </c>
      <c r="AN89" s="134">
        <v>2.1329010106374498E-2</v>
      </c>
      <c r="AO89" s="134">
        <v>2.5761010003567699E-2</v>
      </c>
      <c r="AP89" s="134">
        <v>3.0676010169965202E-2</v>
      </c>
      <c r="AQ89" s="134">
        <v>3.8957009862450001E-2</v>
      </c>
      <c r="AR89" s="134">
        <v>5.1533293026658898E-2</v>
      </c>
      <c r="AS89" s="134">
        <v>7.3232202002817007E-2</v>
      </c>
      <c r="AT89" s="134">
        <v>9.6152927248447803E-2</v>
      </c>
      <c r="AU89" s="134">
        <v>0.21252075042468799</v>
      </c>
      <c r="AV89" s="134">
        <v>0.60145430091702501</v>
      </c>
      <c r="AW89" s="134">
        <v>0.99444312559830395</v>
      </c>
      <c r="AX89" s="134">
        <v>0.78891014017232497</v>
      </c>
      <c r="AY89" s="134">
        <v>1.9377001703133301</v>
      </c>
      <c r="AZ89" s="134">
        <v>3.5921733841439099</v>
      </c>
      <c r="BA89" s="134">
        <v>5.1201968898665902</v>
      </c>
      <c r="BB89" s="134">
        <v>6.9024466071227097</v>
      </c>
      <c r="BC89" s="134">
        <v>8.2954338239763707</v>
      </c>
      <c r="BD89" s="134">
        <v>10.9069015577779</v>
      </c>
      <c r="BE89" s="134">
        <v>12.407782133586799</v>
      </c>
      <c r="BF89" s="135">
        <v>0.13450011664237299</v>
      </c>
      <c r="BG89" s="135">
        <v>0.60499575579095199</v>
      </c>
      <c r="BH89" s="135">
        <v>1.44997360509338E-2</v>
      </c>
    </row>
    <row r="90" spans="1:6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1"/>
      <c r="BF90" s="132"/>
      <c r="BG90" s="132"/>
      <c r="BH90" s="132"/>
    </row>
    <row r="91" spans="1:60">
      <c r="A91" s="136" t="s">
        <v>334</v>
      </c>
      <c r="B91" s="130">
        <v>0</v>
      </c>
      <c r="C91" s="130">
        <v>0</v>
      </c>
      <c r="D91" s="130">
        <v>0</v>
      </c>
      <c r="E91" s="130">
        <v>0</v>
      </c>
      <c r="F91" s="130">
        <v>0</v>
      </c>
      <c r="G91" s="130">
        <v>0</v>
      </c>
      <c r="H91" s="130">
        <v>0</v>
      </c>
      <c r="I91" s="130">
        <v>0</v>
      </c>
      <c r="J91" s="130">
        <v>0</v>
      </c>
      <c r="K91" s="130">
        <v>0</v>
      </c>
      <c r="L91" s="130">
        <v>0</v>
      </c>
      <c r="M91" s="130">
        <v>0</v>
      </c>
      <c r="N91" s="130">
        <v>0</v>
      </c>
      <c r="O91" s="130">
        <v>0</v>
      </c>
      <c r="P91" s="130">
        <v>0</v>
      </c>
      <c r="Q91" s="130">
        <v>0</v>
      </c>
      <c r="R91" s="130">
        <v>0</v>
      </c>
      <c r="S91" s="130">
        <v>0</v>
      </c>
      <c r="T91" s="130">
        <v>0</v>
      </c>
      <c r="U91" s="130">
        <v>0</v>
      </c>
      <c r="V91" s="130">
        <v>0</v>
      </c>
      <c r="W91" s="130">
        <v>0</v>
      </c>
      <c r="X91" s="130">
        <v>0</v>
      </c>
      <c r="Y91" s="130">
        <v>0</v>
      </c>
      <c r="Z91" s="130">
        <v>0</v>
      </c>
      <c r="AA91" s="130">
        <v>0</v>
      </c>
      <c r="AB91" s="130">
        <v>5.45E-3</v>
      </c>
      <c r="AC91" s="130">
        <v>1.21E-2</v>
      </c>
      <c r="AD91" s="130">
        <v>1.46E-2</v>
      </c>
      <c r="AE91" s="130">
        <v>1.7399999999999999E-2</v>
      </c>
      <c r="AF91" s="130">
        <v>2.1149999999999999E-2</v>
      </c>
      <c r="AG91" s="130">
        <v>2.5600000000000001E-2</v>
      </c>
      <c r="AH91" s="130">
        <v>3.065E-2</v>
      </c>
      <c r="AI91" s="130">
        <v>3.56E-2</v>
      </c>
      <c r="AJ91" s="130">
        <v>4.0599999999999997E-2</v>
      </c>
      <c r="AK91" s="130">
        <v>4.675E-2</v>
      </c>
      <c r="AL91" s="130">
        <v>5.4149999999999997E-2</v>
      </c>
      <c r="AM91" s="130">
        <v>5.8299999999999998E-2</v>
      </c>
      <c r="AN91" s="130">
        <v>6.3200000000000006E-2</v>
      </c>
      <c r="AO91" s="130">
        <v>7.2950000000000001E-2</v>
      </c>
      <c r="AP91" s="130">
        <v>8.405E-2</v>
      </c>
      <c r="AQ91" s="130">
        <v>9.7500000000000003E-2</v>
      </c>
      <c r="AR91" s="130">
        <v>0.11375</v>
      </c>
      <c r="AS91" s="130">
        <v>0.13919999999999999</v>
      </c>
      <c r="AT91" s="130">
        <v>0.29024203008216598</v>
      </c>
      <c r="AU91" s="130">
        <v>0.97764827982089597</v>
      </c>
      <c r="AV91" s="130">
        <v>2.0445465700988001</v>
      </c>
      <c r="AW91" s="130">
        <v>2.4119999999999999</v>
      </c>
      <c r="AX91" s="130">
        <v>3.8473999999999999</v>
      </c>
      <c r="AY91" s="130">
        <v>4.952</v>
      </c>
      <c r="AZ91" s="130">
        <v>6.1955244041490802</v>
      </c>
      <c r="BA91" s="130">
        <v>7.4397756973295301</v>
      </c>
      <c r="BB91" s="130">
        <v>8.9175565703617199</v>
      </c>
      <c r="BC91" s="130">
        <v>12.332544454136301</v>
      </c>
      <c r="BD91" s="130">
        <v>18.296986696525799</v>
      </c>
      <c r="BE91" s="131">
        <v>23.842661269770701</v>
      </c>
      <c r="BF91" s="132">
        <v>0.29953187270092102</v>
      </c>
      <c r="BG91" s="132">
        <v>0.51342856564908901</v>
      </c>
      <c r="BH91" s="132">
        <v>2.7862537514072201E-2</v>
      </c>
    </row>
    <row r="92" spans="1:60">
      <c r="A92" s="136" t="s">
        <v>335</v>
      </c>
      <c r="B92" s="130">
        <v>0</v>
      </c>
      <c r="C92" s="130">
        <v>0</v>
      </c>
      <c r="D92" s="130">
        <v>0</v>
      </c>
      <c r="E92" s="130">
        <v>0</v>
      </c>
      <c r="F92" s="130">
        <v>0</v>
      </c>
      <c r="G92" s="130">
        <v>0</v>
      </c>
      <c r="H92" s="130">
        <v>0</v>
      </c>
      <c r="I92" s="130">
        <v>0</v>
      </c>
      <c r="J92" s="130">
        <v>0</v>
      </c>
      <c r="K92" s="130">
        <v>0</v>
      </c>
      <c r="L92" s="130">
        <v>0</v>
      </c>
      <c r="M92" s="130">
        <v>0</v>
      </c>
      <c r="N92" s="130">
        <v>0</v>
      </c>
      <c r="O92" s="130">
        <v>0</v>
      </c>
      <c r="P92" s="130">
        <v>0</v>
      </c>
      <c r="Q92" s="130">
        <v>0</v>
      </c>
      <c r="R92" s="130">
        <v>0</v>
      </c>
      <c r="S92" s="130">
        <v>0</v>
      </c>
      <c r="T92" s="130">
        <v>0</v>
      </c>
      <c r="U92" s="130">
        <v>0</v>
      </c>
      <c r="V92" s="130">
        <v>0</v>
      </c>
      <c r="W92" s="130">
        <v>0</v>
      </c>
      <c r="X92" s="130">
        <v>0</v>
      </c>
      <c r="Y92" s="130">
        <v>0</v>
      </c>
      <c r="Z92" s="130">
        <v>0</v>
      </c>
      <c r="AA92" s="130">
        <v>0</v>
      </c>
      <c r="AB92" s="130">
        <v>0</v>
      </c>
      <c r="AC92" s="130">
        <v>0</v>
      </c>
      <c r="AD92" s="130">
        <v>0</v>
      </c>
      <c r="AE92" s="130">
        <v>0</v>
      </c>
      <c r="AF92" s="130">
        <v>0</v>
      </c>
      <c r="AG92" s="130">
        <v>0</v>
      </c>
      <c r="AH92" s="130">
        <v>0</v>
      </c>
      <c r="AI92" s="130">
        <v>0</v>
      </c>
      <c r="AJ92" s="130">
        <v>0</v>
      </c>
      <c r="AK92" s="130">
        <v>0</v>
      </c>
      <c r="AL92" s="130">
        <v>0</v>
      </c>
      <c r="AM92" s="130">
        <v>1E-4</v>
      </c>
      <c r="AN92" s="130">
        <v>8.9999999999999998E-4</v>
      </c>
      <c r="AO92" s="130">
        <v>1.9E-3</v>
      </c>
      <c r="AP92" s="130">
        <v>3.3999999999999998E-3</v>
      </c>
      <c r="AQ92" s="130">
        <v>5.4000000000000003E-3</v>
      </c>
      <c r="AR92" s="130">
        <v>8.9999999999999993E-3</v>
      </c>
      <c r="AS92" s="130">
        <v>1.52E-2</v>
      </c>
      <c r="AT92" s="130">
        <v>2.5100000000000001E-2</v>
      </c>
      <c r="AU92" s="130">
        <v>4.4299999999999999E-2</v>
      </c>
      <c r="AV92" s="130">
        <v>5.8400000000000001E-2</v>
      </c>
      <c r="AW92" s="130">
        <v>9.0899999999999995E-2</v>
      </c>
      <c r="AX92" s="130">
        <v>0.12956300000000001</v>
      </c>
      <c r="AY92" s="130">
        <v>0.16694700000000001</v>
      </c>
      <c r="AZ92" s="130">
        <v>0.19838900000000001</v>
      </c>
      <c r="BA92" s="130">
        <v>0.219999</v>
      </c>
      <c r="BB92" s="130">
        <v>0.253361</v>
      </c>
      <c r="BC92" s="130">
        <v>0.27506799999999998</v>
      </c>
      <c r="BD92" s="130">
        <v>0.34923178533601801</v>
      </c>
      <c r="BE92" s="131">
        <v>0.41278489159217802</v>
      </c>
      <c r="BF92" s="132">
        <v>0.178750277909099</v>
      </c>
      <c r="BG92" s="132">
        <v>0.30119984916669601</v>
      </c>
      <c r="BH92" s="132">
        <v>4.8238048584833501E-4</v>
      </c>
    </row>
    <row r="93" spans="1:60">
      <c r="A93" s="136" t="s">
        <v>336</v>
      </c>
      <c r="B93" s="130">
        <v>0</v>
      </c>
      <c r="C93" s="130">
        <v>0</v>
      </c>
      <c r="D93" s="130">
        <v>0</v>
      </c>
      <c r="E93" s="130">
        <v>0</v>
      </c>
      <c r="F93" s="130">
        <v>0</v>
      </c>
      <c r="G93" s="130">
        <v>0</v>
      </c>
      <c r="H93" s="130">
        <v>0</v>
      </c>
      <c r="I93" s="130">
        <v>0</v>
      </c>
      <c r="J93" s="130">
        <v>0</v>
      </c>
      <c r="K93" s="130">
        <v>0</v>
      </c>
      <c r="L93" s="130">
        <v>0</v>
      </c>
      <c r="M93" s="130">
        <v>0</v>
      </c>
      <c r="N93" s="130">
        <v>0</v>
      </c>
      <c r="O93" s="130">
        <v>0</v>
      </c>
      <c r="P93" s="130">
        <v>0</v>
      </c>
      <c r="Q93" s="130">
        <v>0</v>
      </c>
      <c r="R93" s="130">
        <v>0</v>
      </c>
      <c r="S93" s="130">
        <v>0</v>
      </c>
      <c r="T93" s="130">
        <v>0</v>
      </c>
      <c r="U93" s="130">
        <v>0</v>
      </c>
      <c r="V93" s="130">
        <v>0</v>
      </c>
      <c r="W93" s="130">
        <v>0</v>
      </c>
      <c r="X93" s="130">
        <v>0</v>
      </c>
      <c r="Y93" s="130">
        <v>0</v>
      </c>
      <c r="Z93" s="130">
        <v>0</v>
      </c>
      <c r="AA93" s="130">
        <v>2E-3</v>
      </c>
      <c r="AB93" s="130">
        <v>2E-3</v>
      </c>
      <c r="AC93" s="130">
        <v>3.0000000000000001E-3</v>
      </c>
      <c r="AD93" s="130">
        <v>4.0000000000000001E-3</v>
      </c>
      <c r="AE93" s="130">
        <v>5.0000000000000001E-3</v>
      </c>
      <c r="AF93" s="130">
        <v>7.0000000000000001E-3</v>
      </c>
      <c r="AG93" s="130">
        <v>8.9999999999999993E-3</v>
      </c>
      <c r="AH93" s="130">
        <v>1.0999999999999999E-2</v>
      </c>
      <c r="AI93" s="130">
        <v>1.4E-2</v>
      </c>
      <c r="AJ93" s="130">
        <v>1.7000000000000001E-2</v>
      </c>
      <c r="AK93" s="130">
        <v>2.1999999999999999E-2</v>
      </c>
      <c r="AL93" s="130">
        <v>3.1E-2</v>
      </c>
      <c r="AM93" s="130">
        <v>4.8000000000000001E-2</v>
      </c>
      <c r="AN93" s="130">
        <v>6.4000000000000001E-2</v>
      </c>
      <c r="AO93" s="130">
        <v>7.5999999999999998E-2</v>
      </c>
      <c r="AP93" s="130">
        <v>8.4000000000000005E-2</v>
      </c>
      <c r="AQ93" s="130">
        <v>9.5000000000000001E-2</v>
      </c>
      <c r="AR93" s="130">
        <v>0.114</v>
      </c>
      <c r="AS93" s="130">
        <v>0.152</v>
      </c>
      <c r="AT93" s="130">
        <v>0.27900000000000003</v>
      </c>
      <c r="AU93" s="130">
        <v>0.70099999999999996</v>
      </c>
      <c r="AV93" s="130">
        <v>2.61</v>
      </c>
      <c r="AW93" s="130">
        <v>3.5945098999999998</v>
      </c>
      <c r="AX93" s="130">
        <v>8.3738864999999993</v>
      </c>
      <c r="AY93" s="130">
        <v>23.512160000000002</v>
      </c>
      <c r="AZ93" s="130">
        <v>39.48057</v>
      </c>
      <c r="BA93" s="130">
        <v>66.527950000000004</v>
      </c>
      <c r="BB93" s="130">
        <v>117.8</v>
      </c>
      <c r="BC93" s="130">
        <v>176.9</v>
      </c>
      <c r="BD93" s="130">
        <v>224</v>
      </c>
      <c r="BE93" s="131">
        <v>261.10000000000002</v>
      </c>
      <c r="BF93" s="132">
        <v>0.16244023224043699</v>
      </c>
      <c r="BG93" s="132">
        <v>0.951930640641931</v>
      </c>
      <c r="BH93" s="132">
        <v>0.305121498922096</v>
      </c>
    </row>
    <row r="94" spans="1:60">
      <c r="A94" s="136" t="s">
        <v>337</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W94" s="130">
        <v>0</v>
      </c>
      <c r="X94" s="130">
        <v>0</v>
      </c>
      <c r="Y94" s="130">
        <v>0</v>
      </c>
      <c r="Z94" s="130">
        <v>0</v>
      </c>
      <c r="AA94" s="130">
        <v>0</v>
      </c>
      <c r="AB94" s="130">
        <v>0</v>
      </c>
      <c r="AC94" s="130">
        <v>0</v>
      </c>
      <c r="AD94" s="130">
        <v>0</v>
      </c>
      <c r="AE94" s="130">
        <v>0</v>
      </c>
      <c r="AF94" s="130">
        <v>0</v>
      </c>
      <c r="AG94" s="130">
        <v>0</v>
      </c>
      <c r="AH94" s="130">
        <v>0</v>
      </c>
      <c r="AI94" s="130">
        <v>0</v>
      </c>
      <c r="AJ94" s="130">
        <v>0</v>
      </c>
      <c r="AK94" s="130">
        <v>0</v>
      </c>
      <c r="AL94" s="130">
        <v>0</v>
      </c>
      <c r="AM94" s="130">
        <v>0</v>
      </c>
      <c r="AN94" s="130">
        <v>0</v>
      </c>
      <c r="AO94" s="130">
        <v>0</v>
      </c>
      <c r="AP94" s="130">
        <v>0</v>
      </c>
      <c r="AQ94" s="130">
        <v>0</v>
      </c>
      <c r="AR94" s="130">
        <v>0</v>
      </c>
      <c r="AS94" s="130">
        <v>0</v>
      </c>
      <c r="AT94" s="130">
        <v>0</v>
      </c>
      <c r="AU94" s="130">
        <v>3.5E-4</v>
      </c>
      <c r="AV94" s="130">
        <v>6.9099999999999999E-4</v>
      </c>
      <c r="AW94" s="130">
        <v>8.5400000000000005E-4</v>
      </c>
      <c r="AX94" s="130">
        <v>1.1119999999999999E-3</v>
      </c>
      <c r="AY94" s="130">
        <v>1.1019999999999999E-3</v>
      </c>
      <c r="AZ94" s="130">
        <v>1.0300000000000001E-3</v>
      </c>
      <c r="BA94" s="130">
        <v>9.7900000000000005E-4</v>
      </c>
      <c r="BB94" s="130">
        <v>8.5499999999999997E-4</v>
      </c>
      <c r="BC94" s="130">
        <v>1.1000000000000001E-3</v>
      </c>
      <c r="BD94" s="130">
        <v>1.06243001119821E-3</v>
      </c>
      <c r="BE94" s="131">
        <v>1.1249999999999999E-3</v>
      </c>
      <c r="BF94" s="132">
        <v>5.6000129592431697E-2</v>
      </c>
      <c r="BG94" s="132">
        <v>0</v>
      </c>
      <c r="BH94" s="132">
        <v>1.3146751677034E-6</v>
      </c>
    </row>
    <row r="95" spans="1:60">
      <c r="A95" s="136" t="s">
        <v>338</v>
      </c>
      <c r="B95" s="130">
        <v>0</v>
      </c>
      <c r="C95" s="130">
        <v>0</v>
      </c>
      <c r="D95" s="130">
        <v>0</v>
      </c>
      <c r="E95" s="130">
        <v>0</v>
      </c>
      <c r="F95" s="130">
        <v>0</v>
      </c>
      <c r="G95" s="130">
        <v>0</v>
      </c>
      <c r="H95" s="130">
        <v>0</v>
      </c>
      <c r="I95" s="130">
        <v>0</v>
      </c>
      <c r="J95" s="130">
        <v>0</v>
      </c>
      <c r="K95" s="130">
        <v>0</v>
      </c>
      <c r="L95" s="130">
        <v>0</v>
      </c>
      <c r="M95" s="130">
        <v>0</v>
      </c>
      <c r="N95" s="130">
        <v>0</v>
      </c>
      <c r="O95" s="130">
        <v>0</v>
      </c>
      <c r="P95" s="130">
        <v>0</v>
      </c>
      <c r="Q95" s="130">
        <v>0</v>
      </c>
      <c r="R95" s="130">
        <v>0</v>
      </c>
      <c r="S95" s="130">
        <v>0</v>
      </c>
      <c r="T95" s="130">
        <v>0</v>
      </c>
      <c r="U95" s="130">
        <v>0</v>
      </c>
      <c r="V95" s="130">
        <v>0</v>
      </c>
      <c r="W95" s="130">
        <v>0</v>
      </c>
      <c r="X95" s="130">
        <v>0</v>
      </c>
      <c r="Y95" s="130">
        <v>0</v>
      </c>
      <c r="Z95" s="130">
        <v>0</v>
      </c>
      <c r="AA95" s="130">
        <v>0</v>
      </c>
      <c r="AB95" s="130">
        <v>0</v>
      </c>
      <c r="AC95" s="130">
        <v>0</v>
      </c>
      <c r="AD95" s="130">
        <v>0</v>
      </c>
      <c r="AE95" s="130">
        <v>0</v>
      </c>
      <c r="AF95" s="130">
        <v>1.0101010101010101E-3</v>
      </c>
      <c r="AG95" s="130">
        <v>6.0606060606060597E-3</v>
      </c>
      <c r="AH95" s="130">
        <v>6.0606060606060597E-3</v>
      </c>
      <c r="AI95" s="130">
        <v>6.0606060606060597E-3</v>
      </c>
      <c r="AJ95" s="130">
        <v>6.0606060606060597E-3</v>
      </c>
      <c r="AK95" s="130">
        <v>7.0707070707070703E-3</v>
      </c>
      <c r="AL95" s="130">
        <v>1.1111111111111099E-2</v>
      </c>
      <c r="AM95" s="130">
        <v>1.31313131313131E-2</v>
      </c>
      <c r="AN95" s="130">
        <v>1.61616161616162E-2</v>
      </c>
      <c r="AO95" s="130">
        <v>1.8181818181818198E-2</v>
      </c>
      <c r="AP95" s="130">
        <v>1.8181818181818198E-2</v>
      </c>
      <c r="AQ95" s="130">
        <v>7.1999999999999998E-3</v>
      </c>
      <c r="AR95" s="130">
        <v>5.8999999999999997E-2</v>
      </c>
      <c r="AS95" s="130">
        <v>6.3E-2</v>
      </c>
      <c r="AT95" s="130">
        <v>7.4999999999999997E-2</v>
      </c>
      <c r="AU95" s="130">
        <v>0.113</v>
      </c>
      <c r="AV95" s="130">
        <v>0.82699999999999996</v>
      </c>
      <c r="AW95" s="130">
        <v>2.0990000000000002</v>
      </c>
      <c r="AX95" s="130">
        <v>3.4329999999999998</v>
      </c>
      <c r="AY95" s="130">
        <v>4.9089999999999998</v>
      </c>
      <c r="AZ95" s="130">
        <v>6.5663799999999997</v>
      </c>
      <c r="BA95" s="130">
        <v>11.55598</v>
      </c>
      <c r="BB95" s="130">
        <v>21.54458</v>
      </c>
      <c r="BC95" s="130">
        <v>36.331310000000002</v>
      </c>
      <c r="BD95" s="130">
        <v>46.267699999999998</v>
      </c>
      <c r="BE95" s="131">
        <v>58.683467440782003</v>
      </c>
      <c r="BF95" s="132">
        <v>0.26488090175322399</v>
      </c>
      <c r="BG95" s="132">
        <v>0.90117311747259599</v>
      </c>
      <c r="BH95" s="132">
        <v>6.8577508799224099E-2</v>
      </c>
    </row>
    <row r="96" spans="1:60">
      <c r="A96" s="136" t="s">
        <v>339</v>
      </c>
      <c r="B96" s="130">
        <v>0</v>
      </c>
      <c r="C96" s="130">
        <v>0</v>
      </c>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130">
        <v>0</v>
      </c>
      <c r="Z96" s="130">
        <v>0</v>
      </c>
      <c r="AA96" s="130">
        <v>0</v>
      </c>
      <c r="AB96" s="130">
        <v>0</v>
      </c>
      <c r="AC96" s="130">
        <v>0</v>
      </c>
      <c r="AD96" s="130">
        <v>0</v>
      </c>
      <c r="AE96" s="130">
        <v>0</v>
      </c>
      <c r="AF96" s="130">
        <v>0</v>
      </c>
      <c r="AG96" s="130">
        <v>0</v>
      </c>
      <c r="AH96" s="130">
        <v>0</v>
      </c>
      <c r="AI96" s="130">
        <v>0</v>
      </c>
      <c r="AJ96" s="130">
        <v>0</v>
      </c>
      <c r="AK96" s="130">
        <v>0</v>
      </c>
      <c r="AL96" s="130">
        <v>0</v>
      </c>
      <c r="AM96" s="130">
        <v>0</v>
      </c>
      <c r="AN96" s="130">
        <v>0</v>
      </c>
      <c r="AO96" s="130">
        <v>0</v>
      </c>
      <c r="AP96" s="130">
        <v>0</v>
      </c>
      <c r="AQ96" s="130">
        <v>0</v>
      </c>
      <c r="AR96" s="130">
        <v>0</v>
      </c>
      <c r="AS96" s="130">
        <v>1E-4</v>
      </c>
      <c r="AT96" s="130">
        <v>1E-4</v>
      </c>
      <c r="AU96" s="130">
        <v>5.1999999999999995E-4</v>
      </c>
      <c r="AV96" s="130">
        <v>7.6999999999999996E-4</v>
      </c>
      <c r="AW96" s="130">
        <v>3.0100000000000001E-3</v>
      </c>
      <c r="AX96" s="130">
        <v>5.4999999999999997E-3</v>
      </c>
      <c r="AY96" s="130">
        <v>6.8100000000000001E-3</v>
      </c>
      <c r="AZ96" s="130">
        <v>5.28E-3</v>
      </c>
      <c r="BA96" s="130">
        <v>2.1090000000000001E-2</v>
      </c>
      <c r="BB96" s="130">
        <v>2.9049999999999999E-2</v>
      </c>
      <c r="BC96" s="130">
        <v>1.9990000000000001E-2</v>
      </c>
      <c r="BD96" s="130">
        <v>5.3999999999999999E-2</v>
      </c>
      <c r="BE96" s="131">
        <v>0.47268919459999997</v>
      </c>
      <c r="BF96" s="132">
        <v>7.7295869271908497</v>
      </c>
      <c r="BG96" s="132">
        <v>0.87602825909833304</v>
      </c>
      <c r="BH96" s="132">
        <v>5.5238466327319098E-4</v>
      </c>
    </row>
    <row r="97" spans="1:60">
      <c r="A97" s="136" t="s">
        <v>340</v>
      </c>
      <c r="B97" s="130">
        <v>0</v>
      </c>
      <c r="C97" s="130">
        <v>0</v>
      </c>
      <c r="D97" s="130">
        <v>0</v>
      </c>
      <c r="E97" s="130">
        <v>0</v>
      </c>
      <c r="F97" s="130">
        <v>0</v>
      </c>
      <c r="G97" s="130">
        <v>0</v>
      </c>
      <c r="H97" s="130">
        <v>0</v>
      </c>
      <c r="I97" s="130">
        <v>0</v>
      </c>
      <c r="J97" s="130">
        <v>0</v>
      </c>
      <c r="K97" s="130">
        <v>0</v>
      </c>
      <c r="L97" s="130">
        <v>0</v>
      </c>
      <c r="M97" s="130">
        <v>0</v>
      </c>
      <c r="N97" s="130">
        <v>0</v>
      </c>
      <c r="O97" s="130">
        <v>0</v>
      </c>
      <c r="P97" s="130">
        <v>0</v>
      </c>
      <c r="Q97" s="130">
        <v>0</v>
      </c>
      <c r="R97" s="130">
        <v>0</v>
      </c>
      <c r="S97" s="130">
        <v>0</v>
      </c>
      <c r="T97" s="130">
        <v>0</v>
      </c>
      <c r="U97" s="130">
        <v>0</v>
      </c>
      <c r="V97" s="130">
        <v>0</v>
      </c>
      <c r="W97" s="130">
        <v>0</v>
      </c>
      <c r="X97" s="130">
        <v>0</v>
      </c>
      <c r="Y97" s="130">
        <v>0</v>
      </c>
      <c r="Z97" s="130">
        <v>0</v>
      </c>
      <c r="AA97" s="130">
        <v>1E-3</v>
      </c>
      <c r="AB97" s="130">
        <v>1E-3</v>
      </c>
      <c r="AC97" s="130">
        <v>1.0500000000000001E-2</v>
      </c>
      <c r="AD97" s="130">
        <v>2.2499999999999999E-2</v>
      </c>
      <c r="AE97" s="130">
        <v>2.9000000000000001E-2</v>
      </c>
      <c r="AF97" s="130">
        <v>3.95E-2</v>
      </c>
      <c r="AG97" s="130">
        <v>5.45E-2</v>
      </c>
      <c r="AH97" s="130">
        <v>9.6302845890411007E-2</v>
      </c>
      <c r="AI97" s="130">
        <v>0.14324624999999999</v>
      </c>
      <c r="AJ97" s="130">
        <v>0.218025</v>
      </c>
      <c r="AK97" s="130">
        <v>0.34406171917808198</v>
      </c>
      <c r="AL97" s="130">
        <v>0.49973921917808201</v>
      </c>
      <c r="AM97" s="130">
        <v>0.69462000000000002</v>
      </c>
      <c r="AN97" s="130">
        <v>0.953955</v>
      </c>
      <c r="AO97" s="130">
        <v>1.2716221232876701</v>
      </c>
      <c r="AP97" s="130">
        <v>1.6300883732876701</v>
      </c>
      <c r="AQ97" s="130">
        <v>1.99563</v>
      </c>
      <c r="AR97" s="130">
        <v>2.3124674999999999</v>
      </c>
      <c r="AS97" s="130">
        <v>2.5939712568493101</v>
      </c>
      <c r="AT97" s="130">
        <v>3.0455125068493101</v>
      </c>
      <c r="AU97" s="130">
        <v>3.9813787500000002</v>
      </c>
      <c r="AV97" s="130">
        <v>5.4391499999999997</v>
      </c>
      <c r="AW97" s="130">
        <v>7.3719027636986301</v>
      </c>
      <c r="AX97" s="130">
        <v>12.908781513698599</v>
      </c>
      <c r="AY97" s="130">
        <v>23.548166250000001</v>
      </c>
      <c r="AZ97" s="130">
        <v>34.540171952694998</v>
      </c>
      <c r="BA97" s="130">
        <v>43.325692929292899</v>
      </c>
      <c r="BB97" s="130">
        <v>54.241690909090899</v>
      </c>
      <c r="BC97" s="130">
        <v>62.114362626262597</v>
      </c>
      <c r="BD97" s="130">
        <v>72.257030303030305</v>
      </c>
      <c r="BE97" s="131">
        <v>82.922482828282796</v>
      </c>
      <c r="BF97" s="132">
        <v>0.14446882636528299</v>
      </c>
      <c r="BG97" s="132">
        <v>0.37253039922483699</v>
      </c>
      <c r="BH97" s="132">
        <v>9.6903225794360101E-2</v>
      </c>
    </row>
    <row r="98" spans="1:60">
      <c r="A98" s="136" t="s">
        <v>341</v>
      </c>
      <c r="B98" s="130">
        <v>0</v>
      </c>
      <c r="C98" s="130">
        <v>0</v>
      </c>
      <c r="D98" s="130">
        <v>0</v>
      </c>
      <c r="E98" s="130">
        <v>0</v>
      </c>
      <c r="F98" s="130">
        <v>0</v>
      </c>
      <c r="G98" s="130">
        <v>0</v>
      </c>
      <c r="H98" s="130">
        <v>0</v>
      </c>
      <c r="I98" s="130">
        <v>0</v>
      </c>
      <c r="J98" s="130">
        <v>0</v>
      </c>
      <c r="K98" s="130">
        <v>0</v>
      </c>
      <c r="L98" s="130">
        <v>0</v>
      </c>
      <c r="M98" s="130">
        <v>0</v>
      </c>
      <c r="N98" s="130">
        <v>0</v>
      </c>
      <c r="O98" s="130">
        <v>0</v>
      </c>
      <c r="P98" s="130">
        <v>0</v>
      </c>
      <c r="Q98" s="130">
        <v>0</v>
      </c>
      <c r="R98" s="130">
        <v>0</v>
      </c>
      <c r="S98" s="130">
        <v>0</v>
      </c>
      <c r="T98" s="130">
        <v>0</v>
      </c>
      <c r="U98" s="130">
        <v>0</v>
      </c>
      <c r="V98" s="130">
        <v>0</v>
      </c>
      <c r="W98" s="130">
        <v>0</v>
      </c>
      <c r="X98" s="130">
        <v>0</v>
      </c>
      <c r="Y98" s="130">
        <v>0</v>
      </c>
      <c r="Z98" s="130">
        <v>0</v>
      </c>
      <c r="AA98" s="130">
        <v>0</v>
      </c>
      <c r="AB98" s="130">
        <v>0</v>
      </c>
      <c r="AC98" s="130">
        <v>0</v>
      </c>
      <c r="AD98" s="130">
        <v>0</v>
      </c>
      <c r="AE98" s="130">
        <v>0</v>
      </c>
      <c r="AF98" s="130">
        <v>0</v>
      </c>
      <c r="AG98" s="130">
        <v>0</v>
      </c>
      <c r="AH98" s="130">
        <v>0</v>
      </c>
      <c r="AI98" s="130">
        <v>0</v>
      </c>
      <c r="AJ98" s="130">
        <v>0</v>
      </c>
      <c r="AK98" s="130">
        <v>0</v>
      </c>
      <c r="AL98" s="130">
        <v>0</v>
      </c>
      <c r="AM98" s="130">
        <v>0</v>
      </c>
      <c r="AN98" s="130">
        <v>0</v>
      </c>
      <c r="AO98" s="130">
        <v>0</v>
      </c>
      <c r="AP98" s="130">
        <v>0</v>
      </c>
      <c r="AQ98" s="130">
        <v>0</v>
      </c>
      <c r="AR98" s="130">
        <v>0</v>
      </c>
      <c r="AS98" s="130">
        <v>0</v>
      </c>
      <c r="AT98" s="130">
        <v>0</v>
      </c>
      <c r="AU98" s="130">
        <v>0</v>
      </c>
      <c r="AV98" s="130">
        <v>0</v>
      </c>
      <c r="AW98" s="130">
        <v>7.0000000000000001E-3</v>
      </c>
      <c r="AX98" s="130">
        <v>0.14099999999999999</v>
      </c>
      <c r="AY98" s="130">
        <v>0.22700000000000001</v>
      </c>
      <c r="AZ98" s="130">
        <v>0.27300000000000002</v>
      </c>
      <c r="BA98" s="130">
        <v>0.31</v>
      </c>
      <c r="BB98" s="130">
        <v>0.33</v>
      </c>
      <c r="BC98" s="130">
        <v>0.63200000000000001</v>
      </c>
      <c r="BD98" s="130">
        <v>0.72347393723291198</v>
      </c>
      <c r="BE98" s="131">
        <v>1.2244440593311099</v>
      </c>
      <c r="BF98" s="132">
        <v>0.68782663882755901</v>
      </c>
      <c r="BG98" s="132">
        <v>0</v>
      </c>
      <c r="BH98" s="132">
        <v>1.43088551026183E-3</v>
      </c>
    </row>
    <row r="99" spans="1:60">
      <c r="A99" s="136" t="s">
        <v>342</v>
      </c>
      <c r="B99" s="130">
        <v>0</v>
      </c>
      <c r="C99" s="130">
        <v>0</v>
      </c>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130">
        <v>0</v>
      </c>
      <c r="Z99" s="130">
        <v>0</v>
      </c>
      <c r="AA99" s="130">
        <v>0</v>
      </c>
      <c r="AB99" s="130">
        <v>0</v>
      </c>
      <c r="AC99" s="130">
        <v>0</v>
      </c>
      <c r="AD99" s="130">
        <v>0</v>
      </c>
      <c r="AE99" s="130">
        <v>0</v>
      </c>
      <c r="AF99" s="130">
        <v>0</v>
      </c>
      <c r="AG99" s="130">
        <v>0</v>
      </c>
      <c r="AH99" s="130">
        <v>0</v>
      </c>
      <c r="AI99" s="130">
        <v>0</v>
      </c>
      <c r="AJ99" s="130">
        <v>0</v>
      </c>
      <c r="AK99" s="130">
        <v>0</v>
      </c>
      <c r="AL99" s="130">
        <v>0</v>
      </c>
      <c r="AM99" s="130">
        <v>0</v>
      </c>
      <c r="AN99" s="130">
        <v>0</v>
      </c>
      <c r="AO99" s="130">
        <v>0</v>
      </c>
      <c r="AP99" s="130">
        <v>0</v>
      </c>
      <c r="AQ99" s="130">
        <v>0</v>
      </c>
      <c r="AR99" s="130">
        <v>3.4058949494949501E-3</v>
      </c>
      <c r="AS99" s="130">
        <v>3.45561616161616E-3</v>
      </c>
      <c r="AT99" s="130">
        <v>3.58986262626263E-3</v>
      </c>
      <c r="AU99" s="130">
        <v>3.82852525252525E-3</v>
      </c>
      <c r="AV99" s="130">
        <v>4.1268686868686901E-3</v>
      </c>
      <c r="AW99" s="130">
        <v>4.8229494949494998E-3</v>
      </c>
      <c r="AX99" s="130">
        <v>6.6289009902273698E-3</v>
      </c>
      <c r="AY99" s="130">
        <v>1.8611273485068799E-2</v>
      </c>
      <c r="AZ99" s="130">
        <v>3.6799050751606902E-2</v>
      </c>
      <c r="BA99" s="130">
        <v>5.7077441188750397E-2</v>
      </c>
      <c r="BB99" s="130">
        <v>7.7382384747015198E-2</v>
      </c>
      <c r="BC99" s="130">
        <v>0.100928246222942</v>
      </c>
      <c r="BD99" s="130">
        <v>0.128614805496192</v>
      </c>
      <c r="BE99" s="131">
        <v>0.16014192227551399</v>
      </c>
      <c r="BF99" s="132">
        <v>0.241726218250334</v>
      </c>
      <c r="BG99" s="132">
        <v>0.43028081588116601</v>
      </c>
      <c r="BH99" s="132">
        <v>1.8714187424347201E-4</v>
      </c>
    </row>
    <row r="100" spans="1:60">
      <c r="A100" s="136" t="s">
        <v>343</v>
      </c>
      <c r="B100" s="130">
        <v>0</v>
      </c>
      <c r="C100" s="130">
        <v>0</v>
      </c>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130">
        <v>0</v>
      </c>
      <c r="Z100" s="130">
        <v>0</v>
      </c>
      <c r="AA100" s="130">
        <v>0</v>
      </c>
      <c r="AB100" s="130">
        <v>0</v>
      </c>
      <c r="AC100" s="130">
        <v>0</v>
      </c>
      <c r="AD100" s="130">
        <v>0</v>
      </c>
      <c r="AE100" s="130">
        <v>0</v>
      </c>
      <c r="AF100" s="130">
        <v>0</v>
      </c>
      <c r="AG100" s="130">
        <v>0</v>
      </c>
      <c r="AH100" s="130">
        <v>0</v>
      </c>
      <c r="AI100" s="130">
        <v>0</v>
      </c>
      <c r="AJ100" s="130">
        <v>0</v>
      </c>
      <c r="AK100" s="130">
        <v>0</v>
      </c>
      <c r="AL100" s="130">
        <v>0</v>
      </c>
      <c r="AM100" s="130">
        <v>0</v>
      </c>
      <c r="AN100" s="130">
        <v>0</v>
      </c>
      <c r="AO100" s="130">
        <v>0</v>
      </c>
      <c r="AP100" s="130">
        <v>0</v>
      </c>
      <c r="AQ100" s="130">
        <v>0</v>
      </c>
      <c r="AR100" s="130">
        <v>2.02E-4</v>
      </c>
      <c r="AS100" s="130">
        <v>1.5839999999999999E-3</v>
      </c>
      <c r="AT100" s="130">
        <v>5.3280000000000003E-3</v>
      </c>
      <c r="AU100" s="130">
        <v>1.3428000000000001E-2</v>
      </c>
      <c r="AV100" s="130">
        <v>2.683E-2</v>
      </c>
      <c r="AW100" s="130">
        <v>6.5814999999999999E-2</v>
      </c>
      <c r="AX100" s="130">
        <v>0.144735</v>
      </c>
      <c r="AY100" s="130">
        <v>0.237952</v>
      </c>
      <c r="AZ100" s="130">
        <v>0.36766799999999999</v>
      </c>
      <c r="BA100" s="130">
        <v>0.85370199999999996</v>
      </c>
      <c r="BB100" s="130">
        <v>1.3143210000000001</v>
      </c>
      <c r="BC100" s="130">
        <v>1.5454110000000001</v>
      </c>
      <c r="BD100" s="130">
        <v>1.6232483093143</v>
      </c>
      <c r="BE100" s="131">
        <v>1.6777485360789299</v>
      </c>
      <c r="BF100" s="132">
        <v>3.0750818642192101E-2</v>
      </c>
      <c r="BG100" s="132">
        <v>0.771666912104228</v>
      </c>
      <c r="BH100" s="132">
        <v>1.9606171893632898E-3</v>
      </c>
    </row>
    <row r="101" spans="1:60">
      <c r="A101" s="136" t="s">
        <v>344</v>
      </c>
      <c r="B101" s="130">
        <v>0</v>
      </c>
      <c r="C101" s="130">
        <v>0</v>
      </c>
      <c r="D101" s="130">
        <v>0</v>
      </c>
      <c r="E101" s="130">
        <v>0</v>
      </c>
      <c r="F101" s="130">
        <v>0</v>
      </c>
      <c r="G101" s="130">
        <v>0</v>
      </c>
      <c r="H101" s="130">
        <v>0</v>
      </c>
      <c r="I101" s="130">
        <v>0</v>
      </c>
      <c r="J101" s="130">
        <v>0</v>
      </c>
      <c r="K101" s="130">
        <v>0</v>
      </c>
      <c r="L101" s="130">
        <v>0</v>
      </c>
      <c r="M101" s="130">
        <v>0</v>
      </c>
      <c r="N101" s="130">
        <v>0</v>
      </c>
      <c r="O101" s="130">
        <v>0</v>
      </c>
      <c r="P101" s="130">
        <v>0</v>
      </c>
      <c r="Q101" s="130">
        <v>0</v>
      </c>
      <c r="R101" s="130">
        <v>0</v>
      </c>
      <c r="S101" s="130">
        <v>0</v>
      </c>
      <c r="T101" s="130">
        <v>0</v>
      </c>
      <c r="U101" s="130">
        <v>0</v>
      </c>
      <c r="V101" s="130">
        <v>0</v>
      </c>
      <c r="W101" s="130">
        <v>0</v>
      </c>
      <c r="X101" s="130">
        <v>0</v>
      </c>
      <c r="Y101" s="130">
        <v>0</v>
      </c>
      <c r="Z101" s="130">
        <v>0</v>
      </c>
      <c r="AA101" s="130">
        <v>0</v>
      </c>
      <c r="AB101" s="130">
        <v>0</v>
      </c>
      <c r="AC101" s="130">
        <v>0</v>
      </c>
      <c r="AD101" s="130">
        <v>0</v>
      </c>
      <c r="AE101" s="130">
        <v>0</v>
      </c>
      <c r="AF101" s="130">
        <v>0</v>
      </c>
      <c r="AG101" s="130">
        <v>0</v>
      </c>
      <c r="AH101" s="130">
        <v>0</v>
      </c>
      <c r="AI101" s="130">
        <v>0</v>
      </c>
      <c r="AJ101" s="130">
        <v>0</v>
      </c>
      <c r="AK101" s="130">
        <v>0</v>
      </c>
      <c r="AL101" s="130">
        <v>0</v>
      </c>
      <c r="AM101" s="130">
        <v>0</v>
      </c>
      <c r="AN101" s="130">
        <v>0</v>
      </c>
      <c r="AO101" s="130">
        <v>0</v>
      </c>
      <c r="AP101" s="130">
        <v>1.5169999999999999E-3</v>
      </c>
      <c r="AQ101" s="130">
        <v>1.3760000000000001E-3</v>
      </c>
      <c r="AR101" s="130">
        <v>1.3090000000000001E-3</v>
      </c>
      <c r="AS101" s="130">
        <v>1.304E-3</v>
      </c>
      <c r="AT101" s="130">
        <v>1.2520000000000001E-3</v>
      </c>
      <c r="AU101" s="130">
        <v>1.2539999999999999E-3</v>
      </c>
      <c r="AV101" s="130">
        <v>1.212E-3</v>
      </c>
      <c r="AW101" s="130">
        <v>1.32E-3</v>
      </c>
      <c r="AX101" s="130">
        <v>1.4139999999999999E-3</v>
      </c>
      <c r="AY101" s="130">
        <v>1.6517E-2</v>
      </c>
      <c r="AZ101" s="130">
        <v>0.13853399999999999</v>
      </c>
      <c r="BA101" s="130">
        <v>1.097016</v>
      </c>
      <c r="BB101" s="130">
        <v>1.201152</v>
      </c>
      <c r="BC101" s="130">
        <v>1.2491163984170399</v>
      </c>
      <c r="BD101" s="130">
        <v>1.2460819999999999</v>
      </c>
      <c r="BE101" s="131">
        <v>1.3726039999999999</v>
      </c>
      <c r="BF101" s="132">
        <v>9.85261931774912E-2</v>
      </c>
      <c r="BG101" s="132">
        <v>0.99431717485145399</v>
      </c>
      <c r="BH101" s="132">
        <v>1.60402523901365E-3</v>
      </c>
    </row>
    <row r="102" spans="1:60">
      <c r="A102" s="136" t="s">
        <v>345</v>
      </c>
      <c r="B102" s="130">
        <v>0</v>
      </c>
      <c r="C102" s="130">
        <v>0</v>
      </c>
      <c r="D102" s="130">
        <v>0</v>
      </c>
      <c r="E102" s="130">
        <v>0</v>
      </c>
      <c r="F102" s="130">
        <v>0</v>
      </c>
      <c r="G102" s="130">
        <v>0</v>
      </c>
      <c r="H102" s="130">
        <v>0</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30">
        <v>0</v>
      </c>
      <c r="X102" s="130">
        <v>0</v>
      </c>
      <c r="Y102" s="130">
        <v>0</v>
      </c>
      <c r="Z102" s="130">
        <v>0</v>
      </c>
      <c r="AA102" s="130">
        <v>0</v>
      </c>
      <c r="AB102" s="130">
        <v>0</v>
      </c>
      <c r="AC102" s="130">
        <v>0</v>
      </c>
      <c r="AD102" s="130">
        <v>0</v>
      </c>
      <c r="AE102" s="130">
        <v>0</v>
      </c>
      <c r="AF102" s="130">
        <v>0</v>
      </c>
      <c r="AG102" s="130">
        <v>0</v>
      </c>
      <c r="AH102" s="130">
        <v>0</v>
      </c>
      <c r="AI102" s="130">
        <v>0</v>
      </c>
      <c r="AJ102" s="130">
        <v>0</v>
      </c>
      <c r="AK102" s="130">
        <v>0</v>
      </c>
      <c r="AL102" s="130">
        <v>0</v>
      </c>
      <c r="AM102" s="130">
        <v>0</v>
      </c>
      <c r="AN102" s="130">
        <v>0</v>
      </c>
      <c r="AO102" s="130">
        <v>0</v>
      </c>
      <c r="AP102" s="130">
        <v>0</v>
      </c>
      <c r="AQ102" s="130">
        <v>0</v>
      </c>
      <c r="AR102" s="130">
        <v>0</v>
      </c>
      <c r="AS102" s="130">
        <v>2.9700000000000001E-4</v>
      </c>
      <c r="AT102" s="130">
        <v>1.596E-3</v>
      </c>
      <c r="AU102" s="130">
        <v>3.0860000000000002E-3</v>
      </c>
      <c r="AV102" s="130">
        <v>4.895E-3</v>
      </c>
      <c r="AW102" s="130">
        <v>8.1930000000000006E-3</v>
      </c>
      <c r="AX102" s="130">
        <v>1.2555999999999999E-2</v>
      </c>
      <c r="AY102" s="130">
        <v>2.7133000000000001E-2</v>
      </c>
      <c r="AZ102" s="130">
        <v>4.8732999999999999E-2</v>
      </c>
      <c r="BA102" s="130">
        <v>8.8489139999999994E-2</v>
      </c>
      <c r="BB102" s="130">
        <v>0.12278600000000001</v>
      </c>
      <c r="BC102" s="130">
        <v>0.13516213999999999</v>
      </c>
      <c r="BD102" s="130">
        <v>0.19461898999999999</v>
      </c>
      <c r="BE102" s="131">
        <v>0.29510812032647699</v>
      </c>
      <c r="BF102" s="132">
        <v>0.51219474516226504</v>
      </c>
      <c r="BG102" s="132">
        <v>0.61664711933509198</v>
      </c>
      <c r="BH102" s="132">
        <v>3.4486339340519698E-4</v>
      </c>
    </row>
    <row r="103" spans="1:60">
      <c r="A103" s="136" t="s">
        <v>346</v>
      </c>
      <c r="B103" s="130">
        <v>0</v>
      </c>
      <c r="C103" s="130">
        <v>0</v>
      </c>
      <c r="D103" s="130">
        <v>0</v>
      </c>
      <c r="E103" s="130">
        <v>0</v>
      </c>
      <c r="F103" s="130">
        <v>0</v>
      </c>
      <c r="G103" s="130">
        <v>0</v>
      </c>
      <c r="H103" s="130">
        <v>0</v>
      </c>
      <c r="I103" s="130">
        <v>0</v>
      </c>
      <c r="J103" s="130">
        <v>0</v>
      </c>
      <c r="K103" s="130">
        <v>0</v>
      </c>
      <c r="L103" s="130">
        <v>0</v>
      </c>
      <c r="M103" s="130">
        <v>0</v>
      </c>
      <c r="N103" s="130">
        <v>0</v>
      </c>
      <c r="O103" s="130">
        <v>0</v>
      </c>
      <c r="P103" s="130">
        <v>0</v>
      </c>
      <c r="Q103" s="130">
        <v>0</v>
      </c>
      <c r="R103" s="130">
        <v>0</v>
      </c>
      <c r="S103" s="130">
        <v>0</v>
      </c>
      <c r="T103" s="130">
        <v>0</v>
      </c>
      <c r="U103" s="130">
        <v>0</v>
      </c>
      <c r="V103" s="130">
        <v>0</v>
      </c>
      <c r="W103" s="130">
        <v>0</v>
      </c>
      <c r="X103" s="130">
        <v>0</v>
      </c>
      <c r="Y103" s="130">
        <v>0</v>
      </c>
      <c r="Z103" s="130">
        <v>0</v>
      </c>
      <c r="AA103" s="130">
        <v>1E-3</v>
      </c>
      <c r="AB103" s="130">
        <v>1E-3</v>
      </c>
      <c r="AC103" s="130">
        <v>2E-3</v>
      </c>
      <c r="AD103" s="130">
        <v>2E-3</v>
      </c>
      <c r="AE103" s="130">
        <v>2E-3</v>
      </c>
      <c r="AF103" s="130">
        <v>2E-3</v>
      </c>
      <c r="AG103" s="130">
        <v>3.0000000000000001E-3</v>
      </c>
      <c r="AH103" s="130">
        <v>3.0000000000000001E-3</v>
      </c>
      <c r="AI103" s="130">
        <v>4.0000000000000001E-3</v>
      </c>
      <c r="AJ103" s="130">
        <v>4.5719999999999997E-3</v>
      </c>
      <c r="AK103" s="130">
        <v>5.2839999999999996E-3</v>
      </c>
      <c r="AL103" s="130">
        <v>6.1840000000000003E-3</v>
      </c>
      <c r="AM103" s="130">
        <v>7.0439999999999999E-3</v>
      </c>
      <c r="AN103" s="130">
        <v>7.7520000000000002E-3</v>
      </c>
      <c r="AO103" s="130">
        <v>9.8720000000000006E-3</v>
      </c>
      <c r="AP103" s="130">
        <v>1.4399E-2</v>
      </c>
      <c r="AQ103" s="130">
        <v>3.1022000000000001E-2</v>
      </c>
      <c r="AR103" s="130">
        <v>7.1278999999999995E-2</v>
      </c>
      <c r="AS103" s="130">
        <v>0.28431499999999998</v>
      </c>
      <c r="AT103" s="130">
        <v>0.566191</v>
      </c>
      <c r="AU103" s="130">
        <v>0.77280099999999996</v>
      </c>
      <c r="AV103" s="130">
        <v>0.91719799999999996</v>
      </c>
      <c r="AW103" s="130">
        <v>1.103227</v>
      </c>
      <c r="AX103" s="130">
        <v>1.6051820000000001</v>
      </c>
      <c r="AY103" s="130">
        <v>2.5562999999999998</v>
      </c>
      <c r="AZ103" s="130">
        <v>3.9791583529999999</v>
      </c>
      <c r="BA103" s="130">
        <v>5.1224414170000001</v>
      </c>
      <c r="BB103" s="130">
        <v>7.0562192689999996</v>
      </c>
      <c r="BC103" s="130">
        <v>9.2080988587452897</v>
      </c>
      <c r="BD103" s="130">
        <v>12.9960179866406</v>
      </c>
      <c r="BE103" s="131">
        <v>16.568756</v>
      </c>
      <c r="BF103" s="132">
        <v>0.27142684719649202</v>
      </c>
      <c r="BG103" s="132">
        <v>0.36799570608591398</v>
      </c>
      <c r="BH103" s="132">
        <v>1.93622507314993E-2</v>
      </c>
    </row>
    <row r="104" spans="1:60">
      <c r="A104" s="136" t="s">
        <v>347</v>
      </c>
      <c r="B104" s="130">
        <v>0</v>
      </c>
      <c r="C104" s="130">
        <v>0</v>
      </c>
      <c r="D104" s="130">
        <v>0</v>
      </c>
      <c r="E104" s="130">
        <v>0</v>
      </c>
      <c r="F104" s="130">
        <v>0</v>
      </c>
      <c r="G104" s="130">
        <v>0</v>
      </c>
      <c r="H104" s="130">
        <v>0</v>
      </c>
      <c r="I104" s="130">
        <v>0</v>
      </c>
      <c r="J104" s="130">
        <v>0</v>
      </c>
      <c r="K104" s="130">
        <v>0</v>
      </c>
      <c r="L104" s="130">
        <v>0</v>
      </c>
      <c r="M104" s="130">
        <v>0</v>
      </c>
      <c r="N104" s="130">
        <v>0</v>
      </c>
      <c r="O104" s="130">
        <v>0</v>
      </c>
      <c r="P104" s="130">
        <v>0</v>
      </c>
      <c r="Q104" s="130">
        <v>0</v>
      </c>
      <c r="R104" s="130">
        <v>0</v>
      </c>
      <c r="S104" s="130">
        <v>0</v>
      </c>
      <c r="T104" s="130">
        <v>0</v>
      </c>
      <c r="U104" s="130">
        <v>0</v>
      </c>
      <c r="V104" s="130">
        <v>0</v>
      </c>
      <c r="W104" s="130">
        <v>0</v>
      </c>
      <c r="X104" s="130">
        <v>0</v>
      </c>
      <c r="Y104" s="130">
        <v>0</v>
      </c>
      <c r="Z104" s="130">
        <v>0</v>
      </c>
      <c r="AA104" s="130">
        <v>0</v>
      </c>
      <c r="AB104" s="130">
        <v>0</v>
      </c>
      <c r="AC104" s="130">
        <v>0</v>
      </c>
      <c r="AD104" s="130">
        <v>0</v>
      </c>
      <c r="AE104" s="130">
        <v>0</v>
      </c>
      <c r="AF104" s="130">
        <v>0</v>
      </c>
      <c r="AG104" s="130">
        <v>0</v>
      </c>
      <c r="AH104" s="130">
        <v>0</v>
      </c>
      <c r="AI104" s="130">
        <v>0</v>
      </c>
      <c r="AJ104" s="130">
        <v>0</v>
      </c>
      <c r="AK104" s="130">
        <v>4.3199999999999998E-4</v>
      </c>
      <c r="AL104" s="130">
        <v>9.0309600000000004E-4</v>
      </c>
      <c r="AM104" s="130">
        <v>1.501112E-3</v>
      </c>
      <c r="AN104" s="130">
        <v>2.4039920000000002E-3</v>
      </c>
      <c r="AO104" s="130">
        <v>3.5390719999999999E-3</v>
      </c>
      <c r="AP104" s="130">
        <v>4.6153360000000003E-3</v>
      </c>
      <c r="AQ104" s="130">
        <v>5.3867799999999999E-3</v>
      </c>
      <c r="AR104" s="130">
        <v>5.9764600000000003E-3</v>
      </c>
      <c r="AS104" s="130">
        <v>6.3751320000000004E-3</v>
      </c>
      <c r="AT104" s="130">
        <v>6.7878039999999997E-3</v>
      </c>
      <c r="AU104" s="130">
        <v>7.1954760000000001E-3</v>
      </c>
      <c r="AV104" s="130">
        <v>8.7141479999999997E-3</v>
      </c>
      <c r="AW104" s="130">
        <v>1.0007820000000001E-2</v>
      </c>
      <c r="AX104" s="130">
        <v>1.4383119999999999E-2</v>
      </c>
      <c r="AY104" s="130">
        <v>2.8084020000000001E-2</v>
      </c>
      <c r="AZ104" s="130">
        <v>4.8719999999999999E-2</v>
      </c>
      <c r="BA104" s="130">
        <v>8.2970000000000002E-2</v>
      </c>
      <c r="BB104" s="130">
        <v>0.22461</v>
      </c>
      <c r="BC104" s="130">
        <v>0.32130999999999998</v>
      </c>
      <c r="BD104" s="130">
        <v>0.37336948817342502</v>
      </c>
      <c r="BE104" s="131">
        <v>0.40015574462935699</v>
      </c>
      <c r="BF104" s="132">
        <v>6.8813696788634096E-2</v>
      </c>
      <c r="BG104" s="132">
        <v>0.49293518373950601</v>
      </c>
      <c r="BH104" s="132">
        <v>4.6762206282495802E-4</v>
      </c>
    </row>
    <row r="105" spans="1:60">
      <c r="A105" s="136" t="s">
        <v>348</v>
      </c>
      <c r="B105" s="130">
        <v>0</v>
      </c>
      <c r="C105" s="130">
        <v>0</v>
      </c>
      <c r="D105" s="130">
        <v>0</v>
      </c>
      <c r="E105" s="130">
        <v>0</v>
      </c>
      <c r="F105" s="130">
        <v>0</v>
      </c>
      <c r="G105" s="130">
        <v>0</v>
      </c>
      <c r="H105" s="130">
        <v>0</v>
      </c>
      <c r="I105" s="130">
        <v>0</v>
      </c>
      <c r="J105" s="130">
        <v>0</v>
      </c>
      <c r="K105" s="130">
        <v>0</v>
      </c>
      <c r="L105" s="130">
        <v>0</v>
      </c>
      <c r="M105" s="130">
        <v>0</v>
      </c>
      <c r="N105" s="130">
        <v>0</v>
      </c>
      <c r="O105" s="130">
        <v>0</v>
      </c>
      <c r="P105" s="130">
        <v>0</v>
      </c>
      <c r="Q105" s="130">
        <v>0</v>
      </c>
      <c r="R105" s="130">
        <v>0</v>
      </c>
      <c r="S105" s="130">
        <v>0</v>
      </c>
      <c r="T105" s="130">
        <v>0</v>
      </c>
      <c r="U105" s="130">
        <v>0</v>
      </c>
      <c r="V105" s="130">
        <v>0</v>
      </c>
      <c r="W105" s="130">
        <v>0</v>
      </c>
      <c r="X105" s="130">
        <v>0</v>
      </c>
      <c r="Y105" s="130">
        <v>0</v>
      </c>
      <c r="Z105" s="130">
        <v>0</v>
      </c>
      <c r="AA105" s="130">
        <v>0</v>
      </c>
      <c r="AB105" s="130">
        <v>0</v>
      </c>
      <c r="AC105" s="130">
        <v>0</v>
      </c>
      <c r="AD105" s="130">
        <v>0</v>
      </c>
      <c r="AE105" s="130">
        <v>0</v>
      </c>
      <c r="AF105" s="130">
        <v>0</v>
      </c>
      <c r="AG105" s="130">
        <v>0</v>
      </c>
      <c r="AH105" s="130">
        <v>0</v>
      </c>
      <c r="AI105" s="130">
        <v>0</v>
      </c>
      <c r="AJ105" s="130">
        <v>0</v>
      </c>
      <c r="AK105" s="130">
        <v>1.2E-4</v>
      </c>
      <c r="AL105" s="130">
        <v>2.6400000000000002E-4</v>
      </c>
      <c r="AM105" s="130">
        <v>3.48E-4</v>
      </c>
      <c r="AN105" s="130">
        <v>4.6099999999999998E-4</v>
      </c>
      <c r="AO105" s="130">
        <v>5.8399999999999999E-4</v>
      </c>
      <c r="AP105" s="130">
        <v>9.6000000000000002E-4</v>
      </c>
      <c r="AQ105" s="130">
        <v>1.457E-3</v>
      </c>
      <c r="AR105" s="130">
        <v>2.1800000000000001E-3</v>
      </c>
      <c r="AS105" s="130">
        <v>4.4731429999999997E-3</v>
      </c>
      <c r="AT105" s="130">
        <v>9.1125349999999997E-3</v>
      </c>
      <c r="AU105" s="130">
        <v>2.1727004000000001E-2</v>
      </c>
      <c r="AV105" s="130">
        <v>6.1622536999999998E-2</v>
      </c>
      <c r="AW105" s="130">
        <v>0.15986983099999999</v>
      </c>
      <c r="AX105" s="130">
        <v>0.32109623599999998</v>
      </c>
      <c r="AY105" s="130">
        <v>0.52876212899999997</v>
      </c>
      <c r="AZ105" s="130">
        <v>0.85026794800000005</v>
      </c>
      <c r="BA105" s="130">
        <v>1.1090046499999999</v>
      </c>
      <c r="BB105" s="130">
        <v>1.6674529490000001</v>
      </c>
      <c r="BC105" s="130">
        <v>2.712035669</v>
      </c>
      <c r="BD105" s="130">
        <v>4.0143419739999997</v>
      </c>
      <c r="BE105" s="131">
        <v>6.0857931330000001</v>
      </c>
      <c r="BF105" s="132">
        <v>0.51187051880942602</v>
      </c>
      <c r="BG105" s="132">
        <v>0.83822012167594295</v>
      </c>
      <c r="BH105" s="132">
        <v>7.11185876243109E-3</v>
      </c>
    </row>
    <row r="106" spans="1:60">
      <c r="A106" s="136" t="s">
        <v>349</v>
      </c>
      <c r="B106" s="130">
        <v>0</v>
      </c>
      <c r="C106" s="130">
        <v>0</v>
      </c>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0</v>
      </c>
      <c r="T106" s="130">
        <v>0</v>
      </c>
      <c r="U106" s="130">
        <v>0</v>
      </c>
      <c r="V106" s="130">
        <v>0</v>
      </c>
      <c r="W106" s="130">
        <v>0</v>
      </c>
      <c r="X106" s="130">
        <v>0</v>
      </c>
      <c r="Y106" s="130">
        <v>0</v>
      </c>
      <c r="Z106" s="130">
        <v>0</v>
      </c>
      <c r="AA106" s="130">
        <v>0</v>
      </c>
      <c r="AB106" s="130">
        <v>0</v>
      </c>
      <c r="AC106" s="130">
        <v>0</v>
      </c>
      <c r="AD106" s="130">
        <v>0</v>
      </c>
      <c r="AE106" s="130">
        <v>0</v>
      </c>
      <c r="AF106" s="130">
        <v>0</v>
      </c>
      <c r="AG106" s="130">
        <v>0</v>
      </c>
      <c r="AH106" s="130">
        <v>0</v>
      </c>
      <c r="AI106" s="130">
        <v>0</v>
      </c>
      <c r="AJ106" s="130">
        <v>0</v>
      </c>
      <c r="AK106" s="130">
        <v>0</v>
      </c>
      <c r="AL106" s="130">
        <v>0</v>
      </c>
      <c r="AM106" s="130">
        <v>0</v>
      </c>
      <c r="AN106" s="130">
        <v>0</v>
      </c>
      <c r="AO106" s="130">
        <v>0</v>
      </c>
      <c r="AP106" s="130">
        <v>0</v>
      </c>
      <c r="AQ106" s="130">
        <v>3.6479999999999999E-2</v>
      </c>
      <c r="AR106" s="130">
        <v>3.8760000000000003E-2</v>
      </c>
      <c r="AS106" s="130">
        <v>3.8879999999999998E-2</v>
      </c>
      <c r="AT106" s="130">
        <v>4.4400000000000002E-2</v>
      </c>
      <c r="AU106" s="130">
        <v>5.8319999999999997E-2</v>
      </c>
      <c r="AV106" s="130">
        <v>9.4439999999999996E-2</v>
      </c>
      <c r="AW106" s="130">
        <v>0.498475</v>
      </c>
      <c r="AX106" s="130">
        <v>1.2574749999999999</v>
      </c>
      <c r="AY106" s="130">
        <v>1.9334750000000001</v>
      </c>
      <c r="AZ106" s="130">
        <v>2.3780000000000001</v>
      </c>
      <c r="BA106" s="130">
        <v>3.3769999999999998</v>
      </c>
      <c r="BB106" s="130">
        <v>4.5430000000000001</v>
      </c>
      <c r="BC106" s="130">
        <v>4.5369999999999999</v>
      </c>
      <c r="BD106" s="130">
        <v>4.5678537532556804</v>
      </c>
      <c r="BE106" s="131">
        <v>4.5678537532556804</v>
      </c>
      <c r="BF106" s="132">
        <v>-2.7322404371584699E-3</v>
      </c>
      <c r="BG106" s="132">
        <v>0.589398951101057</v>
      </c>
      <c r="BH106" s="132">
        <v>5.3379945769831301E-3</v>
      </c>
    </row>
    <row r="107" spans="1:60">
      <c r="A107" s="136" t="s">
        <v>350</v>
      </c>
      <c r="B107" s="130">
        <v>0</v>
      </c>
      <c r="C107" s="130">
        <v>0</v>
      </c>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0</v>
      </c>
      <c r="W107" s="130">
        <v>0</v>
      </c>
      <c r="X107" s="130">
        <v>0</v>
      </c>
      <c r="Y107" s="130">
        <v>0</v>
      </c>
      <c r="Z107" s="130">
        <v>0</v>
      </c>
      <c r="AA107" s="130">
        <v>0</v>
      </c>
      <c r="AB107" s="130">
        <v>0</v>
      </c>
      <c r="AC107" s="130">
        <v>0</v>
      </c>
      <c r="AD107" s="130">
        <v>0</v>
      </c>
      <c r="AE107" s="130">
        <v>0</v>
      </c>
      <c r="AF107" s="130">
        <v>0</v>
      </c>
      <c r="AG107" s="130">
        <v>0</v>
      </c>
      <c r="AH107" s="130">
        <v>0</v>
      </c>
      <c r="AI107" s="130">
        <v>0</v>
      </c>
      <c r="AJ107" s="130">
        <v>0</v>
      </c>
      <c r="AK107" s="130">
        <v>0</v>
      </c>
      <c r="AL107" s="130">
        <v>0</v>
      </c>
      <c r="AM107" s="130">
        <v>0</v>
      </c>
      <c r="AN107" s="130">
        <v>0</v>
      </c>
      <c r="AO107" s="130">
        <v>0</v>
      </c>
      <c r="AP107" s="130">
        <v>0</v>
      </c>
      <c r="AQ107" s="130">
        <v>0</v>
      </c>
      <c r="AR107" s="130">
        <v>0</v>
      </c>
      <c r="AS107" s="130">
        <v>0</v>
      </c>
      <c r="AT107" s="130">
        <v>0</v>
      </c>
      <c r="AU107" s="130">
        <v>5.8960000000000002E-3</v>
      </c>
      <c r="AV107" s="130">
        <v>5.8960000000000002E-3</v>
      </c>
      <c r="AW107" s="130">
        <v>5.8960000000000002E-3</v>
      </c>
      <c r="AX107" s="130">
        <v>5.8960000000000002E-3</v>
      </c>
      <c r="AY107" s="130">
        <v>6.6689999999999996E-3</v>
      </c>
      <c r="AZ107" s="130">
        <v>6.6689999999999996E-3</v>
      </c>
      <c r="BA107" s="130">
        <v>6.6689999999999996E-3</v>
      </c>
      <c r="BB107" s="130">
        <v>9.3710000000000009E-3</v>
      </c>
      <c r="BC107" s="130">
        <v>0.113493222222222</v>
      </c>
      <c r="BD107" s="130">
        <v>4.1171890635880999</v>
      </c>
      <c r="BE107" s="131">
        <v>9.45273114133518</v>
      </c>
      <c r="BF107" s="132">
        <v>1.2896456445101301</v>
      </c>
      <c r="BG107" s="132">
        <v>0</v>
      </c>
      <c r="BH107" s="132">
        <v>1.104646302088E-2</v>
      </c>
    </row>
    <row r="108" spans="1:60">
      <c r="A108" s="136" t="s">
        <v>351</v>
      </c>
      <c r="B108" s="130">
        <v>0</v>
      </c>
      <c r="C108" s="130">
        <v>0</v>
      </c>
      <c r="D108" s="130">
        <v>0</v>
      </c>
      <c r="E108" s="130">
        <v>0</v>
      </c>
      <c r="F108" s="130">
        <v>0</v>
      </c>
      <c r="G108" s="130">
        <v>0</v>
      </c>
      <c r="H108" s="130">
        <v>0</v>
      </c>
      <c r="I108" s="130">
        <v>0</v>
      </c>
      <c r="J108" s="130">
        <v>0</v>
      </c>
      <c r="K108" s="130">
        <v>0</v>
      </c>
      <c r="L108" s="130">
        <v>0</v>
      </c>
      <c r="M108" s="130">
        <v>0</v>
      </c>
      <c r="N108" s="130">
        <v>0</v>
      </c>
      <c r="O108" s="130">
        <v>0</v>
      </c>
      <c r="P108" s="130">
        <v>0</v>
      </c>
      <c r="Q108" s="130">
        <v>0</v>
      </c>
      <c r="R108" s="130">
        <v>0</v>
      </c>
      <c r="S108" s="130">
        <v>0</v>
      </c>
      <c r="T108" s="130">
        <v>0</v>
      </c>
      <c r="U108" s="130">
        <v>0</v>
      </c>
      <c r="V108" s="130">
        <v>0</v>
      </c>
      <c r="W108" s="130">
        <v>0</v>
      </c>
      <c r="X108" s="130">
        <v>0</v>
      </c>
      <c r="Y108" s="130">
        <v>0</v>
      </c>
      <c r="Z108" s="130">
        <v>0</v>
      </c>
      <c r="AA108" s="130">
        <v>0</v>
      </c>
      <c r="AB108" s="130">
        <v>0</v>
      </c>
      <c r="AC108" s="130">
        <v>0</v>
      </c>
      <c r="AD108" s="130">
        <v>0</v>
      </c>
      <c r="AE108" s="130">
        <v>0</v>
      </c>
      <c r="AF108" s="130">
        <v>0</v>
      </c>
      <c r="AG108" s="130">
        <v>0</v>
      </c>
      <c r="AH108" s="130">
        <v>1.9999999999999999E-6</v>
      </c>
      <c r="AI108" s="130">
        <v>1.2E-5</v>
      </c>
      <c r="AJ108" s="130">
        <v>9.0000000000000002E-6</v>
      </c>
      <c r="AK108" s="130">
        <v>2.7659999825656399E-3</v>
      </c>
      <c r="AL108" s="130">
        <v>5.1550000352561503E-3</v>
      </c>
      <c r="AM108" s="130">
        <v>6.0669999826848502E-3</v>
      </c>
      <c r="AN108" s="130">
        <v>7.7370000084340598E-3</v>
      </c>
      <c r="AO108" s="130">
        <v>9.1360000177025807E-3</v>
      </c>
      <c r="AP108" s="130">
        <v>1.1329000052116799E-2</v>
      </c>
      <c r="AQ108" s="130">
        <v>1.4656000056527599E-2</v>
      </c>
      <c r="AR108" s="130">
        <v>1.7060020177127801E-2</v>
      </c>
      <c r="AS108" s="130">
        <v>2.58840201077555E-2</v>
      </c>
      <c r="AT108" s="130">
        <v>2.9158020333399998E-2</v>
      </c>
      <c r="AU108" s="130">
        <v>3.1423835316680901E-2</v>
      </c>
      <c r="AV108" s="130">
        <v>4.7351626062843398E-2</v>
      </c>
      <c r="AW108" s="130">
        <v>9.1402472793547199E-2</v>
      </c>
      <c r="AX108" s="130">
        <v>0.11123628111302999</v>
      </c>
      <c r="AY108" s="130">
        <v>0.145392691563932</v>
      </c>
      <c r="AZ108" s="130">
        <v>0.23125928653611</v>
      </c>
      <c r="BA108" s="130">
        <v>0.33480034287516203</v>
      </c>
      <c r="BB108" s="130">
        <v>0.47187711682741901</v>
      </c>
      <c r="BC108" s="130">
        <v>0.58113692265536598</v>
      </c>
      <c r="BD108" s="130">
        <v>0.82817458339490801</v>
      </c>
      <c r="BE108" s="131">
        <v>1.0577675695089701</v>
      </c>
      <c r="BF108" s="132">
        <v>0.273738068437477</v>
      </c>
      <c r="BG108" s="132">
        <v>0.39745034856853201</v>
      </c>
      <c r="BH108" s="132">
        <v>1.23610733940926E-3</v>
      </c>
    </row>
    <row r="109" spans="1:60" s="125" customFormat="1">
      <c r="A109" s="133" t="s">
        <v>352</v>
      </c>
      <c r="B109" s="134">
        <v>0</v>
      </c>
      <c r="C109" s="134">
        <v>0</v>
      </c>
      <c r="D109" s="134">
        <v>0</v>
      </c>
      <c r="E109" s="134">
        <v>0</v>
      </c>
      <c r="F109" s="134">
        <v>0</v>
      </c>
      <c r="G109" s="134">
        <v>0</v>
      </c>
      <c r="H109" s="134">
        <v>0</v>
      </c>
      <c r="I109" s="134">
        <v>0</v>
      </c>
      <c r="J109" s="134">
        <v>0</v>
      </c>
      <c r="K109" s="134">
        <v>0</v>
      </c>
      <c r="L109" s="134">
        <v>0</v>
      </c>
      <c r="M109" s="134">
        <v>0</v>
      </c>
      <c r="N109" s="134">
        <v>0</v>
      </c>
      <c r="O109" s="134">
        <v>0</v>
      </c>
      <c r="P109" s="134">
        <v>0</v>
      </c>
      <c r="Q109" s="134">
        <v>0</v>
      </c>
      <c r="R109" s="134">
        <v>0</v>
      </c>
      <c r="S109" s="134">
        <v>0</v>
      </c>
      <c r="T109" s="134">
        <v>0</v>
      </c>
      <c r="U109" s="134">
        <v>0</v>
      </c>
      <c r="V109" s="134">
        <v>0</v>
      </c>
      <c r="W109" s="134">
        <v>0</v>
      </c>
      <c r="X109" s="134">
        <v>0</v>
      </c>
      <c r="Y109" s="134">
        <v>0</v>
      </c>
      <c r="Z109" s="134">
        <v>0</v>
      </c>
      <c r="AA109" s="134">
        <v>4.0000000000000001E-3</v>
      </c>
      <c r="AB109" s="134">
        <v>9.4500000000000001E-3</v>
      </c>
      <c r="AC109" s="134">
        <v>2.76E-2</v>
      </c>
      <c r="AD109" s="134">
        <v>4.3099999999999999E-2</v>
      </c>
      <c r="AE109" s="134">
        <v>5.3400000000000003E-2</v>
      </c>
      <c r="AF109" s="134">
        <v>7.0660101010101006E-2</v>
      </c>
      <c r="AG109" s="134">
        <v>9.8160606060606101E-2</v>
      </c>
      <c r="AH109" s="134">
        <v>0.14701545195101701</v>
      </c>
      <c r="AI109" s="134">
        <v>0.202918856060606</v>
      </c>
      <c r="AJ109" s="134">
        <v>0.286266606060606</v>
      </c>
      <c r="AK109" s="134">
        <v>0.42848442623135502</v>
      </c>
      <c r="AL109" s="134">
        <v>0.60850642632444896</v>
      </c>
      <c r="AM109" s="134">
        <v>0.82911142511399805</v>
      </c>
      <c r="AN109" s="134">
        <v>1.1165706081700499</v>
      </c>
      <c r="AO109" s="134">
        <v>1.4637850134871899</v>
      </c>
      <c r="AP109" s="134">
        <v>1.85254052752161</v>
      </c>
      <c r="AQ109" s="134">
        <v>2.2911077800565298</v>
      </c>
      <c r="AR109" s="134">
        <v>2.74838987512662</v>
      </c>
      <c r="AS109" s="134">
        <v>3.3300391681186898</v>
      </c>
      <c r="AT109" s="134">
        <v>4.3823697588911399</v>
      </c>
      <c r="AU109" s="134">
        <v>6.7371568703901001</v>
      </c>
      <c r="AV109" s="134">
        <v>12.1528437498485</v>
      </c>
      <c r="AW109" s="134">
        <v>17.5282057369871</v>
      </c>
      <c r="AX109" s="134">
        <v>32.320845551801902</v>
      </c>
      <c r="AY109" s="134">
        <v>62.822081364048998</v>
      </c>
      <c r="AZ109" s="134">
        <v>95.3461539951318</v>
      </c>
      <c r="BA109" s="134">
        <v>141.53063661768601</v>
      </c>
      <c r="BB109" s="134">
        <v>219.80526519902699</v>
      </c>
      <c r="BC109" s="134">
        <v>309.11006753766202</v>
      </c>
      <c r="BD109" s="134">
        <v>392.03899610599899</v>
      </c>
      <c r="BE109" s="134">
        <v>470.29831460476902</v>
      </c>
      <c r="BF109" s="135">
        <v>0.19634360660710001</v>
      </c>
      <c r="BG109" s="135">
        <v>0.56733569707533804</v>
      </c>
      <c r="BH109" s="135">
        <v>0.549590680554357</v>
      </c>
    </row>
    <row r="110" spans="1:6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1"/>
      <c r="BF110" s="132"/>
      <c r="BG110" s="132"/>
      <c r="BH110" s="132"/>
    </row>
    <row r="111" spans="1:60" s="140" customFormat="1">
      <c r="A111" s="721" t="s">
        <v>353</v>
      </c>
      <c r="B111" s="727">
        <v>0</v>
      </c>
      <c r="C111" s="727">
        <v>0</v>
      </c>
      <c r="D111" s="727">
        <v>0</v>
      </c>
      <c r="E111" s="727">
        <v>0</v>
      </c>
      <c r="F111" s="727">
        <v>0</v>
      </c>
      <c r="G111" s="727">
        <v>0</v>
      </c>
      <c r="H111" s="727">
        <v>0</v>
      </c>
      <c r="I111" s="727">
        <v>0</v>
      </c>
      <c r="J111" s="727">
        <v>0</v>
      </c>
      <c r="K111" s="727">
        <v>0</v>
      </c>
      <c r="L111" s="727">
        <v>0</v>
      </c>
      <c r="M111" s="727">
        <v>0</v>
      </c>
      <c r="N111" s="727">
        <v>0</v>
      </c>
      <c r="O111" s="727">
        <v>0</v>
      </c>
      <c r="P111" s="727">
        <v>0</v>
      </c>
      <c r="Q111" s="727">
        <v>0</v>
      </c>
      <c r="R111" s="727">
        <v>0</v>
      </c>
      <c r="S111" s="727">
        <v>0</v>
      </c>
      <c r="T111" s="727">
        <v>3.0000000000000001E-3</v>
      </c>
      <c r="U111" s="727">
        <v>6.3111111111111102E-3</v>
      </c>
      <c r="V111" s="727">
        <v>1.1747474747474699E-2</v>
      </c>
      <c r="W111" s="727">
        <v>1.51838383838384E-2</v>
      </c>
      <c r="X111" s="727">
        <v>1.06030303030303E-2</v>
      </c>
      <c r="Y111" s="727">
        <v>1.01959595959596E-2</v>
      </c>
      <c r="Z111" s="727">
        <v>0.26222323232323203</v>
      </c>
      <c r="AA111" s="727">
        <v>0.38829494949495003</v>
      </c>
      <c r="AB111" s="727">
        <v>0.50520287296745403</v>
      </c>
      <c r="AC111" s="727">
        <v>0.46858510948822102</v>
      </c>
      <c r="AD111" s="727">
        <v>0.556697524029938</v>
      </c>
      <c r="AE111" s="727">
        <v>0.60001392536028098</v>
      </c>
      <c r="AF111" s="727">
        <v>0.64081377948860396</v>
      </c>
      <c r="AG111" s="727">
        <v>0.70520797159881998</v>
      </c>
      <c r="AH111" s="727">
        <v>0.75658479192971095</v>
      </c>
      <c r="AI111" s="727">
        <v>0.83178896528479296</v>
      </c>
      <c r="AJ111" s="727">
        <v>0.91619689922853997</v>
      </c>
      <c r="AK111" s="727">
        <v>1.1189703966854101</v>
      </c>
      <c r="AL111" s="727">
        <v>1.3992856791783399</v>
      </c>
      <c r="AM111" s="727">
        <v>1.7620911305054501</v>
      </c>
      <c r="AN111" s="727">
        <v>2.25637315475903</v>
      </c>
      <c r="AO111" s="727">
        <v>2.9727152180817402</v>
      </c>
      <c r="AP111" s="727">
        <v>4.1632996575183698</v>
      </c>
      <c r="AQ111" s="727">
        <v>5.7188888652860896</v>
      </c>
      <c r="AR111" s="727">
        <v>7.7586008055304303</v>
      </c>
      <c r="AS111" s="727">
        <v>12.6084571196968</v>
      </c>
      <c r="AT111" s="727">
        <v>20.941347247338101</v>
      </c>
      <c r="AU111" s="727">
        <v>33.671965629109899</v>
      </c>
      <c r="AV111" s="727">
        <v>65.179523678297201</v>
      </c>
      <c r="AW111" s="727">
        <v>101.15636751204801</v>
      </c>
      <c r="AX111" s="727">
        <v>138.93661353144299</v>
      </c>
      <c r="AY111" s="727">
        <v>197.76004768496199</v>
      </c>
      <c r="AZ111" s="727">
        <v>256.35599992469503</v>
      </c>
      <c r="BA111" s="727">
        <v>328.38520832889702</v>
      </c>
      <c r="BB111" s="727">
        <v>446.05416419361899</v>
      </c>
      <c r="BC111" s="727">
        <v>576.95124747443901</v>
      </c>
      <c r="BD111" s="727">
        <v>707.91849529909905</v>
      </c>
      <c r="BE111" s="727">
        <v>855.72468974618005</v>
      </c>
      <c r="BF111" s="723">
        <v>0.20548714267624901</v>
      </c>
      <c r="BG111" s="723">
        <v>0.42199432790789898</v>
      </c>
      <c r="BH111" s="723">
        <v>1</v>
      </c>
    </row>
    <row r="112" spans="1:60">
      <c r="A112" s="124" t="s">
        <v>354</v>
      </c>
      <c r="B112" s="130">
        <v>0</v>
      </c>
      <c r="C112" s="130">
        <v>0</v>
      </c>
      <c r="D112" s="130">
        <v>0</v>
      </c>
      <c r="E112" s="130">
        <v>0</v>
      </c>
      <c r="F112" s="130">
        <v>0</v>
      </c>
      <c r="G112" s="130">
        <v>0</v>
      </c>
      <c r="H112" s="130">
        <v>0</v>
      </c>
      <c r="I112" s="130">
        <v>0</v>
      </c>
      <c r="J112" s="130">
        <v>0</v>
      </c>
      <c r="K112" s="130">
        <v>0</v>
      </c>
      <c r="L112" s="130">
        <v>0</v>
      </c>
      <c r="M112" s="130">
        <v>0</v>
      </c>
      <c r="N112" s="130">
        <v>0</v>
      </c>
      <c r="O112" s="130">
        <v>0</v>
      </c>
      <c r="P112" s="130">
        <v>0</v>
      </c>
      <c r="Q112" s="130">
        <v>0</v>
      </c>
      <c r="R112" s="130">
        <v>0</v>
      </c>
      <c r="S112" s="130">
        <v>0</v>
      </c>
      <c r="T112" s="130">
        <v>3.0000000000000001E-3</v>
      </c>
      <c r="U112" s="130">
        <v>6.3111111111111102E-3</v>
      </c>
      <c r="V112" s="130">
        <v>1.1747474747474699E-2</v>
      </c>
      <c r="W112" s="130">
        <v>1.51838383838384E-2</v>
      </c>
      <c r="X112" s="130">
        <v>1.06030303030303E-2</v>
      </c>
      <c r="Y112" s="130">
        <v>1.01959595959596E-2</v>
      </c>
      <c r="Z112" s="130">
        <v>0.26222323232323203</v>
      </c>
      <c r="AA112" s="130">
        <v>0.38629494949495002</v>
      </c>
      <c r="AB112" s="130">
        <v>0.50320287296745403</v>
      </c>
      <c r="AC112" s="130">
        <v>0.46558510948822102</v>
      </c>
      <c r="AD112" s="130">
        <v>0.55269752402993799</v>
      </c>
      <c r="AE112" s="130">
        <v>0.59501392536028097</v>
      </c>
      <c r="AF112" s="130">
        <v>0.63280367847850305</v>
      </c>
      <c r="AG112" s="130">
        <v>0.69014736553821299</v>
      </c>
      <c r="AH112" s="130">
        <v>0.73952218586910501</v>
      </c>
      <c r="AI112" s="130">
        <v>0.81169935922418701</v>
      </c>
      <c r="AJ112" s="130">
        <v>0.89300028306692403</v>
      </c>
      <c r="AK112" s="130">
        <v>1.07433768963155</v>
      </c>
      <c r="AL112" s="130">
        <v>1.33473847203944</v>
      </c>
      <c r="AM112" s="130">
        <v>1.6734326953193499</v>
      </c>
      <c r="AN112" s="130">
        <v>2.1410815364820102</v>
      </c>
      <c r="AO112" s="130">
        <v>2.8340173178774601</v>
      </c>
      <c r="AP112" s="130">
        <v>3.99968818722368</v>
      </c>
      <c r="AQ112" s="130">
        <v>5.5037821534940097</v>
      </c>
      <c r="AR112" s="130">
        <v>7.4472600814390004</v>
      </c>
      <c r="AS112" s="130">
        <v>12.204903568932901</v>
      </c>
      <c r="AT112" s="130">
        <v>20.323186189454699</v>
      </c>
      <c r="AU112" s="130">
        <v>32.338143076793202</v>
      </c>
      <c r="AV112" s="130">
        <v>60.502017414970403</v>
      </c>
      <c r="AW112" s="130">
        <v>91.903557776054299</v>
      </c>
      <c r="AX112" s="130">
        <v>120.97747329864001</v>
      </c>
      <c r="AY112" s="130">
        <v>159.553769879898</v>
      </c>
      <c r="AZ112" s="130">
        <v>195.45056233313301</v>
      </c>
      <c r="BA112" s="130">
        <v>229.43666906315701</v>
      </c>
      <c r="BB112" s="130">
        <v>278.43151735780901</v>
      </c>
      <c r="BC112" s="130">
        <v>325.78926734356003</v>
      </c>
      <c r="BD112" s="130">
        <v>378.75033988877198</v>
      </c>
      <c r="BE112" s="131">
        <v>455.705319925293</v>
      </c>
      <c r="BF112" s="132">
        <v>0.199893902553929</v>
      </c>
      <c r="BG112" s="132">
        <v>0.33978812302287598</v>
      </c>
      <c r="BH112" s="132">
        <v>0.53253730479654804</v>
      </c>
    </row>
    <row r="113" spans="1:60">
      <c r="A113" s="124" t="s">
        <v>355</v>
      </c>
      <c r="B113" s="130">
        <v>0</v>
      </c>
      <c r="C113" s="130">
        <v>0</v>
      </c>
      <c r="D113" s="130">
        <v>0</v>
      </c>
      <c r="E113" s="130">
        <v>0</v>
      </c>
      <c r="F113" s="130">
        <v>0</v>
      </c>
      <c r="G113" s="130">
        <v>0</v>
      </c>
      <c r="H113" s="130">
        <v>0</v>
      </c>
      <c r="I113" s="130">
        <v>0</v>
      </c>
      <c r="J113" s="130">
        <v>0</v>
      </c>
      <c r="K113" s="130">
        <v>0</v>
      </c>
      <c r="L113" s="130">
        <v>0</v>
      </c>
      <c r="M113" s="130">
        <v>0</v>
      </c>
      <c r="N113" s="130">
        <v>0</v>
      </c>
      <c r="O113" s="130">
        <v>0</v>
      </c>
      <c r="P113" s="130">
        <v>0</v>
      </c>
      <c r="Q113" s="130">
        <v>0</v>
      </c>
      <c r="R113" s="130">
        <v>0</v>
      </c>
      <c r="S113" s="130">
        <v>0</v>
      </c>
      <c r="T113" s="130">
        <v>0</v>
      </c>
      <c r="U113" s="130">
        <v>0</v>
      </c>
      <c r="V113" s="130">
        <v>0</v>
      </c>
      <c r="W113" s="130">
        <v>0</v>
      </c>
      <c r="X113" s="130">
        <v>0</v>
      </c>
      <c r="Y113" s="130">
        <v>0</v>
      </c>
      <c r="Z113" s="130">
        <v>0</v>
      </c>
      <c r="AA113" s="130">
        <v>2E-3</v>
      </c>
      <c r="AB113" s="130">
        <v>2E-3</v>
      </c>
      <c r="AC113" s="130">
        <v>3.0000000000000001E-3</v>
      </c>
      <c r="AD113" s="130">
        <v>4.0000000000000001E-3</v>
      </c>
      <c r="AE113" s="130">
        <v>5.0000000000000001E-3</v>
      </c>
      <c r="AF113" s="130">
        <v>8.0101010101010107E-3</v>
      </c>
      <c r="AG113" s="130">
        <v>1.5060606060606101E-2</v>
      </c>
      <c r="AH113" s="130">
        <v>1.7062606060606101E-2</v>
      </c>
      <c r="AI113" s="130">
        <v>2.0089606060606099E-2</v>
      </c>
      <c r="AJ113" s="130">
        <v>2.3196616161616199E-2</v>
      </c>
      <c r="AK113" s="130">
        <v>4.4632707053868799E-2</v>
      </c>
      <c r="AL113" s="130">
        <v>6.4547207138901802E-2</v>
      </c>
      <c r="AM113" s="130">
        <v>8.8658435186099893E-2</v>
      </c>
      <c r="AN113" s="130">
        <v>0.115291618277021</v>
      </c>
      <c r="AO113" s="130">
        <v>0.13869790020428099</v>
      </c>
      <c r="AP113" s="130">
        <v>0.16361147029468801</v>
      </c>
      <c r="AQ113" s="130">
        <v>0.21510671179207499</v>
      </c>
      <c r="AR113" s="130">
        <v>0.31134072409142399</v>
      </c>
      <c r="AS113" s="130">
        <v>0.403553550763947</v>
      </c>
      <c r="AT113" s="130">
        <v>0.61816105788331999</v>
      </c>
      <c r="AU113" s="130">
        <v>1.3338225523167899</v>
      </c>
      <c r="AV113" s="130">
        <v>4.6775062633268698</v>
      </c>
      <c r="AW113" s="130">
        <v>9.25280973599323</v>
      </c>
      <c r="AX113" s="130">
        <v>17.9591402328033</v>
      </c>
      <c r="AY113" s="130">
        <v>38.206277805063998</v>
      </c>
      <c r="AZ113" s="130">
        <v>60.905437591562297</v>
      </c>
      <c r="BA113" s="130">
        <v>98.948539265740493</v>
      </c>
      <c r="BB113" s="130">
        <v>167.62264683581</v>
      </c>
      <c r="BC113" s="130">
        <v>251.16198013087899</v>
      </c>
      <c r="BD113" s="130">
        <v>329.16815541032798</v>
      </c>
      <c r="BE113" s="131">
        <v>400.01936982088699</v>
      </c>
      <c r="BF113" s="132">
        <v>0.21192288551038699</v>
      </c>
      <c r="BG113" s="132">
        <v>0.87340475037695897</v>
      </c>
      <c r="BH113" s="132">
        <v>0.46746269520345202</v>
      </c>
    </row>
    <row r="114" spans="1:60">
      <c r="A114" s="141" t="s">
        <v>356</v>
      </c>
      <c r="B114" s="142">
        <v>0</v>
      </c>
      <c r="C114" s="142">
        <v>0</v>
      </c>
      <c r="D114" s="142">
        <v>0</v>
      </c>
      <c r="E114" s="142">
        <v>0</v>
      </c>
      <c r="F114" s="142">
        <v>0</v>
      </c>
      <c r="G114" s="142">
        <v>0</v>
      </c>
      <c r="H114" s="142">
        <v>0</v>
      </c>
      <c r="I114" s="142">
        <v>0</v>
      </c>
      <c r="J114" s="142">
        <v>0</v>
      </c>
      <c r="K114" s="142">
        <v>0</v>
      </c>
      <c r="L114" s="142">
        <v>0</v>
      </c>
      <c r="M114" s="142">
        <v>0</v>
      </c>
      <c r="N114" s="142">
        <v>0</v>
      </c>
      <c r="O114" s="142">
        <v>0</v>
      </c>
      <c r="P114" s="142">
        <v>0</v>
      </c>
      <c r="Q114" s="142">
        <v>0</v>
      </c>
      <c r="R114" s="142">
        <v>0</v>
      </c>
      <c r="S114" s="142">
        <v>0</v>
      </c>
      <c r="T114" s="142">
        <v>0</v>
      </c>
      <c r="U114" s="142">
        <v>0</v>
      </c>
      <c r="V114" s="142">
        <v>0</v>
      </c>
      <c r="W114" s="142">
        <v>0</v>
      </c>
      <c r="X114" s="142">
        <v>0</v>
      </c>
      <c r="Y114" s="142">
        <v>0</v>
      </c>
      <c r="Z114" s="142">
        <v>9.0909090909090905E-3</v>
      </c>
      <c r="AA114" s="142">
        <v>1.15E-2</v>
      </c>
      <c r="AB114" s="142">
        <v>1.35E-2</v>
      </c>
      <c r="AC114" s="142">
        <v>2.4087999999999998E-2</v>
      </c>
      <c r="AD114" s="142">
        <v>2.8382999999999999E-2</v>
      </c>
      <c r="AE114" s="142">
        <v>3.2688500000000002E-2</v>
      </c>
      <c r="AF114" s="142">
        <v>4.0840000000000001E-2</v>
      </c>
      <c r="AG114" s="142">
        <v>4.6811411111111097E-2</v>
      </c>
      <c r="AH114" s="142">
        <v>5.6926244444444503E-2</v>
      </c>
      <c r="AI114" s="142">
        <v>7.9088500000000006E-2</v>
      </c>
      <c r="AJ114" s="142">
        <v>8.0198055555555606E-2</v>
      </c>
      <c r="AK114" s="142">
        <v>0.11717325000000001</v>
      </c>
      <c r="AL114" s="142">
        <v>0.1497665</v>
      </c>
      <c r="AM114" s="142">
        <v>0.25318300555555601</v>
      </c>
      <c r="AN114" s="142">
        <v>0.44112574444444402</v>
      </c>
      <c r="AO114" s="142">
        <v>0.72242587288888904</v>
      </c>
      <c r="AP114" s="142">
        <v>1.45061124611111</v>
      </c>
      <c r="AQ114" s="142">
        <v>2.4814158138888902</v>
      </c>
      <c r="AR114" s="142">
        <v>3.7646328194444401</v>
      </c>
      <c r="AS114" s="142">
        <v>7.43849913222222</v>
      </c>
      <c r="AT114" s="142">
        <v>14.1090268552814</v>
      </c>
      <c r="AU114" s="142">
        <v>23.113709666888699</v>
      </c>
      <c r="AV114" s="142">
        <v>46.249083344074897</v>
      </c>
      <c r="AW114" s="142">
        <v>69.852329543525698</v>
      </c>
      <c r="AX114" s="142">
        <v>83.805376105095405</v>
      </c>
      <c r="AY114" s="142">
        <v>93.431255310897498</v>
      </c>
      <c r="AZ114" s="142">
        <v>100.38341304969499</v>
      </c>
      <c r="BA114" s="142">
        <v>100.447598312848</v>
      </c>
      <c r="BB114" s="142">
        <v>107.367248389606</v>
      </c>
      <c r="BC114" s="142">
        <v>114.817698599019</v>
      </c>
      <c r="BD114" s="142">
        <v>125.249435508517</v>
      </c>
      <c r="BE114" s="134">
        <v>146.140474227922</v>
      </c>
      <c r="BF114" s="143">
        <v>0.16360750627750301</v>
      </c>
      <c r="BG114" s="143">
        <v>0.244021458541026</v>
      </c>
      <c r="BH114" s="143">
        <v>0.170779779967864</v>
      </c>
    </row>
    <row r="116" spans="1:60">
      <c r="A116" s="124" t="s">
        <v>357</v>
      </c>
    </row>
    <row r="117" spans="1:60">
      <c r="A117" s="124" t="s">
        <v>883</v>
      </c>
    </row>
    <row r="118" spans="1:60">
      <c r="A118" s="124" t="s">
        <v>395</v>
      </c>
    </row>
    <row r="119" spans="1:60">
      <c r="A119" s="124" t="s">
        <v>496</v>
      </c>
    </row>
    <row r="120" spans="1:60">
      <c r="A120" s="124" t="s">
        <v>362</v>
      </c>
    </row>
    <row r="121" spans="1:60">
      <c r="A121" s="124" t="s">
        <v>899</v>
      </c>
    </row>
    <row r="122" spans="1:60">
      <c r="A122" s="124" t="s">
        <v>861</v>
      </c>
    </row>
    <row r="123" spans="1:60">
      <c r="A123" s="125" t="s">
        <v>885</v>
      </c>
    </row>
    <row r="124" spans="1:60">
      <c r="A124" s="125" t="s">
        <v>372</v>
      </c>
    </row>
  </sheetData>
  <mergeCells count="1">
    <mergeCell ref="BF2:BG2"/>
  </mergeCells>
  <conditionalFormatting sqref="BF4:BH53 BF55:BH114">
    <cfRule type="cellIs" dxfId="149" priority="2" operator="lessThanOrEqual">
      <formula>0</formula>
    </cfRule>
    <cfRule type="cellIs" dxfId="148" priority="3" operator="greaterThan">
      <formula>0</formula>
    </cfRule>
  </conditionalFormatting>
  <conditionalFormatting sqref="BF4:BH53 BF55:BH56">
    <cfRule type="cellIs" dxfId="147" priority="4" operator="lessThanOrEqual">
      <formula>0</formula>
    </cfRule>
    <cfRule type="cellIs" dxfId="146" priority="5" operator="greaterThan">
      <formula>0</formula>
    </cfRule>
  </conditionalFormatting>
  <conditionalFormatting sqref="BF54:BH54">
    <cfRule type="cellIs" dxfId="145" priority="6" operator="lessThanOrEqual">
      <formula>0</formula>
    </cfRule>
    <cfRule type="cellIs" dxfId="144" priority="7" operator="greaterThan">
      <formula>0</formula>
    </cfRule>
  </conditionalFormatting>
  <conditionalFormatting sqref="BF54:BH54">
    <cfRule type="cellIs" dxfId="143" priority="8" operator="lessThanOrEqual">
      <formula>0</formula>
    </cfRule>
    <cfRule type="cellIs" dxfId="142" priority="9" operator="greaterThan">
      <formula>0</formula>
    </cfRule>
  </conditionalFormatting>
  <hyperlinks>
    <hyperlink ref="L1" location="Contents!A1" display="Contents" xr:uid="{00000000-0004-0000-3C00-000000000000}"/>
    <hyperlink ref="BJ1" location="Contents!A1" display="Contents" xr:uid="{00000000-0004-0000-3C00-000001000000}"/>
  </hyperlinks>
  <pageMargins left="0.75" right="0.75" top="1" bottom="1" header="0.51180555555555496" footer="0.51180555555555496"/>
  <pageSetup paperSize="9" firstPageNumber="0"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J125"/>
  <sheetViews>
    <sheetView showGridLines="0" showRowColHeaders="0" zoomScaleNormal="100" workbookViewId="0">
      <pane xSplit="1" ySplit="3" topLeftCell="AR103" activePane="bottomRight" state="frozen"/>
      <selection pane="topRight" activeCell="AR1" sqref="AR1"/>
      <selection pane="bottomLeft" activeCell="A103" sqref="A103"/>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720" t="s">
        <v>915</v>
      </c>
      <c r="L1" s="27" t="s">
        <v>88</v>
      </c>
      <c r="BH1" s="127"/>
      <c r="BJ1" s="27" t="s">
        <v>88</v>
      </c>
    </row>
    <row r="2" spans="1:62">
      <c r="BF2" s="11" t="s">
        <v>251</v>
      </c>
      <c r="BG2" s="11"/>
      <c r="BH2" s="127" t="s">
        <v>252</v>
      </c>
    </row>
    <row r="3" spans="1:62">
      <c r="A3" s="124" t="s">
        <v>887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0</v>
      </c>
      <c r="C5" s="174">
        <v>0</v>
      </c>
      <c r="D5" s="174">
        <v>0</v>
      </c>
      <c r="E5" s="174">
        <v>0</v>
      </c>
      <c r="F5" s="174">
        <v>0</v>
      </c>
      <c r="G5" s="174">
        <v>0</v>
      </c>
      <c r="H5" s="174">
        <v>0</v>
      </c>
      <c r="I5" s="174">
        <v>0</v>
      </c>
      <c r="J5" s="174">
        <v>0</v>
      </c>
      <c r="K5" s="174">
        <v>0</v>
      </c>
      <c r="L5" s="174">
        <v>0</v>
      </c>
      <c r="M5" s="174">
        <v>0</v>
      </c>
      <c r="N5" s="174">
        <v>0</v>
      </c>
      <c r="O5" s="174">
        <v>0</v>
      </c>
      <c r="P5" s="174">
        <v>0</v>
      </c>
      <c r="Q5" s="174">
        <v>0</v>
      </c>
      <c r="R5" s="174">
        <v>0</v>
      </c>
      <c r="S5" s="174">
        <v>0</v>
      </c>
      <c r="T5" s="174">
        <v>0</v>
      </c>
      <c r="U5" s="174">
        <v>0</v>
      </c>
      <c r="V5" s="174">
        <v>0</v>
      </c>
      <c r="W5" s="174">
        <v>0</v>
      </c>
      <c r="X5" s="174">
        <v>0</v>
      </c>
      <c r="Y5" s="174">
        <v>0</v>
      </c>
      <c r="Z5" s="174">
        <v>0</v>
      </c>
      <c r="AA5" s="174">
        <v>0</v>
      </c>
      <c r="AB5" s="174">
        <v>0</v>
      </c>
      <c r="AC5" s="174">
        <v>2.0526319999999998E-5</v>
      </c>
      <c r="AD5" s="174">
        <v>2.0526319999999998E-5</v>
      </c>
      <c r="AE5" s="174">
        <v>2.0526319999999998E-5</v>
      </c>
      <c r="AF5" s="174">
        <v>3.842105E-5</v>
      </c>
      <c r="AG5" s="174">
        <v>5.8947370000000002E-5</v>
      </c>
      <c r="AH5" s="174">
        <v>6.9473679999999997E-5</v>
      </c>
      <c r="AI5" s="174">
        <v>1.0105263E-4</v>
      </c>
      <c r="AJ5" s="174">
        <v>1.3263157894736799E-4</v>
      </c>
      <c r="AK5" s="174">
        <v>1.6421052631578899E-4</v>
      </c>
      <c r="AL5" s="174">
        <v>1.9451811346548199E-4</v>
      </c>
      <c r="AM5" s="174">
        <v>2.24434634974533E-4</v>
      </c>
      <c r="AN5" s="174">
        <v>2.23512145748988E-4</v>
      </c>
      <c r="AO5" s="174">
        <v>1.3899765336909101E-4</v>
      </c>
      <c r="AP5" s="174">
        <v>1.7889073950699499E-4</v>
      </c>
      <c r="AQ5" s="174">
        <v>2.18282025819265E-4</v>
      </c>
      <c r="AR5" s="174">
        <v>2.7680921052631598E-4</v>
      </c>
      <c r="AS5" s="174">
        <v>3.3260869565217402E-4</v>
      </c>
      <c r="AT5" s="174">
        <v>1.02944444444444E-3</v>
      </c>
      <c r="AU5" s="174">
        <v>2.3935582822085899E-3</v>
      </c>
      <c r="AV5" s="174">
        <v>5.3363414634146301E-3</v>
      </c>
      <c r="AW5" s="174">
        <v>8.1692727272727195E-3</v>
      </c>
      <c r="AX5" s="174">
        <v>1.3816084337349399E-2</v>
      </c>
      <c r="AY5" s="174">
        <v>1.94227544910179E-2</v>
      </c>
      <c r="AZ5" s="174">
        <v>2.6365178571428501E-2</v>
      </c>
      <c r="BA5" s="174">
        <v>3.65056390532544E-2</v>
      </c>
      <c r="BB5" s="174">
        <v>3.2163645454545503E-2</v>
      </c>
      <c r="BC5" s="174">
        <v>3.3972886762360398E-2</v>
      </c>
      <c r="BD5" s="174">
        <v>3.7591694611001501E-2</v>
      </c>
      <c r="BE5" s="175">
        <v>3.92952316305916E-2</v>
      </c>
      <c r="BF5" s="132">
        <v>4.2460788619899797E-2</v>
      </c>
      <c r="BG5" s="132">
        <v>0.43300893723756501</v>
      </c>
      <c r="BH5" s="132">
        <v>5.1702671496338002E-3</v>
      </c>
    </row>
    <row r="6" spans="1:62">
      <c r="A6" s="124" t="s">
        <v>256</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1.0000000000000001E-5</v>
      </c>
      <c r="AB6" s="174">
        <v>2.0000000000000002E-5</v>
      </c>
      <c r="AC6" s="174">
        <v>3.0000000000000001E-5</v>
      </c>
      <c r="AD6" s="174">
        <v>4.0000000000000003E-5</v>
      </c>
      <c r="AE6" s="174">
        <v>5.0000000000000002E-5</v>
      </c>
      <c r="AF6" s="174">
        <v>5.0000000000000002E-5</v>
      </c>
      <c r="AG6" s="174">
        <v>6.0000000000000002E-5</v>
      </c>
      <c r="AH6" s="174">
        <v>6.0000000000000002E-5</v>
      </c>
      <c r="AI6" s="174">
        <v>6.9999999999999994E-5</v>
      </c>
      <c r="AJ6" s="174">
        <v>6.9999999999999994E-5</v>
      </c>
      <c r="AK6" s="174">
        <v>6.9999999999999994E-5</v>
      </c>
      <c r="AL6" s="174">
        <v>7.9480519480519505E-5</v>
      </c>
      <c r="AM6" s="174">
        <v>7.8967741935483894E-5</v>
      </c>
      <c r="AN6" s="174">
        <v>7.8461538461538493E-5</v>
      </c>
      <c r="AO6" s="174">
        <v>8.7707006369426802E-5</v>
      </c>
      <c r="AP6" s="174">
        <v>8.7151898734177201E-5</v>
      </c>
      <c r="AQ6" s="174">
        <v>9.6226415094339594E-5</v>
      </c>
      <c r="AR6" s="174">
        <v>8.6062499999999998E-5</v>
      </c>
      <c r="AS6" s="174">
        <v>1.8055900621118001E-4</v>
      </c>
      <c r="AT6" s="174">
        <v>2.5500000000000002E-4</v>
      </c>
      <c r="AU6" s="174">
        <v>2.90981595092024E-4</v>
      </c>
      <c r="AV6" s="174">
        <v>3.8249999999999997E-4</v>
      </c>
      <c r="AW6" s="174">
        <v>6.3981818181818096E-4</v>
      </c>
      <c r="AX6" s="174">
        <v>9.7698795180722799E-4</v>
      </c>
      <c r="AY6" s="174">
        <v>2.0247305389221502E-3</v>
      </c>
      <c r="AZ6" s="174">
        <v>1.84144151933029E-3</v>
      </c>
      <c r="BA6" s="174">
        <v>1.30175991228401E-3</v>
      </c>
      <c r="BB6" s="174">
        <v>1.06684950085348E-2</v>
      </c>
      <c r="BC6" s="174">
        <v>2.8452631578947299E-2</v>
      </c>
      <c r="BD6" s="174">
        <v>6.5666785067782202E-2</v>
      </c>
      <c r="BE6" s="175">
        <v>0.105456328479464</v>
      </c>
      <c r="BF6" s="132">
        <v>0.60154325091265703</v>
      </c>
      <c r="BG6" s="132">
        <v>0.742129991609775</v>
      </c>
      <c r="BH6" s="132">
        <v>1.38754084969917E-2</v>
      </c>
    </row>
    <row r="7" spans="1:62">
      <c r="A7" s="124" t="s">
        <v>92</v>
      </c>
      <c r="B7" s="174">
        <v>0</v>
      </c>
      <c r="C7" s="174">
        <v>0</v>
      </c>
      <c r="D7" s="174">
        <v>0</v>
      </c>
      <c r="E7" s="174">
        <v>0</v>
      </c>
      <c r="F7" s="174">
        <v>0</v>
      </c>
      <c r="G7" s="174">
        <v>0</v>
      </c>
      <c r="H7" s="174">
        <v>0</v>
      </c>
      <c r="I7" s="174">
        <v>0</v>
      </c>
      <c r="J7" s="174">
        <v>0</v>
      </c>
      <c r="K7" s="174">
        <v>0</v>
      </c>
      <c r="L7" s="174">
        <v>0</v>
      </c>
      <c r="M7" s="174">
        <v>0</v>
      </c>
      <c r="N7" s="174">
        <v>0</v>
      </c>
      <c r="O7" s="174">
        <v>0</v>
      </c>
      <c r="P7" s="174">
        <v>0</v>
      </c>
      <c r="Q7" s="174">
        <v>0</v>
      </c>
      <c r="R7" s="174">
        <v>0</v>
      </c>
      <c r="S7" s="174">
        <v>0</v>
      </c>
      <c r="T7" s="174">
        <v>3.0000000000000001E-5</v>
      </c>
      <c r="U7" s="174">
        <v>5.3010101010101002E-5</v>
      </c>
      <c r="V7" s="174">
        <v>1.07373737373737E-4</v>
      </c>
      <c r="W7" s="174">
        <v>1.4173737373737399E-4</v>
      </c>
      <c r="X7" s="174">
        <v>1.06030303030303E-4</v>
      </c>
      <c r="Y7" s="174">
        <v>9.1858585858585901E-5</v>
      </c>
      <c r="Z7" s="174">
        <v>2.5313232323232299E-3</v>
      </c>
      <c r="AA7" s="174">
        <v>3.7079494949495001E-3</v>
      </c>
      <c r="AB7" s="174">
        <v>4.7825287296745398E-3</v>
      </c>
      <c r="AC7" s="174">
        <v>4.0884447748822097E-3</v>
      </c>
      <c r="AD7" s="174">
        <v>4.7516189202993801E-3</v>
      </c>
      <c r="AE7" s="174">
        <v>5.0187279336028102E-3</v>
      </c>
      <c r="AF7" s="174">
        <v>5.1447157347850299E-3</v>
      </c>
      <c r="AG7" s="174">
        <v>5.4134121742710197E-3</v>
      </c>
      <c r="AH7" s="174">
        <v>5.3269572753424999E-3</v>
      </c>
      <c r="AI7" s="174">
        <v>5.2465934622418697E-3</v>
      </c>
      <c r="AJ7" s="174">
        <v>5.1834206961663097E-3</v>
      </c>
      <c r="AK7" s="174">
        <v>5.1851265412325501E-3</v>
      </c>
      <c r="AL7" s="174">
        <v>5.7062150318454097E-3</v>
      </c>
      <c r="AM7" s="174">
        <v>5.9383504801132202E-3</v>
      </c>
      <c r="AN7" s="174">
        <v>5.9891096607732402E-3</v>
      </c>
      <c r="AO7" s="174">
        <v>6.8034562407739297E-3</v>
      </c>
      <c r="AP7" s="174">
        <v>7.2520124647467796E-3</v>
      </c>
      <c r="AQ7" s="174">
        <v>7.9332148269847108E-3</v>
      </c>
      <c r="AR7" s="174">
        <v>1.04748628930921E-2</v>
      </c>
      <c r="AS7" s="174">
        <v>1.55191659780161E-2</v>
      </c>
      <c r="AT7" s="174">
        <v>1.9606292612308299E-2</v>
      </c>
      <c r="AU7" s="174">
        <v>2.8281875607897699E-2</v>
      </c>
      <c r="AV7" s="174">
        <v>4.4210508023135899E-2</v>
      </c>
      <c r="AW7" s="174">
        <v>8.3797763915012799E-2</v>
      </c>
      <c r="AX7" s="174">
        <v>0.14783574750189599</v>
      </c>
      <c r="AY7" s="174">
        <v>0.26766902558519301</v>
      </c>
      <c r="AZ7" s="174">
        <v>0.35906060606060602</v>
      </c>
      <c r="BA7" s="174">
        <v>0.50173318988703497</v>
      </c>
      <c r="BB7" s="174">
        <v>0.70251818181818204</v>
      </c>
      <c r="BC7" s="174">
        <v>0.84380914407230201</v>
      </c>
      <c r="BD7" s="174">
        <v>0.96251885508092005</v>
      </c>
      <c r="BE7" s="175">
        <v>1.1898786064728899</v>
      </c>
      <c r="BF7" s="132">
        <v>0.232835664221057</v>
      </c>
      <c r="BG7" s="132">
        <v>0.476051045025016</v>
      </c>
      <c r="BH7" s="132">
        <v>0.1565581882538</v>
      </c>
    </row>
    <row r="8" spans="1:62" s="125" customFormat="1">
      <c r="A8" s="133" t="s">
        <v>257</v>
      </c>
      <c r="B8" s="176">
        <v>0</v>
      </c>
      <c r="C8" s="176">
        <v>0</v>
      </c>
      <c r="D8" s="176">
        <v>0</v>
      </c>
      <c r="E8" s="176">
        <v>0</v>
      </c>
      <c r="F8" s="176">
        <v>0</v>
      </c>
      <c r="G8" s="176">
        <v>0</v>
      </c>
      <c r="H8" s="176">
        <v>0</v>
      </c>
      <c r="I8" s="176">
        <v>0</v>
      </c>
      <c r="J8" s="176">
        <v>0</v>
      </c>
      <c r="K8" s="176">
        <v>0</v>
      </c>
      <c r="L8" s="176">
        <v>0</v>
      </c>
      <c r="M8" s="176">
        <v>0</v>
      </c>
      <c r="N8" s="176">
        <v>0</v>
      </c>
      <c r="O8" s="176">
        <v>0</v>
      </c>
      <c r="P8" s="176">
        <v>0</v>
      </c>
      <c r="Q8" s="176">
        <v>0</v>
      </c>
      <c r="R8" s="176">
        <v>0</v>
      </c>
      <c r="S8" s="176">
        <v>0</v>
      </c>
      <c r="T8" s="176">
        <v>3.0000000000000001E-5</v>
      </c>
      <c r="U8" s="176">
        <v>5.3010101010101002E-5</v>
      </c>
      <c r="V8" s="176">
        <v>1.07373737373737E-4</v>
      </c>
      <c r="W8" s="176">
        <v>1.4173737373737399E-4</v>
      </c>
      <c r="X8" s="176">
        <v>1.06030303030303E-4</v>
      </c>
      <c r="Y8" s="176">
        <v>9.1858585858585901E-5</v>
      </c>
      <c r="Z8" s="176">
        <v>2.5313232323232299E-3</v>
      </c>
      <c r="AA8" s="176">
        <v>3.7179494949495001E-3</v>
      </c>
      <c r="AB8" s="176">
        <v>4.8025287296745399E-3</v>
      </c>
      <c r="AC8" s="176">
        <v>4.1389710948822097E-3</v>
      </c>
      <c r="AD8" s="176">
        <v>4.8121452402993797E-3</v>
      </c>
      <c r="AE8" s="176">
        <v>5.0892542536028103E-3</v>
      </c>
      <c r="AF8" s="176">
        <v>5.2331367847850297E-3</v>
      </c>
      <c r="AG8" s="176">
        <v>5.5323595442710203E-3</v>
      </c>
      <c r="AH8" s="176">
        <v>5.4564309553425004E-3</v>
      </c>
      <c r="AI8" s="176">
        <v>5.4176460922418703E-3</v>
      </c>
      <c r="AJ8" s="176">
        <v>5.3860522751136798E-3</v>
      </c>
      <c r="AK8" s="176">
        <v>5.41933706754834E-3</v>
      </c>
      <c r="AL8" s="176">
        <v>5.9802136647914101E-3</v>
      </c>
      <c r="AM8" s="176">
        <v>6.2417528570232403E-3</v>
      </c>
      <c r="AN8" s="176">
        <v>6.2910833449837597E-3</v>
      </c>
      <c r="AO8" s="176">
        <v>7.0301609005124499E-3</v>
      </c>
      <c r="AP8" s="176">
        <v>7.5180551029879498E-3</v>
      </c>
      <c r="AQ8" s="176">
        <v>8.2477232678983201E-3</v>
      </c>
      <c r="AR8" s="176">
        <v>1.08377346036184E-2</v>
      </c>
      <c r="AS8" s="176">
        <v>1.6032333679879399E-2</v>
      </c>
      <c r="AT8" s="176">
        <v>2.08907370567528E-2</v>
      </c>
      <c r="AU8" s="176">
        <v>3.0966415485198299E-2</v>
      </c>
      <c r="AV8" s="176">
        <v>4.9929349486550603E-2</v>
      </c>
      <c r="AW8" s="176">
        <v>9.2606854824103704E-2</v>
      </c>
      <c r="AX8" s="176">
        <v>0.16262881979105301</v>
      </c>
      <c r="AY8" s="176">
        <v>0.28911651061513299</v>
      </c>
      <c r="AZ8" s="176">
        <v>0.387267226151365</v>
      </c>
      <c r="BA8" s="176">
        <v>0.53954058885257405</v>
      </c>
      <c r="BB8" s="176">
        <v>0.74535032228126197</v>
      </c>
      <c r="BC8" s="176">
        <v>0.90623466241360995</v>
      </c>
      <c r="BD8" s="176">
        <v>1.0657773347596999</v>
      </c>
      <c r="BE8" s="176">
        <v>1.3346301665829501</v>
      </c>
      <c r="BF8" s="135">
        <v>0.24883837614472301</v>
      </c>
      <c r="BG8" s="135">
        <v>0.48173749839996599</v>
      </c>
      <c r="BH8" s="135">
        <v>0.17560386390042501</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0</v>
      </c>
      <c r="C10" s="174">
        <v>0</v>
      </c>
      <c r="D10" s="174">
        <v>0</v>
      </c>
      <c r="E10" s="174">
        <v>0</v>
      </c>
      <c r="F10" s="174">
        <v>0</v>
      </c>
      <c r="G10" s="174">
        <v>0</v>
      </c>
      <c r="H10" s="174">
        <v>0</v>
      </c>
      <c r="I10" s="174">
        <v>0</v>
      </c>
      <c r="J10" s="174">
        <v>0</v>
      </c>
      <c r="K10" s="174">
        <v>0</v>
      </c>
      <c r="L10" s="174">
        <v>0</v>
      </c>
      <c r="M10" s="174">
        <v>0</v>
      </c>
      <c r="N10" s="174">
        <v>0</v>
      </c>
      <c r="O10" s="174">
        <v>0</v>
      </c>
      <c r="P10" s="174">
        <v>0</v>
      </c>
      <c r="Q10" s="174">
        <v>0</v>
      </c>
      <c r="R10" s="174">
        <v>0</v>
      </c>
      <c r="S10" s="174">
        <v>0</v>
      </c>
      <c r="T10" s="174">
        <v>0</v>
      </c>
      <c r="U10" s="174">
        <v>0</v>
      </c>
      <c r="V10" s="174">
        <v>0</v>
      </c>
      <c r="W10" s="174">
        <v>0</v>
      </c>
      <c r="X10" s="174">
        <v>0</v>
      </c>
      <c r="Y10" s="174">
        <v>0</v>
      </c>
      <c r="Z10" s="174">
        <v>0</v>
      </c>
      <c r="AA10" s="174">
        <v>0</v>
      </c>
      <c r="AB10" s="174">
        <v>0</v>
      </c>
      <c r="AC10" s="174">
        <v>0</v>
      </c>
      <c r="AD10" s="174">
        <v>0</v>
      </c>
      <c r="AE10" s="174">
        <v>0</v>
      </c>
      <c r="AF10" s="174">
        <v>0</v>
      </c>
      <c r="AG10" s="174">
        <v>0</v>
      </c>
      <c r="AH10" s="174">
        <v>0</v>
      </c>
      <c r="AI10" s="174">
        <v>1.6999999999999999E-7</v>
      </c>
      <c r="AJ10" s="174">
        <v>2.6E-7</v>
      </c>
      <c r="AK10" s="174">
        <v>3.5999999999999999E-7</v>
      </c>
      <c r="AL10" s="174">
        <v>4.2720779220779201E-7</v>
      </c>
      <c r="AM10" s="174">
        <v>4.6393548387096802E-7</v>
      </c>
      <c r="AN10" s="174">
        <v>6.3750000000000004E-7</v>
      </c>
      <c r="AO10" s="174">
        <v>6.8216560509554105E-7</v>
      </c>
      <c r="AP10" s="174">
        <v>7.8436708860759505E-7</v>
      </c>
      <c r="AQ10" s="174">
        <v>8.6603773584905601E-7</v>
      </c>
      <c r="AR10" s="174">
        <v>1.04135625E-6</v>
      </c>
      <c r="AS10" s="174">
        <v>1.3655962732919299E-6</v>
      </c>
      <c r="AT10" s="174">
        <v>7.1857111111111104E-7</v>
      </c>
      <c r="AU10" s="174">
        <v>8.0620674846625704E-7</v>
      </c>
      <c r="AV10" s="174">
        <v>1.5057439024390199E-5</v>
      </c>
      <c r="AW10" s="174">
        <v>7.5785692145454497E-5</v>
      </c>
      <c r="AX10" s="174">
        <v>1.3893578837349401E-4</v>
      </c>
      <c r="AY10" s="174">
        <v>1.4607377245509E-4</v>
      </c>
      <c r="AZ10" s="174">
        <v>1.33720178571428E-4</v>
      </c>
      <c r="BA10" s="174">
        <v>1.2921710059171599E-4</v>
      </c>
      <c r="BB10" s="174">
        <v>1.4775300000000001E-4</v>
      </c>
      <c r="BC10" s="174">
        <v>9.6747894736842104E-4</v>
      </c>
      <c r="BD10" s="174">
        <v>7.1288105640639103E-3</v>
      </c>
      <c r="BE10" s="175">
        <v>1.1939942343298799E-2</v>
      </c>
      <c r="BF10" s="132">
        <v>0.67030943563509704</v>
      </c>
      <c r="BG10" s="132">
        <v>1.5098902535236201</v>
      </c>
      <c r="BH10" s="132">
        <v>1.57099701679885E-3</v>
      </c>
    </row>
    <row r="11" spans="1:62">
      <c r="A11" s="124" t="s">
        <v>259</v>
      </c>
      <c r="B11" s="174">
        <v>0</v>
      </c>
      <c r="C11" s="174">
        <v>0</v>
      </c>
      <c r="D11" s="174">
        <v>0</v>
      </c>
      <c r="E11" s="174">
        <v>0</v>
      </c>
      <c r="F11" s="174">
        <v>0</v>
      </c>
      <c r="G11" s="174">
        <v>0</v>
      </c>
      <c r="H11" s="174">
        <v>0</v>
      </c>
      <c r="I11" s="174">
        <v>0</v>
      </c>
      <c r="J11" s="174">
        <v>0</v>
      </c>
      <c r="K11" s="174">
        <v>0</v>
      </c>
      <c r="L11" s="174">
        <v>0</v>
      </c>
      <c r="M11" s="174">
        <v>0</v>
      </c>
      <c r="N11" s="174">
        <v>0</v>
      </c>
      <c r="O11" s="174">
        <v>0</v>
      </c>
      <c r="P11" s="174">
        <v>0</v>
      </c>
      <c r="Q11" s="174">
        <v>0</v>
      </c>
      <c r="R11" s="174">
        <v>0</v>
      </c>
      <c r="S11" s="174">
        <v>0</v>
      </c>
      <c r="T11" s="174">
        <v>0</v>
      </c>
      <c r="U11" s="174">
        <v>0</v>
      </c>
      <c r="V11" s="174">
        <v>0</v>
      </c>
      <c r="W11" s="174">
        <v>0</v>
      </c>
      <c r="X11" s="174">
        <v>0</v>
      </c>
      <c r="Y11" s="174">
        <v>0</v>
      </c>
      <c r="Z11" s="174">
        <v>0</v>
      </c>
      <c r="AA11" s="174">
        <v>0</v>
      </c>
      <c r="AB11" s="174">
        <v>0</v>
      </c>
      <c r="AC11" s="174">
        <v>0</v>
      </c>
      <c r="AD11" s="174">
        <v>0</v>
      </c>
      <c r="AE11" s="174">
        <v>0</v>
      </c>
      <c r="AF11" s="174">
        <v>0</v>
      </c>
      <c r="AG11" s="174">
        <v>0</v>
      </c>
      <c r="AH11" s="174">
        <v>0</v>
      </c>
      <c r="AI11" s="174">
        <v>0</v>
      </c>
      <c r="AJ11" s="174">
        <v>0</v>
      </c>
      <c r="AK11" s="174">
        <v>0</v>
      </c>
      <c r="AL11" s="174">
        <v>0</v>
      </c>
      <c r="AM11" s="174">
        <v>0</v>
      </c>
      <c r="AN11" s="174">
        <v>0</v>
      </c>
      <c r="AO11" s="174">
        <v>0</v>
      </c>
      <c r="AP11" s="174">
        <v>0</v>
      </c>
      <c r="AQ11" s="174">
        <v>0</v>
      </c>
      <c r="AR11" s="174">
        <v>0</v>
      </c>
      <c r="AS11" s="174">
        <v>0</v>
      </c>
      <c r="AT11" s="174">
        <v>0</v>
      </c>
      <c r="AU11" s="174">
        <v>0</v>
      </c>
      <c r="AV11" s="174">
        <v>0</v>
      </c>
      <c r="AW11" s="174">
        <v>9.0872727272727193E-6</v>
      </c>
      <c r="AX11" s="174">
        <v>4.4181907986361401E-5</v>
      </c>
      <c r="AY11" s="174">
        <v>1.4733626704253899E-4</v>
      </c>
      <c r="AZ11" s="174">
        <v>5.3656928490785304E-4</v>
      </c>
      <c r="BA11" s="174">
        <v>7.71885829196389E-4</v>
      </c>
      <c r="BB11" s="174">
        <v>7.4863206118547E-3</v>
      </c>
      <c r="BC11" s="174">
        <v>3.0970732727285E-2</v>
      </c>
      <c r="BD11" s="174">
        <v>5.9321442376855202E-2</v>
      </c>
      <c r="BE11" s="175">
        <v>7.0686149103640697E-2</v>
      </c>
      <c r="BF11" s="132">
        <v>0.18832271644521301</v>
      </c>
      <c r="BG11" s="132">
        <v>0</v>
      </c>
      <c r="BH11" s="132">
        <v>9.3005247578220596E-3</v>
      </c>
    </row>
    <row r="12" spans="1:62">
      <c r="A12" s="124" t="s">
        <v>260</v>
      </c>
      <c r="B12" s="174">
        <v>0</v>
      </c>
      <c r="C12" s="174">
        <v>0</v>
      </c>
      <c r="D12" s="174">
        <v>0</v>
      </c>
      <c r="E12" s="174">
        <v>0</v>
      </c>
      <c r="F12" s="174">
        <v>0</v>
      </c>
      <c r="G12" s="174">
        <v>0</v>
      </c>
      <c r="H12" s="174">
        <v>0</v>
      </c>
      <c r="I12" s="174">
        <v>0</v>
      </c>
      <c r="J12" s="174">
        <v>0</v>
      </c>
      <c r="K12" s="174">
        <v>0</v>
      </c>
      <c r="L12" s="174">
        <v>0</v>
      </c>
      <c r="M12" s="174">
        <v>0</v>
      </c>
      <c r="N12" s="174">
        <v>0</v>
      </c>
      <c r="O12" s="174">
        <v>0</v>
      </c>
      <c r="P12" s="174">
        <v>0</v>
      </c>
      <c r="Q12" s="174">
        <v>0</v>
      </c>
      <c r="R12" s="174">
        <v>0</v>
      </c>
      <c r="S12" s="174">
        <v>0</v>
      </c>
      <c r="T12" s="174">
        <v>0</v>
      </c>
      <c r="U12" s="174">
        <v>0</v>
      </c>
      <c r="V12" s="174">
        <v>0</v>
      </c>
      <c r="W12" s="174">
        <v>0</v>
      </c>
      <c r="X12" s="174">
        <v>0</v>
      </c>
      <c r="Y12" s="174">
        <v>0</v>
      </c>
      <c r="Z12" s="174">
        <v>0</v>
      </c>
      <c r="AA12" s="174">
        <v>0</v>
      </c>
      <c r="AB12" s="174">
        <v>0</v>
      </c>
      <c r="AC12" s="174">
        <v>0</v>
      </c>
      <c r="AD12" s="174">
        <v>0</v>
      </c>
      <c r="AE12" s="174">
        <v>0</v>
      </c>
      <c r="AF12" s="174">
        <v>0</v>
      </c>
      <c r="AG12" s="174">
        <v>0</v>
      </c>
      <c r="AH12" s="174">
        <v>0</v>
      </c>
      <c r="AI12" s="174">
        <v>0</v>
      </c>
      <c r="AJ12" s="174">
        <v>0</v>
      </c>
      <c r="AK12" s="174">
        <v>0</v>
      </c>
      <c r="AL12" s="174">
        <v>0</v>
      </c>
      <c r="AM12" s="174">
        <v>0</v>
      </c>
      <c r="AN12" s="174">
        <v>0</v>
      </c>
      <c r="AO12" s="174">
        <v>0</v>
      </c>
      <c r="AP12" s="174">
        <v>0</v>
      </c>
      <c r="AQ12" s="174">
        <v>0</v>
      </c>
      <c r="AR12" s="174">
        <v>0</v>
      </c>
      <c r="AS12" s="174">
        <v>0</v>
      </c>
      <c r="AT12" s="174">
        <v>0</v>
      </c>
      <c r="AU12" s="174">
        <v>0</v>
      </c>
      <c r="AV12" s="174">
        <v>0</v>
      </c>
      <c r="AW12" s="174">
        <v>3.1563436363636402E-6</v>
      </c>
      <c r="AX12" s="174">
        <v>6.2274318072289095E-5</v>
      </c>
      <c r="AY12" s="174">
        <v>4.2025800330538904E-3</v>
      </c>
      <c r="AZ12" s="174">
        <v>1.2386627544626799E-2</v>
      </c>
      <c r="BA12" s="174">
        <v>2.30881861597633E-2</v>
      </c>
      <c r="BB12" s="174">
        <v>3.5063534831490002E-2</v>
      </c>
      <c r="BC12" s="174">
        <v>4.5799081105515803E-2</v>
      </c>
      <c r="BD12" s="174">
        <v>5.6162608125380098E-2</v>
      </c>
      <c r="BE12" s="175">
        <v>6.7632242809792506E-2</v>
      </c>
      <c r="BF12" s="132">
        <v>0.20093167878811699</v>
      </c>
      <c r="BG12" s="132">
        <v>0</v>
      </c>
      <c r="BH12" s="132">
        <v>8.8987072666420093E-3</v>
      </c>
    </row>
    <row r="13" spans="1:62">
      <c r="A13" s="124" t="s">
        <v>261</v>
      </c>
      <c r="B13" s="174">
        <v>0</v>
      </c>
      <c r="C13" s="174">
        <v>0</v>
      </c>
      <c r="D13" s="174">
        <v>0</v>
      </c>
      <c r="E13" s="174">
        <v>0</v>
      </c>
      <c r="F13" s="174">
        <v>0</v>
      </c>
      <c r="G13" s="174">
        <v>0</v>
      </c>
      <c r="H13" s="174">
        <v>0</v>
      </c>
      <c r="I13" s="174">
        <v>0</v>
      </c>
      <c r="J13" s="174">
        <v>0</v>
      </c>
      <c r="K13" s="174">
        <v>0</v>
      </c>
      <c r="L13" s="174">
        <v>0</v>
      </c>
      <c r="M13" s="174">
        <v>0</v>
      </c>
      <c r="N13" s="174">
        <v>0</v>
      </c>
      <c r="O13" s="174">
        <v>0</v>
      </c>
      <c r="P13" s="174">
        <v>0</v>
      </c>
      <c r="Q13" s="174">
        <v>0</v>
      </c>
      <c r="R13" s="174">
        <v>0</v>
      </c>
      <c r="S13" s="174">
        <v>0</v>
      </c>
      <c r="T13" s="174">
        <v>0</v>
      </c>
      <c r="U13" s="174">
        <v>0</v>
      </c>
      <c r="V13" s="174">
        <v>0</v>
      </c>
      <c r="W13" s="174">
        <v>0</v>
      </c>
      <c r="X13" s="174">
        <v>0</v>
      </c>
      <c r="Y13" s="174">
        <v>0</v>
      </c>
      <c r="Z13" s="174">
        <v>0</v>
      </c>
      <c r="AA13" s="174">
        <v>0</v>
      </c>
      <c r="AB13" s="174">
        <v>0</v>
      </c>
      <c r="AC13" s="174">
        <v>0</v>
      </c>
      <c r="AD13" s="174">
        <v>0</v>
      </c>
      <c r="AE13" s="174">
        <v>0</v>
      </c>
      <c r="AF13" s="174">
        <v>0</v>
      </c>
      <c r="AG13" s="174">
        <v>0</v>
      </c>
      <c r="AH13" s="174">
        <v>0</v>
      </c>
      <c r="AI13" s="174">
        <v>0</v>
      </c>
      <c r="AJ13" s="174">
        <v>0</v>
      </c>
      <c r="AK13" s="174">
        <v>1.8350136986301401E-5</v>
      </c>
      <c r="AL13" s="174">
        <v>2.6514204545454498E-5</v>
      </c>
      <c r="AM13" s="174">
        <v>4.5912338709677402E-5</v>
      </c>
      <c r="AN13" s="174">
        <v>6.2818269230769197E-5</v>
      </c>
      <c r="AO13" s="174">
        <v>7.7491342814763102E-5</v>
      </c>
      <c r="AP13" s="174">
        <v>9.2296281645569604E-5</v>
      </c>
      <c r="AQ13" s="174">
        <v>0</v>
      </c>
      <c r="AR13" s="174">
        <v>0</v>
      </c>
      <c r="AS13" s="174">
        <v>0</v>
      </c>
      <c r="AT13" s="174">
        <v>0</v>
      </c>
      <c r="AU13" s="174">
        <v>0</v>
      </c>
      <c r="AV13" s="174">
        <v>0</v>
      </c>
      <c r="AW13" s="174">
        <v>0</v>
      </c>
      <c r="AX13" s="174">
        <v>0</v>
      </c>
      <c r="AY13" s="174">
        <v>0</v>
      </c>
      <c r="AZ13" s="174">
        <v>0</v>
      </c>
      <c r="BA13" s="174">
        <v>0</v>
      </c>
      <c r="BB13" s="174">
        <v>0</v>
      </c>
      <c r="BC13" s="174">
        <v>1.07366819384211E-4</v>
      </c>
      <c r="BD13" s="174">
        <v>1.1697985578159799E-3</v>
      </c>
      <c r="BE13" s="175">
        <v>1.5933875408162201E-3</v>
      </c>
      <c r="BF13" s="132">
        <v>0.35838261410740102</v>
      </c>
      <c r="BG13" s="132">
        <v>0</v>
      </c>
      <c r="BH13" s="132">
        <v>2.0964984597531501E-4</v>
      </c>
    </row>
    <row r="14" spans="1:62">
      <c r="A14" s="124" t="s">
        <v>262</v>
      </c>
      <c r="B14" s="174">
        <v>0</v>
      </c>
      <c r="C14" s="174">
        <v>0</v>
      </c>
      <c r="D14" s="174">
        <v>0</v>
      </c>
      <c r="E14" s="174">
        <v>0</v>
      </c>
      <c r="F14" s="174">
        <v>0</v>
      </c>
      <c r="G14" s="174">
        <v>0</v>
      </c>
      <c r="H14" s="174">
        <v>0</v>
      </c>
      <c r="I14" s="174">
        <v>0</v>
      </c>
      <c r="J14" s="174">
        <v>0</v>
      </c>
      <c r="K14" s="174">
        <v>0</v>
      </c>
      <c r="L14" s="174">
        <v>0</v>
      </c>
      <c r="M14" s="174">
        <v>0</v>
      </c>
      <c r="N14" s="174">
        <v>0</v>
      </c>
      <c r="O14" s="174">
        <v>0</v>
      </c>
      <c r="P14" s="174">
        <v>0</v>
      </c>
      <c r="Q14" s="174">
        <v>0</v>
      </c>
      <c r="R14" s="174">
        <v>0</v>
      </c>
      <c r="S14" s="174">
        <v>0</v>
      </c>
      <c r="T14" s="174">
        <v>0</v>
      </c>
      <c r="U14" s="174">
        <v>0</v>
      </c>
      <c r="V14" s="174">
        <v>0</v>
      </c>
      <c r="W14" s="174">
        <v>0</v>
      </c>
      <c r="X14" s="174">
        <v>0</v>
      </c>
      <c r="Y14" s="174">
        <v>0</v>
      </c>
      <c r="Z14" s="174">
        <v>0</v>
      </c>
      <c r="AA14" s="174">
        <v>0</v>
      </c>
      <c r="AB14" s="174">
        <v>0</v>
      </c>
      <c r="AC14" s="174">
        <v>0</v>
      </c>
      <c r="AD14" s="174">
        <v>0</v>
      </c>
      <c r="AE14" s="174">
        <v>0</v>
      </c>
      <c r="AF14" s="174">
        <v>0</v>
      </c>
      <c r="AG14" s="174">
        <v>0</v>
      </c>
      <c r="AH14" s="174">
        <v>0</v>
      </c>
      <c r="AI14" s="174">
        <v>0</v>
      </c>
      <c r="AJ14" s="174">
        <v>0</v>
      </c>
      <c r="AK14" s="174">
        <v>0</v>
      </c>
      <c r="AL14" s="174">
        <v>0</v>
      </c>
      <c r="AM14" s="174">
        <v>0</v>
      </c>
      <c r="AN14" s="174">
        <v>0</v>
      </c>
      <c r="AO14" s="174">
        <v>0</v>
      </c>
      <c r="AP14" s="174">
        <v>1.1997843607594901E-7</v>
      </c>
      <c r="AQ14" s="174">
        <v>1.4313679245282999E-7</v>
      </c>
      <c r="AR14" s="174">
        <v>1.73674125E-7</v>
      </c>
      <c r="AS14" s="174">
        <v>2.5360937888198701E-7</v>
      </c>
      <c r="AT14" s="174">
        <v>7.4409000000000001E-8</v>
      </c>
      <c r="AU14" s="174">
        <v>0</v>
      </c>
      <c r="AV14" s="174">
        <v>5.42217073170731E-7</v>
      </c>
      <c r="AW14" s="174">
        <v>3.0197563636363598E-6</v>
      </c>
      <c r="AX14" s="174">
        <v>3.3766977231325302E-5</v>
      </c>
      <c r="AY14" s="174">
        <v>1.5100912726167699E-4</v>
      </c>
      <c r="AZ14" s="174">
        <v>3.2838469402446402E-4</v>
      </c>
      <c r="BA14" s="174">
        <v>3.5085722527704099E-4</v>
      </c>
      <c r="BB14" s="174">
        <v>3.3732E-4</v>
      </c>
      <c r="BC14" s="174">
        <v>3.4070974163421099E-4</v>
      </c>
      <c r="BD14" s="174">
        <v>1.48381876432859E-3</v>
      </c>
      <c r="BE14" s="175">
        <v>1.47831449562051E-3</v>
      </c>
      <c r="BF14" s="132">
        <v>-6.4316340925641997E-3</v>
      </c>
      <c r="BG14" s="132">
        <v>1.6913832119793</v>
      </c>
      <c r="BH14" s="132">
        <v>1.94509118698867E-4</v>
      </c>
    </row>
    <row r="15" spans="1:62">
      <c r="A15" s="124" t="s">
        <v>263</v>
      </c>
      <c r="B15" s="174">
        <v>0</v>
      </c>
      <c r="C15" s="174">
        <v>0</v>
      </c>
      <c r="D15" s="174">
        <v>0</v>
      </c>
      <c r="E15" s="174">
        <v>0</v>
      </c>
      <c r="F15" s="174">
        <v>0</v>
      </c>
      <c r="G15" s="174">
        <v>0</v>
      </c>
      <c r="H15" s="174">
        <v>0</v>
      </c>
      <c r="I15" s="174">
        <v>0</v>
      </c>
      <c r="J15" s="174">
        <v>0</v>
      </c>
      <c r="K15" s="174">
        <v>0</v>
      </c>
      <c r="L15" s="174">
        <v>0</v>
      </c>
      <c r="M15" s="174">
        <v>0</v>
      </c>
      <c r="N15" s="174">
        <v>0</v>
      </c>
      <c r="O15" s="174">
        <v>0</v>
      </c>
      <c r="P15" s="174">
        <v>0</v>
      </c>
      <c r="Q15" s="174">
        <v>0</v>
      </c>
      <c r="R15" s="174">
        <v>0</v>
      </c>
      <c r="S15" s="174">
        <v>0</v>
      </c>
      <c r="T15" s="174">
        <v>0</v>
      </c>
      <c r="U15" s="174">
        <v>0</v>
      </c>
      <c r="V15" s="174">
        <v>0</v>
      </c>
      <c r="W15" s="174">
        <v>0</v>
      </c>
      <c r="X15" s="174">
        <v>0</v>
      </c>
      <c r="Y15" s="174">
        <v>0</v>
      </c>
      <c r="Z15" s="174">
        <v>0</v>
      </c>
      <c r="AA15" s="174">
        <v>0</v>
      </c>
      <c r="AB15" s="174">
        <v>0</v>
      </c>
      <c r="AC15" s="174">
        <v>0</v>
      </c>
      <c r="AD15" s="174">
        <v>0</v>
      </c>
      <c r="AE15" s="174">
        <v>0</v>
      </c>
      <c r="AF15" s="174">
        <v>0</v>
      </c>
      <c r="AG15" s="174">
        <v>0</v>
      </c>
      <c r="AH15" s="174">
        <v>0</v>
      </c>
      <c r="AI15" s="174">
        <v>0</v>
      </c>
      <c r="AJ15" s="174">
        <v>0</v>
      </c>
      <c r="AK15" s="174">
        <v>0</v>
      </c>
      <c r="AL15" s="174">
        <v>0</v>
      </c>
      <c r="AM15" s="174">
        <v>0</v>
      </c>
      <c r="AN15" s="174">
        <v>0</v>
      </c>
      <c r="AO15" s="174">
        <v>0</v>
      </c>
      <c r="AP15" s="174">
        <v>0</v>
      </c>
      <c r="AQ15" s="174">
        <v>0</v>
      </c>
      <c r="AR15" s="174">
        <v>0</v>
      </c>
      <c r="AS15" s="174">
        <v>0</v>
      </c>
      <c r="AT15" s="174">
        <v>0</v>
      </c>
      <c r="AU15" s="174">
        <v>0</v>
      </c>
      <c r="AV15" s="174">
        <v>0</v>
      </c>
      <c r="AW15" s="174">
        <v>5.5358181818181802E-4</v>
      </c>
      <c r="AX15" s="174">
        <v>1.81480120481928E-3</v>
      </c>
      <c r="AY15" s="174">
        <v>1.82592215568862E-3</v>
      </c>
      <c r="AZ15" s="174">
        <v>2.0969683023214299E-3</v>
      </c>
      <c r="BA15" s="174">
        <v>2.18924695099105E-3</v>
      </c>
      <c r="BB15" s="174">
        <v>2.5848030870000002E-3</v>
      </c>
      <c r="BC15" s="174">
        <v>6.6693732526315799E-3</v>
      </c>
      <c r="BD15" s="174">
        <v>6.8016714461286397E-3</v>
      </c>
      <c r="BE15" s="175">
        <v>6.9099102040816301E-3</v>
      </c>
      <c r="BF15" s="132">
        <v>1.3137832749497799E-2</v>
      </c>
      <c r="BG15" s="132">
        <v>0</v>
      </c>
      <c r="BH15" s="132">
        <v>9.0917091597621799E-4</v>
      </c>
    </row>
    <row r="16" spans="1:62">
      <c r="A16" s="124" t="s">
        <v>264</v>
      </c>
      <c r="B16" s="174">
        <v>0</v>
      </c>
      <c r="C16" s="174">
        <v>0</v>
      </c>
      <c r="D16" s="174">
        <v>0</v>
      </c>
      <c r="E16" s="174">
        <v>0</v>
      </c>
      <c r="F16" s="174">
        <v>0</v>
      </c>
      <c r="G16" s="174">
        <v>0</v>
      </c>
      <c r="H16" s="174">
        <v>0</v>
      </c>
      <c r="I16" s="174">
        <v>0</v>
      </c>
      <c r="J16" s="174">
        <v>0</v>
      </c>
      <c r="K16" s="174">
        <v>0</v>
      </c>
      <c r="L16" s="174">
        <v>0</v>
      </c>
      <c r="M16" s="174">
        <v>0</v>
      </c>
      <c r="N16" s="174">
        <v>0</v>
      </c>
      <c r="O16" s="174">
        <v>0</v>
      </c>
      <c r="P16" s="174">
        <v>0</v>
      </c>
      <c r="Q16" s="174">
        <v>0</v>
      </c>
      <c r="R16" s="174">
        <v>0</v>
      </c>
      <c r="S16" s="174">
        <v>0</v>
      </c>
      <c r="T16" s="174">
        <v>0</v>
      </c>
      <c r="U16" s="174">
        <v>0</v>
      </c>
      <c r="V16" s="174">
        <v>0</v>
      </c>
      <c r="W16" s="174">
        <v>0</v>
      </c>
      <c r="X16" s="174">
        <v>0</v>
      </c>
      <c r="Y16" s="174">
        <v>0</v>
      </c>
      <c r="Z16" s="174">
        <v>0</v>
      </c>
      <c r="AA16" s="174">
        <v>0</v>
      </c>
      <c r="AB16" s="174">
        <v>0</v>
      </c>
      <c r="AC16" s="174">
        <v>0</v>
      </c>
      <c r="AD16" s="174">
        <v>0</v>
      </c>
      <c r="AE16" s="174">
        <v>0</v>
      </c>
      <c r="AF16" s="174">
        <v>0</v>
      </c>
      <c r="AG16" s="174">
        <v>0</v>
      </c>
      <c r="AH16" s="174">
        <v>0</v>
      </c>
      <c r="AI16" s="174">
        <v>0</v>
      </c>
      <c r="AJ16" s="174">
        <v>0</v>
      </c>
      <c r="AK16" s="174">
        <v>1.2699999999999999E-6</v>
      </c>
      <c r="AL16" s="174">
        <v>6.3087662337662297E-6</v>
      </c>
      <c r="AM16" s="174">
        <v>9.5254838709677392E-6</v>
      </c>
      <c r="AN16" s="174">
        <v>1.4691923076923099E-5</v>
      </c>
      <c r="AO16" s="174">
        <v>2.1195859872611498E-5</v>
      </c>
      <c r="AP16" s="174">
        <v>2.26498101265823E-5</v>
      </c>
      <c r="AQ16" s="174">
        <v>2.58464150943396E-5</v>
      </c>
      <c r="AR16" s="174">
        <v>2.7549562499999999E-5</v>
      </c>
      <c r="AS16" s="174">
        <v>2.9744720496894401E-5</v>
      </c>
      <c r="AT16" s="174">
        <v>3.3386111111111097E-5</v>
      </c>
      <c r="AU16" s="174">
        <v>3.7583558282208598E-5</v>
      </c>
      <c r="AV16" s="174">
        <v>3.7354390243902401E-5</v>
      </c>
      <c r="AW16" s="174">
        <v>3.7128000000000001E-5</v>
      </c>
      <c r="AX16" s="174">
        <v>3.6904337349397601E-5</v>
      </c>
      <c r="AY16" s="174">
        <v>4.11176047904191E-5</v>
      </c>
      <c r="AZ16" s="174">
        <v>4.6910892857142797E-5</v>
      </c>
      <c r="BA16" s="174">
        <v>4.6633313609467401E-5</v>
      </c>
      <c r="BB16" s="174">
        <v>4.6359000000000001E-5</v>
      </c>
      <c r="BC16" s="174">
        <v>4.1784129330006101E-5</v>
      </c>
      <c r="BD16" s="174">
        <v>4.1630070680284602E-5</v>
      </c>
      <c r="BE16" s="175">
        <v>4.1486106122448999E-5</v>
      </c>
      <c r="BF16" s="132">
        <v>-6.1809785657055399E-3</v>
      </c>
      <c r="BG16" s="132">
        <v>2.23135836679411E-2</v>
      </c>
      <c r="BH16" s="132">
        <v>5.4585312963045197E-6</v>
      </c>
    </row>
    <row r="17" spans="1:60">
      <c r="A17" s="124" t="s">
        <v>265</v>
      </c>
      <c r="B17" s="174">
        <v>0</v>
      </c>
      <c r="C17" s="174">
        <v>0</v>
      </c>
      <c r="D17" s="174">
        <v>0</v>
      </c>
      <c r="E17" s="174">
        <v>0</v>
      </c>
      <c r="F17" s="174">
        <v>0</v>
      </c>
      <c r="G17" s="174">
        <v>0</v>
      </c>
      <c r="H17" s="174">
        <v>0</v>
      </c>
      <c r="I17" s="174">
        <v>0</v>
      </c>
      <c r="J17" s="174">
        <v>0</v>
      </c>
      <c r="K17" s="174">
        <v>0</v>
      </c>
      <c r="L17" s="174">
        <v>0</v>
      </c>
      <c r="M17" s="174">
        <v>0</v>
      </c>
      <c r="N17" s="174">
        <v>0</v>
      </c>
      <c r="O17" s="174">
        <v>0</v>
      </c>
      <c r="P17" s="174">
        <v>0</v>
      </c>
      <c r="Q17" s="174">
        <v>0</v>
      </c>
      <c r="R17" s="174">
        <v>0</v>
      </c>
      <c r="S17" s="174">
        <v>0</v>
      </c>
      <c r="T17" s="174">
        <v>0</v>
      </c>
      <c r="U17" s="174">
        <v>0</v>
      </c>
      <c r="V17" s="174">
        <v>0</v>
      </c>
      <c r="W17" s="174">
        <v>0</v>
      </c>
      <c r="X17" s="174">
        <v>0</v>
      </c>
      <c r="Y17" s="174">
        <v>0</v>
      </c>
      <c r="Z17" s="174">
        <v>0</v>
      </c>
      <c r="AA17" s="174">
        <v>0</v>
      </c>
      <c r="AB17" s="174">
        <v>0</v>
      </c>
      <c r="AC17" s="174">
        <v>0</v>
      </c>
      <c r="AD17" s="174">
        <v>0</v>
      </c>
      <c r="AE17" s="174">
        <v>0</v>
      </c>
      <c r="AF17" s="174">
        <v>0</v>
      </c>
      <c r="AG17" s="174">
        <v>0</v>
      </c>
      <c r="AH17" s="174">
        <v>0</v>
      </c>
      <c r="AI17" s="174">
        <v>0</v>
      </c>
      <c r="AJ17" s="174">
        <v>0</v>
      </c>
      <c r="AK17" s="174">
        <v>0</v>
      </c>
      <c r="AL17" s="174">
        <v>0</v>
      </c>
      <c r="AM17" s="174">
        <v>0</v>
      </c>
      <c r="AN17" s="174">
        <v>0</v>
      </c>
      <c r="AO17" s="174">
        <v>0</v>
      </c>
      <c r="AP17" s="174">
        <v>0</v>
      </c>
      <c r="AQ17" s="174">
        <v>0</v>
      </c>
      <c r="AR17" s="174">
        <v>0</v>
      </c>
      <c r="AS17" s="174">
        <v>0</v>
      </c>
      <c r="AT17" s="174">
        <v>0</v>
      </c>
      <c r="AU17" s="174">
        <v>2.3090797546012299E-5</v>
      </c>
      <c r="AV17" s="174">
        <v>2.78012195121951E-5</v>
      </c>
      <c r="AW17" s="174">
        <v>4.8403636363636303E-5</v>
      </c>
      <c r="AX17" s="174">
        <v>4.9285512782838598E-5</v>
      </c>
      <c r="AY17" s="174">
        <v>6.1821206367752304E-5</v>
      </c>
      <c r="AZ17" s="174">
        <v>8.0005139372822206E-5</v>
      </c>
      <c r="BA17" s="174">
        <v>9.0854010397466194E-5</v>
      </c>
      <c r="BB17" s="174">
        <v>9.0072800246989796E-5</v>
      </c>
      <c r="BC17" s="174">
        <v>8.4572775210695606E-5</v>
      </c>
      <c r="BD17" s="174">
        <v>1.12067070250966E-4</v>
      </c>
      <c r="BE17" s="175">
        <v>1.1165539529902299E-4</v>
      </c>
      <c r="BF17" s="132">
        <v>-6.3956730233076797E-3</v>
      </c>
      <c r="BG17" s="132">
        <v>0</v>
      </c>
      <c r="BH17" s="132">
        <v>1.4691050248053299E-5</v>
      </c>
    </row>
    <row r="18" spans="1:60">
      <c r="A18" s="124" t="s">
        <v>189</v>
      </c>
      <c r="B18" s="174">
        <v>0</v>
      </c>
      <c r="C18" s="174">
        <v>0</v>
      </c>
      <c r="D18" s="174">
        <v>0</v>
      </c>
      <c r="E18" s="174">
        <v>0</v>
      </c>
      <c r="F18" s="174">
        <v>0</v>
      </c>
      <c r="G18" s="174">
        <v>0</v>
      </c>
      <c r="H18" s="174">
        <v>0</v>
      </c>
      <c r="I18" s="174">
        <v>0</v>
      </c>
      <c r="J18" s="174">
        <v>0</v>
      </c>
      <c r="K18" s="174">
        <v>0</v>
      </c>
      <c r="L18" s="174">
        <v>0</v>
      </c>
      <c r="M18" s="174">
        <v>0</v>
      </c>
      <c r="N18" s="174">
        <v>0</v>
      </c>
      <c r="O18" s="174">
        <v>0</v>
      </c>
      <c r="P18" s="174">
        <v>0</v>
      </c>
      <c r="Q18" s="174">
        <v>0</v>
      </c>
      <c r="R18" s="174">
        <v>0</v>
      </c>
      <c r="S18" s="174">
        <v>0</v>
      </c>
      <c r="T18" s="174">
        <v>0</v>
      </c>
      <c r="U18" s="174">
        <v>0</v>
      </c>
      <c r="V18" s="174">
        <v>0</v>
      </c>
      <c r="W18" s="174">
        <v>0</v>
      </c>
      <c r="X18" s="174">
        <v>0</v>
      </c>
      <c r="Y18" s="174">
        <v>0</v>
      </c>
      <c r="Z18" s="174">
        <v>0</v>
      </c>
      <c r="AA18" s="174">
        <v>0</v>
      </c>
      <c r="AB18" s="174">
        <v>0</v>
      </c>
      <c r="AC18" s="174">
        <v>0</v>
      </c>
      <c r="AD18" s="174">
        <v>0</v>
      </c>
      <c r="AE18" s="174">
        <v>0</v>
      </c>
      <c r="AF18" s="174">
        <v>0</v>
      </c>
      <c r="AG18" s="174">
        <v>0</v>
      </c>
      <c r="AH18" s="174">
        <v>0</v>
      </c>
      <c r="AI18" s="174">
        <v>0</v>
      </c>
      <c r="AJ18" s="174">
        <v>0</v>
      </c>
      <c r="AK18" s="174">
        <v>0</v>
      </c>
      <c r="AL18" s="174">
        <v>0</v>
      </c>
      <c r="AM18" s="174">
        <v>0</v>
      </c>
      <c r="AN18" s="174">
        <v>0</v>
      </c>
      <c r="AO18" s="174">
        <v>0</v>
      </c>
      <c r="AP18" s="174">
        <v>2.6898734177215199E-6</v>
      </c>
      <c r="AQ18" s="174">
        <v>2.6729559748427701E-6</v>
      </c>
      <c r="AR18" s="174">
        <v>2.6562500000000002E-6</v>
      </c>
      <c r="AS18" s="174">
        <v>2.6397515527950299E-6</v>
      </c>
      <c r="AT18" s="174">
        <v>2.6329012350164902E-6</v>
      </c>
      <c r="AU18" s="174">
        <v>2.6167484667035E-6</v>
      </c>
      <c r="AV18" s="174">
        <v>5.20158536673989E-6</v>
      </c>
      <c r="AW18" s="174">
        <v>1.2127701485992801E-5</v>
      </c>
      <c r="AX18" s="174">
        <v>2.2631637932768599E-5</v>
      </c>
      <c r="AY18" s="174">
        <v>1.1833104295573299E-4</v>
      </c>
      <c r="AZ18" s="174">
        <v>5.42001570938286E-3</v>
      </c>
      <c r="BA18" s="174">
        <v>1.06590116961647E-2</v>
      </c>
      <c r="BB18" s="174">
        <v>1.31490134171192E-2</v>
      </c>
      <c r="BC18" s="174">
        <v>1.6103703837334799E-2</v>
      </c>
      <c r="BD18" s="174">
        <v>1.9797080361919898E-2</v>
      </c>
      <c r="BE18" s="175">
        <v>1.8745208424130199E-2</v>
      </c>
      <c r="BF18" s="132">
        <v>-5.5719749280345003E-2</v>
      </c>
      <c r="BG18" s="132">
        <v>1.4412747416768501</v>
      </c>
      <c r="BH18" s="132">
        <v>2.4663993901201E-3</v>
      </c>
    </row>
    <row r="19" spans="1:60">
      <c r="A19" s="124" t="s">
        <v>266</v>
      </c>
      <c r="B19" s="174">
        <v>0</v>
      </c>
      <c r="C19" s="174">
        <v>0</v>
      </c>
      <c r="D19" s="174">
        <v>0</v>
      </c>
      <c r="E19" s="174">
        <v>0</v>
      </c>
      <c r="F19" s="174">
        <v>0</v>
      </c>
      <c r="G19" s="174">
        <v>0</v>
      </c>
      <c r="H19" s="174">
        <v>0</v>
      </c>
      <c r="I19" s="174">
        <v>0</v>
      </c>
      <c r="J19" s="174">
        <v>0</v>
      </c>
      <c r="K19" s="174">
        <v>0</v>
      </c>
      <c r="L19" s="174">
        <v>0</v>
      </c>
      <c r="M19" s="174">
        <v>0</v>
      </c>
      <c r="N19" s="174">
        <v>0</v>
      </c>
      <c r="O19" s="174">
        <v>0</v>
      </c>
      <c r="P19" s="174">
        <v>0</v>
      </c>
      <c r="Q19" s="174">
        <v>0</v>
      </c>
      <c r="R19" s="174">
        <v>0</v>
      </c>
      <c r="S19" s="174">
        <v>0</v>
      </c>
      <c r="T19" s="174">
        <v>0</v>
      </c>
      <c r="U19" s="174">
        <v>0</v>
      </c>
      <c r="V19" s="174">
        <v>0</v>
      </c>
      <c r="W19" s="174">
        <v>0</v>
      </c>
      <c r="X19" s="174">
        <v>0</v>
      </c>
      <c r="Y19" s="174">
        <v>0</v>
      </c>
      <c r="Z19" s="174">
        <v>0</v>
      </c>
      <c r="AA19" s="174">
        <v>0</v>
      </c>
      <c r="AB19" s="174">
        <v>0</v>
      </c>
      <c r="AC19" s="174">
        <v>0</v>
      </c>
      <c r="AD19" s="174">
        <v>0</v>
      </c>
      <c r="AE19" s="174">
        <v>0</v>
      </c>
      <c r="AF19" s="174">
        <v>0</v>
      </c>
      <c r="AG19" s="174">
        <v>0</v>
      </c>
      <c r="AH19" s="174">
        <v>0</v>
      </c>
      <c r="AI19" s="174">
        <v>0</v>
      </c>
      <c r="AJ19" s="174">
        <v>1.0101010101010101E-6</v>
      </c>
      <c r="AK19" s="174">
        <v>1.2399999797344199E-6</v>
      </c>
      <c r="AL19" s="174">
        <v>3.21896101882705E-6</v>
      </c>
      <c r="AM19" s="174">
        <v>3.3561290381416201E-6</v>
      </c>
      <c r="AN19" s="174">
        <v>3.33461539046122E-6</v>
      </c>
      <c r="AO19" s="174">
        <v>4.43407644473823E-6</v>
      </c>
      <c r="AP19" s="174">
        <v>4.8980705189909602E-5</v>
      </c>
      <c r="AQ19" s="174">
        <v>4.2476929030436102E-5</v>
      </c>
      <c r="AR19" s="174">
        <v>5.92120624880306E-5</v>
      </c>
      <c r="AS19" s="174">
        <v>9.3766086830208005E-5</v>
      </c>
      <c r="AT19" s="174">
        <v>1.86367126865873E-4</v>
      </c>
      <c r="AU19" s="174">
        <v>4.32585811553744E-4</v>
      </c>
      <c r="AV19" s="174">
        <v>8.0636582652594E-4</v>
      </c>
      <c r="AW19" s="174">
        <v>1.9021809731295601E-3</v>
      </c>
      <c r="AX19" s="174">
        <v>2.3109838827470698E-3</v>
      </c>
      <c r="AY19" s="174">
        <v>3.0106076543485799E-3</v>
      </c>
      <c r="AZ19" s="174">
        <v>3.8510697737956798E-3</v>
      </c>
      <c r="BA19" s="174">
        <v>4.7649677615736004E-3</v>
      </c>
      <c r="BB19" s="174">
        <v>6.17878083984296E-3</v>
      </c>
      <c r="BC19" s="174">
        <v>7.1928074244187899E-3</v>
      </c>
      <c r="BD19" s="174">
        <v>1.19812818331434E-2</v>
      </c>
      <c r="BE19" s="175">
        <v>1.6088726658208902E-2</v>
      </c>
      <c r="BF19" s="132">
        <v>0.33915290634987899</v>
      </c>
      <c r="BG19" s="132">
        <v>0.51639867897665903</v>
      </c>
      <c r="BH19" s="132">
        <v>2.1168730013444298E-3</v>
      </c>
    </row>
    <row r="20" spans="1:60">
      <c r="A20" s="124" t="s">
        <v>267</v>
      </c>
      <c r="B20" s="174">
        <v>0</v>
      </c>
      <c r="C20" s="174">
        <v>0</v>
      </c>
      <c r="D20" s="174">
        <v>0</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74">
        <v>0</v>
      </c>
      <c r="AH20" s="174">
        <v>0</v>
      </c>
      <c r="AI20" s="174">
        <v>0</v>
      </c>
      <c r="AJ20" s="174">
        <v>0</v>
      </c>
      <c r="AK20" s="174">
        <v>1.6E-7</v>
      </c>
      <c r="AL20" s="174">
        <v>1.58961038961039E-7</v>
      </c>
      <c r="AM20" s="174">
        <v>1.57935483870968E-7</v>
      </c>
      <c r="AN20" s="174">
        <v>2.35384615384615E-7</v>
      </c>
      <c r="AO20" s="174">
        <v>2.33885350318471E-7</v>
      </c>
      <c r="AP20" s="174">
        <v>2.5177215189873399E-7</v>
      </c>
      <c r="AQ20" s="174">
        <v>3.5603773584905603E-7</v>
      </c>
      <c r="AR20" s="174">
        <v>3.5381249999999998E-7</v>
      </c>
      <c r="AS20" s="174">
        <v>9.3130434782608696E-7</v>
      </c>
      <c r="AT20" s="174">
        <v>1.20888888888889E-6</v>
      </c>
      <c r="AU20" s="174">
        <v>8.3627532000901303E-5</v>
      </c>
      <c r="AV20" s="174">
        <v>3.3246506091777798E-4</v>
      </c>
      <c r="AW20" s="174">
        <v>5.0382713096488996E-4</v>
      </c>
      <c r="AX20" s="174">
        <v>4.3413144759915098E-4</v>
      </c>
      <c r="AY20" s="174">
        <v>5.84540720620408E-4</v>
      </c>
      <c r="AZ20" s="174">
        <v>1.1186906438726101E-3</v>
      </c>
      <c r="BA20" s="174">
        <v>2.0388583249339801E-3</v>
      </c>
      <c r="BB20" s="174">
        <v>3.1170229596748202E-3</v>
      </c>
      <c r="BC20" s="174">
        <v>5.5292616548456002E-3</v>
      </c>
      <c r="BD20" s="174">
        <v>6.1655551270038602E-3</v>
      </c>
      <c r="BE20" s="175">
        <v>7.05725748843407E-3</v>
      </c>
      <c r="BF20" s="132">
        <v>0.14149905712850699</v>
      </c>
      <c r="BG20" s="132">
        <v>1.34832704581062</v>
      </c>
      <c r="BH20" s="132">
        <v>9.2855812384502398E-4</v>
      </c>
    </row>
    <row r="21" spans="1:60" s="125" customFormat="1">
      <c r="A21" s="133" t="s">
        <v>268</v>
      </c>
      <c r="B21" s="176">
        <v>0</v>
      </c>
      <c r="C21" s="176">
        <v>0</v>
      </c>
      <c r="D21" s="176">
        <v>0</v>
      </c>
      <c r="E21" s="176">
        <v>0</v>
      </c>
      <c r="F21" s="176">
        <v>0</v>
      </c>
      <c r="G21" s="176">
        <v>0</v>
      </c>
      <c r="H21" s="176">
        <v>0</v>
      </c>
      <c r="I21" s="176">
        <v>0</v>
      </c>
      <c r="J21" s="176">
        <v>0</v>
      </c>
      <c r="K21" s="176">
        <v>0</v>
      </c>
      <c r="L21" s="176">
        <v>0</v>
      </c>
      <c r="M21" s="176">
        <v>0</v>
      </c>
      <c r="N21" s="176">
        <v>0</v>
      </c>
      <c r="O21" s="176">
        <v>0</v>
      </c>
      <c r="P21" s="176">
        <v>0</v>
      </c>
      <c r="Q21" s="176">
        <v>0</v>
      </c>
      <c r="R21" s="176">
        <v>0</v>
      </c>
      <c r="S21" s="176">
        <v>0</v>
      </c>
      <c r="T21" s="176">
        <v>0</v>
      </c>
      <c r="U21" s="176">
        <v>0</v>
      </c>
      <c r="V21" s="176">
        <v>0</v>
      </c>
      <c r="W21" s="176">
        <v>0</v>
      </c>
      <c r="X21" s="176">
        <v>0</v>
      </c>
      <c r="Y21" s="176">
        <v>0</v>
      </c>
      <c r="Z21" s="176">
        <v>0</v>
      </c>
      <c r="AA21" s="176">
        <v>0</v>
      </c>
      <c r="AB21" s="176">
        <v>0</v>
      </c>
      <c r="AC21" s="176">
        <v>0</v>
      </c>
      <c r="AD21" s="176">
        <v>0</v>
      </c>
      <c r="AE21" s="176">
        <v>0</v>
      </c>
      <c r="AF21" s="176">
        <v>0</v>
      </c>
      <c r="AG21" s="176">
        <v>0</v>
      </c>
      <c r="AH21" s="176">
        <v>0</v>
      </c>
      <c r="AI21" s="176">
        <v>1.6999999999999999E-7</v>
      </c>
      <c r="AJ21" s="176">
        <v>1.2701010101010099E-6</v>
      </c>
      <c r="AK21" s="176">
        <v>2.1380136966035802E-5</v>
      </c>
      <c r="AL21" s="176">
        <v>3.6628100629216699E-5</v>
      </c>
      <c r="AM21" s="176">
        <v>5.9415822586528698E-5</v>
      </c>
      <c r="AN21" s="176">
        <v>8.1717692313538099E-5</v>
      </c>
      <c r="AO21" s="176">
        <v>1.0403733008752699E-4</v>
      </c>
      <c r="AP21" s="176">
        <v>1.6777278805636499E-4</v>
      </c>
      <c r="AQ21" s="176">
        <v>7.2361512363769407E-5</v>
      </c>
      <c r="AR21" s="176">
        <v>9.0986717863030602E-5</v>
      </c>
      <c r="AS21" s="176">
        <v>1.2870106887989701E-4</v>
      </c>
      <c r="AT21" s="176">
        <v>2.2438800821199999E-4</v>
      </c>
      <c r="AU21" s="176">
        <v>5.8031065459803605E-4</v>
      </c>
      <c r="AV21" s="176">
        <v>1.2247877386641201E-3</v>
      </c>
      <c r="AW21" s="176">
        <v>3.1482983249986199E-3</v>
      </c>
      <c r="AX21" s="176">
        <v>4.9478970148939799E-3</v>
      </c>
      <c r="AY21" s="176">
        <v>1.02893395845847E-2</v>
      </c>
      <c r="AZ21" s="176">
        <v>2.59989621637331E-2</v>
      </c>
      <c r="BA21" s="176">
        <v>4.4129718372498697E-2</v>
      </c>
      <c r="BB21" s="176">
        <v>6.8200980547228604E-2</v>
      </c>
      <c r="BC21" s="176">
        <v>0.113806872414959</v>
      </c>
      <c r="BD21" s="176">
        <v>0.17016576429757099</v>
      </c>
      <c r="BE21" s="176">
        <v>0.202284280569445</v>
      </c>
      <c r="BF21" s="135">
        <v>0.18550045663416401</v>
      </c>
      <c r="BG21" s="135">
        <v>0.94082891815357195</v>
      </c>
      <c r="BH21" s="135">
        <v>2.66155390187672E-2</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0</v>
      </c>
      <c r="C23" s="174">
        <v>0</v>
      </c>
      <c r="D23" s="174">
        <v>0</v>
      </c>
      <c r="E23" s="174">
        <v>0</v>
      </c>
      <c r="F23" s="174">
        <v>0</v>
      </c>
      <c r="G23" s="174">
        <v>0</v>
      </c>
      <c r="H23" s="174">
        <v>0</v>
      </c>
      <c r="I23" s="174">
        <v>0</v>
      </c>
      <c r="J23" s="174">
        <v>0</v>
      </c>
      <c r="K23" s="174">
        <v>0</v>
      </c>
      <c r="L23" s="174">
        <v>0</v>
      </c>
      <c r="M23" s="174">
        <v>0</v>
      </c>
      <c r="N23" s="174">
        <v>0</v>
      </c>
      <c r="O23" s="174">
        <v>0</v>
      </c>
      <c r="P23" s="174">
        <v>0</v>
      </c>
      <c r="Q23" s="174">
        <v>0</v>
      </c>
      <c r="R23" s="174">
        <v>0</v>
      </c>
      <c r="S23" s="174">
        <v>0</v>
      </c>
      <c r="T23" s="174">
        <v>0</v>
      </c>
      <c r="U23" s="174">
        <v>0</v>
      </c>
      <c r="V23" s="174">
        <v>0</v>
      </c>
      <c r="W23" s="174">
        <v>0</v>
      </c>
      <c r="X23" s="174">
        <v>0</v>
      </c>
      <c r="Y23" s="174">
        <v>0</v>
      </c>
      <c r="Z23" s="174">
        <v>0</v>
      </c>
      <c r="AA23" s="174">
        <v>0</v>
      </c>
      <c r="AB23" s="174">
        <v>0</v>
      </c>
      <c r="AC23" s="174">
        <v>0</v>
      </c>
      <c r="AD23" s="174">
        <v>1.0000000000000001E-5</v>
      </c>
      <c r="AE23" s="174">
        <v>1.0000000000000001E-5</v>
      </c>
      <c r="AF23" s="174">
        <v>1.0000000000000001E-5</v>
      </c>
      <c r="AG23" s="174">
        <v>1.0000000000000001E-5</v>
      </c>
      <c r="AH23" s="174">
        <v>2.0000000000000002E-5</v>
      </c>
      <c r="AI23" s="174">
        <v>2.0000000000000002E-5</v>
      </c>
      <c r="AJ23" s="174">
        <v>2.0000000000000002E-5</v>
      </c>
      <c r="AK23" s="174">
        <v>3.0000000000000001E-5</v>
      </c>
      <c r="AL23" s="174">
        <v>4.9675324675324699E-5</v>
      </c>
      <c r="AM23" s="174">
        <v>8.8838709677419402E-5</v>
      </c>
      <c r="AN23" s="174">
        <v>1.4711538461538499E-4</v>
      </c>
      <c r="AO23" s="174">
        <v>1.7541401273885401E-4</v>
      </c>
      <c r="AP23" s="174">
        <v>2.0353236550632901E-4</v>
      </c>
      <c r="AQ23" s="174">
        <v>2.1542087264150899E-4</v>
      </c>
      <c r="AR23" s="174">
        <v>2.3177946093749999E-4</v>
      </c>
      <c r="AS23" s="174">
        <v>2.8623268509316799E-4</v>
      </c>
      <c r="AT23" s="174">
        <v>4.6196820000000001E-4</v>
      </c>
      <c r="AU23" s="174">
        <v>8.3364481104294399E-4</v>
      </c>
      <c r="AV23" s="174">
        <v>1.6239453585365801E-3</v>
      </c>
      <c r="AW23" s="174">
        <v>3.1293882818181802E-3</v>
      </c>
      <c r="AX23" s="174">
        <v>5.7695193975903598E-3</v>
      </c>
      <c r="AY23" s="174">
        <v>7.1941699401197601E-3</v>
      </c>
      <c r="AZ23" s="174">
        <v>8.5342853571428508E-3</v>
      </c>
      <c r="BA23" s="174">
        <v>9.9225117159763305E-3</v>
      </c>
      <c r="BB23" s="174">
        <v>1.1420738999999999E-2</v>
      </c>
      <c r="BC23" s="174">
        <v>1.3019602105263201E-2</v>
      </c>
      <c r="BD23" s="174">
        <v>1.51731026956166E-2</v>
      </c>
      <c r="BE23" s="175">
        <v>1.41269004494631E-2</v>
      </c>
      <c r="BF23" s="132">
        <v>-7.1494957661267095E-2</v>
      </c>
      <c r="BG23" s="132">
        <v>0.41790205378112799</v>
      </c>
      <c r="BH23" s="132">
        <v>1.8587458653162401E-3</v>
      </c>
    </row>
    <row r="24" spans="1:60">
      <c r="A24" s="136" t="s">
        <v>270</v>
      </c>
      <c r="B24" s="174">
        <v>0</v>
      </c>
      <c r="C24" s="174">
        <v>0</v>
      </c>
      <c r="D24" s="174">
        <v>0</v>
      </c>
      <c r="E24" s="174">
        <v>0</v>
      </c>
      <c r="F24" s="174">
        <v>0</v>
      </c>
      <c r="G24" s="174">
        <v>0</v>
      </c>
      <c r="H24" s="174">
        <v>0</v>
      </c>
      <c r="I24" s="174">
        <v>0</v>
      </c>
      <c r="J24" s="174">
        <v>0</v>
      </c>
      <c r="K24" s="174">
        <v>0</v>
      </c>
      <c r="L24" s="174">
        <v>0</v>
      </c>
      <c r="M24" s="174">
        <v>0</v>
      </c>
      <c r="N24" s="174">
        <v>0</v>
      </c>
      <c r="O24" s="174">
        <v>0</v>
      </c>
      <c r="P24" s="174">
        <v>0</v>
      </c>
      <c r="Q24" s="174">
        <v>0</v>
      </c>
      <c r="R24" s="174">
        <v>0</v>
      </c>
      <c r="S24" s="174">
        <v>0</v>
      </c>
      <c r="T24" s="174">
        <v>0</v>
      </c>
      <c r="U24" s="174">
        <v>0</v>
      </c>
      <c r="V24" s="174">
        <v>0</v>
      </c>
      <c r="W24" s="174">
        <v>0</v>
      </c>
      <c r="X24" s="174">
        <v>0</v>
      </c>
      <c r="Y24" s="174">
        <v>0</v>
      </c>
      <c r="Z24" s="174">
        <v>0</v>
      </c>
      <c r="AA24" s="174">
        <v>0</v>
      </c>
      <c r="AB24" s="174">
        <v>0</v>
      </c>
      <c r="AC24" s="174">
        <v>0</v>
      </c>
      <c r="AD24" s="174">
        <v>0</v>
      </c>
      <c r="AE24" s="174">
        <v>0</v>
      </c>
      <c r="AF24" s="174">
        <v>0</v>
      </c>
      <c r="AG24" s="174">
        <v>0</v>
      </c>
      <c r="AH24" s="174">
        <v>0</v>
      </c>
      <c r="AI24" s="174">
        <v>0</v>
      </c>
      <c r="AJ24" s="174">
        <v>0</v>
      </c>
      <c r="AK24" s="174">
        <v>0</v>
      </c>
      <c r="AL24" s="174">
        <v>0</v>
      </c>
      <c r="AM24" s="174">
        <v>0</v>
      </c>
      <c r="AN24" s="174">
        <v>0</v>
      </c>
      <c r="AO24" s="174">
        <v>9.7452229299363102E-6</v>
      </c>
      <c r="AP24" s="174">
        <v>9.6835443037974705E-6</v>
      </c>
      <c r="AQ24" s="174">
        <v>1.92452830188679E-5</v>
      </c>
      <c r="AR24" s="174">
        <v>5.7374999999999999E-5</v>
      </c>
      <c r="AS24" s="174">
        <v>3.9913043478260899E-4</v>
      </c>
      <c r="AT24" s="174">
        <v>1.5677777777777799E-3</v>
      </c>
      <c r="AU24" s="174">
        <v>5.2564417177914102E-3</v>
      </c>
      <c r="AV24" s="174">
        <v>1.0905914634146301E-2</v>
      </c>
      <c r="AW24" s="174">
        <v>1.99178181818182E-2</v>
      </c>
      <c r="AX24" s="174">
        <v>2.43693975903614E-2</v>
      </c>
      <c r="AY24" s="174">
        <v>2.6442431137724501E-2</v>
      </c>
      <c r="AZ24" s="174">
        <v>2.7834160714285801E-2</v>
      </c>
      <c r="BA24" s="174">
        <v>2.8021633136094699E-2</v>
      </c>
      <c r="BB24" s="174">
        <v>2.9768400000000101E-2</v>
      </c>
      <c r="BC24" s="174">
        <v>3.4920684210526402E-2</v>
      </c>
      <c r="BD24" s="174">
        <v>3.78593691110201E-2</v>
      </c>
      <c r="BE24" s="175">
        <v>4.5628313050360601E-2</v>
      </c>
      <c r="BF24" s="132">
        <v>0.20191240891861301</v>
      </c>
      <c r="BG24" s="132">
        <v>0.37495627324700098</v>
      </c>
      <c r="BH24" s="132">
        <v>6.0035418616499097E-3</v>
      </c>
    </row>
    <row r="25" spans="1:60">
      <c r="A25" s="136" t="s">
        <v>271</v>
      </c>
      <c r="B25" s="174">
        <v>0</v>
      </c>
      <c r="C25" s="174">
        <v>0</v>
      </c>
      <c r="D25" s="174">
        <v>0</v>
      </c>
      <c r="E25" s="174">
        <v>0</v>
      </c>
      <c r="F25" s="174">
        <v>0</v>
      </c>
      <c r="G25" s="174">
        <v>0</v>
      </c>
      <c r="H25" s="174">
        <v>0</v>
      </c>
      <c r="I25" s="174">
        <v>0</v>
      </c>
      <c r="J25" s="174">
        <v>0</v>
      </c>
      <c r="K25" s="174">
        <v>0</v>
      </c>
      <c r="L25" s="174">
        <v>0</v>
      </c>
      <c r="M25" s="174">
        <v>0</v>
      </c>
      <c r="N25" s="174">
        <v>0</v>
      </c>
      <c r="O25" s="174">
        <v>0</v>
      </c>
      <c r="P25" s="174">
        <v>0</v>
      </c>
      <c r="Q25" s="174">
        <v>0</v>
      </c>
      <c r="R25" s="174">
        <v>0</v>
      </c>
      <c r="S25" s="174">
        <v>0</v>
      </c>
      <c r="T25" s="174">
        <v>0</v>
      </c>
      <c r="U25" s="174">
        <v>0</v>
      </c>
      <c r="V25" s="174">
        <v>0</v>
      </c>
      <c r="W25" s="174">
        <v>0</v>
      </c>
      <c r="X25" s="174">
        <v>0</v>
      </c>
      <c r="Y25" s="174">
        <v>0</v>
      </c>
      <c r="Z25" s="174">
        <v>0</v>
      </c>
      <c r="AA25" s="174">
        <v>0</v>
      </c>
      <c r="AB25" s="174">
        <v>0</v>
      </c>
      <c r="AC25" s="174">
        <v>0</v>
      </c>
      <c r="AD25" s="174">
        <v>0</v>
      </c>
      <c r="AE25" s="174">
        <v>0</v>
      </c>
      <c r="AF25" s="174">
        <v>0</v>
      </c>
      <c r="AG25" s="174">
        <v>0</v>
      </c>
      <c r="AH25" s="174">
        <v>0</v>
      </c>
      <c r="AI25" s="174">
        <v>0</v>
      </c>
      <c r="AJ25" s="174">
        <v>0</v>
      </c>
      <c r="AK25" s="174">
        <v>0</v>
      </c>
      <c r="AL25" s="174">
        <v>0</v>
      </c>
      <c r="AM25" s="174">
        <v>0</v>
      </c>
      <c r="AN25" s="174">
        <v>0</v>
      </c>
      <c r="AO25" s="174">
        <v>0</v>
      </c>
      <c r="AP25" s="174">
        <v>0</v>
      </c>
      <c r="AQ25" s="174">
        <v>0</v>
      </c>
      <c r="AR25" s="174">
        <v>0</v>
      </c>
      <c r="AS25" s="174">
        <v>0</v>
      </c>
      <c r="AT25" s="174">
        <v>2.8333333333333301E-5</v>
      </c>
      <c r="AU25" s="174">
        <v>1.4079754601227E-4</v>
      </c>
      <c r="AV25" s="174">
        <v>9.4225609756097496E-4</v>
      </c>
      <c r="AW25" s="174">
        <v>7.548E-3</v>
      </c>
      <c r="AX25" s="174">
        <v>1.2544156626506001E-2</v>
      </c>
      <c r="AY25" s="174">
        <v>1.14704191616766E-2</v>
      </c>
      <c r="AZ25" s="174">
        <v>1.2595178571428599E-2</v>
      </c>
      <c r="BA25" s="174">
        <v>1.25478106508876E-2</v>
      </c>
      <c r="BB25" s="174">
        <v>1.2626685E-2</v>
      </c>
      <c r="BC25" s="174">
        <v>1.20143026315789E-2</v>
      </c>
      <c r="BD25" s="174">
        <v>1.28589922163048E-2</v>
      </c>
      <c r="BE25" s="175">
        <v>1.32986379386057E-2</v>
      </c>
      <c r="BF25" s="132">
        <v>3.1364094415932103E-2</v>
      </c>
      <c r="BG25" s="132">
        <v>0.84370284671092899</v>
      </c>
      <c r="BH25" s="132">
        <v>1.74976728767565E-3</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0</v>
      </c>
      <c r="AB26" s="174">
        <v>0</v>
      </c>
      <c r="AC26" s="174">
        <v>0</v>
      </c>
      <c r="AD26" s="174">
        <v>0</v>
      </c>
      <c r="AE26" s="174">
        <v>0</v>
      </c>
      <c r="AF26" s="174">
        <v>0</v>
      </c>
      <c r="AG26" s="174">
        <v>0</v>
      </c>
      <c r="AH26" s="174">
        <v>0</v>
      </c>
      <c r="AI26" s="174">
        <v>0</v>
      </c>
      <c r="AJ26" s="174">
        <v>0</v>
      </c>
      <c r="AK26" s="174">
        <v>0</v>
      </c>
      <c r="AL26" s="174">
        <v>0</v>
      </c>
      <c r="AM26" s="174">
        <v>0</v>
      </c>
      <c r="AN26" s="174">
        <v>0</v>
      </c>
      <c r="AO26" s="174">
        <v>0</v>
      </c>
      <c r="AP26" s="174">
        <v>0</v>
      </c>
      <c r="AQ26" s="174">
        <v>0</v>
      </c>
      <c r="AR26" s="174">
        <v>0</v>
      </c>
      <c r="AS26" s="174">
        <v>0</v>
      </c>
      <c r="AT26" s="174">
        <v>1.55493333333333E-7</v>
      </c>
      <c r="AU26" s="174">
        <v>1.54539386503067E-7</v>
      </c>
      <c r="AV26" s="174">
        <v>1.5359707317073201E-7</v>
      </c>
      <c r="AW26" s="174">
        <v>1.8545454545454501E-5</v>
      </c>
      <c r="AX26" s="174">
        <v>1.04094923313253E-4</v>
      </c>
      <c r="AY26" s="174">
        <v>3.2065868263473003E-4</v>
      </c>
      <c r="AZ26" s="174">
        <v>5.1910714285714201E-4</v>
      </c>
      <c r="BA26" s="174">
        <v>5.9751479289940797E-4</v>
      </c>
      <c r="BB26" s="174">
        <v>7.0830000000000003E-4</v>
      </c>
      <c r="BC26" s="174">
        <v>6.7015789473684202E-4</v>
      </c>
      <c r="BD26" s="174">
        <v>7.4078492421138903E-4</v>
      </c>
      <c r="BE26" s="175">
        <v>7.4658218341679301E-4</v>
      </c>
      <c r="BF26" s="132">
        <v>5.0722106395604304E-3</v>
      </c>
      <c r="BG26" s="132">
        <v>1.33237316577948</v>
      </c>
      <c r="BH26" s="132">
        <v>9.8231494694044695E-5</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174">
        <v>0</v>
      </c>
      <c r="AH27" s="174">
        <v>0</v>
      </c>
      <c r="AI27" s="174">
        <v>0</v>
      </c>
      <c r="AJ27" s="174">
        <v>0</v>
      </c>
      <c r="AK27" s="174">
        <v>0</v>
      </c>
      <c r="AL27" s="174">
        <v>0</v>
      </c>
      <c r="AM27" s="174">
        <v>0</v>
      </c>
      <c r="AN27" s="174">
        <v>0</v>
      </c>
      <c r="AO27" s="174">
        <v>3.8980891719745197E-6</v>
      </c>
      <c r="AP27" s="174">
        <v>5.4808860759493697E-6</v>
      </c>
      <c r="AQ27" s="174">
        <v>9.6418867924528292E-6</v>
      </c>
      <c r="AR27" s="174">
        <v>1.65718125E-5</v>
      </c>
      <c r="AS27" s="174">
        <v>2.8509316770186299E-5</v>
      </c>
      <c r="AT27" s="174">
        <v>3.7777777777777799E-5</v>
      </c>
      <c r="AU27" s="174">
        <v>6.5705521472392606E-5</v>
      </c>
      <c r="AV27" s="174">
        <v>1.11951219512195E-4</v>
      </c>
      <c r="AW27" s="174">
        <v>2.04E-4</v>
      </c>
      <c r="AX27" s="174">
        <v>4.33192771084337E-4</v>
      </c>
      <c r="AY27" s="174">
        <v>7.6591616766466997E-4</v>
      </c>
      <c r="AZ27" s="174">
        <v>1.15350160714286E-3</v>
      </c>
      <c r="BA27" s="174">
        <v>1.3212047928994101E-3</v>
      </c>
      <c r="BB27" s="174">
        <v>1.5481799999999999E-3</v>
      </c>
      <c r="BC27" s="174">
        <v>1.71637368421053E-3</v>
      </c>
      <c r="BD27" s="174">
        <v>1.94571483818107E-3</v>
      </c>
      <c r="BE27" s="175">
        <v>2.8854204081632702E-3</v>
      </c>
      <c r="BF27" s="132">
        <v>0.47890980187821802</v>
      </c>
      <c r="BG27" s="132">
        <v>0.48314727555322301</v>
      </c>
      <c r="BH27" s="132">
        <v>3.7964897342901497E-4</v>
      </c>
    </row>
    <row r="28" spans="1:60">
      <c r="A28" s="136" t="s">
        <v>275</v>
      </c>
      <c r="B28" s="174">
        <v>0</v>
      </c>
      <c r="C28" s="174">
        <v>0</v>
      </c>
      <c r="D28" s="174">
        <v>0</v>
      </c>
      <c r="E28" s="174">
        <v>0</v>
      </c>
      <c r="F28" s="174">
        <v>0</v>
      </c>
      <c r="G28" s="174">
        <v>0</v>
      </c>
      <c r="H28" s="174">
        <v>0</v>
      </c>
      <c r="I28" s="174">
        <v>0</v>
      </c>
      <c r="J28" s="174">
        <v>0</v>
      </c>
      <c r="K28" s="174">
        <v>0</v>
      </c>
      <c r="L28" s="174">
        <v>0</v>
      </c>
      <c r="M28" s="174">
        <v>0</v>
      </c>
      <c r="N28" s="174">
        <v>0</v>
      </c>
      <c r="O28" s="174">
        <v>0</v>
      </c>
      <c r="P28" s="174">
        <v>0</v>
      </c>
      <c r="Q28" s="174">
        <v>0</v>
      </c>
      <c r="R28" s="174">
        <v>0</v>
      </c>
      <c r="S28" s="174">
        <v>0</v>
      </c>
      <c r="T28" s="174">
        <v>0</v>
      </c>
      <c r="U28" s="174">
        <v>0</v>
      </c>
      <c r="V28" s="174">
        <v>0</v>
      </c>
      <c r="W28" s="174">
        <v>0</v>
      </c>
      <c r="X28" s="174">
        <v>0</v>
      </c>
      <c r="Y28" s="174">
        <v>0</v>
      </c>
      <c r="Z28" s="174">
        <v>0</v>
      </c>
      <c r="AA28" s="174">
        <v>0</v>
      </c>
      <c r="AB28" s="174">
        <v>0</v>
      </c>
      <c r="AC28" s="174">
        <v>0</v>
      </c>
      <c r="AD28" s="174">
        <v>0</v>
      </c>
      <c r="AE28" s="174">
        <v>0</v>
      </c>
      <c r="AF28" s="174">
        <v>0</v>
      </c>
      <c r="AG28" s="174">
        <v>0</v>
      </c>
      <c r="AH28" s="174">
        <v>0</v>
      </c>
      <c r="AI28" s="174">
        <v>0</v>
      </c>
      <c r="AJ28" s="174">
        <v>0</v>
      </c>
      <c r="AK28" s="174">
        <v>0</v>
      </c>
      <c r="AL28" s="174">
        <v>0</v>
      </c>
      <c r="AM28" s="174">
        <v>0</v>
      </c>
      <c r="AN28" s="174">
        <v>0</v>
      </c>
      <c r="AO28" s="174">
        <v>9.7452229299363097E-7</v>
      </c>
      <c r="AP28" s="174">
        <v>6.58481012658228E-7</v>
      </c>
      <c r="AQ28" s="174">
        <v>1.6358490566037701E-6</v>
      </c>
      <c r="AR28" s="174">
        <v>1.6772625000000001E-5</v>
      </c>
      <c r="AS28" s="174">
        <v>1.22941677018633E-4</v>
      </c>
      <c r="AT28" s="174">
        <v>8.3873277777777699E-4</v>
      </c>
      <c r="AU28" s="174">
        <v>5.77928871165644E-3</v>
      </c>
      <c r="AV28" s="174">
        <v>1.97593902439024E-2</v>
      </c>
      <c r="AW28" s="174">
        <v>2.0150563636363601E-2</v>
      </c>
      <c r="AX28" s="174">
        <v>1.90807590361446E-2</v>
      </c>
      <c r="AY28" s="174">
        <v>1.9449323353293399E-2</v>
      </c>
      <c r="AZ28" s="174">
        <v>2.061675E-2</v>
      </c>
      <c r="BA28" s="174">
        <v>1.9292485207100599E-2</v>
      </c>
      <c r="BB28" s="174">
        <v>1.9740311999999999E-2</v>
      </c>
      <c r="BC28" s="174">
        <v>2.09339521052632E-2</v>
      </c>
      <c r="BD28" s="174">
        <v>2.0377379762392501E-2</v>
      </c>
      <c r="BE28" s="175">
        <v>1.9833573877551001E-2</v>
      </c>
      <c r="BF28" s="132">
        <v>-2.9346068256856799E-2</v>
      </c>
      <c r="BG28" s="132">
        <v>0.37579102616339799</v>
      </c>
      <c r="BH28" s="132">
        <v>2.6096009928875201E-3</v>
      </c>
    </row>
    <row r="29" spans="1:60">
      <c r="A29" s="136" t="s">
        <v>276</v>
      </c>
      <c r="B29" s="174">
        <v>0</v>
      </c>
      <c r="C29" s="174">
        <v>0</v>
      </c>
      <c r="D29" s="174">
        <v>0</v>
      </c>
      <c r="E29" s="174">
        <v>0</v>
      </c>
      <c r="F29" s="174">
        <v>0</v>
      </c>
      <c r="G29" s="174">
        <v>0</v>
      </c>
      <c r="H29" s="174">
        <v>0</v>
      </c>
      <c r="I29" s="174">
        <v>0</v>
      </c>
      <c r="J29" s="174">
        <v>0</v>
      </c>
      <c r="K29" s="174">
        <v>0</v>
      </c>
      <c r="L29" s="174">
        <v>0</v>
      </c>
      <c r="M29" s="174">
        <v>0</v>
      </c>
      <c r="N29" s="174">
        <v>0</v>
      </c>
      <c r="O29" s="174">
        <v>0</v>
      </c>
      <c r="P29" s="174">
        <v>0</v>
      </c>
      <c r="Q29" s="174">
        <v>0</v>
      </c>
      <c r="R29" s="174">
        <v>0</v>
      </c>
      <c r="S29" s="174">
        <v>0</v>
      </c>
      <c r="T29" s="174">
        <v>0</v>
      </c>
      <c r="U29" s="174">
        <v>0</v>
      </c>
      <c r="V29" s="174">
        <v>0</v>
      </c>
      <c r="W29" s="174">
        <v>0</v>
      </c>
      <c r="X29" s="174">
        <v>0</v>
      </c>
      <c r="Y29" s="174">
        <v>0</v>
      </c>
      <c r="Z29" s="174">
        <v>0</v>
      </c>
      <c r="AA29" s="174">
        <v>0</v>
      </c>
      <c r="AB29" s="174">
        <v>0</v>
      </c>
      <c r="AC29" s="174">
        <v>0</v>
      </c>
      <c r="AD29" s="174">
        <v>0</v>
      </c>
      <c r="AE29" s="174">
        <v>0</v>
      </c>
      <c r="AF29" s="174">
        <v>0</v>
      </c>
      <c r="AG29" s="174">
        <v>1.6111111111111101E-6</v>
      </c>
      <c r="AH29" s="174">
        <v>3.19444444444444E-6</v>
      </c>
      <c r="AI29" s="174">
        <v>3.9999999999999998E-6</v>
      </c>
      <c r="AJ29" s="174">
        <v>8.8055555555555603E-6</v>
      </c>
      <c r="AK29" s="174">
        <v>1.2E-5</v>
      </c>
      <c r="AL29" s="174">
        <v>1.1922077922077901E-5</v>
      </c>
      <c r="AM29" s="174">
        <v>1.26403225806452E-5</v>
      </c>
      <c r="AN29" s="174">
        <v>1.49022435897436E-5</v>
      </c>
      <c r="AO29" s="174">
        <v>1.7920382165605102E-5</v>
      </c>
      <c r="AP29" s="174">
        <v>2.0927215189873399E-5</v>
      </c>
      <c r="AQ29" s="174">
        <v>2.1303459119496801E-5</v>
      </c>
      <c r="AR29" s="174">
        <v>2.3853124999999999E-5</v>
      </c>
      <c r="AS29" s="174">
        <v>2.4919254658385101E-5</v>
      </c>
      <c r="AT29" s="174">
        <v>3.5416666666666601E-5</v>
      </c>
      <c r="AU29" s="174">
        <v>5.78312883435582E-5</v>
      </c>
      <c r="AV29" s="174">
        <v>1.4115701219512199E-4</v>
      </c>
      <c r="AW29" s="174">
        <v>9.6307575757575699E-4</v>
      </c>
      <c r="AX29" s="174">
        <v>4.7701129518072302E-3</v>
      </c>
      <c r="AY29" s="174">
        <v>5.4559311377245503E-3</v>
      </c>
      <c r="AZ29" s="174">
        <v>5.5030922619047603E-3</v>
      </c>
      <c r="BA29" s="174">
        <v>6.7336346153846101E-3</v>
      </c>
      <c r="BB29" s="174">
        <v>6.7633750000000003E-3</v>
      </c>
      <c r="BC29" s="174">
        <v>8.5266005263157901E-3</v>
      </c>
      <c r="BD29" s="174">
        <v>8.5869492466657607E-3</v>
      </c>
      <c r="BE29" s="175">
        <v>1.0491996271054901E-2</v>
      </c>
      <c r="BF29" s="132">
        <v>0.218515367217226</v>
      </c>
      <c r="BG29" s="132">
        <v>0.73166197770114105</v>
      </c>
      <c r="BH29" s="132">
        <v>1.38048362112425E-3</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0</v>
      </c>
      <c r="W30" s="174">
        <v>0</v>
      </c>
      <c r="X30" s="174">
        <v>0</v>
      </c>
      <c r="Y30" s="174">
        <v>0</v>
      </c>
      <c r="Z30" s="174">
        <v>0</v>
      </c>
      <c r="AA30" s="174">
        <v>0</v>
      </c>
      <c r="AB30" s="174">
        <v>0</v>
      </c>
      <c r="AC30" s="174">
        <v>0</v>
      </c>
      <c r="AD30" s="174">
        <v>0</v>
      </c>
      <c r="AE30" s="174">
        <v>0</v>
      </c>
      <c r="AF30" s="174">
        <v>0</v>
      </c>
      <c r="AG30" s="174">
        <v>0</v>
      </c>
      <c r="AH30" s="174">
        <v>0</v>
      </c>
      <c r="AI30" s="174">
        <v>0</v>
      </c>
      <c r="AJ30" s="174">
        <v>0</v>
      </c>
      <c r="AK30" s="174">
        <v>0</v>
      </c>
      <c r="AL30" s="174">
        <v>0</v>
      </c>
      <c r="AM30" s="174">
        <v>0</v>
      </c>
      <c r="AN30" s="174">
        <v>0</v>
      </c>
      <c r="AO30" s="174">
        <v>0</v>
      </c>
      <c r="AP30" s="174">
        <v>0</v>
      </c>
      <c r="AQ30" s="174">
        <v>0</v>
      </c>
      <c r="AR30" s="174">
        <v>0</v>
      </c>
      <c r="AS30" s="174">
        <v>0</v>
      </c>
      <c r="AT30" s="174">
        <v>9.4444444444444399E-7</v>
      </c>
      <c r="AU30" s="174">
        <v>9.38650306748466E-7</v>
      </c>
      <c r="AV30" s="174">
        <v>1.8658536585365799E-6</v>
      </c>
      <c r="AW30" s="174">
        <v>2.78181818181818E-6</v>
      </c>
      <c r="AX30" s="174">
        <v>1.2903614457831301E-5</v>
      </c>
      <c r="AY30" s="174">
        <v>2.8401197604790401E-5</v>
      </c>
      <c r="AZ30" s="174">
        <v>5.3732142857142802E-5</v>
      </c>
      <c r="BA30" s="174">
        <v>8.7608343195266197E-5</v>
      </c>
      <c r="BB30" s="174">
        <v>1.3042800000000001E-4</v>
      </c>
      <c r="BC30" s="174">
        <v>2.7559684210526299E-4</v>
      </c>
      <c r="BD30" s="174">
        <v>1.0380700426080899E-3</v>
      </c>
      <c r="BE30" s="175">
        <v>1.11744321097617E-3</v>
      </c>
      <c r="BF30" s="132">
        <v>7.3521093672133997E-2</v>
      </c>
      <c r="BG30" s="132">
        <v>1.0142112818473801</v>
      </c>
      <c r="BH30" s="132">
        <v>1.4702750653322499E-4</v>
      </c>
    </row>
    <row r="31" spans="1:60">
      <c r="A31" s="136" t="s">
        <v>278</v>
      </c>
      <c r="B31" s="174">
        <v>0</v>
      </c>
      <c r="C31" s="174">
        <v>0</v>
      </c>
      <c r="D31" s="174">
        <v>0</v>
      </c>
      <c r="E31" s="174">
        <v>0</v>
      </c>
      <c r="F31" s="174">
        <v>0</v>
      </c>
      <c r="G31" s="174">
        <v>0</v>
      </c>
      <c r="H31" s="174">
        <v>0</v>
      </c>
      <c r="I31" s="174">
        <v>0</v>
      </c>
      <c r="J31" s="174">
        <v>0</v>
      </c>
      <c r="K31" s="174">
        <v>0</v>
      </c>
      <c r="L31" s="174">
        <v>0</v>
      </c>
      <c r="M31" s="174">
        <v>0</v>
      </c>
      <c r="N31" s="174">
        <v>0</v>
      </c>
      <c r="O31" s="174">
        <v>0</v>
      </c>
      <c r="P31" s="174">
        <v>0</v>
      </c>
      <c r="Q31" s="174">
        <v>0</v>
      </c>
      <c r="R31" s="174">
        <v>0</v>
      </c>
      <c r="S31" s="174">
        <v>0</v>
      </c>
      <c r="T31" s="174">
        <v>0</v>
      </c>
      <c r="U31" s="174">
        <v>0</v>
      </c>
      <c r="V31" s="174">
        <v>0</v>
      </c>
      <c r="W31" s="174">
        <v>0</v>
      </c>
      <c r="X31" s="174">
        <v>0</v>
      </c>
      <c r="Y31" s="174">
        <v>0</v>
      </c>
      <c r="Z31" s="174">
        <v>0</v>
      </c>
      <c r="AA31" s="174">
        <v>5.0000000000000004E-6</v>
      </c>
      <c r="AB31" s="174">
        <v>5.0000000000000004E-6</v>
      </c>
      <c r="AC31" s="174">
        <v>6.0000000000000002E-6</v>
      </c>
      <c r="AD31" s="174">
        <v>6.9999999999999999E-6</v>
      </c>
      <c r="AE31" s="174">
        <v>7.9999999999999996E-6</v>
      </c>
      <c r="AF31" s="174">
        <v>7.9999999999999996E-6</v>
      </c>
      <c r="AG31" s="174">
        <v>1.0000000000000001E-5</v>
      </c>
      <c r="AH31" s="174">
        <v>1.2E-5</v>
      </c>
      <c r="AI31" s="174">
        <v>1.2999999999999999E-5</v>
      </c>
      <c r="AJ31" s="174">
        <v>1.4E-5</v>
      </c>
      <c r="AK31" s="174">
        <v>1.5999999999999999E-5</v>
      </c>
      <c r="AL31" s="174">
        <v>1.6889610389610401E-5</v>
      </c>
      <c r="AM31" s="174">
        <v>1.8754838709677399E-5</v>
      </c>
      <c r="AN31" s="174">
        <v>2.0596153846153801E-5</v>
      </c>
      <c r="AO31" s="174">
        <v>2.3388535031847101E-5</v>
      </c>
      <c r="AP31" s="174">
        <v>2.51772151898734E-5</v>
      </c>
      <c r="AQ31" s="174">
        <v>3.2716981132075503E-5</v>
      </c>
      <c r="AR31" s="174">
        <v>3.6337500000000002E-5</v>
      </c>
      <c r="AS31" s="174">
        <v>3.7062111801242199E-5</v>
      </c>
      <c r="AT31" s="174">
        <v>4.0611111111111097E-5</v>
      </c>
      <c r="AU31" s="174">
        <v>4.4116564417177901E-5</v>
      </c>
      <c r="AV31" s="174">
        <v>4.94451219512195E-5</v>
      </c>
      <c r="AW31" s="174">
        <v>5.2854545454545401E-5</v>
      </c>
      <c r="AX31" s="174">
        <v>5.9909638554216799E-5</v>
      </c>
      <c r="AY31" s="174">
        <v>7.3293413173652604E-5</v>
      </c>
      <c r="AZ31" s="174">
        <v>1.0119047619047601E-4</v>
      </c>
      <c r="BA31" s="174">
        <v>2.01183431952663E-4</v>
      </c>
      <c r="BB31" s="174">
        <v>4.4545454545454603E-4</v>
      </c>
      <c r="BC31" s="174">
        <v>8.1339712918660303E-4</v>
      </c>
      <c r="BD31" s="174">
        <v>1.3236502675257301E-3</v>
      </c>
      <c r="BE31" s="175">
        <v>2.29666460523603E-3</v>
      </c>
      <c r="BF31" s="132">
        <v>0.73035855582335596</v>
      </c>
      <c r="BG31" s="132">
        <v>0.41681399472231601</v>
      </c>
      <c r="BH31" s="132">
        <v>3.0218347289074802E-4</v>
      </c>
    </row>
    <row r="32" spans="1:60">
      <c r="A32" s="136" t="s">
        <v>279</v>
      </c>
      <c r="B32" s="174">
        <v>0</v>
      </c>
      <c r="C32" s="174">
        <v>0</v>
      </c>
      <c r="D32" s="174">
        <v>0</v>
      </c>
      <c r="E32" s="174">
        <v>0</v>
      </c>
      <c r="F32" s="174">
        <v>0</v>
      </c>
      <c r="G32" s="174">
        <v>0</v>
      </c>
      <c r="H32" s="174">
        <v>0</v>
      </c>
      <c r="I32" s="174">
        <v>0</v>
      </c>
      <c r="J32" s="174">
        <v>0</v>
      </c>
      <c r="K32" s="174">
        <v>0</v>
      </c>
      <c r="L32" s="174">
        <v>0</v>
      </c>
      <c r="M32" s="174">
        <v>0</v>
      </c>
      <c r="N32" s="174">
        <v>0</v>
      </c>
      <c r="O32" s="174">
        <v>0</v>
      </c>
      <c r="P32" s="174">
        <v>0</v>
      </c>
      <c r="Q32" s="174">
        <v>0</v>
      </c>
      <c r="R32" s="174">
        <v>0</v>
      </c>
      <c r="S32" s="174">
        <v>0</v>
      </c>
      <c r="T32" s="174">
        <v>0</v>
      </c>
      <c r="U32" s="174">
        <v>0</v>
      </c>
      <c r="V32" s="174">
        <v>0</v>
      </c>
      <c r="W32" s="174">
        <v>0</v>
      </c>
      <c r="X32" s="174">
        <v>0</v>
      </c>
      <c r="Y32" s="174">
        <v>0</v>
      </c>
      <c r="Z32" s="174">
        <v>0</v>
      </c>
      <c r="AA32" s="174">
        <v>0</v>
      </c>
      <c r="AB32" s="174">
        <v>0</v>
      </c>
      <c r="AC32" s="174">
        <v>1.488E-5</v>
      </c>
      <c r="AD32" s="174">
        <v>1.683E-5</v>
      </c>
      <c r="AE32" s="174">
        <v>1.8785000000000001E-5</v>
      </c>
      <c r="AF32" s="174">
        <v>2.0400000000000001E-5</v>
      </c>
      <c r="AG32" s="174">
        <v>2.6503E-5</v>
      </c>
      <c r="AH32" s="174">
        <v>3.4068E-5</v>
      </c>
      <c r="AI32" s="174">
        <v>4.0884999999999999E-5</v>
      </c>
      <c r="AJ32" s="174">
        <v>4.5475000000000001E-5</v>
      </c>
      <c r="AK32" s="174">
        <v>5.2232499999999998E-5</v>
      </c>
      <c r="AL32" s="174">
        <v>6.1204967532467493E-5</v>
      </c>
      <c r="AM32" s="174">
        <v>7.0117925806451595E-5</v>
      </c>
      <c r="AN32" s="174">
        <v>7.61792884615385E-5</v>
      </c>
      <c r="AO32" s="174">
        <v>8.2327487388534994E-5</v>
      </c>
      <c r="AP32" s="174">
        <v>1.01684574683544E-4</v>
      </c>
      <c r="AQ32" s="174">
        <v>1.14567650943396E-4</v>
      </c>
      <c r="AR32" s="174">
        <v>1.72125E-4</v>
      </c>
      <c r="AS32" s="174">
        <v>3.9913043478260899E-4</v>
      </c>
      <c r="AT32" s="174">
        <v>1.64333333333333E-3</v>
      </c>
      <c r="AU32" s="174">
        <v>5.8196319018404899E-3</v>
      </c>
      <c r="AV32" s="174">
        <v>1.9386219512195099E-2</v>
      </c>
      <c r="AW32" s="174">
        <v>3.7239272727272697E-2</v>
      </c>
      <c r="AX32" s="174">
        <v>4.3641867469879497E-2</v>
      </c>
      <c r="AY32" s="174">
        <v>5.4172994011975999E-2</v>
      </c>
      <c r="AZ32" s="174">
        <v>6.6146659373185701E-2</v>
      </c>
      <c r="BA32" s="174">
        <v>7.3919308414260296E-2</v>
      </c>
      <c r="BB32" s="174">
        <v>8.1923626430999999E-2</v>
      </c>
      <c r="BC32" s="174">
        <v>9.3155987177826305E-2</v>
      </c>
      <c r="BD32" s="174">
        <v>0.104720213889547</v>
      </c>
      <c r="BE32" s="175">
        <v>0.11612544623742201</v>
      </c>
      <c r="BF32" s="132">
        <v>0.10588165642573</v>
      </c>
      <c r="BG32" s="132">
        <v>0.51506227915615099</v>
      </c>
      <c r="BH32" s="132">
        <v>1.52791968644484E-2</v>
      </c>
    </row>
    <row r="33" spans="1:60">
      <c r="A33" s="136" t="s">
        <v>280</v>
      </c>
      <c r="B33" s="174">
        <v>0</v>
      </c>
      <c r="C33" s="174">
        <v>0</v>
      </c>
      <c r="D33" s="174">
        <v>0</v>
      </c>
      <c r="E33" s="174">
        <v>0</v>
      </c>
      <c r="F33" s="174">
        <v>0</v>
      </c>
      <c r="G33" s="174">
        <v>0</v>
      </c>
      <c r="H33" s="174">
        <v>0</v>
      </c>
      <c r="I33" s="174">
        <v>0</v>
      </c>
      <c r="J33" s="174">
        <v>0</v>
      </c>
      <c r="K33" s="174">
        <v>0</v>
      </c>
      <c r="L33" s="174">
        <v>0</v>
      </c>
      <c r="M33" s="174">
        <v>0</v>
      </c>
      <c r="N33" s="174">
        <v>0</v>
      </c>
      <c r="O33" s="174">
        <v>0</v>
      </c>
      <c r="P33" s="174">
        <v>0</v>
      </c>
      <c r="Q33" s="174">
        <v>0</v>
      </c>
      <c r="R33" s="174">
        <v>0</v>
      </c>
      <c r="S33" s="174">
        <v>0</v>
      </c>
      <c r="T33" s="174">
        <v>0</v>
      </c>
      <c r="U33" s="174">
        <v>0</v>
      </c>
      <c r="V33" s="174">
        <v>0</v>
      </c>
      <c r="W33" s="174">
        <v>0</v>
      </c>
      <c r="X33" s="174">
        <v>0</v>
      </c>
      <c r="Y33" s="174">
        <v>0</v>
      </c>
      <c r="Z33" s="174">
        <v>0</v>
      </c>
      <c r="AA33" s="174">
        <v>1.0000000000000001E-5</v>
      </c>
      <c r="AB33" s="174">
        <v>1.0000000000000001E-5</v>
      </c>
      <c r="AC33" s="174">
        <v>4.0000000000000003E-5</v>
      </c>
      <c r="AD33" s="174">
        <v>3.0000000000000001E-5</v>
      </c>
      <c r="AE33" s="174">
        <v>6.9999999999999994E-5</v>
      </c>
      <c r="AF33" s="174">
        <v>6.9999999999999994E-5</v>
      </c>
      <c r="AG33" s="174">
        <v>1.2E-4</v>
      </c>
      <c r="AH33" s="174">
        <v>1.8000000000000001E-4</v>
      </c>
      <c r="AI33" s="174">
        <v>3.5E-4</v>
      </c>
      <c r="AJ33" s="174">
        <v>2.9999999999999997E-4</v>
      </c>
      <c r="AK33" s="174">
        <v>5.9999999999999995E-4</v>
      </c>
      <c r="AL33" s="174">
        <v>7.5506493506493505E-4</v>
      </c>
      <c r="AM33" s="174">
        <v>1.5990967741935499E-3</v>
      </c>
      <c r="AN33" s="174">
        <v>3.0698076923076898E-3</v>
      </c>
      <c r="AO33" s="174">
        <v>5.4280891719745202E-3</v>
      </c>
      <c r="AP33" s="174">
        <v>1.24143037974684E-2</v>
      </c>
      <c r="AQ33" s="174">
        <v>2.1362264150943399E-2</v>
      </c>
      <c r="AR33" s="174">
        <v>2.9404687499999999E-2</v>
      </c>
      <c r="AS33" s="174">
        <v>4.20037267080745E-2</v>
      </c>
      <c r="AT33" s="174">
        <v>6.2172777777777799E-2</v>
      </c>
      <c r="AU33" s="174">
        <v>0.110094294478528</v>
      </c>
      <c r="AV33" s="174">
        <v>0.182844329268293</v>
      </c>
      <c r="AW33" s="174">
        <v>0.244614545454545</v>
      </c>
      <c r="AX33" s="174">
        <v>0.28581506024096398</v>
      </c>
      <c r="AY33" s="174">
        <v>0.330333413173652</v>
      </c>
      <c r="AZ33" s="174">
        <v>0.35268321428571398</v>
      </c>
      <c r="BA33" s="174">
        <v>0.34491088757396399</v>
      </c>
      <c r="BB33" s="174">
        <v>0.35460900000000001</v>
      </c>
      <c r="BC33" s="174">
        <v>0.40964631578947402</v>
      </c>
      <c r="BD33" s="174">
        <v>0.41355588693158601</v>
      </c>
      <c r="BE33" s="175">
        <v>0.44941061224489798</v>
      </c>
      <c r="BF33" s="132">
        <v>8.3729499590891002E-2</v>
      </c>
      <c r="BG33" s="132">
        <v>0.20863006599801701</v>
      </c>
      <c r="BH33" s="132">
        <v>5.91311675429263E-2</v>
      </c>
    </row>
    <row r="34" spans="1:60">
      <c r="A34" s="136" t="s">
        <v>281</v>
      </c>
      <c r="B34" s="174">
        <v>0</v>
      </c>
      <c r="C34" s="174">
        <v>0</v>
      </c>
      <c r="D34" s="174">
        <v>0</v>
      </c>
      <c r="E34" s="174">
        <v>0</v>
      </c>
      <c r="F34" s="174">
        <v>0</v>
      </c>
      <c r="G34" s="174">
        <v>0</v>
      </c>
      <c r="H34" s="174">
        <v>0</v>
      </c>
      <c r="I34" s="174">
        <v>0</v>
      </c>
      <c r="J34" s="174">
        <v>0</v>
      </c>
      <c r="K34" s="174">
        <v>0</v>
      </c>
      <c r="L34" s="174">
        <v>0</v>
      </c>
      <c r="M34" s="174">
        <v>0</v>
      </c>
      <c r="N34" s="174">
        <v>0</v>
      </c>
      <c r="O34" s="174">
        <v>0</v>
      </c>
      <c r="P34" s="174">
        <v>0</v>
      </c>
      <c r="Q34" s="174">
        <v>0</v>
      </c>
      <c r="R34" s="174">
        <v>0</v>
      </c>
      <c r="S34" s="174">
        <v>0</v>
      </c>
      <c r="T34" s="174">
        <v>0</v>
      </c>
      <c r="U34" s="174">
        <v>0</v>
      </c>
      <c r="V34" s="174">
        <v>0</v>
      </c>
      <c r="W34" s="174">
        <v>0</v>
      </c>
      <c r="X34" s="174">
        <v>0</v>
      </c>
      <c r="Y34" s="174">
        <v>0</v>
      </c>
      <c r="Z34" s="174">
        <v>0</v>
      </c>
      <c r="AA34" s="174">
        <v>0</v>
      </c>
      <c r="AB34" s="174">
        <v>0</v>
      </c>
      <c r="AC34" s="174">
        <v>0</v>
      </c>
      <c r="AD34" s="174">
        <v>0</v>
      </c>
      <c r="AE34" s="174">
        <v>0</v>
      </c>
      <c r="AF34" s="174">
        <v>0</v>
      </c>
      <c r="AG34" s="174">
        <v>0</v>
      </c>
      <c r="AH34" s="174">
        <v>0</v>
      </c>
      <c r="AI34" s="174">
        <v>0</v>
      </c>
      <c r="AJ34" s="174">
        <v>0</v>
      </c>
      <c r="AK34" s="174">
        <v>0</v>
      </c>
      <c r="AL34" s="174">
        <v>0</v>
      </c>
      <c r="AM34" s="174">
        <v>0</v>
      </c>
      <c r="AN34" s="174">
        <v>0</v>
      </c>
      <c r="AO34" s="174">
        <v>9.7452229299363102E-6</v>
      </c>
      <c r="AP34" s="174">
        <v>9.6835443037974705E-6</v>
      </c>
      <c r="AQ34" s="174">
        <v>9.6226415094339601E-6</v>
      </c>
      <c r="AR34" s="174">
        <v>9.5625000000000003E-6</v>
      </c>
      <c r="AS34" s="174">
        <v>4.7515527950310499E-5</v>
      </c>
      <c r="AT34" s="174">
        <v>4.7222222222222202E-4</v>
      </c>
      <c r="AU34" s="174">
        <v>1.4830674846625801E-3</v>
      </c>
      <c r="AV34" s="174">
        <v>5.6908536585365804E-3</v>
      </c>
      <c r="AW34" s="174">
        <v>1.5708E-2</v>
      </c>
      <c r="AX34" s="174">
        <v>3.3623132530120503E-2</v>
      </c>
      <c r="AY34" s="174">
        <v>3.4741077844311401E-2</v>
      </c>
      <c r="AZ34" s="174">
        <v>3.5517857142857101E-2</v>
      </c>
      <c r="BA34" s="174">
        <v>3.5579289940828401E-2</v>
      </c>
      <c r="BB34" s="174">
        <v>3.5923293000000002E-2</v>
      </c>
      <c r="BC34" s="174">
        <v>3.391636E-2</v>
      </c>
      <c r="BD34" s="174">
        <v>3.9477418107333101E-2</v>
      </c>
      <c r="BE34" s="175">
        <v>4.3273309251054499E-2</v>
      </c>
      <c r="BF34" s="132">
        <v>9.3158525421723495E-2</v>
      </c>
      <c r="BG34" s="132">
        <v>0.55675486666317398</v>
      </c>
      <c r="BH34" s="132">
        <v>5.6936824136822797E-3</v>
      </c>
    </row>
    <row r="35" spans="1:60">
      <c r="A35" s="136" t="s">
        <v>282</v>
      </c>
      <c r="B35" s="174">
        <v>0</v>
      </c>
      <c r="C35" s="174">
        <v>0</v>
      </c>
      <c r="D35" s="174">
        <v>0</v>
      </c>
      <c r="E35" s="174">
        <v>0</v>
      </c>
      <c r="F35" s="174">
        <v>0</v>
      </c>
      <c r="G35" s="174">
        <v>0</v>
      </c>
      <c r="H35" s="174">
        <v>0</v>
      </c>
      <c r="I35" s="174">
        <v>0</v>
      </c>
      <c r="J35" s="174">
        <v>0</v>
      </c>
      <c r="K35" s="174">
        <v>0</v>
      </c>
      <c r="L35" s="174">
        <v>0</v>
      </c>
      <c r="M35" s="174">
        <v>0</v>
      </c>
      <c r="N35" s="174">
        <v>0</v>
      </c>
      <c r="O35" s="174">
        <v>0</v>
      </c>
      <c r="P35" s="174">
        <v>0</v>
      </c>
      <c r="Q35" s="174">
        <v>0</v>
      </c>
      <c r="R35" s="174">
        <v>0</v>
      </c>
      <c r="S35" s="174">
        <v>0</v>
      </c>
      <c r="T35" s="174">
        <v>0</v>
      </c>
      <c r="U35" s="174">
        <v>0</v>
      </c>
      <c r="V35" s="174">
        <v>0</v>
      </c>
      <c r="W35" s="174">
        <v>0</v>
      </c>
      <c r="X35" s="174">
        <v>0</v>
      </c>
      <c r="Y35" s="174">
        <v>0</v>
      </c>
      <c r="Z35" s="174">
        <v>0</v>
      </c>
      <c r="AA35" s="174">
        <v>0</v>
      </c>
      <c r="AB35" s="174">
        <v>0</v>
      </c>
      <c r="AC35" s="174">
        <v>0</v>
      </c>
      <c r="AD35" s="174">
        <v>0</v>
      </c>
      <c r="AE35" s="174">
        <v>0</v>
      </c>
      <c r="AF35" s="174">
        <v>0</v>
      </c>
      <c r="AG35" s="174">
        <v>0</v>
      </c>
      <c r="AH35" s="174">
        <v>0</v>
      </c>
      <c r="AI35" s="174">
        <v>0</v>
      </c>
      <c r="AJ35" s="174">
        <v>0</v>
      </c>
      <c r="AK35" s="174">
        <v>0</v>
      </c>
      <c r="AL35" s="174">
        <v>0</v>
      </c>
      <c r="AM35" s="174">
        <v>0</v>
      </c>
      <c r="AN35" s="174">
        <v>0</v>
      </c>
      <c r="AO35" s="174">
        <v>0</v>
      </c>
      <c r="AP35" s="174">
        <v>0</v>
      </c>
      <c r="AQ35" s="174">
        <v>0</v>
      </c>
      <c r="AR35" s="174">
        <v>0</v>
      </c>
      <c r="AS35" s="174">
        <v>9.5031055900621102E-6</v>
      </c>
      <c r="AT35" s="174">
        <v>9.4444444444444395E-6</v>
      </c>
      <c r="AU35" s="174">
        <v>9.3865030674846604E-6</v>
      </c>
      <c r="AV35" s="174">
        <v>9.3292682926829207E-6</v>
      </c>
      <c r="AW35" s="174">
        <v>7.41818181818181E-5</v>
      </c>
      <c r="AX35" s="174">
        <v>2.3042168674698799E-4</v>
      </c>
      <c r="AY35" s="174">
        <v>6.1383233532934104E-4</v>
      </c>
      <c r="AZ35" s="174">
        <v>1.28410714285714E-3</v>
      </c>
      <c r="BA35" s="174">
        <v>2.20899408284023E-3</v>
      </c>
      <c r="BB35" s="174">
        <v>3.1410000000000001E-3</v>
      </c>
      <c r="BC35" s="174">
        <v>5.6278947368421104E-3</v>
      </c>
      <c r="BD35" s="174">
        <v>1.3344825891028299E-2</v>
      </c>
      <c r="BE35" s="175">
        <v>2.1058351020408199E-2</v>
      </c>
      <c r="BF35" s="132">
        <v>0.57370464880543603</v>
      </c>
      <c r="BG35" s="132">
        <v>1.0654450702648199</v>
      </c>
      <c r="BH35" s="132">
        <v>2.77075095344423E-3</v>
      </c>
    </row>
    <row r="36" spans="1:60">
      <c r="A36" s="136" t="s">
        <v>283</v>
      </c>
      <c r="B36" s="174">
        <v>0</v>
      </c>
      <c r="C36" s="174">
        <v>0</v>
      </c>
      <c r="D36" s="174">
        <v>0</v>
      </c>
      <c r="E36" s="174">
        <v>0</v>
      </c>
      <c r="F36" s="174">
        <v>0</v>
      </c>
      <c r="G36" s="174">
        <v>0</v>
      </c>
      <c r="H36" s="174">
        <v>0</v>
      </c>
      <c r="I36" s="174">
        <v>0</v>
      </c>
      <c r="J36" s="174">
        <v>0</v>
      </c>
      <c r="K36" s="174">
        <v>0</v>
      </c>
      <c r="L36" s="174">
        <v>0</v>
      </c>
      <c r="M36" s="174">
        <v>0</v>
      </c>
      <c r="N36" s="174">
        <v>0</v>
      </c>
      <c r="O36" s="174">
        <v>0</v>
      </c>
      <c r="P36" s="174">
        <v>0</v>
      </c>
      <c r="Q36" s="174">
        <v>0</v>
      </c>
      <c r="R36" s="174">
        <v>0</v>
      </c>
      <c r="S36" s="174">
        <v>0</v>
      </c>
      <c r="T36" s="174">
        <v>0</v>
      </c>
      <c r="U36" s="174">
        <v>0</v>
      </c>
      <c r="V36" s="174">
        <v>0</v>
      </c>
      <c r="W36" s="174">
        <v>0</v>
      </c>
      <c r="X36" s="174">
        <v>0</v>
      </c>
      <c r="Y36" s="174">
        <v>0</v>
      </c>
      <c r="Z36" s="174">
        <v>0</v>
      </c>
      <c r="AA36" s="174">
        <v>0</v>
      </c>
      <c r="AB36" s="174">
        <v>0</v>
      </c>
      <c r="AC36" s="174">
        <v>0</v>
      </c>
      <c r="AD36" s="174">
        <v>0</v>
      </c>
      <c r="AE36" s="174">
        <v>0</v>
      </c>
      <c r="AF36" s="174">
        <v>0</v>
      </c>
      <c r="AG36" s="174">
        <v>0</v>
      </c>
      <c r="AH36" s="174">
        <v>0</v>
      </c>
      <c r="AI36" s="174">
        <v>0</v>
      </c>
      <c r="AJ36" s="174">
        <v>0</v>
      </c>
      <c r="AK36" s="174">
        <v>0</v>
      </c>
      <c r="AL36" s="174">
        <v>0</v>
      </c>
      <c r="AM36" s="174">
        <v>0</v>
      </c>
      <c r="AN36" s="174">
        <v>0</v>
      </c>
      <c r="AO36" s="174">
        <v>0</v>
      </c>
      <c r="AP36" s="174">
        <v>0</v>
      </c>
      <c r="AQ36" s="174">
        <v>0</v>
      </c>
      <c r="AR36" s="174">
        <v>0</v>
      </c>
      <c r="AS36" s="174">
        <v>0</v>
      </c>
      <c r="AT36" s="174">
        <v>0</v>
      </c>
      <c r="AU36" s="174">
        <v>0</v>
      </c>
      <c r="AV36" s="174">
        <v>0</v>
      </c>
      <c r="AW36" s="174">
        <v>0</v>
      </c>
      <c r="AX36" s="174">
        <v>0</v>
      </c>
      <c r="AY36" s="174">
        <v>0</v>
      </c>
      <c r="AZ36" s="174">
        <v>0</v>
      </c>
      <c r="BA36" s="174">
        <v>0</v>
      </c>
      <c r="BB36" s="174">
        <v>0</v>
      </c>
      <c r="BC36" s="174">
        <v>0</v>
      </c>
      <c r="BD36" s="174">
        <v>0</v>
      </c>
      <c r="BE36" s="175">
        <v>0</v>
      </c>
      <c r="BF36" s="132">
        <v>0</v>
      </c>
      <c r="BG36" s="132">
        <v>0</v>
      </c>
      <c r="BH36" s="132">
        <v>0</v>
      </c>
    </row>
    <row r="37" spans="1:60">
      <c r="A37" s="136" t="s">
        <v>284</v>
      </c>
      <c r="B37" s="174">
        <v>0</v>
      </c>
      <c r="C37" s="174">
        <v>0</v>
      </c>
      <c r="D37" s="174">
        <v>0</v>
      </c>
      <c r="E37" s="174">
        <v>0</v>
      </c>
      <c r="F37" s="174">
        <v>0</v>
      </c>
      <c r="G37" s="174">
        <v>0</v>
      </c>
      <c r="H37" s="174">
        <v>0</v>
      </c>
      <c r="I37" s="174">
        <v>0</v>
      </c>
      <c r="J37" s="174">
        <v>0</v>
      </c>
      <c r="K37" s="174">
        <v>0</v>
      </c>
      <c r="L37" s="174">
        <v>0</v>
      </c>
      <c r="M37" s="174">
        <v>0</v>
      </c>
      <c r="N37" s="174">
        <v>0</v>
      </c>
      <c r="O37" s="174">
        <v>0</v>
      </c>
      <c r="P37" s="174">
        <v>0</v>
      </c>
      <c r="Q37" s="174">
        <v>0</v>
      </c>
      <c r="R37" s="174">
        <v>0</v>
      </c>
      <c r="S37" s="174">
        <v>0</v>
      </c>
      <c r="T37" s="174">
        <v>0</v>
      </c>
      <c r="U37" s="174">
        <v>0</v>
      </c>
      <c r="V37" s="174">
        <v>0</v>
      </c>
      <c r="W37" s="174">
        <v>0</v>
      </c>
      <c r="X37" s="174">
        <v>0</v>
      </c>
      <c r="Y37" s="174">
        <v>0</v>
      </c>
      <c r="Z37" s="174">
        <v>0</v>
      </c>
      <c r="AA37" s="174">
        <v>0</v>
      </c>
      <c r="AB37" s="174">
        <v>0</v>
      </c>
      <c r="AC37" s="174">
        <v>0</v>
      </c>
      <c r="AD37" s="174">
        <v>0</v>
      </c>
      <c r="AE37" s="174">
        <v>0</v>
      </c>
      <c r="AF37" s="174">
        <v>0</v>
      </c>
      <c r="AG37" s="174">
        <v>0</v>
      </c>
      <c r="AH37" s="174">
        <v>0</v>
      </c>
      <c r="AI37" s="174">
        <v>0</v>
      </c>
      <c r="AJ37" s="174">
        <v>0</v>
      </c>
      <c r="AK37" s="174">
        <v>0</v>
      </c>
      <c r="AL37" s="174">
        <v>0</v>
      </c>
      <c r="AM37" s="174">
        <v>0</v>
      </c>
      <c r="AN37" s="174">
        <v>0</v>
      </c>
      <c r="AO37" s="174">
        <v>0</v>
      </c>
      <c r="AP37" s="174">
        <v>0</v>
      </c>
      <c r="AQ37" s="174">
        <v>0</v>
      </c>
      <c r="AR37" s="174">
        <v>0</v>
      </c>
      <c r="AS37" s="174">
        <v>0</v>
      </c>
      <c r="AT37" s="174">
        <v>4.0066723352275201E-6</v>
      </c>
      <c r="AU37" s="174">
        <v>4.46897551087229E-6</v>
      </c>
      <c r="AV37" s="174">
        <v>5.0572183110813597E-6</v>
      </c>
      <c r="AW37" s="174">
        <v>5.9895213315959397E-6</v>
      </c>
      <c r="AX37" s="174">
        <v>6.4468589573379502E-6</v>
      </c>
      <c r="AY37" s="174">
        <v>8.6689139187489703E-6</v>
      </c>
      <c r="AZ37" s="174">
        <v>1.47228021840316E-5</v>
      </c>
      <c r="BA37" s="174">
        <v>4.8368299845701201E-5</v>
      </c>
      <c r="BB37" s="174">
        <v>9.7208999999999997E-5</v>
      </c>
      <c r="BC37" s="174">
        <v>1.4902736842105301E-4</v>
      </c>
      <c r="BD37" s="174">
        <v>1.9032199918066401E-4</v>
      </c>
      <c r="BE37" s="175">
        <v>1.8962285714285701E-4</v>
      </c>
      <c r="BF37" s="132">
        <v>-6.3956730233075696E-3</v>
      </c>
      <c r="BG37" s="132">
        <v>0.471195935367137</v>
      </c>
      <c r="BH37" s="132">
        <v>2.4949613182637899E-5</v>
      </c>
    </row>
    <row r="38" spans="1:60">
      <c r="A38" s="136" t="s">
        <v>285</v>
      </c>
      <c r="B38" s="174">
        <v>0</v>
      </c>
      <c r="C38" s="174">
        <v>0</v>
      </c>
      <c r="D38" s="174">
        <v>0</v>
      </c>
      <c r="E38" s="174">
        <v>0</v>
      </c>
      <c r="F38" s="174">
        <v>0</v>
      </c>
      <c r="G38" s="174">
        <v>0</v>
      </c>
      <c r="H38" s="174">
        <v>0</v>
      </c>
      <c r="I38" s="174">
        <v>0</v>
      </c>
      <c r="J38" s="174">
        <v>0</v>
      </c>
      <c r="K38" s="174">
        <v>0</v>
      </c>
      <c r="L38" s="174">
        <v>0</v>
      </c>
      <c r="M38" s="174">
        <v>0</v>
      </c>
      <c r="N38" s="174">
        <v>0</v>
      </c>
      <c r="O38" s="174">
        <v>0</v>
      </c>
      <c r="P38" s="174">
        <v>0</v>
      </c>
      <c r="Q38" s="174">
        <v>0</v>
      </c>
      <c r="R38" s="174">
        <v>0</v>
      </c>
      <c r="S38" s="174">
        <v>0</v>
      </c>
      <c r="T38" s="174">
        <v>0</v>
      </c>
      <c r="U38" s="174">
        <v>0</v>
      </c>
      <c r="V38" s="174">
        <v>0</v>
      </c>
      <c r="W38" s="174">
        <v>0</v>
      </c>
      <c r="X38" s="174">
        <v>0</v>
      </c>
      <c r="Y38" s="174">
        <v>0</v>
      </c>
      <c r="Z38" s="174">
        <v>2.0202020202020199E-5</v>
      </c>
      <c r="AA38" s="174">
        <v>4.0000000000000003E-5</v>
      </c>
      <c r="AB38" s="174">
        <v>5.0000000000000002E-5</v>
      </c>
      <c r="AC38" s="174">
        <v>9.0000000000000006E-5</v>
      </c>
      <c r="AD38" s="174">
        <v>1.1E-4</v>
      </c>
      <c r="AE38" s="174">
        <v>1.1E-4</v>
      </c>
      <c r="AF38" s="174">
        <v>1.2999999999999999E-4</v>
      </c>
      <c r="AG38" s="174">
        <v>1.3999999999999999E-4</v>
      </c>
      <c r="AH38" s="174">
        <v>1.4999999999999999E-4</v>
      </c>
      <c r="AI38" s="174">
        <v>1.6000000000000001E-4</v>
      </c>
      <c r="AJ38" s="174">
        <v>1.7000000000000001E-4</v>
      </c>
      <c r="AK38" s="174">
        <v>1.8000000000000001E-4</v>
      </c>
      <c r="AL38" s="174">
        <v>1.8876623376623401E-4</v>
      </c>
      <c r="AM38" s="174">
        <v>2.0729032258064501E-4</v>
      </c>
      <c r="AN38" s="174">
        <v>2.3538461538461501E-4</v>
      </c>
      <c r="AO38" s="174">
        <v>2.82611464968153E-4</v>
      </c>
      <c r="AP38" s="174">
        <v>3.0018987341772098E-4</v>
      </c>
      <c r="AQ38" s="174">
        <v>3.3679245283018902E-4</v>
      </c>
      <c r="AR38" s="174">
        <v>3.7293750000000001E-4</v>
      </c>
      <c r="AS38" s="174">
        <v>1.8340993788819901E-3</v>
      </c>
      <c r="AT38" s="174">
        <v>6.3938888888888899E-3</v>
      </c>
      <c r="AU38" s="174">
        <v>1.7887858895705499E-2</v>
      </c>
      <c r="AV38" s="174">
        <v>0.10071598170731701</v>
      </c>
      <c r="AW38" s="174">
        <v>0.17489940000000001</v>
      </c>
      <c r="AX38" s="174">
        <v>0.198979265060241</v>
      </c>
      <c r="AY38" s="174">
        <v>0.20436402395209599</v>
      </c>
      <c r="AZ38" s="174">
        <v>0.20893789285714301</v>
      </c>
      <c r="BA38" s="174">
        <v>0.20011585207100599</v>
      </c>
      <c r="BB38" s="174">
        <v>0.21939929999999999</v>
      </c>
      <c r="BC38" s="174">
        <v>0.20269189473684199</v>
      </c>
      <c r="BD38" s="174">
        <v>0.21117184104875</v>
      </c>
      <c r="BE38" s="175">
        <v>0.23050643898092199</v>
      </c>
      <c r="BF38" s="132">
        <v>8.8576198538915699E-2</v>
      </c>
      <c r="BG38" s="132">
        <v>0.41868864308711001</v>
      </c>
      <c r="BH38" s="132">
        <v>3.0328867391490801E-2</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0</v>
      </c>
      <c r="W39" s="174">
        <v>0</v>
      </c>
      <c r="X39" s="174">
        <v>0</v>
      </c>
      <c r="Y39" s="174">
        <v>0</v>
      </c>
      <c r="Z39" s="174">
        <v>0</v>
      </c>
      <c r="AA39" s="174">
        <v>0</v>
      </c>
      <c r="AB39" s="174">
        <v>0</v>
      </c>
      <c r="AC39" s="174">
        <v>0</v>
      </c>
      <c r="AD39" s="174">
        <v>0</v>
      </c>
      <c r="AE39" s="174">
        <v>0</v>
      </c>
      <c r="AF39" s="174">
        <v>0</v>
      </c>
      <c r="AG39" s="174">
        <v>0</v>
      </c>
      <c r="AH39" s="174">
        <v>0</v>
      </c>
      <c r="AI39" s="174">
        <v>0</v>
      </c>
      <c r="AJ39" s="174">
        <v>0</v>
      </c>
      <c r="AK39" s="174">
        <v>0</v>
      </c>
      <c r="AL39" s="174">
        <v>0</v>
      </c>
      <c r="AM39" s="174">
        <v>0</v>
      </c>
      <c r="AN39" s="174">
        <v>0</v>
      </c>
      <c r="AO39" s="174">
        <v>0</v>
      </c>
      <c r="AP39" s="174">
        <v>0</v>
      </c>
      <c r="AQ39" s="174">
        <v>0</v>
      </c>
      <c r="AR39" s="174">
        <v>0</v>
      </c>
      <c r="AS39" s="174">
        <v>0</v>
      </c>
      <c r="AT39" s="174">
        <v>0</v>
      </c>
      <c r="AU39" s="174">
        <v>0</v>
      </c>
      <c r="AV39" s="174">
        <v>1.8658536585365799E-6</v>
      </c>
      <c r="AW39" s="174">
        <v>1.85454545454545E-6</v>
      </c>
      <c r="AX39" s="174">
        <v>1.8433734939759E-6</v>
      </c>
      <c r="AY39" s="174">
        <v>1.8323353293413199E-6</v>
      </c>
      <c r="AZ39" s="174">
        <v>1.8214285714285699E-6</v>
      </c>
      <c r="BA39" s="174">
        <v>3.45834319526627E-6</v>
      </c>
      <c r="BB39" s="174">
        <v>3.9600000000000002E-6</v>
      </c>
      <c r="BC39" s="174">
        <v>1.1389999999999999E-5</v>
      </c>
      <c r="BD39" s="174">
        <v>2.7964408029496101E-5</v>
      </c>
      <c r="BE39" s="175">
        <v>2.7861681632653099E-5</v>
      </c>
      <c r="BF39" s="132">
        <v>-6.3956730233075696E-3</v>
      </c>
      <c r="BG39" s="132">
        <v>0</v>
      </c>
      <c r="BH39" s="132">
        <v>3.6658986676316099E-6</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0</v>
      </c>
      <c r="W40" s="174">
        <v>0</v>
      </c>
      <c r="X40" s="174">
        <v>0</v>
      </c>
      <c r="Y40" s="174">
        <v>0</v>
      </c>
      <c r="Z40" s="174">
        <v>0</v>
      </c>
      <c r="AA40" s="174">
        <v>0</v>
      </c>
      <c r="AB40" s="174">
        <v>0</v>
      </c>
      <c r="AC40" s="174">
        <v>0</v>
      </c>
      <c r="AD40" s="174">
        <v>0</v>
      </c>
      <c r="AE40" s="174">
        <v>0</v>
      </c>
      <c r="AF40" s="174">
        <v>0</v>
      </c>
      <c r="AG40" s="174">
        <v>0</v>
      </c>
      <c r="AH40" s="174">
        <v>0</v>
      </c>
      <c r="AI40" s="174">
        <v>0</v>
      </c>
      <c r="AJ40" s="174">
        <v>0</v>
      </c>
      <c r="AK40" s="174">
        <v>0</v>
      </c>
      <c r="AL40" s="174">
        <v>0</v>
      </c>
      <c r="AM40" s="174">
        <v>0</v>
      </c>
      <c r="AN40" s="174">
        <v>0</v>
      </c>
      <c r="AO40" s="174">
        <v>0</v>
      </c>
      <c r="AP40" s="174">
        <v>0</v>
      </c>
      <c r="AQ40" s="174">
        <v>0</v>
      </c>
      <c r="AR40" s="174">
        <v>0</v>
      </c>
      <c r="AS40" s="174">
        <v>0</v>
      </c>
      <c r="AT40" s="174">
        <v>0</v>
      </c>
      <c r="AU40" s="174">
        <v>0</v>
      </c>
      <c r="AV40" s="174">
        <v>9.3292682926829198E-7</v>
      </c>
      <c r="AW40" s="174">
        <v>2.1327272727272699E-5</v>
      </c>
      <c r="AX40" s="174">
        <v>4.1291566265060201E-4</v>
      </c>
      <c r="AY40" s="174">
        <v>6.6880239520958004E-4</v>
      </c>
      <c r="AZ40" s="174">
        <v>6.67553571428571E-4</v>
      </c>
      <c r="BA40" s="174">
        <v>6.0204142011834299E-4</v>
      </c>
      <c r="BB40" s="174">
        <v>5.9849999999999997E-4</v>
      </c>
      <c r="BC40" s="174">
        <v>7.1578947368421001E-4</v>
      </c>
      <c r="BD40" s="174">
        <v>8.1209995903318299E-4</v>
      </c>
      <c r="BE40" s="175">
        <v>7.9734478062873002E-4</v>
      </c>
      <c r="BF40" s="132">
        <v>-2.0851763219646099E-2</v>
      </c>
      <c r="BG40" s="132">
        <v>0</v>
      </c>
      <c r="BH40" s="132">
        <v>1.04910579608527E-4</v>
      </c>
    </row>
    <row r="41" spans="1:60">
      <c r="A41" s="136" t="s">
        <v>288</v>
      </c>
      <c r="B41" s="174">
        <v>0</v>
      </c>
      <c r="C41" s="174">
        <v>0</v>
      </c>
      <c r="D41" s="174">
        <v>0</v>
      </c>
      <c r="E41" s="174">
        <v>0</v>
      </c>
      <c r="F41" s="174">
        <v>0</v>
      </c>
      <c r="G41" s="174">
        <v>0</v>
      </c>
      <c r="H41" s="174">
        <v>0</v>
      </c>
      <c r="I41" s="174">
        <v>0</v>
      </c>
      <c r="J41" s="174">
        <v>0</v>
      </c>
      <c r="K41" s="174">
        <v>0</v>
      </c>
      <c r="L41" s="174">
        <v>0</v>
      </c>
      <c r="M41" s="174">
        <v>0</v>
      </c>
      <c r="N41" s="174">
        <v>0</v>
      </c>
      <c r="O41" s="174">
        <v>0</v>
      </c>
      <c r="P41" s="174">
        <v>0</v>
      </c>
      <c r="Q41" s="174">
        <v>0</v>
      </c>
      <c r="R41" s="174">
        <v>0</v>
      </c>
      <c r="S41" s="174">
        <v>0</v>
      </c>
      <c r="T41" s="174">
        <v>0</v>
      </c>
      <c r="U41" s="174">
        <v>0</v>
      </c>
      <c r="V41" s="174">
        <v>0</v>
      </c>
      <c r="W41" s="174">
        <v>0</v>
      </c>
      <c r="X41" s="174">
        <v>0</v>
      </c>
      <c r="Y41" s="174">
        <v>0</v>
      </c>
      <c r="Z41" s="174">
        <v>0</v>
      </c>
      <c r="AA41" s="174">
        <v>0</v>
      </c>
      <c r="AB41" s="174">
        <v>0</v>
      </c>
      <c r="AC41" s="174">
        <v>0</v>
      </c>
      <c r="AD41" s="174">
        <v>0</v>
      </c>
      <c r="AE41" s="174">
        <v>0</v>
      </c>
      <c r="AF41" s="174">
        <v>0</v>
      </c>
      <c r="AG41" s="174">
        <v>0</v>
      </c>
      <c r="AH41" s="174">
        <v>0</v>
      </c>
      <c r="AI41" s="174">
        <v>0</v>
      </c>
      <c r="AJ41" s="174">
        <v>0</v>
      </c>
      <c r="AK41" s="174">
        <v>3.9999999999999998E-7</v>
      </c>
      <c r="AL41" s="174">
        <v>4.57012987012987E-7</v>
      </c>
      <c r="AM41" s="174">
        <v>5.8238709677419395E-7</v>
      </c>
      <c r="AN41" s="174">
        <v>1.37209615384615E-5</v>
      </c>
      <c r="AO41" s="174">
        <v>8.9646305732484104E-5</v>
      </c>
      <c r="AP41" s="174">
        <v>1.7137936708860801E-4</v>
      </c>
      <c r="AQ41" s="174">
        <v>2.0317245283018901E-4</v>
      </c>
      <c r="AR41" s="174">
        <v>1.998658125E-4</v>
      </c>
      <c r="AS41" s="174">
        <v>1.9035670807453399E-4</v>
      </c>
      <c r="AT41" s="174">
        <v>1.9187333333333301E-4</v>
      </c>
      <c r="AU41" s="174">
        <v>1.9850576687116601E-4</v>
      </c>
      <c r="AV41" s="174">
        <v>2.40172682926829E-4</v>
      </c>
      <c r="AW41" s="174">
        <v>3.5493218181818201E-4</v>
      </c>
      <c r="AX41" s="174">
        <v>6.7963337349397502E-4</v>
      </c>
      <c r="AY41" s="174">
        <v>8.6798640718562805E-4</v>
      </c>
      <c r="AZ41" s="174">
        <v>9.4460196428571301E-4</v>
      </c>
      <c r="BA41" s="174">
        <v>9.0793278106508801E-4</v>
      </c>
      <c r="BB41" s="174">
        <v>9.7616700000000001E-4</v>
      </c>
      <c r="BC41" s="174">
        <v>1.0712236842105301E-3</v>
      </c>
      <c r="BD41" s="174">
        <v>1.1623013519049599E-3</v>
      </c>
      <c r="BE41" s="175">
        <v>1.8337849465262001E-3</v>
      </c>
      <c r="BF41" s="132">
        <v>0.57340830942420395</v>
      </c>
      <c r="BG41" s="132">
        <v>0.19737562305134701</v>
      </c>
      <c r="BH41" s="132">
        <v>2.41280116571096E-4</v>
      </c>
    </row>
    <row r="42" spans="1:60">
      <c r="A42" s="136" t="s">
        <v>289</v>
      </c>
      <c r="B42" s="174">
        <v>0</v>
      </c>
      <c r="C42" s="174">
        <v>0</v>
      </c>
      <c r="D42" s="174">
        <v>0</v>
      </c>
      <c r="E42" s="174">
        <v>0</v>
      </c>
      <c r="F42" s="174">
        <v>0</v>
      </c>
      <c r="G42" s="174">
        <v>0</v>
      </c>
      <c r="H42" s="174">
        <v>0</v>
      </c>
      <c r="I42" s="174">
        <v>0</v>
      </c>
      <c r="J42" s="174">
        <v>0</v>
      </c>
      <c r="K42" s="174">
        <v>0</v>
      </c>
      <c r="L42" s="174">
        <v>0</v>
      </c>
      <c r="M42" s="174">
        <v>0</v>
      </c>
      <c r="N42" s="174">
        <v>0</v>
      </c>
      <c r="O42" s="174">
        <v>0</v>
      </c>
      <c r="P42" s="174">
        <v>0</v>
      </c>
      <c r="Q42" s="174">
        <v>0</v>
      </c>
      <c r="R42" s="174">
        <v>0</v>
      </c>
      <c r="S42" s="174">
        <v>0</v>
      </c>
      <c r="T42" s="174">
        <v>0</v>
      </c>
      <c r="U42" s="174">
        <v>0</v>
      </c>
      <c r="V42" s="174">
        <v>0</v>
      </c>
      <c r="W42" s="174">
        <v>0</v>
      </c>
      <c r="X42" s="174">
        <v>0</v>
      </c>
      <c r="Y42" s="174">
        <v>0</v>
      </c>
      <c r="Z42" s="174">
        <v>0</v>
      </c>
      <c r="AA42" s="174">
        <v>0</v>
      </c>
      <c r="AB42" s="174">
        <v>0</v>
      </c>
      <c r="AC42" s="174">
        <v>1.0000000000000001E-5</v>
      </c>
      <c r="AD42" s="174">
        <v>1.0000000000000001E-5</v>
      </c>
      <c r="AE42" s="174">
        <v>9.9999999999999995E-8</v>
      </c>
      <c r="AF42" s="174">
        <v>1.0000000000000001E-5</v>
      </c>
      <c r="AG42" s="174">
        <v>2.0000000000000002E-5</v>
      </c>
      <c r="AH42" s="174">
        <v>2.0000000000000002E-5</v>
      </c>
      <c r="AI42" s="174">
        <v>3.4999999999999997E-5</v>
      </c>
      <c r="AJ42" s="174">
        <v>5.27E-5</v>
      </c>
      <c r="AK42" s="174">
        <v>7.7100000000000004E-5</v>
      </c>
      <c r="AL42" s="174">
        <v>1.2975194805194801E-4</v>
      </c>
      <c r="AM42" s="174">
        <v>1.6820129032258101E-4</v>
      </c>
      <c r="AN42" s="174">
        <v>3.01488461538462E-4</v>
      </c>
      <c r="AO42" s="174">
        <v>3.2295668789808903E-4</v>
      </c>
      <c r="AP42" s="174">
        <v>3.3116753164557001E-4</v>
      </c>
      <c r="AQ42" s="174">
        <v>3.3893830188679199E-4</v>
      </c>
      <c r="AR42" s="174">
        <v>3.41496E-4</v>
      </c>
      <c r="AS42" s="174">
        <v>3.69566273291925E-4</v>
      </c>
      <c r="AT42" s="174">
        <v>4.1974888888888899E-4</v>
      </c>
      <c r="AU42" s="174">
        <v>5.57971288343558E-4</v>
      </c>
      <c r="AV42" s="174">
        <v>9.3613609756097499E-4</v>
      </c>
      <c r="AW42" s="174">
        <v>2.3529823636363602E-3</v>
      </c>
      <c r="AX42" s="174">
        <v>4.7549819277108397E-3</v>
      </c>
      <c r="AY42" s="174">
        <v>7.18973568862275E-3</v>
      </c>
      <c r="AZ42" s="174">
        <v>1.02137426785714E-2</v>
      </c>
      <c r="BA42" s="174">
        <v>1.4117862248520701E-2</v>
      </c>
      <c r="BB42" s="174">
        <v>1.9839114000000001E-2</v>
      </c>
      <c r="BC42" s="174">
        <v>3.3189046315789499E-2</v>
      </c>
      <c r="BD42" s="174">
        <v>4.7567618517001198E-2</v>
      </c>
      <c r="BE42" s="175">
        <v>7.1551170148150406E-2</v>
      </c>
      <c r="BF42" s="132">
        <v>0.50008929125266799</v>
      </c>
      <c r="BG42" s="132">
        <v>0.60484164419110198</v>
      </c>
      <c r="BH42" s="132">
        <v>9.4143398367663705E-3</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0</v>
      </c>
      <c r="AB43" s="174">
        <v>0</v>
      </c>
      <c r="AC43" s="174">
        <v>0</v>
      </c>
      <c r="AD43" s="174">
        <v>0</v>
      </c>
      <c r="AE43" s="174">
        <v>0</v>
      </c>
      <c r="AF43" s="174">
        <v>0</v>
      </c>
      <c r="AG43" s="174">
        <v>0</v>
      </c>
      <c r="AH43" s="174">
        <v>0</v>
      </c>
      <c r="AI43" s="174">
        <v>0</v>
      </c>
      <c r="AJ43" s="174">
        <v>0</v>
      </c>
      <c r="AK43" s="174">
        <v>0</v>
      </c>
      <c r="AL43" s="174">
        <v>0</v>
      </c>
      <c r="AM43" s="174">
        <v>0</v>
      </c>
      <c r="AN43" s="174">
        <v>0</v>
      </c>
      <c r="AO43" s="174">
        <v>0</v>
      </c>
      <c r="AP43" s="174">
        <v>0</v>
      </c>
      <c r="AQ43" s="174">
        <v>0</v>
      </c>
      <c r="AR43" s="174">
        <v>0</v>
      </c>
      <c r="AS43" s="174">
        <v>0</v>
      </c>
      <c r="AT43" s="174">
        <v>0</v>
      </c>
      <c r="AU43" s="174">
        <v>2.4404907975460102E-7</v>
      </c>
      <c r="AV43" s="174">
        <v>1.0943231707317101E-5</v>
      </c>
      <c r="AW43" s="174">
        <v>2.6297454545454501E-5</v>
      </c>
      <c r="AX43" s="174">
        <v>8.3421867469879498E-5</v>
      </c>
      <c r="AY43" s="174">
        <v>1.31763233532934E-4</v>
      </c>
      <c r="AZ43" s="174">
        <v>2.0582142857142799E-4</v>
      </c>
      <c r="BA43" s="174">
        <v>2.1456213017751499E-4</v>
      </c>
      <c r="BB43" s="174">
        <v>2.13759E-4</v>
      </c>
      <c r="BC43" s="174">
        <v>2.03892631578947E-4</v>
      </c>
      <c r="BD43" s="174">
        <v>2.07054289225727E-4</v>
      </c>
      <c r="BE43" s="175">
        <v>2.09046987755102E-4</v>
      </c>
      <c r="BF43" s="132">
        <v>6.8655032526974101E-3</v>
      </c>
      <c r="BG43" s="132">
        <v>0</v>
      </c>
      <c r="BH43" s="132">
        <v>2.7505341708653301E-5</v>
      </c>
    </row>
    <row r="44" spans="1:60">
      <c r="A44" s="136" t="s">
        <v>291</v>
      </c>
      <c r="B44" s="174">
        <v>0</v>
      </c>
      <c r="C44" s="174">
        <v>0</v>
      </c>
      <c r="D44" s="174">
        <v>0</v>
      </c>
      <c r="E44" s="174">
        <v>0</v>
      </c>
      <c r="F44" s="174">
        <v>0</v>
      </c>
      <c r="G44" s="174">
        <v>0</v>
      </c>
      <c r="H44" s="174">
        <v>0</v>
      </c>
      <c r="I44" s="174">
        <v>0</v>
      </c>
      <c r="J44" s="174">
        <v>0</v>
      </c>
      <c r="K44" s="174">
        <v>0</v>
      </c>
      <c r="L44" s="174">
        <v>0</v>
      </c>
      <c r="M44" s="174">
        <v>0</v>
      </c>
      <c r="N44" s="174">
        <v>0</v>
      </c>
      <c r="O44" s="174">
        <v>0</v>
      </c>
      <c r="P44" s="174">
        <v>0</v>
      </c>
      <c r="Q44" s="174">
        <v>0</v>
      </c>
      <c r="R44" s="174">
        <v>0</v>
      </c>
      <c r="S44" s="174">
        <v>0</v>
      </c>
      <c r="T44" s="174">
        <v>0</v>
      </c>
      <c r="U44" s="174">
        <v>0</v>
      </c>
      <c r="V44" s="174">
        <v>0</v>
      </c>
      <c r="W44" s="174">
        <v>0</v>
      </c>
      <c r="X44" s="174">
        <v>0</v>
      </c>
      <c r="Y44" s="174">
        <v>0</v>
      </c>
      <c r="Z44" s="174">
        <v>0</v>
      </c>
      <c r="AA44" s="174">
        <v>0</v>
      </c>
      <c r="AB44" s="174">
        <v>0</v>
      </c>
      <c r="AC44" s="174">
        <v>0</v>
      </c>
      <c r="AD44" s="174">
        <v>0</v>
      </c>
      <c r="AE44" s="174">
        <v>0</v>
      </c>
      <c r="AF44" s="174">
        <v>0</v>
      </c>
      <c r="AG44" s="174">
        <v>0</v>
      </c>
      <c r="AH44" s="174">
        <v>0</v>
      </c>
      <c r="AI44" s="174">
        <v>0</v>
      </c>
      <c r="AJ44" s="174">
        <v>0</v>
      </c>
      <c r="AK44" s="174">
        <v>5.3000000000000001E-5</v>
      </c>
      <c r="AL44" s="174">
        <v>5.2655844155844201E-5</v>
      </c>
      <c r="AM44" s="174">
        <v>5.2316129032258103E-5</v>
      </c>
      <c r="AN44" s="174">
        <v>6.0807692307692303E-5</v>
      </c>
      <c r="AO44" s="174">
        <v>6.0420382165605098E-5</v>
      </c>
      <c r="AP44" s="174">
        <v>6.0037974683544298E-5</v>
      </c>
      <c r="AQ44" s="174">
        <v>6.83207547169811E-5</v>
      </c>
      <c r="AR44" s="174">
        <v>6.7893749999999993E-5</v>
      </c>
      <c r="AS44" s="174">
        <v>7.0322981366459594E-5</v>
      </c>
      <c r="AT44" s="174">
        <v>7.2722222222222204E-5</v>
      </c>
      <c r="AU44" s="174">
        <v>7.60306748466257E-5</v>
      </c>
      <c r="AV44" s="174">
        <v>7.9298780487804796E-5</v>
      </c>
      <c r="AW44" s="174">
        <v>8.2527272727272695E-5</v>
      </c>
      <c r="AX44" s="174">
        <v>9.0325301204819197E-5</v>
      </c>
      <c r="AY44" s="174">
        <v>1.06275449101796E-4</v>
      </c>
      <c r="AZ44" s="174">
        <v>1.22035714285714E-4</v>
      </c>
      <c r="BA44" s="174">
        <v>2.15467455621302E-4</v>
      </c>
      <c r="BB44" s="174">
        <v>3.5964900000000003E-4</v>
      </c>
      <c r="BC44" s="174">
        <v>5.4467999999999997E-4</v>
      </c>
      <c r="BD44" s="174">
        <v>9.5205570579144302E-4</v>
      </c>
      <c r="BE44" s="175">
        <v>1.1991358451365101E-3</v>
      </c>
      <c r="BF44" s="132">
        <v>0.25608145659572401</v>
      </c>
      <c r="BG44" s="132">
        <v>0.293300727502396</v>
      </c>
      <c r="BH44" s="132">
        <v>1.5777620873549101E-4</v>
      </c>
    </row>
    <row r="45" spans="1:60">
      <c r="A45" s="136" t="s">
        <v>292</v>
      </c>
      <c r="B45" s="174">
        <v>0</v>
      </c>
      <c r="C45" s="174">
        <v>0</v>
      </c>
      <c r="D45" s="174">
        <v>0</v>
      </c>
      <c r="E45" s="174">
        <v>0</v>
      </c>
      <c r="F45" s="174">
        <v>0</v>
      </c>
      <c r="G45" s="174">
        <v>0</v>
      </c>
      <c r="H45" s="174">
        <v>0</v>
      </c>
      <c r="I45" s="174">
        <v>0</v>
      </c>
      <c r="J45" s="174">
        <v>0</v>
      </c>
      <c r="K45" s="174">
        <v>0</v>
      </c>
      <c r="L45" s="174">
        <v>0</v>
      </c>
      <c r="M45" s="174">
        <v>0</v>
      </c>
      <c r="N45" s="174">
        <v>0</v>
      </c>
      <c r="O45" s="174">
        <v>0</v>
      </c>
      <c r="P45" s="174">
        <v>0</v>
      </c>
      <c r="Q45" s="174">
        <v>0</v>
      </c>
      <c r="R45" s="174">
        <v>0</v>
      </c>
      <c r="S45" s="174">
        <v>0</v>
      </c>
      <c r="T45" s="174">
        <v>0</v>
      </c>
      <c r="U45" s="174">
        <v>0</v>
      </c>
      <c r="V45" s="174">
        <v>0</v>
      </c>
      <c r="W45" s="174">
        <v>0</v>
      </c>
      <c r="X45" s="174">
        <v>0</v>
      </c>
      <c r="Y45" s="174">
        <v>0</v>
      </c>
      <c r="Z45" s="174">
        <v>0</v>
      </c>
      <c r="AA45" s="174">
        <v>0</v>
      </c>
      <c r="AB45" s="174">
        <v>0</v>
      </c>
      <c r="AC45" s="174">
        <v>0</v>
      </c>
      <c r="AD45" s="174">
        <v>0</v>
      </c>
      <c r="AE45" s="174">
        <v>0</v>
      </c>
      <c r="AF45" s="174">
        <v>0</v>
      </c>
      <c r="AG45" s="174">
        <v>0</v>
      </c>
      <c r="AH45" s="174">
        <v>0</v>
      </c>
      <c r="AI45" s="174">
        <v>0</v>
      </c>
      <c r="AJ45" s="174">
        <v>0</v>
      </c>
      <c r="AK45" s="174">
        <v>0</v>
      </c>
      <c r="AL45" s="174">
        <v>0</v>
      </c>
      <c r="AM45" s="174">
        <v>0</v>
      </c>
      <c r="AN45" s="174">
        <v>0</v>
      </c>
      <c r="AO45" s="174">
        <v>0</v>
      </c>
      <c r="AP45" s="174">
        <v>0</v>
      </c>
      <c r="AQ45" s="174">
        <v>0</v>
      </c>
      <c r="AR45" s="174">
        <v>0</v>
      </c>
      <c r="AS45" s="174">
        <v>0</v>
      </c>
      <c r="AT45" s="174">
        <v>0</v>
      </c>
      <c r="AU45" s="174">
        <v>0</v>
      </c>
      <c r="AV45" s="174">
        <v>1.8658536585365799E-6</v>
      </c>
      <c r="AW45" s="174">
        <v>1.0200000000000001E-5</v>
      </c>
      <c r="AX45" s="174">
        <v>1.38253012048193E-5</v>
      </c>
      <c r="AY45" s="174">
        <v>6.4131736526946E-5</v>
      </c>
      <c r="AZ45" s="174">
        <v>5.1910714285714201E-4</v>
      </c>
      <c r="BA45" s="174">
        <v>1.1226035502958601E-3</v>
      </c>
      <c r="BB45" s="174">
        <v>1.485E-3</v>
      </c>
      <c r="BC45" s="174">
        <v>2.6842105263157898E-3</v>
      </c>
      <c r="BD45" s="174">
        <v>6.33520871773863E-3</v>
      </c>
      <c r="BE45" s="175">
        <v>1.7674448979591799E-2</v>
      </c>
      <c r="BF45" s="132">
        <v>1.7822537379126799</v>
      </c>
      <c r="BG45" s="132">
        <v>0</v>
      </c>
      <c r="BH45" s="132">
        <v>2.3255142966486799E-3</v>
      </c>
    </row>
    <row r="46" spans="1:60">
      <c r="A46" s="136" t="s">
        <v>293</v>
      </c>
      <c r="B46" s="174">
        <v>0</v>
      </c>
      <c r="C46" s="174">
        <v>0</v>
      </c>
      <c r="D46" s="174">
        <v>0</v>
      </c>
      <c r="E46" s="174">
        <v>0</v>
      </c>
      <c r="F46" s="174">
        <v>0</v>
      </c>
      <c r="G46" s="174">
        <v>0</v>
      </c>
      <c r="H46" s="174">
        <v>0</v>
      </c>
      <c r="I46" s="174">
        <v>0</v>
      </c>
      <c r="J46" s="174">
        <v>0</v>
      </c>
      <c r="K46" s="174">
        <v>0</v>
      </c>
      <c r="L46" s="174">
        <v>0</v>
      </c>
      <c r="M46" s="174">
        <v>0</v>
      </c>
      <c r="N46" s="174">
        <v>0</v>
      </c>
      <c r="O46" s="174">
        <v>0</v>
      </c>
      <c r="P46" s="174">
        <v>0</v>
      </c>
      <c r="Q46" s="174">
        <v>0</v>
      </c>
      <c r="R46" s="174">
        <v>0</v>
      </c>
      <c r="S46" s="174">
        <v>0</v>
      </c>
      <c r="T46" s="174">
        <v>0</v>
      </c>
      <c r="U46" s="174">
        <v>0</v>
      </c>
      <c r="V46" s="174">
        <v>0</v>
      </c>
      <c r="W46" s="174">
        <v>0</v>
      </c>
      <c r="X46" s="174">
        <v>0</v>
      </c>
      <c r="Y46" s="174">
        <v>0</v>
      </c>
      <c r="Z46" s="174">
        <v>1.01010101010101E-5</v>
      </c>
      <c r="AA46" s="174">
        <v>0</v>
      </c>
      <c r="AB46" s="174">
        <v>0</v>
      </c>
      <c r="AC46" s="174">
        <v>0</v>
      </c>
      <c r="AD46" s="174">
        <v>0</v>
      </c>
      <c r="AE46" s="174">
        <v>0</v>
      </c>
      <c r="AF46" s="174">
        <v>0</v>
      </c>
      <c r="AG46" s="174">
        <v>1.0000000000000001E-5</v>
      </c>
      <c r="AH46" s="174">
        <v>1.0000000000000001E-5</v>
      </c>
      <c r="AI46" s="174">
        <v>7.9999999999999996E-6</v>
      </c>
      <c r="AJ46" s="174">
        <v>1.1E-5</v>
      </c>
      <c r="AK46" s="174">
        <v>1.4E-5</v>
      </c>
      <c r="AL46" s="174">
        <v>1.58961038961039E-5</v>
      </c>
      <c r="AM46" s="174">
        <v>1.77677419354839E-5</v>
      </c>
      <c r="AN46" s="174">
        <v>2.55E-5</v>
      </c>
      <c r="AO46" s="174">
        <v>2.8261146496815298E-5</v>
      </c>
      <c r="AP46" s="174">
        <v>3.67974683544304E-5</v>
      </c>
      <c r="AQ46" s="174">
        <v>4.8113207547169797E-5</v>
      </c>
      <c r="AR46" s="174">
        <v>2.2949999999999999E-4</v>
      </c>
      <c r="AS46" s="174">
        <v>3.8962732919254603E-4</v>
      </c>
      <c r="AT46" s="174">
        <v>1.51111111111111E-3</v>
      </c>
      <c r="AU46" s="174">
        <v>2.0180981595092E-3</v>
      </c>
      <c r="AV46" s="174">
        <v>2.6308536585365801E-3</v>
      </c>
      <c r="AW46" s="174">
        <v>3.6441818181818198E-3</v>
      </c>
      <c r="AX46" s="174">
        <v>4.4161688195783104E-3</v>
      </c>
      <c r="AY46" s="174">
        <v>5.7472719817365202E-3</v>
      </c>
      <c r="AZ46" s="174">
        <v>7.2506965564285699E-3</v>
      </c>
      <c r="BA46" s="174">
        <v>7.4417751479289897E-3</v>
      </c>
      <c r="BB46" s="174">
        <v>8.9280000000000002E-3</v>
      </c>
      <c r="BC46" s="174">
        <v>8.9921052631579002E-3</v>
      </c>
      <c r="BD46" s="174">
        <v>1.1972011470708701E-2</v>
      </c>
      <c r="BE46" s="175">
        <v>1.50543673469388E-2</v>
      </c>
      <c r="BF46" s="132">
        <v>0.25402779912545997</v>
      </c>
      <c r="BG46" s="132">
        <v>0.22994891164189701</v>
      </c>
      <c r="BH46" s="132">
        <v>1.9807772526731198E-3</v>
      </c>
    </row>
    <row r="47" spans="1:60">
      <c r="A47" s="136" t="s">
        <v>294</v>
      </c>
      <c r="B47" s="174">
        <v>0</v>
      </c>
      <c r="C47" s="174">
        <v>0</v>
      </c>
      <c r="D47" s="174">
        <v>0</v>
      </c>
      <c r="E47" s="174">
        <v>0</v>
      </c>
      <c r="F47" s="174">
        <v>0</v>
      </c>
      <c r="G47" s="174">
        <v>0</v>
      </c>
      <c r="H47" s="174">
        <v>0</v>
      </c>
      <c r="I47" s="174">
        <v>0</v>
      </c>
      <c r="J47" s="174">
        <v>0</v>
      </c>
      <c r="K47" s="174">
        <v>0</v>
      </c>
      <c r="L47" s="174">
        <v>0</v>
      </c>
      <c r="M47" s="174">
        <v>0</v>
      </c>
      <c r="N47" s="174">
        <v>0</v>
      </c>
      <c r="O47" s="174">
        <v>0</v>
      </c>
      <c r="P47" s="174">
        <v>0</v>
      </c>
      <c r="Q47" s="174">
        <v>0</v>
      </c>
      <c r="R47" s="174">
        <v>0</v>
      </c>
      <c r="S47" s="174">
        <v>0</v>
      </c>
      <c r="T47" s="174">
        <v>0</v>
      </c>
      <c r="U47" s="174">
        <v>0</v>
      </c>
      <c r="V47" s="174">
        <v>0</v>
      </c>
      <c r="W47" s="174">
        <v>0</v>
      </c>
      <c r="X47" s="174">
        <v>0</v>
      </c>
      <c r="Y47" s="174">
        <v>0</v>
      </c>
      <c r="Z47" s="174">
        <v>0</v>
      </c>
      <c r="AA47" s="174">
        <v>0</v>
      </c>
      <c r="AB47" s="174">
        <v>0</v>
      </c>
      <c r="AC47" s="174">
        <v>0</v>
      </c>
      <c r="AD47" s="174">
        <v>0</v>
      </c>
      <c r="AE47" s="174">
        <v>0</v>
      </c>
      <c r="AF47" s="174">
        <v>0</v>
      </c>
      <c r="AG47" s="174">
        <v>0</v>
      </c>
      <c r="AH47" s="174">
        <v>0</v>
      </c>
      <c r="AI47" s="174">
        <v>0</v>
      </c>
      <c r="AJ47" s="174">
        <v>0</v>
      </c>
      <c r="AK47" s="174">
        <v>0</v>
      </c>
      <c r="AL47" s="174">
        <v>0</v>
      </c>
      <c r="AM47" s="174">
        <v>0</v>
      </c>
      <c r="AN47" s="174">
        <v>0</v>
      </c>
      <c r="AO47" s="174">
        <v>0</v>
      </c>
      <c r="AP47" s="174">
        <v>0</v>
      </c>
      <c r="AQ47" s="174">
        <v>0</v>
      </c>
      <c r="AR47" s="174">
        <v>0</v>
      </c>
      <c r="AS47" s="174">
        <v>0</v>
      </c>
      <c r="AT47" s="174">
        <v>9.5398428731762003E-6</v>
      </c>
      <c r="AU47" s="174">
        <v>1.8962632459565001E-5</v>
      </c>
      <c r="AV47" s="174">
        <v>9.3292682926829207E-6</v>
      </c>
      <c r="AW47" s="174">
        <v>7.41818181818181E-5</v>
      </c>
      <c r="AX47" s="174">
        <v>3.8710843373493901E-3</v>
      </c>
      <c r="AY47" s="174">
        <v>1.1867119760479E-2</v>
      </c>
      <c r="AZ47" s="174">
        <v>1.8050357142857101E-2</v>
      </c>
      <c r="BA47" s="174">
        <v>1.6476923076923101E-2</v>
      </c>
      <c r="BB47" s="174">
        <v>1.6704E-2</v>
      </c>
      <c r="BC47" s="174">
        <v>1.5845789473684199E-2</v>
      </c>
      <c r="BD47" s="174">
        <v>1.58497664891438E-2</v>
      </c>
      <c r="BE47" s="175">
        <v>1.5125420408163301E-2</v>
      </c>
      <c r="BF47" s="132">
        <v>-4.8308116512200697E-2</v>
      </c>
      <c r="BG47" s="132">
        <v>1.09917267572415</v>
      </c>
      <c r="BH47" s="132">
        <v>1.9901260538656802E-3</v>
      </c>
    </row>
    <row r="48" spans="1:60">
      <c r="A48" s="136" t="s">
        <v>295</v>
      </c>
      <c r="B48" s="174">
        <v>0</v>
      </c>
      <c r="C48" s="174">
        <v>0</v>
      </c>
      <c r="D48" s="174">
        <v>0</v>
      </c>
      <c r="E48" s="174">
        <v>0</v>
      </c>
      <c r="F48" s="174">
        <v>0</v>
      </c>
      <c r="G48" s="174">
        <v>0</v>
      </c>
      <c r="H48" s="174">
        <v>0</v>
      </c>
      <c r="I48" s="174">
        <v>0</v>
      </c>
      <c r="J48" s="174">
        <v>0</v>
      </c>
      <c r="K48" s="174">
        <v>0</v>
      </c>
      <c r="L48" s="174">
        <v>0</v>
      </c>
      <c r="M48" s="174">
        <v>0</v>
      </c>
      <c r="N48" s="174">
        <v>0</v>
      </c>
      <c r="O48" s="174">
        <v>0</v>
      </c>
      <c r="P48" s="174">
        <v>0</v>
      </c>
      <c r="Q48" s="174">
        <v>0</v>
      </c>
      <c r="R48" s="174">
        <v>0</v>
      </c>
      <c r="S48" s="174">
        <v>0</v>
      </c>
      <c r="T48" s="174">
        <v>0</v>
      </c>
      <c r="U48" s="174">
        <v>0</v>
      </c>
      <c r="V48" s="174">
        <v>0</v>
      </c>
      <c r="W48" s="174">
        <v>0</v>
      </c>
      <c r="X48" s="174">
        <v>0</v>
      </c>
      <c r="Y48" s="174">
        <v>0</v>
      </c>
      <c r="Z48" s="174">
        <v>0</v>
      </c>
      <c r="AA48" s="174">
        <v>0</v>
      </c>
      <c r="AB48" s="174">
        <v>0</v>
      </c>
      <c r="AC48" s="174">
        <v>0</v>
      </c>
      <c r="AD48" s="174">
        <v>0</v>
      </c>
      <c r="AE48" s="174">
        <v>0</v>
      </c>
      <c r="AF48" s="174">
        <v>0</v>
      </c>
      <c r="AG48" s="174">
        <v>0</v>
      </c>
      <c r="AH48" s="174">
        <v>0</v>
      </c>
      <c r="AI48" s="174">
        <v>0</v>
      </c>
      <c r="AJ48" s="174">
        <v>0</v>
      </c>
      <c r="AK48" s="174">
        <v>0</v>
      </c>
      <c r="AL48" s="174">
        <v>0</v>
      </c>
      <c r="AM48" s="174">
        <v>0</v>
      </c>
      <c r="AN48" s="174">
        <v>0</v>
      </c>
      <c r="AO48" s="174">
        <v>0</v>
      </c>
      <c r="AP48" s="174">
        <v>0</v>
      </c>
      <c r="AQ48" s="174">
        <v>0</v>
      </c>
      <c r="AR48" s="174">
        <v>0</v>
      </c>
      <c r="AS48" s="174">
        <v>0</v>
      </c>
      <c r="AT48" s="174">
        <v>0</v>
      </c>
      <c r="AU48" s="174">
        <v>1.59570552147239E-4</v>
      </c>
      <c r="AV48" s="174">
        <v>3.7037195121951199E-3</v>
      </c>
      <c r="AW48" s="174">
        <v>3.9316363636363602E-3</v>
      </c>
      <c r="AX48" s="174">
        <v>5.4195180722891503E-3</v>
      </c>
      <c r="AY48" s="174">
        <v>5.4695209580838296E-3</v>
      </c>
      <c r="AZ48" s="174">
        <v>4.6082142857142797E-3</v>
      </c>
      <c r="BA48" s="174">
        <v>4.8253846153846099E-3</v>
      </c>
      <c r="BB48" s="174">
        <v>4.5539999999999999E-3</v>
      </c>
      <c r="BC48" s="174">
        <v>5.23421052631579E-3</v>
      </c>
      <c r="BD48" s="174">
        <v>5.25056943875461E-3</v>
      </c>
      <c r="BE48" s="175">
        <v>5.8263510047250897E-3</v>
      </c>
      <c r="BF48" s="132">
        <v>0.10662892485945</v>
      </c>
      <c r="BG48" s="132">
        <v>0</v>
      </c>
      <c r="BH48" s="132">
        <v>7.6660169572621601E-4</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0</v>
      </c>
      <c r="AB49" s="174">
        <v>0</v>
      </c>
      <c r="AC49" s="174">
        <v>0</v>
      </c>
      <c r="AD49" s="174">
        <v>0</v>
      </c>
      <c r="AE49" s="174">
        <v>0</v>
      </c>
      <c r="AF49" s="174">
        <v>0</v>
      </c>
      <c r="AG49" s="174">
        <v>0</v>
      </c>
      <c r="AH49" s="174">
        <v>0</v>
      </c>
      <c r="AI49" s="174">
        <v>0</v>
      </c>
      <c r="AJ49" s="174">
        <v>0</v>
      </c>
      <c r="AK49" s="174">
        <v>0</v>
      </c>
      <c r="AL49" s="174">
        <v>0</v>
      </c>
      <c r="AM49" s="174">
        <v>0</v>
      </c>
      <c r="AN49" s="174">
        <v>0</v>
      </c>
      <c r="AO49" s="174">
        <v>0</v>
      </c>
      <c r="AP49" s="174">
        <v>0</v>
      </c>
      <c r="AQ49" s="174">
        <v>0</v>
      </c>
      <c r="AR49" s="174">
        <v>0</v>
      </c>
      <c r="AS49" s="174">
        <v>9.5031055900621102E-6</v>
      </c>
      <c r="AT49" s="174">
        <v>3.7777777777777799E-5</v>
      </c>
      <c r="AU49" s="174">
        <v>1.22024539877301E-4</v>
      </c>
      <c r="AV49" s="174">
        <v>6.1573170731707297E-4</v>
      </c>
      <c r="AW49" s="174">
        <v>1.51145454545454E-3</v>
      </c>
      <c r="AX49" s="174">
        <v>1.98162650602409E-3</v>
      </c>
      <c r="AY49" s="174">
        <v>2.35455089820359E-3</v>
      </c>
      <c r="AZ49" s="174">
        <v>2.4953571428571399E-3</v>
      </c>
      <c r="BA49" s="174">
        <v>2.4172189349112401E-3</v>
      </c>
      <c r="BB49" s="174">
        <v>2.554803E-3</v>
      </c>
      <c r="BC49" s="174">
        <v>2.28123E-3</v>
      </c>
      <c r="BD49" s="174">
        <v>2.7014046046702198E-3</v>
      </c>
      <c r="BE49" s="175">
        <v>2.55676447346939E-3</v>
      </c>
      <c r="BF49" s="132">
        <v>-5.6128514114990799E-2</v>
      </c>
      <c r="BG49" s="132">
        <v>0.53262294393845</v>
      </c>
      <c r="BH49" s="132">
        <v>3.3640609351284003E-4</v>
      </c>
    </row>
    <row r="50" spans="1:60">
      <c r="A50" s="136" t="s">
        <v>297</v>
      </c>
      <c r="B50" s="174">
        <v>0</v>
      </c>
      <c r="C50" s="174">
        <v>0</v>
      </c>
      <c r="D50" s="174">
        <v>0</v>
      </c>
      <c r="E50" s="174">
        <v>0</v>
      </c>
      <c r="F50" s="174">
        <v>0</v>
      </c>
      <c r="G50" s="174">
        <v>0</v>
      </c>
      <c r="H50" s="174">
        <v>0</v>
      </c>
      <c r="I50" s="174">
        <v>0</v>
      </c>
      <c r="J50" s="174">
        <v>0</v>
      </c>
      <c r="K50" s="174">
        <v>0</v>
      </c>
      <c r="L50" s="174">
        <v>0</v>
      </c>
      <c r="M50" s="174">
        <v>0</v>
      </c>
      <c r="N50" s="174">
        <v>0</v>
      </c>
      <c r="O50" s="174">
        <v>0</v>
      </c>
      <c r="P50" s="174">
        <v>0</v>
      </c>
      <c r="Q50" s="174">
        <v>0</v>
      </c>
      <c r="R50" s="174">
        <v>0</v>
      </c>
      <c r="S50" s="174">
        <v>0</v>
      </c>
      <c r="T50" s="174">
        <v>0</v>
      </c>
      <c r="U50" s="174">
        <v>0</v>
      </c>
      <c r="V50" s="174">
        <v>0</v>
      </c>
      <c r="W50" s="174">
        <v>0</v>
      </c>
      <c r="X50" s="174">
        <v>0</v>
      </c>
      <c r="Y50" s="174">
        <v>0</v>
      </c>
      <c r="Z50" s="174">
        <v>6.0606060606060598E-5</v>
      </c>
      <c r="AA50" s="174">
        <v>6.0000000000000002E-5</v>
      </c>
      <c r="AB50" s="174">
        <v>6.9999999999999994E-5</v>
      </c>
      <c r="AC50" s="174">
        <v>8.0000000000000007E-5</v>
      </c>
      <c r="AD50" s="174">
        <v>9.0000000000000006E-5</v>
      </c>
      <c r="AE50" s="174">
        <v>1E-4</v>
      </c>
      <c r="AF50" s="174">
        <v>1.4999999999999999E-4</v>
      </c>
      <c r="AG50" s="174">
        <v>1.2E-4</v>
      </c>
      <c r="AH50" s="174">
        <v>1.2999999999999999E-4</v>
      </c>
      <c r="AI50" s="174">
        <v>1.4999999999999999E-4</v>
      </c>
      <c r="AJ50" s="174">
        <v>1.7000000000000001E-4</v>
      </c>
      <c r="AK50" s="174">
        <v>1.8000000000000001E-4</v>
      </c>
      <c r="AL50" s="174">
        <v>2.3844155844155799E-4</v>
      </c>
      <c r="AM50" s="174">
        <v>2.9612903225806401E-4</v>
      </c>
      <c r="AN50" s="174">
        <v>4.0211538461538499E-4</v>
      </c>
      <c r="AO50" s="174">
        <v>5.4573248407643296E-4</v>
      </c>
      <c r="AP50" s="174">
        <v>3.9702531645569603E-4</v>
      </c>
      <c r="AQ50" s="174">
        <v>1.1450943396226401E-3</v>
      </c>
      <c r="AR50" s="174">
        <v>4.8577500000000001E-3</v>
      </c>
      <c r="AS50" s="174">
        <v>2.4499006211180101E-2</v>
      </c>
      <c r="AT50" s="174">
        <v>5.7298827470686799E-2</v>
      </c>
      <c r="AU50" s="174">
        <v>6.6310281129574197E-2</v>
      </c>
      <c r="AV50" s="174">
        <v>8.0973722645802507E-2</v>
      </c>
      <c r="AW50" s="174">
        <v>0.110956614933785</v>
      </c>
      <c r="AX50" s="174">
        <v>0.120841327535476</v>
      </c>
      <c r="AY50" s="174">
        <v>0.12526785045568101</v>
      </c>
      <c r="AZ50" s="174">
        <v>0.126210698982686</v>
      </c>
      <c r="BA50" s="174">
        <v>0.12350178718327801</v>
      </c>
      <c r="BB50" s="174">
        <v>0.12888604053</v>
      </c>
      <c r="BC50" s="174">
        <v>0.114025263157895</v>
      </c>
      <c r="BD50" s="174">
        <v>0.134680999726669</v>
      </c>
      <c r="BE50" s="175">
        <v>0.18478557359259301</v>
      </c>
      <c r="BF50" s="132">
        <v>0.36827537180605802</v>
      </c>
      <c r="BG50" s="132">
        <v>8.9221134883590694E-2</v>
      </c>
      <c r="BH50" s="132">
        <v>2.4313147962926E-2</v>
      </c>
    </row>
    <row r="51" spans="1:60">
      <c r="A51" s="136" t="s">
        <v>298</v>
      </c>
      <c r="B51" s="174">
        <v>0</v>
      </c>
      <c r="C51" s="174">
        <v>0</v>
      </c>
      <c r="D51" s="174">
        <v>0</v>
      </c>
      <c r="E51" s="174">
        <v>0</v>
      </c>
      <c r="F51" s="174">
        <v>0</v>
      </c>
      <c r="G51" s="174">
        <v>0</v>
      </c>
      <c r="H51" s="174">
        <v>0</v>
      </c>
      <c r="I51" s="174">
        <v>0</v>
      </c>
      <c r="J51" s="174">
        <v>0</v>
      </c>
      <c r="K51" s="174">
        <v>0</v>
      </c>
      <c r="L51" s="174">
        <v>0</v>
      </c>
      <c r="M51" s="174">
        <v>0</v>
      </c>
      <c r="N51" s="174">
        <v>0</v>
      </c>
      <c r="O51" s="174">
        <v>0</v>
      </c>
      <c r="P51" s="174">
        <v>0</v>
      </c>
      <c r="Q51" s="174">
        <v>0</v>
      </c>
      <c r="R51" s="174">
        <v>0</v>
      </c>
      <c r="S51" s="174">
        <v>0</v>
      </c>
      <c r="T51" s="174">
        <v>0</v>
      </c>
      <c r="U51" s="174">
        <v>0</v>
      </c>
      <c r="V51" s="174">
        <v>0</v>
      </c>
      <c r="W51" s="174">
        <v>0</v>
      </c>
      <c r="X51" s="174">
        <v>0</v>
      </c>
      <c r="Y51" s="174">
        <v>0</v>
      </c>
      <c r="Z51" s="174">
        <v>0</v>
      </c>
      <c r="AA51" s="174">
        <v>0</v>
      </c>
      <c r="AB51" s="174">
        <v>0</v>
      </c>
      <c r="AC51" s="174">
        <v>0</v>
      </c>
      <c r="AD51" s="174">
        <v>1.0000000000000001E-5</v>
      </c>
      <c r="AE51" s="174">
        <v>1.0000000000000001E-5</v>
      </c>
      <c r="AF51" s="174">
        <v>1.0000000000000001E-5</v>
      </c>
      <c r="AG51" s="174">
        <v>1.0000000000000001E-5</v>
      </c>
      <c r="AH51" s="174">
        <v>1.0000000000000001E-5</v>
      </c>
      <c r="AI51" s="174">
        <v>1.0000000000000001E-5</v>
      </c>
      <c r="AJ51" s="174">
        <v>1.0000000000000001E-5</v>
      </c>
      <c r="AK51" s="174">
        <v>1.0000000000000001E-5</v>
      </c>
      <c r="AL51" s="174">
        <v>1.98701298701299E-5</v>
      </c>
      <c r="AM51" s="174">
        <v>1.9741935483871E-5</v>
      </c>
      <c r="AN51" s="174">
        <v>1.96153846153846E-5</v>
      </c>
      <c r="AO51" s="174">
        <v>1.94904458598726E-5</v>
      </c>
      <c r="AP51" s="174">
        <v>1.93670886075949E-5</v>
      </c>
      <c r="AQ51" s="174">
        <v>1.92452830188679E-5</v>
      </c>
      <c r="AR51" s="174">
        <v>2.8687499999999999E-5</v>
      </c>
      <c r="AS51" s="174">
        <v>3.80124223602484E-5</v>
      </c>
      <c r="AT51" s="174">
        <v>6.6111111111111093E-5</v>
      </c>
      <c r="AU51" s="174">
        <v>8.4478527607361907E-5</v>
      </c>
      <c r="AV51" s="174">
        <v>1.21280487804878E-4</v>
      </c>
      <c r="AW51" s="174">
        <v>1.76181818181818E-4</v>
      </c>
      <c r="AX51" s="174">
        <v>3.2259036144578301E-4</v>
      </c>
      <c r="AY51" s="174">
        <v>4.3059880239520901E-4</v>
      </c>
      <c r="AZ51" s="174">
        <v>8.8339285714285603E-4</v>
      </c>
      <c r="BA51" s="174">
        <v>1.29461538461538E-3</v>
      </c>
      <c r="BB51" s="174">
        <v>2.0699999999999998E-3</v>
      </c>
      <c r="BC51" s="174">
        <v>3.4984210526315799E-3</v>
      </c>
      <c r="BD51" s="174">
        <v>5.9102335108562097E-3</v>
      </c>
      <c r="BE51" s="175">
        <v>9.3828104956268192E-3</v>
      </c>
      <c r="BF51" s="132">
        <v>0.58321568584198202</v>
      </c>
      <c r="BG51" s="132">
        <v>0.56723101771365902</v>
      </c>
      <c r="BH51" s="132">
        <v>1.2345425860529099E-3</v>
      </c>
    </row>
    <row r="52" spans="1:60">
      <c r="A52" s="136" t="s">
        <v>299</v>
      </c>
      <c r="B52" s="174">
        <v>0</v>
      </c>
      <c r="C52" s="174">
        <v>0</v>
      </c>
      <c r="D52" s="174">
        <v>0</v>
      </c>
      <c r="E52" s="174">
        <v>0</v>
      </c>
      <c r="F52" s="174">
        <v>0</v>
      </c>
      <c r="G52" s="174">
        <v>0</v>
      </c>
      <c r="H52" s="174">
        <v>0</v>
      </c>
      <c r="I52" s="174">
        <v>0</v>
      </c>
      <c r="J52" s="174">
        <v>0</v>
      </c>
      <c r="K52" s="174">
        <v>0</v>
      </c>
      <c r="L52" s="174">
        <v>0</v>
      </c>
      <c r="M52" s="174">
        <v>0</v>
      </c>
      <c r="N52" s="174">
        <v>0</v>
      </c>
      <c r="O52" s="174">
        <v>0</v>
      </c>
      <c r="P52" s="174">
        <v>0</v>
      </c>
      <c r="Q52" s="174">
        <v>0</v>
      </c>
      <c r="R52" s="174">
        <v>0</v>
      </c>
      <c r="S52" s="174">
        <v>0</v>
      </c>
      <c r="T52" s="174">
        <v>0</v>
      </c>
      <c r="U52" s="174">
        <v>0</v>
      </c>
      <c r="V52" s="174">
        <v>0</v>
      </c>
      <c r="W52" s="174">
        <v>0</v>
      </c>
      <c r="X52" s="174">
        <v>0</v>
      </c>
      <c r="Y52" s="174">
        <v>0</v>
      </c>
      <c r="Z52" s="174">
        <v>0</v>
      </c>
      <c r="AA52" s="174">
        <v>1.0000000000000001E-5</v>
      </c>
      <c r="AB52" s="174">
        <v>2.0000000000000002E-5</v>
      </c>
      <c r="AC52" s="174">
        <v>3.0000000000000001E-5</v>
      </c>
      <c r="AD52" s="174">
        <v>4.0000000000000003E-5</v>
      </c>
      <c r="AE52" s="174">
        <v>5.0000000000000002E-5</v>
      </c>
      <c r="AF52" s="174">
        <v>6.0000000000000002E-5</v>
      </c>
      <c r="AG52" s="174">
        <v>6.9999999999999994E-5</v>
      </c>
      <c r="AH52" s="174">
        <v>6.9999999999999994E-5</v>
      </c>
      <c r="AI52" s="174">
        <v>8.0000000000000007E-5</v>
      </c>
      <c r="AJ52" s="174">
        <v>1E-4</v>
      </c>
      <c r="AK52" s="174">
        <v>1.1E-4</v>
      </c>
      <c r="AL52" s="174">
        <v>1.2915584415584399E-4</v>
      </c>
      <c r="AM52" s="174">
        <v>1.4806451612903201E-4</v>
      </c>
      <c r="AN52" s="174">
        <v>1.76538461538462E-4</v>
      </c>
      <c r="AO52" s="174">
        <v>1.7541401273885401E-4</v>
      </c>
      <c r="AP52" s="174">
        <v>2.03354430379747E-4</v>
      </c>
      <c r="AQ52" s="174">
        <v>2.3094339622641499E-4</v>
      </c>
      <c r="AR52" s="174">
        <v>2.773125E-4</v>
      </c>
      <c r="AS52" s="174">
        <v>3.5161490683229799E-4</v>
      </c>
      <c r="AT52" s="174">
        <v>5.1000000000000004E-4</v>
      </c>
      <c r="AU52" s="174">
        <v>8.8233128834355799E-4</v>
      </c>
      <c r="AV52" s="174">
        <v>1.56731707317073E-3</v>
      </c>
      <c r="AW52" s="174">
        <v>2.7725454545454498E-3</v>
      </c>
      <c r="AX52" s="174">
        <v>4.6084337349397604E-3</v>
      </c>
      <c r="AY52" s="174">
        <v>7.7141317365269401E-3</v>
      </c>
      <c r="AZ52" s="174">
        <v>1.0190892857142799E-2</v>
      </c>
      <c r="BA52" s="174">
        <v>1.2067988165680501E-2</v>
      </c>
      <c r="BB52" s="174">
        <v>1.5147000000000001E-2</v>
      </c>
      <c r="BC52" s="174">
        <v>1.7402631578947399E-2</v>
      </c>
      <c r="BD52" s="174">
        <v>1.9415518230233499E-2</v>
      </c>
      <c r="BE52" s="175">
        <v>2.3299314731738002E-2</v>
      </c>
      <c r="BF52" s="132">
        <v>0.19675689962721299</v>
      </c>
      <c r="BG52" s="132">
        <v>0.43899034855851399</v>
      </c>
      <c r="BH52" s="132">
        <v>3.06560558540396E-3</v>
      </c>
    </row>
    <row r="53" spans="1:60">
      <c r="A53" s="136" t="s">
        <v>300</v>
      </c>
      <c r="B53" s="174">
        <v>0</v>
      </c>
      <c r="C53" s="174">
        <v>0</v>
      </c>
      <c r="D53" s="174">
        <v>0</v>
      </c>
      <c r="E53" s="174">
        <v>0</v>
      </c>
      <c r="F53" s="174">
        <v>0</v>
      </c>
      <c r="G53" s="174">
        <v>0</v>
      </c>
      <c r="H53" s="174">
        <v>0</v>
      </c>
      <c r="I53" s="174">
        <v>0</v>
      </c>
      <c r="J53" s="174">
        <v>0</v>
      </c>
      <c r="K53" s="174">
        <v>0</v>
      </c>
      <c r="L53" s="174">
        <v>0</v>
      </c>
      <c r="M53" s="174">
        <v>0</v>
      </c>
      <c r="N53" s="174">
        <v>0</v>
      </c>
      <c r="O53" s="174">
        <v>0</v>
      </c>
      <c r="P53" s="174">
        <v>0</v>
      </c>
      <c r="Q53" s="174">
        <v>0</v>
      </c>
      <c r="R53" s="174">
        <v>0</v>
      </c>
      <c r="S53" s="174">
        <v>0</v>
      </c>
      <c r="T53" s="174">
        <v>0</v>
      </c>
      <c r="U53" s="174">
        <v>0</v>
      </c>
      <c r="V53" s="174">
        <v>0</v>
      </c>
      <c r="W53" s="174">
        <v>0</v>
      </c>
      <c r="X53" s="174">
        <v>0</v>
      </c>
      <c r="Y53" s="174">
        <v>0</v>
      </c>
      <c r="Z53" s="174">
        <v>0</v>
      </c>
      <c r="AA53" s="174">
        <v>0</v>
      </c>
      <c r="AB53" s="174">
        <v>0</v>
      </c>
      <c r="AC53" s="174">
        <v>0</v>
      </c>
      <c r="AD53" s="174">
        <v>0</v>
      </c>
      <c r="AE53" s="174">
        <v>0</v>
      </c>
      <c r="AF53" s="174">
        <v>0</v>
      </c>
      <c r="AG53" s="174">
        <v>0</v>
      </c>
      <c r="AH53" s="174">
        <v>0</v>
      </c>
      <c r="AI53" s="174">
        <v>0</v>
      </c>
      <c r="AJ53" s="174">
        <v>0</v>
      </c>
      <c r="AK53" s="174">
        <v>0</v>
      </c>
      <c r="AL53" s="174">
        <v>0</v>
      </c>
      <c r="AM53" s="174">
        <v>0</v>
      </c>
      <c r="AN53" s="174">
        <v>0</v>
      </c>
      <c r="AO53" s="174">
        <v>0</v>
      </c>
      <c r="AP53" s="174">
        <v>0</v>
      </c>
      <c r="AQ53" s="174">
        <v>0</v>
      </c>
      <c r="AR53" s="174">
        <v>0</v>
      </c>
      <c r="AS53" s="174">
        <v>0</v>
      </c>
      <c r="AT53" s="174">
        <v>0</v>
      </c>
      <c r="AU53" s="174">
        <v>2.2527607361963199E-5</v>
      </c>
      <c r="AV53" s="174">
        <v>2.6696060037523401E-5</v>
      </c>
      <c r="AW53" s="174">
        <v>3.9481298974997601E-5</v>
      </c>
      <c r="AX53" s="174">
        <v>6.2532900834105597E-5</v>
      </c>
      <c r="AY53" s="174">
        <v>1.5941317365269399E-4</v>
      </c>
      <c r="AZ53" s="174">
        <v>1.7678785714285699E-3</v>
      </c>
      <c r="BA53" s="174">
        <v>9.4434497041419995E-3</v>
      </c>
      <c r="BB53" s="174">
        <v>2.6003700000000001E-2</v>
      </c>
      <c r="BC53" s="174">
        <v>6.9787684210526293E-2</v>
      </c>
      <c r="BD53" s="174">
        <v>8.2456226136829194E-2</v>
      </c>
      <c r="BE53" s="175">
        <v>9.6229333328673394E-2</v>
      </c>
      <c r="BF53" s="132">
        <v>0.163846760263608</v>
      </c>
      <c r="BG53" s="132">
        <v>0</v>
      </c>
      <c r="BH53" s="132">
        <v>1.26613673032295E-2</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0</v>
      </c>
      <c r="W54" s="174">
        <v>0</v>
      </c>
      <c r="X54" s="174">
        <v>0</v>
      </c>
      <c r="Y54" s="174">
        <v>0</v>
      </c>
      <c r="Z54" s="174">
        <v>0</v>
      </c>
      <c r="AA54" s="174">
        <v>0</v>
      </c>
      <c r="AB54" s="174">
        <v>0</v>
      </c>
      <c r="AC54" s="174">
        <v>0</v>
      </c>
      <c r="AD54" s="174">
        <v>0</v>
      </c>
      <c r="AE54" s="174">
        <v>0</v>
      </c>
      <c r="AF54" s="174">
        <v>0</v>
      </c>
      <c r="AG54" s="174">
        <v>0</v>
      </c>
      <c r="AH54" s="174">
        <v>0</v>
      </c>
      <c r="AI54" s="174">
        <v>0</v>
      </c>
      <c r="AJ54" s="174">
        <v>0</v>
      </c>
      <c r="AK54" s="174">
        <v>0</v>
      </c>
      <c r="AL54" s="174">
        <v>0</v>
      </c>
      <c r="AM54" s="174">
        <v>0</v>
      </c>
      <c r="AN54" s="174">
        <v>0</v>
      </c>
      <c r="AO54" s="174">
        <v>0</v>
      </c>
      <c r="AP54" s="174">
        <v>0</v>
      </c>
      <c r="AQ54" s="174">
        <v>0</v>
      </c>
      <c r="AR54" s="174">
        <v>0</v>
      </c>
      <c r="AS54" s="174">
        <v>0</v>
      </c>
      <c r="AT54" s="174">
        <v>0</v>
      </c>
      <c r="AU54" s="174">
        <v>0</v>
      </c>
      <c r="AV54" s="174">
        <v>2.80810975609756E-4</v>
      </c>
      <c r="AW54" s="174">
        <v>3.0906000000000002E-3</v>
      </c>
      <c r="AX54" s="174">
        <v>5.2536144578313199E-3</v>
      </c>
      <c r="AY54" s="174">
        <v>3.9303592814371197E-3</v>
      </c>
      <c r="AZ54" s="174">
        <v>4.3395535714285697E-3</v>
      </c>
      <c r="BA54" s="174">
        <v>4.4433372781065E-3</v>
      </c>
      <c r="BB54" s="174">
        <v>6.4952999999999999E-3</v>
      </c>
      <c r="BC54" s="174">
        <v>9.9092105263157895E-3</v>
      </c>
      <c r="BD54" s="174">
        <v>2.61440917656698E-2</v>
      </c>
      <c r="BE54" s="175">
        <v>5.4939434437484301E-2</v>
      </c>
      <c r="BF54" s="132">
        <v>1.09566762480019</v>
      </c>
      <c r="BG54" s="132">
        <v>0</v>
      </c>
      <c r="BH54" s="132">
        <v>7.2286519586373501E-3</v>
      </c>
    </row>
    <row r="55" spans="1:60">
      <c r="A55" s="136" t="s">
        <v>302</v>
      </c>
      <c r="B55" s="174">
        <v>0</v>
      </c>
      <c r="C55" s="174">
        <v>0</v>
      </c>
      <c r="D55" s="174">
        <v>0</v>
      </c>
      <c r="E55" s="174">
        <v>0</v>
      </c>
      <c r="F55" s="174">
        <v>0</v>
      </c>
      <c r="G55" s="174">
        <v>0</v>
      </c>
      <c r="H55" s="174">
        <v>0</v>
      </c>
      <c r="I55" s="174">
        <v>0</v>
      </c>
      <c r="J55" s="174">
        <v>0</v>
      </c>
      <c r="K55" s="174">
        <v>0</v>
      </c>
      <c r="L55" s="174">
        <v>0</v>
      </c>
      <c r="M55" s="174">
        <v>0</v>
      </c>
      <c r="N55" s="174">
        <v>0</v>
      </c>
      <c r="O55" s="174">
        <v>0</v>
      </c>
      <c r="P55" s="174">
        <v>0</v>
      </c>
      <c r="Q55" s="174">
        <v>0</v>
      </c>
      <c r="R55" s="174">
        <v>0</v>
      </c>
      <c r="S55" s="174">
        <v>0</v>
      </c>
      <c r="T55" s="174">
        <v>0</v>
      </c>
      <c r="U55" s="174">
        <v>1.01010101010101E-5</v>
      </c>
      <c r="V55" s="174">
        <v>1.01010101010101E-5</v>
      </c>
      <c r="W55" s="174">
        <v>1.01010101010101E-5</v>
      </c>
      <c r="X55" s="174">
        <v>0</v>
      </c>
      <c r="Y55" s="174">
        <v>1.01010101010101E-5</v>
      </c>
      <c r="Z55" s="174">
        <v>0</v>
      </c>
      <c r="AA55" s="174">
        <v>0</v>
      </c>
      <c r="AB55" s="174">
        <v>0</v>
      </c>
      <c r="AC55" s="174">
        <v>0</v>
      </c>
      <c r="AD55" s="174">
        <v>0</v>
      </c>
      <c r="AE55" s="174">
        <v>0</v>
      </c>
      <c r="AF55" s="174">
        <v>0</v>
      </c>
      <c r="AG55" s="174">
        <v>0</v>
      </c>
      <c r="AH55" s="174">
        <v>0</v>
      </c>
      <c r="AI55" s="174">
        <v>0</v>
      </c>
      <c r="AJ55" s="174">
        <v>1.0000000000000001E-5</v>
      </c>
      <c r="AK55" s="174">
        <v>1.0000000000000001E-5</v>
      </c>
      <c r="AL55" s="174">
        <v>1.98701298701299E-5</v>
      </c>
      <c r="AM55" s="174">
        <v>2.9612903225806499E-5</v>
      </c>
      <c r="AN55" s="174">
        <v>2.9423076923076899E-5</v>
      </c>
      <c r="AO55" s="174">
        <v>3.89808917197452E-5</v>
      </c>
      <c r="AP55" s="174">
        <v>7.7468354430379696E-5</v>
      </c>
      <c r="AQ55" s="174">
        <v>1.05849056603774E-4</v>
      </c>
      <c r="AR55" s="174">
        <v>1.3387499999999999E-4</v>
      </c>
      <c r="AS55" s="174">
        <v>1.6155279503105599E-4</v>
      </c>
      <c r="AT55" s="174">
        <v>1.8889083814120199E-4</v>
      </c>
      <c r="AU55" s="174">
        <v>3.7806112156437701E-4</v>
      </c>
      <c r="AV55" s="174">
        <v>2.2732015085822799E-3</v>
      </c>
      <c r="AW55" s="174">
        <v>1.25530805307553E-2</v>
      </c>
      <c r="AX55" s="174">
        <v>1.8528319188348599E-2</v>
      </c>
      <c r="AY55" s="174">
        <v>3.7142009229886697E-2</v>
      </c>
      <c r="AZ55" s="174">
        <v>6.8602869637035296E-2</v>
      </c>
      <c r="BA55" s="174">
        <v>9.4225621769977397E-2</v>
      </c>
      <c r="BB55" s="174">
        <v>0.103279086402277</v>
      </c>
      <c r="BC55" s="174">
        <v>0.113949303611989</v>
      </c>
      <c r="BD55" s="174">
        <v>0.11515657801194</v>
      </c>
      <c r="BE55" s="175">
        <v>0.113693466616615</v>
      </c>
      <c r="BF55" s="132">
        <v>-1.54029349680038E-2</v>
      </c>
      <c r="BG55" s="132">
        <v>0.89892488439136498</v>
      </c>
      <c r="BH55" s="132">
        <v>1.49592093285498E-2</v>
      </c>
    </row>
    <row r="56" spans="1:60">
      <c r="A56" s="136" t="s">
        <v>303</v>
      </c>
      <c r="B56" s="174">
        <v>0</v>
      </c>
      <c r="C56" s="174">
        <v>0</v>
      </c>
      <c r="D56" s="174">
        <v>0</v>
      </c>
      <c r="E56" s="174">
        <v>0</v>
      </c>
      <c r="F56" s="174">
        <v>0</v>
      </c>
      <c r="G56" s="174">
        <v>0</v>
      </c>
      <c r="H56" s="174">
        <v>0</v>
      </c>
      <c r="I56" s="174">
        <v>0</v>
      </c>
      <c r="J56" s="174">
        <v>0</v>
      </c>
      <c r="K56" s="174">
        <v>0</v>
      </c>
      <c r="L56" s="174">
        <v>0</v>
      </c>
      <c r="M56" s="174">
        <v>0</v>
      </c>
      <c r="N56" s="174">
        <v>0</v>
      </c>
      <c r="O56" s="174">
        <v>0</v>
      </c>
      <c r="P56" s="174">
        <v>0</v>
      </c>
      <c r="Q56" s="174">
        <v>0</v>
      </c>
      <c r="R56" s="174">
        <v>0</v>
      </c>
      <c r="S56" s="174">
        <v>0</v>
      </c>
      <c r="T56" s="174">
        <v>0</v>
      </c>
      <c r="U56" s="174">
        <v>0</v>
      </c>
      <c r="V56" s="174">
        <v>0</v>
      </c>
      <c r="W56" s="174">
        <v>0</v>
      </c>
      <c r="X56" s="174">
        <v>0</v>
      </c>
      <c r="Y56" s="174">
        <v>0</v>
      </c>
      <c r="Z56" s="174">
        <v>0</v>
      </c>
      <c r="AA56" s="174">
        <v>0</v>
      </c>
      <c r="AB56" s="174">
        <v>0</v>
      </c>
      <c r="AC56" s="174">
        <v>0</v>
      </c>
      <c r="AD56" s="174">
        <v>0</v>
      </c>
      <c r="AE56" s="174">
        <v>0</v>
      </c>
      <c r="AF56" s="174">
        <v>0</v>
      </c>
      <c r="AG56" s="174">
        <v>0</v>
      </c>
      <c r="AH56" s="174">
        <v>0</v>
      </c>
      <c r="AI56" s="174">
        <v>0</v>
      </c>
      <c r="AJ56" s="174">
        <v>0</v>
      </c>
      <c r="AK56" s="174">
        <v>0</v>
      </c>
      <c r="AL56" s="174">
        <v>1.35116883116883E-6</v>
      </c>
      <c r="AM56" s="174">
        <v>2.68490322580645E-6</v>
      </c>
      <c r="AN56" s="174">
        <v>3.6484615384615401E-6</v>
      </c>
      <c r="AO56" s="174">
        <v>4.5997452229299398E-6</v>
      </c>
      <c r="AP56" s="174">
        <v>5.5389873417721497E-6</v>
      </c>
      <c r="AQ56" s="174">
        <v>5.5041509433962304E-6</v>
      </c>
      <c r="AR56" s="174">
        <v>9.2947499999999994E-6</v>
      </c>
      <c r="AS56" s="174">
        <v>1.11376397515528E-5</v>
      </c>
      <c r="AT56" s="174">
        <v>2.94487317620651E-5</v>
      </c>
      <c r="AU56" s="174">
        <v>5.5598604294478503E-5</v>
      </c>
      <c r="AV56" s="174">
        <v>1.4150634146341501E-4</v>
      </c>
      <c r="AW56" s="174">
        <v>3.0183883188044801E-4</v>
      </c>
      <c r="AX56" s="174">
        <v>4.8704692771084303E-4</v>
      </c>
      <c r="AY56" s="174">
        <v>9.5276169161676602E-4</v>
      </c>
      <c r="AZ56" s="174">
        <v>1.29895633928571E-3</v>
      </c>
      <c r="BA56" s="174">
        <v>1.7086114831814201E-3</v>
      </c>
      <c r="BB56" s="174">
        <v>2.0204235000000001E-3</v>
      </c>
      <c r="BC56" s="174">
        <v>2.2179582480047599E-3</v>
      </c>
      <c r="BD56" s="174">
        <v>2.7383194412346499E-3</v>
      </c>
      <c r="BE56" s="175">
        <v>3.33956897651096E-3</v>
      </c>
      <c r="BF56" s="132">
        <v>0.21623665265620901</v>
      </c>
      <c r="BG56" s="132">
        <v>0.57340943954746104</v>
      </c>
      <c r="BH56" s="132">
        <v>4.3940353719021499E-4</v>
      </c>
    </row>
    <row r="57" spans="1:60" s="125" customFormat="1">
      <c r="A57" s="133" t="s">
        <v>304</v>
      </c>
      <c r="B57" s="176">
        <v>0</v>
      </c>
      <c r="C57" s="176">
        <v>0</v>
      </c>
      <c r="D57" s="176">
        <v>0</v>
      </c>
      <c r="E57" s="176">
        <v>0</v>
      </c>
      <c r="F57" s="176">
        <v>0</v>
      </c>
      <c r="G57" s="176">
        <v>0</v>
      </c>
      <c r="H57" s="176">
        <v>0</v>
      </c>
      <c r="I57" s="176">
        <v>0</v>
      </c>
      <c r="J57" s="176">
        <v>0</v>
      </c>
      <c r="K57" s="176">
        <v>0</v>
      </c>
      <c r="L57" s="176">
        <v>0</v>
      </c>
      <c r="M57" s="176">
        <v>0</v>
      </c>
      <c r="N57" s="176">
        <v>0</v>
      </c>
      <c r="O57" s="176">
        <v>0</v>
      </c>
      <c r="P57" s="176">
        <v>0</v>
      </c>
      <c r="Q57" s="176">
        <v>0</v>
      </c>
      <c r="R57" s="176">
        <v>0</v>
      </c>
      <c r="S57" s="176">
        <v>0</v>
      </c>
      <c r="T57" s="176">
        <v>0</v>
      </c>
      <c r="U57" s="176">
        <v>1.01010101010101E-5</v>
      </c>
      <c r="V57" s="176">
        <v>1.01010101010101E-5</v>
      </c>
      <c r="W57" s="176">
        <v>1.01010101010101E-5</v>
      </c>
      <c r="X57" s="176">
        <v>0</v>
      </c>
      <c r="Y57" s="176">
        <v>1.01010101010101E-5</v>
      </c>
      <c r="Z57" s="176">
        <v>9.0909090909090904E-5</v>
      </c>
      <c r="AA57" s="176">
        <v>1.25E-4</v>
      </c>
      <c r="AB57" s="176">
        <v>1.55E-4</v>
      </c>
      <c r="AC57" s="176">
        <v>2.7087999999999998E-4</v>
      </c>
      <c r="AD57" s="176">
        <v>3.2382999999999999E-4</v>
      </c>
      <c r="AE57" s="176">
        <v>3.7688499999999998E-4</v>
      </c>
      <c r="AF57" s="176">
        <v>4.684E-4</v>
      </c>
      <c r="AG57" s="176">
        <v>5.38114111111111E-4</v>
      </c>
      <c r="AH57" s="176">
        <v>6.3926244444444504E-4</v>
      </c>
      <c r="AI57" s="176">
        <v>8.7088499999999995E-4</v>
      </c>
      <c r="AJ57" s="176">
        <v>9.1198055555555605E-4</v>
      </c>
      <c r="AK57" s="176">
        <v>1.3447324999999999E-3</v>
      </c>
      <c r="AL57" s="176">
        <v>1.6909728896103899E-3</v>
      </c>
      <c r="AM57" s="176">
        <v>2.73183973225806E-3</v>
      </c>
      <c r="AN57" s="176">
        <v>4.5968432628205099E-3</v>
      </c>
      <c r="AO57" s="176">
        <v>7.3196162135031797E-3</v>
      </c>
      <c r="AP57" s="176">
        <v>1.4393458016139201E-2</v>
      </c>
      <c r="AQ57" s="176">
        <v>2.4288392171383601E-2</v>
      </c>
      <c r="AR57" s="176">
        <v>3.6487677335937503E-2</v>
      </c>
      <c r="AS57" s="176">
        <v>7.12834710080745E-2</v>
      </c>
      <c r="AT57" s="176">
        <v>0.13404344224913201</v>
      </c>
      <c r="AU57" s="176">
        <v>0.218362313531624</v>
      </c>
      <c r="AV57" s="176">
        <v>0.43580323443712299</v>
      </c>
      <c r="AW57" s="176">
        <v>0.66643033570157595</v>
      </c>
      <c r="AX57" s="176">
        <v>0.80126945004578398</v>
      </c>
      <c r="AY57" s="176">
        <v>0.90550066963810905</v>
      </c>
      <c r="AZ57" s="176">
        <v>0.99986900375032906</v>
      </c>
      <c r="BA57" s="176">
        <v>1.0305389277422601</v>
      </c>
      <c r="BB57" s="176">
        <v>1.1183638044087301</v>
      </c>
      <c r="BC57" s="176">
        <v>1.2396421872196399</v>
      </c>
      <c r="BD57" s="176">
        <v>1.3617045427473899</v>
      </c>
      <c r="BE57" s="176">
        <v>1.5885145113686401</v>
      </c>
      <c r="BF57" s="135">
        <v>0.16337594393965801</v>
      </c>
      <c r="BG57" s="135">
        <v>0.26090896174494599</v>
      </c>
      <c r="BH57" s="135">
        <v>0.20900867749184901</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0</v>
      </c>
      <c r="W59" s="174">
        <v>0</v>
      </c>
      <c r="X59" s="174">
        <v>0</v>
      </c>
      <c r="Y59" s="174">
        <v>0</v>
      </c>
      <c r="Z59" s="174">
        <v>0</v>
      </c>
      <c r="AA59" s="174">
        <v>0</v>
      </c>
      <c r="AB59" s="174">
        <v>0</v>
      </c>
      <c r="AC59" s="174">
        <v>0</v>
      </c>
      <c r="AD59" s="174">
        <v>0</v>
      </c>
      <c r="AE59" s="174">
        <v>0</v>
      </c>
      <c r="AF59" s="174">
        <v>0</v>
      </c>
      <c r="AG59" s="174">
        <v>0</v>
      </c>
      <c r="AH59" s="174">
        <v>0</v>
      </c>
      <c r="AI59" s="174">
        <v>0</v>
      </c>
      <c r="AJ59" s="174">
        <v>0</v>
      </c>
      <c r="AK59" s="174">
        <v>0</v>
      </c>
      <c r="AL59" s="174">
        <v>0</v>
      </c>
      <c r="AM59" s="174">
        <v>0</v>
      </c>
      <c r="AN59" s="174">
        <v>0</v>
      </c>
      <c r="AO59" s="174">
        <v>0</v>
      </c>
      <c r="AP59" s="174">
        <v>0</v>
      </c>
      <c r="AQ59" s="174">
        <v>0</v>
      </c>
      <c r="AR59" s="174">
        <v>0</v>
      </c>
      <c r="AS59" s="174">
        <v>0</v>
      </c>
      <c r="AT59" s="174">
        <v>0</v>
      </c>
      <c r="AU59" s="174">
        <v>0</v>
      </c>
      <c r="AV59" s="174">
        <v>0</v>
      </c>
      <c r="AW59" s="174">
        <v>0</v>
      </c>
      <c r="AX59" s="174">
        <v>7.3734939759036102E-6</v>
      </c>
      <c r="AY59" s="174">
        <v>2.6568862275449099E-5</v>
      </c>
      <c r="AZ59" s="174">
        <v>4.1892857142857103E-5</v>
      </c>
      <c r="BA59" s="174">
        <v>3.19579881656804E-4</v>
      </c>
      <c r="BB59" s="174">
        <v>3.3480000000000001E-4</v>
      </c>
      <c r="BC59" s="174">
        <v>3.51273684210526E-4</v>
      </c>
      <c r="BD59" s="174">
        <v>3.94015567390414E-4</v>
      </c>
      <c r="BE59" s="175">
        <v>4.1921306122448998E-4</v>
      </c>
      <c r="BF59" s="132">
        <v>6.1043534690042402E-2</v>
      </c>
      <c r="BG59" s="132">
        <v>0</v>
      </c>
      <c r="BH59" s="132">
        <v>5.5157927036089299E-5</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0</v>
      </c>
      <c r="W60" s="174">
        <v>0</v>
      </c>
      <c r="X60" s="174">
        <v>0</v>
      </c>
      <c r="Y60" s="174">
        <v>0</v>
      </c>
      <c r="Z60" s="174">
        <v>0</v>
      </c>
      <c r="AA60" s="174">
        <v>0</v>
      </c>
      <c r="AB60" s="174">
        <v>0</v>
      </c>
      <c r="AC60" s="174">
        <v>0</v>
      </c>
      <c r="AD60" s="174">
        <v>0</v>
      </c>
      <c r="AE60" s="174">
        <v>0</v>
      </c>
      <c r="AF60" s="174">
        <v>0</v>
      </c>
      <c r="AG60" s="174">
        <v>0</v>
      </c>
      <c r="AH60" s="174">
        <v>0</v>
      </c>
      <c r="AI60" s="174">
        <v>0</v>
      </c>
      <c r="AJ60" s="174">
        <v>0</v>
      </c>
      <c r="AK60" s="174">
        <v>0</v>
      </c>
      <c r="AL60" s="174">
        <v>0</v>
      </c>
      <c r="AM60" s="174">
        <v>0</v>
      </c>
      <c r="AN60" s="174">
        <v>0</v>
      </c>
      <c r="AO60" s="174">
        <v>0</v>
      </c>
      <c r="AP60" s="174">
        <v>0</v>
      </c>
      <c r="AQ60" s="174">
        <v>0</v>
      </c>
      <c r="AR60" s="174">
        <v>0</v>
      </c>
      <c r="AS60" s="174">
        <v>0</v>
      </c>
      <c r="AT60" s="174">
        <v>0</v>
      </c>
      <c r="AU60" s="174">
        <v>0</v>
      </c>
      <c r="AV60" s="174">
        <v>0</v>
      </c>
      <c r="AW60" s="174">
        <v>0</v>
      </c>
      <c r="AX60" s="174">
        <v>3.6867469879518E-6</v>
      </c>
      <c r="AY60" s="174">
        <v>1.8323353293413198E-5</v>
      </c>
      <c r="AZ60" s="174">
        <v>8.1964285714285703E-5</v>
      </c>
      <c r="BA60" s="174">
        <v>2.3538461538461501E-4</v>
      </c>
      <c r="BB60" s="174">
        <v>8.0099999999999995E-4</v>
      </c>
      <c r="BC60" s="174">
        <v>1.05578947368421E-3</v>
      </c>
      <c r="BD60" s="174">
        <v>1.5956739041376501E-3</v>
      </c>
      <c r="BE60" s="175">
        <v>1.6141771829327801E-3</v>
      </c>
      <c r="BF60" s="132">
        <v>8.8319791322251096E-3</v>
      </c>
      <c r="BG60" s="132">
        <v>0</v>
      </c>
      <c r="BH60" s="132">
        <v>2.1238524157492301E-4</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0</v>
      </c>
      <c r="W61" s="174">
        <v>0</v>
      </c>
      <c r="X61" s="174">
        <v>0</v>
      </c>
      <c r="Y61" s="174">
        <v>0</v>
      </c>
      <c r="Z61" s="174">
        <v>0</v>
      </c>
      <c r="AA61" s="174">
        <v>0</v>
      </c>
      <c r="AB61" s="174">
        <v>0</v>
      </c>
      <c r="AC61" s="174">
        <v>0</v>
      </c>
      <c r="AD61" s="174">
        <v>0</v>
      </c>
      <c r="AE61" s="174">
        <v>0</v>
      </c>
      <c r="AF61" s="174">
        <v>0</v>
      </c>
      <c r="AG61" s="174">
        <v>0</v>
      </c>
      <c r="AH61" s="174">
        <v>0</v>
      </c>
      <c r="AI61" s="174">
        <v>0</v>
      </c>
      <c r="AJ61" s="174">
        <v>0</v>
      </c>
      <c r="AK61" s="174">
        <v>0</v>
      </c>
      <c r="AL61" s="174">
        <v>0</v>
      </c>
      <c r="AM61" s="174">
        <v>0</v>
      </c>
      <c r="AN61" s="174">
        <v>0</v>
      </c>
      <c r="AO61" s="174">
        <v>0</v>
      </c>
      <c r="AP61" s="174">
        <v>0</v>
      </c>
      <c r="AQ61" s="174">
        <v>0</v>
      </c>
      <c r="AR61" s="174">
        <v>0</v>
      </c>
      <c r="AS61" s="174">
        <v>0</v>
      </c>
      <c r="AT61" s="174">
        <v>0</v>
      </c>
      <c r="AU61" s="174">
        <v>0</v>
      </c>
      <c r="AV61" s="174">
        <v>0</v>
      </c>
      <c r="AW61" s="174">
        <v>1.94727272727273E-7</v>
      </c>
      <c r="AX61" s="174">
        <v>7.2573614457831302E-6</v>
      </c>
      <c r="AY61" s="174">
        <v>1.13513173652695E-5</v>
      </c>
      <c r="AZ61" s="174">
        <v>4.2048589285714299E-4</v>
      </c>
      <c r="BA61" s="174">
        <v>8.0033575739644905E-4</v>
      </c>
      <c r="BB61" s="174">
        <v>8.3380949999999998E-4</v>
      </c>
      <c r="BC61" s="174">
        <v>1.26393747368421E-3</v>
      </c>
      <c r="BD61" s="174">
        <v>3.4874915133142098E-3</v>
      </c>
      <c r="BE61" s="175">
        <v>2.2843936441815101E-2</v>
      </c>
      <c r="BF61" s="132">
        <v>5.5323517571159098</v>
      </c>
      <c r="BG61" s="132">
        <v>0</v>
      </c>
      <c r="BH61" s="132">
        <v>3.0056892211188899E-3</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0</v>
      </c>
      <c r="W62" s="174">
        <v>0</v>
      </c>
      <c r="X62" s="174">
        <v>0</v>
      </c>
      <c r="Y62" s="174">
        <v>0</v>
      </c>
      <c r="Z62" s="174">
        <v>0</v>
      </c>
      <c r="AA62" s="174">
        <v>0</v>
      </c>
      <c r="AB62" s="174">
        <v>0</v>
      </c>
      <c r="AC62" s="174">
        <v>0</v>
      </c>
      <c r="AD62" s="174">
        <v>0</v>
      </c>
      <c r="AE62" s="174">
        <v>0</v>
      </c>
      <c r="AF62" s="174">
        <v>0</v>
      </c>
      <c r="AG62" s="174">
        <v>0</v>
      </c>
      <c r="AH62" s="174">
        <v>0</v>
      </c>
      <c r="AI62" s="174">
        <v>0</v>
      </c>
      <c r="AJ62" s="174">
        <v>0</v>
      </c>
      <c r="AK62" s="174">
        <v>0</v>
      </c>
      <c r="AL62" s="174">
        <v>0</v>
      </c>
      <c r="AM62" s="174">
        <v>0</v>
      </c>
      <c r="AN62" s="174">
        <v>0</v>
      </c>
      <c r="AO62" s="174">
        <v>0</v>
      </c>
      <c r="AP62" s="174">
        <v>0</v>
      </c>
      <c r="AQ62" s="174">
        <v>0</v>
      </c>
      <c r="AR62" s="174">
        <v>0</v>
      </c>
      <c r="AS62" s="174">
        <v>0</v>
      </c>
      <c r="AT62" s="174">
        <v>0</v>
      </c>
      <c r="AU62" s="174">
        <v>0</v>
      </c>
      <c r="AV62" s="174">
        <v>1.11951219512195E-5</v>
      </c>
      <c r="AW62" s="174">
        <v>3.9052154420921503E-5</v>
      </c>
      <c r="AX62" s="174">
        <v>9.9542168674698696E-5</v>
      </c>
      <c r="AY62" s="174">
        <v>1.46586826347305E-3</v>
      </c>
      <c r="AZ62" s="174">
        <v>3.0563571428571402E-3</v>
      </c>
      <c r="BA62" s="174">
        <v>4.2396390532544303E-3</v>
      </c>
      <c r="BB62" s="174">
        <v>4.8960000000000002E-3</v>
      </c>
      <c r="BC62" s="174">
        <v>5.5872736842105296E-3</v>
      </c>
      <c r="BD62" s="174">
        <v>8.7811093814010605E-3</v>
      </c>
      <c r="BE62" s="175">
        <v>1.6538843428571402E-2</v>
      </c>
      <c r="BF62" s="132">
        <v>0.87831111256928895</v>
      </c>
      <c r="BG62" s="132">
        <v>0</v>
      </c>
      <c r="BH62" s="132">
        <v>2.1760970815886301E-3</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0</v>
      </c>
      <c r="W63" s="174">
        <v>0</v>
      </c>
      <c r="X63" s="174">
        <v>0</v>
      </c>
      <c r="Y63" s="174">
        <v>0</v>
      </c>
      <c r="Z63" s="174">
        <v>0</v>
      </c>
      <c r="AA63" s="174">
        <v>0</v>
      </c>
      <c r="AB63" s="174">
        <v>0</v>
      </c>
      <c r="AC63" s="174">
        <v>0</v>
      </c>
      <c r="AD63" s="174">
        <v>0</v>
      </c>
      <c r="AE63" s="174">
        <v>0</v>
      </c>
      <c r="AF63" s="174">
        <v>0</v>
      </c>
      <c r="AG63" s="174">
        <v>0</v>
      </c>
      <c r="AH63" s="174">
        <v>0</v>
      </c>
      <c r="AI63" s="174">
        <v>0</v>
      </c>
      <c r="AJ63" s="174">
        <v>0</v>
      </c>
      <c r="AK63" s="174">
        <v>0</v>
      </c>
      <c r="AL63" s="174">
        <v>0</v>
      </c>
      <c r="AM63" s="174">
        <v>0</v>
      </c>
      <c r="AN63" s="174">
        <v>0</v>
      </c>
      <c r="AO63" s="174">
        <v>0</v>
      </c>
      <c r="AP63" s="174">
        <v>0</v>
      </c>
      <c r="AQ63" s="174">
        <v>0</v>
      </c>
      <c r="AR63" s="174">
        <v>0</v>
      </c>
      <c r="AS63" s="174">
        <v>0</v>
      </c>
      <c r="AT63" s="174">
        <v>0</v>
      </c>
      <c r="AU63" s="174">
        <v>1.4971472392637999E-6</v>
      </c>
      <c r="AV63" s="174">
        <v>4.26114329268292E-6</v>
      </c>
      <c r="AW63" s="174">
        <v>9.1005466998754598E-6</v>
      </c>
      <c r="AX63" s="174">
        <v>1.7039683734939699E-5</v>
      </c>
      <c r="AY63" s="174">
        <v>2.8561526946107801E-5</v>
      </c>
      <c r="AZ63" s="174">
        <v>4.7539285714285699E-5</v>
      </c>
      <c r="BA63" s="174">
        <v>6.3183282807813797E-5</v>
      </c>
      <c r="BB63" s="174">
        <v>6.2639999999999997E-5</v>
      </c>
      <c r="BC63" s="174">
        <v>6.2273684210526294E-5</v>
      </c>
      <c r="BD63" s="174">
        <v>6.2044080294961101E-5</v>
      </c>
      <c r="BE63" s="175">
        <v>6.1816163265306106E-5</v>
      </c>
      <c r="BF63" s="132">
        <v>-6.3956730233075696E-3</v>
      </c>
      <c r="BG63" s="132">
        <v>0</v>
      </c>
      <c r="BH63" s="132">
        <v>8.1334570375250402E-6</v>
      </c>
    </row>
    <row r="64" spans="1:60">
      <c r="A64" s="136" t="s">
        <v>310</v>
      </c>
      <c r="B64" s="174">
        <v>0</v>
      </c>
      <c r="C64" s="174">
        <v>0</v>
      </c>
      <c r="D64" s="174">
        <v>0</v>
      </c>
      <c r="E64" s="174">
        <v>0</v>
      </c>
      <c r="F64" s="174">
        <v>0</v>
      </c>
      <c r="G64" s="174">
        <v>0</v>
      </c>
      <c r="H64" s="174">
        <v>0</v>
      </c>
      <c r="I64" s="174">
        <v>0</v>
      </c>
      <c r="J64" s="174">
        <v>0</v>
      </c>
      <c r="K64" s="174">
        <v>0</v>
      </c>
      <c r="L64" s="174">
        <v>0</v>
      </c>
      <c r="M64" s="174">
        <v>0</v>
      </c>
      <c r="N64" s="174">
        <v>0</v>
      </c>
      <c r="O64" s="174">
        <v>0</v>
      </c>
      <c r="P64" s="174">
        <v>0</v>
      </c>
      <c r="Q64" s="174">
        <v>0</v>
      </c>
      <c r="R64" s="174">
        <v>0</v>
      </c>
      <c r="S64" s="174">
        <v>0</v>
      </c>
      <c r="T64" s="174">
        <v>0</v>
      </c>
      <c r="U64" s="174">
        <v>0</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0</v>
      </c>
      <c r="W65" s="174">
        <v>0</v>
      </c>
      <c r="X65" s="174">
        <v>0</v>
      </c>
      <c r="Y65" s="174">
        <v>0</v>
      </c>
      <c r="Z65" s="174">
        <v>0</v>
      </c>
      <c r="AA65" s="174">
        <v>0</v>
      </c>
      <c r="AB65" s="174">
        <v>0</v>
      </c>
      <c r="AC65" s="174">
        <v>0</v>
      </c>
      <c r="AD65" s="174">
        <v>0</v>
      </c>
      <c r="AE65" s="174">
        <v>0</v>
      </c>
      <c r="AF65" s="174">
        <v>0</v>
      </c>
      <c r="AG65" s="174">
        <v>0</v>
      </c>
      <c r="AH65" s="174">
        <v>0</v>
      </c>
      <c r="AI65" s="174">
        <v>0</v>
      </c>
      <c r="AJ65" s="174">
        <v>0</v>
      </c>
      <c r="AK65" s="174">
        <v>0</v>
      </c>
      <c r="AL65" s="174">
        <v>0</v>
      </c>
      <c r="AM65" s="174">
        <v>0</v>
      </c>
      <c r="AN65" s="174">
        <v>0</v>
      </c>
      <c r="AO65" s="174">
        <v>0</v>
      </c>
      <c r="AP65" s="174">
        <v>0</v>
      </c>
      <c r="AQ65" s="174">
        <v>0</v>
      </c>
      <c r="AR65" s="174">
        <v>0</v>
      </c>
      <c r="AS65" s="174">
        <v>0</v>
      </c>
      <c r="AT65" s="174">
        <v>0</v>
      </c>
      <c r="AU65" s="174">
        <v>0</v>
      </c>
      <c r="AV65" s="174">
        <v>0</v>
      </c>
      <c r="AW65" s="174">
        <v>0</v>
      </c>
      <c r="AX65" s="174">
        <v>0</v>
      </c>
      <c r="AY65" s="174">
        <v>0</v>
      </c>
      <c r="AZ65" s="174">
        <v>0</v>
      </c>
      <c r="BA65" s="174">
        <v>2.7159763313609399E-6</v>
      </c>
      <c r="BB65" s="174">
        <v>6.2999999999999998E-6</v>
      </c>
      <c r="BC65" s="174">
        <v>6.1083684210526301E-5</v>
      </c>
      <c r="BD65" s="174">
        <v>1.3817287996722701E-4</v>
      </c>
      <c r="BE65" s="175">
        <v>1.3766530612244901E-4</v>
      </c>
      <c r="BF65" s="132">
        <v>-6.3956730233074603E-3</v>
      </c>
      <c r="BG65" s="132">
        <v>0</v>
      </c>
      <c r="BH65" s="132">
        <v>1.8113302310580199E-5</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0</v>
      </c>
      <c r="W66" s="174">
        <v>0</v>
      </c>
      <c r="X66" s="174">
        <v>0</v>
      </c>
      <c r="Y66" s="174">
        <v>0</v>
      </c>
      <c r="Z66" s="174">
        <v>0</v>
      </c>
      <c r="AA66" s="174">
        <v>0</v>
      </c>
      <c r="AB66" s="174">
        <v>0</v>
      </c>
      <c r="AC66" s="174">
        <v>0</v>
      </c>
      <c r="AD66" s="174">
        <v>0</v>
      </c>
      <c r="AE66" s="174">
        <v>0</v>
      </c>
      <c r="AF66" s="174">
        <v>0</v>
      </c>
      <c r="AG66" s="174">
        <v>0</v>
      </c>
      <c r="AH66" s="174">
        <v>0</v>
      </c>
      <c r="AI66" s="174">
        <v>0</v>
      </c>
      <c r="AJ66" s="174">
        <v>0</v>
      </c>
      <c r="AK66" s="174">
        <v>0</v>
      </c>
      <c r="AL66" s="174">
        <v>0</v>
      </c>
      <c r="AM66" s="174">
        <v>0</v>
      </c>
      <c r="AN66" s="174">
        <v>0</v>
      </c>
      <c r="AO66" s="174">
        <v>0</v>
      </c>
      <c r="AP66" s="174">
        <v>0</v>
      </c>
      <c r="AQ66" s="174">
        <v>0</v>
      </c>
      <c r="AR66" s="174">
        <v>0</v>
      </c>
      <c r="AS66" s="174">
        <v>0</v>
      </c>
      <c r="AT66" s="174">
        <v>6.9652777777777701E-8</v>
      </c>
      <c r="AU66" s="174">
        <v>7.5678680981595097E-7</v>
      </c>
      <c r="AV66" s="174">
        <v>1.5486585365853701E-6</v>
      </c>
      <c r="AW66" s="174">
        <v>1.04208814445828E-5</v>
      </c>
      <c r="AX66" s="174">
        <v>3.8782274096385497E-5</v>
      </c>
      <c r="AY66" s="174">
        <v>7.4399685628742505E-5</v>
      </c>
      <c r="AZ66" s="174">
        <v>9.51582589285714E-5</v>
      </c>
      <c r="BA66" s="174">
        <v>9.7482777417524398E-5</v>
      </c>
      <c r="BB66" s="174">
        <v>9.1293750000000007E-5</v>
      </c>
      <c r="BC66" s="174">
        <v>1.4175986842105299E-4</v>
      </c>
      <c r="BD66" s="174">
        <v>6.3687668988119599E-4</v>
      </c>
      <c r="BE66" s="175">
        <v>6.1062518308592495E-4</v>
      </c>
      <c r="BF66" s="132">
        <v>-4.38387556901393E-2</v>
      </c>
      <c r="BG66" s="132">
        <v>1.4894974816156099</v>
      </c>
      <c r="BH66" s="132">
        <v>8.0342962589650605E-5</v>
      </c>
    </row>
    <row r="67" spans="1:60" s="125" customFormat="1">
      <c r="A67" s="133" t="s">
        <v>313</v>
      </c>
      <c r="B67" s="176">
        <v>0</v>
      </c>
      <c r="C67" s="176">
        <v>0</v>
      </c>
      <c r="D67" s="176">
        <v>0</v>
      </c>
      <c r="E67" s="176">
        <v>0</v>
      </c>
      <c r="F67" s="176">
        <v>0</v>
      </c>
      <c r="G67" s="176">
        <v>0</v>
      </c>
      <c r="H67" s="176">
        <v>0</v>
      </c>
      <c r="I67" s="176">
        <v>0</v>
      </c>
      <c r="J67" s="176">
        <v>0</v>
      </c>
      <c r="K67" s="176">
        <v>0</v>
      </c>
      <c r="L67" s="176">
        <v>0</v>
      </c>
      <c r="M67" s="176">
        <v>0</v>
      </c>
      <c r="N67" s="176">
        <v>0</v>
      </c>
      <c r="O67" s="176">
        <v>0</v>
      </c>
      <c r="P67" s="176">
        <v>0</v>
      </c>
      <c r="Q67" s="176">
        <v>0</v>
      </c>
      <c r="R67" s="176">
        <v>0</v>
      </c>
      <c r="S67" s="176">
        <v>0</v>
      </c>
      <c r="T67" s="176">
        <v>0</v>
      </c>
      <c r="U67" s="176">
        <v>0</v>
      </c>
      <c r="V67" s="176">
        <v>0</v>
      </c>
      <c r="W67" s="176">
        <v>0</v>
      </c>
      <c r="X67" s="176">
        <v>0</v>
      </c>
      <c r="Y67" s="176">
        <v>0</v>
      </c>
      <c r="Z67" s="176">
        <v>0</v>
      </c>
      <c r="AA67" s="176">
        <v>0</v>
      </c>
      <c r="AB67" s="176">
        <v>0</v>
      </c>
      <c r="AC67" s="176">
        <v>0</v>
      </c>
      <c r="AD67" s="176">
        <v>0</v>
      </c>
      <c r="AE67" s="176">
        <v>0</v>
      </c>
      <c r="AF67" s="176">
        <v>0</v>
      </c>
      <c r="AG67" s="176">
        <v>0</v>
      </c>
      <c r="AH67" s="176">
        <v>0</v>
      </c>
      <c r="AI67" s="176">
        <v>0</v>
      </c>
      <c r="AJ67" s="176">
        <v>0</v>
      </c>
      <c r="AK67" s="176">
        <v>0</v>
      </c>
      <c r="AL67" s="176">
        <v>0</v>
      </c>
      <c r="AM67" s="176">
        <v>0</v>
      </c>
      <c r="AN67" s="176">
        <v>0</v>
      </c>
      <c r="AO67" s="176">
        <v>0</v>
      </c>
      <c r="AP67" s="176">
        <v>0</v>
      </c>
      <c r="AQ67" s="176">
        <v>0</v>
      </c>
      <c r="AR67" s="176">
        <v>0</v>
      </c>
      <c r="AS67" s="176">
        <v>0</v>
      </c>
      <c r="AT67" s="176">
        <v>6.9652777777777701E-8</v>
      </c>
      <c r="AU67" s="176">
        <v>2.2539340490797501E-6</v>
      </c>
      <c r="AV67" s="176">
        <v>1.7004923780487799E-5</v>
      </c>
      <c r="AW67" s="176">
        <v>5.8768309838107099E-5</v>
      </c>
      <c r="AX67" s="176">
        <v>1.7368172891566301E-4</v>
      </c>
      <c r="AY67" s="176">
        <v>1.6250730089820301E-3</v>
      </c>
      <c r="AZ67" s="176">
        <v>3.74339772321428E-3</v>
      </c>
      <c r="BA67" s="176">
        <v>5.7583213442490002E-3</v>
      </c>
      <c r="BB67" s="176">
        <v>7.0258432500000002E-3</v>
      </c>
      <c r="BC67" s="176">
        <v>8.5233915526315793E-3</v>
      </c>
      <c r="BD67" s="176">
        <v>1.5095384016386699E-2</v>
      </c>
      <c r="BE67" s="176">
        <v>4.2226276767017498E-2</v>
      </c>
      <c r="BF67" s="135">
        <v>1.7896543990143401</v>
      </c>
      <c r="BG67" s="135">
        <v>2.4165719614741601</v>
      </c>
      <c r="BH67" s="135">
        <v>5.5559191932562898E-3</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0</v>
      </c>
      <c r="C69" s="174">
        <v>0</v>
      </c>
      <c r="D69" s="174">
        <v>0</v>
      </c>
      <c r="E69" s="174">
        <v>0</v>
      </c>
      <c r="F69" s="174">
        <v>0</v>
      </c>
      <c r="G69" s="174">
        <v>0</v>
      </c>
      <c r="H69" s="174">
        <v>0</v>
      </c>
      <c r="I69" s="174">
        <v>0</v>
      </c>
      <c r="J69" s="174">
        <v>0</v>
      </c>
      <c r="K69" s="174">
        <v>0</v>
      </c>
      <c r="L69" s="174">
        <v>0</v>
      </c>
      <c r="M69" s="174">
        <v>0</v>
      </c>
      <c r="N69" s="174">
        <v>0</v>
      </c>
      <c r="O69" s="174">
        <v>0</v>
      </c>
      <c r="P69" s="174">
        <v>0</v>
      </c>
      <c r="Q69" s="174">
        <v>0</v>
      </c>
      <c r="R69" s="174">
        <v>0</v>
      </c>
      <c r="S69" s="174">
        <v>0</v>
      </c>
      <c r="T69" s="174">
        <v>0</v>
      </c>
      <c r="U69" s="174">
        <v>0</v>
      </c>
      <c r="V69" s="174">
        <v>0</v>
      </c>
      <c r="W69" s="174">
        <v>0</v>
      </c>
      <c r="X69" s="174">
        <v>0</v>
      </c>
      <c r="Y69" s="174">
        <v>0</v>
      </c>
      <c r="Z69" s="174">
        <v>0</v>
      </c>
      <c r="AA69" s="174">
        <v>0</v>
      </c>
      <c r="AB69" s="174">
        <v>0</v>
      </c>
      <c r="AC69" s="174">
        <v>0</v>
      </c>
      <c r="AD69" s="174">
        <v>0</v>
      </c>
      <c r="AE69" s="174">
        <v>0</v>
      </c>
      <c r="AF69" s="174">
        <v>0</v>
      </c>
      <c r="AG69" s="174">
        <v>0</v>
      </c>
      <c r="AH69" s="174">
        <v>0</v>
      </c>
      <c r="AI69" s="174">
        <v>0</v>
      </c>
      <c r="AJ69" s="174">
        <v>0</v>
      </c>
      <c r="AK69" s="174">
        <v>0</v>
      </c>
      <c r="AL69" s="174">
        <v>0</v>
      </c>
      <c r="AM69" s="174">
        <v>0</v>
      </c>
      <c r="AN69" s="174">
        <v>0</v>
      </c>
      <c r="AO69" s="174">
        <v>0</v>
      </c>
      <c r="AP69" s="174">
        <v>0</v>
      </c>
      <c r="AQ69" s="174">
        <v>9.6226415094339592E-7</v>
      </c>
      <c r="AR69" s="174">
        <v>9.5624999999999995E-7</v>
      </c>
      <c r="AS69" s="174">
        <v>1.9006211180124201E-6</v>
      </c>
      <c r="AT69" s="174">
        <v>2.8333333333333301E-6</v>
      </c>
      <c r="AU69" s="174">
        <v>6.5705521472392601E-6</v>
      </c>
      <c r="AV69" s="174">
        <v>6.5304878048780401E-6</v>
      </c>
      <c r="AW69" s="174">
        <v>6.4909090909090897E-6</v>
      </c>
      <c r="AX69" s="174">
        <v>6.4518072289156597E-6</v>
      </c>
      <c r="AY69" s="174">
        <v>6.4131736526946098E-6</v>
      </c>
      <c r="AZ69" s="174">
        <v>1.3660714285714301E-5</v>
      </c>
      <c r="BA69" s="174">
        <v>4.52662721893491E-5</v>
      </c>
      <c r="BB69" s="174">
        <v>7.7224499999999996E-4</v>
      </c>
      <c r="BC69" s="174">
        <v>1.98466947368421E-3</v>
      </c>
      <c r="BD69" s="174">
        <v>2.5345606253685598E-3</v>
      </c>
      <c r="BE69" s="175">
        <v>2.8478904787969999E-3</v>
      </c>
      <c r="BF69" s="132">
        <v>0.120552938778979</v>
      </c>
      <c r="BG69" s="132">
        <v>0.97315181486171098</v>
      </c>
      <c r="BH69" s="132">
        <v>3.7471097579218598E-4</v>
      </c>
    </row>
    <row r="70" spans="1:60">
      <c r="A70" s="124" t="s">
        <v>315</v>
      </c>
      <c r="B70" s="174">
        <v>0</v>
      </c>
      <c r="C70" s="174">
        <v>0</v>
      </c>
      <c r="D70" s="174">
        <v>0</v>
      </c>
      <c r="E70" s="174">
        <v>0</v>
      </c>
      <c r="F70" s="174">
        <v>0</v>
      </c>
      <c r="G70" s="174">
        <v>0</v>
      </c>
      <c r="H70" s="174">
        <v>0</v>
      </c>
      <c r="I70" s="174">
        <v>0</v>
      </c>
      <c r="J70" s="174">
        <v>0</v>
      </c>
      <c r="K70" s="174">
        <v>0</v>
      </c>
      <c r="L70" s="174">
        <v>0</v>
      </c>
      <c r="M70" s="174">
        <v>0</v>
      </c>
      <c r="N70" s="174">
        <v>0</v>
      </c>
      <c r="O70" s="174">
        <v>0</v>
      </c>
      <c r="P70" s="174">
        <v>0</v>
      </c>
      <c r="Q70" s="174">
        <v>0</v>
      </c>
      <c r="R70" s="174">
        <v>0</v>
      </c>
      <c r="S70" s="174">
        <v>0</v>
      </c>
      <c r="T70" s="174">
        <v>0</v>
      </c>
      <c r="U70" s="174">
        <v>0</v>
      </c>
      <c r="V70" s="174">
        <v>0</v>
      </c>
      <c r="W70" s="174">
        <v>0</v>
      </c>
      <c r="X70" s="174">
        <v>0</v>
      </c>
      <c r="Y70" s="174">
        <v>0</v>
      </c>
      <c r="Z70" s="174">
        <v>0</v>
      </c>
      <c r="AA70" s="174">
        <v>0</v>
      </c>
      <c r="AB70" s="174">
        <v>0</v>
      </c>
      <c r="AC70" s="174">
        <v>0</v>
      </c>
      <c r="AD70" s="174">
        <v>0</v>
      </c>
      <c r="AE70" s="174">
        <v>0</v>
      </c>
      <c r="AF70" s="174">
        <v>0</v>
      </c>
      <c r="AG70" s="174">
        <v>0</v>
      </c>
      <c r="AH70" s="174">
        <v>0</v>
      </c>
      <c r="AI70" s="174">
        <v>0</v>
      </c>
      <c r="AJ70" s="174">
        <v>0</v>
      </c>
      <c r="AK70" s="174">
        <v>0</v>
      </c>
      <c r="AL70" s="174">
        <v>0</v>
      </c>
      <c r="AM70" s="174">
        <v>0</v>
      </c>
      <c r="AN70" s="174">
        <v>0</v>
      </c>
      <c r="AO70" s="174">
        <v>0</v>
      </c>
      <c r="AP70" s="174">
        <v>0</v>
      </c>
      <c r="AQ70" s="174">
        <v>0</v>
      </c>
      <c r="AR70" s="174">
        <v>0</v>
      </c>
      <c r="AS70" s="174">
        <v>0</v>
      </c>
      <c r="AT70" s="174">
        <v>0</v>
      </c>
      <c r="AU70" s="174">
        <v>0</v>
      </c>
      <c r="AV70" s="174">
        <v>0</v>
      </c>
      <c r="AW70" s="174">
        <v>0</v>
      </c>
      <c r="AX70" s="174">
        <v>4.2674096385542098E-4</v>
      </c>
      <c r="AY70" s="174">
        <v>5.2496407185628703E-4</v>
      </c>
      <c r="AZ70" s="174">
        <v>5.2188482142857102E-4</v>
      </c>
      <c r="BA70" s="174">
        <v>5.1879674556213002E-4</v>
      </c>
      <c r="BB70" s="174">
        <v>5.1574499999999996E-4</v>
      </c>
      <c r="BC70" s="174">
        <v>3.36908684210526E-3</v>
      </c>
      <c r="BD70" s="174">
        <v>3.3566649733715701E-3</v>
      </c>
      <c r="BE70" s="175">
        <v>3.3443343673469402E-3</v>
      </c>
      <c r="BF70" s="132">
        <v>-6.3956730233076797E-3</v>
      </c>
      <c r="BG70" s="132">
        <v>0</v>
      </c>
      <c r="BH70" s="132">
        <v>4.4003054313144601E-4</v>
      </c>
    </row>
    <row r="71" spans="1:60">
      <c r="A71" s="124" t="s">
        <v>316</v>
      </c>
      <c r="B71" s="174">
        <v>0</v>
      </c>
      <c r="C71" s="174">
        <v>0</v>
      </c>
      <c r="D71" s="174">
        <v>0</v>
      </c>
      <c r="E71" s="174">
        <v>0</v>
      </c>
      <c r="F71" s="174">
        <v>0</v>
      </c>
      <c r="G71" s="174">
        <v>0</v>
      </c>
      <c r="H71" s="174">
        <v>0</v>
      </c>
      <c r="I71" s="174">
        <v>0</v>
      </c>
      <c r="J71" s="174">
        <v>0</v>
      </c>
      <c r="K71" s="174">
        <v>0</v>
      </c>
      <c r="L71" s="174">
        <v>0</v>
      </c>
      <c r="M71" s="174">
        <v>0</v>
      </c>
      <c r="N71" s="174">
        <v>0</v>
      </c>
      <c r="O71" s="174">
        <v>0</v>
      </c>
      <c r="P71" s="174">
        <v>0</v>
      </c>
      <c r="Q71" s="174">
        <v>0</v>
      </c>
      <c r="R71" s="174">
        <v>0</v>
      </c>
      <c r="S71" s="174">
        <v>0</v>
      </c>
      <c r="T71" s="174">
        <v>0</v>
      </c>
      <c r="U71" s="174">
        <v>0</v>
      </c>
      <c r="V71" s="174">
        <v>0</v>
      </c>
      <c r="W71" s="174">
        <v>0</v>
      </c>
      <c r="X71" s="174">
        <v>0</v>
      </c>
      <c r="Y71" s="174">
        <v>0</v>
      </c>
      <c r="Z71" s="174">
        <v>0</v>
      </c>
      <c r="AA71" s="174">
        <v>0</v>
      </c>
      <c r="AB71" s="174">
        <v>0</v>
      </c>
      <c r="AC71" s="174">
        <v>0</v>
      </c>
      <c r="AD71" s="174">
        <v>0</v>
      </c>
      <c r="AE71" s="174">
        <v>0</v>
      </c>
      <c r="AF71" s="174">
        <v>0</v>
      </c>
      <c r="AG71" s="174">
        <v>0</v>
      </c>
      <c r="AH71" s="174">
        <v>0</v>
      </c>
      <c r="AI71" s="174">
        <v>0</v>
      </c>
      <c r="AJ71" s="174">
        <v>0</v>
      </c>
      <c r="AK71" s="174">
        <v>0</v>
      </c>
      <c r="AL71" s="174">
        <v>0</v>
      </c>
      <c r="AM71" s="174">
        <v>0</v>
      </c>
      <c r="AN71" s="174">
        <v>0</v>
      </c>
      <c r="AO71" s="174">
        <v>0</v>
      </c>
      <c r="AP71" s="174">
        <v>0</v>
      </c>
      <c r="AQ71" s="174">
        <v>0</v>
      </c>
      <c r="AR71" s="174">
        <v>0</v>
      </c>
      <c r="AS71" s="174">
        <v>0</v>
      </c>
      <c r="AT71" s="174">
        <v>2.2666666666666701E-4</v>
      </c>
      <c r="AU71" s="174">
        <v>6.5705521472392595E-4</v>
      </c>
      <c r="AV71" s="174">
        <v>1.79121951219512E-3</v>
      </c>
      <c r="AW71" s="174">
        <v>3.4216363636363602E-3</v>
      </c>
      <c r="AX71" s="174">
        <v>4.5540542168674703E-3</v>
      </c>
      <c r="AY71" s="174">
        <v>7.6994730538922102E-3</v>
      </c>
      <c r="AZ71" s="174">
        <v>1.1076107142857099E-2</v>
      </c>
      <c r="BA71" s="174">
        <v>1.48065976331361E-2</v>
      </c>
      <c r="BB71" s="174">
        <v>1.4787E-2</v>
      </c>
      <c r="BC71" s="174">
        <v>1.6355789473684199E-2</v>
      </c>
      <c r="BD71" s="174">
        <v>2.7763834494059801E-2</v>
      </c>
      <c r="BE71" s="175">
        <v>4.8752336593835002E-2</v>
      </c>
      <c r="BF71" s="132">
        <v>0.75116781865234095</v>
      </c>
      <c r="BG71" s="132">
        <v>0.61736923879585703</v>
      </c>
      <c r="BH71" s="132">
        <v>6.4145850246817796E-3</v>
      </c>
    </row>
    <row r="72" spans="1:60">
      <c r="A72" s="124" t="s">
        <v>317</v>
      </c>
      <c r="B72" s="174">
        <v>0</v>
      </c>
      <c r="C72" s="174">
        <v>0</v>
      </c>
      <c r="D72" s="174">
        <v>0</v>
      </c>
      <c r="E72" s="174">
        <v>0</v>
      </c>
      <c r="F72" s="174">
        <v>0</v>
      </c>
      <c r="G72" s="174">
        <v>0</v>
      </c>
      <c r="H72" s="174">
        <v>0</v>
      </c>
      <c r="I72" s="174">
        <v>0</v>
      </c>
      <c r="J72" s="174">
        <v>0</v>
      </c>
      <c r="K72" s="174">
        <v>0</v>
      </c>
      <c r="L72" s="174">
        <v>0</v>
      </c>
      <c r="M72" s="174">
        <v>0</v>
      </c>
      <c r="N72" s="174">
        <v>0</v>
      </c>
      <c r="O72" s="174">
        <v>0</v>
      </c>
      <c r="P72" s="174">
        <v>0</v>
      </c>
      <c r="Q72" s="174">
        <v>0</v>
      </c>
      <c r="R72" s="174">
        <v>0</v>
      </c>
      <c r="S72" s="174">
        <v>0</v>
      </c>
      <c r="T72" s="174">
        <v>0</v>
      </c>
      <c r="U72" s="174">
        <v>0</v>
      </c>
      <c r="V72" s="174">
        <v>0</v>
      </c>
      <c r="W72" s="174">
        <v>0</v>
      </c>
      <c r="X72" s="174">
        <v>0</v>
      </c>
      <c r="Y72" s="174">
        <v>0</v>
      </c>
      <c r="Z72" s="174">
        <v>0</v>
      </c>
      <c r="AA72" s="174">
        <v>0</v>
      </c>
      <c r="AB72" s="174">
        <v>0</v>
      </c>
      <c r="AC72" s="174">
        <v>0</v>
      </c>
      <c r="AD72" s="174">
        <v>0</v>
      </c>
      <c r="AE72" s="174">
        <v>0</v>
      </c>
      <c r="AF72" s="174">
        <v>0</v>
      </c>
      <c r="AG72" s="174">
        <v>0</v>
      </c>
      <c r="AH72" s="174">
        <v>0</v>
      </c>
      <c r="AI72" s="174">
        <v>0</v>
      </c>
      <c r="AJ72" s="174">
        <v>0</v>
      </c>
      <c r="AK72" s="174">
        <v>0</v>
      </c>
      <c r="AL72" s="174">
        <v>0</v>
      </c>
      <c r="AM72" s="174">
        <v>0</v>
      </c>
      <c r="AN72" s="174">
        <v>0</v>
      </c>
      <c r="AO72" s="174">
        <v>0</v>
      </c>
      <c r="AP72" s="174">
        <v>0</v>
      </c>
      <c r="AQ72" s="174">
        <v>0</v>
      </c>
      <c r="AR72" s="174">
        <v>0</v>
      </c>
      <c r="AS72" s="174">
        <v>0</v>
      </c>
      <c r="AT72" s="174">
        <v>0</v>
      </c>
      <c r="AU72" s="174">
        <v>0</v>
      </c>
      <c r="AV72" s="174">
        <v>0</v>
      </c>
      <c r="AW72" s="174">
        <v>0</v>
      </c>
      <c r="AX72" s="174">
        <v>1.6774698795180701E-6</v>
      </c>
      <c r="AY72" s="174">
        <v>3.00319760479042E-5</v>
      </c>
      <c r="AZ72" s="174">
        <v>4.6355357142857103E-5</v>
      </c>
      <c r="BA72" s="174">
        <v>4.4192556213017701E-4</v>
      </c>
      <c r="BB72" s="174">
        <v>4.6128599999999999E-4</v>
      </c>
      <c r="BC72" s="174">
        <v>6.3252526315789499E-4</v>
      </c>
      <c r="BD72" s="174">
        <v>1.3658256838265401E-3</v>
      </c>
      <c r="BE72" s="175">
        <v>1.3608083649879899E-3</v>
      </c>
      <c r="BF72" s="132">
        <v>-6.3956730233075696E-3</v>
      </c>
      <c r="BG72" s="132">
        <v>0</v>
      </c>
      <c r="BH72" s="132">
        <v>1.7904825838886099E-4</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0</v>
      </c>
      <c r="P73" s="174">
        <v>0</v>
      </c>
      <c r="Q73" s="174">
        <v>0</v>
      </c>
      <c r="R73" s="174">
        <v>0</v>
      </c>
      <c r="S73" s="174">
        <v>0</v>
      </c>
      <c r="T73" s="174">
        <v>0</v>
      </c>
      <c r="U73" s="174">
        <v>0</v>
      </c>
      <c r="V73" s="174">
        <v>0</v>
      </c>
      <c r="W73" s="174">
        <v>0</v>
      </c>
      <c r="X73" s="174">
        <v>0</v>
      </c>
      <c r="Y73" s="174">
        <v>0</v>
      </c>
      <c r="Z73" s="174">
        <v>0</v>
      </c>
      <c r="AA73" s="174">
        <v>0</v>
      </c>
      <c r="AB73" s="174">
        <v>0</v>
      </c>
      <c r="AC73" s="174">
        <v>0</v>
      </c>
      <c r="AD73" s="174">
        <v>0</v>
      </c>
      <c r="AE73" s="174">
        <v>0</v>
      </c>
      <c r="AF73" s="174">
        <v>0</v>
      </c>
      <c r="AG73" s="174">
        <v>0</v>
      </c>
      <c r="AH73" s="174">
        <v>0</v>
      </c>
      <c r="AI73" s="174">
        <v>0</v>
      </c>
      <c r="AJ73" s="174">
        <v>0</v>
      </c>
      <c r="AK73" s="174">
        <v>0</v>
      </c>
      <c r="AL73" s="174">
        <v>0</v>
      </c>
      <c r="AM73" s="174">
        <v>0</v>
      </c>
      <c r="AN73" s="174">
        <v>0</v>
      </c>
      <c r="AO73" s="174">
        <v>0</v>
      </c>
      <c r="AP73" s="174">
        <v>0</v>
      </c>
      <c r="AQ73" s="174">
        <v>0</v>
      </c>
      <c r="AR73" s="174">
        <v>0</v>
      </c>
      <c r="AS73" s="174">
        <v>0</v>
      </c>
      <c r="AT73" s="174">
        <v>0</v>
      </c>
      <c r="AU73" s="174">
        <v>0</v>
      </c>
      <c r="AV73" s="174">
        <v>0</v>
      </c>
      <c r="AW73" s="174">
        <v>0</v>
      </c>
      <c r="AX73" s="174">
        <v>1.10602409638554E-5</v>
      </c>
      <c r="AY73" s="174">
        <v>1.09940119760479E-5</v>
      </c>
      <c r="AZ73" s="174">
        <v>3.3696428571428601E-5</v>
      </c>
      <c r="BA73" s="174">
        <v>3.7987455621301701E-5</v>
      </c>
      <c r="BB73" s="174">
        <v>1.4003999999999999E-4</v>
      </c>
      <c r="BC73" s="174">
        <v>1.40581052631579E-4</v>
      </c>
      <c r="BD73" s="174">
        <v>1.4758026708769299E-4</v>
      </c>
      <c r="BE73" s="175">
        <v>1.83016691935806E-3</v>
      </c>
      <c r="BF73" s="132">
        <v>11.3672798492072</v>
      </c>
      <c r="BG73" s="132">
        <v>0</v>
      </c>
      <c r="BH73" s="132">
        <v>2.4080407491826301E-4</v>
      </c>
    </row>
    <row r="74" spans="1:60">
      <c r="A74" s="124" t="s">
        <v>319</v>
      </c>
      <c r="B74" s="174">
        <v>0</v>
      </c>
      <c r="C74" s="174">
        <v>0</v>
      </c>
      <c r="D74" s="174">
        <v>0</v>
      </c>
      <c r="E74" s="174">
        <v>0</v>
      </c>
      <c r="F74" s="174">
        <v>0</v>
      </c>
      <c r="G74" s="174">
        <v>0</v>
      </c>
      <c r="H74" s="174">
        <v>0</v>
      </c>
      <c r="I74" s="174">
        <v>0</v>
      </c>
      <c r="J74" s="174">
        <v>0</v>
      </c>
      <c r="K74" s="174">
        <v>0</v>
      </c>
      <c r="L74" s="174">
        <v>0</v>
      </c>
      <c r="M74" s="174">
        <v>0</v>
      </c>
      <c r="N74" s="174">
        <v>0</v>
      </c>
      <c r="O74" s="174">
        <v>0</v>
      </c>
      <c r="P74" s="174">
        <v>0</v>
      </c>
      <c r="Q74" s="174">
        <v>0</v>
      </c>
      <c r="R74" s="174">
        <v>0</v>
      </c>
      <c r="S74" s="174">
        <v>0</v>
      </c>
      <c r="T74" s="174">
        <v>0</v>
      </c>
      <c r="U74" s="174">
        <v>0</v>
      </c>
      <c r="V74" s="174">
        <v>0</v>
      </c>
      <c r="W74" s="174">
        <v>0</v>
      </c>
      <c r="X74" s="174">
        <v>0</v>
      </c>
      <c r="Y74" s="174">
        <v>0</v>
      </c>
      <c r="Z74" s="174">
        <v>0</v>
      </c>
      <c r="AA74" s="174">
        <v>0</v>
      </c>
      <c r="AB74" s="174">
        <v>0</v>
      </c>
      <c r="AC74" s="174">
        <v>0</v>
      </c>
      <c r="AD74" s="174">
        <v>0</v>
      </c>
      <c r="AE74" s="174">
        <v>0</v>
      </c>
      <c r="AF74" s="174">
        <v>0</v>
      </c>
      <c r="AG74" s="174">
        <v>0</v>
      </c>
      <c r="AH74" s="174">
        <v>0</v>
      </c>
      <c r="AI74" s="174">
        <v>0</v>
      </c>
      <c r="AJ74" s="174">
        <v>0</v>
      </c>
      <c r="AK74" s="174">
        <v>0</v>
      </c>
      <c r="AL74" s="174">
        <v>0</v>
      </c>
      <c r="AM74" s="174">
        <v>0</v>
      </c>
      <c r="AN74" s="174">
        <v>0</v>
      </c>
      <c r="AO74" s="174">
        <v>0</v>
      </c>
      <c r="AP74" s="174">
        <v>0</v>
      </c>
      <c r="AQ74" s="174">
        <v>0</v>
      </c>
      <c r="AR74" s="174">
        <v>0</v>
      </c>
      <c r="AS74" s="174">
        <v>0</v>
      </c>
      <c r="AT74" s="174">
        <v>0</v>
      </c>
      <c r="AU74" s="174">
        <v>0</v>
      </c>
      <c r="AV74" s="174">
        <v>1.02062195121951E-5</v>
      </c>
      <c r="AW74" s="174">
        <v>1.01443636363636E-5</v>
      </c>
      <c r="AX74" s="174">
        <v>3.4572469879517999E-5</v>
      </c>
      <c r="AY74" s="174">
        <v>5.9605868263472997E-5</v>
      </c>
      <c r="AZ74" s="174">
        <v>5.9251071428571397E-5</v>
      </c>
      <c r="BA74" s="174">
        <v>7.5721420118343098E-5</v>
      </c>
      <c r="BB74" s="174">
        <v>7.5276000000000002E-5</v>
      </c>
      <c r="BC74" s="174">
        <v>7.4835789473684205E-5</v>
      </c>
      <c r="BD74" s="174">
        <v>7.4559868906186005E-5</v>
      </c>
      <c r="BE74" s="175">
        <v>7.4285975510204094E-5</v>
      </c>
      <c r="BF74" s="132">
        <v>-6.3956730233076797E-3</v>
      </c>
      <c r="BG74" s="132">
        <v>0</v>
      </c>
      <c r="BH74" s="132">
        <v>9.7741716468188795E-6</v>
      </c>
    </row>
    <row r="75" spans="1:60">
      <c r="A75" s="124" t="s">
        <v>320</v>
      </c>
      <c r="B75" s="174">
        <v>0</v>
      </c>
      <c r="C75" s="174">
        <v>0</v>
      </c>
      <c r="D75" s="174">
        <v>0</v>
      </c>
      <c r="E75" s="174">
        <v>0</v>
      </c>
      <c r="F75" s="174">
        <v>0</v>
      </c>
      <c r="G75" s="174">
        <v>0</v>
      </c>
      <c r="H75" s="174">
        <v>0</v>
      </c>
      <c r="I75" s="174">
        <v>0</v>
      </c>
      <c r="J75" s="174">
        <v>0</v>
      </c>
      <c r="K75" s="174">
        <v>0</v>
      </c>
      <c r="L75" s="174">
        <v>0</v>
      </c>
      <c r="M75" s="174">
        <v>0</v>
      </c>
      <c r="N75" s="174">
        <v>0</v>
      </c>
      <c r="O75" s="174">
        <v>0</v>
      </c>
      <c r="P75" s="174">
        <v>0</v>
      </c>
      <c r="Q75" s="174">
        <v>0</v>
      </c>
      <c r="R75" s="174">
        <v>0</v>
      </c>
      <c r="S75" s="174">
        <v>0</v>
      </c>
      <c r="T75" s="174">
        <v>0</v>
      </c>
      <c r="U75" s="174">
        <v>0</v>
      </c>
      <c r="V75" s="174">
        <v>0</v>
      </c>
      <c r="W75" s="174">
        <v>0</v>
      </c>
      <c r="X75" s="174">
        <v>0</v>
      </c>
      <c r="Y75" s="174">
        <v>0</v>
      </c>
      <c r="Z75" s="174">
        <v>0</v>
      </c>
      <c r="AA75" s="174">
        <v>0</v>
      </c>
      <c r="AB75" s="174">
        <v>0</v>
      </c>
      <c r="AC75" s="174">
        <v>0</v>
      </c>
      <c r="AD75" s="174">
        <v>0</v>
      </c>
      <c r="AE75" s="174">
        <v>0</v>
      </c>
      <c r="AF75" s="174">
        <v>0</v>
      </c>
      <c r="AG75" s="174">
        <v>0</v>
      </c>
      <c r="AH75" s="174">
        <v>0</v>
      </c>
      <c r="AI75" s="174">
        <v>0</v>
      </c>
      <c r="AJ75" s="174">
        <v>0</v>
      </c>
      <c r="AK75" s="174">
        <v>0</v>
      </c>
      <c r="AL75" s="174">
        <v>0</v>
      </c>
      <c r="AM75" s="174">
        <v>0</v>
      </c>
      <c r="AN75" s="174">
        <v>0</v>
      </c>
      <c r="AO75" s="174">
        <v>0</v>
      </c>
      <c r="AP75" s="174">
        <v>0</v>
      </c>
      <c r="AQ75" s="174">
        <v>0</v>
      </c>
      <c r="AR75" s="174">
        <v>0</v>
      </c>
      <c r="AS75" s="174">
        <v>5.7873913043478202E-6</v>
      </c>
      <c r="AT75" s="174">
        <v>5.7516666666666602E-6</v>
      </c>
      <c r="AU75" s="174">
        <v>3.8381411042944802E-5</v>
      </c>
      <c r="AV75" s="174">
        <v>5.0303414634146302E-5</v>
      </c>
      <c r="AW75" s="174">
        <v>2.37724909090909E-4</v>
      </c>
      <c r="AX75" s="174">
        <v>3.9148644578313201E-4</v>
      </c>
      <c r="AY75" s="174">
        <v>4.2034688622754501E-4</v>
      </c>
      <c r="AZ75" s="174">
        <v>4.17844821428571E-4</v>
      </c>
      <c r="BA75" s="174">
        <v>4.1537236686390498E-4</v>
      </c>
      <c r="BB75" s="174">
        <v>5.8532400000000002E-4</v>
      </c>
      <c r="BC75" s="174">
        <v>1.91434315789474E-3</v>
      </c>
      <c r="BD75" s="174">
        <v>9.2527323508576793E-3</v>
      </c>
      <c r="BE75" s="175">
        <v>9.2187427218137202E-3</v>
      </c>
      <c r="BF75" s="132">
        <v>-6.3956730233075696E-3</v>
      </c>
      <c r="BG75" s="132">
        <v>1.09241405744838</v>
      </c>
      <c r="BH75" s="132">
        <v>1.21295538103949E-3</v>
      </c>
    </row>
    <row r="76" spans="1:60">
      <c r="A76" s="124" t="s">
        <v>321</v>
      </c>
      <c r="B76" s="174">
        <v>0</v>
      </c>
      <c r="C76" s="174">
        <v>0</v>
      </c>
      <c r="D76" s="174">
        <v>0</v>
      </c>
      <c r="E76" s="174">
        <v>0</v>
      </c>
      <c r="F76" s="174">
        <v>0</v>
      </c>
      <c r="G76" s="174">
        <v>0</v>
      </c>
      <c r="H76" s="174">
        <v>0</v>
      </c>
      <c r="I76" s="174">
        <v>0</v>
      </c>
      <c r="J76" s="174">
        <v>0</v>
      </c>
      <c r="K76" s="174">
        <v>0</v>
      </c>
      <c r="L76" s="174">
        <v>0</v>
      </c>
      <c r="M76" s="174">
        <v>0</v>
      </c>
      <c r="N76" s="174">
        <v>0</v>
      </c>
      <c r="O76" s="174">
        <v>0</v>
      </c>
      <c r="P76" s="174">
        <v>0</v>
      </c>
      <c r="Q76" s="174">
        <v>0</v>
      </c>
      <c r="R76" s="174">
        <v>0</v>
      </c>
      <c r="S76" s="174">
        <v>0</v>
      </c>
      <c r="T76" s="174">
        <v>0</v>
      </c>
      <c r="U76" s="174">
        <v>0</v>
      </c>
      <c r="V76" s="174">
        <v>0</v>
      </c>
      <c r="W76" s="174">
        <v>0</v>
      </c>
      <c r="X76" s="174">
        <v>0</v>
      </c>
      <c r="Y76" s="174">
        <v>0</v>
      </c>
      <c r="Z76" s="174">
        <v>0</v>
      </c>
      <c r="AA76" s="174">
        <v>0</v>
      </c>
      <c r="AB76" s="174">
        <v>0</v>
      </c>
      <c r="AC76" s="174">
        <v>0</v>
      </c>
      <c r="AD76" s="174">
        <v>0</v>
      </c>
      <c r="AE76" s="174">
        <v>0</v>
      </c>
      <c r="AF76" s="174">
        <v>0</v>
      </c>
      <c r="AG76" s="174">
        <v>0</v>
      </c>
      <c r="AH76" s="174">
        <v>0</v>
      </c>
      <c r="AI76" s="174">
        <v>0</v>
      </c>
      <c r="AJ76" s="174">
        <v>0</v>
      </c>
      <c r="AK76" s="174">
        <v>0</v>
      </c>
      <c r="AL76" s="174">
        <v>0</v>
      </c>
      <c r="AM76" s="174">
        <v>0</v>
      </c>
      <c r="AN76" s="174">
        <v>0</v>
      </c>
      <c r="AO76" s="174">
        <v>0</v>
      </c>
      <c r="AP76" s="174">
        <v>0</v>
      </c>
      <c r="AQ76" s="174">
        <v>0</v>
      </c>
      <c r="AR76" s="174">
        <v>0</v>
      </c>
      <c r="AS76" s="174">
        <v>0</v>
      </c>
      <c r="AT76" s="174">
        <v>6.0010000000000003E-5</v>
      </c>
      <c r="AU76" s="174">
        <v>1.72936932515337E-4</v>
      </c>
      <c r="AV76" s="174">
        <v>1.9307853658536599E-4</v>
      </c>
      <c r="AW76" s="174">
        <v>2.2478945454545399E-4</v>
      </c>
      <c r="AX76" s="174">
        <v>7.8733246987951699E-4</v>
      </c>
      <c r="AY76" s="174">
        <v>2.8257450898203601E-3</v>
      </c>
      <c r="AZ76" s="174">
        <v>2.8160651785714302E-3</v>
      </c>
      <c r="BA76" s="174">
        <v>3.0692524260355E-3</v>
      </c>
      <c r="BB76" s="174">
        <v>7.067439E-3</v>
      </c>
      <c r="BC76" s="174">
        <v>1.17575953031685E-2</v>
      </c>
      <c r="BD76" s="174">
        <v>3.7162965893796203E-2</v>
      </c>
      <c r="BE76" s="175">
        <v>4.9320779693181702E-2</v>
      </c>
      <c r="BF76" s="132">
        <v>0.32352255213093001</v>
      </c>
      <c r="BG76" s="132">
        <v>0.901904359889387</v>
      </c>
      <c r="BH76" s="132">
        <v>6.4893778827724898E-3</v>
      </c>
    </row>
    <row r="77" spans="1:60">
      <c r="A77" s="124" t="s">
        <v>322</v>
      </c>
      <c r="B77" s="174">
        <v>0</v>
      </c>
      <c r="C77" s="174">
        <v>0</v>
      </c>
      <c r="D77" s="174">
        <v>0</v>
      </c>
      <c r="E77" s="174">
        <v>0</v>
      </c>
      <c r="F77" s="174">
        <v>0</v>
      </c>
      <c r="G77" s="174">
        <v>0</v>
      </c>
      <c r="H77" s="174">
        <v>0</v>
      </c>
      <c r="I77" s="174">
        <v>0</v>
      </c>
      <c r="J77" s="174">
        <v>0</v>
      </c>
      <c r="K77" s="174">
        <v>0</v>
      </c>
      <c r="L77" s="174">
        <v>0</v>
      </c>
      <c r="M77" s="174">
        <v>0</v>
      </c>
      <c r="N77" s="174">
        <v>0</v>
      </c>
      <c r="O77" s="174">
        <v>0</v>
      </c>
      <c r="P77" s="174">
        <v>0</v>
      </c>
      <c r="Q77" s="174">
        <v>0</v>
      </c>
      <c r="R77" s="174">
        <v>0</v>
      </c>
      <c r="S77" s="174">
        <v>0</v>
      </c>
      <c r="T77" s="174">
        <v>0</v>
      </c>
      <c r="U77" s="174">
        <v>0</v>
      </c>
      <c r="V77" s="174">
        <v>0</v>
      </c>
      <c r="W77" s="174">
        <v>0</v>
      </c>
      <c r="X77" s="174">
        <v>0</v>
      </c>
      <c r="Y77" s="174">
        <v>0</v>
      </c>
      <c r="Z77" s="174">
        <v>0</v>
      </c>
      <c r="AA77" s="174">
        <v>0</v>
      </c>
      <c r="AB77" s="174">
        <v>0</v>
      </c>
      <c r="AC77" s="174">
        <v>0</v>
      </c>
      <c r="AD77" s="174">
        <v>0</v>
      </c>
      <c r="AE77" s="174">
        <v>0</v>
      </c>
      <c r="AF77" s="174">
        <v>0</v>
      </c>
      <c r="AG77" s="174">
        <v>0</v>
      </c>
      <c r="AH77" s="174">
        <v>0</v>
      </c>
      <c r="AI77" s="174">
        <v>0</v>
      </c>
      <c r="AJ77" s="174">
        <v>0</v>
      </c>
      <c r="AK77" s="174">
        <v>0</v>
      </c>
      <c r="AL77" s="174">
        <v>0</v>
      </c>
      <c r="AM77" s="174">
        <v>0</v>
      </c>
      <c r="AN77" s="174">
        <v>0</v>
      </c>
      <c r="AO77" s="174">
        <v>0</v>
      </c>
      <c r="AP77" s="174">
        <v>0</v>
      </c>
      <c r="AQ77" s="174">
        <v>0</v>
      </c>
      <c r="AR77" s="174">
        <v>0</v>
      </c>
      <c r="AS77" s="174">
        <v>2.5658385093167699E-5</v>
      </c>
      <c r="AT77" s="174">
        <v>2.8333333333333301E-5</v>
      </c>
      <c r="AU77" s="174">
        <v>4.2600644171779102E-5</v>
      </c>
      <c r="AV77" s="174">
        <v>6.3280426829268304E-5</v>
      </c>
      <c r="AW77" s="174">
        <v>9.4893407222914001E-5</v>
      </c>
      <c r="AX77" s="174">
        <v>1.5889879518072301E-4</v>
      </c>
      <c r="AY77" s="174">
        <v>3.9626541916167599E-4</v>
      </c>
      <c r="AZ77" s="174">
        <v>1.7617767857142799E-3</v>
      </c>
      <c r="BA77" s="174">
        <v>5.9090591715976297E-3</v>
      </c>
      <c r="BB77" s="174">
        <v>1.0772766E-2</v>
      </c>
      <c r="BC77" s="174">
        <v>1.7814872631579E-2</v>
      </c>
      <c r="BD77" s="174">
        <v>2.4239677528685999E-2</v>
      </c>
      <c r="BE77" s="175">
        <v>2.8609535454373902E-2</v>
      </c>
      <c r="BF77" s="132">
        <v>0.177052264451629</v>
      </c>
      <c r="BG77" s="132">
        <v>0.96436829821287795</v>
      </c>
      <c r="BH77" s="132">
        <v>3.7642974780399802E-3</v>
      </c>
    </row>
    <row r="78" spans="1:60" s="125" customFormat="1">
      <c r="A78" s="133" t="s">
        <v>323</v>
      </c>
      <c r="B78" s="176">
        <v>0</v>
      </c>
      <c r="C78" s="176">
        <v>0</v>
      </c>
      <c r="D78" s="176">
        <v>0</v>
      </c>
      <c r="E78" s="176">
        <v>0</v>
      </c>
      <c r="F78" s="176">
        <v>0</v>
      </c>
      <c r="G78" s="176">
        <v>0</v>
      </c>
      <c r="H78" s="176">
        <v>0</v>
      </c>
      <c r="I78" s="176">
        <v>0</v>
      </c>
      <c r="J78" s="176">
        <v>0</v>
      </c>
      <c r="K78" s="176">
        <v>0</v>
      </c>
      <c r="L78" s="176">
        <v>0</v>
      </c>
      <c r="M78" s="176">
        <v>0</v>
      </c>
      <c r="N78" s="176">
        <v>0</v>
      </c>
      <c r="O78" s="176">
        <v>0</v>
      </c>
      <c r="P78" s="176">
        <v>0</v>
      </c>
      <c r="Q78" s="176">
        <v>0</v>
      </c>
      <c r="R78" s="176">
        <v>0</v>
      </c>
      <c r="S78" s="176">
        <v>0</v>
      </c>
      <c r="T78" s="176">
        <v>0</v>
      </c>
      <c r="U78" s="176">
        <v>0</v>
      </c>
      <c r="V78" s="176">
        <v>0</v>
      </c>
      <c r="W78" s="176">
        <v>0</v>
      </c>
      <c r="X78" s="176">
        <v>0</v>
      </c>
      <c r="Y78" s="176">
        <v>0</v>
      </c>
      <c r="Z78" s="176">
        <v>0</v>
      </c>
      <c r="AA78" s="176">
        <v>0</v>
      </c>
      <c r="AB78" s="176">
        <v>0</v>
      </c>
      <c r="AC78" s="176">
        <v>0</v>
      </c>
      <c r="AD78" s="176">
        <v>0</v>
      </c>
      <c r="AE78" s="176">
        <v>0</v>
      </c>
      <c r="AF78" s="176">
        <v>0</v>
      </c>
      <c r="AG78" s="176">
        <v>0</v>
      </c>
      <c r="AH78" s="176">
        <v>0</v>
      </c>
      <c r="AI78" s="176">
        <v>0</v>
      </c>
      <c r="AJ78" s="176">
        <v>0</v>
      </c>
      <c r="AK78" s="176">
        <v>0</v>
      </c>
      <c r="AL78" s="176">
        <v>0</v>
      </c>
      <c r="AM78" s="176">
        <v>0</v>
      </c>
      <c r="AN78" s="176">
        <v>0</v>
      </c>
      <c r="AO78" s="176">
        <v>0</v>
      </c>
      <c r="AP78" s="176">
        <v>0</v>
      </c>
      <c r="AQ78" s="176">
        <v>9.6226415094339592E-7</v>
      </c>
      <c r="AR78" s="176">
        <v>9.5624999999999995E-7</v>
      </c>
      <c r="AS78" s="176">
        <v>3.3346397515527902E-5</v>
      </c>
      <c r="AT78" s="176">
        <v>3.2359499999999998E-4</v>
      </c>
      <c r="AU78" s="176">
        <v>9.1754475460122705E-4</v>
      </c>
      <c r="AV78" s="176">
        <v>2.1146185975609699E-3</v>
      </c>
      <c r="AW78" s="176">
        <v>3.9956794072229102E-3</v>
      </c>
      <c r="AX78" s="176">
        <v>6.3722748795180702E-3</v>
      </c>
      <c r="AY78" s="176">
        <v>1.19738395508982E-2</v>
      </c>
      <c r="AZ78" s="176">
        <v>1.6746642321428602E-2</v>
      </c>
      <c r="BA78" s="176">
        <v>2.53199790532544E-2</v>
      </c>
      <c r="BB78" s="176">
        <v>3.5177120999999999E-2</v>
      </c>
      <c r="BC78" s="176">
        <v>5.4044298987379003E-2</v>
      </c>
      <c r="BD78" s="176">
        <v>0.10589840168596</v>
      </c>
      <c r="BE78" s="176">
        <v>0.14535888056920401</v>
      </c>
      <c r="BF78" s="135">
        <v>0.36887547734379</v>
      </c>
      <c r="BG78" s="135">
        <v>0.78438580733007102</v>
      </c>
      <c r="BH78" s="135">
        <v>1.91255837904113E-2</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0</v>
      </c>
      <c r="C80" s="174">
        <v>0</v>
      </c>
      <c r="D80" s="174">
        <v>0</v>
      </c>
      <c r="E80" s="174">
        <v>0</v>
      </c>
      <c r="F80" s="174">
        <v>0</v>
      </c>
      <c r="G80" s="174">
        <v>0</v>
      </c>
      <c r="H80" s="174">
        <v>0</v>
      </c>
      <c r="I80" s="174">
        <v>0</v>
      </c>
      <c r="J80" s="174">
        <v>0</v>
      </c>
      <c r="K80" s="174">
        <v>0</v>
      </c>
      <c r="L80" s="174">
        <v>0</v>
      </c>
      <c r="M80" s="174">
        <v>0</v>
      </c>
      <c r="N80" s="174">
        <v>0</v>
      </c>
      <c r="O80" s="174">
        <v>0</v>
      </c>
      <c r="P80" s="174">
        <v>0</v>
      </c>
      <c r="Q80" s="174">
        <v>0</v>
      </c>
      <c r="R80" s="174">
        <v>0</v>
      </c>
      <c r="S80" s="174">
        <v>0</v>
      </c>
      <c r="T80" s="174">
        <v>0</v>
      </c>
      <c r="U80" s="174">
        <v>0</v>
      </c>
      <c r="V80" s="174">
        <v>0</v>
      </c>
      <c r="W80" s="174">
        <v>0</v>
      </c>
      <c r="X80" s="174">
        <v>0</v>
      </c>
      <c r="Y80" s="174">
        <v>0</v>
      </c>
      <c r="Z80" s="174">
        <v>0</v>
      </c>
      <c r="AA80" s="174">
        <v>0</v>
      </c>
      <c r="AB80" s="174">
        <v>0</v>
      </c>
      <c r="AC80" s="174">
        <v>0</v>
      </c>
      <c r="AD80" s="174">
        <v>0</v>
      </c>
      <c r="AE80" s="174">
        <v>0</v>
      </c>
      <c r="AF80" s="174">
        <v>0</v>
      </c>
      <c r="AG80" s="174">
        <v>0</v>
      </c>
      <c r="AH80" s="174">
        <v>0</v>
      </c>
      <c r="AI80" s="174">
        <v>0</v>
      </c>
      <c r="AJ80" s="174">
        <v>0</v>
      </c>
      <c r="AK80" s="174">
        <v>0</v>
      </c>
      <c r="AL80" s="174">
        <v>0</v>
      </c>
      <c r="AM80" s="174">
        <v>0</v>
      </c>
      <c r="AN80" s="174">
        <v>0</v>
      </c>
      <c r="AO80" s="174">
        <v>0</v>
      </c>
      <c r="AP80" s="174">
        <v>0</v>
      </c>
      <c r="AQ80" s="174">
        <v>0</v>
      </c>
      <c r="AR80" s="174">
        <v>0</v>
      </c>
      <c r="AS80" s="174">
        <v>0</v>
      </c>
      <c r="AT80" s="174">
        <v>0</v>
      </c>
      <c r="AU80" s="174">
        <v>8.5417177914110404E-5</v>
      </c>
      <c r="AV80" s="174">
        <v>1.69034679878049E-4</v>
      </c>
      <c r="AW80" s="174">
        <v>2.4779521793275201E-4</v>
      </c>
      <c r="AX80" s="174">
        <v>2.6360240963855402E-4</v>
      </c>
      <c r="AY80" s="174">
        <v>5.4970059880239501E-4</v>
      </c>
      <c r="AZ80" s="174">
        <v>5.2821428571428496E-4</v>
      </c>
      <c r="BA80" s="174">
        <v>2.2180473372780999E-3</v>
      </c>
      <c r="BB80" s="174">
        <v>4.5360000000000001E-3</v>
      </c>
      <c r="BC80" s="174">
        <v>5.3952631578947398E-3</v>
      </c>
      <c r="BD80" s="174">
        <v>5.4823433019254401E-3</v>
      </c>
      <c r="BE80" s="175">
        <v>5.32897959183673E-3</v>
      </c>
      <c r="BF80" s="132">
        <v>-3.0629924900787898E-2</v>
      </c>
      <c r="BG80" s="132">
        <v>0</v>
      </c>
      <c r="BH80" s="132">
        <v>7.0116008944181305E-4</v>
      </c>
    </row>
    <row r="81" spans="1:60">
      <c r="A81" s="136" t="s">
        <v>325</v>
      </c>
      <c r="B81" s="174">
        <v>0</v>
      </c>
      <c r="C81" s="174">
        <v>0</v>
      </c>
      <c r="D81" s="174">
        <v>0</v>
      </c>
      <c r="E81" s="174">
        <v>0</v>
      </c>
      <c r="F81" s="174">
        <v>0</v>
      </c>
      <c r="G81" s="174">
        <v>0</v>
      </c>
      <c r="H81" s="174">
        <v>0</v>
      </c>
      <c r="I81" s="174">
        <v>0</v>
      </c>
      <c r="J81" s="174">
        <v>0</v>
      </c>
      <c r="K81" s="174">
        <v>0</v>
      </c>
      <c r="L81" s="174">
        <v>0</v>
      </c>
      <c r="M81" s="174">
        <v>0</v>
      </c>
      <c r="N81" s="174">
        <v>0</v>
      </c>
      <c r="O81" s="174">
        <v>0</v>
      </c>
      <c r="P81" s="174">
        <v>0</v>
      </c>
      <c r="Q81" s="174">
        <v>0</v>
      </c>
      <c r="R81" s="174">
        <v>0</v>
      </c>
      <c r="S81" s="174">
        <v>0</v>
      </c>
      <c r="T81" s="174">
        <v>0</v>
      </c>
      <c r="U81" s="174">
        <v>0</v>
      </c>
      <c r="V81" s="174">
        <v>0</v>
      </c>
      <c r="W81" s="174">
        <v>0</v>
      </c>
      <c r="X81" s="174">
        <v>0</v>
      </c>
      <c r="Y81" s="174">
        <v>0</v>
      </c>
      <c r="Z81" s="174">
        <v>0</v>
      </c>
      <c r="AA81" s="174">
        <v>0</v>
      </c>
      <c r="AB81" s="174">
        <v>0</v>
      </c>
      <c r="AC81" s="174">
        <v>0</v>
      </c>
      <c r="AD81" s="174">
        <v>0</v>
      </c>
      <c r="AE81" s="174">
        <v>0</v>
      </c>
      <c r="AF81" s="174">
        <v>0</v>
      </c>
      <c r="AG81" s="174">
        <v>0</v>
      </c>
      <c r="AH81" s="174">
        <v>0</v>
      </c>
      <c r="AI81" s="174">
        <v>0</v>
      </c>
      <c r="AJ81" s="174">
        <v>0</v>
      </c>
      <c r="AK81" s="174">
        <v>1.9999999999999999E-6</v>
      </c>
      <c r="AL81" s="174">
        <v>8.9415584415584408E-6</v>
      </c>
      <c r="AM81" s="174">
        <v>9.8709677419354799E-6</v>
      </c>
      <c r="AN81" s="174">
        <v>9.80769230769231E-6</v>
      </c>
      <c r="AO81" s="174">
        <v>9.7452229299363102E-6</v>
      </c>
      <c r="AP81" s="174">
        <v>9.6835443037974705E-6</v>
      </c>
      <c r="AQ81" s="174">
        <v>9.6226415094339601E-6</v>
      </c>
      <c r="AR81" s="174">
        <v>1.1474999999999999E-5</v>
      </c>
      <c r="AS81" s="174">
        <v>1.42546583850932E-5</v>
      </c>
      <c r="AT81" s="174">
        <v>2.0777777777777799E-5</v>
      </c>
      <c r="AU81" s="174">
        <v>2.3653987730061301E-4</v>
      </c>
      <c r="AV81" s="174">
        <v>2.2816498170731702E-3</v>
      </c>
      <c r="AW81" s="174">
        <v>4.6753183636363601E-3</v>
      </c>
      <c r="AX81" s="174">
        <v>2.3444945783132501E-4</v>
      </c>
      <c r="AY81" s="174">
        <v>1.27850281437126E-3</v>
      </c>
      <c r="AZ81" s="174">
        <v>3.8249999999999997E-4</v>
      </c>
      <c r="BA81" s="174">
        <v>2.1149307692307699E-3</v>
      </c>
      <c r="BB81" s="174">
        <v>5.4229050000000004E-3</v>
      </c>
      <c r="BC81" s="174">
        <v>4.9480110526315801E-3</v>
      </c>
      <c r="BD81" s="174">
        <v>1.70872839660655E-2</v>
      </c>
      <c r="BE81" s="175">
        <v>2.5832257163728101E-2</v>
      </c>
      <c r="BF81" s="132">
        <v>0.507651963722479</v>
      </c>
      <c r="BG81" s="132">
        <v>0.95662407967546403</v>
      </c>
      <c r="BH81" s="132">
        <v>3.3988772955988499E-3</v>
      </c>
    </row>
    <row r="82" spans="1:60">
      <c r="A82" s="136" t="s">
        <v>326</v>
      </c>
      <c r="B82" s="174">
        <v>0</v>
      </c>
      <c r="C82" s="174">
        <v>0</v>
      </c>
      <c r="D82" s="174">
        <v>0</v>
      </c>
      <c r="E82" s="174">
        <v>0</v>
      </c>
      <c r="F82" s="174">
        <v>0</v>
      </c>
      <c r="G82" s="174">
        <v>0</v>
      </c>
      <c r="H82" s="174">
        <v>0</v>
      </c>
      <c r="I82" s="174">
        <v>0</v>
      </c>
      <c r="J82" s="174">
        <v>0</v>
      </c>
      <c r="K82" s="174">
        <v>0</v>
      </c>
      <c r="L82" s="174">
        <v>0</v>
      </c>
      <c r="M82" s="174">
        <v>0</v>
      </c>
      <c r="N82" s="174">
        <v>0</v>
      </c>
      <c r="O82" s="174">
        <v>0</v>
      </c>
      <c r="P82" s="174">
        <v>0</v>
      </c>
      <c r="Q82" s="174">
        <v>0</v>
      </c>
      <c r="R82" s="174">
        <v>0</v>
      </c>
      <c r="S82" s="174">
        <v>0</v>
      </c>
      <c r="T82" s="174">
        <v>0</v>
      </c>
      <c r="U82" s="174">
        <v>0</v>
      </c>
      <c r="V82" s="174">
        <v>0</v>
      </c>
      <c r="W82" s="174">
        <v>0</v>
      </c>
      <c r="X82" s="174">
        <v>0</v>
      </c>
      <c r="Y82" s="174">
        <v>0</v>
      </c>
      <c r="Z82" s="174">
        <v>0</v>
      </c>
      <c r="AA82" s="174">
        <v>0</v>
      </c>
      <c r="AB82" s="174">
        <v>0</v>
      </c>
      <c r="AC82" s="174">
        <v>0</v>
      </c>
      <c r="AD82" s="174">
        <v>0</v>
      </c>
      <c r="AE82" s="174">
        <v>0</v>
      </c>
      <c r="AF82" s="174">
        <v>0</v>
      </c>
      <c r="AG82" s="174">
        <v>0</v>
      </c>
      <c r="AH82" s="174">
        <v>0</v>
      </c>
      <c r="AI82" s="174">
        <v>0</v>
      </c>
      <c r="AJ82" s="174">
        <v>0</v>
      </c>
      <c r="AK82" s="174">
        <v>0</v>
      </c>
      <c r="AL82" s="174">
        <v>0</v>
      </c>
      <c r="AM82" s="174">
        <v>9.9706744868035193E-7</v>
      </c>
      <c r="AN82" s="174">
        <v>9.9067599067599099E-7</v>
      </c>
      <c r="AO82" s="174">
        <v>9.843659525188189E-7</v>
      </c>
      <c r="AP82" s="174">
        <v>9.7813578826237101E-7</v>
      </c>
      <c r="AQ82" s="174">
        <v>9.7198399085191495E-7</v>
      </c>
      <c r="AR82" s="174">
        <v>9.659090909090909E-7</v>
      </c>
      <c r="AS82" s="174">
        <v>9.59909655561829E-7</v>
      </c>
      <c r="AT82" s="174">
        <v>9.5398428731761995E-7</v>
      </c>
      <c r="AU82" s="174">
        <v>9.48131622978248E-7</v>
      </c>
      <c r="AV82" s="174">
        <v>9.4235033259423502E-7</v>
      </c>
      <c r="AW82" s="174">
        <v>9.3916804407713395E-7</v>
      </c>
      <c r="AX82" s="174">
        <v>9.30996714129244E-7</v>
      </c>
      <c r="AY82" s="174">
        <v>9.2542188350571502E-7</v>
      </c>
      <c r="AZ82" s="174">
        <v>5.1910714285714197E-5</v>
      </c>
      <c r="BA82" s="174">
        <v>3.6348816568047299E-3</v>
      </c>
      <c r="BB82" s="174">
        <v>3.7377000000000001E-3</v>
      </c>
      <c r="BC82" s="174">
        <v>8.5013868421052602E-3</v>
      </c>
      <c r="BD82" s="174">
        <v>1.4097752199918099E-2</v>
      </c>
      <c r="BE82" s="175">
        <v>1.4045964538775499E-2</v>
      </c>
      <c r="BF82" s="132">
        <v>-6.3956730233076797E-3</v>
      </c>
      <c r="BG82" s="132">
        <v>1.6119259793345</v>
      </c>
      <c r="BH82" s="132">
        <v>1.84809672894805E-3</v>
      </c>
    </row>
    <row r="83" spans="1:60">
      <c r="A83" s="136" t="s">
        <v>327</v>
      </c>
      <c r="B83" s="174">
        <v>0</v>
      </c>
      <c r="C83" s="174">
        <v>0</v>
      </c>
      <c r="D83" s="174">
        <v>0</v>
      </c>
      <c r="E83" s="174">
        <v>0</v>
      </c>
      <c r="F83" s="174">
        <v>0</v>
      </c>
      <c r="G83" s="174">
        <v>0</v>
      </c>
      <c r="H83" s="174">
        <v>0</v>
      </c>
      <c r="I83" s="174">
        <v>0</v>
      </c>
      <c r="J83" s="174">
        <v>0</v>
      </c>
      <c r="K83" s="174">
        <v>0</v>
      </c>
      <c r="L83" s="174">
        <v>0</v>
      </c>
      <c r="M83" s="174">
        <v>0</v>
      </c>
      <c r="N83" s="174">
        <v>0</v>
      </c>
      <c r="O83" s="174">
        <v>0</v>
      </c>
      <c r="P83" s="174">
        <v>0</v>
      </c>
      <c r="Q83" s="174">
        <v>0</v>
      </c>
      <c r="R83" s="174">
        <v>0</v>
      </c>
      <c r="S83" s="174">
        <v>0</v>
      </c>
      <c r="T83" s="174">
        <v>0</v>
      </c>
      <c r="U83" s="174">
        <v>0</v>
      </c>
      <c r="V83" s="174">
        <v>0</v>
      </c>
      <c r="W83" s="174">
        <v>0</v>
      </c>
      <c r="X83" s="174">
        <v>0</v>
      </c>
      <c r="Y83" s="174">
        <v>0</v>
      </c>
      <c r="Z83" s="174">
        <v>0</v>
      </c>
      <c r="AA83" s="174">
        <v>0</v>
      </c>
      <c r="AB83" s="174">
        <v>0</v>
      </c>
      <c r="AC83" s="174">
        <v>0</v>
      </c>
      <c r="AD83" s="174">
        <v>0</v>
      </c>
      <c r="AE83" s="174">
        <v>0</v>
      </c>
      <c r="AF83" s="174">
        <v>0</v>
      </c>
      <c r="AG83" s="174">
        <v>0</v>
      </c>
      <c r="AH83" s="174">
        <v>0</v>
      </c>
      <c r="AI83" s="174">
        <v>0</v>
      </c>
      <c r="AJ83" s="174">
        <v>0</v>
      </c>
      <c r="AK83" s="174">
        <v>9.2999999999999997E-5</v>
      </c>
      <c r="AL83" s="174">
        <v>1.07298701298701E-4</v>
      </c>
      <c r="AM83" s="174">
        <v>1.2239999999999999E-4</v>
      </c>
      <c r="AN83" s="174">
        <v>1.3632692307692301E-4</v>
      </c>
      <c r="AO83" s="174">
        <v>1.51050955414013E-4</v>
      </c>
      <c r="AP83" s="174">
        <v>1.6462025316455701E-4</v>
      </c>
      <c r="AQ83" s="174">
        <v>1.7898113207547199E-4</v>
      </c>
      <c r="AR83" s="174">
        <v>1.9220625E-4</v>
      </c>
      <c r="AS83" s="174">
        <v>2.06217391304348E-4</v>
      </c>
      <c r="AT83" s="174">
        <v>2.2005555555555499E-4</v>
      </c>
      <c r="AU83" s="174">
        <v>2.5906748466257698E-4</v>
      </c>
      <c r="AV83" s="174">
        <v>7.4914024390243896E-4</v>
      </c>
      <c r="AW83" s="174">
        <v>7.9745454545454499E-4</v>
      </c>
      <c r="AX83" s="174">
        <v>2.2396987951807199E-3</v>
      </c>
      <c r="AY83" s="174">
        <v>1.02885628742515E-2</v>
      </c>
      <c r="AZ83" s="174">
        <v>2.5035535714285701E-2</v>
      </c>
      <c r="BA83" s="174">
        <v>2.9640355029585799E-2</v>
      </c>
      <c r="BB83" s="174">
        <v>3.8150999999999997E-2</v>
      </c>
      <c r="BC83" s="174">
        <v>4.0916315789473703E-2</v>
      </c>
      <c r="BD83" s="174">
        <v>4.3707201966407198E-2</v>
      </c>
      <c r="BE83" s="175">
        <v>4.5984823558260897E-2</v>
      </c>
      <c r="BF83" s="132">
        <v>4.92362791625542E-2</v>
      </c>
      <c r="BG83" s="132">
        <v>0.69746984044512095</v>
      </c>
      <c r="BH83" s="132">
        <v>6.0504497049430599E-3</v>
      </c>
    </row>
    <row r="84" spans="1:60">
      <c r="A84" s="136" t="s">
        <v>328</v>
      </c>
      <c r="B84" s="174">
        <v>0</v>
      </c>
      <c r="C84" s="174">
        <v>0</v>
      </c>
      <c r="D84" s="174">
        <v>0</v>
      </c>
      <c r="E84" s="174">
        <v>0</v>
      </c>
      <c r="F84" s="174">
        <v>0</v>
      </c>
      <c r="G84" s="174">
        <v>0</v>
      </c>
      <c r="H84" s="174">
        <v>0</v>
      </c>
      <c r="I84" s="174">
        <v>0</v>
      </c>
      <c r="J84" s="174">
        <v>0</v>
      </c>
      <c r="K84" s="174">
        <v>0</v>
      </c>
      <c r="L84" s="174">
        <v>0</v>
      </c>
      <c r="M84" s="174">
        <v>0</v>
      </c>
      <c r="N84" s="174">
        <v>0</v>
      </c>
      <c r="O84" s="174">
        <v>0</v>
      </c>
      <c r="P84" s="174">
        <v>0</v>
      </c>
      <c r="Q84" s="174">
        <v>0</v>
      </c>
      <c r="R84" s="174">
        <v>0</v>
      </c>
      <c r="S84" s="174">
        <v>0</v>
      </c>
      <c r="T84" s="174">
        <v>0</v>
      </c>
      <c r="U84" s="174">
        <v>0</v>
      </c>
      <c r="V84" s="174">
        <v>0</v>
      </c>
      <c r="W84" s="174">
        <v>0</v>
      </c>
      <c r="X84" s="174">
        <v>0</v>
      </c>
      <c r="Y84" s="174">
        <v>0</v>
      </c>
      <c r="Z84" s="174">
        <v>0</v>
      </c>
      <c r="AA84" s="174">
        <v>0</v>
      </c>
      <c r="AB84" s="174">
        <v>0</v>
      </c>
      <c r="AC84" s="174">
        <v>0</v>
      </c>
      <c r="AD84" s="174">
        <v>0</v>
      </c>
      <c r="AE84" s="174">
        <v>0</v>
      </c>
      <c r="AF84" s="174">
        <v>0</v>
      </c>
      <c r="AG84" s="174">
        <v>0</v>
      </c>
      <c r="AH84" s="174">
        <v>0</v>
      </c>
      <c r="AI84" s="174">
        <v>0</v>
      </c>
      <c r="AJ84" s="174">
        <v>0</v>
      </c>
      <c r="AK84" s="174">
        <v>0</v>
      </c>
      <c r="AL84" s="174">
        <v>1.72870124895851E-6</v>
      </c>
      <c r="AM84" s="174">
        <v>3.42522583469268E-6</v>
      </c>
      <c r="AN84" s="174">
        <v>3.4032692588292598E-6</v>
      </c>
      <c r="AO84" s="174">
        <v>5.07726141601611E-6</v>
      </c>
      <c r="AP84" s="174">
        <v>1.16105701674238E-5</v>
      </c>
      <c r="AQ84" s="174">
        <v>4.6063584726711497E-5</v>
      </c>
      <c r="AR84" s="174">
        <v>9.0024081357119301E-5</v>
      </c>
      <c r="AS84" s="174">
        <v>1.6869145261627901E-4</v>
      </c>
      <c r="AT84" s="174">
        <v>2.9824532802923901E-4</v>
      </c>
      <c r="AU84" s="174">
        <v>8.8952008169715098E-4</v>
      </c>
      <c r="AV84" s="174">
        <v>1.6286923784460899E-3</v>
      </c>
      <c r="AW84" s="174">
        <v>2.2677369168695801E-3</v>
      </c>
      <c r="AX84" s="174">
        <v>2.7908064652797499E-3</v>
      </c>
      <c r="AY84" s="174">
        <v>3.4851256823147298E-3</v>
      </c>
      <c r="AZ84" s="174">
        <v>3.9698478404190402E-3</v>
      </c>
      <c r="BA84" s="174">
        <v>4.5187219283068496E-3</v>
      </c>
      <c r="BB84" s="174">
        <v>5.1517607553774603E-3</v>
      </c>
      <c r="BC84" s="174">
        <v>6.0915442070751799E-3</v>
      </c>
      <c r="BD84" s="174">
        <v>6.8802852294233699E-3</v>
      </c>
      <c r="BE84" s="175">
        <v>7.29071981446362E-3</v>
      </c>
      <c r="BF84" s="132">
        <v>5.6758487842504E-2</v>
      </c>
      <c r="BG84" s="132">
        <v>0.36868428046670398</v>
      </c>
      <c r="BH84" s="132">
        <v>9.5927591185286903E-4</v>
      </c>
    </row>
    <row r="85" spans="1:60">
      <c r="A85" s="136" t="s">
        <v>329</v>
      </c>
      <c r="B85" s="174">
        <v>0</v>
      </c>
      <c r="C85" s="174">
        <v>0</v>
      </c>
      <c r="D85" s="174">
        <v>0</v>
      </c>
      <c r="E85" s="174">
        <v>0</v>
      </c>
      <c r="F85" s="174">
        <v>0</v>
      </c>
      <c r="G85" s="174">
        <v>0</v>
      </c>
      <c r="H85" s="174">
        <v>0</v>
      </c>
      <c r="I85" s="174">
        <v>0</v>
      </c>
      <c r="J85" s="174">
        <v>0</v>
      </c>
      <c r="K85" s="174">
        <v>0</v>
      </c>
      <c r="L85" s="174">
        <v>0</v>
      </c>
      <c r="M85" s="174">
        <v>0</v>
      </c>
      <c r="N85" s="174">
        <v>0</v>
      </c>
      <c r="O85" s="174">
        <v>0</v>
      </c>
      <c r="P85" s="174">
        <v>0</v>
      </c>
      <c r="Q85" s="174">
        <v>0</v>
      </c>
      <c r="R85" s="174">
        <v>0</v>
      </c>
      <c r="S85" s="174">
        <v>0</v>
      </c>
      <c r="T85" s="174">
        <v>0</v>
      </c>
      <c r="U85" s="174">
        <v>0</v>
      </c>
      <c r="V85" s="174">
        <v>0</v>
      </c>
      <c r="W85" s="174">
        <v>0</v>
      </c>
      <c r="X85" s="174">
        <v>0</v>
      </c>
      <c r="Y85" s="174">
        <v>0</v>
      </c>
      <c r="Z85" s="174">
        <v>0</v>
      </c>
      <c r="AA85" s="174">
        <v>0</v>
      </c>
      <c r="AB85" s="174">
        <v>0</v>
      </c>
      <c r="AC85" s="174">
        <v>0</v>
      </c>
      <c r="AD85" s="174">
        <v>0</v>
      </c>
      <c r="AE85" s="174">
        <v>0</v>
      </c>
      <c r="AF85" s="174">
        <v>0</v>
      </c>
      <c r="AG85" s="174">
        <v>0</v>
      </c>
      <c r="AH85" s="174">
        <v>0</v>
      </c>
      <c r="AI85" s="174">
        <v>0</v>
      </c>
      <c r="AJ85" s="174">
        <v>0</v>
      </c>
      <c r="AK85" s="174">
        <v>0</v>
      </c>
      <c r="AL85" s="174">
        <v>4.7688312102834904E-7</v>
      </c>
      <c r="AM85" s="174">
        <v>3.9977418001621E-6</v>
      </c>
      <c r="AN85" s="174">
        <v>5.75711541852126E-6</v>
      </c>
      <c r="AO85" s="174">
        <v>8.1275157527938698E-6</v>
      </c>
      <c r="AP85" s="174">
        <v>1.21625318210336E-5</v>
      </c>
      <c r="AQ85" s="174">
        <v>1.57522642989204E-5</v>
      </c>
      <c r="AR85" s="174">
        <v>4.29069385590032E-5</v>
      </c>
      <c r="AS85" s="174">
        <v>7.4152731844171897E-5</v>
      </c>
      <c r="AT85" s="174">
        <v>9.7164444299207702E-5</v>
      </c>
      <c r="AU85" s="174">
        <v>1.2689613905195001E-4</v>
      </c>
      <c r="AV85" s="174">
        <v>1.5480987814953299E-4</v>
      </c>
      <c r="AW85" s="174">
        <v>1.8603872769947899E-4</v>
      </c>
      <c r="AX85" s="174">
        <v>2.1702036152818801E-4</v>
      </c>
      <c r="AY85" s="174">
        <v>2.6009083861277502E-4</v>
      </c>
      <c r="AZ85" s="174">
        <v>2.97794462767967E-4</v>
      </c>
      <c r="BA85" s="174">
        <v>3.49600471953591E-4</v>
      </c>
      <c r="BB85" s="174">
        <v>4.08095998603106E-4</v>
      </c>
      <c r="BC85" s="174">
        <v>6.1046386571289698E-4</v>
      </c>
      <c r="BD85" s="174">
        <v>6.0841561196703397E-4</v>
      </c>
      <c r="BE85" s="175">
        <v>6.0770325738213104E-4</v>
      </c>
      <c r="BF85" s="132">
        <v>-3.8998769128310001E-3</v>
      </c>
      <c r="BG85" s="132">
        <v>0.20134929493269499</v>
      </c>
      <c r="BH85" s="132">
        <v>7.9958510434691594E-5</v>
      </c>
    </row>
    <row r="86" spans="1:60">
      <c r="A86" s="136" t="s">
        <v>330</v>
      </c>
      <c r="B86" s="174">
        <v>0</v>
      </c>
      <c r="C86" s="174">
        <v>0</v>
      </c>
      <c r="D86" s="174">
        <v>0</v>
      </c>
      <c r="E86" s="174">
        <v>0</v>
      </c>
      <c r="F86" s="174">
        <v>0</v>
      </c>
      <c r="G86" s="174">
        <v>0</v>
      </c>
      <c r="H86" s="174">
        <v>0</v>
      </c>
      <c r="I86" s="174">
        <v>0</v>
      </c>
      <c r="J86" s="174">
        <v>0</v>
      </c>
      <c r="K86" s="174">
        <v>0</v>
      </c>
      <c r="L86" s="174">
        <v>0</v>
      </c>
      <c r="M86" s="174">
        <v>0</v>
      </c>
      <c r="N86" s="174">
        <v>0</v>
      </c>
      <c r="O86" s="174">
        <v>0</v>
      </c>
      <c r="P86" s="174">
        <v>0</v>
      </c>
      <c r="Q86" s="174">
        <v>0</v>
      </c>
      <c r="R86" s="174">
        <v>0</v>
      </c>
      <c r="S86" s="174">
        <v>0</v>
      </c>
      <c r="T86" s="174">
        <v>0</v>
      </c>
      <c r="U86" s="174">
        <v>0</v>
      </c>
      <c r="V86" s="174">
        <v>0</v>
      </c>
      <c r="W86" s="174">
        <v>0</v>
      </c>
      <c r="X86" s="174">
        <v>0</v>
      </c>
      <c r="Y86" s="174">
        <v>0</v>
      </c>
      <c r="Z86" s="174">
        <v>0</v>
      </c>
      <c r="AA86" s="174">
        <v>0</v>
      </c>
      <c r="AB86" s="174">
        <v>0</v>
      </c>
      <c r="AC86" s="174">
        <v>0</v>
      </c>
      <c r="AD86" s="174">
        <v>0</v>
      </c>
      <c r="AE86" s="174">
        <v>0</v>
      </c>
      <c r="AF86" s="174">
        <v>0</v>
      </c>
      <c r="AG86" s="174">
        <v>0</v>
      </c>
      <c r="AH86" s="174">
        <v>0</v>
      </c>
      <c r="AI86" s="174">
        <v>0</v>
      </c>
      <c r="AJ86" s="174">
        <v>0</v>
      </c>
      <c r="AK86" s="174">
        <v>2.4410000026225999E-5</v>
      </c>
      <c r="AL86" s="174">
        <v>3.01827272642888E-5</v>
      </c>
      <c r="AM86" s="174">
        <v>3.5713161106167302E-5</v>
      </c>
      <c r="AN86" s="174">
        <v>4.9783846144492798E-5</v>
      </c>
      <c r="AO86" s="174">
        <v>6.4240508505795693E-5</v>
      </c>
      <c r="AP86" s="174">
        <v>7.7584556907120701E-5</v>
      </c>
      <c r="AQ86" s="174">
        <v>9.5543205282563006E-5</v>
      </c>
      <c r="AR86" s="174">
        <v>1.18890560560394E-4</v>
      </c>
      <c r="AS86" s="174">
        <v>1.3574235969957701E-4</v>
      </c>
      <c r="AT86" s="174">
        <v>1.54860556286242E-4</v>
      </c>
      <c r="AU86" s="174">
        <v>2.4902392615412899E-4</v>
      </c>
      <c r="AV86" s="174">
        <v>4.04619694309884E-4</v>
      </c>
      <c r="AW86" s="174">
        <v>7.2938345165208195E-4</v>
      </c>
      <c r="AX86" s="174">
        <v>1.06819806170888E-3</v>
      </c>
      <c r="AY86" s="174">
        <v>1.18780041073506E-3</v>
      </c>
      <c r="AZ86" s="174">
        <v>1.41415507897356E-3</v>
      </c>
      <c r="BA86" s="174">
        <v>2.2893011031063699E-3</v>
      </c>
      <c r="BB86" s="174">
        <v>2.77432448124549E-3</v>
      </c>
      <c r="BC86" s="174">
        <v>4.96164785204608E-3</v>
      </c>
      <c r="BD86" s="174">
        <v>5.2703531957248202E-3</v>
      </c>
      <c r="BE86" s="175">
        <v>6.0432812366217996E-3</v>
      </c>
      <c r="BF86" s="132">
        <v>0.14352289409042801</v>
      </c>
      <c r="BG86" s="132">
        <v>0.42295082099279802</v>
      </c>
      <c r="BH86" s="132">
        <v>7.9514427469055103E-4</v>
      </c>
    </row>
    <row r="87" spans="1:60">
      <c r="A87" s="136" t="s">
        <v>331</v>
      </c>
      <c r="B87" s="174">
        <v>0</v>
      </c>
      <c r="C87" s="174">
        <v>0</v>
      </c>
      <c r="D87" s="174">
        <v>0</v>
      </c>
      <c r="E87" s="174">
        <v>0</v>
      </c>
      <c r="F87" s="174">
        <v>0</v>
      </c>
      <c r="G87" s="174">
        <v>0</v>
      </c>
      <c r="H87" s="174">
        <v>0</v>
      </c>
      <c r="I87" s="174">
        <v>0</v>
      </c>
      <c r="J87" s="174">
        <v>0</v>
      </c>
      <c r="K87" s="174">
        <v>0</v>
      </c>
      <c r="L87" s="174">
        <v>0</v>
      </c>
      <c r="M87" s="174">
        <v>0</v>
      </c>
      <c r="N87" s="174">
        <v>0</v>
      </c>
      <c r="O87" s="174">
        <v>0</v>
      </c>
      <c r="P87" s="174">
        <v>0</v>
      </c>
      <c r="Q87" s="174">
        <v>0</v>
      </c>
      <c r="R87" s="174">
        <v>0</v>
      </c>
      <c r="S87" s="174">
        <v>0</v>
      </c>
      <c r="T87" s="174">
        <v>0</v>
      </c>
      <c r="U87" s="174">
        <v>0</v>
      </c>
      <c r="V87" s="174">
        <v>0</v>
      </c>
      <c r="W87" s="174">
        <v>0</v>
      </c>
      <c r="X87" s="174">
        <v>0</v>
      </c>
      <c r="Y87" s="174">
        <v>0</v>
      </c>
      <c r="Z87" s="174">
        <v>0</v>
      </c>
      <c r="AA87" s="174">
        <v>0</v>
      </c>
      <c r="AB87" s="174">
        <v>0</v>
      </c>
      <c r="AC87" s="174">
        <v>0</v>
      </c>
      <c r="AD87" s="174">
        <v>0</v>
      </c>
      <c r="AE87" s="174">
        <v>0</v>
      </c>
      <c r="AF87" s="174">
        <v>0</v>
      </c>
      <c r="AG87" s="174">
        <v>0</v>
      </c>
      <c r="AH87" s="174">
        <v>0</v>
      </c>
      <c r="AI87" s="174">
        <v>0</v>
      </c>
      <c r="AJ87" s="174">
        <v>0</v>
      </c>
      <c r="AK87" s="174">
        <v>0</v>
      </c>
      <c r="AL87" s="174">
        <v>0</v>
      </c>
      <c r="AM87" s="174">
        <v>0</v>
      </c>
      <c r="AN87" s="174">
        <v>3.11884615384615E-6</v>
      </c>
      <c r="AO87" s="174">
        <v>1.0846433121019101E-5</v>
      </c>
      <c r="AP87" s="174">
        <v>1.8476202531645599E-5</v>
      </c>
      <c r="AQ87" s="174">
        <v>2.601E-5</v>
      </c>
      <c r="AR87" s="174">
        <v>3.3449625000000001E-5</v>
      </c>
      <c r="AS87" s="174">
        <v>4.07968322981366E-5</v>
      </c>
      <c r="AT87" s="174">
        <v>4.8053333333333302E-5</v>
      </c>
      <c r="AU87" s="174">
        <v>6.6689930981595104E-5</v>
      </c>
      <c r="AV87" s="174">
        <v>8.5099253048780395E-5</v>
      </c>
      <c r="AW87" s="174">
        <v>1.2273350062266499E-4</v>
      </c>
      <c r="AX87" s="174">
        <v>2.0493474397590301E-4</v>
      </c>
      <c r="AY87" s="174">
        <v>3.86941122754491E-4</v>
      </c>
      <c r="AZ87" s="174">
        <v>6.6695933035714199E-4</v>
      </c>
      <c r="BA87" s="174">
        <v>1.06136702723515E-3</v>
      </c>
      <c r="BB87" s="174">
        <v>1.2725797500000001E-3</v>
      </c>
      <c r="BC87" s="174">
        <v>1.6278193421052601E-3</v>
      </c>
      <c r="BD87" s="174">
        <v>1.6218175501843499E-3</v>
      </c>
      <c r="BE87" s="175">
        <v>1.9018788390414499E-3</v>
      </c>
      <c r="BF87" s="132">
        <v>0.16947954383355199</v>
      </c>
      <c r="BG87" s="132">
        <v>0.42176509432154102</v>
      </c>
      <c r="BH87" s="132">
        <v>2.50239565363051E-4</v>
      </c>
    </row>
    <row r="88" spans="1:60">
      <c r="A88" s="136" t="s">
        <v>332</v>
      </c>
      <c r="B88" s="174">
        <v>0</v>
      </c>
      <c r="C88" s="174">
        <v>0</v>
      </c>
      <c r="D88" s="174">
        <v>0</v>
      </c>
      <c r="E88" s="174">
        <v>0</v>
      </c>
      <c r="F88" s="174">
        <v>0</v>
      </c>
      <c r="G88" s="174">
        <v>0</v>
      </c>
      <c r="H88" s="174">
        <v>0</v>
      </c>
      <c r="I88" s="174">
        <v>0</v>
      </c>
      <c r="J88" s="174">
        <v>0</v>
      </c>
      <c r="K88" s="174">
        <v>0</v>
      </c>
      <c r="L88" s="174">
        <v>0</v>
      </c>
      <c r="M88" s="174">
        <v>0</v>
      </c>
      <c r="N88" s="174">
        <v>0</v>
      </c>
      <c r="O88" s="174">
        <v>0</v>
      </c>
      <c r="P88" s="174">
        <v>0</v>
      </c>
      <c r="Q88" s="174">
        <v>0</v>
      </c>
      <c r="R88" s="174">
        <v>0</v>
      </c>
      <c r="S88" s="174">
        <v>0</v>
      </c>
      <c r="T88" s="174">
        <v>0</v>
      </c>
      <c r="U88" s="174">
        <v>0</v>
      </c>
      <c r="V88" s="174">
        <v>0</v>
      </c>
      <c r="W88" s="174">
        <v>0</v>
      </c>
      <c r="X88" s="174">
        <v>0</v>
      </c>
      <c r="Y88" s="174">
        <v>0</v>
      </c>
      <c r="Z88" s="174">
        <v>0</v>
      </c>
      <c r="AA88" s="174">
        <v>0</v>
      </c>
      <c r="AB88" s="174">
        <v>0</v>
      </c>
      <c r="AC88" s="174">
        <v>0</v>
      </c>
      <c r="AD88" s="174">
        <v>0</v>
      </c>
      <c r="AE88" s="174">
        <v>0</v>
      </c>
      <c r="AF88" s="174">
        <v>0</v>
      </c>
      <c r="AG88" s="174">
        <v>0</v>
      </c>
      <c r="AH88" s="174">
        <v>0</v>
      </c>
      <c r="AI88" s="174">
        <v>0</v>
      </c>
      <c r="AJ88" s="174">
        <v>0</v>
      </c>
      <c r="AK88" s="174">
        <v>0</v>
      </c>
      <c r="AL88" s="174">
        <v>0</v>
      </c>
      <c r="AM88" s="174">
        <v>0</v>
      </c>
      <c r="AN88" s="174">
        <v>0</v>
      </c>
      <c r="AO88" s="174">
        <v>9.7452229299363097E-7</v>
      </c>
      <c r="AP88" s="174">
        <v>1.93670886075949E-6</v>
      </c>
      <c r="AQ88" s="174">
        <v>1.9245283018867902E-6</v>
      </c>
      <c r="AR88" s="174">
        <v>2.8687499999999999E-6</v>
      </c>
      <c r="AS88" s="174">
        <v>5.5118012422360202E-5</v>
      </c>
      <c r="AT88" s="174">
        <v>6.7999999999999905E-5</v>
      </c>
      <c r="AU88" s="174">
        <v>8.0723926380367998E-5</v>
      </c>
      <c r="AV88" s="174">
        <v>1.3714024390243899E-4</v>
      </c>
      <c r="AW88" s="174">
        <v>1.9379999999999999E-4</v>
      </c>
      <c r="AX88" s="174">
        <v>2.5163891575494398E-4</v>
      </c>
      <c r="AY88" s="174">
        <v>3.1493263495333901E-4</v>
      </c>
      <c r="AZ88" s="174">
        <v>3.6751875022147397E-4</v>
      </c>
      <c r="BA88" s="174">
        <v>5.2723989245055897E-4</v>
      </c>
      <c r="BB88" s="174">
        <v>6.6765347887829296E-4</v>
      </c>
      <c r="BC88" s="174">
        <v>1.1698505265333801E-3</v>
      </c>
      <c r="BD88" s="174">
        <v>2.4728050272362799E-3</v>
      </c>
      <c r="BE88" s="175">
        <v>3.1657549496239101E-3</v>
      </c>
      <c r="BF88" s="132">
        <v>0.27673039773173602</v>
      </c>
      <c r="BG88" s="132">
        <v>0.43241248015908401</v>
      </c>
      <c r="BH88" s="132">
        <v>4.1653396966080398E-4</v>
      </c>
    </row>
    <row r="89" spans="1:60" s="125" customFormat="1">
      <c r="A89" s="133" t="s">
        <v>333</v>
      </c>
      <c r="B89" s="176">
        <v>0</v>
      </c>
      <c r="C89" s="176">
        <v>0</v>
      </c>
      <c r="D89" s="176">
        <v>0</v>
      </c>
      <c r="E89" s="176">
        <v>0</v>
      </c>
      <c r="F89" s="176">
        <v>0</v>
      </c>
      <c r="G89" s="176">
        <v>0</v>
      </c>
      <c r="H89" s="176">
        <v>0</v>
      </c>
      <c r="I89" s="176">
        <v>0</v>
      </c>
      <c r="J89" s="176">
        <v>0</v>
      </c>
      <c r="K89" s="176">
        <v>0</v>
      </c>
      <c r="L89" s="176">
        <v>0</v>
      </c>
      <c r="M89" s="176">
        <v>0</v>
      </c>
      <c r="N89" s="176">
        <v>0</v>
      </c>
      <c r="O89" s="176">
        <v>0</v>
      </c>
      <c r="P89" s="176">
        <v>0</v>
      </c>
      <c r="Q89" s="176">
        <v>0</v>
      </c>
      <c r="R89" s="176">
        <v>0</v>
      </c>
      <c r="S89" s="176">
        <v>0</v>
      </c>
      <c r="T89" s="176">
        <v>0</v>
      </c>
      <c r="U89" s="176">
        <v>0</v>
      </c>
      <c r="V89" s="176">
        <v>0</v>
      </c>
      <c r="W89" s="176">
        <v>0</v>
      </c>
      <c r="X89" s="176">
        <v>0</v>
      </c>
      <c r="Y89" s="176">
        <v>0</v>
      </c>
      <c r="Z89" s="176">
        <v>0</v>
      </c>
      <c r="AA89" s="176">
        <v>0</v>
      </c>
      <c r="AB89" s="176">
        <v>0</v>
      </c>
      <c r="AC89" s="176">
        <v>0</v>
      </c>
      <c r="AD89" s="176">
        <v>0</v>
      </c>
      <c r="AE89" s="176">
        <v>0</v>
      </c>
      <c r="AF89" s="176">
        <v>0</v>
      </c>
      <c r="AG89" s="176">
        <v>0</v>
      </c>
      <c r="AH89" s="176">
        <v>0</v>
      </c>
      <c r="AI89" s="176">
        <v>0</v>
      </c>
      <c r="AJ89" s="176">
        <v>0</v>
      </c>
      <c r="AK89" s="176">
        <v>1.1941000002622599E-4</v>
      </c>
      <c r="AL89" s="176">
        <v>1.4862857137453499E-4</v>
      </c>
      <c r="AM89" s="176">
        <v>1.76404163931638E-4</v>
      </c>
      <c r="AN89" s="176">
        <v>2.09188368350981E-4</v>
      </c>
      <c r="AO89" s="176">
        <v>2.5104678538508601E-4</v>
      </c>
      <c r="AP89" s="176">
        <v>2.9705250354460002E-4</v>
      </c>
      <c r="AQ89" s="176">
        <v>3.7486934018583898E-4</v>
      </c>
      <c r="AR89" s="176">
        <v>4.9278711456742495E-4</v>
      </c>
      <c r="AS89" s="176">
        <v>6.9593334822552798E-4</v>
      </c>
      <c r="AT89" s="176">
        <v>9.0811097956867298E-4</v>
      </c>
      <c r="AU89" s="176">
        <v>1.9948266757654699E-3</v>
      </c>
      <c r="AV89" s="176">
        <v>5.6111285390429803E-3</v>
      </c>
      <c r="AW89" s="176">
        <v>9.2211998919115405E-3</v>
      </c>
      <c r="AX89" s="176">
        <v>7.2712802076123897E-3</v>
      </c>
      <c r="AY89" s="176">
        <v>1.7752582398678999E-2</v>
      </c>
      <c r="AZ89" s="176">
        <v>3.2714436177024901E-2</v>
      </c>
      <c r="BA89" s="176">
        <v>4.6354445215951903E-2</v>
      </c>
      <c r="BB89" s="176">
        <v>6.2122019464104401E-2</v>
      </c>
      <c r="BC89" s="176">
        <v>7.4222302635578094E-2</v>
      </c>
      <c r="BD89" s="176">
        <v>9.7228258048852101E-2</v>
      </c>
      <c r="BE89" s="176">
        <v>0.110201362949734</v>
      </c>
      <c r="BF89" s="135">
        <v>0.13033256519348299</v>
      </c>
      <c r="BG89" s="135">
        <v>0.59575185458129298</v>
      </c>
      <c r="BH89" s="135">
        <v>1.4499736050933699E-2</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0</v>
      </c>
      <c r="C91" s="174">
        <v>0</v>
      </c>
      <c r="D91" s="174">
        <v>0</v>
      </c>
      <c r="E91" s="174">
        <v>0</v>
      </c>
      <c r="F91" s="174">
        <v>0</v>
      </c>
      <c r="G91" s="174">
        <v>0</v>
      </c>
      <c r="H91" s="174">
        <v>0</v>
      </c>
      <c r="I91" s="174">
        <v>0</v>
      </c>
      <c r="J91" s="174">
        <v>0</v>
      </c>
      <c r="K91" s="174">
        <v>0</v>
      </c>
      <c r="L91" s="174">
        <v>0</v>
      </c>
      <c r="M91" s="174">
        <v>0</v>
      </c>
      <c r="N91" s="174">
        <v>0</v>
      </c>
      <c r="O91" s="174">
        <v>0</v>
      </c>
      <c r="P91" s="174">
        <v>0</v>
      </c>
      <c r="Q91" s="174">
        <v>0</v>
      </c>
      <c r="R91" s="174">
        <v>0</v>
      </c>
      <c r="S91" s="174">
        <v>0</v>
      </c>
      <c r="T91" s="174">
        <v>0</v>
      </c>
      <c r="U91" s="174">
        <v>0</v>
      </c>
      <c r="V91" s="174">
        <v>0</v>
      </c>
      <c r="W91" s="174">
        <v>0</v>
      </c>
      <c r="X91" s="174">
        <v>0</v>
      </c>
      <c r="Y91" s="174">
        <v>0</v>
      </c>
      <c r="Z91" s="174">
        <v>0</v>
      </c>
      <c r="AA91" s="174">
        <v>0</v>
      </c>
      <c r="AB91" s="174">
        <v>5.4500000000000003E-5</v>
      </c>
      <c r="AC91" s="174">
        <v>1.21E-4</v>
      </c>
      <c r="AD91" s="174">
        <v>1.46E-4</v>
      </c>
      <c r="AE91" s="174">
        <v>1.74E-4</v>
      </c>
      <c r="AF91" s="174">
        <v>2.1149999999999999E-4</v>
      </c>
      <c r="AG91" s="174">
        <v>2.5599999999999999E-4</v>
      </c>
      <c r="AH91" s="174">
        <v>3.0650000000000002E-4</v>
      </c>
      <c r="AI91" s="174">
        <v>3.5599999999999998E-4</v>
      </c>
      <c r="AJ91" s="174">
        <v>4.06E-4</v>
      </c>
      <c r="AK91" s="174">
        <v>4.6749999999999998E-4</v>
      </c>
      <c r="AL91" s="174">
        <v>5.3798376623376601E-4</v>
      </c>
      <c r="AM91" s="174">
        <v>5.7547741935483896E-4</v>
      </c>
      <c r="AN91" s="174">
        <v>6.1984615384615398E-4</v>
      </c>
      <c r="AO91" s="174">
        <v>7.1091401273885304E-4</v>
      </c>
      <c r="AP91" s="174">
        <v>8.1390189873417704E-4</v>
      </c>
      <c r="AQ91" s="174">
        <v>9.3820754716981102E-4</v>
      </c>
      <c r="AR91" s="174">
        <v>1.0877343749999999E-3</v>
      </c>
      <c r="AS91" s="174">
        <v>1.32283229813665E-3</v>
      </c>
      <c r="AT91" s="174">
        <v>2.7411747285537901E-3</v>
      </c>
      <c r="AU91" s="174">
        <v>9.1766985774599293E-3</v>
      </c>
      <c r="AV91" s="174">
        <v>1.90741234893364E-2</v>
      </c>
      <c r="AW91" s="174">
        <v>2.2365818181818199E-2</v>
      </c>
      <c r="AX91" s="174">
        <v>3.5460975903614397E-2</v>
      </c>
      <c r="AY91" s="174">
        <v>4.5368622754491002E-2</v>
      </c>
      <c r="AZ91" s="174">
        <v>5.6423525823500499E-2</v>
      </c>
      <c r="BA91" s="174">
        <v>6.7354182348604505E-2</v>
      </c>
      <c r="BB91" s="174">
        <v>8.0258009133255495E-2</v>
      </c>
      <c r="BC91" s="174">
        <v>0.110343818800167</v>
      </c>
      <c r="BD91" s="174">
        <v>0.16310628042458</v>
      </c>
      <c r="BE91" s="175">
        <v>0.21176175886947399</v>
      </c>
      <c r="BF91" s="132">
        <v>0.29475808214814198</v>
      </c>
      <c r="BG91" s="132">
        <v>0.50471204157214999</v>
      </c>
      <c r="BH91" s="132">
        <v>2.7862537514072201E-2</v>
      </c>
    </row>
    <row r="92" spans="1:60">
      <c r="A92" s="136" t="s">
        <v>335</v>
      </c>
      <c r="B92" s="174">
        <v>0</v>
      </c>
      <c r="C92" s="174">
        <v>0</v>
      </c>
      <c r="D92" s="174">
        <v>0</v>
      </c>
      <c r="E92" s="174">
        <v>0</v>
      </c>
      <c r="F92" s="174">
        <v>0</v>
      </c>
      <c r="G92" s="174">
        <v>0</v>
      </c>
      <c r="H92" s="174">
        <v>0</v>
      </c>
      <c r="I92" s="174">
        <v>0</v>
      </c>
      <c r="J92" s="174">
        <v>0</v>
      </c>
      <c r="K92" s="174">
        <v>0</v>
      </c>
      <c r="L92" s="174">
        <v>0</v>
      </c>
      <c r="M92" s="174">
        <v>0</v>
      </c>
      <c r="N92" s="174">
        <v>0</v>
      </c>
      <c r="O92" s="174">
        <v>0</v>
      </c>
      <c r="P92" s="174">
        <v>0</v>
      </c>
      <c r="Q92" s="174">
        <v>0</v>
      </c>
      <c r="R92" s="174">
        <v>0</v>
      </c>
      <c r="S92" s="174">
        <v>0</v>
      </c>
      <c r="T92" s="174">
        <v>0</v>
      </c>
      <c r="U92" s="174">
        <v>0</v>
      </c>
      <c r="V92" s="174">
        <v>0</v>
      </c>
      <c r="W92" s="174">
        <v>0</v>
      </c>
      <c r="X92" s="174">
        <v>0</v>
      </c>
      <c r="Y92" s="174">
        <v>0</v>
      </c>
      <c r="Z92" s="174">
        <v>0</v>
      </c>
      <c r="AA92" s="174">
        <v>0</v>
      </c>
      <c r="AB92" s="174">
        <v>0</v>
      </c>
      <c r="AC92" s="174">
        <v>0</v>
      </c>
      <c r="AD92" s="174">
        <v>0</v>
      </c>
      <c r="AE92" s="174">
        <v>0</v>
      </c>
      <c r="AF92" s="174">
        <v>0</v>
      </c>
      <c r="AG92" s="174">
        <v>0</v>
      </c>
      <c r="AH92" s="174">
        <v>0</v>
      </c>
      <c r="AI92" s="174">
        <v>0</v>
      </c>
      <c r="AJ92" s="174">
        <v>0</v>
      </c>
      <c r="AK92" s="174">
        <v>0</v>
      </c>
      <c r="AL92" s="174">
        <v>0</v>
      </c>
      <c r="AM92" s="174">
        <v>9.8709677419354808E-7</v>
      </c>
      <c r="AN92" s="174">
        <v>8.82692307692308E-6</v>
      </c>
      <c r="AO92" s="174">
        <v>1.8515923566878998E-5</v>
      </c>
      <c r="AP92" s="174">
        <v>3.2924050632911402E-5</v>
      </c>
      <c r="AQ92" s="174">
        <v>5.1962264150943403E-5</v>
      </c>
      <c r="AR92" s="174">
        <v>8.6062499999999998E-5</v>
      </c>
      <c r="AS92" s="174">
        <v>1.4444720496894399E-4</v>
      </c>
      <c r="AT92" s="174">
        <v>2.37055555555555E-4</v>
      </c>
      <c r="AU92" s="174">
        <v>4.1582208588957002E-4</v>
      </c>
      <c r="AV92" s="174">
        <v>5.4482926829268303E-4</v>
      </c>
      <c r="AW92" s="174">
        <v>8.4289090909090802E-4</v>
      </c>
      <c r="AX92" s="174">
        <v>1.1941650000000001E-3</v>
      </c>
      <c r="AY92" s="174">
        <v>1.52951443113772E-3</v>
      </c>
      <c r="AZ92" s="174">
        <v>1.8067569642857099E-3</v>
      </c>
      <c r="BA92" s="174">
        <v>1.9917069230769198E-3</v>
      </c>
      <c r="BB92" s="174">
        <v>2.2802489999999998E-3</v>
      </c>
      <c r="BC92" s="174">
        <v>2.4611347368421002E-3</v>
      </c>
      <c r="BD92" s="174">
        <v>3.1131846165144399E-3</v>
      </c>
      <c r="BE92" s="175">
        <v>3.6662037718554201E-3</v>
      </c>
      <c r="BF92" s="132">
        <v>0.174420174847392</v>
      </c>
      <c r="BG92" s="132">
        <v>0.293705646882159</v>
      </c>
      <c r="BH92" s="132">
        <v>4.8238048584833398E-4</v>
      </c>
    </row>
    <row r="93" spans="1:60">
      <c r="A93" s="136" t="s">
        <v>336</v>
      </c>
      <c r="B93" s="174">
        <v>0</v>
      </c>
      <c r="C93" s="174">
        <v>0</v>
      </c>
      <c r="D93" s="174">
        <v>0</v>
      </c>
      <c r="E93" s="174">
        <v>0</v>
      </c>
      <c r="F93" s="174">
        <v>0</v>
      </c>
      <c r="G93" s="174">
        <v>0</v>
      </c>
      <c r="H93" s="174">
        <v>0</v>
      </c>
      <c r="I93" s="174">
        <v>0</v>
      </c>
      <c r="J93" s="174">
        <v>0</v>
      </c>
      <c r="K93" s="174">
        <v>0</v>
      </c>
      <c r="L93" s="174">
        <v>0</v>
      </c>
      <c r="M93" s="174">
        <v>0</v>
      </c>
      <c r="N93" s="174">
        <v>0</v>
      </c>
      <c r="O93" s="174">
        <v>0</v>
      </c>
      <c r="P93" s="174">
        <v>0</v>
      </c>
      <c r="Q93" s="174">
        <v>0</v>
      </c>
      <c r="R93" s="174">
        <v>0</v>
      </c>
      <c r="S93" s="174">
        <v>0</v>
      </c>
      <c r="T93" s="174">
        <v>0</v>
      </c>
      <c r="U93" s="174">
        <v>0</v>
      </c>
      <c r="V93" s="174">
        <v>0</v>
      </c>
      <c r="W93" s="174">
        <v>0</v>
      </c>
      <c r="X93" s="174">
        <v>0</v>
      </c>
      <c r="Y93" s="174">
        <v>0</v>
      </c>
      <c r="Z93" s="174">
        <v>0</v>
      </c>
      <c r="AA93" s="174">
        <v>2.0000000000000002E-5</v>
      </c>
      <c r="AB93" s="174">
        <v>2.0000000000000002E-5</v>
      </c>
      <c r="AC93" s="174">
        <v>3.0000000000000001E-5</v>
      </c>
      <c r="AD93" s="174">
        <v>4.0000000000000003E-5</v>
      </c>
      <c r="AE93" s="174">
        <v>5.0000000000000002E-5</v>
      </c>
      <c r="AF93" s="174">
        <v>6.9999999999999994E-5</v>
      </c>
      <c r="AG93" s="174">
        <v>9.0000000000000006E-5</v>
      </c>
      <c r="AH93" s="174">
        <v>1.1E-4</v>
      </c>
      <c r="AI93" s="174">
        <v>1.3999999999999999E-4</v>
      </c>
      <c r="AJ93" s="174">
        <v>1.7000000000000001E-4</v>
      </c>
      <c r="AK93" s="174">
        <v>2.2000000000000001E-4</v>
      </c>
      <c r="AL93" s="174">
        <v>3.0798701298701301E-4</v>
      </c>
      <c r="AM93" s="174">
        <v>4.7380645161290301E-4</v>
      </c>
      <c r="AN93" s="174">
        <v>6.2769230769230795E-4</v>
      </c>
      <c r="AO93" s="174">
        <v>7.4063694267515899E-4</v>
      </c>
      <c r="AP93" s="174">
        <v>8.1341772151898701E-4</v>
      </c>
      <c r="AQ93" s="174">
        <v>9.1415094339622601E-4</v>
      </c>
      <c r="AR93" s="174">
        <v>1.0901249999999999E-3</v>
      </c>
      <c r="AS93" s="174">
        <v>1.4444720496894401E-3</v>
      </c>
      <c r="AT93" s="174">
        <v>2.6350000000000002E-3</v>
      </c>
      <c r="AU93" s="174">
        <v>6.5799386503067499E-3</v>
      </c>
      <c r="AV93" s="174">
        <v>2.43493902439024E-2</v>
      </c>
      <c r="AW93" s="174">
        <v>3.3330909981818202E-2</v>
      </c>
      <c r="AX93" s="174">
        <v>7.7181002078313202E-2</v>
      </c>
      <c r="AY93" s="174">
        <v>0.21541080718562899</v>
      </c>
      <c r="AZ93" s="174">
        <v>0.35955519107142803</v>
      </c>
      <c r="BA93" s="174">
        <v>0.60229445857988095</v>
      </c>
      <c r="BB93" s="174">
        <v>1.0602</v>
      </c>
      <c r="BC93" s="174">
        <v>1.5827894736842101</v>
      </c>
      <c r="BD93" s="174">
        <v>1.9968209750102399</v>
      </c>
      <c r="BE93" s="175">
        <v>2.31899428571429</v>
      </c>
      <c r="BF93" s="132">
        <v>0.15817004363220699</v>
      </c>
      <c r="BG93" s="132">
        <v>0.94068858349312001</v>
      </c>
      <c r="BH93" s="132">
        <v>0.305121498922096</v>
      </c>
    </row>
    <row r="94" spans="1:60">
      <c r="A94" s="136" t="s">
        <v>337</v>
      </c>
      <c r="B94" s="174">
        <v>0</v>
      </c>
      <c r="C94" s="174">
        <v>0</v>
      </c>
      <c r="D94" s="174">
        <v>0</v>
      </c>
      <c r="E94" s="174">
        <v>0</v>
      </c>
      <c r="F94" s="174">
        <v>0</v>
      </c>
      <c r="G94" s="174">
        <v>0</v>
      </c>
      <c r="H94" s="174">
        <v>0</v>
      </c>
      <c r="I94" s="174">
        <v>0</v>
      </c>
      <c r="J94" s="174">
        <v>0</v>
      </c>
      <c r="K94" s="174">
        <v>0</v>
      </c>
      <c r="L94" s="174">
        <v>0</v>
      </c>
      <c r="M94" s="174">
        <v>0</v>
      </c>
      <c r="N94" s="174">
        <v>0</v>
      </c>
      <c r="O94" s="174">
        <v>0</v>
      </c>
      <c r="P94" s="174">
        <v>0</v>
      </c>
      <c r="Q94" s="174">
        <v>0</v>
      </c>
      <c r="R94" s="174">
        <v>0</v>
      </c>
      <c r="S94" s="174">
        <v>0</v>
      </c>
      <c r="T94" s="174">
        <v>0</v>
      </c>
      <c r="U94" s="174">
        <v>0</v>
      </c>
      <c r="V94" s="174">
        <v>0</v>
      </c>
      <c r="W94" s="174">
        <v>0</v>
      </c>
      <c r="X94" s="174">
        <v>0</v>
      </c>
      <c r="Y94" s="174">
        <v>0</v>
      </c>
      <c r="Z94" s="174">
        <v>0</v>
      </c>
      <c r="AA94" s="174">
        <v>0</v>
      </c>
      <c r="AB94" s="174">
        <v>0</v>
      </c>
      <c r="AC94" s="174">
        <v>0</v>
      </c>
      <c r="AD94" s="174">
        <v>0</v>
      </c>
      <c r="AE94" s="174">
        <v>0</v>
      </c>
      <c r="AF94" s="174">
        <v>0</v>
      </c>
      <c r="AG94" s="174">
        <v>0</v>
      </c>
      <c r="AH94" s="174">
        <v>0</v>
      </c>
      <c r="AI94" s="174">
        <v>0</v>
      </c>
      <c r="AJ94" s="174">
        <v>0</v>
      </c>
      <c r="AK94" s="174">
        <v>0</v>
      </c>
      <c r="AL94" s="174">
        <v>0</v>
      </c>
      <c r="AM94" s="174">
        <v>0</v>
      </c>
      <c r="AN94" s="174">
        <v>0</v>
      </c>
      <c r="AO94" s="174">
        <v>0</v>
      </c>
      <c r="AP94" s="174">
        <v>0</v>
      </c>
      <c r="AQ94" s="174">
        <v>0</v>
      </c>
      <c r="AR94" s="174">
        <v>0</v>
      </c>
      <c r="AS94" s="174">
        <v>0</v>
      </c>
      <c r="AT94" s="174">
        <v>0</v>
      </c>
      <c r="AU94" s="174">
        <v>3.2852760736196301E-6</v>
      </c>
      <c r="AV94" s="174">
        <v>6.4465243902439004E-6</v>
      </c>
      <c r="AW94" s="174">
        <v>7.9189090909090894E-6</v>
      </c>
      <c r="AX94" s="174">
        <v>1.0249156626506E-5</v>
      </c>
      <c r="AY94" s="174">
        <v>1.0096167664670701E-5</v>
      </c>
      <c r="AZ94" s="174">
        <v>9.3803571428571293E-6</v>
      </c>
      <c r="BA94" s="174">
        <v>8.8631360946745497E-6</v>
      </c>
      <c r="BB94" s="174">
        <v>7.695E-6</v>
      </c>
      <c r="BC94" s="174">
        <v>9.8421052631578906E-6</v>
      </c>
      <c r="BD94" s="174">
        <v>9.4709041555399506E-6</v>
      </c>
      <c r="BE94" s="175">
        <v>9.9918367346938795E-6</v>
      </c>
      <c r="BF94" s="132">
        <v>5.2120945442908802E-2</v>
      </c>
      <c r="BG94" s="132">
        <v>0</v>
      </c>
      <c r="BH94" s="132">
        <v>1.3146751677034E-6</v>
      </c>
    </row>
    <row r="95" spans="1:60">
      <c r="A95" s="136" t="s">
        <v>338</v>
      </c>
      <c r="B95" s="174">
        <v>0</v>
      </c>
      <c r="C95" s="174">
        <v>0</v>
      </c>
      <c r="D95" s="174">
        <v>0</v>
      </c>
      <c r="E95" s="174">
        <v>0</v>
      </c>
      <c r="F95" s="174">
        <v>0</v>
      </c>
      <c r="G95" s="174">
        <v>0</v>
      </c>
      <c r="H95" s="174">
        <v>0</v>
      </c>
      <c r="I95" s="174">
        <v>0</v>
      </c>
      <c r="J95" s="174">
        <v>0</v>
      </c>
      <c r="K95" s="174">
        <v>0</v>
      </c>
      <c r="L95" s="174">
        <v>0</v>
      </c>
      <c r="M95" s="174">
        <v>0</v>
      </c>
      <c r="N95" s="174">
        <v>0</v>
      </c>
      <c r="O95" s="174">
        <v>0</v>
      </c>
      <c r="P95" s="174">
        <v>0</v>
      </c>
      <c r="Q95" s="174">
        <v>0</v>
      </c>
      <c r="R95" s="174">
        <v>0</v>
      </c>
      <c r="S95" s="174">
        <v>0</v>
      </c>
      <c r="T95" s="174">
        <v>0</v>
      </c>
      <c r="U95" s="174">
        <v>0</v>
      </c>
      <c r="V95" s="174">
        <v>0</v>
      </c>
      <c r="W95" s="174">
        <v>0</v>
      </c>
      <c r="X95" s="174">
        <v>0</v>
      </c>
      <c r="Y95" s="174">
        <v>0</v>
      </c>
      <c r="Z95" s="174">
        <v>0</v>
      </c>
      <c r="AA95" s="174">
        <v>0</v>
      </c>
      <c r="AB95" s="174">
        <v>0</v>
      </c>
      <c r="AC95" s="174">
        <v>0</v>
      </c>
      <c r="AD95" s="174">
        <v>0</v>
      </c>
      <c r="AE95" s="174">
        <v>0</v>
      </c>
      <c r="AF95" s="174">
        <v>1.01010101010101E-5</v>
      </c>
      <c r="AG95" s="174">
        <v>6.0606060606060598E-5</v>
      </c>
      <c r="AH95" s="174">
        <v>6.0606060606060598E-5</v>
      </c>
      <c r="AI95" s="174">
        <v>6.0606060606060598E-5</v>
      </c>
      <c r="AJ95" s="174">
        <v>6.0606060606060598E-5</v>
      </c>
      <c r="AK95" s="174">
        <v>7.0707070707070704E-5</v>
      </c>
      <c r="AL95" s="174">
        <v>1.1038961038960999E-4</v>
      </c>
      <c r="AM95" s="174">
        <v>1.29618768328446E-4</v>
      </c>
      <c r="AN95" s="174">
        <v>1.5850815850815901E-4</v>
      </c>
      <c r="AO95" s="174">
        <v>1.77185871453387E-4</v>
      </c>
      <c r="AP95" s="174">
        <v>1.7606444188722701E-4</v>
      </c>
      <c r="AQ95" s="174">
        <v>6.9283018867924496E-5</v>
      </c>
      <c r="AR95" s="174">
        <v>5.6418750000000002E-4</v>
      </c>
      <c r="AS95" s="174">
        <v>5.9869565217391296E-4</v>
      </c>
      <c r="AT95" s="174">
        <v>7.0833333333333295E-4</v>
      </c>
      <c r="AU95" s="174">
        <v>1.0606748466257701E-3</v>
      </c>
      <c r="AV95" s="174">
        <v>7.7153048780487796E-3</v>
      </c>
      <c r="AW95" s="174">
        <v>1.9463454545454499E-2</v>
      </c>
      <c r="AX95" s="174">
        <v>3.1641506024096398E-2</v>
      </c>
      <c r="AY95" s="174">
        <v>4.4974670658682603E-2</v>
      </c>
      <c r="AZ95" s="174">
        <v>5.98009607142857E-2</v>
      </c>
      <c r="BA95" s="174">
        <v>0.104619227218935</v>
      </c>
      <c r="BB95" s="174">
        <v>0.19390122000000001</v>
      </c>
      <c r="BC95" s="174">
        <v>0.32506961578947402</v>
      </c>
      <c r="BD95" s="174">
        <v>0.41244782957804199</v>
      </c>
      <c r="BE95" s="175">
        <v>0.521205000616905</v>
      </c>
      <c r="BF95" s="132">
        <v>0.260234400481477</v>
      </c>
      <c r="BG95" s="132">
        <v>0.89022339600637601</v>
      </c>
      <c r="BH95" s="132">
        <v>6.8577508799224099E-2</v>
      </c>
    </row>
    <row r="96" spans="1:60">
      <c r="A96" s="136" t="s">
        <v>339</v>
      </c>
      <c r="B96" s="174">
        <v>0</v>
      </c>
      <c r="C96" s="174">
        <v>0</v>
      </c>
      <c r="D96" s="174">
        <v>0</v>
      </c>
      <c r="E96" s="174">
        <v>0</v>
      </c>
      <c r="F96" s="174">
        <v>0</v>
      </c>
      <c r="G96" s="174">
        <v>0</v>
      </c>
      <c r="H96" s="174">
        <v>0</v>
      </c>
      <c r="I96" s="174">
        <v>0</v>
      </c>
      <c r="J96" s="174">
        <v>0</v>
      </c>
      <c r="K96" s="174">
        <v>0</v>
      </c>
      <c r="L96" s="174">
        <v>0</v>
      </c>
      <c r="M96" s="174">
        <v>0</v>
      </c>
      <c r="N96" s="174">
        <v>0</v>
      </c>
      <c r="O96" s="174">
        <v>0</v>
      </c>
      <c r="P96" s="174">
        <v>0</v>
      </c>
      <c r="Q96" s="174">
        <v>0</v>
      </c>
      <c r="R96" s="174">
        <v>0</v>
      </c>
      <c r="S96" s="174">
        <v>0</v>
      </c>
      <c r="T96" s="174">
        <v>0</v>
      </c>
      <c r="U96" s="174">
        <v>0</v>
      </c>
      <c r="V96" s="174">
        <v>0</v>
      </c>
      <c r="W96" s="174">
        <v>0</v>
      </c>
      <c r="X96" s="174">
        <v>0</v>
      </c>
      <c r="Y96" s="174">
        <v>0</v>
      </c>
      <c r="Z96" s="174">
        <v>0</v>
      </c>
      <c r="AA96" s="174">
        <v>0</v>
      </c>
      <c r="AB96" s="174">
        <v>0</v>
      </c>
      <c r="AC96" s="174">
        <v>0</v>
      </c>
      <c r="AD96" s="174">
        <v>0</v>
      </c>
      <c r="AE96" s="174">
        <v>0</v>
      </c>
      <c r="AF96" s="174">
        <v>0</v>
      </c>
      <c r="AG96" s="174">
        <v>0</v>
      </c>
      <c r="AH96" s="174">
        <v>0</v>
      </c>
      <c r="AI96" s="174">
        <v>0</v>
      </c>
      <c r="AJ96" s="174">
        <v>0</v>
      </c>
      <c r="AK96" s="174">
        <v>0</v>
      </c>
      <c r="AL96" s="174">
        <v>0</v>
      </c>
      <c r="AM96" s="174">
        <v>0</v>
      </c>
      <c r="AN96" s="174">
        <v>0</v>
      </c>
      <c r="AO96" s="174">
        <v>0</v>
      </c>
      <c r="AP96" s="174">
        <v>0</v>
      </c>
      <c r="AQ96" s="174">
        <v>0</v>
      </c>
      <c r="AR96" s="174">
        <v>0</v>
      </c>
      <c r="AS96" s="174">
        <v>9.5031055900621098E-7</v>
      </c>
      <c r="AT96" s="174">
        <v>9.4444444444444399E-7</v>
      </c>
      <c r="AU96" s="174">
        <v>4.8809815950920197E-6</v>
      </c>
      <c r="AV96" s="174">
        <v>7.1835365853658496E-6</v>
      </c>
      <c r="AW96" s="174">
        <v>2.7910909090909101E-5</v>
      </c>
      <c r="AX96" s="174">
        <v>5.0692771084337299E-5</v>
      </c>
      <c r="AY96" s="174">
        <v>6.2391017964071805E-5</v>
      </c>
      <c r="AZ96" s="174">
        <v>4.8085714285714199E-5</v>
      </c>
      <c r="BA96" s="174">
        <v>1.9093313609467401E-4</v>
      </c>
      <c r="BB96" s="174">
        <v>2.6144999999999999E-4</v>
      </c>
      <c r="BC96" s="174">
        <v>1.78857894736842E-4</v>
      </c>
      <c r="BD96" s="174">
        <v>4.8137648504711201E-4</v>
      </c>
      <c r="BE96" s="175">
        <v>4.1982517855085697E-3</v>
      </c>
      <c r="BF96" s="132">
        <v>7.6975190568460699</v>
      </c>
      <c r="BG96" s="132">
        <v>0.86522335831833797</v>
      </c>
      <c r="BH96" s="132">
        <v>5.5238466327319098E-4</v>
      </c>
    </row>
    <row r="97" spans="1:60">
      <c r="A97" s="136" t="s">
        <v>340</v>
      </c>
      <c r="B97" s="174">
        <v>0</v>
      </c>
      <c r="C97" s="174">
        <v>0</v>
      </c>
      <c r="D97" s="174">
        <v>0</v>
      </c>
      <c r="E97" s="174">
        <v>0</v>
      </c>
      <c r="F97" s="174">
        <v>0</v>
      </c>
      <c r="G97" s="174">
        <v>0</v>
      </c>
      <c r="H97" s="174">
        <v>0</v>
      </c>
      <c r="I97" s="174">
        <v>0</v>
      </c>
      <c r="J97" s="174">
        <v>0</v>
      </c>
      <c r="K97" s="174">
        <v>0</v>
      </c>
      <c r="L97" s="174">
        <v>0</v>
      </c>
      <c r="M97" s="174">
        <v>0</v>
      </c>
      <c r="N97" s="174">
        <v>0</v>
      </c>
      <c r="O97" s="174">
        <v>0</v>
      </c>
      <c r="P97" s="174">
        <v>0</v>
      </c>
      <c r="Q97" s="174">
        <v>0</v>
      </c>
      <c r="R97" s="174">
        <v>0</v>
      </c>
      <c r="S97" s="174">
        <v>0</v>
      </c>
      <c r="T97" s="174">
        <v>0</v>
      </c>
      <c r="U97" s="174">
        <v>0</v>
      </c>
      <c r="V97" s="174">
        <v>0</v>
      </c>
      <c r="W97" s="174">
        <v>0</v>
      </c>
      <c r="X97" s="174">
        <v>0</v>
      </c>
      <c r="Y97" s="174">
        <v>0</v>
      </c>
      <c r="Z97" s="174">
        <v>0</v>
      </c>
      <c r="AA97" s="174">
        <v>1.0000000000000001E-5</v>
      </c>
      <c r="AB97" s="174">
        <v>1.0000000000000001E-5</v>
      </c>
      <c r="AC97" s="174">
        <v>1.05E-4</v>
      </c>
      <c r="AD97" s="174">
        <v>2.2499999999999999E-4</v>
      </c>
      <c r="AE97" s="174">
        <v>2.9E-4</v>
      </c>
      <c r="AF97" s="174">
        <v>3.9500000000000001E-4</v>
      </c>
      <c r="AG97" s="174">
        <v>5.4500000000000002E-4</v>
      </c>
      <c r="AH97" s="174">
        <v>9.6302845890411002E-4</v>
      </c>
      <c r="AI97" s="174">
        <v>1.4324625E-3</v>
      </c>
      <c r="AJ97" s="174">
        <v>2.1802499999999999E-3</v>
      </c>
      <c r="AK97" s="174">
        <v>3.4406171917808199E-3</v>
      </c>
      <c r="AL97" s="174">
        <v>4.9649415931328897E-3</v>
      </c>
      <c r="AM97" s="174">
        <v>6.8565716129032296E-3</v>
      </c>
      <c r="AN97" s="174">
        <v>9.3560971153846106E-3</v>
      </c>
      <c r="AO97" s="174">
        <v>1.23922410740773E-2</v>
      </c>
      <c r="AP97" s="174">
        <v>1.5785032981836301E-2</v>
      </c>
      <c r="AQ97" s="174">
        <v>1.9203232075471699E-2</v>
      </c>
      <c r="AR97" s="174">
        <v>2.211297046875E-2</v>
      </c>
      <c r="AS97" s="174">
        <v>2.4650782751425099E-2</v>
      </c>
      <c r="AT97" s="174">
        <v>2.87631736757991E-2</v>
      </c>
      <c r="AU97" s="174">
        <v>3.73712238496932E-2</v>
      </c>
      <c r="AV97" s="174">
        <v>5.0743289634146302E-2</v>
      </c>
      <c r="AW97" s="174">
        <v>6.8357643808841795E-2</v>
      </c>
      <c r="AX97" s="174">
        <v>0.11897852840939099</v>
      </c>
      <c r="AY97" s="174">
        <v>0.21574068480538899</v>
      </c>
      <c r="AZ97" s="174">
        <v>0.314562280283472</v>
      </c>
      <c r="BA97" s="174">
        <v>0.39223852178590601</v>
      </c>
      <c r="BB97" s="174">
        <v>0.48817521818181803</v>
      </c>
      <c r="BC97" s="174">
        <v>0.55576008665603405</v>
      </c>
      <c r="BD97" s="174">
        <v>0.64412657902250703</v>
      </c>
      <c r="BE97" s="175">
        <v>0.736487031160586</v>
      </c>
      <c r="BF97" s="132">
        <v>0.140264655166391</v>
      </c>
      <c r="BG97" s="132">
        <v>0.36462537183027099</v>
      </c>
      <c r="BH97" s="132">
        <v>9.6903225794360101E-2</v>
      </c>
    </row>
    <row r="98" spans="1:60">
      <c r="A98" s="136" t="s">
        <v>341</v>
      </c>
      <c r="B98" s="174">
        <v>0</v>
      </c>
      <c r="C98" s="174">
        <v>0</v>
      </c>
      <c r="D98" s="174">
        <v>0</v>
      </c>
      <c r="E98" s="174">
        <v>0</v>
      </c>
      <c r="F98" s="174">
        <v>0</v>
      </c>
      <c r="G98" s="174">
        <v>0</v>
      </c>
      <c r="H98" s="174">
        <v>0</v>
      </c>
      <c r="I98" s="174">
        <v>0</v>
      </c>
      <c r="J98" s="174">
        <v>0</v>
      </c>
      <c r="K98" s="174">
        <v>0</v>
      </c>
      <c r="L98" s="174">
        <v>0</v>
      </c>
      <c r="M98" s="174">
        <v>0</v>
      </c>
      <c r="N98" s="174">
        <v>0</v>
      </c>
      <c r="O98" s="174">
        <v>0</v>
      </c>
      <c r="P98" s="174">
        <v>0</v>
      </c>
      <c r="Q98" s="174">
        <v>0</v>
      </c>
      <c r="R98" s="174">
        <v>0</v>
      </c>
      <c r="S98" s="174">
        <v>0</v>
      </c>
      <c r="T98" s="174">
        <v>0</v>
      </c>
      <c r="U98" s="174">
        <v>0</v>
      </c>
      <c r="V98" s="174">
        <v>0</v>
      </c>
      <c r="W98" s="174">
        <v>0</v>
      </c>
      <c r="X98" s="174">
        <v>0</v>
      </c>
      <c r="Y98" s="174">
        <v>0</v>
      </c>
      <c r="Z98" s="174">
        <v>0</v>
      </c>
      <c r="AA98" s="174">
        <v>0</v>
      </c>
      <c r="AB98" s="174">
        <v>0</v>
      </c>
      <c r="AC98" s="174">
        <v>0</v>
      </c>
      <c r="AD98" s="174">
        <v>0</v>
      </c>
      <c r="AE98" s="174">
        <v>0</v>
      </c>
      <c r="AF98" s="174">
        <v>0</v>
      </c>
      <c r="AG98" s="174">
        <v>0</v>
      </c>
      <c r="AH98" s="174">
        <v>0</v>
      </c>
      <c r="AI98" s="174">
        <v>0</v>
      </c>
      <c r="AJ98" s="174">
        <v>0</v>
      </c>
      <c r="AK98" s="174">
        <v>0</v>
      </c>
      <c r="AL98" s="174">
        <v>0</v>
      </c>
      <c r="AM98" s="174">
        <v>0</v>
      </c>
      <c r="AN98" s="174">
        <v>0</v>
      </c>
      <c r="AO98" s="174">
        <v>0</v>
      </c>
      <c r="AP98" s="174">
        <v>0</v>
      </c>
      <c r="AQ98" s="174">
        <v>0</v>
      </c>
      <c r="AR98" s="174">
        <v>0</v>
      </c>
      <c r="AS98" s="174">
        <v>0</v>
      </c>
      <c r="AT98" s="174">
        <v>0</v>
      </c>
      <c r="AU98" s="174">
        <v>0</v>
      </c>
      <c r="AV98" s="174">
        <v>0</v>
      </c>
      <c r="AW98" s="174">
        <v>6.4909090909090895E-5</v>
      </c>
      <c r="AX98" s="174">
        <v>1.2995783132530099E-3</v>
      </c>
      <c r="AY98" s="174">
        <v>2.0797005988023899E-3</v>
      </c>
      <c r="AZ98" s="174">
        <v>2.4862500000000002E-3</v>
      </c>
      <c r="BA98" s="174">
        <v>2.8065088757396402E-3</v>
      </c>
      <c r="BB98" s="174">
        <v>2.97E-3</v>
      </c>
      <c r="BC98" s="174">
        <v>5.6547368421052601E-3</v>
      </c>
      <c r="BD98" s="174">
        <v>6.4493211283032197E-3</v>
      </c>
      <c r="BE98" s="175">
        <v>1.0875062339201999E-2</v>
      </c>
      <c r="BF98" s="132">
        <v>0.68162645933798804</v>
      </c>
      <c r="BG98" s="132">
        <v>0</v>
      </c>
      <c r="BH98" s="132">
        <v>1.43088551026183E-3</v>
      </c>
    </row>
    <row r="99" spans="1:60">
      <c r="A99" s="136" t="s">
        <v>342</v>
      </c>
      <c r="B99" s="174">
        <v>0</v>
      </c>
      <c r="C99" s="174">
        <v>0</v>
      </c>
      <c r="D99" s="174">
        <v>0</v>
      </c>
      <c r="E99" s="174">
        <v>0</v>
      </c>
      <c r="F99" s="174">
        <v>0</v>
      </c>
      <c r="G99" s="174">
        <v>0</v>
      </c>
      <c r="H99" s="174">
        <v>0</v>
      </c>
      <c r="I99" s="174">
        <v>0</v>
      </c>
      <c r="J99" s="174">
        <v>0</v>
      </c>
      <c r="K99" s="174">
        <v>0</v>
      </c>
      <c r="L99" s="174">
        <v>0</v>
      </c>
      <c r="M99" s="174">
        <v>0</v>
      </c>
      <c r="N99" s="174">
        <v>0</v>
      </c>
      <c r="O99" s="174">
        <v>0</v>
      </c>
      <c r="P99" s="174">
        <v>0</v>
      </c>
      <c r="Q99" s="174">
        <v>0</v>
      </c>
      <c r="R99" s="174">
        <v>0</v>
      </c>
      <c r="S99" s="174">
        <v>0</v>
      </c>
      <c r="T99" s="174">
        <v>0</v>
      </c>
      <c r="U99" s="174">
        <v>0</v>
      </c>
      <c r="V99" s="174">
        <v>0</v>
      </c>
      <c r="W99" s="174">
        <v>0</v>
      </c>
      <c r="X99" s="174">
        <v>0</v>
      </c>
      <c r="Y99" s="174">
        <v>0</v>
      </c>
      <c r="Z99" s="174">
        <v>0</v>
      </c>
      <c r="AA99" s="174">
        <v>0</v>
      </c>
      <c r="AB99" s="174">
        <v>0</v>
      </c>
      <c r="AC99" s="174">
        <v>0</v>
      </c>
      <c r="AD99" s="174">
        <v>0</v>
      </c>
      <c r="AE99" s="174">
        <v>0</v>
      </c>
      <c r="AF99" s="174">
        <v>0</v>
      </c>
      <c r="AG99" s="174">
        <v>0</v>
      </c>
      <c r="AH99" s="174">
        <v>0</v>
      </c>
      <c r="AI99" s="174">
        <v>0</v>
      </c>
      <c r="AJ99" s="174">
        <v>0</v>
      </c>
      <c r="AK99" s="174">
        <v>0</v>
      </c>
      <c r="AL99" s="174">
        <v>0</v>
      </c>
      <c r="AM99" s="174">
        <v>0</v>
      </c>
      <c r="AN99" s="174">
        <v>0</v>
      </c>
      <c r="AO99" s="174">
        <v>0</v>
      </c>
      <c r="AP99" s="174">
        <v>0</v>
      </c>
      <c r="AQ99" s="174">
        <v>0</v>
      </c>
      <c r="AR99" s="174">
        <v>3.2568870454545402E-5</v>
      </c>
      <c r="AS99" s="174">
        <v>3.2839085262563498E-5</v>
      </c>
      <c r="AT99" s="174">
        <v>3.3904258136924799E-5</v>
      </c>
      <c r="AU99" s="174">
        <v>3.59364640267708E-5</v>
      </c>
      <c r="AV99" s="174">
        <v>3.8500665188470001E-5</v>
      </c>
      <c r="AW99" s="174">
        <v>4.4721895316804399E-5</v>
      </c>
      <c r="AX99" s="174">
        <v>6.1097701897878701E-5</v>
      </c>
      <c r="AY99" s="174">
        <v>1.7051046965362401E-4</v>
      </c>
      <c r="AZ99" s="174">
        <v>3.3513421220213402E-4</v>
      </c>
      <c r="BA99" s="174">
        <v>5.16736597744308E-4</v>
      </c>
      <c r="BB99" s="174">
        <v>6.9644146272313597E-4</v>
      </c>
      <c r="BC99" s="174">
        <v>9.0304220304737997E-4</v>
      </c>
      <c r="BD99" s="174">
        <v>1.1465211665699E-3</v>
      </c>
      <c r="BE99" s="175">
        <v>1.4223217260062001E-3</v>
      </c>
      <c r="BF99" s="132">
        <v>0.23716477499961799</v>
      </c>
      <c r="BG99" s="132">
        <v>0.42204317754700099</v>
      </c>
      <c r="BH99" s="132">
        <v>1.8714187424347201E-4</v>
      </c>
    </row>
    <row r="100" spans="1:60">
      <c r="A100" s="136" t="s">
        <v>343</v>
      </c>
      <c r="B100" s="174">
        <v>0</v>
      </c>
      <c r="C100" s="174">
        <v>0</v>
      </c>
      <c r="D100" s="174">
        <v>0</v>
      </c>
      <c r="E100" s="174">
        <v>0</v>
      </c>
      <c r="F100" s="174">
        <v>0</v>
      </c>
      <c r="G100" s="174">
        <v>0</v>
      </c>
      <c r="H100" s="174">
        <v>0</v>
      </c>
      <c r="I100" s="174">
        <v>0</v>
      </c>
      <c r="J100" s="174">
        <v>0</v>
      </c>
      <c r="K100" s="174">
        <v>0</v>
      </c>
      <c r="L100" s="174">
        <v>0</v>
      </c>
      <c r="M100" s="174">
        <v>0</v>
      </c>
      <c r="N100" s="174">
        <v>0</v>
      </c>
      <c r="O100" s="174">
        <v>0</v>
      </c>
      <c r="P100" s="174">
        <v>0</v>
      </c>
      <c r="Q100" s="174">
        <v>0</v>
      </c>
      <c r="R100" s="174">
        <v>0</v>
      </c>
      <c r="S100" s="174">
        <v>0</v>
      </c>
      <c r="T100" s="174">
        <v>0</v>
      </c>
      <c r="U100" s="174">
        <v>0</v>
      </c>
      <c r="V100" s="174">
        <v>0</v>
      </c>
      <c r="W100" s="174">
        <v>0</v>
      </c>
      <c r="X100" s="174">
        <v>0</v>
      </c>
      <c r="Y100" s="174">
        <v>0</v>
      </c>
      <c r="Z100" s="174">
        <v>0</v>
      </c>
      <c r="AA100" s="174">
        <v>0</v>
      </c>
      <c r="AB100" s="174">
        <v>0</v>
      </c>
      <c r="AC100" s="174">
        <v>0</v>
      </c>
      <c r="AD100" s="174">
        <v>0</v>
      </c>
      <c r="AE100" s="174">
        <v>0</v>
      </c>
      <c r="AF100" s="174">
        <v>0</v>
      </c>
      <c r="AG100" s="174">
        <v>0</v>
      </c>
      <c r="AH100" s="174">
        <v>0</v>
      </c>
      <c r="AI100" s="174">
        <v>0</v>
      </c>
      <c r="AJ100" s="174">
        <v>0</v>
      </c>
      <c r="AK100" s="174">
        <v>0</v>
      </c>
      <c r="AL100" s="174">
        <v>0</v>
      </c>
      <c r="AM100" s="174">
        <v>0</v>
      </c>
      <c r="AN100" s="174">
        <v>0</v>
      </c>
      <c r="AO100" s="174">
        <v>0</v>
      </c>
      <c r="AP100" s="174">
        <v>0</v>
      </c>
      <c r="AQ100" s="174">
        <v>0</v>
      </c>
      <c r="AR100" s="174">
        <v>1.9316249999999999E-6</v>
      </c>
      <c r="AS100" s="174">
        <v>1.50529192546584E-5</v>
      </c>
      <c r="AT100" s="174">
        <v>5.0319999999999999E-5</v>
      </c>
      <c r="AU100" s="174">
        <v>1.2604196319018399E-4</v>
      </c>
      <c r="AV100" s="174">
        <v>2.5030426829268301E-4</v>
      </c>
      <c r="AW100" s="174">
        <v>6.1028454545454503E-4</v>
      </c>
      <c r="AX100" s="174">
        <v>1.33400331325301E-3</v>
      </c>
      <c r="AY100" s="174">
        <v>2.1800392814371201E-3</v>
      </c>
      <c r="AZ100" s="174">
        <v>3.348405E-3</v>
      </c>
      <c r="BA100" s="174">
        <v>7.7287814201183304E-3</v>
      </c>
      <c r="BB100" s="174">
        <v>1.1828889E-2</v>
      </c>
      <c r="BC100" s="174">
        <v>1.38273615789474E-2</v>
      </c>
      <c r="BD100" s="174">
        <v>1.4470251212895999E-2</v>
      </c>
      <c r="BE100" s="175">
        <v>1.49011461816643E-2</v>
      </c>
      <c r="BF100" s="132">
        <v>2.6964387063506599E-2</v>
      </c>
      <c r="BG100" s="132">
        <v>0.761463075830628</v>
      </c>
      <c r="BH100" s="132">
        <v>1.9606171893632898E-3</v>
      </c>
    </row>
    <row r="101" spans="1:60">
      <c r="A101" s="136" t="s">
        <v>344</v>
      </c>
      <c r="B101" s="174">
        <v>0</v>
      </c>
      <c r="C101" s="174">
        <v>0</v>
      </c>
      <c r="D101" s="174">
        <v>0</v>
      </c>
      <c r="E101" s="174">
        <v>0</v>
      </c>
      <c r="F101" s="174">
        <v>0</v>
      </c>
      <c r="G101" s="174">
        <v>0</v>
      </c>
      <c r="H101" s="174">
        <v>0</v>
      </c>
      <c r="I101" s="174">
        <v>0</v>
      </c>
      <c r="J101" s="174">
        <v>0</v>
      </c>
      <c r="K101" s="174">
        <v>0</v>
      </c>
      <c r="L101" s="174">
        <v>0</v>
      </c>
      <c r="M101" s="174">
        <v>0</v>
      </c>
      <c r="N101" s="174">
        <v>0</v>
      </c>
      <c r="O101" s="174">
        <v>0</v>
      </c>
      <c r="P101" s="174">
        <v>0</v>
      </c>
      <c r="Q101" s="174">
        <v>0</v>
      </c>
      <c r="R101" s="174">
        <v>0</v>
      </c>
      <c r="S101" s="174">
        <v>0</v>
      </c>
      <c r="T101" s="174">
        <v>0</v>
      </c>
      <c r="U101" s="174">
        <v>0</v>
      </c>
      <c r="V101" s="174">
        <v>0</v>
      </c>
      <c r="W101" s="174">
        <v>0</v>
      </c>
      <c r="X101" s="174">
        <v>0</v>
      </c>
      <c r="Y101" s="174">
        <v>0</v>
      </c>
      <c r="Z101" s="174">
        <v>0</v>
      </c>
      <c r="AA101" s="174">
        <v>0</v>
      </c>
      <c r="AB101" s="174">
        <v>0</v>
      </c>
      <c r="AC101" s="174">
        <v>0</v>
      </c>
      <c r="AD101" s="174">
        <v>0</v>
      </c>
      <c r="AE101" s="174">
        <v>0</v>
      </c>
      <c r="AF101" s="174">
        <v>0</v>
      </c>
      <c r="AG101" s="174">
        <v>0</v>
      </c>
      <c r="AH101" s="174">
        <v>0</v>
      </c>
      <c r="AI101" s="174">
        <v>0</v>
      </c>
      <c r="AJ101" s="174">
        <v>0</v>
      </c>
      <c r="AK101" s="174">
        <v>0</v>
      </c>
      <c r="AL101" s="174">
        <v>0</v>
      </c>
      <c r="AM101" s="174">
        <v>0</v>
      </c>
      <c r="AN101" s="174">
        <v>0</v>
      </c>
      <c r="AO101" s="174">
        <v>0</v>
      </c>
      <c r="AP101" s="174">
        <v>1.4689936708860799E-5</v>
      </c>
      <c r="AQ101" s="174">
        <v>1.32407547169811E-5</v>
      </c>
      <c r="AR101" s="174">
        <v>1.25173125E-5</v>
      </c>
      <c r="AS101" s="174">
        <v>1.2392049689441E-5</v>
      </c>
      <c r="AT101" s="174">
        <v>1.18244444444444E-5</v>
      </c>
      <c r="AU101" s="174">
        <v>1.17706748466258E-5</v>
      </c>
      <c r="AV101" s="174">
        <v>1.13070731707317E-5</v>
      </c>
      <c r="AW101" s="174">
        <v>1.224E-5</v>
      </c>
      <c r="AX101" s="174">
        <v>1.30326506024096E-5</v>
      </c>
      <c r="AY101" s="174">
        <v>1.5132341317365301E-4</v>
      </c>
      <c r="AZ101" s="174">
        <v>1.26164892857143E-3</v>
      </c>
      <c r="BA101" s="174">
        <v>9.9315649704141903E-3</v>
      </c>
      <c r="BB101" s="174">
        <v>1.0810368000000001E-2</v>
      </c>
      <c r="BC101" s="174">
        <v>1.11763046174157E-2</v>
      </c>
      <c r="BD101" s="174">
        <v>1.1108047652601399E-2</v>
      </c>
      <c r="BE101" s="175">
        <v>1.21909645061225E-2</v>
      </c>
      <c r="BF101" s="132">
        <v>9.4490790835206603E-2</v>
      </c>
      <c r="BG101" s="132">
        <v>0.98283099435624799</v>
      </c>
      <c r="BH101" s="132">
        <v>1.60402523901365E-3</v>
      </c>
    </row>
    <row r="102" spans="1:60">
      <c r="A102" s="136" t="s">
        <v>345</v>
      </c>
      <c r="B102" s="174">
        <v>0</v>
      </c>
      <c r="C102" s="174">
        <v>0</v>
      </c>
      <c r="D102" s="174">
        <v>0</v>
      </c>
      <c r="E102" s="174">
        <v>0</v>
      </c>
      <c r="F102" s="174">
        <v>0</v>
      </c>
      <c r="G102" s="174">
        <v>0</v>
      </c>
      <c r="H102" s="174">
        <v>0</v>
      </c>
      <c r="I102" s="174">
        <v>0</v>
      </c>
      <c r="J102" s="174">
        <v>0</v>
      </c>
      <c r="K102" s="174">
        <v>0</v>
      </c>
      <c r="L102" s="174">
        <v>0</v>
      </c>
      <c r="M102" s="174">
        <v>0</v>
      </c>
      <c r="N102" s="174">
        <v>0</v>
      </c>
      <c r="O102" s="174">
        <v>0</v>
      </c>
      <c r="P102" s="174">
        <v>0</v>
      </c>
      <c r="Q102" s="174">
        <v>0</v>
      </c>
      <c r="R102" s="174">
        <v>0</v>
      </c>
      <c r="S102" s="174">
        <v>0</v>
      </c>
      <c r="T102" s="174">
        <v>0</v>
      </c>
      <c r="U102" s="174">
        <v>0</v>
      </c>
      <c r="V102" s="174">
        <v>0</v>
      </c>
      <c r="W102" s="174">
        <v>0</v>
      </c>
      <c r="X102" s="174">
        <v>0</v>
      </c>
      <c r="Y102" s="174">
        <v>0</v>
      </c>
      <c r="Z102" s="174">
        <v>0</v>
      </c>
      <c r="AA102" s="174">
        <v>0</v>
      </c>
      <c r="AB102" s="174">
        <v>0</v>
      </c>
      <c r="AC102" s="174">
        <v>0</v>
      </c>
      <c r="AD102" s="174">
        <v>0</v>
      </c>
      <c r="AE102" s="174">
        <v>0</v>
      </c>
      <c r="AF102" s="174">
        <v>0</v>
      </c>
      <c r="AG102" s="174">
        <v>0</v>
      </c>
      <c r="AH102" s="174">
        <v>0</v>
      </c>
      <c r="AI102" s="174">
        <v>0</v>
      </c>
      <c r="AJ102" s="174">
        <v>0</v>
      </c>
      <c r="AK102" s="174">
        <v>0</v>
      </c>
      <c r="AL102" s="174">
        <v>0</v>
      </c>
      <c r="AM102" s="174">
        <v>0</v>
      </c>
      <c r="AN102" s="174">
        <v>0</v>
      </c>
      <c r="AO102" s="174">
        <v>0</v>
      </c>
      <c r="AP102" s="174">
        <v>0</v>
      </c>
      <c r="AQ102" s="174">
        <v>0</v>
      </c>
      <c r="AR102" s="174">
        <v>0</v>
      </c>
      <c r="AS102" s="174">
        <v>2.8224223602484501E-6</v>
      </c>
      <c r="AT102" s="174">
        <v>1.50733333333333E-5</v>
      </c>
      <c r="AU102" s="174">
        <v>2.89667484662576E-5</v>
      </c>
      <c r="AV102" s="174">
        <v>4.5666768292682898E-5</v>
      </c>
      <c r="AW102" s="174">
        <v>7.5971454545454507E-5</v>
      </c>
      <c r="AX102" s="174">
        <v>1.15726987951807E-4</v>
      </c>
      <c r="AY102" s="174">
        <v>2.4858377245508999E-4</v>
      </c>
      <c r="AZ102" s="174">
        <v>4.4381839285714201E-4</v>
      </c>
      <c r="BA102" s="174">
        <v>8.0111469940828304E-4</v>
      </c>
      <c r="BB102" s="174">
        <v>1.1050739999999999E-3</v>
      </c>
      <c r="BC102" s="174">
        <v>1.20934546315789E-3</v>
      </c>
      <c r="BD102" s="174">
        <v>1.7349075061040601E-3</v>
      </c>
      <c r="BE102" s="175">
        <v>2.62104191767516E-3</v>
      </c>
      <c r="BF102" s="132">
        <v>0.50663974405758805</v>
      </c>
      <c r="BG102" s="132">
        <v>0.60733611261866105</v>
      </c>
      <c r="BH102" s="132">
        <v>3.4486339340519698E-4</v>
      </c>
    </row>
    <row r="103" spans="1:60">
      <c r="A103" s="136" t="s">
        <v>346</v>
      </c>
      <c r="B103" s="174">
        <v>0</v>
      </c>
      <c r="C103" s="174">
        <v>0</v>
      </c>
      <c r="D103" s="174">
        <v>0</v>
      </c>
      <c r="E103" s="174">
        <v>0</v>
      </c>
      <c r="F103" s="174">
        <v>0</v>
      </c>
      <c r="G103" s="174">
        <v>0</v>
      </c>
      <c r="H103" s="174">
        <v>0</v>
      </c>
      <c r="I103" s="174">
        <v>0</v>
      </c>
      <c r="J103" s="174">
        <v>0</v>
      </c>
      <c r="K103" s="174">
        <v>0</v>
      </c>
      <c r="L103" s="174">
        <v>0</v>
      </c>
      <c r="M103" s="174">
        <v>0</v>
      </c>
      <c r="N103" s="174">
        <v>0</v>
      </c>
      <c r="O103" s="174">
        <v>0</v>
      </c>
      <c r="P103" s="174">
        <v>0</v>
      </c>
      <c r="Q103" s="174">
        <v>0</v>
      </c>
      <c r="R103" s="174">
        <v>0</v>
      </c>
      <c r="S103" s="174">
        <v>0</v>
      </c>
      <c r="T103" s="174">
        <v>0</v>
      </c>
      <c r="U103" s="174">
        <v>0</v>
      </c>
      <c r="V103" s="174">
        <v>0</v>
      </c>
      <c r="W103" s="174">
        <v>0</v>
      </c>
      <c r="X103" s="174">
        <v>0</v>
      </c>
      <c r="Y103" s="174">
        <v>0</v>
      </c>
      <c r="Z103" s="174">
        <v>0</v>
      </c>
      <c r="AA103" s="174">
        <v>1.0000000000000001E-5</v>
      </c>
      <c r="AB103" s="174">
        <v>1.0000000000000001E-5</v>
      </c>
      <c r="AC103" s="174">
        <v>2.0000000000000002E-5</v>
      </c>
      <c r="AD103" s="174">
        <v>2.0000000000000002E-5</v>
      </c>
      <c r="AE103" s="174">
        <v>2.0000000000000002E-5</v>
      </c>
      <c r="AF103" s="174">
        <v>2.0000000000000002E-5</v>
      </c>
      <c r="AG103" s="174">
        <v>3.0000000000000001E-5</v>
      </c>
      <c r="AH103" s="174">
        <v>3.0000000000000001E-5</v>
      </c>
      <c r="AI103" s="174">
        <v>4.0000000000000003E-5</v>
      </c>
      <c r="AJ103" s="174">
        <v>4.5720000000000003E-5</v>
      </c>
      <c r="AK103" s="174">
        <v>5.2840000000000002E-5</v>
      </c>
      <c r="AL103" s="174">
        <v>6.1438441558441602E-5</v>
      </c>
      <c r="AM103" s="174">
        <v>6.9531096774193499E-5</v>
      </c>
      <c r="AN103" s="174">
        <v>7.6029230769230805E-5</v>
      </c>
      <c r="AO103" s="174">
        <v>9.6204840764331205E-5</v>
      </c>
      <c r="AP103" s="174">
        <v>1.3943335443037999E-4</v>
      </c>
      <c r="AQ103" s="174">
        <v>2.9851358490566002E-4</v>
      </c>
      <c r="AR103" s="174">
        <v>6.8160543750000004E-4</v>
      </c>
      <c r="AS103" s="174">
        <v>2.70187546583851E-3</v>
      </c>
      <c r="AT103" s="174">
        <v>5.3473594444444399E-3</v>
      </c>
      <c r="AU103" s="174">
        <v>7.2538989570552102E-3</v>
      </c>
      <c r="AV103" s="174">
        <v>8.5567862195121899E-3</v>
      </c>
      <c r="AW103" s="174">
        <v>1.02299230909091E-2</v>
      </c>
      <c r="AX103" s="174">
        <v>1.4794749759036101E-2</v>
      </c>
      <c r="AY103" s="174">
        <v>2.3419994011976E-2</v>
      </c>
      <c r="AZ103" s="174">
        <v>3.6238763571964303E-2</v>
      </c>
      <c r="BA103" s="174">
        <v>4.6374765491183398E-2</v>
      </c>
      <c r="BB103" s="174">
        <v>6.3505973421000006E-2</v>
      </c>
      <c r="BC103" s="174">
        <v>8.2388252946668405E-2</v>
      </c>
      <c r="BD103" s="174">
        <v>0.115851434407743</v>
      </c>
      <c r="BE103" s="175">
        <v>0.147157604310204</v>
      </c>
      <c r="BF103" s="132">
        <v>0.266756299594545</v>
      </c>
      <c r="BG103" s="132">
        <v>0.36011679605349201</v>
      </c>
      <c r="BH103" s="132">
        <v>1.93622507314993E-2</v>
      </c>
    </row>
    <row r="104" spans="1:60">
      <c r="A104" s="136" t="s">
        <v>347</v>
      </c>
      <c r="B104" s="174">
        <v>0</v>
      </c>
      <c r="C104" s="174">
        <v>0</v>
      </c>
      <c r="D104" s="174">
        <v>0</v>
      </c>
      <c r="E104" s="174">
        <v>0</v>
      </c>
      <c r="F104" s="174">
        <v>0</v>
      </c>
      <c r="G104" s="174">
        <v>0</v>
      </c>
      <c r="H104" s="174">
        <v>0</v>
      </c>
      <c r="I104" s="174">
        <v>0</v>
      </c>
      <c r="J104" s="174">
        <v>0</v>
      </c>
      <c r="K104" s="174">
        <v>0</v>
      </c>
      <c r="L104" s="174">
        <v>0</v>
      </c>
      <c r="M104" s="174">
        <v>0</v>
      </c>
      <c r="N104" s="174">
        <v>0</v>
      </c>
      <c r="O104" s="174">
        <v>0</v>
      </c>
      <c r="P104" s="174">
        <v>0</v>
      </c>
      <c r="Q104" s="174">
        <v>0</v>
      </c>
      <c r="R104" s="174">
        <v>0</v>
      </c>
      <c r="S104" s="174">
        <v>0</v>
      </c>
      <c r="T104" s="174">
        <v>0</v>
      </c>
      <c r="U104" s="174">
        <v>0</v>
      </c>
      <c r="V104" s="174">
        <v>0</v>
      </c>
      <c r="W104" s="174">
        <v>0</v>
      </c>
      <c r="X104" s="174">
        <v>0</v>
      </c>
      <c r="Y104" s="174">
        <v>0</v>
      </c>
      <c r="Z104" s="174">
        <v>0</v>
      </c>
      <c r="AA104" s="174">
        <v>0</v>
      </c>
      <c r="AB104" s="174">
        <v>0</v>
      </c>
      <c r="AC104" s="174">
        <v>0</v>
      </c>
      <c r="AD104" s="174">
        <v>0</v>
      </c>
      <c r="AE104" s="174">
        <v>0</v>
      </c>
      <c r="AF104" s="174">
        <v>0</v>
      </c>
      <c r="AG104" s="174">
        <v>0</v>
      </c>
      <c r="AH104" s="174">
        <v>0</v>
      </c>
      <c r="AI104" s="174">
        <v>0</v>
      </c>
      <c r="AJ104" s="174">
        <v>0</v>
      </c>
      <c r="AK104" s="174">
        <v>4.3200000000000001E-6</v>
      </c>
      <c r="AL104" s="174">
        <v>8.9723174025973995E-6</v>
      </c>
      <c r="AM104" s="174">
        <v>1.48174281290323E-5</v>
      </c>
      <c r="AN104" s="174">
        <v>2.35776138461538E-5</v>
      </c>
      <c r="AO104" s="174">
        <v>3.44890456050955E-5</v>
      </c>
      <c r="AP104" s="174">
        <v>4.4692810632911401E-5</v>
      </c>
      <c r="AQ104" s="174">
        <v>5.1835052830188697E-5</v>
      </c>
      <c r="AR104" s="174">
        <v>5.7149898749999998E-5</v>
      </c>
      <c r="AS104" s="174">
        <v>6.0583552546583797E-5</v>
      </c>
      <c r="AT104" s="174">
        <v>6.4107037777777706E-5</v>
      </c>
      <c r="AU104" s="174">
        <v>6.75403575460122E-5</v>
      </c>
      <c r="AV104" s="174">
        <v>8.1296624634146302E-5</v>
      </c>
      <c r="AW104" s="174">
        <v>9.2799785454545402E-5</v>
      </c>
      <c r="AX104" s="174">
        <v>1.3256731084337301E-4</v>
      </c>
      <c r="AY104" s="174">
        <v>2.5729671017964102E-4</v>
      </c>
      <c r="AZ104" s="174">
        <v>4.437E-4</v>
      </c>
      <c r="BA104" s="174">
        <v>7.5114852071005904E-4</v>
      </c>
      <c r="BB104" s="174">
        <v>2.0214899999999999E-3</v>
      </c>
      <c r="BC104" s="174">
        <v>2.8748789473684198E-3</v>
      </c>
      <c r="BD104" s="174">
        <v>3.32835725631042E-3</v>
      </c>
      <c r="BE104" s="175">
        <v>3.5540363278101202E-3</v>
      </c>
      <c r="BF104" s="132">
        <v>6.4887442392267597E-2</v>
      </c>
      <c r="BG104" s="132">
        <v>0.48433669037831301</v>
      </c>
      <c r="BH104" s="132">
        <v>4.6762206282495802E-4</v>
      </c>
    </row>
    <row r="105" spans="1:60">
      <c r="A105" s="136" t="s">
        <v>348</v>
      </c>
      <c r="B105" s="174">
        <v>0</v>
      </c>
      <c r="C105" s="174">
        <v>0</v>
      </c>
      <c r="D105" s="174">
        <v>0</v>
      </c>
      <c r="E105" s="174">
        <v>0</v>
      </c>
      <c r="F105" s="174">
        <v>0</v>
      </c>
      <c r="G105" s="174">
        <v>0</v>
      </c>
      <c r="H105" s="174">
        <v>0</v>
      </c>
      <c r="I105" s="174">
        <v>0</v>
      </c>
      <c r="J105" s="174">
        <v>0</v>
      </c>
      <c r="K105" s="174">
        <v>0</v>
      </c>
      <c r="L105" s="174">
        <v>0</v>
      </c>
      <c r="M105" s="174">
        <v>0</v>
      </c>
      <c r="N105" s="174">
        <v>0</v>
      </c>
      <c r="O105" s="174">
        <v>0</v>
      </c>
      <c r="P105" s="174">
        <v>0</v>
      </c>
      <c r="Q105" s="174">
        <v>0</v>
      </c>
      <c r="R105" s="174">
        <v>0</v>
      </c>
      <c r="S105" s="174">
        <v>0</v>
      </c>
      <c r="T105" s="174">
        <v>0</v>
      </c>
      <c r="U105" s="174">
        <v>0</v>
      </c>
      <c r="V105" s="174">
        <v>0</v>
      </c>
      <c r="W105" s="174">
        <v>0</v>
      </c>
      <c r="X105" s="174">
        <v>0</v>
      </c>
      <c r="Y105" s="174">
        <v>0</v>
      </c>
      <c r="Z105" s="174">
        <v>0</v>
      </c>
      <c r="AA105" s="174">
        <v>0</v>
      </c>
      <c r="AB105" s="174">
        <v>0</v>
      </c>
      <c r="AC105" s="174">
        <v>0</v>
      </c>
      <c r="AD105" s="174">
        <v>0</v>
      </c>
      <c r="AE105" s="174">
        <v>0</v>
      </c>
      <c r="AF105" s="174">
        <v>0</v>
      </c>
      <c r="AG105" s="174">
        <v>0</v>
      </c>
      <c r="AH105" s="174">
        <v>0</v>
      </c>
      <c r="AI105" s="174">
        <v>0</v>
      </c>
      <c r="AJ105" s="174">
        <v>0</v>
      </c>
      <c r="AK105" s="174">
        <v>1.1999999999999999E-6</v>
      </c>
      <c r="AL105" s="174">
        <v>2.6228571428571398E-6</v>
      </c>
      <c r="AM105" s="174">
        <v>3.4350967741935499E-6</v>
      </c>
      <c r="AN105" s="174">
        <v>4.5213461538461497E-6</v>
      </c>
      <c r="AO105" s="174">
        <v>5.6912101910828001E-6</v>
      </c>
      <c r="AP105" s="174">
        <v>9.2962025316455704E-6</v>
      </c>
      <c r="AQ105" s="174">
        <v>1.4020188679245299E-5</v>
      </c>
      <c r="AR105" s="174">
        <v>2.0846250000000001E-5</v>
      </c>
      <c r="AS105" s="174">
        <v>4.2508750248447203E-5</v>
      </c>
      <c r="AT105" s="174">
        <v>8.6062830555555501E-5</v>
      </c>
      <c r="AU105" s="174">
        <v>2.0394058969325099E-4</v>
      </c>
      <c r="AV105" s="174">
        <v>5.7489318054877996E-4</v>
      </c>
      <c r="AW105" s="174">
        <v>1.4824293420000001E-3</v>
      </c>
      <c r="AX105" s="174">
        <v>2.9595014522891499E-3</v>
      </c>
      <c r="AY105" s="174">
        <v>4.8443476489221501E-3</v>
      </c>
      <c r="AZ105" s="174">
        <v>7.74351166928571E-3</v>
      </c>
      <c r="BA105" s="174">
        <v>1.00401012692308E-2</v>
      </c>
      <c r="BB105" s="174">
        <v>1.5007076540999999E-2</v>
      </c>
      <c r="BC105" s="174">
        <v>2.4265582301578902E-2</v>
      </c>
      <c r="BD105" s="174">
        <v>3.5785367207800102E-2</v>
      </c>
      <c r="BE105" s="175">
        <v>5.4051779009828597E-2</v>
      </c>
      <c r="BF105" s="132">
        <v>0.50631670874033097</v>
      </c>
      <c r="BG105" s="132">
        <v>0.82763297517099399</v>
      </c>
      <c r="BH105" s="132">
        <v>7.11185876243109E-3</v>
      </c>
    </row>
    <row r="106" spans="1:60">
      <c r="A106" s="136" t="s">
        <v>349</v>
      </c>
      <c r="B106" s="174">
        <v>0</v>
      </c>
      <c r="C106" s="174">
        <v>0</v>
      </c>
      <c r="D106" s="174">
        <v>0</v>
      </c>
      <c r="E106" s="174">
        <v>0</v>
      </c>
      <c r="F106" s="174">
        <v>0</v>
      </c>
      <c r="G106" s="174">
        <v>0</v>
      </c>
      <c r="H106" s="174">
        <v>0</v>
      </c>
      <c r="I106" s="174">
        <v>0</v>
      </c>
      <c r="J106" s="174">
        <v>0</v>
      </c>
      <c r="K106" s="174">
        <v>0</v>
      </c>
      <c r="L106" s="174">
        <v>0</v>
      </c>
      <c r="M106" s="174">
        <v>0</v>
      </c>
      <c r="N106" s="174">
        <v>0</v>
      </c>
      <c r="O106" s="174">
        <v>0</v>
      </c>
      <c r="P106" s="174">
        <v>0</v>
      </c>
      <c r="Q106" s="174">
        <v>0</v>
      </c>
      <c r="R106" s="174">
        <v>0</v>
      </c>
      <c r="S106" s="174">
        <v>0</v>
      </c>
      <c r="T106" s="174">
        <v>0</v>
      </c>
      <c r="U106" s="174">
        <v>0</v>
      </c>
      <c r="V106" s="174">
        <v>0</v>
      </c>
      <c r="W106" s="174">
        <v>0</v>
      </c>
      <c r="X106" s="174">
        <v>0</v>
      </c>
      <c r="Y106" s="174">
        <v>0</v>
      </c>
      <c r="Z106" s="174">
        <v>0</v>
      </c>
      <c r="AA106" s="174">
        <v>0</v>
      </c>
      <c r="AB106" s="174">
        <v>0</v>
      </c>
      <c r="AC106" s="174">
        <v>0</v>
      </c>
      <c r="AD106" s="174">
        <v>0</v>
      </c>
      <c r="AE106" s="174">
        <v>0</v>
      </c>
      <c r="AF106" s="174">
        <v>0</v>
      </c>
      <c r="AG106" s="174">
        <v>0</v>
      </c>
      <c r="AH106" s="174">
        <v>0</v>
      </c>
      <c r="AI106" s="174">
        <v>0</v>
      </c>
      <c r="AJ106" s="174">
        <v>0</v>
      </c>
      <c r="AK106" s="174">
        <v>0</v>
      </c>
      <c r="AL106" s="174">
        <v>0</v>
      </c>
      <c r="AM106" s="174">
        <v>0</v>
      </c>
      <c r="AN106" s="174">
        <v>0</v>
      </c>
      <c r="AO106" s="174">
        <v>0</v>
      </c>
      <c r="AP106" s="174">
        <v>0</v>
      </c>
      <c r="AQ106" s="174">
        <v>3.5103396226415101E-4</v>
      </c>
      <c r="AR106" s="174">
        <v>3.7064249999999997E-4</v>
      </c>
      <c r="AS106" s="174">
        <v>3.6948074534161503E-4</v>
      </c>
      <c r="AT106" s="174">
        <v>4.1933333333333297E-4</v>
      </c>
      <c r="AU106" s="174">
        <v>5.4742085889570495E-4</v>
      </c>
      <c r="AV106" s="174">
        <v>8.8105609756097499E-4</v>
      </c>
      <c r="AW106" s="174">
        <v>4.62222272727272E-3</v>
      </c>
      <c r="AX106" s="174">
        <v>1.1589980421686699E-2</v>
      </c>
      <c r="AY106" s="174">
        <v>1.7713872754490999E-2</v>
      </c>
      <c r="AZ106" s="174">
        <v>2.1656785714285701E-2</v>
      </c>
      <c r="BA106" s="174">
        <v>3.05728402366864E-2</v>
      </c>
      <c r="BB106" s="174">
        <v>4.0887E-2</v>
      </c>
      <c r="BC106" s="174">
        <v>4.0594210526315802E-2</v>
      </c>
      <c r="BD106" s="174">
        <v>4.0719581184286598E-2</v>
      </c>
      <c r="BE106" s="175">
        <v>4.0569999049323902E-2</v>
      </c>
      <c r="BF106" s="132">
        <v>-6.3956730233075696E-3</v>
      </c>
      <c r="BG106" s="132">
        <v>0.58024487898983501</v>
      </c>
      <c r="BH106" s="132">
        <v>5.3379945769831301E-3</v>
      </c>
    </row>
    <row r="107" spans="1:60">
      <c r="A107" s="136" t="s">
        <v>350</v>
      </c>
      <c r="B107" s="174">
        <v>0</v>
      </c>
      <c r="C107" s="174">
        <v>0</v>
      </c>
      <c r="D107" s="174">
        <v>0</v>
      </c>
      <c r="E107" s="174">
        <v>0</v>
      </c>
      <c r="F107" s="174">
        <v>0</v>
      </c>
      <c r="G107" s="174">
        <v>0</v>
      </c>
      <c r="H107" s="174">
        <v>0</v>
      </c>
      <c r="I107" s="174">
        <v>0</v>
      </c>
      <c r="J107" s="174">
        <v>0</v>
      </c>
      <c r="K107" s="174">
        <v>0</v>
      </c>
      <c r="L107" s="174">
        <v>0</v>
      </c>
      <c r="M107" s="174">
        <v>0</v>
      </c>
      <c r="N107" s="174">
        <v>0</v>
      </c>
      <c r="O107" s="174">
        <v>0</v>
      </c>
      <c r="P107" s="174">
        <v>0</v>
      </c>
      <c r="Q107" s="174">
        <v>0</v>
      </c>
      <c r="R107" s="174">
        <v>0</v>
      </c>
      <c r="S107" s="174">
        <v>0</v>
      </c>
      <c r="T107" s="174">
        <v>0</v>
      </c>
      <c r="U107" s="174">
        <v>0</v>
      </c>
      <c r="V107" s="174">
        <v>0</v>
      </c>
      <c r="W107" s="174">
        <v>0</v>
      </c>
      <c r="X107" s="174">
        <v>0</v>
      </c>
      <c r="Y107" s="174">
        <v>0</v>
      </c>
      <c r="Z107" s="174">
        <v>0</v>
      </c>
      <c r="AA107" s="174">
        <v>0</v>
      </c>
      <c r="AB107" s="174">
        <v>0</v>
      </c>
      <c r="AC107" s="174">
        <v>0</v>
      </c>
      <c r="AD107" s="174">
        <v>0</v>
      </c>
      <c r="AE107" s="174">
        <v>0</v>
      </c>
      <c r="AF107" s="174">
        <v>0</v>
      </c>
      <c r="AG107" s="174">
        <v>0</v>
      </c>
      <c r="AH107" s="174">
        <v>0</v>
      </c>
      <c r="AI107" s="174">
        <v>0</v>
      </c>
      <c r="AJ107" s="174">
        <v>0</v>
      </c>
      <c r="AK107" s="174">
        <v>0</v>
      </c>
      <c r="AL107" s="174">
        <v>0</v>
      </c>
      <c r="AM107" s="174">
        <v>0</v>
      </c>
      <c r="AN107" s="174">
        <v>0</v>
      </c>
      <c r="AO107" s="174">
        <v>0</v>
      </c>
      <c r="AP107" s="174">
        <v>0</v>
      </c>
      <c r="AQ107" s="174">
        <v>0</v>
      </c>
      <c r="AR107" s="174">
        <v>0</v>
      </c>
      <c r="AS107" s="174">
        <v>0</v>
      </c>
      <c r="AT107" s="174">
        <v>0</v>
      </c>
      <c r="AU107" s="174">
        <v>5.5342822085889502E-5</v>
      </c>
      <c r="AV107" s="174">
        <v>5.5005365853658498E-5</v>
      </c>
      <c r="AW107" s="174">
        <v>5.4672000000000001E-5</v>
      </c>
      <c r="AX107" s="174">
        <v>5.4342650602409602E-5</v>
      </c>
      <c r="AY107" s="174">
        <v>6.1099221556886206E-5</v>
      </c>
      <c r="AZ107" s="174">
        <v>6.0735535714285697E-5</v>
      </c>
      <c r="BA107" s="174">
        <v>6.0376153846153799E-5</v>
      </c>
      <c r="BB107" s="174">
        <v>8.4338999999999993E-5</v>
      </c>
      <c r="BC107" s="174">
        <v>1.0154656725146201E-3</v>
      </c>
      <c r="BD107" s="174">
        <v>3.6702185179712001E-2</v>
      </c>
      <c r="BE107" s="175">
        <v>8.3955685565491198E-2</v>
      </c>
      <c r="BF107" s="132">
        <v>1.28123470132622</v>
      </c>
      <c r="BG107" s="132">
        <v>0</v>
      </c>
      <c r="BH107" s="132">
        <v>1.104646302088E-2</v>
      </c>
    </row>
    <row r="108" spans="1:60">
      <c r="A108" s="136" t="s">
        <v>351</v>
      </c>
      <c r="B108" s="174">
        <v>0</v>
      </c>
      <c r="C108" s="174">
        <v>0</v>
      </c>
      <c r="D108" s="174">
        <v>0</v>
      </c>
      <c r="E108" s="174">
        <v>0</v>
      </c>
      <c r="F108" s="174">
        <v>0</v>
      </c>
      <c r="G108" s="174">
        <v>0</v>
      </c>
      <c r="H108" s="174">
        <v>0</v>
      </c>
      <c r="I108" s="174">
        <v>0</v>
      </c>
      <c r="J108" s="174">
        <v>0</v>
      </c>
      <c r="K108" s="174">
        <v>0</v>
      </c>
      <c r="L108" s="174">
        <v>0</v>
      </c>
      <c r="M108" s="174">
        <v>0</v>
      </c>
      <c r="N108" s="174">
        <v>0</v>
      </c>
      <c r="O108" s="174">
        <v>0</v>
      </c>
      <c r="P108" s="174">
        <v>0</v>
      </c>
      <c r="Q108" s="174">
        <v>0</v>
      </c>
      <c r="R108" s="174">
        <v>0</v>
      </c>
      <c r="S108" s="174">
        <v>0</v>
      </c>
      <c r="T108" s="174">
        <v>0</v>
      </c>
      <c r="U108" s="174">
        <v>0</v>
      </c>
      <c r="V108" s="174">
        <v>0</v>
      </c>
      <c r="W108" s="174">
        <v>0</v>
      </c>
      <c r="X108" s="174">
        <v>0</v>
      </c>
      <c r="Y108" s="174">
        <v>0</v>
      </c>
      <c r="Z108" s="174">
        <v>0</v>
      </c>
      <c r="AA108" s="174">
        <v>0</v>
      </c>
      <c r="AB108" s="174">
        <v>0</v>
      </c>
      <c r="AC108" s="174">
        <v>0</v>
      </c>
      <c r="AD108" s="174">
        <v>0</v>
      </c>
      <c r="AE108" s="174">
        <v>0</v>
      </c>
      <c r="AF108" s="174">
        <v>0</v>
      </c>
      <c r="AG108" s="174">
        <v>0</v>
      </c>
      <c r="AH108" s="174">
        <v>2E-8</v>
      </c>
      <c r="AI108" s="174">
        <v>1.1999999999999999E-7</v>
      </c>
      <c r="AJ108" s="174">
        <v>8.9999999999999999E-8</v>
      </c>
      <c r="AK108" s="174">
        <v>2.7659999825656401E-5</v>
      </c>
      <c r="AL108" s="174">
        <v>5.1215260090531899E-5</v>
      </c>
      <c r="AM108" s="174">
        <v>5.9887161119405298E-5</v>
      </c>
      <c r="AN108" s="174">
        <v>7.5882115467333994E-5</v>
      </c>
      <c r="AO108" s="174">
        <v>8.9032356860413694E-5</v>
      </c>
      <c r="AP108" s="174">
        <v>1.0970487392239701E-4</v>
      </c>
      <c r="AQ108" s="174">
        <v>1.4102943450620801E-4</v>
      </c>
      <c r="AR108" s="174">
        <v>1.6313644294378501E-4</v>
      </c>
      <c r="AS108" s="174">
        <v>2.4597857617929101E-4</v>
      </c>
      <c r="AT108" s="174">
        <v>2.75381303148778E-4</v>
      </c>
      <c r="AU108" s="174">
        <v>2.94959926592158E-4</v>
      </c>
      <c r="AV108" s="174">
        <v>4.41756023635063E-4</v>
      </c>
      <c r="AW108" s="174">
        <v>8.4755020226743704E-4</v>
      </c>
      <c r="AX108" s="174">
        <v>1.02525006086106E-3</v>
      </c>
      <c r="AY108" s="174">
        <v>1.3320408269030901E-3</v>
      </c>
      <c r="AZ108" s="174">
        <v>2.1061113595252901E-3</v>
      </c>
      <c r="BA108" s="174">
        <v>3.0310326899348899E-3</v>
      </c>
      <c r="BB108" s="174">
        <v>4.2468940514467698E-3</v>
      </c>
      <c r="BC108" s="174">
        <v>5.1996461500743302E-3</v>
      </c>
      <c r="BD108" s="174">
        <v>7.38266240666661E-3</v>
      </c>
      <c r="BE108" s="175">
        <v>9.3947029847000693E-3</v>
      </c>
      <c r="BF108" s="132">
        <v>0.26905903063505399</v>
      </c>
      <c r="BG108" s="132">
        <v>0.38940179584123502</v>
      </c>
      <c r="BH108" s="132">
        <v>1.23610733940926E-3</v>
      </c>
    </row>
    <row r="109" spans="1:60" s="125" customFormat="1">
      <c r="A109" s="133" t="s">
        <v>352</v>
      </c>
      <c r="B109" s="176">
        <v>0</v>
      </c>
      <c r="C109" s="176">
        <v>0</v>
      </c>
      <c r="D109" s="176">
        <v>0</v>
      </c>
      <c r="E109" s="176">
        <v>0</v>
      </c>
      <c r="F109" s="176">
        <v>0</v>
      </c>
      <c r="G109" s="176">
        <v>0</v>
      </c>
      <c r="H109" s="176">
        <v>0</v>
      </c>
      <c r="I109" s="176">
        <v>0</v>
      </c>
      <c r="J109" s="176">
        <v>0</v>
      </c>
      <c r="K109" s="176">
        <v>0</v>
      </c>
      <c r="L109" s="176">
        <v>0</v>
      </c>
      <c r="M109" s="176">
        <v>0</v>
      </c>
      <c r="N109" s="176">
        <v>0</v>
      </c>
      <c r="O109" s="176">
        <v>0</v>
      </c>
      <c r="P109" s="176">
        <v>0</v>
      </c>
      <c r="Q109" s="176">
        <v>0</v>
      </c>
      <c r="R109" s="176">
        <v>0</v>
      </c>
      <c r="S109" s="176">
        <v>0</v>
      </c>
      <c r="T109" s="176">
        <v>0</v>
      </c>
      <c r="U109" s="176">
        <v>0</v>
      </c>
      <c r="V109" s="176">
        <v>0</v>
      </c>
      <c r="W109" s="176">
        <v>0</v>
      </c>
      <c r="X109" s="176">
        <v>0</v>
      </c>
      <c r="Y109" s="176">
        <v>0</v>
      </c>
      <c r="Z109" s="176">
        <v>0</v>
      </c>
      <c r="AA109" s="176">
        <v>4.0000000000000003E-5</v>
      </c>
      <c r="AB109" s="176">
        <v>9.4500000000000007E-5</v>
      </c>
      <c r="AC109" s="176">
        <v>2.7599999999999999E-4</v>
      </c>
      <c r="AD109" s="176">
        <v>4.3100000000000001E-4</v>
      </c>
      <c r="AE109" s="176">
        <v>5.3399999999999997E-4</v>
      </c>
      <c r="AF109" s="176">
        <v>7.0660101010101004E-4</v>
      </c>
      <c r="AG109" s="176">
        <v>9.8160606060606107E-4</v>
      </c>
      <c r="AH109" s="176">
        <v>1.4701545195101699E-3</v>
      </c>
      <c r="AI109" s="176">
        <v>2.0291885606060602E-3</v>
      </c>
      <c r="AJ109" s="176">
        <v>2.8626660606060599E-3</v>
      </c>
      <c r="AK109" s="176">
        <v>4.2848442623135497E-3</v>
      </c>
      <c r="AL109" s="176">
        <v>6.0455508589377102E-3</v>
      </c>
      <c r="AM109" s="176">
        <v>8.1841321317704298E-3</v>
      </c>
      <c r="AN109" s="176">
        <v>1.09509809647447E-2</v>
      </c>
      <c r="AO109" s="176">
        <v>1.42649112779325E-2</v>
      </c>
      <c r="AP109" s="176">
        <v>1.7939158272835799E-2</v>
      </c>
      <c r="AQ109" s="176">
        <v>2.2046508826959001E-2</v>
      </c>
      <c r="AR109" s="176">
        <v>2.62814781808983E-2</v>
      </c>
      <c r="AS109" s="176">
        <v>3.1645713833674503E-2</v>
      </c>
      <c r="AT109" s="176">
        <v>4.1389047722860797E-2</v>
      </c>
      <c r="AU109" s="176">
        <v>6.3238343630041993E-2</v>
      </c>
      <c r="AV109" s="176">
        <v>0.113377139861392</v>
      </c>
      <c r="AW109" s="176">
        <v>0.16253427137933499</v>
      </c>
      <c r="AX109" s="176">
        <v>0.297896949965403</v>
      </c>
      <c r="AY109" s="176">
        <v>0.57555559573050796</v>
      </c>
      <c r="AZ109" s="176">
        <v>0.86833104531280703</v>
      </c>
      <c r="BA109" s="176">
        <v>1.28131286405361</v>
      </c>
      <c r="BB109" s="176">
        <v>1.97824738679124</v>
      </c>
      <c r="BC109" s="176">
        <v>2.76572165691592</v>
      </c>
      <c r="BD109" s="176">
        <v>3.49478433235008</v>
      </c>
      <c r="BE109" s="176">
        <v>4.1770168676733803</v>
      </c>
      <c r="BF109" s="135">
        <v>0.191948874990993</v>
      </c>
      <c r="BG109" s="135">
        <v>0.558308697288041</v>
      </c>
      <c r="BH109" s="135">
        <v>0.549590680554357</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721" t="s">
        <v>353</v>
      </c>
      <c r="B111" s="722">
        <v>0</v>
      </c>
      <c r="C111" s="722">
        <v>0</v>
      </c>
      <c r="D111" s="722">
        <v>0</v>
      </c>
      <c r="E111" s="722">
        <v>0</v>
      </c>
      <c r="F111" s="722">
        <v>0</v>
      </c>
      <c r="G111" s="722">
        <v>0</v>
      </c>
      <c r="H111" s="722">
        <v>0</v>
      </c>
      <c r="I111" s="722">
        <v>0</v>
      </c>
      <c r="J111" s="722">
        <v>0</v>
      </c>
      <c r="K111" s="722">
        <v>0</v>
      </c>
      <c r="L111" s="722">
        <v>0</v>
      </c>
      <c r="M111" s="722">
        <v>0</v>
      </c>
      <c r="N111" s="722">
        <v>0</v>
      </c>
      <c r="O111" s="722">
        <v>0</v>
      </c>
      <c r="P111" s="722">
        <v>0</v>
      </c>
      <c r="Q111" s="722">
        <v>0</v>
      </c>
      <c r="R111" s="722">
        <v>0</v>
      </c>
      <c r="S111" s="722">
        <v>0</v>
      </c>
      <c r="T111" s="722">
        <v>3.0000000000000001E-5</v>
      </c>
      <c r="U111" s="722">
        <v>6.3111111111111102E-5</v>
      </c>
      <c r="V111" s="722">
        <v>1.17474747474748E-4</v>
      </c>
      <c r="W111" s="722">
        <v>1.5183838383838399E-4</v>
      </c>
      <c r="X111" s="722">
        <v>1.06030303030303E-4</v>
      </c>
      <c r="Y111" s="722">
        <v>1.0195959595959599E-4</v>
      </c>
      <c r="Z111" s="722">
        <v>2.6222323232323202E-3</v>
      </c>
      <c r="AA111" s="722">
        <v>3.8829494949494999E-3</v>
      </c>
      <c r="AB111" s="722">
        <v>5.0520287296745396E-3</v>
      </c>
      <c r="AC111" s="722">
        <v>4.6858510948822102E-3</v>
      </c>
      <c r="AD111" s="722">
        <v>5.5669752402993803E-3</v>
      </c>
      <c r="AE111" s="722">
        <v>6.0001392536028096E-3</v>
      </c>
      <c r="AF111" s="722">
        <v>6.4081377948860402E-3</v>
      </c>
      <c r="AG111" s="722">
        <v>7.0520797159882003E-3</v>
      </c>
      <c r="AH111" s="722">
        <v>7.5658479192971103E-3</v>
      </c>
      <c r="AI111" s="722">
        <v>8.3178896528479304E-3</v>
      </c>
      <c r="AJ111" s="722">
        <v>9.1619689922853992E-3</v>
      </c>
      <c r="AK111" s="722">
        <v>1.11897039668542E-2</v>
      </c>
      <c r="AL111" s="722">
        <v>1.3901994085343299E-2</v>
      </c>
      <c r="AM111" s="722">
        <v>1.7393544707569899E-2</v>
      </c>
      <c r="AN111" s="722">
        <v>2.2129813633213501E-2</v>
      </c>
      <c r="AO111" s="722">
        <v>2.8969772507420801E-2</v>
      </c>
      <c r="AP111" s="722">
        <v>4.0315496683564003E-2</v>
      </c>
      <c r="AQ111" s="722">
        <v>5.5030817382941501E-2</v>
      </c>
      <c r="AR111" s="722">
        <v>7.4191620202884695E-2</v>
      </c>
      <c r="AS111" s="722">
        <v>0.119819499336249</v>
      </c>
      <c r="AT111" s="722">
        <v>0.197779390669304</v>
      </c>
      <c r="AU111" s="722">
        <v>0.31606200866587902</v>
      </c>
      <c r="AV111" s="722">
        <v>0.60807726358411396</v>
      </c>
      <c r="AW111" s="722">
        <v>0.93799540783898505</v>
      </c>
      <c r="AX111" s="722">
        <v>1.28056035363318</v>
      </c>
      <c r="AY111" s="722">
        <v>1.8118136105268901</v>
      </c>
      <c r="AZ111" s="722">
        <v>2.3346707135999001</v>
      </c>
      <c r="BA111" s="722">
        <v>2.9729548446343999</v>
      </c>
      <c r="BB111" s="722">
        <v>4.0144874777425699</v>
      </c>
      <c r="BC111" s="722">
        <v>5.1621953721397196</v>
      </c>
      <c r="BD111" s="722">
        <v>6.3106540179059403</v>
      </c>
      <c r="BE111" s="722">
        <v>7.6002323464803601</v>
      </c>
      <c r="BF111" s="723">
        <v>0.201058822560296</v>
      </c>
      <c r="BG111" s="723">
        <v>0.41380441523028</v>
      </c>
      <c r="BH111" s="723">
        <v>1</v>
      </c>
    </row>
    <row r="112" spans="1:60">
      <c r="A112" s="124" t="s">
        <v>354</v>
      </c>
      <c r="B112" s="174">
        <v>0</v>
      </c>
      <c r="C112" s="174">
        <v>0</v>
      </c>
      <c r="D112" s="174">
        <v>0</v>
      </c>
      <c r="E112" s="174">
        <v>0</v>
      </c>
      <c r="F112" s="174">
        <v>0</v>
      </c>
      <c r="G112" s="174">
        <v>0</v>
      </c>
      <c r="H112" s="174">
        <v>0</v>
      </c>
      <c r="I112" s="174">
        <v>0</v>
      </c>
      <c r="J112" s="174">
        <v>0</v>
      </c>
      <c r="K112" s="174">
        <v>0</v>
      </c>
      <c r="L112" s="174">
        <v>0</v>
      </c>
      <c r="M112" s="174">
        <v>0</v>
      </c>
      <c r="N112" s="174">
        <v>0</v>
      </c>
      <c r="O112" s="174">
        <v>0</v>
      </c>
      <c r="P112" s="174">
        <v>0</v>
      </c>
      <c r="Q112" s="174">
        <v>0</v>
      </c>
      <c r="R112" s="174">
        <v>0</v>
      </c>
      <c r="S112" s="174">
        <v>0</v>
      </c>
      <c r="T112" s="174">
        <v>3.0000000000000001E-5</v>
      </c>
      <c r="U112" s="174">
        <v>6.3111111111111102E-5</v>
      </c>
      <c r="V112" s="174">
        <v>1.17474747474748E-4</v>
      </c>
      <c r="W112" s="174">
        <v>1.5183838383838399E-4</v>
      </c>
      <c r="X112" s="174">
        <v>1.06030303030303E-4</v>
      </c>
      <c r="Y112" s="174">
        <v>1.0195959595959599E-4</v>
      </c>
      <c r="Z112" s="174">
        <v>2.6222323232323202E-3</v>
      </c>
      <c r="AA112" s="174">
        <v>3.8629494949494999E-3</v>
      </c>
      <c r="AB112" s="174">
        <v>5.0320287296745404E-3</v>
      </c>
      <c r="AC112" s="174">
        <v>4.6558510948822096E-3</v>
      </c>
      <c r="AD112" s="174">
        <v>5.5269752402993802E-3</v>
      </c>
      <c r="AE112" s="174">
        <v>5.9501392536028099E-3</v>
      </c>
      <c r="AF112" s="174">
        <v>6.3280367847850299E-3</v>
      </c>
      <c r="AG112" s="174">
        <v>6.9014736553821296E-3</v>
      </c>
      <c r="AH112" s="174">
        <v>7.3952218586910501E-3</v>
      </c>
      <c r="AI112" s="174">
        <v>8.1169935922418696E-3</v>
      </c>
      <c r="AJ112" s="174">
        <v>8.9300028306692307E-3</v>
      </c>
      <c r="AK112" s="174">
        <v>1.07433768963155E-2</v>
      </c>
      <c r="AL112" s="174">
        <v>1.32607133910412E-2</v>
      </c>
      <c r="AM112" s="174">
        <v>1.6518400153797401E-2</v>
      </c>
      <c r="AN112" s="174">
        <v>2.0999068915496601E-2</v>
      </c>
      <c r="AO112" s="174">
        <v>2.7618130550015999E-2</v>
      </c>
      <c r="AP112" s="174">
        <v>3.8731157762355903E-2</v>
      </c>
      <c r="AQ112" s="174">
        <v>5.2960922609093297E-2</v>
      </c>
      <c r="AR112" s="174">
        <v>7.1214424528760395E-2</v>
      </c>
      <c r="AS112" s="174">
        <v>0.115984487332095</v>
      </c>
      <c r="AT112" s="174">
        <v>0.191941202900406</v>
      </c>
      <c r="AU112" s="174">
        <v>0.30354207918707699</v>
      </c>
      <c r="AV112" s="174">
        <v>0.56443955271283297</v>
      </c>
      <c r="AW112" s="174">
        <v>0.85219662665068396</v>
      </c>
      <c r="AX112" s="174">
        <v>1.1150333382344499</v>
      </c>
      <c r="AY112" s="174">
        <v>1.4617800474026601</v>
      </c>
      <c r="AZ112" s="174">
        <v>1.77999619267674</v>
      </c>
      <c r="BA112" s="174">
        <v>2.07714854240609</v>
      </c>
      <c r="BB112" s="174">
        <v>2.5058836562202802</v>
      </c>
      <c r="BC112" s="174">
        <v>2.9149566025476399</v>
      </c>
      <c r="BD112" s="174">
        <v>3.3763242097417701</v>
      </c>
      <c r="BE112" s="175">
        <v>4.0474072496222</v>
      </c>
      <c r="BF112" s="132">
        <v>0.19548612903434301</v>
      </c>
      <c r="BG112" s="132">
        <v>0.33207167330242499</v>
      </c>
      <c r="BH112" s="132">
        <v>0.53253730479654804</v>
      </c>
    </row>
    <row r="113" spans="1:60">
      <c r="A113" s="124" t="s">
        <v>355</v>
      </c>
      <c r="B113" s="174">
        <v>0</v>
      </c>
      <c r="C113" s="174">
        <v>0</v>
      </c>
      <c r="D113" s="174">
        <v>0</v>
      </c>
      <c r="E113" s="174">
        <v>0</v>
      </c>
      <c r="F113" s="174">
        <v>0</v>
      </c>
      <c r="G113" s="174">
        <v>0</v>
      </c>
      <c r="H113" s="174">
        <v>0</v>
      </c>
      <c r="I113" s="174">
        <v>0</v>
      </c>
      <c r="J113" s="174">
        <v>0</v>
      </c>
      <c r="K113" s="174">
        <v>0</v>
      </c>
      <c r="L113" s="174">
        <v>0</v>
      </c>
      <c r="M113" s="174">
        <v>0</v>
      </c>
      <c r="N113" s="174">
        <v>0</v>
      </c>
      <c r="O113" s="174">
        <v>0</v>
      </c>
      <c r="P113" s="174">
        <v>0</v>
      </c>
      <c r="Q113" s="174">
        <v>0</v>
      </c>
      <c r="R113" s="174">
        <v>0</v>
      </c>
      <c r="S113" s="174">
        <v>0</v>
      </c>
      <c r="T113" s="174">
        <v>0</v>
      </c>
      <c r="U113" s="174">
        <v>0</v>
      </c>
      <c r="V113" s="174">
        <v>0</v>
      </c>
      <c r="W113" s="174">
        <v>0</v>
      </c>
      <c r="X113" s="174">
        <v>0</v>
      </c>
      <c r="Y113" s="174">
        <v>0</v>
      </c>
      <c r="Z113" s="174">
        <v>0</v>
      </c>
      <c r="AA113" s="174">
        <v>2.0000000000000002E-5</v>
      </c>
      <c r="AB113" s="174">
        <v>2.0000000000000002E-5</v>
      </c>
      <c r="AC113" s="174">
        <v>3.0000000000000001E-5</v>
      </c>
      <c r="AD113" s="174">
        <v>4.0000000000000003E-5</v>
      </c>
      <c r="AE113" s="174">
        <v>5.0000000000000002E-5</v>
      </c>
      <c r="AF113" s="174">
        <v>8.01010101010101E-5</v>
      </c>
      <c r="AG113" s="174">
        <v>1.5060606060606101E-4</v>
      </c>
      <c r="AH113" s="174">
        <v>1.70626060606061E-4</v>
      </c>
      <c r="AI113" s="174">
        <v>2.0089606060606099E-4</v>
      </c>
      <c r="AJ113" s="174">
        <v>2.31966161616162E-4</v>
      </c>
      <c r="AK113" s="174">
        <v>4.4632707053868801E-4</v>
      </c>
      <c r="AL113" s="174">
        <v>6.4128069430207605E-4</v>
      </c>
      <c r="AM113" s="174">
        <v>8.7514455377246995E-4</v>
      </c>
      <c r="AN113" s="174">
        <v>1.1307447177169301E-3</v>
      </c>
      <c r="AO113" s="174">
        <v>1.35164195740477E-3</v>
      </c>
      <c r="AP113" s="174">
        <v>1.5843389212080599E-3</v>
      </c>
      <c r="AQ113" s="174">
        <v>2.0698947738482698E-3</v>
      </c>
      <c r="AR113" s="174">
        <v>2.9771956741242401E-3</v>
      </c>
      <c r="AS113" s="174">
        <v>3.8350120041542798E-3</v>
      </c>
      <c r="AT113" s="174">
        <v>5.8381877688980198E-3</v>
      </c>
      <c r="AU113" s="174">
        <v>1.25199294788017E-2</v>
      </c>
      <c r="AV113" s="174">
        <v>4.3637710871281203E-2</v>
      </c>
      <c r="AW113" s="174">
        <v>8.5798781188300796E-2</v>
      </c>
      <c r="AX113" s="174">
        <v>0.16552701539872899</v>
      </c>
      <c r="AY113" s="174">
        <v>0.350033563124238</v>
      </c>
      <c r="AZ113" s="174">
        <v>0.55467452092315594</v>
      </c>
      <c r="BA113" s="174">
        <v>0.89580630222830104</v>
      </c>
      <c r="BB113" s="174">
        <v>1.5086038215222899</v>
      </c>
      <c r="BC113" s="174">
        <v>2.2472387695920801</v>
      </c>
      <c r="BD113" s="174">
        <v>2.9343298081641702</v>
      </c>
      <c r="BE113" s="175">
        <v>3.5528250968581601</v>
      </c>
      <c r="BF113" s="132">
        <v>0.20747092389014399</v>
      </c>
      <c r="BG113" s="132">
        <v>0.86261495957800705</v>
      </c>
      <c r="BH113" s="132">
        <v>0.46746269520345202</v>
      </c>
    </row>
    <row r="114" spans="1:60">
      <c r="A114" s="141" t="s">
        <v>356</v>
      </c>
      <c r="B114" s="180">
        <v>0</v>
      </c>
      <c r="C114" s="180">
        <v>0</v>
      </c>
      <c r="D114" s="180">
        <v>0</v>
      </c>
      <c r="E114" s="180">
        <v>0</v>
      </c>
      <c r="F114" s="180">
        <v>0</v>
      </c>
      <c r="G114" s="180">
        <v>0</v>
      </c>
      <c r="H114" s="180">
        <v>0</v>
      </c>
      <c r="I114" s="180">
        <v>0</v>
      </c>
      <c r="J114" s="180">
        <v>0</v>
      </c>
      <c r="K114" s="180">
        <v>0</v>
      </c>
      <c r="L114" s="180">
        <v>0</v>
      </c>
      <c r="M114" s="180">
        <v>0</v>
      </c>
      <c r="N114" s="180">
        <v>0</v>
      </c>
      <c r="O114" s="180">
        <v>0</v>
      </c>
      <c r="P114" s="180">
        <v>0</v>
      </c>
      <c r="Q114" s="180">
        <v>0</v>
      </c>
      <c r="R114" s="180">
        <v>0</v>
      </c>
      <c r="S114" s="180">
        <v>0</v>
      </c>
      <c r="T114" s="180">
        <v>0</v>
      </c>
      <c r="U114" s="180">
        <v>0</v>
      </c>
      <c r="V114" s="180">
        <v>0</v>
      </c>
      <c r="W114" s="180">
        <v>0</v>
      </c>
      <c r="X114" s="180">
        <v>0</v>
      </c>
      <c r="Y114" s="180">
        <v>0</v>
      </c>
      <c r="Z114" s="180">
        <v>9.0909090909090904E-5</v>
      </c>
      <c r="AA114" s="180">
        <v>1.15E-4</v>
      </c>
      <c r="AB114" s="180">
        <v>1.35E-4</v>
      </c>
      <c r="AC114" s="180">
        <v>2.4088000000000001E-4</v>
      </c>
      <c r="AD114" s="180">
        <v>2.8383E-4</v>
      </c>
      <c r="AE114" s="180">
        <v>3.2688500000000001E-4</v>
      </c>
      <c r="AF114" s="180">
        <v>4.0840000000000001E-4</v>
      </c>
      <c r="AG114" s="180">
        <v>4.6811411111111098E-4</v>
      </c>
      <c r="AH114" s="180">
        <v>5.6926244444444496E-4</v>
      </c>
      <c r="AI114" s="180">
        <v>7.9088499999999996E-4</v>
      </c>
      <c r="AJ114" s="180">
        <v>8.0198055555555597E-4</v>
      </c>
      <c r="AK114" s="180">
        <v>1.1717324999999999E-3</v>
      </c>
      <c r="AL114" s="180">
        <v>1.4879399025974E-3</v>
      </c>
      <c r="AM114" s="180">
        <v>2.4991612806451601E-3</v>
      </c>
      <c r="AN114" s="180">
        <v>4.3264255705128202E-3</v>
      </c>
      <c r="AO114" s="180">
        <v>7.0402011816560498E-3</v>
      </c>
      <c r="AP114" s="180">
        <v>1.4047058269303799E-2</v>
      </c>
      <c r="AQ114" s="180">
        <v>2.3877774812893101E-2</v>
      </c>
      <c r="AR114" s="180">
        <v>3.5999301335937497E-2</v>
      </c>
      <c r="AS114" s="180">
        <v>7.0688842685093095E-2</v>
      </c>
      <c r="AT114" s="180">
        <v>0.13325192029987901</v>
      </c>
      <c r="AU114" s="180">
        <v>0.21695690668920101</v>
      </c>
      <c r="AV114" s="180">
        <v>0.43147010680752801</v>
      </c>
      <c r="AW114" s="180">
        <v>0.64772160122178302</v>
      </c>
      <c r="AX114" s="180">
        <v>0.77242304482407098</v>
      </c>
      <c r="AY114" s="180">
        <v>0.85598694985432999</v>
      </c>
      <c r="AZ114" s="180">
        <v>0.91420608313115004</v>
      </c>
      <c r="BA114" s="180">
        <v>0.90937766519915797</v>
      </c>
      <c r="BB114" s="180">
        <v>0.96630523550645497</v>
      </c>
      <c r="BC114" s="180">
        <v>1.0273162506228</v>
      </c>
      <c r="BD114" s="180">
        <v>1.1165209818374999</v>
      </c>
      <c r="BE114" s="176">
        <v>1.29796600783656</v>
      </c>
      <c r="BF114" s="143">
        <v>0.15933302972383101</v>
      </c>
      <c r="BG114" s="143">
        <v>0.23685657263777199</v>
      </c>
      <c r="BH114" s="143">
        <v>0.170779779967864</v>
      </c>
    </row>
    <row r="116" spans="1:60">
      <c r="A116" s="124" t="s">
        <v>357</v>
      </c>
    </row>
    <row r="117" spans="1:60">
      <c r="A117" s="475" t="s">
        <v>888</v>
      </c>
    </row>
    <row r="118" spans="1:60">
      <c r="A118" s="124" t="s">
        <v>889</v>
      </c>
    </row>
    <row r="119" spans="1:60">
      <c r="A119" s="124" t="s">
        <v>360</v>
      </c>
    </row>
    <row r="120" spans="1:60">
      <c r="A120" s="124" t="s">
        <v>496</v>
      </c>
    </row>
    <row r="121" spans="1:60">
      <c r="A121" s="124" t="s">
        <v>362</v>
      </c>
    </row>
    <row r="122" spans="1:60">
      <c r="A122" s="124" t="s">
        <v>899</v>
      </c>
    </row>
    <row r="123" spans="1:60">
      <c r="A123" s="124" t="s">
        <v>861</v>
      </c>
    </row>
    <row r="124" spans="1:60">
      <c r="A124" s="125" t="s">
        <v>900</v>
      </c>
    </row>
    <row r="125" spans="1:60">
      <c r="A125" s="125" t="s">
        <v>372</v>
      </c>
    </row>
  </sheetData>
  <mergeCells count="1">
    <mergeCell ref="BF2:BG2"/>
  </mergeCells>
  <conditionalFormatting sqref="BF4:BH53 BF55:BH114">
    <cfRule type="cellIs" dxfId="141" priority="2" operator="lessThanOrEqual">
      <formula>0</formula>
    </cfRule>
    <cfRule type="cellIs" dxfId="140" priority="3" operator="greaterThan">
      <formula>0</formula>
    </cfRule>
  </conditionalFormatting>
  <conditionalFormatting sqref="BF4:BH53 BF55:BH56">
    <cfRule type="cellIs" dxfId="139" priority="4" operator="lessThanOrEqual">
      <formula>0</formula>
    </cfRule>
    <cfRule type="cellIs" dxfId="138" priority="5" operator="greaterThan">
      <formula>0</formula>
    </cfRule>
  </conditionalFormatting>
  <conditionalFormatting sqref="BF54:BH54">
    <cfRule type="cellIs" dxfId="137" priority="6" operator="lessThanOrEqual">
      <formula>0</formula>
    </cfRule>
    <cfRule type="cellIs" dxfId="136" priority="7" operator="greaterThan">
      <formula>0</formula>
    </cfRule>
  </conditionalFormatting>
  <conditionalFormatting sqref="BF54:BH54">
    <cfRule type="cellIs" dxfId="135" priority="8" operator="lessThanOrEqual">
      <formula>0</formula>
    </cfRule>
    <cfRule type="cellIs" dxfId="134" priority="9" operator="greaterThan">
      <formula>0</formula>
    </cfRule>
  </conditionalFormatting>
  <hyperlinks>
    <hyperlink ref="L1" location="Contents!A1" display="Contents" xr:uid="{00000000-0004-0000-3D00-000000000000}"/>
    <hyperlink ref="BJ1" location="Contents!A1" display="Contents" xr:uid="{00000000-0004-0000-3D00-000001000000}"/>
  </hyperlinks>
  <pageMargins left="0.75" right="0.75" top="1" bottom="1" header="0.51180555555555496" footer="0.51180555555555496"/>
  <pageSetup paperSize="9" firstPageNumber="0"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MJ124"/>
  <sheetViews>
    <sheetView showGridLines="0" showRowColHeaders="0" zoomScaleNormal="100" workbookViewId="0">
      <pane xSplit="1" ySplit="3" topLeftCell="AR106" activePane="bottomRight" state="frozen"/>
      <selection pane="topRight" activeCell="AR1" sqref="AR1"/>
      <selection pane="bottomLeft" activeCell="A106" sqref="A106"/>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8" width="10.77734375" style="124" customWidth="1"/>
    <col min="59" max="59" width="11.77734375" style="124" customWidth="1"/>
    <col min="60" max="1024" width="9.21875" style="124"/>
  </cols>
  <sheetData>
    <row r="1" spans="1:62" ht="13">
      <c r="A1" s="720" t="s">
        <v>916</v>
      </c>
      <c r="L1" s="27" t="s">
        <v>88</v>
      </c>
      <c r="BH1" s="127"/>
      <c r="BJ1" s="27" t="s">
        <v>88</v>
      </c>
    </row>
    <row r="2" spans="1:62">
      <c r="BF2" s="11" t="s">
        <v>251</v>
      </c>
      <c r="BG2" s="11"/>
      <c r="BH2" s="127" t="s">
        <v>252</v>
      </c>
    </row>
    <row r="3" spans="1:62">
      <c r="A3" s="124" t="s">
        <v>367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30">
        <v>0</v>
      </c>
      <c r="C5" s="130">
        <v>0</v>
      </c>
      <c r="D5" s="130">
        <v>0</v>
      </c>
      <c r="E5" s="130">
        <v>0</v>
      </c>
      <c r="F5" s="130">
        <v>0</v>
      </c>
      <c r="G5" s="130">
        <v>0</v>
      </c>
      <c r="H5" s="130">
        <v>0</v>
      </c>
      <c r="I5" s="130">
        <v>0</v>
      </c>
      <c r="J5" s="130">
        <v>0</v>
      </c>
      <c r="K5" s="130">
        <v>0</v>
      </c>
      <c r="L5" s="130">
        <v>0</v>
      </c>
      <c r="M5" s="130">
        <v>0</v>
      </c>
      <c r="N5" s="130">
        <v>0</v>
      </c>
      <c r="O5" s="130">
        <v>0</v>
      </c>
      <c r="P5" s="130">
        <v>0</v>
      </c>
      <c r="Q5" s="130">
        <v>0</v>
      </c>
      <c r="R5" s="130">
        <v>0</v>
      </c>
      <c r="S5" s="130">
        <v>0</v>
      </c>
      <c r="T5" s="130">
        <v>0</v>
      </c>
      <c r="U5" s="130">
        <v>0</v>
      </c>
      <c r="V5" s="130">
        <v>1E-3</v>
      </c>
      <c r="W5" s="130">
        <v>1E-3</v>
      </c>
      <c r="X5" s="130">
        <v>1E-3</v>
      </c>
      <c r="Y5" s="130">
        <v>1E-3</v>
      </c>
      <c r="Z5" s="130">
        <v>1E-3</v>
      </c>
      <c r="AA5" s="130">
        <v>1.9191919191919201E-3</v>
      </c>
      <c r="AB5" s="130">
        <v>1.9191919191919201E-3</v>
      </c>
      <c r="AC5" s="130">
        <v>5.8999999999999997E-2</v>
      </c>
      <c r="AD5" s="130">
        <v>5.8999999999999997E-2</v>
      </c>
      <c r="AE5" s="130">
        <v>5.8999999999999997E-2</v>
      </c>
      <c r="AF5" s="130">
        <v>5.8999999999999997E-2</v>
      </c>
      <c r="AG5" s="130">
        <v>6.2E-2</v>
      </c>
      <c r="AH5" s="130">
        <v>6.2E-2</v>
      </c>
      <c r="AI5" s="130">
        <v>6.2E-2</v>
      </c>
      <c r="AJ5" s="130">
        <v>0.16200000000000001</v>
      </c>
      <c r="AK5" s="130">
        <v>0.26400000000000001</v>
      </c>
      <c r="AL5" s="130">
        <v>0.32900000000000001</v>
      </c>
      <c r="AM5" s="130">
        <v>0.40500000000000003</v>
      </c>
      <c r="AN5" s="130">
        <v>0.69</v>
      </c>
      <c r="AO5" s="130">
        <v>0.94499999999999995</v>
      </c>
      <c r="AP5" s="130">
        <v>1.552</v>
      </c>
      <c r="AQ5" s="130">
        <v>2.448</v>
      </c>
      <c r="AR5" s="130">
        <v>2.9772059999999998</v>
      </c>
      <c r="AS5" s="130">
        <v>3.7885141414141401</v>
      </c>
      <c r="AT5" s="130">
        <v>6.6416515151515201</v>
      </c>
      <c r="AU5" s="130">
        <v>8.7241919191919202</v>
      </c>
      <c r="AV5" s="130">
        <v>10.1885737373737</v>
      </c>
      <c r="AW5" s="130">
        <v>11.311487878787901</v>
      </c>
      <c r="AX5" s="130">
        <v>11.145443434343401</v>
      </c>
      <c r="AY5" s="130">
        <v>12.8170696969697</v>
      </c>
      <c r="AZ5" s="130">
        <v>26.966390909090901</v>
      </c>
      <c r="BA5" s="130">
        <v>30.9331171717172</v>
      </c>
      <c r="BB5" s="130">
        <v>31.5136151515152</v>
      </c>
      <c r="BC5" s="130">
        <v>33.1444656565657</v>
      </c>
      <c r="BD5" s="130">
        <v>32.659669696969701</v>
      </c>
      <c r="BE5" s="131">
        <v>36.102474673471797</v>
      </c>
      <c r="BF5" s="132">
        <v>0.10239430975102801</v>
      </c>
      <c r="BG5" s="132">
        <v>0.172663939388877</v>
      </c>
      <c r="BH5" s="132">
        <v>2.2688642596504199E-2</v>
      </c>
    </row>
    <row r="6" spans="1:62">
      <c r="A6" s="124" t="s">
        <v>256</v>
      </c>
      <c r="B6" s="130">
        <v>0</v>
      </c>
      <c r="C6" s="130">
        <v>0</v>
      </c>
      <c r="D6" s="130">
        <v>0</v>
      </c>
      <c r="E6" s="130">
        <v>0</v>
      </c>
      <c r="F6" s="130">
        <v>0</v>
      </c>
      <c r="G6" s="130">
        <v>0</v>
      </c>
      <c r="H6" s="130">
        <v>0</v>
      </c>
      <c r="I6" s="130">
        <v>0</v>
      </c>
      <c r="J6" s="130">
        <v>0</v>
      </c>
      <c r="K6" s="130">
        <v>0</v>
      </c>
      <c r="L6" s="130">
        <v>0</v>
      </c>
      <c r="M6" s="130">
        <v>0</v>
      </c>
      <c r="N6" s="130">
        <v>0</v>
      </c>
      <c r="O6" s="130">
        <v>0</v>
      </c>
      <c r="P6" s="130">
        <v>0</v>
      </c>
      <c r="Q6" s="130">
        <v>0</v>
      </c>
      <c r="R6" s="130">
        <v>0</v>
      </c>
      <c r="S6" s="130">
        <v>0</v>
      </c>
      <c r="T6" s="130">
        <v>0</v>
      </c>
      <c r="U6" s="130">
        <v>0</v>
      </c>
      <c r="V6" s="130">
        <v>0</v>
      </c>
      <c r="W6" s="130">
        <v>0</v>
      </c>
      <c r="X6" s="130">
        <v>0</v>
      </c>
      <c r="Y6" s="130">
        <v>0</v>
      </c>
      <c r="Z6" s="130">
        <v>0</v>
      </c>
      <c r="AA6" s="130">
        <v>1E-3</v>
      </c>
      <c r="AB6" s="130">
        <v>1E-3</v>
      </c>
      <c r="AC6" s="130">
        <v>1E-3</v>
      </c>
      <c r="AD6" s="130">
        <v>1E-3</v>
      </c>
      <c r="AE6" s="130">
        <v>5.0000000000000001E-3</v>
      </c>
      <c r="AF6" s="130">
        <v>7.0000000000000001E-3</v>
      </c>
      <c r="AG6" s="130">
        <v>6.0000000000000001E-3</v>
      </c>
      <c r="AH6" s="130">
        <v>1.2E-2</v>
      </c>
      <c r="AI6" s="130">
        <v>1.4999999999999999E-2</v>
      </c>
      <c r="AJ6" s="130">
        <v>1.7000000000000001E-2</v>
      </c>
      <c r="AK6" s="130">
        <v>1.9E-2</v>
      </c>
      <c r="AL6" s="130">
        <v>1.7999999999999999E-2</v>
      </c>
      <c r="AM6" s="130">
        <v>2.1000000000000001E-2</v>
      </c>
      <c r="AN6" s="130">
        <v>1.9E-2</v>
      </c>
      <c r="AO6" s="130">
        <v>0.02</v>
      </c>
      <c r="AP6" s="130">
        <v>1.9E-2</v>
      </c>
      <c r="AQ6" s="130">
        <v>4.4999999999999901E-2</v>
      </c>
      <c r="AR6" s="130">
        <v>0.247999999999999</v>
      </c>
      <c r="AS6" s="130">
        <v>0.25499999999999901</v>
      </c>
      <c r="AT6" s="130">
        <v>0.59635277777777596</v>
      </c>
      <c r="AU6" s="130">
        <v>1.2391111111111099</v>
      </c>
      <c r="AV6" s="130">
        <v>1.6483213888888799</v>
      </c>
      <c r="AW6" s="130">
        <v>3.6883102777777701</v>
      </c>
      <c r="AX6" s="130">
        <v>4.1845438888888804</v>
      </c>
      <c r="AY6" s="130">
        <v>6.4261966666666499</v>
      </c>
      <c r="AZ6" s="130">
        <v>8.7450947222222002</v>
      </c>
      <c r="BA6" s="130">
        <v>10.378094722222199</v>
      </c>
      <c r="BB6" s="130">
        <v>10.619781666666601</v>
      </c>
      <c r="BC6" s="130">
        <v>13.088611111111099</v>
      </c>
      <c r="BD6" s="130">
        <v>16.726666680048002</v>
      </c>
      <c r="BE6" s="131">
        <v>19.706818407682501</v>
      </c>
      <c r="BF6" s="132">
        <v>0.174948662364625</v>
      </c>
      <c r="BG6" s="132">
        <v>0.39569529869690501</v>
      </c>
      <c r="BH6" s="132">
        <v>1.2384773166108301E-2</v>
      </c>
    </row>
    <row r="7" spans="1:62">
      <c r="A7" s="124" t="s">
        <v>92</v>
      </c>
      <c r="B7" s="130">
        <v>0</v>
      </c>
      <c r="C7" s="130">
        <v>0</v>
      </c>
      <c r="D7" s="130">
        <v>0</v>
      </c>
      <c r="E7" s="130">
        <v>0</v>
      </c>
      <c r="F7" s="130">
        <v>0</v>
      </c>
      <c r="G7" s="130">
        <v>0</v>
      </c>
      <c r="H7" s="130">
        <v>0</v>
      </c>
      <c r="I7" s="130">
        <v>0</v>
      </c>
      <c r="J7" s="130">
        <v>0</v>
      </c>
      <c r="K7" s="130">
        <v>0</v>
      </c>
      <c r="L7" s="130">
        <v>0</v>
      </c>
      <c r="M7" s="130">
        <v>0</v>
      </c>
      <c r="N7" s="130">
        <v>0</v>
      </c>
      <c r="O7" s="130">
        <v>0</v>
      </c>
      <c r="P7" s="130">
        <v>0</v>
      </c>
      <c r="Q7" s="130">
        <v>0</v>
      </c>
      <c r="R7" s="130">
        <v>0</v>
      </c>
      <c r="S7" s="130">
        <v>0</v>
      </c>
      <c r="T7" s="130">
        <v>2.6949494949495001E-3</v>
      </c>
      <c r="U7" s="130">
        <v>6.5555555555555601E-3</v>
      </c>
      <c r="V7" s="130">
        <v>5.8202020202020198E-3</v>
      </c>
      <c r="W7" s="130">
        <v>4.2313131313131301E-3</v>
      </c>
      <c r="X7" s="130">
        <v>3.5767676767676799E-3</v>
      </c>
      <c r="Y7" s="130">
        <v>8.7979797979798003E-4</v>
      </c>
      <c r="Z7" s="130">
        <v>2.1333767676767699</v>
      </c>
      <c r="AA7" s="130">
        <v>2.8167676767676801</v>
      </c>
      <c r="AB7" s="130">
        <v>2.9807585858585899</v>
      </c>
      <c r="AC7" s="130">
        <v>2.9166898989899002</v>
      </c>
      <c r="AD7" s="130">
        <v>3.0361888888888902</v>
      </c>
      <c r="AE7" s="130">
        <v>3.4819282828282798</v>
      </c>
      <c r="AF7" s="130">
        <v>3.1962151515151498</v>
      </c>
      <c r="AG7" s="130">
        <v>3.26673636363636</v>
      </c>
      <c r="AH7" s="130">
        <v>3.3212474747474698</v>
      </c>
      <c r="AI7" s="130">
        <v>3.0562585858585898</v>
      </c>
      <c r="AJ7" s="130">
        <v>4.5333313131313098</v>
      </c>
      <c r="AK7" s="130">
        <v>5.6497585858585904</v>
      </c>
      <c r="AL7" s="130">
        <v>6.8053848484848496</v>
      </c>
      <c r="AM7" s="130">
        <v>10.4588686868687</v>
      </c>
      <c r="AN7" s="130">
        <v>11.3004707070707</v>
      </c>
      <c r="AO7" s="130">
        <v>14.286607070707101</v>
      </c>
      <c r="AP7" s="130">
        <v>17.990453535353499</v>
      </c>
      <c r="AQ7" s="130">
        <v>26.8577141414141</v>
      </c>
      <c r="AR7" s="130">
        <v>34.797906060606103</v>
      </c>
      <c r="AS7" s="130">
        <v>55.922323232323201</v>
      </c>
      <c r="AT7" s="130">
        <v>74.632456565656597</v>
      </c>
      <c r="AU7" s="130">
        <v>95.608329292929298</v>
      </c>
      <c r="AV7" s="130">
        <v>121.390504040404</v>
      </c>
      <c r="AW7" s="130">
        <v>142.244144444444</v>
      </c>
      <c r="AX7" s="130">
        <v>169.53509595959599</v>
      </c>
      <c r="AY7" s="130">
        <v>183.49018383838401</v>
      </c>
      <c r="AZ7" s="130">
        <v>192.64499797979801</v>
      </c>
      <c r="BA7" s="130">
        <v>229.28541616161601</v>
      </c>
      <c r="BB7" s="130">
        <v>256.87140909090903</v>
      </c>
      <c r="BC7" s="130">
        <v>275.42167070707097</v>
      </c>
      <c r="BD7" s="130">
        <v>298.87119595959598</v>
      </c>
      <c r="BE7" s="131">
        <v>340.91900505050501</v>
      </c>
      <c r="BF7" s="132">
        <v>0.137572094451928</v>
      </c>
      <c r="BG7" s="132">
        <v>0.14882964143466401</v>
      </c>
      <c r="BH7" s="132">
        <v>0.214250948997422</v>
      </c>
    </row>
    <row r="8" spans="1:62" s="125" customFormat="1">
      <c r="A8" s="133" t="s">
        <v>257</v>
      </c>
      <c r="B8" s="134">
        <v>0</v>
      </c>
      <c r="C8" s="134">
        <v>0</v>
      </c>
      <c r="D8" s="134">
        <v>0</v>
      </c>
      <c r="E8" s="134">
        <v>0</v>
      </c>
      <c r="F8" s="134">
        <v>0</v>
      </c>
      <c r="G8" s="134">
        <v>0</v>
      </c>
      <c r="H8" s="134">
        <v>0</v>
      </c>
      <c r="I8" s="134">
        <v>0</v>
      </c>
      <c r="J8" s="134">
        <v>0</v>
      </c>
      <c r="K8" s="134">
        <v>0</v>
      </c>
      <c r="L8" s="134">
        <v>0</v>
      </c>
      <c r="M8" s="134">
        <v>0</v>
      </c>
      <c r="N8" s="134">
        <v>0</v>
      </c>
      <c r="O8" s="134">
        <v>0</v>
      </c>
      <c r="P8" s="134">
        <v>0</v>
      </c>
      <c r="Q8" s="134">
        <v>0</v>
      </c>
      <c r="R8" s="134">
        <v>0</v>
      </c>
      <c r="S8" s="134">
        <v>0</v>
      </c>
      <c r="T8" s="134">
        <v>2.6949494949495001E-3</v>
      </c>
      <c r="U8" s="134">
        <v>6.5555555555555601E-3</v>
      </c>
      <c r="V8" s="134">
        <v>6.8202020202020198E-3</v>
      </c>
      <c r="W8" s="134">
        <v>5.2313131313131301E-3</v>
      </c>
      <c r="X8" s="134">
        <v>4.5767676767676799E-3</v>
      </c>
      <c r="Y8" s="134">
        <v>1.8797979797979801E-3</v>
      </c>
      <c r="Z8" s="134">
        <v>2.1343767676767702</v>
      </c>
      <c r="AA8" s="134">
        <v>2.8196868686868699</v>
      </c>
      <c r="AB8" s="134">
        <v>2.9836777777777801</v>
      </c>
      <c r="AC8" s="134">
        <v>2.9766898989899002</v>
      </c>
      <c r="AD8" s="134">
        <v>3.0961888888888902</v>
      </c>
      <c r="AE8" s="134">
        <v>3.5459282828282799</v>
      </c>
      <c r="AF8" s="134">
        <v>3.2622151515151501</v>
      </c>
      <c r="AG8" s="134">
        <v>3.3347363636363601</v>
      </c>
      <c r="AH8" s="134">
        <v>3.3952474747474701</v>
      </c>
      <c r="AI8" s="134">
        <v>3.1332585858585902</v>
      </c>
      <c r="AJ8" s="134">
        <v>4.71233131313131</v>
      </c>
      <c r="AK8" s="134">
        <v>5.9327585858585898</v>
      </c>
      <c r="AL8" s="134">
        <v>7.15238484848485</v>
      </c>
      <c r="AM8" s="134">
        <v>10.8848686868687</v>
      </c>
      <c r="AN8" s="134">
        <v>12.009470707070699</v>
      </c>
      <c r="AO8" s="134">
        <v>15.251607070707101</v>
      </c>
      <c r="AP8" s="134">
        <v>19.5614535353535</v>
      </c>
      <c r="AQ8" s="134">
        <v>29.350714141414102</v>
      </c>
      <c r="AR8" s="134">
        <v>38.023112060606103</v>
      </c>
      <c r="AS8" s="134">
        <v>59.965837373737401</v>
      </c>
      <c r="AT8" s="134">
        <v>81.870460858585901</v>
      </c>
      <c r="AU8" s="134">
        <v>105.571632323232</v>
      </c>
      <c r="AV8" s="134">
        <v>133.227399166667</v>
      </c>
      <c r="AW8" s="134">
        <v>157.24394260100999</v>
      </c>
      <c r="AX8" s="134">
        <v>184.86508328282801</v>
      </c>
      <c r="AY8" s="134">
        <v>202.73345020202001</v>
      </c>
      <c r="AZ8" s="134">
        <v>228.356483611111</v>
      </c>
      <c r="BA8" s="134">
        <v>270.59662805555598</v>
      </c>
      <c r="BB8" s="134">
        <v>299.00480590909098</v>
      </c>
      <c r="BC8" s="134">
        <v>321.65474747474701</v>
      </c>
      <c r="BD8" s="134">
        <v>348.25753233661402</v>
      </c>
      <c r="BE8" s="134">
        <v>396.72829813165902</v>
      </c>
      <c r="BF8" s="135">
        <v>0.13606829514464799</v>
      </c>
      <c r="BG8" s="135">
        <v>0.15578573058064499</v>
      </c>
      <c r="BH8" s="135">
        <v>0.249324364760034</v>
      </c>
    </row>
    <row r="9" spans="1:6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1"/>
      <c r="BF9" s="132"/>
      <c r="BG9" s="132"/>
      <c r="BH9" s="132"/>
    </row>
    <row r="10" spans="1:62">
      <c r="A10" s="124" t="s">
        <v>258</v>
      </c>
      <c r="B10" s="130">
        <v>0</v>
      </c>
      <c r="C10" s="130">
        <v>0</v>
      </c>
      <c r="D10" s="130">
        <v>0</v>
      </c>
      <c r="E10" s="130">
        <v>0</v>
      </c>
      <c r="F10" s="130">
        <v>0</v>
      </c>
      <c r="G10" s="130">
        <v>0</v>
      </c>
      <c r="H10" s="130">
        <v>0</v>
      </c>
      <c r="I10" s="130">
        <v>0</v>
      </c>
      <c r="J10" s="130">
        <v>0</v>
      </c>
      <c r="K10" s="130">
        <v>0</v>
      </c>
      <c r="L10" s="130">
        <v>0</v>
      </c>
      <c r="M10" s="130">
        <v>0</v>
      </c>
      <c r="N10" s="130">
        <v>0</v>
      </c>
      <c r="O10" s="130">
        <v>0</v>
      </c>
      <c r="P10" s="130">
        <v>0</v>
      </c>
      <c r="Q10" s="130">
        <v>0</v>
      </c>
      <c r="R10" s="130">
        <v>0</v>
      </c>
      <c r="S10" s="130">
        <v>0</v>
      </c>
      <c r="T10" s="130">
        <v>0</v>
      </c>
      <c r="U10" s="130">
        <v>0</v>
      </c>
      <c r="V10" s="130">
        <v>0</v>
      </c>
      <c r="W10" s="130">
        <v>0</v>
      </c>
      <c r="X10" s="130">
        <v>0</v>
      </c>
      <c r="Y10" s="130">
        <v>0</v>
      </c>
      <c r="Z10" s="130">
        <v>0</v>
      </c>
      <c r="AA10" s="130">
        <v>0</v>
      </c>
      <c r="AB10" s="130">
        <v>0</v>
      </c>
      <c r="AC10" s="130">
        <v>0</v>
      </c>
      <c r="AD10" s="130">
        <v>0</v>
      </c>
      <c r="AE10" s="130">
        <v>0</v>
      </c>
      <c r="AF10" s="130">
        <v>0</v>
      </c>
      <c r="AG10" s="130">
        <v>9.6179999999999998E-3</v>
      </c>
      <c r="AH10" s="130">
        <v>1.4592000000000001E-2</v>
      </c>
      <c r="AI10" s="130">
        <v>3.2541E-2</v>
      </c>
      <c r="AJ10" s="130">
        <v>3.4780999999999999E-2</v>
      </c>
      <c r="AK10" s="130">
        <v>3.4757999999999997E-2</v>
      </c>
      <c r="AL10" s="130">
        <v>4.9361000000000002E-2</v>
      </c>
      <c r="AM10" s="130">
        <v>7.3404999999999998E-2</v>
      </c>
      <c r="AN10" s="130">
        <v>7.7953999999999996E-2</v>
      </c>
      <c r="AO10" s="130">
        <v>7.2445999999999997E-2</v>
      </c>
      <c r="AP10" s="130">
        <v>7.1719665000000002E-2</v>
      </c>
      <c r="AQ10" s="130">
        <v>6.9639999999999994E-2</v>
      </c>
      <c r="AR10" s="130">
        <v>6.1593000000000002E-2</v>
      </c>
      <c r="AS10" s="130">
        <v>4.1951078000000003E-2</v>
      </c>
      <c r="AT10" s="130">
        <v>3.6831528600000003E-2</v>
      </c>
      <c r="AU10" s="130">
        <v>2.5351606200000001E-2</v>
      </c>
      <c r="AV10" s="130">
        <v>2.6590550000000001E-2</v>
      </c>
      <c r="AW10" s="130">
        <v>0.36986199933300001</v>
      </c>
      <c r="AX10" s="130">
        <v>0.45335487600000002</v>
      </c>
      <c r="AY10" s="130">
        <v>0.61949100000000001</v>
      </c>
      <c r="AZ10" s="130">
        <v>0.59333496299999999</v>
      </c>
      <c r="BA10" s="130">
        <v>0.54735900000000004</v>
      </c>
      <c r="BB10" s="130">
        <v>0.61156699999999997</v>
      </c>
      <c r="BC10" s="130">
        <v>1.4127430000000001</v>
      </c>
      <c r="BD10" s="130">
        <v>4.9959664239999997</v>
      </c>
      <c r="BE10" s="131">
        <v>9.4702976168543795</v>
      </c>
      <c r="BF10" s="132">
        <v>0.89040951944429803</v>
      </c>
      <c r="BG10" s="132">
        <v>0.63395456766425196</v>
      </c>
      <c r="BH10" s="132">
        <v>5.9516196564004496E-3</v>
      </c>
    </row>
    <row r="11" spans="1:62">
      <c r="A11" s="124" t="s">
        <v>259</v>
      </c>
      <c r="B11" s="130">
        <v>0</v>
      </c>
      <c r="C11" s="130">
        <v>0</v>
      </c>
      <c r="D11" s="130">
        <v>0</v>
      </c>
      <c r="E11" s="130">
        <v>0</v>
      </c>
      <c r="F11" s="130">
        <v>0</v>
      </c>
      <c r="G11" s="130">
        <v>0</v>
      </c>
      <c r="H11" s="130">
        <v>0</v>
      </c>
      <c r="I11" s="130">
        <v>0</v>
      </c>
      <c r="J11" s="130">
        <v>0</v>
      </c>
      <c r="K11" s="130">
        <v>0</v>
      </c>
      <c r="L11" s="130">
        <v>0</v>
      </c>
      <c r="M11" s="130">
        <v>0</v>
      </c>
      <c r="N11" s="130">
        <v>0</v>
      </c>
      <c r="O11" s="130">
        <v>0</v>
      </c>
      <c r="P11" s="130">
        <v>0</v>
      </c>
      <c r="Q11" s="130">
        <v>0</v>
      </c>
      <c r="R11" s="130">
        <v>0</v>
      </c>
      <c r="S11" s="130">
        <v>0</v>
      </c>
      <c r="T11" s="130">
        <v>0</v>
      </c>
      <c r="U11" s="130">
        <v>0</v>
      </c>
      <c r="V11" s="130">
        <v>0</v>
      </c>
      <c r="W11" s="130">
        <v>0</v>
      </c>
      <c r="X11" s="130">
        <v>0</v>
      </c>
      <c r="Y11" s="130">
        <v>0</v>
      </c>
      <c r="Z11" s="130">
        <v>0</v>
      </c>
      <c r="AA11" s="130">
        <v>0</v>
      </c>
      <c r="AB11" s="130">
        <v>0</v>
      </c>
      <c r="AC11" s="130">
        <v>0</v>
      </c>
      <c r="AD11" s="130">
        <v>0</v>
      </c>
      <c r="AE11" s="130">
        <v>0</v>
      </c>
      <c r="AF11" s="130">
        <v>0</v>
      </c>
      <c r="AG11" s="130">
        <v>2E-3</v>
      </c>
      <c r="AH11" s="130">
        <v>4.0000000000000001E-3</v>
      </c>
      <c r="AI11" s="130">
        <v>5.0000000000000001E-3</v>
      </c>
      <c r="AJ11" s="130">
        <v>2E-3</v>
      </c>
      <c r="AK11" s="130">
        <v>1E-3</v>
      </c>
      <c r="AL11" s="130">
        <v>3.49E-2</v>
      </c>
      <c r="AM11" s="130">
        <v>6.0999999999999999E-2</v>
      </c>
      <c r="AN11" s="130">
        <v>6.0999999999999999E-2</v>
      </c>
      <c r="AO11" s="130">
        <v>6.0999999999999999E-2</v>
      </c>
      <c r="AP11" s="130">
        <v>9.2899999999999996E-2</v>
      </c>
      <c r="AQ11" s="130">
        <v>0.23699999999999999</v>
      </c>
      <c r="AR11" s="130">
        <v>0.66278183638261501</v>
      </c>
      <c r="AS11" s="130">
        <v>1.1830000000000001</v>
      </c>
      <c r="AT11" s="130">
        <v>1.238</v>
      </c>
      <c r="AU11" s="130">
        <v>2.176558</v>
      </c>
      <c r="AV11" s="130">
        <v>2.7047690000000002</v>
      </c>
      <c r="AW11" s="130">
        <v>5.05</v>
      </c>
      <c r="AX11" s="130">
        <v>6.5758627366557096</v>
      </c>
      <c r="AY11" s="130">
        <v>12.2102516686888</v>
      </c>
      <c r="AZ11" s="130">
        <v>21.625702160468698</v>
      </c>
      <c r="BA11" s="130">
        <v>33.488871996599499</v>
      </c>
      <c r="BB11" s="130">
        <v>42.373258248355199</v>
      </c>
      <c r="BC11" s="130">
        <v>48.475141213600999</v>
      </c>
      <c r="BD11" s="130">
        <v>55.985621679833997</v>
      </c>
      <c r="BE11" s="131">
        <v>57.013615073603397</v>
      </c>
      <c r="BF11" s="132">
        <v>1.55793302463387E-2</v>
      </c>
      <c r="BG11" s="132">
        <v>0.46398149111590897</v>
      </c>
      <c r="BH11" s="132">
        <v>3.5830273332763098E-2</v>
      </c>
    </row>
    <row r="12" spans="1:62">
      <c r="A12" s="124" t="s">
        <v>260</v>
      </c>
      <c r="B12" s="130">
        <v>0</v>
      </c>
      <c r="C12" s="130">
        <v>0</v>
      </c>
      <c r="D12" s="130">
        <v>0</v>
      </c>
      <c r="E12" s="130">
        <v>0</v>
      </c>
      <c r="F12" s="130">
        <v>0</v>
      </c>
      <c r="G12" s="130">
        <v>0</v>
      </c>
      <c r="H12" s="130">
        <v>0</v>
      </c>
      <c r="I12" s="130">
        <v>0</v>
      </c>
      <c r="J12" s="130">
        <v>0</v>
      </c>
      <c r="K12" s="130">
        <v>0</v>
      </c>
      <c r="L12" s="130">
        <v>0</v>
      </c>
      <c r="M12" s="130">
        <v>0</v>
      </c>
      <c r="N12" s="130">
        <v>0</v>
      </c>
      <c r="O12" s="130">
        <v>0</v>
      </c>
      <c r="P12" s="130">
        <v>0</v>
      </c>
      <c r="Q12" s="130">
        <v>0</v>
      </c>
      <c r="R12" s="130">
        <v>0</v>
      </c>
      <c r="S12" s="130">
        <v>0</v>
      </c>
      <c r="T12" s="130">
        <v>0</v>
      </c>
      <c r="U12" s="130">
        <v>0</v>
      </c>
      <c r="V12" s="130">
        <v>0</v>
      </c>
      <c r="W12" s="130">
        <v>0</v>
      </c>
      <c r="X12" s="130">
        <v>0</v>
      </c>
      <c r="Y12" s="130">
        <v>0</v>
      </c>
      <c r="Z12" s="130">
        <v>0</v>
      </c>
      <c r="AA12" s="130">
        <v>0</v>
      </c>
      <c r="AB12" s="130">
        <v>0</v>
      </c>
      <c r="AC12" s="130">
        <v>0</v>
      </c>
      <c r="AD12" s="130">
        <v>0</v>
      </c>
      <c r="AE12" s="130">
        <v>0</v>
      </c>
      <c r="AF12" s="130">
        <v>0</v>
      </c>
      <c r="AG12" s="130">
        <v>0</v>
      </c>
      <c r="AH12" s="130">
        <v>0</v>
      </c>
      <c r="AI12" s="130">
        <v>0</v>
      </c>
      <c r="AJ12" s="130">
        <v>0</v>
      </c>
      <c r="AK12" s="130">
        <v>0</v>
      </c>
      <c r="AL12" s="130">
        <v>7.0000000000000001E-3</v>
      </c>
      <c r="AM12" s="130">
        <v>7.0000000000000001E-3</v>
      </c>
      <c r="AN12" s="130">
        <v>7.0000000000000001E-3</v>
      </c>
      <c r="AO12" s="130">
        <v>5.0000000000000001E-3</v>
      </c>
      <c r="AP12" s="130">
        <v>7.0000000000000001E-3</v>
      </c>
      <c r="AQ12" s="130">
        <v>7.0000000000000001E-3</v>
      </c>
      <c r="AR12" s="130">
        <v>1.12E-2</v>
      </c>
      <c r="AS12" s="130">
        <v>3.812314E-2</v>
      </c>
      <c r="AT12" s="130">
        <v>7.9014219999999996E-2</v>
      </c>
      <c r="AU12" s="130">
        <v>0.32532599000000001</v>
      </c>
      <c r="AV12" s="130">
        <v>0.33759563999999997</v>
      </c>
      <c r="AW12" s="130">
        <v>0.40838744999999999</v>
      </c>
      <c r="AX12" s="130">
        <v>0.54507556599999996</v>
      </c>
      <c r="AY12" s="130">
        <v>1.44312018</v>
      </c>
      <c r="AZ12" s="130">
        <v>2.1146480099999998</v>
      </c>
      <c r="BA12" s="130">
        <v>2.4518394589999999</v>
      </c>
      <c r="BB12" s="130">
        <v>3.6255593567500002</v>
      </c>
      <c r="BC12" s="130">
        <v>3.5878947166000001</v>
      </c>
      <c r="BD12" s="130">
        <v>4.8952212936371504</v>
      </c>
      <c r="BE12" s="131">
        <v>5.6255406631634601</v>
      </c>
      <c r="BF12" s="132">
        <v>0.146050402414867</v>
      </c>
      <c r="BG12" s="132">
        <v>0.51079906439351896</v>
      </c>
      <c r="BH12" s="132">
        <v>3.5353776347194299E-3</v>
      </c>
    </row>
    <row r="13" spans="1:62">
      <c r="A13" s="124" t="s">
        <v>261</v>
      </c>
      <c r="B13" s="130">
        <v>0</v>
      </c>
      <c r="C13" s="130">
        <v>0</v>
      </c>
      <c r="D13" s="130">
        <v>0</v>
      </c>
      <c r="E13" s="130">
        <v>0</v>
      </c>
      <c r="F13" s="130">
        <v>0</v>
      </c>
      <c r="G13" s="130">
        <v>0</v>
      </c>
      <c r="H13" s="130">
        <v>0</v>
      </c>
      <c r="I13" s="130">
        <v>0</v>
      </c>
      <c r="J13" s="130">
        <v>0</v>
      </c>
      <c r="K13" s="130">
        <v>0</v>
      </c>
      <c r="L13" s="130">
        <v>0</v>
      </c>
      <c r="M13" s="130">
        <v>0</v>
      </c>
      <c r="N13" s="130">
        <v>0</v>
      </c>
      <c r="O13" s="130">
        <v>0</v>
      </c>
      <c r="P13" s="130">
        <v>0</v>
      </c>
      <c r="Q13" s="130">
        <v>0</v>
      </c>
      <c r="R13" s="130">
        <v>0</v>
      </c>
      <c r="S13" s="130">
        <v>0</v>
      </c>
      <c r="T13" s="130">
        <v>0</v>
      </c>
      <c r="U13" s="130">
        <v>0</v>
      </c>
      <c r="V13" s="130">
        <v>0</v>
      </c>
      <c r="W13" s="130">
        <v>0</v>
      </c>
      <c r="X13" s="130">
        <v>0</v>
      </c>
      <c r="Y13" s="130">
        <v>0</v>
      </c>
      <c r="Z13" s="130">
        <v>0</v>
      </c>
      <c r="AA13" s="130">
        <v>0</v>
      </c>
      <c r="AB13" s="130">
        <v>0</v>
      </c>
      <c r="AC13" s="130">
        <v>0</v>
      </c>
      <c r="AD13" s="130">
        <v>0</v>
      </c>
      <c r="AE13" s="130">
        <v>0</v>
      </c>
      <c r="AF13" s="130">
        <v>0</v>
      </c>
      <c r="AG13" s="130">
        <v>0</v>
      </c>
      <c r="AH13" s="130">
        <v>0</v>
      </c>
      <c r="AI13" s="130">
        <v>0</v>
      </c>
      <c r="AJ13" s="130">
        <v>0</v>
      </c>
      <c r="AK13" s="130">
        <v>0</v>
      </c>
      <c r="AL13" s="130">
        <v>0</v>
      </c>
      <c r="AM13" s="130">
        <v>0</v>
      </c>
      <c r="AN13" s="130">
        <v>0</v>
      </c>
      <c r="AO13" s="130">
        <v>5.1990000000000001E-2</v>
      </c>
      <c r="AP13" s="130">
        <v>4.9480000000000003E-2</v>
      </c>
      <c r="AQ13" s="130">
        <v>6.2981392789999702E-2</v>
      </c>
      <c r="AR13" s="130">
        <v>4.9890974919999699E-2</v>
      </c>
      <c r="AS13" s="130">
        <v>5.3918166709999701E-2</v>
      </c>
      <c r="AT13" s="130">
        <v>5.77078140299997E-2</v>
      </c>
      <c r="AU13" s="130">
        <v>3.8569919909999702E-2</v>
      </c>
      <c r="AV13" s="130">
        <v>4.1271944579999699E-2</v>
      </c>
      <c r="AW13" s="130">
        <v>5.4854711329999702E-2</v>
      </c>
      <c r="AX13" s="130">
        <v>5.7624802599999699E-2</v>
      </c>
      <c r="AY13" s="130">
        <v>7.0230297880000001E-2</v>
      </c>
      <c r="AZ13" s="130">
        <v>6.8377448310000005E-2</v>
      </c>
      <c r="BA13" s="130">
        <v>5.0887341359999998E-2</v>
      </c>
      <c r="BB13" s="130">
        <v>3.0714192200000001E-3</v>
      </c>
      <c r="BC13" s="130">
        <v>5.5437175929999999E-2</v>
      </c>
      <c r="BD13" s="130">
        <v>6.3324063E-2</v>
      </c>
      <c r="BE13" s="131">
        <v>2.902352888E-2</v>
      </c>
      <c r="BF13" s="132">
        <v>-0.54291894345495395</v>
      </c>
      <c r="BG13" s="132">
        <v>9.3305415765754206E-3</v>
      </c>
      <c r="BH13" s="132">
        <v>1.82398708011977E-5</v>
      </c>
    </row>
    <row r="14" spans="1:62">
      <c r="A14" s="124" t="s">
        <v>262</v>
      </c>
      <c r="B14" s="130">
        <v>0</v>
      </c>
      <c r="C14" s="130">
        <v>0</v>
      </c>
      <c r="D14" s="130">
        <v>0</v>
      </c>
      <c r="E14" s="130">
        <v>0</v>
      </c>
      <c r="F14" s="130">
        <v>0</v>
      </c>
      <c r="G14" s="130">
        <v>0</v>
      </c>
      <c r="H14" s="130">
        <v>0</v>
      </c>
      <c r="I14" s="130">
        <v>0</v>
      </c>
      <c r="J14" s="130">
        <v>0</v>
      </c>
      <c r="K14" s="130">
        <v>0</v>
      </c>
      <c r="L14" s="130">
        <v>0</v>
      </c>
      <c r="M14" s="130">
        <v>0</v>
      </c>
      <c r="N14" s="130">
        <v>0</v>
      </c>
      <c r="O14" s="130">
        <v>0</v>
      </c>
      <c r="P14" s="130">
        <v>0</v>
      </c>
      <c r="Q14" s="130">
        <v>0</v>
      </c>
      <c r="R14" s="130">
        <v>0</v>
      </c>
      <c r="S14" s="130">
        <v>0</v>
      </c>
      <c r="T14" s="130">
        <v>0</v>
      </c>
      <c r="U14" s="130">
        <v>0</v>
      </c>
      <c r="V14" s="130">
        <v>0</v>
      </c>
      <c r="W14" s="130">
        <v>0</v>
      </c>
      <c r="X14" s="130">
        <v>0</v>
      </c>
      <c r="Y14" s="130">
        <v>0</v>
      </c>
      <c r="Z14" s="130">
        <v>0</v>
      </c>
      <c r="AA14" s="130">
        <v>0</v>
      </c>
      <c r="AB14" s="130">
        <v>0</v>
      </c>
      <c r="AC14" s="130">
        <v>0</v>
      </c>
      <c r="AD14" s="130">
        <v>0</v>
      </c>
      <c r="AE14" s="130">
        <v>0</v>
      </c>
      <c r="AF14" s="130">
        <v>0</v>
      </c>
      <c r="AG14" s="130">
        <v>0</v>
      </c>
      <c r="AH14" s="130">
        <v>0</v>
      </c>
      <c r="AI14" s="130">
        <v>0</v>
      </c>
      <c r="AJ14" s="130">
        <v>0</v>
      </c>
      <c r="AK14" s="130">
        <v>0</v>
      </c>
      <c r="AL14" s="130">
        <v>0</v>
      </c>
      <c r="AM14" s="130">
        <v>0</v>
      </c>
      <c r="AN14" s="130">
        <v>0</v>
      </c>
      <c r="AO14" s="130">
        <v>0</v>
      </c>
      <c r="AP14" s="130">
        <v>0</v>
      </c>
      <c r="AQ14" s="130">
        <v>0</v>
      </c>
      <c r="AR14" s="130">
        <v>9.6213500000000003E-4</v>
      </c>
      <c r="AS14" s="130">
        <v>2.6824610000000001E-3</v>
      </c>
      <c r="AT14" s="130">
        <v>3.2044166659999998E-3</v>
      </c>
      <c r="AU14" s="130">
        <v>3.4348500000000001E-3</v>
      </c>
      <c r="AV14" s="130">
        <v>3.3446700000000001E-3</v>
      </c>
      <c r="AW14" s="130">
        <v>2.3983680000000001E-3</v>
      </c>
      <c r="AX14" s="130">
        <v>5.6702974647999997E-2</v>
      </c>
      <c r="AY14" s="130">
        <v>7.9742466538000004E-2</v>
      </c>
      <c r="AZ14" s="130">
        <v>9.8806316921000004E-2</v>
      </c>
      <c r="BA14" s="130">
        <v>8.3958750247000002E-2</v>
      </c>
      <c r="BB14" s="130">
        <v>7.3400000000000007E-2</v>
      </c>
      <c r="BC14" s="130">
        <v>8.0257771290999994E-2</v>
      </c>
      <c r="BD14" s="130">
        <v>8.5526937250000101E-2</v>
      </c>
      <c r="BE14" s="131">
        <v>8.5526937250000101E-2</v>
      </c>
      <c r="BF14" s="132">
        <v>-2.7322404371584699E-3</v>
      </c>
      <c r="BG14" s="132">
        <v>0.38878620460707303</v>
      </c>
      <c r="BH14" s="132">
        <v>5.3749504132046902E-5</v>
      </c>
    </row>
    <row r="15" spans="1:62">
      <c r="A15" s="124" t="s">
        <v>263</v>
      </c>
      <c r="B15" s="130">
        <v>0</v>
      </c>
      <c r="C15" s="130">
        <v>0</v>
      </c>
      <c r="D15" s="130">
        <v>0</v>
      </c>
      <c r="E15" s="130">
        <v>0</v>
      </c>
      <c r="F15" s="130">
        <v>0</v>
      </c>
      <c r="G15" s="130">
        <v>0</v>
      </c>
      <c r="H15" s="130">
        <v>0</v>
      </c>
      <c r="I15" s="130">
        <v>0</v>
      </c>
      <c r="J15" s="130">
        <v>0</v>
      </c>
      <c r="K15" s="130">
        <v>0</v>
      </c>
      <c r="L15" s="130">
        <v>0</v>
      </c>
      <c r="M15" s="130">
        <v>0</v>
      </c>
      <c r="N15" s="130">
        <v>0</v>
      </c>
      <c r="O15" s="130">
        <v>0</v>
      </c>
      <c r="P15" s="130">
        <v>0</v>
      </c>
      <c r="Q15" s="130">
        <v>0</v>
      </c>
      <c r="R15" s="130">
        <v>0</v>
      </c>
      <c r="S15" s="130">
        <v>0</v>
      </c>
      <c r="T15" s="130">
        <v>0</v>
      </c>
      <c r="U15" s="130">
        <v>0</v>
      </c>
      <c r="V15" s="130">
        <v>0</v>
      </c>
      <c r="W15" s="130">
        <v>0</v>
      </c>
      <c r="X15" s="130">
        <v>0</v>
      </c>
      <c r="Y15" s="130">
        <v>0</v>
      </c>
      <c r="Z15" s="130">
        <v>0</v>
      </c>
      <c r="AA15" s="130">
        <v>0</v>
      </c>
      <c r="AB15" s="130">
        <v>0</v>
      </c>
      <c r="AC15" s="130">
        <v>0</v>
      </c>
      <c r="AD15" s="130">
        <v>0</v>
      </c>
      <c r="AE15" s="130">
        <v>0</v>
      </c>
      <c r="AF15" s="130">
        <v>0</v>
      </c>
      <c r="AG15" s="130">
        <v>4.0000000000000002E-4</v>
      </c>
      <c r="AH15" s="130">
        <v>5.9999999999999995E-4</v>
      </c>
      <c r="AI15" s="130">
        <v>5.0000000000000001E-4</v>
      </c>
      <c r="AJ15" s="130">
        <v>5.9999999999999995E-4</v>
      </c>
      <c r="AK15" s="130">
        <v>8.0000000000000004E-4</v>
      </c>
      <c r="AL15" s="130">
        <v>1.1999999999999999E-3</v>
      </c>
      <c r="AM15" s="130">
        <v>1.1999999999999999E-3</v>
      </c>
      <c r="AN15" s="130">
        <v>1.1999999999999999E-3</v>
      </c>
      <c r="AO15" s="130">
        <v>1.1999999999999999E-3</v>
      </c>
      <c r="AP15" s="130">
        <v>1.1999999999999999E-3</v>
      </c>
      <c r="AQ15" s="130">
        <v>1.1999999999999999E-3</v>
      </c>
      <c r="AR15" s="130">
        <v>1.1999999999999999E-3</v>
      </c>
      <c r="AS15" s="130">
        <v>1.1999999999999999E-3</v>
      </c>
      <c r="AT15" s="130">
        <v>1.1999999999999999E-3</v>
      </c>
      <c r="AU15" s="130">
        <v>1.1999999999999999E-3</v>
      </c>
      <c r="AV15" s="130">
        <v>1.1999999999999999E-3</v>
      </c>
      <c r="AW15" s="130">
        <v>1.1999999999999999E-3</v>
      </c>
      <c r="AX15" s="130">
        <v>1.1999999999999999E-3</v>
      </c>
      <c r="AY15" s="130">
        <v>0.25750000000000001</v>
      </c>
      <c r="AZ15" s="130">
        <v>0.59437413148867002</v>
      </c>
      <c r="BA15" s="130">
        <v>1.0541146262971</v>
      </c>
      <c r="BB15" s="130">
        <v>1.0734322679999999</v>
      </c>
      <c r="BC15" s="130">
        <v>1.5024381678166701</v>
      </c>
      <c r="BD15" s="130">
        <v>1.655</v>
      </c>
      <c r="BE15" s="131">
        <v>1.804</v>
      </c>
      <c r="BF15" s="132">
        <v>8.7051986858831504E-2</v>
      </c>
      <c r="BG15" s="132">
        <v>1.0604480787431001</v>
      </c>
      <c r="BH15" s="132">
        <v>1.1337259180786599E-3</v>
      </c>
    </row>
    <row r="16" spans="1:62">
      <c r="A16" s="124" t="s">
        <v>264</v>
      </c>
      <c r="B16" s="130">
        <v>0</v>
      </c>
      <c r="C16" s="130">
        <v>0</v>
      </c>
      <c r="D16" s="130">
        <v>0</v>
      </c>
      <c r="E16" s="130">
        <v>0</v>
      </c>
      <c r="F16" s="130">
        <v>0</v>
      </c>
      <c r="G16" s="130">
        <v>0</v>
      </c>
      <c r="H16" s="130">
        <v>0</v>
      </c>
      <c r="I16" s="130">
        <v>0</v>
      </c>
      <c r="J16" s="130">
        <v>0</v>
      </c>
      <c r="K16" s="130">
        <v>0</v>
      </c>
      <c r="L16" s="130">
        <v>0</v>
      </c>
      <c r="M16" s="130">
        <v>0</v>
      </c>
      <c r="N16" s="130">
        <v>0</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v>
      </c>
      <c r="AJ16" s="130">
        <v>0</v>
      </c>
      <c r="AK16" s="130">
        <v>0</v>
      </c>
      <c r="AL16" s="130">
        <v>0</v>
      </c>
      <c r="AM16" s="130">
        <v>0</v>
      </c>
      <c r="AN16" s="130">
        <v>0</v>
      </c>
      <c r="AO16" s="130">
        <v>0</v>
      </c>
      <c r="AP16" s="130">
        <v>0</v>
      </c>
      <c r="AQ16" s="130">
        <v>0</v>
      </c>
      <c r="AR16" s="130">
        <v>0</v>
      </c>
      <c r="AS16" s="130">
        <v>0</v>
      </c>
      <c r="AT16" s="130">
        <v>0</v>
      </c>
      <c r="AU16" s="130">
        <v>0</v>
      </c>
      <c r="AV16" s="130">
        <v>0</v>
      </c>
      <c r="AW16" s="130">
        <v>0</v>
      </c>
      <c r="AX16" s="130">
        <v>0</v>
      </c>
      <c r="AY16" s="130">
        <v>0</v>
      </c>
      <c r="AZ16" s="130">
        <v>0</v>
      </c>
      <c r="BA16" s="130">
        <v>0</v>
      </c>
      <c r="BB16" s="130">
        <v>0</v>
      </c>
      <c r="BC16" s="130">
        <v>0</v>
      </c>
      <c r="BD16" s="130">
        <v>0</v>
      </c>
      <c r="BE16" s="131">
        <v>0</v>
      </c>
      <c r="BF16" s="132">
        <v>0</v>
      </c>
      <c r="BG16" s="132">
        <v>0</v>
      </c>
      <c r="BH16" s="132">
        <v>0</v>
      </c>
    </row>
    <row r="17" spans="1:60">
      <c r="A17" s="124" t="s">
        <v>265</v>
      </c>
      <c r="B17" s="130">
        <v>0</v>
      </c>
      <c r="C17" s="130">
        <v>0</v>
      </c>
      <c r="D17" s="130">
        <v>0</v>
      </c>
      <c r="E17" s="130">
        <v>0</v>
      </c>
      <c r="F17" s="130">
        <v>0</v>
      </c>
      <c r="G17" s="130">
        <v>0</v>
      </c>
      <c r="H17" s="130">
        <v>0</v>
      </c>
      <c r="I17" s="130">
        <v>0</v>
      </c>
      <c r="J17" s="130">
        <v>0</v>
      </c>
      <c r="K17" s="130">
        <v>0</v>
      </c>
      <c r="L17" s="130">
        <v>0</v>
      </c>
      <c r="M17" s="130">
        <v>0</v>
      </c>
      <c r="N17" s="130">
        <v>0</v>
      </c>
      <c r="O17" s="130">
        <v>0</v>
      </c>
      <c r="P17" s="130">
        <v>0</v>
      </c>
      <c r="Q17" s="130">
        <v>0</v>
      </c>
      <c r="R17" s="130">
        <v>0</v>
      </c>
      <c r="S17" s="130">
        <v>0</v>
      </c>
      <c r="T17" s="130">
        <v>0</v>
      </c>
      <c r="U17" s="130">
        <v>0</v>
      </c>
      <c r="V17" s="130">
        <v>0</v>
      </c>
      <c r="W17" s="130">
        <v>0</v>
      </c>
      <c r="X17" s="130">
        <v>0</v>
      </c>
      <c r="Y17" s="130">
        <v>0</v>
      </c>
      <c r="Z17" s="130">
        <v>0</v>
      </c>
      <c r="AA17" s="130">
        <v>0</v>
      </c>
      <c r="AB17" s="130">
        <v>0</v>
      </c>
      <c r="AC17" s="130">
        <v>0</v>
      </c>
      <c r="AD17" s="130">
        <v>0</v>
      </c>
      <c r="AE17" s="130">
        <v>0</v>
      </c>
      <c r="AF17" s="130">
        <v>0</v>
      </c>
      <c r="AG17" s="130">
        <v>0</v>
      </c>
      <c r="AH17" s="130">
        <v>0</v>
      </c>
      <c r="AI17" s="130">
        <v>0</v>
      </c>
      <c r="AJ17" s="130">
        <v>0</v>
      </c>
      <c r="AK17" s="130">
        <v>0</v>
      </c>
      <c r="AL17" s="130">
        <v>0</v>
      </c>
      <c r="AM17" s="130">
        <v>0</v>
      </c>
      <c r="AN17" s="130">
        <v>0</v>
      </c>
      <c r="AO17" s="130">
        <v>0</v>
      </c>
      <c r="AP17" s="130">
        <v>0</v>
      </c>
      <c r="AQ17" s="130">
        <v>0</v>
      </c>
      <c r="AR17" s="130">
        <v>0</v>
      </c>
      <c r="AS17" s="130">
        <v>0</v>
      </c>
      <c r="AT17" s="130">
        <v>0</v>
      </c>
      <c r="AU17" s="130">
        <v>0</v>
      </c>
      <c r="AV17" s="130">
        <v>0</v>
      </c>
      <c r="AW17" s="130">
        <v>0</v>
      </c>
      <c r="AX17" s="130">
        <v>0</v>
      </c>
      <c r="AY17" s="130">
        <v>0</v>
      </c>
      <c r="AZ17" s="130">
        <v>1.2600000000000001E-3</v>
      </c>
      <c r="BA17" s="130">
        <v>0</v>
      </c>
      <c r="BB17" s="130">
        <v>0</v>
      </c>
      <c r="BC17" s="130">
        <v>0</v>
      </c>
      <c r="BD17" s="130">
        <v>0</v>
      </c>
      <c r="BE17" s="131">
        <v>0</v>
      </c>
      <c r="BF17" s="132">
        <v>0</v>
      </c>
      <c r="BG17" s="132">
        <v>0</v>
      </c>
      <c r="BH17" s="132">
        <v>0</v>
      </c>
    </row>
    <row r="18" spans="1:60">
      <c r="A18" s="124" t="s">
        <v>189</v>
      </c>
      <c r="B18" s="130">
        <v>0</v>
      </c>
      <c r="C18" s="130">
        <v>0</v>
      </c>
      <c r="D18" s="130">
        <v>0</v>
      </c>
      <c r="E18" s="130">
        <v>0</v>
      </c>
      <c r="F18" s="130">
        <v>0</v>
      </c>
      <c r="G18" s="130">
        <v>0</v>
      </c>
      <c r="H18" s="130">
        <v>0</v>
      </c>
      <c r="I18" s="130">
        <v>0</v>
      </c>
      <c r="J18" s="130">
        <v>0</v>
      </c>
      <c r="K18" s="130">
        <v>0</v>
      </c>
      <c r="L18" s="130">
        <v>0</v>
      </c>
      <c r="M18" s="130">
        <v>0</v>
      </c>
      <c r="N18" s="130">
        <v>0</v>
      </c>
      <c r="O18" s="130">
        <v>0</v>
      </c>
      <c r="P18" s="130">
        <v>0</v>
      </c>
      <c r="Q18" s="130">
        <v>0</v>
      </c>
      <c r="R18" s="130">
        <v>0</v>
      </c>
      <c r="S18" s="130">
        <v>0</v>
      </c>
      <c r="T18" s="130">
        <v>0</v>
      </c>
      <c r="U18" s="130">
        <v>0</v>
      </c>
      <c r="V18" s="130">
        <v>0</v>
      </c>
      <c r="W18" s="130">
        <v>0</v>
      </c>
      <c r="X18" s="130">
        <v>0</v>
      </c>
      <c r="Y18" s="130">
        <v>0</v>
      </c>
      <c r="Z18" s="130">
        <v>0</v>
      </c>
      <c r="AA18" s="130">
        <v>0</v>
      </c>
      <c r="AB18" s="130">
        <v>0</v>
      </c>
      <c r="AC18" s="130">
        <v>0</v>
      </c>
      <c r="AD18" s="130">
        <v>0</v>
      </c>
      <c r="AE18" s="130">
        <v>0</v>
      </c>
      <c r="AF18" s="130">
        <v>0</v>
      </c>
      <c r="AG18" s="130">
        <v>2.2590362999999999E-2</v>
      </c>
      <c r="AH18" s="130">
        <v>7.5712470000000004E-2</v>
      </c>
      <c r="AI18" s="130">
        <v>6.4208431309999994E-2</v>
      </c>
      <c r="AJ18" s="130">
        <v>9.9656085670000005E-2</v>
      </c>
      <c r="AK18" s="130">
        <v>0.17497908179999999</v>
      </c>
      <c r="AL18" s="130">
        <v>0.17942420270000001</v>
      </c>
      <c r="AM18" s="130">
        <v>0.2543143672</v>
      </c>
      <c r="AN18" s="130">
        <v>0.2302238435</v>
      </c>
      <c r="AO18" s="130">
        <v>0.2554340283</v>
      </c>
      <c r="AP18" s="130">
        <v>0.20231311430000001</v>
      </c>
      <c r="AQ18" s="130">
        <v>0.2721626218</v>
      </c>
      <c r="AR18" s="130">
        <v>0.2403966951</v>
      </c>
      <c r="AS18" s="130">
        <v>0.19807720509999999</v>
      </c>
      <c r="AT18" s="130">
        <v>0.42138656219999998</v>
      </c>
      <c r="AU18" s="130">
        <v>0.52187279580000001</v>
      </c>
      <c r="AV18" s="130">
        <v>0.74175713177000002</v>
      </c>
      <c r="AW18" s="130">
        <v>1.12925645</v>
      </c>
      <c r="AX18" s="130">
        <v>1.34897902023</v>
      </c>
      <c r="AY18" s="130">
        <v>2.0939536707299999</v>
      </c>
      <c r="AZ18" s="130">
        <v>3.13533065138963</v>
      </c>
      <c r="BA18" s="130">
        <v>3.2994716978162102</v>
      </c>
      <c r="BB18" s="130">
        <v>3.2095746779413798</v>
      </c>
      <c r="BC18" s="130">
        <v>4.4355498537694897</v>
      </c>
      <c r="BD18" s="130">
        <v>4.4001759886380203</v>
      </c>
      <c r="BE18" s="131">
        <v>3.6265850466363698</v>
      </c>
      <c r="BF18" s="132">
        <v>-0.178060979001293</v>
      </c>
      <c r="BG18" s="132">
        <v>0.264383839874684</v>
      </c>
      <c r="BH18" s="132">
        <v>2.2791316305366799E-3</v>
      </c>
    </row>
    <row r="19" spans="1:60">
      <c r="A19" s="124" t="s">
        <v>266</v>
      </c>
      <c r="B19" s="130">
        <v>0</v>
      </c>
      <c r="C19" s="130">
        <v>0</v>
      </c>
      <c r="D19" s="130">
        <v>0</v>
      </c>
      <c r="E19" s="130">
        <v>0</v>
      </c>
      <c r="F19" s="130">
        <v>0</v>
      </c>
      <c r="G19" s="130">
        <v>0</v>
      </c>
      <c r="H19" s="130">
        <v>0</v>
      </c>
      <c r="I19" s="130">
        <v>0</v>
      </c>
      <c r="J19" s="130">
        <v>0</v>
      </c>
      <c r="K19" s="130">
        <v>0</v>
      </c>
      <c r="L19" s="130">
        <v>0</v>
      </c>
      <c r="M19" s="130">
        <v>0</v>
      </c>
      <c r="N19" s="130">
        <v>0</v>
      </c>
      <c r="O19" s="130">
        <v>0</v>
      </c>
      <c r="P19" s="130">
        <v>0</v>
      </c>
      <c r="Q19" s="130">
        <v>0</v>
      </c>
      <c r="R19" s="130">
        <v>0</v>
      </c>
      <c r="S19" s="130">
        <v>0</v>
      </c>
      <c r="T19" s="130">
        <v>0</v>
      </c>
      <c r="U19" s="130">
        <v>0</v>
      </c>
      <c r="V19" s="130">
        <v>0</v>
      </c>
      <c r="W19" s="130">
        <v>0</v>
      </c>
      <c r="X19" s="130">
        <v>0</v>
      </c>
      <c r="Y19" s="130">
        <v>0</v>
      </c>
      <c r="Z19" s="130">
        <v>0</v>
      </c>
      <c r="AA19" s="130">
        <v>0</v>
      </c>
      <c r="AB19" s="130">
        <v>0</v>
      </c>
      <c r="AC19" s="130">
        <v>0</v>
      </c>
      <c r="AD19" s="130">
        <v>1.71717171717172E-3</v>
      </c>
      <c r="AE19" s="130">
        <v>7.7777777777777802E-3</v>
      </c>
      <c r="AF19" s="130">
        <v>7.7777777777777802E-3</v>
      </c>
      <c r="AG19" s="130">
        <v>7.3656222222222203E-3</v>
      </c>
      <c r="AH19" s="130">
        <v>8.0215279797979794E-3</v>
      </c>
      <c r="AI19" s="130">
        <v>9.1229488888888901E-3</v>
      </c>
      <c r="AJ19" s="130">
        <v>1.14348346464646E-2</v>
      </c>
      <c r="AK19" s="130">
        <v>3.9549713939393903E-2</v>
      </c>
      <c r="AL19" s="130">
        <v>4.8077822626262597E-2</v>
      </c>
      <c r="AM19" s="130">
        <v>6.0919371212121202E-2</v>
      </c>
      <c r="AN19" s="130">
        <v>6.4691610303030306E-2</v>
      </c>
      <c r="AO19" s="130">
        <v>9.5316463636363605E-2</v>
      </c>
      <c r="AP19" s="130">
        <v>0.106660361212121</v>
      </c>
      <c r="AQ19" s="130">
        <v>0.122777255757576</v>
      </c>
      <c r="AR19" s="130">
        <v>0.12855733334024699</v>
      </c>
      <c r="AS19" s="130">
        <v>0.13896950508602901</v>
      </c>
      <c r="AT19" s="130">
        <v>0.19326407123087599</v>
      </c>
      <c r="AU19" s="130">
        <v>0.28157760490594502</v>
      </c>
      <c r="AV19" s="130">
        <v>0.35027307854258999</v>
      </c>
      <c r="AW19" s="130">
        <v>0.66888537330119302</v>
      </c>
      <c r="AX19" s="130">
        <v>1.00747357083134</v>
      </c>
      <c r="AY19" s="130">
        <v>1.06004870530391</v>
      </c>
      <c r="AZ19" s="130">
        <v>1.1451631403137701</v>
      </c>
      <c r="BA19" s="130">
        <v>1.1635691760503699</v>
      </c>
      <c r="BB19" s="130">
        <v>1.3202364784757701</v>
      </c>
      <c r="BC19" s="130">
        <v>1.4114033126624399</v>
      </c>
      <c r="BD19" s="130">
        <v>1.85441270163084</v>
      </c>
      <c r="BE19" s="131">
        <v>2.2558425977351502</v>
      </c>
      <c r="BF19" s="132">
        <v>0.21314909641813201</v>
      </c>
      <c r="BG19" s="132">
        <v>0.25373435588623999</v>
      </c>
      <c r="BH19" s="132">
        <v>1.41768692913428E-3</v>
      </c>
    </row>
    <row r="20" spans="1:60">
      <c r="A20" s="124" t="s">
        <v>267</v>
      </c>
      <c r="B20" s="130">
        <v>0</v>
      </c>
      <c r="C20" s="130">
        <v>0</v>
      </c>
      <c r="D20" s="130">
        <v>0</v>
      </c>
      <c r="E20" s="130">
        <v>0</v>
      </c>
      <c r="F20" s="130">
        <v>0</v>
      </c>
      <c r="G20" s="130">
        <v>0</v>
      </c>
      <c r="H20" s="130">
        <v>0</v>
      </c>
      <c r="I20" s="130">
        <v>0</v>
      </c>
      <c r="J20" s="130">
        <v>0</v>
      </c>
      <c r="K20" s="130">
        <v>0</v>
      </c>
      <c r="L20" s="130">
        <v>0</v>
      </c>
      <c r="M20" s="130">
        <v>0</v>
      </c>
      <c r="N20" s="130">
        <v>0</v>
      </c>
      <c r="O20" s="130">
        <v>0</v>
      </c>
      <c r="P20" s="130">
        <v>0</v>
      </c>
      <c r="Q20" s="130">
        <v>0</v>
      </c>
      <c r="R20" s="130">
        <v>0</v>
      </c>
      <c r="S20" s="130">
        <v>0</v>
      </c>
      <c r="T20" s="130">
        <v>0</v>
      </c>
      <c r="U20" s="130">
        <v>0</v>
      </c>
      <c r="V20" s="130">
        <v>0</v>
      </c>
      <c r="W20" s="130">
        <v>0</v>
      </c>
      <c r="X20" s="130">
        <v>0</v>
      </c>
      <c r="Y20" s="130">
        <v>0</v>
      </c>
      <c r="Z20" s="130">
        <v>0</v>
      </c>
      <c r="AA20" s="130">
        <v>0</v>
      </c>
      <c r="AB20" s="130">
        <v>0</v>
      </c>
      <c r="AC20" s="130">
        <v>0</v>
      </c>
      <c r="AD20" s="130">
        <v>0</v>
      </c>
      <c r="AE20" s="130">
        <v>0</v>
      </c>
      <c r="AF20" s="130">
        <v>0</v>
      </c>
      <c r="AG20" s="130">
        <v>0</v>
      </c>
      <c r="AH20" s="130">
        <v>0</v>
      </c>
      <c r="AI20" s="130">
        <v>0</v>
      </c>
      <c r="AJ20" s="130">
        <v>0</v>
      </c>
      <c r="AK20" s="130">
        <v>1.0280000000000001E-3</v>
      </c>
      <c r="AL20" s="130">
        <v>1.0280000000000001E-3</v>
      </c>
      <c r="AM20" s="130">
        <v>1.0280000000000001E-3</v>
      </c>
      <c r="AN20" s="130">
        <v>1.0280000000000001E-3</v>
      </c>
      <c r="AO20" s="130">
        <v>1.0280000000000001E-3</v>
      </c>
      <c r="AP20" s="130">
        <v>1.0280000000000001E-3</v>
      </c>
      <c r="AQ20" s="130">
        <v>1.0280000000000001E-3</v>
      </c>
      <c r="AR20" s="130">
        <v>4.8779999046325703E-3</v>
      </c>
      <c r="AS20" s="130">
        <v>1.25120000953674E-2</v>
      </c>
      <c r="AT20" s="130">
        <v>4.7319000095367401E-2</v>
      </c>
      <c r="AU20" s="130">
        <v>7.5236999855041495E-2</v>
      </c>
      <c r="AV20" s="130">
        <v>0.117556999900818</v>
      </c>
      <c r="AW20" s="130">
        <v>0.11930299998855599</v>
      </c>
      <c r="AX20" s="130">
        <v>0.15063700011825601</v>
      </c>
      <c r="AY20" s="130">
        <v>0.74734351308392299</v>
      </c>
      <c r="AZ20" s="130">
        <v>2.0833899999313399</v>
      </c>
      <c r="BA20" s="130">
        <v>3.0369314440266999</v>
      </c>
      <c r="BB20" s="130">
        <v>3.8416772559351502</v>
      </c>
      <c r="BC20" s="130">
        <v>4.7981217331945496</v>
      </c>
      <c r="BD20" s="130">
        <v>4.8296910001945497</v>
      </c>
      <c r="BE20" s="131">
        <v>5.5079945851846501</v>
      </c>
      <c r="BF20" s="132">
        <v>0.137328541190336</v>
      </c>
      <c r="BG20" s="132">
        <v>0.58813851664868699</v>
      </c>
      <c r="BH20" s="132">
        <v>3.4615056640026499E-3</v>
      </c>
    </row>
    <row r="21" spans="1:60" s="125" customFormat="1">
      <c r="A21" s="133" t="s">
        <v>268</v>
      </c>
      <c r="B21" s="134">
        <v>0</v>
      </c>
      <c r="C21" s="134">
        <v>0</v>
      </c>
      <c r="D21" s="134">
        <v>0</v>
      </c>
      <c r="E21" s="134">
        <v>0</v>
      </c>
      <c r="F21" s="134">
        <v>0</v>
      </c>
      <c r="G21" s="134">
        <v>0</v>
      </c>
      <c r="H21" s="134">
        <v>0</v>
      </c>
      <c r="I21" s="134">
        <v>0</v>
      </c>
      <c r="J21" s="134">
        <v>0</v>
      </c>
      <c r="K21" s="134">
        <v>0</v>
      </c>
      <c r="L21" s="134">
        <v>0</v>
      </c>
      <c r="M21" s="134">
        <v>0</v>
      </c>
      <c r="N21" s="134">
        <v>0</v>
      </c>
      <c r="O21" s="134">
        <v>0</v>
      </c>
      <c r="P21" s="134">
        <v>0</v>
      </c>
      <c r="Q21" s="134">
        <v>0</v>
      </c>
      <c r="R21" s="134">
        <v>0</v>
      </c>
      <c r="S21" s="134">
        <v>0</v>
      </c>
      <c r="T21" s="134">
        <v>0</v>
      </c>
      <c r="U21" s="134">
        <v>0</v>
      </c>
      <c r="V21" s="134">
        <v>0</v>
      </c>
      <c r="W21" s="134">
        <v>0</v>
      </c>
      <c r="X21" s="134">
        <v>0</v>
      </c>
      <c r="Y21" s="134">
        <v>0</v>
      </c>
      <c r="Z21" s="134">
        <v>0</v>
      </c>
      <c r="AA21" s="134">
        <v>0</v>
      </c>
      <c r="AB21" s="134">
        <v>0</v>
      </c>
      <c r="AC21" s="134">
        <v>0</v>
      </c>
      <c r="AD21" s="134">
        <v>1.71717171717172E-3</v>
      </c>
      <c r="AE21" s="134">
        <v>7.7777777777777802E-3</v>
      </c>
      <c r="AF21" s="134">
        <v>7.7777777777777802E-3</v>
      </c>
      <c r="AG21" s="134">
        <v>4.1973985222222197E-2</v>
      </c>
      <c r="AH21" s="134">
        <v>0.102925997979798</v>
      </c>
      <c r="AI21" s="134">
        <v>0.111372380198889</v>
      </c>
      <c r="AJ21" s="134">
        <v>0.148471920316465</v>
      </c>
      <c r="AK21" s="134">
        <v>0.25211479573939399</v>
      </c>
      <c r="AL21" s="134">
        <v>0.320991025326263</v>
      </c>
      <c r="AM21" s="134">
        <v>0.458866738412121</v>
      </c>
      <c r="AN21" s="134">
        <v>0.44309745380303001</v>
      </c>
      <c r="AO21" s="134">
        <v>0.54341449193636404</v>
      </c>
      <c r="AP21" s="134">
        <v>0.53230114051212096</v>
      </c>
      <c r="AQ21" s="134">
        <v>0.77378927034757605</v>
      </c>
      <c r="AR21" s="134">
        <v>1.1614599746475001</v>
      </c>
      <c r="AS21" s="134">
        <v>1.6704335559914001</v>
      </c>
      <c r="AT21" s="134">
        <v>2.0779276128222399</v>
      </c>
      <c r="AU21" s="134">
        <v>3.4491277666709901</v>
      </c>
      <c r="AV21" s="134">
        <v>4.3243590147934103</v>
      </c>
      <c r="AW21" s="134">
        <v>7.80414735195275</v>
      </c>
      <c r="AX21" s="134">
        <v>10.1969105470833</v>
      </c>
      <c r="AY21" s="134">
        <v>18.581681502224601</v>
      </c>
      <c r="AZ21" s="134">
        <v>31.4603868218231</v>
      </c>
      <c r="BA21" s="134">
        <v>45.177003491396903</v>
      </c>
      <c r="BB21" s="134">
        <v>56.131776704677499</v>
      </c>
      <c r="BC21" s="134">
        <v>65.7589869448652</v>
      </c>
      <c r="BD21" s="134">
        <v>78.764940088184602</v>
      </c>
      <c r="BE21" s="134">
        <v>85.418426049307399</v>
      </c>
      <c r="BF21" s="135">
        <v>8.1509644725236793E-2</v>
      </c>
      <c r="BG21" s="135">
        <v>0.43836879723053002</v>
      </c>
      <c r="BH21" s="135">
        <v>5.3681310140568497E-2</v>
      </c>
    </row>
    <row r="22" spans="1:6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1"/>
      <c r="BF22" s="132"/>
      <c r="BG22" s="132"/>
      <c r="BH22" s="132"/>
    </row>
    <row r="23" spans="1:60">
      <c r="A23" s="136" t="s">
        <v>269</v>
      </c>
      <c r="B23" s="130">
        <v>0</v>
      </c>
      <c r="C23" s="130">
        <v>0</v>
      </c>
      <c r="D23" s="130">
        <v>0</v>
      </c>
      <c r="E23" s="130">
        <v>0</v>
      </c>
      <c r="F23" s="130">
        <v>0</v>
      </c>
      <c r="G23" s="130">
        <v>0</v>
      </c>
      <c r="H23" s="130">
        <v>0</v>
      </c>
      <c r="I23" s="130">
        <v>0</v>
      </c>
      <c r="J23" s="130">
        <v>0</v>
      </c>
      <c r="K23" s="130">
        <v>0</v>
      </c>
      <c r="L23" s="130">
        <v>0</v>
      </c>
      <c r="M23" s="130">
        <v>0</v>
      </c>
      <c r="N23" s="130">
        <v>0</v>
      </c>
      <c r="O23" s="130">
        <v>0</v>
      </c>
      <c r="P23" s="130">
        <v>0</v>
      </c>
      <c r="Q23" s="130">
        <v>0</v>
      </c>
      <c r="R23" s="130">
        <v>0</v>
      </c>
      <c r="S23" s="130">
        <v>0</v>
      </c>
      <c r="T23" s="130">
        <v>0</v>
      </c>
      <c r="U23" s="130">
        <v>0</v>
      </c>
      <c r="V23" s="130">
        <v>0</v>
      </c>
      <c r="W23" s="130">
        <v>0</v>
      </c>
      <c r="X23" s="130">
        <v>0</v>
      </c>
      <c r="Y23" s="130">
        <v>0</v>
      </c>
      <c r="Z23" s="130">
        <v>0</v>
      </c>
      <c r="AA23" s="130">
        <v>0</v>
      </c>
      <c r="AB23" s="130">
        <v>0</v>
      </c>
      <c r="AC23" s="130">
        <v>0</v>
      </c>
      <c r="AD23" s="130">
        <v>0</v>
      </c>
      <c r="AE23" s="130">
        <v>0</v>
      </c>
      <c r="AF23" s="130">
        <v>1E-3</v>
      </c>
      <c r="AG23" s="130">
        <v>5.0000000000000001E-3</v>
      </c>
      <c r="AH23" s="130">
        <v>0.02</v>
      </c>
      <c r="AI23" s="130">
        <v>4.4999999999999998E-2</v>
      </c>
      <c r="AJ23" s="130">
        <v>5.0999999999999997E-2</v>
      </c>
      <c r="AK23" s="130">
        <v>6.7000000000000004E-2</v>
      </c>
      <c r="AL23" s="130">
        <v>0.17199999999999999</v>
      </c>
      <c r="AM23" s="130">
        <v>0.20300000000000001</v>
      </c>
      <c r="AN23" s="130">
        <v>0.36599999999999999</v>
      </c>
      <c r="AO23" s="130">
        <v>0.92400000000000004</v>
      </c>
      <c r="AP23" s="130">
        <v>1.3312767567448001</v>
      </c>
      <c r="AQ23" s="130">
        <v>1.7527929836760701</v>
      </c>
      <c r="AR23" s="130">
        <v>2.0371849274937399</v>
      </c>
      <c r="AS23" s="130">
        <v>2.0112574086827801</v>
      </c>
      <c r="AT23" s="130">
        <v>1.9540401681317401</v>
      </c>
      <c r="AU23" s="130">
        <v>2.06391373604185</v>
      </c>
      <c r="AV23" s="130">
        <v>1.9362363601421599</v>
      </c>
      <c r="AW23" s="130">
        <v>2.4620290190466698</v>
      </c>
      <c r="AX23" s="130">
        <v>3.1532315624694802</v>
      </c>
      <c r="AY23" s="130">
        <v>3.8457680345196699</v>
      </c>
      <c r="AZ23" s="130">
        <v>4.8403431017483696</v>
      </c>
      <c r="BA23" s="130">
        <v>5.2348382730000003</v>
      </c>
      <c r="BB23" s="130">
        <v>6.5715111359999998</v>
      </c>
      <c r="BC23" s="130">
        <v>6.0304294489999997</v>
      </c>
      <c r="BD23" s="130">
        <v>7.4773632986765497</v>
      </c>
      <c r="BE23" s="131">
        <v>6.7941401749041201</v>
      </c>
      <c r="BF23" s="132">
        <v>-9.3854788146810794E-2</v>
      </c>
      <c r="BG23" s="132">
        <v>0.14361936185204599</v>
      </c>
      <c r="BH23" s="132">
        <v>4.2697853699270004E-3</v>
      </c>
    </row>
    <row r="24" spans="1:60">
      <c r="A24" s="136" t="s">
        <v>270</v>
      </c>
      <c r="B24" s="130">
        <v>0</v>
      </c>
      <c r="C24" s="130">
        <v>0</v>
      </c>
      <c r="D24" s="130">
        <v>0</v>
      </c>
      <c r="E24" s="130">
        <v>0</v>
      </c>
      <c r="F24" s="130">
        <v>0</v>
      </c>
      <c r="G24" s="130">
        <v>0</v>
      </c>
      <c r="H24" s="130">
        <v>0</v>
      </c>
      <c r="I24" s="130">
        <v>0</v>
      </c>
      <c r="J24" s="130">
        <v>0</v>
      </c>
      <c r="K24" s="130">
        <v>0</v>
      </c>
      <c r="L24" s="130">
        <v>0</v>
      </c>
      <c r="M24" s="130">
        <v>0</v>
      </c>
      <c r="N24" s="130">
        <v>0</v>
      </c>
      <c r="O24" s="130">
        <v>0</v>
      </c>
      <c r="P24" s="130">
        <v>0</v>
      </c>
      <c r="Q24" s="130">
        <v>0</v>
      </c>
      <c r="R24" s="130">
        <v>0</v>
      </c>
      <c r="S24" s="130">
        <v>0</v>
      </c>
      <c r="T24" s="130">
        <v>0</v>
      </c>
      <c r="U24" s="130">
        <v>0</v>
      </c>
      <c r="V24" s="130">
        <v>0</v>
      </c>
      <c r="W24" s="130">
        <v>0</v>
      </c>
      <c r="X24" s="130">
        <v>6.0000000000000001E-3</v>
      </c>
      <c r="Y24" s="130">
        <v>8.0000000000000002E-3</v>
      </c>
      <c r="Z24" s="130">
        <v>7.0000000000000001E-3</v>
      </c>
      <c r="AA24" s="130">
        <v>7.0000000000000001E-3</v>
      </c>
      <c r="AB24" s="130">
        <v>8.0000000000000002E-3</v>
      </c>
      <c r="AC24" s="130">
        <v>8.9999999999999993E-3</v>
      </c>
      <c r="AD24" s="130">
        <v>8.0000000000000002E-3</v>
      </c>
      <c r="AE24" s="130">
        <v>8.9999999999999993E-3</v>
      </c>
      <c r="AF24" s="130">
        <v>8.9999999999999993E-3</v>
      </c>
      <c r="AG24" s="130">
        <v>8.0000000000000002E-3</v>
      </c>
      <c r="AH24" s="130">
        <v>8.0000000000000002E-3</v>
      </c>
      <c r="AI24" s="130">
        <v>1.0999999999999999E-2</v>
      </c>
      <c r="AJ24" s="130">
        <v>1.2999999999999999E-2</v>
      </c>
      <c r="AK24" s="130">
        <v>1.6E-2</v>
      </c>
      <c r="AL24" s="130">
        <v>3.6999999999999998E-2</v>
      </c>
      <c r="AM24" s="130">
        <v>5.7000000000000002E-2</v>
      </c>
      <c r="AN24" s="130">
        <v>8.7999999999999995E-2</v>
      </c>
      <c r="AO24" s="130">
        <v>0.14199999999999999</v>
      </c>
      <c r="AP24" s="130">
        <v>0.22700000000000001</v>
      </c>
      <c r="AQ24" s="130">
        <v>0.36599999999999999</v>
      </c>
      <c r="AR24" s="130">
        <v>0.49099999999999999</v>
      </c>
      <c r="AS24" s="130">
        <v>0.63700000000000001</v>
      </c>
      <c r="AT24" s="130">
        <v>0.996</v>
      </c>
      <c r="AU24" s="130">
        <v>1.292</v>
      </c>
      <c r="AV24" s="130">
        <v>2.3119999999999998</v>
      </c>
      <c r="AW24" s="130">
        <v>2.7509999999999999</v>
      </c>
      <c r="AX24" s="130">
        <v>3.665</v>
      </c>
      <c r="AY24" s="130">
        <v>4.6153000000000004</v>
      </c>
      <c r="AZ24" s="130">
        <v>5.5739999999999998</v>
      </c>
      <c r="BA24" s="130">
        <v>5.43770000000002</v>
      </c>
      <c r="BB24" s="130">
        <v>6.5137000000000196</v>
      </c>
      <c r="BC24" s="130">
        <v>7.4647000000000299</v>
      </c>
      <c r="BD24" s="130">
        <v>9.7256000000000409</v>
      </c>
      <c r="BE24" s="131">
        <v>13.0308665672554</v>
      </c>
      <c r="BF24" s="132">
        <v>0.33619140276066101</v>
      </c>
      <c r="BG24" s="132">
        <v>0.25593078691183002</v>
      </c>
      <c r="BH24" s="132">
        <v>8.1892633937484492E-3</v>
      </c>
    </row>
    <row r="25" spans="1:60">
      <c r="A25" s="136" t="s">
        <v>271</v>
      </c>
      <c r="B25" s="130">
        <v>0</v>
      </c>
      <c r="C25" s="130">
        <v>0</v>
      </c>
      <c r="D25" s="130">
        <v>0</v>
      </c>
      <c r="E25" s="130">
        <v>0</v>
      </c>
      <c r="F25" s="130">
        <v>0</v>
      </c>
      <c r="G25" s="130">
        <v>0</v>
      </c>
      <c r="H25" s="130">
        <v>0</v>
      </c>
      <c r="I25" s="130">
        <v>0</v>
      </c>
      <c r="J25" s="130">
        <v>0</v>
      </c>
      <c r="K25" s="130">
        <v>0</v>
      </c>
      <c r="L25" s="130">
        <v>0</v>
      </c>
      <c r="M25" s="130">
        <v>0</v>
      </c>
      <c r="N25" s="130">
        <v>0</v>
      </c>
      <c r="O25" s="130">
        <v>0</v>
      </c>
      <c r="P25" s="130">
        <v>0</v>
      </c>
      <c r="Q25" s="130">
        <v>0</v>
      </c>
      <c r="R25" s="130">
        <v>0</v>
      </c>
      <c r="S25" s="130">
        <v>0</v>
      </c>
      <c r="T25" s="130">
        <v>0</v>
      </c>
      <c r="U25" s="130">
        <v>0</v>
      </c>
      <c r="V25" s="130">
        <v>0</v>
      </c>
      <c r="W25" s="130">
        <v>0</v>
      </c>
      <c r="X25" s="130">
        <v>0</v>
      </c>
      <c r="Y25" s="130">
        <v>0</v>
      </c>
      <c r="Z25" s="130">
        <v>0</v>
      </c>
      <c r="AA25" s="130">
        <v>0</v>
      </c>
      <c r="AB25" s="130">
        <v>0</v>
      </c>
      <c r="AC25" s="130">
        <v>0</v>
      </c>
      <c r="AD25" s="130">
        <v>0</v>
      </c>
      <c r="AE25" s="130">
        <v>0</v>
      </c>
      <c r="AF25" s="130">
        <v>0</v>
      </c>
      <c r="AG25" s="130">
        <v>0</v>
      </c>
      <c r="AH25" s="130">
        <v>0</v>
      </c>
      <c r="AI25" s="130">
        <v>0</v>
      </c>
      <c r="AJ25" s="130">
        <v>0</v>
      </c>
      <c r="AK25" s="130">
        <v>0</v>
      </c>
      <c r="AL25" s="130">
        <v>0</v>
      </c>
      <c r="AM25" s="130">
        <v>0</v>
      </c>
      <c r="AN25" s="130">
        <v>0</v>
      </c>
      <c r="AO25" s="130">
        <v>1E-3</v>
      </c>
      <c r="AP25" s="130">
        <v>5.0000000000000001E-3</v>
      </c>
      <c r="AQ25" s="130">
        <v>0.02</v>
      </c>
      <c r="AR25" s="130">
        <v>4.7E-2</v>
      </c>
      <c r="AS25" s="130">
        <v>0.122</v>
      </c>
      <c r="AT25" s="130">
        <v>0.23699999999999999</v>
      </c>
      <c r="AU25" s="130">
        <v>0.68100000000000005</v>
      </c>
      <c r="AV25" s="130">
        <v>0.86099999999999999</v>
      </c>
      <c r="AW25" s="130">
        <v>1.2210000000000001</v>
      </c>
      <c r="AX25" s="130">
        <v>1.3740000000000001</v>
      </c>
      <c r="AY25" s="130">
        <v>1.331</v>
      </c>
      <c r="AZ25" s="130">
        <v>1.452</v>
      </c>
      <c r="BA25" s="130">
        <v>1.425</v>
      </c>
      <c r="BB25" s="130">
        <v>1.5040640000000001</v>
      </c>
      <c r="BC25" s="130">
        <v>1.3181229999999999</v>
      </c>
      <c r="BD25" s="130">
        <v>1.3169999999999999</v>
      </c>
      <c r="BE25" s="131">
        <v>1.47723988040583</v>
      </c>
      <c r="BF25" s="132">
        <v>0.118605699217314</v>
      </c>
      <c r="BG25" s="132">
        <v>0.1870902634261</v>
      </c>
      <c r="BH25" s="132">
        <v>9.2837313727024196E-4</v>
      </c>
    </row>
    <row r="26" spans="1:60">
      <c r="A26" s="136" t="s">
        <v>272</v>
      </c>
      <c r="B26" s="130" t="s">
        <v>273</v>
      </c>
      <c r="C26" s="130" t="s">
        <v>273</v>
      </c>
      <c r="D26" s="130" t="s">
        <v>273</v>
      </c>
      <c r="E26" s="130" t="s">
        <v>273</v>
      </c>
      <c r="F26" s="130" t="s">
        <v>273</v>
      </c>
      <c r="G26" s="130" t="s">
        <v>273</v>
      </c>
      <c r="H26" s="130" t="s">
        <v>273</v>
      </c>
      <c r="I26" s="130" t="s">
        <v>273</v>
      </c>
      <c r="J26" s="130" t="s">
        <v>273</v>
      </c>
      <c r="K26" s="130" t="s">
        <v>273</v>
      </c>
      <c r="L26" s="130" t="s">
        <v>273</v>
      </c>
      <c r="M26" s="130" t="s">
        <v>273</v>
      </c>
      <c r="N26" s="130" t="s">
        <v>273</v>
      </c>
      <c r="O26" s="130" t="s">
        <v>273</v>
      </c>
      <c r="P26" s="130" t="s">
        <v>273</v>
      </c>
      <c r="Q26" s="130" t="s">
        <v>273</v>
      </c>
      <c r="R26" s="130" t="s">
        <v>273</v>
      </c>
      <c r="S26" s="130" t="s">
        <v>273</v>
      </c>
      <c r="T26" s="130" t="s">
        <v>273</v>
      </c>
      <c r="U26" s="130" t="s">
        <v>273</v>
      </c>
      <c r="V26" s="130" t="s">
        <v>273</v>
      </c>
      <c r="W26" s="130" t="s">
        <v>273</v>
      </c>
      <c r="X26" s="130" t="s">
        <v>273</v>
      </c>
      <c r="Y26" s="130" t="s">
        <v>273</v>
      </c>
      <c r="Z26" s="130" t="s">
        <v>273</v>
      </c>
      <c r="AA26" s="130">
        <v>0</v>
      </c>
      <c r="AB26" s="130">
        <v>0</v>
      </c>
      <c r="AC26" s="130">
        <v>0</v>
      </c>
      <c r="AD26" s="130">
        <v>0</v>
      </c>
      <c r="AE26" s="130">
        <v>0</v>
      </c>
      <c r="AF26" s="130">
        <v>0</v>
      </c>
      <c r="AG26" s="130">
        <v>0</v>
      </c>
      <c r="AH26" s="130">
        <v>0</v>
      </c>
      <c r="AI26" s="130">
        <v>0</v>
      </c>
      <c r="AJ26" s="130">
        <v>0</v>
      </c>
      <c r="AK26" s="130">
        <v>0</v>
      </c>
      <c r="AL26" s="130">
        <v>0</v>
      </c>
      <c r="AM26" s="130">
        <v>0</v>
      </c>
      <c r="AN26" s="130">
        <v>0</v>
      </c>
      <c r="AO26" s="130">
        <v>2E-3</v>
      </c>
      <c r="AP26" s="130">
        <v>0.01</v>
      </c>
      <c r="AQ26" s="130">
        <v>1.9E-2</v>
      </c>
      <c r="AR26" s="130">
        <v>3.5000000000000003E-2</v>
      </c>
      <c r="AS26" s="130">
        <v>0.04</v>
      </c>
      <c r="AT26" s="130">
        <v>5.3999999999999999E-2</v>
      </c>
      <c r="AU26" s="130">
        <v>0.13900000000000001</v>
      </c>
      <c r="AV26" s="130">
        <v>0.20100000000000001</v>
      </c>
      <c r="AW26" s="130">
        <v>0.32900000000000001</v>
      </c>
      <c r="AX26" s="130">
        <v>0.51700000000000002</v>
      </c>
      <c r="AY26" s="130">
        <v>0.73</v>
      </c>
      <c r="AZ26" s="130">
        <v>0.79600000000000004</v>
      </c>
      <c r="BA26" s="130">
        <v>1.014</v>
      </c>
      <c r="BB26" s="130">
        <v>1.204</v>
      </c>
      <c r="BC26" s="130">
        <v>1.3353999999999999</v>
      </c>
      <c r="BD26" s="130">
        <v>1.4673</v>
      </c>
      <c r="BE26" s="131">
        <v>1.73229157355469</v>
      </c>
      <c r="BF26" s="132">
        <v>0.17737240950621599</v>
      </c>
      <c r="BG26" s="132">
        <v>0.39127350864695598</v>
      </c>
      <c r="BH26" s="132">
        <v>1.0886606732861499E-3</v>
      </c>
    </row>
    <row r="27" spans="1:60">
      <c r="A27" s="136" t="s">
        <v>274</v>
      </c>
      <c r="B27" s="130">
        <v>0</v>
      </c>
      <c r="C27" s="130">
        <v>0</v>
      </c>
      <c r="D27" s="130">
        <v>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0">
        <v>0</v>
      </c>
      <c r="U27" s="130">
        <v>0</v>
      </c>
      <c r="V27" s="130">
        <v>0</v>
      </c>
      <c r="W27" s="130">
        <v>0</v>
      </c>
      <c r="X27" s="130">
        <v>0</v>
      </c>
      <c r="Y27" s="130">
        <v>0</v>
      </c>
      <c r="Z27" s="130">
        <v>0</v>
      </c>
      <c r="AA27" s="130">
        <v>0</v>
      </c>
      <c r="AB27" s="130">
        <v>0</v>
      </c>
      <c r="AC27" s="130">
        <v>0</v>
      </c>
      <c r="AD27" s="130">
        <v>0</v>
      </c>
      <c r="AE27" s="130">
        <v>0</v>
      </c>
      <c r="AF27" s="130">
        <v>0</v>
      </c>
      <c r="AG27" s="130">
        <v>0</v>
      </c>
      <c r="AH27" s="130">
        <v>0</v>
      </c>
      <c r="AI27" s="130">
        <v>0</v>
      </c>
      <c r="AJ27" s="130">
        <v>0</v>
      </c>
      <c r="AK27" s="130">
        <v>0</v>
      </c>
      <c r="AL27" s="130">
        <v>0</v>
      </c>
      <c r="AM27" s="130">
        <v>0</v>
      </c>
      <c r="AN27" s="130">
        <v>0</v>
      </c>
      <c r="AO27" s="130">
        <v>3.5500000000000001E-4</v>
      </c>
      <c r="AP27" s="130">
        <v>3.5500000000000001E-4</v>
      </c>
      <c r="AQ27" s="130">
        <v>3.5500000000000001E-4</v>
      </c>
      <c r="AR27" s="130">
        <v>3.5599999999999998E-4</v>
      </c>
      <c r="AS27" s="130">
        <v>3.5599999999999998E-4</v>
      </c>
      <c r="AT27" s="130">
        <v>3.5599999999999998E-4</v>
      </c>
      <c r="AU27" s="130">
        <v>3.1E-2</v>
      </c>
      <c r="AV27" s="130">
        <v>0.114</v>
      </c>
      <c r="AW27" s="130">
        <v>0.185</v>
      </c>
      <c r="AX27" s="130">
        <v>0.23100000000000001</v>
      </c>
      <c r="AY27" s="130">
        <v>0.18390000000000001</v>
      </c>
      <c r="AZ27" s="130">
        <v>0.221857</v>
      </c>
      <c r="BA27" s="130">
        <v>0.22670100000000001</v>
      </c>
      <c r="BB27" s="130">
        <v>0.21145</v>
      </c>
      <c r="BC27" s="130">
        <v>0.22061</v>
      </c>
      <c r="BD27" s="130">
        <v>0.238565</v>
      </c>
      <c r="BE27" s="131">
        <v>0.239983</v>
      </c>
      <c r="BF27" s="132">
        <v>3.1953922124761101E-3</v>
      </c>
      <c r="BG27" s="132">
        <v>0.91697157443243704</v>
      </c>
      <c r="BH27" s="132">
        <v>1.5081759811434199E-4</v>
      </c>
    </row>
    <row r="28" spans="1:60">
      <c r="A28" s="136" t="s">
        <v>275</v>
      </c>
      <c r="B28" s="130">
        <v>0</v>
      </c>
      <c r="C28" s="130">
        <v>0</v>
      </c>
      <c r="D28" s="130">
        <v>0</v>
      </c>
      <c r="E28" s="130">
        <v>0</v>
      </c>
      <c r="F28" s="130">
        <v>0</v>
      </c>
      <c r="G28" s="130">
        <v>0</v>
      </c>
      <c r="H28" s="130">
        <v>0</v>
      </c>
      <c r="I28" s="130">
        <v>0</v>
      </c>
      <c r="J28" s="130">
        <v>0</v>
      </c>
      <c r="K28" s="130">
        <v>0</v>
      </c>
      <c r="L28" s="130">
        <v>0</v>
      </c>
      <c r="M28" s="130">
        <v>0</v>
      </c>
      <c r="N28" s="130">
        <v>0</v>
      </c>
      <c r="O28" s="130">
        <v>0</v>
      </c>
      <c r="P28" s="130">
        <v>0</v>
      </c>
      <c r="Q28" s="130">
        <v>0</v>
      </c>
      <c r="R28" s="130">
        <v>0</v>
      </c>
      <c r="S28" s="130">
        <v>0</v>
      </c>
      <c r="T28" s="130">
        <v>0</v>
      </c>
      <c r="U28" s="130">
        <v>0</v>
      </c>
      <c r="V28" s="130">
        <v>0</v>
      </c>
      <c r="W28" s="130">
        <v>0</v>
      </c>
      <c r="X28" s="130">
        <v>0</v>
      </c>
      <c r="Y28" s="130">
        <v>0</v>
      </c>
      <c r="Z28" s="130">
        <v>0</v>
      </c>
      <c r="AA28" s="130">
        <v>0</v>
      </c>
      <c r="AB28" s="130">
        <v>0</v>
      </c>
      <c r="AC28" s="130">
        <v>0</v>
      </c>
      <c r="AD28" s="130">
        <v>0</v>
      </c>
      <c r="AE28" s="130">
        <v>0</v>
      </c>
      <c r="AF28" s="130">
        <v>0</v>
      </c>
      <c r="AG28" s="130">
        <v>0</v>
      </c>
      <c r="AH28" s="130">
        <v>0</v>
      </c>
      <c r="AI28" s="130">
        <v>0</v>
      </c>
      <c r="AJ28" s="130">
        <v>0</v>
      </c>
      <c r="AK28" s="130">
        <v>0</v>
      </c>
      <c r="AL28" s="130">
        <v>2.0000000000000001E-4</v>
      </c>
      <c r="AM28" s="130">
        <v>1.6000000000000001E-3</v>
      </c>
      <c r="AN28" s="130">
        <v>3.8999999999999998E-3</v>
      </c>
      <c r="AO28" s="130">
        <v>9.9000000000000008E-3</v>
      </c>
      <c r="AP28" s="130">
        <v>2.128E-2</v>
      </c>
      <c r="AQ28" s="130">
        <v>4.9375000000000002E-2</v>
      </c>
      <c r="AR28" s="130">
        <v>0.12509799999999999</v>
      </c>
      <c r="AS28" s="130">
        <v>0.24466099999999999</v>
      </c>
      <c r="AT28" s="130">
        <v>0.28806700000000002</v>
      </c>
      <c r="AU28" s="130">
        <v>0.33549299999999999</v>
      </c>
      <c r="AV28" s="130">
        <v>0.39679999999999999</v>
      </c>
      <c r="AW28" s="130">
        <v>0.4173</v>
      </c>
      <c r="AX28" s="130">
        <v>0.4783</v>
      </c>
      <c r="AY28" s="130">
        <v>0.47649999999999998</v>
      </c>
      <c r="AZ28" s="130">
        <v>0.5726</v>
      </c>
      <c r="BA28" s="130">
        <v>0.497</v>
      </c>
      <c r="BB28" s="130">
        <v>0.59103799999999995</v>
      </c>
      <c r="BC28" s="130">
        <v>0.60933000000000004</v>
      </c>
      <c r="BD28" s="130">
        <v>0.7</v>
      </c>
      <c r="BE28" s="131">
        <v>0.69910000000000005</v>
      </c>
      <c r="BF28" s="132">
        <v>-4.0144418423107E-3</v>
      </c>
      <c r="BG28" s="132">
        <v>9.2849739348115801E-2</v>
      </c>
      <c r="BH28" s="132">
        <v>4.39350215814188E-4</v>
      </c>
    </row>
    <row r="29" spans="1:60">
      <c r="A29" s="136" t="s">
        <v>276</v>
      </c>
      <c r="B29" s="130">
        <v>0</v>
      </c>
      <c r="C29" s="130">
        <v>0</v>
      </c>
      <c r="D29" s="130">
        <v>0</v>
      </c>
      <c r="E29" s="130">
        <v>0</v>
      </c>
      <c r="F29" s="130">
        <v>0</v>
      </c>
      <c r="G29" s="130">
        <v>0</v>
      </c>
      <c r="H29" s="130">
        <v>0</v>
      </c>
      <c r="I29" s="130">
        <v>0</v>
      </c>
      <c r="J29" s="130">
        <v>0</v>
      </c>
      <c r="K29" s="130">
        <v>0</v>
      </c>
      <c r="L29" s="130">
        <v>0</v>
      </c>
      <c r="M29" s="130">
        <v>0</v>
      </c>
      <c r="N29" s="130">
        <v>0</v>
      </c>
      <c r="O29" s="130">
        <v>3.0000000000000001E-3</v>
      </c>
      <c r="P29" s="130">
        <v>6.0000000000000001E-3</v>
      </c>
      <c r="Q29" s="130">
        <v>1.0500000000000001E-2</v>
      </c>
      <c r="R29" s="130">
        <v>1.0500000000000001E-2</v>
      </c>
      <c r="S29" s="130">
        <v>1.8499999999999999E-2</v>
      </c>
      <c r="T29" s="130">
        <v>2.7099999999999999E-2</v>
      </c>
      <c r="U29" s="130">
        <v>3.32E-2</v>
      </c>
      <c r="V29" s="130">
        <v>5.1400000000000001E-2</v>
      </c>
      <c r="W29" s="130">
        <v>0.12559999999999999</v>
      </c>
      <c r="X29" s="130">
        <v>0.17380000000000001</v>
      </c>
      <c r="Y29" s="130">
        <v>0.29170000000000001</v>
      </c>
      <c r="Z29" s="130">
        <v>0.4284</v>
      </c>
      <c r="AA29" s="130">
        <v>0.61029999999999995</v>
      </c>
      <c r="AB29" s="130">
        <v>0.74009999999999998</v>
      </c>
      <c r="AC29" s="130">
        <v>0.91539999999999999</v>
      </c>
      <c r="AD29" s="130">
        <v>1.0342</v>
      </c>
      <c r="AE29" s="130">
        <v>1.137</v>
      </c>
      <c r="AF29" s="130">
        <v>1.1773</v>
      </c>
      <c r="AG29" s="130">
        <v>1.2269000000000001</v>
      </c>
      <c r="AH29" s="130">
        <v>1.9341999999999999</v>
      </c>
      <c r="AI29" s="130">
        <v>2.8199000000000001</v>
      </c>
      <c r="AJ29" s="130">
        <v>3.0289999999999999</v>
      </c>
      <c r="AK29" s="130">
        <v>4.2412000000000001</v>
      </c>
      <c r="AL29" s="130">
        <v>4.3060194444444404</v>
      </c>
      <c r="AM29" s="130">
        <v>4.8769388888888896</v>
      </c>
      <c r="AN29" s="130">
        <v>5.5607833333333296</v>
      </c>
      <c r="AO29" s="130">
        <v>6.5831111111111102</v>
      </c>
      <c r="AP29" s="130">
        <v>6.6139999999999999</v>
      </c>
      <c r="AQ29" s="130">
        <v>6.1079583333333298</v>
      </c>
      <c r="AR29" s="130">
        <v>7.1711999999999998</v>
      </c>
      <c r="AS29" s="130">
        <v>6.9278000000000004</v>
      </c>
      <c r="AT29" s="130">
        <v>6.7205000000000004</v>
      </c>
      <c r="AU29" s="130">
        <v>7.8094222222222198</v>
      </c>
      <c r="AV29" s="130">
        <v>9.7741833333333297</v>
      </c>
      <c r="AW29" s="130">
        <v>10.2699388888889</v>
      </c>
      <c r="AX29" s="130">
        <v>11.123275</v>
      </c>
      <c r="AY29" s="130">
        <v>13.0785027777778</v>
      </c>
      <c r="AZ29" s="130">
        <v>14.133091666666701</v>
      </c>
      <c r="BA29" s="130">
        <v>12.781730555555599</v>
      </c>
      <c r="BB29" s="130">
        <v>14.78</v>
      </c>
      <c r="BC29" s="130">
        <v>13.901955555555601</v>
      </c>
      <c r="BD29" s="130">
        <v>16.149833333333302</v>
      </c>
      <c r="BE29" s="131">
        <v>16.353349608768699</v>
      </c>
      <c r="BF29" s="132">
        <v>9.83508554379409E-3</v>
      </c>
      <c r="BG29" s="132">
        <v>9.1632974966666905E-2</v>
      </c>
      <c r="BH29" s="132">
        <v>1.0277281762119001E-2</v>
      </c>
    </row>
    <row r="30" spans="1:60">
      <c r="A30" s="136" t="s">
        <v>277</v>
      </c>
      <c r="B30" s="130" t="s">
        <v>273</v>
      </c>
      <c r="C30" s="130" t="s">
        <v>273</v>
      </c>
      <c r="D30" s="130" t="s">
        <v>273</v>
      </c>
      <c r="E30" s="130" t="s">
        <v>273</v>
      </c>
      <c r="F30" s="130" t="s">
        <v>273</v>
      </c>
      <c r="G30" s="130" t="s">
        <v>273</v>
      </c>
      <c r="H30" s="130" t="s">
        <v>273</v>
      </c>
      <c r="I30" s="130" t="s">
        <v>273</v>
      </c>
      <c r="J30" s="130" t="s">
        <v>273</v>
      </c>
      <c r="K30" s="130" t="s">
        <v>273</v>
      </c>
      <c r="L30" s="130" t="s">
        <v>273</v>
      </c>
      <c r="M30" s="130" t="s">
        <v>273</v>
      </c>
      <c r="N30" s="130" t="s">
        <v>273</v>
      </c>
      <c r="O30" s="130" t="s">
        <v>273</v>
      </c>
      <c r="P30" s="130" t="s">
        <v>273</v>
      </c>
      <c r="Q30" s="130" t="s">
        <v>273</v>
      </c>
      <c r="R30" s="130" t="s">
        <v>273</v>
      </c>
      <c r="S30" s="130" t="s">
        <v>273</v>
      </c>
      <c r="T30" s="130" t="s">
        <v>273</v>
      </c>
      <c r="U30" s="130" t="s">
        <v>273</v>
      </c>
      <c r="V30" s="130">
        <v>0</v>
      </c>
      <c r="W30" s="130">
        <v>0</v>
      </c>
      <c r="X30" s="130">
        <v>0</v>
      </c>
      <c r="Y30" s="130">
        <v>0</v>
      </c>
      <c r="Z30" s="130">
        <v>0</v>
      </c>
      <c r="AA30" s="130">
        <v>0</v>
      </c>
      <c r="AB30" s="130">
        <v>0</v>
      </c>
      <c r="AC30" s="130">
        <v>0</v>
      </c>
      <c r="AD30" s="130">
        <v>0</v>
      </c>
      <c r="AE30" s="130">
        <v>0</v>
      </c>
      <c r="AF30" s="130">
        <v>0</v>
      </c>
      <c r="AG30" s="130">
        <v>0</v>
      </c>
      <c r="AH30" s="130">
        <v>0</v>
      </c>
      <c r="AI30" s="130">
        <v>0</v>
      </c>
      <c r="AJ30" s="130">
        <v>0</v>
      </c>
      <c r="AK30" s="130">
        <v>0</v>
      </c>
      <c r="AL30" s="130">
        <v>0</v>
      </c>
      <c r="AM30" s="130">
        <v>1.4E-3</v>
      </c>
      <c r="AN30" s="130">
        <v>6.1000000000000004E-3</v>
      </c>
      <c r="AO30" s="130">
        <v>7.6E-3</v>
      </c>
      <c r="AP30" s="130">
        <v>5.3900000000000003E-2</v>
      </c>
      <c r="AQ30" s="130">
        <v>7.6300000000000007E-2</v>
      </c>
      <c r="AR30" s="130">
        <v>9.0999999999999998E-2</v>
      </c>
      <c r="AS30" s="130">
        <v>0.13300000000000001</v>
      </c>
      <c r="AT30" s="130">
        <v>0.19500000000000001</v>
      </c>
      <c r="AU30" s="130">
        <v>0.27700000000000002</v>
      </c>
      <c r="AV30" s="130">
        <v>0.36799999999999999</v>
      </c>
      <c r="AW30" s="130">
        <v>0.434</v>
      </c>
      <c r="AX30" s="130">
        <v>0.52900000000000003</v>
      </c>
      <c r="AY30" s="130">
        <v>0.60399999999999998</v>
      </c>
      <c r="AZ30" s="130">
        <v>0.71509999999999996</v>
      </c>
      <c r="BA30" s="130">
        <v>0.59399999999999997</v>
      </c>
      <c r="BB30" s="130">
        <v>0.72299999999999998</v>
      </c>
      <c r="BC30" s="130">
        <v>0.63600000000000001</v>
      </c>
      <c r="BD30" s="130">
        <v>0.68700000000000006</v>
      </c>
      <c r="BE30" s="131">
        <v>0.82328179043743699</v>
      </c>
      <c r="BF30" s="132">
        <v>0.19509808826554201</v>
      </c>
      <c r="BG30" s="132">
        <v>0.13420671081819799</v>
      </c>
      <c r="BH30" s="132">
        <v>5.1739240781659103E-4</v>
      </c>
    </row>
    <row r="31" spans="1:60">
      <c r="A31" s="136" t="s">
        <v>278</v>
      </c>
      <c r="B31" s="130">
        <v>0</v>
      </c>
      <c r="C31" s="130">
        <v>0</v>
      </c>
      <c r="D31" s="130">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0</v>
      </c>
      <c r="AB31" s="130">
        <v>5.9999999999999995E-4</v>
      </c>
      <c r="AC31" s="130">
        <v>2.3999999999999998E-3</v>
      </c>
      <c r="AD31" s="130">
        <v>4.4000000000000003E-3</v>
      </c>
      <c r="AE31" s="130">
        <v>7.1999999999999998E-3</v>
      </c>
      <c r="AF31" s="130">
        <v>1.0800000000000001E-2</v>
      </c>
      <c r="AG31" s="130">
        <v>1.0999999999999999E-2</v>
      </c>
      <c r="AH31" s="130">
        <v>1.66E-2</v>
      </c>
      <c r="AI31" s="130">
        <v>2.3E-2</v>
      </c>
      <c r="AJ31" s="130">
        <v>4.9000000000000002E-2</v>
      </c>
      <c r="AK31" s="130">
        <v>7.6600000000000001E-2</v>
      </c>
      <c r="AL31" s="130">
        <v>6.9599999999999995E-2</v>
      </c>
      <c r="AM31" s="130">
        <v>6.3E-2</v>
      </c>
      <c r="AN31" s="130">
        <v>9.1899999999999996E-2</v>
      </c>
      <c r="AO31" s="130">
        <v>0.1203</v>
      </c>
      <c r="AP31" s="130">
        <v>0.16830000000000001</v>
      </c>
      <c r="AQ31" s="130">
        <v>0.1527</v>
      </c>
      <c r="AR31" s="130">
        <v>0.18840000000000001</v>
      </c>
      <c r="AS31" s="130">
        <v>0.26050000000000001</v>
      </c>
      <c r="AT31" s="130">
        <v>0.27660000000000001</v>
      </c>
      <c r="AU31" s="130">
        <v>0.29430000000000001</v>
      </c>
      <c r="AV31" s="130">
        <v>0.48139999999999999</v>
      </c>
      <c r="AW31" s="130">
        <v>0.49430000000000002</v>
      </c>
      <c r="AX31" s="130">
        <v>0.77370000000000005</v>
      </c>
      <c r="AY31" s="130">
        <v>1.1072</v>
      </c>
      <c r="AZ31" s="130">
        <v>2.35050505050505</v>
      </c>
      <c r="BA31" s="130">
        <v>3.0989898989898998</v>
      </c>
      <c r="BB31" s="130">
        <v>4.8434343434343399</v>
      </c>
      <c r="BC31" s="130">
        <v>5.8979797979797999</v>
      </c>
      <c r="BD31" s="130">
        <v>6.0858585858585901</v>
      </c>
      <c r="BE31" s="131">
        <v>8.0505050505050502</v>
      </c>
      <c r="BF31" s="132">
        <v>0.31920731016030601</v>
      </c>
      <c r="BG31" s="132">
        <v>0.36221910863030599</v>
      </c>
      <c r="BH31" s="132">
        <v>5.05934935109798E-3</v>
      </c>
    </row>
    <row r="32" spans="1:60">
      <c r="A32" s="136" t="s">
        <v>279</v>
      </c>
      <c r="B32" s="130">
        <v>0</v>
      </c>
      <c r="C32" s="130">
        <v>0</v>
      </c>
      <c r="D32" s="130">
        <v>0</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0">
        <v>0</v>
      </c>
      <c r="U32" s="130">
        <v>0</v>
      </c>
      <c r="V32" s="130">
        <v>0</v>
      </c>
      <c r="W32" s="130">
        <v>0</v>
      </c>
      <c r="X32" s="130">
        <v>0</v>
      </c>
      <c r="Y32" s="130">
        <v>0</v>
      </c>
      <c r="Z32" s="130">
        <v>0</v>
      </c>
      <c r="AA32" s="130">
        <v>2.7152600000000002E-4</v>
      </c>
      <c r="AB32" s="130">
        <v>4.8960400000000004E-4</v>
      </c>
      <c r="AC32" s="130">
        <v>4.8960400000000004E-4</v>
      </c>
      <c r="AD32" s="130">
        <v>2.4021799999999999E-3</v>
      </c>
      <c r="AE32" s="130">
        <v>4.7039999999999998E-3</v>
      </c>
      <c r="AF32" s="130">
        <v>4.7142E-3</v>
      </c>
      <c r="AG32" s="130">
        <v>7.4301999999999997E-3</v>
      </c>
      <c r="AH32" s="130">
        <v>1.11284E-2</v>
      </c>
      <c r="AI32" s="130">
        <v>1.9497199999999999E-2</v>
      </c>
      <c r="AJ32" s="130">
        <v>3.694443E-2</v>
      </c>
      <c r="AK32" s="130">
        <v>4.8000000000000001E-2</v>
      </c>
      <c r="AL32" s="130">
        <v>0.13100000000000001</v>
      </c>
      <c r="AM32" s="130">
        <v>0.26500000000000001</v>
      </c>
      <c r="AN32" s="130">
        <v>0.38800000000000001</v>
      </c>
      <c r="AO32" s="130">
        <v>0.59499999999999997</v>
      </c>
      <c r="AP32" s="130">
        <v>0.96199999999999997</v>
      </c>
      <c r="AQ32" s="130">
        <v>2.1819999999999999</v>
      </c>
      <c r="AR32" s="130">
        <v>4.07</v>
      </c>
      <c r="AS32" s="130">
        <v>5.694</v>
      </c>
      <c r="AT32" s="130">
        <v>7.9119999999999999</v>
      </c>
      <c r="AU32" s="130">
        <v>9.9450000000000003</v>
      </c>
      <c r="AV32" s="130">
        <v>12.052</v>
      </c>
      <c r="AW32" s="130">
        <v>15.107984999999999</v>
      </c>
      <c r="AX32" s="130">
        <v>16.054344</v>
      </c>
      <c r="AY32" s="130">
        <v>17.250188999999999</v>
      </c>
      <c r="AZ32" s="130">
        <v>21.350168</v>
      </c>
      <c r="BA32" s="130">
        <v>21.307964999999999</v>
      </c>
      <c r="BB32" s="130">
        <v>24.543690000000002</v>
      </c>
      <c r="BC32" s="130">
        <v>28.53087</v>
      </c>
      <c r="BD32" s="130">
        <v>34.615358999999998</v>
      </c>
      <c r="BE32" s="131">
        <v>40.603815266408098</v>
      </c>
      <c r="BF32" s="132">
        <v>0.16979505774977699</v>
      </c>
      <c r="BG32" s="132">
        <v>0.159039551249189</v>
      </c>
      <c r="BH32" s="132">
        <v>2.5517515377164599E-2</v>
      </c>
    </row>
    <row r="33" spans="1:60">
      <c r="A33" s="136" t="s">
        <v>280</v>
      </c>
      <c r="B33" s="130">
        <v>0</v>
      </c>
      <c r="C33" s="130">
        <v>0</v>
      </c>
      <c r="D33" s="130">
        <v>0</v>
      </c>
      <c r="E33" s="130">
        <v>0</v>
      </c>
      <c r="F33" s="130">
        <v>0</v>
      </c>
      <c r="G33" s="130">
        <v>0</v>
      </c>
      <c r="H33" s="130">
        <v>0</v>
      </c>
      <c r="I33" s="130">
        <v>0</v>
      </c>
      <c r="J33" s="130">
        <v>0</v>
      </c>
      <c r="K33" s="130">
        <v>0</v>
      </c>
      <c r="L33" s="130">
        <v>0</v>
      </c>
      <c r="M33" s="130">
        <v>0</v>
      </c>
      <c r="N33" s="130">
        <v>0</v>
      </c>
      <c r="O33" s="130">
        <v>0</v>
      </c>
      <c r="P33" s="130">
        <v>0</v>
      </c>
      <c r="Q33" s="130">
        <v>0</v>
      </c>
      <c r="R33" s="130">
        <v>0</v>
      </c>
      <c r="S33" s="130">
        <v>0</v>
      </c>
      <c r="T33" s="130">
        <v>0</v>
      </c>
      <c r="U33" s="130">
        <v>0</v>
      </c>
      <c r="V33" s="130">
        <v>0</v>
      </c>
      <c r="W33" s="130">
        <v>1E-3</v>
      </c>
      <c r="X33" s="130">
        <v>2E-3</v>
      </c>
      <c r="Y33" s="130">
        <v>8.0000000000000002E-3</v>
      </c>
      <c r="Z33" s="130">
        <v>2.5999999999999999E-2</v>
      </c>
      <c r="AA33" s="130">
        <v>7.0999999999999994E-2</v>
      </c>
      <c r="AB33" s="130">
        <v>0.1</v>
      </c>
      <c r="AC33" s="130">
        <v>0.27500000000000002</v>
      </c>
      <c r="AD33" s="130">
        <v>0.6</v>
      </c>
      <c r="AE33" s="130">
        <v>0.90900000000000003</v>
      </c>
      <c r="AF33" s="130">
        <v>1.5</v>
      </c>
      <c r="AG33" s="130">
        <v>2.032</v>
      </c>
      <c r="AH33" s="130">
        <v>2.9660000000000002</v>
      </c>
      <c r="AI33" s="130">
        <v>4.4889999999999999</v>
      </c>
      <c r="AJ33" s="130">
        <v>5.5279999999999996</v>
      </c>
      <c r="AK33" s="130">
        <v>9.5129999999999999</v>
      </c>
      <c r="AL33" s="130">
        <v>10.509</v>
      </c>
      <c r="AM33" s="130">
        <v>15.786</v>
      </c>
      <c r="AN33" s="130">
        <v>18.713000000000001</v>
      </c>
      <c r="AO33" s="130">
        <v>25.509</v>
      </c>
      <c r="AP33" s="130">
        <v>27.228999999999999</v>
      </c>
      <c r="AQ33" s="130">
        <v>30.71</v>
      </c>
      <c r="AR33" s="130">
        <v>39.713000000000001</v>
      </c>
      <c r="AS33" s="130">
        <v>40.573999999999998</v>
      </c>
      <c r="AT33" s="130">
        <v>38.648000000000003</v>
      </c>
      <c r="AU33" s="130">
        <v>38.546999999999997</v>
      </c>
      <c r="AV33" s="130">
        <v>49.856999999999999</v>
      </c>
      <c r="AW33" s="130">
        <v>51.68</v>
      </c>
      <c r="AX33" s="130">
        <v>52.737000000000002</v>
      </c>
      <c r="AY33" s="130">
        <v>58.497</v>
      </c>
      <c r="AZ33" s="130">
        <v>80.623999999999995</v>
      </c>
      <c r="BA33" s="130">
        <v>79.924000000000007</v>
      </c>
      <c r="BB33" s="130">
        <v>105.693</v>
      </c>
      <c r="BC33" s="130">
        <v>109.95099999999999</v>
      </c>
      <c r="BD33" s="130">
        <v>125.89400000000001</v>
      </c>
      <c r="BE33" s="131">
        <v>130.965</v>
      </c>
      <c r="BF33" s="132">
        <v>3.7437623168280698E-2</v>
      </c>
      <c r="BG33" s="132">
        <v>0.12535048074594901</v>
      </c>
      <c r="BH33" s="132">
        <v>8.23051080161709E-2</v>
      </c>
    </row>
    <row r="34" spans="1:60">
      <c r="A34" s="136" t="s">
        <v>281</v>
      </c>
      <c r="B34" s="130">
        <v>0</v>
      </c>
      <c r="C34" s="130">
        <v>0</v>
      </c>
      <c r="D34" s="130">
        <v>0</v>
      </c>
      <c r="E34" s="130">
        <v>0</v>
      </c>
      <c r="F34" s="130">
        <v>0</v>
      </c>
      <c r="G34" s="130">
        <v>0</v>
      </c>
      <c r="H34" s="130">
        <v>0</v>
      </c>
      <c r="I34" s="130">
        <v>0</v>
      </c>
      <c r="J34" s="130">
        <v>0</v>
      </c>
      <c r="K34" s="130">
        <v>0</v>
      </c>
      <c r="L34" s="130">
        <v>0</v>
      </c>
      <c r="M34" s="130">
        <v>0</v>
      </c>
      <c r="N34" s="130">
        <v>0</v>
      </c>
      <c r="O34" s="130">
        <v>0</v>
      </c>
      <c r="P34" s="130">
        <v>0</v>
      </c>
      <c r="Q34" s="130">
        <v>0</v>
      </c>
      <c r="R34" s="130">
        <v>0</v>
      </c>
      <c r="S34" s="130">
        <v>0</v>
      </c>
      <c r="T34" s="130">
        <v>0</v>
      </c>
      <c r="U34" s="130">
        <v>0</v>
      </c>
      <c r="V34" s="130">
        <v>0</v>
      </c>
      <c r="W34" s="130">
        <v>0</v>
      </c>
      <c r="X34" s="130">
        <v>1E-3</v>
      </c>
      <c r="Y34" s="130">
        <v>1E-3</v>
      </c>
      <c r="Z34" s="130">
        <v>1E-3</v>
      </c>
      <c r="AA34" s="130">
        <v>2E-3</v>
      </c>
      <c r="AB34" s="130">
        <v>2E-3</v>
      </c>
      <c r="AC34" s="130">
        <v>8.0000000000000002E-3</v>
      </c>
      <c r="AD34" s="130">
        <v>4.7E-2</v>
      </c>
      <c r="AE34" s="130">
        <v>3.6999999999999998E-2</v>
      </c>
      <c r="AF34" s="130">
        <v>3.4000000000000002E-2</v>
      </c>
      <c r="AG34" s="130">
        <v>3.5999999999999997E-2</v>
      </c>
      <c r="AH34" s="130">
        <v>3.6999999999999998E-2</v>
      </c>
      <c r="AI34" s="130">
        <v>7.2999999999999995E-2</v>
      </c>
      <c r="AJ34" s="130">
        <v>0.16200000000000001</v>
      </c>
      <c r="AK34" s="130">
        <v>0.45100000000000001</v>
      </c>
      <c r="AL34" s="130">
        <v>0.75600000000000001</v>
      </c>
      <c r="AM34" s="130">
        <v>0.65100000000000002</v>
      </c>
      <c r="AN34" s="130">
        <v>1.0209999999999999</v>
      </c>
      <c r="AO34" s="130">
        <v>1.121</v>
      </c>
      <c r="AP34" s="130">
        <v>1.266</v>
      </c>
      <c r="AQ34" s="130">
        <v>1.6990000000000001</v>
      </c>
      <c r="AR34" s="130">
        <v>1.8180000000000001</v>
      </c>
      <c r="AS34" s="130">
        <v>2.242</v>
      </c>
      <c r="AT34" s="130">
        <v>2.5430000000000001</v>
      </c>
      <c r="AU34" s="130">
        <v>2.714</v>
      </c>
      <c r="AV34" s="130">
        <v>3.3149999999999999</v>
      </c>
      <c r="AW34" s="130">
        <v>3.85</v>
      </c>
      <c r="AX34" s="130">
        <v>4.1390000000000002</v>
      </c>
      <c r="AY34" s="130">
        <v>3.6890000000000001</v>
      </c>
      <c r="AZ34" s="130">
        <v>4.6210000000000004</v>
      </c>
      <c r="BA34" s="130">
        <v>5.1459999999999999</v>
      </c>
      <c r="BB34" s="130">
        <v>5.5369869999999999</v>
      </c>
      <c r="BC34" s="130">
        <v>6.3002589999999996</v>
      </c>
      <c r="BD34" s="130">
        <v>7.2663469999999997</v>
      </c>
      <c r="BE34" s="131">
        <v>9.3054637904969493</v>
      </c>
      <c r="BF34" s="132">
        <v>0.27712577255697202</v>
      </c>
      <c r="BG34" s="132">
        <v>0.110700525470547</v>
      </c>
      <c r="BH34" s="132">
        <v>5.8480296446945202E-3</v>
      </c>
    </row>
    <row r="35" spans="1:60">
      <c r="A35" s="136" t="s">
        <v>282</v>
      </c>
      <c r="B35" s="130">
        <v>0</v>
      </c>
      <c r="C35" s="130">
        <v>0</v>
      </c>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0</v>
      </c>
      <c r="X35" s="130">
        <v>0</v>
      </c>
      <c r="Y35" s="130">
        <v>0</v>
      </c>
      <c r="Z35" s="130">
        <v>0</v>
      </c>
      <c r="AA35" s="130">
        <v>0</v>
      </c>
      <c r="AB35" s="130">
        <v>0</v>
      </c>
      <c r="AC35" s="130">
        <v>0</v>
      </c>
      <c r="AD35" s="130">
        <v>0</v>
      </c>
      <c r="AE35" s="130">
        <v>0</v>
      </c>
      <c r="AF35" s="130">
        <v>0</v>
      </c>
      <c r="AG35" s="130">
        <v>0</v>
      </c>
      <c r="AH35" s="130">
        <v>0</v>
      </c>
      <c r="AI35" s="130">
        <v>0</v>
      </c>
      <c r="AJ35" s="130">
        <v>0</v>
      </c>
      <c r="AK35" s="130">
        <v>0</v>
      </c>
      <c r="AL35" s="130">
        <v>1E-3</v>
      </c>
      <c r="AM35" s="130">
        <v>1E-3</v>
      </c>
      <c r="AN35" s="130">
        <v>4.0000000000000001E-3</v>
      </c>
      <c r="AO35" s="130">
        <v>6.0000000000000001E-3</v>
      </c>
      <c r="AP35" s="130">
        <v>0.01</v>
      </c>
      <c r="AQ35" s="130">
        <v>4.2999999999999997E-2</v>
      </c>
      <c r="AR35" s="130">
        <v>0.11</v>
      </c>
      <c r="AS35" s="130">
        <v>0.20499999999999999</v>
      </c>
      <c r="AT35" s="130">
        <v>0.33100000000000002</v>
      </c>
      <c r="AU35" s="130">
        <v>0.52700000000000002</v>
      </c>
      <c r="AV35" s="130">
        <v>0.626</v>
      </c>
      <c r="AW35" s="130">
        <v>0.77118100000000001</v>
      </c>
      <c r="AX35" s="130">
        <v>0.71790500000000002</v>
      </c>
      <c r="AY35" s="130">
        <v>0.65654000000000001</v>
      </c>
      <c r="AZ35" s="130">
        <v>0.69299999999999995</v>
      </c>
      <c r="BA35" s="130">
        <v>0.68400000000000005</v>
      </c>
      <c r="BB35" s="130">
        <v>0.75800000000000001</v>
      </c>
      <c r="BC35" s="130">
        <v>0.60699999999999998</v>
      </c>
      <c r="BD35" s="130">
        <v>0.72899999999999998</v>
      </c>
      <c r="BE35" s="131">
        <v>0.64300000000000002</v>
      </c>
      <c r="BF35" s="132">
        <v>-0.120379740193543</v>
      </c>
      <c r="BG35" s="132">
        <v>8.2156203642592907E-2</v>
      </c>
      <c r="BH35" s="132">
        <v>4.0409410494710702E-4</v>
      </c>
    </row>
    <row r="36" spans="1:60">
      <c r="A36" s="136" t="s">
        <v>283</v>
      </c>
      <c r="B36" s="130">
        <v>0</v>
      </c>
      <c r="C36" s="130">
        <v>0</v>
      </c>
      <c r="D36" s="130">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v>0</v>
      </c>
      <c r="Y36" s="130">
        <v>0</v>
      </c>
      <c r="Z36" s="130">
        <v>0</v>
      </c>
      <c r="AA36" s="130">
        <v>0</v>
      </c>
      <c r="AB36" s="130">
        <v>0</v>
      </c>
      <c r="AC36" s="130">
        <v>0</v>
      </c>
      <c r="AD36" s="130">
        <v>0</v>
      </c>
      <c r="AE36" s="130">
        <v>0</v>
      </c>
      <c r="AF36" s="130">
        <v>0</v>
      </c>
      <c r="AG36" s="130">
        <v>0</v>
      </c>
      <c r="AH36" s="130">
        <v>0</v>
      </c>
      <c r="AI36" s="130">
        <v>0</v>
      </c>
      <c r="AJ36" s="130">
        <v>0</v>
      </c>
      <c r="AK36" s="130">
        <v>0</v>
      </c>
      <c r="AL36" s="130">
        <v>0</v>
      </c>
      <c r="AM36" s="130">
        <v>0</v>
      </c>
      <c r="AN36" s="130">
        <v>0</v>
      </c>
      <c r="AO36" s="130">
        <v>0</v>
      </c>
      <c r="AP36" s="130">
        <v>0</v>
      </c>
      <c r="AQ36" s="130">
        <v>0</v>
      </c>
      <c r="AR36" s="130">
        <v>0</v>
      </c>
      <c r="AS36" s="130">
        <v>0</v>
      </c>
      <c r="AT36" s="130">
        <v>0</v>
      </c>
      <c r="AU36" s="130">
        <v>0</v>
      </c>
      <c r="AV36" s="130">
        <v>7.9359999999999999E-6</v>
      </c>
      <c r="AW36" s="130">
        <v>0</v>
      </c>
      <c r="AX36" s="130">
        <v>5.4847480000000002E-3</v>
      </c>
      <c r="AY36" s="130">
        <v>8.3855449999999995E-3</v>
      </c>
      <c r="AZ36" s="130">
        <v>1.0894203999999999E-2</v>
      </c>
      <c r="BA36" s="130">
        <v>9.2097780000000001E-3</v>
      </c>
      <c r="BB36" s="130">
        <v>8.1268839999999992E-3</v>
      </c>
      <c r="BC36" s="130">
        <v>4.3629999999999997E-3</v>
      </c>
      <c r="BD36" s="130">
        <v>6.5691910000000003E-3</v>
      </c>
      <c r="BE36" s="131">
        <v>6.6622078640377596E-3</v>
      </c>
      <c r="BF36" s="132">
        <v>1.1388633746663501E-2</v>
      </c>
      <c r="BG36" s="132">
        <v>0</v>
      </c>
      <c r="BH36" s="132">
        <v>4.1868723542611504E-6</v>
      </c>
    </row>
    <row r="37" spans="1:60">
      <c r="A37" s="136" t="s">
        <v>284</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v>0</v>
      </c>
      <c r="Y37" s="130">
        <v>0</v>
      </c>
      <c r="Z37" s="130">
        <v>0</v>
      </c>
      <c r="AA37" s="130">
        <v>0</v>
      </c>
      <c r="AB37" s="130">
        <v>0</v>
      </c>
      <c r="AC37" s="130">
        <v>5.0009E-3</v>
      </c>
      <c r="AD37" s="130">
        <v>1.5002700000000001E-2</v>
      </c>
      <c r="AE37" s="130">
        <v>1.900342E-2</v>
      </c>
      <c r="AF37" s="130">
        <v>1.6002880000000001E-2</v>
      </c>
      <c r="AG37" s="130">
        <v>1.4002519999999999E-2</v>
      </c>
      <c r="AH37" s="130">
        <v>5.0008999999999998E-2</v>
      </c>
      <c r="AI37" s="130">
        <v>0.16903041999999999</v>
      </c>
      <c r="AJ37" s="130">
        <v>0.18703365999999999</v>
      </c>
      <c r="AK37" s="130">
        <v>0.24404392</v>
      </c>
      <c r="AL37" s="130">
        <v>0.33406012000000002</v>
      </c>
      <c r="AM37" s="130">
        <v>0.38806984</v>
      </c>
      <c r="AN37" s="130">
        <v>0.45408172000000002</v>
      </c>
      <c r="AO37" s="130">
        <v>0.65511790000000003</v>
      </c>
      <c r="AP37" s="130">
        <v>1.1121101438000001</v>
      </c>
      <c r="AQ37" s="130">
        <v>1.622333167416</v>
      </c>
      <c r="AR37" s="130">
        <v>1.9587230566989999</v>
      </c>
      <c r="AS37" s="130">
        <v>2.4104468178427898</v>
      </c>
      <c r="AT37" s="130">
        <v>2.9557492151096798</v>
      </c>
      <c r="AU37" s="130">
        <v>2.8151656836280998</v>
      </c>
      <c r="AV37" s="130">
        <v>4.3811031593464902</v>
      </c>
      <c r="AW37" s="130">
        <v>4.0112001220824798</v>
      </c>
      <c r="AX37" s="130">
        <v>4.5423319526063999</v>
      </c>
      <c r="AY37" s="130">
        <v>5.1409863280010599</v>
      </c>
      <c r="AZ37" s="130">
        <v>6.5741807465692599</v>
      </c>
      <c r="BA37" s="130">
        <v>6.149</v>
      </c>
      <c r="BB37" s="130">
        <v>7.4447419999999997</v>
      </c>
      <c r="BC37" s="130">
        <v>8.6397670000000009</v>
      </c>
      <c r="BD37" s="130">
        <v>10.019485</v>
      </c>
      <c r="BE37" s="131">
        <v>11.5543719978933</v>
      </c>
      <c r="BF37" s="132">
        <v>0.15003941574787899</v>
      </c>
      <c r="BG37" s="132">
        <v>0.12984217371588799</v>
      </c>
      <c r="BH37" s="132">
        <v>7.2613586480786904E-3</v>
      </c>
    </row>
    <row r="38" spans="1:60">
      <c r="A38" s="136" t="s">
        <v>285</v>
      </c>
      <c r="B38" s="130">
        <v>0</v>
      </c>
      <c r="C38" s="130">
        <v>0</v>
      </c>
      <c r="D38" s="130">
        <v>0</v>
      </c>
      <c r="E38" s="130">
        <v>0</v>
      </c>
      <c r="F38" s="130">
        <v>0</v>
      </c>
      <c r="G38" s="130">
        <v>0</v>
      </c>
      <c r="H38" s="130">
        <v>0</v>
      </c>
      <c r="I38" s="130">
        <v>0</v>
      </c>
      <c r="J38" s="130">
        <v>0</v>
      </c>
      <c r="K38" s="130">
        <v>0</v>
      </c>
      <c r="L38" s="130">
        <v>0</v>
      </c>
      <c r="M38" s="130">
        <v>0</v>
      </c>
      <c r="N38" s="130">
        <v>0</v>
      </c>
      <c r="O38" s="130">
        <v>0</v>
      </c>
      <c r="P38" s="130">
        <v>0</v>
      </c>
      <c r="Q38" s="130">
        <v>0</v>
      </c>
      <c r="R38" s="130">
        <v>0</v>
      </c>
      <c r="S38" s="130">
        <v>0</v>
      </c>
      <c r="T38" s="130">
        <v>0</v>
      </c>
      <c r="U38" s="130">
        <v>0</v>
      </c>
      <c r="V38" s="130">
        <v>0</v>
      </c>
      <c r="W38" s="130">
        <v>0</v>
      </c>
      <c r="X38" s="130">
        <v>0</v>
      </c>
      <c r="Y38" s="130">
        <v>0</v>
      </c>
      <c r="Z38" s="130">
        <v>2E-3</v>
      </c>
      <c r="AA38" s="130">
        <v>1.9191919191919201E-3</v>
      </c>
      <c r="AB38" s="130">
        <v>2.87878787878788E-3</v>
      </c>
      <c r="AC38" s="130">
        <v>1.9191919191919201E-3</v>
      </c>
      <c r="AD38" s="130">
        <v>3.8383838383838401E-3</v>
      </c>
      <c r="AE38" s="130">
        <v>6.7171717171717197E-3</v>
      </c>
      <c r="AF38" s="130">
        <v>8.6363636363636399E-3</v>
      </c>
      <c r="AG38" s="130">
        <v>3.1666666666666697E-2</v>
      </c>
      <c r="AH38" s="130">
        <v>0.11799999999999999</v>
      </c>
      <c r="AI38" s="130">
        <v>0.23200000000000001</v>
      </c>
      <c r="AJ38" s="130">
        <v>0.40300000000000002</v>
      </c>
      <c r="AK38" s="130">
        <v>0.56299999999999994</v>
      </c>
      <c r="AL38" s="130">
        <v>1.179</v>
      </c>
      <c r="AM38" s="130">
        <v>1.4039999999999999</v>
      </c>
      <c r="AN38" s="130">
        <v>1.458</v>
      </c>
      <c r="AO38" s="130">
        <v>1.847</v>
      </c>
      <c r="AP38" s="130">
        <v>2.343</v>
      </c>
      <c r="AQ38" s="130">
        <v>2.9710000000000001</v>
      </c>
      <c r="AR38" s="130">
        <v>4.0339999999999998</v>
      </c>
      <c r="AS38" s="130">
        <v>4.8609999999999998</v>
      </c>
      <c r="AT38" s="130">
        <v>6.5430000000000001</v>
      </c>
      <c r="AU38" s="130">
        <v>9.1258999999999997</v>
      </c>
      <c r="AV38" s="130">
        <v>9.8564000000000007</v>
      </c>
      <c r="AW38" s="130">
        <v>13.4071</v>
      </c>
      <c r="AX38" s="130">
        <v>14.897</v>
      </c>
      <c r="AY38" s="130">
        <v>15.1783</v>
      </c>
      <c r="AZ38" s="130">
        <v>14.8439</v>
      </c>
      <c r="BA38" s="130">
        <v>17.688700000000001</v>
      </c>
      <c r="BB38" s="130">
        <v>17.741900000000001</v>
      </c>
      <c r="BC38" s="130">
        <v>17.7164</v>
      </c>
      <c r="BD38" s="130">
        <v>20.202000000000002</v>
      </c>
      <c r="BE38" s="131">
        <v>18.702530398322899</v>
      </c>
      <c r="BF38" s="132">
        <v>-7.6753262622939897E-2</v>
      </c>
      <c r="BG38" s="132">
        <v>0.119339280775354</v>
      </c>
      <c r="BH38" s="132">
        <v>1.1753627187490401E-2</v>
      </c>
    </row>
    <row r="39" spans="1:60">
      <c r="A39" s="136" t="s">
        <v>286</v>
      </c>
      <c r="B39" s="130" t="s">
        <v>273</v>
      </c>
      <c r="C39" s="130" t="s">
        <v>273</v>
      </c>
      <c r="D39" s="130" t="s">
        <v>273</v>
      </c>
      <c r="E39" s="130" t="s">
        <v>273</v>
      </c>
      <c r="F39" s="130" t="s">
        <v>273</v>
      </c>
      <c r="G39" s="130" t="s">
        <v>273</v>
      </c>
      <c r="H39" s="130" t="s">
        <v>273</v>
      </c>
      <c r="I39" s="130" t="s">
        <v>273</v>
      </c>
      <c r="J39" s="130" t="s">
        <v>273</v>
      </c>
      <c r="K39" s="130" t="s">
        <v>273</v>
      </c>
      <c r="L39" s="130" t="s">
        <v>273</v>
      </c>
      <c r="M39" s="130" t="s">
        <v>273</v>
      </c>
      <c r="N39" s="130" t="s">
        <v>273</v>
      </c>
      <c r="O39" s="130" t="s">
        <v>273</v>
      </c>
      <c r="P39" s="130" t="s">
        <v>273</v>
      </c>
      <c r="Q39" s="130" t="s">
        <v>273</v>
      </c>
      <c r="R39" s="130" t="s">
        <v>273</v>
      </c>
      <c r="S39" s="130" t="s">
        <v>273</v>
      </c>
      <c r="T39" s="130" t="s">
        <v>273</v>
      </c>
      <c r="U39" s="130" t="s">
        <v>273</v>
      </c>
      <c r="V39" s="130">
        <v>0</v>
      </c>
      <c r="W39" s="130">
        <v>0</v>
      </c>
      <c r="X39" s="130">
        <v>0</v>
      </c>
      <c r="Y39" s="130">
        <v>0</v>
      </c>
      <c r="Z39" s="130">
        <v>0</v>
      </c>
      <c r="AA39" s="130">
        <v>0</v>
      </c>
      <c r="AB39" s="130">
        <v>0</v>
      </c>
      <c r="AC39" s="130">
        <v>0</v>
      </c>
      <c r="AD39" s="130">
        <v>0</v>
      </c>
      <c r="AE39" s="130">
        <v>0</v>
      </c>
      <c r="AF39" s="130">
        <v>0</v>
      </c>
      <c r="AG39" s="130">
        <v>1E-3</v>
      </c>
      <c r="AH39" s="130">
        <v>2E-3</v>
      </c>
      <c r="AI39" s="130">
        <v>2E-3</v>
      </c>
      <c r="AJ39" s="130">
        <v>2E-3</v>
      </c>
      <c r="AK39" s="130">
        <v>5.0000000000000001E-3</v>
      </c>
      <c r="AL39" s="130">
        <v>3.0000000000000001E-3</v>
      </c>
      <c r="AM39" s="130">
        <v>1.0999999999999999E-2</v>
      </c>
      <c r="AN39" s="130">
        <v>4.8000000000000001E-2</v>
      </c>
      <c r="AO39" s="130">
        <v>4.9000000000000002E-2</v>
      </c>
      <c r="AP39" s="130">
        <v>4.7E-2</v>
      </c>
      <c r="AQ39" s="130">
        <v>4.5999999999999999E-2</v>
      </c>
      <c r="AR39" s="130">
        <v>5.2999999999999999E-2</v>
      </c>
      <c r="AS39" s="130">
        <v>5.8000000000000003E-2</v>
      </c>
      <c r="AT39" s="130">
        <v>4.8000000000000001E-2</v>
      </c>
      <c r="AU39" s="130">
        <v>4.9000000000000002E-2</v>
      </c>
      <c r="AV39" s="130">
        <v>7.0999999999999994E-2</v>
      </c>
      <c r="AW39" s="130">
        <v>0.108</v>
      </c>
      <c r="AX39" s="130">
        <v>0.11899999999999999</v>
      </c>
      <c r="AY39" s="130">
        <v>0.10100000000000001</v>
      </c>
      <c r="AZ39" s="130">
        <v>0.14699999999999999</v>
      </c>
      <c r="BA39" s="130">
        <v>0.13</v>
      </c>
      <c r="BB39" s="130">
        <v>0.15</v>
      </c>
      <c r="BC39" s="130">
        <v>0.12203799999999999</v>
      </c>
      <c r="BD39" s="130">
        <v>0.153999</v>
      </c>
      <c r="BE39" s="131">
        <v>0.17799999999999999</v>
      </c>
      <c r="BF39" s="132">
        <v>0.152693596725861</v>
      </c>
      <c r="BG39" s="132">
        <v>0.12364122962905399</v>
      </c>
      <c r="BH39" s="132">
        <v>1.1186430899002301E-4</v>
      </c>
    </row>
    <row r="40" spans="1:60">
      <c r="A40" s="136" t="s">
        <v>287</v>
      </c>
      <c r="B40" s="130" t="s">
        <v>273</v>
      </c>
      <c r="C40" s="130" t="s">
        <v>273</v>
      </c>
      <c r="D40" s="130" t="s">
        <v>273</v>
      </c>
      <c r="E40" s="130" t="s">
        <v>273</v>
      </c>
      <c r="F40" s="130" t="s">
        <v>273</v>
      </c>
      <c r="G40" s="130" t="s">
        <v>273</v>
      </c>
      <c r="H40" s="130" t="s">
        <v>273</v>
      </c>
      <c r="I40" s="130" t="s">
        <v>273</v>
      </c>
      <c r="J40" s="130" t="s">
        <v>273</v>
      </c>
      <c r="K40" s="130" t="s">
        <v>273</v>
      </c>
      <c r="L40" s="130" t="s">
        <v>273</v>
      </c>
      <c r="M40" s="130" t="s">
        <v>273</v>
      </c>
      <c r="N40" s="130" t="s">
        <v>273</v>
      </c>
      <c r="O40" s="130" t="s">
        <v>273</v>
      </c>
      <c r="P40" s="130" t="s">
        <v>273</v>
      </c>
      <c r="Q40" s="130" t="s">
        <v>273</v>
      </c>
      <c r="R40" s="130" t="s">
        <v>273</v>
      </c>
      <c r="S40" s="130" t="s">
        <v>273</v>
      </c>
      <c r="T40" s="130" t="s">
        <v>273</v>
      </c>
      <c r="U40" s="130" t="s">
        <v>273</v>
      </c>
      <c r="V40" s="130">
        <v>0</v>
      </c>
      <c r="W40" s="130">
        <v>0</v>
      </c>
      <c r="X40" s="130">
        <v>0</v>
      </c>
      <c r="Y40" s="130">
        <v>0</v>
      </c>
      <c r="Z40" s="130">
        <v>0</v>
      </c>
      <c r="AA40" s="130">
        <v>0</v>
      </c>
      <c r="AB40" s="130">
        <v>0</v>
      </c>
      <c r="AC40" s="130">
        <v>0</v>
      </c>
      <c r="AD40" s="130">
        <v>0</v>
      </c>
      <c r="AE40" s="130">
        <v>0</v>
      </c>
      <c r="AF40" s="130">
        <v>0</v>
      </c>
      <c r="AG40" s="130">
        <v>0</v>
      </c>
      <c r="AH40" s="130">
        <v>0</v>
      </c>
      <c r="AI40" s="130">
        <v>0</v>
      </c>
      <c r="AJ40" s="130">
        <v>0</v>
      </c>
      <c r="AK40" s="130">
        <v>0</v>
      </c>
      <c r="AL40" s="130">
        <v>0</v>
      </c>
      <c r="AM40" s="130">
        <v>0</v>
      </c>
      <c r="AN40" s="130">
        <v>0</v>
      </c>
      <c r="AO40" s="130">
        <v>1.1999999999999999E-3</v>
      </c>
      <c r="AP40" s="130">
        <v>1.8E-3</v>
      </c>
      <c r="AQ40" s="130">
        <v>1.37E-2</v>
      </c>
      <c r="AR40" s="130">
        <v>0.1061</v>
      </c>
      <c r="AS40" s="130">
        <v>0.13109999999999999</v>
      </c>
      <c r="AT40" s="130">
        <v>0.15770000000000001</v>
      </c>
      <c r="AU40" s="130">
        <v>0.224</v>
      </c>
      <c r="AV40" s="130">
        <v>0.47499999999999998</v>
      </c>
      <c r="AW40" s="130">
        <v>0.54010000000000002</v>
      </c>
      <c r="AX40" s="130">
        <v>0.60270000000000001</v>
      </c>
      <c r="AY40" s="130">
        <v>0.6391</v>
      </c>
      <c r="AZ40" s="130">
        <v>0.81030000000000002</v>
      </c>
      <c r="BA40" s="130">
        <v>1.1358999999999999</v>
      </c>
      <c r="BB40" s="130">
        <v>1.3637999999999999</v>
      </c>
      <c r="BC40" s="130">
        <v>1.145</v>
      </c>
      <c r="BD40" s="130">
        <v>1.4994000000000001</v>
      </c>
      <c r="BE40" s="131">
        <v>1.5620930229149801</v>
      </c>
      <c r="BF40" s="132">
        <v>3.8965592364388797E-2</v>
      </c>
      <c r="BG40" s="132">
        <v>0.252588964894157</v>
      </c>
      <c r="BH40" s="132">
        <v>9.8169919430629604E-4</v>
      </c>
    </row>
    <row r="41" spans="1:60">
      <c r="A41" s="136" t="s">
        <v>288</v>
      </c>
      <c r="B41" s="130">
        <v>0</v>
      </c>
      <c r="C41" s="130">
        <v>0</v>
      </c>
      <c r="D41" s="130">
        <v>0</v>
      </c>
      <c r="E41" s="130">
        <v>0</v>
      </c>
      <c r="F41" s="130">
        <v>0</v>
      </c>
      <c r="G41" s="130">
        <v>0</v>
      </c>
      <c r="H41" s="130">
        <v>0</v>
      </c>
      <c r="I41" s="130">
        <v>0</v>
      </c>
      <c r="J41" s="130">
        <v>0</v>
      </c>
      <c r="K41" s="130">
        <v>0</v>
      </c>
      <c r="L41" s="130">
        <v>0</v>
      </c>
      <c r="M41" s="130">
        <v>0</v>
      </c>
      <c r="N41" s="130">
        <v>0</v>
      </c>
      <c r="O41" s="130">
        <v>0</v>
      </c>
      <c r="P41" s="130">
        <v>0</v>
      </c>
      <c r="Q41" s="130">
        <v>0</v>
      </c>
      <c r="R41" s="130">
        <v>0</v>
      </c>
      <c r="S41" s="130">
        <v>0</v>
      </c>
      <c r="T41" s="130">
        <v>0</v>
      </c>
      <c r="U41" s="130">
        <v>0</v>
      </c>
      <c r="V41" s="130">
        <v>0</v>
      </c>
      <c r="W41" s="130">
        <v>0</v>
      </c>
      <c r="X41" s="130">
        <v>0</v>
      </c>
      <c r="Y41" s="130">
        <v>0</v>
      </c>
      <c r="Z41" s="130">
        <v>0</v>
      </c>
      <c r="AA41" s="130">
        <v>0</v>
      </c>
      <c r="AB41" s="130">
        <v>0</v>
      </c>
      <c r="AC41" s="130">
        <v>0</v>
      </c>
      <c r="AD41" s="130">
        <v>0</v>
      </c>
      <c r="AE41" s="130">
        <v>0</v>
      </c>
      <c r="AF41" s="130">
        <v>0</v>
      </c>
      <c r="AG41" s="130">
        <v>0</v>
      </c>
      <c r="AH41" s="130">
        <v>3.0000000000000001E-3</v>
      </c>
      <c r="AI41" s="130">
        <v>1.0999999999999999E-2</v>
      </c>
      <c r="AJ41" s="130">
        <v>1.7999999999999999E-2</v>
      </c>
      <c r="AK41" s="130">
        <v>2.4743000000000001E-2</v>
      </c>
      <c r="AL41" s="130">
        <v>2.3740000000000001E-2</v>
      </c>
      <c r="AM41" s="130">
        <v>2.4479000000000001E-2</v>
      </c>
      <c r="AN41" s="130">
        <v>2.6168E-2</v>
      </c>
      <c r="AO41" s="130">
        <v>3.9399000000000003E-2</v>
      </c>
      <c r="AP41" s="130">
        <v>5.2250999999999999E-2</v>
      </c>
      <c r="AQ41" s="130">
        <v>5.7986000000000003E-2</v>
      </c>
      <c r="AR41" s="130">
        <v>6.4285999999999996E-2</v>
      </c>
      <c r="AS41" s="130">
        <v>6.0588999999999997E-2</v>
      </c>
      <c r="AT41" s="130">
        <v>6.3472000000000001E-2</v>
      </c>
      <c r="AU41" s="130">
        <v>5.5083E-2</v>
      </c>
      <c r="AV41" s="130">
        <v>6.4049999999999996E-2</v>
      </c>
      <c r="AW41" s="130">
        <v>7.7465999999999993E-2</v>
      </c>
      <c r="AX41" s="130">
        <v>8.3027000000000004E-2</v>
      </c>
      <c r="AY41" s="130">
        <v>7.9876000000000003E-2</v>
      </c>
      <c r="AZ41" s="130">
        <v>0.10184799999999999</v>
      </c>
      <c r="BA41" s="130">
        <v>0.10148600000000001</v>
      </c>
      <c r="BB41" s="130">
        <v>0.234823</v>
      </c>
      <c r="BC41" s="130">
        <v>0.254575</v>
      </c>
      <c r="BD41" s="130">
        <v>0.28128300000000001</v>
      </c>
      <c r="BE41" s="131">
        <v>0.34890691249363098</v>
      </c>
      <c r="BF41" s="132">
        <v>0.237023264536115</v>
      </c>
      <c r="BG41" s="132">
        <v>0.16052935508802599</v>
      </c>
      <c r="BH41" s="132">
        <v>2.1927095880866599E-4</v>
      </c>
    </row>
    <row r="42" spans="1:60">
      <c r="A42" s="136" t="s">
        <v>289</v>
      </c>
      <c r="B42" s="130">
        <v>0</v>
      </c>
      <c r="C42" s="130">
        <v>0</v>
      </c>
      <c r="D42" s="130">
        <v>0</v>
      </c>
      <c r="E42" s="130">
        <v>0</v>
      </c>
      <c r="F42" s="130">
        <v>0</v>
      </c>
      <c r="G42" s="130">
        <v>0</v>
      </c>
      <c r="H42" s="130">
        <v>0</v>
      </c>
      <c r="I42" s="130">
        <v>0</v>
      </c>
      <c r="J42" s="130">
        <v>0</v>
      </c>
      <c r="K42" s="130">
        <v>0</v>
      </c>
      <c r="L42" s="130">
        <v>0</v>
      </c>
      <c r="M42" s="130">
        <v>0</v>
      </c>
      <c r="N42" s="130">
        <v>0</v>
      </c>
      <c r="O42" s="130">
        <v>0</v>
      </c>
      <c r="P42" s="130">
        <v>0</v>
      </c>
      <c r="Q42" s="130">
        <v>0</v>
      </c>
      <c r="R42" s="130">
        <v>0</v>
      </c>
      <c r="S42" s="130">
        <v>0</v>
      </c>
      <c r="T42" s="130">
        <v>0</v>
      </c>
      <c r="U42" s="130">
        <v>0</v>
      </c>
      <c r="V42" s="130">
        <v>0</v>
      </c>
      <c r="W42" s="130">
        <v>1E-3</v>
      </c>
      <c r="X42" s="130">
        <v>2E-3</v>
      </c>
      <c r="Y42" s="130">
        <v>1.6E-2</v>
      </c>
      <c r="Z42" s="130">
        <v>2.3E-2</v>
      </c>
      <c r="AA42" s="130">
        <v>5.6000000000000001E-2</v>
      </c>
      <c r="AB42" s="130">
        <v>8.7999999999999995E-2</v>
      </c>
      <c r="AC42" s="130">
        <v>0.14699999999999999</v>
      </c>
      <c r="AD42" s="130">
        <v>0.17399999999999999</v>
      </c>
      <c r="AE42" s="130">
        <v>0.23799999999999999</v>
      </c>
      <c r="AF42" s="130">
        <v>0.317</v>
      </c>
      <c r="AG42" s="130">
        <v>0.437</v>
      </c>
      <c r="AH42" s="130">
        <v>0.47499999999999998</v>
      </c>
      <c r="AI42" s="130">
        <v>0.64</v>
      </c>
      <c r="AJ42" s="130">
        <v>0.64500000000000002</v>
      </c>
      <c r="AK42" s="130">
        <v>0.82899999999999996</v>
      </c>
      <c r="AL42" s="130">
        <v>0.82499999999999996</v>
      </c>
      <c r="AM42" s="130">
        <v>0.94599999999999995</v>
      </c>
      <c r="AN42" s="130">
        <v>1.3180000000000001</v>
      </c>
      <c r="AO42" s="130">
        <v>1.867</v>
      </c>
      <c r="AP42" s="130">
        <v>2.0670000000000002</v>
      </c>
      <c r="AQ42" s="130">
        <v>2.734</v>
      </c>
      <c r="AR42" s="130">
        <v>3.4369999999999998</v>
      </c>
      <c r="AS42" s="130">
        <v>4.2583330000000004</v>
      </c>
      <c r="AT42" s="130">
        <v>4.5833329999999997</v>
      </c>
      <c r="AU42" s="130">
        <v>3.9930560000000002</v>
      </c>
      <c r="AV42" s="130">
        <v>5.1001709999999996</v>
      </c>
      <c r="AW42" s="130">
        <v>4.9818290000000003</v>
      </c>
      <c r="AX42" s="130">
        <v>5.627148</v>
      </c>
      <c r="AY42" s="130">
        <v>5.7973340000000002</v>
      </c>
      <c r="AZ42" s="130">
        <v>7.5498729999999998</v>
      </c>
      <c r="BA42" s="130">
        <v>8.170458</v>
      </c>
      <c r="BB42" s="130">
        <v>10.568801000000001</v>
      </c>
      <c r="BC42" s="130">
        <v>10.548511</v>
      </c>
      <c r="BD42" s="130">
        <v>11.507927</v>
      </c>
      <c r="BE42" s="131">
        <v>15.268444000000001</v>
      </c>
      <c r="BF42" s="132">
        <v>0.32315115831815</v>
      </c>
      <c r="BG42" s="132">
        <v>9.6431662852674196E-2</v>
      </c>
      <c r="BH42" s="132">
        <v>9.5954715584992707E-3</v>
      </c>
    </row>
    <row r="43" spans="1:60">
      <c r="A43" s="136" t="s">
        <v>290</v>
      </c>
      <c r="B43" s="130" t="s">
        <v>273</v>
      </c>
      <c r="C43" s="130" t="s">
        <v>273</v>
      </c>
      <c r="D43" s="130" t="s">
        <v>273</v>
      </c>
      <c r="E43" s="130" t="s">
        <v>273</v>
      </c>
      <c r="F43" s="130" t="s">
        <v>273</v>
      </c>
      <c r="G43" s="130" t="s">
        <v>273</v>
      </c>
      <c r="H43" s="130" t="s">
        <v>273</v>
      </c>
      <c r="I43" s="130" t="s">
        <v>273</v>
      </c>
      <c r="J43" s="130" t="s">
        <v>273</v>
      </c>
      <c r="K43" s="130" t="s">
        <v>273</v>
      </c>
      <c r="L43" s="130" t="s">
        <v>273</v>
      </c>
      <c r="M43" s="130" t="s">
        <v>273</v>
      </c>
      <c r="N43" s="130" t="s">
        <v>273</v>
      </c>
      <c r="O43" s="130" t="s">
        <v>273</v>
      </c>
      <c r="P43" s="130" t="s">
        <v>273</v>
      </c>
      <c r="Q43" s="130" t="s">
        <v>273</v>
      </c>
      <c r="R43" s="130" t="s">
        <v>273</v>
      </c>
      <c r="S43" s="130" t="s">
        <v>273</v>
      </c>
      <c r="T43" s="130" t="s">
        <v>273</v>
      </c>
      <c r="U43" s="130" t="s">
        <v>273</v>
      </c>
      <c r="V43" s="130" t="s">
        <v>273</v>
      </c>
      <c r="W43" s="130" t="s">
        <v>273</v>
      </c>
      <c r="X43" s="130" t="s">
        <v>273</v>
      </c>
      <c r="Y43" s="130" t="s">
        <v>273</v>
      </c>
      <c r="Z43" s="130" t="s">
        <v>273</v>
      </c>
      <c r="AA43" s="130">
        <v>0</v>
      </c>
      <c r="AB43" s="130">
        <v>0</v>
      </c>
      <c r="AC43" s="130">
        <v>0</v>
      </c>
      <c r="AD43" s="130">
        <v>0</v>
      </c>
      <c r="AE43" s="130">
        <v>0</v>
      </c>
      <c r="AF43" s="130">
        <v>0</v>
      </c>
      <c r="AG43" s="130">
        <v>0</v>
      </c>
      <c r="AH43" s="130">
        <v>0</v>
      </c>
      <c r="AI43" s="130">
        <v>0</v>
      </c>
      <c r="AJ43" s="130">
        <v>0</v>
      </c>
      <c r="AK43" s="130">
        <v>0</v>
      </c>
      <c r="AL43" s="130">
        <v>0</v>
      </c>
      <c r="AM43" s="130">
        <v>0</v>
      </c>
      <c r="AN43" s="130">
        <v>0</v>
      </c>
      <c r="AO43" s="130">
        <v>0</v>
      </c>
      <c r="AP43" s="130">
        <v>0</v>
      </c>
      <c r="AQ43" s="130">
        <v>0</v>
      </c>
      <c r="AR43" s="130">
        <v>0</v>
      </c>
      <c r="AS43" s="130">
        <v>0</v>
      </c>
      <c r="AT43" s="130">
        <v>0</v>
      </c>
      <c r="AU43" s="130">
        <v>0</v>
      </c>
      <c r="AV43" s="130">
        <v>0</v>
      </c>
      <c r="AW43" s="130">
        <v>0</v>
      </c>
      <c r="AX43" s="130">
        <v>0</v>
      </c>
      <c r="AY43" s="130">
        <v>7.0633000000000001E-2</v>
      </c>
      <c r="AZ43" s="130">
        <v>0.120767</v>
      </c>
      <c r="BA43" s="130">
        <v>0.109483</v>
      </c>
      <c r="BB43" s="130">
        <v>0.11047999999999999</v>
      </c>
      <c r="BC43" s="130">
        <v>9.7337999999999994E-2</v>
      </c>
      <c r="BD43" s="130">
        <v>0.10180599999999999</v>
      </c>
      <c r="BE43" s="131">
        <v>0.116885</v>
      </c>
      <c r="BF43" s="132">
        <v>0.14497811599024299</v>
      </c>
      <c r="BG43" s="132">
        <v>0</v>
      </c>
      <c r="BH43" s="132">
        <v>7.3456515484825204E-5</v>
      </c>
    </row>
    <row r="44" spans="1:60">
      <c r="A44" s="136" t="s">
        <v>291</v>
      </c>
      <c r="B44" s="130">
        <v>0</v>
      </c>
      <c r="C44" s="130">
        <v>0</v>
      </c>
      <c r="D44" s="130">
        <v>0</v>
      </c>
      <c r="E44" s="130">
        <v>0</v>
      </c>
      <c r="F44" s="130">
        <v>0</v>
      </c>
      <c r="G44" s="130">
        <v>0</v>
      </c>
      <c r="H44" s="130">
        <v>0</v>
      </c>
      <c r="I44" s="130">
        <v>0</v>
      </c>
      <c r="J44" s="130">
        <v>0</v>
      </c>
      <c r="K44" s="130">
        <v>0</v>
      </c>
      <c r="L44" s="130">
        <v>0</v>
      </c>
      <c r="M44" s="130">
        <v>0</v>
      </c>
      <c r="N44" s="130">
        <v>0</v>
      </c>
      <c r="O44" s="130">
        <v>0</v>
      </c>
      <c r="P44" s="130">
        <v>0</v>
      </c>
      <c r="Q44" s="130">
        <v>0</v>
      </c>
      <c r="R44" s="130">
        <v>0</v>
      </c>
      <c r="S44" s="130">
        <v>0</v>
      </c>
      <c r="T44" s="130">
        <v>0</v>
      </c>
      <c r="U44" s="130">
        <v>0</v>
      </c>
      <c r="V44" s="130">
        <v>0</v>
      </c>
      <c r="W44" s="130">
        <v>0</v>
      </c>
      <c r="X44" s="130">
        <v>0</v>
      </c>
      <c r="Y44" s="130">
        <v>0</v>
      </c>
      <c r="Z44" s="130">
        <v>0</v>
      </c>
      <c r="AA44" s="130">
        <v>0</v>
      </c>
      <c r="AB44" s="130">
        <v>0</v>
      </c>
      <c r="AC44" s="130">
        <v>0</v>
      </c>
      <c r="AD44" s="130">
        <v>0</v>
      </c>
      <c r="AE44" s="130">
        <v>0</v>
      </c>
      <c r="AF44" s="130">
        <v>0</v>
      </c>
      <c r="AG44" s="130">
        <v>0</v>
      </c>
      <c r="AH44" s="130">
        <v>0</v>
      </c>
      <c r="AI44" s="130">
        <v>0</v>
      </c>
      <c r="AJ44" s="130">
        <v>1.4276E-2</v>
      </c>
      <c r="AK44" s="130">
        <v>3.0199E-2</v>
      </c>
      <c r="AL44" s="130">
        <v>2.8757999999999999E-2</v>
      </c>
      <c r="AM44" s="130">
        <v>3.8903E-2</v>
      </c>
      <c r="AN44" s="130">
        <v>0.21979599999999999</v>
      </c>
      <c r="AO44" s="130">
        <v>0.259519</v>
      </c>
      <c r="AP44" s="130">
        <v>0.50702999999999998</v>
      </c>
      <c r="AQ44" s="130">
        <v>0.63600000000000001</v>
      </c>
      <c r="AR44" s="130">
        <v>0.89200000000000002</v>
      </c>
      <c r="AS44" s="130">
        <v>0.91300000000000003</v>
      </c>
      <c r="AT44" s="130">
        <v>0.97699999999999998</v>
      </c>
      <c r="AU44" s="130">
        <v>0.879</v>
      </c>
      <c r="AV44" s="130">
        <v>1.2829999999999999</v>
      </c>
      <c r="AW44" s="130">
        <v>1.548</v>
      </c>
      <c r="AX44" s="130">
        <v>1.881</v>
      </c>
      <c r="AY44" s="130">
        <v>2.2170000000000001</v>
      </c>
      <c r="AZ44" s="130">
        <v>2.5150000000000001</v>
      </c>
      <c r="BA44" s="130">
        <v>2.115742</v>
      </c>
      <c r="BB44" s="130">
        <v>2.8540000000000001</v>
      </c>
      <c r="BC44" s="130">
        <v>3.8769999999999998</v>
      </c>
      <c r="BD44" s="130">
        <v>5.5250000000000004</v>
      </c>
      <c r="BE44" s="131">
        <v>9.8904512819234505</v>
      </c>
      <c r="BF44" s="132">
        <v>0.78523587167226006</v>
      </c>
      <c r="BG44" s="132">
        <v>0.189169527488281</v>
      </c>
      <c r="BH44" s="132">
        <v>6.2156657205160596E-3</v>
      </c>
    </row>
    <row r="45" spans="1:60">
      <c r="A45" s="136" t="s">
        <v>292</v>
      </c>
      <c r="B45" s="130">
        <v>0</v>
      </c>
      <c r="C45" s="130">
        <v>0</v>
      </c>
      <c r="D45" s="130">
        <v>0</v>
      </c>
      <c r="E45" s="130">
        <v>0</v>
      </c>
      <c r="F45" s="130">
        <v>0</v>
      </c>
      <c r="G45" s="130">
        <v>0</v>
      </c>
      <c r="H45" s="130">
        <v>0</v>
      </c>
      <c r="I45" s="130">
        <v>0</v>
      </c>
      <c r="J45" s="130">
        <v>0</v>
      </c>
      <c r="K45" s="130">
        <v>0</v>
      </c>
      <c r="L45" s="130">
        <v>0</v>
      </c>
      <c r="M45" s="130">
        <v>0</v>
      </c>
      <c r="N45" s="130">
        <v>0</v>
      </c>
      <c r="O45" s="130">
        <v>0</v>
      </c>
      <c r="P45" s="130">
        <v>0</v>
      </c>
      <c r="Q45" s="130">
        <v>0</v>
      </c>
      <c r="R45" s="130">
        <v>0</v>
      </c>
      <c r="S45" s="130">
        <v>0</v>
      </c>
      <c r="T45" s="130">
        <v>0</v>
      </c>
      <c r="U45" s="130">
        <v>0</v>
      </c>
      <c r="V45" s="130">
        <v>0</v>
      </c>
      <c r="W45" s="130">
        <v>0</v>
      </c>
      <c r="X45" s="130">
        <v>0</v>
      </c>
      <c r="Y45" s="130">
        <v>0</v>
      </c>
      <c r="Z45" s="130">
        <v>0</v>
      </c>
      <c r="AA45" s="130">
        <v>0</v>
      </c>
      <c r="AB45" s="130">
        <v>0</v>
      </c>
      <c r="AC45" s="130">
        <v>0</v>
      </c>
      <c r="AD45" s="130">
        <v>0</v>
      </c>
      <c r="AE45" s="130">
        <v>0</v>
      </c>
      <c r="AF45" s="130">
        <v>1E-3</v>
      </c>
      <c r="AG45" s="130">
        <v>0</v>
      </c>
      <c r="AH45" s="130">
        <v>2E-3</v>
      </c>
      <c r="AI45" s="130">
        <v>4.0000000000000001E-3</v>
      </c>
      <c r="AJ45" s="130">
        <v>4.0000000000000001E-3</v>
      </c>
      <c r="AK45" s="130">
        <v>5.0000000000000001E-3</v>
      </c>
      <c r="AL45" s="130">
        <v>1.4E-2</v>
      </c>
      <c r="AM45" s="130">
        <v>6.0999999999999999E-2</v>
      </c>
      <c r="AN45" s="130">
        <v>0.124</v>
      </c>
      <c r="AO45" s="130">
        <v>0.14199999999999999</v>
      </c>
      <c r="AP45" s="130">
        <v>0.13500000000000001</v>
      </c>
      <c r="AQ45" s="130">
        <v>0.25600000000000001</v>
      </c>
      <c r="AR45" s="130">
        <v>0.52200000000000002</v>
      </c>
      <c r="AS45" s="130">
        <v>0.83699999999999997</v>
      </c>
      <c r="AT45" s="130">
        <v>1.077</v>
      </c>
      <c r="AU45" s="130">
        <v>1.6639999999999999</v>
      </c>
      <c r="AV45" s="130">
        <v>3.2050000000000001</v>
      </c>
      <c r="AW45" s="130">
        <v>4.7469999999999999</v>
      </c>
      <c r="AX45" s="130">
        <v>6.0039999999999996</v>
      </c>
      <c r="AY45" s="130">
        <v>7.6779999999999999</v>
      </c>
      <c r="AZ45" s="130">
        <v>10.858000000000001</v>
      </c>
      <c r="BA45" s="130">
        <v>12.587999999999999</v>
      </c>
      <c r="BB45" s="130">
        <v>14.909000000000001</v>
      </c>
      <c r="BC45" s="130">
        <v>12.798999999999999</v>
      </c>
      <c r="BD45" s="130">
        <v>15.106759</v>
      </c>
      <c r="BE45" s="131">
        <v>15.726000000000001</v>
      </c>
      <c r="BF45" s="132">
        <v>3.8146751853607198E-2</v>
      </c>
      <c r="BG45" s="132">
        <v>0.302253579233694</v>
      </c>
      <c r="BH45" s="132">
        <v>9.88302316391634E-3</v>
      </c>
    </row>
    <row r="46" spans="1:60">
      <c r="A46" s="136" t="s">
        <v>293</v>
      </c>
      <c r="B46" s="130">
        <v>0</v>
      </c>
      <c r="C46" s="130">
        <v>0</v>
      </c>
      <c r="D46" s="130">
        <v>0</v>
      </c>
      <c r="E46" s="130">
        <v>0</v>
      </c>
      <c r="F46" s="130">
        <v>0</v>
      </c>
      <c r="G46" s="130">
        <v>0</v>
      </c>
      <c r="H46" s="130">
        <v>0</v>
      </c>
      <c r="I46" s="130">
        <v>0</v>
      </c>
      <c r="J46" s="130">
        <v>0</v>
      </c>
      <c r="K46" s="130">
        <v>0</v>
      </c>
      <c r="L46" s="130">
        <v>0</v>
      </c>
      <c r="M46" s="130">
        <v>0</v>
      </c>
      <c r="N46" s="130">
        <v>0</v>
      </c>
      <c r="O46" s="130">
        <v>0</v>
      </c>
      <c r="P46" s="130">
        <v>0</v>
      </c>
      <c r="Q46" s="130">
        <v>0</v>
      </c>
      <c r="R46" s="130">
        <v>0</v>
      </c>
      <c r="S46" s="130">
        <v>0</v>
      </c>
      <c r="T46" s="130">
        <v>0</v>
      </c>
      <c r="U46" s="130">
        <v>0</v>
      </c>
      <c r="V46" s="130">
        <v>0</v>
      </c>
      <c r="W46" s="130">
        <v>0</v>
      </c>
      <c r="X46" s="130">
        <v>0</v>
      </c>
      <c r="Y46" s="130">
        <v>0</v>
      </c>
      <c r="Z46" s="130">
        <v>1E-3</v>
      </c>
      <c r="AA46" s="130">
        <v>9.5959595959596003E-4</v>
      </c>
      <c r="AB46" s="130">
        <v>9.5959595959596003E-4</v>
      </c>
      <c r="AC46" s="130">
        <v>3.8383838383838401E-3</v>
      </c>
      <c r="AD46" s="130">
        <v>1.0555555555555599E-2</v>
      </c>
      <c r="AE46" s="130">
        <v>1.7000000000000001E-2</v>
      </c>
      <c r="AF46" s="130">
        <v>1.6E-2</v>
      </c>
      <c r="AG46" s="130">
        <v>2.1000000000000001E-2</v>
      </c>
      <c r="AH46" s="130">
        <v>3.7999999999999999E-2</v>
      </c>
      <c r="AI46" s="130">
        <v>8.8999999999999996E-2</v>
      </c>
      <c r="AJ46" s="130">
        <v>0.123</v>
      </c>
      <c r="AK46" s="130">
        <v>0.16800000000000001</v>
      </c>
      <c r="AL46" s="130">
        <v>0.25600000000000001</v>
      </c>
      <c r="AM46" s="130">
        <v>0.36199999999999999</v>
      </c>
      <c r="AN46" s="130">
        <v>0.496</v>
      </c>
      <c r="AO46" s="130">
        <v>0.81599999999999995</v>
      </c>
      <c r="AP46" s="130">
        <v>1.7729999999999999</v>
      </c>
      <c r="AQ46" s="130">
        <v>2.9249999999999998</v>
      </c>
      <c r="AR46" s="130">
        <v>4.0369999999999999</v>
      </c>
      <c r="AS46" s="130">
        <v>5.7569999999999997</v>
      </c>
      <c r="AT46" s="130">
        <v>7.577</v>
      </c>
      <c r="AU46" s="130">
        <v>9.1820000000000004</v>
      </c>
      <c r="AV46" s="130">
        <v>9.1620000000000008</v>
      </c>
      <c r="AW46" s="130">
        <v>10.26</v>
      </c>
      <c r="AX46" s="130">
        <v>12.014601111999999</v>
      </c>
      <c r="AY46" s="130">
        <v>12.111384233000001</v>
      </c>
      <c r="AZ46" s="130">
        <v>11.607637867999999</v>
      </c>
      <c r="BA46" s="130">
        <v>12.474</v>
      </c>
      <c r="BB46" s="130">
        <v>12.247999999999999</v>
      </c>
      <c r="BC46" s="130">
        <v>12.617000000000001</v>
      </c>
      <c r="BD46" s="130">
        <v>13.667</v>
      </c>
      <c r="BE46" s="131">
        <v>12.364000000000001</v>
      </c>
      <c r="BF46" s="132">
        <v>-9.7810889058683403E-2</v>
      </c>
      <c r="BG46" s="132">
        <v>6.0761113963503102E-2</v>
      </c>
      <c r="BH46" s="132">
        <v>7.7701703165879198E-3</v>
      </c>
    </row>
    <row r="47" spans="1:60">
      <c r="A47" s="136" t="s">
        <v>294</v>
      </c>
      <c r="B47" s="130">
        <v>0</v>
      </c>
      <c r="C47" s="130">
        <v>0</v>
      </c>
      <c r="D47" s="130">
        <v>0</v>
      </c>
      <c r="E47" s="130">
        <v>0</v>
      </c>
      <c r="F47" s="130">
        <v>0</v>
      </c>
      <c r="G47" s="130">
        <v>0</v>
      </c>
      <c r="H47" s="130">
        <v>0</v>
      </c>
      <c r="I47" s="130">
        <v>0</v>
      </c>
      <c r="J47" s="130">
        <v>0</v>
      </c>
      <c r="K47" s="130">
        <v>0</v>
      </c>
      <c r="L47" s="130">
        <v>0</v>
      </c>
      <c r="M47" s="130">
        <v>0</v>
      </c>
      <c r="N47" s="130">
        <v>0</v>
      </c>
      <c r="O47" s="130">
        <v>0</v>
      </c>
      <c r="P47" s="130">
        <v>0</v>
      </c>
      <c r="Q47" s="130">
        <v>0</v>
      </c>
      <c r="R47" s="130">
        <v>0</v>
      </c>
      <c r="S47" s="130">
        <v>0</v>
      </c>
      <c r="T47" s="130">
        <v>0</v>
      </c>
      <c r="U47" s="130">
        <v>0</v>
      </c>
      <c r="V47" s="130">
        <v>0</v>
      </c>
      <c r="W47" s="130">
        <v>0</v>
      </c>
      <c r="X47" s="130">
        <v>0</v>
      </c>
      <c r="Y47" s="130">
        <v>0</v>
      </c>
      <c r="Z47" s="130">
        <v>0</v>
      </c>
      <c r="AA47" s="130">
        <v>1.0101010101010101E-3</v>
      </c>
      <c r="AB47" s="130">
        <v>0</v>
      </c>
      <c r="AC47" s="130">
        <v>0</v>
      </c>
      <c r="AD47" s="130">
        <v>0</v>
      </c>
      <c r="AE47" s="130">
        <v>0</v>
      </c>
      <c r="AF47" s="130">
        <v>0</v>
      </c>
      <c r="AG47" s="130">
        <v>0</v>
      </c>
      <c r="AH47" s="130">
        <v>0</v>
      </c>
      <c r="AI47" s="130">
        <v>0</v>
      </c>
      <c r="AJ47" s="130">
        <v>0</v>
      </c>
      <c r="AK47" s="130">
        <v>0</v>
      </c>
      <c r="AL47" s="130">
        <v>0</v>
      </c>
      <c r="AM47" s="130">
        <v>0</v>
      </c>
      <c r="AN47" s="130">
        <v>0</v>
      </c>
      <c r="AO47" s="130">
        <v>0</v>
      </c>
      <c r="AP47" s="130">
        <v>0</v>
      </c>
      <c r="AQ47" s="130">
        <v>1E-3</v>
      </c>
      <c r="AR47" s="130">
        <v>3.0000000000000001E-3</v>
      </c>
      <c r="AS47" s="130">
        <v>5.0000000000000001E-3</v>
      </c>
      <c r="AT47" s="130">
        <v>8.9999999999999993E-3</v>
      </c>
      <c r="AU47" s="130">
        <v>0.30599999999999999</v>
      </c>
      <c r="AV47" s="130">
        <v>1.387</v>
      </c>
      <c r="AW47" s="130">
        <v>2.64</v>
      </c>
      <c r="AX47" s="130">
        <v>4.5199999999999996</v>
      </c>
      <c r="AY47" s="130">
        <v>4.7236000000000002</v>
      </c>
      <c r="AZ47" s="130">
        <v>7.0629999999999997</v>
      </c>
      <c r="BA47" s="130">
        <v>6.59</v>
      </c>
      <c r="BB47" s="130">
        <v>7.407</v>
      </c>
      <c r="BC47" s="130">
        <v>6.3220000000000001</v>
      </c>
      <c r="BD47" s="130">
        <v>6.7729999999999997</v>
      </c>
      <c r="BE47" s="131">
        <v>6.9550000000000001</v>
      </c>
      <c r="BF47" s="132">
        <v>2.4065741585643299E-2</v>
      </c>
      <c r="BG47" s="132">
        <v>0.939339560121766</v>
      </c>
      <c r="BH47" s="132">
        <v>4.3708779158742302E-3</v>
      </c>
    </row>
    <row r="48" spans="1:60">
      <c r="A48" s="136" t="s">
        <v>295</v>
      </c>
      <c r="B48" s="130">
        <v>0</v>
      </c>
      <c r="C48" s="130">
        <v>0</v>
      </c>
      <c r="D48" s="130">
        <v>0</v>
      </c>
      <c r="E48" s="130">
        <v>0</v>
      </c>
      <c r="F48" s="130">
        <v>0</v>
      </c>
      <c r="G48" s="130">
        <v>0</v>
      </c>
      <c r="H48" s="130">
        <v>0</v>
      </c>
      <c r="I48" s="130">
        <v>0</v>
      </c>
      <c r="J48" s="130">
        <v>0</v>
      </c>
      <c r="K48" s="130">
        <v>0</v>
      </c>
      <c r="L48" s="130">
        <v>0</v>
      </c>
      <c r="M48" s="130">
        <v>0</v>
      </c>
      <c r="N48" s="130">
        <v>0</v>
      </c>
      <c r="O48" s="130">
        <v>0</v>
      </c>
      <c r="P48" s="130">
        <v>0</v>
      </c>
      <c r="Q48" s="130">
        <v>0</v>
      </c>
      <c r="R48" s="130">
        <v>0</v>
      </c>
      <c r="S48" s="130">
        <v>0</v>
      </c>
      <c r="T48" s="130">
        <v>0</v>
      </c>
      <c r="U48" s="130">
        <v>0</v>
      </c>
      <c r="V48" s="130">
        <v>0</v>
      </c>
      <c r="W48" s="130">
        <v>0</v>
      </c>
      <c r="X48" s="130">
        <v>0</v>
      </c>
      <c r="Y48" s="130">
        <v>0</v>
      </c>
      <c r="Z48" s="130">
        <v>0</v>
      </c>
      <c r="AA48" s="130">
        <v>0</v>
      </c>
      <c r="AB48" s="130">
        <v>0</v>
      </c>
      <c r="AC48" s="130">
        <v>0</v>
      </c>
      <c r="AD48" s="130">
        <v>0</v>
      </c>
      <c r="AE48" s="130">
        <v>0</v>
      </c>
      <c r="AF48" s="130">
        <v>0</v>
      </c>
      <c r="AG48" s="130">
        <v>0</v>
      </c>
      <c r="AH48" s="130">
        <v>0</v>
      </c>
      <c r="AI48" s="130">
        <v>0</v>
      </c>
      <c r="AJ48" s="130">
        <v>0</v>
      </c>
      <c r="AK48" s="130">
        <v>0</v>
      </c>
      <c r="AL48" s="130">
        <v>0</v>
      </c>
      <c r="AM48" s="130">
        <v>0</v>
      </c>
      <c r="AN48" s="130">
        <v>2E-3</v>
      </c>
      <c r="AO48" s="130">
        <v>6.0000000000000001E-3</v>
      </c>
      <c r="AP48" s="130">
        <v>7.0000000000000001E-3</v>
      </c>
      <c r="AQ48" s="130">
        <v>6.0000000000000001E-3</v>
      </c>
      <c r="AR48" s="130">
        <v>8.0000000000000002E-3</v>
      </c>
      <c r="AS48" s="130">
        <v>7.0000000000000001E-3</v>
      </c>
      <c r="AT48" s="130">
        <v>6.0000000000000001E-3</v>
      </c>
      <c r="AU48" s="130">
        <v>6.0000000000000001E-3</v>
      </c>
      <c r="AV48" s="130">
        <v>5.0000000000000001E-3</v>
      </c>
      <c r="AW48" s="130">
        <v>6.0000000000000001E-3</v>
      </c>
      <c r="AX48" s="130">
        <v>6.0000000000000001E-3</v>
      </c>
      <c r="AY48" s="130">
        <v>6.0000000000000001E-3</v>
      </c>
      <c r="AZ48" s="130">
        <v>6.0000000000000001E-3</v>
      </c>
      <c r="BA48" s="130">
        <v>6.0164383561643799E-3</v>
      </c>
      <c r="BB48" s="130">
        <v>6.0000000000000001E-3</v>
      </c>
      <c r="BC48" s="130">
        <v>6.0000000000000001E-3</v>
      </c>
      <c r="BD48" s="130">
        <v>6.0000000000000001E-3</v>
      </c>
      <c r="BE48" s="131">
        <v>6.0000000000000001E-3</v>
      </c>
      <c r="BF48" s="132">
        <v>-2.7322404371584699E-3</v>
      </c>
      <c r="BG48" s="132">
        <v>0</v>
      </c>
      <c r="BH48" s="132">
        <v>3.77070704460753E-6</v>
      </c>
    </row>
    <row r="49" spans="1:60">
      <c r="A49" s="136" t="s">
        <v>296</v>
      </c>
      <c r="B49" s="130" t="s">
        <v>273</v>
      </c>
      <c r="C49" s="130" t="s">
        <v>273</v>
      </c>
      <c r="D49" s="130" t="s">
        <v>273</v>
      </c>
      <c r="E49" s="130" t="s">
        <v>273</v>
      </c>
      <c r="F49" s="130" t="s">
        <v>273</v>
      </c>
      <c r="G49" s="130" t="s">
        <v>273</v>
      </c>
      <c r="H49" s="130" t="s">
        <v>273</v>
      </c>
      <c r="I49" s="130" t="s">
        <v>273</v>
      </c>
      <c r="J49" s="130" t="s">
        <v>273</v>
      </c>
      <c r="K49" s="130" t="s">
        <v>273</v>
      </c>
      <c r="L49" s="130" t="s">
        <v>273</v>
      </c>
      <c r="M49" s="130" t="s">
        <v>273</v>
      </c>
      <c r="N49" s="130" t="s">
        <v>273</v>
      </c>
      <c r="O49" s="130" t="s">
        <v>273</v>
      </c>
      <c r="P49" s="130" t="s">
        <v>273</v>
      </c>
      <c r="Q49" s="130" t="s">
        <v>273</v>
      </c>
      <c r="R49" s="130" t="s">
        <v>273</v>
      </c>
      <c r="S49" s="130" t="s">
        <v>273</v>
      </c>
      <c r="T49" s="130" t="s">
        <v>273</v>
      </c>
      <c r="U49" s="130" t="s">
        <v>273</v>
      </c>
      <c r="V49" s="130" t="s">
        <v>273</v>
      </c>
      <c r="W49" s="130" t="s">
        <v>273</v>
      </c>
      <c r="X49" s="130" t="s">
        <v>273</v>
      </c>
      <c r="Y49" s="130" t="s">
        <v>273</v>
      </c>
      <c r="Z49" s="130" t="s">
        <v>273</v>
      </c>
      <c r="AA49" s="130">
        <v>0</v>
      </c>
      <c r="AB49" s="130">
        <v>0</v>
      </c>
      <c r="AC49" s="130">
        <v>0</v>
      </c>
      <c r="AD49" s="130">
        <v>0</v>
      </c>
      <c r="AE49" s="130">
        <v>0</v>
      </c>
      <c r="AF49" s="130">
        <v>0</v>
      </c>
      <c r="AG49" s="130">
        <v>0</v>
      </c>
      <c r="AH49" s="130">
        <v>0</v>
      </c>
      <c r="AI49" s="130">
        <v>0</v>
      </c>
      <c r="AJ49" s="130">
        <v>0</v>
      </c>
      <c r="AK49" s="130">
        <v>0</v>
      </c>
      <c r="AL49" s="130">
        <v>0</v>
      </c>
      <c r="AM49" s="130">
        <v>0</v>
      </c>
      <c r="AN49" s="130">
        <v>0</v>
      </c>
      <c r="AO49" s="130">
        <v>0</v>
      </c>
      <c r="AP49" s="130">
        <v>0</v>
      </c>
      <c r="AQ49" s="130">
        <v>0</v>
      </c>
      <c r="AR49" s="130">
        <v>0</v>
      </c>
      <c r="AS49" s="130">
        <v>0</v>
      </c>
      <c r="AT49" s="130">
        <v>0</v>
      </c>
      <c r="AU49" s="130">
        <v>0</v>
      </c>
      <c r="AV49" s="130">
        <v>0</v>
      </c>
      <c r="AW49" s="130">
        <v>0</v>
      </c>
      <c r="AX49" s="130">
        <v>4.0000000000000001E-3</v>
      </c>
      <c r="AY49" s="130">
        <v>4.0000000000000001E-3</v>
      </c>
      <c r="AZ49" s="130">
        <v>6.0000000000000001E-3</v>
      </c>
      <c r="BA49" s="130">
        <v>6.0164383561643799E-3</v>
      </c>
      <c r="BB49" s="130">
        <v>5.7159999999999997E-3</v>
      </c>
      <c r="BC49" s="130">
        <v>6.0210000000000003E-3</v>
      </c>
      <c r="BD49" s="130">
        <v>6.1500000000000001E-3</v>
      </c>
      <c r="BE49" s="131">
        <v>6.2069999999999998E-3</v>
      </c>
      <c r="BF49" s="132">
        <v>6.5107290417163498E-3</v>
      </c>
      <c r="BG49" s="132">
        <v>0</v>
      </c>
      <c r="BH49" s="132">
        <v>3.9007964376464899E-6</v>
      </c>
    </row>
    <row r="50" spans="1:60">
      <c r="A50" s="136" t="s">
        <v>297</v>
      </c>
      <c r="B50" s="130">
        <v>0</v>
      </c>
      <c r="C50" s="130">
        <v>0</v>
      </c>
      <c r="D50" s="130">
        <v>0</v>
      </c>
      <c r="E50" s="130">
        <v>0</v>
      </c>
      <c r="F50" s="130">
        <v>0</v>
      </c>
      <c r="G50" s="130">
        <v>0</v>
      </c>
      <c r="H50" s="130">
        <v>0</v>
      </c>
      <c r="I50" s="130">
        <v>0</v>
      </c>
      <c r="J50" s="130">
        <v>0</v>
      </c>
      <c r="K50" s="130">
        <v>0</v>
      </c>
      <c r="L50" s="130">
        <v>0</v>
      </c>
      <c r="M50" s="130">
        <v>0</v>
      </c>
      <c r="N50" s="130">
        <v>0</v>
      </c>
      <c r="O50" s="130">
        <v>0</v>
      </c>
      <c r="P50" s="130">
        <v>0</v>
      </c>
      <c r="Q50" s="130">
        <v>0</v>
      </c>
      <c r="R50" s="130">
        <v>0</v>
      </c>
      <c r="S50" s="130">
        <v>0</v>
      </c>
      <c r="T50" s="130">
        <v>0</v>
      </c>
      <c r="U50" s="130">
        <v>0</v>
      </c>
      <c r="V50" s="130">
        <v>0</v>
      </c>
      <c r="W50" s="130">
        <v>0</v>
      </c>
      <c r="X50" s="130">
        <v>0</v>
      </c>
      <c r="Y50" s="130">
        <v>0</v>
      </c>
      <c r="Z50" s="130">
        <v>1.2999999999999999E-2</v>
      </c>
      <c r="AA50" s="130">
        <v>1.4E-2</v>
      </c>
      <c r="AB50" s="130">
        <v>1.4999999999999999E-2</v>
      </c>
      <c r="AC50" s="130">
        <v>0.10299999999999999</v>
      </c>
      <c r="AD50" s="130">
        <v>0.11600000000000001</v>
      </c>
      <c r="AE50" s="130">
        <v>0.17499999999999999</v>
      </c>
      <c r="AF50" s="130">
        <v>0.27</v>
      </c>
      <c r="AG50" s="130">
        <v>0.36399999999999999</v>
      </c>
      <c r="AH50" s="130">
        <v>0.74199999999999999</v>
      </c>
      <c r="AI50" s="130">
        <v>1.3520000000000001</v>
      </c>
      <c r="AJ50" s="130">
        <v>2.7440000000000002</v>
      </c>
      <c r="AK50" s="130">
        <v>4.7270000000000003</v>
      </c>
      <c r="AL50" s="130">
        <v>6.7590000000000003</v>
      </c>
      <c r="AM50" s="130">
        <v>9.3420000000000005</v>
      </c>
      <c r="AN50" s="130">
        <v>12.074999999999999</v>
      </c>
      <c r="AO50" s="130">
        <v>15.7</v>
      </c>
      <c r="AP50" s="130">
        <v>21.175999999999998</v>
      </c>
      <c r="AQ50" s="130">
        <v>23.297000000000001</v>
      </c>
      <c r="AR50" s="130">
        <v>27.568000000000001</v>
      </c>
      <c r="AS50" s="130">
        <v>32.945999999999998</v>
      </c>
      <c r="AT50" s="130">
        <v>37.886903045685301</v>
      </c>
      <c r="AU50" s="130">
        <v>43.681357360406103</v>
      </c>
      <c r="AV50" s="130">
        <v>42.433</v>
      </c>
      <c r="AW50" s="130">
        <v>49.472000000000001</v>
      </c>
      <c r="AX50" s="130">
        <v>55.767129893849997</v>
      </c>
      <c r="AY50" s="130">
        <v>52.012999999999998</v>
      </c>
      <c r="AZ50" s="130">
        <v>49.325000000000003</v>
      </c>
      <c r="BA50" s="130">
        <v>48.914000000000001</v>
      </c>
      <c r="BB50" s="130">
        <v>49.127000000000002</v>
      </c>
      <c r="BC50" s="130">
        <v>50.896000000000001</v>
      </c>
      <c r="BD50" s="130">
        <v>53.089070229999997</v>
      </c>
      <c r="BE50" s="131">
        <v>53.220966552677297</v>
      </c>
      <c r="BF50" s="132">
        <v>-2.5459391516946501E-4</v>
      </c>
      <c r="BG50" s="132">
        <v>3.4312090318336701E-2</v>
      </c>
      <c r="BH50" s="132">
        <v>3.3446778916833703E-2</v>
      </c>
    </row>
    <row r="51" spans="1:60">
      <c r="A51" s="136" t="s">
        <v>298</v>
      </c>
      <c r="B51" s="130">
        <v>0</v>
      </c>
      <c r="C51" s="130">
        <v>0</v>
      </c>
      <c r="D51" s="130">
        <v>0</v>
      </c>
      <c r="E51" s="130">
        <v>0</v>
      </c>
      <c r="F51" s="130">
        <v>0</v>
      </c>
      <c r="G51" s="130">
        <v>0</v>
      </c>
      <c r="H51" s="130">
        <v>0</v>
      </c>
      <c r="I51" s="130">
        <v>0</v>
      </c>
      <c r="J51" s="130">
        <v>0</v>
      </c>
      <c r="K51" s="130">
        <v>0</v>
      </c>
      <c r="L51" s="130">
        <v>0</v>
      </c>
      <c r="M51" s="130">
        <v>0</v>
      </c>
      <c r="N51" s="130">
        <v>0</v>
      </c>
      <c r="O51" s="130">
        <v>0</v>
      </c>
      <c r="P51" s="130">
        <v>0</v>
      </c>
      <c r="Q51" s="130">
        <v>0</v>
      </c>
      <c r="R51" s="130">
        <v>0</v>
      </c>
      <c r="S51" s="130">
        <v>0</v>
      </c>
      <c r="T51" s="130">
        <v>3.0000000000000001E-3</v>
      </c>
      <c r="U51" s="130">
        <v>5.0000000000000001E-3</v>
      </c>
      <c r="V51" s="130">
        <v>6.0000000000000001E-3</v>
      </c>
      <c r="W51" s="130">
        <v>6.0000000000000001E-3</v>
      </c>
      <c r="X51" s="130">
        <v>6.0000000000000001E-3</v>
      </c>
      <c r="Y51" s="130">
        <v>5.0000000000000001E-3</v>
      </c>
      <c r="Z51" s="130">
        <v>5.0000000000000001E-3</v>
      </c>
      <c r="AA51" s="130">
        <v>6.0000000000000001E-3</v>
      </c>
      <c r="AB51" s="130">
        <v>1.2999999999999999E-2</v>
      </c>
      <c r="AC51" s="130">
        <v>3.1E-2</v>
      </c>
      <c r="AD51" s="130">
        <v>5.1999999999999998E-2</v>
      </c>
      <c r="AE51" s="130">
        <v>7.4999999999999997E-2</v>
      </c>
      <c r="AF51" s="130">
        <v>0.105</v>
      </c>
      <c r="AG51" s="130">
        <v>0.14399999999999999</v>
      </c>
      <c r="AH51" s="130">
        <v>0.20300000000000001</v>
      </c>
      <c r="AI51" s="130">
        <v>0.308</v>
      </c>
      <c r="AJ51" s="130">
        <v>0.35799999999999998</v>
      </c>
      <c r="AK51" s="130">
        <v>0.45700000000000002</v>
      </c>
      <c r="AL51" s="130">
        <v>0.48199999999999998</v>
      </c>
      <c r="AM51" s="130">
        <v>0.60799999999999998</v>
      </c>
      <c r="AN51" s="130">
        <v>0.67900000000000005</v>
      </c>
      <c r="AO51" s="130">
        <v>0.85</v>
      </c>
      <c r="AP51" s="130">
        <v>0.94899999999999995</v>
      </c>
      <c r="AQ51" s="130">
        <v>0.98699999999999999</v>
      </c>
      <c r="AR51" s="130">
        <v>1.43</v>
      </c>
      <c r="AS51" s="130">
        <v>1.996</v>
      </c>
      <c r="AT51" s="130">
        <v>2.4849999999999999</v>
      </c>
      <c r="AU51" s="130">
        <v>3.5019999999999998</v>
      </c>
      <c r="AV51" s="130">
        <v>6.0780000000000003</v>
      </c>
      <c r="AW51" s="130">
        <v>7.165</v>
      </c>
      <c r="AX51" s="130">
        <v>9.8420000000000005</v>
      </c>
      <c r="AY51" s="130">
        <v>11.234</v>
      </c>
      <c r="AZ51" s="130">
        <v>16.268000000000001</v>
      </c>
      <c r="BA51" s="130">
        <v>15.478999999999999</v>
      </c>
      <c r="BB51" s="130">
        <v>17.609000000000002</v>
      </c>
      <c r="BC51" s="130">
        <v>16.623000000000001</v>
      </c>
      <c r="BD51" s="130">
        <v>19.847000000000001</v>
      </c>
      <c r="BE51" s="131">
        <v>28.071377061139</v>
      </c>
      <c r="BF51" s="132">
        <v>0.41052447773496498</v>
      </c>
      <c r="BG51" s="132">
        <v>0.230939895508954</v>
      </c>
      <c r="BH51" s="132">
        <v>1.7641489872711899E-2</v>
      </c>
    </row>
    <row r="52" spans="1:60">
      <c r="A52" s="136" t="s">
        <v>299</v>
      </c>
      <c r="B52" s="130">
        <v>0</v>
      </c>
      <c r="C52" s="130">
        <v>0</v>
      </c>
      <c r="D52" s="130">
        <v>0</v>
      </c>
      <c r="E52" s="130">
        <v>0</v>
      </c>
      <c r="F52" s="130">
        <v>0</v>
      </c>
      <c r="G52" s="130">
        <v>0</v>
      </c>
      <c r="H52" s="130">
        <v>0</v>
      </c>
      <c r="I52" s="130">
        <v>0</v>
      </c>
      <c r="J52" s="130">
        <v>0</v>
      </c>
      <c r="K52" s="130">
        <v>0</v>
      </c>
      <c r="L52" s="130">
        <v>0</v>
      </c>
      <c r="M52" s="130">
        <v>0</v>
      </c>
      <c r="N52" s="130">
        <v>0</v>
      </c>
      <c r="O52" s="130">
        <v>0</v>
      </c>
      <c r="P52" s="130">
        <v>0</v>
      </c>
      <c r="Q52" s="130">
        <v>0</v>
      </c>
      <c r="R52" s="130">
        <v>0</v>
      </c>
      <c r="S52" s="130">
        <v>0</v>
      </c>
      <c r="T52" s="130">
        <v>0</v>
      </c>
      <c r="U52" s="130">
        <v>0</v>
      </c>
      <c r="V52" s="130">
        <v>0</v>
      </c>
      <c r="W52" s="130">
        <v>0</v>
      </c>
      <c r="X52" s="130">
        <v>0</v>
      </c>
      <c r="Y52" s="130">
        <v>0</v>
      </c>
      <c r="Z52" s="130">
        <v>0</v>
      </c>
      <c r="AA52" s="130">
        <v>0</v>
      </c>
      <c r="AB52" s="130">
        <v>0</v>
      </c>
      <c r="AC52" s="130">
        <v>0</v>
      </c>
      <c r="AD52" s="130">
        <v>0</v>
      </c>
      <c r="AE52" s="130">
        <v>0</v>
      </c>
      <c r="AF52" s="130">
        <v>0</v>
      </c>
      <c r="AG52" s="130">
        <v>1E-3</v>
      </c>
      <c r="AH52" s="130">
        <v>2E-3</v>
      </c>
      <c r="AI52" s="130">
        <v>3.0000000000000001E-3</v>
      </c>
      <c r="AJ52" s="130">
        <v>3.0000000000000001E-3</v>
      </c>
      <c r="AK52" s="130">
        <v>3.0000000000000001E-3</v>
      </c>
      <c r="AL52" s="130">
        <v>4.0000000000000001E-3</v>
      </c>
      <c r="AM52" s="130">
        <v>5.0000000000000001E-3</v>
      </c>
      <c r="AN52" s="130">
        <v>5.0000000000000001E-3</v>
      </c>
      <c r="AO52" s="130">
        <v>6.0000000000000001E-3</v>
      </c>
      <c r="AP52" s="130">
        <v>8.0000000000000002E-3</v>
      </c>
      <c r="AQ52" s="130">
        <v>1.4999999999999999E-2</v>
      </c>
      <c r="AR52" s="130">
        <v>1.6E-2</v>
      </c>
      <c r="AS52" s="130">
        <v>1.9E-2</v>
      </c>
      <c r="AT52" s="130">
        <v>2.3E-2</v>
      </c>
      <c r="AU52" s="130">
        <v>3.6999999999999998E-2</v>
      </c>
      <c r="AV52" s="130">
        <v>7.0000000000000007E-2</v>
      </c>
      <c r="AW52" s="130">
        <v>8.7999999999999995E-2</v>
      </c>
      <c r="AX52" s="130">
        <v>0.09</v>
      </c>
      <c r="AY52" s="130">
        <v>0.10100000000000001</v>
      </c>
      <c r="AZ52" s="130">
        <v>0.11</v>
      </c>
      <c r="BA52" s="130">
        <v>0.109</v>
      </c>
      <c r="BB52" s="130">
        <v>0.13300000000000001</v>
      </c>
      <c r="BC52" s="130">
        <v>0.122</v>
      </c>
      <c r="BD52" s="130">
        <v>0.14599999999999999</v>
      </c>
      <c r="BE52" s="131">
        <v>0.16935999947786301</v>
      </c>
      <c r="BF52" s="132">
        <v>0.156830597526389</v>
      </c>
      <c r="BG52" s="132">
        <v>0.20299134274435901</v>
      </c>
      <c r="BH52" s="132">
        <v>1.06434490517651E-4</v>
      </c>
    </row>
    <row r="53" spans="1:60">
      <c r="A53" s="136" t="s">
        <v>300</v>
      </c>
      <c r="B53" s="130">
        <v>0</v>
      </c>
      <c r="C53" s="130">
        <v>0</v>
      </c>
      <c r="D53" s="130">
        <v>0</v>
      </c>
      <c r="E53" s="130">
        <v>0</v>
      </c>
      <c r="F53" s="130">
        <v>0</v>
      </c>
      <c r="G53" s="130">
        <v>0</v>
      </c>
      <c r="H53" s="130">
        <v>0</v>
      </c>
      <c r="I53" s="130">
        <v>0</v>
      </c>
      <c r="J53" s="130">
        <v>0</v>
      </c>
      <c r="K53" s="130">
        <v>0</v>
      </c>
      <c r="L53" s="130">
        <v>0</v>
      </c>
      <c r="M53" s="130">
        <v>0</v>
      </c>
      <c r="N53" s="130">
        <v>0</v>
      </c>
      <c r="O53" s="130">
        <v>0</v>
      </c>
      <c r="P53" s="130">
        <v>0</v>
      </c>
      <c r="Q53" s="130">
        <v>0</v>
      </c>
      <c r="R53" s="130">
        <v>0</v>
      </c>
      <c r="S53" s="130">
        <v>0</v>
      </c>
      <c r="T53" s="130">
        <v>0</v>
      </c>
      <c r="U53" s="130">
        <v>0</v>
      </c>
      <c r="V53" s="130">
        <v>0</v>
      </c>
      <c r="W53" s="130">
        <v>0</v>
      </c>
      <c r="X53" s="130">
        <v>0</v>
      </c>
      <c r="Y53" s="130">
        <v>0</v>
      </c>
      <c r="Z53" s="130">
        <v>0</v>
      </c>
      <c r="AA53" s="130">
        <v>0</v>
      </c>
      <c r="AB53" s="130">
        <v>0</v>
      </c>
      <c r="AC53" s="130">
        <v>0</v>
      </c>
      <c r="AD53" s="130">
        <v>0</v>
      </c>
      <c r="AE53" s="130">
        <v>0</v>
      </c>
      <c r="AF53" s="130">
        <v>0</v>
      </c>
      <c r="AG53" s="130">
        <v>0</v>
      </c>
      <c r="AH53" s="130">
        <v>0</v>
      </c>
      <c r="AI53" s="130">
        <v>5.4999999999999997E-3</v>
      </c>
      <c r="AJ53" s="130">
        <v>2.0500000000000001E-2</v>
      </c>
      <c r="AK53" s="130">
        <v>3.3399999999999999E-2</v>
      </c>
      <c r="AL53" s="130">
        <v>6.2399999999999997E-2</v>
      </c>
      <c r="AM53" s="130">
        <v>4.8000000000000001E-2</v>
      </c>
      <c r="AN53" s="130">
        <v>6.1400000000000003E-2</v>
      </c>
      <c r="AO53" s="130">
        <v>5.7700000000000001E-2</v>
      </c>
      <c r="AP53" s="130">
        <v>5.8999999999999997E-2</v>
      </c>
      <c r="AQ53" s="130">
        <v>0.1305</v>
      </c>
      <c r="AR53" s="130">
        <v>0.35110000000000002</v>
      </c>
      <c r="AS53" s="130">
        <v>0.84650000000000003</v>
      </c>
      <c r="AT53" s="130">
        <v>1.4953700000000001</v>
      </c>
      <c r="AU53" s="130">
        <v>2.9164300000000001</v>
      </c>
      <c r="AV53" s="130">
        <v>4.7239000000000004</v>
      </c>
      <c r="AW53" s="130">
        <v>5.8607500000000003</v>
      </c>
      <c r="AX53" s="130">
        <v>7.5574500000000002</v>
      </c>
      <c r="AY53" s="130">
        <v>8.5200499999999995</v>
      </c>
      <c r="AZ53" s="130">
        <v>11.652469999999999</v>
      </c>
      <c r="BA53" s="130">
        <v>15.517099999999999</v>
      </c>
      <c r="BB53" s="130">
        <v>17.9038</v>
      </c>
      <c r="BC53" s="130">
        <v>19.949200000000001</v>
      </c>
      <c r="BD53" s="130">
        <v>21.730699999999999</v>
      </c>
      <c r="BE53" s="131">
        <v>24.761626697543999</v>
      </c>
      <c r="BF53" s="132">
        <v>0.13636339279411799</v>
      </c>
      <c r="BG53" s="132">
        <v>0.30687035111555999</v>
      </c>
      <c r="BH53" s="132">
        <v>1.5561473370728499E-2</v>
      </c>
    </row>
    <row r="54" spans="1:60">
      <c r="A54" s="136" t="s">
        <v>301</v>
      </c>
      <c r="B54" s="130" t="s">
        <v>273</v>
      </c>
      <c r="C54" s="130" t="s">
        <v>273</v>
      </c>
      <c r="D54" s="130" t="s">
        <v>273</v>
      </c>
      <c r="E54" s="130" t="s">
        <v>273</v>
      </c>
      <c r="F54" s="130" t="s">
        <v>273</v>
      </c>
      <c r="G54" s="130" t="s">
        <v>273</v>
      </c>
      <c r="H54" s="130" t="s">
        <v>273</v>
      </c>
      <c r="I54" s="130" t="s">
        <v>273</v>
      </c>
      <c r="J54" s="130" t="s">
        <v>273</v>
      </c>
      <c r="K54" s="130" t="s">
        <v>273</v>
      </c>
      <c r="L54" s="130" t="s">
        <v>273</v>
      </c>
      <c r="M54" s="130" t="s">
        <v>273</v>
      </c>
      <c r="N54" s="130" t="s">
        <v>273</v>
      </c>
      <c r="O54" s="130" t="s">
        <v>273</v>
      </c>
      <c r="P54" s="130" t="s">
        <v>273</v>
      </c>
      <c r="Q54" s="130" t="s">
        <v>273</v>
      </c>
      <c r="R54" s="130" t="s">
        <v>273</v>
      </c>
      <c r="S54" s="130" t="s">
        <v>273</v>
      </c>
      <c r="T54" s="130" t="s">
        <v>273</v>
      </c>
      <c r="U54" s="130" t="s">
        <v>273</v>
      </c>
      <c r="V54" s="130">
        <v>0</v>
      </c>
      <c r="W54" s="130">
        <v>0</v>
      </c>
      <c r="X54" s="130">
        <v>0</v>
      </c>
      <c r="Y54" s="130">
        <v>0</v>
      </c>
      <c r="Z54" s="130">
        <v>0</v>
      </c>
      <c r="AA54" s="130">
        <v>0</v>
      </c>
      <c r="AB54" s="130">
        <v>0</v>
      </c>
      <c r="AC54" s="130">
        <v>0</v>
      </c>
      <c r="AD54" s="130">
        <v>0</v>
      </c>
      <c r="AE54" s="130">
        <v>0</v>
      </c>
      <c r="AF54" s="130">
        <v>0</v>
      </c>
      <c r="AG54" s="130">
        <v>0</v>
      </c>
      <c r="AH54" s="130">
        <v>0</v>
      </c>
      <c r="AI54" s="130">
        <v>3.0000000000000001E-3</v>
      </c>
      <c r="AJ54" s="130">
        <v>3.0000000000000001E-3</v>
      </c>
      <c r="AK54" s="130">
        <v>6.0000000000000001E-3</v>
      </c>
      <c r="AL54" s="130">
        <v>1.6E-2</v>
      </c>
      <c r="AM54" s="130">
        <v>2.1999999999999999E-2</v>
      </c>
      <c r="AN54" s="130">
        <v>3.1E-2</v>
      </c>
      <c r="AO54" s="130">
        <v>3.3000000000000002E-2</v>
      </c>
      <c r="AP54" s="130">
        <v>3.7999999999999999E-2</v>
      </c>
      <c r="AQ54" s="130">
        <v>3.5000000000000003E-2</v>
      </c>
      <c r="AR54" s="130">
        <v>4.4999999999999998E-2</v>
      </c>
      <c r="AS54" s="130">
        <v>4.4999999999999998E-2</v>
      </c>
      <c r="AT54" s="130">
        <v>4.2999999999999997E-2</v>
      </c>
      <c r="AU54" s="130">
        <v>0.05</v>
      </c>
      <c r="AV54" s="130">
        <v>8.9499999999999996E-2</v>
      </c>
      <c r="AW54" s="130">
        <v>0.28820000000000001</v>
      </c>
      <c r="AX54" s="130">
        <v>0.63859999999999995</v>
      </c>
      <c r="AY54" s="130">
        <v>1.1302000000000001</v>
      </c>
      <c r="AZ54" s="130">
        <v>1.0844</v>
      </c>
      <c r="BA54" s="130">
        <v>0.95379999999999998</v>
      </c>
      <c r="BB54" s="130">
        <v>0.98340000000000005</v>
      </c>
      <c r="BC54" s="130">
        <v>1.1883999999999999</v>
      </c>
      <c r="BD54" s="130">
        <v>2.0202</v>
      </c>
      <c r="BE54" s="131">
        <v>3.1719654256412402</v>
      </c>
      <c r="BF54" s="132">
        <v>0.56583449828731502</v>
      </c>
      <c r="BG54" s="132">
        <v>0.46957782838755002</v>
      </c>
      <c r="BH54" s="132">
        <v>1.99342539595283E-3</v>
      </c>
    </row>
    <row r="55" spans="1:60">
      <c r="A55" s="136" t="s">
        <v>302</v>
      </c>
      <c r="B55" s="130">
        <v>0</v>
      </c>
      <c r="C55" s="130">
        <v>0</v>
      </c>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130">
        <v>0</v>
      </c>
      <c r="Z55" s="130">
        <v>8.9999999999999993E-3</v>
      </c>
      <c r="AA55" s="130">
        <v>8.9999999999999993E-3</v>
      </c>
      <c r="AB55" s="130">
        <v>8.9999999999999993E-3</v>
      </c>
      <c r="AC55" s="130">
        <v>3.3000000000000002E-2</v>
      </c>
      <c r="AD55" s="130">
        <v>0.217</v>
      </c>
      <c r="AE55" s="130">
        <v>0.34399999999999997</v>
      </c>
      <c r="AF55" s="130">
        <v>0.39200000000000002</v>
      </c>
      <c r="AG55" s="130">
        <v>0.48799999999999999</v>
      </c>
      <c r="AH55" s="130">
        <v>0.66700000000000004</v>
      </c>
      <c r="AI55" s="130">
        <v>0.877</v>
      </c>
      <c r="AJ55" s="130">
        <v>0.85</v>
      </c>
      <c r="AK55" s="130">
        <v>0.94599999999999995</v>
      </c>
      <c r="AL55" s="130">
        <v>0.96499999999999997</v>
      </c>
      <c r="AM55" s="130">
        <v>1.2589999999999999</v>
      </c>
      <c r="AN55" s="130">
        <v>1.288</v>
      </c>
      <c r="AO55" s="130">
        <v>1.9390000000000001</v>
      </c>
      <c r="AP55" s="130">
        <v>2.9119999999999999</v>
      </c>
      <c r="AQ55" s="130">
        <v>4.2359999999999998</v>
      </c>
      <c r="AR55" s="130">
        <v>5.2738174999999998</v>
      </c>
      <c r="AS55" s="130">
        <v>7.0972481700000003</v>
      </c>
      <c r="AT55" s="130">
        <v>9.2809715175936205</v>
      </c>
      <c r="AU55" s="130">
        <v>10.2856445487459</v>
      </c>
      <c r="AV55" s="130">
        <v>15.9629686138003</v>
      </c>
      <c r="AW55" s="130">
        <v>19.847119973407899</v>
      </c>
      <c r="AX55" s="130">
        <v>28.397151726819299</v>
      </c>
      <c r="AY55" s="130">
        <v>31.959244576961598</v>
      </c>
      <c r="AZ55" s="130">
        <v>40.274719755706499</v>
      </c>
      <c r="BA55" s="130">
        <v>37.159422814806</v>
      </c>
      <c r="BB55" s="130">
        <v>49.6411212752176</v>
      </c>
      <c r="BC55" s="130">
        <v>56.906350517093401</v>
      </c>
      <c r="BD55" s="130">
        <v>64.334843736116994</v>
      </c>
      <c r="BE55" s="131">
        <v>75.609824256975003</v>
      </c>
      <c r="BF55" s="132">
        <v>0.17204357170705201</v>
      </c>
      <c r="BG55" s="132">
        <v>0.21362714325496701</v>
      </c>
      <c r="BH55" s="132">
        <v>4.7517082827885498E-2</v>
      </c>
    </row>
    <row r="56" spans="1:60">
      <c r="A56" s="136" t="s">
        <v>303</v>
      </c>
      <c r="B56" s="130">
        <v>0</v>
      </c>
      <c r="C56" s="130">
        <v>0</v>
      </c>
      <c r="D56" s="130">
        <v>0</v>
      </c>
      <c r="E56" s="130">
        <v>0</v>
      </c>
      <c r="F56" s="130">
        <v>0</v>
      </c>
      <c r="G56" s="130">
        <v>0</v>
      </c>
      <c r="H56" s="130">
        <v>0</v>
      </c>
      <c r="I56" s="130">
        <v>0</v>
      </c>
      <c r="J56" s="130">
        <v>0</v>
      </c>
      <c r="K56" s="130">
        <v>0</v>
      </c>
      <c r="L56" s="130">
        <v>0</v>
      </c>
      <c r="M56" s="130">
        <v>0</v>
      </c>
      <c r="N56" s="130">
        <v>0</v>
      </c>
      <c r="O56" s="130">
        <v>0</v>
      </c>
      <c r="P56" s="130">
        <v>0</v>
      </c>
      <c r="Q56" s="130">
        <v>0</v>
      </c>
      <c r="R56" s="130">
        <v>0</v>
      </c>
      <c r="S56" s="130">
        <v>0</v>
      </c>
      <c r="T56" s="130">
        <v>0</v>
      </c>
      <c r="U56" s="130">
        <v>0</v>
      </c>
      <c r="V56" s="130">
        <v>0</v>
      </c>
      <c r="W56" s="130">
        <v>0</v>
      </c>
      <c r="X56" s="130">
        <v>0</v>
      </c>
      <c r="Y56" s="130">
        <v>0</v>
      </c>
      <c r="Z56" s="130">
        <v>0</v>
      </c>
      <c r="AA56" s="130">
        <v>0</v>
      </c>
      <c r="AB56" s="130">
        <v>0</v>
      </c>
      <c r="AC56" s="130">
        <v>0</v>
      </c>
      <c r="AD56" s="130">
        <v>4.2727272727272698E-4</v>
      </c>
      <c r="AE56" s="130">
        <v>6.1111111111111099E-4</v>
      </c>
      <c r="AF56" s="130">
        <v>5.7575757575757604E-4</v>
      </c>
      <c r="AG56" s="130">
        <v>5.8585858585858601E-4</v>
      </c>
      <c r="AH56" s="130">
        <v>5.5555555555555599E-4</v>
      </c>
      <c r="AI56" s="130">
        <v>5.5151515151515202E-4</v>
      </c>
      <c r="AJ56" s="130">
        <v>5.67676767676768E-4</v>
      </c>
      <c r="AK56" s="130">
        <v>5.2828282828282799E-4</v>
      </c>
      <c r="AL56" s="130">
        <v>5.0909090909090902E-4</v>
      </c>
      <c r="AM56" s="130">
        <v>5.5858585858585899E-4</v>
      </c>
      <c r="AN56" s="130">
        <v>3.0232323232323201E-3</v>
      </c>
      <c r="AO56" s="130">
        <v>7.5848484848484903E-3</v>
      </c>
      <c r="AP56" s="130">
        <v>1.1446464646464601E-2</v>
      </c>
      <c r="AQ56" s="130">
        <v>1.6139393939393901E-2</v>
      </c>
      <c r="AR56" s="130">
        <v>1.6928282828282799E-2</v>
      </c>
      <c r="AS56" s="130">
        <v>1.4110101010101E-2</v>
      </c>
      <c r="AT56" s="130">
        <v>1.6166666666666701E-2</v>
      </c>
      <c r="AU56" s="130">
        <v>1.57313131313131E-2</v>
      </c>
      <c r="AV56" s="130">
        <v>1.5682828282828298E-2</v>
      </c>
      <c r="AW56" s="130">
        <v>1.1906060606060601E-2</v>
      </c>
      <c r="AX56" s="130">
        <v>2.3875757575757599E-2</v>
      </c>
      <c r="AY56" s="130">
        <v>3.7026464646464599E-2</v>
      </c>
      <c r="AZ56" s="130">
        <v>5.85746262626263E-2</v>
      </c>
      <c r="BA56" s="130">
        <v>8.9617151238411505E-2</v>
      </c>
      <c r="BB56" s="130">
        <v>0.29293676767676802</v>
      </c>
      <c r="BC56" s="130">
        <v>0.57397445454545504</v>
      </c>
      <c r="BD56" s="130">
        <v>1.65239443434343</v>
      </c>
      <c r="BE56" s="131">
        <v>1.7293624901698801</v>
      </c>
      <c r="BF56" s="132">
        <v>4.3720203965103198E-2</v>
      </c>
      <c r="BG56" s="132">
        <v>0.58836139842031998</v>
      </c>
      <c r="BH56" s="132">
        <v>1.08681988739393E-3</v>
      </c>
    </row>
    <row r="57" spans="1:60" s="125" customFormat="1">
      <c r="A57" s="133" t="s">
        <v>304</v>
      </c>
      <c r="B57" s="134">
        <v>0</v>
      </c>
      <c r="C57" s="134">
        <v>0</v>
      </c>
      <c r="D57" s="134">
        <v>0</v>
      </c>
      <c r="E57" s="134">
        <v>0</v>
      </c>
      <c r="F57" s="134">
        <v>0</v>
      </c>
      <c r="G57" s="134">
        <v>0</v>
      </c>
      <c r="H57" s="134">
        <v>0</v>
      </c>
      <c r="I57" s="134">
        <v>0</v>
      </c>
      <c r="J57" s="134">
        <v>0</v>
      </c>
      <c r="K57" s="134">
        <v>0</v>
      </c>
      <c r="L57" s="134">
        <v>0</v>
      </c>
      <c r="M57" s="134">
        <v>0</v>
      </c>
      <c r="N57" s="134">
        <v>0</v>
      </c>
      <c r="O57" s="134">
        <v>3.0000000000000001E-3</v>
      </c>
      <c r="P57" s="134">
        <v>6.0000000000000001E-3</v>
      </c>
      <c r="Q57" s="134">
        <v>1.0500000000000001E-2</v>
      </c>
      <c r="R57" s="134">
        <v>1.0500000000000001E-2</v>
      </c>
      <c r="S57" s="134">
        <v>1.8499999999999999E-2</v>
      </c>
      <c r="T57" s="134">
        <v>3.0099999999999998E-2</v>
      </c>
      <c r="U57" s="134">
        <v>3.8199999999999998E-2</v>
      </c>
      <c r="V57" s="134">
        <v>5.74E-2</v>
      </c>
      <c r="W57" s="134">
        <v>0.1336</v>
      </c>
      <c r="X57" s="134">
        <v>0.1908</v>
      </c>
      <c r="Y57" s="134">
        <v>0.32969999999999999</v>
      </c>
      <c r="Z57" s="134">
        <v>0.51539999999999997</v>
      </c>
      <c r="AA57" s="134">
        <v>0.77946041488888895</v>
      </c>
      <c r="AB57" s="134">
        <v>0.98002798783838396</v>
      </c>
      <c r="AC57" s="134">
        <v>1.5350480797575801</v>
      </c>
      <c r="AD57" s="134">
        <v>2.28482609212121</v>
      </c>
      <c r="AE57" s="134">
        <v>2.9792357028282801</v>
      </c>
      <c r="AF57" s="134">
        <v>3.8630292012121199</v>
      </c>
      <c r="AG57" s="134">
        <v>4.82858524525252</v>
      </c>
      <c r="AH57" s="134">
        <v>7.2954929555555603</v>
      </c>
      <c r="AI57" s="134">
        <v>11.176479135151499</v>
      </c>
      <c r="AJ57" s="134">
        <v>14.244321766767699</v>
      </c>
      <c r="AK57" s="134">
        <v>22.454714202828299</v>
      </c>
      <c r="AL57" s="134">
        <v>26.9342866553535</v>
      </c>
      <c r="AM57" s="134">
        <v>36.425949314747498</v>
      </c>
      <c r="AN57" s="134">
        <v>44.531152285656603</v>
      </c>
      <c r="AO57" s="134">
        <v>59.296786859595997</v>
      </c>
      <c r="AP57" s="134">
        <v>71.0967493651913</v>
      </c>
      <c r="AQ57" s="134">
        <v>83.164139878364793</v>
      </c>
      <c r="AR57" s="134">
        <v>105.713193767021</v>
      </c>
      <c r="AS57" s="134">
        <v>121.353901497536</v>
      </c>
      <c r="AT57" s="134">
        <v>135.38322861318699</v>
      </c>
      <c r="AU57" s="134">
        <v>153.44349686417499</v>
      </c>
      <c r="AV57" s="134">
        <v>186.657403230905</v>
      </c>
      <c r="AW57" s="134">
        <v>215.03240506403199</v>
      </c>
      <c r="AX57" s="134">
        <v>248.11525575332101</v>
      </c>
      <c r="AY57" s="134">
        <v>264.81501995990601</v>
      </c>
      <c r="AZ57" s="134">
        <v>318.93123001945798</v>
      </c>
      <c r="BA57" s="134">
        <v>322.86787634830199</v>
      </c>
      <c r="BB57" s="134">
        <v>384.21652140632898</v>
      </c>
      <c r="BC57" s="134">
        <v>403.21759477417402</v>
      </c>
      <c r="BD57" s="134">
        <v>460.02981280932897</v>
      </c>
      <c r="BE57" s="134">
        <v>510.13807100777302</v>
      </c>
      <c r="BF57" s="135">
        <v>0.10589408985215799</v>
      </c>
      <c r="BG57" s="135">
        <v>0.13011362532244899</v>
      </c>
      <c r="BH57" s="135">
        <v>0.32059686967858397</v>
      </c>
    </row>
    <row r="58" spans="1:6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2"/>
      <c r="BG58" s="132"/>
      <c r="BH58" s="132"/>
    </row>
    <row r="59" spans="1:60">
      <c r="A59" s="136" t="s">
        <v>305</v>
      </c>
      <c r="B59" s="130" t="s">
        <v>273</v>
      </c>
      <c r="C59" s="130" t="s">
        <v>273</v>
      </c>
      <c r="D59" s="130" t="s">
        <v>273</v>
      </c>
      <c r="E59" s="130" t="s">
        <v>273</v>
      </c>
      <c r="F59" s="130" t="s">
        <v>273</v>
      </c>
      <c r="G59" s="130" t="s">
        <v>273</v>
      </c>
      <c r="H59" s="130" t="s">
        <v>273</v>
      </c>
      <c r="I59" s="130" t="s">
        <v>273</v>
      </c>
      <c r="J59" s="130" t="s">
        <v>273</v>
      </c>
      <c r="K59" s="130" t="s">
        <v>273</v>
      </c>
      <c r="L59" s="130" t="s">
        <v>273</v>
      </c>
      <c r="M59" s="130" t="s">
        <v>273</v>
      </c>
      <c r="N59" s="130" t="s">
        <v>273</v>
      </c>
      <c r="O59" s="130" t="s">
        <v>273</v>
      </c>
      <c r="P59" s="130" t="s">
        <v>273</v>
      </c>
      <c r="Q59" s="130" t="s">
        <v>273</v>
      </c>
      <c r="R59" s="130" t="s">
        <v>273</v>
      </c>
      <c r="S59" s="130" t="s">
        <v>273</v>
      </c>
      <c r="T59" s="130" t="s">
        <v>273</v>
      </c>
      <c r="U59" s="130" t="s">
        <v>273</v>
      </c>
      <c r="V59" s="130">
        <v>0</v>
      </c>
      <c r="W59" s="130">
        <v>0</v>
      </c>
      <c r="X59" s="130">
        <v>0</v>
      </c>
      <c r="Y59" s="130">
        <v>0</v>
      </c>
      <c r="Z59" s="130">
        <v>0</v>
      </c>
      <c r="AA59" s="130">
        <v>0</v>
      </c>
      <c r="AB59" s="130">
        <v>0</v>
      </c>
      <c r="AC59" s="130">
        <v>0</v>
      </c>
      <c r="AD59" s="130">
        <v>0</v>
      </c>
      <c r="AE59" s="130">
        <v>0</v>
      </c>
      <c r="AF59" s="130">
        <v>0</v>
      </c>
      <c r="AG59" s="130">
        <v>0</v>
      </c>
      <c r="AH59" s="130">
        <v>0</v>
      </c>
      <c r="AI59" s="130">
        <v>0</v>
      </c>
      <c r="AJ59" s="130">
        <v>0</v>
      </c>
      <c r="AK59" s="130">
        <v>0</v>
      </c>
      <c r="AL59" s="130">
        <v>0</v>
      </c>
      <c r="AM59" s="130">
        <v>0</v>
      </c>
      <c r="AN59" s="130">
        <v>0</v>
      </c>
      <c r="AO59" s="130">
        <v>0</v>
      </c>
      <c r="AP59" s="130">
        <v>0</v>
      </c>
      <c r="AQ59" s="130">
        <v>0</v>
      </c>
      <c r="AR59" s="130">
        <v>0</v>
      </c>
      <c r="AS59" s="130">
        <v>0</v>
      </c>
      <c r="AT59" s="130">
        <v>2.0999999999999999E-3</v>
      </c>
      <c r="AU59" s="130">
        <v>5.0000000000000001E-4</v>
      </c>
      <c r="AV59" s="130">
        <v>0</v>
      </c>
      <c r="AW59" s="130">
        <v>0</v>
      </c>
      <c r="AX59" s="130">
        <v>8.0000000000000004E-4</v>
      </c>
      <c r="AY59" s="130">
        <v>2.3E-3</v>
      </c>
      <c r="AZ59" s="130">
        <v>4.5999999999999999E-3</v>
      </c>
      <c r="BA59" s="130">
        <v>2.2800000000000001E-2</v>
      </c>
      <c r="BB59" s="130">
        <v>2.2100000000000002E-2</v>
      </c>
      <c r="BC59" s="130">
        <v>8.2699999999999996E-2</v>
      </c>
      <c r="BD59" s="130">
        <v>0.10539999999999999</v>
      </c>
      <c r="BE59" s="131">
        <v>9.5100000000000004E-2</v>
      </c>
      <c r="BF59" s="132">
        <v>-0.100188197965596</v>
      </c>
      <c r="BG59" s="132">
        <v>0.47932000947513898</v>
      </c>
      <c r="BH59" s="132">
        <v>5.9765706657029402E-5</v>
      </c>
    </row>
    <row r="60" spans="1:60">
      <c r="A60" s="136" t="s">
        <v>306</v>
      </c>
      <c r="B60" s="130" t="s">
        <v>273</v>
      </c>
      <c r="C60" s="130" t="s">
        <v>273</v>
      </c>
      <c r="D60" s="130" t="s">
        <v>273</v>
      </c>
      <c r="E60" s="130" t="s">
        <v>273</v>
      </c>
      <c r="F60" s="130" t="s">
        <v>273</v>
      </c>
      <c r="G60" s="130" t="s">
        <v>273</v>
      </c>
      <c r="H60" s="130" t="s">
        <v>273</v>
      </c>
      <c r="I60" s="130" t="s">
        <v>273</v>
      </c>
      <c r="J60" s="130" t="s">
        <v>273</v>
      </c>
      <c r="K60" s="130" t="s">
        <v>273</v>
      </c>
      <c r="L60" s="130" t="s">
        <v>273</v>
      </c>
      <c r="M60" s="130" t="s">
        <v>273</v>
      </c>
      <c r="N60" s="130" t="s">
        <v>273</v>
      </c>
      <c r="O60" s="130" t="s">
        <v>273</v>
      </c>
      <c r="P60" s="130" t="s">
        <v>273</v>
      </c>
      <c r="Q60" s="130" t="s">
        <v>273</v>
      </c>
      <c r="R60" s="130" t="s">
        <v>273</v>
      </c>
      <c r="S60" s="130" t="s">
        <v>273</v>
      </c>
      <c r="T60" s="130" t="s">
        <v>273</v>
      </c>
      <c r="U60" s="130" t="s">
        <v>273</v>
      </c>
      <c r="V60" s="130">
        <v>0</v>
      </c>
      <c r="W60" s="130">
        <v>0</v>
      </c>
      <c r="X60" s="130">
        <v>0</v>
      </c>
      <c r="Y60" s="130">
        <v>0</v>
      </c>
      <c r="Z60" s="130">
        <v>0</v>
      </c>
      <c r="AA60" s="130">
        <v>0</v>
      </c>
      <c r="AB60" s="130">
        <v>0</v>
      </c>
      <c r="AC60" s="130">
        <v>0</v>
      </c>
      <c r="AD60" s="130">
        <v>0</v>
      </c>
      <c r="AE60" s="130">
        <v>0</v>
      </c>
      <c r="AF60" s="130">
        <v>0</v>
      </c>
      <c r="AG60" s="130">
        <v>0</v>
      </c>
      <c r="AH60" s="130">
        <v>0</v>
      </c>
      <c r="AI60" s="130">
        <v>0</v>
      </c>
      <c r="AJ60" s="130">
        <v>0</v>
      </c>
      <c r="AK60" s="130">
        <v>0</v>
      </c>
      <c r="AL60" s="130">
        <v>0</v>
      </c>
      <c r="AM60" s="130">
        <v>0</v>
      </c>
      <c r="AN60" s="130">
        <v>0</v>
      </c>
      <c r="AO60" s="130">
        <v>1.0101010101010101E-3</v>
      </c>
      <c r="AP60" s="130">
        <v>1E-3</v>
      </c>
      <c r="AQ60" s="130">
        <v>1E-3</v>
      </c>
      <c r="AR60" s="130">
        <v>1E-3</v>
      </c>
      <c r="AS60" s="130">
        <v>1E-3</v>
      </c>
      <c r="AT60" s="130">
        <v>1E-3</v>
      </c>
      <c r="AU60" s="130">
        <v>1E-3</v>
      </c>
      <c r="AV60" s="130">
        <v>4.0000000000000001E-3</v>
      </c>
      <c r="AW60" s="130">
        <v>6.0000000000000001E-3</v>
      </c>
      <c r="AX60" s="130">
        <v>8.0000000000000002E-3</v>
      </c>
      <c r="AY60" s="130">
        <v>8.9999999999999993E-3</v>
      </c>
      <c r="AZ60" s="130">
        <v>3.9E-2</v>
      </c>
      <c r="BA60" s="130">
        <v>7.2999999999999995E-2</v>
      </c>
      <c r="BB60" s="130">
        <v>9.7000000000000003E-2</v>
      </c>
      <c r="BC60" s="130">
        <v>9.9000000000000005E-2</v>
      </c>
      <c r="BD60" s="130">
        <v>0.16600000000000001</v>
      </c>
      <c r="BE60" s="131">
        <v>0.183883977934718</v>
      </c>
      <c r="BF60" s="132">
        <v>0.10470820900276701</v>
      </c>
      <c r="BG60" s="132">
        <v>0.66728870783446204</v>
      </c>
      <c r="BH60" s="132">
        <v>1.15562101831483E-4</v>
      </c>
    </row>
    <row r="61" spans="1:60">
      <c r="A61" s="136" t="s">
        <v>307</v>
      </c>
      <c r="B61" s="130" t="s">
        <v>273</v>
      </c>
      <c r="C61" s="130" t="s">
        <v>273</v>
      </c>
      <c r="D61" s="130" t="s">
        <v>273</v>
      </c>
      <c r="E61" s="130" t="s">
        <v>273</v>
      </c>
      <c r="F61" s="130" t="s">
        <v>273</v>
      </c>
      <c r="G61" s="130" t="s">
        <v>273</v>
      </c>
      <c r="H61" s="130" t="s">
        <v>273</v>
      </c>
      <c r="I61" s="130" t="s">
        <v>273</v>
      </c>
      <c r="J61" s="130" t="s">
        <v>273</v>
      </c>
      <c r="K61" s="130" t="s">
        <v>273</v>
      </c>
      <c r="L61" s="130" t="s">
        <v>273</v>
      </c>
      <c r="M61" s="130" t="s">
        <v>273</v>
      </c>
      <c r="N61" s="130" t="s">
        <v>273</v>
      </c>
      <c r="O61" s="130" t="s">
        <v>273</v>
      </c>
      <c r="P61" s="130" t="s">
        <v>273</v>
      </c>
      <c r="Q61" s="130" t="s">
        <v>273</v>
      </c>
      <c r="R61" s="130" t="s">
        <v>273</v>
      </c>
      <c r="S61" s="130" t="s">
        <v>273</v>
      </c>
      <c r="T61" s="130" t="s">
        <v>273</v>
      </c>
      <c r="U61" s="130" t="s">
        <v>273</v>
      </c>
      <c r="V61" s="130">
        <v>0</v>
      </c>
      <c r="W61" s="130">
        <v>0</v>
      </c>
      <c r="X61" s="130">
        <v>0</v>
      </c>
      <c r="Y61" s="130">
        <v>0</v>
      </c>
      <c r="Z61" s="130">
        <v>0</v>
      </c>
      <c r="AA61" s="130">
        <v>0</v>
      </c>
      <c r="AB61" s="130">
        <v>0</v>
      </c>
      <c r="AC61" s="130">
        <v>0</v>
      </c>
      <c r="AD61" s="130">
        <v>0</v>
      </c>
      <c r="AE61" s="130">
        <v>0</v>
      </c>
      <c r="AF61" s="130">
        <v>0</v>
      </c>
      <c r="AG61" s="130">
        <v>0</v>
      </c>
      <c r="AH61" s="130">
        <v>0</v>
      </c>
      <c r="AI61" s="130">
        <v>0</v>
      </c>
      <c r="AJ61" s="130">
        <v>0</v>
      </c>
      <c r="AK61" s="130">
        <v>0</v>
      </c>
      <c r="AL61" s="130">
        <v>0</v>
      </c>
      <c r="AM61" s="130">
        <v>0</v>
      </c>
      <c r="AN61" s="130">
        <v>0</v>
      </c>
      <c r="AO61" s="130">
        <v>0</v>
      </c>
      <c r="AP61" s="130">
        <v>0</v>
      </c>
      <c r="AQ61" s="130">
        <v>0</v>
      </c>
      <c r="AR61" s="130">
        <v>0</v>
      </c>
      <c r="AS61" s="130">
        <v>0</v>
      </c>
      <c r="AT61" s="130">
        <v>0</v>
      </c>
      <c r="AU61" s="130">
        <v>0</v>
      </c>
      <c r="AV61" s="130">
        <v>1.47E-4</v>
      </c>
      <c r="AW61" s="130">
        <v>2.6649999999999998E-3</v>
      </c>
      <c r="AX61" s="130">
        <v>4.5487000000000001E-3</v>
      </c>
      <c r="AY61" s="130">
        <v>1.32652E-2</v>
      </c>
      <c r="AZ61" s="130">
        <v>0.13172229999999999</v>
      </c>
      <c r="BA61" s="130">
        <v>0.27498280000000003</v>
      </c>
      <c r="BB61" s="130">
        <v>0.3397637</v>
      </c>
      <c r="BC61" s="130">
        <v>0.38531510000000002</v>
      </c>
      <c r="BD61" s="130">
        <v>0.70713340000000002</v>
      </c>
      <c r="BE61" s="131">
        <v>1.13543216498323</v>
      </c>
      <c r="BF61" s="132">
        <v>0.60129600908176195</v>
      </c>
      <c r="BG61" s="132">
        <v>0</v>
      </c>
      <c r="BH61" s="132">
        <v>7.1356367719604399E-4</v>
      </c>
    </row>
    <row r="62" spans="1:60">
      <c r="A62" s="136" t="s">
        <v>308</v>
      </c>
      <c r="B62" s="130" t="s">
        <v>273</v>
      </c>
      <c r="C62" s="130" t="s">
        <v>273</v>
      </c>
      <c r="D62" s="130" t="s">
        <v>273</v>
      </c>
      <c r="E62" s="130" t="s">
        <v>273</v>
      </c>
      <c r="F62" s="130" t="s">
        <v>273</v>
      </c>
      <c r="G62" s="130" t="s">
        <v>273</v>
      </c>
      <c r="H62" s="130" t="s">
        <v>273</v>
      </c>
      <c r="I62" s="130" t="s">
        <v>273</v>
      </c>
      <c r="J62" s="130" t="s">
        <v>273</v>
      </c>
      <c r="K62" s="130" t="s">
        <v>273</v>
      </c>
      <c r="L62" s="130" t="s">
        <v>273</v>
      </c>
      <c r="M62" s="130" t="s">
        <v>273</v>
      </c>
      <c r="N62" s="130" t="s">
        <v>273</v>
      </c>
      <c r="O62" s="130" t="s">
        <v>273</v>
      </c>
      <c r="P62" s="130" t="s">
        <v>273</v>
      </c>
      <c r="Q62" s="130" t="s">
        <v>273</v>
      </c>
      <c r="R62" s="130" t="s">
        <v>273</v>
      </c>
      <c r="S62" s="130" t="s">
        <v>273</v>
      </c>
      <c r="T62" s="130" t="s">
        <v>273</v>
      </c>
      <c r="U62" s="130" t="s">
        <v>273</v>
      </c>
      <c r="V62" s="130">
        <v>0</v>
      </c>
      <c r="W62" s="130">
        <v>0</v>
      </c>
      <c r="X62" s="130">
        <v>0</v>
      </c>
      <c r="Y62" s="130">
        <v>0</v>
      </c>
      <c r="Z62" s="130">
        <v>0</v>
      </c>
      <c r="AA62" s="130">
        <v>0</v>
      </c>
      <c r="AB62" s="130">
        <v>0</v>
      </c>
      <c r="AC62" s="130">
        <v>0</v>
      </c>
      <c r="AD62" s="130">
        <v>0</v>
      </c>
      <c r="AE62" s="130">
        <v>0</v>
      </c>
      <c r="AF62" s="130">
        <v>0</v>
      </c>
      <c r="AG62" s="130">
        <v>0</v>
      </c>
      <c r="AH62" s="130">
        <v>0</v>
      </c>
      <c r="AI62" s="130">
        <v>0</v>
      </c>
      <c r="AJ62" s="130">
        <v>0</v>
      </c>
      <c r="AK62" s="130">
        <v>1.9E-3</v>
      </c>
      <c r="AL62" s="130">
        <v>3.0999999999999999E-3</v>
      </c>
      <c r="AM62" s="130">
        <v>6.1999999999999998E-3</v>
      </c>
      <c r="AN62" s="130">
        <v>8.6E-3</v>
      </c>
      <c r="AO62" s="130">
        <v>7.0000000000000001E-3</v>
      </c>
      <c r="AP62" s="130">
        <v>6.7999999999999996E-3</v>
      </c>
      <c r="AQ62" s="130">
        <v>5.1999999999999998E-3</v>
      </c>
      <c r="AR62" s="130">
        <v>6.6E-3</v>
      </c>
      <c r="AS62" s="130">
        <v>5.1999999999999998E-3</v>
      </c>
      <c r="AT62" s="130">
        <v>3.8E-3</v>
      </c>
      <c r="AU62" s="130">
        <v>4.1859999999999996E-3</v>
      </c>
      <c r="AV62" s="130">
        <v>5.3920000000000001E-3</v>
      </c>
      <c r="AW62" s="130">
        <v>5.2509999999999996E-3</v>
      </c>
      <c r="AX62" s="130">
        <v>4.4730000000000004E-3</v>
      </c>
      <c r="AY62" s="130">
        <v>9.6105999999999997E-2</v>
      </c>
      <c r="AZ62" s="130">
        <v>0.148037</v>
      </c>
      <c r="BA62" s="130">
        <v>0.14812049999999999</v>
      </c>
      <c r="BB62" s="130">
        <v>0.13900000000000001</v>
      </c>
      <c r="BC62" s="130">
        <v>0.23716000000000001</v>
      </c>
      <c r="BD62" s="130">
        <v>0.31480999999999998</v>
      </c>
      <c r="BE62" s="131">
        <v>1.13802</v>
      </c>
      <c r="BF62" s="132">
        <v>2.6050654545208398</v>
      </c>
      <c r="BG62" s="132">
        <v>0.55534412212641404</v>
      </c>
      <c r="BH62" s="132">
        <v>7.1519000515071101E-4</v>
      </c>
    </row>
    <row r="63" spans="1:60">
      <c r="A63" s="136" t="s">
        <v>309</v>
      </c>
      <c r="B63" s="130" t="s">
        <v>273</v>
      </c>
      <c r="C63" s="130" t="s">
        <v>273</v>
      </c>
      <c r="D63" s="130" t="s">
        <v>273</v>
      </c>
      <c r="E63" s="130" t="s">
        <v>273</v>
      </c>
      <c r="F63" s="130" t="s">
        <v>273</v>
      </c>
      <c r="G63" s="130" t="s">
        <v>273</v>
      </c>
      <c r="H63" s="130" t="s">
        <v>273</v>
      </c>
      <c r="I63" s="130" t="s">
        <v>273</v>
      </c>
      <c r="J63" s="130" t="s">
        <v>273</v>
      </c>
      <c r="K63" s="130" t="s">
        <v>273</v>
      </c>
      <c r="L63" s="130" t="s">
        <v>273</v>
      </c>
      <c r="M63" s="130" t="s">
        <v>273</v>
      </c>
      <c r="N63" s="130" t="s">
        <v>273</v>
      </c>
      <c r="O63" s="130" t="s">
        <v>273</v>
      </c>
      <c r="P63" s="130" t="s">
        <v>273</v>
      </c>
      <c r="Q63" s="130" t="s">
        <v>273</v>
      </c>
      <c r="R63" s="130" t="s">
        <v>273</v>
      </c>
      <c r="S63" s="130" t="s">
        <v>273</v>
      </c>
      <c r="T63" s="130" t="s">
        <v>273</v>
      </c>
      <c r="U63" s="130" t="s">
        <v>273</v>
      </c>
      <c r="V63" s="130">
        <v>0</v>
      </c>
      <c r="W63" s="130">
        <v>0</v>
      </c>
      <c r="X63" s="130">
        <v>0</v>
      </c>
      <c r="Y63" s="130">
        <v>0</v>
      </c>
      <c r="Z63" s="130">
        <v>0</v>
      </c>
      <c r="AA63" s="130">
        <v>0</v>
      </c>
      <c r="AB63" s="130">
        <v>0</v>
      </c>
      <c r="AC63" s="130">
        <v>0</v>
      </c>
      <c r="AD63" s="130">
        <v>0</v>
      </c>
      <c r="AE63" s="130">
        <v>0</v>
      </c>
      <c r="AF63" s="130">
        <v>0</v>
      </c>
      <c r="AG63" s="130">
        <v>0</v>
      </c>
      <c r="AH63" s="130">
        <v>0</v>
      </c>
      <c r="AI63" s="130">
        <v>0</v>
      </c>
      <c r="AJ63" s="130">
        <v>0</v>
      </c>
      <c r="AK63" s="130">
        <v>0</v>
      </c>
      <c r="AL63" s="130">
        <v>0</v>
      </c>
      <c r="AM63" s="130">
        <v>0</v>
      </c>
      <c r="AN63" s="130">
        <v>0</v>
      </c>
      <c r="AO63" s="130">
        <v>0</v>
      </c>
      <c r="AP63" s="130">
        <v>0</v>
      </c>
      <c r="AQ63" s="130">
        <v>0</v>
      </c>
      <c r="AR63" s="130">
        <v>0</v>
      </c>
      <c r="AS63" s="130">
        <v>0</v>
      </c>
      <c r="AT63" s="130">
        <v>0</v>
      </c>
      <c r="AU63" s="130">
        <v>0</v>
      </c>
      <c r="AV63" s="130">
        <v>0</v>
      </c>
      <c r="AW63" s="130">
        <v>0</v>
      </c>
      <c r="AX63" s="130">
        <v>0</v>
      </c>
      <c r="AY63" s="130">
        <v>0</v>
      </c>
      <c r="AZ63" s="130">
        <v>0</v>
      </c>
      <c r="BA63" s="130">
        <v>0</v>
      </c>
      <c r="BB63" s="130">
        <v>0</v>
      </c>
      <c r="BC63" s="130">
        <v>0</v>
      </c>
      <c r="BD63" s="130">
        <v>0</v>
      </c>
      <c r="BE63" s="131">
        <v>0</v>
      </c>
      <c r="BF63" s="132">
        <v>0</v>
      </c>
      <c r="BG63" s="132">
        <v>0</v>
      </c>
      <c r="BH63" s="132">
        <v>0</v>
      </c>
    </row>
    <row r="64" spans="1:60">
      <c r="A64" s="136" t="s">
        <v>310</v>
      </c>
      <c r="B64" s="130">
        <v>0</v>
      </c>
      <c r="C64" s="130">
        <v>0</v>
      </c>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t="s">
        <v>273</v>
      </c>
      <c r="W64" s="130" t="s">
        <v>273</v>
      </c>
      <c r="X64" s="130" t="s">
        <v>273</v>
      </c>
      <c r="Y64" s="130" t="s">
        <v>273</v>
      </c>
      <c r="Z64" s="130" t="s">
        <v>273</v>
      </c>
      <c r="AA64" s="130" t="s">
        <v>273</v>
      </c>
      <c r="AB64" s="130" t="s">
        <v>273</v>
      </c>
      <c r="AC64" s="130" t="s">
        <v>273</v>
      </c>
      <c r="AD64" s="130" t="s">
        <v>273</v>
      </c>
      <c r="AE64" s="130" t="s">
        <v>273</v>
      </c>
      <c r="AF64" s="130" t="s">
        <v>273</v>
      </c>
      <c r="AG64" s="130" t="s">
        <v>273</v>
      </c>
      <c r="AH64" s="130" t="s">
        <v>273</v>
      </c>
      <c r="AI64" s="130" t="s">
        <v>273</v>
      </c>
      <c r="AJ64" s="130" t="s">
        <v>273</v>
      </c>
      <c r="AK64" s="130" t="s">
        <v>273</v>
      </c>
      <c r="AL64" s="130" t="s">
        <v>273</v>
      </c>
      <c r="AM64" s="130" t="s">
        <v>273</v>
      </c>
      <c r="AN64" s="130" t="s">
        <v>273</v>
      </c>
      <c r="AO64" s="130" t="s">
        <v>273</v>
      </c>
      <c r="AP64" s="130" t="s">
        <v>273</v>
      </c>
      <c r="AQ64" s="130" t="s">
        <v>273</v>
      </c>
      <c r="AR64" s="130" t="s">
        <v>273</v>
      </c>
      <c r="AS64" s="130" t="s">
        <v>273</v>
      </c>
      <c r="AT64" s="130" t="s">
        <v>273</v>
      </c>
      <c r="AU64" s="130" t="s">
        <v>273</v>
      </c>
      <c r="AV64" s="130" t="s">
        <v>273</v>
      </c>
      <c r="AW64" s="130" t="s">
        <v>273</v>
      </c>
      <c r="AX64" s="130" t="s">
        <v>273</v>
      </c>
      <c r="AY64" s="130" t="s">
        <v>273</v>
      </c>
      <c r="AZ64" s="130" t="s">
        <v>273</v>
      </c>
      <c r="BA64" s="130" t="s">
        <v>273</v>
      </c>
      <c r="BB64" s="130" t="s">
        <v>273</v>
      </c>
      <c r="BC64" s="130" t="s">
        <v>273</v>
      </c>
      <c r="BD64" s="130" t="s">
        <v>273</v>
      </c>
      <c r="BE64" s="131" t="s">
        <v>273</v>
      </c>
      <c r="BF64" s="132" t="s">
        <v>273</v>
      </c>
      <c r="BG64" s="132" t="s">
        <v>273</v>
      </c>
      <c r="BH64" s="132" t="s">
        <v>273</v>
      </c>
    </row>
    <row r="65" spans="1:60">
      <c r="A65" s="136" t="s">
        <v>311</v>
      </c>
      <c r="B65" s="130" t="s">
        <v>273</v>
      </c>
      <c r="C65" s="130" t="s">
        <v>273</v>
      </c>
      <c r="D65" s="130" t="s">
        <v>273</v>
      </c>
      <c r="E65" s="130" t="s">
        <v>273</v>
      </c>
      <c r="F65" s="130" t="s">
        <v>273</v>
      </c>
      <c r="G65" s="130" t="s">
        <v>273</v>
      </c>
      <c r="H65" s="130" t="s">
        <v>273</v>
      </c>
      <c r="I65" s="130" t="s">
        <v>273</v>
      </c>
      <c r="J65" s="130" t="s">
        <v>273</v>
      </c>
      <c r="K65" s="130" t="s">
        <v>273</v>
      </c>
      <c r="L65" s="130" t="s">
        <v>273</v>
      </c>
      <c r="M65" s="130" t="s">
        <v>273</v>
      </c>
      <c r="N65" s="130" t="s">
        <v>273</v>
      </c>
      <c r="O65" s="130" t="s">
        <v>273</v>
      </c>
      <c r="P65" s="130" t="s">
        <v>273</v>
      </c>
      <c r="Q65" s="130" t="s">
        <v>273</v>
      </c>
      <c r="R65" s="130" t="s">
        <v>273</v>
      </c>
      <c r="S65" s="130" t="s">
        <v>273</v>
      </c>
      <c r="T65" s="130" t="s">
        <v>273</v>
      </c>
      <c r="U65" s="130" t="s">
        <v>273</v>
      </c>
      <c r="V65" s="130">
        <v>0</v>
      </c>
      <c r="W65" s="130">
        <v>0</v>
      </c>
      <c r="X65" s="130">
        <v>0</v>
      </c>
      <c r="Y65" s="130">
        <v>0</v>
      </c>
      <c r="Z65" s="130">
        <v>0</v>
      </c>
      <c r="AA65" s="130">
        <v>0</v>
      </c>
      <c r="AB65" s="130">
        <v>0</v>
      </c>
      <c r="AC65" s="130">
        <v>0</v>
      </c>
      <c r="AD65" s="130">
        <v>0</v>
      </c>
      <c r="AE65" s="130">
        <v>0</v>
      </c>
      <c r="AF65" s="130">
        <v>0</v>
      </c>
      <c r="AG65" s="130">
        <v>0</v>
      </c>
      <c r="AH65" s="130">
        <v>0</v>
      </c>
      <c r="AI65" s="130">
        <v>0</v>
      </c>
      <c r="AJ65" s="130">
        <v>0</v>
      </c>
      <c r="AK65" s="130">
        <v>0</v>
      </c>
      <c r="AL65" s="130">
        <v>0</v>
      </c>
      <c r="AM65" s="130">
        <v>0</v>
      </c>
      <c r="AN65" s="130">
        <v>0</v>
      </c>
      <c r="AO65" s="130">
        <v>0</v>
      </c>
      <c r="AP65" s="130">
        <v>0</v>
      </c>
      <c r="AQ65" s="130">
        <v>0</v>
      </c>
      <c r="AR65" s="130">
        <v>0</v>
      </c>
      <c r="AS65" s="130">
        <v>0</v>
      </c>
      <c r="AT65" s="130">
        <v>0</v>
      </c>
      <c r="AU65" s="130">
        <v>0</v>
      </c>
      <c r="AV65" s="130">
        <v>0</v>
      </c>
      <c r="AW65" s="130">
        <v>0</v>
      </c>
      <c r="AX65" s="130">
        <v>0</v>
      </c>
      <c r="AY65" s="130">
        <v>0</v>
      </c>
      <c r="AZ65" s="130">
        <v>0</v>
      </c>
      <c r="BA65" s="130">
        <v>0</v>
      </c>
      <c r="BB65" s="130">
        <v>0</v>
      </c>
      <c r="BC65" s="130">
        <v>0</v>
      </c>
      <c r="BD65" s="130">
        <v>0</v>
      </c>
      <c r="BE65" s="131">
        <v>0</v>
      </c>
      <c r="BF65" s="132">
        <v>0</v>
      </c>
      <c r="BG65" s="132">
        <v>0</v>
      </c>
      <c r="BH65" s="132">
        <v>0</v>
      </c>
    </row>
    <row r="66" spans="1:60">
      <c r="A66" s="136" t="s">
        <v>312</v>
      </c>
      <c r="B66" s="130" t="s">
        <v>273</v>
      </c>
      <c r="C66" s="130" t="s">
        <v>273</v>
      </c>
      <c r="D66" s="130" t="s">
        <v>273</v>
      </c>
      <c r="E66" s="130" t="s">
        <v>273</v>
      </c>
      <c r="F66" s="130" t="s">
        <v>273</v>
      </c>
      <c r="G66" s="130" t="s">
        <v>273</v>
      </c>
      <c r="H66" s="130" t="s">
        <v>273</v>
      </c>
      <c r="I66" s="130" t="s">
        <v>273</v>
      </c>
      <c r="J66" s="130" t="s">
        <v>273</v>
      </c>
      <c r="K66" s="130" t="s">
        <v>273</v>
      </c>
      <c r="L66" s="130" t="s">
        <v>273</v>
      </c>
      <c r="M66" s="130" t="s">
        <v>273</v>
      </c>
      <c r="N66" s="130" t="s">
        <v>273</v>
      </c>
      <c r="O66" s="130" t="s">
        <v>273</v>
      </c>
      <c r="P66" s="130" t="s">
        <v>273</v>
      </c>
      <c r="Q66" s="130" t="s">
        <v>273</v>
      </c>
      <c r="R66" s="130" t="s">
        <v>273</v>
      </c>
      <c r="S66" s="130" t="s">
        <v>273</v>
      </c>
      <c r="T66" s="130" t="s">
        <v>273</v>
      </c>
      <c r="U66" s="130" t="s">
        <v>273</v>
      </c>
      <c r="V66" s="130">
        <v>0</v>
      </c>
      <c r="W66" s="130">
        <v>0</v>
      </c>
      <c r="X66" s="130">
        <v>0</v>
      </c>
      <c r="Y66" s="130">
        <v>0</v>
      </c>
      <c r="Z66" s="130">
        <v>0</v>
      </c>
      <c r="AA66" s="130">
        <v>0</v>
      </c>
      <c r="AB66" s="130">
        <v>0</v>
      </c>
      <c r="AC66" s="130">
        <v>0</v>
      </c>
      <c r="AD66" s="130">
        <v>0</v>
      </c>
      <c r="AE66" s="130">
        <v>0</v>
      </c>
      <c r="AF66" s="130">
        <v>0</v>
      </c>
      <c r="AG66" s="130">
        <v>0</v>
      </c>
      <c r="AH66" s="130">
        <v>0</v>
      </c>
      <c r="AI66" s="130">
        <v>0</v>
      </c>
      <c r="AJ66" s="130">
        <v>0</v>
      </c>
      <c r="AK66" s="130">
        <v>0</v>
      </c>
      <c r="AL66" s="130">
        <v>0</v>
      </c>
      <c r="AM66" s="130">
        <v>0</v>
      </c>
      <c r="AN66" s="130">
        <v>0</v>
      </c>
      <c r="AO66" s="130">
        <v>0</v>
      </c>
      <c r="AP66" s="130">
        <v>0</v>
      </c>
      <c r="AQ66" s="130">
        <v>2.5999999999999999E-3</v>
      </c>
      <c r="AR66" s="130">
        <v>2.8999999999999998E-3</v>
      </c>
      <c r="AS66" s="130">
        <v>1.9E-3</v>
      </c>
      <c r="AT66" s="130">
        <v>4.3E-3</v>
      </c>
      <c r="AU66" s="130">
        <v>4.1000000000000003E-3</v>
      </c>
      <c r="AV66" s="130">
        <v>3.0000000000000001E-3</v>
      </c>
      <c r="AW66" s="130">
        <v>4.1999999999999997E-3</v>
      </c>
      <c r="AX66" s="130">
        <v>3.3E-3</v>
      </c>
      <c r="AY66" s="130">
        <v>5.0000000000000001E-3</v>
      </c>
      <c r="AZ66" s="130">
        <v>5.7000000000000002E-3</v>
      </c>
      <c r="BA66" s="130">
        <v>5.0000000000000001E-3</v>
      </c>
      <c r="BB66" s="130">
        <v>9.1000000000000004E-3</v>
      </c>
      <c r="BC66" s="130">
        <v>2.4899999999999999E-2</v>
      </c>
      <c r="BD66" s="130">
        <v>4.6300000000000001E-2</v>
      </c>
      <c r="BE66" s="131">
        <v>4.6152478092920099E-2</v>
      </c>
      <c r="BF66" s="132">
        <v>-5.9097532181531199E-3</v>
      </c>
      <c r="BG66" s="132">
        <v>0.26826863881405399</v>
      </c>
      <c r="BH66" s="132">
        <v>2.9004579045178101E-5</v>
      </c>
    </row>
    <row r="67" spans="1:60" s="125" customFormat="1">
      <c r="A67" s="133" t="s">
        <v>313</v>
      </c>
      <c r="B67" s="134">
        <v>0</v>
      </c>
      <c r="C67" s="134">
        <v>0</v>
      </c>
      <c r="D67" s="134">
        <v>0</v>
      </c>
      <c r="E67" s="134">
        <v>0</v>
      </c>
      <c r="F67" s="134">
        <v>0</v>
      </c>
      <c r="G67" s="134">
        <v>0</v>
      </c>
      <c r="H67" s="134">
        <v>0</v>
      </c>
      <c r="I67" s="134">
        <v>0</v>
      </c>
      <c r="J67" s="134">
        <v>0</v>
      </c>
      <c r="K67" s="134">
        <v>0</v>
      </c>
      <c r="L67" s="134">
        <v>0</v>
      </c>
      <c r="M67" s="134">
        <v>0</v>
      </c>
      <c r="N67" s="134">
        <v>0</v>
      </c>
      <c r="O67" s="134">
        <v>0</v>
      </c>
      <c r="P67" s="134">
        <v>0</v>
      </c>
      <c r="Q67" s="134">
        <v>0</v>
      </c>
      <c r="R67" s="134">
        <v>0</v>
      </c>
      <c r="S67" s="134">
        <v>0</v>
      </c>
      <c r="T67" s="134">
        <v>0</v>
      </c>
      <c r="U67" s="134">
        <v>0</v>
      </c>
      <c r="V67" s="134">
        <v>0</v>
      </c>
      <c r="W67" s="134">
        <v>0</v>
      </c>
      <c r="X67" s="134">
        <v>0</v>
      </c>
      <c r="Y67" s="134">
        <v>0</v>
      </c>
      <c r="Z67" s="134">
        <v>0</v>
      </c>
      <c r="AA67" s="134">
        <v>0</v>
      </c>
      <c r="AB67" s="134">
        <v>0</v>
      </c>
      <c r="AC67" s="134">
        <v>0</v>
      </c>
      <c r="AD67" s="134">
        <v>0</v>
      </c>
      <c r="AE67" s="134">
        <v>0</v>
      </c>
      <c r="AF67" s="134">
        <v>0</v>
      </c>
      <c r="AG67" s="134">
        <v>0</v>
      </c>
      <c r="AH67" s="134">
        <v>0</v>
      </c>
      <c r="AI67" s="134">
        <v>0</v>
      </c>
      <c r="AJ67" s="134">
        <v>0</v>
      </c>
      <c r="AK67" s="134">
        <v>1.9E-3</v>
      </c>
      <c r="AL67" s="134">
        <v>3.0999999999999999E-3</v>
      </c>
      <c r="AM67" s="134">
        <v>6.1999999999999998E-3</v>
      </c>
      <c r="AN67" s="134">
        <v>8.6E-3</v>
      </c>
      <c r="AO67" s="134">
        <v>8.0101010101010107E-3</v>
      </c>
      <c r="AP67" s="134">
        <v>7.7999999999999996E-3</v>
      </c>
      <c r="AQ67" s="134">
        <v>8.8000000000000005E-3</v>
      </c>
      <c r="AR67" s="134">
        <v>1.0500000000000001E-2</v>
      </c>
      <c r="AS67" s="134">
        <v>8.0999999999999996E-3</v>
      </c>
      <c r="AT67" s="134">
        <v>1.12E-2</v>
      </c>
      <c r="AU67" s="134">
        <v>9.7859999999999996E-3</v>
      </c>
      <c r="AV67" s="134">
        <v>1.2539E-2</v>
      </c>
      <c r="AW67" s="134">
        <v>1.8116E-2</v>
      </c>
      <c r="AX67" s="134">
        <v>2.11217E-2</v>
      </c>
      <c r="AY67" s="134">
        <v>0.12567120000000001</v>
      </c>
      <c r="AZ67" s="134">
        <v>0.3290593</v>
      </c>
      <c r="BA67" s="134">
        <v>0.52390329999999996</v>
      </c>
      <c r="BB67" s="134">
        <v>0.60696369999999999</v>
      </c>
      <c r="BC67" s="134">
        <v>0.82907509999999995</v>
      </c>
      <c r="BD67" s="134">
        <v>1.3396433999999999</v>
      </c>
      <c r="BE67" s="134">
        <v>2.5985886210108702</v>
      </c>
      <c r="BF67" s="135">
        <v>0.93446155305285505</v>
      </c>
      <c r="BG67" s="135">
        <v>0.61353027514708502</v>
      </c>
      <c r="BH67" s="135">
        <v>1.6330860698804399E-3</v>
      </c>
    </row>
    <row r="68" spans="1:6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1"/>
      <c r="BF68" s="132"/>
      <c r="BG68" s="132"/>
      <c r="BH68" s="132"/>
    </row>
    <row r="69" spans="1:60">
      <c r="A69" s="124" t="s">
        <v>314</v>
      </c>
      <c r="B69" s="130">
        <v>0</v>
      </c>
      <c r="C69" s="130">
        <v>0</v>
      </c>
      <c r="D69" s="130">
        <v>0</v>
      </c>
      <c r="E69" s="130">
        <v>0</v>
      </c>
      <c r="F69" s="130">
        <v>0</v>
      </c>
      <c r="G69" s="130">
        <v>0</v>
      </c>
      <c r="H69" s="130">
        <v>0</v>
      </c>
      <c r="I69" s="130">
        <v>0</v>
      </c>
      <c r="J69" s="130">
        <v>0</v>
      </c>
      <c r="K69" s="130">
        <v>0</v>
      </c>
      <c r="L69" s="130">
        <v>0</v>
      </c>
      <c r="M69" s="130">
        <v>0</v>
      </c>
      <c r="N69" s="130">
        <v>0</v>
      </c>
      <c r="O69" s="130">
        <v>0</v>
      </c>
      <c r="P69" s="130">
        <v>0</v>
      </c>
      <c r="Q69" s="130">
        <v>0</v>
      </c>
      <c r="R69" s="130">
        <v>0</v>
      </c>
      <c r="S69" s="130">
        <v>0</v>
      </c>
      <c r="T69" s="130">
        <v>0</v>
      </c>
      <c r="U69" s="130">
        <v>0</v>
      </c>
      <c r="V69" s="130">
        <v>0</v>
      </c>
      <c r="W69" s="130">
        <v>0</v>
      </c>
      <c r="X69" s="130">
        <v>0</v>
      </c>
      <c r="Y69" s="130">
        <v>0</v>
      </c>
      <c r="Z69" s="130">
        <v>0</v>
      </c>
      <c r="AA69" s="130">
        <v>0</v>
      </c>
      <c r="AB69" s="130">
        <v>0</v>
      </c>
      <c r="AC69" s="130">
        <v>0</v>
      </c>
      <c r="AD69" s="130">
        <v>0</v>
      </c>
      <c r="AE69" s="130">
        <v>0</v>
      </c>
      <c r="AF69" s="130">
        <v>0</v>
      </c>
      <c r="AG69" s="130">
        <v>0</v>
      </c>
      <c r="AH69" s="130">
        <v>0</v>
      </c>
      <c r="AI69" s="130">
        <v>0</v>
      </c>
      <c r="AJ69" s="130">
        <v>3.5000000000000003E-2</v>
      </c>
      <c r="AK69" s="130">
        <v>3.6499999999999998E-2</v>
      </c>
      <c r="AL69" s="130">
        <v>3.3700000000000001E-2</v>
      </c>
      <c r="AM69" s="130">
        <v>3.0300000000000001E-2</v>
      </c>
      <c r="AN69" s="130">
        <v>2.76E-2</v>
      </c>
      <c r="AO69" s="130">
        <v>4.6300000000000001E-2</v>
      </c>
      <c r="AP69" s="130">
        <v>7.0900000000000005E-2</v>
      </c>
      <c r="AQ69" s="130">
        <v>0.12529999999999999</v>
      </c>
      <c r="AR69" s="130">
        <v>0.1409</v>
      </c>
      <c r="AS69" s="130">
        <v>0.1958</v>
      </c>
      <c r="AT69" s="130">
        <v>0.22620000000000001</v>
      </c>
      <c r="AU69" s="130">
        <v>0.2089</v>
      </c>
      <c r="AV69" s="130">
        <v>0.2135</v>
      </c>
      <c r="AW69" s="130">
        <v>0.20430000000000001</v>
      </c>
      <c r="AX69" s="130">
        <v>0.21129999999999999</v>
      </c>
      <c r="AY69" s="130">
        <v>0.19769999999999999</v>
      </c>
      <c r="AZ69" s="130">
        <v>0.2422</v>
      </c>
      <c r="BA69" s="130">
        <v>0.26429999999999998</v>
      </c>
      <c r="BB69" s="130">
        <v>0.30625799999999997</v>
      </c>
      <c r="BC69" s="130">
        <v>0.58537899999999998</v>
      </c>
      <c r="BD69" s="130">
        <v>0.62731040494422596</v>
      </c>
      <c r="BE69" s="131">
        <v>0.62934470073600202</v>
      </c>
      <c r="BF69" s="132">
        <v>5.0178468112882502E-4</v>
      </c>
      <c r="BG69" s="132">
        <v>0.107385898910762</v>
      </c>
      <c r="BH69" s="132">
        <v>3.9551241609194398E-4</v>
      </c>
    </row>
    <row r="70" spans="1:60">
      <c r="A70" s="124" t="s">
        <v>315</v>
      </c>
      <c r="B70" s="130">
        <v>0</v>
      </c>
      <c r="C70" s="130">
        <v>0</v>
      </c>
      <c r="D70" s="130">
        <v>0</v>
      </c>
      <c r="E70" s="130">
        <v>0</v>
      </c>
      <c r="F70" s="130">
        <v>0</v>
      </c>
      <c r="G70" s="130">
        <v>0</v>
      </c>
      <c r="H70" s="130">
        <v>0</v>
      </c>
      <c r="I70" s="130">
        <v>0</v>
      </c>
      <c r="J70" s="130">
        <v>0</v>
      </c>
      <c r="K70" s="130">
        <v>0</v>
      </c>
      <c r="L70" s="130">
        <v>0</v>
      </c>
      <c r="M70" s="130">
        <v>0</v>
      </c>
      <c r="N70" s="130">
        <v>0</v>
      </c>
      <c r="O70" s="130">
        <v>0</v>
      </c>
      <c r="P70" s="130">
        <v>0</v>
      </c>
      <c r="Q70" s="130">
        <v>0</v>
      </c>
      <c r="R70" s="130">
        <v>0</v>
      </c>
      <c r="S70" s="130">
        <v>0</v>
      </c>
      <c r="T70" s="130">
        <v>0</v>
      </c>
      <c r="U70" s="130">
        <v>0</v>
      </c>
      <c r="V70" s="130">
        <v>0</v>
      </c>
      <c r="W70" s="130">
        <v>0</v>
      </c>
      <c r="X70" s="130">
        <v>0</v>
      </c>
      <c r="Y70" s="130">
        <v>0</v>
      </c>
      <c r="Z70" s="130">
        <v>0</v>
      </c>
      <c r="AA70" s="130">
        <v>0</v>
      </c>
      <c r="AB70" s="130">
        <v>0</v>
      </c>
      <c r="AC70" s="130">
        <v>0</v>
      </c>
      <c r="AD70" s="130">
        <v>0</v>
      </c>
      <c r="AE70" s="130">
        <v>0</v>
      </c>
      <c r="AF70" s="130">
        <v>0</v>
      </c>
      <c r="AG70" s="130">
        <v>0</v>
      </c>
      <c r="AH70" s="130">
        <v>0</v>
      </c>
      <c r="AI70" s="130">
        <v>0</v>
      </c>
      <c r="AJ70" s="130">
        <v>0</v>
      </c>
      <c r="AK70" s="130">
        <v>0</v>
      </c>
      <c r="AL70" s="130">
        <v>0</v>
      </c>
      <c r="AM70" s="130">
        <v>0</v>
      </c>
      <c r="AN70" s="130">
        <v>0</v>
      </c>
      <c r="AO70" s="130">
        <v>0</v>
      </c>
      <c r="AP70" s="130">
        <v>0</v>
      </c>
      <c r="AQ70" s="130">
        <v>0</v>
      </c>
      <c r="AR70" s="130">
        <v>0</v>
      </c>
      <c r="AS70" s="130">
        <v>0</v>
      </c>
      <c r="AT70" s="130">
        <v>0</v>
      </c>
      <c r="AU70" s="130">
        <v>0</v>
      </c>
      <c r="AV70" s="130">
        <v>0</v>
      </c>
      <c r="AW70" s="130">
        <v>0</v>
      </c>
      <c r="AX70" s="130">
        <v>0</v>
      </c>
      <c r="AY70" s="130">
        <v>0</v>
      </c>
      <c r="AZ70" s="130">
        <v>0</v>
      </c>
      <c r="BA70" s="130">
        <v>0</v>
      </c>
      <c r="BB70" s="130">
        <v>0</v>
      </c>
      <c r="BC70" s="130">
        <v>0</v>
      </c>
      <c r="BD70" s="130">
        <v>0</v>
      </c>
      <c r="BE70" s="131">
        <v>0</v>
      </c>
      <c r="BF70" s="132">
        <v>0</v>
      </c>
      <c r="BG70" s="132">
        <v>0</v>
      </c>
      <c r="BH70" s="132">
        <v>0</v>
      </c>
    </row>
    <row r="71" spans="1:60">
      <c r="A71" s="124" t="s">
        <v>316</v>
      </c>
      <c r="B71" s="130">
        <v>0</v>
      </c>
      <c r="C71" s="130">
        <v>0</v>
      </c>
      <c r="D71" s="130">
        <v>0</v>
      </c>
      <c r="E71" s="130">
        <v>0</v>
      </c>
      <c r="F71" s="130">
        <v>0</v>
      </c>
      <c r="G71" s="130">
        <v>0</v>
      </c>
      <c r="H71" s="130">
        <v>0</v>
      </c>
      <c r="I71" s="130">
        <v>0</v>
      </c>
      <c r="J71" s="130">
        <v>0</v>
      </c>
      <c r="K71" s="130">
        <v>0</v>
      </c>
      <c r="L71" s="130">
        <v>0</v>
      </c>
      <c r="M71" s="130">
        <v>0</v>
      </c>
      <c r="N71" s="130">
        <v>0</v>
      </c>
      <c r="O71" s="130">
        <v>0</v>
      </c>
      <c r="P71" s="130">
        <v>0</v>
      </c>
      <c r="Q71" s="130">
        <v>0</v>
      </c>
      <c r="R71" s="130">
        <v>0</v>
      </c>
      <c r="S71" s="130">
        <v>0</v>
      </c>
      <c r="T71" s="130">
        <v>0</v>
      </c>
      <c r="U71" s="130">
        <v>0</v>
      </c>
      <c r="V71" s="130">
        <v>0</v>
      </c>
      <c r="W71" s="130">
        <v>0</v>
      </c>
      <c r="X71" s="130">
        <v>0</v>
      </c>
      <c r="Y71" s="130">
        <v>0</v>
      </c>
      <c r="Z71" s="130">
        <v>0</v>
      </c>
      <c r="AA71" s="130">
        <v>0</v>
      </c>
      <c r="AB71" s="130">
        <v>0</v>
      </c>
      <c r="AC71" s="130">
        <v>0</v>
      </c>
      <c r="AD71" s="130">
        <v>0</v>
      </c>
      <c r="AE71" s="130">
        <v>0</v>
      </c>
      <c r="AF71" s="130">
        <v>0</v>
      </c>
      <c r="AG71" s="130">
        <v>0</v>
      </c>
      <c r="AH71" s="130">
        <v>0</v>
      </c>
      <c r="AI71" s="130">
        <v>0</v>
      </c>
      <c r="AJ71" s="130">
        <v>0</v>
      </c>
      <c r="AK71" s="130">
        <v>0</v>
      </c>
      <c r="AL71" s="130">
        <v>0.01</v>
      </c>
      <c r="AM71" s="130">
        <v>1.0999999999999999E-2</v>
      </c>
      <c r="AN71" s="130">
        <v>1.2E-2</v>
      </c>
      <c r="AO71" s="130">
        <v>1.0999999999999999E-2</v>
      </c>
      <c r="AP71" s="130">
        <v>1.0999999999999999E-2</v>
      </c>
      <c r="AQ71" s="130">
        <v>0.01</v>
      </c>
      <c r="AR71" s="130">
        <v>0.01</v>
      </c>
      <c r="AS71" s="130">
        <v>8.9999999999999993E-3</v>
      </c>
      <c r="AT71" s="130">
        <v>8.9999999999999993E-3</v>
      </c>
      <c r="AU71" s="130">
        <v>8.0000000000000002E-3</v>
      </c>
      <c r="AV71" s="130">
        <v>7.0000000000000001E-3</v>
      </c>
      <c r="AW71" s="130">
        <v>6.0000000000000001E-3</v>
      </c>
      <c r="AX71" s="130">
        <v>6.0000000000000001E-3</v>
      </c>
      <c r="AY71" s="130">
        <v>5.8999999999999999E-3</v>
      </c>
      <c r="AZ71" s="130">
        <v>6.7000000000000002E-3</v>
      </c>
      <c r="BA71" s="130">
        <v>6.7000000000000002E-3</v>
      </c>
      <c r="BB71" s="130">
        <v>6.7000000000000002E-3</v>
      </c>
      <c r="BC71" s="130">
        <v>6.7000000000000002E-3</v>
      </c>
      <c r="BD71" s="130">
        <v>6.7000000000000002E-3</v>
      </c>
      <c r="BE71" s="131">
        <v>6.7000000000000002E-3</v>
      </c>
      <c r="BF71" s="132">
        <v>-2.7322404371584699E-3</v>
      </c>
      <c r="BG71" s="132">
        <v>-2.9080487129415002E-2</v>
      </c>
      <c r="BH71" s="132">
        <v>4.2106228664784098E-6</v>
      </c>
    </row>
    <row r="72" spans="1:60">
      <c r="A72" s="124" t="s">
        <v>317</v>
      </c>
      <c r="B72" s="130">
        <v>0</v>
      </c>
      <c r="C72" s="130">
        <v>0</v>
      </c>
      <c r="D72" s="130">
        <v>0</v>
      </c>
      <c r="E72" s="130">
        <v>0</v>
      </c>
      <c r="F72" s="130">
        <v>0</v>
      </c>
      <c r="G72" s="130">
        <v>0</v>
      </c>
      <c r="H72" s="130">
        <v>0</v>
      </c>
      <c r="I72" s="130">
        <v>0</v>
      </c>
      <c r="J72" s="130">
        <v>0</v>
      </c>
      <c r="K72" s="130">
        <v>0</v>
      </c>
      <c r="L72" s="130">
        <v>0</v>
      </c>
      <c r="M72" s="130">
        <v>0</v>
      </c>
      <c r="N72" s="130">
        <v>0</v>
      </c>
      <c r="O72" s="130">
        <v>0</v>
      </c>
      <c r="P72" s="130">
        <v>0</v>
      </c>
      <c r="Q72" s="130">
        <v>0</v>
      </c>
      <c r="R72" s="130">
        <v>0</v>
      </c>
      <c r="S72" s="130">
        <v>0</v>
      </c>
      <c r="T72" s="130">
        <v>0</v>
      </c>
      <c r="U72" s="130">
        <v>0</v>
      </c>
      <c r="V72" s="130">
        <v>0</v>
      </c>
      <c r="W72" s="130">
        <v>0</v>
      </c>
      <c r="X72" s="130">
        <v>0</v>
      </c>
      <c r="Y72" s="130">
        <v>0</v>
      </c>
      <c r="Z72" s="130">
        <v>0</v>
      </c>
      <c r="AA72" s="130">
        <v>0</v>
      </c>
      <c r="AB72" s="130">
        <v>0</v>
      </c>
      <c r="AC72" s="130">
        <v>0</v>
      </c>
      <c r="AD72" s="130">
        <v>0</v>
      </c>
      <c r="AE72" s="130">
        <v>0</v>
      </c>
      <c r="AF72" s="130">
        <v>0</v>
      </c>
      <c r="AG72" s="130">
        <v>0</v>
      </c>
      <c r="AH72" s="130">
        <v>0</v>
      </c>
      <c r="AI72" s="130">
        <v>0</v>
      </c>
      <c r="AJ72" s="130">
        <v>0</v>
      </c>
      <c r="AK72" s="130">
        <v>0</v>
      </c>
      <c r="AL72" s="130">
        <v>0</v>
      </c>
      <c r="AM72" s="130">
        <v>0</v>
      </c>
      <c r="AN72" s="130">
        <v>0</v>
      </c>
      <c r="AO72" s="130">
        <v>0</v>
      </c>
      <c r="AP72" s="130">
        <v>0</v>
      </c>
      <c r="AQ72" s="130">
        <v>0</v>
      </c>
      <c r="AR72" s="130">
        <v>0</v>
      </c>
      <c r="AS72" s="130">
        <v>0</v>
      </c>
      <c r="AT72" s="130">
        <v>0</v>
      </c>
      <c r="AU72" s="130">
        <v>0</v>
      </c>
      <c r="AV72" s="130">
        <v>0</v>
      </c>
      <c r="AW72" s="130">
        <v>0</v>
      </c>
      <c r="AX72" s="130">
        <v>0</v>
      </c>
      <c r="AY72" s="130">
        <v>0</v>
      </c>
      <c r="AZ72" s="130">
        <v>0</v>
      </c>
      <c r="BA72" s="130">
        <v>0</v>
      </c>
      <c r="BB72" s="130">
        <v>1.7520000000000001E-2</v>
      </c>
      <c r="BC72" s="130">
        <v>1.7520000000000001E-2</v>
      </c>
      <c r="BD72" s="130">
        <v>1.7520000000000001E-2</v>
      </c>
      <c r="BE72" s="131">
        <v>1.7520000000000001E-2</v>
      </c>
      <c r="BF72" s="132">
        <v>-2.7322404371584699E-3</v>
      </c>
      <c r="BG72" s="132">
        <v>0</v>
      </c>
      <c r="BH72" s="132">
        <v>1.1010464570254E-5</v>
      </c>
    </row>
    <row r="73" spans="1:60">
      <c r="A73" s="124" t="s">
        <v>318</v>
      </c>
      <c r="B73" s="130">
        <v>0</v>
      </c>
      <c r="C73" s="130">
        <v>0</v>
      </c>
      <c r="D73" s="130">
        <v>0</v>
      </c>
      <c r="E73" s="130">
        <v>0</v>
      </c>
      <c r="F73" s="130">
        <v>0</v>
      </c>
      <c r="G73" s="130">
        <v>0</v>
      </c>
      <c r="H73" s="130">
        <v>0</v>
      </c>
      <c r="I73" s="130">
        <v>0</v>
      </c>
      <c r="J73" s="130">
        <v>0</v>
      </c>
      <c r="K73" s="130">
        <v>0</v>
      </c>
      <c r="L73" s="130">
        <v>0</v>
      </c>
      <c r="M73" s="130">
        <v>0</v>
      </c>
      <c r="N73" s="130">
        <v>0</v>
      </c>
      <c r="O73" s="130">
        <v>0</v>
      </c>
      <c r="P73" s="130">
        <v>0</v>
      </c>
      <c r="Q73" s="130">
        <v>0</v>
      </c>
      <c r="R73" s="130">
        <v>0</v>
      </c>
      <c r="S73" s="130">
        <v>0</v>
      </c>
      <c r="T73" s="130">
        <v>0</v>
      </c>
      <c r="U73" s="130">
        <v>0</v>
      </c>
      <c r="V73" s="130">
        <v>0</v>
      </c>
      <c r="W73" s="130">
        <v>0</v>
      </c>
      <c r="X73" s="130">
        <v>0</v>
      </c>
      <c r="Y73" s="130">
        <v>0</v>
      </c>
      <c r="Z73" s="130">
        <v>0</v>
      </c>
      <c r="AA73" s="130">
        <v>0</v>
      </c>
      <c r="AB73" s="130">
        <v>0</v>
      </c>
      <c r="AC73" s="130">
        <v>0</v>
      </c>
      <c r="AD73" s="130">
        <v>0</v>
      </c>
      <c r="AE73" s="130">
        <v>0</v>
      </c>
      <c r="AF73" s="130">
        <v>0</v>
      </c>
      <c r="AG73" s="130">
        <v>0</v>
      </c>
      <c r="AH73" s="130">
        <v>0</v>
      </c>
      <c r="AI73" s="130">
        <v>0</v>
      </c>
      <c r="AJ73" s="130">
        <v>0</v>
      </c>
      <c r="AK73" s="130">
        <v>0</v>
      </c>
      <c r="AL73" s="130">
        <v>0</v>
      </c>
      <c r="AM73" s="130">
        <v>0</v>
      </c>
      <c r="AN73" s="130">
        <v>0</v>
      </c>
      <c r="AO73" s="130">
        <v>0</v>
      </c>
      <c r="AP73" s="130">
        <v>0</v>
      </c>
      <c r="AQ73" s="130">
        <v>0</v>
      </c>
      <c r="AR73" s="130">
        <v>0</v>
      </c>
      <c r="AS73" s="130">
        <v>0</v>
      </c>
      <c r="AT73" s="130">
        <v>0</v>
      </c>
      <c r="AU73" s="130">
        <v>0</v>
      </c>
      <c r="AV73" s="130">
        <v>0</v>
      </c>
      <c r="AW73" s="130">
        <v>0</v>
      </c>
      <c r="AX73" s="130">
        <v>0</v>
      </c>
      <c r="AY73" s="130">
        <v>0</v>
      </c>
      <c r="AZ73" s="130">
        <v>0</v>
      </c>
      <c r="BA73" s="130">
        <v>0</v>
      </c>
      <c r="BB73" s="130">
        <v>0</v>
      </c>
      <c r="BC73" s="130">
        <v>0</v>
      </c>
      <c r="BD73" s="130">
        <v>0</v>
      </c>
      <c r="BE73" s="131">
        <v>0</v>
      </c>
      <c r="BF73" s="132">
        <v>0</v>
      </c>
      <c r="BG73" s="132">
        <v>0</v>
      </c>
      <c r="BH73" s="132">
        <v>0</v>
      </c>
    </row>
    <row r="74" spans="1:60">
      <c r="A74" s="124" t="s">
        <v>319</v>
      </c>
      <c r="B74" s="130">
        <v>0</v>
      </c>
      <c r="C74" s="130">
        <v>0</v>
      </c>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v>0</v>
      </c>
      <c r="Z74" s="130">
        <v>0</v>
      </c>
      <c r="AA74" s="130">
        <v>0</v>
      </c>
      <c r="AB74" s="130">
        <v>0</v>
      </c>
      <c r="AC74" s="130">
        <v>0</v>
      </c>
      <c r="AD74" s="130">
        <v>0</v>
      </c>
      <c r="AE74" s="130">
        <v>0</v>
      </c>
      <c r="AF74" s="130">
        <v>0</v>
      </c>
      <c r="AG74" s="130">
        <v>0</v>
      </c>
      <c r="AH74" s="130">
        <v>0</v>
      </c>
      <c r="AI74" s="130">
        <v>0</v>
      </c>
      <c r="AJ74" s="130">
        <v>0</v>
      </c>
      <c r="AK74" s="130">
        <v>0</v>
      </c>
      <c r="AL74" s="130">
        <v>0</v>
      </c>
      <c r="AM74" s="130">
        <v>0</v>
      </c>
      <c r="AN74" s="130">
        <v>0</v>
      </c>
      <c r="AO74" s="130">
        <v>0</v>
      </c>
      <c r="AP74" s="130">
        <v>0</v>
      </c>
      <c r="AQ74" s="130">
        <v>0</v>
      </c>
      <c r="AR74" s="130">
        <v>0</v>
      </c>
      <c r="AS74" s="130">
        <v>0</v>
      </c>
      <c r="AT74" s="130">
        <v>0</v>
      </c>
      <c r="AU74" s="130">
        <v>0</v>
      </c>
      <c r="AV74" s="130">
        <v>0</v>
      </c>
      <c r="AW74" s="130">
        <v>0</v>
      </c>
      <c r="AX74" s="130">
        <v>0</v>
      </c>
      <c r="AY74" s="130">
        <v>0</v>
      </c>
      <c r="AZ74" s="130">
        <v>0</v>
      </c>
      <c r="BA74" s="130">
        <v>0</v>
      </c>
      <c r="BB74" s="130">
        <v>0</v>
      </c>
      <c r="BC74" s="130">
        <v>0</v>
      </c>
      <c r="BD74" s="130">
        <v>0</v>
      </c>
      <c r="BE74" s="131">
        <v>0</v>
      </c>
      <c r="BF74" s="132">
        <v>0</v>
      </c>
      <c r="BG74" s="132">
        <v>0</v>
      </c>
      <c r="BH74" s="132">
        <v>0</v>
      </c>
    </row>
    <row r="75" spans="1:60">
      <c r="A75" s="124" t="s">
        <v>320</v>
      </c>
      <c r="B75" s="130">
        <v>0</v>
      </c>
      <c r="C75" s="130">
        <v>0</v>
      </c>
      <c r="D75" s="130">
        <v>0</v>
      </c>
      <c r="E75" s="130">
        <v>0</v>
      </c>
      <c r="F75" s="130">
        <v>0</v>
      </c>
      <c r="G75" s="130">
        <v>0</v>
      </c>
      <c r="H75" s="130">
        <v>0</v>
      </c>
      <c r="I75" s="130">
        <v>0</v>
      </c>
      <c r="J75" s="130">
        <v>0</v>
      </c>
      <c r="K75" s="130">
        <v>0</v>
      </c>
      <c r="L75" s="130">
        <v>0</v>
      </c>
      <c r="M75" s="130">
        <v>0</v>
      </c>
      <c r="N75" s="130">
        <v>0</v>
      </c>
      <c r="O75" s="130">
        <v>0</v>
      </c>
      <c r="P75" s="130">
        <v>0</v>
      </c>
      <c r="Q75" s="130">
        <v>0</v>
      </c>
      <c r="R75" s="130">
        <v>0</v>
      </c>
      <c r="S75" s="130">
        <v>0</v>
      </c>
      <c r="T75" s="130">
        <v>0</v>
      </c>
      <c r="U75" s="130">
        <v>0</v>
      </c>
      <c r="V75" s="130">
        <v>0</v>
      </c>
      <c r="W75" s="130">
        <v>0</v>
      </c>
      <c r="X75" s="130">
        <v>0</v>
      </c>
      <c r="Y75" s="130">
        <v>0</v>
      </c>
      <c r="Z75" s="130">
        <v>0</v>
      </c>
      <c r="AA75" s="130">
        <v>0</v>
      </c>
      <c r="AB75" s="130">
        <v>0</v>
      </c>
      <c r="AC75" s="130">
        <v>0</v>
      </c>
      <c r="AD75" s="130">
        <v>0</v>
      </c>
      <c r="AE75" s="130">
        <v>0</v>
      </c>
      <c r="AF75" s="130">
        <v>0</v>
      </c>
      <c r="AG75" s="130">
        <v>0</v>
      </c>
      <c r="AH75" s="130">
        <v>0</v>
      </c>
      <c r="AI75" s="130">
        <v>0</v>
      </c>
      <c r="AJ75" s="130">
        <v>0</v>
      </c>
      <c r="AK75" s="130">
        <v>0</v>
      </c>
      <c r="AL75" s="130">
        <v>0</v>
      </c>
      <c r="AM75" s="130">
        <v>0</v>
      </c>
      <c r="AN75" s="130">
        <v>0</v>
      </c>
      <c r="AO75" s="130">
        <v>0</v>
      </c>
      <c r="AP75" s="130">
        <v>0</v>
      </c>
      <c r="AQ75" s="130">
        <v>0</v>
      </c>
      <c r="AR75" s="130">
        <v>0</v>
      </c>
      <c r="AS75" s="130">
        <v>0</v>
      </c>
      <c r="AT75" s="130">
        <v>0</v>
      </c>
      <c r="AU75" s="130">
        <v>0</v>
      </c>
      <c r="AV75" s="130">
        <v>0</v>
      </c>
      <c r="AW75" s="130">
        <v>0</v>
      </c>
      <c r="AX75" s="130">
        <v>0</v>
      </c>
      <c r="AY75" s="130">
        <v>0</v>
      </c>
      <c r="AZ75" s="130">
        <v>0</v>
      </c>
      <c r="BA75" s="130">
        <v>0</v>
      </c>
      <c r="BB75" s="130">
        <v>0</v>
      </c>
      <c r="BC75" s="130">
        <v>0</v>
      </c>
      <c r="BD75" s="130">
        <v>0</v>
      </c>
      <c r="BE75" s="131">
        <v>0</v>
      </c>
      <c r="BF75" s="132">
        <v>0</v>
      </c>
      <c r="BG75" s="132">
        <v>0</v>
      </c>
      <c r="BH75" s="132">
        <v>0</v>
      </c>
    </row>
    <row r="76" spans="1:60">
      <c r="A76" s="124" t="s">
        <v>321</v>
      </c>
      <c r="B76" s="130">
        <v>0</v>
      </c>
      <c r="C76" s="130">
        <v>0</v>
      </c>
      <c r="D76" s="130">
        <v>0</v>
      </c>
      <c r="E76" s="130">
        <v>0</v>
      </c>
      <c r="F76" s="130">
        <v>0</v>
      </c>
      <c r="G76" s="130">
        <v>0</v>
      </c>
      <c r="H76" s="130">
        <v>0</v>
      </c>
      <c r="I76" s="130">
        <v>0</v>
      </c>
      <c r="J76" s="130">
        <v>0</v>
      </c>
      <c r="K76" s="130">
        <v>0</v>
      </c>
      <c r="L76" s="130">
        <v>0</v>
      </c>
      <c r="M76" s="130">
        <v>0</v>
      </c>
      <c r="N76" s="130">
        <v>0</v>
      </c>
      <c r="O76" s="130">
        <v>0</v>
      </c>
      <c r="P76" s="130">
        <v>0</v>
      </c>
      <c r="Q76" s="130">
        <v>0</v>
      </c>
      <c r="R76" s="130">
        <v>0</v>
      </c>
      <c r="S76" s="130">
        <v>0</v>
      </c>
      <c r="T76" s="130">
        <v>0</v>
      </c>
      <c r="U76" s="130">
        <v>0</v>
      </c>
      <c r="V76" s="130">
        <v>0</v>
      </c>
      <c r="W76" s="130">
        <v>0</v>
      </c>
      <c r="X76" s="130">
        <v>0</v>
      </c>
      <c r="Y76" s="130">
        <v>0</v>
      </c>
      <c r="Z76" s="130">
        <v>0</v>
      </c>
      <c r="AA76" s="130">
        <v>0</v>
      </c>
      <c r="AB76" s="130">
        <v>0</v>
      </c>
      <c r="AC76" s="130">
        <v>0</v>
      </c>
      <c r="AD76" s="130">
        <v>0</v>
      </c>
      <c r="AE76" s="130">
        <v>0</v>
      </c>
      <c r="AF76" s="130">
        <v>0</v>
      </c>
      <c r="AG76" s="130">
        <v>0</v>
      </c>
      <c r="AH76" s="130">
        <v>0</v>
      </c>
      <c r="AI76" s="130">
        <v>0</v>
      </c>
      <c r="AJ76" s="130">
        <v>0</v>
      </c>
      <c r="AK76" s="130">
        <v>0</v>
      </c>
      <c r="AL76" s="130">
        <v>0</v>
      </c>
      <c r="AM76" s="130">
        <v>0</v>
      </c>
      <c r="AN76" s="130">
        <v>0</v>
      </c>
      <c r="AO76" s="130">
        <v>0</v>
      </c>
      <c r="AP76" s="130">
        <v>0</v>
      </c>
      <c r="AQ76" s="130">
        <v>0</v>
      </c>
      <c r="AR76" s="130">
        <v>0</v>
      </c>
      <c r="AS76" s="130">
        <v>0</v>
      </c>
      <c r="AT76" s="130">
        <v>0</v>
      </c>
      <c r="AU76" s="130">
        <v>0</v>
      </c>
      <c r="AV76" s="130">
        <v>0</v>
      </c>
      <c r="AW76" s="130">
        <v>0</v>
      </c>
      <c r="AX76" s="130">
        <v>1.4890000000000001E-3</v>
      </c>
      <c r="AY76" s="130">
        <v>2.9780000000000002E-3</v>
      </c>
      <c r="AZ76" s="130">
        <v>1.4890000000000001E-3</v>
      </c>
      <c r="BA76" s="130">
        <v>0</v>
      </c>
      <c r="BB76" s="130">
        <v>0</v>
      </c>
      <c r="BC76" s="130">
        <v>0</v>
      </c>
      <c r="BD76" s="130">
        <v>0</v>
      </c>
      <c r="BE76" s="131">
        <v>0</v>
      </c>
      <c r="BF76" s="132">
        <v>0</v>
      </c>
      <c r="BG76" s="132">
        <v>0</v>
      </c>
      <c r="BH76" s="132">
        <v>0</v>
      </c>
    </row>
    <row r="77" spans="1:60">
      <c r="A77" s="124" t="s">
        <v>322</v>
      </c>
      <c r="B77" s="130">
        <v>0</v>
      </c>
      <c r="C77" s="130">
        <v>0</v>
      </c>
      <c r="D77" s="130">
        <v>0</v>
      </c>
      <c r="E77" s="130">
        <v>0</v>
      </c>
      <c r="F77" s="130">
        <v>0</v>
      </c>
      <c r="G77" s="130">
        <v>0</v>
      </c>
      <c r="H77" s="130">
        <v>0</v>
      </c>
      <c r="I77" s="130">
        <v>0</v>
      </c>
      <c r="J77" s="130">
        <v>0</v>
      </c>
      <c r="K77" s="130">
        <v>0</v>
      </c>
      <c r="L77" s="130">
        <v>0</v>
      </c>
      <c r="M77" s="130">
        <v>0</v>
      </c>
      <c r="N77" s="130">
        <v>0</v>
      </c>
      <c r="O77" s="130">
        <v>0</v>
      </c>
      <c r="P77" s="130">
        <v>0</v>
      </c>
      <c r="Q77" s="130">
        <v>0</v>
      </c>
      <c r="R77" s="130">
        <v>0</v>
      </c>
      <c r="S77" s="130">
        <v>0</v>
      </c>
      <c r="T77" s="130">
        <v>0</v>
      </c>
      <c r="U77" s="130">
        <v>0</v>
      </c>
      <c r="V77" s="130">
        <v>0</v>
      </c>
      <c r="W77" s="130">
        <v>0</v>
      </c>
      <c r="X77" s="130">
        <v>0</v>
      </c>
      <c r="Y77" s="130">
        <v>0</v>
      </c>
      <c r="Z77" s="130">
        <v>0</v>
      </c>
      <c r="AA77" s="130">
        <v>1E-3</v>
      </c>
      <c r="AB77" s="130">
        <v>1E-3</v>
      </c>
      <c r="AC77" s="130">
        <v>1E-3</v>
      </c>
      <c r="AD77" s="130">
        <v>1E-3</v>
      </c>
      <c r="AE77" s="130">
        <v>1E-3</v>
      </c>
      <c r="AF77" s="130">
        <v>1E-3</v>
      </c>
      <c r="AG77" s="130">
        <v>1E-3</v>
      </c>
      <c r="AH77" s="130">
        <v>3.0000000000000001E-3</v>
      </c>
      <c r="AI77" s="130">
        <v>3.0000000000000001E-3</v>
      </c>
      <c r="AJ77" s="130">
        <v>3.0000000000000001E-3</v>
      </c>
      <c r="AK77" s="130">
        <v>3.0000000000000001E-3</v>
      </c>
      <c r="AL77" s="130">
        <v>3.0000000000000001E-3</v>
      </c>
      <c r="AM77" s="130">
        <v>3.0000000000000001E-3</v>
      </c>
      <c r="AN77" s="130">
        <v>3.0000000000000001E-3</v>
      </c>
      <c r="AO77" s="130">
        <v>4.1000000000000003E-3</v>
      </c>
      <c r="AP77" s="130">
        <v>4.1000000000000003E-3</v>
      </c>
      <c r="AQ77" s="130">
        <v>4.1000000000000003E-3</v>
      </c>
      <c r="AR77" s="130">
        <v>4.1000000000000003E-3</v>
      </c>
      <c r="AS77" s="130">
        <v>5.3E-3</v>
      </c>
      <c r="AT77" s="130">
        <v>5.3E-3</v>
      </c>
      <c r="AU77" s="130">
        <v>5.3E-3</v>
      </c>
      <c r="AV77" s="130">
        <v>5.3E-3</v>
      </c>
      <c r="AW77" s="130">
        <v>6.3E-3</v>
      </c>
      <c r="AX77" s="130">
        <v>9.2999999999999992E-3</v>
      </c>
      <c r="AY77" s="130">
        <v>1.0699999999999999E-2</v>
      </c>
      <c r="AZ77" s="130">
        <v>0.13139999999999999</v>
      </c>
      <c r="BA77" s="130">
        <v>0.40699999999999997</v>
      </c>
      <c r="BB77" s="130">
        <v>0.46485100000000001</v>
      </c>
      <c r="BC77" s="130">
        <v>0.728051</v>
      </c>
      <c r="BD77" s="130">
        <v>0.90055099999999999</v>
      </c>
      <c r="BE77" s="131">
        <v>1.25061457891262</v>
      </c>
      <c r="BF77" s="132">
        <v>0.38492722698526899</v>
      </c>
      <c r="BG77" s="132">
        <v>0.67118005686293702</v>
      </c>
      <c r="BH77" s="132">
        <v>7.8595020046578004E-4</v>
      </c>
    </row>
    <row r="78" spans="1:60" s="125" customFormat="1">
      <c r="A78" s="133" t="s">
        <v>323</v>
      </c>
      <c r="B78" s="134">
        <v>0</v>
      </c>
      <c r="C78" s="134">
        <v>0</v>
      </c>
      <c r="D78" s="134">
        <v>0</v>
      </c>
      <c r="E78" s="134">
        <v>0</v>
      </c>
      <c r="F78" s="134">
        <v>0</v>
      </c>
      <c r="G78" s="134">
        <v>0</v>
      </c>
      <c r="H78" s="134">
        <v>0</v>
      </c>
      <c r="I78" s="134">
        <v>0</v>
      </c>
      <c r="J78" s="134">
        <v>0</v>
      </c>
      <c r="K78" s="134">
        <v>0</v>
      </c>
      <c r="L78" s="134">
        <v>0</v>
      </c>
      <c r="M78" s="134">
        <v>0</v>
      </c>
      <c r="N78" s="134">
        <v>0</v>
      </c>
      <c r="O78" s="134">
        <v>0</v>
      </c>
      <c r="P78" s="134">
        <v>0</v>
      </c>
      <c r="Q78" s="134">
        <v>0</v>
      </c>
      <c r="R78" s="134">
        <v>0</v>
      </c>
      <c r="S78" s="134">
        <v>0</v>
      </c>
      <c r="T78" s="134">
        <v>0</v>
      </c>
      <c r="U78" s="134">
        <v>0</v>
      </c>
      <c r="V78" s="134">
        <v>0</v>
      </c>
      <c r="W78" s="134">
        <v>0</v>
      </c>
      <c r="X78" s="134">
        <v>0</v>
      </c>
      <c r="Y78" s="134">
        <v>0</v>
      </c>
      <c r="Z78" s="134">
        <v>0</v>
      </c>
      <c r="AA78" s="134">
        <v>1E-3</v>
      </c>
      <c r="AB78" s="134">
        <v>1E-3</v>
      </c>
      <c r="AC78" s="134">
        <v>1E-3</v>
      </c>
      <c r="AD78" s="134">
        <v>1E-3</v>
      </c>
      <c r="AE78" s="134">
        <v>1E-3</v>
      </c>
      <c r="AF78" s="134">
        <v>1E-3</v>
      </c>
      <c r="AG78" s="134">
        <v>1E-3</v>
      </c>
      <c r="AH78" s="134">
        <v>3.0000000000000001E-3</v>
      </c>
      <c r="AI78" s="134">
        <v>3.0000000000000001E-3</v>
      </c>
      <c r="AJ78" s="134">
        <v>3.7999999999999999E-2</v>
      </c>
      <c r="AK78" s="134">
        <v>3.95E-2</v>
      </c>
      <c r="AL78" s="134">
        <v>4.6699999999999998E-2</v>
      </c>
      <c r="AM78" s="134">
        <v>4.4299999999999999E-2</v>
      </c>
      <c r="AN78" s="134">
        <v>4.2599999999999999E-2</v>
      </c>
      <c r="AO78" s="134">
        <v>6.1400000000000003E-2</v>
      </c>
      <c r="AP78" s="134">
        <v>8.5999999999999993E-2</v>
      </c>
      <c r="AQ78" s="134">
        <v>0.1394</v>
      </c>
      <c r="AR78" s="134">
        <v>0.155</v>
      </c>
      <c r="AS78" s="134">
        <v>0.21010000000000001</v>
      </c>
      <c r="AT78" s="134">
        <v>0.24049999999999999</v>
      </c>
      <c r="AU78" s="134">
        <v>0.22220000000000001</v>
      </c>
      <c r="AV78" s="134">
        <v>0.2258</v>
      </c>
      <c r="AW78" s="134">
        <v>0.21659999999999999</v>
      </c>
      <c r="AX78" s="134">
        <v>0.22808899999999999</v>
      </c>
      <c r="AY78" s="134">
        <v>0.217278</v>
      </c>
      <c r="AZ78" s="134">
        <v>0.38178899999999999</v>
      </c>
      <c r="BA78" s="134">
        <v>0.67800000000000005</v>
      </c>
      <c r="BB78" s="134">
        <v>0.79532899999999995</v>
      </c>
      <c r="BC78" s="134">
        <v>1.33765</v>
      </c>
      <c r="BD78" s="134">
        <v>1.55208140494423</v>
      </c>
      <c r="BE78" s="134">
        <v>1.9041792796486201</v>
      </c>
      <c r="BF78" s="135">
        <v>0.22350322474831899</v>
      </c>
      <c r="BG78" s="135">
        <v>0.204980285401485</v>
      </c>
      <c r="BH78" s="135">
        <v>1.19668370399446E-3</v>
      </c>
    </row>
    <row r="79" spans="1:6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1"/>
      <c r="BF79" s="132"/>
      <c r="BG79" s="132"/>
      <c r="BH79" s="132"/>
    </row>
    <row r="80" spans="1:60">
      <c r="A80" s="136" t="s">
        <v>324</v>
      </c>
      <c r="B80" s="130">
        <v>0</v>
      </c>
      <c r="C80" s="130">
        <v>0</v>
      </c>
      <c r="D80" s="130">
        <v>0</v>
      </c>
      <c r="E80" s="130">
        <v>0</v>
      </c>
      <c r="F80" s="130">
        <v>0</v>
      </c>
      <c r="G80" s="130">
        <v>0</v>
      </c>
      <c r="H80" s="130">
        <v>0</v>
      </c>
      <c r="I80" s="130">
        <v>0</v>
      </c>
      <c r="J80" s="130">
        <v>0</v>
      </c>
      <c r="K80" s="130">
        <v>0</v>
      </c>
      <c r="L80" s="130">
        <v>0</v>
      </c>
      <c r="M80" s="130">
        <v>0</v>
      </c>
      <c r="N80" s="130">
        <v>0</v>
      </c>
      <c r="O80" s="130">
        <v>0</v>
      </c>
      <c r="P80" s="130">
        <v>0</v>
      </c>
      <c r="Q80" s="130">
        <v>0</v>
      </c>
      <c r="R80" s="130">
        <v>0</v>
      </c>
      <c r="S80" s="130">
        <v>0</v>
      </c>
      <c r="T80" s="130">
        <v>0</v>
      </c>
      <c r="U80" s="130">
        <v>0</v>
      </c>
      <c r="V80" s="130">
        <v>0</v>
      </c>
      <c r="W80" s="130">
        <v>0</v>
      </c>
      <c r="X80" s="130">
        <v>0</v>
      </c>
      <c r="Y80" s="130">
        <v>0</v>
      </c>
      <c r="Z80" s="130">
        <v>0</v>
      </c>
      <c r="AA80" s="130">
        <v>0</v>
      </c>
      <c r="AB80" s="130">
        <v>0</v>
      </c>
      <c r="AC80" s="130">
        <v>0</v>
      </c>
      <c r="AD80" s="130">
        <v>0</v>
      </c>
      <c r="AE80" s="130">
        <v>0</v>
      </c>
      <c r="AF80" s="130">
        <v>0</v>
      </c>
      <c r="AG80" s="130">
        <v>0</v>
      </c>
      <c r="AH80" s="130">
        <v>0</v>
      </c>
      <c r="AI80" s="130">
        <v>0</v>
      </c>
      <c r="AJ80" s="130">
        <v>0</v>
      </c>
      <c r="AK80" s="130">
        <v>0</v>
      </c>
      <c r="AL80" s="130">
        <v>0</v>
      </c>
      <c r="AM80" s="130">
        <v>0</v>
      </c>
      <c r="AN80" s="130">
        <v>0</v>
      </c>
      <c r="AO80" s="130">
        <v>0</v>
      </c>
      <c r="AP80" s="130">
        <v>0</v>
      </c>
      <c r="AQ80" s="130">
        <v>0</v>
      </c>
      <c r="AR80" s="130">
        <v>0</v>
      </c>
      <c r="AS80" s="130">
        <v>0</v>
      </c>
      <c r="AT80" s="130">
        <v>0</v>
      </c>
      <c r="AU80" s="130">
        <v>0</v>
      </c>
      <c r="AV80" s="130">
        <v>0</v>
      </c>
      <c r="AW80" s="130">
        <v>0</v>
      </c>
      <c r="AX80" s="130">
        <v>0</v>
      </c>
      <c r="AY80" s="130">
        <v>1E-3</v>
      </c>
      <c r="AZ80" s="130">
        <v>1.9E-2</v>
      </c>
      <c r="BA80" s="130">
        <v>1.90520547945205E-2</v>
      </c>
      <c r="BB80" s="130">
        <v>1.9E-2</v>
      </c>
      <c r="BC80" s="130">
        <v>0.01</v>
      </c>
      <c r="BD80" s="130">
        <v>0.01</v>
      </c>
      <c r="BE80" s="131">
        <v>8.0000000000000002E-3</v>
      </c>
      <c r="BF80" s="132">
        <v>-0.202185792349727</v>
      </c>
      <c r="BG80" s="132">
        <v>0</v>
      </c>
      <c r="BH80" s="132">
        <v>5.0276093928100398E-6</v>
      </c>
    </row>
    <row r="81" spans="1:60">
      <c r="A81" s="136" t="s">
        <v>325</v>
      </c>
      <c r="B81" s="130">
        <v>0</v>
      </c>
      <c r="C81" s="130">
        <v>0</v>
      </c>
      <c r="D81" s="130">
        <v>0</v>
      </c>
      <c r="E81" s="130">
        <v>0</v>
      </c>
      <c r="F81" s="130">
        <v>0</v>
      </c>
      <c r="G81" s="130">
        <v>0</v>
      </c>
      <c r="H81" s="130">
        <v>0</v>
      </c>
      <c r="I81" s="130">
        <v>0</v>
      </c>
      <c r="J81" s="130">
        <v>0</v>
      </c>
      <c r="K81" s="130">
        <v>0</v>
      </c>
      <c r="L81" s="130">
        <v>0</v>
      </c>
      <c r="M81" s="130">
        <v>0</v>
      </c>
      <c r="N81" s="130">
        <v>0</v>
      </c>
      <c r="O81" s="130">
        <v>0</v>
      </c>
      <c r="P81" s="130">
        <v>0</v>
      </c>
      <c r="Q81" s="130">
        <v>0</v>
      </c>
      <c r="R81" s="130">
        <v>0</v>
      </c>
      <c r="S81" s="130">
        <v>0</v>
      </c>
      <c r="T81" s="130">
        <v>0</v>
      </c>
      <c r="U81" s="130">
        <v>0</v>
      </c>
      <c r="V81" s="130">
        <v>0</v>
      </c>
      <c r="W81" s="130">
        <v>0</v>
      </c>
      <c r="X81" s="130">
        <v>0</v>
      </c>
      <c r="Y81" s="130">
        <v>0</v>
      </c>
      <c r="Z81" s="130">
        <v>0</v>
      </c>
      <c r="AA81" s="130">
        <v>0</v>
      </c>
      <c r="AB81" s="130">
        <v>0</v>
      </c>
      <c r="AC81" s="130">
        <v>0</v>
      </c>
      <c r="AD81" s="130">
        <v>0</v>
      </c>
      <c r="AE81" s="130">
        <v>0</v>
      </c>
      <c r="AF81" s="130">
        <v>0</v>
      </c>
      <c r="AG81" s="130">
        <v>0</v>
      </c>
      <c r="AH81" s="130">
        <v>0</v>
      </c>
      <c r="AI81" s="130">
        <v>0</v>
      </c>
      <c r="AJ81" s="130">
        <v>1.2E-2</v>
      </c>
      <c r="AK81" s="130">
        <v>8.0500000000000002E-2</v>
      </c>
      <c r="AL81" s="130">
        <v>0.17899999999999999</v>
      </c>
      <c r="AM81" s="130">
        <v>0.21249999999999999</v>
      </c>
      <c r="AN81" s="130">
        <v>0.28599999999999998</v>
      </c>
      <c r="AO81" s="130">
        <v>0.50405050505050497</v>
      </c>
      <c r="AP81" s="130">
        <v>0.51011111111111096</v>
      </c>
      <c r="AQ81" s="130">
        <v>0.60506060606060597</v>
      </c>
      <c r="AR81" s="130">
        <v>0.66243636363636405</v>
      </c>
      <c r="AS81" s="130">
        <v>0.92981313131313104</v>
      </c>
      <c r="AT81" s="130">
        <v>1.03719393939394</v>
      </c>
      <c r="AU81" s="130">
        <v>1.4091434343434299</v>
      </c>
      <c r="AV81" s="130">
        <v>1.4948249393939399</v>
      </c>
      <c r="AW81" s="130">
        <v>1.3362030404040399</v>
      </c>
      <c r="AX81" s="130">
        <v>1.5765832020202</v>
      </c>
      <c r="AY81" s="130">
        <v>1.0281277676767699</v>
      </c>
      <c r="AZ81" s="130">
        <v>1.8945454545454501</v>
      </c>
      <c r="BA81" s="130">
        <v>2.3966930303030298</v>
      </c>
      <c r="BB81" s="130">
        <v>2.10957621212121</v>
      </c>
      <c r="BC81" s="130">
        <v>2.9873910404040398</v>
      </c>
      <c r="BD81" s="130">
        <v>4.5518642509862302</v>
      </c>
      <c r="BE81" s="131">
        <v>6.7763452655868202</v>
      </c>
      <c r="BF81" s="132">
        <v>0.48462921748421001</v>
      </c>
      <c r="BG81" s="132">
        <v>0.15939903119151999</v>
      </c>
      <c r="BH81" s="132">
        <v>4.2586021382735196E-3</v>
      </c>
    </row>
    <row r="82" spans="1:60">
      <c r="A82" s="136" t="s">
        <v>326</v>
      </c>
      <c r="B82" s="130">
        <v>0</v>
      </c>
      <c r="C82" s="130">
        <v>0</v>
      </c>
      <c r="D82" s="130">
        <v>0</v>
      </c>
      <c r="E82" s="130">
        <v>0</v>
      </c>
      <c r="F82" s="130">
        <v>0</v>
      </c>
      <c r="G82" s="130">
        <v>0</v>
      </c>
      <c r="H82" s="130">
        <v>0</v>
      </c>
      <c r="I82" s="130">
        <v>0</v>
      </c>
      <c r="J82" s="130">
        <v>0</v>
      </c>
      <c r="K82" s="130">
        <v>0</v>
      </c>
      <c r="L82" s="130">
        <v>0</v>
      </c>
      <c r="M82" s="130">
        <v>0</v>
      </c>
      <c r="N82" s="130">
        <v>0</v>
      </c>
      <c r="O82" s="130">
        <v>0</v>
      </c>
      <c r="P82" s="130">
        <v>0</v>
      </c>
      <c r="Q82" s="130">
        <v>0</v>
      </c>
      <c r="R82" s="130">
        <v>0</v>
      </c>
      <c r="S82" s="130">
        <v>0</v>
      </c>
      <c r="T82" s="130">
        <v>0</v>
      </c>
      <c r="U82" s="130">
        <v>0</v>
      </c>
      <c r="V82" s="130">
        <v>0</v>
      </c>
      <c r="W82" s="130">
        <v>0</v>
      </c>
      <c r="X82" s="130">
        <v>0</v>
      </c>
      <c r="Y82" s="130">
        <v>0</v>
      </c>
      <c r="Z82" s="130">
        <v>0</v>
      </c>
      <c r="AA82" s="130">
        <v>0</v>
      </c>
      <c r="AB82" s="130">
        <v>0</v>
      </c>
      <c r="AC82" s="130">
        <v>0</v>
      </c>
      <c r="AD82" s="130">
        <v>0</v>
      </c>
      <c r="AE82" s="130">
        <v>0</v>
      </c>
      <c r="AF82" s="130">
        <v>0</v>
      </c>
      <c r="AG82" s="130">
        <v>0</v>
      </c>
      <c r="AH82" s="130">
        <v>0</v>
      </c>
      <c r="AI82" s="130">
        <v>0</v>
      </c>
      <c r="AJ82" s="130">
        <v>0</v>
      </c>
      <c r="AK82" s="130">
        <v>6.4000000000000001E-2</v>
      </c>
      <c r="AL82" s="130">
        <v>0.20580000000000001</v>
      </c>
      <c r="AM82" s="130">
        <v>0.19389999999999999</v>
      </c>
      <c r="AN82" s="130">
        <v>0.20280000000000001</v>
      </c>
      <c r="AO82" s="130">
        <v>0.19889999999999999</v>
      </c>
      <c r="AP82" s="130">
        <v>0.20630000000000001</v>
      </c>
      <c r="AQ82" s="130">
        <v>0.1832</v>
      </c>
      <c r="AR82" s="130">
        <v>0.27889999999999998</v>
      </c>
      <c r="AS82" s="130">
        <v>0.29820000000000002</v>
      </c>
      <c r="AT82" s="130">
        <v>0.3911</v>
      </c>
      <c r="AU82" s="130">
        <v>0.65880000000000005</v>
      </c>
      <c r="AV82" s="130">
        <v>0.69220000000000004</v>
      </c>
      <c r="AW82" s="130">
        <v>0.72799999999999998</v>
      </c>
      <c r="AX82" s="130">
        <v>1.2149000000000001</v>
      </c>
      <c r="AY82" s="130">
        <v>1.9238</v>
      </c>
      <c r="AZ82" s="130">
        <v>2.5194000000000001</v>
      </c>
      <c r="BA82" s="130">
        <v>3.0001000000000002</v>
      </c>
      <c r="BB82" s="130">
        <v>3.0348999999999999</v>
      </c>
      <c r="BC82" s="130">
        <v>3.8407429999999998</v>
      </c>
      <c r="BD82" s="130">
        <v>4.6991899999999998</v>
      </c>
      <c r="BE82" s="131">
        <v>5.3896832033398798</v>
      </c>
      <c r="BF82" s="132">
        <v>0.143805058520349</v>
      </c>
      <c r="BG82" s="132">
        <v>0.28225239496140098</v>
      </c>
      <c r="BH82" s="132">
        <v>3.3871527371727599E-3</v>
      </c>
    </row>
    <row r="83" spans="1:60">
      <c r="A83" s="136" t="s">
        <v>327</v>
      </c>
      <c r="B83" s="130">
        <v>0</v>
      </c>
      <c r="C83" s="130">
        <v>0</v>
      </c>
      <c r="D83" s="130">
        <v>0</v>
      </c>
      <c r="E83" s="130">
        <v>0</v>
      </c>
      <c r="F83" s="130">
        <v>0</v>
      </c>
      <c r="G83" s="130">
        <v>0</v>
      </c>
      <c r="H83" s="130">
        <v>0</v>
      </c>
      <c r="I83" s="130">
        <v>0</v>
      </c>
      <c r="J83" s="130">
        <v>0</v>
      </c>
      <c r="K83" s="130">
        <v>0</v>
      </c>
      <c r="L83" s="130">
        <v>0</v>
      </c>
      <c r="M83" s="130">
        <v>0</v>
      </c>
      <c r="N83" s="130">
        <v>0</v>
      </c>
      <c r="O83" s="130">
        <v>0</v>
      </c>
      <c r="P83" s="130">
        <v>0</v>
      </c>
      <c r="Q83" s="130">
        <v>0</v>
      </c>
      <c r="R83" s="130">
        <v>0</v>
      </c>
      <c r="S83" s="130">
        <v>0</v>
      </c>
      <c r="T83" s="130">
        <v>0</v>
      </c>
      <c r="U83" s="130">
        <v>0</v>
      </c>
      <c r="V83" s="130">
        <v>0</v>
      </c>
      <c r="W83" s="130">
        <v>0</v>
      </c>
      <c r="X83" s="130">
        <v>0</v>
      </c>
      <c r="Y83" s="130">
        <v>0</v>
      </c>
      <c r="Z83" s="130">
        <v>0</v>
      </c>
      <c r="AA83" s="130">
        <v>0</v>
      </c>
      <c r="AB83" s="130">
        <v>0</v>
      </c>
      <c r="AC83" s="130">
        <v>0</v>
      </c>
      <c r="AD83" s="130">
        <v>0</v>
      </c>
      <c r="AE83" s="130">
        <v>0</v>
      </c>
      <c r="AF83" s="130">
        <v>0</v>
      </c>
      <c r="AG83" s="130">
        <v>0</v>
      </c>
      <c r="AH83" s="130">
        <v>0</v>
      </c>
      <c r="AI83" s="130">
        <v>0</v>
      </c>
      <c r="AJ83" s="130">
        <v>0</v>
      </c>
      <c r="AK83" s="130">
        <v>0</v>
      </c>
      <c r="AL83" s="130">
        <v>0</v>
      </c>
      <c r="AM83" s="130">
        <v>0</v>
      </c>
      <c r="AN83" s="130">
        <v>6.0000000000000001E-3</v>
      </c>
      <c r="AO83" s="130">
        <v>1.2E-2</v>
      </c>
      <c r="AP83" s="130">
        <v>1.2E-2</v>
      </c>
      <c r="AQ83" s="130">
        <v>1.2E-2</v>
      </c>
      <c r="AR83" s="130">
        <v>1.2E-2</v>
      </c>
      <c r="AS83" s="130">
        <v>2.1000000000000001E-2</v>
      </c>
      <c r="AT83" s="130">
        <v>0.03</v>
      </c>
      <c r="AU83" s="130">
        <v>3.4000000000000002E-2</v>
      </c>
      <c r="AV83" s="130">
        <v>3.6999999999999998E-2</v>
      </c>
      <c r="AW83" s="130">
        <v>3.6999999999999998E-2</v>
      </c>
      <c r="AX83" s="130">
        <v>3.6999999999999998E-2</v>
      </c>
      <c r="AY83" s="130">
        <v>1.0660000000000001</v>
      </c>
      <c r="AZ83" s="130">
        <v>3.0710000000000002</v>
      </c>
      <c r="BA83" s="130">
        <v>4.2089999999999996</v>
      </c>
      <c r="BB83" s="130">
        <v>5.8669602272727301</v>
      </c>
      <c r="BC83" s="130">
        <v>6.41634343434343</v>
      </c>
      <c r="BD83" s="130">
        <v>6.6803131313131301</v>
      </c>
      <c r="BE83" s="131">
        <v>6.9903393892713099</v>
      </c>
      <c r="BF83" s="132">
        <v>4.3549900175437598E-2</v>
      </c>
      <c r="BG83" s="132">
        <v>0.716989172728563</v>
      </c>
      <c r="BH83" s="132">
        <v>4.39308699655381E-3</v>
      </c>
    </row>
    <row r="84" spans="1:60">
      <c r="A84" s="136" t="s">
        <v>328</v>
      </c>
      <c r="B84" s="130">
        <v>0</v>
      </c>
      <c r="C84" s="130">
        <v>0</v>
      </c>
      <c r="D84" s="130">
        <v>0</v>
      </c>
      <c r="E84" s="130">
        <v>0</v>
      </c>
      <c r="F84" s="130">
        <v>0</v>
      </c>
      <c r="G84" s="130">
        <v>0</v>
      </c>
      <c r="H84" s="130">
        <v>0</v>
      </c>
      <c r="I84" s="130">
        <v>0</v>
      </c>
      <c r="J84" s="130">
        <v>0</v>
      </c>
      <c r="K84" s="130">
        <v>0</v>
      </c>
      <c r="L84" s="130">
        <v>0</v>
      </c>
      <c r="M84" s="130">
        <v>0</v>
      </c>
      <c r="N84" s="130">
        <v>0</v>
      </c>
      <c r="O84" s="130">
        <v>0</v>
      </c>
      <c r="P84" s="130">
        <v>0</v>
      </c>
      <c r="Q84" s="130">
        <v>0</v>
      </c>
      <c r="R84" s="130">
        <v>0</v>
      </c>
      <c r="S84" s="130">
        <v>0</v>
      </c>
      <c r="T84" s="130">
        <v>0</v>
      </c>
      <c r="U84" s="130">
        <v>0</v>
      </c>
      <c r="V84" s="130">
        <v>0</v>
      </c>
      <c r="W84" s="130">
        <v>0</v>
      </c>
      <c r="X84" s="130">
        <v>0</v>
      </c>
      <c r="Y84" s="130">
        <v>0</v>
      </c>
      <c r="Z84" s="130">
        <v>0</v>
      </c>
      <c r="AA84" s="130">
        <v>0</v>
      </c>
      <c r="AB84" s="130">
        <v>0</v>
      </c>
      <c r="AC84" s="130">
        <v>0</v>
      </c>
      <c r="AD84" s="130">
        <v>0</v>
      </c>
      <c r="AE84" s="130">
        <v>0</v>
      </c>
      <c r="AF84" s="130">
        <v>0</v>
      </c>
      <c r="AG84" s="130">
        <v>0</v>
      </c>
      <c r="AH84" s="130">
        <v>0</v>
      </c>
      <c r="AI84" s="130">
        <v>0</v>
      </c>
      <c r="AJ84" s="130">
        <v>0</v>
      </c>
      <c r="AK84" s="130">
        <v>1E-4</v>
      </c>
      <c r="AL84" s="130">
        <v>0</v>
      </c>
      <c r="AM84" s="130">
        <v>2.9999999999999997E-4</v>
      </c>
      <c r="AN84" s="130">
        <v>4.0000000000000002E-4</v>
      </c>
      <c r="AO84" s="130">
        <v>8.9999999999999998E-4</v>
      </c>
      <c r="AP84" s="130">
        <v>1.2999999999999999E-3</v>
      </c>
      <c r="AQ84" s="130">
        <v>4.7999999999999996E-3</v>
      </c>
      <c r="AR84" s="130">
        <v>1.1000000002980201E-2</v>
      </c>
      <c r="AS84" s="130">
        <v>1.6070000000000001E-2</v>
      </c>
      <c r="AT84" s="130">
        <v>2.6700000000000002E-2</v>
      </c>
      <c r="AU84" s="130">
        <v>3.8210000000000001E-2</v>
      </c>
      <c r="AV84" s="130">
        <v>3.4130000000000001E-2</v>
      </c>
      <c r="AW84" s="130">
        <v>0.153978200091553</v>
      </c>
      <c r="AX84" s="130">
        <v>0.31471110009155301</v>
      </c>
      <c r="AY84" s="130">
        <v>0.441303500091553</v>
      </c>
      <c r="AZ84" s="130">
        <v>0.777721700137329</v>
      </c>
      <c r="BA84" s="130">
        <v>0.88990060013732897</v>
      </c>
      <c r="BB84" s="130">
        <v>0.792094959789991</v>
      </c>
      <c r="BC84" s="130">
        <v>0.86414750245650296</v>
      </c>
      <c r="BD84" s="130">
        <v>2.2249159761235302</v>
      </c>
      <c r="BE84" s="131">
        <v>1.9682714183900001</v>
      </c>
      <c r="BF84" s="132">
        <v>-0.117767300565967</v>
      </c>
      <c r="BG84" s="132">
        <v>0.55625312069402799</v>
      </c>
      <c r="BH84" s="132">
        <v>1.2369624838371399E-3</v>
      </c>
    </row>
    <row r="85" spans="1:60">
      <c r="A85" s="136" t="s">
        <v>329</v>
      </c>
      <c r="B85" s="130">
        <v>0</v>
      </c>
      <c r="C85" s="130">
        <v>0</v>
      </c>
      <c r="D85" s="130">
        <v>0</v>
      </c>
      <c r="E85" s="130">
        <v>0</v>
      </c>
      <c r="F85" s="130">
        <v>0</v>
      </c>
      <c r="G85" s="130">
        <v>0</v>
      </c>
      <c r="H85" s="130">
        <v>0</v>
      </c>
      <c r="I85" s="130">
        <v>0</v>
      </c>
      <c r="J85" s="130">
        <v>0</v>
      </c>
      <c r="K85" s="130">
        <v>0</v>
      </c>
      <c r="L85" s="130">
        <v>0</v>
      </c>
      <c r="M85" s="130">
        <v>0</v>
      </c>
      <c r="N85" s="130">
        <v>0</v>
      </c>
      <c r="O85" s="130">
        <v>0</v>
      </c>
      <c r="P85" s="130">
        <v>0</v>
      </c>
      <c r="Q85" s="130">
        <v>0</v>
      </c>
      <c r="R85" s="130">
        <v>0</v>
      </c>
      <c r="S85" s="130">
        <v>0</v>
      </c>
      <c r="T85" s="130">
        <v>0</v>
      </c>
      <c r="U85" s="130">
        <v>0</v>
      </c>
      <c r="V85" s="130">
        <v>0</v>
      </c>
      <c r="W85" s="130">
        <v>0</v>
      </c>
      <c r="X85" s="130">
        <v>0</v>
      </c>
      <c r="Y85" s="130">
        <v>0</v>
      </c>
      <c r="Z85" s="130">
        <v>0</v>
      </c>
      <c r="AA85" s="130">
        <v>0</v>
      </c>
      <c r="AB85" s="130">
        <v>0</v>
      </c>
      <c r="AC85" s="130">
        <v>0</v>
      </c>
      <c r="AD85" s="130">
        <v>0</v>
      </c>
      <c r="AE85" s="130">
        <v>0</v>
      </c>
      <c r="AF85" s="130">
        <v>0</v>
      </c>
      <c r="AG85" s="130">
        <v>0</v>
      </c>
      <c r="AH85" s="130">
        <v>0</v>
      </c>
      <c r="AI85" s="130">
        <v>0</v>
      </c>
      <c r="AJ85" s="130">
        <v>0</v>
      </c>
      <c r="AK85" s="130">
        <v>0</v>
      </c>
      <c r="AL85" s="130">
        <v>0</v>
      </c>
      <c r="AM85" s="130">
        <v>0</v>
      </c>
      <c r="AN85" s="130">
        <v>0</v>
      </c>
      <c r="AO85" s="130">
        <v>0</v>
      </c>
      <c r="AP85" s="130">
        <v>0</v>
      </c>
      <c r="AQ85" s="130">
        <v>0</v>
      </c>
      <c r="AR85" s="130">
        <v>0</v>
      </c>
      <c r="AS85" s="130">
        <v>0</v>
      </c>
      <c r="AT85" s="130">
        <v>0</v>
      </c>
      <c r="AU85" s="130">
        <v>0</v>
      </c>
      <c r="AV85" s="130">
        <v>0</v>
      </c>
      <c r="AW85" s="130">
        <v>0</v>
      </c>
      <c r="AX85" s="130">
        <v>0</v>
      </c>
      <c r="AY85" s="130">
        <v>0</v>
      </c>
      <c r="AZ85" s="130">
        <v>0</v>
      </c>
      <c r="BA85" s="130">
        <v>8.8999996185302709E-3</v>
      </c>
      <c r="BB85" s="130">
        <v>8.8999996185302709E-3</v>
      </c>
      <c r="BC85" s="130">
        <v>8.8999996185302709E-3</v>
      </c>
      <c r="BD85" s="130">
        <v>8.8999996185302709E-3</v>
      </c>
      <c r="BE85" s="131">
        <v>8.8999996185302709E-3</v>
      </c>
      <c r="BF85" s="132">
        <v>-2.7322404371589201E-3</v>
      </c>
      <c r="BG85" s="132" t="s">
        <v>273</v>
      </c>
      <c r="BH85" s="132">
        <v>5.5932152097660698E-6</v>
      </c>
    </row>
    <row r="86" spans="1:60">
      <c r="A86" s="136" t="s">
        <v>330</v>
      </c>
      <c r="B86" s="130">
        <v>0</v>
      </c>
      <c r="C86" s="130">
        <v>0</v>
      </c>
      <c r="D86" s="130">
        <v>0</v>
      </c>
      <c r="E86" s="130">
        <v>0</v>
      </c>
      <c r="F86" s="130">
        <v>0</v>
      </c>
      <c r="G86" s="130">
        <v>0</v>
      </c>
      <c r="H86" s="130">
        <v>0</v>
      </c>
      <c r="I86" s="130">
        <v>0</v>
      </c>
      <c r="J86" s="130">
        <v>0</v>
      </c>
      <c r="K86" s="130">
        <v>0</v>
      </c>
      <c r="L86" s="130">
        <v>0</v>
      </c>
      <c r="M86" s="130">
        <v>0</v>
      </c>
      <c r="N86" s="130">
        <v>0</v>
      </c>
      <c r="O86" s="130">
        <v>0</v>
      </c>
      <c r="P86" s="130">
        <v>0</v>
      </c>
      <c r="Q86" s="130">
        <v>0</v>
      </c>
      <c r="R86" s="130">
        <v>0</v>
      </c>
      <c r="S86" s="130">
        <v>0</v>
      </c>
      <c r="T86" s="130">
        <v>0</v>
      </c>
      <c r="U86" s="130">
        <v>0</v>
      </c>
      <c r="V86" s="130">
        <v>0</v>
      </c>
      <c r="W86" s="130">
        <v>0</v>
      </c>
      <c r="X86" s="130">
        <v>0</v>
      </c>
      <c r="Y86" s="130">
        <v>0</v>
      </c>
      <c r="Z86" s="130">
        <v>0</v>
      </c>
      <c r="AA86" s="130">
        <v>0</v>
      </c>
      <c r="AB86" s="130">
        <v>0</v>
      </c>
      <c r="AC86" s="130">
        <v>0</v>
      </c>
      <c r="AD86" s="130">
        <v>2E-3</v>
      </c>
      <c r="AE86" s="130">
        <v>5.4000000000000003E-3</v>
      </c>
      <c r="AF86" s="130">
        <v>6.3E-3</v>
      </c>
      <c r="AG86" s="130">
        <v>7.1000000000000004E-3</v>
      </c>
      <c r="AH86" s="130">
        <v>7.1999999999999998E-3</v>
      </c>
      <c r="AI86" s="130">
        <v>7.6E-3</v>
      </c>
      <c r="AJ86" s="130">
        <v>7.7999999999999996E-3</v>
      </c>
      <c r="AK86" s="130">
        <v>7.9000000000000008E-3</v>
      </c>
      <c r="AL86" s="130">
        <v>6.7799999999999996E-3</v>
      </c>
      <c r="AM86" s="130">
        <v>6.8840000000000004E-3</v>
      </c>
      <c r="AN86" s="130">
        <v>7.3990000000000002E-3</v>
      </c>
      <c r="AO86" s="130">
        <v>8.43E-3</v>
      </c>
      <c r="AP86" s="130">
        <v>8.6709999999999999E-3</v>
      </c>
      <c r="AQ86" s="130">
        <v>9.5049999999999996E-3</v>
      </c>
      <c r="AR86" s="130">
        <v>8.8870000000000008E-3</v>
      </c>
      <c r="AS86" s="130">
        <v>7.6949999999999996E-3</v>
      </c>
      <c r="AT86" s="130">
        <v>7.23700000149012E-3</v>
      </c>
      <c r="AU86" s="130">
        <v>5.42899999570847E-3</v>
      </c>
      <c r="AV86" s="130">
        <v>1.9348999985694899E-2</v>
      </c>
      <c r="AW86" s="130">
        <v>6.4449000001490106E-2</v>
      </c>
      <c r="AX86" s="130">
        <v>9.2253000443994995E-2</v>
      </c>
      <c r="AY86" s="130">
        <v>9.2841566443994994E-2</v>
      </c>
      <c r="AZ86" s="130">
        <v>0.18101912794045499</v>
      </c>
      <c r="BA86" s="130">
        <v>0.17872498794045499</v>
      </c>
      <c r="BB86" s="130">
        <v>0.17754269694045499</v>
      </c>
      <c r="BC86" s="130">
        <v>0.19009837494045501</v>
      </c>
      <c r="BD86" s="130">
        <v>0.18304577494045501</v>
      </c>
      <c r="BE86" s="131">
        <v>0.182903792295567</v>
      </c>
      <c r="BF86" s="132">
        <v>-3.5057885521619899E-3</v>
      </c>
      <c r="BG86" s="132">
        <v>0.38133849108534201</v>
      </c>
      <c r="BH86" s="132">
        <v>1.14946103015721E-4</v>
      </c>
    </row>
    <row r="87" spans="1:60">
      <c r="A87" s="136" t="s">
        <v>331</v>
      </c>
      <c r="B87" s="130">
        <v>0</v>
      </c>
      <c r="C87" s="130">
        <v>0</v>
      </c>
      <c r="D87" s="130">
        <v>0</v>
      </c>
      <c r="E87" s="130">
        <v>0</v>
      </c>
      <c r="F87" s="130">
        <v>0</v>
      </c>
      <c r="G87" s="130">
        <v>0</v>
      </c>
      <c r="H87" s="130">
        <v>0</v>
      </c>
      <c r="I87" s="130">
        <v>0</v>
      </c>
      <c r="J87" s="130">
        <v>0</v>
      </c>
      <c r="K87" s="130">
        <v>0</v>
      </c>
      <c r="L87" s="130">
        <v>0</v>
      </c>
      <c r="M87" s="130">
        <v>0</v>
      </c>
      <c r="N87" s="130">
        <v>0</v>
      </c>
      <c r="O87" s="130">
        <v>0</v>
      </c>
      <c r="P87" s="130">
        <v>0</v>
      </c>
      <c r="Q87" s="130">
        <v>0</v>
      </c>
      <c r="R87" s="130">
        <v>0</v>
      </c>
      <c r="S87" s="130">
        <v>0</v>
      </c>
      <c r="T87" s="130">
        <v>0</v>
      </c>
      <c r="U87" s="130">
        <v>0</v>
      </c>
      <c r="V87" s="130">
        <v>0</v>
      </c>
      <c r="W87" s="130">
        <v>0</v>
      </c>
      <c r="X87" s="130">
        <v>0</v>
      </c>
      <c r="Y87" s="130">
        <v>0</v>
      </c>
      <c r="Z87" s="130">
        <v>0</v>
      </c>
      <c r="AA87" s="130">
        <v>0</v>
      </c>
      <c r="AB87" s="130">
        <v>0</v>
      </c>
      <c r="AC87" s="130">
        <v>0</v>
      </c>
      <c r="AD87" s="130">
        <v>0</v>
      </c>
      <c r="AE87" s="130">
        <v>0</v>
      </c>
      <c r="AF87" s="130">
        <v>0</v>
      </c>
      <c r="AG87" s="130">
        <v>0</v>
      </c>
      <c r="AH87" s="130">
        <v>0</v>
      </c>
      <c r="AI87" s="130">
        <v>0</v>
      </c>
      <c r="AJ87" s="130">
        <v>0</v>
      </c>
      <c r="AK87" s="130">
        <v>2.3E-2</v>
      </c>
      <c r="AL87" s="130">
        <v>2.4E-2</v>
      </c>
      <c r="AM87" s="130">
        <v>0.03</v>
      </c>
      <c r="AN87" s="130">
        <v>3.3000000000000002E-2</v>
      </c>
      <c r="AO87" s="130">
        <v>4.3999999999999997E-2</v>
      </c>
      <c r="AP87" s="130">
        <v>4.2000000000000003E-2</v>
      </c>
      <c r="AQ87" s="130">
        <v>3.7999999999999999E-2</v>
      </c>
      <c r="AR87" s="130">
        <v>4.2999999999999997E-2</v>
      </c>
      <c r="AS87" s="130">
        <v>3.9E-2</v>
      </c>
      <c r="AT87" s="130">
        <v>9.7000000000000003E-2</v>
      </c>
      <c r="AU87" s="130">
        <v>0.13900000000000001</v>
      </c>
      <c r="AV87" s="130">
        <v>0.109</v>
      </c>
      <c r="AW87" s="130">
        <v>0.19600000000000001</v>
      </c>
      <c r="AX87" s="130">
        <v>0.35799999999999998</v>
      </c>
      <c r="AY87" s="130">
        <v>0.50700000000000001</v>
      </c>
      <c r="AZ87" s="130">
        <v>0.44800000000000001</v>
      </c>
      <c r="BA87" s="130">
        <v>0.47399999999999998</v>
      </c>
      <c r="BB87" s="130">
        <v>0.44879999999999998</v>
      </c>
      <c r="BC87" s="130">
        <v>0.4531</v>
      </c>
      <c r="BD87" s="130">
        <v>0.4995</v>
      </c>
      <c r="BE87" s="131">
        <v>0.46539999999999998</v>
      </c>
      <c r="BF87" s="132">
        <v>-7.0813983382289197E-2</v>
      </c>
      <c r="BG87" s="132">
        <v>0.17808432040456601</v>
      </c>
      <c r="BH87" s="132">
        <v>2.9248117642672401E-4</v>
      </c>
    </row>
    <row r="88" spans="1:60">
      <c r="A88" s="136" t="s">
        <v>332</v>
      </c>
      <c r="B88" s="130">
        <v>0</v>
      </c>
      <c r="C88" s="130">
        <v>0</v>
      </c>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v>0</v>
      </c>
      <c r="Z88" s="130">
        <v>0</v>
      </c>
      <c r="AA88" s="130">
        <v>0</v>
      </c>
      <c r="AB88" s="130">
        <v>0</v>
      </c>
      <c r="AC88" s="130">
        <v>0</v>
      </c>
      <c r="AD88" s="130">
        <v>0</v>
      </c>
      <c r="AE88" s="130">
        <v>0</v>
      </c>
      <c r="AF88" s="130">
        <v>0</v>
      </c>
      <c r="AG88" s="130">
        <v>0</v>
      </c>
      <c r="AH88" s="130">
        <v>0</v>
      </c>
      <c r="AI88" s="130">
        <v>0</v>
      </c>
      <c r="AJ88" s="130">
        <v>0</v>
      </c>
      <c r="AK88" s="130">
        <v>0</v>
      </c>
      <c r="AL88" s="130">
        <v>0</v>
      </c>
      <c r="AM88" s="130">
        <v>0</v>
      </c>
      <c r="AN88" s="130">
        <v>0</v>
      </c>
      <c r="AO88" s="130">
        <v>0</v>
      </c>
      <c r="AP88" s="130">
        <v>0</v>
      </c>
      <c r="AQ88" s="130">
        <v>0</v>
      </c>
      <c r="AR88" s="130">
        <v>0</v>
      </c>
      <c r="AS88" s="130">
        <v>0</v>
      </c>
      <c r="AT88" s="130">
        <v>0</v>
      </c>
      <c r="AU88" s="130">
        <v>0</v>
      </c>
      <c r="AV88" s="130">
        <v>0</v>
      </c>
      <c r="AW88" s="130">
        <v>0</v>
      </c>
      <c r="AX88" s="130">
        <v>0</v>
      </c>
      <c r="AY88" s="130">
        <v>0</v>
      </c>
      <c r="AZ88" s="130">
        <v>0</v>
      </c>
      <c r="BA88" s="130">
        <v>0</v>
      </c>
      <c r="BB88" s="130">
        <v>0</v>
      </c>
      <c r="BC88" s="130">
        <v>0</v>
      </c>
      <c r="BD88" s="130">
        <v>0</v>
      </c>
      <c r="BE88" s="131">
        <v>0</v>
      </c>
      <c r="BF88" s="132" t="s">
        <v>273</v>
      </c>
      <c r="BG88" s="132" t="s">
        <v>273</v>
      </c>
      <c r="BH88" s="132">
        <v>0</v>
      </c>
    </row>
    <row r="89" spans="1:60" s="125" customFormat="1">
      <c r="A89" s="133" t="s">
        <v>333</v>
      </c>
      <c r="B89" s="134">
        <v>0</v>
      </c>
      <c r="C89" s="134">
        <v>0</v>
      </c>
      <c r="D89" s="134">
        <v>0</v>
      </c>
      <c r="E89" s="134">
        <v>0</v>
      </c>
      <c r="F89" s="134">
        <v>0</v>
      </c>
      <c r="G89" s="134">
        <v>0</v>
      </c>
      <c r="H89" s="134">
        <v>0</v>
      </c>
      <c r="I89" s="134">
        <v>0</v>
      </c>
      <c r="J89" s="134">
        <v>0</v>
      </c>
      <c r="K89" s="134">
        <v>0</v>
      </c>
      <c r="L89" s="134">
        <v>0</v>
      </c>
      <c r="M89" s="134">
        <v>0</v>
      </c>
      <c r="N89" s="134">
        <v>0</v>
      </c>
      <c r="O89" s="134">
        <v>0</v>
      </c>
      <c r="P89" s="134">
        <v>0</v>
      </c>
      <c r="Q89" s="134">
        <v>0</v>
      </c>
      <c r="R89" s="134">
        <v>0</v>
      </c>
      <c r="S89" s="134">
        <v>0</v>
      </c>
      <c r="T89" s="134">
        <v>0</v>
      </c>
      <c r="U89" s="134">
        <v>0</v>
      </c>
      <c r="V89" s="134">
        <v>0</v>
      </c>
      <c r="W89" s="134">
        <v>0</v>
      </c>
      <c r="X89" s="134">
        <v>0</v>
      </c>
      <c r="Y89" s="134">
        <v>0</v>
      </c>
      <c r="Z89" s="134">
        <v>0</v>
      </c>
      <c r="AA89" s="134">
        <v>0</v>
      </c>
      <c r="AB89" s="134">
        <v>0</v>
      </c>
      <c r="AC89" s="134">
        <v>0</v>
      </c>
      <c r="AD89" s="134">
        <v>2E-3</v>
      </c>
      <c r="AE89" s="134">
        <v>5.4000000000000003E-3</v>
      </c>
      <c r="AF89" s="134">
        <v>6.3E-3</v>
      </c>
      <c r="AG89" s="134">
        <v>7.1000000000000004E-3</v>
      </c>
      <c r="AH89" s="134">
        <v>7.1999999999999998E-3</v>
      </c>
      <c r="AI89" s="134">
        <v>7.6E-3</v>
      </c>
      <c r="AJ89" s="134">
        <v>1.9800000000000002E-2</v>
      </c>
      <c r="AK89" s="134">
        <v>0.17549999999999999</v>
      </c>
      <c r="AL89" s="134">
        <v>0.41558</v>
      </c>
      <c r="AM89" s="134">
        <v>0.44358399999999998</v>
      </c>
      <c r="AN89" s="134">
        <v>0.53559900000000005</v>
      </c>
      <c r="AO89" s="134">
        <v>0.76828050505050505</v>
      </c>
      <c r="AP89" s="134">
        <v>0.780382111111111</v>
      </c>
      <c r="AQ89" s="134">
        <v>0.85256560606060605</v>
      </c>
      <c r="AR89" s="134">
        <v>1.0162233636393401</v>
      </c>
      <c r="AS89" s="134">
        <v>1.31177813131313</v>
      </c>
      <c r="AT89" s="134">
        <v>1.58923093939543</v>
      </c>
      <c r="AU89" s="134">
        <v>2.2845824343391401</v>
      </c>
      <c r="AV89" s="134">
        <v>2.3865039393796299</v>
      </c>
      <c r="AW89" s="134">
        <v>2.5156302404970798</v>
      </c>
      <c r="AX89" s="134">
        <v>3.5934473025557501</v>
      </c>
      <c r="AY89" s="134">
        <v>5.0600728342123196</v>
      </c>
      <c r="AZ89" s="134">
        <v>8.9106862826232405</v>
      </c>
      <c r="BA89" s="134">
        <v>11.176370672793899</v>
      </c>
      <c r="BB89" s="134">
        <v>12.4577740957429</v>
      </c>
      <c r="BC89" s="134">
        <v>14.770723351762999</v>
      </c>
      <c r="BD89" s="134">
        <v>18.857729132981898</v>
      </c>
      <c r="BE89" s="134">
        <v>21.789843068502101</v>
      </c>
      <c r="BF89" s="135">
        <v>0.152328990670729</v>
      </c>
      <c r="BG89" s="135">
        <v>0.28064936412486502</v>
      </c>
      <c r="BH89" s="135">
        <v>1.3693852459882199E-2</v>
      </c>
    </row>
    <row r="90" spans="1:6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1"/>
      <c r="BF90" s="132"/>
      <c r="BG90" s="132"/>
      <c r="BH90" s="132"/>
    </row>
    <row r="91" spans="1:60">
      <c r="A91" s="136" t="s">
        <v>334</v>
      </c>
      <c r="B91" s="130">
        <v>0</v>
      </c>
      <c r="C91" s="130">
        <v>0</v>
      </c>
      <c r="D91" s="130">
        <v>0</v>
      </c>
      <c r="E91" s="130">
        <v>0</v>
      </c>
      <c r="F91" s="130">
        <v>0</v>
      </c>
      <c r="G91" s="130">
        <v>0</v>
      </c>
      <c r="H91" s="130">
        <v>0</v>
      </c>
      <c r="I91" s="130">
        <v>0</v>
      </c>
      <c r="J91" s="130">
        <v>0</v>
      </c>
      <c r="K91" s="130">
        <v>0</v>
      </c>
      <c r="L91" s="130">
        <v>0</v>
      </c>
      <c r="M91" s="130">
        <v>0</v>
      </c>
      <c r="N91" s="130">
        <v>0</v>
      </c>
      <c r="O91" s="130">
        <v>0</v>
      </c>
      <c r="P91" s="130">
        <v>0</v>
      </c>
      <c r="Q91" s="130">
        <v>0</v>
      </c>
      <c r="R91" s="130">
        <v>0</v>
      </c>
      <c r="S91" s="130">
        <v>0</v>
      </c>
      <c r="T91" s="130">
        <v>0</v>
      </c>
      <c r="U91" s="130">
        <v>0</v>
      </c>
      <c r="V91" s="130">
        <v>0</v>
      </c>
      <c r="W91" s="130">
        <v>0</v>
      </c>
      <c r="X91" s="130">
        <v>0</v>
      </c>
      <c r="Y91" s="130">
        <v>0</v>
      </c>
      <c r="Z91" s="130">
        <v>0</v>
      </c>
      <c r="AA91" s="130">
        <v>0</v>
      </c>
      <c r="AB91" s="130">
        <v>0</v>
      </c>
      <c r="AC91" s="130">
        <v>0</v>
      </c>
      <c r="AD91" s="130">
        <v>2E-3</v>
      </c>
      <c r="AE91" s="130">
        <v>5.4999999999999997E-3</v>
      </c>
      <c r="AF91" s="130">
        <v>7.0000000000000001E-3</v>
      </c>
      <c r="AG91" s="130">
        <v>7.0000000000000001E-3</v>
      </c>
      <c r="AH91" s="130">
        <v>7.4999999999999997E-3</v>
      </c>
      <c r="AI91" s="130">
        <v>1.7999999999999999E-2</v>
      </c>
      <c r="AJ91" s="130">
        <v>4.2999999999999997E-2</v>
      </c>
      <c r="AK91" s="130">
        <v>0.13400000000000001</v>
      </c>
      <c r="AL91" s="130">
        <v>0.28699999999999998</v>
      </c>
      <c r="AM91" s="130">
        <v>0.53354999999999997</v>
      </c>
      <c r="AN91" s="130">
        <v>0.70404999999999995</v>
      </c>
      <c r="AO91" s="130">
        <v>0.79500000000000004</v>
      </c>
      <c r="AP91" s="130">
        <v>1.29905</v>
      </c>
      <c r="AQ91" s="130">
        <v>2.1621000000000001</v>
      </c>
      <c r="AR91" s="130">
        <v>2.8521000000000001</v>
      </c>
      <c r="AS91" s="130">
        <v>3.45845</v>
      </c>
      <c r="AT91" s="130">
        <v>4.4377500000000003</v>
      </c>
      <c r="AU91" s="130">
        <v>4.9850000000000003</v>
      </c>
      <c r="AV91" s="130">
        <v>6.4320000000000004</v>
      </c>
      <c r="AW91" s="130">
        <v>7.7249999999999996</v>
      </c>
      <c r="AX91" s="130">
        <v>9.2590000000000003</v>
      </c>
      <c r="AY91" s="130">
        <v>9.7769999999999992</v>
      </c>
      <c r="AZ91" s="130">
        <v>11.8330020929978</v>
      </c>
      <c r="BA91" s="130">
        <v>13.039704881147999</v>
      </c>
      <c r="BB91" s="130">
        <v>13.2107904321578</v>
      </c>
      <c r="BC91" s="130">
        <v>16.261954315720899</v>
      </c>
      <c r="BD91" s="130">
        <v>19.4716880792392</v>
      </c>
      <c r="BE91" s="131">
        <v>22.606891796334601</v>
      </c>
      <c r="BF91" s="132">
        <v>0.15784128426173</v>
      </c>
      <c r="BG91" s="132">
        <v>0.15937538929494</v>
      </c>
      <c r="BH91" s="132">
        <v>1.42073276921865E-2</v>
      </c>
    </row>
    <row r="92" spans="1:60">
      <c r="A92" s="136" t="s">
        <v>335</v>
      </c>
      <c r="B92" s="130">
        <v>0</v>
      </c>
      <c r="C92" s="130">
        <v>0</v>
      </c>
      <c r="D92" s="130">
        <v>0</v>
      </c>
      <c r="E92" s="130">
        <v>0</v>
      </c>
      <c r="F92" s="130">
        <v>0</v>
      </c>
      <c r="G92" s="130">
        <v>0</v>
      </c>
      <c r="H92" s="130">
        <v>0</v>
      </c>
      <c r="I92" s="130">
        <v>0</v>
      </c>
      <c r="J92" s="130">
        <v>0</v>
      </c>
      <c r="K92" s="130">
        <v>0</v>
      </c>
      <c r="L92" s="130">
        <v>0</v>
      </c>
      <c r="M92" s="130">
        <v>0</v>
      </c>
      <c r="N92" s="130">
        <v>0</v>
      </c>
      <c r="O92" s="130">
        <v>0</v>
      </c>
      <c r="P92" s="130">
        <v>0</v>
      </c>
      <c r="Q92" s="130">
        <v>0</v>
      </c>
      <c r="R92" s="130">
        <v>0</v>
      </c>
      <c r="S92" s="130">
        <v>0</v>
      </c>
      <c r="T92" s="130">
        <v>0</v>
      </c>
      <c r="U92" s="130">
        <v>0</v>
      </c>
      <c r="V92" s="130">
        <v>0</v>
      </c>
      <c r="W92" s="130">
        <v>0</v>
      </c>
      <c r="X92" s="130">
        <v>0</v>
      </c>
      <c r="Y92" s="130">
        <v>0</v>
      </c>
      <c r="Z92" s="130">
        <v>0</v>
      </c>
      <c r="AA92" s="130">
        <v>0</v>
      </c>
      <c r="AB92" s="130">
        <v>0</v>
      </c>
      <c r="AC92" s="130">
        <v>0</v>
      </c>
      <c r="AD92" s="130">
        <v>0</v>
      </c>
      <c r="AE92" s="130">
        <v>0</v>
      </c>
      <c r="AF92" s="130">
        <v>0</v>
      </c>
      <c r="AG92" s="130">
        <v>0</v>
      </c>
      <c r="AH92" s="130">
        <v>0</v>
      </c>
      <c r="AI92" s="130">
        <v>0</v>
      </c>
      <c r="AJ92" s="130">
        <v>0</v>
      </c>
      <c r="AK92" s="130">
        <v>0</v>
      </c>
      <c r="AL92" s="130">
        <v>0</v>
      </c>
      <c r="AM92" s="130">
        <v>0</v>
      </c>
      <c r="AN92" s="130">
        <v>0</v>
      </c>
      <c r="AO92" s="130">
        <v>0</v>
      </c>
      <c r="AP92" s="130">
        <v>0</v>
      </c>
      <c r="AQ92" s="130">
        <v>1.6000000000000001E-3</v>
      </c>
      <c r="AR92" s="130">
        <v>1.6000000000000001E-3</v>
      </c>
      <c r="AS92" s="130">
        <v>2.8999999999999998E-3</v>
      </c>
      <c r="AT92" s="130">
        <v>5.1000000000000004E-3</v>
      </c>
      <c r="AU92" s="130">
        <v>5.1000000000000004E-3</v>
      </c>
      <c r="AV92" s="130">
        <v>5.1000000000000004E-3</v>
      </c>
      <c r="AW92" s="130">
        <v>5.1000000000000004E-3</v>
      </c>
      <c r="AX92" s="130">
        <v>5.0809999999999996E-3</v>
      </c>
      <c r="AY92" s="130">
        <v>5.0809999999999996E-3</v>
      </c>
      <c r="AZ92" s="130">
        <v>5.0809999999999996E-3</v>
      </c>
      <c r="BA92" s="130">
        <v>5.0809999999999996E-3</v>
      </c>
      <c r="BB92" s="130">
        <v>5.0809999999999996E-3</v>
      </c>
      <c r="BC92" s="130">
        <v>5.0809999999999996E-3</v>
      </c>
      <c r="BD92" s="130">
        <v>5.0809999999999996E-3</v>
      </c>
      <c r="BE92" s="131">
        <v>5.0809999999999996E-3</v>
      </c>
      <c r="BF92" s="132">
        <v>-2.7322404371584699E-3</v>
      </c>
      <c r="BG92" s="132">
        <v>-3.7317506472645001E-4</v>
      </c>
      <c r="BH92" s="132">
        <v>3.1931604156084799E-6</v>
      </c>
    </row>
    <row r="93" spans="1:60">
      <c r="A93" s="136" t="s">
        <v>336</v>
      </c>
      <c r="B93" s="130">
        <v>0</v>
      </c>
      <c r="C93" s="130">
        <v>0</v>
      </c>
      <c r="D93" s="130">
        <v>0</v>
      </c>
      <c r="E93" s="130">
        <v>0</v>
      </c>
      <c r="F93" s="130">
        <v>0</v>
      </c>
      <c r="G93" s="130">
        <v>0</v>
      </c>
      <c r="H93" s="130">
        <v>0</v>
      </c>
      <c r="I93" s="130">
        <v>0</v>
      </c>
      <c r="J93" s="130">
        <v>0</v>
      </c>
      <c r="K93" s="130">
        <v>0</v>
      </c>
      <c r="L93" s="130">
        <v>0</v>
      </c>
      <c r="M93" s="130">
        <v>0</v>
      </c>
      <c r="N93" s="130">
        <v>0</v>
      </c>
      <c r="O93" s="130">
        <v>0</v>
      </c>
      <c r="P93" s="130">
        <v>0</v>
      </c>
      <c r="Q93" s="130">
        <v>0</v>
      </c>
      <c r="R93" s="130">
        <v>0</v>
      </c>
      <c r="S93" s="130">
        <v>0</v>
      </c>
      <c r="T93" s="130">
        <v>0</v>
      </c>
      <c r="U93" s="130">
        <v>0</v>
      </c>
      <c r="V93" s="130">
        <v>0</v>
      </c>
      <c r="W93" s="130">
        <v>0</v>
      </c>
      <c r="X93" s="130">
        <v>0</v>
      </c>
      <c r="Y93" s="130">
        <v>0</v>
      </c>
      <c r="Z93" s="130">
        <v>0</v>
      </c>
      <c r="AA93" s="130">
        <v>2.0202020202020202E-3</v>
      </c>
      <c r="AB93" s="130">
        <v>9.0909090909090905E-3</v>
      </c>
      <c r="AC93" s="130">
        <v>0.13131313131313099</v>
      </c>
      <c r="AD93" s="130">
        <v>0.21212121212121199</v>
      </c>
      <c r="AE93" s="130">
        <v>0.38383838383838398</v>
      </c>
      <c r="AF93" s="130">
        <v>0.61616161616161602</v>
      </c>
      <c r="AG93" s="130">
        <v>9.3939393939393906E-2</v>
      </c>
      <c r="AH93" s="130">
        <v>0.19797979797979801</v>
      </c>
      <c r="AI93" s="130">
        <v>0.35555555555555601</v>
      </c>
      <c r="AJ93" s="130">
        <v>0.47373737373737401</v>
      </c>
      <c r="AK93" s="130">
        <v>0.58989898989899003</v>
      </c>
      <c r="AL93" s="130">
        <v>0.71919191919191905</v>
      </c>
      <c r="AM93" s="130">
        <v>0.83737373737373799</v>
      </c>
      <c r="AN93" s="130">
        <v>0.99696969696969695</v>
      </c>
      <c r="AO93" s="130">
        <v>1.2777777777777799</v>
      </c>
      <c r="AP93" s="130">
        <v>1.94606060606061</v>
      </c>
      <c r="AQ93" s="130">
        <v>3.7118181818181801</v>
      </c>
      <c r="AR93" s="130">
        <v>5.4792929292929298</v>
      </c>
      <c r="AS93" s="130">
        <v>13.1</v>
      </c>
      <c r="AT93" s="130">
        <v>27.6149978332</v>
      </c>
      <c r="AU93" s="130">
        <v>49.399619999999999</v>
      </c>
      <c r="AV93" s="130">
        <v>74.099999999999994</v>
      </c>
      <c r="AW93" s="130">
        <v>103.04990650000001</v>
      </c>
      <c r="AX93" s="130">
        <v>138.2641332</v>
      </c>
      <c r="AY93" s="130">
        <v>159.7627</v>
      </c>
      <c r="AZ93" s="130">
        <v>185.59144000000001</v>
      </c>
      <c r="BA93" s="130">
        <v>240.8605</v>
      </c>
      <c r="BB93" s="130">
        <v>304.60000000000002</v>
      </c>
      <c r="BC93" s="130">
        <v>365.8</v>
      </c>
      <c r="BD93" s="130">
        <v>405.3</v>
      </c>
      <c r="BE93" s="131">
        <v>466.5</v>
      </c>
      <c r="BF93" s="132">
        <v>0.14785445308676401</v>
      </c>
      <c r="BG93" s="132">
        <v>0.308166908622514</v>
      </c>
      <c r="BH93" s="132">
        <v>0.29317247271823599</v>
      </c>
    </row>
    <row r="94" spans="1:60">
      <c r="A94" s="136" t="s">
        <v>337</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W94" s="130">
        <v>0</v>
      </c>
      <c r="X94" s="130">
        <v>0</v>
      </c>
      <c r="Y94" s="130">
        <v>0</v>
      </c>
      <c r="Z94" s="130">
        <v>0</v>
      </c>
      <c r="AA94" s="130">
        <v>0</v>
      </c>
      <c r="AB94" s="130">
        <v>0</v>
      </c>
      <c r="AC94" s="130">
        <v>0</v>
      </c>
      <c r="AD94" s="130">
        <v>0</v>
      </c>
      <c r="AE94" s="130">
        <v>0</v>
      </c>
      <c r="AF94" s="130">
        <v>0</v>
      </c>
      <c r="AG94" s="130">
        <v>0</v>
      </c>
      <c r="AH94" s="130">
        <v>0</v>
      </c>
      <c r="AI94" s="130">
        <v>0</v>
      </c>
      <c r="AJ94" s="130">
        <v>0</v>
      </c>
      <c r="AK94" s="130">
        <v>0</v>
      </c>
      <c r="AL94" s="130">
        <v>0</v>
      </c>
      <c r="AM94" s="130">
        <v>0</v>
      </c>
      <c r="AN94" s="130">
        <v>0</v>
      </c>
      <c r="AO94" s="130">
        <v>0</v>
      </c>
      <c r="AP94" s="130">
        <v>0</v>
      </c>
      <c r="AQ94" s="130">
        <v>6.9399999999999996E-4</v>
      </c>
      <c r="AR94" s="130">
        <v>8.6499999999999999E-4</v>
      </c>
      <c r="AS94" s="130">
        <v>8.0699999999999999E-4</v>
      </c>
      <c r="AT94" s="130">
        <v>1.0989999999999999E-3</v>
      </c>
      <c r="AU94" s="130">
        <v>1.041E-3</v>
      </c>
      <c r="AV94" s="130">
        <v>8.6799999999999996E-4</v>
      </c>
      <c r="AW94" s="130">
        <v>1.0529999999999999E-3</v>
      </c>
      <c r="AX94" s="130">
        <v>8.3600000000000005E-4</v>
      </c>
      <c r="AY94" s="130">
        <v>8.9999999999999998E-4</v>
      </c>
      <c r="AZ94" s="130">
        <v>8.1099999999999998E-4</v>
      </c>
      <c r="BA94" s="130">
        <v>4.9200000000000003E-4</v>
      </c>
      <c r="BB94" s="130">
        <v>1.0449999999999999E-3</v>
      </c>
      <c r="BC94" s="130">
        <v>6.9999999999999999E-4</v>
      </c>
      <c r="BD94" s="130">
        <v>6.7609182530795097E-4</v>
      </c>
      <c r="BE94" s="131">
        <v>8.25E-4</v>
      </c>
      <c r="BF94" s="132">
        <v>0.21691443505413599</v>
      </c>
      <c r="BG94" s="132">
        <v>-4.7421447088165598E-2</v>
      </c>
      <c r="BH94" s="132">
        <v>5.1847221863353597E-7</v>
      </c>
    </row>
    <row r="95" spans="1:60">
      <c r="A95" s="136" t="s">
        <v>338</v>
      </c>
      <c r="B95" s="130">
        <v>0</v>
      </c>
      <c r="C95" s="130">
        <v>0</v>
      </c>
      <c r="D95" s="130">
        <v>0</v>
      </c>
      <c r="E95" s="130">
        <v>0</v>
      </c>
      <c r="F95" s="130">
        <v>0</v>
      </c>
      <c r="G95" s="130">
        <v>0</v>
      </c>
      <c r="H95" s="130">
        <v>0</v>
      </c>
      <c r="I95" s="130">
        <v>0</v>
      </c>
      <c r="J95" s="130">
        <v>0</v>
      </c>
      <c r="K95" s="130">
        <v>0</v>
      </c>
      <c r="L95" s="130">
        <v>0</v>
      </c>
      <c r="M95" s="130">
        <v>0</v>
      </c>
      <c r="N95" s="130">
        <v>0</v>
      </c>
      <c r="O95" s="130">
        <v>0</v>
      </c>
      <c r="P95" s="130">
        <v>0</v>
      </c>
      <c r="Q95" s="130">
        <v>0</v>
      </c>
      <c r="R95" s="130">
        <v>0</v>
      </c>
      <c r="S95" s="130">
        <v>0</v>
      </c>
      <c r="T95" s="130">
        <v>0</v>
      </c>
      <c r="U95" s="130">
        <v>0</v>
      </c>
      <c r="V95" s="130">
        <v>0</v>
      </c>
      <c r="W95" s="130">
        <v>0</v>
      </c>
      <c r="X95" s="130">
        <v>0</v>
      </c>
      <c r="Y95" s="130">
        <v>0</v>
      </c>
      <c r="Z95" s="130">
        <v>0</v>
      </c>
      <c r="AA95" s="130">
        <v>3.03030303030303E-2</v>
      </c>
      <c r="AB95" s="130">
        <v>0.11291</v>
      </c>
      <c r="AC95" s="130">
        <v>8.8469999999999993E-2</v>
      </c>
      <c r="AD95" s="130">
        <v>9.4769999999999993E-2</v>
      </c>
      <c r="AE95" s="130">
        <v>0.19128000000000001</v>
      </c>
      <c r="AF95" s="130">
        <v>0.49647000000000002</v>
      </c>
      <c r="AG95" s="130">
        <v>0.87838000000000005</v>
      </c>
      <c r="AH95" s="130">
        <v>0.98799999999999999</v>
      </c>
      <c r="AI95" s="130">
        <v>1.079</v>
      </c>
      <c r="AJ95" s="130">
        <v>1.446</v>
      </c>
      <c r="AK95" s="130">
        <v>1.5820000000000001</v>
      </c>
      <c r="AL95" s="130">
        <v>2.085</v>
      </c>
      <c r="AM95" s="130">
        <v>2.085</v>
      </c>
      <c r="AN95" s="130">
        <v>2.6044800000000001</v>
      </c>
      <c r="AO95" s="130">
        <v>5.2254300000000002</v>
      </c>
      <c r="AP95" s="130">
        <v>5.9909999999999997</v>
      </c>
      <c r="AQ95" s="130">
        <v>9.3373000000000008</v>
      </c>
      <c r="AR95" s="130">
        <v>11.6828</v>
      </c>
      <c r="AS95" s="130">
        <v>14.3782</v>
      </c>
      <c r="AT95" s="130">
        <v>16.271000000000001</v>
      </c>
      <c r="AU95" s="130">
        <v>19.456399999999999</v>
      </c>
      <c r="AV95" s="130">
        <v>23.952300000000001</v>
      </c>
      <c r="AW95" s="130">
        <v>27.432600000000001</v>
      </c>
      <c r="AX95" s="130">
        <v>30.007400000000001</v>
      </c>
      <c r="AY95" s="130">
        <v>33.454900000000002</v>
      </c>
      <c r="AZ95" s="130">
        <v>32.741379999999999</v>
      </c>
      <c r="BA95" s="130">
        <v>43.452829999999999</v>
      </c>
      <c r="BB95" s="130">
        <v>52.624949999999998</v>
      </c>
      <c r="BC95" s="130">
        <v>60.311160000000001</v>
      </c>
      <c r="BD95" s="130">
        <v>63.314230000000002</v>
      </c>
      <c r="BE95" s="131">
        <v>60.427402622915999</v>
      </c>
      <c r="BF95" s="132">
        <v>-4.8202901149438301E-2</v>
      </c>
      <c r="BG95" s="132">
        <v>0.14553591143143499</v>
      </c>
      <c r="BH95" s="132">
        <v>3.7975672126260802E-2</v>
      </c>
    </row>
    <row r="96" spans="1:60">
      <c r="A96" s="136" t="s">
        <v>339</v>
      </c>
      <c r="B96" s="130">
        <v>0</v>
      </c>
      <c r="C96" s="130">
        <v>0</v>
      </c>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130">
        <v>0</v>
      </c>
      <c r="Z96" s="130">
        <v>0</v>
      </c>
      <c r="AA96" s="130">
        <v>0</v>
      </c>
      <c r="AB96" s="130">
        <v>0</v>
      </c>
      <c r="AC96" s="130">
        <v>0</v>
      </c>
      <c r="AD96" s="130">
        <v>0</v>
      </c>
      <c r="AE96" s="130">
        <v>0</v>
      </c>
      <c r="AF96" s="130">
        <v>0</v>
      </c>
      <c r="AG96" s="130">
        <v>0</v>
      </c>
      <c r="AH96" s="130">
        <v>0</v>
      </c>
      <c r="AI96" s="130">
        <v>0</v>
      </c>
      <c r="AJ96" s="130">
        <v>0</v>
      </c>
      <c r="AK96" s="130">
        <v>0</v>
      </c>
      <c r="AL96" s="130">
        <v>0</v>
      </c>
      <c r="AM96" s="130">
        <v>0</v>
      </c>
      <c r="AN96" s="130">
        <v>0</v>
      </c>
      <c r="AO96" s="130">
        <v>0</v>
      </c>
      <c r="AP96" s="130">
        <v>0</v>
      </c>
      <c r="AQ96" s="130">
        <v>0</v>
      </c>
      <c r="AR96" s="130">
        <v>2.0000000000000002E-5</v>
      </c>
      <c r="AS96" s="130">
        <v>2.7E-4</v>
      </c>
      <c r="AT96" s="130">
        <v>3.6700000000000001E-3</v>
      </c>
      <c r="AU96" s="130">
        <v>3.64E-3</v>
      </c>
      <c r="AV96" s="130">
        <v>4.6899999999999997E-3</v>
      </c>
      <c r="AW96" s="130">
        <v>4.6100000000000004E-3</v>
      </c>
      <c r="AX96" s="130">
        <v>1E-4</v>
      </c>
      <c r="AY96" s="130">
        <v>0</v>
      </c>
      <c r="AZ96" s="130">
        <v>3.7000000000000002E-3</v>
      </c>
      <c r="BA96" s="130">
        <v>5.6899999999999997E-3</v>
      </c>
      <c r="BB96" s="130">
        <v>0</v>
      </c>
      <c r="BC96" s="130">
        <v>0.18798000000000001</v>
      </c>
      <c r="BD96" s="130">
        <v>0.48199999999999998</v>
      </c>
      <c r="BE96" s="131">
        <v>0.47268919459999997</v>
      </c>
      <c r="BF96" s="132">
        <v>-2.19964853354646E-2</v>
      </c>
      <c r="BG96" s="132">
        <v>0.62868875321553597</v>
      </c>
      <c r="BH96" s="132">
        <v>2.97062079331347E-4</v>
      </c>
    </row>
    <row r="97" spans="1:60">
      <c r="A97" s="136" t="s">
        <v>340</v>
      </c>
      <c r="B97" s="130">
        <v>0</v>
      </c>
      <c r="C97" s="130">
        <v>0</v>
      </c>
      <c r="D97" s="130">
        <v>0</v>
      </c>
      <c r="E97" s="130">
        <v>0</v>
      </c>
      <c r="F97" s="130">
        <v>0</v>
      </c>
      <c r="G97" s="130">
        <v>0</v>
      </c>
      <c r="H97" s="130">
        <v>0</v>
      </c>
      <c r="I97" s="130">
        <v>0</v>
      </c>
      <c r="J97" s="130">
        <v>0</v>
      </c>
      <c r="K97" s="130">
        <v>0</v>
      </c>
      <c r="L97" s="130">
        <v>0</v>
      </c>
      <c r="M97" s="130">
        <v>0</v>
      </c>
      <c r="N97" s="130">
        <v>0</v>
      </c>
      <c r="O97" s="130">
        <v>0</v>
      </c>
      <c r="P97" s="130">
        <v>0</v>
      </c>
      <c r="Q97" s="130">
        <v>0</v>
      </c>
      <c r="R97" s="130">
        <v>0</v>
      </c>
      <c r="S97" s="130">
        <v>0</v>
      </c>
      <c r="T97" s="130">
        <v>0</v>
      </c>
      <c r="U97" s="130">
        <v>0</v>
      </c>
      <c r="V97" s="130">
        <v>0</v>
      </c>
      <c r="W97" s="130">
        <v>0</v>
      </c>
      <c r="X97" s="130">
        <v>0</v>
      </c>
      <c r="Y97" s="130">
        <v>0</v>
      </c>
      <c r="Z97" s="130">
        <v>0</v>
      </c>
      <c r="AA97" s="130">
        <v>0</v>
      </c>
      <c r="AB97" s="130">
        <v>0</v>
      </c>
      <c r="AC97" s="130">
        <v>0</v>
      </c>
      <c r="AD97" s="130">
        <v>9.5959595959596003E-4</v>
      </c>
      <c r="AE97" s="130">
        <v>9.5959595959596003E-4</v>
      </c>
      <c r="AF97" s="130">
        <v>9.5959595959596003E-4</v>
      </c>
      <c r="AG97" s="130">
        <v>1.9191919191919201E-3</v>
      </c>
      <c r="AH97" s="130">
        <v>9.5959595959596003E-4</v>
      </c>
      <c r="AI97" s="130">
        <v>7.0707070707070703E-3</v>
      </c>
      <c r="AJ97" s="130">
        <v>3.6363636363636397E-2</v>
      </c>
      <c r="AK97" s="130">
        <v>0.109</v>
      </c>
      <c r="AL97" s="130">
        <v>0.252</v>
      </c>
      <c r="AM97" s="130">
        <v>0.41299999999999998</v>
      </c>
      <c r="AN97" s="130">
        <v>0.83199999999999996</v>
      </c>
      <c r="AO97" s="130">
        <v>1.44</v>
      </c>
      <c r="AP97" s="130">
        <v>1.91</v>
      </c>
      <c r="AQ97" s="130">
        <v>2.1349999999999998</v>
      </c>
      <c r="AR97" s="130">
        <v>2.74</v>
      </c>
      <c r="AS97" s="130">
        <v>2.9449999999999998</v>
      </c>
      <c r="AT97" s="130">
        <v>3.4273022989999999</v>
      </c>
      <c r="AU97" s="130">
        <v>3.9257290629999999</v>
      </c>
      <c r="AV97" s="130">
        <v>4.459041</v>
      </c>
      <c r="AW97" s="130">
        <v>4.727417</v>
      </c>
      <c r="AX97" s="130">
        <v>5.1331690679999999</v>
      </c>
      <c r="AY97" s="130">
        <v>5.0139716099999996</v>
      </c>
      <c r="AZ97" s="130">
        <v>5.2228065792600002</v>
      </c>
      <c r="BA97" s="130">
        <v>5.3407688110000002</v>
      </c>
      <c r="BB97" s="130">
        <v>5.8271701399999998</v>
      </c>
      <c r="BC97" s="130">
        <v>6.4448814619999997</v>
      </c>
      <c r="BD97" s="130">
        <v>6.7486650189999997</v>
      </c>
      <c r="BE97" s="131">
        <v>7.7895077746666699</v>
      </c>
      <c r="BF97" s="132">
        <v>0.15107579716413899</v>
      </c>
      <c r="BG97" s="132">
        <v>7.0105376183003304E-2</v>
      </c>
      <c r="BH97" s="132">
        <v>4.8953253066601199E-3</v>
      </c>
    </row>
    <row r="98" spans="1:60">
      <c r="A98" s="136" t="s">
        <v>341</v>
      </c>
      <c r="B98" s="130">
        <v>0</v>
      </c>
      <c r="C98" s="130">
        <v>0</v>
      </c>
      <c r="D98" s="130">
        <v>0</v>
      </c>
      <c r="E98" s="130">
        <v>0</v>
      </c>
      <c r="F98" s="130">
        <v>0</v>
      </c>
      <c r="G98" s="130">
        <v>0</v>
      </c>
      <c r="H98" s="130">
        <v>0</v>
      </c>
      <c r="I98" s="130">
        <v>0</v>
      </c>
      <c r="J98" s="130">
        <v>0</v>
      </c>
      <c r="K98" s="130">
        <v>0</v>
      </c>
      <c r="L98" s="130">
        <v>0</v>
      </c>
      <c r="M98" s="130">
        <v>0</v>
      </c>
      <c r="N98" s="130">
        <v>0</v>
      </c>
      <c r="O98" s="130">
        <v>0</v>
      </c>
      <c r="P98" s="130">
        <v>0</v>
      </c>
      <c r="Q98" s="130">
        <v>0</v>
      </c>
      <c r="R98" s="130">
        <v>0</v>
      </c>
      <c r="S98" s="130">
        <v>0</v>
      </c>
      <c r="T98" s="130">
        <v>0</v>
      </c>
      <c r="U98" s="130">
        <v>0</v>
      </c>
      <c r="V98" s="130">
        <v>0</v>
      </c>
      <c r="W98" s="130">
        <v>0</v>
      </c>
      <c r="X98" s="130">
        <v>0</v>
      </c>
      <c r="Y98" s="130">
        <v>0</v>
      </c>
      <c r="Z98" s="130">
        <v>0</v>
      </c>
      <c r="AA98" s="130">
        <v>0</v>
      </c>
      <c r="AB98" s="130">
        <v>0</v>
      </c>
      <c r="AC98" s="130">
        <v>0</v>
      </c>
      <c r="AD98" s="130">
        <v>0</v>
      </c>
      <c r="AE98" s="130">
        <v>0</v>
      </c>
      <c r="AF98" s="130">
        <v>0</v>
      </c>
      <c r="AG98" s="130">
        <v>0</v>
      </c>
      <c r="AH98" s="130">
        <v>0</v>
      </c>
      <c r="AI98" s="130">
        <v>0</v>
      </c>
      <c r="AJ98" s="130">
        <v>0</v>
      </c>
      <c r="AK98" s="130">
        <v>0</v>
      </c>
      <c r="AL98" s="130">
        <v>0</v>
      </c>
      <c r="AM98" s="130">
        <v>0</v>
      </c>
      <c r="AN98" s="130">
        <v>0</v>
      </c>
      <c r="AO98" s="130">
        <v>0</v>
      </c>
      <c r="AP98" s="130">
        <v>0</v>
      </c>
      <c r="AQ98" s="130">
        <v>0</v>
      </c>
      <c r="AR98" s="130">
        <v>0</v>
      </c>
      <c r="AS98" s="130">
        <v>0</v>
      </c>
      <c r="AT98" s="130">
        <v>0</v>
      </c>
      <c r="AU98" s="130">
        <v>0</v>
      </c>
      <c r="AV98" s="130">
        <v>0</v>
      </c>
      <c r="AW98" s="130">
        <v>0</v>
      </c>
      <c r="AX98" s="130">
        <v>0</v>
      </c>
      <c r="AY98" s="130">
        <v>0</v>
      </c>
      <c r="AZ98" s="130">
        <v>0</v>
      </c>
      <c r="BA98" s="130">
        <v>0</v>
      </c>
      <c r="BB98" s="130">
        <v>0</v>
      </c>
      <c r="BC98" s="130">
        <v>0</v>
      </c>
      <c r="BD98" s="130">
        <v>0</v>
      </c>
      <c r="BE98" s="131">
        <v>0</v>
      </c>
      <c r="BF98" s="132">
        <v>0</v>
      </c>
      <c r="BG98" s="132">
        <v>0</v>
      </c>
      <c r="BH98" s="132">
        <v>0</v>
      </c>
    </row>
    <row r="99" spans="1:60">
      <c r="A99" s="136" t="s">
        <v>342</v>
      </c>
      <c r="B99" s="130">
        <v>0</v>
      </c>
      <c r="C99" s="130">
        <v>0</v>
      </c>
      <c r="D99" s="130">
        <v>0</v>
      </c>
      <c r="E99" s="130">
        <v>0</v>
      </c>
      <c r="F99" s="130">
        <v>0</v>
      </c>
      <c r="G99" s="130">
        <v>0</v>
      </c>
      <c r="H99" s="130">
        <v>0</v>
      </c>
      <c r="I99" s="130">
        <v>0</v>
      </c>
      <c r="J99" s="130">
        <v>0</v>
      </c>
      <c r="K99" s="130">
        <v>0</v>
      </c>
      <c r="L99" s="130">
        <v>0</v>
      </c>
      <c r="M99" s="130">
        <v>0</v>
      </c>
      <c r="N99" s="130">
        <v>0</v>
      </c>
      <c r="O99" s="130">
        <v>0</v>
      </c>
      <c r="P99" s="130">
        <v>0</v>
      </c>
      <c r="Q99" s="130">
        <v>0</v>
      </c>
      <c r="R99" s="130">
        <v>0</v>
      </c>
      <c r="S99" s="130">
        <v>0</v>
      </c>
      <c r="T99" s="130">
        <v>0</v>
      </c>
      <c r="U99" s="130">
        <v>0</v>
      </c>
      <c r="V99" s="130">
        <v>0</v>
      </c>
      <c r="W99" s="130">
        <v>0</v>
      </c>
      <c r="X99" s="130">
        <v>0</v>
      </c>
      <c r="Y99" s="130">
        <v>0</v>
      </c>
      <c r="Z99" s="130">
        <v>0</v>
      </c>
      <c r="AA99" s="130">
        <v>0</v>
      </c>
      <c r="AB99" s="130">
        <v>0</v>
      </c>
      <c r="AC99" s="130">
        <v>6.9090909090909099E-4</v>
      </c>
      <c r="AD99" s="130">
        <v>9.8585858585858608E-4</v>
      </c>
      <c r="AE99" s="130">
        <v>1.0101010101010101E-3</v>
      </c>
      <c r="AF99" s="130">
        <v>1.0101010101010101E-3</v>
      </c>
      <c r="AG99" s="130">
        <v>8.3262626262626295E-3</v>
      </c>
      <c r="AH99" s="130">
        <v>1.35935555555556E-2</v>
      </c>
      <c r="AI99" s="130">
        <v>2.2069696969697E-2</v>
      </c>
      <c r="AJ99" s="130">
        <v>3.8992929292929301E-2</v>
      </c>
      <c r="AK99" s="130">
        <v>0.120208080808081</v>
      </c>
      <c r="AL99" s="130">
        <v>0.13898787878787899</v>
      </c>
      <c r="AM99" s="130">
        <v>0.155483174747475</v>
      </c>
      <c r="AN99" s="130">
        <v>0.14654096262626301</v>
      </c>
      <c r="AO99" s="130">
        <v>0.361536663636364</v>
      </c>
      <c r="AP99" s="130">
        <v>0.61438590909090895</v>
      </c>
      <c r="AQ99" s="130">
        <v>0.62221686646464702</v>
      </c>
      <c r="AR99" s="130">
        <v>0.92987985151515196</v>
      </c>
      <c r="AS99" s="130">
        <v>1.0584576949570701</v>
      </c>
      <c r="AT99" s="130">
        <v>1.47646090353788</v>
      </c>
      <c r="AU99" s="130">
        <v>1.6371757633434301</v>
      </c>
      <c r="AV99" s="130">
        <v>1.95721892111111</v>
      </c>
      <c r="AW99" s="130">
        <v>2.0791955601060601</v>
      </c>
      <c r="AX99" s="130">
        <v>2.0218704154696998</v>
      </c>
      <c r="AY99" s="130">
        <v>2.2112237671010102</v>
      </c>
      <c r="AZ99" s="130">
        <v>2.3641299191287901</v>
      </c>
      <c r="BA99" s="130">
        <v>2.3306921121565698</v>
      </c>
      <c r="BB99" s="130">
        <v>2.08640035436364</v>
      </c>
      <c r="BC99" s="130">
        <v>2.06735986519426</v>
      </c>
      <c r="BD99" s="130">
        <v>2.2546710773518601</v>
      </c>
      <c r="BE99" s="131">
        <v>2.3022282246227501</v>
      </c>
      <c r="BF99" s="132">
        <v>1.8302849863349301E-2</v>
      </c>
      <c r="BG99" s="132">
        <v>4.3244549138879498E-2</v>
      </c>
      <c r="BH99" s="132">
        <v>1.44683803081321E-3</v>
      </c>
    </row>
    <row r="100" spans="1:60">
      <c r="A100" s="136" t="s">
        <v>343</v>
      </c>
      <c r="B100" s="130">
        <v>0</v>
      </c>
      <c r="C100" s="130">
        <v>0</v>
      </c>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130">
        <v>0</v>
      </c>
      <c r="Z100" s="130">
        <v>0</v>
      </c>
      <c r="AA100" s="130">
        <v>0</v>
      </c>
      <c r="AB100" s="130">
        <v>0</v>
      </c>
      <c r="AC100" s="130">
        <v>0</v>
      </c>
      <c r="AD100" s="130">
        <v>0</v>
      </c>
      <c r="AE100" s="130">
        <v>0</v>
      </c>
      <c r="AF100" s="130">
        <v>0</v>
      </c>
      <c r="AG100" s="130">
        <v>0</v>
      </c>
      <c r="AH100" s="130">
        <v>0</v>
      </c>
      <c r="AI100" s="130">
        <v>0</v>
      </c>
      <c r="AJ100" s="130">
        <v>0</v>
      </c>
      <c r="AK100" s="130">
        <v>0</v>
      </c>
      <c r="AL100" s="130">
        <v>0</v>
      </c>
      <c r="AM100" s="130">
        <v>0</v>
      </c>
      <c r="AN100" s="130">
        <v>0</v>
      </c>
      <c r="AO100" s="130">
        <v>0</v>
      </c>
      <c r="AP100" s="130">
        <v>0</v>
      </c>
      <c r="AQ100" s="130">
        <v>0</v>
      </c>
      <c r="AR100" s="130">
        <v>0</v>
      </c>
      <c r="AS100" s="130">
        <v>0</v>
      </c>
      <c r="AT100" s="130">
        <v>0</v>
      </c>
      <c r="AU100" s="130">
        <v>0</v>
      </c>
      <c r="AV100" s="130">
        <v>0</v>
      </c>
      <c r="AW100" s="130">
        <v>1.9E-2</v>
      </c>
      <c r="AX100" s="130">
        <v>0.15137164615175899</v>
      </c>
      <c r="AY100" s="130">
        <v>0.31336787476681199</v>
      </c>
      <c r="AZ100" s="130">
        <v>0.59859398390344098</v>
      </c>
      <c r="BA100" s="130">
        <v>0.91811907022546901</v>
      </c>
      <c r="BB100" s="130">
        <v>1.7629017929428801</v>
      </c>
      <c r="BC100" s="130">
        <v>2.8317899999999998</v>
      </c>
      <c r="BD100" s="130">
        <v>3.14824473108319</v>
      </c>
      <c r="BE100" s="131">
        <v>2.7321342815845999</v>
      </c>
      <c r="BF100" s="132">
        <v>-0.13454331967284799</v>
      </c>
      <c r="BG100" s="132">
        <v>0</v>
      </c>
      <c r="BH100" s="132">
        <v>1.71701299706413E-3</v>
      </c>
    </row>
    <row r="101" spans="1:60">
      <c r="A101" s="136" t="s">
        <v>344</v>
      </c>
      <c r="B101" s="130">
        <v>0</v>
      </c>
      <c r="C101" s="130">
        <v>0</v>
      </c>
      <c r="D101" s="130">
        <v>0</v>
      </c>
      <c r="E101" s="130">
        <v>0</v>
      </c>
      <c r="F101" s="130">
        <v>0</v>
      </c>
      <c r="G101" s="130">
        <v>0</v>
      </c>
      <c r="H101" s="130">
        <v>0</v>
      </c>
      <c r="I101" s="130">
        <v>0</v>
      </c>
      <c r="J101" s="130">
        <v>0</v>
      </c>
      <c r="K101" s="130">
        <v>0</v>
      </c>
      <c r="L101" s="130">
        <v>0</v>
      </c>
      <c r="M101" s="130">
        <v>0</v>
      </c>
      <c r="N101" s="130">
        <v>0</v>
      </c>
      <c r="O101" s="130">
        <v>0</v>
      </c>
      <c r="P101" s="130">
        <v>0</v>
      </c>
      <c r="Q101" s="130">
        <v>0</v>
      </c>
      <c r="R101" s="130">
        <v>0</v>
      </c>
      <c r="S101" s="130">
        <v>0</v>
      </c>
      <c r="T101" s="130">
        <v>0</v>
      </c>
      <c r="U101" s="130">
        <v>0</v>
      </c>
      <c r="V101" s="130">
        <v>0</v>
      </c>
      <c r="W101" s="130">
        <v>0</v>
      </c>
      <c r="X101" s="130">
        <v>0</v>
      </c>
      <c r="Y101" s="130">
        <v>0</v>
      </c>
      <c r="Z101" s="130">
        <v>0</v>
      </c>
      <c r="AA101" s="130">
        <v>0</v>
      </c>
      <c r="AB101" s="130">
        <v>0</v>
      </c>
      <c r="AC101" s="130">
        <v>0</v>
      </c>
      <c r="AD101" s="130">
        <v>0</v>
      </c>
      <c r="AE101" s="130">
        <v>0</v>
      </c>
      <c r="AF101" s="130">
        <v>0</v>
      </c>
      <c r="AG101" s="130">
        <v>0</v>
      </c>
      <c r="AH101" s="130">
        <v>0</v>
      </c>
      <c r="AI101" s="130">
        <v>0</v>
      </c>
      <c r="AJ101" s="130">
        <v>0</v>
      </c>
      <c r="AK101" s="130">
        <v>0</v>
      </c>
      <c r="AL101" s="130">
        <v>0</v>
      </c>
      <c r="AM101" s="130">
        <v>0</v>
      </c>
      <c r="AN101" s="130">
        <v>0</v>
      </c>
      <c r="AO101" s="130">
        <v>0</v>
      </c>
      <c r="AP101" s="130">
        <v>1.7468999999999998E-2</v>
      </c>
      <c r="AQ101" s="130">
        <v>5.3234999999999998E-2</v>
      </c>
      <c r="AR101" s="130">
        <v>5.7841999999999998E-2</v>
      </c>
      <c r="AS101" s="130">
        <v>6.1386000000000003E-2</v>
      </c>
      <c r="AT101" s="130">
        <v>6.4427999999999999E-2</v>
      </c>
      <c r="AU101" s="130">
        <v>6.1717000000000001E-2</v>
      </c>
      <c r="AV101" s="130">
        <v>8.8204000000000005E-2</v>
      </c>
      <c r="AW101" s="130">
        <v>7.5339000000000003E-2</v>
      </c>
      <c r="AX101" s="130">
        <v>6.5655000000000005E-2</v>
      </c>
      <c r="AY101" s="130">
        <v>0.15205199999999999</v>
      </c>
      <c r="AZ101" s="130">
        <v>0.74841400000000002</v>
      </c>
      <c r="BA101" s="130">
        <v>0.97521899999999995</v>
      </c>
      <c r="BB101" s="130">
        <v>1.093558</v>
      </c>
      <c r="BC101" s="130">
        <v>1.152923041</v>
      </c>
      <c r="BD101" s="130">
        <v>1.04166</v>
      </c>
      <c r="BE101" s="131">
        <v>1.0264500000000001</v>
      </c>
      <c r="BF101" s="132">
        <v>-1.7294038550699099E-2</v>
      </c>
      <c r="BG101" s="132">
        <v>0.32088538138691403</v>
      </c>
      <c r="BH101" s="132">
        <v>6.4507370765623301E-4</v>
      </c>
    </row>
    <row r="102" spans="1:60">
      <c r="A102" s="136" t="s">
        <v>345</v>
      </c>
      <c r="B102" s="130">
        <v>0</v>
      </c>
      <c r="C102" s="130">
        <v>0</v>
      </c>
      <c r="D102" s="130">
        <v>0</v>
      </c>
      <c r="E102" s="130">
        <v>0</v>
      </c>
      <c r="F102" s="130">
        <v>0</v>
      </c>
      <c r="G102" s="130">
        <v>0</v>
      </c>
      <c r="H102" s="130">
        <v>0</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30">
        <v>0</v>
      </c>
      <c r="X102" s="130">
        <v>0</v>
      </c>
      <c r="Y102" s="130">
        <v>0</v>
      </c>
      <c r="Z102" s="130">
        <v>0</v>
      </c>
      <c r="AA102" s="130">
        <v>0</v>
      </c>
      <c r="AB102" s="130">
        <v>0</v>
      </c>
      <c r="AC102" s="130">
        <v>0</v>
      </c>
      <c r="AD102" s="130">
        <v>0</v>
      </c>
      <c r="AE102" s="130">
        <v>0</v>
      </c>
      <c r="AF102" s="130">
        <v>0</v>
      </c>
      <c r="AG102" s="130">
        <v>0</v>
      </c>
      <c r="AH102" s="130">
        <v>0</v>
      </c>
      <c r="AI102" s="130">
        <v>0</v>
      </c>
      <c r="AJ102" s="130">
        <v>0</v>
      </c>
      <c r="AK102" s="130">
        <v>0</v>
      </c>
      <c r="AL102" s="130">
        <v>0</v>
      </c>
      <c r="AM102" s="130">
        <v>0</v>
      </c>
      <c r="AN102" s="130">
        <v>0</v>
      </c>
      <c r="AO102" s="130">
        <v>0</v>
      </c>
      <c r="AP102" s="130">
        <v>0</v>
      </c>
      <c r="AQ102" s="130">
        <v>0</v>
      </c>
      <c r="AR102" s="130">
        <v>0</v>
      </c>
      <c r="AS102" s="130">
        <v>0</v>
      </c>
      <c r="AT102" s="130">
        <v>0</v>
      </c>
      <c r="AU102" s="130">
        <v>0</v>
      </c>
      <c r="AV102" s="130">
        <v>0</v>
      </c>
      <c r="AW102" s="130">
        <v>0</v>
      </c>
      <c r="AX102" s="130">
        <v>0</v>
      </c>
      <c r="AY102" s="130">
        <v>0</v>
      </c>
      <c r="AZ102" s="130">
        <v>0</v>
      </c>
      <c r="BA102" s="130">
        <v>0</v>
      </c>
      <c r="BB102" s="130">
        <v>0</v>
      </c>
      <c r="BC102" s="130">
        <v>0</v>
      </c>
      <c r="BD102" s="130">
        <v>0</v>
      </c>
      <c r="BE102" s="131">
        <v>0</v>
      </c>
      <c r="BF102" s="132">
        <v>0</v>
      </c>
      <c r="BG102" s="132">
        <v>0</v>
      </c>
      <c r="BH102" s="132">
        <v>0</v>
      </c>
    </row>
    <row r="103" spans="1:60">
      <c r="A103" s="136" t="s">
        <v>346</v>
      </c>
      <c r="B103" s="130">
        <v>0</v>
      </c>
      <c r="C103" s="130">
        <v>0</v>
      </c>
      <c r="D103" s="130">
        <v>0</v>
      </c>
      <c r="E103" s="130">
        <v>0</v>
      </c>
      <c r="F103" s="130">
        <v>0</v>
      </c>
      <c r="G103" s="130">
        <v>0</v>
      </c>
      <c r="H103" s="130">
        <v>0</v>
      </c>
      <c r="I103" s="130">
        <v>0</v>
      </c>
      <c r="J103" s="130">
        <v>0</v>
      </c>
      <c r="K103" s="130">
        <v>0</v>
      </c>
      <c r="L103" s="130">
        <v>0</v>
      </c>
      <c r="M103" s="130">
        <v>0</v>
      </c>
      <c r="N103" s="130">
        <v>0</v>
      </c>
      <c r="O103" s="130">
        <v>0</v>
      </c>
      <c r="P103" s="130">
        <v>0</v>
      </c>
      <c r="Q103" s="130">
        <v>0</v>
      </c>
      <c r="R103" s="130">
        <v>0</v>
      </c>
      <c r="S103" s="130">
        <v>0</v>
      </c>
      <c r="T103" s="130">
        <v>0</v>
      </c>
      <c r="U103" s="130">
        <v>0</v>
      </c>
      <c r="V103" s="130">
        <v>0</v>
      </c>
      <c r="W103" s="130">
        <v>0</v>
      </c>
      <c r="X103" s="130">
        <v>0</v>
      </c>
      <c r="Y103" s="130">
        <v>0</v>
      </c>
      <c r="Z103" s="130">
        <v>0</v>
      </c>
      <c r="AA103" s="130">
        <v>0</v>
      </c>
      <c r="AB103" s="130">
        <v>0</v>
      </c>
      <c r="AC103" s="130">
        <v>0</v>
      </c>
      <c r="AD103" s="130">
        <v>1E-3</v>
      </c>
      <c r="AE103" s="130">
        <v>1E-3</v>
      </c>
      <c r="AF103" s="130">
        <v>0</v>
      </c>
      <c r="AG103" s="130">
        <v>0</v>
      </c>
      <c r="AH103" s="130">
        <v>1E-3</v>
      </c>
      <c r="AI103" s="130">
        <v>2E-3</v>
      </c>
      <c r="AJ103" s="130">
        <v>5.8389999999999996E-3</v>
      </c>
      <c r="AK103" s="130">
        <v>1.6684999999999998E-2</v>
      </c>
      <c r="AL103" s="130">
        <v>1.259E-2</v>
      </c>
      <c r="AM103" s="130">
        <v>1.4881E-2</v>
      </c>
      <c r="AN103" s="130">
        <v>2.4865000000000002E-2</v>
      </c>
      <c r="AO103" s="130">
        <v>4.7441999999999998E-2</v>
      </c>
      <c r="AP103" s="130">
        <v>0.129888</v>
      </c>
      <c r="AQ103" s="130">
        <v>0.23891100000000001</v>
      </c>
      <c r="AR103" s="130">
        <v>0.375641</v>
      </c>
      <c r="AS103" s="130">
        <v>0.43603399999999998</v>
      </c>
      <c r="AT103" s="130">
        <v>0.68535299999999999</v>
      </c>
      <c r="AU103" s="130">
        <v>0.81694999999999995</v>
      </c>
      <c r="AV103" s="130">
        <v>0.86288399999999998</v>
      </c>
      <c r="AW103" s="130">
        <v>0.91276000000000002</v>
      </c>
      <c r="AX103" s="130">
        <v>1.1481790000000001</v>
      </c>
      <c r="AY103" s="130">
        <v>1.1455569999999999</v>
      </c>
      <c r="AZ103" s="130">
        <v>1.3424389999999999</v>
      </c>
      <c r="BA103" s="130">
        <v>1.683142151</v>
      </c>
      <c r="BB103" s="130">
        <v>2.1690143260000001</v>
      </c>
      <c r="BC103" s="130">
        <v>2.4648789505425501</v>
      </c>
      <c r="BD103" s="130">
        <v>2.67915788373876</v>
      </c>
      <c r="BE103" s="131">
        <v>3.139589</v>
      </c>
      <c r="BF103" s="132">
        <v>0.16865486240356301</v>
      </c>
      <c r="BG103" s="132">
        <v>0.14606275492735299</v>
      </c>
      <c r="BH103" s="132">
        <v>1.9730783932453899E-3</v>
      </c>
    </row>
    <row r="104" spans="1:60">
      <c r="A104" s="136" t="s">
        <v>347</v>
      </c>
      <c r="B104" s="130">
        <v>0</v>
      </c>
      <c r="C104" s="130">
        <v>0</v>
      </c>
      <c r="D104" s="130">
        <v>0</v>
      </c>
      <c r="E104" s="130">
        <v>0</v>
      </c>
      <c r="F104" s="130">
        <v>0</v>
      </c>
      <c r="G104" s="130">
        <v>0</v>
      </c>
      <c r="H104" s="130">
        <v>0</v>
      </c>
      <c r="I104" s="130">
        <v>0</v>
      </c>
      <c r="J104" s="130">
        <v>0</v>
      </c>
      <c r="K104" s="130">
        <v>0</v>
      </c>
      <c r="L104" s="130">
        <v>0</v>
      </c>
      <c r="M104" s="130">
        <v>0</v>
      </c>
      <c r="N104" s="130">
        <v>0</v>
      </c>
      <c r="O104" s="130">
        <v>0</v>
      </c>
      <c r="P104" s="130">
        <v>0</v>
      </c>
      <c r="Q104" s="130">
        <v>0</v>
      </c>
      <c r="R104" s="130">
        <v>0</v>
      </c>
      <c r="S104" s="130">
        <v>0</v>
      </c>
      <c r="T104" s="130">
        <v>0</v>
      </c>
      <c r="U104" s="130">
        <v>0</v>
      </c>
      <c r="V104" s="130">
        <v>0</v>
      </c>
      <c r="W104" s="130">
        <v>0</v>
      </c>
      <c r="X104" s="130">
        <v>0</v>
      </c>
      <c r="Y104" s="130">
        <v>0</v>
      </c>
      <c r="Z104" s="130">
        <v>0</v>
      </c>
      <c r="AA104" s="130">
        <v>0</v>
      </c>
      <c r="AB104" s="130">
        <v>0</v>
      </c>
      <c r="AC104" s="130">
        <v>0</v>
      </c>
      <c r="AD104" s="130">
        <v>0</v>
      </c>
      <c r="AE104" s="130">
        <v>0</v>
      </c>
      <c r="AF104" s="130">
        <v>0</v>
      </c>
      <c r="AG104" s="130">
        <v>0</v>
      </c>
      <c r="AH104" s="130">
        <v>0</v>
      </c>
      <c r="AI104" s="130">
        <v>0</v>
      </c>
      <c r="AJ104" s="130">
        <v>3.5000000000000001E-3</v>
      </c>
      <c r="AK104" s="130">
        <v>3.3999999999999998E-3</v>
      </c>
      <c r="AL104" s="130">
        <v>3.5000000000000001E-3</v>
      </c>
      <c r="AM104" s="130">
        <v>3.6057465599999999E-3</v>
      </c>
      <c r="AN104" s="130">
        <v>3.4057465599999998E-3</v>
      </c>
      <c r="AO104" s="130">
        <v>2.7057465600000001E-3</v>
      </c>
      <c r="AP104" s="130">
        <v>2.4057465600000002E-3</v>
      </c>
      <c r="AQ104" s="130">
        <v>2.3057465599999999E-3</v>
      </c>
      <c r="AR104" s="130">
        <v>2.3057465599999999E-3</v>
      </c>
      <c r="AS104" s="130">
        <v>3.2417465600000001E-3</v>
      </c>
      <c r="AT104" s="130">
        <v>3.5014473599999998E-3</v>
      </c>
      <c r="AU104" s="130">
        <v>5.3161447360000003E-2</v>
      </c>
      <c r="AV104" s="130">
        <v>9.1620447359999996E-2</v>
      </c>
      <c r="AW104" s="130">
        <v>0.14680774656000001</v>
      </c>
      <c r="AX104" s="130">
        <v>0.23458174656</v>
      </c>
      <c r="AY104" s="130">
        <v>0.27245374655999999</v>
      </c>
      <c r="AZ104" s="130">
        <v>0.34321000000000002</v>
      </c>
      <c r="BA104" s="130">
        <v>0.34487000000000001</v>
      </c>
      <c r="BB104" s="130">
        <v>0.36681000000000002</v>
      </c>
      <c r="BC104" s="130">
        <v>0.32630999999999999</v>
      </c>
      <c r="BD104" s="130">
        <v>0.32630999999999999</v>
      </c>
      <c r="BE104" s="131">
        <v>0.640045197170377</v>
      </c>
      <c r="BF104" s="132">
        <v>0.956104439952986</v>
      </c>
      <c r="BG104" s="132">
        <v>0.57375918625205502</v>
      </c>
      <c r="BH104" s="132">
        <v>4.0223715563959302E-4</v>
      </c>
    </row>
    <row r="105" spans="1:60">
      <c r="A105" s="136" t="s">
        <v>348</v>
      </c>
      <c r="B105" s="130">
        <v>0</v>
      </c>
      <c r="C105" s="130">
        <v>0</v>
      </c>
      <c r="D105" s="130">
        <v>0</v>
      </c>
      <c r="E105" s="130">
        <v>0</v>
      </c>
      <c r="F105" s="130">
        <v>0</v>
      </c>
      <c r="G105" s="130">
        <v>0</v>
      </c>
      <c r="H105" s="130">
        <v>0</v>
      </c>
      <c r="I105" s="130">
        <v>0</v>
      </c>
      <c r="J105" s="130">
        <v>0</v>
      </c>
      <c r="K105" s="130">
        <v>0</v>
      </c>
      <c r="L105" s="130">
        <v>0</v>
      </c>
      <c r="M105" s="130">
        <v>0</v>
      </c>
      <c r="N105" s="130">
        <v>0</v>
      </c>
      <c r="O105" s="130">
        <v>0</v>
      </c>
      <c r="P105" s="130">
        <v>0</v>
      </c>
      <c r="Q105" s="130">
        <v>0</v>
      </c>
      <c r="R105" s="130">
        <v>0</v>
      </c>
      <c r="S105" s="130">
        <v>0</v>
      </c>
      <c r="T105" s="130">
        <v>0</v>
      </c>
      <c r="U105" s="130">
        <v>0</v>
      </c>
      <c r="V105" s="130">
        <v>0</v>
      </c>
      <c r="W105" s="130">
        <v>0</v>
      </c>
      <c r="X105" s="130">
        <v>0</v>
      </c>
      <c r="Y105" s="130">
        <v>0</v>
      </c>
      <c r="Z105" s="130">
        <v>0</v>
      </c>
      <c r="AA105" s="130">
        <v>0</v>
      </c>
      <c r="AB105" s="130">
        <v>0</v>
      </c>
      <c r="AC105" s="130">
        <v>0</v>
      </c>
      <c r="AD105" s="130">
        <v>0</v>
      </c>
      <c r="AE105" s="130">
        <v>0</v>
      </c>
      <c r="AF105" s="130">
        <v>0</v>
      </c>
      <c r="AG105" s="130">
        <v>0</v>
      </c>
      <c r="AH105" s="130">
        <v>0</v>
      </c>
      <c r="AI105" s="130">
        <v>0</v>
      </c>
      <c r="AJ105" s="130">
        <v>0</v>
      </c>
      <c r="AK105" s="130">
        <v>1.3828600000000001E-3</v>
      </c>
      <c r="AL105" s="130">
        <v>1.2228773E-2</v>
      </c>
      <c r="AM105" s="130">
        <v>1.5879599000000001E-2</v>
      </c>
      <c r="AN105" s="130">
        <v>2.3761620000000001E-2</v>
      </c>
      <c r="AO105" s="130">
        <v>2.5252811E-2</v>
      </c>
      <c r="AP105" s="130">
        <v>9.1300426000000004E-2</v>
      </c>
      <c r="AQ105" s="130">
        <v>0.27607473199999999</v>
      </c>
      <c r="AR105" s="130">
        <v>0.43953450700000002</v>
      </c>
      <c r="AS105" s="130">
        <v>0.58826516699999998</v>
      </c>
      <c r="AT105" s="130">
        <v>0.78663544900000004</v>
      </c>
      <c r="AU105" s="130">
        <v>1.0263377950000001</v>
      </c>
      <c r="AV105" s="130">
        <v>1.4926766709999999</v>
      </c>
      <c r="AW105" s="130">
        <v>1.4134684820000001</v>
      </c>
      <c r="AX105" s="130">
        <v>1.6400076109999999</v>
      </c>
      <c r="AY105" s="130">
        <v>1.5004843830000001</v>
      </c>
      <c r="AZ105" s="130">
        <v>1.525235707</v>
      </c>
      <c r="BA105" s="130">
        <v>1.457101846</v>
      </c>
      <c r="BB105" s="130">
        <v>1.7224586239999999</v>
      </c>
      <c r="BC105" s="130">
        <v>1.7068442130000001</v>
      </c>
      <c r="BD105" s="130">
        <v>1.8922317120000001</v>
      </c>
      <c r="BE105" s="131">
        <v>2.289288107</v>
      </c>
      <c r="BF105" s="132">
        <v>0.20652941549567999</v>
      </c>
      <c r="BG105" s="132">
        <v>9.1742156080944798E-2</v>
      </c>
      <c r="BH105" s="132">
        <v>1.4387057987001899E-3</v>
      </c>
    </row>
    <row r="106" spans="1:60">
      <c r="A106" s="136" t="s">
        <v>349</v>
      </c>
      <c r="B106" s="130">
        <v>0</v>
      </c>
      <c r="C106" s="130">
        <v>0</v>
      </c>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0</v>
      </c>
      <c r="T106" s="130">
        <v>0</v>
      </c>
      <c r="U106" s="130">
        <v>0</v>
      </c>
      <c r="V106" s="130">
        <v>0</v>
      </c>
      <c r="W106" s="130">
        <v>0</v>
      </c>
      <c r="X106" s="130">
        <v>0</v>
      </c>
      <c r="Y106" s="130">
        <v>0</v>
      </c>
      <c r="Z106" s="130">
        <v>0</v>
      </c>
      <c r="AA106" s="130">
        <v>0</v>
      </c>
      <c r="AB106" s="130">
        <v>0</v>
      </c>
      <c r="AC106" s="130">
        <v>0</v>
      </c>
      <c r="AD106" s="130">
        <v>0</v>
      </c>
      <c r="AE106" s="130">
        <v>0</v>
      </c>
      <c r="AF106" s="130">
        <v>0</v>
      </c>
      <c r="AG106" s="130">
        <v>0</v>
      </c>
      <c r="AH106" s="130">
        <v>0</v>
      </c>
      <c r="AI106" s="130">
        <v>0</v>
      </c>
      <c r="AJ106" s="130">
        <v>0</v>
      </c>
      <c r="AK106" s="130">
        <v>0</v>
      </c>
      <c r="AL106" s="130">
        <v>0</v>
      </c>
      <c r="AM106" s="130">
        <v>0</v>
      </c>
      <c r="AN106" s="130">
        <v>0</v>
      </c>
      <c r="AO106" s="130">
        <v>0</v>
      </c>
      <c r="AP106" s="130">
        <v>0</v>
      </c>
      <c r="AQ106" s="130">
        <v>1.3100000000000001E-4</v>
      </c>
      <c r="AR106" s="130">
        <v>3.9399999999999998E-4</v>
      </c>
      <c r="AS106" s="130">
        <v>4.8200000000000001E-4</v>
      </c>
      <c r="AT106" s="130">
        <v>1E-3</v>
      </c>
      <c r="AU106" s="130">
        <v>3.9240000000000004E-3</v>
      </c>
      <c r="AV106" s="130">
        <v>5.0000000000000001E-3</v>
      </c>
      <c r="AW106" s="130">
        <v>1.7179E-2</v>
      </c>
      <c r="AX106" s="130">
        <v>0.35130400000000001</v>
      </c>
      <c r="AY106" s="130">
        <v>0.39600000000000002</v>
      </c>
      <c r="AZ106" s="130">
        <v>0.32800000000000001</v>
      </c>
      <c r="BA106" s="130">
        <v>0.34499999999999997</v>
      </c>
      <c r="BB106" s="130">
        <v>1.109</v>
      </c>
      <c r="BC106" s="130">
        <v>1.641</v>
      </c>
      <c r="BD106" s="130">
        <v>2.2421533950269201</v>
      </c>
      <c r="BE106" s="131">
        <v>2.2421533950269201</v>
      </c>
      <c r="BF106" s="132">
        <v>-2.7322404371584699E-3</v>
      </c>
      <c r="BG106" s="132">
        <v>1.1630498686300399</v>
      </c>
      <c r="BH106" s="132">
        <v>1.40908393361979E-3</v>
      </c>
    </row>
    <row r="107" spans="1:60">
      <c r="A107" s="136" t="s">
        <v>350</v>
      </c>
      <c r="B107" s="130">
        <v>0</v>
      </c>
      <c r="C107" s="130">
        <v>0</v>
      </c>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0</v>
      </c>
      <c r="W107" s="130">
        <v>0</v>
      </c>
      <c r="X107" s="130">
        <v>0</v>
      </c>
      <c r="Y107" s="130">
        <v>0</v>
      </c>
      <c r="Z107" s="130">
        <v>0</v>
      </c>
      <c r="AA107" s="130">
        <v>0</v>
      </c>
      <c r="AB107" s="130">
        <v>0</v>
      </c>
      <c r="AC107" s="130">
        <v>0</v>
      </c>
      <c r="AD107" s="130">
        <v>0</v>
      </c>
      <c r="AE107" s="130">
        <v>0</v>
      </c>
      <c r="AF107" s="130">
        <v>0</v>
      </c>
      <c r="AG107" s="130">
        <v>0</v>
      </c>
      <c r="AH107" s="130">
        <v>0</v>
      </c>
      <c r="AI107" s="130">
        <v>0</v>
      </c>
      <c r="AJ107" s="130">
        <v>0</v>
      </c>
      <c r="AK107" s="130">
        <v>0</v>
      </c>
      <c r="AL107" s="130">
        <v>0</v>
      </c>
      <c r="AM107" s="130">
        <v>0</v>
      </c>
      <c r="AN107" s="130">
        <v>0</v>
      </c>
      <c r="AO107" s="130">
        <v>0</v>
      </c>
      <c r="AP107" s="130">
        <v>0</v>
      </c>
      <c r="AQ107" s="130">
        <v>0</v>
      </c>
      <c r="AR107" s="130">
        <v>0</v>
      </c>
      <c r="AS107" s="130">
        <v>1.6999999999999999E-3</v>
      </c>
      <c r="AT107" s="130">
        <v>1.1599999999999999E-2</v>
      </c>
      <c r="AU107" s="130">
        <v>4.07E-2</v>
      </c>
      <c r="AV107" s="130">
        <v>4.07E-2</v>
      </c>
      <c r="AW107" s="130">
        <v>4.07E-2</v>
      </c>
      <c r="AX107" s="130">
        <v>6.8900000000000003E-2</v>
      </c>
      <c r="AY107" s="130">
        <v>6.8900000000000003E-2</v>
      </c>
      <c r="AZ107" s="130">
        <v>0.1767</v>
      </c>
      <c r="BA107" s="130">
        <v>0.20979999999999999</v>
      </c>
      <c r="BB107" s="130">
        <v>0.26829199999999997</v>
      </c>
      <c r="BC107" s="130">
        <v>0.31023310405471399</v>
      </c>
      <c r="BD107" s="130">
        <v>4.8360492016015798E-4</v>
      </c>
      <c r="BE107" s="131">
        <v>7.7947049329849102E-4</v>
      </c>
      <c r="BF107" s="132">
        <v>0.60738809737438704</v>
      </c>
      <c r="BG107" s="132">
        <v>-0.27221471206165898</v>
      </c>
      <c r="BH107" s="132">
        <v>4.8985914669072095E-7</v>
      </c>
    </row>
    <row r="108" spans="1:60">
      <c r="A108" s="136" t="s">
        <v>351</v>
      </c>
      <c r="B108" s="130">
        <v>0</v>
      </c>
      <c r="C108" s="130">
        <v>0</v>
      </c>
      <c r="D108" s="130">
        <v>0</v>
      </c>
      <c r="E108" s="130">
        <v>0</v>
      </c>
      <c r="F108" s="130">
        <v>0</v>
      </c>
      <c r="G108" s="130">
        <v>0</v>
      </c>
      <c r="H108" s="130">
        <v>0</v>
      </c>
      <c r="I108" s="130">
        <v>0</v>
      </c>
      <c r="J108" s="130">
        <v>0</v>
      </c>
      <c r="K108" s="130">
        <v>0</v>
      </c>
      <c r="L108" s="130">
        <v>0</v>
      </c>
      <c r="M108" s="130">
        <v>0</v>
      </c>
      <c r="N108" s="130">
        <v>0</v>
      </c>
      <c r="O108" s="130">
        <v>0</v>
      </c>
      <c r="P108" s="130">
        <v>0</v>
      </c>
      <c r="Q108" s="130">
        <v>0</v>
      </c>
      <c r="R108" s="130">
        <v>0</v>
      </c>
      <c r="S108" s="130">
        <v>0</v>
      </c>
      <c r="T108" s="130">
        <v>0</v>
      </c>
      <c r="U108" s="130">
        <v>0</v>
      </c>
      <c r="V108" s="130">
        <v>0</v>
      </c>
      <c r="W108" s="130">
        <v>0</v>
      </c>
      <c r="X108" s="130">
        <v>0</v>
      </c>
      <c r="Y108" s="130">
        <v>0</v>
      </c>
      <c r="Z108" s="130">
        <v>0</v>
      </c>
      <c r="AA108" s="130">
        <v>0</v>
      </c>
      <c r="AB108" s="130">
        <v>0</v>
      </c>
      <c r="AC108" s="130">
        <v>0</v>
      </c>
      <c r="AD108" s="130">
        <v>0</v>
      </c>
      <c r="AE108" s="130">
        <v>0</v>
      </c>
      <c r="AF108" s="130">
        <v>0</v>
      </c>
      <c r="AG108" s="130">
        <v>1.6402179999999999E-3</v>
      </c>
      <c r="AH108" s="130">
        <v>4.9170919999999996E-3</v>
      </c>
      <c r="AI108" s="130">
        <v>5.8542070000000002E-3</v>
      </c>
      <c r="AJ108" s="130">
        <v>5.8160670000000003E-3</v>
      </c>
      <c r="AK108" s="130">
        <v>7.3720489976158102E-3</v>
      </c>
      <c r="AL108" s="130">
        <v>6.9108469976158103E-3</v>
      </c>
      <c r="AM108" s="130">
        <v>8.2399889976158096E-3</v>
      </c>
      <c r="AN108" s="130">
        <v>4.8028289976633099E-3</v>
      </c>
      <c r="AO108" s="130">
        <v>1.15484009990165E-2</v>
      </c>
      <c r="AP108" s="130">
        <v>1.7633918002533201E-2</v>
      </c>
      <c r="AQ108" s="130">
        <v>2.84206069988601E-2</v>
      </c>
      <c r="AR108" s="130">
        <v>4.0856379996637902E-2</v>
      </c>
      <c r="AS108" s="130">
        <v>4.4700986902097402E-2</v>
      </c>
      <c r="AT108" s="130">
        <v>5.8080342988714999E-2</v>
      </c>
      <c r="AU108" s="130">
        <v>6.7700480956766895E-2</v>
      </c>
      <c r="AV108" s="130">
        <v>5.87845890895064E-2</v>
      </c>
      <c r="AW108" s="130">
        <v>7.3443804962150999E-2</v>
      </c>
      <c r="AX108" s="130">
        <v>0.120554738700502</v>
      </c>
      <c r="AY108" s="130">
        <v>0.19809570902099599</v>
      </c>
      <c r="AZ108" s="130">
        <v>0.235109964564052</v>
      </c>
      <c r="BA108" s="130">
        <v>0.23860266980002601</v>
      </c>
      <c r="BB108" s="130">
        <v>0.25030655722379902</v>
      </c>
      <c r="BC108" s="130">
        <v>0.438662113771008</v>
      </c>
      <c r="BD108" s="130">
        <v>0.46105450030941703</v>
      </c>
      <c r="BE108" s="131">
        <v>0.461040996982024</v>
      </c>
      <c r="BF108" s="132">
        <v>-2.7614483356748201E-3</v>
      </c>
      <c r="BG108" s="132">
        <v>0.23019033116605001</v>
      </c>
      <c r="BH108" s="132">
        <v>2.8974175586216701E-4</v>
      </c>
    </row>
    <row r="109" spans="1:60" s="125" customFormat="1">
      <c r="A109" s="133" t="s">
        <v>352</v>
      </c>
      <c r="B109" s="134">
        <v>0</v>
      </c>
      <c r="C109" s="134">
        <v>0</v>
      </c>
      <c r="D109" s="134">
        <v>0</v>
      </c>
      <c r="E109" s="134">
        <v>0</v>
      </c>
      <c r="F109" s="134">
        <v>0</v>
      </c>
      <c r="G109" s="134">
        <v>0</v>
      </c>
      <c r="H109" s="134">
        <v>0</v>
      </c>
      <c r="I109" s="134">
        <v>0</v>
      </c>
      <c r="J109" s="134">
        <v>0</v>
      </c>
      <c r="K109" s="134">
        <v>0</v>
      </c>
      <c r="L109" s="134">
        <v>0</v>
      </c>
      <c r="M109" s="134">
        <v>0</v>
      </c>
      <c r="N109" s="134">
        <v>0</v>
      </c>
      <c r="O109" s="134">
        <v>0</v>
      </c>
      <c r="P109" s="134">
        <v>0</v>
      </c>
      <c r="Q109" s="134">
        <v>0</v>
      </c>
      <c r="R109" s="134">
        <v>0</v>
      </c>
      <c r="S109" s="134">
        <v>0</v>
      </c>
      <c r="T109" s="134">
        <v>0</v>
      </c>
      <c r="U109" s="134">
        <v>0</v>
      </c>
      <c r="V109" s="134">
        <v>0</v>
      </c>
      <c r="W109" s="134">
        <v>0</v>
      </c>
      <c r="X109" s="134">
        <v>0</v>
      </c>
      <c r="Y109" s="134">
        <v>0</v>
      </c>
      <c r="Z109" s="134">
        <v>0</v>
      </c>
      <c r="AA109" s="134">
        <v>3.2323232323232302E-2</v>
      </c>
      <c r="AB109" s="134">
        <v>0.12200090909090899</v>
      </c>
      <c r="AC109" s="134">
        <v>0.22047404040404001</v>
      </c>
      <c r="AD109" s="134">
        <v>0.31183666666666698</v>
      </c>
      <c r="AE109" s="134">
        <v>0.583588080808081</v>
      </c>
      <c r="AF109" s="134">
        <v>1.1216013131313101</v>
      </c>
      <c r="AG109" s="134">
        <v>0.99120506648484896</v>
      </c>
      <c r="AH109" s="134">
        <v>1.21395004149495</v>
      </c>
      <c r="AI109" s="134">
        <v>1.4895501665959601</v>
      </c>
      <c r="AJ109" s="134">
        <v>2.0532490063939401</v>
      </c>
      <c r="AK109" s="134">
        <v>2.5639469797046899</v>
      </c>
      <c r="AL109" s="134">
        <v>3.5174094179774098</v>
      </c>
      <c r="AM109" s="134">
        <v>4.0670132466788296</v>
      </c>
      <c r="AN109" s="134">
        <v>5.3408758551536204</v>
      </c>
      <c r="AO109" s="134">
        <v>9.1866933999731604</v>
      </c>
      <c r="AP109" s="134">
        <v>12.019193605714101</v>
      </c>
      <c r="AQ109" s="134">
        <v>18.569807133841699</v>
      </c>
      <c r="AR109" s="134">
        <v>24.6031314143647</v>
      </c>
      <c r="AS109" s="134">
        <v>36.079894595419198</v>
      </c>
      <c r="AT109" s="134">
        <v>54.847978275086597</v>
      </c>
      <c r="AU109" s="134">
        <v>81.484196549660197</v>
      </c>
      <c r="AV109" s="134">
        <v>113.55108762856101</v>
      </c>
      <c r="AW109" s="134">
        <v>147.72358009362799</v>
      </c>
      <c r="AX109" s="134">
        <v>188.472143425882</v>
      </c>
      <c r="AY109" s="134">
        <v>214.27268709044901</v>
      </c>
      <c r="AZ109" s="134">
        <v>243.06005324685401</v>
      </c>
      <c r="BA109" s="134">
        <v>311.20761354132998</v>
      </c>
      <c r="BB109" s="134">
        <v>387.09777822668798</v>
      </c>
      <c r="BC109" s="134">
        <v>461.951758065283</v>
      </c>
      <c r="BD109" s="134">
        <v>509.36830709449498</v>
      </c>
      <c r="BE109" s="134">
        <v>572.63610606139696</v>
      </c>
      <c r="BF109" s="135">
        <v>0.121136746402829</v>
      </c>
      <c r="BG109" s="135">
        <v>0.249646363087833</v>
      </c>
      <c r="BH109" s="135">
        <v>0.35987383318705601</v>
      </c>
    </row>
    <row r="110" spans="1:6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1"/>
      <c r="BF110" s="132"/>
      <c r="BG110" s="132"/>
      <c r="BH110" s="132"/>
    </row>
    <row r="111" spans="1:60" s="140" customFormat="1">
      <c r="A111" s="721" t="s">
        <v>353</v>
      </c>
      <c r="B111" s="727">
        <v>0</v>
      </c>
      <c r="C111" s="727">
        <v>0</v>
      </c>
      <c r="D111" s="727">
        <v>0</v>
      </c>
      <c r="E111" s="727">
        <v>0</v>
      </c>
      <c r="F111" s="727">
        <v>0</v>
      </c>
      <c r="G111" s="727">
        <v>0</v>
      </c>
      <c r="H111" s="727">
        <v>0</v>
      </c>
      <c r="I111" s="727">
        <v>0</v>
      </c>
      <c r="J111" s="727">
        <v>0</v>
      </c>
      <c r="K111" s="727">
        <v>0</v>
      </c>
      <c r="L111" s="727">
        <v>0</v>
      </c>
      <c r="M111" s="727">
        <v>0</v>
      </c>
      <c r="N111" s="727">
        <v>0</v>
      </c>
      <c r="O111" s="727">
        <v>3.0000000000000001E-3</v>
      </c>
      <c r="P111" s="727">
        <v>6.0000000000000001E-3</v>
      </c>
      <c r="Q111" s="727">
        <v>1.0500000000000001E-2</v>
      </c>
      <c r="R111" s="727">
        <v>1.0500000000000001E-2</v>
      </c>
      <c r="S111" s="727">
        <v>1.8499999999999999E-2</v>
      </c>
      <c r="T111" s="727">
        <v>3.2794949494949502E-2</v>
      </c>
      <c r="U111" s="727">
        <v>4.47555555555555E-2</v>
      </c>
      <c r="V111" s="727">
        <v>6.4220202020201997E-2</v>
      </c>
      <c r="W111" s="727">
        <v>0.138831313131313</v>
      </c>
      <c r="X111" s="727">
        <v>0.19537676767676801</v>
      </c>
      <c r="Y111" s="727">
        <v>0.33157979797979797</v>
      </c>
      <c r="Z111" s="727">
        <v>2.6497767676767698</v>
      </c>
      <c r="AA111" s="727">
        <v>3.6324705158989898</v>
      </c>
      <c r="AB111" s="727">
        <v>4.0867066747070702</v>
      </c>
      <c r="AC111" s="727">
        <v>4.7332120191515203</v>
      </c>
      <c r="AD111" s="727">
        <v>5.6975688193939398</v>
      </c>
      <c r="AE111" s="727">
        <v>7.12292984424242</v>
      </c>
      <c r="AF111" s="727">
        <v>8.2619234436363609</v>
      </c>
      <c r="AG111" s="727">
        <v>9.2046006605959594</v>
      </c>
      <c r="AH111" s="727">
        <v>12.0178164697778</v>
      </c>
      <c r="AI111" s="727">
        <v>15.921260267805</v>
      </c>
      <c r="AJ111" s="727">
        <v>21.2161740066094</v>
      </c>
      <c r="AK111" s="727">
        <v>31.4204345641309</v>
      </c>
      <c r="AL111" s="727">
        <v>38.390451947142097</v>
      </c>
      <c r="AM111" s="727">
        <v>52.330781986707102</v>
      </c>
      <c r="AN111" s="727">
        <v>62.911395301683903</v>
      </c>
      <c r="AO111" s="727">
        <v>85.116192428273195</v>
      </c>
      <c r="AP111" s="727">
        <v>104.083879757882</v>
      </c>
      <c r="AQ111" s="727">
        <v>132.85921603002899</v>
      </c>
      <c r="AR111" s="727">
        <v>170.68262058027901</v>
      </c>
      <c r="AS111" s="727">
        <v>220.600045153997</v>
      </c>
      <c r="AT111" s="727">
        <v>276.02052629907701</v>
      </c>
      <c r="AU111" s="727">
        <v>346.465021938078</v>
      </c>
      <c r="AV111" s="727">
        <v>440.38509198030602</v>
      </c>
      <c r="AW111" s="727">
        <v>530.55442135112003</v>
      </c>
      <c r="AX111" s="727">
        <v>635.49205101167001</v>
      </c>
      <c r="AY111" s="727">
        <v>705.80586078881197</v>
      </c>
      <c r="AZ111" s="727">
        <v>831.42968828186997</v>
      </c>
      <c r="BA111" s="727">
        <v>962.22739540937903</v>
      </c>
      <c r="BB111" s="727">
        <v>1140.31094904253</v>
      </c>
      <c r="BC111" s="727">
        <v>1269.52053571083</v>
      </c>
      <c r="BD111" s="727">
        <v>1418.1700462665499</v>
      </c>
      <c r="BE111" s="727">
        <v>1591.2135122192999</v>
      </c>
      <c r="BF111" s="723">
        <v>0.118953216149656</v>
      </c>
      <c r="BG111" s="723">
        <v>0.17781937153146499</v>
      </c>
      <c r="BH111" s="723">
        <v>1</v>
      </c>
    </row>
    <row r="112" spans="1:60">
      <c r="A112" s="124" t="s">
        <v>354</v>
      </c>
      <c r="B112" s="130">
        <v>0</v>
      </c>
      <c r="C112" s="130">
        <v>0</v>
      </c>
      <c r="D112" s="130">
        <v>0</v>
      </c>
      <c r="E112" s="130">
        <v>0</v>
      </c>
      <c r="F112" s="130">
        <v>0</v>
      </c>
      <c r="G112" s="130">
        <v>0</v>
      </c>
      <c r="H112" s="130">
        <v>0</v>
      </c>
      <c r="I112" s="130">
        <v>0</v>
      </c>
      <c r="J112" s="130">
        <v>0</v>
      </c>
      <c r="K112" s="130">
        <v>0</v>
      </c>
      <c r="L112" s="130">
        <v>0</v>
      </c>
      <c r="M112" s="130">
        <v>0</v>
      </c>
      <c r="N112" s="130">
        <v>0</v>
      </c>
      <c r="O112" s="130">
        <v>3.0000000000000001E-3</v>
      </c>
      <c r="P112" s="130">
        <v>6.0000000000000001E-3</v>
      </c>
      <c r="Q112" s="130">
        <v>1.0500000000000001E-2</v>
      </c>
      <c r="R112" s="130">
        <v>1.0500000000000001E-2</v>
      </c>
      <c r="S112" s="130">
        <v>1.8499999999999999E-2</v>
      </c>
      <c r="T112" s="130">
        <v>3.2794949494949502E-2</v>
      </c>
      <c r="U112" s="130">
        <v>4.47555555555555E-2</v>
      </c>
      <c r="V112" s="130">
        <v>6.4220202020201997E-2</v>
      </c>
      <c r="W112" s="130">
        <v>0.138831313131313</v>
      </c>
      <c r="X112" s="130">
        <v>0.19537676767676801</v>
      </c>
      <c r="Y112" s="130">
        <v>0.33157979797979797</v>
      </c>
      <c r="Z112" s="130">
        <v>2.6497767676767698</v>
      </c>
      <c r="AA112" s="130">
        <v>3.5981371825656598</v>
      </c>
      <c r="AB112" s="130">
        <v>3.9637057656161598</v>
      </c>
      <c r="AC112" s="130">
        <v>4.5124288878383796</v>
      </c>
      <c r="AD112" s="130">
        <v>5.3855331628282803</v>
      </c>
      <c r="AE112" s="130">
        <v>6.5330225715151498</v>
      </c>
      <c r="AF112" s="130">
        <v>7.1336382921212103</v>
      </c>
      <c r="AG112" s="130">
        <v>8.1799812048484792</v>
      </c>
      <c r="AH112" s="130">
        <v>10.7132380262626</v>
      </c>
      <c r="AI112" s="130">
        <v>14.355326609899</v>
      </c>
      <c r="AJ112" s="130">
        <v>19.0772809687879</v>
      </c>
      <c r="AK112" s="130">
        <v>28.7608375866667</v>
      </c>
      <c r="AL112" s="130">
        <v>34.777740291717201</v>
      </c>
      <c r="AM112" s="130">
        <v>48.423173590505101</v>
      </c>
      <c r="AN112" s="130">
        <v>58.233055723030297</v>
      </c>
      <c r="AO112" s="130">
        <v>77.216422745454594</v>
      </c>
      <c r="AP112" s="130">
        <v>94.614205344989301</v>
      </c>
      <c r="AQ112" s="130">
        <v>117.661568885094</v>
      </c>
      <c r="AR112" s="130">
        <v>150.55773337123401</v>
      </c>
      <c r="AS112" s="130">
        <v>189.09225577193001</v>
      </c>
      <c r="AT112" s="130">
        <v>227.06675504167401</v>
      </c>
      <c r="AU112" s="130">
        <v>269.52914861053</v>
      </c>
      <c r="AV112" s="130">
        <v>331.31363107497998</v>
      </c>
      <c r="AW112" s="130">
        <v>383.51485632587202</v>
      </c>
      <c r="AX112" s="130">
        <v>443.84678213064302</v>
      </c>
      <c r="AY112" s="130">
        <v>479.009113552261</v>
      </c>
      <c r="AZ112" s="130">
        <v>559.44321805400398</v>
      </c>
      <c r="BA112" s="130">
        <v>607.95963800828395</v>
      </c>
      <c r="BB112" s="130">
        <v>698.43670257623398</v>
      </c>
      <c r="BC112" s="130">
        <v>744.70560328036402</v>
      </c>
      <c r="BD112" s="130">
        <v>830.83650712756605</v>
      </c>
      <c r="BE112" s="131">
        <v>932.94312275732796</v>
      </c>
      <c r="BF112" s="132">
        <v>0.119828136883866</v>
      </c>
      <c r="BG112" s="132">
        <v>0.13850830181673501</v>
      </c>
      <c r="BH112" s="132">
        <v>0.58630920086653404</v>
      </c>
    </row>
    <row r="113" spans="1:60">
      <c r="A113" s="124" t="s">
        <v>355</v>
      </c>
      <c r="B113" s="130">
        <v>0</v>
      </c>
      <c r="C113" s="130">
        <v>0</v>
      </c>
      <c r="D113" s="130">
        <v>0</v>
      </c>
      <c r="E113" s="130">
        <v>0</v>
      </c>
      <c r="F113" s="130">
        <v>0</v>
      </c>
      <c r="G113" s="130">
        <v>0</v>
      </c>
      <c r="H113" s="130">
        <v>0</v>
      </c>
      <c r="I113" s="130">
        <v>0</v>
      </c>
      <c r="J113" s="130">
        <v>0</v>
      </c>
      <c r="K113" s="130">
        <v>0</v>
      </c>
      <c r="L113" s="130">
        <v>0</v>
      </c>
      <c r="M113" s="130">
        <v>0</v>
      </c>
      <c r="N113" s="130">
        <v>0</v>
      </c>
      <c r="O113" s="130">
        <v>0</v>
      </c>
      <c r="P113" s="130">
        <v>0</v>
      </c>
      <c r="Q113" s="130">
        <v>0</v>
      </c>
      <c r="R113" s="130">
        <v>0</v>
      </c>
      <c r="S113" s="130">
        <v>0</v>
      </c>
      <c r="T113" s="130">
        <v>0</v>
      </c>
      <c r="U113" s="130">
        <v>0</v>
      </c>
      <c r="V113" s="130">
        <v>0</v>
      </c>
      <c r="W113" s="130">
        <v>0</v>
      </c>
      <c r="X113" s="130">
        <v>0</v>
      </c>
      <c r="Y113" s="130">
        <v>0</v>
      </c>
      <c r="Z113" s="130">
        <v>0</v>
      </c>
      <c r="AA113" s="130">
        <v>3.4333333333333299E-2</v>
      </c>
      <c r="AB113" s="130">
        <v>0.12300090909090899</v>
      </c>
      <c r="AC113" s="130">
        <v>0.22078313131313099</v>
      </c>
      <c r="AD113" s="130">
        <v>0.31203565656565702</v>
      </c>
      <c r="AE113" s="130">
        <v>0.58990727272727295</v>
      </c>
      <c r="AF113" s="130">
        <v>1.12828515151515</v>
      </c>
      <c r="AG113" s="130">
        <v>1.0246194557474699</v>
      </c>
      <c r="AH113" s="130">
        <v>1.30457844351515</v>
      </c>
      <c r="AI113" s="130">
        <v>1.56593365790596</v>
      </c>
      <c r="AJ113" s="130">
        <v>2.1388930378215201</v>
      </c>
      <c r="AK113" s="130">
        <v>2.6595969774642798</v>
      </c>
      <c r="AL113" s="130">
        <v>3.6127116554248899</v>
      </c>
      <c r="AM113" s="130">
        <v>3.9076083962020598</v>
      </c>
      <c r="AN113" s="130">
        <v>4.6783395786536204</v>
      </c>
      <c r="AO113" s="130">
        <v>7.8997696828186097</v>
      </c>
      <c r="AP113" s="130">
        <v>9.4696744128928394</v>
      </c>
      <c r="AQ113" s="130">
        <v>15.197647144934599</v>
      </c>
      <c r="AR113" s="130">
        <v>20.124887209044701</v>
      </c>
      <c r="AS113" s="130">
        <v>31.507789382066701</v>
      </c>
      <c r="AT113" s="130">
        <v>48.953771257403098</v>
      </c>
      <c r="AU113" s="130">
        <v>76.935873327548293</v>
      </c>
      <c r="AV113" s="130">
        <v>109.071460905325</v>
      </c>
      <c r="AW113" s="130">
        <v>147.03956502524801</v>
      </c>
      <c r="AX113" s="130">
        <v>191.64526888102699</v>
      </c>
      <c r="AY113" s="130">
        <v>226.796747236551</v>
      </c>
      <c r="AZ113" s="130">
        <v>271.98647022786599</v>
      </c>
      <c r="BA113" s="130">
        <v>354.26775740109503</v>
      </c>
      <c r="BB113" s="130">
        <v>441.87424646629398</v>
      </c>
      <c r="BC113" s="130">
        <v>524.81493243046896</v>
      </c>
      <c r="BD113" s="130">
        <v>587.33353913898202</v>
      </c>
      <c r="BE113" s="131">
        <v>658.27038946197104</v>
      </c>
      <c r="BF113" s="132">
        <v>0.11771556149793901</v>
      </c>
      <c r="BG113" s="132">
        <v>0.28206447009204</v>
      </c>
      <c r="BH113" s="132">
        <v>0.41369079913346601</v>
      </c>
    </row>
    <row r="114" spans="1:60">
      <c r="A114" s="141" t="s">
        <v>356</v>
      </c>
      <c r="B114" s="142">
        <v>0</v>
      </c>
      <c r="C114" s="142">
        <v>0</v>
      </c>
      <c r="D114" s="142">
        <v>0</v>
      </c>
      <c r="E114" s="142">
        <v>0</v>
      </c>
      <c r="F114" s="142">
        <v>0</v>
      </c>
      <c r="G114" s="142">
        <v>0</v>
      </c>
      <c r="H114" s="142">
        <v>0</v>
      </c>
      <c r="I114" s="142">
        <v>0</v>
      </c>
      <c r="J114" s="142">
        <v>0</v>
      </c>
      <c r="K114" s="142">
        <v>0</v>
      </c>
      <c r="L114" s="142">
        <v>0</v>
      </c>
      <c r="M114" s="142">
        <v>0</v>
      </c>
      <c r="N114" s="142">
        <v>0</v>
      </c>
      <c r="O114" s="142">
        <v>3.0000000000000001E-3</v>
      </c>
      <c r="P114" s="142">
        <v>6.0000000000000001E-3</v>
      </c>
      <c r="Q114" s="142">
        <v>1.0500000000000001E-2</v>
      </c>
      <c r="R114" s="142">
        <v>1.0500000000000001E-2</v>
      </c>
      <c r="S114" s="142">
        <v>1.8499999999999999E-2</v>
      </c>
      <c r="T114" s="142">
        <v>3.0099999999999998E-2</v>
      </c>
      <c r="U114" s="142">
        <v>3.8199999999999998E-2</v>
      </c>
      <c r="V114" s="142">
        <v>5.74E-2</v>
      </c>
      <c r="W114" s="142">
        <v>0.1336</v>
      </c>
      <c r="X114" s="142">
        <v>0.1908</v>
      </c>
      <c r="Y114" s="142">
        <v>0.32969999999999999</v>
      </c>
      <c r="Z114" s="142">
        <v>0.50639999999999996</v>
      </c>
      <c r="AA114" s="142">
        <v>0.77046041488888894</v>
      </c>
      <c r="AB114" s="142">
        <v>0.97102798783838395</v>
      </c>
      <c r="AC114" s="142">
        <v>1.5020480797575799</v>
      </c>
      <c r="AD114" s="142">
        <v>2.0673988193939401</v>
      </c>
      <c r="AE114" s="142">
        <v>2.63462459171717</v>
      </c>
      <c r="AF114" s="142">
        <v>3.4704534436363601</v>
      </c>
      <c r="AG114" s="142">
        <v>4.3389993866666696</v>
      </c>
      <c r="AH114" s="142">
        <v>6.6259373999999998</v>
      </c>
      <c r="AI114" s="142">
        <v>10.287427620000001</v>
      </c>
      <c r="AJ114" s="142">
        <v>13.352978090000001</v>
      </c>
      <c r="AK114" s="142">
        <v>21.435586919999999</v>
      </c>
      <c r="AL114" s="142">
        <v>25.857619564444398</v>
      </c>
      <c r="AM114" s="142">
        <v>35.052487728888899</v>
      </c>
      <c r="AN114" s="142">
        <v>42.922933053333303</v>
      </c>
      <c r="AO114" s="142">
        <v>56.993983011111098</v>
      </c>
      <c r="AP114" s="142">
        <v>67.561272900544793</v>
      </c>
      <c r="AQ114" s="142">
        <v>78.095500484425401</v>
      </c>
      <c r="AR114" s="142">
        <v>99.118347984192695</v>
      </c>
      <c r="AS114" s="142">
        <v>112.419043226526</v>
      </c>
      <c r="AT114" s="142">
        <v>123.54772042892699</v>
      </c>
      <c r="AU114" s="142">
        <v>139.25969100229801</v>
      </c>
      <c r="AV114" s="142">
        <v>164.512343852822</v>
      </c>
      <c r="AW114" s="142">
        <v>187.38842903001799</v>
      </c>
      <c r="AX114" s="142">
        <v>209.52169352092599</v>
      </c>
      <c r="AY114" s="142">
        <v>220.771480373298</v>
      </c>
      <c r="AZ114" s="142">
        <v>263.104462433489</v>
      </c>
      <c r="BA114" s="142">
        <v>266.80455960425797</v>
      </c>
      <c r="BB114" s="142">
        <v>312.289714479434</v>
      </c>
      <c r="BC114" s="142">
        <v>320.49902680253501</v>
      </c>
      <c r="BD114" s="142">
        <v>364.512357447868</v>
      </c>
      <c r="BE114" s="134">
        <v>394.68193364817699</v>
      </c>
      <c r="BF114" s="143">
        <v>7.9808570730115505E-2</v>
      </c>
      <c r="BG114" s="143">
        <v>0.114263108473244</v>
      </c>
      <c r="BH114" s="143">
        <v>0.24803832459775099</v>
      </c>
    </row>
    <row r="116" spans="1:60">
      <c r="A116" s="124" t="s">
        <v>357</v>
      </c>
    </row>
    <row r="117" spans="1:60">
      <c r="A117" s="124" t="s">
        <v>883</v>
      </c>
    </row>
    <row r="118" spans="1:60">
      <c r="A118" s="124" t="s">
        <v>395</v>
      </c>
    </row>
    <row r="119" spans="1:60">
      <c r="A119" s="124" t="s">
        <v>496</v>
      </c>
    </row>
    <row r="120" spans="1:60">
      <c r="A120" s="124" t="s">
        <v>362</v>
      </c>
    </row>
    <row r="121" spans="1:60">
      <c r="A121" s="124" t="s">
        <v>899</v>
      </c>
    </row>
    <row r="122" spans="1:60">
      <c r="A122" s="124" t="s">
        <v>861</v>
      </c>
    </row>
    <row r="123" spans="1:60">
      <c r="A123" s="125" t="s">
        <v>885</v>
      </c>
    </row>
    <row r="124" spans="1:60">
      <c r="A124" s="125" t="s">
        <v>372</v>
      </c>
    </row>
  </sheetData>
  <mergeCells count="1">
    <mergeCell ref="BF2:BG2"/>
  </mergeCells>
  <conditionalFormatting sqref="BF4:BH53 BF55:BH114">
    <cfRule type="cellIs" dxfId="133" priority="2" operator="lessThanOrEqual">
      <formula>0</formula>
    </cfRule>
    <cfRule type="cellIs" dxfId="132" priority="3" operator="greaterThan">
      <formula>0</formula>
    </cfRule>
  </conditionalFormatting>
  <conditionalFormatting sqref="BF4:BH53 BF55:BH56">
    <cfRule type="cellIs" dxfId="131" priority="4" operator="lessThanOrEqual">
      <formula>0</formula>
    </cfRule>
    <cfRule type="cellIs" dxfId="130" priority="5" operator="greaterThan">
      <formula>0</formula>
    </cfRule>
  </conditionalFormatting>
  <conditionalFormatting sqref="BF54:BH54">
    <cfRule type="cellIs" dxfId="129" priority="6" operator="lessThanOrEqual">
      <formula>0</formula>
    </cfRule>
    <cfRule type="cellIs" dxfId="128" priority="7" operator="greaterThan">
      <formula>0</formula>
    </cfRule>
  </conditionalFormatting>
  <conditionalFormatting sqref="BF54:BH54">
    <cfRule type="cellIs" dxfId="127" priority="8" operator="lessThanOrEqual">
      <formula>0</formula>
    </cfRule>
    <cfRule type="cellIs" dxfId="126" priority="9" operator="greaterThan">
      <formula>0</formula>
    </cfRule>
  </conditionalFormatting>
  <hyperlinks>
    <hyperlink ref="L1" location="Contents!A1" display="Contents" xr:uid="{00000000-0004-0000-3E00-000000000000}"/>
    <hyperlink ref="BJ1" location="Contents!A1" display="Contents" xr:uid="{00000000-0004-0000-3E00-000001000000}"/>
  </hyperlinks>
  <pageMargins left="0.75" right="0.75" top="1" bottom="1" header="0.51180555555555496" footer="0.51180555555555496"/>
  <pageSetup paperSize="9" firstPageNumber="0"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MJ125"/>
  <sheetViews>
    <sheetView showGridLines="0" showRowColHeaders="0" zoomScaleNormal="100" workbookViewId="0">
      <pane xSplit="1" ySplit="3" topLeftCell="AR103" activePane="bottomRight" state="frozen"/>
      <selection pane="topRight" activeCell="AR1" sqref="AR1"/>
      <selection pane="bottomLeft" activeCell="A103" sqref="A103"/>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720" t="s">
        <v>917</v>
      </c>
      <c r="L1" s="27" t="s">
        <v>88</v>
      </c>
      <c r="BH1" s="127"/>
      <c r="BJ1" s="27" t="s">
        <v>88</v>
      </c>
    </row>
    <row r="2" spans="1:62">
      <c r="BF2" s="11" t="s">
        <v>251</v>
      </c>
      <c r="BG2" s="11"/>
      <c r="BH2" s="127" t="s">
        <v>252</v>
      </c>
    </row>
    <row r="3" spans="1:62">
      <c r="A3" s="124" t="s">
        <v>887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0</v>
      </c>
      <c r="C5" s="174">
        <v>0</v>
      </c>
      <c r="D5" s="174">
        <v>0</v>
      </c>
      <c r="E5" s="174">
        <v>0</v>
      </c>
      <c r="F5" s="174">
        <v>0</v>
      </c>
      <c r="G5" s="174">
        <v>0</v>
      </c>
      <c r="H5" s="174">
        <v>0</v>
      </c>
      <c r="I5" s="174">
        <v>0</v>
      </c>
      <c r="J5" s="174">
        <v>0</v>
      </c>
      <c r="K5" s="174">
        <v>0</v>
      </c>
      <c r="L5" s="174">
        <v>0</v>
      </c>
      <c r="M5" s="174">
        <v>0</v>
      </c>
      <c r="N5" s="174">
        <v>0</v>
      </c>
      <c r="O5" s="174">
        <v>0</v>
      </c>
      <c r="P5" s="174">
        <v>0</v>
      </c>
      <c r="Q5" s="174">
        <v>0</v>
      </c>
      <c r="R5" s="174">
        <v>0</v>
      </c>
      <c r="S5" s="174">
        <v>0</v>
      </c>
      <c r="T5" s="174">
        <v>0</v>
      </c>
      <c r="U5" s="174">
        <v>0</v>
      </c>
      <c r="V5" s="174">
        <v>1.0000000000000001E-5</v>
      </c>
      <c r="W5" s="174">
        <v>1.0000000000000001E-5</v>
      </c>
      <c r="X5" s="174">
        <v>1.0000000000000001E-5</v>
      </c>
      <c r="Y5" s="174">
        <v>1.0000000000000001E-5</v>
      </c>
      <c r="Z5" s="174">
        <v>1.0000000000000001E-5</v>
      </c>
      <c r="AA5" s="174">
        <v>1.9191919191919201E-5</v>
      </c>
      <c r="AB5" s="174">
        <v>1.9191919191919201E-5</v>
      </c>
      <c r="AC5" s="174">
        <v>5.9000000000000003E-4</v>
      </c>
      <c r="AD5" s="174">
        <v>5.9000000000000003E-4</v>
      </c>
      <c r="AE5" s="174">
        <v>5.9000000000000003E-4</v>
      </c>
      <c r="AF5" s="174">
        <v>5.9000000000000003E-4</v>
      </c>
      <c r="AG5" s="174">
        <v>6.2E-4</v>
      </c>
      <c r="AH5" s="174">
        <v>6.2E-4</v>
      </c>
      <c r="AI5" s="174">
        <v>6.2E-4</v>
      </c>
      <c r="AJ5" s="174">
        <v>1.6199999999999999E-3</v>
      </c>
      <c r="AK5" s="174">
        <v>2.64E-3</v>
      </c>
      <c r="AL5" s="174">
        <v>3.2686363636363598E-3</v>
      </c>
      <c r="AM5" s="174">
        <v>3.99774193548387E-3</v>
      </c>
      <c r="AN5" s="174">
        <v>6.7673076923076897E-3</v>
      </c>
      <c r="AO5" s="174">
        <v>9.2092356687898096E-3</v>
      </c>
      <c r="AP5" s="174">
        <v>1.50288607594937E-2</v>
      </c>
      <c r="AQ5" s="174">
        <v>2.3556226415094299E-2</v>
      </c>
      <c r="AR5" s="174">
        <v>2.8469532374999999E-2</v>
      </c>
      <c r="AS5" s="174">
        <v>3.6002649915302103E-2</v>
      </c>
      <c r="AT5" s="174">
        <v>6.2726708754208702E-2</v>
      </c>
      <c r="AU5" s="174">
        <v>8.1889654210819798E-2</v>
      </c>
      <c r="AV5" s="174">
        <v>9.5051937915742707E-2</v>
      </c>
      <c r="AW5" s="174">
        <v>0.10488834214876</v>
      </c>
      <c r="AX5" s="174">
        <v>0.102726075027382</v>
      </c>
      <c r="AY5" s="174">
        <v>0.117425848121938</v>
      </c>
      <c r="AZ5" s="174">
        <v>0.24558677435064899</v>
      </c>
      <c r="BA5" s="174">
        <v>0.280045380311995</v>
      </c>
      <c r="BB5" s="174">
        <v>0.28362253636363599</v>
      </c>
      <c r="BC5" s="174">
        <v>0.29655574534821899</v>
      </c>
      <c r="BD5" s="174">
        <v>0.29114068521346198</v>
      </c>
      <c r="BE5" s="175">
        <v>0.32064891791622302</v>
      </c>
      <c r="BF5" s="132">
        <v>9.8344698000922395E-2</v>
      </c>
      <c r="BG5" s="132">
        <v>0.16591003392293999</v>
      </c>
      <c r="BH5" s="132">
        <v>2.2688642596504199E-2</v>
      </c>
    </row>
    <row r="6" spans="1:62">
      <c r="A6" s="124" t="s">
        <v>256</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1.0000000000000001E-5</v>
      </c>
      <c r="AB6" s="174">
        <v>1.0000000000000001E-5</v>
      </c>
      <c r="AC6" s="174">
        <v>1.0000000000000001E-5</v>
      </c>
      <c r="AD6" s="174">
        <v>1.0000000000000001E-5</v>
      </c>
      <c r="AE6" s="174">
        <v>5.0000000000000002E-5</v>
      </c>
      <c r="AF6" s="174">
        <v>6.9999999999999994E-5</v>
      </c>
      <c r="AG6" s="174">
        <v>6.0000000000000002E-5</v>
      </c>
      <c r="AH6" s="174">
        <v>1.2E-4</v>
      </c>
      <c r="AI6" s="174">
        <v>1.4999999999999999E-4</v>
      </c>
      <c r="AJ6" s="174">
        <v>1.7000000000000001E-4</v>
      </c>
      <c r="AK6" s="174">
        <v>1.9000000000000001E-4</v>
      </c>
      <c r="AL6" s="174">
        <v>1.78831168831169E-4</v>
      </c>
      <c r="AM6" s="174">
        <v>2.0729032258064501E-4</v>
      </c>
      <c r="AN6" s="174">
        <v>1.8634615384615399E-4</v>
      </c>
      <c r="AO6" s="174">
        <v>1.94904458598726E-4</v>
      </c>
      <c r="AP6" s="174">
        <v>1.8398734177215199E-4</v>
      </c>
      <c r="AQ6" s="174">
        <v>4.3301886792452697E-4</v>
      </c>
      <c r="AR6" s="174">
        <v>2.3714999999999899E-3</v>
      </c>
      <c r="AS6" s="174">
        <v>2.42329192546583E-3</v>
      </c>
      <c r="AT6" s="174">
        <v>5.6322206790123302E-3</v>
      </c>
      <c r="AU6" s="174">
        <v>1.1630920245398701E-2</v>
      </c>
      <c r="AV6" s="174">
        <v>1.53776324695121E-2</v>
      </c>
      <c r="AW6" s="174">
        <v>3.4200695303030201E-2</v>
      </c>
      <c r="AX6" s="174">
        <v>3.8568386445782997E-2</v>
      </c>
      <c r="AY6" s="174">
        <v>5.8874735928143497E-2</v>
      </c>
      <c r="AZ6" s="174">
        <v>7.96428269345235E-2</v>
      </c>
      <c r="BA6" s="174">
        <v>9.3955532100591405E-2</v>
      </c>
      <c r="BB6" s="174">
        <v>9.55780349999997E-2</v>
      </c>
      <c r="BC6" s="174">
        <v>0.117108625730994</v>
      </c>
      <c r="BD6" s="174">
        <v>0.149107852092521</v>
      </c>
      <c r="BE6" s="175">
        <v>0.175028721857621</v>
      </c>
      <c r="BF6" s="132">
        <v>0.17063252442124499</v>
      </c>
      <c r="BG6" s="132">
        <v>0.38765685410077999</v>
      </c>
      <c r="BH6" s="132">
        <v>1.2384773166108301E-2</v>
      </c>
    </row>
    <row r="7" spans="1:62">
      <c r="A7" s="124" t="s">
        <v>92</v>
      </c>
      <c r="B7" s="174">
        <v>0</v>
      </c>
      <c r="C7" s="174">
        <v>0</v>
      </c>
      <c r="D7" s="174">
        <v>0</v>
      </c>
      <c r="E7" s="174">
        <v>0</v>
      </c>
      <c r="F7" s="174">
        <v>0</v>
      </c>
      <c r="G7" s="174">
        <v>0</v>
      </c>
      <c r="H7" s="174">
        <v>0</v>
      </c>
      <c r="I7" s="174">
        <v>0</v>
      </c>
      <c r="J7" s="174">
        <v>0</v>
      </c>
      <c r="K7" s="174">
        <v>0</v>
      </c>
      <c r="L7" s="174">
        <v>0</v>
      </c>
      <c r="M7" s="174">
        <v>0</v>
      </c>
      <c r="N7" s="174">
        <v>0</v>
      </c>
      <c r="O7" s="174">
        <v>0</v>
      </c>
      <c r="P7" s="174">
        <v>0</v>
      </c>
      <c r="Q7" s="174">
        <v>0</v>
      </c>
      <c r="R7" s="174">
        <v>0</v>
      </c>
      <c r="S7" s="174">
        <v>0</v>
      </c>
      <c r="T7" s="174">
        <v>2.6949494949495E-5</v>
      </c>
      <c r="U7" s="174">
        <v>6.5555555555555598E-5</v>
      </c>
      <c r="V7" s="174">
        <v>5.8202020202020201E-5</v>
      </c>
      <c r="W7" s="174">
        <v>4.23131313131313E-5</v>
      </c>
      <c r="X7" s="174">
        <v>3.5767676767676803E-5</v>
      </c>
      <c r="Y7" s="174">
        <v>8.7979797979797992E-6</v>
      </c>
      <c r="Z7" s="174">
        <v>2.1333767676767701E-2</v>
      </c>
      <c r="AA7" s="174">
        <v>2.81676767676768E-2</v>
      </c>
      <c r="AB7" s="174">
        <v>2.9807585858585901E-2</v>
      </c>
      <c r="AC7" s="174">
        <v>2.9166898989899E-2</v>
      </c>
      <c r="AD7" s="174">
        <v>3.03618888888889E-2</v>
      </c>
      <c r="AE7" s="174">
        <v>3.4819282828282803E-2</v>
      </c>
      <c r="AF7" s="174">
        <v>3.1962151515151499E-2</v>
      </c>
      <c r="AG7" s="174">
        <v>3.2667363636363599E-2</v>
      </c>
      <c r="AH7" s="174">
        <v>3.3212474747474699E-2</v>
      </c>
      <c r="AI7" s="174">
        <v>3.05625858585859E-2</v>
      </c>
      <c r="AJ7" s="174">
        <v>4.5333313131313099E-2</v>
      </c>
      <c r="AK7" s="174">
        <v>5.64975858585859E-2</v>
      </c>
      <c r="AL7" s="174">
        <v>6.7611940377804006E-2</v>
      </c>
      <c r="AM7" s="174">
        <v>0.10323915542522</v>
      </c>
      <c r="AN7" s="174">
        <v>0.11083153962704</v>
      </c>
      <c r="AO7" s="174">
        <v>0.13922617081644501</v>
      </c>
      <c r="AP7" s="174">
        <v>0.174211353855006</v>
      </c>
      <c r="AQ7" s="174">
        <v>0.25844215494568301</v>
      </c>
      <c r="AR7" s="174">
        <v>0.33275497670454501</v>
      </c>
      <c r="AS7" s="174">
        <v>0.53143574251835102</v>
      </c>
      <c r="AT7" s="174">
        <v>0.70486208978675602</v>
      </c>
      <c r="AU7" s="174">
        <v>0.89742787618516395</v>
      </c>
      <c r="AV7" s="174">
        <v>1.1324845803769401</v>
      </c>
      <c r="AW7" s="174">
        <v>1.31899115757576</v>
      </c>
      <c r="AX7" s="174">
        <v>1.5625825109528999</v>
      </c>
      <c r="AY7" s="174">
        <v>1.6810777321720201</v>
      </c>
      <c r="AZ7" s="174">
        <v>1.7544455173160201</v>
      </c>
      <c r="BA7" s="174">
        <v>2.0757792114039799</v>
      </c>
      <c r="BB7" s="174">
        <v>2.3118426818181801</v>
      </c>
      <c r="BC7" s="174">
        <v>2.4642991589580001</v>
      </c>
      <c r="BD7" s="174">
        <v>2.6642512183862399</v>
      </c>
      <c r="BE7" s="175">
        <v>3.0279173673057098</v>
      </c>
      <c r="BF7" s="132">
        <v>0.133393258186594</v>
      </c>
      <c r="BG7" s="132">
        <v>0.14221300854087901</v>
      </c>
      <c r="BH7" s="132">
        <v>0.214250948997422</v>
      </c>
    </row>
    <row r="8" spans="1:62" s="125" customFormat="1">
      <c r="A8" s="133" t="s">
        <v>257</v>
      </c>
      <c r="B8" s="176">
        <v>0</v>
      </c>
      <c r="C8" s="176">
        <v>0</v>
      </c>
      <c r="D8" s="176">
        <v>0</v>
      </c>
      <c r="E8" s="176">
        <v>0</v>
      </c>
      <c r="F8" s="176">
        <v>0</v>
      </c>
      <c r="G8" s="176">
        <v>0</v>
      </c>
      <c r="H8" s="176">
        <v>0</v>
      </c>
      <c r="I8" s="176">
        <v>0</v>
      </c>
      <c r="J8" s="176">
        <v>0</v>
      </c>
      <c r="K8" s="176">
        <v>0</v>
      </c>
      <c r="L8" s="176">
        <v>0</v>
      </c>
      <c r="M8" s="176">
        <v>0</v>
      </c>
      <c r="N8" s="176">
        <v>0</v>
      </c>
      <c r="O8" s="176">
        <v>0</v>
      </c>
      <c r="P8" s="176">
        <v>0</v>
      </c>
      <c r="Q8" s="176">
        <v>0</v>
      </c>
      <c r="R8" s="176">
        <v>0</v>
      </c>
      <c r="S8" s="176">
        <v>0</v>
      </c>
      <c r="T8" s="176">
        <v>2.6949494949495E-5</v>
      </c>
      <c r="U8" s="176">
        <v>6.5555555555555598E-5</v>
      </c>
      <c r="V8" s="176">
        <v>6.8202020202020201E-5</v>
      </c>
      <c r="W8" s="176">
        <v>5.23131313131313E-5</v>
      </c>
      <c r="X8" s="176">
        <v>4.5767676767676802E-5</v>
      </c>
      <c r="Y8" s="176">
        <v>1.87979797979798E-5</v>
      </c>
      <c r="Z8" s="176">
        <v>2.1343767676767701E-2</v>
      </c>
      <c r="AA8" s="176">
        <v>2.8196868686868701E-2</v>
      </c>
      <c r="AB8" s="176">
        <v>2.9836777777777799E-2</v>
      </c>
      <c r="AC8" s="176">
        <v>2.9766898989899E-2</v>
      </c>
      <c r="AD8" s="176">
        <v>3.09618888888889E-2</v>
      </c>
      <c r="AE8" s="176">
        <v>3.5459282828282798E-2</v>
      </c>
      <c r="AF8" s="176">
        <v>3.26221515151515E-2</v>
      </c>
      <c r="AG8" s="176">
        <v>3.3347363636363599E-2</v>
      </c>
      <c r="AH8" s="176">
        <v>3.3952474747474697E-2</v>
      </c>
      <c r="AI8" s="176">
        <v>3.13325858585859E-2</v>
      </c>
      <c r="AJ8" s="176">
        <v>4.7123313131313099E-2</v>
      </c>
      <c r="AK8" s="176">
        <v>5.9327585858585899E-2</v>
      </c>
      <c r="AL8" s="176">
        <v>7.1059407910271599E-2</v>
      </c>
      <c r="AM8" s="176">
        <v>0.107444187683284</v>
      </c>
      <c r="AN8" s="176">
        <v>0.11778519347319399</v>
      </c>
      <c r="AO8" s="176">
        <v>0.148630310943833</v>
      </c>
      <c r="AP8" s="176">
        <v>0.18942420195627199</v>
      </c>
      <c r="AQ8" s="176">
        <v>0.282431400228702</v>
      </c>
      <c r="AR8" s="176">
        <v>0.36359600907954498</v>
      </c>
      <c r="AS8" s="176">
        <v>0.56986168435911899</v>
      </c>
      <c r="AT8" s="176">
        <v>0.77322101921997699</v>
      </c>
      <c r="AU8" s="176">
        <v>0.99094845064138204</v>
      </c>
      <c r="AV8" s="176">
        <v>1.2429141507621899</v>
      </c>
      <c r="AW8" s="176">
        <v>1.4580801950275499</v>
      </c>
      <c r="AX8" s="176">
        <v>1.7038769724260701</v>
      </c>
      <c r="AY8" s="176">
        <v>1.8573783162221</v>
      </c>
      <c r="AZ8" s="176">
        <v>2.0796751186011901</v>
      </c>
      <c r="BA8" s="176">
        <v>2.44978012381657</v>
      </c>
      <c r="BB8" s="176">
        <v>2.69104325318182</v>
      </c>
      <c r="BC8" s="176">
        <v>2.8779635300372099</v>
      </c>
      <c r="BD8" s="176">
        <v>3.10449975569222</v>
      </c>
      <c r="BE8" s="176">
        <v>3.5235950070795501</v>
      </c>
      <c r="BF8" s="135">
        <v>0.131894983040036</v>
      </c>
      <c r="BG8" s="135">
        <v>0.149129034402806</v>
      </c>
      <c r="BH8" s="135">
        <v>0.249324364760034</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0</v>
      </c>
      <c r="C10" s="174">
        <v>0</v>
      </c>
      <c r="D10" s="174">
        <v>0</v>
      </c>
      <c r="E10" s="174">
        <v>0</v>
      </c>
      <c r="F10" s="174">
        <v>0</v>
      </c>
      <c r="G10" s="174">
        <v>0</v>
      </c>
      <c r="H10" s="174">
        <v>0</v>
      </c>
      <c r="I10" s="174">
        <v>0</v>
      </c>
      <c r="J10" s="174">
        <v>0</v>
      </c>
      <c r="K10" s="174">
        <v>0</v>
      </c>
      <c r="L10" s="174">
        <v>0</v>
      </c>
      <c r="M10" s="174">
        <v>0</v>
      </c>
      <c r="N10" s="174">
        <v>0</v>
      </c>
      <c r="O10" s="174">
        <v>0</v>
      </c>
      <c r="P10" s="174">
        <v>0</v>
      </c>
      <c r="Q10" s="174">
        <v>0</v>
      </c>
      <c r="R10" s="174">
        <v>0</v>
      </c>
      <c r="S10" s="174">
        <v>0</v>
      </c>
      <c r="T10" s="174">
        <v>0</v>
      </c>
      <c r="U10" s="174">
        <v>0</v>
      </c>
      <c r="V10" s="174">
        <v>0</v>
      </c>
      <c r="W10" s="174">
        <v>0</v>
      </c>
      <c r="X10" s="174">
        <v>0</v>
      </c>
      <c r="Y10" s="174">
        <v>0</v>
      </c>
      <c r="Z10" s="174">
        <v>0</v>
      </c>
      <c r="AA10" s="174">
        <v>0</v>
      </c>
      <c r="AB10" s="174">
        <v>0</v>
      </c>
      <c r="AC10" s="174">
        <v>0</v>
      </c>
      <c r="AD10" s="174">
        <v>0</v>
      </c>
      <c r="AE10" s="174">
        <v>0</v>
      </c>
      <c r="AF10" s="174">
        <v>0</v>
      </c>
      <c r="AG10" s="174">
        <v>9.6180000000000004E-5</v>
      </c>
      <c r="AH10" s="174">
        <v>1.4592000000000001E-4</v>
      </c>
      <c r="AI10" s="174">
        <v>3.2540999999999999E-4</v>
      </c>
      <c r="AJ10" s="174">
        <v>3.4780999999999999E-4</v>
      </c>
      <c r="AK10" s="174">
        <v>3.4758E-4</v>
      </c>
      <c r="AL10" s="174">
        <v>4.9040474025973996E-4</v>
      </c>
      <c r="AM10" s="174">
        <v>7.2457838709677404E-4</v>
      </c>
      <c r="AN10" s="174">
        <v>7.6454884615384598E-4</v>
      </c>
      <c r="AO10" s="174">
        <v>7.0600242038216501E-4</v>
      </c>
      <c r="AP10" s="174">
        <v>6.9450055348101202E-4</v>
      </c>
      <c r="AQ10" s="174">
        <v>6.7012075471698104E-4</v>
      </c>
      <c r="AR10" s="174">
        <v>5.8898306250000003E-4</v>
      </c>
      <c r="AS10" s="174">
        <v>3.9866552385093201E-4</v>
      </c>
      <c r="AT10" s="174">
        <v>3.4785332566666602E-4</v>
      </c>
      <c r="AU10" s="174">
        <v>2.3796292936196299E-4</v>
      </c>
      <c r="AV10" s="174">
        <v>2.4807037499999999E-4</v>
      </c>
      <c r="AW10" s="174">
        <v>3.4296294483605401E-3</v>
      </c>
      <c r="AX10" s="174">
        <v>4.1785118089156604E-3</v>
      </c>
      <c r="AY10" s="174">
        <v>5.6755762275449099E-3</v>
      </c>
      <c r="AZ10" s="174">
        <v>5.4035862701785602E-3</v>
      </c>
      <c r="BA10" s="174">
        <v>4.9553802958579802E-3</v>
      </c>
      <c r="BB10" s="174">
        <v>5.5041029999999998E-3</v>
      </c>
      <c r="BC10" s="174">
        <v>1.26403321052632E-2</v>
      </c>
      <c r="BD10" s="174">
        <v>4.4535939937009397E-2</v>
      </c>
      <c r="BE10" s="175">
        <v>8.4111704548061703E-2</v>
      </c>
      <c r="BF10" s="132">
        <v>0.88346515794429803</v>
      </c>
      <c r="BG10" s="132">
        <v>0.62454387947391699</v>
      </c>
      <c r="BH10" s="132">
        <v>5.9516196564004496E-3</v>
      </c>
    </row>
    <row r="11" spans="1:62">
      <c r="A11" s="124" t="s">
        <v>259</v>
      </c>
      <c r="B11" s="174">
        <v>0</v>
      </c>
      <c r="C11" s="174">
        <v>0</v>
      </c>
      <c r="D11" s="174">
        <v>0</v>
      </c>
      <c r="E11" s="174">
        <v>0</v>
      </c>
      <c r="F11" s="174">
        <v>0</v>
      </c>
      <c r="G11" s="174">
        <v>0</v>
      </c>
      <c r="H11" s="174">
        <v>0</v>
      </c>
      <c r="I11" s="174">
        <v>0</v>
      </c>
      <c r="J11" s="174">
        <v>0</v>
      </c>
      <c r="K11" s="174">
        <v>0</v>
      </c>
      <c r="L11" s="174">
        <v>0</v>
      </c>
      <c r="M11" s="174">
        <v>0</v>
      </c>
      <c r="N11" s="174">
        <v>0</v>
      </c>
      <c r="O11" s="174">
        <v>0</v>
      </c>
      <c r="P11" s="174">
        <v>0</v>
      </c>
      <c r="Q11" s="174">
        <v>0</v>
      </c>
      <c r="R11" s="174">
        <v>0</v>
      </c>
      <c r="S11" s="174">
        <v>0</v>
      </c>
      <c r="T11" s="174">
        <v>0</v>
      </c>
      <c r="U11" s="174">
        <v>0</v>
      </c>
      <c r="V11" s="174">
        <v>0</v>
      </c>
      <c r="W11" s="174">
        <v>0</v>
      </c>
      <c r="X11" s="174">
        <v>0</v>
      </c>
      <c r="Y11" s="174">
        <v>0</v>
      </c>
      <c r="Z11" s="174">
        <v>0</v>
      </c>
      <c r="AA11" s="174">
        <v>0</v>
      </c>
      <c r="AB11" s="174">
        <v>0</v>
      </c>
      <c r="AC11" s="174">
        <v>0</v>
      </c>
      <c r="AD11" s="174">
        <v>0</v>
      </c>
      <c r="AE11" s="174">
        <v>0</v>
      </c>
      <c r="AF11" s="174">
        <v>0</v>
      </c>
      <c r="AG11" s="174">
        <v>2.0000000000000002E-5</v>
      </c>
      <c r="AH11" s="174">
        <v>4.0000000000000003E-5</v>
      </c>
      <c r="AI11" s="174">
        <v>5.0000000000000002E-5</v>
      </c>
      <c r="AJ11" s="174">
        <v>2.0000000000000002E-5</v>
      </c>
      <c r="AK11" s="174">
        <v>1.0000000000000001E-5</v>
      </c>
      <c r="AL11" s="174">
        <v>3.46733766233766E-4</v>
      </c>
      <c r="AM11" s="174">
        <v>6.0212903225806403E-4</v>
      </c>
      <c r="AN11" s="174">
        <v>5.98269230769231E-4</v>
      </c>
      <c r="AO11" s="174">
        <v>5.9445859872611498E-4</v>
      </c>
      <c r="AP11" s="174">
        <v>8.9960126582278499E-4</v>
      </c>
      <c r="AQ11" s="174">
        <v>2.28056603773585E-3</v>
      </c>
      <c r="AR11" s="174">
        <v>6.3378513104087597E-3</v>
      </c>
      <c r="AS11" s="174">
        <v>1.12421739130435E-2</v>
      </c>
      <c r="AT11" s="174">
        <v>1.1692222222222199E-2</v>
      </c>
      <c r="AU11" s="174">
        <v>2.0430268343558301E-2</v>
      </c>
      <c r="AV11" s="174">
        <v>2.5233515670731701E-2</v>
      </c>
      <c r="AW11" s="174">
        <v>4.6827272727272697E-2</v>
      </c>
      <c r="AX11" s="174">
        <v>6.06088553438748E-2</v>
      </c>
      <c r="AY11" s="174">
        <v>0.111866377563436</v>
      </c>
      <c r="AZ11" s="174">
        <v>0.196948358961411</v>
      </c>
      <c r="BA11" s="174">
        <v>0.303183279022468</v>
      </c>
      <c r="BB11" s="174">
        <v>0.38135932423519697</v>
      </c>
      <c r="BC11" s="174">
        <v>0.43372494770064102</v>
      </c>
      <c r="BD11" s="174">
        <v>0.49907706995214601</v>
      </c>
      <c r="BE11" s="175">
        <v>0.50637398530678002</v>
      </c>
      <c r="BF11" s="132">
        <v>1.18486306658419E-2</v>
      </c>
      <c r="BG11" s="132">
        <v>0.45554975525130198</v>
      </c>
      <c r="BH11" s="132">
        <v>3.5830273332763098E-2</v>
      </c>
    </row>
    <row r="12" spans="1:62">
      <c r="A12" s="124" t="s">
        <v>260</v>
      </c>
      <c r="B12" s="174">
        <v>0</v>
      </c>
      <c r="C12" s="174">
        <v>0</v>
      </c>
      <c r="D12" s="174">
        <v>0</v>
      </c>
      <c r="E12" s="174">
        <v>0</v>
      </c>
      <c r="F12" s="174">
        <v>0</v>
      </c>
      <c r="G12" s="174">
        <v>0</v>
      </c>
      <c r="H12" s="174">
        <v>0</v>
      </c>
      <c r="I12" s="174">
        <v>0</v>
      </c>
      <c r="J12" s="174">
        <v>0</v>
      </c>
      <c r="K12" s="174">
        <v>0</v>
      </c>
      <c r="L12" s="174">
        <v>0</v>
      </c>
      <c r="M12" s="174">
        <v>0</v>
      </c>
      <c r="N12" s="174">
        <v>0</v>
      </c>
      <c r="O12" s="174">
        <v>0</v>
      </c>
      <c r="P12" s="174">
        <v>0</v>
      </c>
      <c r="Q12" s="174">
        <v>0</v>
      </c>
      <c r="R12" s="174">
        <v>0</v>
      </c>
      <c r="S12" s="174">
        <v>0</v>
      </c>
      <c r="T12" s="174">
        <v>0</v>
      </c>
      <c r="U12" s="174">
        <v>0</v>
      </c>
      <c r="V12" s="174">
        <v>0</v>
      </c>
      <c r="W12" s="174">
        <v>0</v>
      </c>
      <c r="X12" s="174">
        <v>0</v>
      </c>
      <c r="Y12" s="174">
        <v>0</v>
      </c>
      <c r="Z12" s="174">
        <v>0</v>
      </c>
      <c r="AA12" s="174">
        <v>0</v>
      </c>
      <c r="AB12" s="174">
        <v>0</v>
      </c>
      <c r="AC12" s="174">
        <v>0</v>
      </c>
      <c r="AD12" s="174">
        <v>0</v>
      </c>
      <c r="AE12" s="174">
        <v>0</v>
      </c>
      <c r="AF12" s="174">
        <v>0</v>
      </c>
      <c r="AG12" s="174">
        <v>0</v>
      </c>
      <c r="AH12" s="174">
        <v>0</v>
      </c>
      <c r="AI12" s="174">
        <v>0</v>
      </c>
      <c r="AJ12" s="174">
        <v>0</v>
      </c>
      <c r="AK12" s="174">
        <v>0</v>
      </c>
      <c r="AL12" s="174">
        <v>6.9545454545454606E-5</v>
      </c>
      <c r="AM12" s="174">
        <v>6.9096774193548398E-5</v>
      </c>
      <c r="AN12" s="174">
        <v>6.8653846153846095E-5</v>
      </c>
      <c r="AO12" s="174">
        <v>4.87261146496815E-5</v>
      </c>
      <c r="AP12" s="174">
        <v>6.77848101265823E-5</v>
      </c>
      <c r="AQ12" s="174">
        <v>6.7358490566037704E-5</v>
      </c>
      <c r="AR12" s="174">
        <v>1.071E-4</v>
      </c>
      <c r="AS12" s="174">
        <v>3.6228822484471999E-4</v>
      </c>
      <c r="AT12" s="174">
        <v>7.4624541111111096E-4</v>
      </c>
      <c r="AU12" s="174">
        <v>3.0536734030674798E-3</v>
      </c>
      <c r="AV12" s="174">
        <v>3.1495202999999999E-3</v>
      </c>
      <c r="AW12" s="174">
        <v>3.7868654454545399E-3</v>
      </c>
      <c r="AX12" s="174">
        <v>5.0238892528915603E-3</v>
      </c>
      <c r="AY12" s="174">
        <v>1.3221400451497001E-2</v>
      </c>
      <c r="AZ12" s="174">
        <v>1.9258401519642799E-2</v>
      </c>
      <c r="BA12" s="174">
        <v>2.21971264631361E-2</v>
      </c>
      <c r="BB12" s="174">
        <v>3.2630034210750003E-2</v>
      </c>
      <c r="BC12" s="174">
        <v>3.21022158853684E-2</v>
      </c>
      <c r="BD12" s="174">
        <v>4.3637859627015302E-2</v>
      </c>
      <c r="BE12" s="175">
        <v>4.99639856450763E-2</v>
      </c>
      <c r="BF12" s="132">
        <v>0.14184042134477201</v>
      </c>
      <c r="BG12" s="132">
        <v>0.50209768481135497</v>
      </c>
      <c r="BH12" s="132">
        <v>3.5353776347194299E-3</v>
      </c>
    </row>
    <row r="13" spans="1:62">
      <c r="A13" s="124" t="s">
        <v>261</v>
      </c>
      <c r="B13" s="174">
        <v>0</v>
      </c>
      <c r="C13" s="174">
        <v>0</v>
      </c>
      <c r="D13" s="174">
        <v>0</v>
      </c>
      <c r="E13" s="174">
        <v>0</v>
      </c>
      <c r="F13" s="174">
        <v>0</v>
      </c>
      <c r="G13" s="174">
        <v>0</v>
      </c>
      <c r="H13" s="174">
        <v>0</v>
      </c>
      <c r="I13" s="174">
        <v>0</v>
      </c>
      <c r="J13" s="174">
        <v>0</v>
      </c>
      <c r="K13" s="174">
        <v>0</v>
      </c>
      <c r="L13" s="174">
        <v>0</v>
      </c>
      <c r="M13" s="174">
        <v>0</v>
      </c>
      <c r="N13" s="174">
        <v>0</v>
      </c>
      <c r="O13" s="174">
        <v>0</v>
      </c>
      <c r="P13" s="174">
        <v>0</v>
      </c>
      <c r="Q13" s="174">
        <v>0</v>
      </c>
      <c r="R13" s="174">
        <v>0</v>
      </c>
      <c r="S13" s="174">
        <v>0</v>
      </c>
      <c r="T13" s="174">
        <v>0</v>
      </c>
      <c r="U13" s="174">
        <v>0</v>
      </c>
      <c r="V13" s="174">
        <v>0</v>
      </c>
      <c r="W13" s="174">
        <v>0</v>
      </c>
      <c r="X13" s="174">
        <v>0</v>
      </c>
      <c r="Y13" s="174">
        <v>0</v>
      </c>
      <c r="Z13" s="174">
        <v>0</v>
      </c>
      <c r="AA13" s="174">
        <v>0</v>
      </c>
      <c r="AB13" s="174">
        <v>0</v>
      </c>
      <c r="AC13" s="174">
        <v>0</v>
      </c>
      <c r="AD13" s="174">
        <v>0</v>
      </c>
      <c r="AE13" s="174">
        <v>0</v>
      </c>
      <c r="AF13" s="174">
        <v>0</v>
      </c>
      <c r="AG13" s="174">
        <v>0</v>
      </c>
      <c r="AH13" s="174">
        <v>0</v>
      </c>
      <c r="AI13" s="174">
        <v>0</v>
      </c>
      <c r="AJ13" s="174">
        <v>0</v>
      </c>
      <c r="AK13" s="174">
        <v>0</v>
      </c>
      <c r="AL13" s="174">
        <v>0</v>
      </c>
      <c r="AM13" s="174">
        <v>0</v>
      </c>
      <c r="AN13" s="174">
        <v>0</v>
      </c>
      <c r="AO13" s="174">
        <v>5.0665414012738804E-4</v>
      </c>
      <c r="AP13" s="174">
        <v>4.7914177215189899E-4</v>
      </c>
      <c r="AQ13" s="174">
        <v>6.0604736458301598E-4</v>
      </c>
      <c r="AR13" s="174">
        <v>4.7708244767249698E-4</v>
      </c>
      <c r="AS13" s="174">
        <v>5.1239003146769904E-4</v>
      </c>
      <c r="AT13" s="174">
        <v>5.4501824361666404E-4</v>
      </c>
      <c r="AU13" s="174">
        <v>3.6203667154784998E-4</v>
      </c>
      <c r="AV13" s="174">
        <v>3.8503704394755802E-4</v>
      </c>
      <c r="AW13" s="174">
        <v>5.0865277778726998E-4</v>
      </c>
      <c r="AX13" s="174">
        <v>5.3112016854216595E-4</v>
      </c>
      <c r="AY13" s="174">
        <v>6.4342727997844301E-4</v>
      </c>
      <c r="AZ13" s="174">
        <v>6.2272318996607103E-4</v>
      </c>
      <c r="BA13" s="174">
        <v>4.6069604899881599E-4</v>
      </c>
      <c r="BB13" s="174">
        <v>2.7642772979999999E-5</v>
      </c>
      <c r="BC13" s="174">
        <v>4.9601683726842099E-4</v>
      </c>
      <c r="BD13" s="174">
        <v>5.6449471973781201E-4</v>
      </c>
      <c r="BE13" s="175">
        <v>2.5777632180767299E-4</v>
      </c>
      <c r="BF13" s="132">
        <v>-0.54459801672389596</v>
      </c>
      <c r="BG13" s="132">
        <v>3.5173475039045302E-3</v>
      </c>
      <c r="BH13" s="132">
        <v>1.82398708011977E-5</v>
      </c>
    </row>
    <row r="14" spans="1:62">
      <c r="A14" s="124" t="s">
        <v>262</v>
      </c>
      <c r="B14" s="174">
        <v>0</v>
      </c>
      <c r="C14" s="174">
        <v>0</v>
      </c>
      <c r="D14" s="174">
        <v>0</v>
      </c>
      <c r="E14" s="174">
        <v>0</v>
      </c>
      <c r="F14" s="174">
        <v>0</v>
      </c>
      <c r="G14" s="174">
        <v>0</v>
      </c>
      <c r="H14" s="174">
        <v>0</v>
      </c>
      <c r="I14" s="174">
        <v>0</v>
      </c>
      <c r="J14" s="174">
        <v>0</v>
      </c>
      <c r="K14" s="174">
        <v>0</v>
      </c>
      <c r="L14" s="174">
        <v>0</v>
      </c>
      <c r="M14" s="174">
        <v>0</v>
      </c>
      <c r="N14" s="174">
        <v>0</v>
      </c>
      <c r="O14" s="174">
        <v>0</v>
      </c>
      <c r="P14" s="174">
        <v>0</v>
      </c>
      <c r="Q14" s="174">
        <v>0</v>
      </c>
      <c r="R14" s="174">
        <v>0</v>
      </c>
      <c r="S14" s="174">
        <v>0</v>
      </c>
      <c r="T14" s="174">
        <v>0</v>
      </c>
      <c r="U14" s="174">
        <v>0</v>
      </c>
      <c r="V14" s="174">
        <v>0</v>
      </c>
      <c r="W14" s="174">
        <v>0</v>
      </c>
      <c r="X14" s="174">
        <v>0</v>
      </c>
      <c r="Y14" s="174">
        <v>0</v>
      </c>
      <c r="Z14" s="174">
        <v>0</v>
      </c>
      <c r="AA14" s="174">
        <v>0</v>
      </c>
      <c r="AB14" s="174">
        <v>0</v>
      </c>
      <c r="AC14" s="174">
        <v>0</v>
      </c>
      <c r="AD14" s="174">
        <v>0</v>
      </c>
      <c r="AE14" s="174">
        <v>0</v>
      </c>
      <c r="AF14" s="174">
        <v>0</v>
      </c>
      <c r="AG14" s="174">
        <v>0</v>
      </c>
      <c r="AH14" s="174">
        <v>0</v>
      </c>
      <c r="AI14" s="174">
        <v>0</v>
      </c>
      <c r="AJ14" s="174">
        <v>0</v>
      </c>
      <c r="AK14" s="174">
        <v>0</v>
      </c>
      <c r="AL14" s="174">
        <v>0</v>
      </c>
      <c r="AM14" s="174">
        <v>0</v>
      </c>
      <c r="AN14" s="174">
        <v>0</v>
      </c>
      <c r="AO14" s="174">
        <v>0</v>
      </c>
      <c r="AP14" s="174">
        <v>0</v>
      </c>
      <c r="AQ14" s="174">
        <v>0</v>
      </c>
      <c r="AR14" s="174">
        <v>9.2004159374999999E-6</v>
      </c>
      <c r="AS14" s="174">
        <v>2.5491710124223602E-5</v>
      </c>
      <c r="AT14" s="174">
        <v>3.0263935178888899E-5</v>
      </c>
      <c r="AU14" s="174">
        <v>3.2241230061349703E-5</v>
      </c>
      <c r="AV14" s="174">
        <v>3.1203323780487799E-5</v>
      </c>
      <c r="AW14" s="174">
        <v>2.2239412363636301E-5</v>
      </c>
      <c r="AX14" s="174">
        <v>5.2262380247855404E-4</v>
      </c>
      <c r="AY14" s="174">
        <v>7.3057469343197504E-4</v>
      </c>
      <c r="AZ14" s="174">
        <v>8.9984324338767796E-4</v>
      </c>
      <c r="BA14" s="174">
        <v>7.6009992827165602E-4</v>
      </c>
      <c r="BB14" s="174">
        <v>6.6060000000000001E-4</v>
      </c>
      <c r="BC14" s="174">
        <v>7.18095848393158E-4</v>
      </c>
      <c r="BD14" s="174">
        <v>7.6241956352314695E-4</v>
      </c>
      <c r="BE14" s="175">
        <v>7.5961883859591904E-4</v>
      </c>
      <c r="BF14" s="132">
        <v>-6.3956730233076797E-3</v>
      </c>
      <c r="BG14" s="132">
        <v>0.38078755262908098</v>
      </c>
      <c r="BH14" s="132">
        <v>5.3749504132046902E-5</v>
      </c>
    </row>
    <row r="15" spans="1:62">
      <c r="A15" s="124" t="s">
        <v>263</v>
      </c>
      <c r="B15" s="174">
        <v>0</v>
      </c>
      <c r="C15" s="174">
        <v>0</v>
      </c>
      <c r="D15" s="174">
        <v>0</v>
      </c>
      <c r="E15" s="174">
        <v>0</v>
      </c>
      <c r="F15" s="174">
        <v>0</v>
      </c>
      <c r="G15" s="174">
        <v>0</v>
      </c>
      <c r="H15" s="174">
        <v>0</v>
      </c>
      <c r="I15" s="174">
        <v>0</v>
      </c>
      <c r="J15" s="174">
        <v>0</v>
      </c>
      <c r="K15" s="174">
        <v>0</v>
      </c>
      <c r="L15" s="174">
        <v>0</v>
      </c>
      <c r="M15" s="174">
        <v>0</v>
      </c>
      <c r="N15" s="174">
        <v>0</v>
      </c>
      <c r="O15" s="174">
        <v>0</v>
      </c>
      <c r="P15" s="174">
        <v>0</v>
      </c>
      <c r="Q15" s="174">
        <v>0</v>
      </c>
      <c r="R15" s="174">
        <v>0</v>
      </c>
      <c r="S15" s="174">
        <v>0</v>
      </c>
      <c r="T15" s="174">
        <v>0</v>
      </c>
      <c r="U15" s="174">
        <v>0</v>
      </c>
      <c r="V15" s="174">
        <v>0</v>
      </c>
      <c r="W15" s="174">
        <v>0</v>
      </c>
      <c r="X15" s="174">
        <v>0</v>
      </c>
      <c r="Y15" s="174">
        <v>0</v>
      </c>
      <c r="Z15" s="174">
        <v>0</v>
      </c>
      <c r="AA15" s="174">
        <v>0</v>
      </c>
      <c r="AB15" s="174">
        <v>0</v>
      </c>
      <c r="AC15" s="174">
        <v>0</v>
      </c>
      <c r="AD15" s="174">
        <v>0</v>
      </c>
      <c r="AE15" s="174">
        <v>0</v>
      </c>
      <c r="AF15" s="174">
        <v>0</v>
      </c>
      <c r="AG15" s="174">
        <v>3.9999999999999998E-6</v>
      </c>
      <c r="AH15" s="174">
        <v>6.0000000000000002E-6</v>
      </c>
      <c r="AI15" s="174">
        <v>5.0000000000000004E-6</v>
      </c>
      <c r="AJ15" s="174">
        <v>6.0000000000000002E-6</v>
      </c>
      <c r="AK15" s="174">
        <v>7.9999999999999996E-6</v>
      </c>
      <c r="AL15" s="174">
        <v>1.1922077922077901E-5</v>
      </c>
      <c r="AM15" s="174">
        <v>1.1845161290322601E-5</v>
      </c>
      <c r="AN15" s="174">
        <v>1.17692307692308E-5</v>
      </c>
      <c r="AO15" s="174">
        <v>1.16942675159236E-5</v>
      </c>
      <c r="AP15" s="174">
        <v>1.1620253164557E-5</v>
      </c>
      <c r="AQ15" s="174">
        <v>1.15471698113208E-5</v>
      </c>
      <c r="AR15" s="174">
        <v>1.1474999999999999E-5</v>
      </c>
      <c r="AS15" s="174">
        <v>1.14037267080745E-5</v>
      </c>
      <c r="AT15" s="174">
        <v>1.13333333333333E-5</v>
      </c>
      <c r="AU15" s="174">
        <v>1.12638036809816E-5</v>
      </c>
      <c r="AV15" s="174">
        <v>1.11951219512195E-5</v>
      </c>
      <c r="AW15" s="174">
        <v>1.11272727272727E-5</v>
      </c>
      <c r="AX15" s="174">
        <v>1.10602409638554E-5</v>
      </c>
      <c r="AY15" s="174">
        <v>2.3591317365269401E-3</v>
      </c>
      <c r="AZ15" s="174">
        <v>5.4130501260575298E-3</v>
      </c>
      <c r="BA15" s="174">
        <v>9.5431679185477292E-3</v>
      </c>
      <c r="BB15" s="174">
        <v>9.6608904120000002E-3</v>
      </c>
      <c r="BC15" s="174">
        <v>1.3442867817307001E-2</v>
      </c>
      <c r="BD15" s="174">
        <v>1.4753297828758701E-2</v>
      </c>
      <c r="BE15" s="175">
        <v>1.6022465306122499E-2</v>
      </c>
      <c r="BF15" s="132">
        <v>8.3058734662207603E-2</v>
      </c>
      <c r="BG15" s="132">
        <v>1.0485810202672099</v>
      </c>
      <c r="BH15" s="132">
        <v>1.1337259180786701E-3</v>
      </c>
    </row>
    <row r="16" spans="1:62">
      <c r="A16" s="124" t="s">
        <v>264</v>
      </c>
      <c r="B16" s="174">
        <v>0</v>
      </c>
      <c r="C16" s="174">
        <v>0</v>
      </c>
      <c r="D16" s="174">
        <v>0</v>
      </c>
      <c r="E16" s="174">
        <v>0</v>
      </c>
      <c r="F16" s="174">
        <v>0</v>
      </c>
      <c r="G16" s="174">
        <v>0</v>
      </c>
      <c r="H16" s="174">
        <v>0</v>
      </c>
      <c r="I16" s="174">
        <v>0</v>
      </c>
      <c r="J16" s="174">
        <v>0</v>
      </c>
      <c r="K16" s="174">
        <v>0</v>
      </c>
      <c r="L16" s="174">
        <v>0</v>
      </c>
      <c r="M16" s="174">
        <v>0</v>
      </c>
      <c r="N16" s="174">
        <v>0</v>
      </c>
      <c r="O16" s="174">
        <v>0</v>
      </c>
      <c r="P16" s="174">
        <v>0</v>
      </c>
      <c r="Q16" s="174">
        <v>0</v>
      </c>
      <c r="R16" s="174">
        <v>0</v>
      </c>
      <c r="S16" s="174">
        <v>0</v>
      </c>
      <c r="T16" s="174">
        <v>0</v>
      </c>
      <c r="U16" s="174">
        <v>0</v>
      </c>
      <c r="V16" s="174">
        <v>0</v>
      </c>
      <c r="W16" s="174">
        <v>0</v>
      </c>
      <c r="X16" s="174">
        <v>0</v>
      </c>
      <c r="Y16" s="174">
        <v>0</v>
      </c>
      <c r="Z16" s="174">
        <v>0</v>
      </c>
      <c r="AA16" s="174">
        <v>0</v>
      </c>
      <c r="AB16" s="174">
        <v>0</v>
      </c>
      <c r="AC16" s="174">
        <v>0</v>
      </c>
      <c r="AD16" s="174">
        <v>0</v>
      </c>
      <c r="AE16" s="174">
        <v>0</v>
      </c>
      <c r="AF16" s="174">
        <v>0</v>
      </c>
      <c r="AG16" s="174">
        <v>0</v>
      </c>
      <c r="AH16" s="174">
        <v>0</v>
      </c>
      <c r="AI16" s="174">
        <v>0</v>
      </c>
      <c r="AJ16" s="174">
        <v>0</v>
      </c>
      <c r="AK16" s="174">
        <v>0</v>
      </c>
      <c r="AL16" s="174">
        <v>0</v>
      </c>
      <c r="AM16" s="174">
        <v>0</v>
      </c>
      <c r="AN16" s="174">
        <v>0</v>
      </c>
      <c r="AO16" s="174">
        <v>0</v>
      </c>
      <c r="AP16" s="174">
        <v>0</v>
      </c>
      <c r="AQ16" s="174">
        <v>0</v>
      </c>
      <c r="AR16" s="174">
        <v>0</v>
      </c>
      <c r="AS16" s="174">
        <v>0</v>
      </c>
      <c r="AT16" s="174">
        <v>0</v>
      </c>
      <c r="AU16" s="174">
        <v>0</v>
      </c>
      <c r="AV16" s="174">
        <v>0</v>
      </c>
      <c r="AW16" s="174">
        <v>0</v>
      </c>
      <c r="AX16" s="174">
        <v>0</v>
      </c>
      <c r="AY16" s="174">
        <v>0</v>
      </c>
      <c r="AZ16" s="174">
        <v>0</v>
      </c>
      <c r="BA16" s="174">
        <v>0</v>
      </c>
      <c r="BB16" s="174">
        <v>0</v>
      </c>
      <c r="BC16" s="174">
        <v>0</v>
      </c>
      <c r="BD16" s="174">
        <v>0</v>
      </c>
      <c r="BE16" s="175">
        <v>0</v>
      </c>
      <c r="BF16" s="132">
        <v>0</v>
      </c>
      <c r="BG16" s="132">
        <v>0</v>
      </c>
      <c r="BH16" s="132">
        <v>0</v>
      </c>
    </row>
    <row r="17" spans="1:60">
      <c r="A17" s="124" t="s">
        <v>265</v>
      </c>
      <c r="B17" s="174">
        <v>0</v>
      </c>
      <c r="C17" s="174">
        <v>0</v>
      </c>
      <c r="D17" s="174">
        <v>0</v>
      </c>
      <c r="E17" s="174">
        <v>0</v>
      </c>
      <c r="F17" s="174">
        <v>0</v>
      </c>
      <c r="G17" s="174">
        <v>0</v>
      </c>
      <c r="H17" s="174">
        <v>0</v>
      </c>
      <c r="I17" s="174">
        <v>0</v>
      </c>
      <c r="J17" s="174">
        <v>0</v>
      </c>
      <c r="K17" s="174">
        <v>0</v>
      </c>
      <c r="L17" s="174">
        <v>0</v>
      </c>
      <c r="M17" s="174">
        <v>0</v>
      </c>
      <c r="N17" s="174">
        <v>0</v>
      </c>
      <c r="O17" s="174">
        <v>0</v>
      </c>
      <c r="P17" s="174">
        <v>0</v>
      </c>
      <c r="Q17" s="174">
        <v>0</v>
      </c>
      <c r="R17" s="174">
        <v>0</v>
      </c>
      <c r="S17" s="174">
        <v>0</v>
      </c>
      <c r="T17" s="174">
        <v>0</v>
      </c>
      <c r="U17" s="174">
        <v>0</v>
      </c>
      <c r="V17" s="174">
        <v>0</v>
      </c>
      <c r="W17" s="174">
        <v>0</v>
      </c>
      <c r="X17" s="174">
        <v>0</v>
      </c>
      <c r="Y17" s="174">
        <v>0</v>
      </c>
      <c r="Z17" s="174">
        <v>0</v>
      </c>
      <c r="AA17" s="174">
        <v>0</v>
      </c>
      <c r="AB17" s="174">
        <v>0</v>
      </c>
      <c r="AC17" s="174">
        <v>0</v>
      </c>
      <c r="AD17" s="174">
        <v>0</v>
      </c>
      <c r="AE17" s="174">
        <v>0</v>
      </c>
      <c r="AF17" s="174">
        <v>0</v>
      </c>
      <c r="AG17" s="174">
        <v>0</v>
      </c>
      <c r="AH17" s="174">
        <v>0</v>
      </c>
      <c r="AI17" s="174">
        <v>0</v>
      </c>
      <c r="AJ17" s="174">
        <v>0</v>
      </c>
      <c r="AK17" s="174">
        <v>0</v>
      </c>
      <c r="AL17" s="174">
        <v>0</v>
      </c>
      <c r="AM17" s="174">
        <v>0</v>
      </c>
      <c r="AN17" s="174">
        <v>0</v>
      </c>
      <c r="AO17" s="174">
        <v>0</v>
      </c>
      <c r="AP17" s="174">
        <v>0</v>
      </c>
      <c r="AQ17" s="174">
        <v>0</v>
      </c>
      <c r="AR17" s="174">
        <v>0</v>
      </c>
      <c r="AS17" s="174">
        <v>0</v>
      </c>
      <c r="AT17" s="174">
        <v>0</v>
      </c>
      <c r="AU17" s="174">
        <v>0</v>
      </c>
      <c r="AV17" s="174">
        <v>0</v>
      </c>
      <c r="AW17" s="174">
        <v>0</v>
      </c>
      <c r="AX17" s="174">
        <v>0</v>
      </c>
      <c r="AY17" s="174">
        <v>0</v>
      </c>
      <c r="AZ17" s="174">
        <v>1.1474999999999999E-5</v>
      </c>
      <c r="BA17" s="174">
        <v>0</v>
      </c>
      <c r="BB17" s="174">
        <v>0</v>
      </c>
      <c r="BC17" s="174">
        <v>0</v>
      </c>
      <c r="BD17" s="174">
        <v>0</v>
      </c>
      <c r="BE17" s="175">
        <v>0</v>
      </c>
      <c r="BF17" s="132">
        <v>0</v>
      </c>
      <c r="BG17" s="132">
        <v>0</v>
      </c>
      <c r="BH17" s="132">
        <v>0</v>
      </c>
    </row>
    <row r="18" spans="1:60">
      <c r="A18" s="124" t="s">
        <v>189</v>
      </c>
      <c r="B18" s="174">
        <v>0</v>
      </c>
      <c r="C18" s="174">
        <v>0</v>
      </c>
      <c r="D18" s="174">
        <v>0</v>
      </c>
      <c r="E18" s="174">
        <v>0</v>
      </c>
      <c r="F18" s="174">
        <v>0</v>
      </c>
      <c r="G18" s="174">
        <v>0</v>
      </c>
      <c r="H18" s="174">
        <v>0</v>
      </c>
      <c r="I18" s="174">
        <v>0</v>
      </c>
      <c r="J18" s="174">
        <v>0</v>
      </c>
      <c r="K18" s="174">
        <v>0</v>
      </c>
      <c r="L18" s="174">
        <v>0</v>
      </c>
      <c r="M18" s="174">
        <v>0</v>
      </c>
      <c r="N18" s="174">
        <v>0</v>
      </c>
      <c r="O18" s="174">
        <v>0</v>
      </c>
      <c r="P18" s="174">
        <v>0</v>
      </c>
      <c r="Q18" s="174">
        <v>0</v>
      </c>
      <c r="R18" s="174">
        <v>0</v>
      </c>
      <c r="S18" s="174">
        <v>0</v>
      </c>
      <c r="T18" s="174">
        <v>0</v>
      </c>
      <c r="U18" s="174">
        <v>0</v>
      </c>
      <c r="V18" s="174">
        <v>0</v>
      </c>
      <c r="W18" s="174">
        <v>0</v>
      </c>
      <c r="X18" s="174">
        <v>0</v>
      </c>
      <c r="Y18" s="174">
        <v>0</v>
      </c>
      <c r="Z18" s="174">
        <v>0</v>
      </c>
      <c r="AA18" s="174">
        <v>0</v>
      </c>
      <c r="AB18" s="174">
        <v>0</v>
      </c>
      <c r="AC18" s="174">
        <v>0</v>
      </c>
      <c r="AD18" s="174">
        <v>0</v>
      </c>
      <c r="AE18" s="174">
        <v>0</v>
      </c>
      <c r="AF18" s="174">
        <v>0</v>
      </c>
      <c r="AG18" s="174">
        <v>2.2590363000000001E-4</v>
      </c>
      <c r="AH18" s="174">
        <v>7.5712469999999999E-4</v>
      </c>
      <c r="AI18" s="174">
        <v>6.4208431310000004E-4</v>
      </c>
      <c r="AJ18" s="174">
        <v>9.9656085670000007E-4</v>
      </c>
      <c r="AK18" s="174">
        <v>1.749790818E-3</v>
      </c>
      <c r="AL18" s="174">
        <v>1.7825911047467499E-3</v>
      </c>
      <c r="AM18" s="174">
        <v>2.51032891494193E-3</v>
      </c>
      <c r="AN18" s="174">
        <v>2.2579646189423101E-3</v>
      </c>
      <c r="AO18" s="174">
        <v>2.48926154967516E-3</v>
      </c>
      <c r="AP18" s="174">
        <v>1.95910800556329E-3</v>
      </c>
      <c r="AQ18" s="174">
        <v>2.6189233418490599E-3</v>
      </c>
      <c r="AR18" s="174">
        <v>2.29879339689375E-3</v>
      </c>
      <c r="AS18" s="174">
        <v>1.8823485950496899E-3</v>
      </c>
      <c r="AT18" s="174">
        <v>3.9797619763333302E-3</v>
      </c>
      <c r="AU18" s="174">
        <v>4.8985605986134901E-3</v>
      </c>
      <c r="AV18" s="174">
        <v>6.9200512902932903E-3</v>
      </c>
      <c r="AW18" s="174">
        <v>1.0471287081818201E-2</v>
      </c>
      <c r="AX18" s="174">
        <v>1.2433360849107801E-2</v>
      </c>
      <c r="AY18" s="174">
        <v>1.91841264444126E-2</v>
      </c>
      <c r="AZ18" s="174">
        <v>2.8553904146584101E-2</v>
      </c>
      <c r="BA18" s="174">
        <v>2.9870956790880501E-2</v>
      </c>
      <c r="BB18" s="174">
        <v>2.8886172101472402E-2</v>
      </c>
      <c r="BC18" s="174">
        <v>3.9686498691621698E-2</v>
      </c>
      <c r="BD18" s="174">
        <v>3.9224837981468003E-2</v>
      </c>
      <c r="BE18" s="175">
        <v>3.2209996169309099E-2</v>
      </c>
      <c r="BF18" s="132">
        <v>-0.18108034683353399</v>
      </c>
      <c r="BG18" s="132">
        <v>0.25710167774763798</v>
      </c>
      <c r="BH18" s="132">
        <v>2.2791316305366799E-3</v>
      </c>
    </row>
    <row r="19" spans="1:60">
      <c r="A19" s="124" t="s">
        <v>266</v>
      </c>
      <c r="B19" s="174">
        <v>0</v>
      </c>
      <c r="C19" s="174">
        <v>0</v>
      </c>
      <c r="D19" s="174">
        <v>0</v>
      </c>
      <c r="E19" s="174">
        <v>0</v>
      </c>
      <c r="F19" s="174">
        <v>0</v>
      </c>
      <c r="G19" s="174">
        <v>0</v>
      </c>
      <c r="H19" s="174">
        <v>0</v>
      </c>
      <c r="I19" s="174">
        <v>0</v>
      </c>
      <c r="J19" s="174">
        <v>0</v>
      </c>
      <c r="K19" s="174">
        <v>0</v>
      </c>
      <c r="L19" s="174">
        <v>0</v>
      </c>
      <c r="M19" s="174">
        <v>0</v>
      </c>
      <c r="N19" s="174">
        <v>0</v>
      </c>
      <c r="O19" s="174">
        <v>0</v>
      </c>
      <c r="P19" s="174">
        <v>0</v>
      </c>
      <c r="Q19" s="174">
        <v>0</v>
      </c>
      <c r="R19" s="174">
        <v>0</v>
      </c>
      <c r="S19" s="174">
        <v>0</v>
      </c>
      <c r="T19" s="174">
        <v>0</v>
      </c>
      <c r="U19" s="174">
        <v>0</v>
      </c>
      <c r="V19" s="174">
        <v>0</v>
      </c>
      <c r="W19" s="174">
        <v>0</v>
      </c>
      <c r="X19" s="174">
        <v>0</v>
      </c>
      <c r="Y19" s="174">
        <v>0</v>
      </c>
      <c r="Z19" s="174">
        <v>0</v>
      </c>
      <c r="AA19" s="174">
        <v>0</v>
      </c>
      <c r="AB19" s="174">
        <v>0</v>
      </c>
      <c r="AC19" s="174">
        <v>0</v>
      </c>
      <c r="AD19" s="174">
        <v>1.7171717171717201E-5</v>
      </c>
      <c r="AE19" s="174">
        <v>7.7777777777777795E-5</v>
      </c>
      <c r="AF19" s="174">
        <v>7.7777777777777795E-5</v>
      </c>
      <c r="AG19" s="174">
        <v>7.3656222222222206E-5</v>
      </c>
      <c r="AH19" s="174">
        <v>8.0215279797979806E-5</v>
      </c>
      <c r="AI19" s="174">
        <v>9.1229488888888903E-5</v>
      </c>
      <c r="AJ19" s="174">
        <v>1.14348346464646E-4</v>
      </c>
      <c r="AK19" s="174">
        <v>3.9549713939393902E-4</v>
      </c>
      <c r="AL19" s="174">
        <v>4.7765628972845398E-4</v>
      </c>
      <c r="AM19" s="174">
        <v>6.01333148093842E-4</v>
      </c>
      <c r="AN19" s="174">
        <v>6.3447540874125895E-4</v>
      </c>
      <c r="AO19" s="174">
        <v>9.2888018702953095E-4</v>
      </c>
      <c r="AP19" s="174">
        <v>1.0328503332566201E-3</v>
      </c>
      <c r="AQ19" s="174">
        <v>1.1814415176672399E-3</v>
      </c>
      <c r="AR19" s="174">
        <v>1.2293295000661199E-3</v>
      </c>
      <c r="AS19" s="174">
        <v>1.3206418806312101E-3</v>
      </c>
      <c r="AT19" s="174">
        <v>1.82527178384716E-3</v>
      </c>
      <c r="AU19" s="174">
        <v>2.6430290521846302E-3</v>
      </c>
      <c r="AV19" s="174">
        <v>3.2677915254278201E-3</v>
      </c>
      <c r="AW19" s="174">
        <v>6.2023916433383303E-3</v>
      </c>
      <c r="AX19" s="174">
        <v>9.2857503817587502E-3</v>
      </c>
      <c r="AY19" s="174">
        <v>9.7118234677544095E-3</v>
      </c>
      <c r="AZ19" s="174">
        <v>1.04291643135718E-2</v>
      </c>
      <c r="BA19" s="174">
        <v>1.05340878068465E-2</v>
      </c>
      <c r="BB19" s="174">
        <v>1.18821283062819E-2</v>
      </c>
      <c r="BC19" s="174">
        <v>1.2628345429084999E-2</v>
      </c>
      <c r="BD19" s="174">
        <v>1.6530938298847601E-2</v>
      </c>
      <c r="BE19" s="175">
        <v>2.0035565276211E-2</v>
      </c>
      <c r="BF19" s="132">
        <v>0.20869263034965699</v>
      </c>
      <c r="BG19" s="132">
        <v>0.24651352898551199</v>
      </c>
      <c r="BH19" s="132">
        <v>1.41768692913428E-3</v>
      </c>
    </row>
    <row r="20" spans="1:60">
      <c r="A20" s="124" t="s">
        <v>267</v>
      </c>
      <c r="B20" s="174">
        <v>0</v>
      </c>
      <c r="C20" s="174">
        <v>0</v>
      </c>
      <c r="D20" s="174">
        <v>0</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74">
        <v>0</v>
      </c>
      <c r="AH20" s="174">
        <v>0</v>
      </c>
      <c r="AI20" s="174">
        <v>0</v>
      </c>
      <c r="AJ20" s="174">
        <v>0</v>
      </c>
      <c r="AK20" s="174">
        <v>1.028E-5</v>
      </c>
      <c r="AL20" s="174">
        <v>1.02132467532468E-5</v>
      </c>
      <c r="AM20" s="174">
        <v>1.01473548387097E-5</v>
      </c>
      <c r="AN20" s="174">
        <v>1.00823076923077E-5</v>
      </c>
      <c r="AO20" s="174">
        <v>1.00180891719745E-5</v>
      </c>
      <c r="AP20" s="174">
        <v>9.9546835443037902E-6</v>
      </c>
      <c r="AQ20" s="174">
        <v>9.8920754716981095E-6</v>
      </c>
      <c r="AR20" s="174">
        <v>4.6645874088048901E-5</v>
      </c>
      <c r="AS20" s="174">
        <v>1.1890285804914401E-4</v>
      </c>
      <c r="AT20" s="174">
        <v>4.4690166756735901E-4</v>
      </c>
      <c r="AU20" s="174">
        <v>7.0621232992768999E-4</v>
      </c>
      <c r="AV20" s="174">
        <v>1.09672079175763E-3</v>
      </c>
      <c r="AW20" s="174">
        <v>1.1062641817120599E-3</v>
      </c>
      <c r="AX20" s="174">
        <v>1.38840126615019E-3</v>
      </c>
      <c r="AY20" s="174">
        <v>6.8469196108886399E-3</v>
      </c>
      <c r="AZ20" s="174">
        <v>1.8973730356517501E-2</v>
      </c>
      <c r="BA20" s="174">
        <v>2.7494113073141101E-2</v>
      </c>
      <c r="BB20" s="174">
        <v>3.4575095303416403E-2</v>
      </c>
      <c r="BC20" s="174">
        <v>4.2930562875951199E-2</v>
      </c>
      <c r="BD20" s="174">
        <v>4.3053697732172602E-2</v>
      </c>
      <c r="BE20" s="175">
        <v>4.89199845606604E-2</v>
      </c>
      <c r="BF20" s="132">
        <v>0.133150599610453</v>
      </c>
      <c r="BG20" s="132">
        <v>0.57899170395327304</v>
      </c>
      <c r="BH20" s="132">
        <v>3.4615056640026499E-3</v>
      </c>
    </row>
    <row r="21" spans="1:60" s="125" customFormat="1">
      <c r="A21" s="133" t="s">
        <v>268</v>
      </c>
      <c r="B21" s="176">
        <v>0</v>
      </c>
      <c r="C21" s="176">
        <v>0</v>
      </c>
      <c r="D21" s="176">
        <v>0</v>
      </c>
      <c r="E21" s="176">
        <v>0</v>
      </c>
      <c r="F21" s="176">
        <v>0</v>
      </c>
      <c r="G21" s="176">
        <v>0</v>
      </c>
      <c r="H21" s="176">
        <v>0</v>
      </c>
      <c r="I21" s="176">
        <v>0</v>
      </c>
      <c r="J21" s="176">
        <v>0</v>
      </c>
      <c r="K21" s="176">
        <v>0</v>
      </c>
      <c r="L21" s="176">
        <v>0</v>
      </c>
      <c r="M21" s="176">
        <v>0</v>
      </c>
      <c r="N21" s="176">
        <v>0</v>
      </c>
      <c r="O21" s="176">
        <v>0</v>
      </c>
      <c r="P21" s="176">
        <v>0</v>
      </c>
      <c r="Q21" s="176">
        <v>0</v>
      </c>
      <c r="R21" s="176">
        <v>0</v>
      </c>
      <c r="S21" s="176">
        <v>0</v>
      </c>
      <c r="T21" s="176">
        <v>0</v>
      </c>
      <c r="U21" s="176">
        <v>0</v>
      </c>
      <c r="V21" s="176">
        <v>0</v>
      </c>
      <c r="W21" s="176">
        <v>0</v>
      </c>
      <c r="X21" s="176">
        <v>0</v>
      </c>
      <c r="Y21" s="176">
        <v>0</v>
      </c>
      <c r="Z21" s="176">
        <v>0</v>
      </c>
      <c r="AA21" s="176">
        <v>0</v>
      </c>
      <c r="AB21" s="176">
        <v>0</v>
      </c>
      <c r="AC21" s="176">
        <v>0</v>
      </c>
      <c r="AD21" s="176">
        <v>1.7171717171717201E-5</v>
      </c>
      <c r="AE21" s="176">
        <v>7.7777777777777795E-5</v>
      </c>
      <c r="AF21" s="176">
        <v>7.7777777777777795E-5</v>
      </c>
      <c r="AG21" s="176">
        <v>4.1973985222222202E-4</v>
      </c>
      <c r="AH21" s="176">
        <v>1.02925997979798E-3</v>
      </c>
      <c r="AI21" s="176">
        <v>1.1137238019888901E-3</v>
      </c>
      <c r="AJ21" s="176">
        <v>1.48471920316465E-3</v>
      </c>
      <c r="AK21" s="176">
        <v>2.5211479573939398E-3</v>
      </c>
      <c r="AL21" s="176">
        <v>3.1890666801894902E-3</v>
      </c>
      <c r="AM21" s="176">
        <v>4.5294587727131999E-3</v>
      </c>
      <c r="AN21" s="176">
        <v>4.34576348922203E-3</v>
      </c>
      <c r="AO21" s="176">
        <v>5.2956953672779403E-3</v>
      </c>
      <c r="AP21" s="176">
        <v>5.1545616771110497E-3</v>
      </c>
      <c r="AQ21" s="176">
        <v>7.4458967524012E-3</v>
      </c>
      <c r="AR21" s="176">
        <v>1.1106461007566701E-2</v>
      </c>
      <c r="AS21" s="176">
        <v>1.5874306463769201E-2</v>
      </c>
      <c r="AT21" s="176">
        <v>1.9624871898876701E-2</v>
      </c>
      <c r="AU21" s="176">
        <v>3.23752483620037E-2</v>
      </c>
      <c r="AV21" s="176">
        <v>4.0343105442889701E-2</v>
      </c>
      <c r="AW21" s="176">
        <v>7.2365729990834501E-2</v>
      </c>
      <c r="AX21" s="176">
        <v>9.3983573114683402E-2</v>
      </c>
      <c r="AY21" s="176">
        <v>0.170239357475471</v>
      </c>
      <c r="AZ21" s="176">
        <v>0.286514237127317</v>
      </c>
      <c r="BA21" s="176">
        <v>0.40899890734814898</v>
      </c>
      <c r="BB21" s="176">
        <v>0.50518599034209699</v>
      </c>
      <c r="BC21" s="176">
        <v>0.588369883190899</v>
      </c>
      <c r="BD21" s="176">
        <v>0.70214055564067901</v>
      </c>
      <c r="BE21" s="176">
        <v>0.75865508197262399</v>
      </c>
      <c r="BF21" s="135">
        <v>7.7536752152777402E-2</v>
      </c>
      <c r="BG21" s="135">
        <v>0.43008457652983201</v>
      </c>
      <c r="BH21" s="135">
        <v>5.3681310140568497E-2</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0</v>
      </c>
      <c r="C23" s="174">
        <v>0</v>
      </c>
      <c r="D23" s="174">
        <v>0</v>
      </c>
      <c r="E23" s="174">
        <v>0</v>
      </c>
      <c r="F23" s="174">
        <v>0</v>
      </c>
      <c r="G23" s="174">
        <v>0</v>
      </c>
      <c r="H23" s="174">
        <v>0</v>
      </c>
      <c r="I23" s="174">
        <v>0</v>
      </c>
      <c r="J23" s="174">
        <v>0</v>
      </c>
      <c r="K23" s="174">
        <v>0</v>
      </c>
      <c r="L23" s="174">
        <v>0</v>
      </c>
      <c r="M23" s="174">
        <v>0</v>
      </c>
      <c r="N23" s="174">
        <v>0</v>
      </c>
      <c r="O23" s="174">
        <v>0</v>
      </c>
      <c r="P23" s="174">
        <v>0</v>
      </c>
      <c r="Q23" s="174">
        <v>0</v>
      </c>
      <c r="R23" s="174">
        <v>0</v>
      </c>
      <c r="S23" s="174">
        <v>0</v>
      </c>
      <c r="T23" s="174">
        <v>0</v>
      </c>
      <c r="U23" s="174">
        <v>0</v>
      </c>
      <c r="V23" s="174">
        <v>0</v>
      </c>
      <c r="W23" s="174">
        <v>0</v>
      </c>
      <c r="X23" s="174">
        <v>0</v>
      </c>
      <c r="Y23" s="174">
        <v>0</v>
      </c>
      <c r="Z23" s="174">
        <v>0</v>
      </c>
      <c r="AA23" s="174">
        <v>0</v>
      </c>
      <c r="AB23" s="174">
        <v>0</v>
      </c>
      <c r="AC23" s="174">
        <v>0</v>
      </c>
      <c r="AD23" s="174">
        <v>0</v>
      </c>
      <c r="AE23" s="174">
        <v>0</v>
      </c>
      <c r="AF23" s="174">
        <v>1.0000000000000001E-5</v>
      </c>
      <c r="AG23" s="174">
        <v>5.0000000000000002E-5</v>
      </c>
      <c r="AH23" s="174">
        <v>2.0000000000000001E-4</v>
      </c>
      <c r="AI23" s="174">
        <v>4.4999999999999999E-4</v>
      </c>
      <c r="AJ23" s="174">
        <v>5.1000000000000004E-4</v>
      </c>
      <c r="AK23" s="174">
        <v>6.7000000000000002E-4</v>
      </c>
      <c r="AL23" s="174">
        <v>1.70883116883117E-3</v>
      </c>
      <c r="AM23" s="174">
        <v>2.0038064516129002E-3</v>
      </c>
      <c r="AN23" s="174">
        <v>3.5896153846153799E-3</v>
      </c>
      <c r="AO23" s="174">
        <v>9.0045859872611503E-3</v>
      </c>
      <c r="AP23" s="174">
        <v>1.2891477454554E-2</v>
      </c>
      <c r="AQ23" s="174">
        <v>1.6866498522165999E-2</v>
      </c>
      <c r="AR23" s="174">
        <v>1.9480580869158898E-2</v>
      </c>
      <c r="AS23" s="174">
        <v>1.9113191523507201E-2</v>
      </c>
      <c r="AT23" s="174">
        <v>1.8454823810133102E-2</v>
      </c>
      <c r="AU23" s="174">
        <v>1.93729326143805E-2</v>
      </c>
      <c r="AV23" s="174">
        <v>1.8063668481814101E-2</v>
      </c>
      <c r="AW23" s="174">
        <v>2.2829723631159999E-2</v>
      </c>
      <c r="AX23" s="174">
        <v>2.9062917413122301E-2</v>
      </c>
      <c r="AY23" s="174">
        <v>3.5233683190509499E-2</v>
      </c>
      <c r="AZ23" s="174">
        <v>4.4081696105208297E-2</v>
      </c>
      <c r="BA23" s="174">
        <v>4.7392322826568002E-2</v>
      </c>
      <c r="BB23" s="174">
        <v>5.9143600223999997E-2</v>
      </c>
      <c r="BC23" s="174">
        <v>5.3956474017368403E-2</v>
      </c>
      <c r="BD23" s="174">
        <v>6.66560530025406E-2</v>
      </c>
      <c r="BE23" s="175">
        <v>6.0343057226903501E-2</v>
      </c>
      <c r="BF23" s="132">
        <v>-9.71834848434142E-2</v>
      </c>
      <c r="BG23" s="132">
        <v>0.13703273733028601</v>
      </c>
      <c r="BH23" s="132">
        <v>4.2697853699270004E-3</v>
      </c>
    </row>
    <row r="24" spans="1:60">
      <c r="A24" s="136" t="s">
        <v>270</v>
      </c>
      <c r="B24" s="174">
        <v>0</v>
      </c>
      <c r="C24" s="174">
        <v>0</v>
      </c>
      <c r="D24" s="174">
        <v>0</v>
      </c>
      <c r="E24" s="174">
        <v>0</v>
      </c>
      <c r="F24" s="174">
        <v>0</v>
      </c>
      <c r="G24" s="174">
        <v>0</v>
      </c>
      <c r="H24" s="174">
        <v>0</v>
      </c>
      <c r="I24" s="174">
        <v>0</v>
      </c>
      <c r="J24" s="174">
        <v>0</v>
      </c>
      <c r="K24" s="174">
        <v>0</v>
      </c>
      <c r="L24" s="174">
        <v>0</v>
      </c>
      <c r="M24" s="174">
        <v>0</v>
      </c>
      <c r="N24" s="174">
        <v>0</v>
      </c>
      <c r="O24" s="174">
        <v>0</v>
      </c>
      <c r="P24" s="174">
        <v>0</v>
      </c>
      <c r="Q24" s="174">
        <v>0</v>
      </c>
      <c r="R24" s="174">
        <v>0</v>
      </c>
      <c r="S24" s="174">
        <v>0</v>
      </c>
      <c r="T24" s="174">
        <v>0</v>
      </c>
      <c r="U24" s="174">
        <v>0</v>
      </c>
      <c r="V24" s="174">
        <v>0</v>
      </c>
      <c r="W24" s="174">
        <v>0</v>
      </c>
      <c r="X24" s="174">
        <v>6.0000000000000002E-5</v>
      </c>
      <c r="Y24" s="174">
        <v>8.0000000000000007E-5</v>
      </c>
      <c r="Z24" s="174">
        <v>6.9999999999999994E-5</v>
      </c>
      <c r="AA24" s="174">
        <v>6.9999999999999994E-5</v>
      </c>
      <c r="AB24" s="174">
        <v>8.0000000000000007E-5</v>
      </c>
      <c r="AC24" s="174">
        <v>9.0000000000000006E-5</v>
      </c>
      <c r="AD24" s="174">
        <v>8.0000000000000007E-5</v>
      </c>
      <c r="AE24" s="174">
        <v>9.0000000000000006E-5</v>
      </c>
      <c r="AF24" s="174">
        <v>9.0000000000000006E-5</v>
      </c>
      <c r="AG24" s="174">
        <v>8.0000000000000007E-5</v>
      </c>
      <c r="AH24" s="174">
        <v>8.0000000000000007E-5</v>
      </c>
      <c r="AI24" s="174">
        <v>1.1E-4</v>
      </c>
      <c r="AJ24" s="174">
        <v>1.2999999999999999E-4</v>
      </c>
      <c r="AK24" s="174">
        <v>1.6000000000000001E-4</v>
      </c>
      <c r="AL24" s="174">
        <v>3.6759740259740197E-4</v>
      </c>
      <c r="AM24" s="174">
        <v>5.6264516129032297E-4</v>
      </c>
      <c r="AN24" s="174">
        <v>8.6307692307692301E-4</v>
      </c>
      <c r="AO24" s="174">
        <v>1.38382165605096E-3</v>
      </c>
      <c r="AP24" s="174">
        <v>2.1981645569620202E-3</v>
      </c>
      <c r="AQ24" s="174">
        <v>3.52188679245283E-3</v>
      </c>
      <c r="AR24" s="174">
        <v>4.6951874999999997E-3</v>
      </c>
      <c r="AS24" s="174">
        <v>6.0534782608695596E-3</v>
      </c>
      <c r="AT24" s="174">
        <v>9.4066666666666604E-3</v>
      </c>
      <c r="AU24" s="174">
        <v>1.2127361963190199E-2</v>
      </c>
      <c r="AV24" s="174">
        <v>2.1569268292682901E-2</v>
      </c>
      <c r="AW24" s="174">
        <v>2.55092727272727E-2</v>
      </c>
      <c r="AX24" s="174">
        <v>3.3779819277108401E-2</v>
      </c>
      <c r="AY24" s="174">
        <v>4.2283886227544899E-2</v>
      </c>
      <c r="AZ24" s="174">
        <v>5.0763214285714203E-2</v>
      </c>
      <c r="BA24" s="174">
        <v>4.9228881656804897E-2</v>
      </c>
      <c r="BB24" s="174">
        <v>5.8623300000000197E-2</v>
      </c>
      <c r="BC24" s="174">
        <v>6.6789421052631803E-2</v>
      </c>
      <c r="BD24" s="174">
        <v>8.6697687832855697E-2</v>
      </c>
      <c r="BE24" s="175">
        <v>0.11573537000141899</v>
      </c>
      <c r="BF24" s="132">
        <v>0.33128294454643797</v>
      </c>
      <c r="BG24" s="132">
        <v>0.24869730976493201</v>
      </c>
      <c r="BH24" s="132">
        <v>8.1892633937484492E-3</v>
      </c>
    </row>
    <row r="25" spans="1:60">
      <c r="A25" s="136" t="s">
        <v>271</v>
      </c>
      <c r="B25" s="174">
        <v>0</v>
      </c>
      <c r="C25" s="174">
        <v>0</v>
      </c>
      <c r="D25" s="174">
        <v>0</v>
      </c>
      <c r="E25" s="174">
        <v>0</v>
      </c>
      <c r="F25" s="174">
        <v>0</v>
      </c>
      <c r="G25" s="174">
        <v>0</v>
      </c>
      <c r="H25" s="174">
        <v>0</v>
      </c>
      <c r="I25" s="174">
        <v>0</v>
      </c>
      <c r="J25" s="174">
        <v>0</v>
      </c>
      <c r="K25" s="174">
        <v>0</v>
      </c>
      <c r="L25" s="174">
        <v>0</v>
      </c>
      <c r="M25" s="174">
        <v>0</v>
      </c>
      <c r="N25" s="174">
        <v>0</v>
      </c>
      <c r="O25" s="174">
        <v>0</v>
      </c>
      <c r="P25" s="174">
        <v>0</v>
      </c>
      <c r="Q25" s="174">
        <v>0</v>
      </c>
      <c r="R25" s="174">
        <v>0</v>
      </c>
      <c r="S25" s="174">
        <v>0</v>
      </c>
      <c r="T25" s="174">
        <v>0</v>
      </c>
      <c r="U25" s="174">
        <v>0</v>
      </c>
      <c r="V25" s="174">
        <v>0</v>
      </c>
      <c r="W25" s="174">
        <v>0</v>
      </c>
      <c r="X25" s="174">
        <v>0</v>
      </c>
      <c r="Y25" s="174">
        <v>0</v>
      </c>
      <c r="Z25" s="174">
        <v>0</v>
      </c>
      <c r="AA25" s="174">
        <v>0</v>
      </c>
      <c r="AB25" s="174">
        <v>0</v>
      </c>
      <c r="AC25" s="174">
        <v>0</v>
      </c>
      <c r="AD25" s="174">
        <v>0</v>
      </c>
      <c r="AE25" s="174">
        <v>0</v>
      </c>
      <c r="AF25" s="174">
        <v>0</v>
      </c>
      <c r="AG25" s="174">
        <v>0</v>
      </c>
      <c r="AH25" s="174">
        <v>0</v>
      </c>
      <c r="AI25" s="174">
        <v>0</v>
      </c>
      <c r="AJ25" s="174">
        <v>0</v>
      </c>
      <c r="AK25" s="174">
        <v>0</v>
      </c>
      <c r="AL25" s="174">
        <v>0</v>
      </c>
      <c r="AM25" s="174">
        <v>0</v>
      </c>
      <c r="AN25" s="174">
        <v>0</v>
      </c>
      <c r="AO25" s="174">
        <v>9.7452229299363102E-6</v>
      </c>
      <c r="AP25" s="174">
        <v>4.8417721518987298E-5</v>
      </c>
      <c r="AQ25" s="174">
        <v>1.92452830188679E-4</v>
      </c>
      <c r="AR25" s="174">
        <v>4.4943750000000002E-4</v>
      </c>
      <c r="AS25" s="174">
        <v>1.1593788819875799E-3</v>
      </c>
      <c r="AT25" s="174">
        <v>2.23833333333333E-3</v>
      </c>
      <c r="AU25" s="174">
        <v>6.3922085889570497E-3</v>
      </c>
      <c r="AV25" s="174">
        <v>8.0324999999999997E-3</v>
      </c>
      <c r="AW25" s="174">
        <v>1.1322E-2</v>
      </c>
      <c r="AX25" s="174">
        <v>1.26639759036145E-2</v>
      </c>
      <c r="AY25" s="174">
        <v>1.2194191616766501E-2</v>
      </c>
      <c r="AZ25" s="174">
        <v>1.3223571428571401E-2</v>
      </c>
      <c r="BA25" s="174">
        <v>1.2900887573964501E-2</v>
      </c>
      <c r="BB25" s="174">
        <v>1.3536576E-2</v>
      </c>
      <c r="BC25" s="174">
        <v>1.17937321052632E-2</v>
      </c>
      <c r="BD25" s="174">
        <v>1.1740237607537901E-2</v>
      </c>
      <c r="BE25" s="175">
        <v>1.31203019582167E-2</v>
      </c>
      <c r="BF25" s="132">
        <v>0.114496535424271</v>
      </c>
      <c r="BG25" s="132">
        <v>0.180253270192649</v>
      </c>
      <c r="BH25" s="132">
        <v>9.2837313727024196E-4</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0</v>
      </c>
      <c r="AB26" s="174">
        <v>0</v>
      </c>
      <c r="AC26" s="174">
        <v>0</v>
      </c>
      <c r="AD26" s="174">
        <v>0</v>
      </c>
      <c r="AE26" s="174">
        <v>0</v>
      </c>
      <c r="AF26" s="174">
        <v>0</v>
      </c>
      <c r="AG26" s="174">
        <v>0</v>
      </c>
      <c r="AH26" s="174">
        <v>0</v>
      </c>
      <c r="AI26" s="174">
        <v>0</v>
      </c>
      <c r="AJ26" s="174">
        <v>0</v>
      </c>
      <c r="AK26" s="174">
        <v>0</v>
      </c>
      <c r="AL26" s="174">
        <v>0</v>
      </c>
      <c r="AM26" s="174">
        <v>0</v>
      </c>
      <c r="AN26" s="174">
        <v>0</v>
      </c>
      <c r="AO26" s="174">
        <v>1.94904458598726E-5</v>
      </c>
      <c r="AP26" s="174">
        <v>9.6835443037974705E-5</v>
      </c>
      <c r="AQ26" s="174">
        <v>1.8283018867924501E-4</v>
      </c>
      <c r="AR26" s="174">
        <v>3.3468750000000002E-4</v>
      </c>
      <c r="AS26" s="174">
        <v>3.8012422360248399E-4</v>
      </c>
      <c r="AT26" s="174">
        <v>5.1000000000000004E-4</v>
      </c>
      <c r="AU26" s="174">
        <v>1.30472392638037E-3</v>
      </c>
      <c r="AV26" s="174">
        <v>1.87518292682927E-3</v>
      </c>
      <c r="AW26" s="174">
        <v>3.0507272727272701E-3</v>
      </c>
      <c r="AX26" s="174">
        <v>4.7651204819277098E-3</v>
      </c>
      <c r="AY26" s="174">
        <v>6.6880239520958002E-3</v>
      </c>
      <c r="AZ26" s="174">
        <v>7.2492857142857099E-3</v>
      </c>
      <c r="BA26" s="174">
        <v>9.1799999999999903E-3</v>
      </c>
      <c r="BB26" s="174">
        <v>1.0836E-2</v>
      </c>
      <c r="BC26" s="174">
        <v>1.1948315789473699E-2</v>
      </c>
      <c r="BD26" s="174">
        <v>1.3080068824252399E-2</v>
      </c>
      <c r="BE26" s="175">
        <v>1.53855774043061E-2</v>
      </c>
      <c r="BF26" s="132">
        <v>0.17304736800190801</v>
      </c>
      <c r="BG26" s="132">
        <v>0.38326053115268799</v>
      </c>
      <c r="BH26" s="132">
        <v>1.0886606732861499E-3</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174">
        <v>0</v>
      </c>
      <c r="AH27" s="174">
        <v>0</v>
      </c>
      <c r="AI27" s="174">
        <v>0</v>
      </c>
      <c r="AJ27" s="174">
        <v>0</v>
      </c>
      <c r="AK27" s="174">
        <v>0</v>
      </c>
      <c r="AL27" s="174">
        <v>0</v>
      </c>
      <c r="AM27" s="174">
        <v>0</v>
      </c>
      <c r="AN27" s="174">
        <v>0</v>
      </c>
      <c r="AO27" s="174">
        <v>3.4595541401273899E-6</v>
      </c>
      <c r="AP27" s="174">
        <v>3.4376582278481001E-6</v>
      </c>
      <c r="AQ27" s="174">
        <v>3.4160377358490601E-6</v>
      </c>
      <c r="AR27" s="174">
        <v>3.4042500000000001E-6</v>
      </c>
      <c r="AS27" s="174">
        <v>3.38310559006211E-6</v>
      </c>
      <c r="AT27" s="174">
        <v>3.3622222222222201E-6</v>
      </c>
      <c r="AU27" s="174">
        <v>2.90981595092024E-4</v>
      </c>
      <c r="AV27" s="174">
        <v>1.0635365853658501E-3</v>
      </c>
      <c r="AW27" s="174">
        <v>1.71545454545454E-3</v>
      </c>
      <c r="AX27" s="174">
        <v>2.1290963855421698E-3</v>
      </c>
      <c r="AY27" s="174">
        <v>1.6848323353293401E-3</v>
      </c>
      <c r="AZ27" s="174">
        <v>2.02048339285714E-3</v>
      </c>
      <c r="BA27" s="174">
        <v>2.05238183431952E-3</v>
      </c>
      <c r="BB27" s="174">
        <v>1.9030500000000001E-3</v>
      </c>
      <c r="BC27" s="174">
        <v>1.9738789473684199E-3</v>
      </c>
      <c r="BD27" s="174">
        <v>2.12665891028267E-3</v>
      </c>
      <c r="BE27" s="175">
        <v>2.1314408489795898E-3</v>
      </c>
      <c r="BF27" s="132">
        <v>-4.8981535075298698E-4</v>
      </c>
      <c r="BG27" s="132">
        <v>0.90593086246055599</v>
      </c>
      <c r="BH27" s="132">
        <v>1.5081759811434199E-4</v>
      </c>
    </row>
    <row r="28" spans="1:60">
      <c r="A28" s="136" t="s">
        <v>275</v>
      </c>
      <c r="B28" s="174">
        <v>0</v>
      </c>
      <c r="C28" s="174">
        <v>0</v>
      </c>
      <c r="D28" s="174">
        <v>0</v>
      </c>
      <c r="E28" s="174">
        <v>0</v>
      </c>
      <c r="F28" s="174">
        <v>0</v>
      </c>
      <c r="G28" s="174">
        <v>0</v>
      </c>
      <c r="H28" s="174">
        <v>0</v>
      </c>
      <c r="I28" s="174">
        <v>0</v>
      </c>
      <c r="J28" s="174">
        <v>0</v>
      </c>
      <c r="K28" s="174">
        <v>0</v>
      </c>
      <c r="L28" s="174">
        <v>0</v>
      </c>
      <c r="M28" s="174">
        <v>0</v>
      </c>
      <c r="N28" s="174">
        <v>0</v>
      </c>
      <c r="O28" s="174">
        <v>0</v>
      </c>
      <c r="P28" s="174">
        <v>0</v>
      </c>
      <c r="Q28" s="174">
        <v>0</v>
      </c>
      <c r="R28" s="174">
        <v>0</v>
      </c>
      <c r="S28" s="174">
        <v>0</v>
      </c>
      <c r="T28" s="174">
        <v>0</v>
      </c>
      <c r="U28" s="174">
        <v>0</v>
      </c>
      <c r="V28" s="174">
        <v>0</v>
      </c>
      <c r="W28" s="174">
        <v>0</v>
      </c>
      <c r="X28" s="174">
        <v>0</v>
      </c>
      <c r="Y28" s="174">
        <v>0</v>
      </c>
      <c r="Z28" s="174">
        <v>0</v>
      </c>
      <c r="AA28" s="174">
        <v>0</v>
      </c>
      <c r="AB28" s="174">
        <v>0</v>
      </c>
      <c r="AC28" s="174">
        <v>0</v>
      </c>
      <c r="AD28" s="174">
        <v>0</v>
      </c>
      <c r="AE28" s="174">
        <v>0</v>
      </c>
      <c r="AF28" s="174">
        <v>0</v>
      </c>
      <c r="AG28" s="174">
        <v>0</v>
      </c>
      <c r="AH28" s="174">
        <v>0</v>
      </c>
      <c r="AI28" s="174">
        <v>0</v>
      </c>
      <c r="AJ28" s="174">
        <v>0</v>
      </c>
      <c r="AK28" s="174">
        <v>0</v>
      </c>
      <c r="AL28" s="174">
        <v>1.9870129870129901E-6</v>
      </c>
      <c r="AM28" s="174">
        <v>1.57935483870968E-5</v>
      </c>
      <c r="AN28" s="174">
        <v>3.8250000000000001E-5</v>
      </c>
      <c r="AO28" s="174">
        <v>9.6477707006369402E-5</v>
      </c>
      <c r="AP28" s="174">
        <v>2.0606582278481E-4</v>
      </c>
      <c r="AQ28" s="174">
        <v>4.75117924528302E-4</v>
      </c>
      <c r="AR28" s="174">
        <v>1.196249625E-3</v>
      </c>
      <c r="AS28" s="174">
        <v>2.32503931677019E-3</v>
      </c>
      <c r="AT28" s="174">
        <v>2.7206327777777799E-3</v>
      </c>
      <c r="AU28" s="174">
        <v>3.14910607361963E-3</v>
      </c>
      <c r="AV28" s="174">
        <v>3.70185365853658E-3</v>
      </c>
      <c r="AW28" s="174">
        <v>3.8695090909090899E-3</v>
      </c>
      <c r="AX28" s="174">
        <v>4.4084277108433698E-3</v>
      </c>
      <c r="AY28" s="174">
        <v>4.3655389221556899E-3</v>
      </c>
      <c r="AZ28" s="174">
        <v>5.2147499999999998E-3</v>
      </c>
      <c r="BA28" s="174">
        <v>4.4994674556213003E-3</v>
      </c>
      <c r="BB28" s="174">
        <v>5.3193420000000003E-3</v>
      </c>
      <c r="BC28" s="174">
        <v>5.4519E-3</v>
      </c>
      <c r="BD28" s="174">
        <v>6.2400655469070096E-3</v>
      </c>
      <c r="BE28" s="175">
        <v>6.2091493877551003E-3</v>
      </c>
      <c r="BF28" s="132">
        <v>-7.6731643008490797E-3</v>
      </c>
      <c r="BG28" s="132">
        <v>8.6555520194522104E-2</v>
      </c>
      <c r="BH28" s="132">
        <v>4.39350215814188E-4</v>
      </c>
    </row>
    <row r="29" spans="1:60">
      <c r="A29" s="136" t="s">
        <v>276</v>
      </c>
      <c r="B29" s="174">
        <v>0</v>
      </c>
      <c r="C29" s="174">
        <v>0</v>
      </c>
      <c r="D29" s="174">
        <v>0</v>
      </c>
      <c r="E29" s="174">
        <v>0</v>
      </c>
      <c r="F29" s="174">
        <v>0</v>
      </c>
      <c r="G29" s="174">
        <v>0</v>
      </c>
      <c r="H29" s="174">
        <v>0</v>
      </c>
      <c r="I29" s="174">
        <v>0</v>
      </c>
      <c r="J29" s="174">
        <v>0</v>
      </c>
      <c r="K29" s="174">
        <v>0</v>
      </c>
      <c r="L29" s="174">
        <v>0</v>
      </c>
      <c r="M29" s="174">
        <v>0</v>
      </c>
      <c r="N29" s="174">
        <v>0</v>
      </c>
      <c r="O29" s="174">
        <v>3.0000000000000001E-5</v>
      </c>
      <c r="P29" s="174">
        <v>6.0000000000000002E-5</v>
      </c>
      <c r="Q29" s="174">
        <v>1.05E-4</v>
      </c>
      <c r="R29" s="174">
        <v>1.05E-4</v>
      </c>
      <c r="S29" s="174">
        <v>1.85E-4</v>
      </c>
      <c r="T29" s="174">
        <v>2.7099999999999997E-4</v>
      </c>
      <c r="U29" s="174">
        <v>3.3199999999999999E-4</v>
      </c>
      <c r="V29" s="174">
        <v>5.1400000000000003E-4</v>
      </c>
      <c r="W29" s="174">
        <v>1.256E-3</v>
      </c>
      <c r="X29" s="174">
        <v>1.738E-3</v>
      </c>
      <c r="Y29" s="174">
        <v>2.9169999999999999E-3</v>
      </c>
      <c r="Z29" s="174">
        <v>4.2839999999999996E-3</v>
      </c>
      <c r="AA29" s="174">
        <v>6.1029999999999999E-3</v>
      </c>
      <c r="AB29" s="174">
        <v>7.4009999999999996E-3</v>
      </c>
      <c r="AC29" s="174">
        <v>9.1540000000000007E-3</v>
      </c>
      <c r="AD29" s="174">
        <v>1.0342E-2</v>
      </c>
      <c r="AE29" s="174">
        <v>1.137E-2</v>
      </c>
      <c r="AF29" s="174">
        <v>1.1773E-2</v>
      </c>
      <c r="AG29" s="174">
        <v>1.2269E-2</v>
      </c>
      <c r="AH29" s="174">
        <v>1.9342000000000002E-2</v>
      </c>
      <c r="AI29" s="174">
        <v>2.8198999999999998E-2</v>
      </c>
      <c r="AJ29" s="174">
        <v>3.0290000000000001E-2</v>
      </c>
      <c r="AK29" s="174">
        <v>4.2411999999999998E-2</v>
      </c>
      <c r="AL29" s="174">
        <v>4.2780582792207797E-2</v>
      </c>
      <c r="AM29" s="174">
        <v>4.8140106451612902E-2</v>
      </c>
      <c r="AN29" s="174">
        <v>5.4538451923076901E-2</v>
      </c>
      <c r="AO29" s="174">
        <v>6.4153885350318504E-2</v>
      </c>
      <c r="AP29" s="174">
        <v>6.4046962025316401E-2</v>
      </c>
      <c r="AQ29" s="174">
        <v>5.8774693396226402E-2</v>
      </c>
      <c r="AR29" s="174">
        <v>6.8574599999999999E-2</v>
      </c>
      <c r="AS29" s="174">
        <v>6.5835614906832304E-2</v>
      </c>
      <c r="AT29" s="174">
        <v>6.3471388888888897E-2</v>
      </c>
      <c r="AU29" s="174">
        <v>7.3303165644171706E-2</v>
      </c>
      <c r="AV29" s="174">
        <v>9.1185978658536504E-2</v>
      </c>
      <c r="AW29" s="174">
        <v>9.5230342424242304E-2</v>
      </c>
      <c r="AX29" s="174">
        <v>0.10252175150602399</v>
      </c>
      <c r="AY29" s="174">
        <v>0.119821013473054</v>
      </c>
      <c r="AZ29" s="174">
        <v>0.12871208482142801</v>
      </c>
      <c r="BA29" s="174">
        <v>0.11571625887574</v>
      </c>
      <c r="BB29" s="174">
        <v>0.13302</v>
      </c>
      <c r="BC29" s="174">
        <v>0.124385918128655</v>
      </c>
      <c r="BD29" s="174">
        <v>0.14396574081660499</v>
      </c>
      <c r="BE29" s="175">
        <v>0.14524444387216701</v>
      </c>
      <c r="BF29" s="132">
        <v>6.1254872703677696E-3</v>
      </c>
      <c r="BG29" s="132">
        <v>8.5345763713061004E-2</v>
      </c>
      <c r="BH29" s="132">
        <v>1.0277281762119001E-2</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0</v>
      </c>
      <c r="W30" s="174">
        <v>0</v>
      </c>
      <c r="X30" s="174">
        <v>0</v>
      </c>
      <c r="Y30" s="174">
        <v>0</v>
      </c>
      <c r="Z30" s="174">
        <v>0</v>
      </c>
      <c r="AA30" s="174">
        <v>0</v>
      </c>
      <c r="AB30" s="174">
        <v>0</v>
      </c>
      <c r="AC30" s="174">
        <v>0</v>
      </c>
      <c r="AD30" s="174">
        <v>0</v>
      </c>
      <c r="AE30" s="174">
        <v>0</v>
      </c>
      <c r="AF30" s="174">
        <v>0</v>
      </c>
      <c r="AG30" s="174">
        <v>0</v>
      </c>
      <c r="AH30" s="174">
        <v>0</v>
      </c>
      <c r="AI30" s="174">
        <v>0</v>
      </c>
      <c r="AJ30" s="174">
        <v>0</v>
      </c>
      <c r="AK30" s="174">
        <v>0</v>
      </c>
      <c r="AL30" s="174">
        <v>0</v>
      </c>
      <c r="AM30" s="174">
        <v>1.3819354838709699E-5</v>
      </c>
      <c r="AN30" s="174">
        <v>5.9826923076923098E-5</v>
      </c>
      <c r="AO30" s="174">
        <v>7.4063694267515899E-5</v>
      </c>
      <c r="AP30" s="174">
        <v>5.2194303797468403E-4</v>
      </c>
      <c r="AQ30" s="174">
        <v>7.3420754716981105E-4</v>
      </c>
      <c r="AR30" s="174">
        <v>8.7018749999999998E-4</v>
      </c>
      <c r="AS30" s="174">
        <v>1.26391304347826E-3</v>
      </c>
      <c r="AT30" s="174">
        <v>1.8416666666666701E-3</v>
      </c>
      <c r="AU30" s="174">
        <v>2.6000613496932499E-3</v>
      </c>
      <c r="AV30" s="174">
        <v>3.4331707317073099E-3</v>
      </c>
      <c r="AW30" s="174">
        <v>4.0243636363636297E-3</v>
      </c>
      <c r="AX30" s="174">
        <v>4.8757228915662599E-3</v>
      </c>
      <c r="AY30" s="174">
        <v>5.53365269461077E-3</v>
      </c>
      <c r="AZ30" s="174">
        <v>6.5125178571428504E-3</v>
      </c>
      <c r="BA30" s="174">
        <v>5.37763313609467E-3</v>
      </c>
      <c r="BB30" s="174">
        <v>6.5069999999999998E-3</v>
      </c>
      <c r="BC30" s="174">
        <v>5.6905263157894697E-3</v>
      </c>
      <c r="BD30" s="174">
        <v>6.1241786153215898E-3</v>
      </c>
      <c r="BE30" s="175">
        <v>7.3120864326198503E-3</v>
      </c>
      <c r="BF30" s="132">
        <v>0.19070793202293401</v>
      </c>
      <c r="BG30" s="132">
        <v>0.12767429803871999</v>
      </c>
      <c r="BH30" s="132">
        <v>5.1739240781659103E-4</v>
      </c>
    </row>
    <row r="31" spans="1:60">
      <c r="A31" s="136" t="s">
        <v>278</v>
      </c>
      <c r="B31" s="174">
        <v>0</v>
      </c>
      <c r="C31" s="174">
        <v>0</v>
      </c>
      <c r="D31" s="174">
        <v>0</v>
      </c>
      <c r="E31" s="174">
        <v>0</v>
      </c>
      <c r="F31" s="174">
        <v>0</v>
      </c>
      <c r="G31" s="174">
        <v>0</v>
      </c>
      <c r="H31" s="174">
        <v>0</v>
      </c>
      <c r="I31" s="174">
        <v>0</v>
      </c>
      <c r="J31" s="174">
        <v>0</v>
      </c>
      <c r="K31" s="174">
        <v>0</v>
      </c>
      <c r="L31" s="174">
        <v>0</v>
      </c>
      <c r="M31" s="174">
        <v>0</v>
      </c>
      <c r="N31" s="174">
        <v>0</v>
      </c>
      <c r="O31" s="174">
        <v>0</v>
      </c>
      <c r="P31" s="174">
        <v>0</v>
      </c>
      <c r="Q31" s="174">
        <v>0</v>
      </c>
      <c r="R31" s="174">
        <v>0</v>
      </c>
      <c r="S31" s="174">
        <v>0</v>
      </c>
      <c r="T31" s="174">
        <v>0</v>
      </c>
      <c r="U31" s="174">
        <v>0</v>
      </c>
      <c r="V31" s="174">
        <v>0</v>
      </c>
      <c r="W31" s="174">
        <v>0</v>
      </c>
      <c r="X31" s="174">
        <v>0</v>
      </c>
      <c r="Y31" s="174">
        <v>0</v>
      </c>
      <c r="Z31" s="174">
        <v>0</v>
      </c>
      <c r="AA31" s="174">
        <v>0</v>
      </c>
      <c r="AB31" s="174">
        <v>6.0000000000000002E-6</v>
      </c>
      <c r="AC31" s="174">
        <v>2.4000000000000001E-5</v>
      </c>
      <c r="AD31" s="174">
        <v>4.3999999999999999E-5</v>
      </c>
      <c r="AE31" s="174">
        <v>7.2000000000000002E-5</v>
      </c>
      <c r="AF31" s="174">
        <v>1.08E-4</v>
      </c>
      <c r="AG31" s="174">
        <v>1.1E-4</v>
      </c>
      <c r="AH31" s="174">
        <v>1.66E-4</v>
      </c>
      <c r="AI31" s="174">
        <v>2.3000000000000001E-4</v>
      </c>
      <c r="AJ31" s="174">
        <v>4.8999999999999998E-4</v>
      </c>
      <c r="AK31" s="174">
        <v>7.6599999999999997E-4</v>
      </c>
      <c r="AL31" s="174">
        <v>6.91480519480519E-4</v>
      </c>
      <c r="AM31" s="174">
        <v>6.2187096774193602E-4</v>
      </c>
      <c r="AN31" s="174">
        <v>9.0132692307692299E-4</v>
      </c>
      <c r="AO31" s="174">
        <v>1.17235031847134E-3</v>
      </c>
      <c r="AP31" s="174">
        <v>1.6297405063291099E-3</v>
      </c>
      <c r="AQ31" s="174">
        <v>1.4693773584905699E-3</v>
      </c>
      <c r="AR31" s="174">
        <v>1.8015749999999999E-3</v>
      </c>
      <c r="AS31" s="174">
        <v>2.47555900621118E-3</v>
      </c>
      <c r="AT31" s="174">
        <v>2.6123333333333298E-3</v>
      </c>
      <c r="AU31" s="174">
        <v>2.76244785276073E-3</v>
      </c>
      <c r="AV31" s="174">
        <v>4.4911097560975596E-3</v>
      </c>
      <c r="AW31" s="174">
        <v>4.5835090909090897E-3</v>
      </c>
      <c r="AX31" s="174">
        <v>7.1310903614457801E-3</v>
      </c>
      <c r="AY31" s="174">
        <v>1.0143808383233499E-2</v>
      </c>
      <c r="AZ31" s="174">
        <v>2.14063852813853E-2</v>
      </c>
      <c r="BA31" s="174">
        <v>2.8055944055943999E-2</v>
      </c>
      <c r="BB31" s="174">
        <v>4.3590909090909097E-2</v>
      </c>
      <c r="BC31" s="174">
        <v>5.2771398192450802E-2</v>
      </c>
      <c r="BD31" s="174">
        <v>5.4251652121377697E-2</v>
      </c>
      <c r="BE31" s="175">
        <v>7.1501628530200007E-2</v>
      </c>
      <c r="BF31" s="132">
        <v>0.31436124249032998</v>
      </c>
      <c r="BG31" s="132">
        <v>0.35437346865234698</v>
      </c>
      <c r="BH31" s="132">
        <v>5.05934935109798E-3</v>
      </c>
    </row>
    <row r="32" spans="1:60">
      <c r="A32" s="136" t="s">
        <v>279</v>
      </c>
      <c r="B32" s="174">
        <v>0</v>
      </c>
      <c r="C32" s="174">
        <v>0</v>
      </c>
      <c r="D32" s="174">
        <v>0</v>
      </c>
      <c r="E32" s="174">
        <v>0</v>
      </c>
      <c r="F32" s="174">
        <v>0</v>
      </c>
      <c r="G32" s="174">
        <v>0</v>
      </c>
      <c r="H32" s="174">
        <v>0</v>
      </c>
      <c r="I32" s="174">
        <v>0</v>
      </c>
      <c r="J32" s="174">
        <v>0</v>
      </c>
      <c r="K32" s="174">
        <v>0</v>
      </c>
      <c r="L32" s="174">
        <v>0</v>
      </c>
      <c r="M32" s="174">
        <v>0</v>
      </c>
      <c r="N32" s="174">
        <v>0</v>
      </c>
      <c r="O32" s="174">
        <v>0</v>
      </c>
      <c r="P32" s="174">
        <v>0</v>
      </c>
      <c r="Q32" s="174">
        <v>0</v>
      </c>
      <c r="R32" s="174">
        <v>0</v>
      </c>
      <c r="S32" s="174">
        <v>0</v>
      </c>
      <c r="T32" s="174">
        <v>0</v>
      </c>
      <c r="U32" s="174">
        <v>0</v>
      </c>
      <c r="V32" s="174">
        <v>0</v>
      </c>
      <c r="W32" s="174">
        <v>0</v>
      </c>
      <c r="X32" s="174">
        <v>0</v>
      </c>
      <c r="Y32" s="174">
        <v>0</v>
      </c>
      <c r="Z32" s="174">
        <v>0</v>
      </c>
      <c r="AA32" s="174">
        <v>2.7152599999999998E-6</v>
      </c>
      <c r="AB32" s="174">
        <v>4.8960399999999996E-6</v>
      </c>
      <c r="AC32" s="174">
        <v>4.8960399999999996E-6</v>
      </c>
      <c r="AD32" s="174">
        <v>2.4021800000000001E-5</v>
      </c>
      <c r="AE32" s="174">
        <v>4.7039999999999997E-5</v>
      </c>
      <c r="AF32" s="174">
        <v>4.7141999999999997E-5</v>
      </c>
      <c r="AG32" s="174">
        <v>7.4301999999999994E-5</v>
      </c>
      <c r="AH32" s="174">
        <v>1.11284E-4</v>
      </c>
      <c r="AI32" s="174">
        <v>1.9497199999999999E-4</v>
      </c>
      <c r="AJ32" s="174">
        <v>3.6944430000000002E-4</v>
      </c>
      <c r="AK32" s="174">
        <v>4.8000000000000001E-4</v>
      </c>
      <c r="AL32" s="174">
        <v>1.30149350649351E-3</v>
      </c>
      <c r="AM32" s="174">
        <v>2.6158064516128999E-3</v>
      </c>
      <c r="AN32" s="174">
        <v>3.8053846153846098E-3</v>
      </c>
      <c r="AO32" s="174">
        <v>5.7984076433121E-3</v>
      </c>
      <c r="AP32" s="174">
        <v>9.3155696202531606E-3</v>
      </c>
      <c r="AQ32" s="174">
        <v>2.09966037735849E-2</v>
      </c>
      <c r="AR32" s="174">
        <v>3.8919374999999999E-2</v>
      </c>
      <c r="AS32" s="174">
        <v>5.4110683229813598E-2</v>
      </c>
      <c r="AT32" s="174">
        <v>7.4724444444444399E-2</v>
      </c>
      <c r="AU32" s="174">
        <v>9.3348773006134894E-2</v>
      </c>
      <c r="AV32" s="174">
        <v>0.112436341463415</v>
      </c>
      <c r="AW32" s="174">
        <v>0.140092224545454</v>
      </c>
      <c r="AX32" s="174">
        <v>0.147970760963855</v>
      </c>
      <c r="AY32" s="174">
        <v>0.158040653712575</v>
      </c>
      <c r="AZ32" s="174">
        <v>0.19443903000000001</v>
      </c>
      <c r="BA32" s="174">
        <v>0.192906428698225</v>
      </c>
      <c r="BB32" s="174">
        <v>0.22089321000000001</v>
      </c>
      <c r="BC32" s="174">
        <v>0.25527620526315797</v>
      </c>
      <c r="BD32" s="174">
        <v>0.30857444155673902</v>
      </c>
      <c r="BE32" s="175">
        <v>0.36062817150899601</v>
      </c>
      <c r="BF32" s="132">
        <v>0.165497851415186</v>
      </c>
      <c r="BG32" s="132">
        <v>0.15236411483686399</v>
      </c>
      <c r="BH32" s="132">
        <v>2.5517515377164599E-2</v>
      </c>
    </row>
    <row r="33" spans="1:60">
      <c r="A33" s="136" t="s">
        <v>280</v>
      </c>
      <c r="B33" s="174">
        <v>0</v>
      </c>
      <c r="C33" s="174">
        <v>0</v>
      </c>
      <c r="D33" s="174">
        <v>0</v>
      </c>
      <c r="E33" s="174">
        <v>0</v>
      </c>
      <c r="F33" s="174">
        <v>0</v>
      </c>
      <c r="G33" s="174">
        <v>0</v>
      </c>
      <c r="H33" s="174">
        <v>0</v>
      </c>
      <c r="I33" s="174">
        <v>0</v>
      </c>
      <c r="J33" s="174">
        <v>0</v>
      </c>
      <c r="K33" s="174">
        <v>0</v>
      </c>
      <c r="L33" s="174">
        <v>0</v>
      </c>
      <c r="M33" s="174">
        <v>0</v>
      </c>
      <c r="N33" s="174">
        <v>0</v>
      </c>
      <c r="O33" s="174">
        <v>0</v>
      </c>
      <c r="P33" s="174">
        <v>0</v>
      </c>
      <c r="Q33" s="174">
        <v>0</v>
      </c>
      <c r="R33" s="174">
        <v>0</v>
      </c>
      <c r="S33" s="174">
        <v>0</v>
      </c>
      <c r="T33" s="174">
        <v>0</v>
      </c>
      <c r="U33" s="174">
        <v>0</v>
      </c>
      <c r="V33" s="174">
        <v>0</v>
      </c>
      <c r="W33" s="174">
        <v>1.0000000000000001E-5</v>
      </c>
      <c r="X33" s="174">
        <v>2.0000000000000002E-5</v>
      </c>
      <c r="Y33" s="174">
        <v>8.0000000000000007E-5</v>
      </c>
      <c r="Z33" s="174">
        <v>2.5999999999999998E-4</v>
      </c>
      <c r="AA33" s="174">
        <v>7.1000000000000002E-4</v>
      </c>
      <c r="AB33" s="174">
        <v>1E-3</v>
      </c>
      <c r="AC33" s="174">
        <v>2.7499999999999998E-3</v>
      </c>
      <c r="AD33" s="174">
        <v>6.0000000000000001E-3</v>
      </c>
      <c r="AE33" s="174">
        <v>9.0900000000000009E-3</v>
      </c>
      <c r="AF33" s="174">
        <v>1.4999999999999999E-2</v>
      </c>
      <c r="AG33" s="174">
        <v>2.0320000000000001E-2</v>
      </c>
      <c r="AH33" s="174">
        <v>2.9659999999999999E-2</v>
      </c>
      <c r="AI33" s="174">
        <v>4.4889999999999999E-2</v>
      </c>
      <c r="AJ33" s="174">
        <v>5.5280000000000003E-2</v>
      </c>
      <c r="AK33" s="174">
        <v>9.5130000000000006E-2</v>
      </c>
      <c r="AL33" s="174">
        <v>0.104407597402597</v>
      </c>
      <c r="AM33" s="174">
        <v>0.15582309677419401</v>
      </c>
      <c r="AN33" s="174">
        <v>0.183531346153846</v>
      </c>
      <c r="AO33" s="174">
        <v>0.24859089171974499</v>
      </c>
      <c r="AP33" s="174">
        <v>0.26367322784810099</v>
      </c>
      <c r="AQ33" s="174">
        <v>0.29551132075471698</v>
      </c>
      <c r="AR33" s="174">
        <v>0.37975556249999998</v>
      </c>
      <c r="AS33" s="174">
        <v>0.38557900621118002</v>
      </c>
      <c r="AT33" s="174">
        <v>0.36500888888888899</v>
      </c>
      <c r="AU33" s="174">
        <v>0.361821533742331</v>
      </c>
      <c r="AV33" s="174">
        <v>0.46512932926829198</v>
      </c>
      <c r="AW33" s="174">
        <v>0.479214545454545</v>
      </c>
      <c r="AX33" s="174">
        <v>0.48606993975903601</v>
      </c>
      <c r="AY33" s="174">
        <v>0.53593059880239502</v>
      </c>
      <c r="AZ33" s="174">
        <v>0.73425428571428497</v>
      </c>
      <c r="BA33" s="174">
        <v>0.72357230769230696</v>
      </c>
      <c r="BB33" s="174">
        <v>0.951237</v>
      </c>
      <c r="BC33" s="174">
        <v>0.98377210526315795</v>
      </c>
      <c r="BD33" s="174">
        <v>1.12226687423187</v>
      </c>
      <c r="BE33" s="175">
        <v>1.1631830204081599</v>
      </c>
      <c r="BF33" s="132">
        <v>3.3626627817866503E-2</v>
      </c>
      <c r="BG33" s="132">
        <v>0.11886907502713399</v>
      </c>
      <c r="BH33" s="132">
        <v>8.23051080161709E-2</v>
      </c>
    </row>
    <row r="34" spans="1:60">
      <c r="A34" s="136" t="s">
        <v>281</v>
      </c>
      <c r="B34" s="174">
        <v>0</v>
      </c>
      <c r="C34" s="174">
        <v>0</v>
      </c>
      <c r="D34" s="174">
        <v>0</v>
      </c>
      <c r="E34" s="174">
        <v>0</v>
      </c>
      <c r="F34" s="174">
        <v>0</v>
      </c>
      <c r="G34" s="174">
        <v>0</v>
      </c>
      <c r="H34" s="174">
        <v>0</v>
      </c>
      <c r="I34" s="174">
        <v>0</v>
      </c>
      <c r="J34" s="174">
        <v>0</v>
      </c>
      <c r="K34" s="174">
        <v>0</v>
      </c>
      <c r="L34" s="174">
        <v>0</v>
      </c>
      <c r="M34" s="174">
        <v>0</v>
      </c>
      <c r="N34" s="174">
        <v>0</v>
      </c>
      <c r="O34" s="174">
        <v>0</v>
      </c>
      <c r="P34" s="174">
        <v>0</v>
      </c>
      <c r="Q34" s="174">
        <v>0</v>
      </c>
      <c r="R34" s="174">
        <v>0</v>
      </c>
      <c r="S34" s="174">
        <v>0</v>
      </c>
      <c r="T34" s="174">
        <v>0</v>
      </c>
      <c r="U34" s="174">
        <v>0</v>
      </c>
      <c r="V34" s="174">
        <v>0</v>
      </c>
      <c r="W34" s="174">
        <v>0</v>
      </c>
      <c r="X34" s="174">
        <v>1.0000000000000001E-5</v>
      </c>
      <c r="Y34" s="174">
        <v>1.0000000000000001E-5</v>
      </c>
      <c r="Z34" s="174">
        <v>1.0000000000000001E-5</v>
      </c>
      <c r="AA34" s="174">
        <v>2.0000000000000002E-5</v>
      </c>
      <c r="AB34" s="174">
        <v>2.0000000000000002E-5</v>
      </c>
      <c r="AC34" s="174">
        <v>8.0000000000000007E-5</v>
      </c>
      <c r="AD34" s="174">
        <v>4.6999999999999999E-4</v>
      </c>
      <c r="AE34" s="174">
        <v>3.6999999999999999E-4</v>
      </c>
      <c r="AF34" s="174">
        <v>3.4000000000000002E-4</v>
      </c>
      <c r="AG34" s="174">
        <v>3.6000000000000002E-4</v>
      </c>
      <c r="AH34" s="174">
        <v>3.6999999999999999E-4</v>
      </c>
      <c r="AI34" s="174">
        <v>7.2999999999999996E-4</v>
      </c>
      <c r="AJ34" s="174">
        <v>1.6199999999999999E-3</v>
      </c>
      <c r="AK34" s="174">
        <v>4.5100000000000001E-3</v>
      </c>
      <c r="AL34" s="174">
        <v>7.5109090909090898E-3</v>
      </c>
      <c r="AM34" s="174">
        <v>6.4260000000000003E-3</v>
      </c>
      <c r="AN34" s="174">
        <v>1.0013653846153801E-2</v>
      </c>
      <c r="AO34" s="174">
        <v>1.09243949044586E-2</v>
      </c>
      <c r="AP34" s="174">
        <v>1.2259367088607601E-2</v>
      </c>
      <c r="AQ34" s="174">
        <v>1.6348867924528301E-2</v>
      </c>
      <c r="AR34" s="174">
        <v>1.7384625000000001E-2</v>
      </c>
      <c r="AS34" s="174">
        <v>2.1305962732919199E-2</v>
      </c>
      <c r="AT34" s="174">
        <v>2.40172222222222E-2</v>
      </c>
      <c r="AU34" s="174">
        <v>2.5474969325153401E-2</v>
      </c>
      <c r="AV34" s="174">
        <v>3.09265243902439E-2</v>
      </c>
      <c r="AW34" s="174">
        <v>3.5700000000000003E-2</v>
      </c>
      <c r="AX34" s="174">
        <v>3.8148614457831298E-2</v>
      </c>
      <c r="AY34" s="174">
        <v>3.3797425149700598E-2</v>
      </c>
      <c r="AZ34" s="174">
        <v>4.2084107142857097E-2</v>
      </c>
      <c r="BA34" s="174">
        <v>4.6588047337278102E-2</v>
      </c>
      <c r="BB34" s="174">
        <v>4.9832883000000001E-2</v>
      </c>
      <c r="BC34" s="174">
        <v>5.6370738421052599E-2</v>
      </c>
      <c r="BD34" s="174">
        <v>6.4774973666530095E-2</v>
      </c>
      <c r="BE34" s="175">
        <v>8.2647711053556505E-2</v>
      </c>
      <c r="BF34" s="132">
        <v>0.27243429012717102</v>
      </c>
      <c r="BG34" s="132">
        <v>0.104303495513351</v>
      </c>
      <c r="BH34" s="132">
        <v>5.8480296446945202E-3</v>
      </c>
    </row>
    <row r="35" spans="1:60">
      <c r="A35" s="136" t="s">
        <v>282</v>
      </c>
      <c r="B35" s="174">
        <v>0</v>
      </c>
      <c r="C35" s="174">
        <v>0</v>
      </c>
      <c r="D35" s="174">
        <v>0</v>
      </c>
      <c r="E35" s="174">
        <v>0</v>
      </c>
      <c r="F35" s="174">
        <v>0</v>
      </c>
      <c r="G35" s="174">
        <v>0</v>
      </c>
      <c r="H35" s="174">
        <v>0</v>
      </c>
      <c r="I35" s="174">
        <v>0</v>
      </c>
      <c r="J35" s="174">
        <v>0</v>
      </c>
      <c r="K35" s="174">
        <v>0</v>
      </c>
      <c r="L35" s="174">
        <v>0</v>
      </c>
      <c r="M35" s="174">
        <v>0</v>
      </c>
      <c r="N35" s="174">
        <v>0</v>
      </c>
      <c r="O35" s="174">
        <v>0</v>
      </c>
      <c r="P35" s="174">
        <v>0</v>
      </c>
      <c r="Q35" s="174">
        <v>0</v>
      </c>
      <c r="R35" s="174">
        <v>0</v>
      </c>
      <c r="S35" s="174">
        <v>0</v>
      </c>
      <c r="T35" s="174">
        <v>0</v>
      </c>
      <c r="U35" s="174">
        <v>0</v>
      </c>
      <c r="V35" s="174">
        <v>0</v>
      </c>
      <c r="W35" s="174">
        <v>0</v>
      </c>
      <c r="X35" s="174">
        <v>0</v>
      </c>
      <c r="Y35" s="174">
        <v>0</v>
      </c>
      <c r="Z35" s="174">
        <v>0</v>
      </c>
      <c r="AA35" s="174">
        <v>0</v>
      </c>
      <c r="AB35" s="174">
        <v>0</v>
      </c>
      <c r="AC35" s="174">
        <v>0</v>
      </c>
      <c r="AD35" s="174">
        <v>0</v>
      </c>
      <c r="AE35" s="174">
        <v>0</v>
      </c>
      <c r="AF35" s="174">
        <v>0</v>
      </c>
      <c r="AG35" s="174">
        <v>0</v>
      </c>
      <c r="AH35" s="174">
        <v>0</v>
      </c>
      <c r="AI35" s="174">
        <v>0</v>
      </c>
      <c r="AJ35" s="174">
        <v>0</v>
      </c>
      <c r="AK35" s="174">
        <v>0</v>
      </c>
      <c r="AL35" s="174">
        <v>9.9350649350649297E-6</v>
      </c>
      <c r="AM35" s="174">
        <v>9.8709677419354799E-6</v>
      </c>
      <c r="AN35" s="174">
        <v>3.9230769230769199E-5</v>
      </c>
      <c r="AO35" s="174">
        <v>5.84713375796178E-5</v>
      </c>
      <c r="AP35" s="174">
        <v>9.6835443037974705E-5</v>
      </c>
      <c r="AQ35" s="174">
        <v>4.1377358490566002E-4</v>
      </c>
      <c r="AR35" s="174">
        <v>1.0518750000000001E-3</v>
      </c>
      <c r="AS35" s="174">
        <v>1.94813664596273E-3</v>
      </c>
      <c r="AT35" s="174">
        <v>3.1261111111111099E-3</v>
      </c>
      <c r="AU35" s="174">
        <v>4.94668711656441E-3</v>
      </c>
      <c r="AV35" s="174">
        <v>5.8401219512195096E-3</v>
      </c>
      <c r="AW35" s="174">
        <v>7.1509510909090902E-3</v>
      </c>
      <c r="AX35" s="174">
        <v>6.6168352409638502E-3</v>
      </c>
      <c r="AY35" s="174">
        <v>6.01500718562874E-3</v>
      </c>
      <c r="AZ35" s="174">
        <v>6.31125E-3</v>
      </c>
      <c r="BA35" s="174">
        <v>6.1924260355029504E-3</v>
      </c>
      <c r="BB35" s="174">
        <v>6.8219999999999999E-3</v>
      </c>
      <c r="BC35" s="174">
        <v>5.4310526315789502E-3</v>
      </c>
      <c r="BD35" s="174">
        <v>6.4985825481360098E-3</v>
      </c>
      <c r="BE35" s="175">
        <v>5.7108897959183696E-3</v>
      </c>
      <c r="BF35" s="132">
        <v>-0.123610998290791</v>
      </c>
      <c r="BG35" s="132">
        <v>7.5923573429211202E-2</v>
      </c>
      <c r="BH35" s="132">
        <v>4.0409410494710702E-4</v>
      </c>
    </row>
    <row r="36" spans="1:60">
      <c r="A36" s="136" t="s">
        <v>283</v>
      </c>
      <c r="B36" s="174">
        <v>0</v>
      </c>
      <c r="C36" s="174">
        <v>0</v>
      </c>
      <c r="D36" s="174">
        <v>0</v>
      </c>
      <c r="E36" s="174">
        <v>0</v>
      </c>
      <c r="F36" s="174">
        <v>0</v>
      </c>
      <c r="G36" s="174">
        <v>0</v>
      </c>
      <c r="H36" s="174">
        <v>0</v>
      </c>
      <c r="I36" s="174">
        <v>0</v>
      </c>
      <c r="J36" s="174">
        <v>0</v>
      </c>
      <c r="K36" s="174">
        <v>0</v>
      </c>
      <c r="L36" s="174">
        <v>0</v>
      </c>
      <c r="M36" s="174">
        <v>0</v>
      </c>
      <c r="N36" s="174">
        <v>0</v>
      </c>
      <c r="O36" s="174">
        <v>0</v>
      </c>
      <c r="P36" s="174">
        <v>0</v>
      </c>
      <c r="Q36" s="174">
        <v>0</v>
      </c>
      <c r="R36" s="174">
        <v>0</v>
      </c>
      <c r="S36" s="174">
        <v>0</v>
      </c>
      <c r="T36" s="174">
        <v>0</v>
      </c>
      <c r="U36" s="174">
        <v>0</v>
      </c>
      <c r="V36" s="174">
        <v>0</v>
      </c>
      <c r="W36" s="174">
        <v>0</v>
      </c>
      <c r="X36" s="174">
        <v>0</v>
      </c>
      <c r="Y36" s="174">
        <v>0</v>
      </c>
      <c r="Z36" s="174">
        <v>0</v>
      </c>
      <c r="AA36" s="174">
        <v>0</v>
      </c>
      <c r="AB36" s="174">
        <v>0</v>
      </c>
      <c r="AC36" s="174">
        <v>0</v>
      </c>
      <c r="AD36" s="174">
        <v>0</v>
      </c>
      <c r="AE36" s="174">
        <v>0</v>
      </c>
      <c r="AF36" s="174">
        <v>0</v>
      </c>
      <c r="AG36" s="174">
        <v>0</v>
      </c>
      <c r="AH36" s="174">
        <v>0</v>
      </c>
      <c r="AI36" s="174">
        <v>0</v>
      </c>
      <c r="AJ36" s="174">
        <v>0</v>
      </c>
      <c r="AK36" s="174">
        <v>0</v>
      </c>
      <c r="AL36" s="174">
        <v>0</v>
      </c>
      <c r="AM36" s="174">
        <v>0</v>
      </c>
      <c r="AN36" s="174">
        <v>0</v>
      </c>
      <c r="AO36" s="174">
        <v>0</v>
      </c>
      <c r="AP36" s="174">
        <v>0</v>
      </c>
      <c r="AQ36" s="174">
        <v>0</v>
      </c>
      <c r="AR36" s="174">
        <v>0</v>
      </c>
      <c r="AS36" s="174">
        <v>0</v>
      </c>
      <c r="AT36" s="174">
        <v>0</v>
      </c>
      <c r="AU36" s="174">
        <v>0</v>
      </c>
      <c r="AV36" s="174">
        <v>7.4037073170731696E-8</v>
      </c>
      <c r="AW36" s="174">
        <v>0</v>
      </c>
      <c r="AX36" s="174">
        <v>5.0552195421686699E-5</v>
      </c>
      <c r="AY36" s="174">
        <v>7.6825651796407101E-5</v>
      </c>
      <c r="AZ36" s="174">
        <v>9.9215072142857001E-5</v>
      </c>
      <c r="BA36" s="174">
        <v>8.3378463550295805E-5</v>
      </c>
      <c r="BB36" s="174">
        <v>7.3141955999999998E-5</v>
      </c>
      <c r="BC36" s="174">
        <v>3.9037368421052603E-5</v>
      </c>
      <c r="BD36" s="174">
        <v>5.8560260614502298E-5</v>
      </c>
      <c r="BE36" s="175">
        <v>5.9171282906719E-5</v>
      </c>
      <c r="BF36" s="132">
        <v>7.6733285614720703E-3</v>
      </c>
      <c r="BG36" s="132">
        <v>0</v>
      </c>
      <c r="BH36" s="132">
        <v>4.1868723542611504E-6</v>
      </c>
    </row>
    <row r="37" spans="1:60">
      <c r="A37" s="136" t="s">
        <v>284</v>
      </c>
      <c r="B37" s="174">
        <v>0</v>
      </c>
      <c r="C37" s="174">
        <v>0</v>
      </c>
      <c r="D37" s="174">
        <v>0</v>
      </c>
      <c r="E37" s="174">
        <v>0</v>
      </c>
      <c r="F37" s="174">
        <v>0</v>
      </c>
      <c r="G37" s="174">
        <v>0</v>
      </c>
      <c r="H37" s="174">
        <v>0</v>
      </c>
      <c r="I37" s="174">
        <v>0</v>
      </c>
      <c r="J37" s="174">
        <v>0</v>
      </c>
      <c r="K37" s="174">
        <v>0</v>
      </c>
      <c r="L37" s="174">
        <v>0</v>
      </c>
      <c r="M37" s="174">
        <v>0</v>
      </c>
      <c r="N37" s="174">
        <v>0</v>
      </c>
      <c r="O37" s="174">
        <v>0</v>
      </c>
      <c r="P37" s="174">
        <v>0</v>
      </c>
      <c r="Q37" s="174">
        <v>0</v>
      </c>
      <c r="R37" s="174">
        <v>0</v>
      </c>
      <c r="S37" s="174">
        <v>0</v>
      </c>
      <c r="T37" s="174">
        <v>0</v>
      </c>
      <c r="U37" s="174">
        <v>0</v>
      </c>
      <c r="V37" s="174">
        <v>0</v>
      </c>
      <c r="W37" s="174">
        <v>0</v>
      </c>
      <c r="X37" s="174">
        <v>0</v>
      </c>
      <c r="Y37" s="174">
        <v>0</v>
      </c>
      <c r="Z37" s="174">
        <v>0</v>
      </c>
      <c r="AA37" s="174">
        <v>0</v>
      </c>
      <c r="AB37" s="174">
        <v>0</v>
      </c>
      <c r="AC37" s="174">
        <v>5.0009000000000002E-5</v>
      </c>
      <c r="AD37" s="174">
        <v>1.5002700000000001E-4</v>
      </c>
      <c r="AE37" s="174">
        <v>1.9003419999999999E-4</v>
      </c>
      <c r="AF37" s="174">
        <v>1.6002879999999999E-4</v>
      </c>
      <c r="AG37" s="174">
        <v>1.4002519999999999E-4</v>
      </c>
      <c r="AH37" s="174">
        <v>5.0009000000000002E-4</v>
      </c>
      <c r="AI37" s="174">
        <v>1.6903042E-3</v>
      </c>
      <c r="AJ37" s="174">
        <v>1.8703366E-3</v>
      </c>
      <c r="AK37" s="174">
        <v>2.4404392E-3</v>
      </c>
      <c r="AL37" s="174">
        <v>3.3189089844155801E-3</v>
      </c>
      <c r="AM37" s="174">
        <v>3.83062487225806E-3</v>
      </c>
      <c r="AN37" s="174">
        <v>4.4534937923076902E-3</v>
      </c>
      <c r="AO37" s="174">
        <v>6.38426998089172E-3</v>
      </c>
      <c r="AP37" s="174">
        <v>1.07691678481899E-2</v>
      </c>
      <c r="AQ37" s="174">
        <v>1.56111304789087E-2</v>
      </c>
      <c r="AR37" s="174">
        <v>1.8730289229684199E-2</v>
      </c>
      <c r="AS37" s="174">
        <v>2.2906730629189201E-2</v>
      </c>
      <c r="AT37" s="174">
        <v>2.7915409253813601E-2</v>
      </c>
      <c r="AU37" s="174">
        <v>2.6424561324852699E-2</v>
      </c>
      <c r="AV37" s="174">
        <v>4.0872486791464102E-2</v>
      </c>
      <c r="AW37" s="174">
        <v>3.7194764768401098E-2</v>
      </c>
      <c r="AX37" s="174">
        <v>4.1866071611372201E-2</v>
      </c>
      <c r="AY37" s="174">
        <v>4.7100054382285102E-2</v>
      </c>
      <c r="AZ37" s="174">
        <v>5.9872003227684302E-2</v>
      </c>
      <c r="BA37" s="174">
        <v>5.56684615384615E-2</v>
      </c>
      <c r="BB37" s="174">
        <v>6.7002677999999996E-2</v>
      </c>
      <c r="BC37" s="174">
        <v>7.7303178421052596E-2</v>
      </c>
      <c r="BD37" s="174">
        <v>8.9317490208930803E-2</v>
      </c>
      <c r="BE37" s="175">
        <v>0.102621687622105</v>
      </c>
      <c r="BF37" s="132">
        <v>0.14581478115941801</v>
      </c>
      <c r="BG37" s="132">
        <v>0.123334898292478</v>
      </c>
      <c r="BH37" s="132">
        <v>7.2613586480786904E-3</v>
      </c>
    </row>
    <row r="38" spans="1:60">
      <c r="A38" s="136" t="s">
        <v>285</v>
      </c>
      <c r="B38" s="174">
        <v>0</v>
      </c>
      <c r="C38" s="174">
        <v>0</v>
      </c>
      <c r="D38" s="174">
        <v>0</v>
      </c>
      <c r="E38" s="174">
        <v>0</v>
      </c>
      <c r="F38" s="174">
        <v>0</v>
      </c>
      <c r="G38" s="174">
        <v>0</v>
      </c>
      <c r="H38" s="174">
        <v>0</v>
      </c>
      <c r="I38" s="174">
        <v>0</v>
      </c>
      <c r="J38" s="174">
        <v>0</v>
      </c>
      <c r="K38" s="174">
        <v>0</v>
      </c>
      <c r="L38" s="174">
        <v>0</v>
      </c>
      <c r="M38" s="174">
        <v>0</v>
      </c>
      <c r="N38" s="174">
        <v>0</v>
      </c>
      <c r="O38" s="174">
        <v>0</v>
      </c>
      <c r="P38" s="174">
        <v>0</v>
      </c>
      <c r="Q38" s="174">
        <v>0</v>
      </c>
      <c r="R38" s="174">
        <v>0</v>
      </c>
      <c r="S38" s="174">
        <v>0</v>
      </c>
      <c r="T38" s="174">
        <v>0</v>
      </c>
      <c r="U38" s="174">
        <v>0</v>
      </c>
      <c r="V38" s="174">
        <v>0</v>
      </c>
      <c r="W38" s="174">
        <v>0</v>
      </c>
      <c r="X38" s="174">
        <v>0</v>
      </c>
      <c r="Y38" s="174">
        <v>0</v>
      </c>
      <c r="Z38" s="174">
        <v>2.0000000000000002E-5</v>
      </c>
      <c r="AA38" s="174">
        <v>1.9191919191919201E-5</v>
      </c>
      <c r="AB38" s="174">
        <v>2.8787878787878801E-5</v>
      </c>
      <c r="AC38" s="174">
        <v>1.9191919191919201E-5</v>
      </c>
      <c r="AD38" s="174">
        <v>3.8383838383838402E-5</v>
      </c>
      <c r="AE38" s="174">
        <v>6.7171717171717206E-5</v>
      </c>
      <c r="AF38" s="174">
        <v>8.63636363636364E-5</v>
      </c>
      <c r="AG38" s="174">
        <v>3.1666666666666697E-4</v>
      </c>
      <c r="AH38" s="174">
        <v>1.1800000000000001E-3</v>
      </c>
      <c r="AI38" s="174">
        <v>2.32E-3</v>
      </c>
      <c r="AJ38" s="174">
        <v>4.0299999999999997E-3</v>
      </c>
      <c r="AK38" s="174">
        <v>5.6299999999999996E-3</v>
      </c>
      <c r="AL38" s="174">
        <v>1.17134415584416E-2</v>
      </c>
      <c r="AM38" s="174">
        <v>1.38588387096774E-2</v>
      </c>
      <c r="AN38" s="174">
        <v>1.42996153846154E-2</v>
      </c>
      <c r="AO38" s="174">
        <v>1.7999426751592398E-2</v>
      </c>
      <c r="AP38" s="174">
        <v>2.2688544303797499E-2</v>
      </c>
      <c r="AQ38" s="174">
        <v>2.8588867924528302E-2</v>
      </c>
      <c r="AR38" s="174">
        <v>3.8575125000000002E-2</v>
      </c>
      <c r="AS38" s="174">
        <v>4.61945962732919E-2</v>
      </c>
      <c r="AT38" s="174">
        <v>6.1795000000000003E-2</v>
      </c>
      <c r="AU38" s="174">
        <v>8.5660288343558197E-2</v>
      </c>
      <c r="AV38" s="174">
        <v>9.1952999999999896E-2</v>
      </c>
      <c r="AW38" s="174">
        <v>0.124320381818182</v>
      </c>
      <c r="AX38" s="174">
        <v>0.13730367469879501</v>
      </c>
      <c r="AY38" s="174">
        <v>0.13905867664670599</v>
      </c>
      <c r="AZ38" s="174">
        <v>0.135185517857143</v>
      </c>
      <c r="BA38" s="174">
        <v>0.16014030177514799</v>
      </c>
      <c r="BB38" s="174">
        <v>0.15967709999999999</v>
      </c>
      <c r="BC38" s="174">
        <v>0.158515157894737</v>
      </c>
      <c r="BD38" s="174">
        <v>0.180088291683736</v>
      </c>
      <c r="BE38" s="175">
        <v>0.16610900468061399</v>
      </c>
      <c r="BF38" s="132">
        <v>-8.0144781250039196E-2</v>
      </c>
      <c r="BG38" s="132">
        <v>0.112892496293685</v>
      </c>
      <c r="BH38" s="132">
        <v>1.1753627187490401E-2</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0</v>
      </c>
      <c r="W39" s="174">
        <v>0</v>
      </c>
      <c r="X39" s="174">
        <v>0</v>
      </c>
      <c r="Y39" s="174">
        <v>0</v>
      </c>
      <c r="Z39" s="174">
        <v>0</v>
      </c>
      <c r="AA39" s="174">
        <v>0</v>
      </c>
      <c r="AB39" s="174">
        <v>0</v>
      </c>
      <c r="AC39" s="174">
        <v>0</v>
      </c>
      <c r="AD39" s="174">
        <v>0</v>
      </c>
      <c r="AE39" s="174">
        <v>0</v>
      </c>
      <c r="AF39" s="174">
        <v>0</v>
      </c>
      <c r="AG39" s="174">
        <v>1.0000000000000001E-5</v>
      </c>
      <c r="AH39" s="174">
        <v>2.0000000000000002E-5</v>
      </c>
      <c r="AI39" s="174">
        <v>2.0000000000000002E-5</v>
      </c>
      <c r="AJ39" s="174">
        <v>2.0000000000000002E-5</v>
      </c>
      <c r="AK39" s="174">
        <v>5.0000000000000002E-5</v>
      </c>
      <c r="AL39" s="174">
        <v>2.9805194805194799E-5</v>
      </c>
      <c r="AM39" s="174">
        <v>1.0858064516129E-4</v>
      </c>
      <c r="AN39" s="174">
        <v>4.7076923076923099E-4</v>
      </c>
      <c r="AO39" s="174">
        <v>4.7751592356687898E-4</v>
      </c>
      <c r="AP39" s="174">
        <v>4.55126582278481E-4</v>
      </c>
      <c r="AQ39" s="174">
        <v>4.4264150943396199E-4</v>
      </c>
      <c r="AR39" s="174">
        <v>5.0681249999999999E-4</v>
      </c>
      <c r="AS39" s="174">
        <v>5.5118012422360196E-4</v>
      </c>
      <c r="AT39" s="174">
        <v>4.5333333333333299E-4</v>
      </c>
      <c r="AU39" s="174">
        <v>4.5993865030674803E-4</v>
      </c>
      <c r="AV39" s="174">
        <v>6.6237804878048804E-4</v>
      </c>
      <c r="AW39" s="174">
        <v>1.00145454545454E-3</v>
      </c>
      <c r="AX39" s="174">
        <v>1.0968072289156601E-3</v>
      </c>
      <c r="AY39" s="174">
        <v>9.2532934131736501E-4</v>
      </c>
      <c r="AZ39" s="174">
        <v>1.3387500000000001E-3</v>
      </c>
      <c r="BA39" s="174">
        <v>1.17692307692308E-3</v>
      </c>
      <c r="BB39" s="174">
        <v>1.3500000000000001E-3</v>
      </c>
      <c r="BC39" s="174">
        <v>1.0919189473684199E-3</v>
      </c>
      <c r="BD39" s="174">
        <v>1.3728055059401901E-3</v>
      </c>
      <c r="BE39" s="175">
        <v>1.5809306122449001E-3</v>
      </c>
      <c r="BF39" s="132">
        <v>0.14845921208482701</v>
      </c>
      <c r="BG39" s="132">
        <v>0.117169668265533</v>
      </c>
      <c r="BH39" s="132">
        <v>1.1186430899002301E-4</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0</v>
      </c>
      <c r="W40" s="174">
        <v>0</v>
      </c>
      <c r="X40" s="174">
        <v>0</v>
      </c>
      <c r="Y40" s="174">
        <v>0</v>
      </c>
      <c r="Z40" s="174">
        <v>0</v>
      </c>
      <c r="AA40" s="174">
        <v>0</v>
      </c>
      <c r="AB40" s="174">
        <v>0</v>
      </c>
      <c r="AC40" s="174">
        <v>0</v>
      </c>
      <c r="AD40" s="174">
        <v>0</v>
      </c>
      <c r="AE40" s="174">
        <v>0</v>
      </c>
      <c r="AF40" s="174">
        <v>0</v>
      </c>
      <c r="AG40" s="174">
        <v>0</v>
      </c>
      <c r="AH40" s="174">
        <v>0</v>
      </c>
      <c r="AI40" s="174">
        <v>0</v>
      </c>
      <c r="AJ40" s="174">
        <v>0</v>
      </c>
      <c r="AK40" s="174">
        <v>0</v>
      </c>
      <c r="AL40" s="174">
        <v>0</v>
      </c>
      <c r="AM40" s="174">
        <v>0</v>
      </c>
      <c r="AN40" s="174">
        <v>0</v>
      </c>
      <c r="AO40" s="174">
        <v>1.16942675159236E-5</v>
      </c>
      <c r="AP40" s="174">
        <v>1.7430379746835402E-5</v>
      </c>
      <c r="AQ40" s="174">
        <v>1.3183018867924499E-4</v>
      </c>
      <c r="AR40" s="174">
        <v>1.0145812499999999E-3</v>
      </c>
      <c r="AS40" s="174">
        <v>1.2458571428571399E-3</v>
      </c>
      <c r="AT40" s="174">
        <v>1.4893888888888899E-3</v>
      </c>
      <c r="AU40" s="174">
        <v>2.1025766871165599E-3</v>
      </c>
      <c r="AV40" s="174">
        <v>4.4314024390243898E-3</v>
      </c>
      <c r="AW40" s="174">
        <v>5.0082E-3</v>
      </c>
      <c r="AX40" s="174">
        <v>5.5550060240963798E-3</v>
      </c>
      <c r="AY40" s="174">
        <v>5.8552275449101797E-3</v>
      </c>
      <c r="AZ40" s="174">
        <v>7.3795178571428501E-3</v>
      </c>
      <c r="BA40" s="174">
        <v>1.0283591715976301E-2</v>
      </c>
      <c r="BB40" s="174">
        <v>1.2274200000000001E-2</v>
      </c>
      <c r="BC40" s="174">
        <v>1.02447368421053E-2</v>
      </c>
      <c r="BD40" s="174">
        <v>1.3366220401474799E-2</v>
      </c>
      <c r="BE40" s="175">
        <v>1.38739363994408E-2</v>
      </c>
      <c r="BF40" s="132">
        <v>3.5148984065907399E-2</v>
      </c>
      <c r="BG40" s="132">
        <v>0.24537473482157701</v>
      </c>
      <c r="BH40" s="132">
        <v>9.8169919430629604E-4</v>
      </c>
    </row>
    <row r="41" spans="1:60">
      <c r="A41" s="136" t="s">
        <v>288</v>
      </c>
      <c r="B41" s="174">
        <v>0</v>
      </c>
      <c r="C41" s="174">
        <v>0</v>
      </c>
      <c r="D41" s="174">
        <v>0</v>
      </c>
      <c r="E41" s="174">
        <v>0</v>
      </c>
      <c r="F41" s="174">
        <v>0</v>
      </c>
      <c r="G41" s="174">
        <v>0</v>
      </c>
      <c r="H41" s="174">
        <v>0</v>
      </c>
      <c r="I41" s="174">
        <v>0</v>
      </c>
      <c r="J41" s="174">
        <v>0</v>
      </c>
      <c r="K41" s="174">
        <v>0</v>
      </c>
      <c r="L41" s="174">
        <v>0</v>
      </c>
      <c r="M41" s="174">
        <v>0</v>
      </c>
      <c r="N41" s="174">
        <v>0</v>
      </c>
      <c r="O41" s="174">
        <v>0</v>
      </c>
      <c r="P41" s="174">
        <v>0</v>
      </c>
      <c r="Q41" s="174">
        <v>0</v>
      </c>
      <c r="R41" s="174">
        <v>0</v>
      </c>
      <c r="S41" s="174">
        <v>0</v>
      </c>
      <c r="T41" s="174">
        <v>0</v>
      </c>
      <c r="U41" s="174">
        <v>0</v>
      </c>
      <c r="V41" s="174">
        <v>0</v>
      </c>
      <c r="W41" s="174">
        <v>0</v>
      </c>
      <c r="X41" s="174">
        <v>0</v>
      </c>
      <c r="Y41" s="174">
        <v>0</v>
      </c>
      <c r="Z41" s="174">
        <v>0</v>
      </c>
      <c r="AA41" s="174">
        <v>0</v>
      </c>
      <c r="AB41" s="174">
        <v>0</v>
      </c>
      <c r="AC41" s="174">
        <v>0</v>
      </c>
      <c r="AD41" s="174">
        <v>0</v>
      </c>
      <c r="AE41" s="174">
        <v>0</v>
      </c>
      <c r="AF41" s="174">
        <v>0</v>
      </c>
      <c r="AG41" s="174">
        <v>0</v>
      </c>
      <c r="AH41" s="174">
        <v>3.0000000000000001E-5</v>
      </c>
      <c r="AI41" s="174">
        <v>1.1E-4</v>
      </c>
      <c r="AJ41" s="174">
        <v>1.8000000000000001E-4</v>
      </c>
      <c r="AK41" s="174">
        <v>2.4742999999999998E-4</v>
      </c>
      <c r="AL41" s="174">
        <v>2.35858441558442E-4</v>
      </c>
      <c r="AM41" s="174">
        <v>2.4163141935483901E-4</v>
      </c>
      <c r="AN41" s="174">
        <v>2.5664769230769201E-4</v>
      </c>
      <c r="AO41" s="174">
        <v>3.8395203821655998E-4</v>
      </c>
      <c r="AP41" s="174">
        <v>5.0597487341772103E-4</v>
      </c>
      <c r="AQ41" s="174">
        <v>5.5797849056603798E-4</v>
      </c>
      <c r="AR41" s="174">
        <v>6.14734875E-4</v>
      </c>
      <c r="AS41" s="174">
        <v>5.7578366459627305E-4</v>
      </c>
      <c r="AT41" s="174">
        <v>5.9945777777777802E-4</v>
      </c>
      <c r="AU41" s="174">
        <v>5.1703674846625698E-4</v>
      </c>
      <c r="AV41" s="174">
        <v>5.9753963414634103E-4</v>
      </c>
      <c r="AW41" s="174">
        <v>7.1832109090909E-4</v>
      </c>
      <c r="AX41" s="174">
        <v>7.6524885542168602E-4</v>
      </c>
      <c r="AY41" s="174">
        <v>7.3179808383233504E-4</v>
      </c>
      <c r="AZ41" s="174">
        <v>9.27544285714285E-4</v>
      </c>
      <c r="BA41" s="174">
        <v>9.1877857988165602E-4</v>
      </c>
      <c r="BB41" s="174">
        <v>2.1134069999999999E-3</v>
      </c>
      <c r="BC41" s="174">
        <v>2.2777763157894701E-3</v>
      </c>
      <c r="BD41" s="174">
        <v>2.50746336747235E-3</v>
      </c>
      <c r="BE41" s="175">
        <v>3.0988630268822099E-3</v>
      </c>
      <c r="BF41" s="132">
        <v>0.23247909744190101</v>
      </c>
      <c r="BG41" s="132">
        <v>0.15384533821717999</v>
      </c>
      <c r="BH41" s="132">
        <v>2.1927095880866599E-4</v>
      </c>
    </row>
    <row r="42" spans="1:60">
      <c r="A42" s="136" t="s">
        <v>289</v>
      </c>
      <c r="B42" s="174">
        <v>0</v>
      </c>
      <c r="C42" s="174">
        <v>0</v>
      </c>
      <c r="D42" s="174">
        <v>0</v>
      </c>
      <c r="E42" s="174">
        <v>0</v>
      </c>
      <c r="F42" s="174">
        <v>0</v>
      </c>
      <c r="G42" s="174">
        <v>0</v>
      </c>
      <c r="H42" s="174">
        <v>0</v>
      </c>
      <c r="I42" s="174">
        <v>0</v>
      </c>
      <c r="J42" s="174">
        <v>0</v>
      </c>
      <c r="K42" s="174">
        <v>0</v>
      </c>
      <c r="L42" s="174">
        <v>0</v>
      </c>
      <c r="M42" s="174">
        <v>0</v>
      </c>
      <c r="N42" s="174">
        <v>0</v>
      </c>
      <c r="O42" s="174">
        <v>0</v>
      </c>
      <c r="P42" s="174">
        <v>0</v>
      </c>
      <c r="Q42" s="174">
        <v>0</v>
      </c>
      <c r="R42" s="174">
        <v>0</v>
      </c>
      <c r="S42" s="174">
        <v>0</v>
      </c>
      <c r="T42" s="174">
        <v>0</v>
      </c>
      <c r="U42" s="174">
        <v>0</v>
      </c>
      <c r="V42" s="174">
        <v>0</v>
      </c>
      <c r="W42" s="174">
        <v>1.0000000000000001E-5</v>
      </c>
      <c r="X42" s="174">
        <v>2.0000000000000002E-5</v>
      </c>
      <c r="Y42" s="174">
        <v>1.6000000000000001E-4</v>
      </c>
      <c r="Z42" s="174">
        <v>2.3000000000000001E-4</v>
      </c>
      <c r="AA42" s="174">
        <v>5.5999999999999995E-4</v>
      </c>
      <c r="AB42" s="174">
        <v>8.8000000000000003E-4</v>
      </c>
      <c r="AC42" s="174">
        <v>1.47E-3</v>
      </c>
      <c r="AD42" s="174">
        <v>1.74E-3</v>
      </c>
      <c r="AE42" s="174">
        <v>2.3800000000000002E-3</v>
      </c>
      <c r="AF42" s="174">
        <v>3.1700000000000001E-3</v>
      </c>
      <c r="AG42" s="174">
        <v>4.3699999999999998E-3</v>
      </c>
      <c r="AH42" s="174">
        <v>4.7499999999999999E-3</v>
      </c>
      <c r="AI42" s="174">
        <v>6.4000000000000003E-3</v>
      </c>
      <c r="AJ42" s="174">
        <v>6.45E-3</v>
      </c>
      <c r="AK42" s="174">
        <v>8.2900000000000005E-3</v>
      </c>
      <c r="AL42" s="174">
        <v>8.1964285714285698E-3</v>
      </c>
      <c r="AM42" s="174">
        <v>9.3379354838709697E-3</v>
      </c>
      <c r="AN42" s="174">
        <v>1.29265384615385E-2</v>
      </c>
      <c r="AO42" s="174">
        <v>1.8194331210191102E-2</v>
      </c>
      <c r="AP42" s="174">
        <v>2.00158860759494E-2</v>
      </c>
      <c r="AQ42" s="174">
        <v>2.6308301886792399E-2</v>
      </c>
      <c r="AR42" s="174">
        <v>3.2866312500000001E-2</v>
      </c>
      <c r="AS42" s="174">
        <v>4.0467388136646E-2</v>
      </c>
      <c r="AT42" s="174">
        <v>4.3287033888888903E-2</v>
      </c>
      <c r="AU42" s="174">
        <v>3.7480832392637997E-2</v>
      </c>
      <c r="AV42" s="174">
        <v>4.7580863597560898E-2</v>
      </c>
      <c r="AW42" s="174">
        <v>4.6195141636363603E-2</v>
      </c>
      <c r="AX42" s="174">
        <v>5.1864677349397599E-2</v>
      </c>
      <c r="AY42" s="174">
        <v>5.3113299520958002E-2</v>
      </c>
      <c r="AZ42" s="174">
        <v>6.8757771964285605E-2</v>
      </c>
      <c r="BA42" s="174">
        <v>7.39692351479289E-2</v>
      </c>
      <c r="BB42" s="174">
        <v>9.5119208999999996E-2</v>
      </c>
      <c r="BC42" s="174">
        <v>9.4381414210526302E-2</v>
      </c>
      <c r="BD42" s="174">
        <v>0.102586026841458</v>
      </c>
      <c r="BE42" s="175">
        <v>0.13560871079183701</v>
      </c>
      <c r="BF42" s="132">
        <v>0.31829060304269602</v>
      </c>
      <c r="BG42" s="132">
        <v>9.0116813770996701E-2</v>
      </c>
      <c r="BH42" s="132">
        <v>9.5954715584992707E-3</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0</v>
      </c>
      <c r="AB43" s="174">
        <v>0</v>
      </c>
      <c r="AC43" s="174">
        <v>0</v>
      </c>
      <c r="AD43" s="174">
        <v>0</v>
      </c>
      <c r="AE43" s="174">
        <v>0</v>
      </c>
      <c r="AF43" s="174">
        <v>0</v>
      </c>
      <c r="AG43" s="174">
        <v>0</v>
      </c>
      <c r="AH43" s="174">
        <v>0</v>
      </c>
      <c r="AI43" s="174">
        <v>0</v>
      </c>
      <c r="AJ43" s="174">
        <v>0</v>
      </c>
      <c r="AK43" s="174">
        <v>0</v>
      </c>
      <c r="AL43" s="174">
        <v>0</v>
      </c>
      <c r="AM43" s="174">
        <v>0</v>
      </c>
      <c r="AN43" s="174">
        <v>0</v>
      </c>
      <c r="AO43" s="174">
        <v>0</v>
      </c>
      <c r="AP43" s="174">
        <v>0</v>
      </c>
      <c r="AQ43" s="174">
        <v>0</v>
      </c>
      <c r="AR43" s="174">
        <v>0</v>
      </c>
      <c r="AS43" s="174">
        <v>0</v>
      </c>
      <c r="AT43" s="174">
        <v>0</v>
      </c>
      <c r="AU43" s="174">
        <v>0</v>
      </c>
      <c r="AV43" s="174">
        <v>0</v>
      </c>
      <c r="AW43" s="174">
        <v>0</v>
      </c>
      <c r="AX43" s="174">
        <v>0</v>
      </c>
      <c r="AY43" s="174">
        <v>6.4711670658682604E-4</v>
      </c>
      <c r="AZ43" s="174">
        <v>1.0998423214285699E-3</v>
      </c>
      <c r="BA43" s="174">
        <v>9.9117745562130109E-4</v>
      </c>
      <c r="BB43" s="174">
        <v>9.9431999999999993E-4</v>
      </c>
      <c r="BC43" s="174">
        <v>8.7091894736842095E-4</v>
      </c>
      <c r="BD43" s="174">
        <v>9.0753730438344904E-4</v>
      </c>
      <c r="BE43" s="175">
        <v>1.03812963265306E-3</v>
      </c>
      <c r="BF43" s="132">
        <v>0.14077207393150401</v>
      </c>
      <c r="BG43" s="132">
        <v>0</v>
      </c>
      <c r="BH43" s="132">
        <v>7.3456515484825204E-5</v>
      </c>
    </row>
    <row r="44" spans="1:60">
      <c r="A44" s="136" t="s">
        <v>291</v>
      </c>
      <c r="B44" s="174">
        <v>0</v>
      </c>
      <c r="C44" s="174">
        <v>0</v>
      </c>
      <c r="D44" s="174">
        <v>0</v>
      </c>
      <c r="E44" s="174">
        <v>0</v>
      </c>
      <c r="F44" s="174">
        <v>0</v>
      </c>
      <c r="G44" s="174">
        <v>0</v>
      </c>
      <c r="H44" s="174">
        <v>0</v>
      </c>
      <c r="I44" s="174">
        <v>0</v>
      </c>
      <c r="J44" s="174">
        <v>0</v>
      </c>
      <c r="K44" s="174">
        <v>0</v>
      </c>
      <c r="L44" s="174">
        <v>0</v>
      </c>
      <c r="M44" s="174">
        <v>0</v>
      </c>
      <c r="N44" s="174">
        <v>0</v>
      </c>
      <c r="O44" s="174">
        <v>0</v>
      </c>
      <c r="P44" s="174">
        <v>0</v>
      </c>
      <c r="Q44" s="174">
        <v>0</v>
      </c>
      <c r="R44" s="174">
        <v>0</v>
      </c>
      <c r="S44" s="174">
        <v>0</v>
      </c>
      <c r="T44" s="174">
        <v>0</v>
      </c>
      <c r="U44" s="174">
        <v>0</v>
      </c>
      <c r="V44" s="174">
        <v>0</v>
      </c>
      <c r="W44" s="174">
        <v>0</v>
      </c>
      <c r="X44" s="174">
        <v>0</v>
      </c>
      <c r="Y44" s="174">
        <v>0</v>
      </c>
      <c r="Z44" s="174">
        <v>0</v>
      </c>
      <c r="AA44" s="174">
        <v>0</v>
      </c>
      <c r="AB44" s="174">
        <v>0</v>
      </c>
      <c r="AC44" s="174">
        <v>0</v>
      </c>
      <c r="AD44" s="174">
        <v>0</v>
      </c>
      <c r="AE44" s="174">
        <v>0</v>
      </c>
      <c r="AF44" s="174">
        <v>0</v>
      </c>
      <c r="AG44" s="174">
        <v>0</v>
      </c>
      <c r="AH44" s="174">
        <v>0</v>
      </c>
      <c r="AI44" s="174">
        <v>0</v>
      </c>
      <c r="AJ44" s="174">
        <v>1.4276E-4</v>
      </c>
      <c r="AK44" s="174">
        <v>3.0198999999999997E-4</v>
      </c>
      <c r="AL44" s="174">
        <v>2.8571259740259699E-4</v>
      </c>
      <c r="AM44" s="174">
        <v>3.84010258064516E-4</v>
      </c>
      <c r="AN44" s="174">
        <v>2.1556915384615401E-3</v>
      </c>
      <c r="AO44" s="174">
        <v>2.5290705095541398E-3</v>
      </c>
      <c r="AP44" s="174">
        <v>4.9098474683544301E-3</v>
      </c>
      <c r="AQ44" s="174">
        <v>6.1199999999999996E-3</v>
      </c>
      <c r="AR44" s="174">
        <v>8.5297499999999991E-3</v>
      </c>
      <c r="AS44" s="174">
        <v>8.6763354037266999E-3</v>
      </c>
      <c r="AT44" s="174">
        <v>9.22722222222222E-3</v>
      </c>
      <c r="AU44" s="174">
        <v>8.2507361963190095E-3</v>
      </c>
      <c r="AV44" s="174">
        <v>1.1969451219512201E-2</v>
      </c>
      <c r="AW44" s="174">
        <v>1.4354181818181801E-2</v>
      </c>
      <c r="AX44" s="174">
        <v>1.73369277108434E-2</v>
      </c>
      <c r="AY44" s="174">
        <v>2.03114371257485E-2</v>
      </c>
      <c r="AZ44" s="174">
        <v>2.2904464285714299E-2</v>
      </c>
      <c r="BA44" s="174">
        <v>1.9154350650887601E-2</v>
      </c>
      <c r="BB44" s="174">
        <v>2.5686E-2</v>
      </c>
      <c r="BC44" s="174">
        <v>3.4688947368421097E-2</v>
      </c>
      <c r="BD44" s="174">
        <v>4.92519459238017E-2</v>
      </c>
      <c r="BE44" s="175">
        <v>8.7843355059042602E-2</v>
      </c>
      <c r="BF44" s="132">
        <v>0.77867786234775005</v>
      </c>
      <c r="BG44" s="132">
        <v>0.18232055882654</v>
      </c>
      <c r="BH44" s="132">
        <v>6.2156657205160596E-3</v>
      </c>
    </row>
    <row r="45" spans="1:60">
      <c r="A45" s="136" t="s">
        <v>292</v>
      </c>
      <c r="B45" s="174">
        <v>0</v>
      </c>
      <c r="C45" s="174">
        <v>0</v>
      </c>
      <c r="D45" s="174">
        <v>0</v>
      </c>
      <c r="E45" s="174">
        <v>0</v>
      </c>
      <c r="F45" s="174">
        <v>0</v>
      </c>
      <c r="G45" s="174">
        <v>0</v>
      </c>
      <c r="H45" s="174">
        <v>0</v>
      </c>
      <c r="I45" s="174">
        <v>0</v>
      </c>
      <c r="J45" s="174">
        <v>0</v>
      </c>
      <c r="K45" s="174">
        <v>0</v>
      </c>
      <c r="L45" s="174">
        <v>0</v>
      </c>
      <c r="M45" s="174">
        <v>0</v>
      </c>
      <c r="N45" s="174">
        <v>0</v>
      </c>
      <c r="O45" s="174">
        <v>0</v>
      </c>
      <c r="P45" s="174">
        <v>0</v>
      </c>
      <c r="Q45" s="174">
        <v>0</v>
      </c>
      <c r="R45" s="174">
        <v>0</v>
      </c>
      <c r="S45" s="174">
        <v>0</v>
      </c>
      <c r="T45" s="174">
        <v>0</v>
      </c>
      <c r="U45" s="174">
        <v>0</v>
      </c>
      <c r="V45" s="174">
        <v>0</v>
      </c>
      <c r="W45" s="174">
        <v>0</v>
      </c>
      <c r="X45" s="174">
        <v>0</v>
      </c>
      <c r="Y45" s="174">
        <v>0</v>
      </c>
      <c r="Z45" s="174">
        <v>0</v>
      </c>
      <c r="AA45" s="174">
        <v>0</v>
      </c>
      <c r="AB45" s="174">
        <v>0</v>
      </c>
      <c r="AC45" s="174">
        <v>0</v>
      </c>
      <c r="AD45" s="174">
        <v>0</v>
      </c>
      <c r="AE45" s="174">
        <v>0</v>
      </c>
      <c r="AF45" s="174">
        <v>1.0000000000000001E-5</v>
      </c>
      <c r="AG45" s="174">
        <v>0</v>
      </c>
      <c r="AH45" s="174">
        <v>2.0000000000000002E-5</v>
      </c>
      <c r="AI45" s="174">
        <v>4.0000000000000003E-5</v>
      </c>
      <c r="AJ45" s="174">
        <v>4.0000000000000003E-5</v>
      </c>
      <c r="AK45" s="174">
        <v>5.0000000000000002E-5</v>
      </c>
      <c r="AL45" s="174">
        <v>1.3909090909090899E-4</v>
      </c>
      <c r="AM45" s="174">
        <v>6.0212903225806403E-4</v>
      </c>
      <c r="AN45" s="174">
        <v>1.2161538461538501E-3</v>
      </c>
      <c r="AO45" s="174">
        <v>1.38382165605096E-3</v>
      </c>
      <c r="AP45" s="174">
        <v>1.3072784810126601E-3</v>
      </c>
      <c r="AQ45" s="174">
        <v>2.4633962264150899E-3</v>
      </c>
      <c r="AR45" s="174">
        <v>4.9916250000000004E-3</v>
      </c>
      <c r="AS45" s="174">
        <v>7.9540993788819805E-3</v>
      </c>
      <c r="AT45" s="174">
        <v>1.01716666666667E-2</v>
      </c>
      <c r="AU45" s="174">
        <v>1.56191411042945E-2</v>
      </c>
      <c r="AV45" s="174">
        <v>2.9900304878048799E-2</v>
      </c>
      <c r="AW45" s="174">
        <v>4.4017636363636301E-2</v>
      </c>
      <c r="AX45" s="174">
        <v>5.5338072289156597E-2</v>
      </c>
      <c r="AY45" s="174">
        <v>7.0343353293413097E-2</v>
      </c>
      <c r="AZ45" s="174">
        <v>9.8885357142857094E-2</v>
      </c>
      <c r="BA45" s="174">
        <v>0.113962366863905</v>
      </c>
      <c r="BB45" s="174">
        <v>0.13418099999999999</v>
      </c>
      <c r="BC45" s="174">
        <v>0.11451736842105301</v>
      </c>
      <c r="BD45" s="174">
        <v>0.13466738051618199</v>
      </c>
      <c r="BE45" s="175">
        <v>0.13967255510204099</v>
      </c>
      <c r="BF45" s="132">
        <v>3.4333151540675497E-2</v>
      </c>
      <c r="BG45" s="132">
        <v>0.29475330803800498</v>
      </c>
      <c r="BH45" s="132">
        <v>9.88302316391634E-3</v>
      </c>
    </row>
    <row r="46" spans="1:60">
      <c r="A46" s="136" t="s">
        <v>293</v>
      </c>
      <c r="B46" s="174">
        <v>0</v>
      </c>
      <c r="C46" s="174">
        <v>0</v>
      </c>
      <c r="D46" s="174">
        <v>0</v>
      </c>
      <c r="E46" s="174">
        <v>0</v>
      </c>
      <c r="F46" s="174">
        <v>0</v>
      </c>
      <c r="G46" s="174">
        <v>0</v>
      </c>
      <c r="H46" s="174">
        <v>0</v>
      </c>
      <c r="I46" s="174">
        <v>0</v>
      </c>
      <c r="J46" s="174">
        <v>0</v>
      </c>
      <c r="K46" s="174">
        <v>0</v>
      </c>
      <c r="L46" s="174">
        <v>0</v>
      </c>
      <c r="M46" s="174">
        <v>0</v>
      </c>
      <c r="N46" s="174">
        <v>0</v>
      </c>
      <c r="O46" s="174">
        <v>0</v>
      </c>
      <c r="P46" s="174">
        <v>0</v>
      </c>
      <c r="Q46" s="174">
        <v>0</v>
      </c>
      <c r="R46" s="174">
        <v>0</v>
      </c>
      <c r="S46" s="174">
        <v>0</v>
      </c>
      <c r="T46" s="174">
        <v>0</v>
      </c>
      <c r="U46" s="174">
        <v>0</v>
      </c>
      <c r="V46" s="174">
        <v>0</v>
      </c>
      <c r="W46" s="174">
        <v>0</v>
      </c>
      <c r="X46" s="174">
        <v>0</v>
      </c>
      <c r="Y46" s="174">
        <v>0</v>
      </c>
      <c r="Z46" s="174">
        <v>1.0000000000000001E-5</v>
      </c>
      <c r="AA46" s="174">
        <v>9.5959595959596004E-6</v>
      </c>
      <c r="AB46" s="174">
        <v>9.5959595959596004E-6</v>
      </c>
      <c r="AC46" s="174">
        <v>3.8383838383838402E-5</v>
      </c>
      <c r="AD46" s="174">
        <v>1.05555555555556E-4</v>
      </c>
      <c r="AE46" s="174">
        <v>1.7000000000000001E-4</v>
      </c>
      <c r="AF46" s="174">
        <v>1.6000000000000001E-4</v>
      </c>
      <c r="AG46" s="174">
        <v>2.1000000000000001E-4</v>
      </c>
      <c r="AH46" s="174">
        <v>3.8000000000000002E-4</v>
      </c>
      <c r="AI46" s="174">
        <v>8.8999999999999995E-4</v>
      </c>
      <c r="AJ46" s="174">
        <v>1.23E-3</v>
      </c>
      <c r="AK46" s="174">
        <v>1.6800000000000001E-3</v>
      </c>
      <c r="AL46" s="174">
        <v>2.5433766233766198E-3</v>
      </c>
      <c r="AM46" s="174">
        <v>3.57329032258064E-3</v>
      </c>
      <c r="AN46" s="174">
        <v>4.8646153846153804E-3</v>
      </c>
      <c r="AO46" s="174">
        <v>7.9521019108280203E-3</v>
      </c>
      <c r="AP46" s="174">
        <v>1.7168924050632899E-2</v>
      </c>
      <c r="AQ46" s="174">
        <v>2.8146226415094299E-2</v>
      </c>
      <c r="AR46" s="174">
        <v>3.8603812500000001E-2</v>
      </c>
      <c r="AS46" s="174">
        <v>5.4709378881987597E-2</v>
      </c>
      <c r="AT46" s="174">
        <v>7.1560555555555502E-2</v>
      </c>
      <c r="AU46" s="174">
        <v>8.6186871165644094E-2</v>
      </c>
      <c r="AV46" s="174">
        <v>8.5474756097560903E-2</v>
      </c>
      <c r="AW46" s="174">
        <v>9.5138181818181802E-2</v>
      </c>
      <c r="AX46" s="174">
        <v>0.110736986152771</v>
      </c>
      <c r="AY46" s="174">
        <v>0.110960586086766</v>
      </c>
      <c r="AZ46" s="174">
        <v>0.10571241629785701</v>
      </c>
      <c r="BA46" s="174">
        <v>0.112930295857988</v>
      </c>
      <c r="BB46" s="174">
        <v>0.110232</v>
      </c>
      <c r="BC46" s="174">
        <v>0.11288894736842101</v>
      </c>
      <c r="BD46" s="174">
        <v>0.121832822613683</v>
      </c>
      <c r="BE46" s="175">
        <v>0.109812506122449</v>
      </c>
      <c r="BF46" s="132">
        <v>-0.101125053139692</v>
      </c>
      <c r="BG46" s="132">
        <v>5.46517078114011E-2</v>
      </c>
      <c r="BH46" s="132">
        <v>7.7701703165879198E-3</v>
      </c>
    </row>
    <row r="47" spans="1:60">
      <c r="A47" s="136" t="s">
        <v>294</v>
      </c>
      <c r="B47" s="174">
        <v>0</v>
      </c>
      <c r="C47" s="174">
        <v>0</v>
      </c>
      <c r="D47" s="174">
        <v>0</v>
      </c>
      <c r="E47" s="174">
        <v>0</v>
      </c>
      <c r="F47" s="174">
        <v>0</v>
      </c>
      <c r="G47" s="174">
        <v>0</v>
      </c>
      <c r="H47" s="174">
        <v>0</v>
      </c>
      <c r="I47" s="174">
        <v>0</v>
      </c>
      <c r="J47" s="174">
        <v>0</v>
      </c>
      <c r="K47" s="174">
        <v>0</v>
      </c>
      <c r="L47" s="174">
        <v>0</v>
      </c>
      <c r="M47" s="174">
        <v>0</v>
      </c>
      <c r="N47" s="174">
        <v>0</v>
      </c>
      <c r="O47" s="174">
        <v>0</v>
      </c>
      <c r="P47" s="174">
        <v>0</v>
      </c>
      <c r="Q47" s="174">
        <v>0</v>
      </c>
      <c r="R47" s="174">
        <v>0</v>
      </c>
      <c r="S47" s="174">
        <v>0</v>
      </c>
      <c r="T47" s="174">
        <v>0</v>
      </c>
      <c r="U47" s="174">
        <v>0</v>
      </c>
      <c r="V47" s="174">
        <v>0</v>
      </c>
      <c r="W47" s="174">
        <v>0</v>
      </c>
      <c r="X47" s="174">
        <v>0</v>
      </c>
      <c r="Y47" s="174">
        <v>0</v>
      </c>
      <c r="Z47" s="174">
        <v>0</v>
      </c>
      <c r="AA47" s="174">
        <v>1.01010101010101E-5</v>
      </c>
      <c r="AB47" s="174">
        <v>0</v>
      </c>
      <c r="AC47" s="174">
        <v>0</v>
      </c>
      <c r="AD47" s="174">
        <v>0</v>
      </c>
      <c r="AE47" s="174">
        <v>0</v>
      </c>
      <c r="AF47" s="174">
        <v>0</v>
      </c>
      <c r="AG47" s="174">
        <v>0</v>
      </c>
      <c r="AH47" s="174">
        <v>0</v>
      </c>
      <c r="AI47" s="174">
        <v>0</v>
      </c>
      <c r="AJ47" s="174">
        <v>0</v>
      </c>
      <c r="AK47" s="174">
        <v>0</v>
      </c>
      <c r="AL47" s="174">
        <v>0</v>
      </c>
      <c r="AM47" s="174">
        <v>0</v>
      </c>
      <c r="AN47" s="174">
        <v>0</v>
      </c>
      <c r="AO47" s="174">
        <v>0</v>
      </c>
      <c r="AP47" s="174">
        <v>0</v>
      </c>
      <c r="AQ47" s="174">
        <v>9.6226415094339601E-6</v>
      </c>
      <c r="AR47" s="174">
        <v>2.8687499999999999E-5</v>
      </c>
      <c r="AS47" s="174">
        <v>4.7515527950310499E-5</v>
      </c>
      <c r="AT47" s="174">
        <v>8.5000000000000006E-5</v>
      </c>
      <c r="AU47" s="174">
        <v>2.8722699386503001E-3</v>
      </c>
      <c r="AV47" s="174">
        <v>1.29396951219512E-2</v>
      </c>
      <c r="AW47" s="174">
        <v>2.4479999999999998E-2</v>
      </c>
      <c r="AX47" s="174">
        <v>4.1660240963855399E-2</v>
      </c>
      <c r="AY47" s="174">
        <v>4.3276095808383201E-2</v>
      </c>
      <c r="AZ47" s="174">
        <v>6.4323749999999902E-2</v>
      </c>
      <c r="BA47" s="174">
        <v>5.9660946745562098E-2</v>
      </c>
      <c r="BB47" s="174">
        <v>6.6663E-2</v>
      </c>
      <c r="BC47" s="174">
        <v>5.6565263157894702E-2</v>
      </c>
      <c r="BD47" s="174">
        <v>6.0377091356001597E-2</v>
      </c>
      <c r="BE47" s="175">
        <v>6.1771755102040797E-2</v>
      </c>
      <c r="BF47" s="132">
        <v>2.0303867432879701E-2</v>
      </c>
      <c r="BG47" s="132">
        <v>0.92817002073758603</v>
      </c>
      <c r="BH47" s="132">
        <v>4.3708779158742302E-3</v>
      </c>
    </row>
    <row r="48" spans="1:60">
      <c r="A48" s="136" t="s">
        <v>295</v>
      </c>
      <c r="B48" s="174">
        <v>0</v>
      </c>
      <c r="C48" s="174">
        <v>0</v>
      </c>
      <c r="D48" s="174">
        <v>0</v>
      </c>
      <c r="E48" s="174">
        <v>0</v>
      </c>
      <c r="F48" s="174">
        <v>0</v>
      </c>
      <c r="G48" s="174">
        <v>0</v>
      </c>
      <c r="H48" s="174">
        <v>0</v>
      </c>
      <c r="I48" s="174">
        <v>0</v>
      </c>
      <c r="J48" s="174">
        <v>0</v>
      </c>
      <c r="K48" s="174">
        <v>0</v>
      </c>
      <c r="L48" s="174">
        <v>0</v>
      </c>
      <c r="M48" s="174">
        <v>0</v>
      </c>
      <c r="N48" s="174">
        <v>0</v>
      </c>
      <c r="O48" s="174">
        <v>0</v>
      </c>
      <c r="P48" s="174">
        <v>0</v>
      </c>
      <c r="Q48" s="174">
        <v>0</v>
      </c>
      <c r="R48" s="174">
        <v>0</v>
      </c>
      <c r="S48" s="174">
        <v>0</v>
      </c>
      <c r="T48" s="174">
        <v>0</v>
      </c>
      <c r="U48" s="174">
        <v>0</v>
      </c>
      <c r="V48" s="174">
        <v>0</v>
      </c>
      <c r="W48" s="174">
        <v>0</v>
      </c>
      <c r="X48" s="174">
        <v>0</v>
      </c>
      <c r="Y48" s="174">
        <v>0</v>
      </c>
      <c r="Z48" s="174">
        <v>0</v>
      </c>
      <c r="AA48" s="174">
        <v>0</v>
      </c>
      <c r="AB48" s="174">
        <v>0</v>
      </c>
      <c r="AC48" s="174">
        <v>0</v>
      </c>
      <c r="AD48" s="174">
        <v>0</v>
      </c>
      <c r="AE48" s="174">
        <v>0</v>
      </c>
      <c r="AF48" s="174">
        <v>0</v>
      </c>
      <c r="AG48" s="174">
        <v>0</v>
      </c>
      <c r="AH48" s="174">
        <v>0</v>
      </c>
      <c r="AI48" s="174">
        <v>0</v>
      </c>
      <c r="AJ48" s="174">
        <v>0</v>
      </c>
      <c r="AK48" s="174">
        <v>0</v>
      </c>
      <c r="AL48" s="174">
        <v>0</v>
      </c>
      <c r="AM48" s="174">
        <v>0</v>
      </c>
      <c r="AN48" s="174">
        <v>1.96153846153846E-5</v>
      </c>
      <c r="AO48" s="174">
        <v>5.84713375796178E-5</v>
      </c>
      <c r="AP48" s="174">
        <v>6.77848101265823E-5</v>
      </c>
      <c r="AQ48" s="174">
        <v>5.7735849056603801E-5</v>
      </c>
      <c r="AR48" s="174">
        <v>7.6500000000000003E-5</v>
      </c>
      <c r="AS48" s="174">
        <v>6.6521739130434804E-5</v>
      </c>
      <c r="AT48" s="174">
        <v>5.6666666666666603E-5</v>
      </c>
      <c r="AU48" s="174">
        <v>5.6319018404908003E-5</v>
      </c>
      <c r="AV48" s="174">
        <v>4.6646341463414598E-5</v>
      </c>
      <c r="AW48" s="174">
        <v>5.5636363636363602E-5</v>
      </c>
      <c r="AX48" s="174">
        <v>5.5301204819277103E-5</v>
      </c>
      <c r="AY48" s="174">
        <v>5.4970059880239497E-5</v>
      </c>
      <c r="AZ48" s="174">
        <v>5.4642857142857101E-5</v>
      </c>
      <c r="BA48" s="174">
        <v>5.4468347248115402E-5</v>
      </c>
      <c r="BB48" s="174">
        <v>5.3999999999999998E-5</v>
      </c>
      <c r="BC48" s="174">
        <v>5.3684210526315798E-5</v>
      </c>
      <c r="BD48" s="174">
        <v>5.34862761163458E-5</v>
      </c>
      <c r="BE48" s="175">
        <v>5.3289795918367398E-5</v>
      </c>
      <c r="BF48" s="132">
        <v>-6.3956730233075696E-3</v>
      </c>
      <c r="BG48" s="132">
        <v>-5.7594552361317497E-3</v>
      </c>
      <c r="BH48" s="132">
        <v>3.77070704460753E-6</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0</v>
      </c>
      <c r="AB49" s="174">
        <v>0</v>
      </c>
      <c r="AC49" s="174">
        <v>0</v>
      </c>
      <c r="AD49" s="174">
        <v>0</v>
      </c>
      <c r="AE49" s="174">
        <v>0</v>
      </c>
      <c r="AF49" s="174">
        <v>0</v>
      </c>
      <c r="AG49" s="174">
        <v>0</v>
      </c>
      <c r="AH49" s="174">
        <v>0</v>
      </c>
      <c r="AI49" s="174">
        <v>0</v>
      </c>
      <c r="AJ49" s="174">
        <v>0</v>
      </c>
      <c r="AK49" s="174">
        <v>0</v>
      </c>
      <c r="AL49" s="174">
        <v>0</v>
      </c>
      <c r="AM49" s="174">
        <v>0</v>
      </c>
      <c r="AN49" s="174">
        <v>0</v>
      </c>
      <c r="AO49" s="174">
        <v>0</v>
      </c>
      <c r="AP49" s="174">
        <v>0</v>
      </c>
      <c r="AQ49" s="174">
        <v>0</v>
      </c>
      <c r="AR49" s="174">
        <v>0</v>
      </c>
      <c r="AS49" s="174">
        <v>0</v>
      </c>
      <c r="AT49" s="174">
        <v>0</v>
      </c>
      <c r="AU49" s="174">
        <v>0</v>
      </c>
      <c r="AV49" s="174">
        <v>0</v>
      </c>
      <c r="AW49" s="174">
        <v>0</v>
      </c>
      <c r="AX49" s="174">
        <v>3.6867469879518003E-5</v>
      </c>
      <c r="AY49" s="174">
        <v>3.6646706586826302E-5</v>
      </c>
      <c r="AZ49" s="174">
        <v>5.4642857142857101E-5</v>
      </c>
      <c r="BA49" s="174">
        <v>5.4468347248115402E-5</v>
      </c>
      <c r="BB49" s="174">
        <v>5.1443999999999997E-5</v>
      </c>
      <c r="BC49" s="174">
        <v>5.3872105263157899E-5</v>
      </c>
      <c r="BD49" s="174">
        <v>5.4823433019254398E-5</v>
      </c>
      <c r="BE49" s="175">
        <v>5.5128293877551002E-5</v>
      </c>
      <c r="BF49" s="132">
        <v>2.8133426901346698E-3</v>
      </c>
      <c r="BG49" s="132">
        <v>0</v>
      </c>
      <c r="BH49" s="132">
        <v>3.9007964376464899E-6</v>
      </c>
    </row>
    <row r="50" spans="1:60">
      <c r="A50" s="136" t="s">
        <v>297</v>
      </c>
      <c r="B50" s="174">
        <v>0</v>
      </c>
      <c r="C50" s="174">
        <v>0</v>
      </c>
      <c r="D50" s="174">
        <v>0</v>
      </c>
      <c r="E50" s="174">
        <v>0</v>
      </c>
      <c r="F50" s="174">
        <v>0</v>
      </c>
      <c r="G50" s="174">
        <v>0</v>
      </c>
      <c r="H50" s="174">
        <v>0</v>
      </c>
      <c r="I50" s="174">
        <v>0</v>
      </c>
      <c r="J50" s="174">
        <v>0</v>
      </c>
      <c r="K50" s="174">
        <v>0</v>
      </c>
      <c r="L50" s="174">
        <v>0</v>
      </c>
      <c r="M50" s="174">
        <v>0</v>
      </c>
      <c r="N50" s="174">
        <v>0</v>
      </c>
      <c r="O50" s="174">
        <v>0</v>
      </c>
      <c r="P50" s="174">
        <v>0</v>
      </c>
      <c r="Q50" s="174">
        <v>0</v>
      </c>
      <c r="R50" s="174">
        <v>0</v>
      </c>
      <c r="S50" s="174">
        <v>0</v>
      </c>
      <c r="T50" s="174">
        <v>0</v>
      </c>
      <c r="U50" s="174">
        <v>0</v>
      </c>
      <c r="V50" s="174">
        <v>0</v>
      </c>
      <c r="W50" s="174">
        <v>0</v>
      </c>
      <c r="X50" s="174">
        <v>0</v>
      </c>
      <c r="Y50" s="174">
        <v>0</v>
      </c>
      <c r="Z50" s="174">
        <v>1.2999999999999999E-4</v>
      </c>
      <c r="AA50" s="174">
        <v>1.3999999999999999E-4</v>
      </c>
      <c r="AB50" s="174">
        <v>1.4999999999999999E-4</v>
      </c>
      <c r="AC50" s="174">
        <v>1.0300000000000001E-3</v>
      </c>
      <c r="AD50" s="174">
        <v>1.16E-3</v>
      </c>
      <c r="AE50" s="174">
        <v>1.75E-3</v>
      </c>
      <c r="AF50" s="174">
        <v>2.7000000000000001E-3</v>
      </c>
      <c r="AG50" s="174">
        <v>3.64E-3</v>
      </c>
      <c r="AH50" s="174">
        <v>7.4200000000000004E-3</v>
      </c>
      <c r="AI50" s="174">
        <v>1.3520000000000001E-2</v>
      </c>
      <c r="AJ50" s="174">
        <v>2.7439999999999999E-2</v>
      </c>
      <c r="AK50" s="174">
        <v>4.727E-2</v>
      </c>
      <c r="AL50" s="174">
        <v>6.7151103896103903E-2</v>
      </c>
      <c r="AM50" s="174">
        <v>9.2214580645161304E-2</v>
      </c>
      <c r="AN50" s="174">
        <v>0.118427884615385</v>
      </c>
      <c r="AO50" s="174">
        <v>0.153</v>
      </c>
      <c r="AP50" s="174">
        <v>0.20505873417721501</v>
      </c>
      <c r="AQ50" s="174">
        <v>0.22417867924528301</v>
      </c>
      <c r="AR50" s="174">
        <v>0.26361899999999999</v>
      </c>
      <c r="AS50" s="174">
        <v>0.31308931677018598</v>
      </c>
      <c r="AT50" s="174">
        <v>0.35782075098702698</v>
      </c>
      <c r="AU50" s="174">
        <v>0.41001519485534499</v>
      </c>
      <c r="AV50" s="174">
        <v>0.395868841463414</v>
      </c>
      <c r="AW50" s="174">
        <v>0.458740363636363</v>
      </c>
      <c r="AX50" s="174">
        <v>0.51399824540717098</v>
      </c>
      <c r="AY50" s="174">
        <v>0.47652628742514902</v>
      </c>
      <c r="AZ50" s="174">
        <v>0.44920982142857102</v>
      </c>
      <c r="BA50" s="174">
        <v>0.44283088757396399</v>
      </c>
      <c r="BB50" s="174">
        <v>0.44214300000000001</v>
      </c>
      <c r="BC50" s="174">
        <v>0.45538526315789501</v>
      </c>
      <c r="BD50" s="174">
        <v>0.473256111513642</v>
      </c>
      <c r="BE50" s="175">
        <v>0.47268907436173802</v>
      </c>
      <c r="BF50" s="132">
        <v>-3.9271280599706398E-3</v>
      </c>
      <c r="BG50" s="132">
        <v>2.8355016133958501E-2</v>
      </c>
      <c r="BH50" s="132">
        <v>3.3446778916833703E-2</v>
      </c>
    </row>
    <row r="51" spans="1:60">
      <c r="A51" s="136" t="s">
        <v>298</v>
      </c>
      <c r="B51" s="174">
        <v>0</v>
      </c>
      <c r="C51" s="174">
        <v>0</v>
      </c>
      <c r="D51" s="174">
        <v>0</v>
      </c>
      <c r="E51" s="174">
        <v>0</v>
      </c>
      <c r="F51" s="174">
        <v>0</v>
      </c>
      <c r="G51" s="174">
        <v>0</v>
      </c>
      <c r="H51" s="174">
        <v>0</v>
      </c>
      <c r="I51" s="174">
        <v>0</v>
      </c>
      <c r="J51" s="174">
        <v>0</v>
      </c>
      <c r="K51" s="174">
        <v>0</v>
      </c>
      <c r="L51" s="174">
        <v>0</v>
      </c>
      <c r="M51" s="174">
        <v>0</v>
      </c>
      <c r="N51" s="174">
        <v>0</v>
      </c>
      <c r="O51" s="174">
        <v>0</v>
      </c>
      <c r="P51" s="174">
        <v>0</v>
      </c>
      <c r="Q51" s="174">
        <v>0</v>
      </c>
      <c r="R51" s="174">
        <v>0</v>
      </c>
      <c r="S51" s="174">
        <v>0</v>
      </c>
      <c r="T51" s="174">
        <v>3.0000000000000001E-5</v>
      </c>
      <c r="U51" s="174">
        <v>5.0000000000000002E-5</v>
      </c>
      <c r="V51" s="174">
        <v>6.0000000000000002E-5</v>
      </c>
      <c r="W51" s="174">
        <v>6.0000000000000002E-5</v>
      </c>
      <c r="X51" s="174">
        <v>6.0000000000000002E-5</v>
      </c>
      <c r="Y51" s="174">
        <v>5.0000000000000002E-5</v>
      </c>
      <c r="Z51" s="174">
        <v>5.0000000000000002E-5</v>
      </c>
      <c r="AA51" s="174">
        <v>6.0000000000000002E-5</v>
      </c>
      <c r="AB51" s="174">
        <v>1.2999999999999999E-4</v>
      </c>
      <c r="AC51" s="174">
        <v>3.1E-4</v>
      </c>
      <c r="AD51" s="174">
        <v>5.1999999999999995E-4</v>
      </c>
      <c r="AE51" s="174">
        <v>7.5000000000000002E-4</v>
      </c>
      <c r="AF51" s="174">
        <v>1.0499999999999999E-3</v>
      </c>
      <c r="AG51" s="174">
        <v>1.4400000000000001E-3</v>
      </c>
      <c r="AH51" s="174">
        <v>2.0300000000000001E-3</v>
      </c>
      <c r="AI51" s="174">
        <v>3.0799999999999998E-3</v>
      </c>
      <c r="AJ51" s="174">
        <v>3.5799999999999998E-3</v>
      </c>
      <c r="AK51" s="174">
        <v>4.5700000000000003E-3</v>
      </c>
      <c r="AL51" s="174">
        <v>4.7887012987013E-3</v>
      </c>
      <c r="AM51" s="174">
        <v>6.0015483870967702E-3</v>
      </c>
      <c r="AN51" s="174">
        <v>6.6594230769230801E-3</v>
      </c>
      <c r="AO51" s="174">
        <v>8.2834394904458594E-3</v>
      </c>
      <c r="AP51" s="174">
        <v>9.1896835443037901E-3</v>
      </c>
      <c r="AQ51" s="174">
        <v>9.4975471698113198E-3</v>
      </c>
      <c r="AR51" s="174">
        <v>1.3674375000000001E-2</v>
      </c>
      <c r="AS51" s="174">
        <v>1.8968198757763999E-2</v>
      </c>
      <c r="AT51" s="174">
        <v>2.34694444444444E-2</v>
      </c>
      <c r="AU51" s="174">
        <v>3.2871533742331302E-2</v>
      </c>
      <c r="AV51" s="174">
        <v>5.6703292682926801E-2</v>
      </c>
      <c r="AW51" s="174">
        <v>6.6439090909090795E-2</v>
      </c>
      <c r="AX51" s="174">
        <v>9.0712409638554106E-2</v>
      </c>
      <c r="AY51" s="174">
        <v>0.102922275449102</v>
      </c>
      <c r="AZ51" s="174">
        <v>0.14815500000000001</v>
      </c>
      <c r="BA51" s="174">
        <v>0.14013532544378701</v>
      </c>
      <c r="BB51" s="174">
        <v>0.15848100000000001</v>
      </c>
      <c r="BC51" s="174">
        <v>0.148732105263158</v>
      </c>
      <c r="BD51" s="174">
        <v>0.17692368701351899</v>
      </c>
      <c r="BE51" s="175">
        <v>0.24931965912260601</v>
      </c>
      <c r="BF51" s="132">
        <v>0.40534295924532598</v>
      </c>
      <c r="BG51" s="132">
        <v>0.22385035228240099</v>
      </c>
      <c r="BH51" s="132">
        <v>1.7641489872711899E-2</v>
      </c>
    </row>
    <row r="52" spans="1:60">
      <c r="A52" s="136" t="s">
        <v>299</v>
      </c>
      <c r="B52" s="174">
        <v>0</v>
      </c>
      <c r="C52" s="174">
        <v>0</v>
      </c>
      <c r="D52" s="174">
        <v>0</v>
      </c>
      <c r="E52" s="174">
        <v>0</v>
      </c>
      <c r="F52" s="174">
        <v>0</v>
      </c>
      <c r="G52" s="174">
        <v>0</v>
      </c>
      <c r="H52" s="174">
        <v>0</v>
      </c>
      <c r="I52" s="174">
        <v>0</v>
      </c>
      <c r="J52" s="174">
        <v>0</v>
      </c>
      <c r="K52" s="174">
        <v>0</v>
      </c>
      <c r="L52" s="174">
        <v>0</v>
      </c>
      <c r="M52" s="174">
        <v>0</v>
      </c>
      <c r="N52" s="174">
        <v>0</v>
      </c>
      <c r="O52" s="174">
        <v>0</v>
      </c>
      <c r="P52" s="174">
        <v>0</v>
      </c>
      <c r="Q52" s="174">
        <v>0</v>
      </c>
      <c r="R52" s="174">
        <v>0</v>
      </c>
      <c r="S52" s="174">
        <v>0</v>
      </c>
      <c r="T52" s="174">
        <v>0</v>
      </c>
      <c r="U52" s="174">
        <v>0</v>
      </c>
      <c r="V52" s="174">
        <v>0</v>
      </c>
      <c r="W52" s="174">
        <v>0</v>
      </c>
      <c r="X52" s="174">
        <v>0</v>
      </c>
      <c r="Y52" s="174">
        <v>0</v>
      </c>
      <c r="Z52" s="174">
        <v>0</v>
      </c>
      <c r="AA52" s="174">
        <v>0</v>
      </c>
      <c r="AB52" s="174">
        <v>0</v>
      </c>
      <c r="AC52" s="174">
        <v>0</v>
      </c>
      <c r="AD52" s="174">
        <v>0</v>
      </c>
      <c r="AE52" s="174">
        <v>0</v>
      </c>
      <c r="AF52" s="174">
        <v>0</v>
      </c>
      <c r="AG52" s="174">
        <v>1.0000000000000001E-5</v>
      </c>
      <c r="AH52" s="174">
        <v>2.0000000000000002E-5</v>
      </c>
      <c r="AI52" s="174">
        <v>3.0000000000000001E-5</v>
      </c>
      <c r="AJ52" s="174">
        <v>3.0000000000000001E-5</v>
      </c>
      <c r="AK52" s="174">
        <v>3.0000000000000001E-5</v>
      </c>
      <c r="AL52" s="174">
        <v>3.9740259740259698E-5</v>
      </c>
      <c r="AM52" s="174">
        <v>4.9354838709677401E-5</v>
      </c>
      <c r="AN52" s="174">
        <v>4.9038461538461502E-5</v>
      </c>
      <c r="AO52" s="174">
        <v>5.84713375796178E-5</v>
      </c>
      <c r="AP52" s="174">
        <v>7.7468354430379696E-5</v>
      </c>
      <c r="AQ52" s="174">
        <v>1.4433962264150899E-4</v>
      </c>
      <c r="AR52" s="174">
        <v>1.5300000000000001E-4</v>
      </c>
      <c r="AS52" s="174">
        <v>1.8055900621118001E-4</v>
      </c>
      <c r="AT52" s="174">
        <v>2.17222222222222E-4</v>
      </c>
      <c r="AU52" s="174">
        <v>3.4730061349693201E-4</v>
      </c>
      <c r="AV52" s="174">
        <v>6.5304878048780398E-4</v>
      </c>
      <c r="AW52" s="174">
        <v>8.1599999999999902E-4</v>
      </c>
      <c r="AX52" s="174">
        <v>8.2951807228915601E-4</v>
      </c>
      <c r="AY52" s="174">
        <v>9.2532934131736501E-4</v>
      </c>
      <c r="AZ52" s="174">
        <v>1.0017857142857101E-3</v>
      </c>
      <c r="BA52" s="174">
        <v>9.8680473372781004E-4</v>
      </c>
      <c r="BB52" s="174">
        <v>1.1969999999999999E-3</v>
      </c>
      <c r="BC52" s="174">
        <v>1.09157894736842E-3</v>
      </c>
      <c r="BD52" s="174">
        <v>1.3014993854977501E-3</v>
      </c>
      <c r="BE52" s="175">
        <v>1.5041933014850199E-3</v>
      </c>
      <c r="BF52" s="132">
        <v>0.15258101573955701</v>
      </c>
      <c r="BG52" s="132">
        <v>0.19606276795636901</v>
      </c>
      <c r="BH52" s="132">
        <v>1.06434490517651E-4</v>
      </c>
    </row>
    <row r="53" spans="1:60">
      <c r="A53" s="136" t="s">
        <v>300</v>
      </c>
      <c r="B53" s="174">
        <v>0</v>
      </c>
      <c r="C53" s="174">
        <v>0</v>
      </c>
      <c r="D53" s="174">
        <v>0</v>
      </c>
      <c r="E53" s="174">
        <v>0</v>
      </c>
      <c r="F53" s="174">
        <v>0</v>
      </c>
      <c r="G53" s="174">
        <v>0</v>
      </c>
      <c r="H53" s="174">
        <v>0</v>
      </c>
      <c r="I53" s="174">
        <v>0</v>
      </c>
      <c r="J53" s="174">
        <v>0</v>
      </c>
      <c r="K53" s="174">
        <v>0</v>
      </c>
      <c r="L53" s="174">
        <v>0</v>
      </c>
      <c r="M53" s="174">
        <v>0</v>
      </c>
      <c r="N53" s="174">
        <v>0</v>
      </c>
      <c r="O53" s="174">
        <v>0</v>
      </c>
      <c r="P53" s="174">
        <v>0</v>
      </c>
      <c r="Q53" s="174">
        <v>0</v>
      </c>
      <c r="R53" s="174">
        <v>0</v>
      </c>
      <c r="S53" s="174">
        <v>0</v>
      </c>
      <c r="T53" s="174">
        <v>0</v>
      </c>
      <c r="U53" s="174">
        <v>0</v>
      </c>
      <c r="V53" s="174">
        <v>0</v>
      </c>
      <c r="W53" s="174">
        <v>0</v>
      </c>
      <c r="X53" s="174">
        <v>0</v>
      </c>
      <c r="Y53" s="174">
        <v>0</v>
      </c>
      <c r="Z53" s="174">
        <v>0</v>
      </c>
      <c r="AA53" s="174">
        <v>0</v>
      </c>
      <c r="AB53" s="174">
        <v>0</v>
      </c>
      <c r="AC53" s="174">
        <v>0</v>
      </c>
      <c r="AD53" s="174">
        <v>0</v>
      </c>
      <c r="AE53" s="174">
        <v>0</v>
      </c>
      <c r="AF53" s="174">
        <v>0</v>
      </c>
      <c r="AG53" s="174">
        <v>0</v>
      </c>
      <c r="AH53" s="174">
        <v>0</v>
      </c>
      <c r="AI53" s="174">
        <v>5.5000000000000002E-5</v>
      </c>
      <c r="AJ53" s="174">
        <v>2.05E-4</v>
      </c>
      <c r="AK53" s="174">
        <v>3.3399999999999999E-4</v>
      </c>
      <c r="AL53" s="174">
        <v>6.1994805194805203E-4</v>
      </c>
      <c r="AM53" s="174">
        <v>4.7380645161290301E-4</v>
      </c>
      <c r="AN53" s="174">
        <v>6.0219230769230803E-4</v>
      </c>
      <c r="AO53" s="174">
        <v>5.6229936305732503E-4</v>
      </c>
      <c r="AP53" s="174">
        <v>5.7132911392405105E-4</v>
      </c>
      <c r="AQ53" s="174">
        <v>1.2557547169811301E-3</v>
      </c>
      <c r="AR53" s="174">
        <v>3.3573937499999998E-3</v>
      </c>
      <c r="AS53" s="174">
        <v>8.0443788819875694E-3</v>
      </c>
      <c r="AT53" s="174">
        <v>1.41229388888889E-2</v>
      </c>
      <c r="AU53" s="174">
        <v>2.7375079141104298E-2</v>
      </c>
      <c r="AV53" s="174">
        <v>4.40705304878048E-2</v>
      </c>
      <c r="AW53" s="174">
        <v>5.4345136363636297E-2</v>
      </c>
      <c r="AX53" s="174">
        <v>6.9656015060240897E-2</v>
      </c>
      <c r="AY53" s="174">
        <v>7.8057943113772399E-2</v>
      </c>
      <c r="AZ53" s="174">
        <v>0.10612070892857101</v>
      </c>
      <c r="BA53" s="174">
        <v>0.14048025443786999</v>
      </c>
      <c r="BB53" s="174">
        <v>0.16113420000000001</v>
      </c>
      <c r="BC53" s="174">
        <v>0.17849284210526301</v>
      </c>
      <c r="BD53" s="174">
        <v>0.19371570340024599</v>
      </c>
      <c r="BE53" s="175">
        <v>0.21992367221981901</v>
      </c>
      <c r="BF53" s="132">
        <v>0.132188996657323</v>
      </c>
      <c r="BG53" s="132">
        <v>0.29934348982888198</v>
      </c>
      <c r="BH53" s="132">
        <v>1.5561473370728499E-2</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0</v>
      </c>
      <c r="W54" s="174">
        <v>0</v>
      </c>
      <c r="X54" s="174">
        <v>0</v>
      </c>
      <c r="Y54" s="174">
        <v>0</v>
      </c>
      <c r="Z54" s="174">
        <v>0</v>
      </c>
      <c r="AA54" s="174">
        <v>0</v>
      </c>
      <c r="AB54" s="174">
        <v>0</v>
      </c>
      <c r="AC54" s="174">
        <v>0</v>
      </c>
      <c r="AD54" s="174">
        <v>0</v>
      </c>
      <c r="AE54" s="174">
        <v>0</v>
      </c>
      <c r="AF54" s="174">
        <v>0</v>
      </c>
      <c r="AG54" s="174">
        <v>0</v>
      </c>
      <c r="AH54" s="174">
        <v>0</v>
      </c>
      <c r="AI54" s="174">
        <v>3.0000000000000001E-5</v>
      </c>
      <c r="AJ54" s="174">
        <v>3.0000000000000001E-5</v>
      </c>
      <c r="AK54" s="174">
        <v>6.0000000000000002E-5</v>
      </c>
      <c r="AL54" s="174">
        <v>1.5896103896103901E-4</v>
      </c>
      <c r="AM54" s="174">
        <v>2.17161290322581E-4</v>
      </c>
      <c r="AN54" s="174">
        <v>3.0403846153846101E-4</v>
      </c>
      <c r="AO54" s="174">
        <v>3.2159235668789802E-4</v>
      </c>
      <c r="AP54" s="174">
        <v>3.6797468354430397E-4</v>
      </c>
      <c r="AQ54" s="174">
        <v>3.3679245283018902E-4</v>
      </c>
      <c r="AR54" s="174">
        <v>4.3031249999999998E-4</v>
      </c>
      <c r="AS54" s="174">
        <v>4.2763975155279499E-4</v>
      </c>
      <c r="AT54" s="174">
        <v>4.06111111111111E-4</v>
      </c>
      <c r="AU54" s="174">
        <v>4.69325153374233E-4</v>
      </c>
      <c r="AV54" s="174">
        <v>8.3496951219512103E-4</v>
      </c>
      <c r="AW54" s="174">
        <v>2.6724000000000001E-3</v>
      </c>
      <c r="AX54" s="174">
        <v>5.8858915662650599E-3</v>
      </c>
      <c r="AY54" s="174">
        <v>1.0354526946107801E-2</v>
      </c>
      <c r="AZ54" s="174">
        <v>9.8757857142857102E-3</v>
      </c>
      <c r="BA54" s="174">
        <v>8.6349940828402295E-3</v>
      </c>
      <c r="BB54" s="174">
        <v>8.8506000000000001E-3</v>
      </c>
      <c r="BC54" s="174">
        <v>1.0633052631578901E-2</v>
      </c>
      <c r="BD54" s="174">
        <v>1.80088291683736E-2</v>
      </c>
      <c r="BE54" s="175">
        <v>2.81722316987565E-2</v>
      </c>
      <c r="BF54" s="132">
        <v>0.56008245319156602</v>
      </c>
      <c r="BG54" s="132">
        <v>0.46111386066894</v>
      </c>
      <c r="BH54" s="132">
        <v>1.99342539595283E-3</v>
      </c>
    </row>
    <row r="55" spans="1:60">
      <c r="A55" s="136" t="s">
        <v>302</v>
      </c>
      <c r="B55" s="174">
        <v>0</v>
      </c>
      <c r="C55" s="174">
        <v>0</v>
      </c>
      <c r="D55" s="174">
        <v>0</v>
      </c>
      <c r="E55" s="174">
        <v>0</v>
      </c>
      <c r="F55" s="174">
        <v>0</v>
      </c>
      <c r="G55" s="174">
        <v>0</v>
      </c>
      <c r="H55" s="174">
        <v>0</v>
      </c>
      <c r="I55" s="174">
        <v>0</v>
      </c>
      <c r="J55" s="174">
        <v>0</v>
      </c>
      <c r="K55" s="174">
        <v>0</v>
      </c>
      <c r="L55" s="174">
        <v>0</v>
      </c>
      <c r="M55" s="174">
        <v>0</v>
      </c>
      <c r="N55" s="174">
        <v>0</v>
      </c>
      <c r="O55" s="174">
        <v>0</v>
      </c>
      <c r="P55" s="174">
        <v>0</v>
      </c>
      <c r="Q55" s="174">
        <v>0</v>
      </c>
      <c r="R55" s="174">
        <v>0</v>
      </c>
      <c r="S55" s="174">
        <v>0</v>
      </c>
      <c r="T55" s="174">
        <v>0</v>
      </c>
      <c r="U55" s="174">
        <v>0</v>
      </c>
      <c r="V55" s="174">
        <v>0</v>
      </c>
      <c r="W55" s="174">
        <v>0</v>
      </c>
      <c r="X55" s="174">
        <v>0</v>
      </c>
      <c r="Y55" s="174">
        <v>0</v>
      </c>
      <c r="Z55" s="174">
        <v>9.0000000000000006E-5</v>
      </c>
      <c r="AA55" s="174">
        <v>9.0000000000000006E-5</v>
      </c>
      <c r="AB55" s="174">
        <v>9.0000000000000006E-5</v>
      </c>
      <c r="AC55" s="174">
        <v>3.3E-4</v>
      </c>
      <c r="AD55" s="174">
        <v>2.1700000000000001E-3</v>
      </c>
      <c r="AE55" s="174">
        <v>3.4399999999999999E-3</v>
      </c>
      <c r="AF55" s="174">
        <v>3.9199999999999999E-3</v>
      </c>
      <c r="AG55" s="174">
        <v>4.8799999999999998E-3</v>
      </c>
      <c r="AH55" s="174">
        <v>6.6699999999999997E-3</v>
      </c>
      <c r="AI55" s="174">
        <v>8.77E-3</v>
      </c>
      <c r="AJ55" s="174">
        <v>8.5000000000000006E-3</v>
      </c>
      <c r="AK55" s="174">
        <v>9.4599999999999997E-3</v>
      </c>
      <c r="AL55" s="174">
        <v>9.58733766233766E-3</v>
      </c>
      <c r="AM55" s="174">
        <v>1.2427548387096801E-2</v>
      </c>
      <c r="AN55" s="174">
        <v>1.26323076923077E-2</v>
      </c>
      <c r="AO55" s="174">
        <v>1.88959872611465E-2</v>
      </c>
      <c r="AP55" s="174">
        <v>2.8198481012658198E-2</v>
      </c>
      <c r="AQ55" s="174">
        <v>4.0761509433962201E-2</v>
      </c>
      <c r="AR55" s="174">
        <v>5.0430879843749998E-2</v>
      </c>
      <c r="AS55" s="174">
        <v>6.7445898758385095E-2</v>
      </c>
      <c r="AT55" s="174">
        <v>8.7653619888384104E-2</v>
      </c>
      <c r="AU55" s="174">
        <v>9.6546234107860104E-2</v>
      </c>
      <c r="AV55" s="174">
        <v>0.14892281694581999</v>
      </c>
      <c r="AW55" s="174">
        <v>0.18403693066250901</v>
      </c>
      <c r="AX55" s="174">
        <v>0.26173278398815403</v>
      </c>
      <c r="AY55" s="174">
        <v>0.29280026468713299</v>
      </c>
      <c r="AZ55" s="174">
        <v>0.36678762634661199</v>
      </c>
      <c r="BA55" s="174">
        <v>0.33641370950682298</v>
      </c>
      <c r="BB55" s="174">
        <v>0.44677009147695801</v>
      </c>
      <c r="BC55" s="174">
        <v>0.50916208357399295</v>
      </c>
      <c r="BD55" s="174">
        <v>0.57350520266198501</v>
      </c>
      <c r="BE55" s="175">
        <v>0.67153868401297001</v>
      </c>
      <c r="BF55" s="132">
        <v>0.16773810552526999</v>
      </c>
      <c r="BG55" s="132">
        <v>0.20663731205003599</v>
      </c>
      <c r="BH55" s="132">
        <v>4.7517082827885498E-2</v>
      </c>
    </row>
    <row r="56" spans="1:60">
      <c r="A56" s="136" t="s">
        <v>303</v>
      </c>
      <c r="B56" s="174">
        <v>0</v>
      </c>
      <c r="C56" s="174">
        <v>0</v>
      </c>
      <c r="D56" s="174">
        <v>0</v>
      </c>
      <c r="E56" s="174">
        <v>0</v>
      </c>
      <c r="F56" s="174">
        <v>0</v>
      </c>
      <c r="G56" s="174">
        <v>0</v>
      </c>
      <c r="H56" s="174">
        <v>0</v>
      </c>
      <c r="I56" s="174">
        <v>0</v>
      </c>
      <c r="J56" s="174">
        <v>0</v>
      </c>
      <c r="K56" s="174">
        <v>0</v>
      </c>
      <c r="L56" s="174">
        <v>0</v>
      </c>
      <c r="M56" s="174">
        <v>0</v>
      </c>
      <c r="N56" s="174">
        <v>0</v>
      </c>
      <c r="O56" s="174">
        <v>0</v>
      </c>
      <c r="P56" s="174">
        <v>0</v>
      </c>
      <c r="Q56" s="174">
        <v>0</v>
      </c>
      <c r="R56" s="174">
        <v>0</v>
      </c>
      <c r="S56" s="174">
        <v>0</v>
      </c>
      <c r="T56" s="174">
        <v>0</v>
      </c>
      <c r="U56" s="174">
        <v>0</v>
      </c>
      <c r="V56" s="174">
        <v>0</v>
      </c>
      <c r="W56" s="174">
        <v>0</v>
      </c>
      <c r="X56" s="174">
        <v>0</v>
      </c>
      <c r="Y56" s="174">
        <v>0</v>
      </c>
      <c r="Z56" s="174">
        <v>0</v>
      </c>
      <c r="AA56" s="174">
        <v>0</v>
      </c>
      <c r="AB56" s="174">
        <v>0</v>
      </c>
      <c r="AC56" s="174">
        <v>0</v>
      </c>
      <c r="AD56" s="174">
        <v>4.2727272727272799E-6</v>
      </c>
      <c r="AE56" s="174">
        <v>6.1111111111111104E-6</v>
      </c>
      <c r="AF56" s="174">
        <v>5.7575757575757603E-6</v>
      </c>
      <c r="AG56" s="174">
        <v>5.8585858585858599E-6</v>
      </c>
      <c r="AH56" s="174">
        <v>5.5555555555555601E-6</v>
      </c>
      <c r="AI56" s="174">
        <v>5.5151515151515204E-6</v>
      </c>
      <c r="AJ56" s="174">
        <v>5.67676767676768E-6</v>
      </c>
      <c r="AK56" s="174">
        <v>5.28282828282828E-6</v>
      </c>
      <c r="AL56" s="174">
        <v>5.0578512396694196E-6</v>
      </c>
      <c r="AM56" s="174">
        <v>5.5137829912023497E-6</v>
      </c>
      <c r="AN56" s="174">
        <v>2.9650932400932399E-5</v>
      </c>
      <c r="AO56" s="174">
        <v>7.39160393746381E-5</v>
      </c>
      <c r="AP56" s="174">
        <v>1.10842347525892E-4</v>
      </c>
      <c r="AQ56" s="174">
        <v>1.55303602058319E-4</v>
      </c>
      <c r="AR56" s="174">
        <v>1.6187670454545399E-4</v>
      </c>
      <c r="AS56" s="174">
        <v>1.34089779785432E-4</v>
      </c>
      <c r="AT56" s="174">
        <v>1.5268518518518501E-4</v>
      </c>
      <c r="AU56" s="174">
        <v>1.4766201896263201E-4</v>
      </c>
      <c r="AV56" s="174">
        <v>1.46309312638581E-4</v>
      </c>
      <c r="AW56" s="174">
        <v>1.10401652892562E-4</v>
      </c>
      <c r="AX56" s="174">
        <v>2.20059693318729E-4</v>
      </c>
      <c r="AY56" s="174">
        <v>3.3922449646162198E-4</v>
      </c>
      <c r="AZ56" s="174">
        <v>5.3344748917748903E-4</v>
      </c>
      <c r="BA56" s="174">
        <v>8.1132687215839901E-4</v>
      </c>
      <c r="BB56" s="174">
        <v>2.6364309090909101E-3</v>
      </c>
      <c r="BC56" s="174">
        <v>5.1355609090909101E-3</v>
      </c>
      <c r="BD56" s="174">
        <v>1.47300708280676E-2</v>
      </c>
      <c r="BE56" s="175">
        <v>1.53595623616721E-2</v>
      </c>
      <c r="BF56" s="132">
        <v>3.9886129746455903E-2</v>
      </c>
      <c r="BG56" s="132">
        <v>0.57921330204731902</v>
      </c>
      <c r="BH56" s="132">
        <v>1.08681988739393E-3</v>
      </c>
    </row>
    <row r="57" spans="1:60" s="125" customFormat="1">
      <c r="A57" s="133" t="s">
        <v>304</v>
      </c>
      <c r="B57" s="176">
        <v>0</v>
      </c>
      <c r="C57" s="176">
        <v>0</v>
      </c>
      <c r="D57" s="176">
        <v>0</v>
      </c>
      <c r="E57" s="176">
        <v>0</v>
      </c>
      <c r="F57" s="176">
        <v>0</v>
      </c>
      <c r="G57" s="176">
        <v>0</v>
      </c>
      <c r="H57" s="176">
        <v>0</v>
      </c>
      <c r="I57" s="176">
        <v>0</v>
      </c>
      <c r="J57" s="176">
        <v>0</v>
      </c>
      <c r="K57" s="176">
        <v>0</v>
      </c>
      <c r="L57" s="176">
        <v>0</v>
      </c>
      <c r="M57" s="176">
        <v>0</v>
      </c>
      <c r="N57" s="176">
        <v>0</v>
      </c>
      <c r="O57" s="176">
        <v>3.0000000000000001E-5</v>
      </c>
      <c r="P57" s="176">
        <v>6.0000000000000002E-5</v>
      </c>
      <c r="Q57" s="176">
        <v>1.05E-4</v>
      </c>
      <c r="R57" s="176">
        <v>1.05E-4</v>
      </c>
      <c r="S57" s="176">
        <v>1.85E-4</v>
      </c>
      <c r="T57" s="176">
        <v>3.01E-4</v>
      </c>
      <c r="U57" s="176">
        <v>3.8200000000000002E-4</v>
      </c>
      <c r="V57" s="176">
        <v>5.7399999999999997E-4</v>
      </c>
      <c r="W57" s="176">
        <v>1.3359999999999999E-3</v>
      </c>
      <c r="X57" s="176">
        <v>1.908E-3</v>
      </c>
      <c r="Y57" s="176">
        <v>3.297E-3</v>
      </c>
      <c r="Z57" s="176">
        <v>5.1539999999999997E-3</v>
      </c>
      <c r="AA57" s="176">
        <v>7.79460414888889E-3</v>
      </c>
      <c r="AB57" s="176">
        <v>9.8002798783838399E-3</v>
      </c>
      <c r="AC57" s="176">
        <v>1.53504807975758E-2</v>
      </c>
      <c r="AD57" s="176">
        <v>2.2848260921212098E-2</v>
      </c>
      <c r="AE57" s="176">
        <v>2.9792357028282802E-2</v>
      </c>
      <c r="AF57" s="176">
        <v>3.8630292012121203E-2</v>
      </c>
      <c r="AG57" s="176">
        <v>4.8285852452525299E-2</v>
      </c>
      <c r="AH57" s="176">
        <v>7.2954929555555603E-2</v>
      </c>
      <c r="AI57" s="176">
        <v>0.111764791351515</v>
      </c>
      <c r="AJ57" s="176">
        <v>0.14244321766767701</v>
      </c>
      <c r="AK57" s="176">
        <v>0.22454714202828299</v>
      </c>
      <c r="AL57" s="176">
        <v>0.26759388690058999</v>
      </c>
      <c r="AM57" s="176">
        <v>0.35955937065524901</v>
      </c>
      <c r="AN57" s="176">
        <v>0.43674783972470799</v>
      </c>
      <c r="AO57" s="176">
        <v>0.57786040697567997</v>
      </c>
      <c r="AP57" s="176">
        <v>0.68846852233381395</v>
      </c>
      <c r="AQ57" s="176">
        <v>0.80025870448992498</v>
      </c>
      <c r="AR57" s="176">
        <v>1.0108824153971401</v>
      </c>
      <c r="AS57" s="176">
        <v>1.1532389396970799</v>
      </c>
      <c r="AT57" s="176">
        <v>1.2786193813467699</v>
      </c>
      <c r="AU57" s="176">
        <v>1.4402978540011599</v>
      </c>
      <c r="AV57" s="176">
        <v>1.7413769935566099</v>
      </c>
      <c r="AW57" s="176">
        <v>1.9939368469573899</v>
      </c>
      <c r="AX57" s="176">
        <v>2.2868454295336198</v>
      </c>
      <c r="AY57" s="176">
        <v>2.4261495840638099</v>
      </c>
      <c r="AZ57" s="176">
        <v>2.9045522733914901</v>
      </c>
      <c r="BA57" s="176">
        <v>2.92300503439587</v>
      </c>
      <c r="BB57" s="176">
        <v>3.4579486926569598</v>
      </c>
      <c r="BC57" s="176">
        <v>3.6077363742952402</v>
      </c>
      <c r="BD57" s="176">
        <v>4.1008802649450997</v>
      </c>
      <c r="BE57" s="176">
        <v>4.5308589490323001</v>
      </c>
      <c r="BF57" s="135">
        <v>0.101831621766987</v>
      </c>
      <c r="BG57" s="135">
        <v>0.123604786485662</v>
      </c>
      <c r="BH57" s="135">
        <v>0.32059686967858397</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0</v>
      </c>
      <c r="W59" s="174">
        <v>0</v>
      </c>
      <c r="X59" s="174">
        <v>0</v>
      </c>
      <c r="Y59" s="174">
        <v>0</v>
      </c>
      <c r="Z59" s="174">
        <v>0</v>
      </c>
      <c r="AA59" s="174">
        <v>0</v>
      </c>
      <c r="AB59" s="174">
        <v>0</v>
      </c>
      <c r="AC59" s="174">
        <v>0</v>
      </c>
      <c r="AD59" s="174">
        <v>0</v>
      </c>
      <c r="AE59" s="174">
        <v>0</v>
      </c>
      <c r="AF59" s="174">
        <v>0</v>
      </c>
      <c r="AG59" s="174">
        <v>0</v>
      </c>
      <c r="AH59" s="174">
        <v>0</v>
      </c>
      <c r="AI59" s="174">
        <v>0</v>
      </c>
      <c r="AJ59" s="174">
        <v>0</v>
      </c>
      <c r="AK59" s="174">
        <v>0</v>
      </c>
      <c r="AL59" s="174">
        <v>0</v>
      </c>
      <c r="AM59" s="174">
        <v>0</v>
      </c>
      <c r="AN59" s="174">
        <v>0</v>
      </c>
      <c r="AO59" s="174">
        <v>0</v>
      </c>
      <c r="AP59" s="174">
        <v>0</v>
      </c>
      <c r="AQ59" s="174">
        <v>0</v>
      </c>
      <c r="AR59" s="174">
        <v>0</v>
      </c>
      <c r="AS59" s="174">
        <v>0</v>
      </c>
      <c r="AT59" s="174">
        <v>1.9833333333333302E-5</v>
      </c>
      <c r="AU59" s="174">
        <v>4.6932515337423302E-6</v>
      </c>
      <c r="AV59" s="174">
        <v>0</v>
      </c>
      <c r="AW59" s="174">
        <v>0</v>
      </c>
      <c r="AX59" s="174">
        <v>7.3734939759036102E-6</v>
      </c>
      <c r="AY59" s="174">
        <v>2.10718562874251E-5</v>
      </c>
      <c r="AZ59" s="174">
        <v>4.1892857142857103E-5</v>
      </c>
      <c r="BA59" s="174">
        <v>2.0641420118343201E-4</v>
      </c>
      <c r="BB59" s="174">
        <v>1.9890000000000001E-4</v>
      </c>
      <c r="BC59" s="174">
        <v>7.3994736842105302E-4</v>
      </c>
      <c r="BD59" s="174">
        <v>9.39575583777141E-4</v>
      </c>
      <c r="BE59" s="175">
        <v>8.4464326530612197E-4</v>
      </c>
      <c r="BF59" s="132">
        <v>-0.10349362907511001</v>
      </c>
      <c r="BG59" s="132">
        <v>0.47079993210065302</v>
      </c>
      <c r="BH59" s="132">
        <v>5.9765706657029402E-5</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0</v>
      </c>
      <c r="W60" s="174">
        <v>0</v>
      </c>
      <c r="X60" s="174">
        <v>0</v>
      </c>
      <c r="Y60" s="174">
        <v>0</v>
      </c>
      <c r="Z60" s="174">
        <v>0</v>
      </c>
      <c r="AA60" s="174">
        <v>0</v>
      </c>
      <c r="AB60" s="174">
        <v>0</v>
      </c>
      <c r="AC60" s="174">
        <v>0</v>
      </c>
      <c r="AD60" s="174">
        <v>0</v>
      </c>
      <c r="AE60" s="174">
        <v>0</v>
      </c>
      <c r="AF60" s="174">
        <v>0</v>
      </c>
      <c r="AG60" s="174">
        <v>0</v>
      </c>
      <c r="AH60" s="174">
        <v>0</v>
      </c>
      <c r="AI60" s="174">
        <v>0</v>
      </c>
      <c r="AJ60" s="174">
        <v>0</v>
      </c>
      <c r="AK60" s="174">
        <v>0</v>
      </c>
      <c r="AL60" s="174">
        <v>0</v>
      </c>
      <c r="AM60" s="174">
        <v>0</v>
      </c>
      <c r="AN60" s="174">
        <v>0</v>
      </c>
      <c r="AO60" s="174">
        <v>9.8436595251881895E-6</v>
      </c>
      <c r="AP60" s="174">
        <v>9.6835443037974705E-6</v>
      </c>
      <c r="AQ60" s="174">
        <v>9.6226415094339601E-6</v>
      </c>
      <c r="AR60" s="174">
        <v>9.5625000000000003E-6</v>
      </c>
      <c r="AS60" s="174">
        <v>9.5031055900621102E-6</v>
      </c>
      <c r="AT60" s="174">
        <v>9.4444444444444395E-6</v>
      </c>
      <c r="AU60" s="174">
        <v>9.3865030674846604E-6</v>
      </c>
      <c r="AV60" s="174">
        <v>3.7317073170731703E-5</v>
      </c>
      <c r="AW60" s="174">
        <v>5.5636363636363602E-5</v>
      </c>
      <c r="AX60" s="174">
        <v>7.3734939759036102E-5</v>
      </c>
      <c r="AY60" s="174">
        <v>8.2455089820359195E-5</v>
      </c>
      <c r="AZ60" s="174">
        <v>3.5517857142857101E-4</v>
      </c>
      <c r="BA60" s="174">
        <v>6.6088757396449602E-4</v>
      </c>
      <c r="BB60" s="174">
        <v>8.7299999999999997E-4</v>
      </c>
      <c r="BC60" s="174">
        <v>8.85789473684211E-4</v>
      </c>
      <c r="BD60" s="174">
        <v>1.47978697255223E-3</v>
      </c>
      <c r="BE60" s="175">
        <v>1.63318994279978E-3</v>
      </c>
      <c r="BF60" s="132">
        <v>0.100650097214594</v>
      </c>
      <c r="BG60" s="132">
        <v>0.65768603315598195</v>
      </c>
      <c r="BH60" s="132">
        <v>1.15562101831483E-4</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0</v>
      </c>
      <c r="W61" s="174">
        <v>0</v>
      </c>
      <c r="X61" s="174">
        <v>0</v>
      </c>
      <c r="Y61" s="174">
        <v>0</v>
      </c>
      <c r="Z61" s="174">
        <v>0</v>
      </c>
      <c r="AA61" s="174">
        <v>0</v>
      </c>
      <c r="AB61" s="174">
        <v>0</v>
      </c>
      <c r="AC61" s="174">
        <v>0</v>
      </c>
      <c r="AD61" s="174">
        <v>0</v>
      </c>
      <c r="AE61" s="174">
        <v>0</v>
      </c>
      <c r="AF61" s="174">
        <v>0</v>
      </c>
      <c r="AG61" s="174">
        <v>0</v>
      </c>
      <c r="AH61" s="174">
        <v>0</v>
      </c>
      <c r="AI61" s="174">
        <v>0</v>
      </c>
      <c r="AJ61" s="174">
        <v>0</v>
      </c>
      <c r="AK61" s="174">
        <v>0</v>
      </c>
      <c r="AL61" s="174">
        <v>0</v>
      </c>
      <c r="AM61" s="174">
        <v>0</v>
      </c>
      <c r="AN61" s="174">
        <v>0</v>
      </c>
      <c r="AO61" s="174">
        <v>0</v>
      </c>
      <c r="AP61" s="174">
        <v>0</v>
      </c>
      <c r="AQ61" s="174">
        <v>0</v>
      </c>
      <c r="AR61" s="174">
        <v>0</v>
      </c>
      <c r="AS61" s="174">
        <v>0</v>
      </c>
      <c r="AT61" s="174">
        <v>0</v>
      </c>
      <c r="AU61" s="174">
        <v>0</v>
      </c>
      <c r="AV61" s="174">
        <v>1.3714024390243901E-6</v>
      </c>
      <c r="AW61" s="174">
        <v>2.4711818181818199E-5</v>
      </c>
      <c r="AX61" s="174">
        <v>4.1924765060240902E-5</v>
      </c>
      <c r="AY61" s="174">
        <v>1.21531473053892E-4</v>
      </c>
      <c r="AZ61" s="174">
        <v>1.1996138035714301E-3</v>
      </c>
      <c r="BA61" s="174">
        <v>2.4894892544378702E-3</v>
      </c>
      <c r="BB61" s="174">
        <v>3.0578733000000001E-3</v>
      </c>
      <c r="BC61" s="174">
        <v>3.4475561578947399E-3</v>
      </c>
      <c r="BD61" s="174">
        <v>6.3036553805817302E-3</v>
      </c>
      <c r="BE61" s="175">
        <v>1.0084491391851099E-2</v>
      </c>
      <c r="BF61" s="132">
        <v>0.59541369721166604</v>
      </c>
      <c r="BG61" s="132">
        <v>0</v>
      </c>
      <c r="BH61" s="132">
        <v>7.1356367719604399E-4</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0</v>
      </c>
      <c r="W62" s="174">
        <v>0</v>
      </c>
      <c r="X62" s="174">
        <v>0</v>
      </c>
      <c r="Y62" s="174">
        <v>0</v>
      </c>
      <c r="Z62" s="174">
        <v>0</v>
      </c>
      <c r="AA62" s="174">
        <v>0</v>
      </c>
      <c r="AB62" s="174">
        <v>0</v>
      </c>
      <c r="AC62" s="174">
        <v>0</v>
      </c>
      <c r="AD62" s="174">
        <v>0</v>
      </c>
      <c r="AE62" s="174">
        <v>0</v>
      </c>
      <c r="AF62" s="174">
        <v>0</v>
      </c>
      <c r="AG62" s="174">
        <v>0</v>
      </c>
      <c r="AH62" s="174">
        <v>0</v>
      </c>
      <c r="AI62" s="174">
        <v>0</v>
      </c>
      <c r="AJ62" s="174">
        <v>0</v>
      </c>
      <c r="AK62" s="174">
        <v>1.9000000000000001E-5</v>
      </c>
      <c r="AL62" s="174">
        <v>3.07987012987013E-5</v>
      </c>
      <c r="AM62" s="174">
        <v>6.1199999999999997E-5</v>
      </c>
      <c r="AN62" s="174">
        <v>8.4346153846153802E-5</v>
      </c>
      <c r="AO62" s="174">
        <v>6.8216560509554093E-5</v>
      </c>
      <c r="AP62" s="174">
        <v>6.5848101265822805E-5</v>
      </c>
      <c r="AQ62" s="174">
        <v>5.0037735849056603E-5</v>
      </c>
      <c r="AR62" s="174">
        <v>6.3112499999999996E-5</v>
      </c>
      <c r="AS62" s="174">
        <v>4.9416149068323002E-5</v>
      </c>
      <c r="AT62" s="174">
        <v>3.5888888888888899E-5</v>
      </c>
      <c r="AU62" s="174">
        <v>3.9291901840490802E-5</v>
      </c>
      <c r="AV62" s="174">
        <v>5.0303414634146302E-5</v>
      </c>
      <c r="AW62" s="174">
        <v>4.8691090909090902E-5</v>
      </c>
      <c r="AX62" s="174">
        <v>4.12270481927711E-5</v>
      </c>
      <c r="AY62" s="174">
        <v>8.8049209580838301E-4</v>
      </c>
      <c r="AZ62" s="174">
        <v>1.3481941071428599E-3</v>
      </c>
      <c r="BA62" s="174">
        <v>1.3409725739645E-3</v>
      </c>
      <c r="BB62" s="174">
        <v>1.2509999999999999E-3</v>
      </c>
      <c r="BC62" s="174">
        <v>2.12195789473684E-3</v>
      </c>
      <c r="BD62" s="174">
        <v>2.8063357640311301E-3</v>
      </c>
      <c r="BE62" s="175">
        <v>1.0107475591836701E-2</v>
      </c>
      <c r="BF62" s="132">
        <v>2.5918223569327998</v>
      </c>
      <c r="BG62" s="132">
        <v>0.54638618727824595</v>
      </c>
      <c r="BH62" s="132">
        <v>7.1519000515071101E-4</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0</v>
      </c>
      <c r="W63" s="174">
        <v>0</v>
      </c>
      <c r="X63" s="174">
        <v>0</v>
      </c>
      <c r="Y63" s="174">
        <v>0</v>
      </c>
      <c r="Z63" s="174">
        <v>0</v>
      </c>
      <c r="AA63" s="174">
        <v>0</v>
      </c>
      <c r="AB63" s="174">
        <v>0</v>
      </c>
      <c r="AC63" s="174">
        <v>0</v>
      </c>
      <c r="AD63" s="174">
        <v>0</v>
      </c>
      <c r="AE63" s="174">
        <v>0</v>
      </c>
      <c r="AF63" s="174">
        <v>0</v>
      </c>
      <c r="AG63" s="174">
        <v>0</v>
      </c>
      <c r="AH63" s="174">
        <v>0</v>
      </c>
      <c r="AI63" s="174">
        <v>0</v>
      </c>
      <c r="AJ63" s="174">
        <v>0</v>
      </c>
      <c r="AK63" s="174">
        <v>0</v>
      </c>
      <c r="AL63" s="174">
        <v>0</v>
      </c>
      <c r="AM63" s="174">
        <v>0</v>
      </c>
      <c r="AN63" s="174">
        <v>0</v>
      </c>
      <c r="AO63" s="174">
        <v>0</v>
      </c>
      <c r="AP63" s="174">
        <v>0</v>
      </c>
      <c r="AQ63" s="174">
        <v>0</v>
      </c>
      <c r="AR63" s="174">
        <v>0</v>
      </c>
      <c r="AS63" s="174">
        <v>0</v>
      </c>
      <c r="AT63" s="174">
        <v>0</v>
      </c>
      <c r="AU63" s="174">
        <v>0</v>
      </c>
      <c r="AV63" s="174">
        <v>0</v>
      </c>
      <c r="AW63" s="174">
        <v>0</v>
      </c>
      <c r="AX63" s="174">
        <v>0</v>
      </c>
      <c r="AY63" s="174">
        <v>0</v>
      </c>
      <c r="AZ63" s="174">
        <v>0</v>
      </c>
      <c r="BA63" s="174">
        <v>0</v>
      </c>
      <c r="BB63" s="174">
        <v>0</v>
      </c>
      <c r="BC63" s="174">
        <v>0</v>
      </c>
      <c r="BD63" s="174">
        <v>0</v>
      </c>
      <c r="BE63" s="175">
        <v>0</v>
      </c>
      <c r="BF63" s="132">
        <v>0</v>
      </c>
      <c r="BG63" s="132">
        <v>0</v>
      </c>
      <c r="BH63" s="132">
        <v>0</v>
      </c>
    </row>
    <row r="64" spans="1:60">
      <c r="A64" s="136" t="s">
        <v>310</v>
      </c>
      <c r="B64" s="174">
        <v>0</v>
      </c>
      <c r="C64" s="174">
        <v>0</v>
      </c>
      <c r="D64" s="174">
        <v>0</v>
      </c>
      <c r="E64" s="174">
        <v>0</v>
      </c>
      <c r="F64" s="174">
        <v>0</v>
      </c>
      <c r="G64" s="174">
        <v>0</v>
      </c>
      <c r="H64" s="174">
        <v>0</v>
      </c>
      <c r="I64" s="174">
        <v>0</v>
      </c>
      <c r="J64" s="174">
        <v>0</v>
      </c>
      <c r="K64" s="174">
        <v>0</v>
      </c>
      <c r="L64" s="174">
        <v>0</v>
      </c>
      <c r="M64" s="174">
        <v>0</v>
      </c>
      <c r="N64" s="174">
        <v>0</v>
      </c>
      <c r="O64" s="174">
        <v>0</v>
      </c>
      <c r="P64" s="174">
        <v>0</v>
      </c>
      <c r="Q64" s="174">
        <v>0</v>
      </c>
      <c r="R64" s="174">
        <v>0</v>
      </c>
      <c r="S64" s="174">
        <v>0</v>
      </c>
      <c r="T64" s="174">
        <v>0</v>
      </c>
      <c r="U64" s="174">
        <v>0</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0</v>
      </c>
      <c r="W65" s="174">
        <v>0</v>
      </c>
      <c r="X65" s="174">
        <v>0</v>
      </c>
      <c r="Y65" s="174">
        <v>0</v>
      </c>
      <c r="Z65" s="174">
        <v>0</v>
      </c>
      <c r="AA65" s="174">
        <v>0</v>
      </c>
      <c r="AB65" s="174">
        <v>0</v>
      </c>
      <c r="AC65" s="174">
        <v>0</v>
      </c>
      <c r="AD65" s="174">
        <v>0</v>
      </c>
      <c r="AE65" s="174">
        <v>0</v>
      </c>
      <c r="AF65" s="174">
        <v>0</v>
      </c>
      <c r="AG65" s="174">
        <v>0</v>
      </c>
      <c r="AH65" s="174">
        <v>0</v>
      </c>
      <c r="AI65" s="174">
        <v>0</v>
      </c>
      <c r="AJ65" s="174">
        <v>0</v>
      </c>
      <c r="AK65" s="174">
        <v>0</v>
      </c>
      <c r="AL65" s="174">
        <v>0</v>
      </c>
      <c r="AM65" s="174">
        <v>0</v>
      </c>
      <c r="AN65" s="174">
        <v>0</v>
      </c>
      <c r="AO65" s="174">
        <v>0</v>
      </c>
      <c r="AP65" s="174">
        <v>0</v>
      </c>
      <c r="AQ65" s="174">
        <v>0</v>
      </c>
      <c r="AR65" s="174">
        <v>0</v>
      </c>
      <c r="AS65" s="174">
        <v>0</v>
      </c>
      <c r="AT65" s="174">
        <v>0</v>
      </c>
      <c r="AU65" s="174">
        <v>0</v>
      </c>
      <c r="AV65" s="174">
        <v>0</v>
      </c>
      <c r="AW65" s="174">
        <v>0</v>
      </c>
      <c r="AX65" s="174">
        <v>0</v>
      </c>
      <c r="AY65" s="174">
        <v>0</v>
      </c>
      <c r="AZ65" s="174">
        <v>0</v>
      </c>
      <c r="BA65" s="174">
        <v>0</v>
      </c>
      <c r="BB65" s="174">
        <v>0</v>
      </c>
      <c r="BC65" s="174">
        <v>0</v>
      </c>
      <c r="BD65" s="174">
        <v>0</v>
      </c>
      <c r="BE65" s="175">
        <v>0</v>
      </c>
      <c r="BF65" s="132">
        <v>0</v>
      </c>
      <c r="BG65" s="132">
        <v>0</v>
      </c>
      <c r="BH65" s="132">
        <v>0</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0</v>
      </c>
      <c r="W66" s="174">
        <v>0</v>
      </c>
      <c r="X66" s="174">
        <v>0</v>
      </c>
      <c r="Y66" s="174">
        <v>0</v>
      </c>
      <c r="Z66" s="174">
        <v>0</v>
      </c>
      <c r="AA66" s="174">
        <v>0</v>
      </c>
      <c r="AB66" s="174">
        <v>0</v>
      </c>
      <c r="AC66" s="174">
        <v>0</v>
      </c>
      <c r="AD66" s="174">
        <v>0</v>
      </c>
      <c r="AE66" s="174">
        <v>0</v>
      </c>
      <c r="AF66" s="174">
        <v>0</v>
      </c>
      <c r="AG66" s="174">
        <v>0</v>
      </c>
      <c r="AH66" s="174">
        <v>0</v>
      </c>
      <c r="AI66" s="174">
        <v>0</v>
      </c>
      <c r="AJ66" s="174">
        <v>0</v>
      </c>
      <c r="AK66" s="174">
        <v>0</v>
      </c>
      <c r="AL66" s="174">
        <v>0</v>
      </c>
      <c r="AM66" s="174">
        <v>0</v>
      </c>
      <c r="AN66" s="174">
        <v>0</v>
      </c>
      <c r="AO66" s="174">
        <v>0</v>
      </c>
      <c r="AP66" s="174">
        <v>0</v>
      </c>
      <c r="AQ66" s="174">
        <v>2.5018867924528302E-5</v>
      </c>
      <c r="AR66" s="174">
        <v>2.773125E-5</v>
      </c>
      <c r="AS66" s="174">
        <v>1.8055900621117999E-5</v>
      </c>
      <c r="AT66" s="174">
        <v>4.0611111111111097E-5</v>
      </c>
      <c r="AU66" s="174">
        <v>3.8484662576687099E-5</v>
      </c>
      <c r="AV66" s="174">
        <v>2.7987804878048801E-5</v>
      </c>
      <c r="AW66" s="174">
        <v>3.8945454545454499E-5</v>
      </c>
      <c r="AX66" s="174">
        <v>3.0415662650602399E-5</v>
      </c>
      <c r="AY66" s="174">
        <v>4.5808383233532899E-5</v>
      </c>
      <c r="AZ66" s="174">
        <v>5.1910714285714197E-5</v>
      </c>
      <c r="BA66" s="174">
        <v>4.52662721893491E-5</v>
      </c>
      <c r="BB66" s="174">
        <v>8.1899999999999999E-5</v>
      </c>
      <c r="BC66" s="174">
        <v>2.2278947368421E-4</v>
      </c>
      <c r="BD66" s="174">
        <v>4.1273576403113497E-4</v>
      </c>
      <c r="BE66" s="175">
        <v>4.0990935644977201E-4</v>
      </c>
      <c r="BF66" s="132">
        <v>-9.5615133083720698E-3</v>
      </c>
      <c r="BG66" s="132">
        <v>0.26096410236141399</v>
      </c>
      <c r="BH66" s="132">
        <v>2.9004579045178101E-5</v>
      </c>
    </row>
    <row r="67" spans="1:60" s="125" customFormat="1">
      <c r="A67" s="133" t="s">
        <v>313</v>
      </c>
      <c r="B67" s="176">
        <v>0</v>
      </c>
      <c r="C67" s="176">
        <v>0</v>
      </c>
      <c r="D67" s="176">
        <v>0</v>
      </c>
      <c r="E67" s="176">
        <v>0</v>
      </c>
      <c r="F67" s="176">
        <v>0</v>
      </c>
      <c r="G67" s="176">
        <v>0</v>
      </c>
      <c r="H67" s="176">
        <v>0</v>
      </c>
      <c r="I67" s="176">
        <v>0</v>
      </c>
      <c r="J67" s="176">
        <v>0</v>
      </c>
      <c r="K67" s="176">
        <v>0</v>
      </c>
      <c r="L67" s="176">
        <v>0</v>
      </c>
      <c r="M67" s="176">
        <v>0</v>
      </c>
      <c r="N67" s="176">
        <v>0</v>
      </c>
      <c r="O67" s="176">
        <v>0</v>
      </c>
      <c r="P67" s="176">
        <v>0</v>
      </c>
      <c r="Q67" s="176">
        <v>0</v>
      </c>
      <c r="R67" s="176">
        <v>0</v>
      </c>
      <c r="S67" s="176">
        <v>0</v>
      </c>
      <c r="T67" s="176">
        <v>0</v>
      </c>
      <c r="U67" s="176">
        <v>0</v>
      </c>
      <c r="V67" s="176">
        <v>0</v>
      </c>
      <c r="W67" s="176">
        <v>0</v>
      </c>
      <c r="X67" s="176">
        <v>0</v>
      </c>
      <c r="Y67" s="176">
        <v>0</v>
      </c>
      <c r="Z67" s="176">
        <v>0</v>
      </c>
      <c r="AA67" s="176">
        <v>0</v>
      </c>
      <c r="AB67" s="176">
        <v>0</v>
      </c>
      <c r="AC67" s="176">
        <v>0</v>
      </c>
      <c r="AD67" s="176">
        <v>0</v>
      </c>
      <c r="AE67" s="176">
        <v>0</v>
      </c>
      <c r="AF67" s="176">
        <v>0</v>
      </c>
      <c r="AG67" s="176">
        <v>0</v>
      </c>
      <c r="AH67" s="176">
        <v>0</v>
      </c>
      <c r="AI67" s="176">
        <v>0</v>
      </c>
      <c r="AJ67" s="176">
        <v>0</v>
      </c>
      <c r="AK67" s="176">
        <v>1.9000000000000001E-5</v>
      </c>
      <c r="AL67" s="176">
        <v>3.07987012987013E-5</v>
      </c>
      <c r="AM67" s="176">
        <v>6.1199999999999997E-5</v>
      </c>
      <c r="AN67" s="176">
        <v>8.4346153846153802E-5</v>
      </c>
      <c r="AO67" s="176">
        <v>7.8060220034742306E-5</v>
      </c>
      <c r="AP67" s="176">
        <v>7.5531645569620201E-5</v>
      </c>
      <c r="AQ67" s="176">
        <v>8.4679245283018797E-5</v>
      </c>
      <c r="AR67" s="176">
        <v>1.0040625E-4</v>
      </c>
      <c r="AS67" s="176">
        <v>7.6975155279503097E-5</v>
      </c>
      <c r="AT67" s="176">
        <v>1.05777777777778E-4</v>
      </c>
      <c r="AU67" s="176">
        <v>9.1856319018404802E-5</v>
      </c>
      <c r="AV67" s="176">
        <v>1.16979695121951E-4</v>
      </c>
      <c r="AW67" s="176">
        <v>1.67984727272727E-4</v>
      </c>
      <c r="AX67" s="176">
        <v>1.9467590963855399E-4</v>
      </c>
      <c r="AY67" s="176">
        <v>1.15135889820359E-3</v>
      </c>
      <c r="AZ67" s="176">
        <v>2.9967900535714299E-3</v>
      </c>
      <c r="BA67" s="176">
        <v>4.7430298757396398E-3</v>
      </c>
      <c r="BB67" s="176">
        <v>5.4626733E-3</v>
      </c>
      <c r="BC67" s="176">
        <v>7.4180403684210496E-3</v>
      </c>
      <c r="BD67" s="176">
        <v>1.19420894649734E-2</v>
      </c>
      <c r="BE67" s="176">
        <v>2.30797095482435E-2</v>
      </c>
      <c r="BF67" s="135">
        <v>0.92735536775592597</v>
      </c>
      <c r="BG67" s="135">
        <v>0.60423721975523204</v>
      </c>
      <c r="BH67" s="135">
        <v>1.6330860698804499E-3</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0</v>
      </c>
      <c r="C69" s="174">
        <v>0</v>
      </c>
      <c r="D69" s="174">
        <v>0</v>
      </c>
      <c r="E69" s="174">
        <v>0</v>
      </c>
      <c r="F69" s="174">
        <v>0</v>
      </c>
      <c r="G69" s="174">
        <v>0</v>
      </c>
      <c r="H69" s="174">
        <v>0</v>
      </c>
      <c r="I69" s="174">
        <v>0</v>
      </c>
      <c r="J69" s="174">
        <v>0</v>
      </c>
      <c r="K69" s="174">
        <v>0</v>
      </c>
      <c r="L69" s="174">
        <v>0</v>
      </c>
      <c r="M69" s="174">
        <v>0</v>
      </c>
      <c r="N69" s="174">
        <v>0</v>
      </c>
      <c r="O69" s="174">
        <v>0</v>
      </c>
      <c r="P69" s="174">
        <v>0</v>
      </c>
      <c r="Q69" s="174">
        <v>0</v>
      </c>
      <c r="R69" s="174">
        <v>0</v>
      </c>
      <c r="S69" s="174">
        <v>0</v>
      </c>
      <c r="T69" s="174">
        <v>0</v>
      </c>
      <c r="U69" s="174">
        <v>0</v>
      </c>
      <c r="V69" s="174">
        <v>0</v>
      </c>
      <c r="W69" s="174">
        <v>0</v>
      </c>
      <c r="X69" s="174">
        <v>0</v>
      </c>
      <c r="Y69" s="174">
        <v>0</v>
      </c>
      <c r="Z69" s="174">
        <v>0</v>
      </c>
      <c r="AA69" s="174">
        <v>0</v>
      </c>
      <c r="AB69" s="174">
        <v>0</v>
      </c>
      <c r="AC69" s="174">
        <v>0</v>
      </c>
      <c r="AD69" s="174">
        <v>0</v>
      </c>
      <c r="AE69" s="174">
        <v>0</v>
      </c>
      <c r="AF69" s="174">
        <v>0</v>
      </c>
      <c r="AG69" s="174">
        <v>0</v>
      </c>
      <c r="AH69" s="174">
        <v>0</v>
      </c>
      <c r="AI69" s="174">
        <v>0</v>
      </c>
      <c r="AJ69" s="174">
        <v>3.5E-4</v>
      </c>
      <c r="AK69" s="174">
        <v>3.6499999999999998E-4</v>
      </c>
      <c r="AL69" s="174">
        <v>3.3481168831168799E-4</v>
      </c>
      <c r="AM69" s="174">
        <v>2.9909032258064499E-4</v>
      </c>
      <c r="AN69" s="174">
        <v>2.70692307692308E-4</v>
      </c>
      <c r="AO69" s="174">
        <v>4.5120382165605099E-4</v>
      </c>
      <c r="AP69" s="174">
        <v>6.8656329113923995E-4</v>
      </c>
      <c r="AQ69" s="174">
        <v>1.20571698113208E-3</v>
      </c>
      <c r="AR69" s="174">
        <v>1.3473562499999999E-3</v>
      </c>
      <c r="AS69" s="174">
        <v>1.8607080745341601E-3</v>
      </c>
      <c r="AT69" s="174">
        <v>2.1363333333333299E-3</v>
      </c>
      <c r="AU69" s="174">
        <v>1.9608404907975399E-3</v>
      </c>
      <c r="AV69" s="174">
        <v>1.9917987804878002E-3</v>
      </c>
      <c r="AW69" s="174">
        <v>1.89441818181818E-3</v>
      </c>
      <c r="AX69" s="174">
        <v>1.9475240963855399E-3</v>
      </c>
      <c r="AY69" s="174">
        <v>1.8112634730538899E-3</v>
      </c>
      <c r="AZ69" s="174">
        <v>2.2057499999999998E-3</v>
      </c>
      <c r="BA69" s="174">
        <v>2.39277514792899E-3</v>
      </c>
      <c r="BB69" s="174">
        <v>2.7563219999999999E-3</v>
      </c>
      <c r="BC69" s="174">
        <v>5.2376015789473698E-3</v>
      </c>
      <c r="BD69" s="174">
        <v>5.5920829215839298E-3</v>
      </c>
      <c r="BE69" s="175">
        <v>5.5896084440879203E-3</v>
      </c>
      <c r="BF69" s="132">
        <v>-3.1735279972917598E-3</v>
      </c>
      <c r="BG69" s="132">
        <v>0.101007959396862</v>
      </c>
      <c r="BH69" s="132">
        <v>3.9551241609194398E-4</v>
      </c>
    </row>
    <row r="70" spans="1:60">
      <c r="A70" s="124" t="s">
        <v>315</v>
      </c>
      <c r="B70" s="174">
        <v>0</v>
      </c>
      <c r="C70" s="174">
        <v>0</v>
      </c>
      <c r="D70" s="174">
        <v>0</v>
      </c>
      <c r="E70" s="174">
        <v>0</v>
      </c>
      <c r="F70" s="174">
        <v>0</v>
      </c>
      <c r="G70" s="174">
        <v>0</v>
      </c>
      <c r="H70" s="174">
        <v>0</v>
      </c>
      <c r="I70" s="174">
        <v>0</v>
      </c>
      <c r="J70" s="174">
        <v>0</v>
      </c>
      <c r="K70" s="174">
        <v>0</v>
      </c>
      <c r="L70" s="174">
        <v>0</v>
      </c>
      <c r="M70" s="174">
        <v>0</v>
      </c>
      <c r="N70" s="174">
        <v>0</v>
      </c>
      <c r="O70" s="174">
        <v>0</v>
      </c>
      <c r="P70" s="174">
        <v>0</v>
      </c>
      <c r="Q70" s="174">
        <v>0</v>
      </c>
      <c r="R70" s="174">
        <v>0</v>
      </c>
      <c r="S70" s="174">
        <v>0</v>
      </c>
      <c r="T70" s="174">
        <v>0</v>
      </c>
      <c r="U70" s="174">
        <v>0</v>
      </c>
      <c r="V70" s="174">
        <v>0</v>
      </c>
      <c r="W70" s="174">
        <v>0</v>
      </c>
      <c r="X70" s="174">
        <v>0</v>
      </c>
      <c r="Y70" s="174">
        <v>0</v>
      </c>
      <c r="Z70" s="174">
        <v>0</v>
      </c>
      <c r="AA70" s="174">
        <v>0</v>
      </c>
      <c r="AB70" s="174">
        <v>0</v>
      </c>
      <c r="AC70" s="174">
        <v>0</v>
      </c>
      <c r="AD70" s="174">
        <v>0</v>
      </c>
      <c r="AE70" s="174">
        <v>0</v>
      </c>
      <c r="AF70" s="174">
        <v>0</v>
      </c>
      <c r="AG70" s="174">
        <v>0</v>
      </c>
      <c r="AH70" s="174">
        <v>0</v>
      </c>
      <c r="AI70" s="174">
        <v>0</v>
      </c>
      <c r="AJ70" s="174">
        <v>0</v>
      </c>
      <c r="AK70" s="174">
        <v>0</v>
      </c>
      <c r="AL70" s="174">
        <v>0</v>
      </c>
      <c r="AM70" s="174">
        <v>0</v>
      </c>
      <c r="AN70" s="174">
        <v>0</v>
      </c>
      <c r="AO70" s="174">
        <v>0</v>
      </c>
      <c r="AP70" s="174">
        <v>0</v>
      </c>
      <c r="AQ70" s="174">
        <v>0</v>
      </c>
      <c r="AR70" s="174">
        <v>0</v>
      </c>
      <c r="AS70" s="174">
        <v>0</v>
      </c>
      <c r="AT70" s="174">
        <v>0</v>
      </c>
      <c r="AU70" s="174">
        <v>0</v>
      </c>
      <c r="AV70" s="174">
        <v>0</v>
      </c>
      <c r="AW70" s="174">
        <v>0</v>
      </c>
      <c r="AX70" s="174">
        <v>0</v>
      </c>
      <c r="AY70" s="174">
        <v>0</v>
      </c>
      <c r="AZ70" s="174">
        <v>0</v>
      </c>
      <c r="BA70" s="174">
        <v>0</v>
      </c>
      <c r="BB70" s="174">
        <v>0</v>
      </c>
      <c r="BC70" s="174">
        <v>0</v>
      </c>
      <c r="BD70" s="174">
        <v>0</v>
      </c>
      <c r="BE70" s="175">
        <v>0</v>
      </c>
      <c r="BF70" s="132">
        <v>0</v>
      </c>
      <c r="BG70" s="132">
        <v>0</v>
      </c>
      <c r="BH70" s="132">
        <v>0</v>
      </c>
    </row>
    <row r="71" spans="1:60">
      <c r="A71" s="124" t="s">
        <v>316</v>
      </c>
      <c r="B71" s="174">
        <v>0</v>
      </c>
      <c r="C71" s="174">
        <v>0</v>
      </c>
      <c r="D71" s="174">
        <v>0</v>
      </c>
      <c r="E71" s="174">
        <v>0</v>
      </c>
      <c r="F71" s="174">
        <v>0</v>
      </c>
      <c r="G71" s="174">
        <v>0</v>
      </c>
      <c r="H71" s="174">
        <v>0</v>
      </c>
      <c r="I71" s="174">
        <v>0</v>
      </c>
      <c r="J71" s="174">
        <v>0</v>
      </c>
      <c r="K71" s="174">
        <v>0</v>
      </c>
      <c r="L71" s="174">
        <v>0</v>
      </c>
      <c r="M71" s="174">
        <v>0</v>
      </c>
      <c r="N71" s="174">
        <v>0</v>
      </c>
      <c r="O71" s="174">
        <v>0</v>
      </c>
      <c r="P71" s="174">
        <v>0</v>
      </c>
      <c r="Q71" s="174">
        <v>0</v>
      </c>
      <c r="R71" s="174">
        <v>0</v>
      </c>
      <c r="S71" s="174">
        <v>0</v>
      </c>
      <c r="T71" s="174">
        <v>0</v>
      </c>
      <c r="U71" s="174">
        <v>0</v>
      </c>
      <c r="V71" s="174">
        <v>0</v>
      </c>
      <c r="W71" s="174">
        <v>0</v>
      </c>
      <c r="X71" s="174">
        <v>0</v>
      </c>
      <c r="Y71" s="174">
        <v>0</v>
      </c>
      <c r="Z71" s="174">
        <v>0</v>
      </c>
      <c r="AA71" s="174">
        <v>0</v>
      </c>
      <c r="AB71" s="174">
        <v>0</v>
      </c>
      <c r="AC71" s="174">
        <v>0</v>
      </c>
      <c r="AD71" s="174">
        <v>0</v>
      </c>
      <c r="AE71" s="174">
        <v>0</v>
      </c>
      <c r="AF71" s="174">
        <v>0</v>
      </c>
      <c r="AG71" s="174">
        <v>0</v>
      </c>
      <c r="AH71" s="174">
        <v>0</v>
      </c>
      <c r="AI71" s="174">
        <v>0</v>
      </c>
      <c r="AJ71" s="174">
        <v>0</v>
      </c>
      <c r="AK71" s="174">
        <v>0</v>
      </c>
      <c r="AL71" s="174">
        <v>9.9350649350649303E-5</v>
      </c>
      <c r="AM71" s="174">
        <v>1.0858064516129E-4</v>
      </c>
      <c r="AN71" s="174">
        <v>1.17692307692308E-4</v>
      </c>
      <c r="AO71" s="174">
        <v>1.07197452229299E-4</v>
      </c>
      <c r="AP71" s="174">
        <v>1.0651898734177201E-4</v>
      </c>
      <c r="AQ71" s="174">
        <v>9.6226415094339594E-5</v>
      </c>
      <c r="AR71" s="174">
        <v>9.5624999999999993E-5</v>
      </c>
      <c r="AS71" s="174">
        <v>8.5527950310559001E-5</v>
      </c>
      <c r="AT71" s="174">
        <v>8.5000000000000006E-5</v>
      </c>
      <c r="AU71" s="174">
        <v>7.5092024539877297E-5</v>
      </c>
      <c r="AV71" s="174">
        <v>6.5304878048780396E-5</v>
      </c>
      <c r="AW71" s="174">
        <v>5.5636363636363602E-5</v>
      </c>
      <c r="AX71" s="174">
        <v>5.5301204819277103E-5</v>
      </c>
      <c r="AY71" s="174">
        <v>5.40538922155688E-5</v>
      </c>
      <c r="AZ71" s="174">
        <v>6.10178571428571E-5</v>
      </c>
      <c r="BA71" s="174">
        <v>6.0656804733727799E-5</v>
      </c>
      <c r="BB71" s="174">
        <v>6.0300000000000002E-5</v>
      </c>
      <c r="BC71" s="174">
        <v>5.9947368421052598E-5</v>
      </c>
      <c r="BD71" s="174">
        <v>5.9726341663252801E-5</v>
      </c>
      <c r="BE71" s="175">
        <v>5.9506938775510198E-5</v>
      </c>
      <c r="BF71" s="132">
        <v>-6.3956730233075696E-3</v>
      </c>
      <c r="BG71" s="132">
        <v>-3.4672454601680003E-2</v>
      </c>
      <c r="BH71" s="132">
        <v>4.2106228664784098E-6</v>
      </c>
    </row>
    <row r="72" spans="1:60">
      <c r="A72" s="124" t="s">
        <v>317</v>
      </c>
      <c r="B72" s="174">
        <v>0</v>
      </c>
      <c r="C72" s="174">
        <v>0</v>
      </c>
      <c r="D72" s="174">
        <v>0</v>
      </c>
      <c r="E72" s="174">
        <v>0</v>
      </c>
      <c r="F72" s="174">
        <v>0</v>
      </c>
      <c r="G72" s="174">
        <v>0</v>
      </c>
      <c r="H72" s="174">
        <v>0</v>
      </c>
      <c r="I72" s="174">
        <v>0</v>
      </c>
      <c r="J72" s="174">
        <v>0</v>
      </c>
      <c r="K72" s="174">
        <v>0</v>
      </c>
      <c r="L72" s="174">
        <v>0</v>
      </c>
      <c r="M72" s="174">
        <v>0</v>
      </c>
      <c r="N72" s="174">
        <v>0</v>
      </c>
      <c r="O72" s="174">
        <v>0</v>
      </c>
      <c r="P72" s="174">
        <v>0</v>
      </c>
      <c r="Q72" s="174">
        <v>0</v>
      </c>
      <c r="R72" s="174">
        <v>0</v>
      </c>
      <c r="S72" s="174">
        <v>0</v>
      </c>
      <c r="T72" s="174">
        <v>0</v>
      </c>
      <c r="U72" s="174">
        <v>0</v>
      </c>
      <c r="V72" s="174">
        <v>0</v>
      </c>
      <c r="W72" s="174">
        <v>0</v>
      </c>
      <c r="X72" s="174">
        <v>0</v>
      </c>
      <c r="Y72" s="174">
        <v>0</v>
      </c>
      <c r="Z72" s="174">
        <v>0</v>
      </c>
      <c r="AA72" s="174">
        <v>0</v>
      </c>
      <c r="AB72" s="174">
        <v>0</v>
      </c>
      <c r="AC72" s="174">
        <v>0</v>
      </c>
      <c r="AD72" s="174">
        <v>0</v>
      </c>
      <c r="AE72" s="174">
        <v>0</v>
      </c>
      <c r="AF72" s="174">
        <v>0</v>
      </c>
      <c r="AG72" s="174">
        <v>0</v>
      </c>
      <c r="AH72" s="174">
        <v>0</v>
      </c>
      <c r="AI72" s="174">
        <v>0</v>
      </c>
      <c r="AJ72" s="174">
        <v>0</v>
      </c>
      <c r="AK72" s="174">
        <v>0</v>
      </c>
      <c r="AL72" s="174">
        <v>0</v>
      </c>
      <c r="AM72" s="174">
        <v>0</v>
      </c>
      <c r="AN72" s="174">
        <v>0</v>
      </c>
      <c r="AO72" s="174">
        <v>0</v>
      </c>
      <c r="AP72" s="174">
        <v>0</v>
      </c>
      <c r="AQ72" s="174">
        <v>0</v>
      </c>
      <c r="AR72" s="174">
        <v>0</v>
      </c>
      <c r="AS72" s="174">
        <v>0</v>
      </c>
      <c r="AT72" s="174">
        <v>0</v>
      </c>
      <c r="AU72" s="174">
        <v>0</v>
      </c>
      <c r="AV72" s="174">
        <v>0</v>
      </c>
      <c r="AW72" s="174">
        <v>0</v>
      </c>
      <c r="AX72" s="174">
        <v>0</v>
      </c>
      <c r="AY72" s="174">
        <v>0</v>
      </c>
      <c r="AZ72" s="174">
        <v>0</v>
      </c>
      <c r="BA72" s="174">
        <v>0</v>
      </c>
      <c r="BB72" s="174">
        <v>1.5767999999999999E-4</v>
      </c>
      <c r="BC72" s="174">
        <v>1.5675789473684201E-4</v>
      </c>
      <c r="BD72" s="174">
        <v>1.5617992625972999E-4</v>
      </c>
      <c r="BE72" s="175">
        <v>1.55606204081633E-4</v>
      </c>
      <c r="BF72" s="132">
        <v>-6.3956730233076797E-3</v>
      </c>
      <c r="BG72" s="132">
        <v>0</v>
      </c>
      <c r="BH72" s="132">
        <v>1.1010464570254E-5</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0</v>
      </c>
      <c r="P73" s="174">
        <v>0</v>
      </c>
      <c r="Q73" s="174">
        <v>0</v>
      </c>
      <c r="R73" s="174">
        <v>0</v>
      </c>
      <c r="S73" s="174">
        <v>0</v>
      </c>
      <c r="T73" s="174">
        <v>0</v>
      </c>
      <c r="U73" s="174">
        <v>0</v>
      </c>
      <c r="V73" s="174">
        <v>0</v>
      </c>
      <c r="W73" s="174">
        <v>0</v>
      </c>
      <c r="X73" s="174">
        <v>0</v>
      </c>
      <c r="Y73" s="174">
        <v>0</v>
      </c>
      <c r="Z73" s="174">
        <v>0</v>
      </c>
      <c r="AA73" s="174">
        <v>0</v>
      </c>
      <c r="AB73" s="174">
        <v>0</v>
      </c>
      <c r="AC73" s="174">
        <v>0</v>
      </c>
      <c r="AD73" s="174">
        <v>0</v>
      </c>
      <c r="AE73" s="174">
        <v>0</v>
      </c>
      <c r="AF73" s="174">
        <v>0</v>
      </c>
      <c r="AG73" s="174">
        <v>0</v>
      </c>
      <c r="AH73" s="174">
        <v>0</v>
      </c>
      <c r="AI73" s="174">
        <v>0</v>
      </c>
      <c r="AJ73" s="174">
        <v>0</v>
      </c>
      <c r="AK73" s="174">
        <v>0</v>
      </c>
      <c r="AL73" s="174">
        <v>0</v>
      </c>
      <c r="AM73" s="174">
        <v>0</v>
      </c>
      <c r="AN73" s="174">
        <v>0</v>
      </c>
      <c r="AO73" s="174">
        <v>0</v>
      </c>
      <c r="AP73" s="174">
        <v>0</v>
      </c>
      <c r="AQ73" s="174">
        <v>0</v>
      </c>
      <c r="AR73" s="174">
        <v>0</v>
      </c>
      <c r="AS73" s="174">
        <v>0</v>
      </c>
      <c r="AT73" s="174">
        <v>0</v>
      </c>
      <c r="AU73" s="174">
        <v>0</v>
      </c>
      <c r="AV73" s="174">
        <v>0</v>
      </c>
      <c r="AW73" s="174">
        <v>0</v>
      </c>
      <c r="AX73" s="174">
        <v>0</v>
      </c>
      <c r="AY73" s="174">
        <v>0</v>
      </c>
      <c r="AZ73" s="174">
        <v>0</v>
      </c>
      <c r="BA73" s="174">
        <v>0</v>
      </c>
      <c r="BB73" s="174">
        <v>0</v>
      </c>
      <c r="BC73" s="174">
        <v>0</v>
      </c>
      <c r="BD73" s="174">
        <v>0</v>
      </c>
      <c r="BE73" s="175">
        <v>0</v>
      </c>
      <c r="BF73" s="132">
        <v>0</v>
      </c>
      <c r="BG73" s="132">
        <v>0</v>
      </c>
      <c r="BH73" s="132">
        <v>0</v>
      </c>
    </row>
    <row r="74" spans="1:60">
      <c r="A74" s="124" t="s">
        <v>319</v>
      </c>
      <c r="B74" s="174">
        <v>0</v>
      </c>
      <c r="C74" s="174">
        <v>0</v>
      </c>
      <c r="D74" s="174">
        <v>0</v>
      </c>
      <c r="E74" s="174">
        <v>0</v>
      </c>
      <c r="F74" s="174">
        <v>0</v>
      </c>
      <c r="G74" s="174">
        <v>0</v>
      </c>
      <c r="H74" s="174">
        <v>0</v>
      </c>
      <c r="I74" s="174">
        <v>0</v>
      </c>
      <c r="J74" s="174">
        <v>0</v>
      </c>
      <c r="K74" s="174">
        <v>0</v>
      </c>
      <c r="L74" s="174">
        <v>0</v>
      </c>
      <c r="M74" s="174">
        <v>0</v>
      </c>
      <c r="N74" s="174">
        <v>0</v>
      </c>
      <c r="O74" s="174">
        <v>0</v>
      </c>
      <c r="P74" s="174">
        <v>0</v>
      </c>
      <c r="Q74" s="174">
        <v>0</v>
      </c>
      <c r="R74" s="174">
        <v>0</v>
      </c>
      <c r="S74" s="174">
        <v>0</v>
      </c>
      <c r="T74" s="174">
        <v>0</v>
      </c>
      <c r="U74" s="174">
        <v>0</v>
      </c>
      <c r="V74" s="174">
        <v>0</v>
      </c>
      <c r="W74" s="174">
        <v>0</v>
      </c>
      <c r="X74" s="174">
        <v>0</v>
      </c>
      <c r="Y74" s="174">
        <v>0</v>
      </c>
      <c r="Z74" s="174">
        <v>0</v>
      </c>
      <c r="AA74" s="174">
        <v>0</v>
      </c>
      <c r="AB74" s="174">
        <v>0</v>
      </c>
      <c r="AC74" s="174">
        <v>0</v>
      </c>
      <c r="AD74" s="174">
        <v>0</v>
      </c>
      <c r="AE74" s="174">
        <v>0</v>
      </c>
      <c r="AF74" s="174">
        <v>0</v>
      </c>
      <c r="AG74" s="174">
        <v>0</v>
      </c>
      <c r="AH74" s="174">
        <v>0</v>
      </c>
      <c r="AI74" s="174">
        <v>0</v>
      </c>
      <c r="AJ74" s="174">
        <v>0</v>
      </c>
      <c r="AK74" s="174">
        <v>0</v>
      </c>
      <c r="AL74" s="174">
        <v>0</v>
      </c>
      <c r="AM74" s="174">
        <v>0</v>
      </c>
      <c r="AN74" s="174">
        <v>0</v>
      </c>
      <c r="AO74" s="174">
        <v>0</v>
      </c>
      <c r="AP74" s="174">
        <v>0</v>
      </c>
      <c r="AQ74" s="174">
        <v>0</v>
      </c>
      <c r="AR74" s="174">
        <v>0</v>
      </c>
      <c r="AS74" s="174">
        <v>0</v>
      </c>
      <c r="AT74" s="174">
        <v>0</v>
      </c>
      <c r="AU74" s="174">
        <v>0</v>
      </c>
      <c r="AV74" s="174">
        <v>0</v>
      </c>
      <c r="AW74" s="174">
        <v>0</v>
      </c>
      <c r="AX74" s="174">
        <v>0</v>
      </c>
      <c r="AY74" s="174">
        <v>0</v>
      </c>
      <c r="AZ74" s="174">
        <v>0</v>
      </c>
      <c r="BA74" s="174">
        <v>0</v>
      </c>
      <c r="BB74" s="174">
        <v>0</v>
      </c>
      <c r="BC74" s="174">
        <v>0</v>
      </c>
      <c r="BD74" s="174">
        <v>0</v>
      </c>
      <c r="BE74" s="175">
        <v>0</v>
      </c>
      <c r="BF74" s="132">
        <v>0</v>
      </c>
      <c r="BG74" s="132">
        <v>0</v>
      </c>
      <c r="BH74" s="132">
        <v>0</v>
      </c>
    </row>
    <row r="75" spans="1:60">
      <c r="A75" s="124" t="s">
        <v>320</v>
      </c>
      <c r="B75" s="174">
        <v>0</v>
      </c>
      <c r="C75" s="174">
        <v>0</v>
      </c>
      <c r="D75" s="174">
        <v>0</v>
      </c>
      <c r="E75" s="174">
        <v>0</v>
      </c>
      <c r="F75" s="174">
        <v>0</v>
      </c>
      <c r="G75" s="174">
        <v>0</v>
      </c>
      <c r="H75" s="174">
        <v>0</v>
      </c>
      <c r="I75" s="174">
        <v>0</v>
      </c>
      <c r="J75" s="174">
        <v>0</v>
      </c>
      <c r="K75" s="174">
        <v>0</v>
      </c>
      <c r="L75" s="174">
        <v>0</v>
      </c>
      <c r="M75" s="174">
        <v>0</v>
      </c>
      <c r="N75" s="174">
        <v>0</v>
      </c>
      <c r="O75" s="174">
        <v>0</v>
      </c>
      <c r="P75" s="174">
        <v>0</v>
      </c>
      <c r="Q75" s="174">
        <v>0</v>
      </c>
      <c r="R75" s="174">
        <v>0</v>
      </c>
      <c r="S75" s="174">
        <v>0</v>
      </c>
      <c r="T75" s="174">
        <v>0</v>
      </c>
      <c r="U75" s="174">
        <v>0</v>
      </c>
      <c r="V75" s="174">
        <v>0</v>
      </c>
      <c r="W75" s="174">
        <v>0</v>
      </c>
      <c r="X75" s="174">
        <v>0</v>
      </c>
      <c r="Y75" s="174">
        <v>0</v>
      </c>
      <c r="Z75" s="174">
        <v>0</v>
      </c>
      <c r="AA75" s="174">
        <v>0</v>
      </c>
      <c r="AB75" s="174">
        <v>0</v>
      </c>
      <c r="AC75" s="174">
        <v>0</v>
      </c>
      <c r="AD75" s="174">
        <v>0</v>
      </c>
      <c r="AE75" s="174">
        <v>0</v>
      </c>
      <c r="AF75" s="174">
        <v>0</v>
      </c>
      <c r="AG75" s="174">
        <v>0</v>
      </c>
      <c r="AH75" s="174">
        <v>0</v>
      </c>
      <c r="AI75" s="174">
        <v>0</v>
      </c>
      <c r="AJ75" s="174">
        <v>0</v>
      </c>
      <c r="AK75" s="174">
        <v>0</v>
      </c>
      <c r="AL75" s="174">
        <v>0</v>
      </c>
      <c r="AM75" s="174">
        <v>0</v>
      </c>
      <c r="AN75" s="174">
        <v>0</v>
      </c>
      <c r="AO75" s="174">
        <v>0</v>
      </c>
      <c r="AP75" s="174">
        <v>0</v>
      </c>
      <c r="AQ75" s="174">
        <v>0</v>
      </c>
      <c r="AR75" s="174">
        <v>0</v>
      </c>
      <c r="AS75" s="174">
        <v>0</v>
      </c>
      <c r="AT75" s="174">
        <v>0</v>
      </c>
      <c r="AU75" s="174">
        <v>0</v>
      </c>
      <c r="AV75" s="174">
        <v>0</v>
      </c>
      <c r="AW75" s="174">
        <v>0</v>
      </c>
      <c r="AX75" s="174">
        <v>0</v>
      </c>
      <c r="AY75" s="174">
        <v>0</v>
      </c>
      <c r="AZ75" s="174">
        <v>0</v>
      </c>
      <c r="BA75" s="174">
        <v>0</v>
      </c>
      <c r="BB75" s="174">
        <v>0</v>
      </c>
      <c r="BC75" s="174">
        <v>0</v>
      </c>
      <c r="BD75" s="174">
        <v>0</v>
      </c>
      <c r="BE75" s="175">
        <v>0</v>
      </c>
      <c r="BF75" s="132">
        <v>0</v>
      </c>
      <c r="BG75" s="132">
        <v>0</v>
      </c>
      <c r="BH75" s="132">
        <v>0</v>
      </c>
    </row>
    <row r="76" spans="1:60">
      <c r="A76" s="124" t="s">
        <v>321</v>
      </c>
      <c r="B76" s="174">
        <v>0</v>
      </c>
      <c r="C76" s="174">
        <v>0</v>
      </c>
      <c r="D76" s="174">
        <v>0</v>
      </c>
      <c r="E76" s="174">
        <v>0</v>
      </c>
      <c r="F76" s="174">
        <v>0</v>
      </c>
      <c r="G76" s="174">
        <v>0</v>
      </c>
      <c r="H76" s="174">
        <v>0</v>
      </c>
      <c r="I76" s="174">
        <v>0</v>
      </c>
      <c r="J76" s="174">
        <v>0</v>
      </c>
      <c r="K76" s="174">
        <v>0</v>
      </c>
      <c r="L76" s="174">
        <v>0</v>
      </c>
      <c r="M76" s="174">
        <v>0</v>
      </c>
      <c r="N76" s="174">
        <v>0</v>
      </c>
      <c r="O76" s="174">
        <v>0</v>
      </c>
      <c r="P76" s="174">
        <v>0</v>
      </c>
      <c r="Q76" s="174">
        <v>0</v>
      </c>
      <c r="R76" s="174">
        <v>0</v>
      </c>
      <c r="S76" s="174">
        <v>0</v>
      </c>
      <c r="T76" s="174">
        <v>0</v>
      </c>
      <c r="U76" s="174">
        <v>0</v>
      </c>
      <c r="V76" s="174">
        <v>0</v>
      </c>
      <c r="W76" s="174">
        <v>0</v>
      </c>
      <c r="X76" s="174">
        <v>0</v>
      </c>
      <c r="Y76" s="174">
        <v>0</v>
      </c>
      <c r="Z76" s="174">
        <v>0</v>
      </c>
      <c r="AA76" s="174">
        <v>0</v>
      </c>
      <c r="AB76" s="174">
        <v>0</v>
      </c>
      <c r="AC76" s="174">
        <v>0</v>
      </c>
      <c r="AD76" s="174">
        <v>0</v>
      </c>
      <c r="AE76" s="174">
        <v>0</v>
      </c>
      <c r="AF76" s="174">
        <v>0</v>
      </c>
      <c r="AG76" s="174">
        <v>0</v>
      </c>
      <c r="AH76" s="174">
        <v>0</v>
      </c>
      <c r="AI76" s="174">
        <v>0</v>
      </c>
      <c r="AJ76" s="174">
        <v>0</v>
      </c>
      <c r="AK76" s="174">
        <v>0</v>
      </c>
      <c r="AL76" s="174">
        <v>0</v>
      </c>
      <c r="AM76" s="174">
        <v>0</v>
      </c>
      <c r="AN76" s="174">
        <v>0</v>
      </c>
      <c r="AO76" s="174">
        <v>0</v>
      </c>
      <c r="AP76" s="174">
        <v>0</v>
      </c>
      <c r="AQ76" s="174">
        <v>0</v>
      </c>
      <c r="AR76" s="174">
        <v>0</v>
      </c>
      <c r="AS76" s="174">
        <v>0</v>
      </c>
      <c r="AT76" s="174">
        <v>0</v>
      </c>
      <c r="AU76" s="174">
        <v>0</v>
      </c>
      <c r="AV76" s="174">
        <v>0</v>
      </c>
      <c r="AW76" s="174">
        <v>0</v>
      </c>
      <c r="AX76" s="174">
        <v>1.37239156626506E-5</v>
      </c>
      <c r="AY76" s="174">
        <v>2.72834730538922E-5</v>
      </c>
      <c r="AZ76" s="174">
        <v>1.3560535714285701E-5</v>
      </c>
      <c r="BA76" s="174">
        <v>0</v>
      </c>
      <c r="BB76" s="174">
        <v>0</v>
      </c>
      <c r="BC76" s="174">
        <v>0</v>
      </c>
      <c r="BD76" s="174">
        <v>0</v>
      </c>
      <c r="BE76" s="175">
        <v>0</v>
      </c>
      <c r="BF76" s="132">
        <v>0</v>
      </c>
      <c r="BG76" s="132">
        <v>0</v>
      </c>
      <c r="BH76" s="132">
        <v>0</v>
      </c>
    </row>
    <row r="77" spans="1:60">
      <c r="A77" s="124" t="s">
        <v>322</v>
      </c>
      <c r="B77" s="174">
        <v>0</v>
      </c>
      <c r="C77" s="174">
        <v>0</v>
      </c>
      <c r="D77" s="174">
        <v>0</v>
      </c>
      <c r="E77" s="174">
        <v>0</v>
      </c>
      <c r="F77" s="174">
        <v>0</v>
      </c>
      <c r="G77" s="174">
        <v>0</v>
      </c>
      <c r="H77" s="174">
        <v>0</v>
      </c>
      <c r="I77" s="174">
        <v>0</v>
      </c>
      <c r="J77" s="174">
        <v>0</v>
      </c>
      <c r="K77" s="174">
        <v>0</v>
      </c>
      <c r="L77" s="174">
        <v>0</v>
      </c>
      <c r="M77" s="174">
        <v>0</v>
      </c>
      <c r="N77" s="174">
        <v>0</v>
      </c>
      <c r="O77" s="174">
        <v>0</v>
      </c>
      <c r="P77" s="174">
        <v>0</v>
      </c>
      <c r="Q77" s="174">
        <v>0</v>
      </c>
      <c r="R77" s="174">
        <v>0</v>
      </c>
      <c r="S77" s="174">
        <v>0</v>
      </c>
      <c r="T77" s="174">
        <v>0</v>
      </c>
      <c r="U77" s="174">
        <v>0</v>
      </c>
      <c r="V77" s="174">
        <v>0</v>
      </c>
      <c r="W77" s="174">
        <v>0</v>
      </c>
      <c r="X77" s="174">
        <v>0</v>
      </c>
      <c r="Y77" s="174">
        <v>0</v>
      </c>
      <c r="Z77" s="174">
        <v>0</v>
      </c>
      <c r="AA77" s="174">
        <v>1.0000000000000001E-5</v>
      </c>
      <c r="AB77" s="174">
        <v>1.0000000000000001E-5</v>
      </c>
      <c r="AC77" s="174">
        <v>1.0000000000000001E-5</v>
      </c>
      <c r="AD77" s="174">
        <v>1.0000000000000001E-5</v>
      </c>
      <c r="AE77" s="174">
        <v>1.0000000000000001E-5</v>
      </c>
      <c r="AF77" s="174">
        <v>1.0000000000000001E-5</v>
      </c>
      <c r="AG77" s="174">
        <v>1.0000000000000001E-5</v>
      </c>
      <c r="AH77" s="174">
        <v>3.0000000000000001E-5</v>
      </c>
      <c r="AI77" s="174">
        <v>3.0000000000000001E-5</v>
      </c>
      <c r="AJ77" s="174">
        <v>3.0000000000000001E-5</v>
      </c>
      <c r="AK77" s="174">
        <v>3.0000000000000001E-5</v>
      </c>
      <c r="AL77" s="174">
        <v>2.9805194805194799E-5</v>
      </c>
      <c r="AM77" s="174">
        <v>2.9612903225806499E-5</v>
      </c>
      <c r="AN77" s="174">
        <v>2.9423076923076899E-5</v>
      </c>
      <c r="AO77" s="174">
        <v>3.9955414012738798E-5</v>
      </c>
      <c r="AP77" s="174">
        <v>3.9702531645569603E-5</v>
      </c>
      <c r="AQ77" s="174">
        <v>3.9452830188679203E-5</v>
      </c>
      <c r="AR77" s="174">
        <v>3.9206250000000001E-5</v>
      </c>
      <c r="AS77" s="174">
        <v>5.0366459627329197E-5</v>
      </c>
      <c r="AT77" s="174">
        <v>5.0055555555555499E-5</v>
      </c>
      <c r="AU77" s="174">
        <v>4.9748466257668697E-5</v>
      </c>
      <c r="AV77" s="174">
        <v>4.94451219512195E-5</v>
      </c>
      <c r="AW77" s="174">
        <v>5.8418181818181803E-5</v>
      </c>
      <c r="AX77" s="174">
        <v>8.5716867469879502E-5</v>
      </c>
      <c r="AY77" s="174">
        <v>9.8029940119760393E-5</v>
      </c>
      <c r="AZ77" s="174">
        <v>1.1966785714285701E-3</v>
      </c>
      <c r="BA77" s="174">
        <v>3.6846745562130099E-3</v>
      </c>
      <c r="BB77" s="174">
        <v>4.1836590000000002E-3</v>
      </c>
      <c r="BC77" s="174">
        <v>6.5141405263157903E-3</v>
      </c>
      <c r="BD77" s="174">
        <v>8.0278532404752106E-3</v>
      </c>
      <c r="BE77" s="175">
        <v>1.11074992804647E-2</v>
      </c>
      <c r="BF77" s="132">
        <v>0.379839739212671</v>
      </c>
      <c r="BG77" s="132">
        <v>0.66155497013391895</v>
      </c>
      <c r="BH77" s="132">
        <v>7.8595020046578101E-4</v>
      </c>
    </row>
    <row r="78" spans="1:60" s="125" customFormat="1">
      <c r="A78" s="133" t="s">
        <v>323</v>
      </c>
      <c r="B78" s="176">
        <v>0</v>
      </c>
      <c r="C78" s="176">
        <v>0</v>
      </c>
      <c r="D78" s="176">
        <v>0</v>
      </c>
      <c r="E78" s="176">
        <v>0</v>
      </c>
      <c r="F78" s="176">
        <v>0</v>
      </c>
      <c r="G78" s="176">
        <v>0</v>
      </c>
      <c r="H78" s="176">
        <v>0</v>
      </c>
      <c r="I78" s="176">
        <v>0</v>
      </c>
      <c r="J78" s="176">
        <v>0</v>
      </c>
      <c r="K78" s="176">
        <v>0</v>
      </c>
      <c r="L78" s="176">
        <v>0</v>
      </c>
      <c r="M78" s="176">
        <v>0</v>
      </c>
      <c r="N78" s="176">
        <v>0</v>
      </c>
      <c r="O78" s="176">
        <v>0</v>
      </c>
      <c r="P78" s="176">
        <v>0</v>
      </c>
      <c r="Q78" s="176">
        <v>0</v>
      </c>
      <c r="R78" s="176">
        <v>0</v>
      </c>
      <c r="S78" s="176">
        <v>0</v>
      </c>
      <c r="T78" s="176">
        <v>0</v>
      </c>
      <c r="U78" s="176">
        <v>0</v>
      </c>
      <c r="V78" s="176">
        <v>0</v>
      </c>
      <c r="W78" s="176">
        <v>0</v>
      </c>
      <c r="X78" s="176">
        <v>0</v>
      </c>
      <c r="Y78" s="176">
        <v>0</v>
      </c>
      <c r="Z78" s="176">
        <v>0</v>
      </c>
      <c r="AA78" s="176">
        <v>1.0000000000000001E-5</v>
      </c>
      <c r="AB78" s="176">
        <v>1.0000000000000001E-5</v>
      </c>
      <c r="AC78" s="176">
        <v>1.0000000000000001E-5</v>
      </c>
      <c r="AD78" s="176">
        <v>1.0000000000000001E-5</v>
      </c>
      <c r="AE78" s="176">
        <v>1.0000000000000001E-5</v>
      </c>
      <c r="AF78" s="176">
        <v>1.0000000000000001E-5</v>
      </c>
      <c r="AG78" s="176">
        <v>1.0000000000000001E-5</v>
      </c>
      <c r="AH78" s="176">
        <v>3.0000000000000001E-5</v>
      </c>
      <c r="AI78" s="176">
        <v>3.0000000000000001E-5</v>
      </c>
      <c r="AJ78" s="176">
        <v>3.8000000000000002E-4</v>
      </c>
      <c r="AK78" s="176">
        <v>3.9500000000000001E-4</v>
      </c>
      <c r="AL78" s="176">
        <v>4.6396753246753201E-4</v>
      </c>
      <c r="AM78" s="176">
        <v>4.37283870967742E-4</v>
      </c>
      <c r="AN78" s="176">
        <v>4.1780769230769199E-4</v>
      </c>
      <c r="AO78" s="176">
        <v>5.9835668789808905E-4</v>
      </c>
      <c r="AP78" s="176">
        <v>8.3278481012658196E-4</v>
      </c>
      <c r="AQ78" s="176">
        <v>1.3413962264150899E-3</v>
      </c>
      <c r="AR78" s="176">
        <v>1.4821875E-3</v>
      </c>
      <c r="AS78" s="176">
        <v>1.9966024844720498E-3</v>
      </c>
      <c r="AT78" s="176">
        <v>2.2713888888888901E-3</v>
      </c>
      <c r="AU78" s="176">
        <v>2.0856809815950898E-3</v>
      </c>
      <c r="AV78" s="176">
        <v>2.1065487804878E-3</v>
      </c>
      <c r="AW78" s="176">
        <v>2.0084727272727302E-3</v>
      </c>
      <c r="AX78" s="176">
        <v>2.1022660843373498E-3</v>
      </c>
      <c r="AY78" s="176">
        <v>1.9906307784431101E-3</v>
      </c>
      <c r="AZ78" s="176">
        <v>3.4770069642857098E-3</v>
      </c>
      <c r="BA78" s="176">
        <v>6.1381065088757401E-3</v>
      </c>
      <c r="BB78" s="176">
        <v>7.157961E-3</v>
      </c>
      <c r="BC78" s="176">
        <v>1.1968447368421099E-2</v>
      </c>
      <c r="BD78" s="176">
        <v>1.38358424299821E-2</v>
      </c>
      <c r="BE78" s="176">
        <v>1.6912220867409799E-2</v>
      </c>
      <c r="BF78" s="135">
        <v>0.219008723106387</v>
      </c>
      <c r="BG78" s="135">
        <v>0.198040255387294</v>
      </c>
      <c r="BH78" s="135">
        <v>1.19668370399446E-3</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0</v>
      </c>
      <c r="C80" s="174">
        <v>0</v>
      </c>
      <c r="D80" s="174">
        <v>0</v>
      </c>
      <c r="E80" s="174">
        <v>0</v>
      </c>
      <c r="F80" s="174">
        <v>0</v>
      </c>
      <c r="G80" s="174">
        <v>0</v>
      </c>
      <c r="H80" s="174">
        <v>0</v>
      </c>
      <c r="I80" s="174">
        <v>0</v>
      </c>
      <c r="J80" s="174">
        <v>0</v>
      </c>
      <c r="K80" s="174">
        <v>0</v>
      </c>
      <c r="L80" s="174">
        <v>0</v>
      </c>
      <c r="M80" s="174">
        <v>0</v>
      </c>
      <c r="N80" s="174">
        <v>0</v>
      </c>
      <c r="O80" s="174">
        <v>0</v>
      </c>
      <c r="P80" s="174">
        <v>0</v>
      </c>
      <c r="Q80" s="174">
        <v>0</v>
      </c>
      <c r="R80" s="174">
        <v>0</v>
      </c>
      <c r="S80" s="174">
        <v>0</v>
      </c>
      <c r="T80" s="174">
        <v>0</v>
      </c>
      <c r="U80" s="174">
        <v>0</v>
      </c>
      <c r="V80" s="174">
        <v>0</v>
      </c>
      <c r="W80" s="174">
        <v>0</v>
      </c>
      <c r="X80" s="174">
        <v>0</v>
      </c>
      <c r="Y80" s="174">
        <v>0</v>
      </c>
      <c r="Z80" s="174">
        <v>0</v>
      </c>
      <c r="AA80" s="174">
        <v>0</v>
      </c>
      <c r="AB80" s="174">
        <v>0</v>
      </c>
      <c r="AC80" s="174">
        <v>0</v>
      </c>
      <c r="AD80" s="174">
        <v>0</v>
      </c>
      <c r="AE80" s="174">
        <v>0</v>
      </c>
      <c r="AF80" s="174">
        <v>0</v>
      </c>
      <c r="AG80" s="174">
        <v>0</v>
      </c>
      <c r="AH80" s="174">
        <v>0</v>
      </c>
      <c r="AI80" s="174">
        <v>0</v>
      </c>
      <c r="AJ80" s="174">
        <v>0</v>
      </c>
      <c r="AK80" s="174">
        <v>0</v>
      </c>
      <c r="AL80" s="174">
        <v>0</v>
      </c>
      <c r="AM80" s="174">
        <v>0</v>
      </c>
      <c r="AN80" s="174">
        <v>0</v>
      </c>
      <c r="AO80" s="174">
        <v>0</v>
      </c>
      <c r="AP80" s="174">
        <v>0</v>
      </c>
      <c r="AQ80" s="174">
        <v>0</v>
      </c>
      <c r="AR80" s="174">
        <v>0</v>
      </c>
      <c r="AS80" s="174">
        <v>0</v>
      </c>
      <c r="AT80" s="174">
        <v>0</v>
      </c>
      <c r="AU80" s="174">
        <v>0</v>
      </c>
      <c r="AV80" s="174">
        <v>0</v>
      </c>
      <c r="AW80" s="174">
        <v>0</v>
      </c>
      <c r="AX80" s="174">
        <v>0</v>
      </c>
      <c r="AY80" s="174">
        <v>9.1616766467065806E-6</v>
      </c>
      <c r="AZ80" s="174">
        <v>1.73035714285714E-4</v>
      </c>
      <c r="BA80" s="174">
        <v>1.7248309961903201E-4</v>
      </c>
      <c r="BB80" s="174">
        <v>1.7100000000000001E-4</v>
      </c>
      <c r="BC80" s="174">
        <v>8.9473684210526305E-5</v>
      </c>
      <c r="BD80" s="174">
        <v>8.9143793527242894E-5</v>
      </c>
      <c r="BE80" s="175">
        <v>7.1053061224489805E-5</v>
      </c>
      <c r="BF80" s="132">
        <v>-0.20511653841864599</v>
      </c>
      <c r="BG80" s="132">
        <v>0</v>
      </c>
      <c r="BH80" s="132">
        <v>5.0276093928100398E-6</v>
      </c>
    </row>
    <row r="81" spans="1:60">
      <c r="A81" s="136" t="s">
        <v>325</v>
      </c>
      <c r="B81" s="174">
        <v>0</v>
      </c>
      <c r="C81" s="174">
        <v>0</v>
      </c>
      <c r="D81" s="174">
        <v>0</v>
      </c>
      <c r="E81" s="174">
        <v>0</v>
      </c>
      <c r="F81" s="174">
        <v>0</v>
      </c>
      <c r="G81" s="174">
        <v>0</v>
      </c>
      <c r="H81" s="174">
        <v>0</v>
      </c>
      <c r="I81" s="174">
        <v>0</v>
      </c>
      <c r="J81" s="174">
        <v>0</v>
      </c>
      <c r="K81" s="174">
        <v>0</v>
      </c>
      <c r="L81" s="174">
        <v>0</v>
      </c>
      <c r="M81" s="174">
        <v>0</v>
      </c>
      <c r="N81" s="174">
        <v>0</v>
      </c>
      <c r="O81" s="174">
        <v>0</v>
      </c>
      <c r="P81" s="174">
        <v>0</v>
      </c>
      <c r="Q81" s="174">
        <v>0</v>
      </c>
      <c r="R81" s="174">
        <v>0</v>
      </c>
      <c r="S81" s="174">
        <v>0</v>
      </c>
      <c r="T81" s="174">
        <v>0</v>
      </c>
      <c r="U81" s="174">
        <v>0</v>
      </c>
      <c r="V81" s="174">
        <v>0</v>
      </c>
      <c r="W81" s="174">
        <v>0</v>
      </c>
      <c r="X81" s="174">
        <v>0</v>
      </c>
      <c r="Y81" s="174">
        <v>0</v>
      </c>
      <c r="Z81" s="174">
        <v>0</v>
      </c>
      <c r="AA81" s="174">
        <v>0</v>
      </c>
      <c r="AB81" s="174">
        <v>0</v>
      </c>
      <c r="AC81" s="174">
        <v>0</v>
      </c>
      <c r="AD81" s="174">
        <v>0</v>
      </c>
      <c r="AE81" s="174">
        <v>0</v>
      </c>
      <c r="AF81" s="174">
        <v>0</v>
      </c>
      <c r="AG81" s="174">
        <v>0</v>
      </c>
      <c r="AH81" s="174">
        <v>0</v>
      </c>
      <c r="AI81" s="174">
        <v>0</v>
      </c>
      <c r="AJ81" s="174">
        <v>1.2E-4</v>
      </c>
      <c r="AK81" s="174">
        <v>8.0500000000000005E-4</v>
      </c>
      <c r="AL81" s="174">
        <v>1.77837662337662E-3</v>
      </c>
      <c r="AM81" s="174">
        <v>2.0975806451612902E-3</v>
      </c>
      <c r="AN81" s="174">
        <v>2.8050000000000002E-3</v>
      </c>
      <c r="AO81" s="174">
        <v>4.9120845396641603E-3</v>
      </c>
      <c r="AP81" s="174">
        <v>4.9396835443038002E-3</v>
      </c>
      <c r="AQ81" s="174">
        <v>5.8222813036020596E-3</v>
      </c>
      <c r="AR81" s="174">
        <v>6.3345477272727197E-3</v>
      </c>
      <c r="AS81" s="174">
        <v>8.8361123658949707E-3</v>
      </c>
      <c r="AT81" s="174">
        <v>9.7957205387205308E-3</v>
      </c>
      <c r="AU81" s="174">
        <v>1.3226929168990501E-2</v>
      </c>
      <c r="AV81" s="174">
        <v>1.39456229101995E-2</v>
      </c>
      <c r="AW81" s="174">
        <v>1.2390246374655601E-2</v>
      </c>
      <c r="AX81" s="174">
        <v>1.45311584282585E-2</v>
      </c>
      <c r="AY81" s="174">
        <v>9.4193741589548106E-3</v>
      </c>
      <c r="AZ81" s="174">
        <v>1.7253896103896101E-2</v>
      </c>
      <c r="BA81" s="174">
        <v>2.16978718128026E-2</v>
      </c>
      <c r="BB81" s="174">
        <v>1.8986185909090899E-2</v>
      </c>
      <c r="BC81" s="174">
        <v>2.6729288256246701E-2</v>
      </c>
      <c r="BD81" s="174">
        <v>4.0577044695395498E-2</v>
      </c>
      <c r="BE81" s="175">
        <v>6.0185009379252703E-2</v>
      </c>
      <c r="BF81" s="132">
        <v>0.47917547750161499</v>
      </c>
      <c r="BG81" s="132">
        <v>0.152721524370558</v>
      </c>
      <c r="BH81" s="132">
        <v>4.2586021382735196E-3</v>
      </c>
    </row>
    <row r="82" spans="1:60">
      <c r="A82" s="136" t="s">
        <v>326</v>
      </c>
      <c r="B82" s="174">
        <v>0</v>
      </c>
      <c r="C82" s="174">
        <v>0</v>
      </c>
      <c r="D82" s="174">
        <v>0</v>
      </c>
      <c r="E82" s="174">
        <v>0</v>
      </c>
      <c r="F82" s="174">
        <v>0</v>
      </c>
      <c r="G82" s="174">
        <v>0</v>
      </c>
      <c r="H82" s="174">
        <v>0</v>
      </c>
      <c r="I82" s="174">
        <v>0</v>
      </c>
      <c r="J82" s="174">
        <v>0</v>
      </c>
      <c r="K82" s="174">
        <v>0</v>
      </c>
      <c r="L82" s="174">
        <v>0</v>
      </c>
      <c r="M82" s="174">
        <v>0</v>
      </c>
      <c r="N82" s="174">
        <v>0</v>
      </c>
      <c r="O82" s="174">
        <v>0</v>
      </c>
      <c r="P82" s="174">
        <v>0</v>
      </c>
      <c r="Q82" s="174">
        <v>0</v>
      </c>
      <c r="R82" s="174">
        <v>0</v>
      </c>
      <c r="S82" s="174">
        <v>0</v>
      </c>
      <c r="T82" s="174">
        <v>0</v>
      </c>
      <c r="U82" s="174">
        <v>0</v>
      </c>
      <c r="V82" s="174">
        <v>0</v>
      </c>
      <c r="W82" s="174">
        <v>0</v>
      </c>
      <c r="X82" s="174">
        <v>0</v>
      </c>
      <c r="Y82" s="174">
        <v>0</v>
      </c>
      <c r="Z82" s="174">
        <v>0</v>
      </c>
      <c r="AA82" s="174">
        <v>0</v>
      </c>
      <c r="AB82" s="174">
        <v>0</v>
      </c>
      <c r="AC82" s="174">
        <v>0</v>
      </c>
      <c r="AD82" s="174">
        <v>0</v>
      </c>
      <c r="AE82" s="174">
        <v>0</v>
      </c>
      <c r="AF82" s="174">
        <v>0</v>
      </c>
      <c r="AG82" s="174">
        <v>0</v>
      </c>
      <c r="AH82" s="174">
        <v>0</v>
      </c>
      <c r="AI82" s="174">
        <v>0</v>
      </c>
      <c r="AJ82" s="174">
        <v>0</v>
      </c>
      <c r="AK82" s="174">
        <v>6.4000000000000005E-4</v>
      </c>
      <c r="AL82" s="174">
        <v>2.04463636363636E-3</v>
      </c>
      <c r="AM82" s="174">
        <v>1.9139806451612901E-3</v>
      </c>
      <c r="AN82" s="174">
        <v>1.9889999999999999E-3</v>
      </c>
      <c r="AO82" s="174">
        <v>1.9383248407643301E-3</v>
      </c>
      <c r="AP82" s="174">
        <v>1.9977151898734201E-3</v>
      </c>
      <c r="AQ82" s="174">
        <v>1.7628679245283E-3</v>
      </c>
      <c r="AR82" s="174">
        <v>2.66698125E-3</v>
      </c>
      <c r="AS82" s="174">
        <v>2.8338260869565199E-3</v>
      </c>
      <c r="AT82" s="174">
        <v>3.6937222222222202E-3</v>
      </c>
      <c r="AU82" s="174">
        <v>6.1838282208588899E-3</v>
      </c>
      <c r="AV82" s="174">
        <v>6.4577195121951203E-3</v>
      </c>
      <c r="AW82" s="174">
        <v>6.75054545454545E-3</v>
      </c>
      <c r="AX82" s="174">
        <v>1.1197572289156601E-2</v>
      </c>
      <c r="AY82" s="174">
        <v>1.76252335329341E-2</v>
      </c>
      <c r="AZ82" s="174">
        <v>2.2944535714285699E-2</v>
      </c>
      <c r="BA82" s="174">
        <v>2.7160668639053202E-2</v>
      </c>
      <c r="BB82" s="174">
        <v>2.7314100000000001E-2</v>
      </c>
      <c r="BC82" s="174">
        <v>3.4364542631579002E-2</v>
      </c>
      <c r="BD82" s="174">
        <v>4.1890362310528499E-2</v>
      </c>
      <c r="BE82" s="175">
        <v>4.7869186328439103E-2</v>
      </c>
      <c r="BF82" s="132">
        <v>0.13960332565231501</v>
      </c>
      <c r="BG82" s="132">
        <v>0.27486731969119799</v>
      </c>
      <c r="BH82" s="132">
        <v>3.3871527371727599E-3</v>
      </c>
    </row>
    <row r="83" spans="1:60">
      <c r="A83" s="136" t="s">
        <v>327</v>
      </c>
      <c r="B83" s="174">
        <v>0</v>
      </c>
      <c r="C83" s="174">
        <v>0</v>
      </c>
      <c r="D83" s="174">
        <v>0</v>
      </c>
      <c r="E83" s="174">
        <v>0</v>
      </c>
      <c r="F83" s="174">
        <v>0</v>
      </c>
      <c r="G83" s="174">
        <v>0</v>
      </c>
      <c r="H83" s="174">
        <v>0</v>
      </c>
      <c r="I83" s="174">
        <v>0</v>
      </c>
      <c r="J83" s="174">
        <v>0</v>
      </c>
      <c r="K83" s="174">
        <v>0</v>
      </c>
      <c r="L83" s="174">
        <v>0</v>
      </c>
      <c r="M83" s="174">
        <v>0</v>
      </c>
      <c r="N83" s="174">
        <v>0</v>
      </c>
      <c r="O83" s="174">
        <v>0</v>
      </c>
      <c r="P83" s="174">
        <v>0</v>
      </c>
      <c r="Q83" s="174">
        <v>0</v>
      </c>
      <c r="R83" s="174">
        <v>0</v>
      </c>
      <c r="S83" s="174">
        <v>0</v>
      </c>
      <c r="T83" s="174">
        <v>0</v>
      </c>
      <c r="U83" s="174">
        <v>0</v>
      </c>
      <c r="V83" s="174">
        <v>0</v>
      </c>
      <c r="W83" s="174">
        <v>0</v>
      </c>
      <c r="X83" s="174">
        <v>0</v>
      </c>
      <c r="Y83" s="174">
        <v>0</v>
      </c>
      <c r="Z83" s="174">
        <v>0</v>
      </c>
      <c r="AA83" s="174">
        <v>0</v>
      </c>
      <c r="AB83" s="174">
        <v>0</v>
      </c>
      <c r="AC83" s="174">
        <v>0</v>
      </c>
      <c r="AD83" s="174">
        <v>0</v>
      </c>
      <c r="AE83" s="174">
        <v>0</v>
      </c>
      <c r="AF83" s="174">
        <v>0</v>
      </c>
      <c r="AG83" s="174">
        <v>0</v>
      </c>
      <c r="AH83" s="174">
        <v>0</v>
      </c>
      <c r="AI83" s="174">
        <v>0</v>
      </c>
      <c r="AJ83" s="174">
        <v>0</v>
      </c>
      <c r="AK83" s="174">
        <v>0</v>
      </c>
      <c r="AL83" s="174">
        <v>0</v>
      </c>
      <c r="AM83" s="174">
        <v>0</v>
      </c>
      <c r="AN83" s="174">
        <v>5.8846153846153799E-5</v>
      </c>
      <c r="AO83" s="174">
        <v>1.1694267515923601E-4</v>
      </c>
      <c r="AP83" s="174">
        <v>1.1620253164557E-4</v>
      </c>
      <c r="AQ83" s="174">
        <v>1.15471698113208E-4</v>
      </c>
      <c r="AR83" s="174">
        <v>1.1475E-4</v>
      </c>
      <c r="AS83" s="174">
        <v>1.9956521739130401E-4</v>
      </c>
      <c r="AT83" s="174">
        <v>2.8333333333333297E-4</v>
      </c>
      <c r="AU83" s="174">
        <v>3.19141104294478E-4</v>
      </c>
      <c r="AV83" s="174">
        <v>3.4518292682926799E-4</v>
      </c>
      <c r="AW83" s="174">
        <v>3.4309090909090899E-4</v>
      </c>
      <c r="AX83" s="174">
        <v>3.4102409638554201E-4</v>
      </c>
      <c r="AY83" s="174">
        <v>9.7663473053892103E-3</v>
      </c>
      <c r="AZ83" s="174">
        <v>2.7968035714285699E-2</v>
      </c>
      <c r="BA83" s="174">
        <v>3.8105147928993999E-2</v>
      </c>
      <c r="BB83" s="174">
        <v>5.2802642045454602E-2</v>
      </c>
      <c r="BC83" s="174">
        <v>5.74093886230728E-2</v>
      </c>
      <c r="BD83" s="174">
        <v>5.9550845447510797E-2</v>
      </c>
      <c r="BE83" s="175">
        <v>6.2085626575732099E-2</v>
      </c>
      <c r="BF83" s="132">
        <v>3.9716451562548098E-2</v>
      </c>
      <c r="BG83" s="132">
        <v>0.70710025044730995</v>
      </c>
      <c r="BH83" s="132">
        <v>4.39308699655381E-3</v>
      </c>
    </row>
    <row r="84" spans="1:60">
      <c r="A84" s="136" t="s">
        <v>328</v>
      </c>
      <c r="B84" s="174">
        <v>0</v>
      </c>
      <c r="C84" s="174">
        <v>0</v>
      </c>
      <c r="D84" s="174">
        <v>0</v>
      </c>
      <c r="E84" s="174">
        <v>0</v>
      </c>
      <c r="F84" s="174">
        <v>0</v>
      </c>
      <c r="G84" s="174">
        <v>0</v>
      </c>
      <c r="H84" s="174">
        <v>0</v>
      </c>
      <c r="I84" s="174">
        <v>0</v>
      </c>
      <c r="J84" s="174">
        <v>0</v>
      </c>
      <c r="K84" s="174">
        <v>0</v>
      </c>
      <c r="L84" s="174">
        <v>0</v>
      </c>
      <c r="M84" s="174">
        <v>0</v>
      </c>
      <c r="N84" s="174">
        <v>0</v>
      </c>
      <c r="O84" s="174">
        <v>0</v>
      </c>
      <c r="P84" s="174">
        <v>0</v>
      </c>
      <c r="Q84" s="174">
        <v>0</v>
      </c>
      <c r="R84" s="174">
        <v>0</v>
      </c>
      <c r="S84" s="174">
        <v>0</v>
      </c>
      <c r="T84" s="174">
        <v>0</v>
      </c>
      <c r="U84" s="174">
        <v>0</v>
      </c>
      <c r="V84" s="174">
        <v>0</v>
      </c>
      <c r="W84" s="174">
        <v>0</v>
      </c>
      <c r="X84" s="174">
        <v>0</v>
      </c>
      <c r="Y84" s="174">
        <v>0</v>
      </c>
      <c r="Z84" s="174">
        <v>0</v>
      </c>
      <c r="AA84" s="174">
        <v>0</v>
      </c>
      <c r="AB84" s="174">
        <v>0</v>
      </c>
      <c r="AC84" s="174">
        <v>0</v>
      </c>
      <c r="AD84" s="174">
        <v>0</v>
      </c>
      <c r="AE84" s="174">
        <v>0</v>
      </c>
      <c r="AF84" s="174">
        <v>0</v>
      </c>
      <c r="AG84" s="174">
        <v>0</v>
      </c>
      <c r="AH84" s="174">
        <v>0</v>
      </c>
      <c r="AI84" s="174">
        <v>0</v>
      </c>
      <c r="AJ84" s="174">
        <v>0</v>
      </c>
      <c r="AK84" s="174">
        <v>9.9999999999999995E-7</v>
      </c>
      <c r="AL84" s="174">
        <v>0</v>
      </c>
      <c r="AM84" s="174">
        <v>2.96129032258064E-6</v>
      </c>
      <c r="AN84" s="174">
        <v>3.9230769230769199E-6</v>
      </c>
      <c r="AO84" s="174">
        <v>8.7707006369426697E-6</v>
      </c>
      <c r="AP84" s="174">
        <v>1.25886075949367E-5</v>
      </c>
      <c r="AQ84" s="174">
        <v>4.6188679245282998E-5</v>
      </c>
      <c r="AR84" s="174">
        <v>1.05187500028498E-4</v>
      </c>
      <c r="AS84" s="174">
        <v>1.52714906832298E-4</v>
      </c>
      <c r="AT84" s="174">
        <v>2.5216666666666698E-4</v>
      </c>
      <c r="AU84" s="174">
        <v>3.58658282208589E-4</v>
      </c>
      <c r="AV84" s="174">
        <v>3.18407926829268E-4</v>
      </c>
      <c r="AW84" s="174">
        <v>1.4277978553944E-3</v>
      </c>
      <c r="AX84" s="174">
        <v>2.9006505008438298E-3</v>
      </c>
      <c r="AY84" s="174">
        <v>4.0430799708986503E-3</v>
      </c>
      <c r="AZ84" s="174">
        <v>7.0828226262506701E-3</v>
      </c>
      <c r="BA84" s="174">
        <v>8.0564965574562893E-3</v>
      </c>
      <c r="BB84" s="174">
        <v>7.1288546381099204E-3</v>
      </c>
      <c r="BC84" s="174">
        <v>7.7318460746108103E-3</v>
      </c>
      <c r="BD84" s="174">
        <v>1.9833745039101999E-2</v>
      </c>
      <c r="BE84" s="175">
        <v>1.7481463699659701E-2</v>
      </c>
      <c r="BF84" s="132">
        <v>-0.121008155380215</v>
      </c>
      <c r="BG84" s="132">
        <v>0.54728995050930096</v>
      </c>
      <c r="BH84" s="132">
        <v>1.2369624838371399E-3</v>
      </c>
    </row>
    <row r="85" spans="1:60">
      <c r="A85" s="136" t="s">
        <v>329</v>
      </c>
      <c r="B85" s="174">
        <v>0</v>
      </c>
      <c r="C85" s="174">
        <v>0</v>
      </c>
      <c r="D85" s="174">
        <v>0</v>
      </c>
      <c r="E85" s="174">
        <v>0</v>
      </c>
      <c r="F85" s="174">
        <v>0</v>
      </c>
      <c r="G85" s="174">
        <v>0</v>
      </c>
      <c r="H85" s="174">
        <v>0</v>
      </c>
      <c r="I85" s="174">
        <v>0</v>
      </c>
      <c r="J85" s="174">
        <v>0</v>
      </c>
      <c r="K85" s="174">
        <v>0</v>
      </c>
      <c r="L85" s="174">
        <v>0</v>
      </c>
      <c r="M85" s="174">
        <v>0</v>
      </c>
      <c r="N85" s="174">
        <v>0</v>
      </c>
      <c r="O85" s="174">
        <v>0</v>
      </c>
      <c r="P85" s="174">
        <v>0</v>
      </c>
      <c r="Q85" s="174">
        <v>0</v>
      </c>
      <c r="R85" s="174">
        <v>0</v>
      </c>
      <c r="S85" s="174">
        <v>0</v>
      </c>
      <c r="T85" s="174">
        <v>0</v>
      </c>
      <c r="U85" s="174">
        <v>0</v>
      </c>
      <c r="V85" s="174">
        <v>0</v>
      </c>
      <c r="W85" s="174">
        <v>0</v>
      </c>
      <c r="X85" s="174">
        <v>0</v>
      </c>
      <c r="Y85" s="174">
        <v>0</v>
      </c>
      <c r="Z85" s="174">
        <v>0</v>
      </c>
      <c r="AA85" s="174">
        <v>0</v>
      </c>
      <c r="AB85" s="174">
        <v>0</v>
      </c>
      <c r="AC85" s="174">
        <v>0</v>
      </c>
      <c r="AD85" s="174">
        <v>0</v>
      </c>
      <c r="AE85" s="174">
        <v>0</v>
      </c>
      <c r="AF85" s="174">
        <v>0</v>
      </c>
      <c r="AG85" s="174">
        <v>0</v>
      </c>
      <c r="AH85" s="174">
        <v>0</v>
      </c>
      <c r="AI85" s="174">
        <v>0</v>
      </c>
      <c r="AJ85" s="174">
        <v>0</v>
      </c>
      <c r="AK85" s="174">
        <v>0</v>
      </c>
      <c r="AL85" s="174">
        <v>0</v>
      </c>
      <c r="AM85" s="174">
        <v>0</v>
      </c>
      <c r="AN85" s="174">
        <v>0</v>
      </c>
      <c r="AO85" s="174">
        <v>0</v>
      </c>
      <c r="AP85" s="174">
        <v>0</v>
      </c>
      <c r="AQ85" s="174">
        <v>0</v>
      </c>
      <c r="AR85" s="174">
        <v>0</v>
      </c>
      <c r="AS85" s="174">
        <v>0</v>
      </c>
      <c r="AT85" s="174">
        <v>0</v>
      </c>
      <c r="AU85" s="174">
        <v>0</v>
      </c>
      <c r="AV85" s="174">
        <v>0</v>
      </c>
      <c r="AW85" s="174">
        <v>0</v>
      </c>
      <c r="AX85" s="174">
        <v>0</v>
      </c>
      <c r="AY85" s="174">
        <v>0</v>
      </c>
      <c r="AZ85" s="174">
        <v>0</v>
      </c>
      <c r="BA85" s="174">
        <v>8.0573961043498894E-5</v>
      </c>
      <c r="BB85" s="174">
        <v>8.0099996566772498E-5</v>
      </c>
      <c r="BC85" s="174">
        <v>7.9631575534218194E-5</v>
      </c>
      <c r="BD85" s="174">
        <v>7.9337972838680398E-5</v>
      </c>
      <c r="BE85" s="175">
        <v>7.9046527224170898E-5</v>
      </c>
      <c r="BF85" s="132">
        <v>-6.3956730233081203E-3</v>
      </c>
      <c r="BG85" s="132" t="s">
        <v>273</v>
      </c>
      <c r="BH85" s="132">
        <v>5.5932152097660698E-6</v>
      </c>
    </row>
    <row r="86" spans="1:60">
      <c r="A86" s="136" t="s">
        <v>330</v>
      </c>
      <c r="B86" s="174">
        <v>0</v>
      </c>
      <c r="C86" s="174">
        <v>0</v>
      </c>
      <c r="D86" s="174">
        <v>0</v>
      </c>
      <c r="E86" s="174">
        <v>0</v>
      </c>
      <c r="F86" s="174">
        <v>0</v>
      </c>
      <c r="G86" s="174">
        <v>0</v>
      </c>
      <c r="H86" s="174">
        <v>0</v>
      </c>
      <c r="I86" s="174">
        <v>0</v>
      </c>
      <c r="J86" s="174">
        <v>0</v>
      </c>
      <c r="K86" s="174">
        <v>0</v>
      </c>
      <c r="L86" s="174">
        <v>0</v>
      </c>
      <c r="M86" s="174">
        <v>0</v>
      </c>
      <c r="N86" s="174">
        <v>0</v>
      </c>
      <c r="O86" s="174">
        <v>0</v>
      </c>
      <c r="P86" s="174">
        <v>0</v>
      </c>
      <c r="Q86" s="174">
        <v>0</v>
      </c>
      <c r="R86" s="174">
        <v>0</v>
      </c>
      <c r="S86" s="174">
        <v>0</v>
      </c>
      <c r="T86" s="174">
        <v>0</v>
      </c>
      <c r="U86" s="174">
        <v>0</v>
      </c>
      <c r="V86" s="174">
        <v>0</v>
      </c>
      <c r="W86" s="174">
        <v>0</v>
      </c>
      <c r="X86" s="174">
        <v>0</v>
      </c>
      <c r="Y86" s="174">
        <v>0</v>
      </c>
      <c r="Z86" s="174">
        <v>0</v>
      </c>
      <c r="AA86" s="174">
        <v>0</v>
      </c>
      <c r="AB86" s="174">
        <v>0</v>
      </c>
      <c r="AC86" s="174">
        <v>0</v>
      </c>
      <c r="AD86" s="174">
        <v>2.0000000000000002E-5</v>
      </c>
      <c r="AE86" s="174">
        <v>5.3999999999999998E-5</v>
      </c>
      <c r="AF86" s="174">
        <v>6.3E-5</v>
      </c>
      <c r="AG86" s="174">
        <v>7.1000000000000005E-5</v>
      </c>
      <c r="AH86" s="174">
        <v>7.2000000000000002E-5</v>
      </c>
      <c r="AI86" s="174">
        <v>7.6000000000000004E-5</v>
      </c>
      <c r="AJ86" s="174">
        <v>7.7999999999999999E-5</v>
      </c>
      <c r="AK86" s="174">
        <v>7.8999999999999996E-5</v>
      </c>
      <c r="AL86" s="174">
        <v>6.7359740259740296E-5</v>
      </c>
      <c r="AM86" s="174">
        <v>6.7951741935483903E-5</v>
      </c>
      <c r="AN86" s="174">
        <v>7.2567115384615394E-5</v>
      </c>
      <c r="AO86" s="174">
        <v>8.2152229299362994E-5</v>
      </c>
      <c r="AP86" s="174">
        <v>8.3966012658227794E-5</v>
      </c>
      <c r="AQ86" s="174">
        <v>9.14632075471698E-5</v>
      </c>
      <c r="AR86" s="174">
        <v>8.49819375E-5</v>
      </c>
      <c r="AS86" s="174">
        <v>7.3126397515527904E-5</v>
      </c>
      <c r="AT86" s="174">
        <v>6.8349444458517698E-5</v>
      </c>
      <c r="AU86" s="174">
        <v>5.0959325113091699E-5</v>
      </c>
      <c r="AV86" s="174">
        <v>1.8051201206166601E-4</v>
      </c>
      <c r="AW86" s="174">
        <v>5.9761800001381703E-4</v>
      </c>
      <c r="AX86" s="174">
        <v>8.5028367879103799E-4</v>
      </c>
      <c r="AY86" s="174">
        <v>8.5058441113360604E-4</v>
      </c>
      <c r="AZ86" s="174">
        <v>1.64856705802914E-3</v>
      </c>
      <c r="BA86" s="174">
        <v>1.6180427902301501E-3</v>
      </c>
      <c r="BB86" s="174">
        <v>1.5978842724640901E-3</v>
      </c>
      <c r="BC86" s="174">
        <v>1.7008801968356501E-3</v>
      </c>
      <c r="BD86" s="174">
        <v>1.6317394767326101E-3</v>
      </c>
      <c r="BE86" s="175">
        <v>1.62448429402103E-3</v>
      </c>
      <c r="BF86" s="132">
        <v>-7.1663795329909297E-3</v>
      </c>
      <c r="BG86" s="132">
        <v>0.37338273387999099</v>
      </c>
      <c r="BH86" s="132">
        <v>1.14946103015721E-4</v>
      </c>
    </row>
    <row r="87" spans="1:60">
      <c r="A87" s="136" t="s">
        <v>331</v>
      </c>
      <c r="B87" s="174">
        <v>0</v>
      </c>
      <c r="C87" s="174">
        <v>0</v>
      </c>
      <c r="D87" s="174">
        <v>0</v>
      </c>
      <c r="E87" s="174">
        <v>0</v>
      </c>
      <c r="F87" s="174">
        <v>0</v>
      </c>
      <c r="G87" s="174">
        <v>0</v>
      </c>
      <c r="H87" s="174">
        <v>0</v>
      </c>
      <c r="I87" s="174">
        <v>0</v>
      </c>
      <c r="J87" s="174">
        <v>0</v>
      </c>
      <c r="K87" s="174">
        <v>0</v>
      </c>
      <c r="L87" s="174">
        <v>0</v>
      </c>
      <c r="M87" s="174">
        <v>0</v>
      </c>
      <c r="N87" s="174">
        <v>0</v>
      </c>
      <c r="O87" s="174">
        <v>0</v>
      </c>
      <c r="P87" s="174">
        <v>0</v>
      </c>
      <c r="Q87" s="174">
        <v>0</v>
      </c>
      <c r="R87" s="174">
        <v>0</v>
      </c>
      <c r="S87" s="174">
        <v>0</v>
      </c>
      <c r="T87" s="174">
        <v>0</v>
      </c>
      <c r="U87" s="174">
        <v>0</v>
      </c>
      <c r="V87" s="174">
        <v>0</v>
      </c>
      <c r="W87" s="174">
        <v>0</v>
      </c>
      <c r="X87" s="174">
        <v>0</v>
      </c>
      <c r="Y87" s="174">
        <v>0</v>
      </c>
      <c r="Z87" s="174">
        <v>0</v>
      </c>
      <c r="AA87" s="174">
        <v>0</v>
      </c>
      <c r="AB87" s="174">
        <v>0</v>
      </c>
      <c r="AC87" s="174">
        <v>0</v>
      </c>
      <c r="AD87" s="174">
        <v>0</v>
      </c>
      <c r="AE87" s="174">
        <v>0</v>
      </c>
      <c r="AF87" s="174">
        <v>0</v>
      </c>
      <c r="AG87" s="174">
        <v>0</v>
      </c>
      <c r="AH87" s="174">
        <v>0</v>
      </c>
      <c r="AI87" s="174">
        <v>0</v>
      </c>
      <c r="AJ87" s="174">
        <v>0</v>
      </c>
      <c r="AK87" s="174">
        <v>2.3000000000000001E-4</v>
      </c>
      <c r="AL87" s="174">
        <v>2.3844155844155799E-4</v>
      </c>
      <c r="AM87" s="174">
        <v>2.9612903225806401E-4</v>
      </c>
      <c r="AN87" s="174">
        <v>3.2365384615384602E-4</v>
      </c>
      <c r="AO87" s="174">
        <v>4.2878980891719701E-4</v>
      </c>
      <c r="AP87" s="174">
        <v>4.0670886075949399E-4</v>
      </c>
      <c r="AQ87" s="174">
        <v>3.6566037735849002E-4</v>
      </c>
      <c r="AR87" s="174">
        <v>4.1118749999999999E-4</v>
      </c>
      <c r="AS87" s="174">
        <v>3.7062111801242201E-4</v>
      </c>
      <c r="AT87" s="174">
        <v>9.1611111111110995E-4</v>
      </c>
      <c r="AU87" s="174">
        <v>1.30472392638037E-3</v>
      </c>
      <c r="AV87" s="174">
        <v>1.01689024390244E-3</v>
      </c>
      <c r="AW87" s="174">
        <v>1.8174545454545401E-3</v>
      </c>
      <c r="AX87" s="174">
        <v>3.29963855421686E-3</v>
      </c>
      <c r="AY87" s="174">
        <v>4.6449700598802397E-3</v>
      </c>
      <c r="AZ87" s="174">
        <v>4.0800000000000003E-3</v>
      </c>
      <c r="BA87" s="174">
        <v>4.2912426035502903E-3</v>
      </c>
      <c r="BB87" s="174">
        <v>4.0391999999999997E-3</v>
      </c>
      <c r="BC87" s="174">
        <v>4.0540526315789504E-3</v>
      </c>
      <c r="BD87" s="174">
        <v>4.4527324866857803E-3</v>
      </c>
      <c r="BE87" s="175">
        <v>4.1335118367347001E-3</v>
      </c>
      <c r="BF87" s="132">
        <v>-7.4227319769864505E-2</v>
      </c>
      <c r="BG87" s="132">
        <v>0.171299196496807</v>
      </c>
      <c r="BH87" s="132">
        <v>2.9248117642672401E-4</v>
      </c>
    </row>
    <row r="88" spans="1:60">
      <c r="A88" s="136" t="s">
        <v>332</v>
      </c>
      <c r="B88" s="174">
        <v>0</v>
      </c>
      <c r="C88" s="174">
        <v>0</v>
      </c>
      <c r="D88" s="174">
        <v>0</v>
      </c>
      <c r="E88" s="174">
        <v>0</v>
      </c>
      <c r="F88" s="174">
        <v>0</v>
      </c>
      <c r="G88" s="174">
        <v>0</v>
      </c>
      <c r="H88" s="174">
        <v>0</v>
      </c>
      <c r="I88" s="174">
        <v>0</v>
      </c>
      <c r="J88" s="174">
        <v>0</v>
      </c>
      <c r="K88" s="174">
        <v>0</v>
      </c>
      <c r="L88" s="174">
        <v>0</v>
      </c>
      <c r="M88" s="174">
        <v>0</v>
      </c>
      <c r="N88" s="174">
        <v>0</v>
      </c>
      <c r="O88" s="174">
        <v>0</v>
      </c>
      <c r="P88" s="174">
        <v>0</v>
      </c>
      <c r="Q88" s="174">
        <v>0</v>
      </c>
      <c r="R88" s="174">
        <v>0</v>
      </c>
      <c r="S88" s="174">
        <v>0</v>
      </c>
      <c r="T88" s="174">
        <v>0</v>
      </c>
      <c r="U88" s="174">
        <v>0</v>
      </c>
      <c r="V88" s="174">
        <v>0</v>
      </c>
      <c r="W88" s="174">
        <v>0</v>
      </c>
      <c r="X88" s="174">
        <v>0</v>
      </c>
      <c r="Y88" s="174">
        <v>0</v>
      </c>
      <c r="Z88" s="174">
        <v>0</v>
      </c>
      <c r="AA88" s="174">
        <v>0</v>
      </c>
      <c r="AB88" s="174">
        <v>0</v>
      </c>
      <c r="AC88" s="174">
        <v>0</v>
      </c>
      <c r="AD88" s="174">
        <v>0</v>
      </c>
      <c r="AE88" s="174">
        <v>0</v>
      </c>
      <c r="AF88" s="174">
        <v>0</v>
      </c>
      <c r="AG88" s="174">
        <v>0</v>
      </c>
      <c r="AH88" s="174">
        <v>0</v>
      </c>
      <c r="AI88" s="174">
        <v>0</v>
      </c>
      <c r="AJ88" s="174">
        <v>0</v>
      </c>
      <c r="AK88" s="174">
        <v>0</v>
      </c>
      <c r="AL88" s="174">
        <v>0</v>
      </c>
      <c r="AM88" s="174">
        <v>0</v>
      </c>
      <c r="AN88" s="174">
        <v>0</v>
      </c>
      <c r="AO88" s="174">
        <v>0</v>
      </c>
      <c r="AP88" s="174">
        <v>0</v>
      </c>
      <c r="AQ88" s="174">
        <v>0</v>
      </c>
      <c r="AR88" s="174">
        <v>0</v>
      </c>
      <c r="AS88" s="174">
        <v>0</v>
      </c>
      <c r="AT88" s="174">
        <v>0</v>
      </c>
      <c r="AU88" s="174">
        <v>0</v>
      </c>
      <c r="AV88" s="174">
        <v>0</v>
      </c>
      <c r="AW88" s="174">
        <v>0</v>
      </c>
      <c r="AX88" s="174">
        <v>0</v>
      </c>
      <c r="AY88" s="174">
        <v>0</v>
      </c>
      <c r="AZ88" s="174">
        <v>0</v>
      </c>
      <c r="BA88" s="174">
        <v>0</v>
      </c>
      <c r="BB88" s="174">
        <v>0</v>
      </c>
      <c r="BC88" s="174">
        <v>0</v>
      </c>
      <c r="BD88" s="174">
        <v>0</v>
      </c>
      <c r="BE88" s="175">
        <v>0</v>
      </c>
      <c r="BF88" s="132" t="s">
        <v>273</v>
      </c>
      <c r="BG88" s="132" t="s">
        <v>273</v>
      </c>
      <c r="BH88" s="132">
        <v>0</v>
      </c>
    </row>
    <row r="89" spans="1:60" s="125" customFormat="1">
      <c r="A89" s="133" t="s">
        <v>333</v>
      </c>
      <c r="B89" s="176">
        <v>0</v>
      </c>
      <c r="C89" s="176">
        <v>0</v>
      </c>
      <c r="D89" s="176">
        <v>0</v>
      </c>
      <c r="E89" s="176">
        <v>0</v>
      </c>
      <c r="F89" s="176">
        <v>0</v>
      </c>
      <c r="G89" s="176">
        <v>0</v>
      </c>
      <c r="H89" s="176">
        <v>0</v>
      </c>
      <c r="I89" s="176">
        <v>0</v>
      </c>
      <c r="J89" s="176">
        <v>0</v>
      </c>
      <c r="K89" s="176">
        <v>0</v>
      </c>
      <c r="L89" s="176">
        <v>0</v>
      </c>
      <c r="M89" s="176">
        <v>0</v>
      </c>
      <c r="N89" s="176">
        <v>0</v>
      </c>
      <c r="O89" s="176">
        <v>0</v>
      </c>
      <c r="P89" s="176">
        <v>0</v>
      </c>
      <c r="Q89" s="176">
        <v>0</v>
      </c>
      <c r="R89" s="176">
        <v>0</v>
      </c>
      <c r="S89" s="176">
        <v>0</v>
      </c>
      <c r="T89" s="176">
        <v>0</v>
      </c>
      <c r="U89" s="176">
        <v>0</v>
      </c>
      <c r="V89" s="176">
        <v>0</v>
      </c>
      <c r="W89" s="176">
        <v>0</v>
      </c>
      <c r="X89" s="176">
        <v>0</v>
      </c>
      <c r="Y89" s="176">
        <v>0</v>
      </c>
      <c r="Z89" s="176">
        <v>0</v>
      </c>
      <c r="AA89" s="176">
        <v>0</v>
      </c>
      <c r="AB89" s="176">
        <v>0</v>
      </c>
      <c r="AC89" s="176">
        <v>0</v>
      </c>
      <c r="AD89" s="176">
        <v>2.0000000000000002E-5</v>
      </c>
      <c r="AE89" s="176">
        <v>5.3999999999999998E-5</v>
      </c>
      <c r="AF89" s="176">
        <v>6.3E-5</v>
      </c>
      <c r="AG89" s="176">
        <v>7.1000000000000005E-5</v>
      </c>
      <c r="AH89" s="176">
        <v>7.2000000000000002E-5</v>
      </c>
      <c r="AI89" s="176">
        <v>7.6000000000000004E-5</v>
      </c>
      <c r="AJ89" s="176">
        <v>1.9799999999999999E-4</v>
      </c>
      <c r="AK89" s="176">
        <v>1.755E-3</v>
      </c>
      <c r="AL89" s="176">
        <v>4.1288142857142896E-3</v>
      </c>
      <c r="AM89" s="176">
        <v>4.3786033548387096E-3</v>
      </c>
      <c r="AN89" s="176">
        <v>5.2529901923076897E-3</v>
      </c>
      <c r="AO89" s="176">
        <v>7.4870647944412297E-3</v>
      </c>
      <c r="AP89" s="176">
        <v>7.5568647468354398E-3</v>
      </c>
      <c r="AQ89" s="176">
        <v>8.2039331903945092E-3</v>
      </c>
      <c r="AR89" s="176">
        <v>9.7176359148012197E-3</v>
      </c>
      <c r="AS89" s="176">
        <v>1.2465966092603E-2</v>
      </c>
      <c r="AT89" s="176">
        <v>1.5009403316512401E-2</v>
      </c>
      <c r="AU89" s="176">
        <v>2.1444240027845899E-2</v>
      </c>
      <c r="AV89" s="176">
        <v>2.2264335532017301E-2</v>
      </c>
      <c r="AW89" s="176">
        <v>2.33267531391547E-2</v>
      </c>
      <c r="AX89" s="176">
        <v>3.3120327547652401E-2</v>
      </c>
      <c r="AY89" s="176">
        <v>4.6358751115837302E-2</v>
      </c>
      <c r="AZ89" s="176">
        <v>8.1150892931033003E-2</v>
      </c>
      <c r="BA89" s="176">
        <v>0.10118252739274899</v>
      </c>
      <c r="BB89" s="176">
        <v>0.112119966861686</v>
      </c>
      <c r="BC89" s="176">
        <v>0.13215910367366901</v>
      </c>
      <c r="BD89" s="176">
        <v>0.168104951222321</v>
      </c>
      <c r="BE89" s="176">
        <v>0.19352938170228801</v>
      </c>
      <c r="BF89" s="135">
        <v>0.14809594539887699</v>
      </c>
      <c r="BG89" s="135">
        <v>0.27327352143900702</v>
      </c>
      <c r="BH89" s="135">
        <v>1.3693852459882199E-2</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0</v>
      </c>
      <c r="C91" s="174">
        <v>0</v>
      </c>
      <c r="D91" s="174">
        <v>0</v>
      </c>
      <c r="E91" s="174">
        <v>0</v>
      </c>
      <c r="F91" s="174">
        <v>0</v>
      </c>
      <c r="G91" s="174">
        <v>0</v>
      </c>
      <c r="H91" s="174">
        <v>0</v>
      </c>
      <c r="I91" s="174">
        <v>0</v>
      </c>
      <c r="J91" s="174">
        <v>0</v>
      </c>
      <c r="K91" s="174">
        <v>0</v>
      </c>
      <c r="L91" s="174">
        <v>0</v>
      </c>
      <c r="M91" s="174">
        <v>0</v>
      </c>
      <c r="N91" s="174">
        <v>0</v>
      </c>
      <c r="O91" s="174">
        <v>0</v>
      </c>
      <c r="P91" s="174">
        <v>0</v>
      </c>
      <c r="Q91" s="174">
        <v>0</v>
      </c>
      <c r="R91" s="174">
        <v>0</v>
      </c>
      <c r="S91" s="174">
        <v>0</v>
      </c>
      <c r="T91" s="174">
        <v>0</v>
      </c>
      <c r="U91" s="174">
        <v>0</v>
      </c>
      <c r="V91" s="174">
        <v>0</v>
      </c>
      <c r="W91" s="174">
        <v>0</v>
      </c>
      <c r="X91" s="174">
        <v>0</v>
      </c>
      <c r="Y91" s="174">
        <v>0</v>
      </c>
      <c r="Z91" s="174">
        <v>0</v>
      </c>
      <c r="AA91" s="174">
        <v>0</v>
      </c>
      <c r="AB91" s="174">
        <v>0</v>
      </c>
      <c r="AC91" s="174">
        <v>0</v>
      </c>
      <c r="AD91" s="174">
        <v>2.0000000000000002E-5</v>
      </c>
      <c r="AE91" s="174">
        <v>5.5000000000000002E-5</v>
      </c>
      <c r="AF91" s="174">
        <v>6.9999999999999994E-5</v>
      </c>
      <c r="AG91" s="174">
        <v>6.9999999999999994E-5</v>
      </c>
      <c r="AH91" s="174">
        <v>7.4999999999999993E-5</v>
      </c>
      <c r="AI91" s="174">
        <v>1.8000000000000001E-4</v>
      </c>
      <c r="AJ91" s="174">
        <v>4.2999999999999999E-4</v>
      </c>
      <c r="AK91" s="174">
        <v>1.34E-3</v>
      </c>
      <c r="AL91" s="174">
        <v>2.8513636363636402E-3</v>
      </c>
      <c r="AM91" s="174">
        <v>5.2666548387096798E-3</v>
      </c>
      <c r="AN91" s="174">
        <v>6.9051057692307702E-3</v>
      </c>
      <c r="AO91" s="174">
        <v>7.74745222929936E-3</v>
      </c>
      <c r="AP91" s="174">
        <v>1.25794082278481E-2</v>
      </c>
      <c r="AQ91" s="174">
        <v>2.0805113207547202E-2</v>
      </c>
      <c r="AR91" s="174">
        <v>2.7273206250000001E-2</v>
      </c>
      <c r="AS91" s="174">
        <v>3.28660155279503E-2</v>
      </c>
      <c r="AT91" s="174">
        <v>4.1912083333333301E-2</v>
      </c>
      <c r="AU91" s="174">
        <v>4.6791717791411003E-2</v>
      </c>
      <c r="AV91" s="174">
        <v>6.0005853658536501E-2</v>
      </c>
      <c r="AW91" s="174">
        <v>7.1631818181818102E-2</v>
      </c>
      <c r="AX91" s="174">
        <v>8.5338975903614403E-2</v>
      </c>
      <c r="AY91" s="174">
        <v>8.9573712574850195E-2</v>
      </c>
      <c r="AZ91" s="174">
        <v>0.10776484048980101</v>
      </c>
      <c r="BA91" s="174">
        <v>0.118051766083766</v>
      </c>
      <c r="BB91" s="174">
        <v>0.11889711388941999</v>
      </c>
      <c r="BC91" s="174">
        <v>0.14550169650908201</v>
      </c>
      <c r="BD91" s="174">
        <v>0.17357801417625801</v>
      </c>
      <c r="BE91" s="175">
        <v>0.20078610836254701</v>
      </c>
      <c r="BF91" s="132">
        <v>0.15358798974811599</v>
      </c>
      <c r="BG91" s="132">
        <v>0.152698018638423</v>
      </c>
      <c r="BH91" s="132">
        <v>1.42073276921865E-2</v>
      </c>
    </row>
    <row r="92" spans="1:60">
      <c r="A92" s="136" t="s">
        <v>335</v>
      </c>
      <c r="B92" s="174">
        <v>0</v>
      </c>
      <c r="C92" s="174">
        <v>0</v>
      </c>
      <c r="D92" s="174">
        <v>0</v>
      </c>
      <c r="E92" s="174">
        <v>0</v>
      </c>
      <c r="F92" s="174">
        <v>0</v>
      </c>
      <c r="G92" s="174">
        <v>0</v>
      </c>
      <c r="H92" s="174">
        <v>0</v>
      </c>
      <c r="I92" s="174">
        <v>0</v>
      </c>
      <c r="J92" s="174">
        <v>0</v>
      </c>
      <c r="K92" s="174">
        <v>0</v>
      </c>
      <c r="L92" s="174">
        <v>0</v>
      </c>
      <c r="M92" s="174">
        <v>0</v>
      </c>
      <c r="N92" s="174">
        <v>0</v>
      </c>
      <c r="O92" s="174">
        <v>0</v>
      </c>
      <c r="P92" s="174">
        <v>0</v>
      </c>
      <c r="Q92" s="174">
        <v>0</v>
      </c>
      <c r="R92" s="174">
        <v>0</v>
      </c>
      <c r="S92" s="174">
        <v>0</v>
      </c>
      <c r="T92" s="174">
        <v>0</v>
      </c>
      <c r="U92" s="174">
        <v>0</v>
      </c>
      <c r="V92" s="174">
        <v>0</v>
      </c>
      <c r="W92" s="174">
        <v>0</v>
      </c>
      <c r="X92" s="174">
        <v>0</v>
      </c>
      <c r="Y92" s="174">
        <v>0</v>
      </c>
      <c r="Z92" s="174">
        <v>0</v>
      </c>
      <c r="AA92" s="174">
        <v>0</v>
      </c>
      <c r="AB92" s="174">
        <v>0</v>
      </c>
      <c r="AC92" s="174">
        <v>0</v>
      </c>
      <c r="AD92" s="174">
        <v>0</v>
      </c>
      <c r="AE92" s="174">
        <v>0</v>
      </c>
      <c r="AF92" s="174">
        <v>0</v>
      </c>
      <c r="AG92" s="174">
        <v>0</v>
      </c>
      <c r="AH92" s="174">
        <v>0</v>
      </c>
      <c r="AI92" s="174">
        <v>0</v>
      </c>
      <c r="AJ92" s="174">
        <v>0</v>
      </c>
      <c r="AK92" s="174">
        <v>0</v>
      </c>
      <c r="AL92" s="174">
        <v>0</v>
      </c>
      <c r="AM92" s="174">
        <v>0</v>
      </c>
      <c r="AN92" s="174">
        <v>0</v>
      </c>
      <c r="AO92" s="174">
        <v>0</v>
      </c>
      <c r="AP92" s="174">
        <v>0</v>
      </c>
      <c r="AQ92" s="174">
        <v>1.5396226415094301E-5</v>
      </c>
      <c r="AR92" s="174">
        <v>1.5299999999999999E-5</v>
      </c>
      <c r="AS92" s="174">
        <v>2.7559006211180101E-5</v>
      </c>
      <c r="AT92" s="174">
        <v>4.81666666666666E-5</v>
      </c>
      <c r="AU92" s="174">
        <v>4.7871165644171702E-5</v>
      </c>
      <c r="AV92" s="174">
        <v>4.7579268292682897E-5</v>
      </c>
      <c r="AW92" s="174">
        <v>4.7290909090909101E-5</v>
      </c>
      <c r="AX92" s="174">
        <v>4.6830903614457799E-5</v>
      </c>
      <c r="AY92" s="174">
        <v>4.65504790419161E-5</v>
      </c>
      <c r="AZ92" s="174">
        <v>4.6273392857142802E-5</v>
      </c>
      <c r="BA92" s="174">
        <v>4.5999585798816503E-5</v>
      </c>
      <c r="BB92" s="174">
        <v>4.5729000000000002E-5</v>
      </c>
      <c r="BC92" s="174">
        <v>4.5461578947368403E-5</v>
      </c>
      <c r="BD92" s="174">
        <v>4.5293961491192099E-5</v>
      </c>
      <c r="BE92" s="175">
        <v>4.5127575510204099E-5</v>
      </c>
      <c r="BF92" s="132">
        <v>-6.3956730233073501E-3</v>
      </c>
      <c r="BG92" s="132">
        <v>-6.1304810157776198E-3</v>
      </c>
      <c r="BH92" s="132">
        <v>3.1931604156084799E-6</v>
      </c>
    </row>
    <row r="93" spans="1:60">
      <c r="A93" s="136" t="s">
        <v>336</v>
      </c>
      <c r="B93" s="174">
        <v>0</v>
      </c>
      <c r="C93" s="174">
        <v>0</v>
      </c>
      <c r="D93" s="174">
        <v>0</v>
      </c>
      <c r="E93" s="174">
        <v>0</v>
      </c>
      <c r="F93" s="174">
        <v>0</v>
      </c>
      <c r="G93" s="174">
        <v>0</v>
      </c>
      <c r="H93" s="174">
        <v>0</v>
      </c>
      <c r="I93" s="174">
        <v>0</v>
      </c>
      <c r="J93" s="174">
        <v>0</v>
      </c>
      <c r="K93" s="174">
        <v>0</v>
      </c>
      <c r="L93" s="174">
        <v>0</v>
      </c>
      <c r="M93" s="174">
        <v>0</v>
      </c>
      <c r="N93" s="174">
        <v>0</v>
      </c>
      <c r="O93" s="174">
        <v>0</v>
      </c>
      <c r="P93" s="174">
        <v>0</v>
      </c>
      <c r="Q93" s="174">
        <v>0</v>
      </c>
      <c r="R93" s="174">
        <v>0</v>
      </c>
      <c r="S93" s="174">
        <v>0</v>
      </c>
      <c r="T93" s="174">
        <v>0</v>
      </c>
      <c r="U93" s="174">
        <v>0</v>
      </c>
      <c r="V93" s="174">
        <v>0</v>
      </c>
      <c r="W93" s="174">
        <v>0</v>
      </c>
      <c r="X93" s="174">
        <v>0</v>
      </c>
      <c r="Y93" s="174">
        <v>0</v>
      </c>
      <c r="Z93" s="174">
        <v>0</v>
      </c>
      <c r="AA93" s="174">
        <v>2.0202020202020199E-5</v>
      </c>
      <c r="AB93" s="174">
        <v>9.0909090909090998E-5</v>
      </c>
      <c r="AC93" s="174">
        <v>1.3131313131313101E-3</v>
      </c>
      <c r="AD93" s="174">
        <v>2.1212121212121201E-3</v>
      </c>
      <c r="AE93" s="174">
        <v>3.8383838383838401E-3</v>
      </c>
      <c r="AF93" s="174">
        <v>6.1616161616161597E-3</v>
      </c>
      <c r="AG93" s="174">
        <v>9.39393939393939E-4</v>
      </c>
      <c r="AH93" s="174">
        <v>1.9797979797979799E-3</v>
      </c>
      <c r="AI93" s="174">
        <v>3.5555555555555601E-3</v>
      </c>
      <c r="AJ93" s="174">
        <v>4.7373737373737398E-3</v>
      </c>
      <c r="AK93" s="174">
        <v>5.8989898989899002E-3</v>
      </c>
      <c r="AL93" s="174">
        <v>7.1452184179456903E-3</v>
      </c>
      <c r="AM93" s="174">
        <v>8.2656891495601192E-3</v>
      </c>
      <c r="AN93" s="174">
        <v>9.7779720279720303E-3</v>
      </c>
      <c r="AO93" s="174">
        <v>1.2452229299363101E-2</v>
      </c>
      <c r="AP93" s="174">
        <v>1.8844764096662799E-2</v>
      </c>
      <c r="AQ93" s="174">
        <v>3.5717495711835301E-2</v>
      </c>
      <c r="AR93" s="174">
        <v>5.2395738636363598E-2</v>
      </c>
      <c r="AS93" s="174">
        <v>0.12449068322981401</v>
      </c>
      <c r="AT93" s="174">
        <v>0.26080831286911099</v>
      </c>
      <c r="AU93" s="174">
        <v>0.46368968466257598</v>
      </c>
      <c r="AV93" s="174">
        <v>0.69129878048780502</v>
      </c>
      <c r="AW93" s="174">
        <v>0.95555367845454497</v>
      </c>
      <c r="AX93" s="174">
        <v>1.2743621915421699</v>
      </c>
      <c r="AY93" s="174">
        <v>1.4636941976047899</v>
      </c>
      <c r="AZ93" s="174">
        <v>1.69020775714286</v>
      </c>
      <c r="BA93" s="174">
        <v>2.1805713905325401</v>
      </c>
      <c r="BB93" s="174">
        <v>2.7414000000000001</v>
      </c>
      <c r="BC93" s="174">
        <v>3.2729473684210499</v>
      </c>
      <c r="BD93" s="174">
        <v>3.6129979516591599</v>
      </c>
      <c r="BE93" s="175">
        <v>4.1432816326530597</v>
      </c>
      <c r="BF93" s="132">
        <v>0.14363784489175199</v>
      </c>
      <c r="BG93" s="132">
        <v>0.30063257987091402</v>
      </c>
      <c r="BH93" s="132">
        <v>0.29317247271823599</v>
      </c>
    </row>
    <row r="94" spans="1:60">
      <c r="A94" s="136" t="s">
        <v>337</v>
      </c>
      <c r="B94" s="174">
        <v>0</v>
      </c>
      <c r="C94" s="174">
        <v>0</v>
      </c>
      <c r="D94" s="174">
        <v>0</v>
      </c>
      <c r="E94" s="174">
        <v>0</v>
      </c>
      <c r="F94" s="174">
        <v>0</v>
      </c>
      <c r="G94" s="174">
        <v>0</v>
      </c>
      <c r="H94" s="174">
        <v>0</v>
      </c>
      <c r="I94" s="174">
        <v>0</v>
      </c>
      <c r="J94" s="174">
        <v>0</v>
      </c>
      <c r="K94" s="174">
        <v>0</v>
      </c>
      <c r="L94" s="174">
        <v>0</v>
      </c>
      <c r="M94" s="174">
        <v>0</v>
      </c>
      <c r="N94" s="174">
        <v>0</v>
      </c>
      <c r="O94" s="174">
        <v>0</v>
      </c>
      <c r="P94" s="174">
        <v>0</v>
      </c>
      <c r="Q94" s="174">
        <v>0</v>
      </c>
      <c r="R94" s="174">
        <v>0</v>
      </c>
      <c r="S94" s="174">
        <v>0</v>
      </c>
      <c r="T94" s="174">
        <v>0</v>
      </c>
      <c r="U94" s="174">
        <v>0</v>
      </c>
      <c r="V94" s="174">
        <v>0</v>
      </c>
      <c r="W94" s="174">
        <v>0</v>
      </c>
      <c r="X94" s="174">
        <v>0</v>
      </c>
      <c r="Y94" s="174">
        <v>0</v>
      </c>
      <c r="Z94" s="174">
        <v>0</v>
      </c>
      <c r="AA94" s="174">
        <v>0</v>
      </c>
      <c r="AB94" s="174">
        <v>0</v>
      </c>
      <c r="AC94" s="174">
        <v>0</v>
      </c>
      <c r="AD94" s="174">
        <v>0</v>
      </c>
      <c r="AE94" s="174">
        <v>0</v>
      </c>
      <c r="AF94" s="174">
        <v>0</v>
      </c>
      <c r="AG94" s="174">
        <v>0</v>
      </c>
      <c r="AH94" s="174">
        <v>0</v>
      </c>
      <c r="AI94" s="174">
        <v>0</v>
      </c>
      <c r="AJ94" s="174">
        <v>0</v>
      </c>
      <c r="AK94" s="174">
        <v>0</v>
      </c>
      <c r="AL94" s="174">
        <v>0</v>
      </c>
      <c r="AM94" s="174">
        <v>0</v>
      </c>
      <c r="AN94" s="174">
        <v>0</v>
      </c>
      <c r="AO94" s="174">
        <v>0</v>
      </c>
      <c r="AP94" s="174">
        <v>0</v>
      </c>
      <c r="AQ94" s="174">
        <v>6.6781132075471704E-6</v>
      </c>
      <c r="AR94" s="174">
        <v>8.2715624999999996E-6</v>
      </c>
      <c r="AS94" s="174">
        <v>7.6690062111801202E-6</v>
      </c>
      <c r="AT94" s="174">
        <v>1.0379444444444399E-5</v>
      </c>
      <c r="AU94" s="174">
        <v>9.7713496932515303E-6</v>
      </c>
      <c r="AV94" s="174">
        <v>8.0978048780487797E-6</v>
      </c>
      <c r="AW94" s="174">
        <v>9.7641818181818092E-6</v>
      </c>
      <c r="AX94" s="174">
        <v>7.70530120481927E-6</v>
      </c>
      <c r="AY94" s="174">
        <v>8.2455089820359208E-6</v>
      </c>
      <c r="AZ94" s="174">
        <v>7.3858928571428501E-6</v>
      </c>
      <c r="BA94" s="174">
        <v>4.4542011834319498E-6</v>
      </c>
      <c r="BB94" s="174">
        <v>9.4050000000000006E-6</v>
      </c>
      <c r="BC94" s="174">
        <v>6.2631578947368403E-6</v>
      </c>
      <c r="BD94" s="174">
        <v>6.0269390080708796E-6</v>
      </c>
      <c r="BE94" s="175">
        <v>7.3273469387755103E-6</v>
      </c>
      <c r="BF94" s="132">
        <v>0.21244413712944701</v>
      </c>
      <c r="BG94" s="132">
        <v>-5.2907780622560498E-2</v>
      </c>
      <c r="BH94" s="132">
        <v>5.1847221863353597E-7</v>
      </c>
    </row>
    <row r="95" spans="1:60">
      <c r="A95" s="136" t="s">
        <v>338</v>
      </c>
      <c r="B95" s="174">
        <v>0</v>
      </c>
      <c r="C95" s="174">
        <v>0</v>
      </c>
      <c r="D95" s="174">
        <v>0</v>
      </c>
      <c r="E95" s="174">
        <v>0</v>
      </c>
      <c r="F95" s="174">
        <v>0</v>
      </c>
      <c r="G95" s="174">
        <v>0</v>
      </c>
      <c r="H95" s="174">
        <v>0</v>
      </c>
      <c r="I95" s="174">
        <v>0</v>
      </c>
      <c r="J95" s="174">
        <v>0</v>
      </c>
      <c r="K95" s="174">
        <v>0</v>
      </c>
      <c r="L95" s="174">
        <v>0</v>
      </c>
      <c r="M95" s="174">
        <v>0</v>
      </c>
      <c r="N95" s="174">
        <v>0</v>
      </c>
      <c r="O95" s="174">
        <v>0</v>
      </c>
      <c r="P95" s="174">
        <v>0</v>
      </c>
      <c r="Q95" s="174">
        <v>0</v>
      </c>
      <c r="R95" s="174">
        <v>0</v>
      </c>
      <c r="S95" s="174">
        <v>0</v>
      </c>
      <c r="T95" s="174">
        <v>0</v>
      </c>
      <c r="U95" s="174">
        <v>0</v>
      </c>
      <c r="V95" s="174">
        <v>0</v>
      </c>
      <c r="W95" s="174">
        <v>0</v>
      </c>
      <c r="X95" s="174">
        <v>0</v>
      </c>
      <c r="Y95" s="174">
        <v>0</v>
      </c>
      <c r="Z95" s="174">
        <v>0</v>
      </c>
      <c r="AA95" s="174">
        <v>3.0303030303030298E-4</v>
      </c>
      <c r="AB95" s="174">
        <v>1.1291000000000001E-3</v>
      </c>
      <c r="AC95" s="174">
        <v>8.8469999999999998E-4</v>
      </c>
      <c r="AD95" s="174">
        <v>9.477E-4</v>
      </c>
      <c r="AE95" s="174">
        <v>1.9128000000000001E-3</v>
      </c>
      <c r="AF95" s="174">
        <v>4.9646999999999998E-3</v>
      </c>
      <c r="AG95" s="174">
        <v>8.7837999999999996E-3</v>
      </c>
      <c r="AH95" s="174">
        <v>9.8799999999999999E-3</v>
      </c>
      <c r="AI95" s="174">
        <v>1.0789999999999999E-2</v>
      </c>
      <c r="AJ95" s="174">
        <v>1.4460000000000001E-2</v>
      </c>
      <c r="AK95" s="174">
        <v>1.5820000000000001E-2</v>
      </c>
      <c r="AL95" s="174">
        <v>2.0714610389610401E-2</v>
      </c>
      <c r="AM95" s="174">
        <v>2.0580967741935501E-2</v>
      </c>
      <c r="AN95" s="174">
        <v>2.5543938461538501E-2</v>
      </c>
      <c r="AO95" s="174">
        <v>5.0922980254777102E-2</v>
      </c>
      <c r="AP95" s="174">
        <v>5.8014113924050599E-2</v>
      </c>
      <c r="AQ95" s="174">
        <v>8.9849490566037707E-2</v>
      </c>
      <c r="AR95" s="174">
        <v>0.111716775</v>
      </c>
      <c r="AS95" s="174">
        <v>0.13663755279503101</v>
      </c>
      <c r="AT95" s="174">
        <v>0.153670555555556</v>
      </c>
      <c r="AU95" s="174">
        <v>0.182627558282209</v>
      </c>
      <c r="AV95" s="174">
        <v>0.22345743292682901</v>
      </c>
      <c r="AW95" s="174">
        <v>0.25437501818181801</v>
      </c>
      <c r="AX95" s="174">
        <v>0.27657422891566302</v>
      </c>
      <c r="AY95" s="174">
        <v>0.306502976047904</v>
      </c>
      <c r="AZ95" s="174">
        <v>0.29818042500000003</v>
      </c>
      <c r="BA95" s="174">
        <v>0.39338952603550298</v>
      </c>
      <c r="BB95" s="174">
        <v>0.47362454999999998</v>
      </c>
      <c r="BC95" s="174">
        <v>0.53962616842105304</v>
      </c>
      <c r="BD95" s="174">
        <v>0.56440706464563695</v>
      </c>
      <c r="BE95" s="175">
        <v>0.53669399227536796</v>
      </c>
      <c r="BF95" s="132">
        <v>-5.1699298655419799E-2</v>
      </c>
      <c r="BG95" s="132">
        <v>0.13893824862816401</v>
      </c>
      <c r="BH95" s="132">
        <v>3.7975672126260802E-2</v>
      </c>
    </row>
    <row r="96" spans="1:60">
      <c r="A96" s="136" t="s">
        <v>339</v>
      </c>
      <c r="B96" s="174">
        <v>0</v>
      </c>
      <c r="C96" s="174">
        <v>0</v>
      </c>
      <c r="D96" s="174">
        <v>0</v>
      </c>
      <c r="E96" s="174">
        <v>0</v>
      </c>
      <c r="F96" s="174">
        <v>0</v>
      </c>
      <c r="G96" s="174">
        <v>0</v>
      </c>
      <c r="H96" s="174">
        <v>0</v>
      </c>
      <c r="I96" s="174">
        <v>0</v>
      </c>
      <c r="J96" s="174">
        <v>0</v>
      </c>
      <c r="K96" s="174">
        <v>0</v>
      </c>
      <c r="L96" s="174">
        <v>0</v>
      </c>
      <c r="M96" s="174">
        <v>0</v>
      </c>
      <c r="N96" s="174">
        <v>0</v>
      </c>
      <c r="O96" s="174">
        <v>0</v>
      </c>
      <c r="P96" s="174">
        <v>0</v>
      </c>
      <c r="Q96" s="174">
        <v>0</v>
      </c>
      <c r="R96" s="174">
        <v>0</v>
      </c>
      <c r="S96" s="174">
        <v>0</v>
      </c>
      <c r="T96" s="174">
        <v>0</v>
      </c>
      <c r="U96" s="174">
        <v>0</v>
      </c>
      <c r="V96" s="174">
        <v>0</v>
      </c>
      <c r="W96" s="174">
        <v>0</v>
      </c>
      <c r="X96" s="174">
        <v>0</v>
      </c>
      <c r="Y96" s="174">
        <v>0</v>
      </c>
      <c r="Z96" s="174">
        <v>0</v>
      </c>
      <c r="AA96" s="174">
        <v>0</v>
      </c>
      <c r="AB96" s="174">
        <v>0</v>
      </c>
      <c r="AC96" s="174">
        <v>0</v>
      </c>
      <c r="AD96" s="174">
        <v>0</v>
      </c>
      <c r="AE96" s="174">
        <v>0</v>
      </c>
      <c r="AF96" s="174">
        <v>0</v>
      </c>
      <c r="AG96" s="174">
        <v>0</v>
      </c>
      <c r="AH96" s="174">
        <v>0</v>
      </c>
      <c r="AI96" s="174">
        <v>0</v>
      </c>
      <c r="AJ96" s="174">
        <v>0</v>
      </c>
      <c r="AK96" s="174">
        <v>0</v>
      </c>
      <c r="AL96" s="174">
        <v>0</v>
      </c>
      <c r="AM96" s="174">
        <v>0</v>
      </c>
      <c r="AN96" s="174">
        <v>0</v>
      </c>
      <c r="AO96" s="174">
        <v>0</v>
      </c>
      <c r="AP96" s="174">
        <v>0</v>
      </c>
      <c r="AQ96" s="174">
        <v>0</v>
      </c>
      <c r="AR96" s="174">
        <v>1.9125E-7</v>
      </c>
      <c r="AS96" s="174">
        <v>2.5658385093167699E-6</v>
      </c>
      <c r="AT96" s="174">
        <v>3.4661111111111101E-5</v>
      </c>
      <c r="AU96" s="174">
        <v>3.4166871165644097E-5</v>
      </c>
      <c r="AV96" s="174">
        <v>4.3754268292682899E-5</v>
      </c>
      <c r="AW96" s="174">
        <v>4.27472727272727E-5</v>
      </c>
      <c r="AX96" s="174">
        <v>9.2168674698795095E-7</v>
      </c>
      <c r="AY96" s="174">
        <v>0</v>
      </c>
      <c r="AZ96" s="174">
        <v>3.3696428571428601E-5</v>
      </c>
      <c r="BA96" s="174">
        <v>5.1513017751479201E-5</v>
      </c>
      <c r="BB96" s="174">
        <v>0</v>
      </c>
      <c r="BC96" s="174">
        <v>1.6819263157894699E-3</v>
      </c>
      <c r="BD96" s="174">
        <v>4.2967308480131097E-3</v>
      </c>
      <c r="BE96" s="175">
        <v>4.1982517855085697E-3</v>
      </c>
      <c r="BF96" s="132">
        <v>-2.5589151307701698E-2</v>
      </c>
      <c r="BG96" s="132">
        <v>0.61930839324779996</v>
      </c>
      <c r="BH96" s="132">
        <v>2.97062079331347E-4</v>
      </c>
    </row>
    <row r="97" spans="1:60">
      <c r="A97" s="136" t="s">
        <v>340</v>
      </c>
      <c r="B97" s="174">
        <v>0</v>
      </c>
      <c r="C97" s="174">
        <v>0</v>
      </c>
      <c r="D97" s="174">
        <v>0</v>
      </c>
      <c r="E97" s="174">
        <v>0</v>
      </c>
      <c r="F97" s="174">
        <v>0</v>
      </c>
      <c r="G97" s="174">
        <v>0</v>
      </c>
      <c r="H97" s="174">
        <v>0</v>
      </c>
      <c r="I97" s="174">
        <v>0</v>
      </c>
      <c r="J97" s="174">
        <v>0</v>
      </c>
      <c r="K97" s="174">
        <v>0</v>
      </c>
      <c r="L97" s="174">
        <v>0</v>
      </c>
      <c r="M97" s="174">
        <v>0</v>
      </c>
      <c r="N97" s="174">
        <v>0</v>
      </c>
      <c r="O97" s="174">
        <v>0</v>
      </c>
      <c r="P97" s="174">
        <v>0</v>
      </c>
      <c r="Q97" s="174">
        <v>0</v>
      </c>
      <c r="R97" s="174">
        <v>0</v>
      </c>
      <c r="S97" s="174">
        <v>0</v>
      </c>
      <c r="T97" s="174">
        <v>0</v>
      </c>
      <c r="U97" s="174">
        <v>0</v>
      </c>
      <c r="V97" s="174">
        <v>0</v>
      </c>
      <c r="W97" s="174">
        <v>0</v>
      </c>
      <c r="X97" s="174">
        <v>0</v>
      </c>
      <c r="Y97" s="174">
        <v>0</v>
      </c>
      <c r="Z97" s="174">
        <v>0</v>
      </c>
      <c r="AA97" s="174">
        <v>0</v>
      </c>
      <c r="AB97" s="174">
        <v>0</v>
      </c>
      <c r="AC97" s="174">
        <v>0</v>
      </c>
      <c r="AD97" s="174">
        <v>9.5959595959596004E-6</v>
      </c>
      <c r="AE97" s="174">
        <v>9.5959595959596004E-6</v>
      </c>
      <c r="AF97" s="174">
        <v>9.5959595959596004E-6</v>
      </c>
      <c r="AG97" s="174">
        <v>1.9191919191919201E-5</v>
      </c>
      <c r="AH97" s="174">
        <v>9.5959595959596004E-6</v>
      </c>
      <c r="AI97" s="174">
        <v>7.0707070707070704E-5</v>
      </c>
      <c r="AJ97" s="174">
        <v>3.6363636363636399E-4</v>
      </c>
      <c r="AK97" s="174">
        <v>1.09E-3</v>
      </c>
      <c r="AL97" s="174">
        <v>2.5036363636363598E-3</v>
      </c>
      <c r="AM97" s="174">
        <v>4.0767096774193597E-3</v>
      </c>
      <c r="AN97" s="174">
        <v>8.1600000000000006E-3</v>
      </c>
      <c r="AO97" s="174">
        <v>1.4033121019108301E-2</v>
      </c>
      <c r="AP97" s="174">
        <v>1.8495569620253199E-2</v>
      </c>
      <c r="AQ97" s="174">
        <v>2.0544339622641499E-2</v>
      </c>
      <c r="AR97" s="174">
        <v>2.6201249999999999E-2</v>
      </c>
      <c r="AS97" s="174">
        <v>2.7986645962732901E-2</v>
      </c>
      <c r="AT97" s="174">
        <v>3.23689661572222E-2</v>
      </c>
      <c r="AU97" s="174">
        <v>3.6848867891963198E-2</v>
      </c>
      <c r="AV97" s="174">
        <v>4.1599589817073103E-2</v>
      </c>
      <c r="AW97" s="174">
        <v>4.3836048545454503E-2</v>
      </c>
      <c r="AX97" s="174">
        <v>4.7311739000240903E-2</v>
      </c>
      <c r="AY97" s="174">
        <v>4.5936386606586797E-2</v>
      </c>
      <c r="AZ97" s="174">
        <v>4.7564845632546399E-2</v>
      </c>
      <c r="BA97" s="174">
        <v>4.8351338939822401E-2</v>
      </c>
      <c r="BB97" s="174">
        <v>5.2444531260000003E-2</v>
      </c>
      <c r="BC97" s="174">
        <v>5.7664728870526302E-2</v>
      </c>
      <c r="BD97" s="174">
        <v>6.0160160103826299E-2</v>
      </c>
      <c r="BE97" s="175">
        <v>6.9183546602753707E-2</v>
      </c>
      <c r="BF97" s="132">
        <v>0.146847355460271</v>
      </c>
      <c r="BG97" s="132">
        <v>6.3942152170933395E-2</v>
      </c>
      <c r="BH97" s="132">
        <v>4.8953253066601199E-3</v>
      </c>
    </row>
    <row r="98" spans="1:60">
      <c r="A98" s="136" t="s">
        <v>341</v>
      </c>
      <c r="B98" s="174">
        <v>0</v>
      </c>
      <c r="C98" s="174">
        <v>0</v>
      </c>
      <c r="D98" s="174">
        <v>0</v>
      </c>
      <c r="E98" s="174">
        <v>0</v>
      </c>
      <c r="F98" s="174">
        <v>0</v>
      </c>
      <c r="G98" s="174">
        <v>0</v>
      </c>
      <c r="H98" s="174">
        <v>0</v>
      </c>
      <c r="I98" s="174">
        <v>0</v>
      </c>
      <c r="J98" s="174">
        <v>0</v>
      </c>
      <c r="K98" s="174">
        <v>0</v>
      </c>
      <c r="L98" s="174">
        <v>0</v>
      </c>
      <c r="M98" s="174">
        <v>0</v>
      </c>
      <c r="N98" s="174">
        <v>0</v>
      </c>
      <c r="O98" s="174">
        <v>0</v>
      </c>
      <c r="P98" s="174">
        <v>0</v>
      </c>
      <c r="Q98" s="174">
        <v>0</v>
      </c>
      <c r="R98" s="174">
        <v>0</v>
      </c>
      <c r="S98" s="174">
        <v>0</v>
      </c>
      <c r="T98" s="174">
        <v>0</v>
      </c>
      <c r="U98" s="174">
        <v>0</v>
      </c>
      <c r="V98" s="174">
        <v>0</v>
      </c>
      <c r="W98" s="174">
        <v>0</v>
      </c>
      <c r="X98" s="174">
        <v>0</v>
      </c>
      <c r="Y98" s="174">
        <v>0</v>
      </c>
      <c r="Z98" s="174">
        <v>0</v>
      </c>
      <c r="AA98" s="174">
        <v>0</v>
      </c>
      <c r="AB98" s="174">
        <v>0</v>
      </c>
      <c r="AC98" s="174">
        <v>0</v>
      </c>
      <c r="AD98" s="174">
        <v>0</v>
      </c>
      <c r="AE98" s="174">
        <v>0</v>
      </c>
      <c r="AF98" s="174">
        <v>0</v>
      </c>
      <c r="AG98" s="174">
        <v>0</v>
      </c>
      <c r="AH98" s="174">
        <v>0</v>
      </c>
      <c r="AI98" s="174">
        <v>0</v>
      </c>
      <c r="AJ98" s="174">
        <v>0</v>
      </c>
      <c r="AK98" s="174">
        <v>0</v>
      </c>
      <c r="AL98" s="174">
        <v>0</v>
      </c>
      <c r="AM98" s="174">
        <v>0</v>
      </c>
      <c r="AN98" s="174">
        <v>0</v>
      </c>
      <c r="AO98" s="174">
        <v>0</v>
      </c>
      <c r="AP98" s="174">
        <v>0</v>
      </c>
      <c r="AQ98" s="174">
        <v>0</v>
      </c>
      <c r="AR98" s="174">
        <v>0</v>
      </c>
      <c r="AS98" s="174">
        <v>0</v>
      </c>
      <c r="AT98" s="174">
        <v>0</v>
      </c>
      <c r="AU98" s="174">
        <v>0</v>
      </c>
      <c r="AV98" s="174">
        <v>0</v>
      </c>
      <c r="AW98" s="174">
        <v>0</v>
      </c>
      <c r="AX98" s="174">
        <v>0</v>
      </c>
      <c r="AY98" s="174">
        <v>0</v>
      </c>
      <c r="AZ98" s="174">
        <v>0</v>
      </c>
      <c r="BA98" s="174">
        <v>0</v>
      </c>
      <c r="BB98" s="174">
        <v>0</v>
      </c>
      <c r="BC98" s="174">
        <v>0</v>
      </c>
      <c r="BD98" s="174">
        <v>0</v>
      </c>
      <c r="BE98" s="175">
        <v>0</v>
      </c>
      <c r="BF98" s="132">
        <v>0</v>
      </c>
      <c r="BG98" s="132">
        <v>0</v>
      </c>
      <c r="BH98" s="132">
        <v>0</v>
      </c>
    </row>
    <row r="99" spans="1:60">
      <c r="A99" s="136" t="s">
        <v>342</v>
      </c>
      <c r="B99" s="174">
        <v>0</v>
      </c>
      <c r="C99" s="174">
        <v>0</v>
      </c>
      <c r="D99" s="174">
        <v>0</v>
      </c>
      <c r="E99" s="174">
        <v>0</v>
      </c>
      <c r="F99" s="174">
        <v>0</v>
      </c>
      <c r="G99" s="174">
        <v>0</v>
      </c>
      <c r="H99" s="174">
        <v>0</v>
      </c>
      <c r="I99" s="174">
        <v>0</v>
      </c>
      <c r="J99" s="174">
        <v>0</v>
      </c>
      <c r="K99" s="174">
        <v>0</v>
      </c>
      <c r="L99" s="174">
        <v>0</v>
      </c>
      <c r="M99" s="174">
        <v>0</v>
      </c>
      <c r="N99" s="174">
        <v>0</v>
      </c>
      <c r="O99" s="174">
        <v>0</v>
      </c>
      <c r="P99" s="174">
        <v>0</v>
      </c>
      <c r="Q99" s="174">
        <v>0</v>
      </c>
      <c r="R99" s="174">
        <v>0</v>
      </c>
      <c r="S99" s="174">
        <v>0</v>
      </c>
      <c r="T99" s="174">
        <v>0</v>
      </c>
      <c r="U99" s="174">
        <v>0</v>
      </c>
      <c r="V99" s="174">
        <v>0</v>
      </c>
      <c r="W99" s="174">
        <v>0</v>
      </c>
      <c r="X99" s="174">
        <v>0</v>
      </c>
      <c r="Y99" s="174">
        <v>0</v>
      </c>
      <c r="Z99" s="174">
        <v>0</v>
      </c>
      <c r="AA99" s="174">
        <v>0</v>
      </c>
      <c r="AB99" s="174">
        <v>0</v>
      </c>
      <c r="AC99" s="174">
        <v>6.9090909090909099E-6</v>
      </c>
      <c r="AD99" s="174">
        <v>9.8585858585858597E-6</v>
      </c>
      <c r="AE99" s="174">
        <v>1.01010101010101E-5</v>
      </c>
      <c r="AF99" s="174">
        <v>1.01010101010101E-5</v>
      </c>
      <c r="AG99" s="174">
        <v>8.3262626262626302E-5</v>
      </c>
      <c r="AH99" s="174">
        <v>1.3593555555555599E-4</v>
      </c>
      <c r="AI99" s="174">
        <v>2.2069696969697001E-4</v>
      </c>
      <c r="AJ99" s="174">
        <v>3.8992929292929298E-4</v>
      </c>
      <c r="AK99" s="174">
        <v>1.2020808080808101E-3</v>
      </c>
      <c r="AL99" s="174">
        <v>1.3808536009445099E-3</v>
      </c>
      <c r="AM99" s="174">
        <v>1.53476940234604E-3</v>
      </c>
      <c r="AN99" s="174">
        <v>1.43722867191142E-3</v>
      </c>
      <c r="AO99" s="174">
        <v>3.5232553844817601E-3</v>
      </c>
      <c r="AP99" s="174">
        <v>5.9494331703107001E-3</v>
      </c>
      <c r="AQ99" s="174">
        <v>5.9873698471126302E-3</v>
      </c>
      <c r="AR99" s="174">
        <v>8.8919760801136304E-3</v>
      </c>
      <c r="AS99" s="174">
        <v>1.0058635237790801E-2</v>
      </c>
      <c r="AT99" s="174">
        <v>1.3944352977857699E-2</v>
      </c>
      <c r="AU99" s="174">
        <v>1.53673553246347E-2</v>
      </c>
      <c r="AV99" s="174">
        <v>1.8259420422560999E-2</v>
      </c>
      <c r="AW99" s="174">
        <v>1.9279813375528899E-2</v>
      </c>
      <c r="AX99" s="174">
        <v>1.8635311660654401E-2</v>
      </c>
      <c r="AY99" s="174">
        <v>2.0258517147691901E-2</v>
      </c>
      <c r="AZ99" s="174">
        <v>2.1530468906351401E-2</v>
      </c>
      <c r="BA99" s="174">
        <v>2.1100348707689599E-2</v>
      </c>
      <c r="BB99" s="174">
        <v>1.8777603189272699E-2</v>
      </c>
      <c r="BC99" s="174">
        <v>1.84974303727908E-2</v>
      </c>
      <c r="BD99" s="174">
        <v>2.0098993299130001E-2</v>
      </c>
      <c r="BE99" s="175">
        <v>2.0447545374608599E-2</v>
      </c>
      <c r="BF99" s="132">
        <v>1.45621455169127E-2</v>
      </c>
      <c r="BG99" s="132">
        <v>3.7236028857775799E-2</v>
      </c>
      <c r="BH99" s="132">
        <v>1.44683803081321E-3</v>
      </c>
    </row>
    <row r="100" spans="1:60">
      <c r="A100" s="136" t="s">
        <v>343</v>
      </c>
      <c r="B100" s="174">
        <v>0</v>
      </c>
      <c r="C100" s="174">
        <v>0</v>
      </c>
      <c r="D100" s="174">
        <v>0</v>
      </c>
      <c r="E100" s="174">
        <v>0</v>
      </c>
      <c r="F100" s="174">
        <v>0</v>
      </c>
      <c r="G100" s="174">
        <v>0</v>
      </c>
      <c r="H100" s="174">
        <v>0</v>
      </c>
      <c r="I100" s="174">
        <v>0</v>
      </c>
      <c r="J100" s="174">
        <v>0</v>
      </c>
      <c r="K100" s="174">
        <v>0</v>
      </c>
      <c r="L100" s="174">
        <v>0</v>
      </c>
      <c r="M100" s="174">
        <v>0</v>
      </c>
      <c r="N100" s="174">
        <v>0</v>
      </c>
      <c r="O100" s="174">
        <v>0</v>
      </c>
      <c r="P100" s="174">
        <v>0</v>
      </c>
      <c r="Q100" s="174">
        <v>0</v>
      </c>
      <c r="R100" s="174">
        <v>0</v>
      </c>
      <c r="S100" s="174">
        <v>0</v>
      </c>
      <c r="T100" s="174">
        <v>0</v>
      </c>
      <c r="U100" s="174">
        <v>0</v>
      </c>
      <c r="V100" s="174">
        <v>0</v>
      </c>
      <c r="W100" s="174">
        <v>0</v>
      </c>
      <c r="X100" s="174">
        <v>0</v>
      </c>
      <c r="Y100" s="174">
        <v>0</v>
      </c>
      <c r="Z100" s="174">
        <v>0</v>
      </c>
      <c r="AA100" s="174">
        <v>0</v>
      </c>
      <c r="AB100" s="174">
        <v>0</v>
      </c>
      <c r="AC100" s="174">
        <v>0</v>
      </c>
      <c r="AD100" s="174">
        <v>0</v>
      </c>
      <c r="AE100" s="174">
        <v>0</v>
      </c>
      <c r="AF100" s="174">
        <v>0</v>
      </c>
      <c r="AG100" s="174">
        <v>0</v>
      </c>
      <c r="AH100" s="174">
        <v>0</v>
      </c>
      <c r="AI100" s="174">
        <v>0</v>
      </c>
      <c r="AJ100" s="174">
        <v>0</v>
      </c>
      <c r="AK100" s="174">
        <v>0</v>
      </c>
      <c r="AL100" s="174">
        <v>0</v>
      </c>
      <c r="AM100" s="174">
        <v>0</v>
      </c>
      <c r="AN100" s="174">
        <v>0</v>
      </c>
      <c r="AO100" s="174">
        <v>0</v>
      </c>
      <c r="AP100" s="174">
        <v>0</v>
      </c>
      <c r="AQ100" s="174">
        <v>0</v>
      </c>
      <c r="AR100" s="174">
        <v>0</v>
      </c>
      <c r="AS100" s="174">
        <v>0</v>
      </c>
      <c r="AT100" s="174">
        <v>0</v>
      </c>
      <c r="AU100" s="174">
        <v>0</v>
      </c>
      <c r="AV100" s="174">
        <v>0</v>
      </c>
      <c r="AW100" s="174">
        <v>1.76181818181818E-4</v>
      </c>
      <c r="AX100" s="174">
        <v>1.39517240127826E-3</v>
      </c>
      <c r="AY100" s="174">
        <v>2.8709751400791701E-3</v>
      </c>
      <c r="AZ100" s="174">
        <v>5.4514809248349004E-3</v>
      </c>
      <c r="BA100" s="174">
        <v>8.3119655470116401E-3</v>
      </c>
      <c r="BB100" s="174">
        <v>1.5866116136485899E-2</v>
      </c>
      <c r="BC100" s="174">
        <v>2.53370684210526E-2</v>
      </c>
      <c r="BD100" s="174">
        <v>2.8064647828091101E-2</v>
      </c>
      <c r="BE100" s="175">
        <v>2.4265813047869799E-2</v>
      </c>
      <c r="BF100" s="132">
        <v>-0.13772254829445699</v>
      </c>
      <c r="BG100" s="132">
        <v>0</v>
      </c>
      <c r="BH100" s="132">
        <v>1.71701299706413E-3</v>
      </c>
    </row>
    <row r="101" spans="1:60">
      <c r="A101" s="136" t="s">
        <v>344</v>
      </c>
      <c r="B101" s="174">
        <v>0</v>
      </c>
      <c r="C101" s="174">
        <v>0</v>
      </c>
      <c r="D101" s="174">
        <v>0</v>
      </c>
      <c r="E101" s="174">
        <v>0</v>
      </c>
      <c r="F101" s="174">
        <v>0</v>
      </c>
      <c r="G101" s="174">
        <v>0</v>
      </c>
      <c r="H101" s="174">
        <v>0</v>
      </c>
      <c r="I101" s="174">
        <v>0</v>
      </c>
      <c r="J101" s="174">
        <v>0</v>
      </c>
      <c r="K101" s="174">
        <v>0</v>
      </c>
      <c r="L101" s="174">
        <v>0</v>
      </c>
      <c r="M101" s="174">
        <v>0</v>
      </c>
      <c r="N101" s="174">
        <v>0</v>
      </c>
      <c r="O101" s="174">
        <v>0</v>
      </c>
      <c r="P101" s="174">
        <v>0</v>
      </c>
      <c r="Q101" s="174">
        <v>0</v>
      </c>
      <c r="R101" s="174">
        <v>0</v>
      </c>
      <c r="S101" s="174">
        <v>0</v>
      </c>
      <c r="T101" s="174">
        <v>0</v>
      </c>
      <c r="U101" s="174">
        <v>0</v>
      </c>
      <c r="V101" s="174">
        <v>0</v>
      </c>
      <c r="W101" s="174">
        <v>0</v>
      </c>
      <c r="X101" s="174">
        <v>0</v>
      </c>
      <c r="Y101" s="174">
        <v>0</v>
      </c>
      <c r="Z101" s="174">
        <v>0</v>
      </c>
      <c r="AA101" s="174">
        <v>0</v>
      </c>
      <c r="AB101" s="174">
        <v>0</v>
      </c>
      <c r="AC101" s="174">
        <v>0</v>
      </c>
      <c r="AD101" s="174">
        <v>0</v>
      </c>
      <c r="AE101" s="174">
        <v>0</v>
      </c>
      <c r="AF101" s="174">
        <v>0</v>
      </c>
      <c r="AG101" s="174">
        <v>0</v>
      </c>
      <c r="AH101" s="174">
        <v>0</v>
      </c>
      <c r="AI101" s="174">
        <v>0</v>
      </c>
      <c r="AJ101" s="174">
        <v>0</v>
      </c>
      <c r="AK101" s="174">
        <v>0</v>
      </c>
      <c r="AL101" s="174">
        <v>0</v>
      </c>
      <c r="AM101" s="174">
        <v>0</v>
      </c>
      <c r="AN101" s="174">
        <v>0</v>
      </c>
      <c r="AO101" s="174">
        <v>0</v>
      </c>
      <c r="AP101" s="174">
        <v>1.6916183544303799E-4</v>
      </c>
      <c r="AQ101" s="174">
        <v>5.1226132075471702E-4</v>
      </c>
      <c r="AR101" s="174">
        <v>5.5311412499999999E-4</v>
      </c>
      <c r="AS101" s="174">
        <v>5.8335763975155301E-4</v>
      </c>
      <c r="AT101" s="174">
        <v>6.0848666666666598E-4</v>
      </c>
      <c r="AU101" s="174">
        <v>5.7930680981595098E-4</v>
      </c>
      <c r="AV101" s="174">
        <v>8.2287878048780403E-4</v>
      </c>
      <c r="AW101" s="174">
        <v>6.9859799999999895E-4</v>
      </c>
      <c r="AX101" s="174">
        <v>6.0513343373493902E-4</v>
      </c>
      <c r="AY101" s="174">
        <v>1.39305125748503E-3</v>
      </c>
      <c r="AZ101" s="174">
        <v>6.8159132142857097E-3</v>
      </c>
      <c r="BA101" s="174">
        <v>8.8289057396449596E-3</v>
      </c>
      <c r="BB101" s="174">
        <v>9.8420220000000006E-3</v>
      </c>
      <c r="BC101" s="174">
        <v>1.03156272089474E-2</v>
      </c>
      <c r="BD101" s="174">
        <v>9.2857523965587906E-3</v>
      </c>
      <c r="BE101" s="175">
        <v>9.1165518367346907E-3</v>
      </c>
      <c r="BF101" s="132">
        <v>-2.09039788172477E-2</v>
      </c>
      <c r="BG101" s="132">
        <v>0.31327780116075599</v>
      </c>
      <c r="BH101" s="132">
        <v>6.4507370765623301E-4</v>
      </c>
    </row>
    <row r="102" spans="1:60">
      <c r="A102" s="136" t="s">
        <v>345</v>
      </c>
      <c r="B102" s="174">
        <v>0</v>
      </c>
      <c r="C102" s="174">
        <v>0</v>
      </c>
      <c r="D102" s="174">
        <v>0</v>
      </c>
      <c r="E102" s="174">
        <v>0</v>
      </c>
      <c r="F102" s="174">
        <v>0</v>
      </c>
      <c r="G102" s="174">
        <v>0</v>
      </c>
      <c r="H102" s="174">
        <v>0</v>
      </c>
      <c r="I102" s="174">
        <v>0</v>
      </c>
      <c r="J102" s="174">
        <v>0</v>
      </c>
      <c r="K102" s="174">
        <v>0</v>
      </c>
      <c r="L102" s="174">
        <v>0</v>
      </c>
      <c r="M102" s="174">
        <v>0</v>
      </c>
      <c r="N102" s="174">
        <v>0</v>
      </c>
      <c r="O102" s="174">
        <v>0</v>
      </c>
      <c r="P102" s="174">
        <v>0</v>
      </c>
      <c r="Q102" s="174">
        <v>0</v>
      </c>
      <c r="R102" s="174">
        <v>0</v>
      </c>
      <c r="S102" s="174">
        <v>0</v>
      </c>
      <c r="T102" s="174">
        <v>0</v>
      </c>
      <c r="U102" s="174">
        <v>0</v>
      </c>
      <c r="V102" s="174">
        <v>0</v>
      </c>
      <c r="W102" s="174">
        <v>0</v>
      </c>
      <c r="X102" s="174">
        <v>0</v>
      </c>
      <c r="Y102" s="174">
        <v>0</v>
      </c>
      <c r="Z102" s="174">
        <v>0</v>
      </c>
      <c r="AA102" s="174">
        <v>0</v>
      </c>
      <c r="AB102" s="174">
        <v>0</v>
      </c>
      <c r="AC102" s="174">
        <v>0</v>
      </c>
      <c r="AD102" s="174">
        <v>0</v>
      </c>
      <c r="AE102" s="174">
        <v>0</v>
      </c>
      <c r="AF102" s="174">
        <v>0</v>
      </c>
      <c r="AG102" s="174">
        <v>0</v>
      </c>
      <c r="AH102" s="174">
        <v>0</v>
      </c>
      <c r="AI102" s="174">
        <v>0</v>
      </c>
      <c r="AJ102" s="174">
        <v>0</v>
      </c>
      <c r="AK102" s="174">
        <v>0</v>
      </c>
      <c r="AL102" s="174">
        <v>0</v>
      </c>
      <c r="AM102" s="174">
        <v>0</v>
      </c>
      <c r="AN102" s="174">
        <v>0</v>
      </c>
      <c r="AO102" s="174">
        <v>0</v>
      </c>
      <c r="AP102" s="174">
        <v>0</v>
      </c>
      <c r="AQ102" s="174">
        <v>0</v>
      </c>
      <c r="AR102" s="174">
        <v>0</v>
      </c>
      <c r="AS102" s="174">
        <v>0</v>
      </c>
      <c r="AT102" s="174">
        <v>0</v>
      </c>
      <c r="AU102" s="174">
        <v>0</v>
      </c>
      <c r="AV102" s="174">
        <v>0</v>
      </c>
      <c r="AW102" s="174">
        <v>0</v>
      </c>
      <c r="AX102" s="174">
        <v>0</v>
      </c>
      <c r="AY102" s="174">
        <v>0</v>
      </c>
      <c r="AZ102" s="174">
        <v>0</v>
      </c>
      <c r="BA102" s="174">
        <v>0</v>
      </c>
      <c r="BB102" s="174">
        <v>0</v>
      </c>
      <c r="BC102" s="174">
        <v>0</v>
      </c>
      <c r="BD102" s="174">
        <v>0</v>
      </c>
      <c r="BE102" s="175">
        <v>0</v>
      </c>
      <c r="BF102" s="132">
        <v>0</v>
      </c>
      <c r="BG102" s="132">
        <v>0</v>
      </c>
      <c r="BH102" s="132">
        <v>0</v>
      </c>
    </row>
    <row r="103" spans="1:60">
      <c r="A103" s="136" t="s">
        <v>346</v>
      </c>
      <c r="B103" s="174">
        <v>0</v>
      </c>
      <c r="C103" s="174">
        <v>0</v>
      </c>
      <c r="D103" s="174">
        <v>0</v>
      </c>
      <c r="E103" s="174">
        <v>0</v>
      </c>
      <c r="F103" s="174">
        <v>0</v>
      </c>
      <c r="G103" s="174">
        <v>0</v>
      </c>
      <c r="H103" s="174">
        <v>0</v>
      </c>
      <c r="I103" s="174">
        <v>0</v>
      </c>
      <c r="J103" s="174">
        <v>0</v>
      </c>
      <c r="K103" s="174">
        <v>0</v>
      </c>
      <c r="L103" s="174">
        <v>0</v>
      </c>
      <c r="M103" s="174">
        <v>0</v>
      </c>
      <c r="N103" s="174">
        <v>0</v>
      </c>
      <c r="O103" s="174">
        <v>0</v>
      </c>
      <c r="P103" s="174">
        <v>0</v>
      </c>
      <c r="Q103" s="174">
        <v>0</v>
      </c>
      <c r="R103" s="174">
        <v>0</v>
      </c>
      <c r="S103" s="174">
        <v>0</v>
      </c>
      <c r="T103" s="174">
        <v>0</v>
      </c>
      <c r="U103" s="174">
        <v>0</v>
      </c>
      <c r="V103" s="174">
        <v>0</v>
      </c>
      <c r="W103" s="174">
        <v>0</v>
      </c>
      <c r="X103" s="174">
        <v>0</v>
      </c>
      <c r="Y103" s="174">
        <v>0</v>
      </c>
      <c r="Z103" s="174">
        <v>0</v>
      </c>
      <c r="AA103" s="174">
        <v>0</v>
      </c>
      <c r="AB103" s="174">
        <v>0</v>
      </c>
      <c r="AC103" s="174">
        <v>0</v>
      </c>
      <c r="AD103" s="174">
        <v>1.0000000000000001E-5</v>
      </c>
      <c r="AE103" s="174">
        <v>1.0000000000000001E-5</v>
      </c>
      <c r="AF103" s="174">
        <v>0</v>
      </c>
      <c r="AG103" s="174">
        <v>0</v>
      </c>
      <c r="AH103" s="174">
        <v>1.0000000000000001E-5</v>
      </c>
      <c r="AI103" s="174">
        <v>2.0000000000000002E-5</v>
      </c>
      <c r="AJ103" s="174">
        <v>5.8390000000000002E-5</v>
      </c>
      <c r="AK103" s="174">
        <v>1.6684999999999999E-4</v>
      </c>
      <c r="AL103" s="174">
        <v>1.25082467532468E-4</v>
      </c>
      <c r="AM103" s="174">
        <v>1.46889870967742E-4</v>
      </c>
      <c r="AN103" s="174">
        <v>2.43868269230769E-4</v>
      </c>
      <c r="AO103" s="174">
        <v>4.6233286624203798E-4</v>
      </c>
      <c r="AP103" s="174">
        <v>1.25777620253165E-3</v>
      </c>
      <c r="AQ103" s="174">
        <v>2.2989549056603802E-3</v>
      </c>
      <c r="AR103" s="174">
        <v>3.5920670625E-3</v>
      </c>
      <c r="AS103" s="174">
        <v>4.1436771428571403E-3</v>
      </c>
      <c r="AT103" s="174">
        <v>6.4727783333333299E-3</v>
      </c>
      <c r="AU103" s="174">
        <v>7.6683036809815901E-3</v>
      </c>
      <c r="AV103" s="174">
        <v>8.0500763414634094E-3</v>
      </c>
      <c r="AW103" s="174">
        <v>8.4637745454545395E-3</v>
      </c>
      <c r="AX103" s="174">
        <v>1.05826136746988E-2</v>
      </c>
      <c r="AY103" s="174">
        <v>1.0495222814371199E-2</v>
      </c>
      <c r="AZ103" s="174">
        <v>1.222578375E-2</v>
      </c>
      <c r="BA103" s="174">
        <v>1.5237914148106499E-2</v>
      </c>
      <c r="BB103" s="174">
        <v>1.9521128934000001E-2</v>
      </c>
      <c r="BC103" s="174">
        <v>2.2054180083801798E-2</v>
      </c>
      <c r="BD103" s="174">
        <v>2.3883029721489299E-2</v>
      </c>
      <c r="BE103" s="175">
        <v>2.78846761795918E-2</v>
      </c>
      <c r="BF103" s="132">
        <v>0.16436184454167199</v>
      </c>
      <c r="BG103" s="132">
        <v>0.139462057792551</v>
      </c>
      <c r="BH103" s="132">
        <v>1.9730783932453899E-3</v>
      </c>
    </row>
    <row r="104" spans="1:60">
      <c r="A104" s="136" t="s">
        <v>347</v>
      </c>
      <c r="B104" s="174">
        <v>0</v>
      </c>
      <c r="C104" s="174">
        <v>0</v>
      </c>
      <c r="D104" s="174">
        <v>0</v>
      </c>
      <c r="E104" s="174">
        <v>0</v>
      </c>
      <c r="F104" s="174">
        <v>0</v>
      </c>
      <c r="G104" s="174">
        <v>0</v>
      </c>
      <c r="H104" s="174">
        <v>0</v>
      </c>
      <c r="I104" s="174">
        <v>0</v>
      </c>
      <c r="J104" s="174">
        <v>0</v>
      </c>
      <c r="K104" s="174">
        <v>0</v>
      </c>
      <c r="L104" s="174">
        <v>0</v>
      </c>
      <c r="M104" s="174">
        <v>0</v>
      </c>
      <c r="N104" s="174">
        <v>0</v>
      </c>
      <c r="O104" s="174">
        <v>0</v>
      </c>
      <c r="P104" s="174">
        <v>0</v>
      </c>
      <c r="Q104" s="174">
        <v>0</v>
      </c>
      <c r="R104" s="174">
        <v>0</v>
      </c>
      <c r="S104" s="174">
        <v>0</v>
      </c>
      <c r="T104" s="174">
        <v>0</v>
      </c>
      <c r="U104" s="174">
        <v>0</v>
      </c>
      <c r="V104" s="174">
        <v>0</v>
      </c>
      <c r="W104" s="174">
        <v>0</v>
      </c>
      <c r="X104" s="174">
        <v>0</v>
      </c>
      <c r="Y104" s="174">
        <v>0</v>
      </c>
      <c r="Z104" s="174">
        <v>0</v>
      </c>
      <c r="AA104" s="174">
        <v>0</v>
      </c>
      <c r="AB104" s="174">
        <v>0</v>
      </c>
      <c r="AC104" s="174">
        <v>0</v>
      </c>
      <c r="AD104" s="174">
        <v>0</v>
      </c>
      <c r="AE104" s="174">
        <v>0</v>
      </c>
      <c r="AF104" s="174">
        <v>0</v>
      </c>
      <c r="AG104" s="174">
        <v>0</v>
      </c>
      <c r="AH104" s="174">
        <v>0</v>
      </c>
      <c r="AI104" s="174">
        <v>0</v>
      </c>
      <c r="AJ104" s="174">
        <v>3.4999999999999997E-5</v>
      </c>
      <c r="AK104" s="174">
        <v>3.4E-5</v>
      </c>
      <c r="AL104" s="174">
        <v>3.4772727272727303E-5</v>
      </c>
      <c r="AM104" s="174">
        <v>3.5592207979354802E-5</v>
      </c>
      <c r="AN104" s="174">
        <v>3.34025143384615E-5</v>
      </c>
      <c r="AO104" s="174">
        <v>2.6368103419108301E-5</v>
      </c>
      <c r="AP104" s="174">
        <v>2.32961533974683E-5</v>
      </c>
      <c r="AQ104" s="174">
        <v>2.2187372558490602E-5</v>
      </c>
      <c r="AR104" s="174">
        <v>2.2048701479999999E-5</v>
      </c>
      <c r="AS104" s="174">
        <v>3.0806659855900602E-5</v>
      </c>
      <c r="AT104" s="174">
        <v>3.3069225066666697E-5</v>
      </c>
      <c r="AU104" s="174">
        <v>4.9900008871656403E-4</v>
      </c>
      <c r="AV104" s="174">
        <v>8.5475173451707298E-4</v>
      </c>
      <c r="AW104" s="174">
        <v>1.36130819537454E-3</v>
      </c>
      <c r="AX104" s="174">
        <v>2.16210886889638E-3</v>
      </c>
      <c r="AY104" s="174">
        <v>2.4961331271664698E-3</v>
      </c>
      <c r="AZ104" s="174">
        <v>3.1256625000000001E-3</v>
      </c>
      <c r="BA104" s="174">
        <v>3.12219585798816E-3</v>
      </c>
      <c r="BB104" s="174">
        <v>3.3012900000000001E-3</v>
      </c>
      <c r="BC104" s="174">
        <v>2.91961578947368E-3</v>
      </c>
      <c r="BD104" s="174">
        <v>2.9088511265874602E-3</v>
      </c>
      <c r="BE104" s="175">
        <v>5.6846463226234304E-3</v>
      </c>
      <c r="BF104" s="132">
        <v>0.94891875017356697</v>
      </c>
      <c r="BG104" s="132">
        <v>0.56469519066638496</v>
      </c>
      <c r="BH104" s="132">
        <v>4.0223715563959302E-4</v>
      </c>
    </row>
    <row r="105" spans="1:60">
      <c r="A105" s="136" t="s">
        <v>348</v>
      </c>
      <c r="B105" s="174">
        <v>0</v>
      </c>
      <c r="C105" s="174">
        <v>0</v>
      </c>
      <c r="D105" s="174">
        <v>0</v>
      </c>
      <c r="E105" s="174">
        <v>0</v>
      </c>
      <c r="F105" s="174">
        <v>0</v>
      </c>
      <c r="G105" s="174">
        <v>0</v>
      </c>
      <c r="H105" s="174">
        <v>0</v>
      </c>
      <c r="I105" s="174">
        <v>0</v>
      </c>
      <c r="J105" s="174">
        <v>0</v>
      </c>
      <c r="K105" s="174">
        <v>0</v>
      </c>
      <c r="L105" s="174">
        <v>0</v>
      </c>
      <c r="M105" s="174">
        <v>0</v>
      </c>
      <c r="N105" s="174">
        <v>0</v>
      </c>
      <c r="O105" s="174">
        <v>0</v>
      </c>
      <c r="P105" s="174">
        <v>0</v>
      </c>
      <c r="Q105" s="174">
        <v>0</v>
      </c>
      <c r="R105" s="174">
        <v>0</v>
      </c>
      <c r="S105" s="174">
        <v>0</v>
      </c>
      <c r="T105" s="174">
        <v>0</v>
      </c>
      <c r="U105" s="174">
        <v>0</v>
      </c>
      <c r="V105" s="174">
        <v>0</v>
      </c>
      <c r="W105" s="174">
        <v>0</v>
      </c>
      <c r="X105" s="174">
        <v>0</v>
      </c>
      <c r="Y105" s="174">
        <v>0</v>
      </c>
      <c r="Z105" s="174">
        <v>0</v>
      </c>
      <c r="AA105" s="174">
        <v>0</v>
      </c>
      <c r="AB105" s="174">
        <v>0</v>
      </c>
      <c r="AC105" s="174">
        <v>0</v>
      </c>
      <c r="AD105" s="174">
        <v>0</v>
      </c>
      <c r="AE105" s="174">
        <v>0</v>
      </c>
      <c r="AF105" s="174">
        <v>0</v>
      </c>
      <c r="AG105" s="174">
        <v>0</v>
      </c>
      <c r="AH105" s="174">
        <v>0</v>
      </c>
      <c r="AI105" s="174">
        <v>0</v>
      </c>
      <c r="AJ105" s="174">
        <v>0</v>
      </c>
      <c r="AK105" s="174">
        <v>1.38286E-5</v>
      </c>
      <c r="AL105" s="174">
        <v>1.21493653831169E-4</v>
      </c>
      <c r="AM105" s="174">
        <v>1.5674700948387101E-4</v>
      </c>
      <c r="AN105" s="174">
        <v>2.33046657692308E-4</v>
      </c>
      <c r="AO105" s="174">
        <v>2.46094272802548E-4</v>
      </c>
      <c r="AP105" s="174">
        <v>8.8411172012658199E-4</v>
      </c>
      <c r="AQ105" s="174">
        <v>2.6565681758490599E-3</v>
      </c>
      <c r="AR105" s="174">
        <v>4.2030487231875004E-3</v>
      </c>
      <c r="AS105" s="174">
        <v>5.59034599695652E-3</v>
      </c>
      <c r="AT105" s="174">
        <v>7.4293347961111103E-3</v>
      </c>
      <c r="AU105" s="174">
        <v>9.6337228610429392E-3</v>
      </c>
      <c r="AV105" s="174">
        <v>1.3925581137987799E-2</v>
      </c>
      <c r="AW105" s="174">
        <v>1.3106707742181801E-2</v>
      </c>
      <c r="AX105" s="174">
        <v>1.5115732800180699E-2</v>
      </c>
      <c r="AY105" s="174">
        <v>1.3746952730479E-2</v>
      </c>
      <c r="AZ105" s="174">
        <v>1.38905394744643E-2</v>
      </c>
      <c r="BA105" s="174">
        <v>1.3191513753727801E-2</v>
      </c>
      <c r="BB105" s="174">
        <v>1.5502127616E-2</v>
      </c>
      <c r="BC105" s="174">
        <v>1.52717640110526E-2</v>
      </c>
      <c r="BD105" s="174">
        <v>1.6868071304022899E-2</v>
      </c>
      <c r="BE105" s="175">
        <v>2.0332616003395899E-2</v>
      </c>
      <c r="BF105" s="132">
        <v>0.20209726662242999</v>
      </c>
      <c r="BG105" s="132">
        <v>8.5454316003598596E-2</v>
      </c>
      <c r="BH105" s="132">
        <v>1.4387057987001899E-3</v>
      </c>
    </row>
    <row r="106" spans="1:60">
      <c r="A106" s="136" t="s">
        <v>349</v>
      </c>
      <c r="B106" s="174">
        <v>0</v>
      </c>
      <c r="C106" s="174">
        <v>0</v>
      </c>
      <c r="D106" s="174">
        <v>0</v>
      </c>
      <c r="E106" s="174">
        <v>0</v>
      </c>
      <c r="F106" s="174">
        <v>0</v>
      </c>
      <c r="G106" s="174">
        <v>0</v>
      </c>
      <c r="H106" s="174">
        <v>0</v>
      </c>
      <c r="I106" s="174">
        <v>0</v>
      </c>
      <c r="J106" s="174">
        <v>0</v>
      </c>
      <c r="K106" s="174">
        <v>0</v>
      </c>
      <c r="L106" s="174">
        <v>0</v>
      </c>
      <c r="M106" s="174">
        <v>0</v>
      </c>
      <c r="N106" s="174">
        <v>0</v>
      </c>
      <c r="O106" s="174">
        <v>0</v>
      </c>
      <c r="P106" s="174">
        <v>0</v>
      </c>
      <c r="Q106" s="174">
        <v>0</v>
      </c>
      <c r="R106" s="174">
        <v>0</v>
      </c>
      <c r="S106" s="174">
        <v>0</v>
      </c>
      <c r="T106" s="174">
        <v>0</v>
      </c>
      <c r="U106" s="174">
        <v>0</v>
      </c>
      <c r="V106" s="174">
        <v>0</v>
      </c>
      <c r="W106" s="174">
        <v>0</v>
      </c>
      <c r="X106" s="174">
        <v>0</v>
      </c>
      <c r="Y106" s="174">
        <v>0</v>
      </c>
      <c r="Z106" s="174">
        <v>0</v>
      </c>
      <c r="AA106" s="174">
        <v>0</v>
      </c>
      <c r="AB106" s="174">
        <v>0</v>
      </c>
      <c r="AC106" s="174">
        <v>0</v>
      </c>
      <c r="AD106" s="174">
        <v>0</v>
      </c>
      <c r="AE106" s="174">
        <v>0</v>
      </c>
      <c r="AF106" s="174">
        <v>0</v>
      </c>
      <c r="AG106" s="174">
        <v>0</v>
      </c>
      <c r="AH106" s="174">
        <v>0</v>
      </c>
      <c r="AI106" s="174">
        <v>0</v>
      </c>
      <c r="AJ106" s="174">
        <v>0</v>
      </c>
      <c r="AK106" s="174">
        <v>0</v>
      </c>
      <c r="AL106" s="174">
        <v>0</v>
      </c>
      <c r="AM106" s="174">
        <v>0</v>
      </c>
      <c r="AN106" s="174">
        <v>0</v>
      </c>
      <c r="AO106" s="174">
        <v>0</v>
      </c>
      <c r="AP106" s="174">
        <v>0</v>
      </c>
      <c r="AQ106" s="174">
        <v>1.2605660377358499E-6</v>
      </c>
      <c r="AR106" s="174">
        <v>3.7676250000000002E-6</v>
      </c>
      <c r="AS106" s="174">
        <v>4.5804968944099398E-6</v>
      </c>
      <c r="AT106" s="174">
        <v>9.4444444444444395E-6</v>
      </c>
      <c r="AU106" s="174">
        <v>3.6832638036809803E-5</v>
      </c>
      <c r="AV106" s="174">
        <v>4.6646341463414598E-5</v>
      </c>
      <c r="AW106" s="174">
        <v>1.59296181818182E-4</v>
      </c>
      <c r="AX106" s="174">
        <v>3.2379224096385499E-3</v>
      </c>
      <c r="AY106" s="174">
        <v>3.6280239520958099E-3</v>
      </c>
      <c r="AZ106" s="174">
        <v>2.9871428571428501E-3</v>
      </c>
      <c r="BA106" s="174">
        <v>3.1233727810650899E-3</v>
      </c>
      <c r="BB106" s="174">
        <v>9.9810000000000003E-3</v>
      </c>
      <c r="BC106" s="174">
        <v>1.46826315789474E-2</v>
      </c>
      <c r="BD106" s="174">
        <v>1.9987405930268699E-2</v>
      </c>
      <c r="BE106" s="175">
        <v>1.9913982806443201E-2</v>
      </c>
      <c r="BF106" s="132">
        <v>-6.3956730233074603E-3</v>
      </c>
      <c r="BG106" s="132">
        <v>1.15059187973814</v>
      </c>
      <c r="BH106" s="132">
        <v>1.40908393361979E-3</v>
      </c>
    </row>
    <row r="107" spans="1:60">
      <c r="A107" s="136" t="s">
        <v>350</v>
      </c>
      <c r="B107" s="174">
        <v>0</v>
      </c>
      <c r="C107" s="174">
        <v>0</v>
      </c>
      <c r="D107" s="174">
        <v>0</v>
      </c>
      <c r="E107" s="174">
        <v>0</v>
      </c>
      <c r="F107" s="174">
        <v>0</v>
      </c>
      <c r="G107" s="174">
        <v>0</v>
      </c>
      <c r="H107" s="174">
        <v>0</v>
      </c>
      <c r="I107" s="174">
        <v>0</v>
      </c>
      <c r="J107" s="174">
        <v>0</v>
      </c>
      <c r="K107" s="174">
        <v>0</v>
      </c>
      <c r="L107" s="174">
        <v>0</v>
      </c>
      <c r="M107" s="174">
        <v>0</v>
      </c>
      <c r="N107" s="174">
        <v>0</v>
      </c>
      <c r="O107" s="174">
        <v>0</v>
      </c>
      <c r="P107" s="174">
        <v>0</v>
      </c>
      <c r="Q107" s="174">
        <v>0</v>
      </c>
      <c r="R107" s="174">
        <v>0</v>
      </c>
      <c r="S107" s="174">
        <v>0</v>
      </c>
      <c r="T107" s="174">
        <v>0</v>
      </c>
      <c r="U107" s="174">
        <v>0</v>
      </c>
      <c r="V107" s="174">
        <v>0</v>
      </c>
      <c r="W107" s="174">
        <v>0</v>
      </c>
      <c r="X107" s="174">
        <v>0</v>
      </c>
      <c r="Y107" s="174">
        <v>0</v>
      </c>
      <c r="Z107" s="174">
        <v>0</v>
      </c>
      <c r="AA107" s="174">
        <v>0</v>
      </c>
      <c r="AB107" s="174">
        <v>0</v>
      </c>
      <c r="AC107" s="174">
        <v>0</v>
      </c>
      <c r="AD107" s="174">
        <v>0</v>
      </c>
      <c r="AE107" s="174">
        <v>0</v>
      </c>
      <c r="AF107" s="174">
        <v>0</v>
      </c>
      <c r="AG107" s="174">
        <v>0</v>
      </c>
      <c r="AH107" s="174">
        <v>0</v>
      </c>
      <c r="AI107" s="174">
        <v>0</v>
      </c>
      <c r="AJ107" s="174">
        <v>0</v>
      </c>
      <c r="AK107" s="174">
        <v>0</v>
      </c>
      <c r="AL107" s="174">
        <v>0</v>
      </c>
      <c r="AM107" s="174">
        <v>0</v>
      </c>
      <c r="AN107" s="174">
        <v>0</v>
      </c>
      <c r="AO107" s="174">
        <v>0</v>
      </c>
      <c r="AP107" s="174">
        <v>0</v>
      </c>
      <c r="AQ107" s="174">
        <v>0</v>
      </c>
      <c r="AR107" s="174">
        <v>0</v>
      </c>
      <c r="AS107" s="174">
        <v>1.61552795031056E-5</v>
      </c>
      <c r="AT107" s="174">
        <v>1.09555555555556E-4</v>
      </c>
      <c r="AU107" s="174">
        <v>3.8203067484662601E-4</v>
      </c>
      <c r="AV107" s="174">
        <v>3.7970121951219502E-4</v>
      </c>
      <c r="AW107" s="174">
        <v>3.7740000000000001E-4</v>
      </c>
      <c r="AX107" s="174">
        <v>6.3504216867469796E-4</v>
      </c>
      <c r="AY107" s="174">
        <v>6.3123952095808301E-4</v>
      </c>
      <c r="AZ107" s="174">
        <v>1.6092321428571399E-3</v>
      </c>
      <c r="BA107" s="174">
        <v>1.8993727810650901E-3</v>
      </c>
      <c r="BB107" s="174">
        <v>2.4146279999999998E-3</v>
      </c>
      <c r="BC107" s="174">
        <v>2.7757698783842798E-3</v>
      </c>
      <c r="BD107" s="174">
        <v>4.3110377151515999E-6</v>
      </c>
      <c r="BE107" s="175">
        <v>6.92297058537762E-6</v>
      </c>
      <c r="BF107" s="132">
        <v>0.60148340640443998</v>
      </c>
      <c r="BG107" s="132">
        <v>-0.27640635884905601</v>
      </c>
      <c r="BH107" s="132">
        <v>4.8985914669072095E-7</v>
      </c>
    </row>
    <row r="108" spans="1:60">
      <c r="A108" s="136" t="s">
        <v>351</v>
      </c>
      <c r="B108" s="174">
        <v>0</v>
      </c>
      <c r="C108" s="174">
        <v>0</v>
      </c>
      <c r="D108" s="174">
        <v>0</v>
      </c>
      <c r="E108" s="174">
        <v>0</v>
      </c>
      <c r="F108" s="174">
        <v>0</v>
      </c>
      <c r="G108" s="174">
        <v>0</v>
      </c>
      <c r="H108" s="174">
        <v>0</v>
      </c>
      <c r="I108" s="174">
        <v>0</v>
      </c>
      <c r="J108" s="174">
        <v>0</v>
      </c>
      <c r="K108" s="174">
        <v>0</v>
      </c>
      <c r="L108" s="174">
        <v>0</v>
      </c>
      <c r="M108" s="174">
        <v>0</v>
      </c>
      <c r="N108" s="174">
        <v>0</v>
      </c>
      <c r="O108" s="174">
        <v>0</v>
      </c>
      <c r="P108" s="174">
        <v>0</v>
      </c>
      <c r="Q108" s="174">
        <v>0</v>
      </c>
      <c r="R108" s="174">
        <v>0</v>
      </c>
      <c r="S108" s="174">
        <v>0</v>
      </c>
      <c r="T108" s="174">
        <v>0</v>
      </c>
      <c r="U108" s="174">
        <v>0</v>
      </c>
      <c r="V108" s="174">
        <v>0</v>
      </c>
      <c r="W108" s="174">
        <v>0</v>
      </c>
      <c r="X108" s="174">
        <v>0</v>
      </c>
      <c r="Y108" s="174">
        <v>0</v>
      </c>
      <c r="Z108" s="174">
        <v>0</v>
      </c>
      <c r="AA108" s="174">
        <v>0</v>
      </c>
      <c r="AB108" s="174">
        <v>0</v>
      </c>
      <c r="AC108" s="174">
        <v>0</v>
      </c>
      <c r="AD108" s="174">
        <v>0</v>
      </c>
      <c r="AE108" s="174">
        <v>0</v>
      </c>
      <c r="AF108" s="174">
        <v>0</v>
      </c>
      <c r="AG108" s="174">
        <v>1.6402179999999999E-5</v>
      </c>
      <c r="AH108" s="174">
        <v>4.9170920000000002E-5</v>
      </c>
      <c r="AI108" s="174">
        <v>5.8542070000000001E-5</v>
      </c>
      <c r="AJ108" s="174">
        <v>5.8160669999999998E-5</v>
      </c>
      <c r="AK108" s="174">
        <v>7.3720489976158204E-5</v>
      </c>
      <c r="AL108" s="174">
        <v>6.8659713677611699E-5</v>
      </c>
      <c r="AM108" s="174">
        <v>8.1336665589369002E-5</v>
      </c>
      <c r="AN108" s="174">
        <v>4.7104669015544002E-5</v>
      </c>
      <c r="AO108" s="174">
        <v>1.12541742219715E-4</v>
      </c>
      <c r="AP108" s="174">
        <v>1.7075882622706199E-4</v>
      </c>
      <c r="AQ108" s="174">
        <v>2.7348131263054001E-4</v>
      </c>
      <c r="AR108" s="174">
        <v>3.9068913371785E-4</v>
      </c>
      <c r="AS108" s="174">
        <v>4.24798198510615E-4</v>
      </c>
      <c r="AT108" s="174">
        <v>5.4853657267119602E-4</v>
      </c>
      <c r="AU108" s="174">
        <v>6.3547077217087895E-4</v>
      </c>
      <c r="AV108" s="174">
        <v>5.4841720309112697E-4</v>
      </c>
      <c r="AW108" s="174">
        <v>6.810243732854E-4</v>
      </c>
      <c r="AX108" s="174">
        <v>1.11113704946848E-3</v>
      </c>
      <c r="AY108" s="174">
        <v>1.8148888311504401E-3</v>
      </c>
      <c r="AZ108" s="174">
        <v>2.1411800344226101E-3</v>
      </c>
      <c r="BA108" s="174">
        <v>2.16013067925467E-3</v>
      </c>
      <c r="BB108" s="174">
        <v>2.25275901501419E-3</v>
      </c>
      <c r="BC108" s="174">
        <v>3.9248715442669101E-3</v>
      </c>
      <c r="BD108" s="174">
        <v>4.11001471803889E-3</v>
      </c>
      <c r="BE108" s="175">
        <v>4.0947967731954499E-3</v>
      </c>
      <c r="BF108" s="132">
        <v>-6.4247736275034901E-3</v>
      </c>
      <c r="BG108" s="132">
        <v>0.22310510502177699</v>
      </c>
      <c r="BH108" s="132">
        <v>2.8974175586216598E-4</v>
      </c>
    </row>
    <row r="109" spans="1:60" s="125" customFormat="1">
      <c r="A109" s="133" t="s">
        <v>352</v>
      </c>
      <c r="B109" s="176">
        <v>0</v>
      </c>
      <c r="C109" s="176">
        <v>0</v>
      </c>
      <c r="D109" s="176">
        <v>0</v>
      </c>
      <c r="E109" s="176">
        <v>0</v>
      </c>
      <c r="F109" s="176">
        <v>0</v>
      </c>
      <c r="G109" s="176">
        <v>0</v>
      </c>
      <c r="H109" s="176">
        <v>0</v>
      </c>
      <c r="I109" s="176">
        <v>0</v>
      </c>
      <c r="J109" s="176">
        <v>0</v>
      </c>
      <c r="K109" s="176">
        <v>0</v>
      </c>
      <c r="L109" s="176">
        <v>0</v>
      </c>
      <c r="M109" s="176">
        <v>0</v>
      </c>
      <c r="N109" s="176">
        <v>0</v>
      </c>
      <c r="O109" s="176">
        <v>0</v>
      </c>
      <c r="P109" s="176">
        <v>0</v>
      </c>
      <c r="Q109" s="176">
        <v>0</v>
      </c>
      <c r="R109" s="176">
        <v>0</v>
      </c>
      <c r="S109" s="176">
        <v>0</v>
      </c>
      <c r="T109" s="176">
        <v>0</v>
      </c>
      <c r="U109" s="176">
        <v>0</v>
      </c>
      <c r="V109" s="176">
        <v>0</v>
      </c>
      <c r="W109" s="176">
        <v>0</v>
      </c>
      <c r="X109" s="176">
        <v>0</v>
      </c>
      <c r="Y109" s="176">
        <v>0</v>
      </c>
      <c r="Z109" s="176">
        <v>0</v>
      </c>
      <c r="AA109" s="176">
        <v>3.2323232323232303E-4</v>
      </c>
      <c r="AB109" s="176">
        <v>1.2200090909090899E-3</v>
      </c>
      <c r="AC109" s="176">
        <v>2.2047404040403998E-3</v>
      </c>
      <c r="AD109" s="176">
        <v>3.1183666666666698E-3</v>
      </c>
      <c r="AE109" s="176">
        <v>5.8358808080808096E-3</v>
      </c>
      <c r="AF109" s="176">
        <v>1.12160131313131E-2</v>
      </c>
      <c r="AG109" s="176">
        <v>9.9120506648484891E-3</v>
      </c>
      <c r="AH109" s="176">
        <v>1.2139500414949499E-2</v>
      </c>
      <c r="AI109" s="176">
        <v>1.48955016659596E-2</v>
      </c>
      <c r="AJ109" s="176">
        <v>2.0532490063939399E-2</v>
      </c>
      <c r="AK109" s="176">
        <v>2.5639469797046899E-2</v>
      </c>
      <c r="AL109" s="176">
        <v>3.4945690970814597E-2</v>
      </c>
      <c r="AM109" s="176">
        <v>4.0145356563991E-2</v>
      </c>
      <c r="AN109" s="176">
        <v>5.2381667040929801E-2</v>
      </c>
      <c r="AO109" s="176">
        <v>8.9526375171712899E-2</v>
      </c>
      <c r="AP109" s="176">
        <v>0.11638839377685101</v>
      </c>
      <c r="AQ109" s="176">
        <v>0.17869059694828801</v>
      </c>
      <c r="AR109" s="176">
        <v>0.235267444149863</v>
      </c>
      <c r="AS109" s="176">
        <v>0.34287104801857898</v>
      </c>
      <c r="AT109" s="176">
        <v>0.51800868370915099</v>
      </c>
      <c r="AU109" s="176">
        <v>0.76485166086490797</v>
      </c>
      <c r="AV109" s="176">
        <v>1.05934856141279</v>
      </c>
      <c r="AW109" s="176">
        <v>1.3698004699591</v>
      </c>
      <c r="AX109" s="176">
        <v>1.7371227677204799</v>
      </c>
      <c r="AY109" s="176">
        <v>1.9630970733436299</v>
      </c>
      <c r="AZ109" s="176">
        <v>2.21358262778385</v>
      </c>
      <c r="BA109" s="176">
        <v>2.8174417083919199</v>
      </c>
      <c r="BB109" s="176">
        <v>3.48388000404019</v>
      </c>
      <c r="BC109" s="176">
        <v>4.1332525721630597</v>
      </c>
      <c r="BD109" s="176">
        <v>4.5407023196952903</v>
      </c>
      <c r="BE109" s="176">
        <v>5.0859435379167399</v>
      </c>
      <c r="BF109" s="135">
        <v>0.11701828488543201</v>
      </c>
      <c r="BG109" s="135">
        <v>0.242449080798634</v>
      </c>
      <c r="BH109" s="135">
        <v>0.35987383318705601</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721" t="s">
        <v>353</v>
      </c>
      <c r="B111" s="722">
        <v>0</v>
      </c>
      <c r="C111" s="722">
        <v>0</v>
      </c>
      <c r="D111" s="722">
        <v>0</v>
      </c>
      <c r="E111" s="722">
        <v>0</v>
      </c>
      <c r="F111" s="722">
        <v>0</v>
      </c>
      <c r="G111" s="722">
        <v>0</v>
      </c>
      <c r="H111" s="722">
        <v>0</v>
      </c>
      <c r="I111" s="722">
        <v>0</v>
      </c>
      <c r="J111" s="722">
        <v>0</v>
      </c>
      <c r="K111" s="722">
        <v>0</v>
      </c>
      <c r="L111" s="722">
        <v>0</v>
      </c>
      <c r="M111" s="722">
        <v>0</v>
      </c>
      <c r="N111" s="722">
        <v>0</v>
      </c>
      <c r="O111" s="722">
        <v>3.0000000000000001E-5</v>
      </c>
      <c r="P111" s="722">
        <v>6.0000000000000002E-5</v>
      </c>
      <c r="Q111" s="722">
        <v>1.05E-4</v>
      </c>
      <c r="R111" s="722">
        <v>1.05E-4</v>
      </c>
      <c r="S111" s="722">
        <v>1.85E-4</v>
      </c>
      <c r="T111" s="722">
        <v>3.2794949494949498E-4</v>
      </c>
      <c r="U111" s="722">
        <v>4.4755555555555602E-4</v>
      </c>
      <c r="V111" s="722">
        <v>6.4220202020201999E-4</v>
      </c>
      <c r="W111" s="722">
        <v>1.38831313131313E-3</v>
      </c>
      <c r="X111" s="722">
        <v>1.95376767676768E-3</v>
      </c>
      <c r="Y111" s="722">
        <v>3.3157979797979798E-3</v>
      </c>
      <c r="Z111" s="722">
        <v>2.6497767676767699E-2</v>
      </c>
      <c r="AA111" s="722">
        <v>3.6324705158989903E-2</v>
      </c>
      <c r="AB111" s="722">
        <v>4.0867066747070697E-2</v>
      </c>
      <c r="AC111" s="722">
        <v>4.7332120191515198E-2</v>
      </c>
      <c r="AD111" s="722">
        <v>5.6975688193939403E-2</v>
      </c>
      <c r="AE111" s="722">
        <v>7.1229298442424205E-2</v>
      </c>
      <c r="AF111" s="722">
        <v>8.2619234436363598E-2</v>
      </c>
      <c r="AG111" s="722">
        <v>9.2046006605959602E-2</v>
      </c>
      <c r="AH111" s="722">
        <v>0.12017816469777801</v>
      </c>
      <c r="AI111" s="722">
        <v>0.15921260267805001</v>
      </c>
      <c r="AJ111" s="722">
        <v>0.21216174006609401</v>
      </c>
      <c r="AK111" s="722">
        <v>0.314204345641309</v>
      </c>
      <c r="AL111" s="722">
        <v>0.381411632981346</v>
      </c>
      <c r="AM111" s="722">
        <v>0.51655546090104398</v>
      </c>
      <c r="AN111" s="722">
        <v>0.61701560776651598</v>
      </c>
      <c r="AO111" s="722">
        <v>0.82947627016087799</v>
      </c>
      <c r="AP111" s="722">
        <v>1.00790086094658</v>
      </c>
      <c r="AQ111" s="722">
        <v>1.2784566070814101</v>
      </c>
      <c r="AR111" s="722">
        <v>1.6321525592989099</v>
      </c>
      <c r="AS111" s="722">
        <v>2.0963855222709</v>
      </c>
      <c r="AT111" s="722">
        <v>2.6068605261579498</v>
      </c>
      <c r="AU111" s="722">
        <v>3.25209499119791</v>
      </c>
      <c r="AV111" s="722">
        <v>4.1084706751821196</v>
      </c>
      <c r="AW111" s="722">
        <v>4.91968645252856</v>
      </c>
      <c r="AX111" s="722">
        <v>5.8572460123364802</v>
      </c>
      <c r="AY111" s="722">
        <v>6.4663650718975001</v>
      </c>
      <c r="AZ111" s="722">
        <v>7.5719489468527401</v>
      </c>
      <c r="BA111" s="722">
        <v>8.7112894377298709</v>
      </c>
      <c r="BB111" s="722">
        <v>10.2627985413828</v>
      </c>
      <c r="BC111" s="722">
        <v>11.358867951096901</v>
      </c>
      <c r="BD111" s="722">
        <v>12.642105779090601</v>
      </c>
      <c r="BE111" s="722">
        <v>14.1325738881192</v>
      </c>
      <c r="BF111" s="723">
        <v>0.114842775763799</v>
      </c>
      <c r="BG111" s="723">
        <v>0.17103577358488101</v>
      </c>
      <c r="BH111" s="723">
        <v>1</v>
      </c>
    </row>
    <row r="112" spans="1:60">
      <c r="A112" s="124" t="s">
        <v>354</v>
      </c>
      <c r="B112" s="174">
        <v>0</v>
      </c>
      <c r="C112" s="174">
        <v>0</v>
      </c>
      <c r="D112" s="174">
        <v>0</v>
      </c>
      <c r="E112" s="174">
        <v>0</v>
      </c>
      <c r="F112" s="174">
        <v>0</v>
      </c>
      <c r="G112" s="174">
        <v>0</v>
      </c>
      <c r="H112" s="174">
        <v>0</v>
      </c>
      <c r="I112" s="174">
        <v>0</v>
      </c>
      <c r="J112" s="174">
        <v>0</v>
      </c>
      <c r="K112" s="174">
        <v>0</v>
      </c>
      <c r="L112" s="174">
        <v>0</v>
      </c>
      <c r="M112" s="174">
        <v>0</v>
      </c>
      <c r="N112" s="174">
        <v>0</v>
      </c>
      <c r="O112" s="174">
        <v>3.0000000000000001E-5</v>
      </c>
      <c r="P112" s="174">
        <v>6.0000000000000002E-5</v>
      </c>
      <c r="Q112" s="174">
        <v>1.05E-4</v>
      </c>
      <c r="R112" s="174">
        <v>1.05E-4</v>
      </c>
      <c r="S112" s="174">
        <v>1.85E-4</v>
      </c>
      <c r="T112" s="174">
        <v>3.2794949494949498E-4</v>
      </c>
      <c r="U112" s="174">
        <v>4.4755555555555602E-4</v>
      </c>
      <c r="V112" s="174">
        <v>6.4220202020201999E-4</v>
      </c>
      <c r="W112" s="174">
        <v>1.38831313131313E-3</v>
      </c>
      <c r="X112" s="174">
        <v>1.95376767676768E-3</v>
      </c>
      <c r="Y112" s="174">
        <v>3.3157979797979798E-3</v>
      </c>
      <c r="Z112" s="174">
        <v>2.6497767676767699E-2</v>
      </c>
      <c r="AA112" s="174">
        <v>3.5981371825656597E-2</v>
      </c>
      <c r="AB112" s="174">
        <v>3.9637057656161601E-2</v>
      </c>
      <c r="AC112" s="174">
        <v>4.5124288878383802E-2</v>
      </c>
      <c r="AD112" s="174">
        <v>5.3855331628282897E-2</v>
      </c>
      <c r="AE112" s="174">
        <v>6.5330225715151499E-2</v>
      </c>
      <c r="AF112" s="174">
        <v>7.1336382921212096E-2</v>
      </c>
      <c r="AG112" s="174">
        <v>8.1799812048484799E-2</v>
      </c>
      <c r="AH112" s="174">
        <v>0.107132380262626</v>
      </c>
      <c r="AI112" s="174">
        <v>0.14355326609899</v>
      </c>
      <c r="AJ112" s="174">
        <v>0.19077280968787899</v>
      </c>
      <c r="AK112" s="174">
        <v>0.28760837586666699</v>
      </c>
      <c r="AL112" s="174">
        <v>0.34551910809303399</v>
      </c>
      <c r="AM112" s="174">
        <v>0.47798358447401801</v>
      </c>
      <c r="AN112" s="174">
        <v>0.57113189266818198</v>
      </c>
      <c r="AO112" s="174">
        <v>0.75249125350665902</v>
      </c>
      <c r="AP112" s="174">
        <v>0.91620084922679401</v>
      </c>
      <c r="AQ112" s="174">
        <v>1.13221509681883</v>
      </c>
      <c r="AR112" s="174">
        <v>1.4397083253624201</v>
      </c>
      <c r="AS112" s="174">
        <v>1.79696367286368</v>
      </c>
      <c r="AT112" s="174">
        <v>2.1445193531713702</v>
      </c>
      <c r="AU112" s="174">
        <v>2.5299361802092699</v>
      </c>
      <c r="AV112" s="174">
        <v>3.0909137533214599</v>
      </c>
      <c r="AW112" s="174">
        <v>3.5562286677489898</v>
      </c>
      <c r="AX112" s="174">
        <v>4.0908769678306198</v>
      </c>
      <c r="AY112" s="174">
        <v>4.3885266091913699</v>
      </c>
      <c r="AZ112" s="174">
        <v>5.0949293072775301</v>
      </c>
      <c r="BA112" s="174">
        <v>5.5040132908442203</v>
      </c>
      <c r="BB112" s="174">
        <v>6.2859303231861103</v>
      </c>
      <c r="BC112" s="174">
        <v>6.6631553977716802</v>
      </c>
      <c r="BD112" s="174">
        <v>7.4063918046275496</v>
      </c>
      <c r="BE112" s="175">
        <v>8.2860581025303901</v>
      </c>
      <c r="BF112" s="132">
        <v>0.115714482503477</v>
      </c>
      <c r="BG112" s="132">
        <v>0.131951114216457</v>
      </c>
      <c r="BH112" s="132">
        <v>0.58630920086653404</v>
      </c>
    </row>
    <row r="113" spans="1:60">
      <c r="A113" s="124" t="s">
        <v>355</v>
      </c>
      <c r="B113" s="174">
        <v>0</v>
      </c>
      <c r="C113" s="174">
        <v>0</v>
      </c>
      <c r="D113" s="174">
        <v>0</v>
      </c>
      <c r="E113" s="174">
        <v>0</v>
      </c>
      <c r="F113" s="174">
        <v>0</v>
      </c>
      <c r="G113" s="174">
        <v>0</v>
      </c>
      <c r="H113" s="174">
        <v>0</v>
      </c>
      <c r="I113" s="174">
        <v>0</v>
      </c>
      <c r="J113" s="174">
        <v>0</v>
      </c>
      <c r="K113" s="174">
        <v>0</v>
      </c>
      <c r="L113" s="174">
        <v>0</v>
      </c>
      <c r="M113" s="174">
        <v>0</v>
      </c>
      <c r="N113" s="174">
        <v>0</v>
      </c>
      <c r="O113" s="174">
        <v>0</v>
      </c>
      <c r="P113" s="174">
        <v>0</v>
      </c>
      <c r="Q113" s="174">
        <v>0</v>
      </c>
      <c r="R113" s="174">
        <v>0</v>
      </c>
      <c r="S113" s="174">
        <v>0</v>
      </c>
      <c r="T113" s="174">
        <v>0</v>
      </c>
      <c r="U113" s="174">
        <v>0</v>
      </c>
      <c r="V113" s="174">
        <v>0</v>
      </c>
      <c r="W113" s="174">
        <v>0</v>
      </c>
      <c r="X113" s="174">
        <v>0</v>
      </c>
      <c r="Y113" s="174">
        <v>0</v>
      </c>
      <c r="Z113" s="174">
        <v>0</v>
      </c>
      <c r="AA113" s="174">
        <v>3.4333333333333302E-4</v>
      </c>
      <c r="AB113" s="174">
        <v>1.2300090909090899E-3</v>
      </c>
      <c r="AC113" s="174">
        <v>2.2078313131313099E-3</v>
      </c>
      <c r="AD113" s="174">
        <v>3.1203565656565701E-3</v>
      </c>
      <c r="AE113" s="174">
        <v>5.8990727272727299E-3</v>
      </c>
      <c r="AF113" s="174">
        <v>1.12828515151515E-2</v>
      </c>
      <c r="AG113" s="174">
        <v>1.02461945574747E-2</v>
      </c>
      <c r="AH113" s="174">
        <v>1.3045784435151499E-2</v>
      </c>
      <c r="AI113" s="174">
        <v>1.5659336579059598E-2</v>
      </c>
      <c r="AJ113" s="174">
        <v>2.1388930378215199E-2</v>
      </c>
      <c r="AK113" s="174">
        <v>2.6595969774642798E-2</v>
      </c>
      <c r="AL113" s="174">
        <v>3.5892524888312197E-2</v>
      </c>
      <c r="AM113" s="174">
        <v>3.8571876427026801E-2</v>
      </c>
      <c r="AN113" s="174">
        <v>4.5883715098333597E-2</v>
      </c>
      <c r="AO113" s="174">
        <v>7.6985016654219598E-2</v>
      </c>
      <c r="AP113" s="174">
        <v>9.1700011719785104E-2</v>
      </c>
      <c r="AQ113" s="174">
        <v>0.14624151026257801</v>
      </c>
      <c r="AR113" s="174">
        <v>0.19244423393648999</v>
      </c>
      <c r="AS113" s="174">
        <v>0.299421849407218</v>
      </c>
      <c r="AT113" s="174">
        <v>0.462341172986584</v>
      </c>
      <c r="AU113" s="174">
        <v>0.72215881098864199</v>
      </c>
      <c r="AV113" s="174">
        <v>1.0175569218606599</v>
      </c>
      <c r="AW113" s="174">
        <v>1.3634577847795699</v>
      </c>
      <c r="AX113" s="174">
        <v>1.76636904450585</v>
      </c>
      <c r="AY113" s="174">
        <v>2.0778384627061302</v>
      </c>
      <c r="AZ113" s="174">
        <v>2.47701963957521</v>
      </c>
      <c r="BA113" s="174">
        <v>3.2072761468856501</v>
      </c>
      <c r="BB113" s="174">
        <v>3.9768682181966399</v>
      </c>
      <c r="BC113" s="174">
        <v>4.6957125533252499</v>
      </c>
      <c r="BD113" s="174">
        <v>5.2357139744630201</v>
      </c>
      <c r="BE113" s="175">
        <v>5.8465157855887702</v>
      </c>
      <c r="BF113" s="132">
        <v>0.11360966759855901</v>
      </c>
      <c r="BG113" s="132">
        <v>0.27468047716671001</v>
      </c>
      <c r="BH113" s="132">
        <v>0.41369079913346601</v>
      </c>
    </row>
    <row r="114" spans="1:60">
      <c r="A114" s="141" t="s">
        <v>356</v>
      </c>
      <c r="B114" s="180">
        <v>0</v>
      </c>
      <c r="C114" s="180">
        <v>0</v>
      </c>
      <c r="D114" s="180">
        <v>0</v>
      </c>
      <c r="E114" s="180">
        <v>0</v>
      </c>
      <c r="F114" s="180">
        <v>0</v>
      </c>
      <c r="G114" s="180">
        <v>0</v>
      </c>
      <c r="H114" s="180">
        <v>0</v>
      </c>
      <c r="I114" s="180">
        <v>0</v>
      </c>
      <c r="J114" s="180">
        <v>0</v>
      </c>
      <c r="K114" s="180">
        <v>0</v>
      </c>
      <c r="L114" s="180">
        <v>0</v>
      </c>
      <c r="M114" s="180">
        <v>0</v>
      </c>
      <c r="N114" s="180">
        <v>0</v>
      </c>
      <c r="O114" s="180">
        <v>3.0000000000000001E-5</v>
      </c>
      <c r="P114" s="180">
        <v>6.0000000000000002E-5</v>
      </c>
      <c r="Q114" s="180">
        <v>1.05E-4</v>
      </c>
      <c r="R114" s="180">
        <v>1.05E-4</v>
      </c>
      <c r="S114" s="180">
        <v>1.85E-4</v>
      </c>
      <c r="T114" s="180">
        <v>3.01E-4</v>
      </c>
      <c r="U114" s="180">
        <v>3.8200000000000002E-4</v>
      </c>
      <c r="V114" s="180">
        <v>5.7399999999999997E-4</v>
      </c>
      <c r="W114" s="180">
        <v>1.3359999999999999E-3</v>
      </c>
      <c r="X114" s="180">
        <v>1.908E-3</v>
      </c>
      <c r="Y114" s="180">
        <v>3.297E-3</v>
      </c>
      <c r="Z114" s="180">
        <v>5.0639999999999999E-3</v>
      </c>
      <c r="AA114" s="180">
        <v>7.7046041488888902E-3</v>
      </c>
      <c r="AB114" s="180">
        <v>9.7102798783838401E-3</v>
      </c>
      <c r="AC114" s="180">
        <v>1.50204807975758E-2</v>
      </c>
      <c r="AD114" s="180">
        <v>2.06739881939394E-2</v>
      </c>
      <c r="AE114" s="180">
        <v>2.63462459171717E-2</v>
      </c>
      <c r="AF114" s="180">
        <v>3.47045344363636E-2</v>
      </c>
      <c r="AG114" s="180">
        <v>4.3389993866666698E-2</v>
      </c>
      <c r="AH114" s="180">
        <v>6.6259373999999996E-2</v>
      </c>
      <c r="AI114" s="180">
        <v>0.1028742762</v>
      </c>
      <c r="AJ114" s="180">
        <v>0.13352978090000001</v>
      </c>
      <c r="AK114" s="180">
        <v>0.21435586919999999</v>
      </c>
      <c r="AL114" s="180">
        <v>0.25689712943896098</v>
      </c>
      <c r="AM114" s="180">
        <v>0.34600197564645202</v>
      </c>
      <c r="AN114" s="180">
        <v>0.420974920330769</v>
      </c>
      <c r="AO114" s="180">
        <v>0.55541907010827996</v>
      </c>
      <c r="AP114" s="180">
        <v>0.65423257935337698</v>
      </c>
      <c r="AQ114" s="180">
        <v>0.75148500466145196</v>
      </c>
      <c r="AR114" s="180">
        <v>0.947819202598843</v>
      </c>
      <c r="AS114" s="180">
        <v>1.0683300381154299</v>
      </c>
      <c r="AT114" s="180">
        <v>1.16683958182875</v>
      </c>
      <c r="AU114" s="180">
        <v>1.3071615167700401</v>
      </c>
      <c r="AV114" s="180">
        <v>1.53477979326108</v>
      </c>
      <c r="AW114" s="180">
        <v>1.73760179646017</v>
      </c>
      <c r="AX114" s="180">
        <v>1.9311336812470901</v>
      </c>
      <c r="AY114" s="180">
        <v>2.02263691599489</v>
      </c>
      <c r="AZ114" s="180">
        <v>2.3961299257335602</v>
      </c>
      <c r="BA114" s="180">
        <v>2.4154495632811499</v>
      </c>
      <c r="BB114" s="180">
        <v>2.81060743031491</v>
      </c>
      <c r="BC114" s="180">
        <v>2.8676228713911098</v>
      </c>
      <c r="BD114" s="180">
        <v>3.24940143304614</v>
      </c>
      <c r="BE114" s="176">
        <v>3.5054199494629898</v>
      </c>
      <c r="BF114" s="143">
        <v>7.5841927000902504E-2</v>
      </c>
      <c r="BG114" s="143">
        <v>0.107845559978719</v>
      </c>
      <c r="BH114" s="143">
        <v>0.24803832459775099</v>
      </c>
    </row>
    <row r="116" spans="1:60">
      <c r="A116" s="124" t="s">
        <v>357</v>
      </c>
    </row>
    <row r="117" spans="1:60" s="124" customFormat="1">
      <c r="A117" s="475" t="s">
        <v>888</v>
      </c>
      <c r="BD117" s="125"/>
    </row>
    <row r="118" spans="1:60" s="124" customFormat="1">
      <c r="A118" s="124" t="s">
        <v>889</v>
      </c>
      <c r="BD118" s="125"/>
    </row>
    <row r="119" spans="1:60" s="124" customFormat="1">
      <c r="A119" s="124" t="s">
        <v>360</v>
      </c>
      <c r="BD119" s="125"/>
    </row>
    <row r="120" spans="1:60" s="124" customFormat="1">
      <c r="A120" s="124" t="s">
        <v>496</v>
      </c>
      <c r="BD120" s="125"/>
    </row>
    <row r="121" spans="1:60" s="124" customFormat="1">
      <c r="A121" s="124" t="s">
        <v>362</v>
      </c>
      <c r="BD121" s="125"/>
    </row>
    <row r="122" spans="1:60" s="124" customFormat="1">
      <c r="A122" s="124" t="s">
        <v>899</v>
      </c>
      <c r="BD122" s="125"/>
    </row>
    <row r="123" spans="1:60" s="124" customFormat="1">
      <c r="A123" s="124" t="s">
        <v>861</v>
      </c>
      <c r="BD123" s="125"/>
    </row>
    <row r="124" spans="1:60" s="124" customFormat="1">
      <c r="A124" s="125" t="s">
        <v>900</v>
      </c>
      <c r="BD124" s="125"/>
    </row>
    <row r="125" spans="1:60" s="124" customFormat="1">
      <c r="A125" s="125" t="s">
        <v>372</v>
      </c>
      <c r="BD125" s="125"/>
    </row>
  </sheetData>
  <mergeCells count="1">
    <mergeCell ref="BF2:BG2"/>
  </mergeCells>
  <conditionalFormatting sqref="BF4:BH53 BF55:BH114">
    <cfRule type="cellIs" dxfId="125" priority="2" operator="lessThanOrEqual">
      <formula>0</formula>
    </cfRule>
    <cfRule type="cellIs" dxfId="124" priority="3" operator="greaterThan">
      <formula>0</formula>
    </cfRule>
  </conditionalFormatting>
  <conditionalFormatting sqref="BF4:BH53 BF55:BH56">
    <cfRule type="cellIs" dxfId="123" priority="4" operator="lessThanOrEqual">
      <formula>0</formula>
    </cfRule>
    <cfRule type="cellIs" dxfId="122" priority="5" operator="greaterThan">
      <formula>0</formula>
    </cfRule>
  </conditionalFormatting>
  <conditionalFormatting sqref="BF54:BH54">
    <cfRule type="cellIs" dxfId="121" priority="6" operator="lessThanOrEqual">
      <formula>0</formula>
    </cfRule>
    <cfRule type="cellIs" dxfId="120" priority="7" operator="greaterThan">
      <formula>0</formula>
    </cfRule>
  </conditionalFormatting>
  <conditionalFormatting sqref="BF54:BH54">
    <cfRule type="cellIs" dxfId="119" priority="8" operator="lessThanOrEqual">
      <formula>0</formula>
    </cfRule>
    <cfRule type="cellIs" dxfId="118" priority="9" operator="greaterThan">
      <formula>0</formula>
    </cfRule>
  </conditionalFormatting>
  <hyperlinks>
    <hyperlink ref="L1" location="Contents!A1" display="Contents" xr:uid="{00000000-0004-0000-3F00-000000000000}"/>
    <hyperlink ref="BJ1" location="Contents!A1" display="Contents" xr:uid="{00000000-0004-0000-3F00-000001000000}"/>
  </hyperlinks>
  <pageMargins left="0.75" right="0.75" top="1" bottom="1" header="0.51180555555555496" footer="0.51180555555555496"/>
  <pageSetup paperSize="9" firstPageNumber="0"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MJ125"/>
  <sheetViews>
    <sheetView showGridLines="0" showRowColHeaders="0" zoomScaleNormal="100" workbookViewId="0">
      <pane xSplit="1" ySplit="3" topLeftCell="AX4" activePane="bottomRight" state="frozen"/>
      <selection pane="topRight" activeCell="AX1" sqref="AX1"/>
      <selection pane="bottomLeft" activeCell="A4" sqref="A4"/>
      <selection pane="bottomRight"/>
    </sheetView>
  </sheetViews>
  <sheetFormatPr defaultColWidth="9.21875" defaultRowHeight="10.5"/>
  <cols>
    <col min="1" max="1" width="30.6640625" style="124" customWidth="1"/>
    <col min="2" max="56" width="8.44140625" style="124" customWidth="1"/>
    <col min="57" max="57" width="8.44140625" style="125" customWidth="1"/>
    <col min="58" max="59" width="11.77734375" style="124" customWidth="1"/>
    <col min="60" max="1024" width="9.21875" style="124"/>
  </cols>
  <sheetData>
    <row r="1" spans="1:62" ht="13">
      <c r="A1" s="720" t="s">
        <v>918</v>
      </c>
      <c r="L1" s="27" t="s">
        <v>88</v>
      </c>
      <c r="BH1" s="127"/>
      <c r="BJ1" s="27" t="s">
        <v>88</v>
      </c>
    </row>
    <row r="2" spans="1:62">
      <c r="BF2" s="11" t="s">
        <v>251</v>
      </c>
      <c r="BG2" s="11"/>
      <c r="BH2" s="127" t="s">
        <v>252</v>
      </c>
    </row>
    <row r="3" spans="1:62">
      <c r="A3" s="124" t="s">
        <v>367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30">
        <v>0</v>
      </c>
      <c r="C5" s="130">
        <v>0</v>
      </c>
      <c r="D5" s="130">
        <v>0</v>
      </c>
      <c r="E5" s="130">
        <v>0</v>
      </c>
      <c r="F5" s="130">
        <v>0</v>
      </c>
      <c r="G5" s="130">
        <v>0</v>
      </c>
      <c r="H5" s="130">
        <v>0</v>
      </c>
      <c r="I5" s="130">
        <v>0</v>
      </c>
      <c r="J5" s="130">
        <v>0</v>
      </c>
      <c r="K5" s="130">
        <v>0</v>
      </c>
      <c r="L5" s="130">
        <v>0</v>
      </c>
      <c r="M5" s="130">
        <v>0.70699999999999996</v>
      </c>
      <c r="N5" s="130">
        <v>1.069</v>
      </c>
      <c r="O5" s="130">
        <v>1.1319999999999999</v>
      </c>
      <c r="P5" s="130">
        <v>1.345</v>
      </c>
      <c r="Q5" s="130">
        <v>1.3</v>
      </c>
      <c r="R5" s="130">
        <v>1.8979999999999999</v>
      </c>
      <c r="S5" s="130">
        <v>2.1389999999999998</v>
      </c>
      <c r="T5" s="130">
        <v>2.085</v>
      </c>
      <c r="U5" s="130">
        <v>2.3370000000000002</v>
      </c>
      <c r="V5" s="130">
        <v>1.677</v>
      </c>
      <c r="W5" s="130">
        <v>1.865</v>
      </c>
      <c r="X5" s="130">
        <v>2.3119999999999998</v>
      </c>
      <c r="Y5" s="130">
        <v>2.4849999999999999</v>
      </c>
      <c r="Z5" s="130">
        <v>3.4769999999999999</v>
      </c>
      <c r="AA5" s="130">
        <v>3.9540000000000002</v>
      </c>
      <c r="AB5" s="130">
        <v>3.984</v>
      </c>
      <c r="AC5" s="130">
        <v>4.4649999999999999</v>
      </c>
      <c r="AD5" s="130">
        <v>4.8170000000000002</v>
      </c>
      <c r="AE5" s="130">
        <v>5.7329999999999997</v>
      </c>
      <c r="AF5" s="130">
        <v>7.1378658026128097</v>
      </c>
      <c r="AG5" s="130">
        <v>7.5285148002853104</v>
      </c>
      <c r="AH5" s="130">
        <v>8.1682195203593899</v>
      </c>
      <c r="AI5" s="130">
        <v>8.9872537227519604</v>
      </c>
      <c r="AJ5" s="130">
        <v>8.9431481717846708</v>
      </c>
      <c r="AK5" s="130">
        <v>8.9170423017243508</v>
      </c>
      <c r="AL5" s="130">
        <v>9.6721492010160901</v>
      </c>
      <c r="AM5" s="130">
        <v>10.0461040587381</v>
      </c>
      <c r="AN5" s="130">
        <v>9.4172940473509001</v>
      </c>
      <c r="AO5" s="130">
        <v>9.8045263157894702</v>
      </c>
      <c r="AP5" s="130">
        <v>9.1542557894736802</v>
      </c>
      <c r="AQ5" s="130">
        <v>8.9376252631578996</v>
      </c>
      <c r="AR5" s="130">
        <v>8.9906568421052597</v>
      </c>
      <c r="AS5" s="130">
        <v>7.9789663157894699</v>
      </c>
      <c r="AT5" s="130">
        <v>8.9420568421052593</v>
      </c>
      <c r="AU5" s="130">
        <v>10.2975578947368</v>
      </c>
      <c r="AV5" s="130">
        <v>10.213784210526301</v>
      </c>
      <c r="AW5" s="130">
        <v>10.9138189473684</v>
      </c>
      <c r="AX5" s="130">
        <v>11.0356105263158</v>
      </c>
      <c r="AY5" s="130">
        <v>9.7952452631579003</v>
      </c>
      <c r="AZ5" s="130">
        <v>9.9871789473684203</v>
      </c>
      <c r="BA5" s="130">
        <v>11.359523157894699</v>
      </c>
      <c r="BB5" s="130">
        <v>6.5620599999999998</v>
      </c>
      <c r="BC5" s="130">
        <v>10.5416052631579</v>
      </c>
      <c r="BD5" s="130">
        <v>10.262021052631599</v>
      </c>
      <c r="BE5" s="131">
        <v>10.694889462744401</v>
      </c>
      <c r="BF5" s="132">
        <v>3.9334103738584397E-2</v>
      </c>
      <c r="BG5" s="132">
        <v>1.3863638114095999E-2</v>
      </c>
      <c r="BH5" s="132">
        <v>1.5276915270875701E-2</v>
      </c>
    </row>
    <row r="6" spans="1:62">
      <c r="A6" s="124" t="s">
        <v>256</v>
      </c>
      <c r="B6" s="130">
        <v>0</v>
      </c>
      <c r="C6" s="130">
        <v>0</v>
      </c>
      <c r="D6" s="130">
        <v>0</v>
      </c>
      <c r="E6" s="130">
        <v>0</v>
      </c>
      <c r="F6" s="130">
        <v>0</v>
      </c>
      <c r="G6" s="130">
        <v>0</v>
      </c>
      <c r="H6" s="130">
        <v>0</v>
      </c>
      <c r="I6" s="130">
        <v>0</v>
      </c>
      <c r="J6" s="130">
        <v>0.161</v>
      </c>
      <c r="K6" s="130">
        <v>0.46300000000000002</v>
      </c>
      <c r="L6" s="130">
        <v>0.51800000000000002</v>
      </c>
      <c r="M6" s="130">
        <v>0.57899999999999996</v>
      </c>
      <c r="N6" s="130">
        <v>0.59199999999999997</v>
      </c>
      <c r="O6" s="130">
        <v>0.59799999999999998</v>
      </c>
      <c r="P6" s="130">
        <v>1.0189999999999999</v>
      </c>
      <c r="Q6" s="130">
        <v>0.91500000000000004</v>
      </c>
      <c r="R6" s="130">
        <v>0.96399999999999997</v>
      </c>
      <c r="S6" s="130">
        <v>1.296</v>
      </c>
      <c r="T6" s="130">
        <v>1.353</v>
      </c>
      <c r="U6" s="130">
        <v>1.4239999999999999</v>
      </c>
      <c r="V6" s="130">
        <v>1.641</v>
      </c>
      <c r="W6" s="130">
        <v>3.3940000000000001</v>
      </c>
      <c r="X6" s="130">
        <v>4.4180000000000001</v>
      </c>
      <c r="Y6" s="130">
        <v>4.633</v>
      </c>
      <c r="Z6" s="130">
        <v>4.6749999999999998</v>
      </c>
      <c r="AA6" s="130">
        <v>5.1239999999999997</v>
      </c>
      <c r="AB6" s="130">
        <v>5.8325124753775404</v>
      </c>
      <c r="AC6" s="130">
        <v>6.3655229809586302</v>
      </c>
      <c r="AD6" s="130">
        <v>6.4997606697307901</v>
      </c>
      <c r="AE6" s="130">
        <v>6.2185254000069099</v>
      </c>
      <c r="AF6" s="130">
        <v>6.4144434806648896</v>
      </c>
      <c r="AG6" s="130">
        <v>6.1845551543007202</v>
      </c>
      <c r="AH6" s="130">
        <v>5.8832462245567996</v>
      </c>
      <c r="AI6" s="130">
        <v>6.1385860317240901</v>
      </c>
      <c r="AJ6" s="130">
        <v>6.06000131319764</v>
      </c>
      <c r="AK6" s="130">
        <v>6.35864510833881</v>
      </c>
      <c r="AL6" s="130">
        <v>6.2474970453053196</v>
      </c>
      <c r="AM6" s="130">
        <v>6.0710603683998698</v>
      </c>
      <c r="AN6" s="130">
        <v>6.9497125387019096</v>
      </c>
      <c r="AO6" s="130">
        <v>7.26183433594682</v>
      </c>
      <c r="AP6" s="130">
        <v>8.1375191400000002</v>
      </c>
      <c r="AQ6" s="130">
        <v>7.48738685</v>
      </c>
      <c r="AR6" s="130">
        <v>8.2499128410000004</v>
      </c>
      <c r="AS6" s="130">
        <v>7.8961580959999997</v>
      </c>
      <c r="AT6" s="130">
        <v>7.547069263</v>
      </c>
      <c r="AU6" s="130">
        <v>7.4460496530000002</v>
      </c>
      <c r="AV6" s="130">
        <v>7.3669244620000001</v>
      </c>
      <c r="AW6" s="130">
        <v>6.7609352139999999</v>
      </c>
      <c r="AX6" s="130">
        <v>7.3222607780000004</v>
      </c>
      <c r="AY6" s="130">
        <v>7.1366342889999999</v>
      </c>
      <c r="AZ6" s="130">
        <v>7.6321539899999999</v>
      </c>
      <c r="BA6" s="130">
        <v>7.6092914110000001</v>
      </c>
      <c r="BB6" s="130">
        <v>8.123817313</v>
      </c>
      <c r="BC6" s="130">
        <v>9.6340357401443502</v>
      </c>
      <c r="BD6" s="130">
        <v>8.2259451456974695</v>
      </c>
      <c r="BE6" s="131">
        <v>7.5960997901892604</v>
      </c>
      <c r="BF6" s="132">
        <v>-7.9091182228457999E-2</v>
      </c>
      <c r="BG6" s="132">
        <v>8.6505910270926502E-3</v>
      </c>
      <c r="BH6" s="132">
        <v>1.0850506991033499E-2</v>
      </c>
    </row>
    <row r="7" spans="1:62">
      <c r="A7" s="124" t="s">
        <v>92</v>
      </c>
      <c r="B7" s="130">
        <v>13.3322320956526</v>
      </c>
      <c r="C7" s="130">
        <v>14.0620068952729</v>
      </c>
      <c r="D7" s="130">
        <v>14.073570742648</v>
      </c>
      <c r="E7" s="130">
        <v>15.5460450961759</v>
      </c>
      <c r="F7" s="130">
        <v>16.227060376537199</v>
      </c>
      <c r="G7" s="130">
        <v>16.235902533954899</v>
      </c>
      <c r="H7" s="130">
        <v>16.584413973581299</v>
      </c>
      <c r="I7" s="130">
        <v>18.6729784402924</v>
      </c>
      <c r="J7" s="130">
        <v>19.9896917718543</v>
      </c>
      <c r="K7" s="130">
        <v>20.404264805821299</v>
      </c>
      <c r="L7" s="130">
        <v>19.754301961701302</v>
      </c>
      <c r="M7" s="130">
        <v>22.564753541853701</v>
      </c>
      <c r="N7" s="130">
        <v>23.536121862459201</v>
      </c>
      <c r="O7" s="130">
        <v>24.678786657309701</v>
      </c>
      <c r="P7" s="130">
        <v>25.756037242299399</v>
      </c>
      <c r="Q7" s="130">
        <v>26.6561163181232</v>
      </c>
      <c r="R7" s="130">
        <v>27.3776032732906</v>
      </c>
      <c r="S7" s="130">
        <v>26.405048945356</v>
      </c>
      <c r="T7" s="130">
        <v>29.804599164174299</v>
      </c>
      <c r="U7" s="130">
        <v>35.5953261351533</v>
      </c>
      <c r="V7" s="130">
        <v>36.3928944238884</v>
      </c>
      <c r="W7" s="130">
        <v>38.701672200672299</v>
      </c>
      <c r="X7" s="130">
        <v>42.665433175792899</v>
      </c>
      <c r="Y7" s="130">
        <v>42.394061259650698</v>
      </c>
      <c r="Z7" s="130">
        <v>48.8542678947368</v>
      </c>
      <c r="AA7" s="130">
        <v>57.459315263157897</v>
      </c>
      <c r="AB7" s="130">
        <v>60.551763157894698</v>
      </c>
      <c r="AC7" s="130">
        <v>64.815412105263107</v>
      </c>
      <c r="AD7" s="130">
        <v>66.924723684210505</v>
      </c>
      <c r="AE7" s="130">
        <v>66.354857368421094</v>
      </c>
      <c r="AF7" s="130">
        <v>63.265079473684203</v>
      </c>
      <c r="AG7" s="130">
        <v>64.825959999999995</v>
      </c>
      <c r="AH7" s="130">
        <v>65.820083684210502</v>
      </c>
      <c r="AI7" s="130">
        <v>65.617125789473704</v>
      </c>
      <c r="AJ7" s="130">
        <v>66.477720526315807</v>
      </c>
      <c r="AK7" s="130">
        <v>66.582822105263205</v>
      </c>
      <c r="AL7" s="130">
        <v>66.830435789473697</v>
      </c>
      <c r="AM7" s="130">
        <v>71.789356842105306</v>
      </c>
      <c r="AN7" s="130">
        <v>71.332139999999995</v>
      </c>
      <c r="AO7" s="130">
        <v>71.945372631579005</v>
      </c>
      <c r="AP7" s="130">
        <v>72.598060000000004</v>
      </c>
      <c r="AQ7" s="130">
        <v>73.082270526315796</v>
      </c>
      <c r="AR7" s="130">
        <v>73.869550526315805</v>
      </c>
      <c r="AS7" s="130">
        <v>73.551473684210507</v>
      </c>
      <c r="AT7" s="130">
        <v>73.159861052631598</v>
      </c>
      <c r="AU7" s="130">
        <v>75.061846315789495</v>
      </c>
      <c r="AV7" s="130">
        <v>75.775158947368396</v>
      </c>
      <c r="AW7" s="130">
        <v>77.036102105263097</v>
      </c>
      <c r="AX7" s="130">
        <v>80.665531578947395</v>
      </c>
      <c r="AY7" s="130">
        <v>84.070229473684194</v>
      </c>
      <c r="AZ7" s="130">
        <v>83.736265263157904</v>
      </c>
      <c r="BA7" s="130">
        <v>82.722566315789393</v>
      </c>
      <c r="BB7" s="130">
        <v>82.800321052631602</v>
      </c>
      <c r="BC7" s="130">
        <v>81.893206315789399</v>
      </c>
      <c r="BD7" s="130">
        <v>76.820543157894704</v>
      </c>
      <c r="BE7" s="131">
        <v>76.8254578947369</v>
      </c>
      <c r="BF7" s="132">
        <v>-2.6684383811208501E-3</v>
      </c>
      <c r="BG7" s="132">
        <v>4.8944558209287302E-3</v>
      </c>
      <c r="BH7" s="132">
        <v>0.10973989165503301</v>
      </c>
    </row>
    <row r="8" spans="1:62" s="125" customFormat="1">
      <c r="A8" s="133" t="s">
        <v>257</v>
      </c>
      <c r="B8" s="134">
        <v>13.3322320956526</v>
      </c>
      <c r="C8" s="134">
        <v>14.0620068952729</v>
      </c>
      <c r="D8" s="134">
        <v>14.073570742648</v>
      </c>
      <c r="E8" s="134">
        <v>15.5460450961759</v>
      </c>
      <c r="F8" s="134">
        <v>16.227060376537199</v>
      </c>
      <c r="G8" s="134">
        <v>16.235902533954899</v>
      </c>
      <c r="H8" s="134">
        <v>16.584413973581299</v>
      </c>
      <c r="I8" s="134">
        <v>18.6729784402924</v>
      </c>
      <c r="J8" s="134">
        <v>20.150691771854301</v>
      </c>
      <c r="K8" s="134">
        <v>20.8672648058213</v>
      </c>
      <c r="L8" s="134">
        <v>20.272301961701299</v>
      </c>
      <c r="M8" s="134">
        <v>23.850753541853699</v>
      </c>
      <c r="N8" s="134">
        <v>25.197121862459198</v>
      </c>
      <c r="O8" s="134">
        <v>26.408786657309701</v>
      </c>
      <c r="P8" s="134">
        <v>28.1200372422994</v>
      </c>
      <c r="Q8" s="134">
        <v>28.8711163181232</v>
      </c>
      <c r="R8" s="134">
        <v>30.239603273290601</v>
      </c>
      <c r="S8" s="134">
        <v>29.840048945355999</v>
      </c>
      <c r="T8" s="134">
        <v>33.242599164174301</v>
      </c>
      <c r="U8" s="134">
        <v>39.356326135153402</v>
      </c>
      <c r="V8" s="134">
        <v>39.710894423888398</v>
      </c>
      <c r="W8" s="134">
        <v>43.960672200672299</v>
      </c>
      <c r="X8" s="134">
        <v>49.395433175792903</v>
      </c>
      <c r="Y8" s="134">
        <v>49.5120612596507</v>
      </c>
      <c r="Z8" s="134">
        <v>57.006267894736801</v>
      </c>
      <c r="AA8" s="134">
        <v>66.537315263157893</v>
      </c>
      <c r="AB8" s="134">
        <v>70.368275633272305</v>
      </c>
      <c r="AC8" s="134">
        <v>75.645935086221797</v>
      </c>
      <c r="AD8" s="134">
        <v>78.241484353941303</v>
      </c>
      <c r="AE8" s="134">
        <v>78.306382768427994</v>
      </c>
      <c r="AF8" s="134">
        <v>76.817388756961904</v>
      </c>
      <c r="AG8" s="134">
        <v>78.539029954585999</v>
      </c>
      <c r="AH8" s="134">
        <v>79.871549429126702</v>
      </c>
      <c r="AI8" s="134">
        <v>80.742965543949694</v>
      </c>
      <c r="AJ8" s="134">
        <v>81.480870011298094</v>
      </c>
      <c r="AK8" s="134">
        <v>81.858509515326304</v>
      </c>
      <c r="AL8" s="134">
        <v>82.750082035795103</v>
      </c>
      <c r="AM8" s="134">
        <v>87.906521269243299</v>
      </c>
      <c r="AN8" s="134">
        <v>87.699146586052805</v>
      </c>
      <c r="AO8" s="134">
        <v>89.011733283315195</v>
      </c>
      <c r="AP8" s="134">
        <v>89.889834929473693</v>
      </c>
      <c r="AQ8" s="134">
        <v>89.507282639473701</v>
      </c>
      <c r="AR8" s="134">
        <v>91.110120209420998</v>
      </c>
      <c r="AS8" s="134">
        <v>89.426598096000006</v>
      </c>
      <c r="AT8" s="134">
        <v>89.648987157736897</v>
      </c>
      <c r="AU8" s="134">
        <v>92.805453863526296</v>
      </c>
      <c r="AV8" s="134">
        <v>93.355867619894696</v>
      </c>
      <c r="AW8" s="134">
        <v>94.710856266631595</v>
      </c>
      <c r="AX8" s="134">
        <v>99.023402883263103</v>
      </c>
      <c r="AY8" s="134">
        <v>101.002109025842</v>
      </c>
      <c r="AZ8" s="134">
        <v>101.355598200526</v>
      </c>
      <c r="BA8" s="134">
        <v>101.69138088468399</v>
      </c>
      <c r="BB8" s="134">
        <v>97.486198365631594</v>
      </c>
      <c r="BC8" s="134">
        <v>102.068847319092</v>
      </c>
      <c r="BD8" s="134">
        <v>95.308509356223794</v>
      </c>
      <c r="BE8" s="134">
        <v>95.116447147670499</v>
      </c>
      <c r="BF8" s="135">
        <v>-4.7418978089335297E-3</v>
      </c>
      <c r="BG8" s="135">
        <v>6.1404954815760301E-3</v>
      </c>
      <c r="BH8" s="135">
        <v>0.13586731391694201</v>
      </c>
    </row>
    <row r="9" spans="1:62">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1"/>
      <c r="BF9" s="132"/>
      <c r="BG9" s="132"/>
      <c r="BH9" s="132"/>
    </row>
    <row r="10" spans="1:62">
      <c r="A10" s="124" t="s">
        <v>258</v>
      </c>
      <c r="B10" s="130">
        <v>0</v>
      </c>
      <c r="C10" s="130">
        <v>0</v>
      </c>
      <c r="D10" s="130">
        <v>0</v>
      </c>
      <c r="E10" s="130">
        <v>0</v>
      </c>
      <c r="F10" s="130">
        <v>0</v>
      </c>
      <c r="G10" s="130">
        <v>4.7540991253644298E-2</v>
      </c>
      <c r="H10" s="130">
        <v>4.9864613702623899E-2</v>
      </c>
      <c r="I10" s="130">
        <v>6.4353151927437596E-2</v>
      </c>
      <c r="J10" s="130">
        <v>4.9042434402332399E-2</v>
      </c>
      <c r="K10" s="130">
        <v>5.0067671428571402E-2</v>
      </c>
      <c r="L10" s="130">
        <v>5.4922641509434003E-2</v>
      </c>
      <c r="M10" s="130">
        <v>5.0202791545189501E-2</v>
      </c>
      <c r="N10" s="130">
        <v>5.38551078167116E-2</v>
      </c>
      <c r="O10" s="130">
        <v>5.4136662087912103E-2</v>
      </c>
      <c r="P10" s="130">
        <v>8.4393763392857202E-2</v>
      </c>
      <c r="Q10" s="130">
        <v>8.6251567944250901E-2</v>
      </c>
      <c r="R10" s="130">
        <v>7.4722499999999997E-2</v>
      </c>
      <c r="S10" s="130">
        <v>9.5912465437788003E-2</v>
      </c>
      <c r="T10" s="130">
        <v>0.137314784053156</v>
      </c>
      <c r="U10" s="130">
        <v>9.7392791811846693E-2</v>
      </c>
      <c r="V10" s="130">
        <v>0.103321614285714</v>
      </c>
      <c r="W10" s="130">
        <v>0.107078920807453</v>
      </c>
      <c r="X10" s="130">
        <v>0.10815682330827101</v>
      </c>
      <c r="Y10" s="130">
        <v>0.12111604735152499</v>
      </c>
      <c r="Z10" s="130">
        <v>0.119376907894737</v>
      </c>
      <c r="AA10" s="130">
        <v>0.106763283730159</v>
      </c>
      <c r="AB10" s="130">
        <v>9.9600404312668506E-2</v>
      </c>
      <c r="AC10" s="130">
        <v>0.10186549450549399</v>
      </c>
      <c r="AD10" s="130">
        <v>0.107438402777778</v>
      </c>
      <c r="AE10" s="130">
        <v>0.119290037593985</v>
      </c>
      <c r="AF10" s="130">
        <v>0.115592457298137</v>
      </c>
      <c r="AG10" s="130">
        <v>0.35139749206349202</v>
      </c>
      <c r="AH10" s="130">
        <v>0.44563205</v>
      </c>
      <c r="AI10" s="130">
        <v>0.46388120300751901</v>
      </c>
      <c r="AJ10" s="130">
        <v>0.65045514285714301</v>
      </c>
      <c r="AK10" s="130">
        <v>0.67501431010452895</v>
      </c>
      <c r="AL10" s="130">
        <v>0.60932585025380703</v>
      </c>
      <c r="AM10" s="130">
        <v>0.85024863787375404</v>
      </c>
      <c r="AN10" s="130">
        <v>1.0140798583569399</v>
      </c>
      <c r="AO10" s="130">
        <v>0.90029509028730703</v>
      </c>
      <c r="AP10" s="130">
        <v>1.0740729008582499</v>
      </c>
      <c r="AQ10" s="130">
        <v>1.56741031456089</v>
      </c>
      <c r="AR10" s="130">
        <v>1.5757086957797799</v>
      </c>
      <c r="AS10" s="130">
        <v>1.6935363836722499</v>
      </c>
      <c r="AT10" s="130">
        <v>1.7287561618454901</v>
      </c>
      <c r="AU10" s="130">
        <v>2.0132548103458898</v>
      </c>
      <c r="AV10" s="130">
        <v>2.1902058280382399</v>
      </c>
      <c r="AW10" s="130">
        <v>2.4538216104798001</v>
      </c>
      <c r="AX10" s="130">
        <v>2.4573500501090901</v>
      </c>
      <c r="AY10" s="130">
        <v>2.30202525205828</v>
      </c>
      <c r="AZ10" s="130">
        <v>2.3782585978443098</v>
      </c>
      <c r="BA10" s="130">
        <v>1.96340864256076</v>
      </c>
      <c r="BB10" s="130">
        <v>2.3836545077078299</v>
      </c>
      <c r="BC10" s="130">
        <v>0.47301042127429099</v>
      </c>
      <c r="BD10" s="130">
        <v>0.62294456186886404</v>
      </c>
      <c r="BE10" s="131">
        <v>0.41394119113713701</v>
      </c>
      <c r="BF10" s="132">
        <v>-0.33732433101646198</v>
      </c>
      <c r="BG10" s="132">
        <v>-9.7033650805139093E-2</v>
      </c>
      <c r="BH10" s="132">
        <v>5.9128656973558803E-4</v>
      </c>
    </row>
    <row r="11" spans="1:62">
      <c r="A11" s="124" t="s">
        <v>259</v>
      </c>
      <c r="B11" s="130">
        <v>0</v>
      </c>
      <c r="C11" s="130">
        <v>0</v>
      </c>
      <c r="D11" s="130">
        <v>0</v>
      </c>
      <c r="E11" s="130">
        <v>0</v>
      </c>
      <c r="F11" s="130">
        <v>0</v>
      </c>
      <c r="G11" s="130">
        <v>0.51469149999999997</v>
      </c>
      <c r="H11" s="130">
        <v>0.63339524999999997</v>
      </c>
      <c r="I11" s="130">
        <v>0.71657018750000001</v>
      </c>
      <c r="J11" s="130">
        <v>0.75080037499999996</v>
      </c>
      <c r="K11" s="130">
        <v>0.78515179999999996</v>
      </c>
      <c r="L11" s="130">
        <v>0.86717757500000003</v>
      </c>
      <c r="M11" s="130">
        <v>0.86433772499999995</v>
      </c>
      <c r="N11" s="130">
        <v>1.1168454624999999</v>
      </c>
      <c r="O11" s="130">
        <v>1.331944075</v>
      </c>
      <c r="P11" s="130">
        <v>1.7760194</v>
      </c>
      <c r="Q11" s="130">
        <v>1.8055082625000001</v>
      </c>
      <c r="R11" s="130">
        <v>1.8736228749999999</v>
      </c>
      <c r="S11" s="130">
        <v>2.1784744749999998</v>
      </c>
      <c r="T11" s="130">
        <v>2.9844549499999999</v>
      </c>
      <c r="U11" s="130">
        <v>2.8516788874999999</v>
      </c>
      <c r="V11" s="130">
        <v>3.0671255885922299</v>
      </c>
      <c r="W11" s="130">
        <v>3.1939324238673099</v>
      </c>
      <c r="X11" s="130">
        <v>3.56569731472492</v>
      </c>
      <c r="Y11" s="130">
        <v>3.33978379409385</v>
      </c>
      <c r="Z11" s="130">
        <v>3.4031623385113301</v>
      </c>
      <c r="AA11" s="130">
        <v>3.8590624999999998</v>
      </c>
      <c r="AB11" s="130">
        <v>3.9996125624999999</v>
      </c>
      <c r="AC11" s="130">
        <v>4.9293607379452098</v>
      </c>
      <c r="AD11" s="130">
        <v>4.9839370332244401</v>
      </c>
      <c r="AE11" s="130">
        <v>5.3882236487774904</v>
      </c>
      <c r="AF11" s="130">
        <v>5.5937404889583098</v>
      </c>
      <c r="AG11" s="130">
        <v>6.75270962822204</v>
      </c>
      <c r="AH11" s="130">
        <v>7.3789509982126997</v>
      </c>
      <c r="AI11" s="130">
        <v>7.5052330121601196</v>
      </c>
      <c r="AJ11" s="130">
        <v>8.3760022809587191</v>
      </c>
      <c r="AK11" s="130">
        <v>7.8553629999999997</v>
      </c>
      <c r="AL11" s="130">
        <v>8.9904069999999994</v>
      </c>
      <c r="AM11" s="130">
        <v>10.226146964757699</v>
      </c>
      <c r="AN11" s="130">
        <v>11.894463</v>
      </c>
      <c r="AO11" s="130">
        <v>12.4750557048106</v>
      </c>
      <c r="AP11" s="130">
        <v>13.590939278459199</v>
      </c>
      <c r="AQ11" s="130">
        <v>14.8456589842885</v>
      </c>
      <c r="AR11" s="130">
        <v>18.063444083612801</v>
      </c>
      <c r="AS11" s="130">
        <v>19.786257301833999</v>
      </c>
      <c r="AT11" s="130">
        <v>22.8758721262415</v>
      </c>
      <c r="AU11" s="130">
        <v>31.942375451935799</v>
      </c>
      <c r="AV11" s="130">
        <v>32.629040719859098</v>
      </c>
      <c r="AW11" s="130">
        <v>35.765670860162899</v>
      </c>
      <c r="AX11" s="130">
        <v>40.971846093114998</v>
      </c>
      <c r="AY11" s="130">
        <v>47.079182789904799</v>
      </c>
      <c r="AZ11" s="130">
        <v>49.880320830909596</v>
      </c>
      <c r="BA11" s="130">
        <v>51.334699559582397</v>
      </c>
      <c r="BB11" s="130">
        <v>52.912105335732598</v>
      </c>
      <c r="BC11" s="130">
        <v>54.382234371391903</v>
      </c>
      <c r="BD11" s="130">
        <v>54.920876610949101</v>
      </c>
      <c r="BE11" s="131">
        <v>55.368073006968501</v>
      </c>
      <c r="BF11" s="132">
        <v>5.3880696427792696E-3</v>
      </c>
      <c r="BG11" s="132">
        <v>9.1530762845932298E-2</v>
      </c>
      <c r="BH11" s="132">
        <v>7.9089490638088997E-2</v>
      </c>
    </row>
    <row r="12" spans="1:62">
      <c r="A12" s="124" t="s">
        <v>260</v>
      </c>
      <c r="B12" s="130">
        <v>0</v>
      </c>
      <c r="C12" s="130">
        <v>0</v>
      </c>
      <c r="D12" s="130">
        <v>0</v>
      </c>
      <c r="E12" s="130">
        <v>0</v>
      </c>
      <c r="F12" s="130">
        <v>0</v>
      </c>
      <c r="G12" s="130">
        <v>0</v>
      </c>
      <c r="H12" s="130">
        <v>6.6000000000000003E-2</v>
      </c>
      <c r="I12" s="130">
        <v>5.7000000000000002E-2</v>
      </c>
      <c r="J12" s="130">
        <v>5.0999999999999997E-2</v>
      </c>
      <c r="K12" s="130">
        <v>4.5999999999999999E-2</v>
      </c>
      <c r="L12" s="130">
        <v>5.0999999999999997E-2</v>
      </c>
      <c r="M12" s="130">
        <v>7.2999999999999995E-2</v>
      </c>
      <c r="N12" s="130">
        <v>0.08</v>
      </c>
      <c r="O12" s="130">
        <v>9.0999999999999998E-2</v>
      </c>
      <c r="P12" s="130">
        <v>9.4E-2</v>
      </c>
      <c r="Q12" s="130">
        <v>0.105</v>
      </c>
      <c r="R12" s="130">
        <v>0.11</v>
      </c>
      <c r="S12" s="130">
        <v>0.13700000000000001</v>
      </c>
      <c r="T12" s="130">
        <v>0.20799999999999999</v>
      </c>
      <c r="U12" s="130">
        <v>0.20100000000000001</v>
      </c>
      <c r="V12" s="130">
        <v>0.19500000000000001</v>
      </c>
      <c r="W12" s="130">
        <v>0.28000000000000003</v>
      </c>
      <c r="X12" s="130">
        <v>0.27100000000000002</v>
      </c>
      <c r="Y12" s="130">
        <v>0.32700000000000001</v>
      </c>
      <c r="Z12" s="130">
        <v>0.32100000000000001</v>
      </c>
      <c r="AA12" s="130">
        <v>0.96299999999999997</v>
      </c>
      <c r="AB12" s="130">
        <v>1.0329999999999999</v>
      </c>
      <c r="AC12" s="130">
        <v>1.7430000000000001</v>
      </c>
      <c r="AD12" s="130">
        <v>1.75</v>
      </c>
      <c r="AE12" s="130">
        <v>1.786</v>
      </c>
      <c r="AF12" s="130">
        <v>1.879</v>
      </c>
      <c r="AG12" s="130">
        <v>1.738</v>
      </c>
      <c r="AH12" s="130">
        <v>1.7430000000000001</v>
      </c>
      <c r="AI12" s="130">
        <v>1.161</v>
      </c>
      <c r="AJ12" s="130">
        <v>1.45</v>
      </c>
      <c r="AK12" s="130">
        <v>1.375</v>
      </c>
      <c r="AL12" s="130">
        <v>1.6830000000000001</v>
      </c>
      <c r="AM12" s="130">
        <v>1.7809999999999999</v>
      </c>
      <c r="AN12" s="130">
        <v>1.6950000000000001</v>
      </c>
      <c r="AO12" s="130">
        <v>2.0310000000000001</v>
      </c>
      <c r="AP12" s="130">
        <v>1.79</v>
      </c>
      <c r="AQ12" s="130">
        <v>1.431</v>
      </c>
      <c r="AR12" s="130">
        <v>2.6960000000000002</v>
      </c>
      <c r="AS12" s="130">
        <v>3.5882213159999998</v>
      </c>
      <c r="AT12" s="130">
        <v>3.3916818156000001</v>
      </c>
      <c r="AU12" s="130">
        <v>3.4124772480000001</v>
      </c>
      <c r="AV12" s="130">
        <v>4.3144261020000103</v>
      </c>
      <c r="AW12" s="130">
        <v>5.9831735147021901</v>
      </c>
      <c r="AX12" s="130">
        <v>6.8960062019999997</v>
      </c>
      <c r="AY12" s="130">
        <v>4.9898730050000202</v>
      </c>
      <c r="AZ12" s="130">
        <v>5.5661296155899898</v>
      </c>
      <c r="BA12" s="130">
        <v>6.7222160220359104</v>
      </c>
      <c r="BB12" s="130">
        <v>7.4493101127203403</v>
      </c>
      <c r="BC12" s="130">
        <v>9.1572519689366594</v>
      </c>
      <c r="BD12" s="130">
        <v>9.5465495425435201</v>
      </c>
      <c r="BE12" s="131">
        <v>10.3383839493967</v>
      </c>
      <c r="BF12" s="132">
        <v>7.9985700882703598E-2</v>
      </c>
      <c r="BG12" s="132">
        <v>0.109029587617716</v>
      </c>
      <c r="BH12" s="132">
        <v>1.47676716232453E-2</v>
      </c>
    </row>
    <row r="13" spans="1:62">
      <c r="A13" s="124" t="s">
        <v>261</v>
      </c>
      <c r="B13" s="130">
        <v>0</v>
      </c>
      <c r="C13" s="130">
        <v>0</v>
      </c>
      <c r="D13" s="130">
        <v>0</v>
      </c>
      <c r="E13" s="130">
        <v>0</v>
      </c>
      <c r="F13" s="130">
        <v>0</v>
      </c>
      <c r="G13" s="130">
        <v>0</v>
      </c>
      <c r="H13" s="130">
        <v>0</v>
      </c>
      <c r="I13" s="130">
        <v>0</v>
      </c>
      <c r="J13" s="130">
        <v>0</v>
      </c>
      <c r="K13" s="130">
        <v>0</v>
      </c>
      <c r="L13" s="130">
        <v>0.189</v>
      </c>
      <c r="M13" s="130">
        <v>0.20200000000000001</v>
      </c>
      <c r="N13" s="130">
        <v>0.192</v>
      </c>
      <c r="O13" s="130">
        <v>0.20599999999999999</v>
      </c>
      <c r="P13" s="130">
        <v>0.216</v>
      </c>
      <c r="Q13" s="130">
        <v>0.22700000000000001</v>
      </c>
      <c r="R13" s="130">
        <v>0.21199999999999999</v>
      </c>
      <c r="S13" s="130">
        <v>0.23100000000000001</v>
      </c>
      <c r="T13" s="130">
        <v>0.23400000000000001</v>
      </c>
      <c r="U13" s="130">
        <v>0.255</v>
      </c>
      <c r="V13" s="130">
        <v>0.26700000000000002</v>
      </c>
      <c r="W13" s="130">
        <v>0.26600000000000001</v>
      </c>
      <c r="X13" s="130">
        <v>0.26800000000000002</v>
      </c>
      <c r="Y13" s="130">
        <v>0.27400000000000002</v>
      </c>
      <c r="Z13" s="130">
        <v>0.27400000000000002</v>
      </c>
      <c r="AA13" s="130">
        <v>0.27400000000000002</v>
      </c>
      <c r="AB13" s="130">
        <v>0.26900000000000002</v>
      </c>
      <c r="AC13" s="130">
        <v>0.34</v>
      </c>
      <c r="AD13" s="130">
        <v>0.38900000000000001</v>
      </c>
      <c r="AE13" s="130">
        <v>0.44400000000000001</v>
      </c>
      <c r="AF13" s="130">
        <v>0.47699999999999998</v>
      </c>
      <c r="AG13" s="130">
        <v>0.496</v>
      </c>
      <c r="AH13" s="130">
        <v>0.48299999999999998</v>
      </c>
      <c r="AI13" s="130">
        <v>0.53200000000000003</v>
      </c>
      <c r="AJ13" s="130">
        <v>0.45700000000000002</v>
      </c>
      <c r="AK13" s="130">
        <v>0.496</v>
      </c>
      <c r="AL13" s="130">
        <v>0.496</v>
      </c>
      <c r="AM13" s="130">
        <v>0.49099999999999999</v>
      </c>
      <c r="AN13" s="130">
        <v>0.495</v>
      </c>
      <c r="AO13" s="130">
        <v>0.46700000000000003</v>
      </c>
      <c r="AP13" s="130">
        <v>0.503</v>
      </c>
      <c r="AQ13" s="130">
        <v>0.51972608571044099</v>
      </c>
      <c r="AR13" s="130">
        <v>0.50713640094715795</v>
      </c>
      <c r="AS13" s="130">
        <v>0.509349324642553</v>
      </c>
      <c r="AT13" s="130">
        <v>1.00328730364401</v>
      </c>
      <c r="AU13" s="130">
        <v>1.10998231943943</v>
      </c>
      <c r="AV13" s="130">
        <v>1.37838773189576</v>
      </c>
      <c r="AW13" s="130">
        <v>1.47605857737621</v>
      </c>
      <c r="AX13" s="130">
        <v>1.34643372060678</v>
      </c>
      <c r="AY13" s="130">
        <v>1.7289230159223501</v>
      </c>
      <c r="AZ13" s="130">
        <v>1.82290012959278</v>
      </c>
      <c r="BA13" s="130">
        <v>1.9938043352888899</v>
      </c>
      <c r="BB13" s="130">
        <v>1.99125928385928</v>
      </c>
      <c r="BC13" s="130">
        <v>2.1190292890070701</v>
      </c>
      <c r="BD13" s="130">
        <v>2.4398083077414401</v>
      </c>
      <c r="BE13" s="131">
        <v>2.43466209108652</v>
      </c>
      <c r="BF13" s="132">
        <v>-4.8357482977509098E-3</v>
      </c>
      <c r="BG13" s="132">
        <v>9.2931740958829306E-2</v>
      </c>
      <c r="BH13" s="132">
        <v>3.4777476296793501E-3</v>
      </c>
    </row>
    <row r="14" spans="1:62">
      <c r="A14" s="124" t="s">
        <v>262</v>
      </c>
      <c r="B14" s="130">
        <v>0</v>
      </c>
      <c r="C14" s="130">
        <v>0</v>
      </c>
      <c r="D14" s="130">
        <v>0</v>
      </c>
      <c r="E14" s="130">
        <v>0</v>
      </c>
      <c r="F14" s="130">
        <v>0</v>
      </c>
      <c r="G14" s="130">
        <v>0</v>
      </c>
      <c r="H14" s="130">
        <v>0</v>
      </c>
      <c r="I14" s="130">
        <v>0</v>
      </c>
      <c r="J14" s="130">
        <v>0</v>
      </c>
      <c r="K14" s="130">
        <v>0</v>
      </c>
      <c r="L14" s="130">
        <v>0</v>
      </c>
      <c r="M14" s="130">
        <v>0</v>
      </c>
      <c r="N14" s="130">
        <v>0</v>
      </c>
      <c r="O14" s="130">
        <v>0</v>
      </c>
      <c r="P14" s="130">
        <v>0</v>
      </c>
      <c r="Q14" s="130">
        <v>0</v>
      </c>
      <c r="R14" s="130">
        <v>0</v>
      </c>
      <c r="S14" s="130">
        <v>0</v>
      </c>
      <c r="T14" s="130">
        <v>0</v>
      </c>
      <c r="U14" s="130">
        <v>0</v>
      </c>
      <c r="V14" s="130">
        <v>0</v>
      </c>
      <c r="W14" s="130">
        <v>0</v>
      </c>
      <c r="X14" s="130">
        <v>0</v>
      </c>
      <c r="Y14" s="130">
        <v>0</v>
      </c>
      <c r="Z14" s="130">
        <v>0</v>
      </c>
      <c r="AA14" s="130">
        <v>0</v>
      </c>
      <c r="AB14" s="130">
        <v>0</v>
      </c>
      <c r="AC14" s="130">
        <v>0</v>
      </c>
      <c r="AD14" s="130">
        <v>0</v>
      </c>
      <c r="AE14" s="130">
        <v>0</v>
      </c>
      <c r="AF14" s="130">
        <v>0</v>
      </c>
      <c r="AG14" s="130">
        <v>0</v>
      </c>
      <c r="AH14" s="130">
        <v>0</v>
      </c>
      <c r="AI14" s="130">
        <v>0</v>
      </c>
      <c r="AJ14" s="130">
        <v>0</v>
      </c>
      <c r="AK14" s="130">
        <v>0</v>
      </c>
      <c r="AL14" s="130">
        <v>0</v>
      </c>
      <c r="AM14" s="130">
        <v>0</v>
      </c>
      <c r="AN14" s="130">
        <v>0</v>
      </c>
      <c r="AO14" s="130">
        <v>3.2405699999999999E-3</v>
      </c>
      <c r="AP14" s="130">
        <v>0.10285628300000001</v>
      </c>
      <c r="AQ14" s="130">
        <v>0.14555572874200001</v>
      </c>
      <c r="AR14" s="130">
        <v>0.218752751</v>
      </c>
      <c r="AS14" s="130">
        <v>0.20832446199999999</v>
      </c>
      <c r="AT14" s="130">
        <v>0.21651979700000001</v>
      </c>
      <c r="AU14" s="130">
        <v>0.23556187458799999</v>
      </c>
      <c r="AV14" s="130">
        <v>0.278200369999</v>
      </c>
      <c r="AW14" s="130">
        <v>0.29635324199700003</v>
      </c>
      <c r="AX14" s="130">
        <v>0.29578792999699999</v>
      </c>
      <c r="AY14" s="130">
        <v>0.399471182998</v>
      </c>
      <c r="AZ14" s="130">
        <v>0.407751048</v>
      </c>
      <c r="BA14" s="130">
        <v>0.48979649099799999</v>
      </c>
      <c r="BB14" s="130">
        <v>0.43085000000000001</v>
      </c>
      <c r="BC14" s="130">
        <v>0.42796765147499999</v>
      </c>
      <c r="BD14" s="130">
        <v>0.45472344827</v>
      </c>
      <c r="BE14" s="131">
        <v>0.484793656785307</v>
      </c>
      <c r="BF14" s="132">
        <v>6.3215644128145995E-2</v>
      </c>
      <c r="BG14" s="132">
        <v>7.7022990108039494E-2</v>
      </c>
      <c r="BH14" s="132">
        <v>6.9249445208072896E-4</v>
      </c>
    </row>
    <row r="15" spans="1:62">
      <c r="A15" s="124" t="s">
        <v>263</v>
      </c>
      <c r="B15" s="130">
        <v>0</v>
      </c>
      <c r="C15" s="130">
        <v>0</v>
      </c>
      <c r="D15" s="130">
        <v>0</v>
      </c>
      <c r="E15" s="130">
        <v>0</v>
      </c>
      <c r="F15" s="130">
        <v>0</v>
      </c>
      <c r="G15" s="130">
        <v>0</v>
      </c>
      <c r="H15" s="130">
        <v>0.22700000000000001</v>
      </c>
      <c r="I15" s="130">
        <v>0.22700000000000001</v>
      </c>
      <c r="J15" s="130">
        <v>0.23</v>
      </c>
      <c r="K15" s="130">
        <v>0.26600000000000001</v>
      </c>
      <c r="L15" s="130">
        <v>0.26600000000000001</v>
      </c>
      <c r="M15" s="130">
        <v>0.245</v>
      </c>
      <c r="N15" s="130">
        <v>0.24199999999999999</v>
      </c>
      <c r="O15" s="130">
        <v>0.215</v>
      </c>
      <c r="P15" s="130">
        <v>0.16300000000000001</v>
      </c>
      <c r="Q15" s="130">
        <v>8.5000000000000006E-2</v>
      </c>
      <c r="R15" s="130">
        <v>7.5999999999999998E-2</v>
      </c>
      <c r="S15" s="130">
        <v>0.151</v>
      </c>
      <c r="T15" s="130">
        <v>0.14499999999999999</v>
      </c>
      <c r="U15" s="130">
        <v>0.14199999999999999</v>
      </c>
      <c r="V15" s="130">
        <v>0.16900000000000001</v>
      </c>
      <c r="W15" s="130">
        <v>0.154</v>
      </c>
      <c r="X15" s="130">
        <v>0.13600000000000001</v>
      </c>
      <c r="Y15" s="130">
        <v>0.13600000000000001</v>
      </c>
      <c r="Z15" s="130">
        <v>0.14499999999999999</v>
      </c>
      <c r="AA15" s="130">
        <v>0.13600000000000001</v>
      </c>
      <c r="AB15" s="130">
        <v>0.13300000000000001</v>
      </c>
      <c r="AC15" s="130">
        <v>0.13300000000000001</v>
      </c>
      <c r="AD15" s="130">
        <v>0.109</v>
      </c>
      <c r="AE15" s="130">
        <v>0.11899999999999999</v>
      </c>
      <c r="AF15" s="130">
        <v>0.14199999999999999</v>
      </c>
      <c r="AG15" s="130">
        <v>0.13700000000000001</v>
      </c>
      <c r="AH15" s="130">
        <v>0.154</v>
      </c>
      <c r="AI15" s="130">
        <v>0.126</v>
      </c>
      <c r="AJ15" s="130">
        <v>0.13900000000000001</v>
      </c>
      <c r="AK15" s="130">
        <v>0.158</v>
      </c>
      <c r="AL15" s="130">
        <v>0.16300000000000001</v>
      </c>
      <c r="AM15" s="130">
        <v>0.186</v>
      </c>
      <c r="AN15" s="130">
        <v>0.19600000000000001</v>
      </c>
      <c r="AO15" s="130">
        <v>0.153</v>
      </c>
      <c r="AP15" s="130">
        <v>0.34799999999999998</v>
      </c>
      <c r="AQ15" s="130">
        <v>0.34799999999999998</v>
      </c>
      <c r="AR15" s="130">
        <v>0.41699999999999998</v>
      </c>
      <c r="AS15" s="130">
        <v>0.46</v>
      </c>
      <c r="AT15" s="130">
        <v>0.46</v>
      </c>
      <c r="AU15" s="130">
        <v>0.67300000000000004</v>
      </c>
      <c r="AV15" s="130">
        <v>0.67500000000000004</v>
      </c>
      <c r="AW15" s="130">
        <v>0.66800000000000004</v>
      </c>
      <c r="AX15" s="130">
        <v>0.96</v>
      </c>
      <c r="AY15" s="130">
        <v>1.2909999999999999</v>
      </c>
      <c r="AZ15" s="130">
        <v>0.90700000000000003</v>
      </c>
      <c r="BA15" s="130">
        <v>0.55600000000000005</v>
      </c>
      <c r="BB15" s="130">
        <v>0.47143400000000002</v>
      </c>
      <c r="BC15" s="130">
        <v>0.41889599999999999</v>
      </c>
      <c r="BD15" s="130">
        <v>0.52998000000000001</v>
      </c>
      <c r="BE15" s="131">
        <v>0.69422959480980095</v>
      </c>
      <c r="BF15" s="132">
        <v>0.30633758375446102</v>
      </c>
      <c r="BG15" s="132">
        <v>1.4262023950024899E-2</v>
      </c>
      <c r="BH15" s="132">
        <v>9.9165930937281706E-4</v>
      </c>
    </row>
    <row r="16" spans="1:62">
      <c r="A16" s="124" t="s">
        <v>264</v>
      </c>
      <c r="B16" s="130">
        <v>0</v>
      </c>
      <c r="C16" s="130">
        <v>0</v>
      </c>
      <c r="D16" s="130">
        <v>0</v>
      </c>
      <c r="E16" s="130">
        <v>0</v>
      </c>
      <c r="F16" s="130">
        <v>0</v>
      </c>
      <c r="G16" s="130">
        <v>0</v>
      </c>
      <c r="H16" s="130">
        <v>3.5000000000000003E-2</v>
      </c>
      <c r="I16" s="130">
        <v>3.5000000000000003E-2</v>
      </c>
      <c r="J16" s="130">
        <v>2.9000000000000001E-2</v>
      </c>
      <c r="K16" s="130">
        <v>2.5000000000000001E-2</v>
      </c>
      <c r="L16" s="130">
        <v>2.3E-2</v>
      </c>
      <c r="M16" s="130">
        <v>1.9E-2</v>
      </c>
      <c r="N16" s="130">
        <v>2.3E-2</v>
      </c>
      <c r="O16" s="130">
        <v>2.9000000000000001E-2</v>
      </c>
      <c r="P16" s="130">
        <v>2.9000000000000001E-2</v>
      </c>
      <c r="Q16" s="130">
        <v>2.5999999999999999E-2</v>
      </c>
      <c r="R16" s="130">
        <v>1.9E-2</v>
      </c>
      <c r="S16" s="130">
        <v>1.7999999999999999E-2</v>
      </c>
      <c r="T16" s="130">
        <v>1.6E-2</v>
      </c>
      <c r="U16" s="130">
        <v>1.2999999999999999E-2</v>
      </c>
      <c r="V16" s="130">
        <v>1.7000000000000001E-2</v>
      </c>
      <c r="W16" s="130">
        <v>2.5999999999999999E-2</v>
      </c>
      <c r="X16" s="130">
        <v>3.1E-2</v>
      </c>
      <c r="Y16" s="130">
        <v>2.7E-2</v>
      </c>
      <c r="Z16" s="130">
        <v>2.5999999999999999E-2</v>
      </c>
      <c r="AA16" s="130">
        <v>3.1E-2</v>
      </c>
      <c r="AB16" s="130">
        <v>2.5000000000000001E-2</v>
      </c>
      <c r="AC16" s="130">
        <v>0.03</v>
      </c>
      <c r="AD16" s="130">
        <v>2.8000000000000001E-2</v>
      </c>
      <c r="AE16" s="130">
        <v>3.2000000000000001E-2</v>
      </c>
      <c r="AF16" s="130">
        <v>3.3000000000000002E-2</v>
      </c>
      <c r="AG16" s="130">
        <v>1.7000000000000001E-2</v>
      </c>
      <c r="AH16" s="130">
        <v>1.7999999999999999E-2</v>
      </c>
      <c r="AI16" s="130">
        <v>1.7999999999999999E-2</v>
      </c>
      <c r="AJ16" s="130">
        <v>1.7999999999999999E-2</v>
      </c>
      <c r="AK16" s="130">
        <v>0.02</v>
      </c>
      <c r="AL16" s="130">
        <v>2.9000000000000001E-2</v>
      </c>
      <c r="AM16" s="130">
        <v>2.5999999999999999E-2</v>
      </c>
      <c r="AN16" s="130">
        <v>1.2E-2</v>
      </c>
      <c r="AO16" s="130">
        <v>2.3E-2</v>
      </c>
      <c r="AP16" s="130">
        <v>2.1999999999999999E-2</v>
      </c>
      <c r="AQ16" s="130">
        <v>2.5999999999999999E-2</v>
      </c>
      <c r="AR16" s="130">
        <v>1.9E-2</v>
      </c>
      <c r="AS16" s="130">
        <v>0.02</v>
      </c>
      <c r="AT16" s="130">
        <v>1.9E-2</v>
      </c>
      <c r="AU16" s="130">
        <v>0</v>
      </c>
      <c r="AV16" s="130">
        <v>0</v>
      </c>
      <c r="AW16" s="130">
        <v>0</v>
      </c>
      <c r="AX16" s="130">
        <v>0</v>
      </c>
      <c r="AY16" s="130">
        <v>0</v>
      </c>
      <c r="AZ16" s="130">
        <v>0</v>
      </c>
      <c r="BA16" s="130">
        <v>0</v>
      </c>
      <c r="BB16" s="130">
        <v>0</v>
      </c>
      <c r="BC16" s="130">
        <v>0</v>
      </c>
      <c r="BD16" s="130">
        <v>0</v>
      </c>
      <c r="BE16" s="131">
        <v>0</v>
      </c>
      <c r="BF16" s="132">
        <v>0</v>
      </c>
      <c r="BG16" s="132">
        <v>-1</v>
      </c>
      <c r="BH16" s="132">
        <v>0</v>
      </c>
    </row>
    <row r="17" spans="1:60">
      <c r="A17" s="124" t="s">
        <v>265</v>
      </c>
      <c r="B17" s="130">
        <v>0</v>
      </c>
      <c r="C17" s="130">
        <v>0</v>
      </c>
      <c r="D17" s="130">
        <v>0</v>
      </c>
      <c r="E17" s="130">
        <v>0</v>
      </c>
      <c r="F17" s="130">
        <v>0</v>
      </c>
      <c r="G17" s="130">
        <v>0</v>
      </c>
      <c r="H17" s="130">
        <v>0</v>
      </c>
      <c r="I17" s="130">
        <v>0</v>
      </c>
      <c r="J17" s="130">
        <v>0</v>
      </c>
      <c r="K17" s="130">
        <v>0</v>
      </c>
      <c r="L17" s="130">
        <v>0</v>
      </c>
      <c r="M17" s="130">
        <v>0</v>
      </c>
      <c r="N17" s="130">
        <v>0</v>
      </c>
      <c r="O17" s="130">
        <v>0</v>
      </c>
      <c r="P17" s="130">
        <v>0</v>
      </c>
      <c r="Q17" s="130">
        <v>0</v>
      </c>
      <c r="R17" s="130">
        <v>0</v>
      </c>
      <c r="S17" s="130">
        <v>0</v>
      </c>
      <c r="T17" s="130">
        <v>0</v>
      </c>
      <c r="U17" s="130">
        <v>0</v>
      </c>
      <c r="V17" s="130">
        <v>0</v>
      </c>
      <c r="W17" s="130">
        <v>0</v>
      </c>
      <c r="X17" s="130">
        <v>0</v>
      </c>
      <c r="Y17" s="130">
        <v>0</v>
      </c>
      <c r="Z17" s="130">
        <v>0</v>
      </c>
      <c r="AA17" s="130">
        <v>0</v>
      </c>
      <c r="AB17" s="130">
        <v>0</v>
      </c>
      <c r="AC17" s="130">
        <v>0</v>
      </c>
      <c r="AD17" s="130">
        <v>0</v>
      </c>
      <c r="AE17" s="130">
        <v>0</v>
      </c>
      <c r="AF17" s="130">
        <v>0</v>
      </c>
      <c r="AG17" s="130">
        <v>0</v>
      </c>
      <c r="AH17" s="130">
        <v>0</v>
      </c>
      <c r="AI17" s="130">
        <v>0</v>
      </c>
      <c r="AJ17" s="130">
        <v>0</v>
      </c>
      <c r="AK17" s="130">
        <v>0</v>
      </c>
      <c r="AL17" s="130">
        <v>0</v>
      </c>
      <c r="AM17" s="130">
        <v>0</v>
      </c>
      <c r="AN17" s="130">
        <v>0</v>
      </c>
      <c r="AO17" s="130">
        <v>0</v>
      </c>
      <c r="AP17" s="130">
        <v>0</v>
      </c>
      <c r="AQ17" s="130">
        <v>0</v>
      </c>
      <c r="AR17" s="130">
        <v>0</v>
      </c>
      <c r="AS17" s="130">
        <v>0</v>
      </c>
      <c r="AT17" s="130">
        <v>0</v>
      </c>
      <c r="AU17" s="130">
        <v>0</v>
      </c>
      <c r="AV17" s="130">
        <v>0</v>
      </c>
      <c r="AW17" s="130">
        <v>0</v>
      </c>
      <c r="AX17" s="130">
        <v>0</v>
      </c>
      <c r="AY17" s="130">
        <v>0</v>
      </c>
      <c r="AZ17" s="130">
        <v>0</v>
      </c>
      <c r="BA17" s="130">
        <v>0</v>
      </c>
      <c r="BB17" s="130">
        <v>0</v>
      </c>
      <c r="BC17" s="130">
        <v>0</v>
      </c>
      <c r="BD17" s="130">
        <v>0</v>
      </c>
      <c r="BE17" s="131">
        <v>0</v>
      </c>
      <c r="BF17" s="132">
        <v>0</v>
      </c>
      <c r="BG17" s="132">
        <v>0</v>
      </c>
      <c r="BH17" s="132">
        <v>0</v>
      </c>
    </row>
    <row r="18" spans="1:60">
      <c r="A18" s="124" t="s">
        <v>189</v>
      </c>
      <c r="B18" s="130">
        <v>0</v>
      </c>
      <c r="C18" s="130">
        <v>0</v>
      </c>
      <c r="D18" s="130">
        <v>0</v>
      </c>
      <c r="E18" s="130">
        <v>0</v>
      </c>
      <c r="F18" s="130">
        <v>0</v>
      </c>
      <c r="G18" s="130">
        <v>0</v>
      </c>
      <c r="H18" s="130">
        <v>0.107</v>
      </c>
      <c r="I18" s="130">
        <v>0.14099999999999999</v>
      </c>
      <c r="J18" s="130">
        <v>0.11700000000000001</v>
      </c>
      <c r="K18" s="130">
        <v>0.156</v>
      </c>
      <c r="L18" s="130">
        <v>0.33800000000000002</v>
      </c>
      <c r="M18" s="130">
        <v>0.72399999999999998</v>
      </c>
      <c r="N18" s="130">
        <v>0.69899999999999995</v>
      </c>
      <c r="O18" s="130">
        <v>0.752</v>
      </c>
      <c r="P18" s="130">
        <v>0.64200000000000002</v>
      </c>
      <c r="Q18" s="130">
        <v>0.68210526315789499</v>
      </c>
      <c r="R18" s="130">
        <v>1.1091052631578899</v>
      </c>
      <c r="S18" s="130">
        <v>1.1981052631578899</v>
      </c>
      <c r="T18" s="130">
        <v>1.02610526315789</v>
      </c>
      <c r="U18" s="130">
        <v>1.23710526315789</v>
      </c>
      <c r="V18" s="130">
        <v>0.93698999999999999</v>
      </c>
      <c r="W18" s="130">
        <v>0.86075000000000002</v>
      </c>
      <c r="X18" s="130">
        <v>0.91051599999999999</v>
      </c>
      <c r="Y18" s="130">
        <v>0.88396200000000003</v>
      </c>
      <c r="Z18" s="130">
        <v>1.171867</v>
      </c>
      <c r="AA18" s="130">
        <v>1.2207556315789501</v>
      </c>
      <c r="AB18" s="130">
        <v>1.3350639157894699</v>
      </c>
      <c r="AC18" s="130">
        <v>1.8216531736842101</v>
      </c>
      <c r="AD18" s="130">
        <v>1.7220100210526299</v>
      </c>
      <c r="AE18" s="130">
        <v>1.69305722105263</v>
      </c>
      <c r="AF18" s="130">
        <v>1.7508388947368401</v>
      </c>
      <c r="AG18" s="130">
        <v>1.7394252954879099</v>
      </c>
      <c r="AH18" s="130">
        <v>1.8508323641578901</v>
      </c>
      <c r="AI18" s="130">
        <v>1.61432092968421</v>
      </c>
      <c r="AJ18" s="130">
        <v>2.4137014313684202</v>
      </c>
      <c r="AK18" s="130">
        <v>2.8056178616947398</v>
      </c>
      <c r="AL18" s="130">
        <v>3.0532751955999999</v>
      </c>
      <c r="AM18" s="130">
        <v>3.32633306673684</v>
      </c>
      <c r="AN18" s="130">
        <v>3.5462367760000002</v>
      </c>
      <c r="AO18" s="130">
        <v>3.7201745449999999</v>
      </c>
      <c r="AP18" s="130">
        <v>3.9959830601111102</v>
      </c>
      <c r="AQ18" s="130">
        <v>4.2951544444444503</v>
      </c>
      <c r="AR18" s="130">
        <v>4.7556884658888903</v>
      </c>
      <c r="AS18" s="130">
        <v>4.9188375496666703</v>
      </c>
      <c r="AT18" s="130">
        <v>5.2944768963333297</v>
      </c>
      <c r="AU18" s="130">
        <v>6.0283379381675397</v>
      </c>
      <c r="AV18" s="130">
        <v>6.0094909370422904</v>
      </c>
      <c r="AW18" s="130">
        <v>6.87883171381685</v>
      </c>
      <c r="AX18" s="130">
        <v>7.3545237989328101</v>
      </c>
      <c r="AY18" s="130">
        <v>7.8491266514192803</v>
      </c>
      <c r="AZ18" s="130">
        <v>8.04780318953134</v>
      </c>
      <c r="BA18" s="130">
        <v>8.7604056627588101</v>
      </c>
      <c r="BB18" s="130">
        <v>8.7909069882814901</v>
      </c>
      <c r="BC18" s="130">
        <v>9.5998231699770393</v>
      </c>
      <c r="BD18" s="130">
        <v>10.6364789564071</v>
      </c>
      <c r="BE18" s="131">
        <v>10.574625072830401</v>
      </c>
      <c r="BF18" s="132">
        <v>-8.5316110886329895E-3</v>
      </c>
      <c r="BG18" s="132">
        <v>7.22535253149654E-2</v>
      </c>
      <c r="BH18" s="132">
        <v>1.51051258474114E-2</v>
      </c>
    </row>
    <row r="19" spans="1:60">
      <c r="A19" s="124" t="s">
        <v>266</v>
      </c>
      <c r="B19" s="130">
        <v>0</v>
      </c>
      <c r="C19" s="130">
        <v>0</v>
      </c>
      <c r="D19" s="130">
        <v>0</v>
      </c>
      <c r="E19" s="130">
        <v>0</v>
      </c>
      <c r="F19" s="130">
        <v>0</v>
      </c>
      <c r="G19" s="130">
        <v>0</v>
      </c>
      <c r="H19" s="130">
        <v>0.97</v>
      </c>
      <c r="I19" s="130">
        <v>0.83099999999999996</v>
      </c>
      <c r="J19" s="130">
        <v>0.97799999999999998</v>
      </c>
      <c r="K19" s="130">
        <v>0.98399999999999999</v>
      </c>
      <c r="L19" s="130">
        <v>1.012</v>
      </c>
      <c r="M19" s="130">
        <v>1.103</v>
      </c>
      <c r="N19" s="130">
        <v>1.1930000000000001</v>
      </c>
      <c r="O19" s="130">
        <v>1.339</v>
      </c>
      <c r="P19" s="130">
        <v>1.2889999999999999</v>
      </c>
      <c r="Q19" s="130">
        <v>1.292</v>
      </c>
      <c r="R19" s="130">
        <v>1.3080000000000001</v>
      </c>
      <c r="S19" s="130">
        <v>1.4059999999999999</v>
      </c>
      <c r="T19" s="130">
        <v>1.5149999999999999</v>
      </c>
      <c r="U19" s="130">
        <v>1.2889999999999999</v>
      </c>
      <c r="V19" s="130">
        <v>1.2090000000000001</v>
      </c>
      <c r="W19" s="130">
        <v>1.266</v>
      </c>
      <c r="X19" s="130">
        <v>1.304</v>
      </c>
      <c r="Y19" s="130">
        <v>1.4219999999999999</v>
      </c>
      <c r="Z19" s="130">
        <v>1.389</v>
      </c>
      <c r="AA19" s="130">
        <v>1.60384210526316</v>
      </c>
      <c r="AB19" s="130">
        <v>1.36784210526316</v>
      </c>
      <c r="AC19" s="130">
        <v>1.47</v>
      </c>
      <c r="AD19" s="130">
        <v>1.0640000000000001</v>
      </c>
      <c r="AE19" s="130">
        <v>1.131</v>
      </c>
      <c r="AF19" s="130">
        <v>0.95099999999999996</v>
      </c>
      <c r="AG19" s="130">
        <v>1.22217109473684</v>
      </c>
      <c r="AH19" s="130">
        <v>1.179</v>
      </c>
      <c r="AI19" s="130">
        <v>1.040475684</v>
      </c>
      <c r="AJ19" s="130">
        <v>1.2171200650526299</v>
      </c>
      <c r="AK19" s="130">
        <v>1.33550642199743</v>
      </c>
      <c r="AL19" s="130">
        <v>1.2689288609131599</v>
      </c>
      <c r="AM19" s="130">
        <v>1.18301222491928</v>
      </c>
      <c r="AN19" s="130">
        <v>0.96512454011093296</v>
      </c>
      <c r="AO19" s="130">
        <v>1.0528671531117999</v>
      </c>
      <c r="AP19" s="130">
        <v>0.75854745662435896</v>
      </c>
      <c r="AQ19" s="130">
        <v>0.75663688904273396</v>
      </c>
      <c r="AR19" s="130">
        <v>0.80222780970192298</v>
      </c>
      <c r="AS19" s="130">
        <v>0.88700729429103697</v>
      </c>
      <c r="AT19" s="130">
        <v>0.90163875462555998</v>
      </c>
      <c r="AU19" s="130">
        <v>0.77143608459486801</v>
      </c>
      <c r="AV19" s="130">
        <v>0.82652009444005703</v>
      </c>
      <c r="AW19" s="130">
        <v>0.975492630206931</v>
      </c>
      <c r="AX19" s="130">
        <v>1.11800111022667</v>
      </c>
      <c r="AY19" s="130">
        <v>0.94269993067400404</v>
      </c>
      <c r="AZ19" s="130">
        <v>1.01901847619143</v>
      </c>
      <c r="BA19" s="130">
        <v>1.0037863013038</v>
      </c>
      <c r="BB19" s="130">
        <v>1.0666071385217499</v>
      </c>
      <c r="BC19" s="130">
        <v>0.99903208241864006</v>
      </c>
      <c r="BD19" s="130">
        <v>1.24271642528592</v>
      </c>
      <c r="BE19" s="131">
        <v>1.2626295106716801</v>
      </c>
      <c r="BF19" s="132">
        <v>1.32478155471174E-2</v>
      </c>
      <c r="BG19" s="132">
        <v>3.26043418266053E-2</v>
      </c>
      <c r="BH19" s="132">
        <v>1.80357956201717E-3</v>
      </c>
    </row>
    <row r="20" spans="1:60">
      <c r="A20" s="124" t="s">
        <v>267</v>
      </c>
      <c r="B20" s="130">
        <v>0</v>
      </c>
      <c r="C20" s="130">
        <v>0</v>
      </c>
      <c r="D20" s="130">
        <v>0</v>
      </c>
      <c r="E20" s="130">
        <v>0</v>
      </c>
      <c r="F20" s="130">
        <v>0</v>
      </c>
      <c r="G20" s="130">
        <v>0</v>
      </c>
      <c r="H20" s="130">
        <v>5.6000000000000001E-2</v>
      </c>
      <c r="I20" s="130">
        <v>5.8999999999999997E-2</v>
      </c>
      <c r="J20" s="130">
        <v>6.0999999999999999E-2</v>
      </c>
      <c r="K20" s="130">
        <v>6.6000000000000003E-2</v>
      </c>
      <c r="L20" s="130">
        <v>6.3E-2</v>
      </c>
      <c r="M20" s="130">
        <v>7.1999999999999995E-2</v>
      </c>
      <c r="N20" s="130">
        <v>7.3999999999999996E-2</v>
      </c>
      <c r="O20" s="130">
        <v>5.6000000000000001E-2</v>
      </c>
      <c r="P20" s="130">
        <v>7.9000000000000001E-2</v>
      </c>
      <c r="Q20" s="130">
        <v>8.4000000000000005E-2</v>
      </c>
      <c r="R20" s="130">
        <v>8.8999999999999996E-2</v>
      </c>
      <c r="S20" s="130">
        <v>9.0999999999999998E-2</v>
      </c>
      <c r="T20" s="130">
        <v>7.4999999999999997E-2</v>
      </c>
      <c r="U20" s="130">
        <v>0.08</v>
      </c>
      <c r="V20" s="130">
        <v>9.5000000000000001E-2</v>
      </c>
      <c r="W20" s="130">
        <v>9.7000000000000003E-2</v>
      </c>
      <c r="X20" s="130">
        <v>0.11</v>
      </c>
      <c r="Y20" s="130">
        <v>0.107</v>
      </c>
      <c r="Z20" s="130">
        <v>9.5000000000000001E-2</v>
      </c>
      <c r="AA20" s="130">
        <v>0.111</v>
      </c>
      <c r="AB20" s="130">
        <v>0.11189473684210501</v>
      </c>
      <c r="AC20" s="130">
        <v>0.123842105263158</v>
      </c>
      <c r="AD20" s="130">
        <v>0.13357894736842099</v>
      </c>
      <c r="AE20" s="130">
        <v>0.119842105263158</v>
      </c>
      <c r="AF20" s="130">
        <v>0.12163157894736799</v>
      </c>
      <c r="AG20" s="130">
        <v>0.11957894736842101</v>
      </c>
      <c r="AH20" s="130">
        <v>0.115789473684211</v>
      </c>
      <c r="AI20" s="130">
        <v>0.12878947368421101</v>
      </c>
      <c r="AJ20" s="130">
        <v>0.13478947368421099</v>
      </c>
      <c r="AK20" s="130">
        <v>0.10423608277235499</v>
      </c>
      <c r="AL20" s="130">
        <v>0.106556235199827</v>
      </c>
      <c r="AM20" s="130">
        <v>0.120365685481979</v>
      </c>
      <c r="AN20" s="130">
        <v>0.118119064307251</v>
      </c>
      <c r="AO20" s="130">
        <v>0.111659798350576</v>
      </c>
      <c r="AP20" s="130">
        <v>0.10449494835669999</v>
      </c>
      <c r="AQ20" s="130">
        <v>0.122786674930669</v>
      </c>
      <c r="AR20" s="130">
        <v>0.231764634808479</v>
      </c>
      <c r="AS20" s="130">
        <v>0.99063937264688695</v>
      </c>
      <c r="AT20" s="130">
        <v>1.0688339794719099</v>
      </c>
      <c r="AU20" s="130">
        <v>1.2305647088955101</v>
      </c>
      <c r="AV20" s="130">
        <v>1.27783298626271</v>
      </c>
      <c r="AW20" s="130">
        <v>1.47709789387765</v>
      </c>
      <c r="AX20" s="130">
        <v>1.6830976512284199</v>
      </c>
      <c r="AY20" s="130">
        <v>2.2714299956945201</v>
      </c>
      <c r="AZ20" s="130">
        <v>2.7990810428600001</v>
      </c>
      <c r="BA20" s="130">
        <v>3.55340175820995</v>
      </c>
      <c r="BB20" s="130">
        <v>3.3946685373376702</v>
      </c>
      <c r="BC20" s="130">
        <v>3.38312403685629</v>
      </c>
      <c r="BD20" s="130">
        <v>3.1200558943901902</v>
      </c>
      <c r="BE20" s="131">
        <v>3.1296164834571201</v>
      </c>
      <c r="BF20" s="132">
        <v>3.2362380425454701E-4</v>
      </c>
      <c r="BG20" s="132">
        <v>0.113077008699874</v>
      </c>
      <c r="BH20" s="132">
        <v>4.4704422626020996E-3</v>
      </c>
    </row>
    <row r="21" spans="1:60" s="125" customFormat="1">
      <c r="A21" s="133" t="s">
        <v>268</v>
      </c>
      <c r="B21" s="134">
        <v>0</v>
      </c>
      <c r="C21" s="134">
        <v>0</v>
      </c>
      <c r="D21" s="134">
        <v>0</v>
      </c>
      <c r="E21" s="134">
        <v>0</v>
      </c>
      <c r="F21" s="134">
        <v>0</v>
      </c>
      <c r="G21" s="134">
        <v>0.56223249125364405</v>
      </c>
      <c r="H21" s="134">
        <v>2.14425986370262</v>
      </c>
      <c r="I21" s="134">
        <v>2.1309233394274401</v>
      </c>
      <c r="J21" s="134">
        <v>2.2658428094023302</v>
      </c>
      <c r="K21" s="134">
        <v>2.37821947142857</v>
      </c>
      <c r="L21" s="134">
        <v>2.86410021650943</v>
      </c>
      <c r="M21" s="134">
        <v>3.35254051654519</v>
      </c>
      <c r="N21" s="134">
        <v>3.67370057031671</v>
      </c>
      <c r="O21" s="134">
        <v>4.0740807370879102</v>
      </c>
      <c r="P21" s="134">
        <v>4.37241316339286</v>
      </c>
      <c r="Q21" s="134">
        <v>4.3928650936021496</v>
      </c>
      <c r="R21" s="134">
        <v>4.8714506381578904</v>
      </c>
      <c r="S21" s="134">
        <v>5.5064922035956796</v>
      </c>
      <c r="T21" s="134">
        <v>6.3408749972110501</v>
      </c>
      <c r="U21" s="134">
        <v>6.1661769424697397</v>
      </c>
      <c r="V21" s="134">
        <v>6.05943720287795</v>
      </c>
      <c r="W21" s="134">
        <v>6.2507613446747703</v>
      </c>
      <c r="X21" s="134">
        <v>6.7043701380331902</v>
      </c>
      <c r="Y21" s="134">
        <v>6.6378618414453801</v>
      </c>
      <c r="Z21" s="134">
        <v>6.9444062464060599</v>
      </c>
      <c r="AA21" s="134">
        <v>8.3054235205722708</v>
      </c>
      <c r="AB21" s="134">
        <v>8.3740137247074102</v>
      </c>
      <c r="AC21" s="134">
        <v>10.6927215113981</v>
      </c>
      <c r="AD21" s="134">
        <v>10.2869644044233</v>
      </c>
      <c r="AE21" s="134">
        <v>10.832413012687301</v>
      </c>
      <c r="AF21" s="134">
        <v>11.063803419940699</v>
      </c>
      <c r="AG21" s="134">
        <v>12.573282457878699</v>
      </c>
      <c r="AH21" s="134">
        <v>13.3682048860548</v>
      </c>
      <c r="AI21" s="134">
        <v>12.5897003025361</v>
      </c>
      <c r="AJ21" s="134">
        <v>14.856068393921101</v>
      </c>
      <c r="AK21" s="134">
        <v>14.824737676569001</v>
      </c>
      <c r="AL21" s="134">
        <v>16.399493141966801</v>
      </c>
      <c r="AM21" s="134">
        <v>18.190106579769601</v>
      </c>
      <c r="AN21" s="134">
        <v>19.9360232387751</v>
      </c>
      <c r="AO21" s="134">
        <v>20.937292861560199</v>
      </c>
      <c r="AP21" s="134">
        <v>22.2898939274097</v>
      </c>
      <c r="AQ21" s="134">
        <v>24.057929121719699</v>
      </c>
      <c r="AR21" s="134">
        <v>29.286722841739</v>
      </c>
      <c r="AS21" s="134">
        <v>33.062173004753397</v>
      </c>
      <c r="AT21" s="134">
        <v>36.960066834761797</v>
      </c>
      <c r="AU21" s="134">
        <v>47.416990435967101</v>
      </c>
      <c r="AV21" s="134">
        <v>49.579104769537203</v>
      </c>
      <c r="AW21" s="134">
        <v>55.974500042619503</v>
      </c>
      <c r="AX21" s="134">
        <v>63.083046556215798</v>
      </c>
      <c r="AY21" s="134">
        <v>68.853731823671296</v>
      </c>
      <c r="AZ21" s="134">
        <v>72.8282629305195</v>
      </c>
      <c r="BA21" s="134">
        <v>76.377518772738497</v>
      </c>
      <c r="BB21" s="134">
        <v>78.890795904160996</v>
      </c>
      <c r="BC21" s="134">
        <v>80.960368991336907</v>
      </c>
      <c r="BD21" s="134">
        <v>83.5141337474561</v>
      </c>
      <c r="BE21" s="134">
        <v>84.700954557143206</v>
      </c>
      <c r="BF21" s="135">
        <v>1.14399490686119E-2</v>
      </c>
      <c r="BG21" s="135">
        <v>8.49325106477095E-2</v>
      </c>
      <c r="BH21" s="135">
        <v>0.12098949789423299</v>
      </c>
    </row>
    <row r="22" spans="1:6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1"/>
      <c r="BF22" s="132"/>
      <c r="BG22" s="132"/>
      <c r="BH22" s="132"/>
    </row>
    <row r="23" spans="1:60">
      <c r="A23" s="136" t="s">
        <v>269</v>
      </c>
      <c r="B23" s="130">
        <v>0</v>
      </c>
      <c r="C23" s="130">
        <v>0</v>
      </c>
      <c r="D23" s="130">
        <v>0</v>
      </c>
      <c r="E23" s="130">
        <v>0</v>
      </c>
      <c r="F23" s="130">
        <v>0</v>
      </c>
      <c r="G23" s="130">
        <v>0</v>
      </c>
      <c r="H23" s="130">
        <v>0</v>
      </c>
      <c r="I23" s="130">
        <v>0</v>
      </c>
      <c r="J23" s="130">
        <v>0</v>
      </c>
      <c r="K23" s="130">
        <v>0</v>
      </c>
      <c r="L23" s="130">
        <v>0</v>
      </c>
      <c r="M23" s="130">
        <v>0</v>
      </c>
      <c r="N23" s="130">
        <v>0</v>
      </c>
      <c r="O23" s="130">
        <v>0</v>
      </c>
      <c r="P23" s="130">
        <v>0</v>
      </c>
      <c r="Q23" s="130">
        <v>0</v>
      </c>
      <c r="R23" s="130">
        <v>0</v>
      </c>
      <c r="S23" s="130">
        <v>0</v>
      </c>
      <c r="T23" s="130">
        <v>0</v>
      </c>
      <c r="U23" s="130">
        <v>0</v>
      </c>
      <c r="V23" s="130">
        <v>0</v>
      </c>
      <c r="W23" s="130">
        <v>1.287501</v>
      </c>
      <c r="X23" s="130">
        <v>0.90581599999999995</v>
      </c>
      <c r="Y23" s="130">
        <v>1.0469599999999999</v>
      </c>
      <c r="Z23" s="130">
        <v>1.1044499999999999</v>
      </c>
      <c r="AA23" s="130">
        <v>1.142485</v>
      </c>
      <c r="AB23" s="130">
        <v>1.225832</v>
      </c>
      <c r="AC23" s="130">
        <v>1.3291639999998901</v>
      </c>
      <c r="AD23" s="130">
        <v>1.361111</v>
      </c>
      <c r="AE23" s="130">
        <v>1.210555</v>
      </c>
      <c r="AF23" s="130">
        <v>1.857221</v>
      </c>
      <c r="AG23" s="130">
        <v>1.5894440000000001</v>
      </c>
      <c r="AH23" s="130">
        <v>1.711389</v>
      </c>
      <c r="AI23" s="130">
        <v>1.8427770000000001</v>
      </c>
      <c r="AJ23" s="130">
        <v>1.5969118188815199</v>
      </c>
      <c r="AK23" s="130">
        <v>1.52827932</v>
      </c>
      <c r="AL23" s="130">
        <v>1.6678120000000001</v>
      </c>
      <c r="AM23" s="130">
        <v>1.5204439999999999</v>
      </c>
      <c r="AN23" s="130">
        <v>1.711921</v>
      </c>
      <c r="AO23" s="130">
        <v>2.0597300000000001</v>
      </c>
      <c r="AP23" s="130">
        <v>2.4371543386782202</v>
      </c>
      <c r="AQ23" s="130">
        <v>3.2375025563542401</v>
      </c>
      <c r="AR23" s="130">
        <v>4.0616069114970497</v>
      </c>
      <c r="AS23" s="130">
        <v>4.3023041410249903</v>
      </c>
      <c r="AT23" s="130">
        <v>4.2779821673999203</v>
      </c>
      <c r="AU23" s="130">
        <v>4.4634300809825396</v>
      </c>
      <c r="AV23" s="130">
        <v>4.5167520091629099</v>
      </c>
      <c r="AW23" s="130">
        <v>4.6080365007055804</v>
      </c>
      <c r="AX23" s="130">
        <v>4.5842817087908196</v>
      </c>
      <c r="AY23" s="130">
        <v>4.3362961957134898</v>
      </c>
      <c r="AZ23" s="130">
        <v>4.5035465270659003</v>
      </c>
      <c r="BA23" s="130">
        <v>4.6912270388607498</v>
      </c>
      <c r="BB23" s="130">
        <v>4.9209334360000003</v>
      </c>
      <c r="BC23" s="130">
        <v>4.9301957806651098</v>
      </c>
      <c r="BD23" s="130">
        <v>4.7453102376607799</v>
      </c>
      <c r="BE23" s="131">
        <v>5.2539754786700703</v>
      </c>
      <c r="BF23" s="132">
        <v>0.104168134851875</v>
      </c>
      <c r="BG23" s="132">
        <v>1.04214660941535E-2</v>
      </c>
      <c r="BH23" s="132">
        <v>7.5049432256876197E-3</v>
      </c>
    </row>
    <row r="24" spans="1:60">
      <c r="A24" s="136" t="s">
        <v>270</v>
      </c>
      <c r="B24" s="130">
        <v>0</v>
      </c>
      <c r="C24" s="130">
        <v>0</v>
      </c>
      <c r="D24" s="130">
        <v>0</v>
      </c>
      <c r="E24" s="130">
        <v>0</v>
      </c>
      <c r="F24" s="130">
        <v>0</v>
      </c>
      <c r="G24" s="130">
        <v>0</v>
      </c>
      <c r="H24" s="130">
        <v>0</v>
      </c>
      <c r="I24" s="130">
        <v>0</v>
      </c>
      <c r="J24" s="130">
        <v>0.11600000000000001</v>
      </c>
      <c r="K24" s="130">
        <v>0.108</v>
      </c>
      <c r="L24" s="130">
        <v>8.3000000000000004E-2</v>
      </c>
      <c r="M24" s="130">
        <v>5.7000000000000002E-2</v>
      </c>
      <c r="N24" s="130">
        <v>0.247</v>
      </c>
      <c r="O24" s="130">
        <v>0.26</v>
      </c>
      <c r="P24" s="130">
        <v>0.315</v>
      </c>
      <c r="Q24" s="130">
        <v>0.3</v>
      </c>
      <c r="R24" s="130">
        <v>0.29099999999999998</v>
      </c>
      <c r="S24" s="130">
        <v>4.5999999999999999E-2</v>
      </c>
      <c r="T24" s="130">
        <v>2.1999999999999999E-2</v>
      </c>
      <c r="U24" s="130">
        <v>2.4E-2</v>
      </c>
      <c r="V24" s="130">
        <v>5.2999999999999999E-2</v>
      </c>
      <c r="W24" s="130">
        <v>0.11899999999999999</v>
      </c>
      <c r="X24" s="130">
        <v>0.14199999999999999</v>
      </c>
      <c r="Y24" s="130">
        <v>0.18</v>
      </c>
      <c r="Z24" s="130">
        <v>0.191</v>
      </c>
      <c r="AA24" s="130">
        <v>0.28199999999999997</v>
      </c>
      <c r="AB24" s="130">
        <v>0.29899999999999999</v>
      </c>
      <c r="AC24" s="130">
        <v>0.26700000000000002</v>
      </c>
      <c r="AD24" s="130">
        <v>0.245</v>
      </c>
      <c r="AE24" s="130">
        <v>0.245</v>
      </c>
      <c r="AF24" s="130">
        <v>0.32100000000000001</v>
      </c>
      <c r="AG24" s="130">
        <v>0.314</v>
      </c>
      <c r="AH24" s="130">
        <v>0.27500000000000002</v>
      </c>
      <c r="AI24" s="130">
        <v>0.35899999999999999</v>
      </c>
      <c r="AJ24" s="130">
        <v>0.496</v>
      </c>
      <c r="AK24" s="130">
        <v>0.56799999999999995</v>
      </c>
      <c r="AL24" s="130">
        <v>0.59699999999999998</v>
      </c>
      <c r="AM24" s="130">
        <v>0.72099999999999997</v>
      </c>
      <c r="AN24" s="130">
        <v>0.85699999999999998</v>
      </c>
      <c r="AO24" s="130">
        <v>1.0369999999999999</v>
      </c>
      <c r="AP24" s="130">
        <v>1.59</v>
      </c>
      <c r="AQ24" s="130">
        <v>2.2250000000000001</v>
      </c>
      <c r="AR24" s="130">
        <v>2.6</v>
      </c>
      <c r="AS24" s="130">
        <v>3.3290000000000002</v>
      </c>
      <c r="AT24" s="130">
        <v>3.9489999999999998</v>
      </c>
      <c r="AU24" s="130">
        <v>4.3304280000000004</v>
      </c>
      <c r="AV24" s="130">
        <v>4.6999339999999998</v>
      </c>
      <c r="AW24" s="130">
        <v>5.2020929999999996</v>
      </c>
      <c r="AX24" s="130">
        <v>4.9836200000000002</v>
      </c>
      <c r="AY24" s="130">
        <v>4.4732000000000003</v>
      </c>
      <c r="AZ24" s="130">
        <v>5.5637000000000096</v>
      </c>
      <c r="BA24" s="130">
        <v>5.4499000000000102</v>
      </c>
      <c r="BB24" s="130">
        <v>5.7770000000000197</v>
      </c>
      <c r="BC24" s="130">
        <v>5.4708000000000201</v>
      </c>
      <c r="BD24" s="130">
        <v>5.2409000000000203</v>
      </c>
      <c r="BE24" s="131">
        <v>5.3316592656883799</v>
      </c>
      <c r="BF24" s="132">
        <v>1.45379401716292E-2</v>
      </c>
      <c r="BG24" s="132">
        <v>2.8707423687331299E-2</v>
      </c>
      <c r="BH24" s="132">
        <v>7.6159091815615502E-3</v>
      </c>
    </row>
    <row r="25" spans="1:60">
      <c r="A25" s="136" t="s">
        <v>271</v>
      </c>
      <c r="B25" s="130">
        <v>0</v>
      </c>
      <c r="C25" s="130">
        <v>0</v>
      </c>
      <c r="D25" s="130">
        <v>0</v>
      </c>
      <c r="E25" s="130">
        <v>0</v>
      </c>
      <c r="F25" s="130">
        <v>0</v>
      </c>
      <c r="G25" s="130">
        <v>0</v>
      </c>
      <c r="H25" s="130">
        <v>0</v>
      </c>
      <c r="I25" s="130">
        <v>0</v>
      </c>
      <c r="J25" s="130">
        <v>0</v>
      </c>
      <c r="K25" s="130">
        <v>0</v>
      </c>
      <c r="L25" s="130">
        <v>0</v>
      </c>
      <c r="M25" s="130">
        <v>0</v>
      </c>
      <c r="N25" s="130">
        <v>0</v>
      </c>
      <c r="O25" s="130">
        <v>0</v>
      </c>
      <c r="P25" s="130">
        <v>0</v>
      </c>
      <c r="Q25" s="130">
        <v>0</v>
      </c>
      <c r="R25" s="130">
        <v>0</v>
      </c>
      <c r="S25" s="130">
        <v>0</v>
      </c>
      <c r="T25" s="130">
        <v>0</v>
      </c>
      <c r="U25" s="130">
        <v>0</v>
      </c>
      <c r="V25" s="130">
        <v>0</v>
      </c>
      <c r="W25" s="130">
        <v>0</v>
      </c>
      <c r="X25" s="130">
        <v>0</v>
      </c>
      <c r="Y25" s="130">
        <v>0</v>
      </c>
      <c r="Z25" s="130">
        <v>0</v>
      </c>
      <c r="AA25" s="130">
        <v>0</v>
      </c>
      <c r="AB25" s="130">
        <v>0</v>
      </c>
      <c r="AC25" s="130">
        <v>0</v>
      </c>
      <c r="AD25" s="130">
        <v>0</v>
      </c>
      <c r="AE25" s="130">
        <v>0</v>
      </c>
      <c r="AF25" s="130">
        <v>0</v>
      </c>
      <c r="AG25" s="130">
        <v>0</v>
      </c>
      <c r="AH25" s="130">
        <v>0</v>
      </c>
      <c r="AI25" s="130">
        <v>0</v>
      </c>
      <c r="AJ25" s="130">
        <v>0</v>
      </c>
      <c r="AK25" s="130">
        <v>0</v>
      </c>
      <c r="AL25" s="130">
        <v>0</v>
      </c>
      <c r="AM25" s="130">
        <v>0</v>
      </c>
      <c r="AN25" s="130">
        <v>0</v>
      </c>
      <c r="AO25" s="130">
        <v>0</v>
      </c>
      <c r="AP25" s="130">
        <v>0</v>
      </c>
      <c r="AQ25" s="130">
        <v>0</v>
      </c>
      <c r="AR25" s="130">
        <v>0</v>
      </c>
      <c r="AS25" s="130">
        <v>1.6E-2</v>
      </c>
      <c r="AT25" s="130">
        <v>8.0000000000000002E-3</v>
      </c>
      <c r="AU25" s="130">
        <v>3.5000000000000003E-2</v>
      </c>
      <c r="AV25" s="130">
        <v>5.6000000000000001E-2</v>
      </c>
      <c r="AW25" s="130">
        <v>6.6000000000000003E-2</v>
      </c>
      <c r="AX25" s="130">
        <v>0.11171300000000001</v>
      </c>
      <c r="AY25" s="130">
        <v>0.200792</v>
      </c>
      <c r="AZ25" s="130">
        <v>0.27018500000000001</v>
      </c>
      <c r="BA25" s="130">
        <v>0.35361399999999998</v>
      </c>
      <c r="BB25" s="130">
        <v>0.39598100000000003</v>
      </c>
      <c r="BC25" s="130">
        <v>1.5921000000000001</v>
      </c>
      <c r="BD25" s="130">
        <v>1.8310999999999999</v>
      </c>
      <c r="BE25" s="131">
        <v>1.96413597864686</v>
      </c>
      <c r="BF25" s="132">
        <v>6.9722837038895993E-2</v>
      </c>
      <c r="BG25" s="132">
        <v>0.72171874398563896</v>
      </c>
      <c r="BH25" s="132">
        <v>2.8056333850660399E-3</v>
      </c>
    </row>
    <row r="26" spans="1:60">
      <c r="A26" s="136" t="s">
        <v>272</v>
      </c>
      <c r="B26" s="130" t="s">
        <v>273</v>
      </c>
      <c r="C26" s="130" t="s">
        <v>273</v>
      </c>
      <c r="D26" s="130" t="s">
        <v>273</v>
      </c>
      <c r="E26" s="130" t="s">
        <v>273</v>
      </c>
      <c r="F26" s="130" t="s">
        <v>273</v>
      </c>
      <c r="G26" s="130" t="s">
        <v>273</v>
      </c>
      <c r="H26" s="130" t="s">
        <v>273</v>
      </c>
      <c r="I26" s="130" t="s">
        <v>273</v>
      </c>
      <c r="J26" s="130" t="s">
        <v>273</v>
      </c>
      <c r="K26" s="130" t="s">
        <v>273</v>
      </c>
      <c r="L26" s="130" t="s">
        <v>273</v>
      </c>
      <c r="M26" s="130" t="s">
        <v>273</v>
      </c>
      <c r="N26" s="130" t="s">
        <v>273</v>
      </c>
      <c r="O26" s="130" t="s">
        <v>273</v>
      </c>
      <c r="P26" s="130" t="s">
        <v>273</v>
      </c>
      <c r="Q26" s="130" t="s">
        <v>273</v>
      </c>
      <c r="R26" s="130" t="s">
        <v>273</v>
      </c>
      <c r="S26" s="130" t="s">
        <v>273</v>
      </c>
      <c r="T26" s="130" t="s">
        <v>273</v>
      </c>
      <c r="U26" s="130" t="s">
        <v>273</v>
      </c>
      <c r="V26" s="130" t="s">
        <v>273</v>
      </c>
      <c r="W26" s="130" t="s">
        <v>273</v>
      </c>
      <c r="X26" s="130" t="s">
        <v>273</v>
      </c>
      <c r="Y26" s="130" t="s">
        <v>273</v>
      </c>
      <c r="Z26" s="130" t="s">
        <v>273</v>
      </c>
      <c r="AA26" s="130">
        <v>0</v>
      </c>
      <c r="AB26" s="130">
        <v>0</v>
      </c>
      <c r="AC26" s="130">
        <v>6.0000000000000001E-3</v>
      </c>
      <c r="AD26" s="130">
        <v>1.9E-2</v>
      </c>
      <c r="AE26" s="130">
        <v>6.0000000000000001E-3</v>
      </c>
      <c r="AF26" s="130">
        <v>5.0000000000000001E-3</v>
      </c>
      <c r="AG26" s="130">
        <v>0.01</v>
      </c>
      <c r="AH26" s="130">
        <v>2E-3</v>
      </c>
      <c r="AI26" s="130">
        <v>5.0000000000000001E-3</v>
      </c>
      <c r="AJ26" s="130">
        <v>2E-3</v>
      </c>
      <c r="AK26" s="130">
        <v>1E-3</v>
      </c>
      <c r="AL26" s="130">
        <v>0</v>
      </c>
      <c r="AM26" s="130">
        <v>0</v>
      </c>
      <c r="AN26" s="130">
        <v>0</v>
      </c>
      <c r="AO26" s="130">
        <v>4.0000000000000001E-3</v>
      </c>
      <c r="AP26" s="130">
        <v>1.4E-2</v>
      </c>
      <c r="AQ26" s="130">
        <v>1.0999999999999999E-2</v>
      </c>
      <c r="AR26" s="130">
        <v>7.0000000000000001E-3</v>
      </c>
      <c r="AS26" s="130">
        <v>2.1000000000000001E-2</v>
      </c>
      <c r="AT26" s="130">
        <v>2.5000000000000001E-2</v>
      </c>
      <c r="AU26" s="130">
        <v>3.3000000000000002E-2</v>
      </c>
      <c r="AV26" s="130">
        <v>5.5E-2</v>
      </c>
      <c r="AW26" s="130">
        <v>9.4E-2</v>
      </c>
      <c r="AX26" s="130">
        <v>0.125</v>
      </c>
      <c r="AY26" s="130">
        <v>0.16500000000000001</v>
      </c>
      <c r="AZ26" s="130">
        <v>0.26600000000000001</v>
      </c>
      <c r="BA26" s="130">
        <v>0.43099999999999999</v>
      </c>
      <c r="BB26" s="130">
        <v>0.52559999999999996</v>
      </c>
      <c r="BC26" s="130">
        <v>0.67010000000000003</v>
      </c>
      <c r="BD26" s="130">
        <v>0.97030000000000005</v>
      </c>
      <c r="BE26" s="131">
        <v>1.0685817985432999</v>
      </c>
      <c r="BF26" s="132">
        <v>9.8281125572413697E-2</v>
      </c>
      <c r="BG26" s="132">
        <v>0.44177205058568297</v>
      </c>
      <c r="BH26" s="132">
        <v>1.5263957288397299E-3</v>
      </c>
    </row>
    <row r="27" spans="1:60">
      <c r="A27" s="136" t="s">
        <v>274</v>
      </c>
      <c r="B27" s="130">
        <v>0</v>
      </c>
      <c r="C27" s="130">
        <v>0</v>
      </c>
      <c r="D27" s="130">
        <v>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0">
        <v>0</v>
      </c>
      <c r="U27" s="130">
        <v>0</v>
      </c>
      <c r="V27" s="130">
        <v>0</v>
      </c>
      <c r="W27" s="130">
        <v>0</v>
      </c>
      <c r="X27" s="130">
        <v>0</v>
      </c>
      <c r="Y27" s="130">
        <v>0</v>
      </c>
      <c r="Z27" s="130">
        <v>0</v>
      </c>
      <c r="AA27" s="130">
        <v>0</v>
      </c>
      <c r="AB27" s="130">
        <v>0</v>
      </c>
      <c r="AC27" s="130">
        <v>0</v>
      </c>
      <c r="AD27" s="130">
        <v>0</v>
      </c>
      <c r="AE27" s="130">
        <v>0</v>
      </c>
      <c r="AF27" s="130">
        <v>0</v>
      </c>
      <c r="AG27" s="130">
        <v>0</v>
      </c>
      <c r="AH27" s="130">
        <v>0</v>
      </c>
      <c r="AI27" s="130">
        <v>0</v>
      </c>
      <c r="AJ27" s="130">
        <v>0</v>
      </c>
      <c r="AK27" s="130">
        <v>0</v>
      </c>
      <c r="AL27" s="130">
        <v>0</v>
      </c>
      <c r="AM27" s="130">
        <v>0</v>
      </c>
      <c r="AN27" s="130">
        <v>0</v>
      </c>
      <c r="AO27" s="130">
        <v>0</v>
      </c>
      <c r="AP27" s="130">
        <v>0</v>
      </c>
      <c r="AQ27" s="130">
        <v>1.55E-4</v>
      </c>
      <c r="AR27" s="130">
        <v>1.4E-3</v>
      </c>
      <c r="AS27" s="130">
        <v>1.2E-2</v>
      </c>
      <c r="AT27" s="130">
        <v>2.7E-2</v>
      </c>
      <c r="AU27" s="130">
        <v>3.5000000000000003E-2</v>
      </c>
      <c r="AV27" s="130">
        <v>5.1999999999999998E-2</v>
      </c>
      <c r="AW27" s="130">
        <v>0.05</v>
      </c>
      <c r="AX27" s="130">
        <v>4.9000000000000002E-2</v>
      </c>
      <c r="AY27" s="130">
        <v>5.0500000000000003E-2</v>
      </c>
      <c r="AZ27" s="130">
        <v>5.1235999999999997E-2</v>
      </c>
      <c r="BA27" s="130">
        <v>5.2020999999999998E-2</v>
      </c>
      <c r="BB27" s="130">
        <v>5.1749999999999997E-2</v>
      </c>
      <c r="BC27" s="130">
        <v>5.1360000000000003E-2</v>
      </c>
      <c r="BD27" s="130">
        <v>5.7919999999999999E-2</v>
      </c>
      <c r="BE27" s="131">
        <v>5.9810000000000002E-2</v>
      </c>
      <c r="BF27" s="132">
        <v>2.9809818706034899E-2</v>
      </c>
      <c r="BG27" s="132">
        <v>7.9310690905999501E-2</v>
      </c>
      <c r="BH27" s="132">
        <v>8.5434478358471197E-5</v>
      </c>
    </row>
    <row r="28" spans="1:60">
      <c r="A28" s="136" t="s">
        <v>275</v>
      </c>
      <c r="B28" s="130">
        <v>0</v>
      </c>
      <c r="C28" s="130">
        <v>0</v>
      </c>
      <c r="D28" s="130">
        <v>0</v>
      </c>
      <c r="E28" s="130">
        <v>0</v>
      </c>
      <c r="F28" s="130">
        <v>0</v>
      </c>
      <c r="G28" s="130">
        <v>0</v>
      </c>
      <c r="H28" s="130">
        <v>0</v>
      </c>
      <c r="I28" s="130">
        <v>0</v>
      </c>
      <c r="J28" s="130">
        <v>0</v>
      </c>
      <c r="K28" s="130">
        <v>0</v>
      </c>
      <c r="L28" s="130">
        <v>0</v>
      </c>
      <c r="M28" s="130">
        <v>0</v>
      </c>
      <c r="N28" s="130">
        <v>0</v>
      </c>
      <c r="O28" s="130">
        <v>0</v>
      </c>
      <c r="P28" s="130">
        <v>0</v>
      </c>
      <c r="Q28" s="130">
        <v>0</v>
      </c>
      <c r="R28" s="130">
        <v>0</v>
      </c>
      <c r="S28" s="130">
        <v>0</v>
      </c>
      <c r="T28" s="130">
        <v>0</v>
      </c>
      <c r="U28" s="130">
        <v>0</v>
      </c>
      <c r="V28" s="130">
        <v>0</v>
      </c>
      <c r="W28" s="130">
        <v>0</v>
      </c>
      <c r="X28" s="130">
        <v>0</v>
      </c>
      <c r="Y28" s="130">
        <v>0</v>
      </c>
      <c r="Z28" s="130">
        <v>0</v>
      </c>
      <c r="AA28" s="130">
        <v>0</v>
      </c>
      <c r="AB28" s="130">
        <v>0</v>
      </c>
      <c r="AC28" s="130">
        <v>0</v>
      </c>
      <c r="AD28" s="130">
        <v>0.221</v>
      </c>
      <c r="AE28" s="130">
        <v>0.309</v>
      </c>
      <c r="AF28" s="130">
        <v>0.40500000000000003</v>
      </c>
      <c r="AG28" s="130">
        <v>0.29199999999999998</v>
      </c>
      <c r="AH28" s="130">
        <v>0.49399999999999999</v>
      </c>
      <c r="AI28" s="130">
        <v>0.58699999999999997</v>
      </c>
      <c r="AJ28" s="130">
        <v>0.68300000000000005</v>
      </c>
      <c r="AK28" s="130">
        <v>0.51700000000000002</v>
      </c>
      <c r="AL28" s="130">
        <v>0.51400000000000001</v>
      </c>
      <c r="AM28" s="130">
        <v>0.49399999999999999</v>
      </c>
      <c r="AN28" s="130">
        <v>0.49</v>
      </c>
      <c r="AO28" s="130">
        <v>0.58083099999999999</v>
      </c>
      <c r="AP28" s="130">
        <v>0.648312</v>
      </c>
      <c r="AQ28" s="130">
        <v>0.91237500000000005</v>
      </c>
      <c r="AR28" s="130">
        <v>1.187319</v>
      </c>
      <c r="AS28" s="130">
        <v>1.456526</v>
      </c>
      <c r="AT28" s="130">
        <v>1.86202</v>
      </c>
      <c r="AU28" s="130">
        <v>2.1462460000000001</v>
      </c>
      <c r="AV28" s="130">
        <v>2.7053289999999999</v>
      </c>
      <c r="AW28" s="130">
        <v>3.3614190000000002</v>
      </c>
      <c r="AX28" s="130">
        <v>3.9954689999999999</v>
      </c>
      <c r="AY28" s="130">
        <v>4.661073</v>
      </c>
      <c r="AZ28" s="130">
        <v>4.7916850000000002</v>
      </c>
      <c r="BA28" s="130">
        <v>4.7665499999999996</v>
      </c>
      <c r="BB28" s="130">
        <v>4.9645669999999997</v>
      </c>
      <c r="BC28" s="130">
        <v>4.8261789999999998</v>
      </c>
      <c r="BD28" s="130">
        <v>5.0305999999999997</v>
      </c>
      <c r="BE28" s="131">
        <v>5.0917000000000003</v>
      </c>
      <c r="BF28" s="132">
        <v>9.3802431849321407E-3</v>
      </c>
      <c r="BG28" s="132">
        <v>0.10449446675337699</v>
      </c>
      <c r="BH28" s="132">
        <v>7.2731438464776503E-3</v>
      </c>
    </row>
    <row r="29" spans="1:60">
      <c r="A29" s="136" t="s">
        <v>276</v>
      </c>
      <c r="B29" s="130">
        <v>0</v>
      </c>
      <c r="C29" s="130">
        <v>0</v>
      </c>
      <c r="D29" s="130">
        <v>0</v>
      </c>
      <c r="E29" s="130">
        <v>0</v>
      </c>
      <c r="F29" s="130">
        <v>0</v>
      </c>
      <c r="G29" s="130">
        <v>0</v>
      </c>
      <c r="H29" s="130">
        <v>0</v>
      </c>
      <c r="I29" s="130">
        <v>0</v>
      </c>
      <c r="J29" s="130">
        <v>0</v>
      </c>
      <c r="K29" s="130">
        <v>0</v>
      </c>
      <c r="L29" s="130">
        <v>0</v>
      </c>
      <c r="M29" s="130">
        <v>0</v>
      </c>
      <c r="N29" s="130">
        <v>0</v>
      </c>
      <c r="O29" s="130">
        <v>0</v>
      </c>
      <c r="P29" s="130">
        <v>0</v>
      </c>
      <c r="Q29" s="130">
        <v>0</v>
      </c>
      <c r="R29" s="130">
        <v>0</v>
      </c>
      <c r="S29" s="130">
        <v>0</v>
      </c>
      <c r="T29" s="130">
        <v>3.3000000000000002E-2</v>
      </c>
      <c r="U29" s="130">
        <v>3.3000000000000002E-2</v>
      </c>
      <c r="V29" s="130">
        <v>3.5999999999999997E-2</v>
      </c>
      <c r="W29" s="130">
        <v>5.0999999999999997E-2</v>
      </c>
      <c r="X29" s="130">
        <v>6.0999999999999999E-2</v>
      </c>
      <c r="Y29" s="130">
        <v>0.08</v>
      </c>
      <c r="Z29" s="130">
        <v>0.126</v>
      </c>
      <c r="AA29" s="130">
        <v>0.21</v>
      </c>
      <c r="AB29" s="130">
        <v>0.35499999999999998</v>
      </c>
      <c r="AC29" s="130">
        <v>0.52100000000000002</v>
      </c>
      <c r="AD29" s="130">
        <v>0.72799999999999998</v>
      </c>
      <c r="AE29" s="130">
        <v>0.5733997093737</v>
      </c>
      <c r="AF29" s="130">
        <v>0.64684045548524405</v>
      </c>
      <c r="AG29" s="130">
        <v>0.83218318995728102</v>
      </c>
      <c r="AH29" s="130">
        <v>0.975667404162744</v>
      </c>
      <c r="AI29" s="130">
        <v>1.0781569760154199</v>
      </c>
      <c r="AJ29" s="130">
        <v>1.3189089746078999</v>
      </c>
      <c r="AK29" s="130">
        <v>1.2996055596681499</v>
      </c>
      <c r="AL29" s="130">
        <v>1.5115592094010399</v>
      </c>
      <c r="AM29" s="130">
        <v>1.8791215307122899</v>
      </c>
      <c r="AN29" s="130">
        <v>2.4933515393946601</v>
      </c>
      <c r="AO29" s="130">
        <v>2.9107547421180802</v>
      </c>
      <c r="AP29" s="130">
        <v>3.1742494654903699</v>
      </c>
      <c r="AQ29" s="130">
        <v>3.0699493428291502</v>
      </c>
      <c r="AR29" s="130">
        <v>3.1050638040346898</v>
      </c>
      <c r="AS29" s="130">
        <v>3.1405712692821499</v>
      </c>
      <c r="AT29" s="130">
        <v>3.3202575919933999</v>
      </c>
      <c r="AU29" s="130">
        <v>4.5939305555555601</v>
      </c>
      <c r="AV29" s="130">
        <v>4.3750249999999999</v>
      </c>
      <c r="AW29" s="130">
        <v>4.4460055555555602</v>
      </c>
      <c r="AX29" s="130">
        <v>4.3135027777777797</v>
      </c>
      <c r="AY29" s="130">
        <v>4.3018527777777802</v>
      </c>
      <c r="AZ29" s="130">
        <v>4.2006277777777798</v>
      </c>
      <c r="BA29" s="130">
        <v>4.91377222222222</v>
      </c>
      <c r="BB29" s="130">
        <v>6.3547777777777803</v>
      </c>
      <c r="BC29" s="130">
        <v>6.0405805555555601</v>
      </c>
      <c r="BD29" s="130">
        <v>6.1636305555555602</v>
      </c>
      <c r="BE29" s="131">
        <v>5.27778741904031</v>
      </c>
      <c r="BF29" s="132">
        <v>-0.14606055840073401</v>
      </c>
      <c r="BG29" s="132">
        <v>6.3815912301571603E-2</v>
      </c>
      <c r="BH29" s="132">
        <v>7.53895694754408E-3</v>
      </c>
    </row>
    <row r="30" spans="1:60">
      <c r="A30" s="136" t="s">
        <v>277</v>
      </c>
      <c r="B30" s="130" t="s">
        <v>273</v>
      </c>
      <c r="C30" s="130" t="s">
        <v>273</v>
      </c>
      <c r="D30" s="130" t="s">
        <v>273</v>
      </c>
      <c r="E30" s="130" t="s">
        <v>273</v>
      </c>
      <c r="F30" s="130" t="s">
        <v>273</v>
      </c>
      <c r="G30" s="130" t="s">
        <v>273</v>
      </c>
      <c r="H30" s="130" t="s">
        <v>273</v>
      </c>
      <c r="I30" s="130" t="s">
        <v>273</v>
      </c>
      <c r="J30" s="130" t="s">
        <v>273</v>
      </c>
      <c r="K30" s="130" t="s">
        <v>273</v>
      </c>
      <c r="L30" s="130" t="s">
        <v>273</v>
      </c>
      <c r="M30" s="130" t="s">
        <v>273</v>
      </c>
      <c r="N30" s="130" t="s">
        <v>273</v>
      </c>
      <c r="O30" s="130" t="s">
        <v>273</v>
      </c>
      <c r="P30" s="130" t="s">
        <v>273</v>
      </c>
      <c r="Q30" s="130" t="s">
        <v>273</v>
      </c>
      <c r="R30" s="130" t="s">
        <v>273</v>
      </c>
      <c r="S30" s="130" t="s">
        <v>273</v>
      </c>
      <c r="T30" s="130" t="s">
        <v>273</v>
      </c>
      <c r="U30" s="130" t="s">
        <v>273</v>
      </c>
      <c r="V30" s="130">
        <v>0</v>
      </c>
      <c r="W30" s="130">
        <v>0</v>
      </c>
      <c r="X30" s="130">
        <v>0</v>
      </c>
      <c r="Y30" s="130">
        <v>0</v>
      </c>
      <c r="Z30" s="130">
        <v>0</v>
      </c>
      <c r="AA30" s="130">
        <v>0</v>
      </c>
      <c r="AB30" s="130">
        <v>0</v>
      </c>
      <c r="AC30" s="130">
        <v>0</v>
      </c>
      <c r="AD30" s="130">
        <v>0</v>
      </c>
      <c r="AE30" s="130">
        <v>0</v>
      </c>
      <c r="AF30" s="130">
        <v>6.0000000000000001E-3</v>
      </c>
      <c r="AG30" s="130">
        <v>5.0000000000000001E-3</v>
      </c>
      <c r="AH30" s="130">
        <v>8.0000000000000002E-3</v>
      </c>
      <c r="AI30" s="130">
        <v>1.2E-2</v>
      </c>
      <c r="AJ30" s="130">
        <v>1.2E-2</v>
      </c>
      <c r="AK30" s="130">
        <v>1.2999999999999999E-2</v>
      </c>
      <c r="AL30" s="130">
        <v>1.0999999999999999E-2</v>
      </c>
      <c r="AM30" s="130">
        <v>2.7E-2</v>
      </c>
      <c r="AN30" s="130">
        <v>2.5999999999999999E-2</v>
      </c>
      <c r="AO30" s="130">
        <v>3.1E-2</v>
      </c>
      <c r="AP30" s="130">
        <v>3.3000000000000002E-2</v>
      </c>
      <c r="AQ30" s="130">
        <v>3.7999999999999999E-2</v>
      </c>
      <c r="AR30" s="130">
        <v>3.5999999999999997E-2</v>
      </c>
      <c r="AS30" s="130">
        <v>3.7999999999999999E-2</v>
      </c>
      <c r="AT30" s="130">
        <v>0.314</v>
      </c>
      <c r="AU30" s="130">
        <v>0.74199999999999999</v>
      </c>
      <c r="AV30" s="130">
        <v>0.78300000000000003</v>
      </c>
      <c r="AW30" s="130">
        <v>1.0009999999999999</v>
      </c>
      <c r="AX30" s="130">
        <v>0.66700000000000004</v>
      </c>
      <c r="AY30" s="130">
        <v>0.74</v>
      </c>
      <c r="AZ30" s="130">
        <v>0.77900000000000003</v>
      </c>
      <c r="BA30" s="130">
        <v>0.88500000000000001</v>
      </c>
      <c r="BB30" s="130">
        <v>1.6838979999999999</v>
      </c>
      <c r="BC30" s="130">
        <v>1.242</v>
      </c>
      <c r="BD30" s="130">
        <v>1.296</v>
      </c>
      <c r="BE30" s="131">
        <v>1.34407562184865</v>
      </c>
      <c r="BF30" s="132">
        <v>3.4261793274720197E-2</v>
      </c>
      <c r="BG30" s="132">
        <v>0.15230523613519001</v>
      </c>
      <c r="BH30" s="132">
        <v>1.9199197396251001E-3</v>
      </c>
    </row>
    <row r="31" spans="1:60">
      <c r="A31" s="136" t="s">
        <v>278</v>
      </c>
      <c r="B31" s="130">
        <v>0</v>
      </c>
      <c r="C31" s="130">
        <v>0</v>
      </c>
      <c r="D31" s="130">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5.1559999999999997</v>
      </c>
      <c r="AB31" s="130">
        <v>4.9989999999999997</v>
      </c>
      <c r="AC31" s="130">
        <v>4.95</v>
      </c>
      <c r="AD31" s="130">
        <v>5.9580000000000002</v>
      </c>
      <c r="AE31" s="130">
        <v>6.4649999999999999</v>
      </c>
      <c r="AF31" s="130">
        <v>6.6079999999999997</v>
      </c>
      <c r="AG31" s="130">
        <v>5.8890000000000002</v>
      </c>
      <c r="AH31" s="130">
        <v>7.891</v>
      </c>
      <c r="AI31" s="130">
        <v>9.3330000000000002</v>
      </c>
      <c r="AJ31" s="130">
        <v>8.3629999999999995</v>
      </c>
      <c r="AK31" s="130">
        <v>8.5885263157894691</v>
      </c>
      <c r="AL31" s="130">
        <v>8.2117894736842096</v>
      </c>
      <c r="AM31" s="130">
        <v>8.9324210526315806</v>
      </c>
      <c r="AN31" s="130">
        <v>9.2919999999999998</v>
      </c>
      <c r="AO31" s="130">
        <v>10.370947368421101</v>
      </c>
      <c r="AP31" s="130">
        <v>9.4794736842105305</v>
      </c>
      <c r="AQ31" s="130">
        <v>10.756631578947401</v>
      </c>
      <c r="AR31" s="130">
        <v>9.9280000000000008</v>
      </c>
      <c r="AS31" s="130">
        <v>10.3912631578947</v>
      </c>
      <c r="AT31" s="130">
        <v>8.7435789473684196</v>
      </c>
      <c r="AU31" s="130">
        <v>10.980210526315799</v>
      </c>
      <c r="AV31" s="130">
        <v>11.1828421052632</v>
      </c>
      <c r="AW31" s="130">
        <v>11.101263157894699</v>
      </c>
      <c r="AX31" s="130">
        <v>11.942631578947401</v>
      </c>
      <c r="AY31" s="130">
        <v>11.707263157894699</v>
      </c>
      <c r="AZ31" s="130">
        <v>11.317894736842099</v>
      </c>
      <c r="BA31" s="130">
        <v>11.422105263157899</v>
      </c>
      <c r="BB31" s="130">
        <v>11.8336842105263</v>
      </c>
      <c r="BC31" s="130">
        <v>12.8252631578947</v>
      </c>
      <c r="BD31" s="130">
        <v>13.2021052631579</v>
      </c>
      <c r="BE31" s="131">
        <v>11.233684210526301</v>
      </c>
      <c r="BF31" s="132">
        <v>-0.15142389331409301</v>
      </c>
      <c r="BG31" s="132">
        <v>4.20664063587044E-2</v>
      </c>
      <c r="BH31" s="132">
        <v>1.6046546573651701E-2</v>
      </c>
    </row>
    <row r="32" spans="1:60">
      <c r="A32" s="136" t="s">
        <v>279</v>
      </c>
      <c r="B32" s="130">
        <v>0</v>
      </c>
      <c r="C32" s="130">
        <v>0.39</v>
      </c>
      <c r="D32" s="130">
        <v>0.60499999999999998</v>
      </c>
      <c r="E32" s="130">
        <v>0.92600000000000005</v>
      </c>
      <c r="F32" s="130">
        <v>1.0669999999999999</v>
      </c>
      <c r="G32" s="130">
        <v>1.3702458</v>
      </c>
      <c r="H32" s="130">
        <v>1.3918223999999999</v>
      </c>
      <c r="I32" s="130">
        <v>1.5151953</v>
      </c>
      <c r="J32" s="130">
        <v>1.5500864000000001</v>
      </c>
      <c r="K32" s="130">
        <v>1.5770592000000001</v>
      </c>
      <c r="L32" s="130">
        <v>1.4158849</v>
      </c>
      <c r="M32" s="130">
        <v>1.3329</v>
      </c>
      <c r="N32" s="130">
        <v>1.3745814000000001</v>
      </c>
      <c r="O32" s="130">
        <v>1.4183881</v>
      </c>
      <c r="P32" s="130">
        <v>1.4840101999999999</v>
      </c>
      <c r="Q32" s="130">
        <v>1.4710235</v>
      </c>
      <c r="R32" s="130">
        <v>1.4921525</v>
      </c>
      <c r="S32" s="130">
        <v>1.5273399999999999</v>
      </c>
      <c r="T32" s="130">
        <v>1.5587</v>
      </c>
      <c r="U32" s="130">
        <v>1.6223000000000001</v>
      </c>
      <c r="V32" s="130">
        <v>1.65215</v>
      </c>
      <c r="W32" s="130">
        <v>1.6628000000000001</v>
      </c>
      <c r="X32" s="130">
        <v>1.7505999999999999</v>
      </c>
      <c r="Y32" s="130">
        <v>1.77325</v>
      </c>
      <c r="Z32" s="130">
        <v>1.84145</v>
      </c>
      <c r="AA32" s="130">
        <v>1.913</v>
      </c>
      <c r="AB32" s="130">
        <v>2.1019999999999999</v>
      </c>
      <c r="AC32" s="130">
        <v>2.1339999999999999</v>
      </c>
      <c r="AD32" s="130">
        <v>1.974</v>
      </c>
      <c r="AE32" s="130">
        <v>2.157</v>
      </c>
      <c r="AF32" s="130">
        <v>2.3290000000000002</v>
      </c>
      <c r="AG32" s="130">
        <v>2.423</v>
      </c>
      <c r="AH32" s="130">
        <v>2.6749999999999998</v>
      </c>
      <c r="AI32" s="130">
        <v>2.653</v>
      </c>
      <c r="AJ32" s="130">
        <v>2.8530000000000002</v>
      </c>
      <c r="AK32" s="130">
        <v>2.9860000000000002</v>
      </c>
      <c r="AL32" s="130">
        <v>3.3340000000000001</v>
      </c>
      <c r="AM32" s="130">
        <v>3.5369999999999999</v>
      </c>
      <c r="AN32" s="130">
        <v>3.7170000000000001</v>
      </c>
      <c r="AO32" s="130">
        <v>3.782</v>
      </c>
      <c r="AP32" s="130">
        <v>3.8719999999999999</v>
      </c>
      <c r="AQ32" s="130">
        <v>3.8410000000000002</v>
      </c>
      <c r="AR32" s="130">
        <v>4.2160000000000002</v>
      </c>
      <c r="AS32" s="130">
        <v>4.4359999999999999</v>
      </c>
      <c r="AT32" s="130">
        <v>4.5780000000000003</v>
      </c>
      <c r="AU32" s="130">
        <v>4.9169999999999998</v>
      </c>
      <c r="AV32" s="130">
        <v>5.48</v>
      </c>
      <c r="AW32" s="130">
        <v>6.3471003085117701</v>
      </c>
      <c r="AX32" s="130">
        <v>7.80986957865061</v>
      </c>
      <c r="AY32" s="130">
        <v>8.3203736905742396</v>
      </c>
      <c r="AZ32" s="130">
        <v>8.8442530782282702</v>
      </c>
      <c r="BA32" s="130">
        <v>9.6359015597715292</v>
      </c>
      <c r="BB32" s="130">
        <v>10.3338214744095</v>
      </c>
      <c r="BC32" s="130">
        <v>10.5500785883963</v>
      </c>
      <c r="BD32" s="130">
        <v>10.743961691210099</v>
      </c>
      <c r="BE32" s="131">
        <v>10.595259914008199</v>
      </c>
      <c r="BF32" s="132">
        <v>-1.65349225813551E-2</v>
      </c>
      <c r="BG32" s="132">
        <v>8.9052625299193403E-2</v>
      </c>
      <c r="BH32" s="132">
        <v>1.5134601301215699E-2</v>
      </c>
    </row>
    <row r="33" spans="1:60">
      <c r="A33" s="136" t="s">
        <v>280</v>
      </c>
      <c r="B33" s="130">
        <v>0</v>
      </c>
      <c r="C33" s="130">
        <v>0</v>
      </c>
      <c r="D33" s="130">
        <v>0</v>
      </c>
      <c r="E33" s="130">
        <v>0</v>
      </c>
      <c r="F33" s="130">
        <v>0</v>
      </c>
      <c r="G33" s="130">
        <v>0.92002016129999997</v>
      </c>
      <c r="H33" s="130">
        <v>1.0010282260000001</v>
      </c>
      <c r="I33" s="130">
        <v>1.0187487399999999</v>
      </c>
      <c r="J33" s="130">
        <v>1.053104839</v>
      </c>
      <c r="K33" s="130">
        <v>1.0762499999999999</v>
      </c>
      <c r="L33" s="130">
        <v>1.124710181</v>
      </c>
      <c r="M33" s="130">
        <v>1.2776852320000001</v>
      </c>
      <c r="N33" s="130">
        <v>1.246583921</v>
      </c>
      <c r="O33" s="130">
        <v>1.317465978</v>
      </c>
      <c r="P33" s="130">
        <v>1.443317792</v>
      </c>
      <c r="Q33" s="130">
        <v>1.96625378</v>
      </c>
      <c r="R33" s="130">
        <v>1.804237651</v>
      </c>
      <c r="S33" s="130">
        <v>1.7988130040000001</v>
      </c>
      <c r="T33" s="130">
        <v>1.5402381549999999</v>
      </c>
      <c r="U33" s="130">
        <v>1.642944808</v>
      </c>
      <c r="V33" s="130">
        <v>1.644029738</v>
      </c>
      <c r="W33" s="130">
        <v>1.5955695560000001</v>
      </c>
      <c r="X33" s="130">
        <v>1.4458492940000001</v>
      </c>
      <c r="Y33" s="130">
        <v>1.6378818040000001</v>
      </c>
      <c r="Z33" s="130">
        <v>1.7492678930000001</v>
      </c>
      <c r="AA33" s="130">
        <v>1.4350000000000001</v>
      </c>
      <c r="AB33" s="130">
        <v>1.4710000000000001</v>
      </c>
      <c r="AC33" s="130">
        <v>1.5580000000000001</v>
      </c>
      <c r="AD33" s="130">
        <v>1.635</v>
      </c>
      <c r="AE33" s="130">
        <v>1.875</v>
      </c>
      <c r="AF33" s="130">
        <v>2.0099999999999998</v>
      </c>
      <c r="AG33" s="130">
        <v>2.0979999999999999</v>
      </c>
      <c r="AH33" s="130">
        <v>2.2730000000000001</v>
      </c>
      <c r="AI33" s="130">
        <v>3.2559999999999998</v>
      </c>
      <c r="AJ33" s="130">
        <v>3.585</v>
      </c>
      <c r="AK33" s="130">
        <v>4.7309999999999999</v>
      </c>
      <c r="AL33" s="130">
        <v>5.2140000000000004</v>
      </c>
      <c r="AM33" s="130">
        <v>6.048</v>
      </c>
      <c r="AN33" s="130">
        <v>8.8409999999999993</v>
      </c>
      <c r="AO33" s="130">
        <v>10.4712</v>
      </c>
      <c r="AP33" s="130">
        <v>14.354200000000001</v>
      </c>
      <c r="AQ33" s="130">
        <v>18.700399999999998</v>
      </c>
      <c r="AR33" s="130">
        <v>24.363399999999999</v>
      </c>
      <c r="AS33" s="130">
        <v>27.8096</v>
      </c>
      <c r="AT33" s="130">
        <v>30.904800000000002</v>
      </c>
      <c r="AU33" s="130">
        <v>33.951700000000002</v>
      </c>
      <c r="AV33" s="130">
        <v>36.909799999999997</v>
      </c>
      <c r="AW33" s="130">
        <v>43.228400000000001</v>
      </c>
      <c r="AX33" s="130">
        <v>45.593000000000004</v>
      </c>
      <c r="AY33" s="130">
        <v>48.384999999999998</v>
      </c>
      <c r="AZ33" s="130">
        <v>50.459000000000003</v>
      </c>
      <c r="BA33" s="130">
        <v>51.103510751000002</v>
      </c>
      <c r="BB33" s="130">
        <v>51.080455139000001</v>
      </c>
      <c r="BC33" s="130">
        <v>51.078522209916997</v>
      </c>
      <c r="BD33" s="130">
        <v>50.416628691268997</v>
      </c>
      <c r="BE33" s="131">
        <v>50.815589881274803</v>
      </c>
      <c r="BF33" s="132">
        <v>5.1594243257917496E-3</v>
      </c>
      <c r="BG33" s="132">
        <v>5.0158341613403698E-2</v>
      </c>
      <c r="BH33" s="132">
        <v>7.25865810731436E-2</v>
      </c>
    </row>
    <row r="34" spans="1:60">
      <c r="A34" s="136" t="s">
        <v>281</v>
      </c>
      <c r="B34" s="130">
        <v>0</v>
      </c>
      <c r="C34" s="130">
        <v>0</v>
      </c>
      <c r="D34" s="130">
        <v>0</v>
      </c>
      <c r="E34" s="130">
        <v>0</v>
      </c>
      <c r="F34" s="130">
        <v>0</v>
      </c>
      <c r="G34" s="130">
        <v>0</v>
      </c>
      <c r="H34" s="130">
        <v>0</v>
      </c>
      <c r="I34" s="130">
        <v>0</v>
      </c>
      <c r="J34" s="130">
        <v>0</v>
      </c>
      <c r="K34" s="130">
        <v>0</v>
      </c>
      <c r="L34" s="130">
        <v>0</v>
      </c>
      <c r="M34" s="130">
        <v>0</v>
      </c>
      <c r="N34" s="130">
        <v>0</v>
      </c>
      <c r="O34" s="130">
        <v>0</v>
      </c>
      <c r="P34" s="130">
        <v>0</v>
      </c>
      <c r="Q34" s="130">
        <v>0</v>
      </c>
      <c r="R34" s="130">
        <v>0</v>
      </c>
      <c r="S34" s="130">
        <v>0</v>
      </c>
      <c r="T34" s="130">
        <v>0</v>
      </c>
      <c r="U34" s="130">
        <v>0</v>
      </c>
      <c r="V34" s="130">
        <v>0</v>
      </c>
      <c r="W34" s="130">
        <v>0</v>
      </c>
      <c r="X34" s="130">
        <v>0</v>
      </c>
      <c r="Y34" s="130">
        <v>0</v>
      </c>
      <c r="Z34" s="130">
        <v>0</v>
      </c>
      <c r="AA34" s="130">
        <v>0</v>
      </c>
      <c r="AB34" s="130">
        <v>0</v>
      </c>
      <c r="AC34" s="130">
        <v>1E-3</v>
      </c>
      <c r="AD34" s="130">
        <v>1E-3</v>
      </c>
      <c r="AE34" s="130">
        <v>1E-3</v>
      </c>
      <c r="AF34" s="130">
        <v>1E-3</v>
      </c>
      <c r="AG34" s="130">
        <v>0</v>
      </c>
      <c r="AH34" s="130">
        <v>0</v>
      </c>
      <c r="AI34" s="130">
        <v>0</v>
      </c>
      <c r="AJ34" s="130">
        <v>1E-3</v>
      </c>
      <c r="AK34" s="130">
        <v>0</v>
      </c>
      <c r="AL34" s="130">
        <v>7.9000000000000001E-2</v>
      </c>
      <c r="AM34" s="130">
        <v>0.126</v>
      </c>
      <c r="AN34" s="130">
        <v>0.105</v>
      </c>
      <c r="AO34" s="130">
        <v>0.123</v>
      </c>
      <c r="AP34" s="130">
        <v>0.122</v>
      </c>
      <c r="AQ34" s="130">
        <v>0.114</v>
      </c>
      <c r="AR34" s="130">
        <v>0.184</v>
      </c>
      <c r="AS34" s="130">
        <v>0.191</v>
      </c>
      <c r="AT34" s="130">
        <v>0.218</v>
      </c>
      <c r="AU34" s="130">
        <v>0.19</v>
      </c>
      <c r="AV34" s="130">
        <v>0.20699999999999999</v>
      </c>
      <c r="AW34" s="130">
        <v>0.20399999999999999</v>
      </c>
      <c r="AX34" s="130">
        <v>0.216</v>
      </c>
      <c r="AY34" s="130">
        <v>0.22</v>
      </c>
      <c r="AZ34" s="130">
        <v>0.23100000000000001</v>
      </c>
      <c r="BA34" s="130">
        <v>0.27400000000000002</v>
      </c>
      <c r="BB34" s="130">
        <v>0.31002800000000003</v>
      </c>
      <c r="BC34" s="130">
        <v>0.31407000000000002</v>
      </c>
      <c r="BD34" s="130">
        <v>0.40202700000000002</v>
      </c>
      <c r="BE34" s="131">
        <v>0.372932887031101</v>
      </c>
      <c r="BF34" s="132">
        <v>-7.4903066916381003E-2</v>
      </c>
      <c r="BG34" s="132">
        <v>6.3114086660478699E-2</v>
      </c>
      <c r="BH34" s="132">
        <v>5.3270902300987702E-4</v>
      </c>
    </row>
    <row r="35" spans="1:60">
      <c r="A35" s="136" t="s">
        <v>282</v>
      </c>
      <c r="B35" s="130">
        <v>0</v>
      </c>
      <c r="C35" s="130">
        <v>0</v>
      </c>
      <c r="D35" s="130">
        <v>0</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0">
        <v>0</v>
      </c>
      <c r="U35" s="130">
        <v>0</v>
      </c>
      <c r="V35" s="130">
        <v>0</v>
      </c>
      <c r="W35" s="130">
        <v>0</v>
      </c>
      <c r="X35" s="130">
        <v>0</v>
      </c>
      <c r="Y35" s="130">
        <v>0</v>
      </c>
      <c r="Z35" s="130">
        <v>0</v>
      </c>
      <c r="AA35" s="130">
        <v>1.7000000000000001E-2</v>
      </c>
      <c r="AB35" s="130">
        <v>2.4E-2</v>
      </c>
      <c r="AC35" s="130">
        <v>4.5999999999999999E-2</v>
      </c>
      <c r="AD35" s="130">
        <v>3.9E-2</v>
      </c>
      <c r="AE35" s="130">
        <v>4.4999999999999998E-2</v>
      </c>
      <c r="AF35" s="130">
        <v>5.6000000000000001E-2</v>
      </c>
      <c r="AG35" s="130">
        <v>0.05</v>
      </c>
      <c r="AH35" s="130">
        <v>5.2999999999999999E-2</v>
      </c>
      <c r="AI35" s="130">
        <v>0.06</v>
      </c>
      <c r="AJ35" s="130">
        <v>6.5000000000000002E-2</v>
      </c>
      <c r="AK35" s="130">
        <v>6.5000000000000002E-2</v>
      </c>
      <c r="AL35" s="130">
        <v>7.0000000000000007E-2</v>
      </c>
      <c r="AM35" s="130">
        <v>4.2000000000000003E-2</v>
      </c>
      <c r="AN35" s="130">
        <v>0.161</v>
      </c>
      <c r="AO35" s="130">
        <v>0.72499999999999998</v>
      </c>
      <c r="AP35" s="130">
        <v>1.6579999999999999</v>
      </c>
      <c r="AQ35" s="130">
        <v>1.264</v>
      </c>
      <c r="AR35" s="130">
        <v>1.5629999999999999</v>
      </c>
      <c r="AS35" s="130">
        <v>1.9379999999999999</v>
      </c>
      <c r="AT35" s="130">
        <v>2.335</v>
      </c>
      <c r="AU35" s="130">
        <v>2.2970000000000002</v>
      </c>
      <c r="AV35" s="130">
        <v>1.859</v>
      </c>
      <c r="AW35" s="130">
        <v>1.655</v>
      </c>
      <c r="AX35" s="130">
        <v>1.8320000000000001</v>
      </c>
      <c r="AY35" s="130">
        <v>2.1259999999999999</v>
      </c>
      <c r="AZ35" s="130">
        <v>2.161</v>
      </c>
      <c r="BA35" s="130">
        <v>2.0710000000000002</v>
      </c>
      <c r="BB35" s="130">
        <v>2.1549999999999998</v>
      </c>
      <c r="BC35" s="130">
        <v>2.3090000000000002</v>
      </c>
      <c r="BD35" s="130">
        <v>2.242</v>
      </c>
      <c r="BE35" s="131">
        <v>2.117</v>
      </c>
      <c r="BF35" s="132">
        <v>-5.8333698931964599E-2</v>
      </c>
      <c r="BG35" s="132">
        <v>-4.0561083280991096E-3</v>
      </c>
      <c r="BH35" s="132">
        <v>3.0239891437031201E-3</v>
      </c>
    </row>
    <row r="36" spans="1:60">
      <c r="A36" s="136" t="s">
        <v>283</v>
      </c>
      <c r="B36" s="130">
        <v>0</v>
      </c>
      <c r="C36" s="130">
        <v>0</v>
      </c>
      <c r="D36" s="130">
        <v>0</v>
      </c>
      <c r="E36" s="130">
        <v>0</v>
      </c>
      <c r="F36" s="130">
        <v>1.9040000000000001E-3</v>
      </c>
      <c r="G36" s="130">
        <v>1.2090999999999999E-2</v>
      </c>
      <c r="H36" s="130">
        <v>1.2033E-2</v>
      </c>
      <c r="I36" s="130">
        <v>2.1663999999999999E-2</v>
      </c>
      <c r="J36" s="130">
        <v>2.4199999999999999E-2</v>
      </c>
      <c r="K36" s="130">
        <v>5.751E-3</v>
      </c>
      <c r="L36" s="130">
        <v>1.8346999999999999E-2</v>
      </c>
      <c r="M36" s="130">
        <v>1.9012000000000001E-2</v>
      </c>
      <c r="N36" s="130">
        <v>1.6126000000000001E-2</v>
      </c>
      <c r="O36" s="130">
        <v>1.8284999999999999E-2</v>
      </c>
      <c r="P36" s="130">
        <v>4.5629999999999997E-2</v>
      </c>
      <c r="Q36" s="130">
        <v>4.4672000000000003E-2</v>
      </c>
      <c r="R36" s="130">
        <v>0.12313300000000001</v>
      </c>
      <c r="S36" s="130">
        <v>0.158968</v>
      </c>
      <c r="T36" s="130">
        <v>0.17171400000000001</v>
      </c>
      <c r="U36" s="130">
        <v>0.173233</v>
      </c>
      <c r="V36" s="130">
        <v>0.171233</v>
      </c>
      <c r="W36" s="130">
        <v>0.212339</v>
      </c>
      <c r="X36" s="130">
        <v>0.23413600000000001</v>
      </c>
      <c r="Y36" s="130">
        <v>0.24560799999999999</v>
      </c>
      <c r="Z36" s="130">
        <v>0.25750800000000001</v>
      </c>
      <c r="AA36" s="130">
        <v>0.28290999999999999</v>
      </c>
      <c r="AB36" s="130">
        <v>0.26702500000000001</v>
      </c>
      <c r="AC36" s="130">
        <v>0.229769</v>
      </c>
      <c r="AD36" s="130">
        <v>0.254272</v>
      </c>
      <c r="AE36" s="130">
        <v>0.25836500000000001</v>
      </c>
      <c r="AF36" s="130">
        <v>0.28817700000000002</v>
      </c>
      <c r="AG36" s="130">
        <v>0.34313428800000001</v>
      </c>
      <c r="AH36" s="130">
        <v>0.37307241000000002</v>
      </c>
      <c r="AI36" s="130">
        <v>0.65265806699999995</v>
      </c>
      <c r="AJ36" s="130">
        <v>1.1356729999999999</v>
      </c>
      <c r="AK36" s="130">
        <v>1.3226629999999999</v>
      </c>
      <c r="AL36" s="130">
        <v>1.450863</v>
      </c>
      <c r="AM36" s="130">
        <v>1.4304200153019999</v>
      </c>
      <c r="AN36" s="130">
        <v>1.4046782756395</v>
      </c>
      <c r="AO36" s="130">
        <v>1.4823827750243099</v>
      </c>
      <c r="AP36" s="130">
        <v>1.659029823</v>
      </c>
      <c r="AQ36" s="130">
        <v>2.6325980225599999</v>
      </c>
      <c r="AR36" s="130">
        <v>3.5806526811578898</v>
      </c>
      <c r="AS36" s="130">
        <v>4.0379370165789501</v>
      </c>
      <c r="AT36" s="130">
        <v>4.5530868099999999</v>
      </c>
      <c r="AU36" s="130">
        <v>4.4653225689999996</v>
      </c>
      <c r="AV36" s="130">
        <v>4.7014630100000003</v>
      </c>
      <c r="AW36" s="130">
        <v>5.2095049199999997</v>
      </c>
      <c r="AX36" s="130">
        <v>5.2449919249999999</v>
      </c>
      <c r="AY36" s="130">
        <v>5.2383647990000002</v>
      </c>
      <c r="AZ36" s="130">
        <v>5.0029822099999999</v>
      </c>
      <c r="BA36" s="130">
        <v>5.0672795830000004</v>
      </c>
      <c r="BB36" s="130">
        <v>5.1695986669999998</v>
      </c>
      <c r="BC36" s="130">
        <v>6.0098339999999997</v>
      </c>
      <c r="BD36" s="130">
        <v>6.0181382960000001</v>
      </c>
      <c r="BE36" s="131">
        <v>5.9605983362272497</v>
      </c>
      <c r="BF36" s="132">
        <v>-1.22672068911602E-2</v>
      </c>
      <c r="BG36" s="132">
        <v>2.8290025855652899E-2</v>
      </c>
      <c r="BH36" s="132">
        <v>8.5143054599556393E-3</v>
      </c>
    </row>
    <row r="37" spans="1:60">
      <c r="A37" s="136" t="s">
        <v>284</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v>0</v>
      </c>
      <c r="Y37" s="130">
        <v>0</v>
      </c>
      <c r="Z37" s="130">
        <v>0</v>
      </c>
      <c r="AA37" s="130">
        <v>0</v>
      </c>
      <c r="AB37" s="130">
        <v>0</v>
      </c>
      <c r="AC37" s="130">
        <v>0</v>
      </c>
      <c r="AD37" s="130">
        <v>0</v>
      </c>
      <c r="AE37" s="130">
        <v>0</v>
      </c>
      <c r="AF37" s="130">
        <v>0</v>
      </c>
      <c r="AG37" s="130">
        <v>2.7004859999999999E-2</v>
      </c>
      <c r="AH37" s="130">
        <v>8.1014580000000003E-2</v>
      </c>
      <c r="AI37" s="130">
        <v>8.5015300000000002E-2</v>
      </c>
      <c r="AJ37" s="130">
        <v>9.1016379999999994E-2</v>
      </c>
      <c r="AK37" s="130">
        <v>9.5017099999999993E-2</v>
      </c>
      <c r="AL37" s="130">
        <v>9.701746E-2</v>
      </c>
      <c r="AM37" s="130">
        <v>8.1014580000000003E-2</v>
      </c>
      <c r="AN37" s="130">
        <v>8.6015480000000005E-2</v>
      </c>
      <c r="AO37" s="130">
        <v>0.10901962</v>
      </c>
      <c r="AP37" s="130">
        <v>0.13028544716000001</v>
      </c>
      <c r="AQ37" s="130">
        <v>0.128455817886</v>
      </c>
      <c r="AR37" s="130">
        <v>0.170037836271409</v>
      </c>
      <c r="AS37" s="130">
        <v>0.20892150622591901</v>
      </c>
      <c r="AT37" s="130">
        <v>0.25135447568742603</v>
      </c>
      <c r="AU37" s="130">
        <v>0.31505621256993099</v>
      </c>
      <c r="AV37" s="130">
        <v>0.336096781748836</v>
      </c>
      <c r="AW37" s="130">
        <v>0.43932655173715701</v>
      </c>
      <c r="AX37" s="130">
        <v>0.48095158968997698</v>
      </c>
      <c r="AY37" s="130">
        <v>0.53624930651270197</v>
      </c>
      <c r="AZ37" s="130">
        <v>0.47624166557754699</v>
      </c>
      <c r="BA37" s="130">
        <v>0.68100000000000005</v>
      </c>
      <c r="BB37" s="130">
        <v>0.72983299999999995</v>
      </c>
      <c r="BC37" s="130">
        <v>0.84834100000000001</v>
      </c>
      <c r="BD37" s="130">
        <v>0.85208899999999999</v>
      </c>
      <c r="BE37" s="131">
        <v>0.93294040993015503</v>
      </c>
      <c r="BF37" s="132">
        <v>9.1894617131173195E-2</v>
      </c>
      <c r="BG37" s="132">
        <v>0.12984751200424499</v>
      </c>
      <c r="BH37" s="132">
        <v>1.3326413185407299E-3</v>
      </c>
    </row>
    <row r="38" spans="1:60">
      <c r="A38" s="136" t="s">
        <v>285</v>
      </c>
      <c r="B38" s="130">
        <v>2.6760000000000002</v>
      </c>
      <c r="C38" s="130">
        <v>3.351</v>
      </c>
      <c r="D38" s="130">
        <v>3.4750000000000001</v>
      </c>
      <c r="E38" s="130">
        <v>3.617</v>
      </c>
      <c r="F38" s="130">
        <v>3.8119999999999998</v>
      </c>
      <c r="G38" s="130">
        <v>4.2279999999999998</v>
      </c>
      <c r="H38" s="130">
        <v>4.2089999999999996</v>
      </c>
      <c r="I38" s="130">
        <v>3.8069999999999999</v>
      </c>
      <c r="J38" s="130">
        <v>3.8450000000000002</v>
      </c>
      <c r="K38" s="130">
        <v>4.2450000000000001</v>
      </c>
      <c r="L38" s="130">
        <v>3.9860000000000002</v>
      </c>
      <c r="M38" s="130">
        <v>3.8119999999999998</v>
      </c>
      <c r="N38" s="130">
        <v>3.73</v>
      </c>
      <c r="O38" s="130">
        <v>3.8109999999999999</v>
      </c>
      <c r="P38" s="130">
        <v>3.8250000000000002</v>
      </c>
      <c r="Q38" s="130">
        <v>3.96</v>
      </c>
      <c r="R38" s="130">
        <v>3.4689999999999999</v>
      </c>
      <c r="S38" s="130">
        <v>3.5209999999999999</v>
      </c>
      <c r="T38" s="130">
        <v>3.3929999999999998</v>
      </c>
      <c r="U38" s="130">
        <v>3.472</v>
      </c>
      <c r="V38" s="130">
        <v>3.2120000000000002</v>
      </c>
      <c r="W38" s="130">
        <v>3.5009999999999999</v>
      </c>
      <c r="X38" s="130">
        <v>3.6930000000000001</v>
      </c>
      <c r="Y38" s="130">
        <v>3.7869999999999999</v>
      </c>
      <c r="Z38" s="130">
        <v>3.1970000000000001</v>
      </c>
      <c r="AA38" s="130">
        <v>3.2709999999999999</v>
      </c>
      <c r="AB38" s="130">
        <v>3.2919999999999998</v>
      </c>
      <c r="AC38" s="130">
        <v>3.556</v>
      </c>
      <c r="AD38" s="130">
        <v>3.7829999999999999</v>
      </c>
      <c r="AE38" s="130">
        <v>3.5640000000000001</v>
      </c>
      <c r="AF38" s="130">
        <v>3.6539999999999999</v>
      </c>
      <c r="AG38" s="130">
        <v>4.1390000000000002</v>
      </c>
      <c r="AH38" s="130">
        <v>4.47</v>
      </c>
      <c r="AI38" s="130">
        <v>5.0090000000000003</v>
      </c>
      <c r="AJ38" s="130">
        <v>5.53</v>
      </c>
      <c r="AK38" s="130">
        <v>6.0990000000000002</v>
      </c>
      <c r="AL38" s="130">
        <v>6.3380000000000001</v>
      </c>
      <c r="AM38" s="130">
        <v>7.3719999999999999</v>
      </c>
      <c r="AN38" s="130">
        <v>8.7140000000000004</v>
      </c>
      <c r="AO38" s="130">
        <v>9.657</v>
      </c>
      <c r="AP38" s="130">
        <v>9.9979999999999993</v>
      </c>
      <c r="AQ38" s="130">
        <v>10.635</v>
      </c>
      <c r="AR38" s="130">
        <v>10.827</v>
      </c>
      <c r="AS38" s="130">
        <v>11.486000000000001</v>
      </c>
      <c r="AT38" s="130">
        <v>12.8987</v>
      </c>
      <c r="AU38" s="130">
        <v>14.816000000000001</v>
      </c>
      <c r="AV38" s="130">
        <v>16.486699999999999</v>
      </c>
      <c r="AW38" s="130">
        <v>18.078600000000002</v>
      </c>
      <c r="AX38" s="130">
        <v>22.749300000000002</v>
      </c>
      <c r="AY38" s="130">
        <v>24.648700000000002</v>
      </c>
      <c r="AZ38" s="130">
        <v>25.5807</v>
      </c>
      <c r="BA38" s="130">
        <v>25.7972</v>
      </c>
      <c r="BB38" s="130">
        <v>25.5794</v>
      </c>
      <c r="BC38" s="130">
        <v>25.257999999999999</v>
      </c>
      <c r="BD38" s="130">
        <v>25.637499999999999</v>
      </c>
      <c r="BE38" s="131">
        <v>25.654734016590201</v>
      </c>
      <c r="BF38" s="132">
        <v>-2.0618580241617002E-3</v>
      </c>
      <c r="BG38" s="132">
        <v>7.1107285049125196E-2</v>
      </c>
      <c r="BH38" s="132">
        <v>3.6646026051374597E-2</v>
      </c>
    </row>
    <row r="39" spans="1:60">
      <c r="A39" s="136" t="s">
        <v>286</v>
      </c>
      <c r="B39" s="130" t="s">
        <v>273</v>
      </c>
      <c r="C39" s="130" t="s">
        <v>273</v>
      </c>
      <c r="D39" s="130" t="s">
        <v>273</v>
      </c>
      <c r="E39" s="130" t="s">
        <v>273</v>
      </c>
      <c r="F39" s="130" t="s">
        <v>273</v>
      </c>
      <c r="G39" s="130" t="s">
        <v>273</v>
      </c>
      <c r="H39" s="130" t="s">
        <v>273</v>
      </c>
      <c r="I39" s="130" t="s">
        <v>273</v>
      </c>
      <c r="J39" s="130" t="s">
        <v>273</v>
      </c>
      <c r="K39" s="130" t="s">
        <v>273</v>
      </c>
      <c r="L39" s="130" t="s">
        <v>273</v>
      </c>
      <c r="M39" s="130" t="s">
        <v>273</v>
      </c>
      <c r="N39" s="130" t="s">
        <v>273</v>
      </c>
      <c r="O39" s="130" t="s">
        <v>273</v>
      </c>
      <c r="P39" s="130" t="s">
        <v>273</v>
      </c>
      <c r="Q39" s="130" t="s">
        <v>273</v>
      </c>
      <c r="R39" s="130" t="s">
        <v>273</v>
      </c>
      <c r="S39" s="130" t="s">
        <v>273</v>
      </c>
      <c r="T39" s="130" t="s">
        <v>273</v>
      </c>
      <c r="U39" s="130" t="s">
        <v>273</v>
      </c>
      <c r="V39" s="130">
        <v>0</v>
      </c>
      <c r="W39" s="130">
        <v>0</v>
      </c>
      <c r="X39" s="130">
        <v>0</v>
      </c>
      <c r="Y39" s="130">
        <v>0</v>
      </c>
      <c r="Z39" s="130">
        <v>0</v>
      </c>
      <c r="AA39" s="130">
        <v>0</v>
      </c>
      <c r="AB39" s="130">
        <v>0</v>
      </c>
      <c r="AC39" s="130">
        <v>0</v>
      </c>
      <c r="AD39" s="130">
        <v>0</v>
      </c>
      <c r="AE39" s="130">
        <v>0</v>
      </c>
      <c r="AF39" s="130">
        <v>0</v>
      </c>
      <c r="AG39" s="130">
        <v>0</v>
      </c>
      <c r="AH39" s="130">
        <v>0</v>
      </c>
      <c r="AI39" s="130">
        <v>0</v>
      </c>
      <c r="AJ39" s="130">
        <v>0</v>
      </c>
      <c r="AK39" s="130">
        <v>0</v>
      </c>
      <c r="AL39" s="130">
        <v>3.0000000000000001E-3</v>
      </c>
      <c r="AM39" s="130">
        <v>0.01</v>
      </c>
      <c r="AN39" s="130">
        <v>2.4E-2</v>
      </c>
      <c r="AO39" s="130">
        <v>3.7999999999999999E-2</v>
      </c>
      <c r="AP39" s="130">
        <v>4.2000000000000003E-2</v>
      </c>
      <c r="AQ39" s="130">
        <v>4.2999999999999997E-2</v>
      </c>
      <c r="AR39" s="130">
        <v>4.2000000000000003E-2</v>
      </c>
      <c r="AS39" s="130">
        <v>4.4999999999999998E-2</v>
      </c>
      <c r="AT39" s="130">
        <v>4.8000000000000001E-2</v>
      </c>
      <c r="AU39" s="130">
        <v>6.6000000000000003E-2</v>
      </c>
      <c r="AV39" s="130">
        <v>0.12</v>
      </c>
      <c r="AW39" s="130">
        <v>0.28799999999999998</v>
      </c>
      <c r="AX39" s="130">
        <v>0.502</v>
      </c>
      <c r="AY39" s="130">
        <v>0.66900000000000004</v>
      </c>
      <c r="AZ39" s="130">
        <v>0.76900000000000002</v>
      </c>
      <c r="BA39" s="130">
        <v>0.82299999999999995</v>
      </c>
      <c r="BB39" s="130">
        <v>0.93064000000000002</v>
      </c>
      <c r="BC39" s="130">
        <v>0.94371499999999997</v>
      </c>
      <c r="BD39" s="130">
        <v>0.92742000000000002</v>
      </c>
      <c r="BE39" s="131">
        <v>0.889059561051875</v>
      </c>
      <c r="BF39" s="132">
        <v>-4.3981759539230197E-2</v>
      </c>
      <c r="BG39" s="132">
        <v>0.34463224604015202</v>
      </c>
      <c r="BH39" s="132">
        <v>1.26996053884097E-3</v>
      </c>
    </row>
    <row r="40" spans="1:60">
      <c r="A40" s="136" t="s">
        <v>287</v>
      </c>
      <c r="B40" s="130" t="s">
        <v>273</v>
      </c>
      <c r="C40" s="130" t="s">
        <v>273</v>
      </c>
      <c r="D40" s="130" t="s">
        <v>273</v>
      </c>
      <c r="E40" s="130" t="s">
        <v>273</v>
      </c>
      <c r="F40" s="130" t="s">
        <v>273</v>
      </c>
      <c r="G40" s="130" t="s">
        <v>273</v>
      </c>
      <c r="H40" s="130" t="s">
        <v>273</v>
      </c>
      <c r="I40" s="130" t="s">
        <v>273</v>
      </c>
      <c r="J40" s="130" t="s">
        <v>273</v>
      </c>
      <c r="K40" s="130" t="s">
        <v>273</v>
      </c>
      <c r="L40" s="130" t="s">
        <v>273</v>
      </c>
      <c r="M40" s="130" t="s">
        <v>273</v>
      </c>
      <c r="N40" s="130" t="s">
        <v>273</v>
      </c>
      <c r="O40" s="130" t="s">
        <v>273</v>
      </c>
      <c r="P40" s="130" t="s">
        <v>273</v>
      </c>
      <c r="Q40" s="130" t="s">
        <v>273</v>
      </c>
      <c r="R40" s="130" t="s">
        <v>273</v>
      </c>
      <c r="S40" s="130" t="s">
        <v>273</v>
      </c>
      <c r="T40" s="130" t="s">
        <v>273</v>
      </c>
      <c r="U40" s="130" t="s">
        <v>273</v>
      </c>
      <c r="V40" s="130">
        <v>0</v>
      </c>
      <c r="W40" s="130">
        <v>0</v>
      </c>
      <c r="X40" s="130">
        <v>0</v>
      </c>
      <c r="Y40" s="130">
        <v>0</v>
      </c>
      <c r="Z40" s="130">
        <v>0</v>
      </c>
      <c r="AA40" s="130">
        <v>0</v>
      </c>
      <c r="AB40" s="130">
        <v>0</v>
      </c>
      <c r="AC40" s="130">
        <v>0</v>
      </c>
      <c r="AD40" s="130">
        <v>0</v>
      </c>
      <c r="AE40" s="130">
        <v>0</v>
      </c>
      <c r="AF40" s="130">
        <v>0</v>
      </c>
      <c r="AG40" s="130">
        <v>0</v>
      </c>
      <c r="AH40" s="130">
        <v>0</v>
      </c>
      <c r="AI40" s="130">
        <v>0</v>
      </c>
      <c r="AJ40" s="130">
        <v>0</v>
      </c>
      <c r="AK40" s="130">
        <v>0</v>
      </c>
      <c r="AL40" s="130">
        <v>2E-3</v>
      </c>
      <c r="AM40" s="130">
        <v>4.0000000000000001E-3</v>
      </c>
      <c r="AN40" s="130">
        <v>7.0000000000000001E-3</v>
      </c>
      <c r="AO40" s="130">
        <v>6.0000000000000001E-3</v>
      </c>
      <c r="AP40" s="130">
        <v>7.0000000000000001E-3</v>
      </c>
      <c r="AQ40" s="130">
        <v>2.5000000000000001E-2</v>
      </c>
      <c r="AR40" s="130">
        <v>5.3999999999999999E-2</v>
      </c>
      <c r="AS40" s="130">
        <v>6.9000000000000006E-2</v>
      </c>
      <c r="AT40" s="130">
        <v>0.10199999999999999</v>
      </c>
      <c r="AU40" s="130">
        <v>0.14699999999999999</v>
      </c>
      <c r="AV40" s="130">
        <v>0.157</v>
      </c>
      <c r="AW40" s="130">
        <v>0.218</v>
      </c>
      <c r="AX40" s="130">
        <v>0.35699999999999998</v>
      </c>
      <c r="AY40" s="130">
        <v>0.39979999999999999</v>
      </c>
      <c r="AZ40" s="130">
        <v>0.44650000000000001</v>
      </c>
      <c r="BA40" s="130">
        <v>0.43230000000000002</v>
      </c>
      <c r="BB40" s="130">
        <v>0.50360000000000005</v>
      </c>
      <c r="BC40" s="130">
        <v>0.47</v>
      </c>
      <c r="BD40" s="130">
        <v>0.53320000000000001</v>
      </c>
      <c r="BE40" s="131">
        <v>0.61149598907828295</v>
      </c>
      <c r="BF40" s="132">
        <v>0.143708242703983</v>
      </c>
      <c r="BG40" s="132">
        <v>0.179855976838839</v>
      </c>
      <c r="BH40" s="132">
        <v>8.7348003419495995E-4</v>
      </c>
    </row>
    <row r="41" spans="1:60">
      <c r="A41" s="136" t="s">
        <v>288</v>
      </c>
      <c r="B41" s="130">
        <v>0</v>
      </c>
      <c r="C41" s="130">
        <v>0</v>
      </c>
      <c r="D41" s="130">
        <v>0</v>
      </c>
      <c r="E41" s="130">
        <v>0</v>
      </c>
      <c r="F41" s="130">
        <v>0</v>
      </c>
      <c r="G41" s="130">
        <v>0</v>
      </c>
      <c r="H41" s="130">
        <v>0</v>
      </c>
      <c r="I41" s="130">
        <v>0</v>
      </c>
      <c r="J41" s="130">
        <v>0</v>
      </c>
      <c r="K41" s="130">
        <v>0</v>
      </c>
      <c r="L41" s="130">
        <v>0</v>
      </c>
      <c r="M41" s="130">
        <v>0</v>
      </c>
      <c r="N41" s="130">
        <v>1.2999999999999999E-2</v>
      </c>
      <c r="O41" s="130">
        <v>1.4999999999999999E-2</v>
      </c>
      <c r="P41" s="130">
        <v>1.6E-2</v>
      </c>
      <c r="Q41" s="130">
        <v>1.4999999999999999E-2</v>
      </c>
      <c r="R41" s="130">
        <v>1.7999999999999999E-2</v>
      </c>
      <c r="S41" s="130">
        <v>1.7999999999999999E-2</v>
      </c>
      <c r="T41" s="130">
        <v>1.7000000000000001E-2</v>
      </c>
      <c r="U41" s="130">
        <v>1.9E-2</v>
      </c>
      <c r="V41" s="130">
        <v>1.7999999999999999E-2</v>
      </c>
      <c r="W41" s="130">
        <v>1.7000000000000001E-2</v>
      </c>
      <c r="X41" s="130">
        <v>2.1999999999999999E-2</v>
      </c>
      <c r="Y41" s="130">
        <v>2.3E-2</v>
      </c>
      <c r="Z41" s="130">
        <v>1.9E-2</v>
      </c>
      <c r="AA41" s="130">
        <v>1.2505E-2</v>
      </c>
      <c r="AB41" s="130">
        <v>1.3976000000000001E-2</v>
      </c>
      <c r="AC41" s="130">
        <v>1.1769999999999999E-2</v>
      </c>
      <c r="AD41" s="130">
        <v>1.4711999999999999E-2</v>
      </c>
      <c r="AE41" s="130">
        <v>1.508E-2</v>
      </c>
      <c r="AF41" s="130">
        <v>1.9493E-2</v>
      </c>
      <c r="AG41" s="130">
        <v>1.5448E-2</v>
      </c>
      <c r="AH41" s="130">
        <v>1.6919E-2</v>
      </c>
      <c r="AI41" s="130">
        <v>1.7068E-2</v>
      </c>
      <c r="AJ41" s="130">
        <v>1.8849999999999999E-2</v>
      </c>
      <c r="AK41" s="130">
        <v>2.2352E-2</v>
      </c>
      <c r="AL41" s="130">
        <v>2.5873E-2</v>
      </c>
      <c r="AM41" s="130">
        <v>2.7015000000000001E-2</v>
      </c>
      <c r="AN41" s="130">
        <v>3.4151000000000001E-2</v>
      </c>
      <c r="AO41" s="130">
        <v>4.2575000000000002E-2</v>
      </c>
      <c r="AP41" s="130">
        <v>4.6163000000000003E-2</v>
      </c>
      <c r="AQ41" s="130">
        <v>5.5216000000000001E-2</v>
      </c>
      <c r="AR41" s="130">
        <v>6.2667E-2</v>
      </c>
      <c r="AS41" s="130">
        <v>6.9648000000000002E-2</v>
      </c>
      <c r="AT41" s="130">
        <v>7.8185000000000004E-2</v>
      </c>
      <c r="AU41" s="130">
        <v>8.4140000000000006E-2</v>
      </c>
      <c r="AV41" s="130">
        <v>9.2979000000000006E-2</v>
      </c>
      <c r="AW41" s="130">
        <v>9.4010999999999997E-2</v>
      </c>
      <c r="AX41" s="130">
        <v>9.4211000000000003E-2</v>
      </c>
      <c r="AY41" s="130">
        <v>0.11522499999999999</v>
      </c>
      <c r="AZ41" s="130">
        <v>0.12596399999999999</v>
      </c>
      <c r="BA41" s="130">
        <v>0.140018</v>
      </c>
      <c r="BB41" s="130">
        <v>0.17138</v>
      </c>
      <c r="BC41" s="130">
        <v>0.21740200000000001</v>
      </c>
      <c r="BD41" s="130">
        <v>0.27767900000000001</v>
      </c>
      <c r="BE41" s="131">
        <v>0.385154202579856</v>
      </c>
      <c r="BF41" s="132">
        <v>0.38325861405805201</v>
      </c>
      <c r="BG41" s="132">
        <v>0.13512048070238999</v>
      </c>
      <c r="BH41" s="132">
        <v>5.5016633313798599E-4</v>
      </c>
    </row>
    <row r="42" spans="1:60">
      <c r="A42" s="136" t="s">
        <v>289</v>
      </c>
      <c r="B42" s="130">
        <v>0</v>
      </c>
      <c r="C42" s="130">
        <v>0</v>
      </c>
      <c r="D42" s="130">
        <v>0</v>
      </c>
      <c r="E42" s="130">
        <v>0</v>
      </c>
      <c r="F42" s="130">
        <v>0</v>
      </c>
      <c r="G42" s="130">
        <v>0</v>
      </c>
      <c r="H42" s="130">
        <v>0</v>
      </c>
      <c r="I42" s="130">
        <v>0</v>
      </c>
      <c r="J42" s="130">
        <v>0</v>
      </c>
      <c r="K42" s="130">
        <v>0</v>
      </c>
      <c r="L42" s="130">
        <v>0.80300000000000005</v>
      </c>
      <c r="M42" s="130">
        <v>0.872</v>
      </c>
      <c r="N42" s="130">
        <v>0.86699999999999999</v>
      </c>
      <c r="O42" s="130">
        <v>1.2110000000000001</v>
      </c>
      <c r="P42" s="130">
        <v>1.1060000000000001</v>
      </c>
      <c r="Q42" s="130">
        <v>1.024</v>
      </c>
      <c r="R42" s="130">
        <v>1.085</v>
      </c>
      <c r="S42" s="130">
        <v>0.26500000000000001</v>
      </c>
      <c r="T42" s="130">
        <v>0.23100000000000001</v>
      </c>
      <c r="U42" s="130">
        <v>1.7000000000000001E-2</v>
      </c>
      <c r="V42" s="130">
        <v>0.441</v>
      </c>
      <c r="W42" s="130">
        <v>0.55300000000000005</v>
      </c>
      <c r="X42" s="130">
        <v>0.70199999999999996</v>
      </c>
      <c r="Y42" s="130">
        <v>0.83499999999999996</v>
      </c>
      <c r="Z42" s="130">
        <v>0.9</v>
      </c>
      <c r="AA42" s="130">
        <v>0.67</v>
      </c>
      <c r="AB42" s="130">
        <v>0.75</v>
      </c>
      <c r="AC42" s="130">
        <v>0.752</v>
      </c>
      <c r="AD42" s="130">
        <v>0.86299999999999999</v>
      </c>
      <c r="AE42" s="130">
        <v>0.93899999999999995</v>
      </c>
      <c r="AF42" s="130">
        <v>1.0169999999999999</v>
      </c>
      <c r="AG42" s="130">
        <v>1.3160000000000001</v>
      </c>
      <c r="AH42" s="130">
        <v>1.4630000000000001</v>
      </c>
      <c r="AI42" s="130">
        <v>1.5902810000000001</v>
      </c>
      <c r="AJ42" s="130">
        <v>1.788338</v>
      </c>
      <c r="AK42" s="130">
        <v>2.0131939999999999</v>
      </c>
      <c r="AL42" s="130">
        <v>2.358034</v>
      </c>
      <c r="AM42" s="130">
        <v>2.906752</v>
      </c>
      <c r="AN42" s="130">
        <v>2.5475340000000002</v>
      </c>
      <c r="AO42" s="130">
        <v>3.3249059999999999</v>
      </c>
      <c r="AP42" s="130">
        <v>5.2767189999999999</v>
      </c>
      <c r="AQ42" s="130">
        <v>5.194</v>
      </c>
      <c r="AR42" s="130">
        <v>4.0262820000000001</v>
      </c>
      <c r="AS42" s="130">
        <v>5.0828930000000003</v>
      </c>
      <c r="AT42" s="130">
        <v>6.1109999999999998</v>
      </c>
      <c r="AU42" s="130">
        <v>7.0580559999999997</v>
      </c>
      <c r="AV42" s="130">
        <v>7.0835590000000002</v>
      </c>
      <c r="AW42" s="130">
        <v>7.2036049999999996</v>
      </c>
      <c r="AX42" s="130">
        <v>5.9539999999999997</v>
      </c>
      <c r="AY42" s="130">
        <v>5.0131819999999996</v>
      </c>
      <c r="AZ42" s="130">
        <v>4.93</v>
      </c>
      <c r="BA42" s="130">
        <v>4.9045800000000002</v>
      </c>
      <c r="BB42" s="130">
        <v>4.5993500000000003</v>
      </c>
      <c r="BC42" s="130">
        <v>4.5712780000000004</v>
      </c>
      <c r="BD42" s="130">
        <v>5.8141879999999997</v>
      </c>
      <c r="BE42" s="131">
        <v>8.6820181696380292</v>
      </c>
      <c r="BF42" s="132">
        <v>0.48916698402576603</v>
      </c>
      <c r="BG42" s="132">
        <v>-4.9665545349539802E-3</v>
      </c>
      <c r="BH42" s="132">
        <v>1.24016668353418E-2</v>
      </c>
    </row>
    <row r="43" spans="1:60">
      <c r="A43" s="136" t="s">
        <v>290</v>
      </c>
      <c r="B43" s="130" t="s">
        <v>273</v>
      </c>
      <c r="C43" s="130" t="s">
        <v>273</v>
      </c>
      <c r="D43" s="130" t="s">
        <v>273</v>
      </c>
      <c r="E43" s="130" t="s">
        <v>273</v>
      </c>
      <c r="F43" s="130" t="s">
        <v>273</v>
      </c>
      <c r="G43" s="130" t="s">
        <v>273</v>
      </c>
      <c r="H43" s="130" t="s">
        <v>273</v>
      </c>
      <c r="I43" s="130" t="s">
        <v>273</v>
      </c>
      <c r="J43" s="130" t="s">
        <v>273</v>
      </c>
      <c r="K43" s="130" t="s">
        <v>273</v>
      </c>
      <c r="L43" s="130" t="s">
        <v>273</v>
      </c>
      <c r="M43" s="130" t="s">
        <v>273</v>
      </c>
      <c r="N43" s="130" t="s">
        <v>273</v>
      </c>
      <c r="O43" s="130" t="s">
        <v>273</v>
      </c>
      <c r="P43" s="130" t="s">
        <v>273</v>
      </c>
      <c r="Q43" s="130" t="s">
        <v>273</v>
      </c>
      <c r="R43" s="130" t="s">
        <v>273</v>
      </c>
      <c r="S43" s="130" t="s">
        <v>273</v>
      </c>
      <c r="T43" s="130" t="s">
        <v>273</v>
      </c>
      <c r="U43" s="130" t="s">
        <v>273</v>
      </c>
      <c r="V43" s="130" t="s">
        <v>273</v>
      </c>
      <c r="W43" s="130" t="s">
        <v>273</v>
      </c>
      <c r="X43" s="130" t="s">
        <v>273</v>
      </c>
      <c r="Y43" s="130" t="s">
        <v>273</v>
      </c>
      <c r="Z43" s="130" t="s">
        <v>273</v>
      </c>
      <c r="AA43" s="130">
        <v>0</v>
      </c>
      <c r="AB43" s="130">
        <v>0</v>
      </c>
      <c r="AC43" s="130">
        <v>0</v>
      </c>
      <c r="AD43" s="130">
        <v>0</v>
      </c>
      <c r="AE43" s="130">
        <v>0</v>
      </c>
      <c r="AF43" s="130">
        <v>0</v>
      </c>
      <c r="AG43" s="130">
        <v>0</v>
      </c>
      <c r="AH43" s="130">
        <v>0</v>
      </c>
      <c r="AI43" s="130">
        <v>0</v>
      </c>
      <c r="AJ43" s="130">
        <v>0</v>
      </c>
      <c r="AK43" s="130">
        <v>0</v>
      </c>
      <c r="AL43" s="130">
        <v>0</v>
      </c>
      <c r="AM43" s="130">
        <v>0</v>
      </c>
      <c r="AN43" s="130">
        <v>0</v>
      </c>
      <c r="AO43" s="130">
        <v>0</v>
      </c>
      <c r="AP43" s="130">
        <v>0</v>
      </c>
      <c r="AQ43" s="130">
        <v>0</v>
      </c>
      <c r="AR43" s="130">
        <v>0</v>
      </c>
      <c r="AS43" s="130">
        <v>0</v>
      </c>
      <c r="AT43" s="130">
        <v>0</v>
      </c>
      <c r="AU43" s="130">
        <v>0</v>
      </c>
      <c r="AV43" s="130">
        <v>0</v>
      </c>
      <c r="AW43" s="130">
        <v>0</v>
      </c>
      <c r="AX43" s="130">
        <v>0</v>
      </c>
      <c r="AY43" s="130">
        <v>0</v>
      </c>
      <c r="AZ43" s="130">
        <v>2.0219000000000001E-2</v>
      </c>
      <c r="BA43" s="130">
        <v>3.6033000000000003E-2</v>
      </c>
      <c r="BB43" s="130">
        <v>5.1551E-2</v>
      </c>
      <c r="BC43" s="130">
        <v>5.4050000000000001E-2</v>
      </c>
      <c r="BD43" s="130">
        <v>5.5102999999999999E-2</v>
      </c>
      <c r="BE43" s="131">
        <v>5.7298000000000002E-2</v>
      </c>
      <c r="BF43" s="132">
        <v>3.69934139235919E-2</v>
      </c>
      <c r="BG43" s="132">
        <v>0</v>
      </c>
      <c r="BH43" s="132">
        <v>8.1846258836042201E-5</v>
      </c>
    </row>
    <row r="44" spans="1:60">
      <c r="A44" s="136" t="s">
        <v>291</v>
      </c>
      <c r="B44" s="130">
        <v>0</v>
      </c>
      <c r="C44" s="130">
        <v>0</v>
      </c>
      <c r="D44" s="130">
        <v>0</v>
      </c>
      <c r="E44" s="130">
        <v>0</v>
      </c>
      <c r="F44" s="130">
        <v>0</v>
      </c>
      <c r="G44" s="130">
        <v>0</v>
      </c>
      <c r="H44" s="130">
        <v>0</v>
      </c>
      <c r="I44" s="130">
        <v>0</v>
      </c>
      <c r="J44" s="130">
        <v>0</v>
      </c>
      <c r="K44" s="130">
        <v>0</v>
      </c>
      <c r="L44" s="130">
        <v>0</v>
      </c>
      <c r="M44" s="130">
        <v>0</v>
      </c>
      <c r="N44" s="130">
        <v>0</v>
      </c>
      <c r="O44" s="130">
        <v>0</v>
      </c>
      <c r="P44" s="130">
        <v>0</v>
      </c>
      <c r="Q44" s="130">
        <v>0</v>
      </c>
      <c r="R44" s="130">
        <v>0</v>
      </c>
      <c r="S44" s="130">
        <v>0</v>
      </c>
      <c r="T44" s="130">
        <v>0</v>
      </c>
      <c r="U44" s="130">
        <v>0</v>
      </c>
      <c r="V44" s="130">
        <v>5.0000000000000001E-3</v>
      </c>
      <c r="W44" s="130">
        <v>2.5999999999999999E-2</v>
      </c>
      <c r="X44" s="130">
        <v>2.1000000000000001E-2</v>
      </c>
      <c r="Y44" s="130">
        <v>2.7E-2</v>
      </c>
      <c r="Z44" s="130">
        <v>2.9000000000000001E-2</v>
      </c>
      <c r="AA44" s="130">
        <v>0.21299999999999999</v>
      </c>
      <c r="AB44" s="130">
        <v>0.20899999999999999</v>
      </c>
      <c r="AC44" s="130">
        <v>0.22700000000000001</v>
      </c>
      <c r="AD44" s="130">
        <v>0.24299999999999999</v>
      </c>
      <c r="AE44" s="130">
        <v>0.27</v>
      </c>
      <c r="AF44" s="130">
        <v>0.28899999999999998</v>
      </c>
      <c r="AG44" s="130">
        <v>0.30299999999999999</v>
      </c>
      <c r="AH44" s="130">
        <v>0.24099999999999999</v>
      </c>
      <c r="AI44" s="130">
        <v>0.27</v>
      </c>
      <c r="AJ44" s="130">
        <v>0.27300000000000002</v>
      </c>
      <c r="AK44" s="130">
        <v>0.25600000000000001</v>
      </c>
      <c r="AL44" s="130">
        <v>0.255</v>
      </c>
      <c r="AM44" s="130">
        <v>0.25</v>
      </c>
      <c r="AN44" s="130">
        <v>0.33</v>
      </c>
      <c r="AO44" s="130">
        <v>0.35899999999999999</v>
      </c>
      <c r="AP44" s="130">
        <v>0.33300000000000002</v>
      </c>
      <c r="AQ44" s="130">
        <v>0.38800000000000001</v>
      </c>
      <c r="AR44" s="130">
        <v>0.38600000000000001</v>
      </c>
      <c r="AS44" s="130">
        <v>0.39700000000000002</v>
      </c>
      <c r="AT44" s="130">
        <v>0.22700000000000001</v>
      </c>
      <c r="AU44" s="130">
        <v>0.34399999999999997</v>
      </c>
      <c r="AV44" s="130">
        <v>0.33900000000000002</v>
      </c>
      <c r="AW44" s="130">
        <v>0.32600000000000001</v>
      </c>
      <c r="AX44" s="130">
        <v>0.39600000000000002</v>
      </c>
      <c r="AY44" s="130">
        <v>0.25800000000000001</v>
      </c>
      <c r="AZ44" s="130">
        <v>0.25600000000000001</v>
      </c>
      <c r="BA44" s="130">
        <v>0.23300000000000001</v>
      </c>
      <c r="BB44" s="130">
        <v>0.21</v>
      </c>
      <c r="BC44" s="130">
        <v>0.20416799999999999</v>
      </c>
      <c r="BD44" s="130">
        <v>0.25300499999999998</v>
      </c>
      <c r="BE44" s="131">
        <v>0.25974160118613399</v>
      </c>
      <c r="BF44" s="132">
        <v>2.3821365902495499E-2</v>
      </c>
      <c r="BG44" s="132">
        <v>1.09049536362391E-2</v>
      </c>
      <c r="BH44" s="132">
        <v>3.7102304305854198E-4</v>
      </c>
    </row>
    <row r="45" spans="1:60">
      <c r="A45" s="136" t="s">
        <v>292</v>
      </c>
      <c r="B45" s="130">
        <v>2.5999999999999999E-2</v>
      </c>
      <c r="C45" s="130">
        <v>3.7999999999999999E-2</v>
      </c>
      <c r="D45" s="130">
        <v>4.3999999999999997E-2</v>
      </c>
      <c r="E45" s="130">
        <v>4.7E-2</v>
      </c>
      <c r="F45" s="130">
        <v>8.4000000000000005E-2</v>
      </c>
      <c r="G45" s="130">
        <v>5.8999999999999997E-2</v>
      </c>
      <c r="H45" s="130">
        <v>0.10100000000000001</v>
      </c>
      <c r="I45" s="130">
        <v>0.185</v>
      </c>
      <c r="J45" s="130">
        <v>0.223</v>
      </c>
      <c r="K45" s="130">
        <v>0.23499999999999999</v>
      </c>
      <c r="L45" s="130">
        <v>0.21099999999999999</v>
      </c>
      <c r="M45" s="130">
        <v>0.183</v>
      </c>
      <c r="N45" s="130">
        <v>0.26500000000000001</v>
      </c>
      <c r="O45" s="130">
        <v>0.26200000000000001</v>
      </c>
      <c r="P45" s="130">
        <v>0.24</v>
      </c>
      <c r="Q45" s="130">
        <v>0.248</v>
      </c>
      <c r="R45" s="130">
        <v>0.26900000000000002</v>
      </c>
      <c r="S45" s="130">
        <v>0.26900000000000002</v>
      </c>
      <c r="T45" s="130">
        <v>0.36199999999999999</v>
      </c>
      <c r="U45" s="130">
        <v>0.34499999999999997</v>
      </c>
      <c r="V45" s="130">
        <v>0.39700000000000002</v>
      </c>
      <c r="W45" s="130">
        <v>0.36799999999999999</v>
      </c>
      <c r="X45" s="130">
        <v>0.193</v>
      </c>
      <c r="Y45" s="130">
        <v>9.4E-2</v>
      </c>
      <c r="Z45" s="130">
        <v>0.10299999999999999</v>
      </c>
      <c r="AA45" s="130">
        <v>5.5E-2</v>
      </c>
      <c r="AB45" s="130">
        <v>8.3000000000000004E-2</v>
      </c>
      <c r="AC45" s="130">
        <v>0.111</v>
      </c>
      <c r="AD45" s="130">
        <v>6.0999999999999999E-2</v>
      </c>
      <c r="AE45" s="130">
        <v>5.0999999999999997E-2</v>
      </c>
      <c r="AF45" s="130">
        <v>6.7000000000000004E-2</v>
      </c>
      <c r="AG45" s="130">
        <v>0.13300000000000001</v>
      </c>
      <c r="AH45" s="130">
        <v>0.16900000000000001</v>
      </c>
      <c r="AI45" s="130">
        <v>0.22</v>
      </c>
      <c r="AJ45" s="130">
        <v>0.193</v>
      </c>
      <c r="AK45" s="130">
        <v>0.221</v>
      </c>
      <c r="AL45" s="130">
        <v>0.44400000000000001</v>
      </c>
      <c r="AM45" s="130">
        <v>0.42699999999999999</v>
      </c>
      <c r="AN45" s="130">
        <v>0.45500000000000002</v>
      </c>
      <c r="AO45" s="130">
        <v>0.85040000000000004</v>
      </c>
      <c r="AP45" s="130">
        <v>1.5107999999999999</v>
      </c>
      <c r="AQ45" s="130">
        <v>1.9927999999999999</v>
      </c>
      <c r="AR45" s="130">
        <v>2.5554999999999999</v>
      </c>
      <c r="AS45" s="130">
        <v>3.617</v>
      </c>
      <c r="AT45" s="130">
        <v>5.2263000000000002</v>
      </c>
      <c r="AU45" s="130">
        <v>6.3045</v>
      </c>
      <c r="AV45" s="130">
        <v>7.6007999999999996</v>
      </c>
      <c r="AW45" s="130">
        <v>10.0943</v>
      </c>
      <c r="AX45" s="130">
        <v>8.6220999999999997</v>
      </c>
      <c r="AY45" s="130">
        <v>9.9770000000000003</v>
      </c>
      <c r="AZ45" s="130">
        <v>9.7390000000000008</v>
      </c>
      <c r="BA45" s="130">
        <v>7.9569999999999999</v>
      </c>
      <c r="BB45" s="130">
        <v>6.4880000000000004</v>
      </c>
      <c r="BC45" s="130">
        <v>6.548</v>
      </c>
      <c r="BD45" s="130">
        <v>7.6829840000000003</v>
      </c>
      <c r="BE45" s="131">
        <v>7.8979999999999997</v>
      </c>
      <c r="BF45" s="132">
        <v>2.5177296350912901E-2</v>
      </c>
      <c r="BG45" s="132">
        <v>3.9282368062247199E-2</v>
      </c>
      <c r="BH45" s="132">
        <v>1.1281750711840901E-2</v>
      </c>
    </row>
    <row r="46" spans="1:60">
      <c r="A46" s="136" t="s">
        <v>293</v>
      </c>
      <c r="B46" s="130">
        <v>0.20699999999999999</v>
      </c>
      <c r="C46" s="130">
        <v>0.2</v>
      </c>
      <c r="D46" s="130">
        <v>0.192</v>
      </c>
      <c r="E46" s="130">
        <v>0.22800000000000001</v>
      </c>
      <c r="F46" s="130">
        <v>0.28000000000000003</v>
      </c>
      <c r="G46" s="130">
        <v>0.186</v>
      </c>
      <c r="H46" s="130">
        <v>0.14299999999999999</v>
      </c>
      <c r="I46" s="130">
        <v>0.113</v>
      </c>
      <c r="J46" s="130">
        <v>0.2</v>
      </c>
      <c r="K46" s="130">
        <v>0.18</v>
      </c>
      <c r="L46" s="130">
        <v>0.23599999999999999</v>
      </c>
      <c r="M46" s="130">
        <v>0.23</v>
      </c>
      <c r="N46" s="130">
        <v>0.23400000000000001</v>
      </c>
      <c r="O46" s="130">
        <v>0.23200000000000001</v>
      </c>
      <c r="P46" s="130">
        <v>0.25800000000000001</v>
      </c>
      <c r="Q46" s="130">
        <v>0.32</v>
      </c>
      <c r="R46" s="130">
        <v>0.311</v>
      </c>
      <c r="S46" s="130">
        <v>0.35299999999999998</v>
      </c>
      <c r="T46" s="130">
        <v>0.40500000000000003</v>
      </c>
      <c r="U46" s="130">
        <v>0.373</v>
      </c>
      <c r="V46" s="130">
        <v>0.54800000000000004</v>
      </c>
      <c r="W46" s="130">
        <v>0.60599999999999998</v>
      </c>
      <c r="X46" s="130">
        <v>0.61399999999999999</v>
      </c>
      <c r="Y46" s="130">
        <v>0.65300000000000002</v>
      </c>
      <c r="Z46" s="130">
        <v>0.66100000000000003</v>
      </c>
      <c r="AA46" s="130">
        <v>0.69299999999999995</v>
      </c>
      <c r="AB46" s="130">
        <v>0.81299999999999994</v>
      </c>
      <c r="AC46" s="130">
        <v>0.88700000000000001</v>
      </c>
      <c r="AD46" s="130">
        <v>0.90500000000000003</v>
      </c>
      <c r="AE46" s="130">
        <v>0.96699999999999997</v>
      </c>
      <c r="AF46" s="130">
        <v>1.03</v>
      </c>
      <c r="AG46" s="130">
        <v>1.008</v>
      </c>
      <c r="AH46" s="130">
        <v>1.087</v>
      </c>
      <c r="AI46" s="130">
        <v>1.0795999999999999</v>
      </c>
      <c r="AJ46" s="130">
        <v>1.2381</v>
      </c>
      <c r="AK46" s="130">
        <v>1.3759999999999999</v>
      </c>
      <c r="AL46" s="130">
        <v>1.45</v>
      </c>
      <c r="AM46" s="130">
        <v>1.569</v>
      </c>
      <c r="AN46" s="130">
        <v>1.484</v>
      </c>
      <c r="AO46" s="130">
        <v>1.631</v>
      </c>
      <c r="AP46" s="130">
        <v>1.722</v>
      </c>
      <c r="AQ46" s="130">
        <v>1.7889999999999999</v>
      </c>
      <c r="AR46" s="130">
        <v>2.0830000000000002</v>
      </c>
      <c r="AS46" s="130">
        <v>2.044</v>
      </c>
      <c r="AT46" s="130">
        <v>2.2709999999999999</v>
      </c>
      <c r="AU46" s="130">
        <v>2.8109999999999999</v>
      </c>
      <c r="AV46" s="130">
        <v>3.133</v>
      </c>
      <c r="AW46" s="130">
        <v>3.097</v>
      </c>
      <c r="AX46" s="130">
        <v>3.247583434</v>
      </c>
      <c r="AY46" s="130">
        <v>3.2543801499999998</v>
      </c>
      <c r="AZ46" s="130">
        <v>3.3075673860000001</v>
      </c>
      <c r="BA46" s="130">
        <v>3.242</v>
      </c>
      <c r="BB46" s="130">
        <v>3.4369999999999998</v>
      </c>
      <c r="BC46" s="130">
        <v>3.3860000000000001</v>
      </c>
      <c r="BD46" s="130">
        <v>3.577</v>
      </c>
      <c r="BE46" s="131">
        <v>4.0339999999999998</v>
      </c>
      <c r="BF46" s="132">
        <v>0.124679379948701</v>
      </c>
      <c r="BG46" s="132">
        <v>4.6478187830478301E-2</v>
      </c>
      <c r="BH46" s="132">
        <v>5.7622920196969199E-3</v>
      </c>
    </row>
    <row r="47" spans="1:60">
      <c r="A47" s="136" t="s">
        <v>294</v>
      </c>
      <c r="B47" s="130">
        <v>0</v>
      </c>
      <c r="C47" s="130">
        <v>0</v>
      </c>
      <c r="D47" s="130">
        <v>0</v>
      </c>
      <c r="E47" s="130">
        <v>0</v>
      </c>
      <c r="F47" s="130">
        <v>0</v>
      </c>
      <c r="G47" s="130">
        <v>0</v>
      </c>
      <c r="H47" s="130">
        <v>0</v>
      </c>
      <c r="I47" s="130">
        <v>0</v>
      </c>
      <c r="J47" s="130">
        <v>0</v>
      </c>
      <c r="K47" s="130">
        <v>0</v>
      </c>
      <c r="L47" s="130">
        <v>0</v>
      </c>
      <c r="M47" s="130">
        <v>0</v>
      </c>
      <c r="N47" s="130">
        <v>0</v>
      </c>
      <c r="O47" s="130">
        <v>0</v>
      </c>
      <c r="P47" s="130">
        <v>0</v>
      </c>
      <c r="Q47" s="130">
        <v>0</v>
      </c>
      <c r="R47" s="130">
        <v>0</v>
      </c>
      <c r="S47" s="130">
        <v>0</v>
      </c>
      <c r="T47" s="130">
        <v>0</v>
      </c>
      <c r="U47" s="130">
        <v>0</v>
      </c>
      <c r="V47" s="130">
        <v>0</v>
      </c>
      <c r="W47" s="130">
        <v>0</v>
      </c>
      <c r="X47" s="130">
        <v>0</v>
      </c>
      <c r="Y47" s="130">
        <v>0</v>
      </c>
      <c r="Z47" s="130">
        <v>0</v>
      </c>
      <c r="AA47" s="130">
        <v>1.0526315789473699E-3</v>
      </c>
      <c r="AB47" s="130">
        <v>0</v>
      </c>
      <c r="AC47" s="130">
        <v>2E-3</v>
      </c>
      <c r="AD47" s="130">
        <v>1E-3</v>
      </c>
      <c r="AE47" s="130">
        <v>0</v>
      </c>
      <c r="AF47" s="130">
        <v>0</v>
      </c>
      <c r="AG47" s="130">
        <v>0</v>
      </c>
      <c r="AH47" s="130">
        <v>1.0999999999999999E-2</v>
      </c>
      <c r="AI47" s="130">
        <v>1.0999999999999999E-2</v>
      </c>
      <c r="AJ47" s="130">
        <v>0</v>
      </c>
      <c r="AK47" s="130">
        <v>0</v>
      </c>
      <c r="AL47" s="130">
        <v>0</v>
      </c>
      <c r="AM47" s="130">
        <v>3.0000000000000001E-3</v>
      </c>
      <c r="AN47" s="130">
        <v>3.0000000000000001E-3</v>
      </c>
      <c r="AO47" s="130">
        <v>4.0000000000000001E-3</v>
      </c>
      <c r="AP47" s="130">
        <v>6.0000000000000001E-3</v>
      </c>
      <c r="AQ47" s="130">
        <v>4.0000000000000001E-3</v>
      </c>
      <c r="AR47" s="130">
        <v>3.5000000000000003E-2</v>
      </c>
      <c r="AS47" s="130">
        <v>2.4E-2</v>
      </c>
      <c r="AT47" s="130">
        <v>0.01</v>
      </c>
      <c r="AU47" s="130">
        <v>0.111</v>
      </c>
      <c r="AV47" s="130">
        <v>0.19800000000000001</v>
      </c>
      <c r="AW47" s="130">
        <v>0.21199999999999999</v>
      </c>
      <c r="AX47" s="130">
        <v>0.252</v>
      </c>
      <c r="AY47" s="130">
        <v>0.505</v>
      </c>
      <c r="AZ47" s="130">
        <v>0.52400000000000002</v>
      </c>
      <c r="BA47" s="130">
        <v>0.53100000000000003</v>
      </c>
      <c r="BB47" s="130">
        <v>0.52516799999999997</v>
      </c>
      <c r="BC47" s="130">
        <v>0.43713000000000002</v>
      </c>
      <c r="BD47" s="130">
        <v>0.50414400000000004</v>
      </c>
      <c r="BE47" s="131">
        <v>0.57506920166373299</v>
      </c>
      <c r="BF47" s="132">
        <v>0.13756778685610199</v>
      </c>
      <c r="BG47" s="132">
        <v>0.47997868383105702</v>
      </c>
      <c r="BH47" s="132">
        <v>8.2144686948944104E-4</v>
      </c>
    </row>
    <row r="48" spans="1:60">
      <c r="A48" s="136" t="s">
        <v>295</v>
      </c>
      <c r="B48" s="130">
        <v>0</v>
      </c>
      <c r="C48" s="130">
        <v>0</v>
      </c>
      <c r="D48" s="130">
        <v>0</v>
      </c>
      <c r="E48" s="130">
        <v>0</v>
      </c>
      <c r="F48" s="130">
        <v>0</v>
      </c>
      <c r="G48" s="130">
        <v>0</v>
      </c>
      <c r="H48" s="130">
        <v>0</v>
      </c>
      <c r="I48" s="130">
        <v>0</v>
      </c>
      <c r="J48" s="130">
        <v>0</v>
      </c>
      <c r="K48" s="130">
        <v>0</v>
      </c>
      <c r="L48" s="130">
        <v>0</v>
      </c>
      <c r="M48" s="130">
        <v>0</v>
      </c>
      <c r="N48" s="130">
        <v>0</v>
      </c>
      <c r="O48" s="130">
        <v>0</v>
      </c>
      <c r="P48" s="130">
        <v>0</v>
      </c>
      <c r="Q48" s="130">
        <v>0</v>
      </c>
      <c r="R48" s="130">
        <v>0</v>
      </c>
      <c r="S48" s="130">
        <v>0</v>
      </c>
      <c r="T48" s="130">
        <v>0</v>
      </c>
      <c r="U48" s="130">
        <v>0</v>
      </c>
      <c r="V48" s="130">
        <v>0</v>
      </c>
      <c r="W48" s="130">
        <v>0</v>
      </c>
      <c r="X48" s="130">
        <v>0</v>
      </c>
      <c r="Y48" s="130">
        <v>0</v>
      </c>
      <c r="Z48" s="130">
        <v>0</v>
      </c>
      <c r="AA48" s="130">
        <v>0</v>
      </c>
      <c r="AB48" s="130">
        <v>0</v>
      </c>
      <c r="AC48" s="130">
        <v>0</v>
      </c>
      <c r="AD48" s="130">
        <v>0</v>
      </c>
      <c r="AE48" s="130">
        <v>0</v>
      </c>
      <c r="AF48" s="130">
        <v>0</v>
      </c>
      <c r="AG48" s="130">
        <v>0</v>
      </c>
      <c r="AH48" s="130">
        <v>0</v>
      </c>
      <c r="AI48" s="130">
        <v>0</v>
      </c>
      <c r="AJ48" s="130">
        <v>0</v>
      </c>
      <c r="AK48" s="130">
        <v>0</v>
      </c>
      <c r="AL48" s="130">
        <v>0.154</v>
      </c>
      <c r="AM48" s="130">
        <v>0.152</v>
      </c>
      <c r="AN48" s="130">
        <v>9.9000000000000005E-2</v>
      </c>
      <c r="AO48" s="130">
        <v>0.02</v>
      </c>
      <c r="AP48" s="130">
        <v>3.2000000000000001E-2</v>
      </c>
      <c r="AQ48" s="130">
        <v>0.39800000000000002</v>
      </c>
      <c r="AR48" s="130">
        <v>0.47499999999999998</v>
      </c>
      <c r="AS48" s="130">
        <v>0.51700000000000002</v>
      </c>
      <c r="AT48" s="130">
        <v>0.53700000000000003</v>
      </c>
      <c r="AU48" s="130">
        <v>0.66200000000000003</v>
      </c>
      <c r="AV48" s="130">
        <v>0.81899999999999995</v>
      </c>
      <c r="AW48" s="130">
        <v>0.94099999999999995</v>
      </c>
      <c r="AX48" s="130">
        <v>0.91100000000000003</v>
      </c>
      <c r="AY48" s="130">
        <v>1.417</v>
      </c>
      <c r="AZ48" s="130">
        <v>1.6619999999999999</v>
      </c>
      <c r="BA48" s="130">
        <v>1.7310000000000001</v>
      </c>
      <c r="BB48" s="130">
        <v>1.696</v>
      </c>
      <c r="BC48" s="130">
        <v>1.625</v>
      </c>
      <c r="BD48" s="130">
        <v>1.6930000000000001</v>
      </c>
      <c r="BE48" s="131">
        <v>1.6386064277291299</v>
      </c>
      <c r="BF48" s="132">
        <v>-3.4772970474482898E-2</v>
      </c>
      <c r="BG48" s="132">
        <v>0.121678168670103</v>
      </c>
      <c r="BH48" s="132">
        <v>2.3406367729121602E-3</v>
      </c>
    </row>
    <row r="49" spans="1:60">
      <c r="A49" s="136" t="s">
        <v>296</v>
      </c>
      <c r="B49" s="130" t="s">
        <v>273</v>
      </c>
      <c r="C49" s="130" t="s">
        <v>273</v>
      </c>
      <c r="D49" s="130" t="s">
        <v>273</v>
      </c>
      <c r="E49" s="130" t="s">
        <v>273</v>
      </c>
      <c r="F49" s="130" t="s">
        <v>273</v>
      </c>
      <c r="G49" s="130" t="s">
        <v>273</v>
      </c>
      <c r="H49" s="130" t="s">
        <v>273</v>
      </c>
      <c r="I49" s="130" t="s">
        <v>273</v>
      </c>
      <c r="J49" s="130" t="s">
        <v>273</v>
      </c>
      <c r="K49" s="130" t="s">
        <v>273</v>
      </c>
      <c r="L49" s="130" t="s">
        <v>273</v>
      </c>
      <c r="M49" s="130" t="s">
        <v>273</v>
      </c>
      <c r="N49" s="130" t="s">
        <v>273</v>
      </c>
      <c r="O49" s="130" t="s">
        <v>273</v>
      </c>
      <c r="P49" s="130" t="s">
        <v>273</v>
      </c>
      <c r="Q49" s="130" t="s">
        <v>273</v>
      </c>
      <c r="R49" s="130" t="s">
        <v>273</v>
      </c>
      <c r="S49" s="130" t="s">
        <v>273</v>
      </c>
      <c r="T49" s="130" t="s">
        <v>273</v>
      </c>
      <c r="U49" s="130" t="s">
        <v>273</v>
      </c>
      <c r="V49" s="130" t="s">
        <v>273</v>
      </c>
      <c r="W49" s="130" t="s">
        <v>273</v>
      </c>
      <c r="X49" s="130" t="s">
        <v>273</v>
      </c>
      <c r="Y49" s="130" t="s">
        <v>273</v>
      </c>
      <c r="Z49" s="130" t="s">
        <v>273</v>
      </c>
      <c r="AA49" s="130">
        <v>0</v>
      </c>
      <c r="AB49" s="130">
        <v>0</v>
      </c>
      <c r="AC49" s="130">
        <v>0</v>
      </c>
      <c r="AD49" s="130">
        <v>0</v>
      </c>
      <c r="AE49" s="130">
        <v>0</v>
      </c>
      <c r="AF49" s="130">
        <v>0</v>
      </c>
      <c r="AG49" s="130">
        <v>0</v>
      </c>
      <c r="AH49" s="130">
        <v>0</v>
      </c>
      <c r="AI49" s="130">
        <v>0</v>
      </c>
      <c r="AJ49" s="130">
        <v>3.1E-2</v>
      </c>
      <c r="AK49" s="130">
        <v>7.0000000000000007E-2</v>
      </c>
      <c r="AL49" s="130">
        <v>7.1999999999999995E-2</v>
      </c>
      <c r="AM49" s="130">
        <v>0.10199999999999999</v>
      </c>
      <c r="AN49" s="130">
        <v>0.122</v>
      </c>
      <c r="AO49" s="130">
        <v>0.121</v>
      </c>
      <c r="AP49" s="130">
        <v>0.11</v>
      </c>
      <c r="AQ49" s="130">
        <v>9.9000000000000005E-2</v>
      </c>
      <c r="AR49" s="130">
        <v>0.104</v>
      </c>
      <c r="AS49" s="130">
        <v>0.29099999999999998</v>
      </c>
      <c r="AT49" s="130">
        <v>0.193</v>
      </c>
      <c r="AU49" s="130">
        <v>0.221</v>
      </c>
      <c r="AV49" s="130">
        <v>0.252</v>
      </c>
      <c r="AW49" s="130">
        <v>0.26700000000000002</v>
      </c>
      <c r="AX49" s="130">
        <v>0.26100000000000001</v>
      </c>
      <c r="AY49" s="130">
        <v>0.25900000000000001</v>
      </c>
      <c r="AZ49" s="130">
        <v>0.26700000000000002</v>
      </c>
      <c r="BA49" s="130">
        <v>0.28299999999999997</v>
      </c>
      <c r="BB49" s="130">
        <v>0.29388900000000001</v>
      </c>
      <c r="BC49" s="130">
        <v>0.27271699999999999</v>
      </c>
      <c r="BD49" s="130">
        <v>0.256212</v>
      </c>
      <c r="BE49" s="131">
        <v>0.24097180344827601</v>
      </c>
      <c r="BF49" s="132">
        <v>-6.2052477859431E-2</v>
      </c>
      <c r="BG49" s="132">
        <v>2.8736657999069801E-2</v>
      </c>
      <c r="BH49" s="132">
        <v>3.4421167575160498E-4</v>
      </c>
    </row>
    <row r="50" spans="1:60">
      <c r="A50" s="136" t="s">
        <v>297</v>
      </c>
      <c r="B50" s="130">
        <v>0</v>
      </c>
      <c r="C50" s="130">
        <v>0</v>
      </c>
      <c r="D50" s="130">
        <v>0</v>
      </c>
      <c r="E50" s="130">
        <v>0</v>
      </c>
      <c r="F50" s="130">
        <v>0</v>
      </c>
      <c r="G50" s="130">
        <v>4.7E-2</v>
      </c>
      <c r="H50" s="130">
        <v>5.1999999999999998E-2</v>
      </c>
      <c r="I50" s="130">
        <v>6.0999999999999999E-2</v>
      </c>
      <c r="J50" s="130">
        <v>5.6000000000000001E-2</v>
      </c>
      <c r="K50" s="130">
        <v>5.0999999999999997E-2</v>
      </c>
      <c r="L50" s="130">
        <v>0.113</v>
      </c>
      <c r="M50" s="130">
        <v>0.187</v>
      </c>
      <c r="N50" s="130">
        <v>0.309</v>
      </c>
      <c r="O50" s="130">
        <v>0.316</v>
      </c>
      <c r="P50" s="130">
        <v>0.251</v>
      </c>
      <c r="Q50" s="130">
        <v>0.36199999999999999</v>
      </c>
      <c r="R50" s="130">
        <v>0.42399999999999999</v>
      </c>
      <c r="S50" s="130">
        <v>0.48699999999999999</v>
      </c>
      <c r="T50" s="130">
        <v>0.56000000000000005</v>
      </c>
      <c r="U50" s="130">
        <v>0.55000000000000004</v>
      </c>
      <c r="V50" s="130">
        <v>0.61099999999999999</v>
      </c>
      <c r="W50" s="130">
        <v>0.53800000000000003</v>
      </c>
      <c r="X50" s="130">
        <v>0.56299999999999994</v>
      </c>
      <c r="Y50" s="130">
        <v>0.67300000000000004</v>
      </c>
      <c r="Z50" s="130">
        <v>0.57799999999999996</v>
      </c>
      <c r="AA50" s="130">
        <v>0.54200000000000004</v>
      </c>
      <c r="AB50" s="130">
        <v>0.54200000000000004</v>
      </c>
      <c r="AC50" s="130">
        <v>0.57499999999999996</v>
      </c>
      <c r="AD50" s="130">
        <v>0.57899999999999996</v>
      </c>
      <c r="AE50" s="130">
        <v>0.63900000000000001</v>
      </c>
      <c r="AF50" s="130">
        <v>1.0109999999999999</v>
      </c>
      <c r="AG50" s="130">
        <v>1.083</v>
      </c>
      <c r="AH50" s="130">
        <v>1.4630000000000001</v>
      </c>
      <c r="AI50" s="130">
        <v>1.5309999999999999</v>
      </c>
      <c r="AJ50" s="130">
        <v>1.724</v>
      </c>
      <c r="AK50" s="130">
        <v>1.4930000000000001</v>
      </c>
      <c r="AL50" s="130">
        <v>1.631</v>
      </c>
      <c r="AM50" s="130">
        <v>2.5859999999999999</v>
      </c>
      <c r="AN50" s="130">
        <v>3.1840000000000002</v>
      </c>
      <c r="AO50" s="130">
        <v>3.33</v>
      </c>
      <c r="AP50" s="130">
        <v>2.653</v>
      </c>
      <c r="AQ50" s="130">
        <v>2.774</v>
      </c>
      <c r="AR50" s="130">
        <v>2.8980000000000001</v>
      </c>
      <c r="AS50" s="130">
        <v>3.2549999999999999</v>
      </c>
      <c r="AT50" s="130">
        <v>3.40880921994885</v>
      </c>
      <c r="AU50" s="130">
        <v>3.8176439002557498</v>
      </c>
      <c r="AV50" s="130">
        <v>4.5149999999999997</v>
      </c>
      <c r="AW50" s="130">
        <v>4.9770094599699997</v>
      </c>
      <c r="AX50" s="130">
        <v>5.2904208450790096</v>
      </c>
      <c r="AY50" s="130">
        <v>5.4140567677894902</v>
      </c>
      <c r="AZ50" s="130">
        <v>5.7641673344025097</v>
      </c>
      <c r="BA50" s="130">
        <v>5.6646803662671399</v>
      </c>
      <c r="BB50" s="130">
        <v>6.0780000000000003</v>
      </c>
      <c r="BC50" s="130">
        <v>6.1755469249999999</v>
      </c>
      <c r="BD50" s="130">
        <v>5.63706481</v>
      </c>
      <c r="BE50" s="131">
        <v>6.4943822773850002</v>
      </c>
      <c r="BF50" s="132">
        <v>0.14893801682446201</v>
      </c>
      <c r="BG50" s="132">
        <v>5.1586575317891903E-2</v>
      </c>
      <c r="BH50" s="132">
        <v>9.2767791695182698E-3</v>
      </c>
    </row>
    <row r="51" spans="1:60">
      <c r="A51" s="136" t="s">
        <v>298</v>
      </c>
      <c r="B51" s="130">
        <v>0</v>
      </c>
      <c r="C51" s="130">
        <v>0</v>
      </c>
      <c r="D51" s="130">
        <v>0</v>
      </c>
      <c r="E51" s="130">
        <v>0</v>
      </c>
      <c r="F51" s="130">
        <v>0</v>
      </c>
      <c r="G51" s="130">
        <v>0.13</v>
      </c>
      <c r="H51" s="130">
        <v>0.16</v>
      </c>
      <c r="I51" s="130">
        <v>0.22600000000000001</v>
      </c>
      <c r="J51" s="130">
        <v>0.39900000000000002</v>
      </c>
      <c r="K51" s="130">
        <v>0.35699999999999998</v>
      </c>
      <c r="L51" s="130">
        <v>0.31</v>
      </c>
      <c r="M51" s="130">
        <v>0.35399999999999998</v>
      </c>
      <c r="N51" s="130">
        <v>0.36</v>
      </c>
      <c r="O51" s="130">
        <v>0.27600000000000002</v>
      </c>
      <c r="P51" s="130">
        <v>0.34699999999999998</v>
      </c>
      <c r="Q51" s="130">
        <v>0.72099999999999997</v>
      </c>
      <c r="R51" s="130">
        <v>0.92100000000000004</v>
      </c>
      <c r="S51" s="130">
        <v>1.002</v>
      </c>
      <c r="T51" s="130">
        <v>1.4470000000000001</v>
      </c>
      <c r="U51" s="130">
        <v>1.8480000000000001</v>
      </c>
      <c r="V51" s="130">
        <v>1.802</v>
      </c>
      <c r="W51" s="130">
        <v>1.98</v>
      </c>
      <c r="X51" s="130">
        <v>1.9590000000000001</v>
      </c>
      <c r="Y51" s="130">
        <v>2.0409999999999999</v>
      </c>
      <c r="Z51" s="130">
        <v>2.1890000000000001</v>
      </c>
      <c r="AA51" s="130">
        <v>1.9430000000000001</v>
      </c>
      <c r="AB51" s="130">
        <v>1.86</v>
      </c>
      <c r="AC51" s="130">
        <v>2.0099999999999998</v>
      </c>
      <c r="AD51" s="130">
        <v>2.1709999999999998</v>
      </c>
      <c r="AE51" s="130">
        <v>2.2290000000000001</v>
      </c>
      <c r="AF51" s="130">
        <v>2.3540000000000001</v>
      </c>
      <c r="AG51" s="130">
        <v>2.1179999999999999</v>
      </c>
      <c r="AH51" s="130">
        <v>2.7730000000000001</v>
      </c>
      <c r="AI51" s="130">
        <v>2.78</v>
      </c>
      <c r="AJ51" s="130">
        <v>2.6970000000000001</v>
      </c>
      <c r="AK51" s="130">
        <v>4.0979999999999999</v>
      </c>
      <c r="AL51" s="130">
        <v>3.7770000000000001</v>
      </c>
      <c r="AM51" s="130">
        <v>4.1749999999999998</v>
      </c>
      <c r="AN51" s="130">
        <v>4.51</v>
      </c>
      <c r="AO51" s="130">
        <v>7.2009999999999996</v>
      </c>
      <c r="AP51" s="130">
        <v>7.4909999999999997</v>
      </c>
      <c r="AQ51" s="130">
        <v>8.359</v>
      </c>
      <c r="AR51" s="130">
        <v>9.8360000000000003</v>
      </c>
      <c r="AS51" s="130">
        <v>10.337</v>
      </c>
      <c r="AT51" s="130">
        <v>11.46</v>
      </c>
      <c r="AU51" s="130">
        <v>12.192</v>
      </c>
      <c r="AV51" s="130">
        <v>11.536</v>
      </c>
      <c r="AW51" s="130">
        <v>12.194000000000001</v>
      </c>
      <c r="AX51" s="130">
        <v>11.45</v>
      </c>
      <c r="AY51" s="130">
        <v>10.696</v>
      </c>
      <c r="AZ51" s="130">
        <v>10.765000000000001</v>
      </c>
      <c r="BA51" s="130">
        <v>11.488078</v>
      </c>
      <c r="BB51" s="130">
        <v>12.076000000000001</v>
      </c>
      <c r="BC51" s="130">
        <v>11.913</v>
      </c>
      <c r="BD51" s="130">
        <v>13.036</v>
      </c>
      <c r="BE51" s="131">
        <v>10.991340175390199</v>
      </c>
      <c r="BF51" s="132">
        <v>-0.15915087516842</v>
      </c>
      <c r="BG51" s="132">
        <v>1.2968576925835199E-2</v>
      </c>
      <c r="BH51" s="132">
        <v>1.57003747591535E-2</v>
      </c>
    </row>
    <row r="52" spans="1:60">
      <c r="A52" s="136" t="s">
        <v>299</v>
      </c>
      <c r="B52" s="130">
        <v>0</v>
      </c>
      <c r="C52" s="130">
        <v>0</v>
      </c>
      <c r="D52" s="130">
        <v>0</v>
      </c>
      <c r="E52" s="130">
        <v>0</v>
      </c>
      <c r="F52" s="130">
        <v>0</v>
      </c>
      <c r="G52" s="130">
        <v>0</v>
      </c>
      <c r="H52" s="130">
        <v>0</v>
      </c>
      <c r="I52" s="130">
        <v>0</v>
      </c>
      <c r="J52" s="130">
        <v>0</v>
      </c>
      <c r="K52" s="130">
        <v>0</v>
      </c>
      <c r="L52" s="130">
        <v>0</v>
      </c>
      <c r="M52" s="130">
        <v>0</v>
      </c>
      <c r="N52" s="130">
        <v>0</v>
      </c>
      <c r="O52" s="130">
        <v>9.8000000000000004E-2</v>
      </c>
      <c r="P52" s="130">
        <v>0.28699999999999998</v>
      </c>
      <c r="Q52" s="130">
        <v>0.17299999999999999</v>
      </c>
      <c r="R52" s="130">
        <v>0.436</v>
      </c>
      <c r="S52" s="130">
        <v>0.39</v>
      </c>
      <c r="T52" s="130">
        <v>0.39600000000000002</v>
      </c>
      <c r="U52" s="130">
        <v>0.36899999999999999</v>
      </c>
      <c r="V52" s="130">
        <v>0.36499999999999999</v>
      </c>
      <c r="W52" s="130">
        <v>0.45800000000000002</v>
      </c>
      <c r="X52" s="130">
        <v>0.51100000000000001</v>
      </c>
      <c r="Y52" s="130">
        <v>0.51300000000000001</v>
      </c>
      <c r="Z52" s="130">
        <v>0.52900000000000003</v>
      </c>
      <c r="AA52" s="130">
        <v>0.438</v>
      </c>
      <c r="AB52" s="130">
        <v>0.436</v>
      </c>
      <c r="AC52" s="130">
        <v>0.48499999999999999</v>
      </c>
      <c r="AD52" s="130">
        <v>0.49099999999999999</v>
      </c>
      <c r="AE52" s="130">
        <v>0.55000000000000004</v>
      </c>
      <c r="AF52" s="130">
        <v>0.57399999999999995</v>
      </c>
      <c r="AG52" s="130">
        <v>0.61399999999999999</v>
      </c>
      <c r="AH52" s="130">
        <v>0.65800000000000003</v>
      </c>
      <c r="AI52" s="130">
        <v>0.68899999999999995</v>
      </c>
      <c r="AJ52" s="130">
        <v>0.749</v>
      </c>
      <c r="AK52" s="130">
        <v>0.83299999999999996</v>
      </c>
      <c r="AL52" s="130">
        <v>0.876</v>
      </c>
      <c r="AM52" s="130">
        <v>0.90900000000000003</v>
      </c>
      <c r="AN52" s="130">
        <v>0.93</v>
      </c>
      <c r="AO52" s="130">
        <v>0.97</v>
      </c>
      <c r="AP52" s="130">
        <v>1.016</v>
      </c>
      <c r="AQ52" s="130">
        <v>1.135</v>
      </c>
      <c r="AR52" s="130">
        <v>1.179</v>
      </c>
      <c r="AS52" s="130">
        <v>1.2290000000000001</v>
      </c>
      <c r="AT52" s="130">
        <v>1.2290000000000001</v>
      </c>
      <c r="AU52" s="130">
        <v>1.272</v>
      </c>
      <c r="AV52" s="130">
        <v>1.385</v>
      </c>
      <c r="AW52" s="130">
        <v>1.5269999999999999</v>
      </c>
      <c r="AX52" s="130">
        <v>1.607</v>
      </c>
      <c r="AY52" s="130">
        <v>1.671</v>
      </c>
      <c r="AZ52" s="130">
        <v>1.601</v>
      </c>
      <c r="BA52" s="130">
        <v>1.7250000000000001</v>
      </c>
      <c r="BB52" s="130">
        <v>1.8380000000000001</v>
      </c>
      <c r="BC52" s="130">
        <v>1.8109999999999999</v>
      </c>
      <c r="BD52" s="130">
        <v>1.8620000000000001</v>
      </c>
      <c r="BE52" s="131">
        <v>1.9416068009244001</v>
      </c>
      <c r="BF52" s="132">
        <v>3.9904330993474797E-2</v>
      </c>
      <c r="BG52" s="132">
        <v>4.2420106003641801E-2</v>
      </c>
      <c r="BH52" s="132">
        <v>2.77345200157559E-3</v>
      </c>
    </row>
    <row r="53" spans="1:60">
      <c r="A53" s="136" t="s">
        <v>300</v>
      </c>
      <c r="B53" s="130">
        <v>0.1</v>
      </c>
      <c r="C53" s="130">
        <v>0.122</v>
      </c>
      <c r="D53" s="130">
        <v>0.17299999999999999</v>
      </c>
      <c r="E53" s="130">
        <v>0.17899999999999999</v>
      </c>
      <c r="F53" s="130">
        <v>0.17799999999999999</v>
      </c>
      <c r="G53" s="130">
        <v>0.16600000000000001</v>
      </c>
      <c r="H53" s="130">
        <v>0.16200000000000001</v>
      </c>
      <c r="I53" s="130">
        <v>0.17499999999999999</v>
      </c>
      <c r="J53" s="130">
        <v>0.19700000000000001</v>
      </c>
      <c r="K53" s="130">
        <v>0.20699999999999999</v>
      </c>
      <c r="L53" s="130">
        <v>0.22</v>
      </c>
      <c r="M53" s="130">
        <v>0.161</v>
      </c>
      <c r="N53" s="130">
        <v>0.218</v>
      </c>
      <c r="O53" s="130">
        <v>0.13700000000000001</v>
      </c>
      <c r="P53" s="130">
        <v>0.14499999999999999</v>
      </c>
      <c r="Q53" s="130">
        <v>0.13600000000000001</v>
      </c>
      <c r="R53" s="130">
        <v>0.11</v>
      </c>
      <c r="S53" s="130">
        <v>0</v>
      </c>
      <c r="T53" s="130">
        <v>0</v>
      </c>
      <c r="U53" s="130">
        <v>2.2100000000000002E-2</v>
      </c>
      <c r="V53" s="130">
        <v>6.0000000000000001E-3</v>
      </c>
      <c r="W53" s="130">
        <v>4.36E-2</v>
      </c>
      <c r="X53" s="130">
        <v>5.79E-2</v>
      </c>
      <c r="Y53" s="130">
        <v>6.8400000000000002E-2</v>
      </c>
      <c r="Z53" s="130">
        <v>6.2600000000000003E-2</v>
      </c>
      <c r="AA53" s="130">
        <v>8.0100000000000005E-2</v>
      </c>
      <c r="AB53" s="130">
        <v>0.1197</v>
      </c>
      <c r="AC53" s="130">
        <v>0.1167</v>
      </c>
      <c r="AD53" s="130">
        <v>0.13400000000000001</v>
      </c>
      <c r="AE53" s="130">
        <v>0.13</v>
      </c>
      <c r="AF53" s="130">
        <v>0.30830000000000002</v>
      </c>
      <c r="AG53" s="130">
        <v>0.2591</v>
      </c>
      <c r="AH53" s="130">
        <v>0.37680000000000002</v>
      </c>
      <c r="AI53" s="130">
        <v>0.32600000000000001</v>
      </c>
      <c r="AJ53" s="130">
        <v>0.21390000000000001</v>
      </c>
      <c r="AK53" s="130">
        <v>0.24149999999999999</v>
      </c>
      <c r="AL53" s="130">
        <v>0.27360000000000001</v>
      </c>
      <c r="AM53" s="130">
        <v>0.2346</v>
      </c>
      <c r="AN53" s="130">
        <v>0.1676</v>
      </c>
      <c r="AO53" s="130">
        <v>0.16919999999999999</v>
      </c>
      <c r="AP53" s="130">
        <v>0.12839999999999999</v>
      </c>
      <c r="AQ53" s="130">
        <v>0.14785000000000001</v>
      </c>
      <c r="AR53" s="130">
        <v>0.254942</v>
      </c>
      <c r="AS53" s="130">
        <v>0.30469499999999999</v>
      </c>
      <c r="AT53" s="130">
        <v>0.68738900000000003</v>
      </c>
      <c r="AU53" s="130">
        <v>1.001144</v>
      </c>
      <c r="AV53" s="130">
        <v>1.0371410000000001</v>
      </c>
      <c r="AW53" s="130">
        <v>1.4912719999999999</v>
      </c>
      <c r="AX53" s="130">
        <v>2.2421579999999999</v>
      </c>
      <c r="AY53" s="130">
        <v>3.446564</v>
      </c>
      <c r="AZ53" s="130">
        <v>4.6655430000000004</v>
      </c>
      <c r="BA53" s="130">
        <v>6.4532299999999996</v>
      </c>
      <c r="BB53" s="130">
        <v>8.2515000000000001</v>
      </c>
      <c r="BC53" s="130">
        <v>10.080515</v>
      </c>
      <c r="BD53" s="130">
        <v>12.3500745374178</v>
      </c>
      <c r="BE53" s="131">
        <v>14.2239412051181</v>
      </c>
      <c r="BF53" s="132">
        <v>0.14858237776657399</v>
      </c>
      <c r="BG53" s="132">
        <v>0.33489375117429199</v>
      </c>
      <c r="BH53" s="132">
        <v>2.03179233750348E-2</v>
      </c>
    </row>
    <row r="54" spans="1:60">
      <c r="A54" s="136" t="s">
        <v>301</v>
      </c>
      <c r="B54" s="130" t="s">
        <v>273</v>
      </c>
      <c r="C54" s="130" t="s">
        <v>273</v>
      </c>
      <c r="D54" s="130" t="s">
        <v>273</v>
      </c>
      <c r="E54" s="130" t="s">
        <v>273</v>
      </c>
      <c r="F54" s="130" t="s">
        <v>273</v>
      </c>
      <c r="G54" s="130" t="s">
        <v>273</v>
      </c>
      <c r="H54" s="130" t="s">
        <v>273</v>
      </c>
      <c r="I54" s="130" t="s">
        <v>273</v>
      </c>
      <c r="J54" s="130" t="s">
        <v>273</v>
      </c>
      <c r="K54" s="130" t="s">
        <v>273</v>
      </c>
      <c r="L54" s="130" t="s">
        <v>273</v>
      </c>
      <c r="M54" s="130" t="s">
        <v>273</v>
      </c>
      <c r="N54" s="130" t="s">
        <v>273</v>
      </c>
      <c r="O54" s="130" t="s">
        <v>273</v>
      </c>
      <c r="P54" s="130" t="s">
        <v>273</v>
      </c>
      <c r="Q54" s="130" t="s">
        <v>273</v>
      </c>
      <c r="R54" s="130" t="s">
        <v>273</v>
      </c>
      <c r="S54" s="130" t="s">
        <v>273</v>
      </c>
      <c r="T54" s="130" t="s">
        <v>273</v>
      </c>
      <c r="U54" s="130" t="s">
        <v>273</v>
      </c>
      <c r="V54" s="130">
        <v>0</v>
      </c>
      <c r="W54" s="130">
        <v>0</v>
      </c>
      <c r="X54" s="130">
        <v>0</v>
      </c>
      <c r="Y54" s="130">
        <v>0</v>
      </c>
      <c r="Z54" s="130">
        <v>0</v>
      </c>
      <c r="AA54" s="130">
        <v>0</v>
      </c>
      <c r="AB54" s="130">
        <v>0</v>
      </c>
      <c r="AC54" s="130">
        <v>0</v>
      </c>
      <c r="AD54" s="130">
        <v>0</v>
      </c>
      <c r="AE54" s="130">
        <v>0</v>
      </c>
      <c r="AF54" s="130">
        <v>0</v>
      </c>
      <c r="AG54" s="130">
        <v>0</v>
      </c>
      <c r="AH54" s="130">
        <v>0</v>
      </c>
      <c r="AI54" s="130">
        <v>0</v>
      </c>
      <c r="AJ54" s="130">
        <v>0</v>
      </c>
      <c r="AK54" s="130">
        <v>0</v>
      </c>
      <c r="AL54" s="130">
        <v>0</v>
      </c>
      <c r="AM54" s="130">
        <v>0</v>
      </c>
      <c r="AN54" s="130">
        <v>0</v>
      </c>
      <c r="AO54" s="130">
        <v>0</v>
      </c>
      <c r="AP54" s="130">
        <v>0</v>
      </c>
      <c r="AQ54" s="130">
        <v>0</v>
      </c>
      <c r="AR54" s="130">
        <v>0.28100000000000003</v>
      </c>
      <c r="AS54" s="130">
        <v>0.26400000000000001</v>
      </c>
      <c r="AT54" s="130">
        <v>0.13900000000000001</v>
      </c>
      <c r="AU54" s="130">
        <v>0.188</v>
      </c>
      <c r="AV54" s="130">
        <v>0.13400000000000001</v>
      </c>
      <c r="AW54" s="130">
        <v>0.13400000000000001</v>
      </c>
      <c r="AX54" s="130">
        <v>0.10100000000000001</v>
      </c>
      <c r="AY54" s="130">
        <v>0.13</v>
      </c>
      <c r="AZ54" s="130">
        <v>0.14499999999999999</v>
      </c>
      <c r="BA54" s="130">
        <v>0.13600000000000001</v>
      </c>
      <c r="BB54" s="130">
        <v>0.2099</v>
      </c>
      <c r="BC54" s="130">
        <v>0.30049999999999999</v>
      </c>
      <c r="BD54" s="130">
        <v>0.32918125706060503</v>
      </c>
      <c r="BE54" s="131">
        <v>0.35785775487932697</v>
      </c>
      <c r="BF54" s="132">
        <v>8.4144354503728105E-2</v>
      </c>
      <c r="BG54" s="132">
        <v>9.0038983111667498E-2</v>
      </c>
      <c r="BH54" s="132">
        <v>5.1117523181155302E-4</v>
      </c>
    </row>
    <row r="55" spans="1:60">
      <c r="A55" s="136" t="s">
        <v>302</v>
      </c>
      <c r="B55" s="130">
        <v>0</v>
      </c>
      <c r="C55" s="130">
        <v>0</v>
      </c>
      <c r="D55" s="130">
        <v>0</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0">
        <v>0</v>
      </c>
      <c r="U55" s="130">
        <v>0</v>
      </c>
      <c r="V55" s="130">
        <v>0</v>
      </c>
      <c r="W55" s="130">
        <v>0</v>
      </c>
      <c r="X55" s="130">
        <v>0</v>
      </c>
      <c r="Y55" s="130">
        <v>0</v>
      </c>
      <c r="Z55" s="130">
        <v>0</v>
      </c>
      <c r="AA55" s="130">
        <v>0.5958</v>
      </c>
      <c r="AB55" s="130">
        <v>0.68789999999999996</v>
      </c>
      <c r="AC55" s="130">
        <v>0.93420000000000003</v>
      </c>
      <c r="AD55" s="130">
        <v>1.198</v>
      </c>
      <c r="AE55" s="130">
        <v>1.5185</v>
      </c>
      <c r="AF55" s="130">
        <v>1.6415999999999999</v>
      </c>
      <c r="AG55" s="130">
        <v>1.8046</v>
      </c>
      <c r="AH55" s="130">
        <v>2.1097999999999999</v>
      </c>
      <c r="AI55" s="130">
        <v>2.6541999999999999</v>
      </c>
      <c r="AJ55" s="130">
        <v>3.4291</v>
      </c>
      <c r="AK55" s="130">
        <v>3.8818000000000001</v>
      </c>
      <c r="AL55" s="130">
        <v>4.5259999999999998</v>
      </c>
      <c r="AM55" s="130">
        <v>5.0800999999999998</v>
      </c>
      <c r="AN55" s="130">
        <v>6.1737000000000002</v>
      </c>
      <c r="AO55" s="130">
        <v>7.3639000000000001</v>
      </c>
      <c r="AP55" s="130">
        <v>9.1022999999999996</v>
      </c>
      <c r="AQ55" s="130">
        <v>9.2768999999999995</v>
      </c>
      <c r="AR55" s="130">
        <v>9.3245011654149792</v>
      </c>
      <c r="AS55" s="130">
        <v>9.6492775157239503</v>
      </c>
      <c r="AT55" s="130">
        <v>10.7149476650373</v>
      </c>
      <c r="AU55" s="130">
        <v>12.262968414508901</v>
      </c>
      <c r="AV55" s="130">
        <v>13.313793696475299</v>
      </c>
      <c r="AW55" s="130">
        <v>14.737996831243001</v>
      </c>
      <c r="AX55" s="130">
        <v>18.1048904689818</v>
      </c>
      <c r="AY55" s="130">
        <v>22.621246172044302</v>
      </c>
      <c r="AZ55" s="130">
        <v>29.2589764578175</v>
      </c>
      <c r="BA55" s="130">
        <v>30.065534493749698</v>
      </c>
      <c r="BB55" s="130">
        <v>31.898372692411598</v>
      </c>
      <c r="BC55" s="130">
        <v>34.963273531762901</v>
      </c>
      <c r="BD55" s="130">
        <v>37.327726872319502</v>
      </c>
      <c r="BE55" s="131">
        <v>39.408169780527999</v>
      </c>
      <c r="BF55" s="132">
        <v>5.28499986063364E-2</v>
      </c>
      <c r="BG55" s="132">
        <v>0.132932796193102</v>
      </c>
      <c r="BH55" s="132">
        <v>5.6291864709270702E-2</v>
      </c>
    </row>
    <row r="56" spans="1:60">
      <c r="A56" s="136" t="s">
        <v>303</v>
      </c>
      <c r="B56" s="130">
        <v>0</v>
      </c>
      <c r="C56" s="130">
        <v>0</v>
      </c>
      <c r="D56" s="130">
        <v>0</v>
      </c>
      <c r="E56" s="130">
        <v>0</v>
      </c>
      <c r="F56" s="130">
        <v>0</v>
      </c>
      <c r="G56" s="130">
        <v>0</v>
      </c>
      <c r="H56" s="130">
        <v>0</v>
      </c>
      <c r="I56" s="130">
        <v>0</v>
      </c>
      <c r="J56" s="130">
        <v>0</v>
      </c>
      <c r="K56" s="130">
        <v>0</v>
      </c>
      <c r="L56" s="130">
        <v>0</v>
      </c>
      <c r="M56" s="130">
        <v>0</v>
      </c>
      <c r="N56" s="130">
        <v>0</v>
      </c>
      <c r="O56" s="130">
        <v>0</v>
      </c>
      <c r="P56" s="130">
        <v>0</v>
      </c>
      <c r="Q56" s="130">
        <v>0</v>
      </c>
      <c r="R56" s="130">
        <v>0</v>
      </c>
      <c r="S56" s="130">
        <v>0</v>
      </c>
      <c r="T56" s="130">
        <v>0</v>
      </c>
      <c r="U56" s="130">
        <v>0</v>
      </c>
      <c r="V56" s="130">
        <v>0</v>
      </c>
      <c r="W56" s="130">
        <v>0</v>
      </c>
      <c r="X56" s="130">
        <v>0</v>
      </c>
      <c r="Y56" s="130">
        <v>0</v>
      </c>
      <c r="Z56" s="130">
        <v>0</v>
      </c>
      <c r="AA56" s="130">
        <v>0</v>
      </c>
      <c r="AB56" s="130">
        <v>0</v>
      </c>
      <c r="AC56" s="130">
        <v>0</v>
      </c>
      <c r="AD56" s="130">
        <v>0</v>
      </c>
      <c r="AE56" s="130">
        <v>0</v>
      </c>
      <c r="AF56" s="130">
        <v>0</v>
      </c>
      <c r="AG56" s="130">
        <v>1.42855E-2</v>
      </c>
      <c r="AH56" s="130">
        <v>1.2857E-2</v>
      </c>
      <c r="AI56" s="130">
        <v>1.42855E-2</v>
      </c>
      <c r="AJ56" s="130">
        <v>1.1802E-2</v>
      </c>
      <c r="AK56" s="130">
        <v>1.1311E-2</v>
      </c>
      <c r="AL56" s="130">
        <v>1.11205E-2</v>
      </c>
      <c r="AM56" s="130">
        <v>1.0448000000000001E-2</v>
      </c>
      <c r="AN56" s="130">
        <v>1.10195E-2</v>
      </c>
      <c r="AO56" s="130">
        <v>2.6294999999999999E-2</v>
      </c>
      <c r="AP56" s="130">
        <v>2.7092000000000001E-2</v>
      </c>
      <c r="AQ56" s="130">
        <v>3.0424434371948202E-2</v>
      </c>
      <c r="AR56" s="130">
        <v>4.2457634963989299E-2</v>
      </c>
      <c r="AS56" s="130">
        <v>3.5104499999999997E-2</v>
      </c>
      <c r="AT56" s="130">
        <v>3.8141805419921897E-2</v>
      </c>
      <c r="AU56" s="130">
        <v>3.7162075759887697E-2</v>
      </c>
      <c r="AV56" s="130">
        <v>4.2921000000000001E-2</v>
      </c>
      <c r="AW56" s="130">
        <v>5.4928287999999999E-2</v>
      </c>
      <c r="AX56" s="130">
        <v>6.9249936999999998E-2</v>
      </c>
      <c r="AY56" s="130">
        <v>6.8187876664001501E-2</v>
      </c>
      <c r="AZ56" s="130">
        <v>6.9992721495666502E-2</v>
      </c>
      <c r="BA56" s="130">
        <v>8.2528712348144503E-2</v>
      </c>
      <c r="BB56" s="130">
        <v>0.13295502103460699</v>
      </c>
      <c r="BC56" s="130">
        <v>0.167212997</v>
      </c>
      <c r="BD56" s="130">
        <v>0.20422621599999999</v>
      </c>
      <c r="BE56" s="131">
        <v>0.25320519189433699</v>
      </c>
      <c r="BF56" s="132">
        <v>0.23643956870916499</v>
      </c>
      <c r="BG56" s="132">
        <v>0.18269027150151301</v>
      </c>
      <c r="BH56" s="132">
        <v>3.6168623118457198E-4</v>
      </c>
    </row>
    <row r="57" spans="1:60" s="125" customFormat="1">
      <c r="A57" s="133" t="s">
        <v>304</v>
      </c>
      <c r="B57" s="134">
        <v>3.0089999999999999</v>
      </c>
      <c r="C57" s="134">
        <v>4.101</v>
      </c>
      <c r="D57" s="134">
        <v>4.4889999999999999</v>
      </c>
      <c r="E57" s="134">
        <v>4.9969999999999999</v>
      </c>
      <c r="F57" s="134">
        <v>5.4229039999999999</v>
      </c>
      <c r="G57" s="134">
        <v>7.1183569613</v>
      </c>
      <c r="H57" s="134">
        <v>7.2318836260000001</v>
      </c>
      <c r="I57" s="134">
        <v>7.1226080400000003</v>
      </c>
      <c r="J57" s="134">
        <v>7.6633912390000001</v>
      </c>
      <c r="K57" s="134">
        <v>8.0420601999999999</v>
      </c>
      <c r="L57" s="134">
        <v>8.5209420809999994</v>
      </c>
      <c r="M57" s="134">
        <v>8.4855972319999999</v>
      </c>
      <c r="N57" s="134">
        <v>8.8802913209999996</v>
      </c>
      <c r="O57" s="134">
        <v>9.372139078</v>
      </c>
      <c r="P57" s="134">
        <v>9.7629579920000005</v>
      </c>
      <c r="Q57" s="134">
        <v>10.740949280000001</v>
      </c>
      <c r="R57" s="134">
        <v>10.753523151</v>
      </c>
      <c r="S57" s="134">
        <v>9.8361210040000007</v>
      </c>
      <c r="T57" s="134">
        <v>10.136652155</v>
      </c>
      <c r="U57" s="134">
        <v>10.510577808000001</v>
      </c>
      <c r="V57" s="134">
        <v>10.961412738</v>
      </c>
      <c r="W57" s="134">
        <v>13.018809556000001</v>
      </c>
      <c r="X57" s="134">
        <v>12.875301294</v>
      </c>
      <c r="Y57" s="134">
        <v>13.678099804</v>
      </c>
      <c r="Z57" s="134">
        <v>13.537275893</v>
      </c>
      <c r="AA57" s="134">
        <v>18.952852631578899</v>
      </c>
      <c r="AB57" s="134">
        <v>19.549433000000001</v>
      </c>
      <c r="AC57" s="134">
        <v>20.709602999999898</v>
      </c>
      <c r="AD57" s="134">
        <v>22.879095</v>
      </c>
      <c r="AE57" s="134">
        <v>24.017899709373701</v>
      </c>
      <c r="AF57" s="134">
        <v>26.498631455485199</v>
      </c>
      <c r="AG57" s="134">
        <v>26.6801998379573</v>
      </c>
      <c r="AH57" s="134">
        <v>31.663519394162702</v>
      </c>
      <c r="AI57" s="134">
        <v>36.115041843015398</v>
      </c>
      <c r="AJ57" s="134">
        <v>38.099600173489399</v>
      </c>
      <c r="AK57" s="134">
        <v>42.331248295457598</v>
      </c>
      <c r="AL57" s="134">
        <v>44.954668643085299</v>
      </c>
      <c r="AM57" s="134">
        <v>50.656336178645901</v>
      </c>
      <c r="AN57" s="134">
        <v>57.980970795034203</v>
      </c>
      <c r="AO57" s="134">
        <v>68.801141505563507</v>
      </c>
      <c r="AP57" s="134">
        <v>78.673178758539095</v>
      </c>
      <c r="AQ57" s="134">
        <v>89.277257752948699</v>
      </c>
      <c r="AR57" s="134">
        <v>99.469830033340003</v>
      </c>
      <c r="AS57" s="134">
        <v>110.044741106731</v>
      </c>
      <c r="AT57" s="134">
        <v>120.746552682855</v>
      </c>
      <c r="AU57" s="134">
        <v>136.890938334948</v>
      </c>
      <c r="AV57" s="134">
        <v>146.16513560265</v>
      </c>
      <c r="AW57" s="134">
        <v>162.94887157361799</v>
      </c>
      <c r="AX57" s="134">
        <v>174.159944843917</v>
      </c>
      <c r="AY57" s="134">
        <v>186.02530689397099</v>
      </c>
      <c r="AZ57" s="134">
        <v>198.81598189520699</v>
      </c>
      <c r="BA57" s="134">
        <v>203.52306399037701</v>
      </c>
      <c r="BB57" s="134">
        <v>211.25763341816</v>
      </c>
      <c r="BC57" s="134">
        <v>218.15693274619201</v>
      </c>
      <c r="BD57" s="134">
        <v>227.17041942765101</v>
      </c>
      <c r="BE57" s="134">
        <v>232.01638336052</v>
      </c>
      <c r="BF57" s="135">
        <v>1.8541319766809599E-2</v>
      </c>
      <c r="BG57" s="135">
        <v>6.5240583795767706E-2</v>
      </c>
      <c r="BH57" s="135">
        <v>0.33141947304840602</v>
      </c>
    </row>
    <row r="58" spans="1:60" ht="10">
      <c r="A58" s="136"/>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2"/>
      <c r="BG58" s="132"/>
      <c r="BH58" s="132"/>
    </row>
    <row r="59" spans="1:60">
      <c r="A59" s="136" t="s">
        <v>305</v>
      </c>
      <c r="B59" s="130" t="s">
        <v>273</v>
      </c>
      <c r="C59" s="130" t="s">
        <v>273</v>
      </c>
      <c r="D59" s="130" t="s">
        <v>273</v>
      </c>
      <c r="E59" s="130" t="s">
        <v>273</v>
      </c>
      <c r="F59" s="130" t="s">
        <v>273</v>
      </c>
      <c r="G59" s="130" t="s">
        <v>273</v>
      </c>
      <c r="H59" s="130" t="s">
        <v>273</v>
      </c>
      <c r="I59" s="130" t="s">
        <v>273</v>
      </c>
      <c r="J59" s="130" t="s">
        <v>273</v>
      </c>
      <c r="K59" s="130" t="s">
        <v>273</v>
      </c>
      <c r="L59" s="130" t="s">
        <v>273</v>
      </c>
      <c r="M59" s="130" t="s">
        <v>273</v>
      </c>
      <c r="N59" s="130" t="s">
        <v>273</v>
      </c>
      <c r="O59" s="130" t="s">
        <v>273</v>
      </c>
      <c r="P59" s="130" t="s">
        <v>273</v>
      </c>
      <c r="Q59" s="130" t="s">
        <v>273</v>
      </c>
      <c r="R59" s="130" t="s">
        <v>273</v>
      </c>
      <c r="S59" s="130" t="s">
        <v>273</v>
      </c>
      <c r="T59" s="130" t="s">
        <v>273</v>
      </c>
      <c r="U59" s="130" t="s">
        <v>273</v>
      </c>
      <c r="V59" s="130">
        <v>0</v>
      </c>
      <c r="W59" s="130">
        <v>0</v>
      </c>
      <c r="X59" s="130">
        <v>0</v>
      </c>
      <c r="Y59" s="130">
        <v>0</v>
      </c>
      <c r="Z59" s="130">
        <v>0</v>
      </c>
      <c r="AA59" s="130">
        <v>0</v>
      </c>
      <c r="AB59" s="130">
        <v>0</v>
      </c>
      <c r="AC59" s="130">
        <v>0</v>
      </c>
      <c r="AD59" s="130">
        <v>0</v>
      </c>
      <c r="AE59" s="130">
        <v>0</v>
      </c>
      <c r="AF59" s="130">
        <v>0</v>
      </c>
      <c r="AG59" s="130">
        <v>0</v>
      </c>
      <c r="AH59" s="130">
        <v>0</v>
      </c>
      <c r="AI59" s="130">
        <v>0</v>
      </c>
      <c r="AJ59" s="130">
        <v>0</v>
      </c>
      <c r="AK59" s="130">
        <v>0</v>
      </c>
      <c r="AL59" s="130">
        <v>0</v>
      </c>
      <c r="AM59" s="130">
        <v>0</v>
      </c>
      <c r="AN59" s="130">
        <v>0</v>
      </c>
      <c r="AO59" s="130">
        <v>0</v>
      </c>
      <c r="AP59" s="130">
        <v>0</v>
      </c>
      <c r="AQ59" s="130">
        <v>0</v>
      </c>
      <c r="AR59" s="130">
        <v>0</v>
      </c>
      <c r="AS59" s="130">
        <v>0</v>
      </c>
      <c r="AT59" s="130">
        <v>0</v>
      </c>
      <c r="AU59" s="130">
        <v>0</v>
      </c>
      <c r="AV59" s="130">
        <v>0</v>
      </c>
      <c r="AW59" s="130">
        <v>0</v>
      </c>
      <c r="AX59" s="130">
        <v>6.7000000000000004E-2</v>
      </c>
      <c r="AY59" s="130">
        <v>8.6999999999999994E-2</v>
      </c>
      <c r="AZ59" s="130">
        <v>9.0899999999999995E-2</v>
      </c>
      <c r="BA59" s="130">
        <v>8.7249999999999994E-2</v>
      </c>
      <c r="BB59" s="130">
        <v>8.5150000000000003E-2</v>
      </c>
      <c r="BC59" s="130">
        <v>8.1100000000000005E-2</v>
      </c>
      <c r="BD59" s="130">
        <v>9.7949999999999995E-2</v>
      </c>
      <c r="BE59" s="131">
        <v>9.8218356160000006E-2</v>
      </c>
      <c r="BF59" s="132">
        <v>-4.46307435453264E-11</v>
      </c>
      <c r="BG59" s="132">
        <v>0</v>
      </c>
      <c r="BH59" s="132">
        <v>1.40298177959474E-4</v>
      </c>
    </row>
    <row r="60" spans="1:60">
      <c r="A60" s="136" t="s">
        <v>306</v>
      </c>
      <c r="B60" s="130" t="s">
        <v>273</v>
      </c>
      <c r="C60" s="130" t="s">
        <v>273</v>
      </c>
      <c r="D60" s="130" t="s">
        <v>273</v>
      </c>
      <c r="E60" s="130" t="s">
        <v>273</v>
      </c>
      <c r="F60" s="130" t="s">
        <v>273</v>
      </c>
      <c r="G60" s="130" t="s">
        <v>273</v>
      </c>
      <c r="H60" s="130" t="s">
        <v>273</v>
      </c>
      <c r="I60" s="130" t="s">
        <v>273</v>
      </c>
      <c r="J60" s="130" t="s">
        <v>273</v>
      </c>
      <c r="K60" s="130" t="s">
        <v>273</v>
      </c>
      <c r="L60" s="130" t="s">
        <v>273</v>
      </c>
      <c r="M60" s="130" t="s">
        <v>273</v>
      </c>
      <c r="N60" s="130" t="s">
        <v>273</v>
      </c>
      <c r="O60" s="130" t="s">
        <v>273</v>
      </c>
      <c r="P60" s="130" t="s">
        <v>273</v>
      </c>
      <c r="Q60" s="130" t="s">
        <v>273</v>
      </c>
      <c r="R60" s="130" t="s">
        <v>273</v>
      </c>
      <c r="S60" s="130" t="s">
        <v>273</v>
      </c>
      <c r="T60" s="130" t="s">
        <v>273</v>
      </c>
      <c r="U60" s="130" t="s">
        <v>273</v>
      </c>
      <c r="V60" s="130">
        <v>0</v>
      </c>
      <c r="W60" s="130">
        <v>0</v>
      </c>
      <c r="X60" s="130">
        <v>0</v>
      </c>
      <c r="Y60" s="130">
        <v>0</v>
      </c>
      <c r="Z60" s="130">
        <v>0</v>
      </c>
      <c r="AA60" s="130">
        <v>0</v>
      </c>
      <c r="AB60" s="130">
        <v>0</v>
      </c>
      <c r="AC60" s="130">
        <v>0</v>
      </c>
      <c r="AD60" s="130">
        <v>0</v>
      </c>
      <c r="AE60" s="130">
        <v>0</v>
      </c>
      <c r="AF60" s="130">
        <v>0</v>
      </c>
      <c r="AG60" s="130">
        <v>0</v>
      </c>
      <c r="AH60" s="130">
        <v>0</v>
      </c>
      <c r="AI60" s="130">
        <v>0</v>
      </c>
      <c r="AJ60" s="130">
        <v>0</v>
      </c>
      <c r="AK60" s="130">
        <v>0</v>
      </c>
      <c r="AL60" s="130">
        <v>0</v>
      </c>
      <c r="AM60" s="130">
        <v>0</v>
      </c>
      <c r="AN60" s="130">
        <v>0</v>
      </c>
      <c r="AO60" s="130">
        <v>0</v>
      </c>
      <c r="AP60" s="130">
        <v>0</v>
      </c>
      <c r="AQ60" s="130">
        <v>2E-3</v>
      </c>
      <c r="AR60" s="130">
        <v>1.4E-2</v>
      </c>
      <c r="AS60" s="130">
        <v>3.3000000000000002E-2</v>
      </c>
      <c r="AT60" s="130">
        <v>0.06</v>
      </c>
      <c r="AU60" s="130">
        <v>8.4000000000000005E-2</v>
      </c>
      <c r="AV60" s="130">
        <v>9.5000000000000001E-2</v>
      </c>
      <c r="AW60" s="130">
        <v>9.5000000000000001E-2</v>
      </c>
      <c r="AX60" s="130">
        <v>8.2000000000000003E-2</v>
      </c>
      <c r="AY60" s="130">
        <v>7.9000000000000001E-2</v>
      </c>
      <c r="AZ60" s="130">
        <v>9.4E-2</v>
      </c>
      <c r="BA60" s="130">
        <v>9.4E-2</v>
      </c>
      <c r="BB60" s="130">
        <v>0.106</v>
      </c>
      <c r="BC60" s="130">
        <v>0.109</v>
      </c>
      <c r="BD60" s="130">
        <v>0.11</v>
      </c>
      <c r="BE60" s="131">
        <v>0.11206378987059</v>
      </c>
      <c r="BF60" s="132">
        <v>1.5978224112402701E-2</v>
      </c>
      <c r="BG60" s="132">
        <v>6.2488268514150597E-2</v>
      </c>
      <c r="BH60" s="132">
        <v>1.6007542936744999E-4</v>
      </c>
    </row>
    <row r="61" spans="1:60">
      <c r="A61" s="136" t="s">
        <v>307</v>
      </c>
      <c r="B61" s="130" t="s">
        <v>273</v>
      </c>
      <c r="C61" s="130" t="s">
        <v>273</v>
      </c>
      <c r="D61" s="130" t="s">
        <v>273</v>
      </c>
      <c r="E61" s="130" t="s">
        <v>273</v>
      </c>
      <c r="F61" s="130" t="s">
        <v>273</v>
      </c>
      <c r="G61" s="130" t="s">
        <v>273</v>
      </c>
      <c r="H61" s="130" t="s">
        <v>273</v>
      </c>
      <c r="I61" s="130" t="s">
        <v>273</v>
      </c>
      <c r="J61" s="130" t="s">
        <v>273</v>
      </c>
      <c r="K61" s="130" t="s">
        <v>273</v>
      </c>
      <c r="L61" s="130" t="s">
        <v>273</v>
      </c>
      <c r="M61" s="130" t="s">
        <v>273</v>
      </c>
      <c r="N61" s="130" t="s">
        <v>273</v>
      </c>
      <c r="O61" s="130" t="s">
        <v>273</v>
      </c>
      <c r="P61" s="130" t="s">
        <v>273</v>
      </c>
      <c r="Q61" s="130" t="s">
        <v>273</v>
      </c>
      <c r="R61" s="130" t="s">
        <v>273</v>
      </c>
      <c r="S61" s="130" t="s">
        <v>273</v>
      </c>
      <c r="T61" s="130" t="s">
        <v>273</v>
      </c>
      <c r="U61" s="130" t="s">
        <v>273</v>
      </c>
      <c r="V61" s="130">
        <v>0</v>
      </c>
      <c r="W61" s="130">
        <v>0</v>
      </c>
      <c r="X61" s="130">
        <v>0</v>
      </c>
      <c r="Y61" s="130">
        <v>0</v>
      </c>
      <c r="Z61" s="130">
        <v>0</v>
      </c>
      <c r="AA61" s="130">
        <v>0</v>
      </c>
      <c r="AB61" s="130">
        <v>0</v>
      </c>
      <c r="AC61" s="130">
        <v>0</v>
      </c>
      <c r="AD61" s="130">
        <v>0</v>
      </c>
      <c r="AE61" s="130">
        <v>0</v>
      </c>
      <c r="AF61" s="130">
        <v>0</v>
      </c>
      <c r="AG61" s="130">
        <v>0</v>
      </c>
      <c r="AH61" s="130">
        <v>0</v>
      </c>
      <c r="AI61" s="130">
        <v>0</v>
      </c>
      <c r="AJ61" s="130">
        <v>0</v>
      </c>
      <c r="AK61" s="130">
        <v>0</v>
      </c>
      <c r="AL61" s="130">
        <v>0</v>
      </c>
      <c r="AM61" s="130">
        <v>0</v>
      </c>
      <c r="AN61" s="130">
        <v>0</v>
      </c>
      <c r="AO61" s="130">
        <v>0</v>
      </c>
      <c r="AP61" s="130">
        <v>0</v>
      </c>
      <c r="AQ61" s="130">
        <v>0</v>
      </c>
      <c r="AR61" s="130">
        <v>0</v>
      </c>
      <c r="AS61" s="130">
        <v>0</v>
      </c>
      <c r="AT61" s="130">
        <v>0</v>
      </c>
      <c r="AU61" s="130">
        <v>0</v>
      </c>
      <c r="AV61" s="130">
        <v>0</v>
      </c>
      <c r="AW61" s="130">
        <v>0</v>
      </c>
      <c r="AX61" s="130">
        <v>0</v>
      </c>
      <c r="AY61" s="130">
        <v>0</v>
      </c>
      <c r="AZ61" s="130">
        <v>4.7600000000000002E-4</v>
      </c>
      <c r="BA61" s="130">
        <v>1.8600000000000001E-3</v>
      </c>
      <c r="BB61" s="130">
        <v>2.1442000000000002E-3</v>
      </c>
      <c r="BC61" s="130">
        <v>2.4283999999999998E-3</v>
      </c>
      <c r="BD61" s="130">
        <v>5.1146000000000004E-3</v>
      </c>
      <c r="BE61" s="131">
        <v>5.4196000000000001E-3</v>
      </c>
      <c r="BF61" s="132">
        <v>5.67380342014576E-2</v>
      </c>
      <c r="BG61" s="132">
        <v>0</v>
      </c>
      <c r="BH61" s="132">
        <v>7.7415264823870708E-6</v>
      </c>
    </row>
    <row r="62" spans="1:60">
      <c r="A62" s="136" t="s">
        <v>308</v>
      </c>
      <c r="B62" s="130" t="s">
        <v>273</v>
      </c>
      <c r="C62" s="130" t="s">
        <v>273</v>
      </c>
      <c r="D62" s="130" t="s">
        <v>273</v>
      </c>
      <c r="E62" s="130" t="s">
        <v>273</v>
      </c>
      <c r="F62" s="130" t="s">
        <v>273</v>
      </c>
      <c r="G62" s="130" t="s">
        <v>273</v>
      </c>
      <c r="H62" s="130" t="s">
        <v>273</v>
      </c>
      <c r="I62" s="130" t="s">
        <v>273</v>
      </c>
      <c r="J62" s="130" t="s">
        <v>273</v>
      </c>
      <c r="K62" s="130" t="s">
        <v>273</v>
      </c>
      <c r="L62" s="130" t="s">
        <v>273</v>
      </c>
      <c r="M62" s="130" t="s">
        <v>273</v>
      </c>
      <c r="N62" s="130" t="s">
        <v>273</v>
      </c>
      <c r="O62" s="130" t="s">
        <v>273</v>
      </c>
      <c r="P62" s="130" t="s">
        <v>273</v>
      </c>
      <c r="Q62" s="130" t="s">
        <v>273</v>
      </c>
      <c r="R62" s="130" t="s">
        <v>273</v>
      </c>
      <c r="S62" s="130" t="s">
        <v>273</v>
      </c>
      <c r="T62" s="130" t="s">
        <v>273</v>
      </c>
      <c r="U62" s="130" t="s">
        <v>273</v>
      </c>
      <c r="V62" s="130">
        <v>0</v>
      </c>
      <c r="W62" s="130">
        <v>0</v>
      </c>
      <c r="X62" s="130">
        <v>0</v>
      </c>
      <c r="Y62" s="130">
        <v>0</v>
      </c>
      <c r="Z62" s="130">
        <v>0</v>
      </c>
      <c r="AA62" s="130">
        <v>6.5000000000000002E-2</v>
      </c>
      <c r="AB62" s="130">
        <v>6.5000000000000002E-2</v>
      </c>
      <c r="AC62" s="130">
        <v>6.3E-2</v>
      </c>
      <c r="AD62" s="130">
        <v>0.06</v>
      </c>
      <c r="AE62" s="130">
        <v>6.0999999999999999E-2</v>
      </c>
      <c r="AF62" s="130">
        <v>5.8999999999999997E-2</v>
      </c>
      <c r="AG62" s="130">
        <v>5.7000000000000002E-2</v>
      </c>
      <c r="AH62" s="130">
        <v>5.7000000000000002E-2</v>
      </c>
      <c r="AI62" s="130">
        <v>5.8000000000000003E-2</v>
      </c>
      <c r="AJ62" s="130">
        <v>5.8000000000000003E-2</v>
      </c>
      <c r="AK62" s="130">
        <v>7.9100000000000004E-2</v>
      </c>
      <c r="AL62" s="130">
        <v>0.11409999999999999</v>
      </c>
      <c r="AM62" s="130">
        <v>0.17330000000000001</v>
      </c>
      <c r="AN62" s="130">
        <v>0.36580000000000001</v>
      </c>
      <c r="AO62" s="130">
        <v>0.44979999999999998</v>
      </c>
      <c r="AP62" s="130">
        <v>0.45129999999999998</v>
      </c>
      <c r="AQ62" s="130">
        <v>0.50570000000000004</v>
      </c>
      <c r="AR62" s="130">
        <v>0.48449999999999999</v>
      </c>
      <c r="AS62" s="130">
        <v>0.4889</v>
      </c>
      <c r="AT62" s="130">
        <v>0.49740000000000001</v>
      </c>
      <c r="AU62" s="130">
        <v>0.536914</v>
      </c>
      <c r="AV62" s="130">
        <v>0.55720800000000004</v>
      </c>
      <c r="AW62" s="130">
        <v>0.50284899999999999</v>
      </c>
      <c r="AX62" s="130">
        <v>0.48152699999999998</v>
      </c>
      <c r="AY62" s="130">
        <v>0.5544</v>
      </c>
      <c r="AZ62" s="130">
        <v>0.48120000000000002</v>
      </c>
      <c r="BA62" s="130">
        <v>0.44590000000000002</v>
      </c>
      <c r="BB62" s="130">
        <v>0.51917899999999995</v>
      </c>
      <c r="BC62" s="130">
        <v>0.50430699999999995</v>
      </c>
      <c r="BD62" s="130">
        <v>0.52115199999999995</v>
      </c>
      <c r="BE62" s="131">
        <v>0.51338200000000001</v>
      </c>
      <c r="BF62" s="132">
        <v>-1.7600782612575999E-2</v>
      </c>
      <c r="BG62" s="132">
        <v>4.6756181974736402E-3</v>
      </c>
      <c r="BH62" s="132">
        <v>7.3333093744572296E-4</v>
      </c>
    </row>
    <row r="63" spans="1:60">
      <c r="A63" s="136" t="s">
        <v>309</v>
      </c>
      <c r="B63" s="130" t="s">
        <v>273</v>
      </c>
      <c r="C63" s="130" t="s">
        <v>273</v>
      </c>
      <c r="D63" s="130" t="s">
        <v>273</v>
      </c>
      <c r="E63" s="130" t="s">
        <v>273</v>
      </c>
      <c r="F63" s="130" t="s">
        <v>273</v>
      </c>
      <c r="G63" s="130" t="s">
        <v>273</v>
      </c>
      <c r="H63" s="130" t="s">
        <v>273</v>
      </c>
      <c r="I63" s="130" t="s">
        <v>273</v>
      </c>
      <c r="J63" s="130" t="s">
        <v>273</v>
      </c>
      <c r="K63" s="130" t="s">
        <v>273</v>
      </c>
      <c r="L63" s="130" t="s">
        <v>273</v>
      </c>
      <c r="M63" s="130" t="s">
        <v>273</v>
      </c>
      <c r="N63" s="130" t="s">
        <v>273</v>
      </c>
      <c r="O63" s="130" t="s">
        <v>273</v>
      </c>
      <c r="P63" s="130" t="s">
        <v>273</v>
      </c>
      <c r="Q63" s="130" t="s">
        <v>273</v>
      </c>
      <c r="R63" s="130" t="s">
        <v>273</v>
      </c>
      <c r="S63" s="130" t="s">
        <v>273</v>
      </c>
      <c r="T63" s="130" t="s">
        <v>273</v>
      </c>
      <c r="U63" s="130" t="s">
        <v>273</v>
      </c>
      <c r="V63" s="130">
        <v>0</v>
      </c>
      <c r="W63" s="130">
        <v>0</v>
      </c>
      <c r="X63" s="130">
        <v>0</v>
      </c>
      <c r="Y63" s="130">
        <v>0</v>
      </c>
      <c r="Z63" s="130">
        <v>0</v>
      </c>
      <c r="AA63" s="130">
        <v>0</v>
      </c>
      <c r="AB63" s="130">
        <v>0</v>
      </c>
      <c r="AC63" s="130">
        <v>0</v>
      </c>
      <c r="AD63" s="130">
        <v>0</v>
      </c>
      <c r="AE63" s="130">
        <v>0</v>
      </c>
      <c r="AF63" s="130">
        <v>0</v>
      </c>
      <c r="AG63" s="130">
        <v>0</v>
      </c>
      <c r="AH63" s="130">
        <v>0</v>
      </c>
      <c r="AI63" s="130">
        <v>0</v>
      </c>
      <c r="AJ63" s="130">
        <v>0</v>
      </c>
      <c r="AK63" s="130">
        <v>0</v>
      </c>
      <c r="AL63" s="130">
        <v>0</v>
      </c>
      <c r="AM63" s="130">
        <v>0</v>
      </c>
      <c r="AN63" s="130">
        <v>0</v>
      </c>
      <c r="AO63" s="130">
        <v>0</v>
      </c>
      <c r="AP63" s="130">
        <v>0</v>
      </c>
      <c r="AQ63" s="130">
        <v>0</v>
      </c>
      <c r="AR63" s="130">
        <v>0</v>
      </c>
      <c r="AS63" s="130">
        <v>0</v>
      </c>
      <c r="AT63" s="130">
        <v>0</v>
      </c>
      <c r="AU63" s="130">
        <v>0</v>
      </c>
      <c r="AV63" s="130">
        <v>0</v>
      </c>
      <c r="AW63" s="130">
        <v>0</v>
      </c>
      <c r="AX63" s="130">
        <v>0</v>
      </c>
      <c r="AY63" s="130">
        <v>0</v>
      </c>
      <c r="AZ63" s="130">
        <v>0</v>
      </c>
      <c r="BA63" s="130">
        <v>0</v>
      </c>
      <c r="BB63" s="130">
        <v>0</v>
      </c>
      <c r="BC63" s="130">
        <v>0</v>
      </c>
      <c r="BD63" s="130">
        <v>0</v>
      </c>
      <c r="BE63" s="131">
        <v>0</v>
      </c>
      <c r="BF63" s="132">
        <v>0</v>
      </c>
      <c r="BG63" s="132">
        <v>0</v>
      </c>
      <c r="BH63" s="132">
        <v>0</v>
      </c>
    </row>
    <row r="64" spans="1:60">
      <c r="A64" s="136" t="s">
        <v>310</v>
      </c>
      <c r="B64" s="130">
        <v>0</v>
      </c>
      <c r="C64" s="130">
        <v>0</v>
      </c>
      <c r="D64" s="130">
        <v>0</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0">
        <v>0</v>
      </c>
      <c r="U64" s="130">
        <v>0</v>
      </c>
      <c r="V64" s="130" t="s">
        <v>273</v>
      </c>
      <c r="W64" s="130" t="s">
        <v>273</v>
      </c>
      <c r="X64" s="130" t="s">
        <v>273</v>
      </c>
      <c r="Y64" s="130" t="s">
        <v>273</v>
      </c>
      <c r="Z64" s="130" t="s">
        <v>273</v>
      </c>
      <c r="AA64" s="130" t="s">
        <v>273</v>
      </c>
      <c r="AB64" s="130" t="s">
        <v>273</v>
      </c>
      <c r="AC64" s="130" t="s">
        <v>273</v>
      </c>
      <c r="AD64" s="130" t="s">
        <v>273</v>
      </c>
      <c r="AE64" s="130" t="s">
        <v>273</v>
      </c>
      <c r="AF64" s="130" t="s">
        <v>273</v>
      </c>
      <c r="AG64" s="130" t="s">
        <v>273</v>
      </c>
      <c r="AH64" s="130" t="s">
        <v>273</v>
      </c>
      <c r="AI64" s="130" t="s">
        <v>273</v>
      </c>
      <c r="AJ64" s="130" t="s">
        <v>273</v>
      </c>
      <c r="AK64" s="130" t="s">
        <v>273</v>
      </c>
      <c r="AL64" s="130" t="s">
        <v>273</v>
      </c>
      <c r="AM64" s="130" t="s">
        <v>273</v>
      </c>
      <c r="AN64" s="130" t="s">
        <v>273</v>
      </c>
      <c r="AO64" s="130" t="s">
        <v>273</v>
      </c>
      <c r="AP64" s="130" t="s">
        <v>273</v>
      </c>
      <c r="AQ64" s="130" t="s">
        <v>273</v>
      </c>
      <c r="AR64" s="130" t="s">
        <v>273</v>
      </c>
      <c r="AS64" s="130" t="s">
        <v>273</v>
      </c>
      <c r="AT64" s="130" t="s">
        <v>273</v>
      </c>
      <c r="AU64" s="130" t="s">
        <v>273</v>
      </c>
      <c r="AV64" s="130" t="s">
        <v>273</v>
      </c>
      <c r="AW64" s="130" t="s">
        <v>273</v>
      </c>
      <c r="AX64" s="130" t="s">
        <v>273</v>
      </c>
      <c r="AY64" s="130" t="s">
        <v>273</v>
      </c>
      <c r="AZ64" s="130" t="s">
        <v>273</v>
      </c>
      <c r="BA64" s="130" t="s">
        <v>273</v>
      </c>
      <c r="BB64" s="130" t="s">
        <v>273</v>
      </c>
      <c r="BC64" s="130" t="s">
        <v>273</v>
      </c>
      <c r="BD64" s="130" t="s">
        <v>273</v>
      </c>
      <c r="BE64" s="131" t="s">
        <v>273</v>
      </c>
      <c r="BF64" s="132" t="s">
        <v>273</v>
      </c>
      <c r="BG64" s="132" t="s">
        <v>273</v>
      </c>
      <c r="BH64" s="132" t="s">
        <v>273</v>
      </c>
    </row>
    <row r="65" spans="1:60">
      <c r="A65" s="136" t="s">
        <v>311</v>
      </c>
      <c r="B65" s="130" t="s">
        <v>273</v>
      </c>
      <c r="C65" s="130" t="s">
        <v>273</v>
      </c>
      <c r="D65" s="130" t="s">
        <v>273</v>
      </c>
      <c r="E65" s="130" t="s">
        <v>273</v>
      </c>
      <c r="F65" s="130" t="s">
        <v>273</v>
      </c>
      <c r="G65" s="130" t="s">
        <v>273</v>
      </c>
      <c r="H65" s="130" t="s">
        <v>273</v>
      </c>
      <c r="I65" s="130" t="s">
        <v>273</v>
      </c>
      <c r="J65" s="130" t="s">
        <v>273</v>
      </c>
      <c r="K65" s="130" t="s">
        <v>273</v>
      </c>
      <c r="L65" s="130" t="s">
        <v>273</v>
      </c>
      <c r="M65" s="130" t="s">
        <v>273</v>
      </c>
      <c r="N65" s="130" t="s">
        <v>273</v>
      </c>
      <c r="O65" s="130" t="s">
        <v>273</v>
      </c>
      <c r="P65" s="130" t="s">
        <v>273</v>
      </c>
      <c r="Q65" s="130" t="s">
        <v>273</v>
      </c>
      <c r="R65" s="130" t="s">
        <v>273</v>
      </c>
      <c r="S65" s="130" t="s">
        <v>273</v>
      </c>
      <c r="T65" s="130" t="s">
        <v>273</v>
      </c>
      <c r="U65" s="130" t="s">
        <v>273</v>
      </c>
      <c r="V65" s="130">
        <v>0</v>
      </c>
      <c r="W65" s="130">
        <v>0</v>
      </c>
      <c r="X65" s="130">
        <v>0</v>
      </c>
      <c r="Y65" s="130">
        <v>0</v>
      </c>
      <c r="Z65" s="130">
        <v>0</v>
      </c>
      <c r="AA65" s="130">
        <v>0</v>
      </c>
      <c r="AB65" s="130">
        <v>0</v>
      </c>
      <c r="AC65" s="130">
        <v>0</v>
      </c>
      <c r="AD65" s="130">
        <v>0</v>
      </c>
      <c r="AE65" s="130">
        <v>0</v>
      </c>
      <c r="AF65" s="130">
        <v>0</v>
      </c>
      <c r="AG65" s="130">
        <v>0</v>
      </c>
      <c r="AH65" s="130">
        <v>0</v>
      </c>
      <c r="AI65" s="130">
        <v>0</v>
      </c>
      <c r="AJ65" s="130">
        <v>0</v>
      </c>
      <c r="AK65" s="130">
        <v>0</v>
      </c>
      <c r="AL65" s="130">
        <v>0</v>
      </c>
      <c r="AM65" s="130">
        <v>0</v>
      </c>
      <c r="AN65" s="130">
        <v>0</v>
      </c>
      <c r="AO65" s="130">
        <v>0</v>
      </c>
      <c r="AP65" s="130">
        <v>0</v>
      </c>
      <c r="AQ65" s="130">
        <v>0</v>
      </c>
      <c r="AR65" s="130">
        <v>0</v>
      </c>
      <c r="AS65" s="130">
        <v>0</v>
      </c>
      <c r="AT65" s="130">
        <v>0</v>
      </c>
      <c r="AU65" s="130">
        <v>0</v>
      </c>
      <c r="AV65" s="130">
        <v>0</v>
      </c>
      <c r="AW65" s="130">
        <v>0</v>
      </c>
      <c r="AX65" s="130">
        <v>0</v>
      </c>
      <c r="AY65" s="130">
        <v>0</v>
      </c>
      <c r="AZ65" s="130">
        <v>0</v>
      </c>
      <c r="BA65" s="130">
        <v>0</v>
      </c>
      <c r="BB65" s="130">
        <v>0</v>
      </c>
      <c r="BC65" s="130">
        <v>0</v>
      </c>
      <c r="BD65" s="130">
        <v>0</v>
      </c>
      <c r="BE65" s="131">
        <v>0</v>
      </c>
      <c r="BF65" s="132">
        <v>0</v>
      </c>
      <c r="BG65" s="132">
        <v>0</v>
      </c>
      <c r="BH65" s="132">
        <v>0</v>
      </c>
    </row>
    <row r="66" spans="1:60">
      <c r="A66" s="136" t="s">
        <v>312</v>
      </c>
      <c r="B66" s="130" t="s">
        <v>273</v>
      </c>
      <c r="C66" s="130" t="s">
        <v>273</v>
      </c>
      <c r="D66" s="130" t="s">
        <v>273</v>
      </c>
      <c r="E66" s="130" t="s">
        <v>273</v>
      </c>
      <c r="F66" s="130" t="s">
        <v>273</v>
      </c>
      <c r="G66" s="130" t="s">
        <v>273</v>
      </c>
      <c r="H66" s="130" t="s">
        <v>273</v>
      </c>
      <c r="I66" s="130" t="s">
        <v>273</v>
      </c>
      <c r="J66" s="130" t="s">
        <v>273</v>
      </c>
      <c r="K66" s="130" t="s">
        <v>273</v>
      </c>
      <c r="L66" s="130" t="s">
        <v>273</v>
      </c>
      <c r="M66" s="130" t="s">
        <v>273</v>
      </c>
      <c r="N66" s="130" t="s">
        <v>273</v>
      </c>
      <c r="O66" s="130" t="s">
        <v>273</v>
      </c>
      <c r="P66" s="130" t="s">
        <v>273</v>
      </c>
      <c r="Q66" s="130" t="s">
        <v>273</v>
      </c>
      <c r="R66" s="130" t="s">
        <v>273</v>
      </c>
      <c r="S66" s="130" t="s">
        <v>273</v>
      </c>
      <c r="T66" s="130" t="s">
        <v>273</v>
      </c>
      <c r="U66" s="130" t="s">
        <v>273</v>
      </c>
      <c r="V66" s="130">
        <v>0</v>
      </c>
      <c r="W66" s="130">
        <v>0</v>
      </c>
      <c r="X66" s="130">
        <v>0</v>
      </c>
      <c r="Y66" s="130">
        <v>0</v>
      </c>
      <c r="Z66" s="130">
        <v>0</v>
      </c>
      <c r="AA66" s="130">
        <v>0</v>
      </c>
      <c r="AB66" s="130">
        <v>0</v>
      </c>
      <c r="AC66" s="130">
        <v>0</v>
      </c>
      <c r="AD66" s="130">
        <v>0</v>
      </c>
      <c r="AE66" s="130">
        <v>0</v>
      </c>
      <c r="AF66" s="130">
        <v>0</v>
      </c>
      <c r="AG66" s="130">
        <v>0</v>
      </c>
      <c r="AH66" s="130">
        <v>0</v>
      </c>
      <c r="AI66" s="130">
        <v>0</v>
      </c>
      <c r="AJ66" s="130">
        <v>0</v>
      </c>
      <c r="AK66" s="130">
        <v>0</v>
      </c>
      <c r="AL66" s="130">
        <v>0</v>
      </c>
      <c r="AM66" s="130">
        <v>0</v>
      </c>
      <c r="AN66" s="130">
        <v>0</v>
      </c>
      <c r="AO66" s="130">
        <v>0</v>
      </c>
      <c r="AP66" s="130">
        <v>0</v>
      </c>
      <c r="AQ66" s="130">
        <v>0</v>
      </c>
      <c r="AR66" s="130">
        <v>0</v>
      </c>
      <c r="AS66" s="130">
        <v>0</v>
      </c>
      <c r="AT66" s="130">
        <v>0</v>
      </c>
      <c r="AU66" s="130">
        <v>0</v>
      </c>
      <c r="AV66" s="130">
        <v>0</v>
      </c>
      <c r="AW66" s="130">
        <v>0</v>
      </c>
      <c r="AX66" s="130">
        <v>3.5000000000000001E-3</v>
      </c>
      <c r="AY66" s="130">
        <v>1.2999999999999999E-2</v>
      </c>
      <c r="AZ66" s="130">
        <v>1.4999999999999999E-2</v>
      </c>
      <c r="BA66" s="130">
        <v>1.4E-2</v>
      </c>
      <c r="BB66" s="130">
        <v>2.3E-2</v>
      </c>
      <c r="BC66" s="130">
        <v>0.03</v>
      </c>
      <c r="BD66" s="130">
        <v>3.1E-2</v>
      </c>
      <c r="BE66" s="131">
        <v>3.1E-2</v>
      </c>
      <c r="BF66" s="132">
        <v>-2.7322404371584699E-3</v>
      </c>
      <c r="BG66" s="132" t="s">
        <v>273</v>
      </c>
      <c r="BH66" s="132">
        <v>4.4281371494944099E-5</v>
      </c>
    </row>
    <row r="67" spans="1:60" s="125" customFormat="1">
      <c r="A67" s="133" t="s">
        <v>313</v>
      </c>
      <c r="B67" s="134">
        <v>0</v>
      </c>
      <c r="C67" s="134">
        <v>0</v>
      </c>
      <c r="D67" s="134">
        <v>0</v>
      </c>
      <c r="E67" s="134">
        <v>0</v>
      </c>
      <c r="F67" s="134">
        <v>0</v>
      </c>
      <c r="G67" s="134">
        <v>0</v>
      </c>
      <c r="H67" s="134">
        <v>0</v>
      </c>
      <c r="I67" s="134">
        <v>0</v>
      </c>
      <c r="J67" s="134">
        <v>0</v>
      </c>
      <c r="K67" s="134">
        <v>0</v>
      </c>
      <c r="L67" s="134">
        <v>0</v>
      </c>
      <c r="M67" s="134">
        <v>0</v>
      </c>
      <c r="N67" s="134">
        <v>0</v>
      </c>
      <c r="O67" s="134">
        <v>0</v>
      </c>
      <c r="P67" s="134">
        <v>0</v>
      </c>
      <c r="Q67" s="134">
        <v>0</v>
      </c>
      <c r="R67" s="134">
        <v>0</v>
      </c>
      <c r="S67" s="134">
        <v>0</v>
      </c>
      <c r="T67" s="134">
        <v>0</v>
      </c>
      <c r="U67" s="134">
        <v>0</v>
      </c>
      <c r="V67" s="134">
        <v>0</v>
      </c>
      <c r="W67" s="134">
        <v>0</v>
      </c>
      <c r="X67" s="134">
        <v>0</v>
      </c>
      <c r="Y67" s="134">
        <v>0</v>
      </c>
      <c r="Z67" s="134">
        <v>0</v>
      </c>
      <c r="AA67" s="134">
        <v>6.5000000000000002E-2</v>
      </c>
      <c r="AB67" s="134">
        <v>6.5000000000000002E-2</v>
      </c>
      <c r="AC67" s="134">
        <v>6.3E-2</v>
      </c>
      <c r="AD67" s="134">
        <v>0.06</v>
      </c>
      <c r="AE67" s="134">
        <v>6.0999999999999999E-2</v>
      </c>
      <c r="AF67" s="134">
        <v>5.8999999999999997E-2</v>
      </c>
      <c r="AG67" s="134">
        <v>5.7000000000000002E-2</v>
      </c>
      <c r="AH67" s="134">
        <v>5.7000000000000002E-2</v>
      </c>
      <c r="AI67" s="134">
        <v>5.8000000000000003E-2</v>
      </c>
      <c r="AJ67" s="134">
        <v>5.8000000000000003E-2</v>
      </c>
      <c r="AK67" s="134">
        <v>7.9100000000000004E-2</v>
      </c>
      <c r="AL67" s="134">
        <v>0.11409999999999999</v>
      </c>
      <c r="AM67" s="134">
        <v>0.17330000000000001</v>
      </c>
      <c r="AN67" s="134">
        <v>0.36580000000000001</v>
      </c>
      <c r="AO67" s="134">
        <v>0.44979999999999998</v>
      </c>
      <c r="AP67" s="134">
        <v>0.45129999999999998</v>
      </c>
      <c r="AQ67" s="134">
        <v>0.50770000000000004</v>
      </c>
      <c r="AR67" s="134">
        <v>0.4985</v>
      </c>
      <c r="AS67" s="134">
        <v>0.52190000000000003</v>
      </c>
      <c r="AT67" s="134">
        <v>0.55740000000000001</v>
      </c>
      <c r="AU67" s="134">
        <v>0.62091399999999997</v>
      </c>
      <c r="AV67" s="134">
        <v>0.65220800000000001</v>
      </c>
      <c r="AW67" s="134">
        <v>0.59784899999999996</v>
      </c>
      <c r="AX67" s="134">
        <v>0.63402700000000001</v>
      </c>
      <c r="AY67" s="134">
        <v>0.73340000000000005</v>
      </c>
      <c r="AZ67" s="134">
        <v>0.68157599999999996</v>
      </c>
      <c r="BA67" s="134">
        <v>0.64300999999999997</v>
      </c>
      <c r="BB67" s="134">
        <v>0.73547320000000005</v>
      </c>
      <c r="BC67" s="134">
        <v>0.72683540000000002</v>
      </c>
      <c r="BD67" s="134">
        <v>0.76521660000000002</v>
      </c>
      <c r="BE67" s="134">
        <v>0.76008374603059004</v>
      </c>
      <c r="BF67" s="135">
        <v>-9.4216271784246502E-3</v>
      </c>
      <c r="BG67" s="135">
        <v>3.2194978218104402E-2</v>
      </c>
      <c r="BH67" s="135">
        <v>1.08572744274998E-3</v>
      </c>
    </row>
    <row r="68" spans="1:6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1"/>
      <c r="BF68" s="132"/>
      <c r="BG68" s="132"/>
      <c r="BH68" s="132"/>
    </row>
    <row r="69" spans="1:60">
      <c r="A69" s="124" t="s">
        <v>314</v>
      </c>
      <c r="B69" s="130">
        <v>0</v>
      </c>
      <c r="C69" s="130">
        <v>0</v>
      </c>
      <c r="D69" s="130">
        <v>0</v>
      </c>
      <c r="E69" s="130">
        <v>0</v>
      </c>
      <c r="F69" s="130">
        <v>0</v>
      </c>
      <c r="G69" s="130">
        <v>0</v>
      </c>
      <c r="H69" s="130">
        <v>0</v>
      </c>
      <c r="I69" s="130">
        <v>0</v>
      </c>
      <c r="J69" s="130">
        <v>0</v>
      </c>
      <c r="K69" s="130">
        <v>0</v>
      </c>
      <c r="L69" s="130">
        <v>0</v>
      </c>
      <c r="M69" s="130">
        <v>0</v>
      </c>
      <c r="N69" s="130">
        <v>0</v>
      </c>
      <c r="O69" s="130">
        <v>0</v>
      </c>
      <c r="P69" s="130">
        <v>0</v>
      </c>
      <c r="Q69" s="130">
        <v>0</v>
      </c>
      <c r="R69" s="130">
        <v>0</v>
      </c>
      <c r="S69" s="130">
        <v>0</v>
      </c>
      <c r="T69" s="130">
        <v>0</v>
      </c>
      <c r="U69" s="130">
        <v>0</v>
      </c>
      <c r="V69" s="130">
        <v>0</v>
      </c>
      <c r="W69" s="130">
        <v>0</v>
      </c>
      <c r="X69" s="130">
        <v>0</v>
      </c>
      <c r="Y69" s="130">
        <v>0</v>
      </c>
      <c r="Z69" s="130">
        <v>0</v>
      </c>
      <c r="AA69" s="130">
        <v>0</v>
      </c>
      <c r="AB69" s="130">
        <v>0</v>
      </c>
      <c r="AC69" s="130">
        <v>0</v>
      </c>
      <c r="AD69" s="130">
        <v>0</v>
      </c>
      <c r="AE69" s="130">
        <v>0</v>
      </c>
      <c r="AF69" s="130">
        <v>0</v>
      </c>
      <c r="AG69" s="130">
        <v>0</v>
      </c>
      <c r="AH69" s="130">
        <v>0</v>
      </c>
      <c r="AI69" s="130">
        <v>0</v>
      </c>
      <c r="AJ69" s="130">
        <v>0</v>
      </c>
      <c r="AK69" s="130">
        <v>0</v>
      </c>
      <c r="AL69" s="130">
        <v>0</v>
      </c>
      <c r="AM69" s="130">
        <v>0</v>
      </c>
      <c r="AN69" s="130">
        <v>0</v>
      </c>
      <c r="AO69" s="130">
        <v>0</v>
      </c>
      <c r="AP69" s="130">
        <v>0</v>
      </c>
      <c r="AQ69" s="130">
        <v>0</v>
      </c>
      <c r="AR69" s="130">
        <v>0</v>
      </c>
      <c r="AS69" s="130">
        <v>0</v>
      </c>
      <c r="AT69" s="130">
        <v>1.6999999999999999E-3</v>
      </c>
      <c r="AU69" s="130">
        <v>1.0200000000000001E-2</v>
      </c>
      <c r="AV69" s="130">
        <v>2.1999999999999999E-2</v>
      </c>
      <c r="AW69" s="130">
        <v>2.2599999999999999E-2</v>
      </c>
      <c r="AX69" s="130">
        <v>1.9300000000000001E-2</v>
      </c>
      <c r="AY69" s="130">
        <v>4.6600000000000003E-2</v>
      </c>
      <c r="AZ69" s="130">
        <v>1.6299999999999999E-2</v>
      </c>
      <c r="BA69" s="130">
        <v>2.18E-2</v>
      </c>
      <c r="BB69" s="130">
        <v>2.444E-2</v>
      </c>
      <c r="BC69" s="130">
        <v>2.444E-2</v>
      </c>
      <c r="BD69" s="130">
        <v>2.444E-2</v>
      </c>
      <c r="BE69" s="131">
        <v>2.444E-2</v>
      </c>
      <c r="BF69" s="132">
        <v>-2.7322404371584699E-3</v>
      </c>
      <c r="BG69" s="132">
        <v>0.30546498587217402</v>
      </c>
      <c r="BH69" s="132">
        <v>3.4910861914078503E-5</v>
      </c>
    </row>
    <row r="70" spans="1:60">
      <c r="A70" s="124" t="s">
        <v>315</v>
      </c>
      <c r="B70" s="130">
        <v>0</v>
      </c>
      <c r="C70" s="130">
        <v>0</v>
      </c>
      <c r="D70" s="130">
        <v>0</v>
      </c>
      <c r="E70" s="130">
        <v>0</v>
      </c>
      <c r="F70" s="130">
        <v>0</v>
      </c>
      <c r="G70" s="130">
        <v>0</v>
      </c>
      <c r="H70" s="130">
        <v>0</v>
      </c>
      <c r="I70" s="130">
        <v>0</v>
      </c>
      <c r="J70" s="130">
        <v>0</v>
      </c>
      <c r="K70" s="130">
        <v>0</v>
      </c>
      <c r="L70" s="130">
        <v>0</v>
      </c>
      <c r="M70" s="130">
        <v>0</v>
      </c>
      <c r="N70" s="130">
        <v>0</v>
      </c>
      <c r="O70" s="130">
        <v>0</v>
      </c>
      <c r="P70" s="130">
        <v>0</v>
      </c>
      <c r="Q70" s="130">
        <v>0</v>
      </c>
      <c r="R70" s="130">
        <v>0</v>
      </c>
      <c r="S70" s="130">
        <v>0</v>
      </c>
      <c r="T70" s="130">
        <v>0</v>
      </c>
      <c r="U70" s="130">
        <v>0</v>
      </c>
      <c r="V70" s="130">
        <v>0</v>
      </c>
      <c r="W70" s="130">
        <v>0</v>
      </c>
      <c r="X70" s="130">
        <v>0</v>
      </c>
      <c r="Y70" s="130">
        <v>0</v>
      </c>
      <c r="Z70" s="130">
        <v>0</v>
      </c>
      <c r="AA70" s="130">
        <v>0</v>
      </c>
      <c r="AB70" s="130">
        <v>0</v>
      </c>
      <c r="AC70" s="130">
        <v>0</v>
      </c>
      <c r="AD70" s="130">
        <v>0</v>
      </c>
      <c r="AE70" s="130">
        <v>0</v>
      </c>
      <c r="AF70" s="130">
        <v>0</v>
      </c>
      <c r="AG70" s="130">
        <v>0</v>
      </c>
      <c r="AH70" s="130">
        <v>0</v>
      </c>
      <c r="AI70" s="130">
        <v>0</v>
      </c>
      <c r="AJ70" s="130">
        <v>0</v>
      </c>
      <c r="AK70" s="130">
        <v>0</v>
      </c>
      <c r="AL70" s="130">
        <v>0</v>
      </c>
      <c r="AM70" s="130">
        <v>0</v>
      </c>
      <c r="AN70" s="130">
        <v>0</v>
      </c>
      <c r="AO70" s="130">
        <v>0</v>
      </c>
      <c r="AP70" s="130">
        <v>0</v>
      </c>
      <c r="AQ70" s="130">
        <v>0</v>
      </c>
      <c r="AR70" s="130">
        <v>0</v>
      </c>
      <c r="AS70" s="130">
        <v>0</v>
      </c>
      <c r="AT70" s="130">
        <v>0</v>
      </c>
      <c r="AU70" s="130">
        <v>0</v>
      </c>
      <c r="AV70" s="130">
        <v>0</v>
      </c>
      <c r="AW70" s="130">
        <v>0</v>
      </c>
      <c r="AX70" s="130">
        <v>0</v>
      </c>
      <c r="AY70" s="130">
        <v>0</v>
      </c>
      <c r="AZ70" s="130">
        <v>0</v>
      </c>
      <c r="BA70" s="130">
        <v>0</v>
      </c>
      <c r="BB70" s="130">
        <v>0</v>
      </c>
      <c r="BC70" s="130">
        <v>0</v>
      </c>
      <c r="BD70" s="130">
        <v>0</v>
      </c>
      <c r="BE70" s="131">
        <v>0</v>
      </c>
      <c r="BF70" s="132">
        <v>0</v>
      </c>
      <c r="BG70" s="132">
        <v>0</v>
      </c>
      <c r="BH70" s="132">
        <v>0</v>
      </c>
    </row>
    <row r="71" spans="1:60">
      <c r="A71" s="124" t="s">
        <v>316</v>
      </c>
      <c r="B71" s="130">
        <v>0</v>
      </c>
      <c r="C71" s="130">
        <v>0</v>
      </c>
      <c r="D71" s="130">
        <v>0</v>
      </c>
      <c r="E71" s="130">
        <v>0</v>
      </c>
      <c r="F71" s="130">
        <v>0</v>
      </c>
      <c r="G71" s="130">
        <v>0</v>
      </c>
      <c r="H71" s="130">
        <v>0</v>
      </c>
      <c r="I71" s="130">
        <v>0</v>
      </c>
      <c r="J71" s="130">
        <v>0</v>
      </c>
      <c r="K71" s="130">
        <v>0</v>
      </c>
      <c r="L71" s="130">
        <v>0</v>
      </c>
      <c r="M71" s="130">
        <v>0</v>
      </c>
      <c r="N71" s="130">
        <v>0</v>
      </c>
      <c r="O71" s="130">
        <v>0</v>
      </c>
      <c r="P71" s="130">
        <v>0</v>
      </c>
      <c r="Q71" s="130">
        <v>0</v>
      </c>
      <c r="R71" s="130">
        <v>0</v>
      </c>
      <c r="S71" s="130">
        <v>0</v>
      </c>
      <c r="T71" s="130">
        <v>0</v>
      </c>
      <c r="U71" s="130">
        <v>0</v>
      </c>
      <c r="V71" s="130">
        <v>0</v>
      </c>
      <c r="W71" s="130">
        <v>0</v>
      </c>
      <c r="X71" s="130">
        <v>0</v>
      </c>
      <c r="Y71" s="130">
        <v>0</v>
      </c>
      <c r="Z71" s="130">
        <v>0</v>
      </c>
      <c r="AA71" s="130">
        <v>0</v>
      </c>
      <c r="AB71" s="130">
        <v>0</v>
      </c>
      <c r="AC71" s="130">
        <v>0</v>
      </c>
      <c r="AD71" s="130">
        <v>0</v>
      </c>
      <c r="AE71" s="130">
        <v>0</v>
      </c>
      <c r="AF71" s="130">
        <v>0</v>
      </c>
      <c r="AG71" s="130">
        <v>0</v>
      </c>
      <c r="AH71" s="130">
        <v>0</v>
      </c>
      <c r="AI71" s="130">
        <v>0</v>
      </c>
      <c r="AJ71" s="130">
        <v>0</v>
      </c>
      <c r="AK71" s="130">
        <v>0</v>
      </c>
      <c r="AL71" s="130">
        <v>0</v>
      </c>
      <c r="AM71" s="130">
        <v>0</v>
      </c>
      <c r="AN71" s="130">
        <v>0</v>
      </c>
      <c r="AO71" s="130">
        <v>0</v>
      </c>
      <c r="AP71" s="130">
        <v>0</v>
      </c>
      <c r="AQ71" s="130">
        <v>0</v>
      </c>
      <c r="AR71" s="130">
        <v>0</v>
      </c>
      <c r="AS71" s="130">
        <v>7.0000000000000001E-3</v>
      </c>
      <c r="AT71" s="130">
        <v>4.2000000000000003E-2</v>
      </c>
      <c r="AU71" s="130">
        <v>6.0999999999999999E-2</v>
      </c>
      <c r="AV71" s="130">
        <v>7.2999999999999995E-2</v>
      </c>
      <c r="AW71" s="130">
        <v>7.5999999999999998E-2</v>
      </c>
      <c r="AX71" s="130">
        <v>4.2999999999999997E-2</v>
      </c>
      <c r="AY71" s="130">
        <v>9.7500000000000003E-2</v>
      </c>
      <c r="AZ71" s="130">
        <v>7.0199999999999901E-2</v>
      </c>
      <c r="BA71" s="130">
        <v>0.17069999999999999</v>
      </c>
      <c r="BB71" s="130">
        <v>0.17330000000000001</v>
      </c>
      <c r="BC71" s="130">
        <v>0.18160000000000001</v>
      </c>
      <c r="BD71" s="130">
        <v>0.17749999999999999</v>
      </c>
      <c r="BE71" s="131">
        <v>0.17749999999999999</v>
      </c>
      <c r="BF71" s="132">
        <v>-2.7322404371584699E-3</v>
      </c>
      <c r="BG71" s="132">
        <v>0.155034367639622</v>
      </c>
      <c r="BH71" s="132">
        <v>2.5354656259201898E-4</v>
      </c>
    </row>
    <row r="72" spans="1:60">
      <c r="A72" s="124" t="s">
        <v>317</v>
      </c>
      <c r="B72" s="130">
        <v>0</v>
      </c>
      <c r="C72" s="130">
        <v>0</v>
      </c>
      <c r="D72" s="130">
        <v>0</v>
      </c>
      <c r="E72" s="130">
        <v>0</v>
      </c>
      <c r="F72" s="130">
        <v>0</v>
      </c>
      <c r="G72" s="130">
        <v>0</v>
      </c>
      <c r="H72" s="130">
        <v>0</v>
      </c>
      <c r="I72" s="130">
        <v>0</v>
      </c>
      <c r="J72" s="130">
        <v>0</v>
      </c>
      <c r="K72" s="130">
        <v>0</v>
      </c>
      <c r="L72" s="130">
        <v>0</v>
      </c>
      <c r="M72" s="130">
        <v>0</v>
      </c>
      <c r="N72" s="130">
        <v>0</v>
      </c>
      <c r="O72" s="130">
        <v>0</v>
      </c>
      <c r="P72" s="130">
        <v>0</v>
      </c>
      <c r="Q72" s="130">
        <v>0</v>
      </c>
      <c r="R72" s="130">
        <v>0</v>
      </c>
      <c r="S72" s="130">
        <v>0</v>
      </c>
      <c r="T72" s="130">
        <v>0</v>
      </c>
      <c r="U72" s="130">
        <v>0</v>
      </c>
      <c r="V72" s="130">
        <v>0</v>
      </c>
      <c r="W72" s="130">
        <v>0</v>
      </c>
      <c r="X72" s="130">
        <v>0</v>
      </c>
      <c r="Y72" s="130">
        <v>0</v>
      </c>
      <c r="Z72" s="130">
        <v>0</v>
      </c>
      <c r="AA72" s="130">
        <v>0</v>
      </c>
      <c r="AB72" s="130">
        <v>0</v>
      </c>
      <c r="AC72" s="130">
        <v>0</v>
      </c>
      <c r="AD72" s="130">
        <v>0</v>
      </c>
      <c r="AE72" s="130">
        <v>0</v>
      </c>
      <c r="AF72" s="130">
        <v>0</v>
      </c>
      <c r="AG72" s="130">
        <v>0</v>
      </c>
      <c r="AH72" s="130">
        <v>0</v>
      </c>
      <c r="AI72" s="130">
        <v>0</v>
      </c>
      <c r="AJ72" s="130">
        <v>0</v>
      </c>
      <c r="AK72" s="130">
        <v>0</v>
      </c>
      <c r="AL72" s="130">
        <v>0</v>
      </c>
      <c r="AM72" s="130">
        <v>0</v>
      </c>
      <c r="AN72" s="130">
        <v>0</v>
      </c>
      <c r="AO72" s="130">
        <v>0</v>
      </c>
      <c r="AP72" s="130">
        <v>0</v>
      </c>
      <c r="AQ72" s="130">
        <v>0</v>
      </c>
      <c r="AR72" s="130">
        <v>0</v>
      </c>
      <c r="AS72" s="130">
        <v>0</v>
      </c>
      <c r="AT72" s="130">
        <v>0</v>
      </c>
      <c r="AU72" s="130">
        <v>0</v>
      </c>
      <c r="AV72" s="130">
        <v>0</v>
      </c>
      <c r="AW72" s="130">
        <v>0</v>
      </c>
      <c r="AX72" s="130">
        <v>0</v>
      </c>
      <c r="AY72" s="130">
        <v>0</v>
      </c>
      <c r="AZ72" s="130">
        <v>0</v>
      </c>
      <c r="BA72" s="130">
        <v>0</v>
      </c>
      <c r="BB72" s="130">
        <v>0</v>
      </c>
      <c r="BC72" s="130">
        <v>0</v>
      </c>
      <c r="BD72" s="130">
        <v>0</v>
      </c>
      <c r="BE72" s="131">
        <v>0</v>
      </c>
      <c r="BF72" s="132">
        <v>0</v>
      </c>
      <c r="BG72" s="132">
        <v>0</v>
      </c>
      <c r="BH72" s="132">
        <v>0</v>
      </c>
    </row>
    <row r="73" spans="1:60">
      <c r="A73" s="124" t="s">
        <v>318</v>
      </c>
      <c r="B73" s="130">
        <v>0</v>
      </c>
      <c r="C73" s="130">
        <v>0</v>
      </c>
      <c r="D73" s="130">
        <v>0</v>
      </c>
      <c r="E73" s="130">
        <v>0</v>
      </c>
      <c r="F73" s="130">
        <v>0</v>
      </c>
      <c r="G73" s="130">
        <v>0</v>
      </c>
      <c r="H73" s="130">
        <v>0</v>
      </c>
      <c r="I73" s="130">
        <v>0</v>
      </c>
      <c r="J73" s="130">
        <v>0</v>
      </c>
      <c r="K73" s="130">
        <v>0</v>
      </c>
      <c r="L73" s="130">
        <v>0</v>
      </c>
      <c r="M73" s="130">
        <v>0</v>
      </c>
      <c r="N73" s="130">
        <v>0</v>
      </c>
      <c r="O73" s="130">
        <v>0</v>
      </c>
      <c r="P73" s="130">
        <v>0</v>
      </c>
      <c r="Q73" s="130">
        <v>0</v>
      </c>
      <c r="R73" s="130">
        <v>0</v>
      </c>
      <c r="S73" s="130">
        <v>0</v>
      </c>
      <c r="T73" s="130">
        <v>0</v>
      </c>
      <c r="U73" s="130">
        <v>0</v>
      </c>
      <c r="V73" s="130">
        <v>0</v>
      </c>
      <c r="W73" s="130">
        <v>0</v>
      </c>
      <c r="X73" s="130">
        <v>0</v>
      </c>
      <c r="Y73" s="130">
        <v>0</v>
      </c>
      <c r="Z73" s="130">
        <v>0</v>
      </c>
      <c r="AA73" s="130">
        <v>0</v>
      </c>
      <c r="AB73" s="130">
        <v>0</v>
      </c>
      <c r="AC73" s="130">
        <v>0</v>
      </c>
      <c r="AD73" s="130">
        <v>0</v>
      </c>
      <c r="AE73" s="130">
        <v>0</v>
      </c>
      <c r="AF73" s="130">
        <v>0</v>
      </c>
      <c r="AG73" s="130">
        <v>0</v>
      </c>
      <c r="AH73" s="130">
        <v>0</v>
      </c>
      <c r="AI73" s="130">
        <v>0</v>
      </c>
      <c r="AJ73" s="130">
        <v>0</v>
      </c>
      <c r="AK73" s="130">
        <v>0</v>
      </c>
      <c r="AL73" s="130">
        <v>0</v>
      </c>
      <c r="AM73" s="130">
        <v>0</v>
      </c>
      <c r="AN73" s="130">
        <v>0</v>
      </c>
      <c r="AO73" s="130">
        <v>0</v>
      </c>
      <c r="AP73" s="130">
        <v>0</v>
      </c>
      <c r="AQ73" s="130">
        <v>0</v>
      </c>
      <c r="AR73" s="130">
        <v>0</v>
      </c>
      <c r="AS73" s="130">
        <v>0</v>
      </c>
      <c r="AT73" s="130">
        <v>0</v>
      </c>
      <c r="AU73" s="130">
        <v>0</v>
      </c>
      <c r="AV73" s="130">
        <v>0</v>
      </c>
      <c r="AW73" s="130">
        <v>0</v>
      </c>
      <c r="AX73" s="130">
        <v>0</v>
      </c>
      <c r="AY73" s="130">
        <v>0</v>
      </c>
      <c r="AZ73" s="130">
        <v>0</v>
      </c>
      <c r="BA73" s="130">
        <v>0</v>
      </c>
      <c r="BB73" s="130">
        <v>0</v>
      </c>
      <c r="BC73" s="130">
        <v>0</v>
      </c>
      <c r="BD73" s="130">
        <v>0</v>
      </c>
      <c r="BE73" s="131">
        <v>0</v>
      </c>
      <c r="BF73" s="132">
        <v>0</v>
      </c>
      <c r="BG73" s="132">
        <v>0</v>
      </c>
      <c r="BH73" s="132">
        <v>0</v>
      </c>
    </row>
    <row r="74" spans="1:60">
      <c r="A74" s="124" t="s">
        <v>319</v>
      </c>
      <c r="B74" s="130">
        <v>0</v>
      </c>
      <c r="C74" s="130">
        <v>0</v>
      </c>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30">
        <v>0</v>
      </c>
      <c r="X74" s="130">
        <v>0</v>
      </c>
      <c r="Y74" s="130">
        <v>0</v>
      </c>
      <c r="Z74" s="130">
        <v>0</v>
      </c>
      <c r="AA74" s="130">
        <v>0</v>
      </c>
      <c r="AB74" s="130">
        <v>0</v>
      </c>
      <c r="AC74" s="130">
        <v>0</v>
      </c>
      <c r="AD74" s="130">
        <v>0</v>
      </c>
      <c r="AE74" s="130">
        <v>0</v>
      </c>
      <c r="AF74" s="130">
        <v>0</v>
      </c>
      <c r="AG74" s="130">
        <v>0</v>
      </c>
      <c r="AH74" s="130">
        <v>0</v>
      </c>
      <c r="AI74" s="130">
        <v>0</v>
      </c>
      <c r="AJ74" s="130">
        <v>0</v>
      </c>
      <c r="AK74" s="130">
        <v>0</v>
      </c>
      <c r="AL74" s="130">
        <v>0</v>
      </c>
      <c r="AM74" s="130">
        <v>0</v>
      </c>
      <c r="AN74" s="130">
        <v>0</v>
      </c>
      <c r="AO74" s="130">
        <v>0</v>
      </c>
      <c r="AP74" s="130">
        <v>0</v>
      </c>
      <c r="AQ74" s="130">
        <v>0</v>
      </c>
      <c r="AR74" s="130">
        <v>0</v>
      </c>
      <c r="AS74" s="130">
        <v>0</v>
      </c>
      <c r="AT74" s="130">
        <v>0</v>
      </c>
      <c r="AU74" s="130">
        <v>0</v>
      </c>
      <c r="AV74" s="130">
        <v>0.114844</v>
      </c>
      <c r="AW74" s="130">
        <v>0.114844</v>
      </c>
      <c r="AX74" s="130">
        <v>0.114844</v>
      </c>
      <c r="AY74" s="130">
        <v>0.114844</v>
      </c>
      <c r="AZ74" s="130">
        <v>0.114844</v>
      </c>
      <c r="BA74" s="130">
        <v>0.114844</v>
      </c>
      <c r="BB74" s="130">
        <v>0.114844</v>
      </c>
      <c r="BC74" s="130">
        <v>0.114844</v>
      </c>
      <c r="BD74" s="130">
        <v>0.114844</v>
      </c>
      <c r="BE74" s="131">
        <v>0.114844</v>
      </c>
      <c r="BF74" s="132">
        <v>-2.7322404371584699E-3</v>
      </c>
      <c r="BG74" s="132">
        <v>0</v>
      </c>
      <c r="BH74" s="132">
        <v>1.64046768644044E-4</v>
      </c>
    </row>
    <row r="75" spans="1:60">
      <c r="A75" s="124" t="s">
        <v>320</v>
      </c>
      <c r="B75" s="130">
        <v>0</v>
      </c>
      <c r="C75" s="130">
        <v>0</v>
      </c>
      <c r="D75" s="130">
        <v>0</v>
      </c>
      <c r="E75" s="130">
        <v>0</v>
      </c>
      <c r="F75" s="130">
        <v>0</v>
      </c>
      <c r="G75" s="130">
        <v>0</v>
      </c>
      <c r="H75" s="130">
        <v>0</v>
      </c>
      <c r="I75" s="130">
        <v>0</v>
      </c>
      <c r="J75" s="130">
        <v>0</v>
      </c>
      <c r="K75" s="130">
        <v>0</v>
      </c>
      <c r="L75" s="130">
        <v>0</v>
      </c>
      <c r="M75" s="130">
        <v>0</v>
      </c>
      <c r="N75" s="130">
        <v>0</v>
      </c>
      <c r="O75" s="130">
        <v>0</v>
      </c>
      <c r="P75" s="130">
        <v>0</v>
      </c>
      <c r="Q75" s="130">
        <v>0</v>
      </c>
      <c r="R75" s="130">
        <v>0</v>
      </c>
      <c r="S75" s="130">
        <v>0</v>
      </c>
      <c r="T75" s="130">
        <v>0</v>
      </c>
      <c r="U75" s="130">
        <v>0</v>
      </c>
      <c r="V75" s="130">
        <v>0</v>
      </c>
      <c r="W75" s="130">
        <v>0</v>
      </c>
      <c r="X75" s="130">
        <v>0</v>
      </c>
      <c r="Y75" s="130">
        <v>0</v>
      </c>
      <c r="Z75" s="130">
        <v>0</v>
      </c>
      <c r="AA75" s="130">
        <v>0</v>
      </c>
      <c r="AB75" s="130">
        <v>0</v>
      </c>
      <c r="AC75" s="130">
        <v>0</v>
      </c>
      <c r="AD75" s="130">
        <v>0</v>
      </c>
      <c r="AE75" s="130">
        <v>0</v>
      </c>
      <c r="AF75" s="130">
        <v>0</v>
      </c>
      <c r="AG75" s="130">
        <v>0</v>
      </c>
      <c r="AH75" s="130">
        <v>0</v>
      </c>
      <c r="AI75" s="130">
        <v>0</v>
      </c>
      <c r="AJ75" s="130">
        <v>0</v>
      </c>
      <c r="AK75" s="130">
        <v>0</v>
      </c>
      <c r="AL75" s="130">
        <v>0</v>
      </c>
      <c r="AM75" s="130">
        <v>0</v>
      </c>
      <c r="AN75" s="130">
        <v>0</v>
      </c>
      <c r="AO75" s="130">
        <v>0</v>
      </c>
      <c r="AP75" s="130">
        <v>0</v>
      </c>
      <c r="AQ75" s="130">
        <v>0</v>
      </c>
      <c r="AR75" s="130">
        <v>0</v>
      </c>
      <c r="AS75" s="130">
        <v>0</v>
      </c>
      <c r="AT75" s="130">
        <v>0</v>
      </c>
      <c r="AU75" s="130">
        <v>0</v>
      </c>
      <c r="AV75" s="130">
        <v>0</v>
      </c>
      <c r="AW75" s="130">
        <v>0</v>
      </c>
      <c r="AX75" s="130">
        <v>0</v>
      </c>
      <c r="AY75" s="130">
        <v>0</v>
      </c>
      <c r="AZ75" s="130">
        <v>0</v>
      </c>
      <c r="BA75" s="130">
        <v>0</v>
      </c>
      <c r="BB75" s="130">
        <v>0</v>
      </c>
      <c r="BC75" s="130">
        <v>0</v>
      </c>
      <c r="BD75" s="130">
        <v>0</v>
      </c>
      <c r="BE75" s="131">
        <v>0</v>
      </c>
      <c r="BF75" s="132">
        <v>0</v>
      </c>
      <c r="BG75" s="132">
        <v>0</v>
      </c>
      <c r="BH75" s="132">
        <v>0</v>
      </c>
    </row>
    <row r="76" spans="1:60">
      <c r="A76" s="124" t="s">
        <v>321</v>
      </c>
      <c r="B76" s="130">
        <v>0</v>
      </c>
      <c r="C76" s="130">
        <v>0</v>
      </c>
      <c r="D76" s="130">
        <v>0</v>
      </c>
      <c r="E76" s="130">
        <v>0</v>
      </c>
      <c r="F76" s="130">
        <v>0</v>
      </c>
      <c r="G76" s="130">
        <v>0</v>
      </c>
      <c r="H76" s="130">
        <v>0</v>
      </c>
      <c r="I76" s="130">
        <v>0</v>
      </c>
      <c r="J76" s="130">
        <v>0</v>
      </c>
      <c r="K76" s="130">
        <v>0</v>
      </c>
      <c r="L76" s="130">
        <v>0</v>
      </c>
      <c r="M76" s="130">
        <v>0</v>
      </c>
      <c r="N76" s="130">
        <v>0</v>
      </c>
      <c r="O76" s="130">
        <v>0</v>
      </c>
      <c r="P76" s="130">
        <v>0</v>
      </c>
      <c r="Q76" s="130">
        <v>0</v>
      </c>
      <c r="R76" s="130">
        <v>0</v>
      </c>
      <c r="S76" s="130">
        <v>0</v>
      </c>
      <c r="T76" s="130">
        <v>0</v>
      </c>
      <c r="U76" s="130">
        <v>0</v>
      </c>
      <c r="V76" s="130">
        <v>0</v>
      </c>
      <c r="W76" s="130">
        <v>0</v>
      </c>
      <c r="X76" s="130">
        <v>0</v>
      </c>
      <c r="Y76" s="130">
        <v>0</v>
      </c>
      <c r="Z76" s="130">
        <v>0</v>
      </c>
      <c r="AA76" s="130">
        <v>0</v>
      </c>
      <c r="AB76" s="130">
        <v>0</v>
      </c>
      <c r="AC76" s="130">
        <v>0</v>
      </c>
      <c r="AD76" s="130">
        <v>0</v>
      </c>
      <c r="AE76" s="130">
        <v>0</v>
      </c>
      <c r="AF76" s="130">
        <v>0</v>
      </c>
      <c r="AG76" s="130">
        <v>0</v>
      </c>
      <c r="AH76" s="130">
        <v>0</v>
      </c>
      <c r="AI76" s="130">
        <v>0</v>
      </c>
      <c r="AJ76" s="130">
        <v>0</v>
      </c>
      <c r="AK76" s="130">
        <v>0</v>
      </c>
      <c r="AL76" s="130">
        <v>0</v>
      </c>
      <c r="AM76" s="130">
        <v>0</v>
      </c>
      <c r="AN76" s="130">
        <v>0</v>
      </c>
      <c r="AO76" s="130">
        <v>0</v>
      </c>
      <c r="AP76" s="130">
        <v>0</v>
      </c>
      <c r="AQ76" s="130">
        <v>0</v>
      </c>
      <c r="AR76" s="130">
        <v>0</v>
      </c>
      <c r="AS76" s="130">
        <v>0</v>
      </c>
      <c r="AT76" s="130">
        <v>0</v>
      </c>
      <c r="AU76" s="130">
        <v>0</v>
      </c>
      <c r="AV76" s="130">
        <v>0</v>
      </c>
      <c r="AW76" s="130">
        <v>0</v>
      </c>
      <c r="AX76" s="130">
        <v>1E-4</v>
      </c>
      <c r="AY76" s="130">
        <v>6.0000000000000001E-3</v>
      </c>
      <c r="AZ76" s="130">
        <v>6.0000000000000001E-3</v>
      </c>
      <c r="BA76" s="130">
        <v>6.0000000000000001E-3</v>
      </c>
      <c r="BB76" s="130">
        <v>6.0000000000000001E-3</v>
      </c>
      <c r="BC76" s="130">
        <v>6.0000000000000001E-3</v>
      </c>
      <c r="BD76" s="130">
        <v>6.0000000000000001E-3</v>
      </c>
      <c r="BE76" s="131">
        <v>6.0000000000000001E-3</v>
      </c>
      <c r="BF76" s="132">
        <v>-2.7322404371584699E-3</v>
      </c>
      <c r="BG76" s="132">
        <v>0</v>
      </c>
      <c r="BH76" s="132">
        <v>8.5705880312795099E-6</v>
      </c>
    </row>
    <row r="77" spans="1:60">
      <c r="A77" s="124" t="s">
        <v>322</v>
      </c>
      <c r="B77" s="130">
        <v>0</v>
      </c>
      <c r="C77" s="130">
        <v>0</v>
      </c>
      <c r="D77" s="130">
        <v>0</v>
      </c>
      <c r="E77" s="130">
        <v>0</v>
      </c>
      <c r="F77" s="130">
        <v>0</v>
      </c>
      <c r="G77" s="130">
        <v>0</v>
      </c>
      <c r="H77" s="130">
        <v>0</v>
      </c>
      <c r="I77" s="130">
        <v>0</v>
      </c>
      <c r="J77" s="130">
        <v>0</v>
      </c>
      <c r="K77" s="130">
        <v>0</v>
      </c>
      <c r="L77" s="130">
        <v>0</v>
      </c>
      <c r="M77" s="130">
        <v>0</v>
      </c>
      <c r="N77" s="130">
        <v>0</v>
      </c>
      <c r="O77" s="130">
        <v>0</v>
      </c>
      <c r="P77" s="130">
        <v>0</v>
      </c>
      <c r="Q77" s="130">
        <v>0</v>
      </c>
      <c r="R77" s="130">
        <v>0</v>
      </c>
      <c r="S77" s="130">
        <v>0</v>
      </c>
      <c r="T77" s="130">
        <v>0</v>
      </c>
      <c r="U77" s="130">
        <v>0</v>
      </c>
      <c r="V77" s="130">
        <v>0</v>
      </c>
      <c r="W77" s="130">
        <v>0</v>
      </c>
      <c r="X77" s="130">
        <v>0</v>
      </c>
      <c r="Y77" s="130">
        <v>0</v>
      </c>
      <c r="Z77" s="130">
        <v>0</v>
      </c>
      <c r="AA77" s="130">
        <v>0</v>
      </c>
      <c r="AB77" s="130">
        <v>0</v>
      </c>
      <c r="AC77" s="130">
        <v>0</v>
      </c>
      <c r="AD77" s="130">
        <v>0</v>
      </c>
      <c r="AE77" s="130">
        <v>0</v>
      </c>
      <c r="AF77" s="130">
        <v>0</v>
      </c>
      <c r="AG77" s="130">
        <v>0</v>
      </c>
      <c r="AH77" s="130">
        <v>0</v>
      </c>
      <c r="AI77" s="130">
        <v>0</v>
      </c>
      <c r="AJ77" s="130">
        <v>0</v>
      </c>
      <c r="AK77" s="130">
        <v>3.0000000000000001E-3</v>
      </c>
      <c r="AL77" s="130">
        <v>5.0000000000000001E-3</v>
      </c>
      <c r="AM77" s="130">
        <v>5.0000000000000001E-3</v>
      </c>
      <c r="AN77" s="130">
        <v>6.0000000000000001E-3</v>
      </c>
      <c r="AO77" s="130">
        <v>6.0000000000000001E-3</v>
      </c>
      <c r="AP77" s="130">
        <v>5.0000000000000001E-3</v>
      </c>
      <c r="AQ77" s="130">
        <v>6.0000000000000001E-3</v>
      </c>
      <c r="AR77" s="130">
        <v>0.01</v>
      </c>
      <c r="AS77" s="130">
        <v>8.9999999999999993E-3</v>
      </c>
      <c r="AT77" s="130">
        <v>7.0000000000000001E-3</v>
      </c>
      <c r="AU77" s="130">
        <v>8.9999999999999993E-3</v>
      </c>
      <c r="AV77" s="130">
        <v>8.0000000000000002E-3</v>
      </c>
      <c r="AW77" s="130">
        <v>6.0000000000000001E-3</v>
      </c>
      <c r="AX77" s="130">
        <v>6.0000000000000001E-3</v>
      </c>
      <c r="AY77" s="130">
        <v>3.5000000000000001E-3</v>
      </c>
      <c r="AZ77" s="130">
        <v>4.1000000000000003E-3</v>
      </c>
      <c r="BA77" s="130">
        <v>4.1000000000000003E-3</v>
      </c>
      <c r="BB77" s="130">
        <v>4.1000000000000003E-3</v>
      </c>
      <c r="BC77" s="130">
        <v>1.04E-2</v>
      </c>
      <c r="BD77" s="130">
        <v>1.0500000000000001E-2</v>
      </c>
      <c r="BE77" s="131">
        <v>1.0500000000000001E-2</v>
      </c>
      <c r="BF77" s="132">
        <v>-2.7322404371584699E-3</v>
      </c>
      <c r="BG77" s="132">
        <v>4.1379743992410602E-2</v>
      </c>
      <c r="BH77" s="132">
        <v>1.4998529054739101E-5</v>
      </c>
    </row>
    <row r="78" spans="1:60" s="125" customFormat="1">
      <c r="A78" s="133" t="s">
        <v>323</v>
      </c>
      <c r="B78" s="134">
        <v>0</v>
      </c>
      <c r="C78" s="134">
        <v>0</v>
      </c>
      <c r="D78" s="134">
        <v>0</v>
      </c>
      <c r="E78" s="134">
        <v>0</v>
      </c>
      <c r="F78" s="134">
        <v>0</v>
      </c>
      <c r="G78" s="134">
        <v>0</v>
      </c>
      <c r="H78" s="134">
        <v>0</v>
      </c>
      <c r="I78" s="134">
        <v>0</v>
      </c>
      <c r="J78" s="134">
        <v>0</v>
      </c>
      <c r="K78" s="134">
        <v>0</v>
      </c>
      <c r="L78" s="134">
        <v>0</v>
      </c>
      <c r="M78" s="134">
        <v>0</v>
      </c>
      <c r="N78" s="134">
        <v>0</v>
      </c>
      <c r="O78" s="134">
        <v>0</v>
      </c>
      <c r="P78" s="134">
        <v>0</v>
      </c>
      <c r="Q78" s="134">
        <v>0</v>
      </c>
      <c r="R78" s="134">
        <v>0</v>
      </c>
      <c r="S78" s="134">
        <v>0</v>
      </c>
      <c r="T78" s="134">
        <v>0</v>
      </c>
      <c r="U78" s="134">
        <v>0</v>
      </c>
      <c r="V78" s="134">
        <v>0</v>
      </c>
      <c r="W78" s="134">
        <v>0</v>
      </c>
      <c r="X78" s="134">
        <v>0</v>
      </c>
      <c r="Y78" s="134">
        <v>0</v>
      </c>
      <c r="Z78" s="134">
        <v>0</v>
      </c>
      <c r="AA78" s="134">
        <v>0</v>
      </c>
      <c r="AB78" s="134">
        <v>0</v>
      </c>
      <c r="AC78" s="134">
        <v>0</v>
      </c>
      <c r="AD78" s="134">
        <v>0</v>
      </c>
      <c r="AE78" s="134">
        <v>0</v>
      </c>
      <c r="AF78" s="134">
        <v>0</v>
      </c>
      <c r="AG78" s="134">
        <v>0</v>
      </c>
      <c r="AH78" s="134">
        <v>0</v>
      </c>
      <c r="AI78" s="134">
        <v>0</v>
      </c>
      <c r="AJ78" s="134">
        <v>0</v>
      </c>
      <c r="AK78" s="134">
        <v>3.0000000000000001E-3</v>
      </c>
      <c r="AL78" s="134">
        <v>5.0000000000000001E-3</v>
      </c>
      <c r="AM78" s="134">
        <v>5.0000000000000001E-3</v>
      </c>
      <c r="AN78" s="134">
        <v>6.0000000000000001E-3</v>
      </c>
      <c r="AO78" s="134">
        <v>6.0000000000000001E-3</v>
      </c>
      <c r="AP78" s="134">
        <v>5.0000000000000001E-3</v>
      </c>
      <c r="AQ78" s="134">
        <v>6.0000000000000001E-3</v>
      </c>
      <c r="AR78" s="134">
        <v>0.01</v>
      </c>
      <c r="AS78" s="134">
        <v>1.6E-2</v>
      </c>
      <c r="AT78" s="134">
        <v>5.0700000000000002E-2</v>
      </c>
      <c r="AU78" s="134">
        <v>8.0199999999999994E-2</v>
      </c>
      <c r="AV78" s="134">
        <v>0.21784400000000001</v>
      </c>
      <c r="AW78" s="134">
        <v>0.219444</v>
      </c>
      <c r="AX78" s="134">
        <v>0.18324399999999999</v>
      </c>
      <c r="AY78" s="134">
        <v>0.26844400000000002</v>
      </c>
      <c r="AZ78" s="134">
        <v>0.21144399999999999</v>
      </c>
      <c r="BA78" s="134">
        <v>0.317444</v>
      </c>
      <c r="BB78" s="134">
        <v>0.32268400000000003</v>
      </c>
      <c r="BC78" s="134">
        <v>0.33728399999999997</v>
      </c>
      <c r="BD78" s="134">
        <v>0.33328400000000002</v>
      </c>
      <c r="BE78" s="134">
        <v>0.33328400000000002</v>
      </c>
      <c r="BF78" s="135">
        <v>-2.7322404371584699E-3</v>
      </c>
      <c r="BG78" s="135">
        <v>0.20720395769685701</v>
      </c>
      <c r="BH78" s="135">
        <v>4.7607331023615998E-4</v>
      </c>
    </row>
    <row r="79" spans="1:6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1"/>
      <c r="BF79" s="132"/>
      <c r="BG79" s="132"/>
      <c r="BH79" s="132"/>
    </row>
    <row r="80" spans="1:60">
      <c r="A80" s="136" t="s">
        <v>324</v>
      </c>
      <c r="B80" s="130">
        <v>0</v>
      </c>
      <c r="C80" s="130">
        <v>0</v>
      </c>
      <c r="D80" s="130">
        <v>0</v>
      </c>
      <c r="E80" s="130">
        <v>0</v>
      </c>
      <c r="F80" s="130">
        <v>0</v>
      </c>
      <c r="G80" s="130">
        <v>0</v>
      </c>
      <c r="H80" s="130">
        <v>0</v>
      </c>
      <c r="I80" s="130">
        <v>0</v>
      </c>
      <c r="J80" s="130">
        <v>0</v>
      </c>
      <c r="K80" s="130">
        <v>0</v>
      </c>
      <c r="L80" s="130">
        <v>0</v>
      </c>
      <c r="M80" s="130">
        <v>0</v>
      </c>
      <c r="N80" s="130">
        <v>0</v>
      </c>
      <c r="O80" s="130">
        <v>0</v>
      </c>
      <c r="P80" s="130">
        <v>0</v>
      </c>
      <c r="Q80" s="130">
        <v>0</v>
      </c>
      <c r="R80" s="130">
        <v>0</v>
      </c>
      <c r="S80" s="130">
        <v>0</v>
      </c>
      <c r="T80" s="130">
        <v>0</v>
      </c>
      <c r="U80" s="130">
        <v>0</v>
      </c>
      <c r="V80" s="130">
        <v>0</v>
      </c>
      <c r="W80" s="130">
        <v>0</v>
      </c>
      <c r="X80" s="130">
        <v>0</v>
      </c>
      <c r="Y80" s="130">
        <v>0</v>
      </c>
      <c r="Z80" s="130">
        <v>0</v>
      </c>
      <c r="AA80" s="130">
        <v>0</v>
      </c>
      <c r="AB80" s="130">
        <v>0</v>
      </c>
      <c r="AC80" s="130">
        <v>0</v>
      </c>
      <c r="AD80" s="130">
        <v>0</v>
      </c>
      <c r="AE80" s="130">
        <v>0</v>
      </c>
      <c r="AF80" s="130">
        <v>0</v>
      </c>
      <c r="AG80" s="130">
        <v>0</v>
      </c>
      <c r="AH80" s="130">
        <v>0</v>
      </c>
      <c r="AI80" s="130">
        <v>0</v>
      </c>
      <c r="AJ80" s="130">
        <v>0</v>
      </c>
      <c r="AK80" s="130">
        <v>0</v>
      </c>
      <c r="AL80" s="130">
        <v>0</v>
      </c>
      <c r="AM80" s="130">
        <v>0</v>
      </c>
      <c r="AN80" s="130">
        <v>0</v>
      </c>
      <c r="AO80" s="130">
        <v>0</v>
      </c>
      <c r="AP80" s="130">
        <v>0</v>
      </c>
      <c r="AQ80" s="130">
        <v>0</v>
      </c>
      <c r="AR80" s="130">
        <v>0</v>
      </c>
      <c r="AS80" s="130">
        <v>0</v>
      </c>
      <c r="AT80" s="130">
        <v>0</v>
      </c>
      <c r="AU80" s="130">
        <v>0</v>
      </c>
      <c r="AV80" s="130">
        <v>0</v>
      </c>
      <c r="AW80" s="130">
        <v>0</v>
      </c>
      <c r="AX80" s="130">
        <v>0</v>
      </c>
      <c r="AY80" s="130">
        <v>0</v>
      </c>
      <c r="AZ80" s="130">
        <v>0</v>
      </c>
      <c r="BA80" s="130">
        <v>0</v>
      </c>
      <c r="BB80" s="130">
        <v>0</v>
      </c>
      <c r="BC80" s="130">
        <v>0</v>
      </c>
      <c r="BD80" s="130">
        <v>0</v>
      </c>
      <c r="BE80" s="131">
        <v>0</v>
      </c>
      <c r="BF80" s="132">
        <v>0</v>
      </c>
      <c r="BG80" s="132">
        <v>0</v>
      </c>
      <c r="BH80" s="132">
        <v>0</v>
      </c>
    </row>
    <row r="81" spans="1:60">
      <c r="A81" s="136" t="s">
        <v>325</v>
      </c>
      <c r="B81" s="130">
        <v>0</v>
      </c>
      <c r="C81" s="130">
        <v>0</v>
      </c>
      <c r="D81" s="130">
        <v>0</v>
      </c>
      <c r="E81" s="130">
        <v>0</v>
      </c>
      <c r="F81" s="130">
        <v>0</v>
      </c>
      <c r="G81" s="130">
        <v>0</v>
      </c>
      <c r="H81" s="130">
        <v>0</v>
      </c>
      <c r="I81" s="130">
        <v>0</v>
      </c>
      <c r="J81" s="130">
        <v>0</v>
      </c>
      <c r="K81" s="130">
        <v>0</v>
      </c>
      <c r="L81" s="130">
        <v>0</v>
      </c>
      <c r="M81" s="130">
        <v>0</v>
      </c>
      <c r="N81" s="130">
        <v>0</v>
      </c>
      <c r="O81" s="130">
        <v>0</v>
      </c>
      <c r="P81" s="130">
        <v>0</v>
      </c>
      <c r="Q81" s="130">
        <v>0</v>
      </c>
      <c r="R81" s="130">
        <v>0</v>
      </c>
      <c r="S81" s="130">
        <v>0</v>
      </c>
      <c r="T81" s="130">
        <v>0</v>
      </c>
      <c r="U81" s="130">
        <v>0</v>
      </c>
      <c r="V81" s="130">
        <v>0</v>
      </c>
      <c r="W81" s="130">
        <v>0</v>
      </c>
      <c r="X81" s="130">
        <v>0</v>
      </c>
      <c r="Y81" s="130">
        <v>0</v>
      </c>
      <c r="Z81" s="130">
        <v>0</v>
      </c>
      <c r="AA81" s="130">
        <v>0</v>
      </c>
      <c r="AB81" s="130">
        <v>0</v>
      </c>
      <c r="AC81" s="130">
        <v>0</v>
      </c>
      <c r="AD81" s="130">
        <v>0</v>
      </c>
      <c r="AE81" s="130">
        <v>0</v>
      </c>
      <c r="AF81" s="130">
        <v>0</v>
      </c>
      <c r="AG81" s="130">
        <v>0</v>
      </c>
      <c r="AH81" s="130">
        <v>0</v>
      </c>
      <c r="AI81" s="130">
        <v>0</v>
      </c>
      <c r="AJ81" s="130">
        <v>0</v>
      </c>
      <c r="AK81" s="130">
        <v>0</v>
      </c>
      <c r="AL81" s="130">
        <v>0</v>
      </c>
      <c r="AM81" s="130">
        <v>0</v>
      </c>
      <c r="AN81" s="130">
        <v>0</v>
      </c>
      <c r="AO81" s="130">
        <v>0</v>
      </c>
      <c r="AP81" s="130">
        <v>0</v>
      </c>
      <c r="AQ81" s="130">
        <v>0</v>
      </c>
      <c r="AR81" s="130">
        <v>0</v>
      </c>
      <c r="AS81" s="130">
        <v>0</v>
      </c>
      <c r="AT81" s="130">
        <v>0</v>
      </c>
      <c r="AU81" s="130">
        <v>0</v>
      </c>
      <c r="AV81" s="130">
        <v>0</v>
      </c>
      <c r="AW81" s="130">
        <v>0</v>
      </c>
      <c r="AX81" s="130">
        <v>0</v>
      </c>
      <c r="AY81" s="130">
        <v>0</v>
      </c>
      <c r="AZ81" s="130">
        <v>0</v>
      </c>
      <c r="BA81" s="130">
        <v>0</v>
      </c>
      <c r="BB81" s="130">
        <v>0</v>
      </c>
      <c r="BC81" s="130">
        <v>0</v>
      </c>
      <c r="BD81" s="130">
        <v>0</v>
      </c>
      <c r="BE81" s="131">
        <v>0</v>
      </c>
      <c r="BF81" s="132">
        <v>0</v>
      </c>
      <c r="BG81" s="132">
        <v>0</v>
      </c>
      <c r="BH81" s="132">
        <v>0</v>
      </c>
    </row>
    <row r="82" spans="1:60">
      <c r="A82" s="136" t="s">
        <v>326</v>
      </c>
      <c r="B82" s="130">
        <v>0</v>
      </c>
      <c r="C82" s="130">
        <v>0</v>
      </c>
      <c r="D82" s="130">
        <v>0</v>
      </c>
      <c r="E82" s="130">
        <v>0</v>
      </c>
      <c r="F82" s="130">
        <v>0</v>
      </c>
      <c r="G82" s="130">
        <v>0</v>
      </c>
      <c r="H82" s="130">
        <v>0</v>
      </c>
      <c r="I82" s="130">
        <v>0</v>
      </c>
      <c r="J82" s="130">
        <v>0</v>
      </c>
      <c r="K82" s="130">
        <v>0</v>
      </c>
      <c r="L82" s="130">
        <v>0</v>
      </c>
      <c r="M82" s="130">
        <v>0</v>
      </c>
      <c r="N82" s="130">
        <v>0</v>
      </c>
      <c r="O82" s="130">
        <v>0</v>
      </c>
      <c r="P82" s="130">
        <v>0</v>
      </c>
      <c r="Q82" s="130">
        <v>0</v>
      </c>
      <c r="R82" s="130">
        <v>0</v>
      </c>
      <c r="S82" s="130">
        <v>0</v>
      </c>
      <c r="T82" s="130">
        <v>0</v>
      </c>
      <c r="U82" s="130">
        <v>0</v>
      </c>
      <c r="V82" s="130">
        <v>0</v>
      </c>
      <c r="W82" s="130">
        <v>0</v>
      </c>
      <c r="X82" s="130">
        <v>0</v>
      </c>
      <c r="Y82" s="130">
        <v>0</v>
      </c>
      <c r="Z82" s="130">
        <v>0</v>
      </c>
      <c r="AA82" s="130">
        <v>0</v>
      </c>
      <c r="AB82" s="130">
        <v>0</v>
      </c>
      <c r="AC82" s="130">
        <v>0</v>
      </c>
      <c r="AD82" s="130">
        <v>0</v>
      </c>
      <c r="AE82" s="130">
        <v>0</v>
      </c>
      <c r="AF82" s="130">
        <v>0</v>
      </c>
      <c r="AG82" s="130">
        <v>0</v>
      </c>
      <c r="AH82" s="130">
        <v>0</v>
      </c>
      <c r="AI82" s="130">
        <v>0</v>
      </c>
      <c r="AJ82" s="130">
        <v>0</v>
      </c>
      <c r="AK82" s="130">
        <v>0</v>
      </c>
      <c r="AL82" s="130">
        <v>0</v>
      </c>
      <c r="AM82" s="130">
        <v>0</v>
      </c>
      <c r="AN82" s="130">
        <v>0</v>
      </c>
      <c r="AO82" s="130">
        <v>0</v>
      </c>
      <c r="AP82" s="130">
        <v>0</v>
      </c>
      <c r="AQ82" s="130">
        <v>0</v>
      </c>
      <c r="AR82" s="130">
        <v>0</v>
      </c>
      <c r="AS82" s="130">
        <v>0</v>
      </c>
      <c r="AT82" s="130">
        <v>0</v>
      </c>
      <c r="AU82" s="130">
        <v>0</v>
      </c>
      <c r="AV82" s="130">
        <v>0</v>
      </c>
      <c r="AW82" s="130">
        <v>0</v>
      </c>
      <c r="AX82" s="130">
        <v>0</v>
      </c>
      <c r="AY82" s="130">
        <v>0</v>
      </c>
      <c r="AZ82" s="130">
        <v>0</v>
      </c>
      <c r="BA82" s="130">
        <v>0</v>
      </c>
      <c r="BB82" s="130">
        <v>0</v>
      </c>
      <c r="BC82" s="130">
        <v>0</v>
      </c>
      <c r="BD82" s="130">
        <v>0</v>
      </c>
      <c r="BE82" s="131">
        <v>0</v>
      </c>
      <c r="BF82" s="132">
        <v>0</v>
      </c>
      <c r="BG82" s="132">
        <v>0</v>
      </c>
      <c r="BH82" s="132">
        <v>0</v>
      </c>
    </row>
    <row r="83" spans="1:60">
      <c r="A83" s="136" t="s">
        <v>327</v>
      </c>
      <c r="B83" s="130">
        <v>0</v>
      </c>
      <c r="C83" s="130">
        <v>0</v>
      </c>
      <c r="D83" s="130">
        <v>0</v>
      </c>
      <c r="E83" s="130">
        <v>0</v>
      </c>
      <c r="F83" s="130">
        <v>0</v>
      </c>
      <c r="G83" s="130">
        <v>0</v>
      </c>
      <c r="H83" s="130">
        <v>0</v>
      </c>
      <c r="I83" s="130">
        <v>0</v>
      </c>
      <c r="J83" s="130">
        <v>0</v>
      </c>
      <c r="K83" s="130">
        <v>0</v>
      </c>
      <c r="L83" s="130">
        <v>0</v>
      </c>
      <c r="M83" s="130">
        <v>0</v>
      </c>
      <c r="N83" s="130">
        <v>0</v>
      </c>
      <c r="O83" s="130">
        <v>0</v>
      </c>
      <c r="P83" s="130">
        <v>0</v>
      </c>
      <c r="Q83" s="130">
        <v>0</v>
      </c>
      <c r="R83" s="130">
        <v>0</v>
      </c>
      <c r="S83" s="130">
        <v>0</v>
      </c>
      <c r="T83" s="130">
        <v>0</v>
      </c>
      <c r="U83" s="130">
        <v>0</v>
      </c>
      <c r="V83" s="130">
        <v>0</v>
      </c>
      <c r="W83" s="130">
        <v>0</v>
      </c>
      <c r="X83" s="130">
        <v>0</v>
      </c>
      <c r="Y83" s="130">
        <v>0</v>
      </c>
      <c r="Z83" s="130">
        <v>0</v>
      </c>
      <c r="AA83" s="130">
        <v>0</v>
      </c>
      <c r="AB83" s="130">
        <v>0</v>
      </c>
      <c r="AC83" s="130">
        <v>0</v>
      </c>
      <c r="AD83" s="130">
        <v>0</v>
      </c>
      <c r="AE83" s="130">
        <v>0</v>
      </c>
      <c r="AF83" s="130">
        <v>0</v>
      </c>
      <c r="AG83" s="130">
        <v>0.06</v>
      </c>
      <c r="AH83" s="130">
        <v>0.14599999999999999</v>
      </c>
      <c r="AI83" s="130">
        <v>0.23100000000000001</v>
      </c>
      <c r="AJ83" s="130">
        <v>0.19700000000000001</v>
      </c>
      <c r="AK83" s="130">
        <v>0.47749999999999998</v>
      </c>
      <c r="AL83" s="130">
        <v>0.42309999999999998</v>
      </c>
      <c r="AM83" s="130">
        <v>0.46029999999999999</v>
      </c>
      <c r="AN83" s="130">
        <v>0.40839999999999999</v>
      </c>
      <c r="AO83" s="130">
        <v>0.38190000000000002</v>
      </c>
      <c r="AP83" s="130">
        <v>0.42530000000000001</v>
      </c>
      <c r="AQ83" s="130">
        <v>0.40550000000000003</v>
      </c>
      <c r="AR83" s="130">
        <v>0.43049999999999999</v>
      </c>
      <c r="AS83" s="130">
        <v>0.45610000000000001</v>
      </c>
      <c r="AT83" s="130">
        <v>0.4491</v>
      </c>
      <c r="AU83" s="130">
        <v>0.39629999999999999</v>
      </c>
      <c r="AV83" s="130">
        <v>0.41199999999999998</v>
      </c>
      <c r="AW83" s="130">
        <v>0.42259999999999998</v>
      </c>
      <c r="AX83" s="130">
        <v>0.47770000000000001</v>
      </c>
      <c r="AY83" s="130">
        <v>0.43209999999999998</v>
      </c>
      <c r="AZ83" s="130">
        <v>0.41789999999999999</v>
      </c>
      <c r="BA83" s="130">
        <v>0.43730000000000002</v>
      </c>
      <c r="BB83" s="130">
        <v>0.48326809797050602</v>
      </c>
      <c r="BC83" s="130">
        <v>0.42924866992726901</v>
      </c>
      <c r="BD83" s="130">
        <v>0.42924866992726901</v>
      </c>
      <c r="BE83" s="131">
        <v>0.42924866992726901</v>
      </c>
      <c r="BF83" s="132">
        <v>-2.7322404371584699E-3</v>
      </c>
      <c r="BG83" s="132">
        <v>-4.5107139253809398E-3</v>
      </c>
      <c r="BH83" s="132">
        <v>6.1315225215355005E-4</v>
      </c>
    </row>
    <row r="84" spans="1:60">
      <c r="A84" s="136" t="s">
        <v>328</v>
      </c>
      <c r="B84" s="130">
        <v>0</v>
      </c>
      <c r="C84" s="130">
        <v>0</v>
      </c>
      <c r="D84" s="130">
        <v>0</v>
      </c>
      <c r="E84" s="130">
        <v>0</v>
      </c>
      <c r="F84" s="130">
        <v>0</v>
      </c>
      <c r="G84" s="130">
        <v>0</v>
      </c>
      <c r="H84" s="130">
        <v>0.126</v>
      </c>
      <c r="I84" s="130">
        <v>0.127</v>
      </c>
      <c r="J84" s="130">
        <v>0.13200000000000001</v>
      </c>
      <c r="K84" s="130">
        <v>0.13600000000000001</v>
      </c>
      <c r="L84" s="130">
        <v>0.13300000000000001</v>
      </c>
      <c r="M84" s="130">
        <v>0.14599999999999999</v>
      </c>
      <c r="N84" s="130">
        <v>0.14899999999999999</v>
      </c>
      <c r="O84" s="130">
        <v>0.155</v>
      </c>
      <c r="P84" s="130">
        <v>0.161</v>
      </c>
      <c r="Q84" s="130">
        <v>0.16700000000000001</v>
      </c>
      <c r="R84" s="130">
        <v>0.17699999999999999</v>
      </c>
      <c r="S84" s="130">
        <v>0.19500000000000001</v>
      </c>
      <c r="T84" s="130">
        <v>0.189</v>
      </c>
      <c r="U84" s="130">
        <v>0.192</v>
      </c>
      <c r="V84" s="130">
        <v>0.22700000000000001</v>
      </c>
      <c r="W84" s="130">
        <v>0.61699999999999999</v>
      </c>
      <c r="X84" s="130">
        <v>0.61499999999999999</v>
      </c>
      <c r="Y84" s="130">
        <v>0.58299999999999996</v>
      </c>
      <c r="Z84" s="130">
        <v>0.57399999999999995</v>
      </c>
      <c r="AA84" s="130">
        <v>0.71299999999999997</v>
      </c>
      <c r="AB84" s="130">
        <v>0.71599999999999997</v>
      </c>
      <c r="AC84" s="130">
        <v>0.70899999999999996</v>
      </c>
      <c r="AD84" s="130">
        <v>0.69799999999999995</v>
      </c>
      <c r="AE84" s="130">
        <v>0.58599999999999997</v>
      </c>
      <c r="AF84" s="130">
        <v>0.73</v>
      </c>
      <c r="AG84" s="130">
        <v>0.89409308791103503</v>
      </c>
      <c r="AH84" s="130">
        <v>0.91209308791103505</v>
      </c>
      <c r="AI84" s="130">
        <v>1.14650196529575</v>
      </c>
      <c r="AJ84" s="130">
        <v>1.1321861758220699</v>
      </c>
      <c r="AK84" s="130">
        <v>1.4997631578947399</v>
      </c>
      <c r="AL84" s="130">
        <v>1.5956526315789501</v>
      </c>
      <c r="AM84" s="130">
        <v>1.4886999999999999</v>
      </c>
      <c r="AN84" s="130">
        <v>1.8968</v>
      </c>
      <c r="AO84" s="130">
        <v>2.1821999999999999</v>
      </c>
      <c r="AP84" s="130">
        <v>2.1533000000000002</v>
      </c>
      <c r="AQ84" s="130">
        <v>2.2931900000000001</v>
      </c>
      <c r="AR84" s="130">
        <v>2.2055500000000001</v>
      </c>
      <c r="AS84" s="130">
        <v>2.3218220000000001</v>
      </c>
      <c r="AT84" s="130">
        <v>2.6787221899999998</v>
      </c>
      <c r="AU84" s="130">
        <v>2.9365420640000002</v>
      </c>
      <c r="AV84" s="130">
        <v>2.9387566110000001</v>
      </c>
      <c r="AW84" s="130">
        <v>3.0896498619999999</v>
      </c>
      <c r="AX84" s="130">
        <v>3.371167925</v>
      </c>
      <c r="AY84" s="130">
        <v>4.5424180280000002</v>
      </c>
      <c r="AZ84" s="130">
        <v>6.2069526049999997</v>
      </c>
      <c r="BA84" s="130">
        <v>6.2813965183000002</v>
      </c>
      <c r="BB84" s="130">
        <v>6.5285278920151999</v>
      </c>
      <c r="BC84" s="130">
        <v>7.1458503095531896</v>
      </c>
      <c r="BD84" s="130">
        <v>7.2760614401895998</v>
      </c>
      <c r="BE84" s="131">
        <v>7.1173525591424101</v>
      </c>
      <c r="BF84" s="132">
        <v>-2.4485114780744999E-2</v>
      </c>
      <c r="BG84" s="132">
        <v>0.105088013341091</v>
      </c>
      <c r="BH84" s="132">
        <v>1.01666494429637E-2</v>
      </c>
    </row>
    <row r="85" spans="1:60">
      <c r="A85" s="136" t="s">
        <v>329</v>
      </c>
      <c r="B85" s="130">
        <v>0</v>
      </c>
      <c r="C85" s="130">
        <v>0</v>
      </c>
      <c r="D85" s="130">
        <v>0</v>
      </c>
      <c r="E85" s="130">
        <v>0</v>
      </c>
      <c r="F85" s="130">
        <v>0</v>
      </c>
      <c r="G85" s="130">
        <v>0</v>
      </c>
      <c r="H85" s="130">
        <v>0</v>
      </c>
      <c r="I85" s="130">
        <v>0</v>
      </c>
      <c r="J85" s="130">
        <v>0</v>
      </c>
      <c r="K85" s="130">
        <v>0</v>
      </c>
      <c r="L85" s="130">
        <v>0</v>
      </c>
      <c r="M85" s="130">
        <v>0</v>
      </c>
      <c r="N85" s="130">
        <v>0</v>
      </c>
      <c r="O85" s="130">
        <v>0</v>
      </c>
      <c r="P85" s="130">
        <v>0</v>
      </c>
      <c r="Q85" s="130">
        <v>0</v>
      </c>
      <c r="R85" s="130">
        <v>0</v>
      </c>
      <c r="S85" s="130">
        <v>0</v>
      </c>
      <c r="T85" s="130">
        <v>0</v>
      </c>
      <c r="U85" s="130">
        <v>0</v>
      </c>
      <c r="V85" s="130">
        <v>0</v>
      </c>
      <c r="W85" s="130">
        <v>0</v>
      </c>
      <c r="X85" s="130">
        <v>0</v>
      </c>
      <c r="Y85" s="130">
        <v>0</v>
      </c>
      <c r="Z85" s="130">
        <v>0</v>
      </c>
      <c r="AA85" s="130">
        <v>3.0000000000000001E-3</v>
      </c>
      <c r="AB85" s="130">
        <v>8.0000000000000002E-3</v>
      </c>
      <c r="AC85" s="130">
        <v>8.0000000000000002E-3</v>
      </c>
      <c r="AD85" s="130">
        <v>8.0000000000000002E-3</v>
      </c>
      <c r="AE85" s="130">
        <v>8.9999999999999993E-3</v>
      </c>
      <c r="AF85" s="130">
        <v>8.9999999999999993E-3</v>
      </c>
      <c r="AG85" s="130">
        <v>7.0000000000000001E-3</v>
      </c>
      <c r="AH85" s="130">
        <v>7.0000000000000001E-3</v>
      </c>
      <c r="AI85" s="130">
        <v>7.0000000000000001E-3</v>
      </c>
      <c r="AJ85" s="130">
        <v>7.0000000000000001E-3</v>
      </c>
      <c r="AK85" s="130">
        <v>7.0000000000000001E-3</v>
      </c>
      <c r="AL85" s="130">
        <v>7.0000000000000001E-3</v>
      </c>
      <c r="AM85" s="130">
        <v>7.0000000000000001E-3</v>
      </c>
      <c r="AN85" s="130">
        <v>7.0000000000000001E-3</v>
      </c>
      <c r="AO85" s="130">
        <v>7.0000000000000001E-3</v>
      </c>
      <c r="AP85" s="130">
        <v>8.0000000000000002E-3</v>
      </c>
      <c r="AQ85" s="130">
        <v>0.65</v>
      </c>
      <c r="AR85" s="130">
        <v>8.4000000000000005E-2</v>
      </c>
      <c r="AS85" s="130">
        <v>8.5000000000000006E-2</v>
      </c>
      <c r="AT85" s="130">
        <v>7.9000000000000001E-2</v>
      </c>
      <c r="AU85" s="130">
        <v>6.7000000000000004E-2</v>
      </c>
      <c r="AV85" s="130">
        <v>7.0000000000000007E-2</v>
      </c>
      <c r="AW85" s="130">
        <v>7.2999999999999995E-2</v>
      </c>
      <c r="AX85" s="130">
        <v>7.8E-2</v>
      </c>
      <c r="AY85" s="130">
        <v>8.2000000000000003E-2</v>
      </c>
      <c r="AZ85" s="130">
        <v>4.4999999999999998E-2</v>
      </c>
      <c r="BA85" s="130">
        <v>4.8000000000000001E-2</v>
      </c>
      <c r="BB85" s="130">
        <v>4.8975999702453601E-2</v>
      </c>
      <c r="BC85" s="130">
        <v>5.0621999855041497E-2</v>
      </c>
      <c r="BD85" s="130">
        <v>5.0621999855041497E-2</v>
      </c>
      <c r="BE85" s="131">
        <v>5.0621999855041497E-2</v>
      </c>
      <c r="BF85" s="132">
        <v>-2.7322404371584699E-3</v>
      </c>
      <c r="BG85" s="132">
        <v>-4.3530290909361002E-2</v>
      </c>
      <c r="BH85" s="132">
        <v>7.2310051012841904E-5</v>
      </c>
    </row>
    <row r="86" spans="1:60">
      <c r="A86" s="136" t="s">
        <v>330</v>
      </c>
      <c r="B86" s="130">
        <v>0</v>
      </c>
      <c r="C86" s="130">
        <v>0</v>
      </c>
      <c r="D86" s="130">
        <v>0</v>
      </c>
      <c r="E86" s="130">
        <v>0</v>
      </c>
      <c r="F86" s="130">
        <v>0</v>
      </c>
      <c r="G86" s="130">
        <v>0</v>
      </c>
      <c r="H86" s="130">
        <v>3.7999999999999999E-2</v>
      </c>
      <c r="I86" s="130">
        <v>3.7999999999999999E-2</v>
      </c>
      <c r="J86" s="130">
        <v>3.7999999999999999E-2</v>
      </c>
      <c r="K86" s="130">
        <v>3.9E-2</v>
      </c>
      <c r="L86" s="130">
        <v>3.9E-2</v>
      </c>
      <c r="M86" s="130">
        <v>3.9E-2</v>
      </c>
      <c r="N86" s="130">
        <v>0.04</v>
      </c>
      <c r="O86" s="130">
        <v>0.04</v>
      </c>
      <c r="P86" s="130">
        <v>0.04</v>
      </c>
      <c r="Q86" s="130">
        <v>0.04</v>
      </c>
      <c r="R86" s="130">
        <v>4.1000000000000002E-2</v>
      </c>
      <c r="S86" s="130">
        <v>4.1000000000000002E-2</v>
      </c>
      <c r="T86" s="130">
        <v>4.1000000000000002E-2</v>
      </c>
      <c r="U86" s="130">
        <v>4.2000000000000003E-2</v>
      </c>
      <c r="V86" s="130">
        <v>4.2000000000000003E-2</v>
      </c>
      <c r="W86" s="130">
        <v>4.2000000000000003E-2</v>
      </c>
      <c r="X86" s="130">
        <v>4.2999999999999997E-2</v>
      </c>
      <c r="Y86" s="130">
        <v>4.2999999999999997E-2</v>
      </c>
      <c r="Z86" s="130">
        <v>4.2999999999999997E-2</v>
      </c>
      <c r="AA86" s="130">
        <v>9.1999999999999998E-2</v>
      </c>
      <c r="AB86" s="130">
        <v>0.1</v>
      </c>
      <c r="AC86" s="130">
        <v>0.105</v>
      </c>
      <c r="AD86" s="130">
        <v>0.109</v>
      </c>
      <c r="AE86" s="130">
        <v>0.113</v>
      </c>
      <c r="AF86" s="130">
        <v>0.114</v>
      </c>
      <c r="AG86" s="130">
        <v>0.127</v>
      </c>
      <c r="AH86" s="130">
        <v>0.128</v>
      </c>
      <c r="AI86" s="130">
        <v>0.13300000000000001</v>
      </c>
      <c r="AJ86" s="130">
        <v>0.13800000000000001</v>
      </c>
      <c r="AK86" s="130">
        <v>0.155</v>
      </c>
      <c r="AL86" s="130">
        <v>0.16500000000000001</v>
      </c>
      <c r="AM86" s="130">
        <v>0.17499999999999999</v>
      </c>
      <c r="AN86" s="130">
        <v>0.16300000000000001</v>
      </c>
      <c r="AO86" s="130">
        <v>0.251749534606934</v>
      </c>
      <c r="AP86" s="130">
        <v>0.26386940765380901</v>
      </c>
      <c r="AQ86" s="130">
        <v>0.27111478424072299</v>
      </c>
      <c r="AR86" s="130">
        <v>0.26719828796386702</v>
      </c>
      <c r="AS86" s="130">
        <v>0.261973686218262</v>
      </c>
      <c r="AT86" s="130">
        <v>0.23100000000000001</v>
      </c>
      <c r="AU86" s="130">
        <v>0.24786449432373001</v>
      </c>
      <c r="AV86" s="130">
        <v>0.25</v>
      </c>
      <c r="AW86" s="130">
        <v>0.21507468414306599</v>
      </c>
      <c r="AX86" s="130">
        <v>0.22812617492675799</v>
      </c>
      <c r="AY86" s="130">
        <v>0.23733270263671899</v>
      </c>
      <c r="AZ86" s="130">
        <v>0.29881561136245699</v>
      </c>
      <c r="BA86" s="130">
        <v>0.291411087036133</v>
      </c>
      <c r="BB86" s="130">
        <v>0.37046043426513697</v>
      </c>
      <c r="BC86" s="130">
        <v>0.27060332016372701</v>
      </c>
      <c r="BD86" s="130">
        <v>0.27058332016372699</v>
      </c>
      <c r="BE86" s="131">
        <v>0.27090389000653098</v>
      </c>
      <c r="BF86" s="132">
        <v>-1.55074126446808E-3</v>
      </c>
      <c r="BG86" s="132">
        <v>1.5941975007394599E-2</v>
      </c>
      <c r="BH86" s="132">
        <v>3.8696760621950601E-4</v>
      </c>
    </row>
    <row r="87" spans="1:60">
      <c r="A87" s="136" t="s">
        <v>919</v>
      </c>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c r="Z87" s="130"/>
      <c r="AA87" s="130"/>
      <c r="AB87" s="130"/>
      <c r="AC87" s="130"/>
      <c r="AD87" s="130"/>
      <c r="AE87" s="130"/>
      <c r="AF87" s="130"/>
      <c r="AG87" s="130"/>
      <c r="AH87" s="130"/>
      <c r="AI87" s="130"/>
      <c r="AJ87" s="130"/>
      <c r="AK87" s="130"/>
      <c r="AL87" s="130"/>
      <c r="AM87" s="130"/>
      <c r="AN87" s="130"/>
      <c r="AO87" s="130"/>
      <c r="AP87" s="130"/>
      <c r="AQ87" s="130"/>
      <c r="AR87" s="130"/>
      <c r="AS87" s="130"/>
      <c r="AT87" s="130"/>
      <c r="AU87" s="130"/>
      <c r="AV87" s="130"/>
      <c r="AW87" s="130"/>
      <c r="AX87" s="130"/>
      <c r="AY87" s="130"/>
      <c r="AZ87" s="130"/>
      <c r="BA87" s="130"/>
      <c r="BB87" s="130"/>
      <c r="BC87" s="130"/>
      <c r="BD87" s="130"/>
      <c r="BE87" s="131"/>
      <c r="BF87" s="132"/>
      <c r="BG87" s="132"/>
      <c r="BH87" s="132"/>
    </row>
    <row r="88" spans="1:60">
      <c r="A88" s="136" t="s">
        <v>332</v>
      </c>
      <c r="B88" s="130">
        <v>0</v>
      </c>
      <c r="C88" s="130">
        <v>0</v>
      </c>
      <c r="D88" s="130">
        <v>0</v>
      </c>
      <c r="E88" s="130">
        <v>0</v>
      </c>
      <c r="F88" s="130">
        <v>0</v>
      </c>
      <c r="G88" s="130">
        <v>0</v>
      </c>
      <c r="H88" s="130">
        <v>0</v>
      </c>
      <c r="I88" s="130">
        <v>0</v>
      </c>
      <c r="J88" s="130">
        <v>0</v>
      </c>
      <c r="K88" s="130">
        <v>0</v>
      </c>
      <c r="L88" s="130">
        <v>0</v>
      </c>
      <c r="M88" s="130">
        <v>0</v>
      </c>
      <c r="N88" s="130">
        <v>0</v>
      </c>
      <c r="O88" s="130">
        <v>0</v>
      </c>
      <c r="P88" s="130">
        <v>0</v>
      </c>
      <c r="Q88" s="130">
        <v>0</v>
      </c>
      <c r="R88" s="130">
        <v>0</v>
      </c>
      <c r="S88" s="130">
        <v>0</v>
      </c>
      <c r="T88" s="130">
        <v>0</v>
      </c>
      <c r="U88" s="130">
        <v>0</v>
      </c>
      <c r="V88" s="130">
        <v>0</v>
      </c>
      <c r="W88" s="130">
        <v>0</v>
      </c>
      <c r="X88" s="130">
        <v>0</v>
      </c>
      <c r="Y88" s="130">
        <v>0</v>
      </c>
      <c r="Z88" s="130">
        <v>0</v>
      </c>
      <c r="AA88" s="130">
        <v>0</v>
      </c>
      <c r="AB88" s="130">
        <v>0</v>
      </c>
      <c r="AC88" s="130">
        <v>3.2250000088655001E-2</v>
      </c>
      <c r="AD88" s="130">
        <v>0.12470000004380601</v>
      </c>
      <c r="AE88" s="130">
        <v>0.12900000004171999</v>
      </c>
      <c r="AF88" s="130">
        <v>0.16770000002294599</v>
      </c>
      <c r="AG88" s="130">
        <v>0.17200000002085999</v>
      </c>
      <c r="AH88" s="130">
        <v>0.19554732030077299</v>
      </c>
      <c r="AI88" s="130">
        <v>0.19704732030077299</v>
      </c>
      <c r="AJ88" s="130">
        <v>0.22193862314558599</v>
      </c>
      <c r="AK88" s="130">
        <v>0.1298</v>
      </c>
      <c r="AL88" s="130">
        <v>0.14460000000000001</v>
      </c>
      <c r="AM88" s="130">
        <v>0.15540000000000001</v>
      </c>
      <c r="AN88" s="130">
        <v>0.1472</v>
      </c>
      <c r="AO88" s="130">
        <v>0.156</v>
      </c>
      <c r="AP88" s="130">
        <v>0.15920000000000001</v>
      </c>
      <c r="AQ88" s="130">
        <v>0.15060000000000001</v>
      </c>
      <c r="AR88" s="130">
        <v>0.15479999999999999</v>
      </c>
      <c r="AS88" s="130">
        <v>0.14249999999999999</v>
      </c>
      <c r="AT88" s="130">
        <v>0.1249</v>
      </c>
      <c r="AU88" s="130">
        <v>0.1777</v>
      </c>
      <c r="AV88" s="130">
        <v>0.25890000000000002</v>
      </c>
      <c r="AW88" s="130">
        <v>0.28470000000000001</v>
      </c>
      <c r="AX88" s="130">
        <v>0.27589999999999998</v>
      </c>
      <c r="AY88" s="130">
        <v>0.227205175785504</v>
      </c>
      <c r="AZ88" s="130">
        <v>0.22253390537697099</v>
      </c>
      <c r="BA88" s="130">
        <v>0.22314358730951001</v>
      </c>
      <c r="BB88" s="130">
        <v>0.22253390537697099</v>
      </c>
      <c r="BC88" s="130">
        <v>0.201567</v>
      </c>
      <c r="BD88" s="130">
        <v>0.201567</v>
      </c>
      <c r="BE88" s="131">
        <v>0.20000799999999999</v>
      </c>
      <c r="BF88" s="132">
        <v>-1.04455091624879E-2</v>
      </c>
      <c r="BG88" s="132">
        <v>4.9024664488010801E-2</v>
      </c>
      <c r="BH88" s="132">
        <v>2.8569769516002499E-4</v>
      </c>
    </row>
    <row r="89" spans="1:60" s="125" customFormat="1">
      <c r="A89" s="133" t="s">
        <v>333</v>
      </c>
      <c r="B89" s="134">
        <v>0</v>
      </c>
      <c r="C89" s="134">
        <v>0</v>
      </c>
      <c r="D89" s="134">
        <v>0</v>
      </c>
      <c r="E89" s="134">
        <v>0</v>
      </c>
      <c r="F89" s="134">
        <v>0</v>
      </c>
      <c r="G89" s="134">
        <v>0</v>
      </c>
      <c r="H89" s="134">
        <v>0.16400000000000001</v>
      </c>
      <c r="I89" s="134">
        <v>0.16500000000000001</v>
      </c>
      <c r="J89" s="134">
        <v>0.17</v>
      </c>
      <c r="K89" s="134">
        <v>0.17499999999999999</v>
      </c>
      <c r="L89" s="134">
        <v>0.17199999999999999</v>
      </c>
      <c r="M89" s="134">
        <v>0.185</v>
      </c>
      <c r="N89" s="134">
        <v>0.189</v>
      </c>
      <c r="O89" s="134">
        <v>0.19500000000000001</v>
      </c>
      <c r="P89" s="134">
        <v>0.20100000000000001</v>
      </c>
      <c r="Q89" s="134">
        <v>0.20699999999999999</v>
      </c>
      <c r="R89" s="134">
        <v>0.218</v>
      </c>
      <c r="S89" s="134">
        <v>0.23599999999999999</v>
      </c>
      <c r="T89" s="134">
        <v>0.23</v>
      </c>
      <c r="U89" s="134">
        <v>0.23400000000000001</v>
      </c>
      <c r="V89" s="134">
        <v>0.26900000000000002</v>
      </c>
      <c r="W89" s="134">
        <v>0.65900000000000003</v>
      </c>
      <c r="X89" s="134">
        <v>0.65800000000000003</v>
      </c>
      <c r="Y89" s="134">
        <v>0.626</v>
      </c>
      <c r="Z89" s="134">
        <v>0.61699999999999999</v>
      </c>
      <c r="AA89" s="134">
        <v>0.80800000000000005</v>
      </c>
      <c r="AB89" s="134">
        <v>0.82399999999999995</v>
      </c>
      <c r="AC89" s="134">
        <v>0.85425000008865504</v>
      </c>
      <c r="AD89" s="134">
        <v>0.93970000004380605</v>
      </c>
      <c r="AE89" s="134">
        <v>0.83700000004172004</v>
      </c>
      <c r="AF89" s="134">
        <v>1.02070000002295</v>
      </c>
      <c r="AG89" s="134">
        <v>1.2600930879318899</v>
      </c>
      <c r="AH89" s="134">
        <v>1.38864040821181</v>
      </c>
      <c r="AI89" s="134">
        <v>1.7145492855965301</v>
      </c>
      <c r="AJ89" s="134">
        <v>1.69612479896766</v>
      </c>
      <c r="AK89" s="134">
        <v>2.26906315789474</v>
      </c>
      <c r="AL89" s="134">
        <v>2.3353526315789499</v>
      </c>
      <c r="AM89" s="134">
        <v>2.2864</v>
      </c>
      <c r="AN89" s="134">
        <v>2.6223999999999998</v>
      </c>
      <c r="AO89" s="134">
        <v>2.9788495346069301</v>
      </c>
      <c r="AP89" s="134">
        <v>3.00966940765381</v>
      </c>
      <c r="AQ89" s="134">
        <v>3.77040478424072</v>
      </c>
      <c r="AR89" s="134">
        <v>3.14204828796387</v>
      </c>
      <c r="AS89" s="134">
        <v>3.26739568621826</v>
      </c>
      <c r="AT89" s="134">
        <v>3.5627221900000001</v>
      </c>
      <c r="AU89" s="134">
        <v>3.82540655832373</v>
      </c>
      <c r="AV89" s="134">
        <v>3.929656611</v>
      </c>
      <c r="AW89" s="134">
        <v>4.0850245461430701</v>
      </c>
      <c r="AX89" s="134">
        <v>4.4308940999267596</v>
      </c>
      <c r="AY89" s="134">
        <v>5.5210559064222204</v>
      </c>
      <c r="AZ89" s="134">
        <v>7.1912021217394297</v>
      </c>
      <c r="BA89" s="134">
        <v>7.28125119264564</v>
      </c>
      <c r="BB89" s="134">
        <v>7.6537663293302698</v>
      </c>
      <c r="BC89" s="134">
        <v>8.0978912994992207</v>
      </c>
      <c r="BD89" s="134">
        <v>8.2280824301356397</v>
      </c>
      <c r="BE89" s="134">
        <v>8.0681351189312505</v>
      </c>
      <c r="BF89" s="135">
        <v>-2.2118324381661499E-2</v>
      </c>
      <c r="BG89" s="135">
        <v>8.7305706926386506E-2</v>
      </c>
      <c r="BH89" s="135">
        <v>1.1524777047509699E-2</v>
      </c>
    </row>
    <row r="90" spans="1:6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1"/>
      <c r="BF90" s="132"/>
      <c r="BG90" s="132"/>
      <c r="BH90" s="132"/>
    </row>
    <row r="91" spans="1:60">
      <c r="A91" s="136" t="s">
        <v>334</v>
      </c>
      <c r="B91" s="130">
        <v>0.29599999999999999</v>
      </c>
      <c r="C91" s="130">
        <v>0.28399999999999997</v>
      </c>
      <c r="D91" s="130">
        <v>0.28999999999999998</v>
      </c>
      <c r="E91" s="130">
        <v>0.28199999999999997</v>
      </c>
      <c r="F91" s="130">
        <v>0.28100000000000003</v>
      </c>
      <c r="G91" s="130">
        <v>0.26100000000000001</v>
      </c>
      <c r="H91" s="130">
        <v>0.26300000000000001</v>
      </c>
      <c r="I91" s="130">
        <v>0.28000000000000003</v>
      </c>
      <c r="J91" s="130">
        <v>0.33800000000000002</v>
      </c>
      <c r="K91" s="130">
        <v>0.42899999999999999</v>
      </c>
      <c r="L91" s="130">
        <v>0.48899999999999999</v>
      </c>
      <c r="M91" s="130">
        <v>0.48399999999999999</v>
      </c>
      <c r="N91" s="130">
        <v>0.42899999999999999</v>
      </c>
      <c r="O91" s="130">
        <v>0.40500000000000003</v>
      </c>
      <c r="P91" s="130">
        <v>0.41799999999999998</v>
      </c>
      <c r="Q91" s="130">
        <v>0.38500000000000001</v>
      </c>
      <c r="R91" s="130">
        <v>0.40400000000000003</v>
      </c>
      <c r="S91" s="130">
        <v>0.51600000000000001</v>
      </c>
      <c r="T91" s="130">
        <v>0.43099999999999999</v>
      </c>
      <c r="U91" s="130">
        <v>0.441</v>
      </c>
      <c r="V91" s="130">
        <v>0.45600000000000002</v>
      </c>
      <c r="W91" s="130">
        <v>0.46</v>
      </c>
      <c r="X91" s="130">
        <v>0.47</v>
      </c>
      <c r="Y91" s="130">
        <v>0.73099999999999998</v>
      </c>
      <c r="Z91" s="130">
        <v>0.81</v>
      </c>
      <c r="AA91" s="130">
        <v>0.75949999999999995</v>
      </c>
      <c r="AB91" s="130">
        <v>0.71950000000000003</v>
      </c>
      <c r="AC91" s="130">
        <v>0.67</v>
      </c>
      <c r="AD91" s="130">
        <v>0.67</v>
      </c>
      <c r="AE91" s="130">
        <v>0.69650000000000001</v>
      </c>
      <c r="AF91" s="130">
        <v>0.82550000000000001</v>
      </c>
      <c r="AG91" s="130">
        <v>0.94650000000000001</v>
      </c>
      <c r="AH91" s="130">
        <v>0.997</v>
      </c>
      <c r="AI91" s="130">
        <v>1.081</v>
      </c>
      <c r="AJ91" s="130">
        <v>1.1335</v>
      </c>
      <c r="AK91" s="130">
        <v>0.88949999999999996</v>
      </c>
      <c r="AL91" s="130">
        <v>0.79749999999999999</v>
      </c>
      <c r="AM91" s="130">
        <v>1.2667999999999999</v>
      </c>
      <c r="AN91" s="130">
        <v>1.6918</v>
      </c>
      <c r="AO91" s="130">
        <v>2.8152499999999998</v>
      </c>
      <c r="AP91" s="130">
        <v>3.871</v>
      </c>
      <c r="AQ91" s="130">
        <v>3.9325000000000001</v>
      </c>
      <c r="AR91" s="130">
        <v>4.2750000000000004</v>
      </c>
      <c r="AS91" s="130">
        <v>3.6960999999999999</v>
      </c>
      <c r="AT91" s="130">
        <v>2.7867999999999999</v>
      </c>
      <c r="AU91" s="130">
        <v>2.4415499999999999</v>
      </c>
      <c r="AV91" s="130">
        <v>2.57395</v>
      </c>
      <c r="AW91" s="130">
        <v>3.0978500000000002</v>
      </c>
      <c r="AX91" s="130">
        <v>3.3316499999999998</v>
      </c>
      <c r="AY91" s="130">
        <v>3.5463619999999998</v>
      </c>
      <c r="AZ91" s="130">
        <v>3.6780619948968298</v>
      </c>
      <c r="BA91" s="130">
        <v>3.6275129279511198</v>
      </c>
      <c r="BB91" s="130">
        <v>3.5616838589614201</v>
      </c>
      <c r="BC91" s="130">
        <v>3.5881489598093301</v>
      </c>
      <c r="BD91" s="130">
        <v>3.4677261879622998</v>
      </c>
      <c r="BE91" s="131">
        <v>3.4104241358128999</v>
      </c>
      <c r="BF91" s="132">
        <v>-1.9211479589246301E-2</v>
      </c>
      <c r="BG91" s="132">
        <v>2.2101203444117298E-2</v>
      </c>
      <c r="BH91" s="132">
        <v>4.8715567133307998E-3</v>
      </c>
    </row>
    <row r="92" spans="1:60">
      <c r="A92" s="136" t="s">
        <v>335</v>
      </c>
      <c r="B92" s="130">
        <v>0</v>
      </c>
      <c r="C92" s="130">
        <v>0</v>
      </c>
      <c r="D92" s="130">
        <v>0</v>
      </c>
      <c r="E92" s="130">
        <v>0</v>
      </c>
      <c r="F92" s="130">
        <v>0</v>
      </c>
      <c r="G92" s="130">
        <v>0</v>
      </c>
      <c r="H92" s="130">
        <v>0</v>
      </c>
      <c r="I92" s="130">
        <v>0</v>
      </c>
      <c r="J92" s="130">
        <v>0</v>
      </c>
      <c r="K92" s="130">
        <v>0</v>
      </c>
      <c r="L92" s="130">
        <v>0</v>
      </c>
      <c r="M92" s="130">
        <v>0</v>
      </c>
      <c r="N92" s="130">
        <v>0</v>
      </c>
      <c r="O92" s="130">
        <v>0</v>
      </c>
      <c r="P92" s="130">
        <v>0</v>
      </c>
      <c r="Q92" s="130">
        <v>0</v>
      </c>
      <c r="R92" s="130">
        <v>0</v>
      </c>
      <c r="S92" s="130">
        <v>0</v>
      </c>
      <c r="T92" s="130">
        <v>0</v>
      </c>
      <c r="U92" s="130">
        <v>0</v>
      </c>
      <c r="V92" s="130">
        <v>0</v>
      </c>
      <c r="W92" s="130">
        <v>0</v>
      </c>
      <c r="X92" s="130">
        <v>0</v>
      </c>
      <c r="Y92" s="130">
        <v>0</v>
      </c>
      <c r="Z92" s="130">
        <v>0</v>
      </c>
      <c r="AA92" s="130">
        <v>0</v>
      </c>
      <c r="AB92" s="130">
        <v>0</v>
      </c>
      <c r="AC92" s="130">
        <v>0</v>
      </c>
      <c r="AD92" s="130">
        <v>0</v>
      </c>
      <c r="AE92" s="130">
        <v>0</v>
      </c>
      <c r="AF92" s="130">
        <v>0</v>
      </c>
      <c r="AG92" s="130">
        <v>0</v>
      </c>
      <c r="AH92" s="130">
        <v>0</v>
      </c>
      <c r="AI92" s="130">
        <v>0</v>
      </c>
      <c r="AJ92" s="130">
        <v>0</v>
      </c>
      <c r="AK92" s="130">
        <v>0</v>
      </c>
      <c r="AL92" s="130">
        <v>0</v>
      </c>
      <c r="AM92" s="130">
        <v>0</v>
      </c>
      <c r="AN92" s="130">
        <v>0</v>
      </c>
      <c r="AO92" s="130">
        <v>0</v>
      </c>
      <c r="AP92" s="130">
        <v>0</v>
      </c>
      <c r="AQ92" s="130">
        <v>0</v>
      </c>
      <c r="AR92" s="130">
        <v>0</v>
      </c>
      <c r="AS92" s="130">
        <v>0</v>
      </c>
      <c r="AT92" s="130">
        <v>1E-3</v>
      </c>
      <c r="AU92" s="130">
        <v>2E-3</v>
      </c>
      <c r="AV92" s="130">
        <v>3.0000000000000001E-3</v>
      </c>
      <c r="AW92" s="130">
        <v>4.0000000000000001E-3</v>
      </c>
      <c r="AX92" s="130">
        <v>4.993E-3</v>
      </c>
      <c r="AY92" s="130">
        <v>6.0150000000000004E-3</v>
      </c>
      <c r="AZ92" s="130">
        <v>2.6819999999999999E-3</v>
      </c>
      <c r="BA92" s="130">
        <v>2.8770000000000002E-3</v>
      </c>
      <c r="BB92" s="130">
        <v>2.8770000000000002E-3</v>
      </c>
      <c r="BC92" s="130">
        <v>2.8770000000000002E-3</v>
      </c>
      <c r="BD92" s="130">
        <v>2.8770000000000002E-3</v>
      </c>
      <c r="BE92" s="131">
        <v>3.0353669764101501E-3</v>
      </c>
      <c r="BF92" s="132">
        <v>5.2163233929644497E-2</v>
      </c>
      <c r="BG92" s="132">
        <v>0.111460380215857</v>
      </c>
      <c r="BH92" s="132">
        <v>4.33581331309365E-6</v>
      </c>
    </row>
    <row r="93" spans="1:60">
      <c r="A93" s="136" t="s">
        <v>336</v>
      </c>
      <c r="B93" s="130">
        <v>0</v>
      </c>
      <c r="C93" s="130">
        <v>0</v>
      </c>
      <c r="D93" s="130">
        <v>0</v>
      </c>
      <c r="E93" s="130">
        <v>0</v>
      </c>
      <c r="F93" s="130">
        <v>0</v>
      </c>
      <c r="G93" s="130">
        <v>0</v>
      </c>
      <c r="H93" s="130">
        <v>0</v>
      </c>
      <c r="I93" s="130">
        <v>0</v>
      </c>
      <c r="J93" s="130">
        <v>0</v>
      </c>
      <c r="K93" s="130">
        <v>0</v>
      </c>
      <c r="L93" s="130">
        <v>0</v>
      </c>
      <c r="M93" s="130">
        <v>0</v>
      </c>
      <c r="N93" s="130">
        <v>0</v>
      </c>
      <c r="O93" s="130">
        <v>0</v>
      </c>
      <c r="P93" s="130">
        <v>0</v>
      </c>
      <c r="Q93" s="130">
        <v>0</v>
      </c>
      <c r="R93" s="130">
        <v>0</v>
      </c>
      <c r="S93" s="130">
        <v>0</v>
      </c>
      <c r="T93" s="130">
        <v>0</v>
      </c>
      <c r="U93" s="130">
        <v>0</v>
      </c>
      <c r="V93" s="130">
        <v>0</v>
      </c>
      <c r="W93" s="130">
        <v>0</v>
      </c>
      <c r="X93" s="130">
        <v>0</v>
      </c>
      <c r="Y93" s="130">
        <v>0</v>
      </c>
      <c r="Z93" s="130">
        <v>0</v>
      </c>
      <c r="AA93" s="130">
        <v>6.4000000000000001E-2</v>
      </c>
      <c r="AB93" s="130">
        <v>6.4000000000000001E-2</v>
      </c>
      <c r="AC93" s="130">
        <v>0.113</v>
      </c>
      <c r="AD93" s="130">
        <v>0.11700000000000001</v>
      </c>
      <c r="AE93" s="130">
        <v>0.46</v>
      </c>
      <c r="AF93" s="130">
        <v>3.0139999999999998</v>
      </c>
      <c r="AG93" s="130">
        <v>1.5329999999999999</v>
      </c>
      <c r="AH93" s="130">
        <v>2.722</v>
      </c>
      <c r="AI93" s="130">
        <v>2.48</v>
      </c>
      <c r="AJ93" s="130">
        <v>2.52</v>
      </c>
      <c r="AK93" s="130">
        <v>2.5369999999999999</v>
      </c>
      <c r="AL93" s="130">
        <v>2.5539999999999998</v>
      </c>
      <c r="AM93" s="130">
        <v>2.5459999999999998</v>
      </c>
      <c r="AN93" s="130">
        <v>2.536</v>
      </c>
      <c r="AO93" s="130">
        <v>2.528</v>
      </c>
      <c r="AP93" s="130">
        <v>5.3220000000000001</v>
      </c>
      <c r="AQ93" s="130">
        <v>7.133</v>
      </c>
      <c r="AR93" s="130">
        <v>9.8629999999999995</v>
      </c>
      <c r="AS93" s="130">
        <v>14.866</v>
      </c>
      <c r="AT93" s="130">
        <v>20.85932</v>
      </c>
      <c r="AU93" s="130">
        <v>24.900230000000001</v>
      </c>
      <c r="AV93" s="130">
        <v>27.632000000000001</v>
      </c>
      <c r="AW93" s="130">
        <v>30.132999999999999</v>
      </c>
      <c r="AX93" s="130">
        <v>37.133000000000003</v>
      </c>
      <c r="AY93" s="130">
        <v>46.268219999999999</v>
      </c>
      <c r="AZ93" s="130">
        <v>54.07029</v>
      </c>
      <c r="BA93" s="130">
        <v>62.134766999999997</v>
      </c>
      <c r="BB93" s="130">
        <v>79.597484210526304</v>
      </c>
      <c r="BC93" s="130">
        <v>93.723799999999997</v>
      </c>
      <c r="BD93" s="130">
        <v>112.7238</v>
      </c>
      <c r="BE93" s="131">
        <v>135.52420000000001</v>
      </c>
      <c r="BF93" s="132">
        <v>0.19898295923794701</v>
      </c>
      <c r="BG93" s="132">
        <v>0.183781496801633</v>
      </c>
      <c r="BH93" s="132">
        <v>0.19358701441145501</v>
      </c>
    </row>
    <row r="94" spans="1:60">
      <c r="A94" s="136" t="s">
        <v>337</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W94" s="130">
        <v>0</v>
      </c>
      <c r="X94" s="130">
        <v>0</v>
      </c>
      <c r="Y94" s="130">
        <v>0</v>
      </c>
      <c r="Z94" s="130">
        <v>0</v>
      </c>
      <c r="AA94" s="130">
        <v>0</v>
      </c>
      <c r="AB94" s="130">
        <v>0</v>
      </c>
      <c r="AC94" s="130">
        <v>0</v>
      </c>
      <c r="AD94" s="130">
        <v>0</v>
      </c>
      <c r="AE94" s="130">
        <v>0</v>
      </c>
      <c r="AF94" s="130">
        <v>0</v>
      </c>
      <c r="AG94" s="130">
        <v>0</v>
      </c>
      <c r="AH94" s="130">
        <v>0</v>
      </c>
      <c r="AI94" s="130">
        <v>0</v>
      </c>
      <c r="AJ94" s="130">
        <v>0</v>
      </c>
      <c r="AK94" s="130">
        <v>0</v>
      </c>
      <c r="AL94" s="130">
        <v>0</v>
      </c>
      <c r="AM94" s="130">
        <v>0</v>
      </c>
      <c r="AN94" s="130">
        <v>0</v>
      </c>
      <c r="AO94" s="130">
        <v>0</v>
      </c>
      <c r="AP94" s="130">
        <v>0</v>
      </c>
      <c r="AQ94" s="130">
        <v>0</v>
      </c>
      <c r="AR94" s="130">
        <v>0</v>
      </c>
      <c r="AS94" s="130">
        <v>0</v>
      </c>
      <c r="AT94" s="130">
        <v>0</v>
      </c>
      <c r="AU94" s="130">
        <v>3.9E-2</v>
      </c>
      <c r="AV94" s="130">
        <v>4.2999999999999997E-2</v>
      </c>
      <c r="AW94" s="130">
        <v>4.1000000000000002E-2</v>
      </c>
      <c r="AX94" s="130">
        <v>3.5999999999999997E-2</v>
      </c>
      <c r="AY94" s="130">
        <v>4.2999999999999997E-2</v>
      </c>
      <c r="AZ94" s="130">
        <v>5.7000000000000002E-2</v>
      </c>
      <c r="BA94" s="130">
        <v>6.5000000000000002E-2</v>
      </c>
      <c r="BB94" s="130">
        <v>6.5044000000000005E-2</v>
      </c>
      <c r="BC94" s="130">
        <v>6.7184999999999995E-2</v>
      </c>
      <c r="BD94" s="130">
        <v>7.4119393632175207E-2</v>
      </c>
      <c r="BE94" s="131">
        <v>0.120143221046806</v>
      </c>
      <c r="BF94" s="132">
        <v>0.61651296656047505</v>
      </c>
      <c r="BG94" s="132">
        <v>0</v>
      </c>
      <c r="BH94" s="132">
        <v>1.71616342057187E-4</v>
      </c>
    </row>
    <row r="95" spans="1:60">
      <c r="A95" s="136" t="s">
        <v>338</v>
      </c>
      <c r="B95" s="130">
        <v>0</v>
      </c>
      <c r="C95" s="130">
        <v>0</v>
      </c>
      <c r="D95" s="130">
        <v>0</v>
      </c>
      <c r="E95" s="130">
        <v>0</v>
      </c>
      <c r="F95" s="130">
        <v>0</v>
      </c>
      <c r="G95" s="130">
        <v>0</v>
      </c>
      <c r="H95" s="130">
        <v>0</v>
      </c>
      <c r="I95" s="130">
        <v>0</v>
      </c>
      <c r="J95" s="130">
        <v>0</v>
      </c>
      <c r="K95" s="130">
        <v>0</v>
      </c>
      <c r="L95" s="130">
        <v>0</v>
      </c>
      <c r="M95" s="130">
        <v>0</v>
      </c>
      <c r="N95" s="130">
        <v>0</v>
      </c>
      <c r="O95" s="130">
        <v>0</v>
      </c>
      <c r="P95" s="130">
        <v>0</v>
      </c>
      <c r="Q95" s="130">
        <v>0</v>
      </c>
      <c r="R95" s="130">
        <v>0</v>
      </c>
      <c r="S95" s="130">
        <v>0</v>
      </c>
      <c r="T95" s="130">
        <v>0</v>
      </c>
      <c r="U95" s="130">
        <v>0</v>
      </c>
      <c r="V95" s="130">
        <v>0</v>
      </c>
      <c r="W95" s="130">
        <v>0</v>
      </c>
      <c r="X95" s="130">
        <v>0</v>
      </c>
      <c r="Y95" s="130">
        <v>0</v>
      </c>
      <c r="Z95" s="130">
        <v>0</v>
      </c>
      <c r="AA95" s="130">
        <v>3.7586336336336297E-2</v>
      </c>
      <c r="AB95" s="130">
        <v>9.5071321321321303E-2</v>
      </c>
      <c r="AC95" s="130">
        <v>0.119391891891892</v>
      </c>
      <c r="AD95" s="130">
        <v>0.252049549549549</v>
      </c>
      <c r="AE95" s="130">
        <v>0.38028528528528499</v>
      </c>
      <c r="AF95" s="130">
        <v>0.56379504504504496</v>
      </c>
      <c r="AG95" s="130">
        <v>0.75614864864864795</v>
      </c>
      <c r="AH95" s="130">
        <v>0.98166666666666602</v>
      </c>
      <c r="AI95" s="130">
        <v>1.2925277777777799</v>
      </c>
      <c r="AJ95" s="130">
        <v>1.68607882882883</v>
      </c>
      <c r="AK95" s="130">
        <v>1.68607882882883</v>
      </c>
      <c r="AL95" s="130">
        <v>2.0691499249249201</v>
      </c>
      <c r="AM95" s="130">
        <v>2.1399006756756802</v>
      </c>
      <c r="AN95" s="130">
        <v>2.71253956456456</v>
      </c>
      <c r="AO95" s="130">
        <v>3.3143631381381402</v>
      </c>
      <c r="AP95" s="130">
        <v>4.0351364114114103</v>
      </c>
      <c r="AQ95" s="130">
        <v>5.5869999999999997</v>
      </c>
      <c r="AR95" s="130">
        <v>7.4029999999999996</v>
      </c>
      <c r="AS95" s="130">
        <v>9.3019999999999996</v>
      </c>
      <c r="AT95" s="130">
        <v>11.641999999999999</v>
      </c>
      <c r="AU95" s="130">
        <v>14.295</v>
      </c>
      <c r="AV95" s="130">
        <v>17.137</v>
      </c>
      <c r="AW95" s="130">
        <v>19.936</v>
      </c>
      <c r="AX95" s="130">
        <v>22.478000000000002</v>
      </c>
      <c r="AY95" s="130">
        <v>24.675999999999998</v>
      </c>
      <c r="AZ95" s="130">
        <v>25.818000000000001</v>
      </c>
      <c r="BA95" s="130">
        <v>24.8168457331189</v>
      </c>
      <c r="BB95" s="130">
        <v>24.908186236948101</v>
      </c>
      <c r="BC95" s="130">
        <v>27.224090073096601</v>
      </c>
      <c r="BD95" s="130">
        <v>29.6670943244103</v>
      </c>
      <c r="BE95" s="131">
        <v>32.0981768173327</v>
      </c>
      <c r="BF95" s="132">
        <v>7.8989284580353702E-2</v>
      </c>
      <c r="BG95" s="132">
        <v>9.8056638130741905E-2</v>
      </c>
      <c r="BH95" s="132">
        <v>4.5850041676087597E-2</v>
      </c>
    </row>
    <row r="96" spans="1:60">
      <c r="A96" s="136" t="s">
        <v>339</v>
      </c>
      <c r="B96" s="130">
        <v>0</v>
      </c>
      <c r="C96" s="130">
        <v>0</v>
      </c>
      <c r="D96" s="130">
        <v>0</v>
      </c>
      <c r="E96" s="130">
        <v>0</v>
      </c>
      <c r="F96" s="130">
        <v>0</v>
      </c>
      <c r="G96" s="130">
        <v>0</v>
      </c>
      <c r="H96" s="130">
        <v>0</v>
      </c>
      <c r="I96" s="130">
        <v>0</v>
      </c>
      <c r="J96" s="130">
        <v>0</v>
      </c>
      <c r="K96" s="130">
        <v>0</v>
      </c>
      <c r="L96" s="130">
        <v>0</v>
      </c>
      <c r="M96" s="130">
        <v>0</v>
      </c>
      <c r="N96" s="130">
        <v>0</v>
      </c>
      <c r="O96" s="130">
        <v>0</v>
      </c>
      <c r="P96" s="130">
        <v>0</v>
      </c>
      <c r="Q96" s="130">
        <v>0</v>
      </c>
      <c r="R96" s="130">
        <v>0</v>
      </c>
      <c r="S96" s="130">
        <v>0</v>
      </c>
      <c r="T96" s="130">
        <v>0</v>
      </c>
      <c r="U96" s="130">
        <v>0</v>
      </c>
      <c r="V96" s="130">
        <v>0</v>
      </c>
      <c r="W96" s="130">
        <v>0</v>
      </c>
      <c r="X96" s="130">
        <v>0</v>
      </c>
      <c r="Y96" s="130">
        <v>0</v>
      </c>
      <c r="Z96" s="130">
        <v>0</v>
      </c>
      <c r="AA96" s="130">
        <v>1.1274200000000001</v>
      </c>
      <c r="AB96" s="130">
        <v>1.0514600000000001</v>
      </c>
      <c r="AC96" s="130">
        <v>1.0857399999999999</v>
      </c>
      <c r="AD96" s="130">
        <v>1.0919700000000001</v>
      </c>
      <c r="AE96" s="130">
        <v>1.6039099999999999</v>
      </c>
      <c r="AF96" s="130">
        <v>2.2125300000000001</v>
      </c>
      <c r="AG96" s="130">
        <v>2.34287</v>
      </c>
      <c r="AH96" s="130">
        <v>2.72838</v>
      </c>
      <c r="AI96" s="130">
        <v>3.2865000000000002</v>
      </c>
      <c r="AJ96" s="130">
        <v>3.9407299999999998</v>
      </c>
      <c r="AK96" s="130">
        <v>4.8723999999999998</v>
      </c>
      <c r="AL96" s="130">
        <v>6.0346000000000002</v>
      </c>
      <c r="AM96" s="130">
        <v>6.2432999999999996</v>
      </c>
      <c r="AN96" s="130">
        <v>6.3018999999999998</v>
      </c>
      <c r="AO96" s="130">
        <v>6.6656000000000004</v>
      </c>
      <c r="AP96" s="130">
        <v>6.6150000000000002</v>
      </c>
      <c r="AQ96" s="130">
        <v>6.6740000000000004</v>
      </c>
      <c r="AR96" s="130">
        <v>7.0389999999999997</v>
      </c>
      <c r="AS96" s="130">
        <v>8.3365950000000009</v>
      </c>
      <c r="AT96" s="130">
        <v>9.3265449999999994</v>
      </c>
      <c r="AU96" s="130">
        <v>9.4042899999999996</v>
      </c>
      <c r="AV96" s="130">
        <v>9.4798899999999993</v>
      </c>
      <c r="AW96" s="130">
        <v>9.5507150000000003</v>
      </c>
      <c r="AX96" s="130">
        <v>9.5057500000000008</v>
      </c>
      <c r="AY96" s="130">
        <v>10.159084999999999</v>
      </c>
      <c r="AZ96" s="130">
        <v>10.287644999999999</v>
      </c>
      <c r="BA96" s="130">
        <v>10.950965</v>
      </c>
      <c r="BB96" s="130">
        <v>13.059049999999999</v>
      </c>
      <c r="BC96" s="130">
        <v>14.33001</v>
      </c>
      <c r="BD96" s="130">
        <v>14.346</v>
      </c>
      <c r="BE96" s="131">
        <v>15.88226164444</v>
      </c>
      <c r="BF96" s="132">
        <v>0.10406158420058099</v>
      </c>
      <c r="BG96" s="132">
        <v>4.4001213927136199E-2</v>
      </c>
      <c r="BH96" s="132">
        <v>2.26867202599145E-2</v>
      </c>
    </row>
    <row r="97" spans="1:60">
      <c r="A97" s="136" t="s">
        <v>340</v>
      </c>
      <c r="B97" s="130">
        <v>0</v>
      </c>
      <c r="C97" s="130">
        <v>0</v>
      </c>
      <c r="D97" s="130">
        <v>0</v>
      </c>
      <c r="E97" s="130">
        <v>0</v>
      </c>
      <c r="F97" s="130">
        <v>0</v>
      </c>
      <c r="G97" s="130">
        <v>0.242704</v>
      </c>
      <c r="H97" s="130">
        <v>0.23561099999999999</v>
      </c>
      <c r="I97" s="130">
        <v>0.24859100000000001</v>
      </c>
      <c r="J97" s="130">
        <v>0.253998</v>
      </c>
      <c r="K97" s="130">
        <v>0.30754700000000001</v>
      </c>
      <c r="L97" s="130">
        <v>0.37850699999999998</v>
      </c>
      <c r="M97" s="130">
        <v>0.36755300000000002</v>
      </c>
      <c r="N97" s="130">
        <v>0.53377399999999997</v>
      </c>
      <c r="O97" s="130">
        <v>0.82764400000000005</v>
      </c>
      <c r="P97" s="130">
        <v>1.0997319999999999</v>
      </c>
      <c r="Q97" s="130">
        <v>1.09144</v>
      </c>
      <c r="R97" s="130">
        <v>1.1365270000000001</v>
      </c>
      <c r="S97" s="130">
        <v>9.8707670000000007</v>
      </c>
      <c r="T97" s="130">
        <v>11.030233000000001</v>
      </c>
      <c r="U97" s="130">
        <v>12.119023</v>
      </c>
      <c r="V97" s="130">
        <v>12.699479</v>
      </c>
      <c r="W97" s="130">
        <v>13.803359</v>
      </c>
      <c r="X97" s="130">
        <v>14.792468</v>
      </c>
      <c r="Y97" s="130">
        <v>15.986553000000001</v>
      </c>
      <c r="Z97" s="130">
        <v>17.046979</v>
      </c>
      <c r="AA97" s="130">
        <v>11.340126</v>
      </c>
      <c r="AB97" s="130">
        <v>11.650857</v>
      </c>
      <c r="AC97" s="130">
        <v>11.850116999999999</v>
      </c>
      <c r="AD97" s="130">
        <v>11.559372</v>
      </c>
      <c r="AE97" s="130">
        <v>13.472534</v>
      </c>
      <c r="AF97" s="130">
        <v>14.295146000000001</v>
      </c>
      <c r="AG97" s="130">
        <v>15.247687000000001</v>
      </c>
      <c r="AH97" s="130">
        <v>16.437626999999999</v>
      </c>
      <c r="AI97" s="130">
        <v>16.172629000000001</v>
      </c>
      <c r="AJ97" s="130">
        <v>16.486809999999998</v>
      </c>
      <c r="AK97" s="130">
        <v>16.111082</v>
      </c>
      <c r="AL97" s="130">
        <v>16.028739999999999</v>
      </c>
      <c r="AM97" s="130">
        <v>16.939309999999999</v>
      </c>
      <c r="AN97" s="130">
        <v>17.876465</v>
      </c>
      <c r="AO97" s="130">
        <v>18.053456000000001</v>
      </c>
      <c r="AP97" s="130">
        <v>21.686</v>
      </c>
      <c r="AQ97" s="130">
        <v>21.527999999999999</v>
      </c>
      <c r="AR97" s="130">
        <v>22.198</v>
      </c>
      <c r="AS97" s="130">
        <v>21.292999999999999</v>
      </c>
      <c r="AT97" s="130">
        <v>20.325751</v>
      </c>
      <c r="AU97" s="130">
        <v>21.827082999999998</v>
      </c>
      <c r="AV97" s="130">
        <v>21.105194000000001</v>
      </c>
      <c r="AW97" s="130">
        <v>22.1299815</v>
      </c>
      <c r="AX97" s="130">
        <v>23.176701469699999</v>
      </c>
      <c r="AY97" s="130">
        <v>23.627680754250001</v>
      </c>
      <c r="AZ97" s="130">
        <v>28.48517468655</v>
      </c>
      <c r="BA97" s="130">
        <v>23.670852935676201</v>
      </c>
      <c r="BB97" s="130">
        <v>27.389728596648499</v>
      </c>
      <c r="BC97" s="130">
        <v>30.131918119264</v>
      </c>
      <c r="BD97" s="130">
        <v>32.156211984598499</v>
      </c>
      <c r="BE97" s="131">
        <v>34.870568051008298</v>
      </c>
      <c r="BF97" s="132">
        <v>8.1448688407969094E-2</v>
      </c>
      <c r="BG97" s="132">
        <v>4.6940084796229603E-2</v>
      </c>
      <c r="BH97" s="132">
        <v>4.9810212196981597E-2</v>
      </c>
    </row>
    <row r="98" spans="1:60">
      <c r="A98" s="136" t="s">
        <v>341</v>
      </c>
      <c r="B98" s="130">
        <v>0</v>
      </c>
      <c r="C98" s="130">
        <v>0</v>
      </c>
      <c r="D98" s="130">
        <v>0</v>
      </c>
      <c r="E98" s="130">
        <v>0</v>
      </c>
      <c r="F98" s="130">
        <v>0</v>
      </c>
      <c r="G98" s="130">
        <v>0</v>
      </c>
      <c r="H98" s="130">
        <v>0</v>
      </c>
      <c r="I98" s="130">
        <v>0</v>
      </c>
      <c r="J98" s="130">
        <v>0</v>
      </c>
      <c r="K98" s="130">
        <v>0</v>
      </c>
      <c r="L98" s="130">
        <v>0</v>
      </c>
      <c r="M98" s="130">
        <v>0</v>
      </c>
      <c r="N98" s="130">
        <v>0</v>
      </c>
      <c r="O98" s="130">
        <v>0</v>
      </c>
      <c r="P98" s="130">
        <v>0</v>
      </c>
      <c r="Q98" s="130">
        <v>0</v>
      </c>
      <c r="R98" s="130">
        <v>0</v>
      </c>
      <c r="S98" s="130">
        <v>0</v>
      </c>
      <c r="T98" s="130">
        <v>0</v>
      </c>
      <c r="U98" s="130">
        <v>0</v>
      </c>
      <c r="V98" s="130">
        <v>0</v>
      </c>
      <c r="W98" s="130">
        <v>0</v>
      </c>
      <c r="X98" s="130">
        <v>0</v>
      </c>
      <c r="Y98" s="130">
        <v>0</v>
      </c>
      <c r="Z98" s="130">
        <v>0</v>
      </c>
      <c r="AA98" s="130">
        <v>0</v>
      </c>
      <c r="AB98" s="130">
        <v>0</v>
      </c>
      <c r="AC98" s="130">
        <v>0</v>
      </c>
      <c r="AD98" s="130">
        <v>0</v>
      </c>
      <c r="AE98" s="130">
        <v>0</v>
      </c>
      <c r="AF98" s="130">
        <v>0</v>
      </c>
      <c r="AG98" s="130">
        <v>0</v>
      </c>
      <c r="AH98" s="130">
        <v>0</v>
      </c>
      <c r="AI98" s="130">
        <v>0</v>
      </c>
      <c r="AJ98" s="130">
        <v>0</v>
      </c>
      <c r="AK98" s="130">
        <v>0.57090300000000005</v>
      </c>
      <c r="AL98" s="130">
        <v>0.57409399999999999</v>
      </c>
      <c r="AM98" s="130">
        <v>0.40439999999999998</v>
      </c>
      <c r="AN98" s="130">
        <v>0.41649999999999998</v>
      </c>
      <c r="AO98" s="130">
        <v>0.57635999999999998</v>
      </c>
      <c r="AP98" s="130">
        <v>0.59250000000000003</v>
      </c>
      <c r="AQ98" s="130">
        <v>0.62396399999999996</v>
      </c>
      <c r="AR98" s="130">
        <v>0.75977300000000003</v>
      </c>
      <c r="AS98" s="130">
        <v>0.79676100000000005</v>
      </c>
      <c r="AT98" s="130">
        <v>1.3933679999999999</v>
      </c>
      <c r="AU98" s="130">
        <v>1.2629545</v>
      </c>
      <c r="AV98" s="130">
        <v>1.5375349</v>
      </c>
      <c r="AW98" s="130">
        <v>1.5016624000000001</v>
      </c>
      <c r="AX98" s="130">
        <v>1.1035900000000001</v>
      </c>
      <c r="AY98" s="130">
        <v>0.69299999999999995</v>
      </c>
      <c r="AZ98" s="130">
        <v>0.751</v>
      </c>
      <c r="BA98" s="130">
        <v>0.76</v>
      </c>
      <c r="BB98" s="130">
        <v>0.76500000000000001</v>
      </c>
      <c r="BC98" s="130">
        <v>1.351</v>
      </c>
      <c r="BD98" s="130">
        <v>1.9064197951716899</v>
      </c>
      <c r="BE98" s="131">
        <v>1.92440137592421</v>
      </c>
      <c r="BF98" s="132">
        <v>6.6741089911652703E-3</v>
      </c>
      <c r="BG98" s="132">
        <v>3.1846916399510303E-2</v>
      </c>
      <c r="BH98" s="132">
        <v>2.7488752333123001E-3</v>
      </c>
    </row>
    <row r="99" spans="1:60">
      <c r="A99" s="136" t="s">
        <v>342</v>
      </c>
      <c r="B99" s="130">
        <v>1.3480000000000001</v>
      </c>
      <c r="C99" s="130">
        <v>1.359</v>
      </c>
      <c r="D99" s="130">
        <v>1.1339999999999999</v>
      </c>
      <c r="E99" s="130">
        <v>1.2949999999999999</v>
      </c>
      <c r="F99" s="130">
        <v>1.327</v>
      </c>
      <c r="G99" s="130">
        <v>1.2729999999999999</v>
      </c>
      <c r="H99" s="130">
        <v>1.256</v>
      </c>
      <c r="I99" s="130">
        <v>1.2569999999999999</v>
      </c>
      <c r="J99" s="130">
        <v>1.2430000000000001</v>
      </c>
      <c r="K99" s="130">
        <v>1.75972210526316</v>
      </c>
      <c r="L99" s="130">
        <v>1.7868273684210501</v>
      </c>
      <c r="M99" s="130">
        <v>1.7355115789473701</v>
      </c>
      <c r="N99" s="130">
        <v>1.65866947368421</v>
      </c>
      <c r="O99" s="130">
        <v>1.6818273684210501</v>
      </c>
      <c r="P99" s="130">
        <v>1.55824842105263</v>
      </c>
      <c r="Q99" s="130">
        <v>1.6521431578947401</v>
      </c>
      <c r="R99" s="130">
        <v>1.6192484210526299</v>
      </c>
      <c r="S99" s="130">
        <v>1.6489852631578901</v>
      </c>
      <c r="T99" s="130">
        <v>1.66704842105263</v>
      </c>
      <c r="U99" s="130">
        <v>1.8190957894736799</v>
      </c>
      <c r="V99" s="130">
        <v>1.69087263157895</v>
      </c>
      <c r="W99" s="130">
        <v>1.7636989473684199</v>
      </c>
      <c r="X99" s="130">
        <v>1.75856473684211</v>
      </c>
      <c r="Y99" s="130">
        <v>1.76794736842105</v>
      </c>
      <c r="Z99" s="130">
        <v>2.26091578947368</v>
      </c>
      <c r="AA99" s="130">
        <v>2.6085368421052602</v>
      </c>
      <c r="AB99" s="130">
        <v>2.7851684210526302</v>
      </c>
      <c r="AC99" s="130">
        <v>2.7611052631578898</v>
      </c>
      <c r="AD99" s="130">
        <v>2.8832105263157901</v>
      </c>
      <c r="AE99" s="130">
        <v>2.7366315789473701</v>
      </c>
      <c r="AF99" s="130">
        <v>2.6816300000000002</v>
      </c>
      <c r="AG99" s="130">
        <v>2.6254970526315802</v>
      </c>
      <c r="AH99" s="130">
        <v>2.71738421052632</v>
      </c>
      <c r="AI99" s="130">
        <v>3.0854571578947398</v>
      </c>
      <c r="AJ99" s="130">
        <v>3.3090652631578901</v>
      </c>
      <c r="AK99" s="130">
        <v>3.4793747368421002</v>
      </c>
      <c r="AL99" s="130">
        <v>3.3049578947368401</v>
      </c>
      <c r="AM99" s="130">
        <v>3.1758720305263202</v>
      </c>
      <c r="AN99" s="130">
        <v>3.10910517497976</v>
      </c>
      <c r="AO99" s="130">
        <v>3.2140287474493898</v>
      </c>
      <c r="AP99" s="130">
        <v>3.6287335431578902</v>
      </c>
      <c r="AQ99" s="130">
        <v>3.8889099294736802</v>
      </c>
      <c r="AR99" s="130">
        <v>4.0825572905263199</v>
      </c>
      <c r="AS99" s="130">
        <v>4.7296992579211299</v>
      </c>
      <c r="AT99" s="130">
        <v>5.4187748474736797</v>
      </c>
      <c r="AU99" s="130">
        <v>6.4430717496789498</v>
      </c>
      <c r="AV99" s="130">
        <v>6.7905367726315804</v>
      </c>
      <c r="AW99" s="130">
        <v>6.8788735626373496</v>
      </c>
      <c r="AX99" s="130">
        <v>7.2171657144897301</v>
      </c>
      <c r="AY99" s="130">
        <v>7.9883193373155299</v>
      </c>
      <c r="AZ99" s="130">
        <v>8.5762320144868394</v>
      </c>
      <c r="BA99" s="130">
        <v>8.5636069267993609</v>
      </c>
      <c r="BB99" s="130">
        <v>8.5716437101901501</v>
      </c>
      <c r="BC99" s="130">
        <v>8.5087994633193507</v>
      </c>
      <c r="BD99" s="130">
        <v>8.5900201599547099</v>
      </c>
      <c r="BE99" s="131">
        <v>8.6158237888689104</v>
      </c>
      <c r="BF99" s="132">
        <v>2.6346000552646099E-4</v>
      </c>
      <c r="BG99" s="132">
        <v>4.7150990068316502E-2</v>
      </c>
      <c r="BH99" s="132">
        <v>1.23071127074155E-2</v>
      </c>
    </row>
    <row r="100" spans="1:60">
      <c r="A100" s="136" t="s">
        <v>343</v>
      </c>
      <c r="B100" s="130">
        <v>0</v>
      </c>
      <c r="C100" s="130">
        <v>0</v>
      </c>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30">
        <v>0</v>
      </c>
      <c r="X100" s="130">
        <v>0</v>
      </c>
      <c r="Y100" s="130">
        <v>0</v>
      </c>
      <c r="Z100" s="130">
        <v>0</v>
      </c>
      <c r="AA100" s="130">
        <v>0</v>
      </c>
      <c r="AB100" s="130">
        <v>0</v>
      </c>
      <c r="AC100" s="130">
        <v>0</v>
      </c>
      <c r="AD100" s="130">
        <v>0</v>
      </c>
      <c r="AE100" s="130">
        <v>0</v>
      </c>
      <c r="AF100" s="130">
        <v>0</v>
      </c>
      <c r="AG100" s="130">
        <v>0</v>
      </c>
      <c r="AH100" s="130">
        <v>0</v>
      </c>
      <c r="AI100" s="130">
        <v>0</v>
      </c>
      <c r="AJ100" s="130">
        <v>0</v>
      </c>
      <c r="AK100" s="130">
        <v>0.92669999999999997</v>
      </c>
      <c r="AL100" s="130">
        <v>0.87209999999999999</v>
      </c>
      <c r="AM100" s="130">
        <v>0.96079999999999999</v>
      </c>
      <c r="AN100" s="130">
        <v>1.0410999999999999</v>
      </c>
      <c r="AO100" s="130">
        <v>1.0764</v>
      </c>
      <c r="AP100" s="130">
        <v>0</v>
      </c>
      <c r="AQ100" s="130">
        <v>0</v>
      </c>
      <c r="AR100" s="130">
        <v>0</v>
      </c>
      <c r="AS100" s="130">
        <v>0</v>
      </c>
      <c r="AT100" s="130">
        <v>0</v>
      </c>
      <c r="AU100" s="130">
        <v>0</v>
      </c>
      <c r="AV100" s="130">
        <v>0</v>
      </c>
      <c r="AW100" s="130">
        <v>0</v>
      </c>
      <c r="AX100" s="130">
        <v>0</v>
      </c>
      <c r="AY100" s="130">
        <v>0</v>
      </c>
      <c r="AZ100" s="130">
        <v>7.9676066470038096E-2</v>
      </c>
      <c r="BA100" s="130">
        <v>0.53225571663859805</v>
      </c>
      <c r="BB100" s="130">
        <v>1.0753147343267899</v>
      </c>
      <c r="BC100" s="130">
        <v>1.0303783326713201</v>
      </c>
      <c r="BD100" s="130">
        <v>0.61805323093276598</v>
      </c>
      <c r="BE100" s="131">
        <v>0.63427933592264996</v>
      </c>
      <c r="BF100" s="132">
        <v>2.34496004785043E-2</v>
      </c>
      <c r="BG100" s="132">
        <v>0</v>
      </c>
      <c r="BH100" s="132">
        <v>9.0602448082443003E-4</v>
      </c>
    </row>
    <row r="101" spans="1:60">
      <c r="A101" s="136" t="s">
        <v>344</v>
      </c>
      <c r="B101" s="130">
        <v>0</v>
      </c>
      <c r="C101" s="130">
        <v>0</v>
      </c>
      <c r="D101" s="130">
        <v>0</v>
      </c>
      <c r="E101" s="130">
        <v>0</v>
      </c>
      <c r="F101" s="130">
        <v>0</v>
      </c>
      <c r="G101" s="130">
        <v>0</v>
      </c>
      <c r="H101" s="130">
        <v>0</v>
      </c>
      <c r="I101" s="130">
        <v>0</v>
      </c>
      <c r="J101" s="130">
        <v>0</v>
      </c>
      <c r="K101" s="130">
        <v>0</v>
      </c>
      <c r="L101" s="130">
        <v>0</v>
      </c>
      <c r="M101" s="130">
        <v>0</v>
      </c>
      <c r="N101" s="130">
        <v>1E-3</v>
      </c>
      <c r="O101" s="130">
        <v>3.0000000000000001E-3</v>
      </c>
      <c r="P101" s="130">
        <v>0.63693999999999995</v>
      </c>
      <c r="Q101" s="130">
        <v>2.0448499999999998</v>
      </c>
      <c r="R101" s="130">
        <v>3.9121899999999998</v>
      </c>
      <c r="S101" s="130">
        <v>3.9078599999999999</v>
      </c>
      <c r="T101" s="130">
        <v>4.9349800000000004</v>
      </c>
      <c r="U101" s="130">
        <v>5.35846</v>
      </c>
      <c r="V101" s="130">
        <v>5.9421799999999996</v>
      </c>
      <c r="W101" s="130">
        <v>5.5732999999999997</v>
      </c>
      <c r="X101" s="130">
        <v>4.8959700000000002</v>
      </c>
      <c r="Y101" s="130">
        <v>5.2229099999999997</v>
      </c>
      <c r="Z101" s="130">
        <v>5.7016600000000004</v>
      </c>
      <c r="AA101" s="130">
        <v>5.8957600000000001</v>
      </c>
      <c r="AB101" s="130">
        <v>5.758</v>
      </c>
      <c r="AC101" s="130">
        <v>5.7</v>
      </c>
      <c r="AD101" s="130">
        <v>5.6669999999999998</v>
      </c>
      <c r="AE101" s="130">
        <v>6.32</v>
      </c>
      <c r="AF101" s="130">
        <v>6.1349999999999998</v>
      </c>
      <c r="AG101" s="130">
        <v>6.5339999999999998</v>
      </c>
      <c r="AH101" s="130">
        <v>7.2370000000000001</v>
      </c>
      <c r="AI101" s="130">
        <v>8.9139999999999997</v>
      </c>
      <c r="AJ101" s="130">
        <v>10.593999999999999</v>
      </c>
      <c r="AK101" s="130">
        <v>11.625999999999999</v>
      </c>
      <c r="AL101" s="130">
        <v>10.442</v>
      </c>
      <c r="AM101" s="130">
        <v>10.242493</v>
      </c>
      <c r="AN101" s="130">
        <v>9.8224440000000008</v>
      </c>
      <c r="AO101" s="130">
        <v>10.281549999999999</v>
      </c>
      <c r="AP101" s="130">
        <v>9.9024429999999999</v>
      </c>
      <c r="AQ101" s="130">
        <v>10.465279000000001</v>
      </c>
      <c r="AR101" s="130">
        <v>10.214688000000001</v>
      </c>
      <c r="AS101" s="130">
        <v>10.72278</v>
      </c>
      <c r="AT101" s="130">
        <v>10.337557</v>
      </c>
      <c r="AU101" s="130">
        <v>9.9564219999999999</v>
      </c>
      <c r="AV101" s="130">
        <v>10.057604</v>
      </c>
      <c r="AW101" s="130">
        <v>10.432809000000001</v>
      </c>
      <c r="AX101" s="130">
        <v>9.8165709999999997</v>
      </c>
      <c r="AY101" s="130">
        <v>10.503812</v>
      </c>
      <c r="AZ101" s="130">
        <v>11.411149999999999</v>
      </c>
      <c r="BA101" s="130">
        <v>11.796309000000001</v>
      </c>
      <c r="BB101" s="130">
        <v>11.283225</v>
      </c>
      <c r="BC101" s="130">
        <v>11.5401274137768</v>
      </c>
      <c r="BD101" s="130">
        <v>11.731147</v>
      </c>
      <c r="BE101" s="131">
        <v>12.017830999999999</v>
      </c>
      <c r="BF101" s="132">
        <v>2.1638838570078801E-2</v>
      </c>
      <c r="BG101" s="132">
        <v>1.27266904191969E-2</v>
      </c>
      <c r="BH101" s="132">
        <v>1.7166646421756599E-2</v>
      </c>
    </row>
    <row r="102" spans="1:60">
      <c r="A102" s="136" t="s">
        <v>345</v>
      </c>
      <c r="B102" s="130">
        <v>0</v>
      </c>
      <c r="C102" s="130">
        <v>0</v>
      </c>
      <c r="D102" s="130">
        <v>0</v>
      </c>
      <c r="E102" s="130">
        <v>0</v>
      </c>
      <c r="F102" s="130">
        <v>0</v>
      </c>
      <c r="G102" s="130">
        <v>0</v>
      </c>
      <c r="H102" s="130">
        <v>0</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30">
        <v>8.5000000000000006E-2</v>
      </c>
      <c r="X102" s="130">
        <v>8.5000000000000006E-2</v>
      </c>
      <c r="Y102" s="130">
        <v>8.5000000000000006E-2</v>
      </c>
      <c r="Z102" s="130">
        <v>8.5000000000000006E-2</v>
      </c>
      <c r="AA102" s="130">
        <v>8.5000000000000006E-2</v>
      </c>
      <c r="AB102" s="130">
        <v>0.245</v>
      </c>
      <c r="AC102" s="130">
        <v>0.245</v>
      </c>
      <c r="AD102" s="130">
        <v>0.245</v>
      </c>
      <c r="AE102" s="130">
        <v>0.245</v>
      </c>
      <c r="AF102" s="130">
        <v>0.245</v>
      </c>
      <c r="AG102" s="130">
        <v>0.245</v>
      </c>
      <c r="AH102" s="130">
        <v>0.245</v>
      </c>
      <c r="AI102" s="130">
        <v>0.245</v>
      </c>
      <c r="AJ102" s="130">
        <v>0.245</v>
      </c>
      <c r="AK102" s="130">
        <v>0.245</v>
      </c>
      <c r="AL102" s="130">
        <v>0.47299999999999998</v>
      </c>
      <c r="AM102" s="130">
        <v>0.47299999999999998</v>
      </c>
      <c r="AN102" s="130">
        <v>0.495</v>
      </c>
      <c r="AO102" s="130">
        <v>0.47899999999999998</v>
      </c>
      <c r="AP102" s="130">
        <v>0.47765875000000002</v>
      </c>
      <c r="AQ102" s="130">
        <v>0.47376479999999999</v>
      </c>
      <c r="AR102" s="130">
        <v>0.49360920000000003</v>
      </c>
      <c r="AS102" s="130">
        <v>0.52088246250000003</v>
      </c>
      <c r="AT102" s="130">
        <v>0.52708211000000005</v>
      </c>
      <c r="AU102" s="130">
        <v>0.58715821499999998</v>
      </c>
      <c r="AV102" s="130">
        <v>0.60518473500000003</v>
      </c>
      <c r="AW102" s="130">
        <v>0.63571347</v>
      </c>
      <c r="AX102" s="130">
        <v>0.70571307183867904</v>
      </c>
      <c r="AY102" s="130">
        <v>0.74145048149695103</v>
      </c>
      <c r="AZ102" s="130">
        <v>0.812286066509875</v>
      </c>
      <c r="BA102" s="130">
        <v>0.801526082021217</v>
      </c>
      <c r="BB102" s="130">
        <v>0.77486811621104401</v>
      </c>
      <c r="BC102" s="130">
        <v>0.762494014809037</v>
      </c>
      <c r="BD102" s="130">
        <v>0.76027693116676198</v>
      </c>
      <c r="BE102" s="131">
        <v>0.67939768046447802</v>
      </c>
      <c r="BF102" s="132">
        <v>-0.108822884301895</v>
      </c>
      <c r="BG102" s="132">
        <v>3.7311884684946103E-2</v>
      </c>
      <c r="BH102" s="132">
        <v>9.7047293811131996E-4</v>
      </c>
    </row>
    <row r="103" spans="1:60">
      <c r="A103" s="136" t="s">
        <v>346</v>
      </c>
      <c r="B103" s="130">
        <v>0</v>
      </c>
      <c r="C103" s="130">
        <v>0</v>
      </c>
      <c r="D103" s="130">
        <v>0</v>
      </c>
      <c r="E103" s="130">
        <v>0</v>
      </c>
      <c r="F103" s="130">
        <v>0</v>
      </c>
      <c r="G103" s="130">
        <v>0</v>
      </c>
      <c r="H103" s="130">
        <v>0</v>
      </c>
      <c r="I103" s="130">
        <v>0</v>
      </c>
      <c r="J103" s="130">
        <v>0</v>
      </c>
      <c r="K103" s="130">
        <v>0</v>
      </c>
      <c r="L103" s="130">
        <v>0</v>
      </c>
      <c r="M103" s="130">
        <v>0</v>
      </c>
      <c r="N103" s="130">
        <v>0</v>
      </c>
      <c r="O103" s="130">
        <v>0</v>
      </c>
      <c r="P103" s="130">
        <v>0</v>
      </c>
      <c r="Q103" s="130">
        <v>0</v>
      </c>
      <c r="R103" s="130">
        <v>0</v>
      </c>
      <c r="S103" s="130">
        <v>0</v>
      </c>
      <c r="T103" s="130">
        <v>0</v>
      </c>
      <c r="U103" s="130">
        <v>0</v>
      </c>
      <c r="V103" s="130">
        <v>0</v>
      </c>
      <c r="W103" s="130">
        <v>0</v>
      </c>
      <c r="X103" s="130">
        <v>0</v>
      </c>
      <c r="Y103" s="130">
        <v>0</v>
      </c>
      <c r="Z103" s="130">
        <v>0</v>
      </c>
      <c r="AA103" s="130">
        <v>0</v>
      </c>
      <c r="AB103" s="130">
        <v>0</v>
      </c>
      <c r="AC103" s="130">
        <v>0</v>
      </c>
      <c r="AD103" s="130">
        <v>0</v>
      </c>
      <c r="AE103" s="130">
        <v>0</v>
      </c>
      <c r="AF103" s="130">
        <v>0.25</v>
      </c>
      <c r="AG103" s="130">
        <v>0.40300000000000002</v>
      </c>
      <c r="AH103" s="130">
        <v>7.8E-2</v>
      </c>
      <c r="AI103" s="130">
        <v>5.8000000000000003E-2</v>
      </c>
      <c r="AJ103" s="130">
        <v>8.6999999999999994E-2</v>
      </c>
      <c r="AK103" s="130">
        <v>7.9000000000000001E-2</v>
      </c>
      <c r="AL103" s="130">
        <v>8.7999999999999995E-2</v>
      </c>
      <c r="AM103" s="130">
        <v>0.17899999999999999</v>
      </c>
      <c r="AN103" s="130">
        <v>0.188</v>
      </c>
      <c r="AO103" s="130">
        <v>0.29286921833099999</v>
      </c>
      <c r="AP103" s="130">
        <v>0.25981372895400001</v>
      </c>
      <c r="AQ103" s="130">
        <v>0.241290188952</v>
      </c>
      <c r="AR103" s="130">
        <v>0.38390424426999997</v>
      </c>
      <c r="AS103" s="130">
        <v>0.65307582544099996</v>
      </c>
      <c r="AT103" s="130">
        <v>0.53906450745094503</v>
      </c>
      <c r="AU103" s="130">
        <v>2.8883066394527899</v>
      </c>
      <c r="AV103" s="130">
        <v>5.8123050526054003</v>
      </c>
      <c r="AW103" s="130">
        <v>6.60188186573144</v>
      </c>
      <c r="AX103" s="130">
        <v>7.4062970000000004</v>
      </c>
      <c r="AY103" s="130">
        <v>10.993833361595</v>
      </c>
      <c r="AZ103" s="130">
        <v>11.996351251286001</v>
      </c>
      <c r="BA103" s="130">
        <v>12.130076303464</v>
      </c>
      <c r="BB103" s="130">
        <v>14.920127985000001</v>
      </c>
      <c r="BC103" s="130">
        <v>15.5036962475032</v>
      </c>
      <c r="BD103" s="130">
        <v>14.8510807661466</v>
      </c>
      <c r="BE103" s="131">
        <v>17.340249562821999</v>
      </c>
      <c r="BF103" s="132">
        <v>0.16441840860468199</v>
      </c>
      <c r="BG103" s="132">
        <v>0.39319443859783199</v>
      </c>
      <c r="BH103" s="132">
        <v>2.4769355893753699E-2</v>
      </c>
    </row>
    <row r="104" spans="1:60">
      <c r="A104" s="136" t="s">
        <v>347</v>
      </c>
      <c r="B104" s="130">
        <v>0</v>
      </c>
      <c r="C104" s="130">
        <v>0</v>
      </c>
      <c r="D104" s="130">
        <v>0</v>
      </c>
      <c r="E104" s="130">
        <v>0</v>
      </c>
      <c r="F104" s="130">
        <v>0</v>
      </c>
      <c r="G104" s="130">
        <v>0</v>
      </c>
      <c r="H104" s="130">
        <v>0</v>
      </c>
      <c r="I104" s="130">
        <v>0</v>
      </c>
      <c r="J104" s="130">
        <v>0</v>
      </c>
      <c r="K104" s="130">
        <v>0</v>
      </c>
      <c r="L104" s="130">
        <v>0</v>
      </c>
      <c r="M104" s="130">
        <v>0</v>
      </c>
      <c r="N104" s="130">
        <v>0</v>
      </c>
      <c r="O104" s="130">
        <v>0</v>
      </c>
      <c r="P104" s="130">
        <v>0</v>
      </c>
      <c r="Q104" s="130">
        <v>0</v>
      </c>
      <c r="R104" s="130">
        <v>0</v>
      </c>
      <c r="S104" s="130">
        <v>0</v>
      </c>
      <c r="T104" s="130">
        <v>0</v>
      </c>
      <c r="U104" s="130">
        <v>0</v>
      </c>
      <c r="V104" s="130">
        <v>0</v>
      </c>
      <c r="W104" s="130">
        <v>0</v>
      </c>
      <c r="X104" s="130">
        <v>0</v>
      </c>
      <c r="Y104" s="130">
        <v>0</v>
      </c>
      <c r="Z104" s="130">
        <v>0</v>
      </c>
      <c r="AA104" s="130">
        <v>0</v>
      </c>
      <c r="AB104" s="130">
        <v>0</v>
      </c>
      <c r="AC104" s="130">
        <v>0</v>
      </c>
      <c r="AD104" s="130">
        <v>0</v>
      </c>
      <c r="AE104" s="130">
        <v>0</v>
      </c>
      <c r="AF104" s="130">
        <v>0</v>
      </c>
      <c r="AG104" s="130">
        <v>0</v>
      </c>
      <c r="AH104" s="130">
        <v>0</v>
      </c>
      <c r="AI104" s="130">
        <v>0</v>
      </c>
      <c r="AJ104" s="130">
        <v>0</v>
      </c>
      <c r="AK104" s="130">
        <v>0</v>
      </c>
      <c r="AL104" s="130">
        <v>0</v>
      </c>
      <c r="AM104" s="130">
        <v>0</v>
      </c>
      <c r="AN104" s="130">
        <v>0</v>
      </c>
      <c r="AO104" s="130">
        <v>1.2E-4</v>
      </c>
      <c r="AP104" s="130">
        <v>2.2799999999999999E-3</v>
      </c>
      <c r="AQ104" s="130">
        <v>1.7799999999999999E-3</v>
      </c>
      <c r="AR104" s="130">
        <v>1.1000000000000001E-3</v>
      </c>
      <c r="AS104" s="130">
        <v>5.7200000000000003E-3</v>
      </c>
      <c r="AT104" s="130">
        <v>2.3009999999999999E-2</v>
      </c>
      <c r="AU104" s="130">
        <v>3.2509999999999997E-2</v>
      </c>
      <c r="AV104" s="130">
        <v>3.1626000000000001E-2</v>
      </c>
      <c r="AW104" s="130">
        <v>2.2172999999999998E-2</v>
      </c>
      <c r="AX104" s="130">
        <v>2.6388999999999999E-2</v>
      </c>
      <c r="AY104" s="130">
        <v>4.1392999999999999E-2</v>
      </c>
      <c r="AZ104" s="130">
        <v>5.731E-2</v>
      </c>
      <c r="BA104" s="130">
        <v>7.1959999999999996E-2</v>
      </c>
      <c r="BB104" s="130">
        <v>6.7000000000000004E-2</v>
      </c>
      <c r="BC104" s="130">
        <v>8.7099999999999997E-2</v>
      </c>
      <c r="BD104" s="130">
        <v>9.2725954447686706E-2</v>
      </c>
      <c r="BE104" s="131">
        <v>9.2725954447686706E-2</v>
      </c>
      <c r="BF104" s="132">
        <v>-2.7322404371584699E-3</v>
      </c>
      <c r="BG104" s="132">
        <v>0.14955159765867801</v>
      </c>
      <c r="BH104" s="132">
        <v>1.3245265922971899E-4</v>
      </c>
    </row>
    <row r="105" spans="1:60">
      <c r="A105" s="136" t="s">
        <v>348</v>
      </c>
      <c r="B105" s="130">
        <v>0</v>
      </c>
      <c r="C105" s="130">
        <v>0</v>
      </c>
      <c r="D105" s="130">
        <v>0</v>
      </c>
      <c r="E105" s="130">
        <v>0</v>
      </c>
      <c r="F105" s="130">
        <v>0</v>
      </c>
      <c r="G105" s="130">
        <v>0</v>
      </c>
      <c r="H105" s="130">
        <v>0</v>
      </c>
      <c r="I105" s="130">
        <v>0</v>
      </c>
      <c r="J105" s="130">
        <v>0</v>
      </c>
      <c r="K105" s="130">
        <v>0</v>
      </c>
      <c r="L105" s="130">
        <v>0</v>
      </c>
      <c r="M105" s="130">
        <v>0</v>
      </c>
      <c r="N105" s="130">
        <v>0</v>
      </c>
      <c r="O105" s="130">
        <v>0</v>
      </c>
      <c r="P105" s="130">
        <v>0</v>
      </c>
      <c r="Q105" s="130">
        <v>0</v>
      </c>
      <c r="R105" s="130">
        <v>0</v>
      </c>
      <c r="S105" s="130">
        <v>8.28249E-3</v>
      </c>
      <c r="T105" s="130">
        <v>4.5451449999999996E-3</v>
      </c>
      <c r="U105" s="130">
        <v>3.5059900000000001E-3</v>
      </c>
      <c r="V105" s="130">
        <v>2.9558800000000001E-3</v>
      </c>
      <c r="W105" s="130">
        <v>4.5320999999999998E-3</v>
      </c>
      <c r="X105" s="130">
        <v>2.8272000000000002E-3</v>
      </c>
      <c r="Y105" s="130">
        <v>3.10436E-3</v>
      </c>
      <c r="Z105" s="130">
        <v>0.31721423999999998</v>
      </c>
      <c r="AA105" s="130">
        <v>0.3461438</v>
      </c>
      <c r="AB105" s="130">
        <v>0.39452820199999999</v>
      </c>
      <c r="AC105" s="130">
        <v>0.42111908999999997</v>
      </c>
      <c r="AD105" s="130">
        <v>0.36348286000000002</v>
      </c>
      <c r="AE105" s="130">
        <v>0.38535519000000001</v>
      </c>
      <c r="AF105" s="130">
        <v>0.51678861499999995</v>
      </c>
      <c r="AG105" s="130">
        <v>0.59520045799999999</v>
      </c>
      <c r="AH105" s="130">
        <v>0.52026952199999998</v>
      </c>
      <c r="AI105" s="130">
        <v>0.61722684449999998</v>
      </c>
      <c r="AJ105" s="130">
        <v>0.75307758700000005</v>
      </c>
      <c r="AK105" s="130">
        <v>1.0581287895</v>
      </c>
      <c r="AL105" s="130">
        <v>1.364907839</v>
      </c>
      <c r="AM105" s="130">
        <v>1.7257151875000001</v>
      </c>
      <c r="AN105" s="130">
        <v>1.7891279775</v>
      </c>
      <c r="AO105" s="130">
        <v>1.8475166000000001</v>
      </c>
      <c r="AP105" s="130">
        <v>1.848429219</v>
      </c>
      <c r="AQ105" s="130">
        <v>1.8491781599999999</v>
      </c>
      <c r="AR105" s="130">
        <v>1.8822760085000001</v>
      </c>
      <c r="AS105" s="130">
        <v>1.815817719</v>
      </c>
      <c r="AT105" s="130">
        <v>1.7466864225000001</v>
      </c>
      <c r="AU105" s="130">
        <v>1.8329371990000001</v>
      </c>
      <c r="AV105" s="130">
        <v>1.8342044005</v>
      </c>
      <c r="AW105" s="130">
        <v>1.8343690610000001</v>
      </c>
      <c r="AX105" s="130">
        <v>1.8412041555000001</v>
      </c>
      <c r="AY105" s="130">
        <v>1.911959253</v>
      </c>
      <c r="AZ105" s="130">
        <v>1.9382989938599999</v>
      </c>
      <c r="BA105" s="130">
        <v>1.903696737</v>
      </c>
      <c r="BB105" s="130">
        <v>1.85819815</v>
      </c>
      <c r="BC105" s="130">
        <v>1.9646947305</v>
      </c>
      <c r="BD105" s="130">
        <v>1.980636367</v>
      </c>
      <c r="BE105" s="131">
        <v>1.9418111305000001</v>
      </c>
      <c r="BF105" s="132">
        <v>-2.2281087092690301E-2</v>
      </c>
      <c r="BG105" s="132">
        <v>1.26490986014554E-2</v>
      </c>
      <c r="BH105" s="132">
        <v>2.7737438723447702E-3</v>
      </c>
    </row>
    <row r="106" spans="1:60">
      <c r="A106" s="136" t="s">
        <v>349</v>
      </c>
      <c r="B106" s="130">
        <v>0</v>
      </c>
      <c r="C106" s="130">
        <v>0</v>
      </c>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0</v>
      </c>
      <c r="T106" s="130">
        <v>0</v>
      </c>
      <c r="U106" s="130">
        <v>0</v>
      </c>
      <c r="V106" s="130">
        <v>0</v>
      </c>
      <c r="W106" s="130">
        <v>0</v>
      </c>
      <c r="X106" s="130">
        <v>4.9199999999999999E-3</v>
      </c>
      <c r="Y106" s="130">
        <v>3.0190000000000002E-2</v>
      </c>
      <c r="Z106" s="130">
        <v>2.1569999999999999E-2</v>
      </c>
      <c r="AA106" s="130">
        <v>2.5009E-2</v>
      </c>
      <c r="AB106" s="130">
        <v>2.9666999999999999E-2</v>
      </c>
      <c r="AC106" s="130">
        <v>2.0861000000000001E-2</v>
      </c>
      <c r="AD106" s="130">
        <v>2.9429E-2</v>
      </c>
      <c r="AE106" s="130">
        <v>5.0763540000000003E-2</v>
      </c>
      <c r="AF106" s="130">
        <v>0.14274906000000001</v>
      </c>
      <c r="AG106" s="130">
        <v>0.20712080999999999</v>
      </c>
      <c r="AH106" s="130">
        <v>0.27350026500000002</v>
      </c>
      <c r="AI106" s="130">
        <v>0.30951109500000001</v>
      </c>
      <c r="AJ106" s="130">
        <v>0.44743328700000001</v>
      </c>
      <c r="AK106" s="130">
        <v>0.52689749100000005</v>
      </c>
      <c r="AL106" s="130">
        <v>0.62108783899999898</v>
      </c>
      <c r="AM106" s="130">
        <v>0.75240216699999996</v>
      </c>
      <c r="AN106" s="130">
        <v>1.231493312</v>
      </c>
      <c r="AO106" s="130">
        <v>1.8419178949999999</v>
      </c>
      <c r="AP106" s="130">
        <v>1.8562680389999999</v>
      </c>
      <c r="AQ106" s="130">
        <v>1.989577895</v>
      </c>
      <c r="AR106" s="130">
        <v>2.4194698539999999</v>
      </c>
      <c r="AS106" s="130">
        <v>2.1396862329999999</v>
      </c>
      <c r="AT106" s="130">
        <v>2.2522980260000001</v>
      </c>
      <c r="AU106" s="130">
        <v>3.3656134899999999</v>
      </c>
      <c r="AV106" s="130">
        <v>3.9790472590000001</v>
      </c>
      <c r="AW106" s="130">
        <v>4.6964019449999999</v>
      </c>
      <c r="AX106" s="130">
        <v>5.6263814887199999</v>
      </c>
      <c r="AY106" s="130">
        <v>6.7174631425299998</v>
      </c>
      <c r="AZ106" s="130">
        <v>7.3368323223400003</v>
      </c>
      <c r="BA106" s="130">
        <v>8.8165943415200001</v>
      </c>
      <c r="BB106" s="130">
        <v>9.2935699229999997</v>
      </c>
      <c r="BC106" s="130">
        <v>11.74623394</v>
      </c>
      <c r="BD106" s="130">
        <v>14.593663818717401</v>
      </c>
      <c r="BE106" s="131">
        <v>13.6921153480874</v>
      </c>
      <c r="BF106" s="132">
        <v>-6.4340157037878695E-2</v>
      </c>
      <c r="BG106" s="132">
        <v>0.205462898079877</v>
      </c>
      <c r="BH106" s="132">
        <v>1.95582466542027E-2</v>
      </c>
    </row>
    <row r="107" spans="1:60">
      <c r="A107" s="136" t="s">
        <v>350</v>
      </c>
      <c r="B107" s="130">
        <v>0</v>
      </c>
      <c r="C107" s="130">
        <v>0</v>
      </c>
      <c r="D107" s="130">
        <v>0</v>
      </c>
      <c r="E107" s="130">
        <v>0</v>
      </c>
      <c r="F107" s="130">
        <v>0</v>
      </c>
      <c r="G107" s="130">
        <v>0</v>
      </c>
      <c r="H107" s="130">
        <v>0</v>
      </c>
      <c r="I107" s="130">
        <v>0</v>
      </c>
      <c r="J107" s="130">
        <v>0</v>
      </c>
      <c r="K107" s="130">
        <v>0</v>
      </c>
      <c r="L107" s="130">
        <v>0</v>
      </c>
      <c r="M107" s="130">
        <v>0</v>
      </c>
      <c r="N107" s="130">
        <v>0</v>
      </c>
      <c r="O107" s="130">
        <v>0</v>
      </c>
      <c r="P107" s="130">
        <v>0</v>
      </c>
      <c r="Q107" s="130">
        <v>0</v>
      </c>
      <c r="R107" s="130">
        <v>0</v>
      </c>
      <c r="S107" s="130">
        <v>0</v>
      </c>
      <c r="T107" s="130">
        <v>0</v>
      </c>
      <c r="U107" s="130">
        <v>0</v>
      </c>
      <c r="V107" s="130">
        <v>0</v>
      </c>
      <c r="W107" s="130">
        <v>0</v>
      </c>
      <c r="X107" s="130">
        <v>0</v>
      </c>
      <c r="Y107" s="130">
        <v>0</v>
      </c>
      <c r="Z107" s="130">
        <v>0</v>
      </c>
      <c r="AA107" s="130">
        <v>0</v>
      </c>
      <c r="AB107" s="130">
        <v>0</v>
      </c>
      <c r="AC107" s="130">
        <v>0</v>
      </c>
      <c r="AD107" s="130">
        <v>0</v>
      </c>
      <c r="AE107" s="130">
        <v>0</v>
      </c>
      <c r="AF107" s="130">
        <v>0</v>
      </c>
      <c r="AG107" s="130">
        <v>0</v>
      </c>
      <c r="AH107" s="130">
        <v>0</v>
      </c>
      <c r="AI107" s="130">
        <v>0</v>
      </c>
      <c r="AJ107" s="130">
        <v>0</v>
      </c>
      <c r="AK107" s="130">
        <v>0</v>
      </c>
      <c r="AL107" s="130">
        <v>0</v>
      </c>
      <c r="AM107" s="130">
        <v>0</v>
      </c>
      <c r="AN107" s="130">
        <v>0</v>
      </c>
      <c r="AO107" s="130">
        <v>0</v>
      </c>
      <c r="AP107" s="130">
        <v>0.05</v>
      </c>
      <c r="AQ107" s="130">
        <v>6.5000000000000002E-2</v>
      </c>
      <c r="AR107" s="130">
        <v>7.9000000000000001E-2</v>
      </c>
      <c r="AS107" s="130">
        <v>5.5E-2</v>
      </c>
      <c r="AT107" s="130">
        <v>6.2E-2</v>
      </c>
      <c r="AU107" s="130">
        <v>5.5E-2</v>
      </c>
      <c r="AV107" s="130">
        <v>5.6000000000000001E-2</v>
      </c>
      <c r="AW107" s="130">
        <v>5.7000000000000002E-2</v>
      </c>
      <c r="AX107" s="130">
        <v>5.8000000000000003E-2</v>
      </c>
      <c r="AY107" s="130">
        <v>5.8999999999999997E-2</v>
      </c>
      <c r="AZ107" s="130">
        <v>7.0000000000000007E-2</v>
      </c>
      <c r="BA107" s="130">
        <v>6.8000000000000005E-2</v>
      </c>
      <c r="BB107" s="130">
        <v>7.6453999999999994E-2</v>
      </c>
      <c r="BC107" s="130">
        <v>7.6453999999999994E-2</v>
      </c>
      <c r="BD107" s="130">
        <v>4.3933556740077898E-4</v>
      </c>
      <c r="BE107" s="131">
        <v>4.0955229177511398E-4</v>
      </c>
      <c r="BF107" s="132">
        <v>-7.0338650570017494E-2</v>
      </c>
      <c r="BG107" s="132">
        <v>-0.39040630362265299</v>
      </c>
      <c r="BH107" s="132">
        <v>5.8501732834514801E-7</v>
      </c>
    </row>
    <row r="108" spans="1:60">
      <c r="A108" s="136" t="s">
        <v>351</v>
      </c>
      <c r="B108" s="130">
        <v>0</v>
      </c>
      <c r="C108" s="130">
        <v>0</v>
      </c>
      <c r="D108" s="130">
        <v>0</v>
      </c>
      <c r="E108" s="130">
        <v>0</v>
      </c>
      <c r="F108" s="130">
        <v>0</v>
      </c>
      <c r="G108" s="130">
        <v>0</v>
      </c>
      <c r="H108" s="130">
        <v>0</v>
      </c>
      <c r="I108" s="130">
        <v>0</v>
      </c>
      <c r="J108" s="130">
        <v>0</v>
      </c>
      <c r="K108" s="130">
        <v>0</v>
      </c>
      <c r="L108" s="130">
        <v>0</v>
      </c>
      <c r="M108" s="130">
        <v>0</v>
      </c>
      <c r="N108" s="130">
        <v>0</v>
      </c>
      <c r="O108" s="130">
        <v>0</v>
      </c>
      <c r="P108" s="130">
        <v>0</v>
      </c>
      <c r="Q108" s="130">
        <v>0</v>
      </c>
      <c r="R108" s="130">
        <v>0</v>
      </c>
      <c r="S108" s="130">
        <v>0</v>
      </c>
      <c r="T108" s="130">
        <v>0</v>
      </c>
      <c r="U108" s="130">
        <v>1.0526315789473699E-3</v>
      </c>
      <c r="V108" s="130">
        <v>0</v>
      </c>
      <c r="W108" s="130">
        <v>0</v>
      </c>
      <c r="X108" s="130">
        <v>0</v>
      </c>
      <c r="Y108" s="130">
        <v>0</v>
      </c>
      <c r="Z108" s="130">
        <v>0</v>
      </c>
      <c r="AA108" s="130">
        <v>4.4999999999999998E-2</v>
      </c>
      <c r="AB108" s="130">
        <v>4.4999999999999998E-2</v>
      </c>
      <c r="AC108" s="130">
        <v>0.02</v>
      </c>
      <c r="AD108" s="130">
        <v>0.02</v>
      </c>
      <c r="AE108" s="130">
        <v>0.02</v>
      </c>
      <c r="AF108" s="130">
        <v>0.02</v>
      </c>
      <c r="AG108" s="130">
        <v>0.02</v>
      </c>
      <c r="AH108" s="130">
        <v>0</v>
      </c>
      <c r="AI108" s="130">
        <v>0</v>
      </c>
      <c r="AJ108" s="130">
        <v>0</v>
      </c>
      <c r="AK108" s="130">
        <v>0</v>
      </c>
      <c r="AL108" s="130">
        <v>2.01170212765957E-2</v>
      </c>
      <c r="AM108" s="130">
        <v>2.5141426783479401E-2</v>
      </c>
      <c r="AN108" s="130">
        <v>3.3072426058889402E-2</v>
      </c>
      <c r="AO108" s="130">
        <v>3.90972267966537E-2</v>
      </c>
      <c r="AP108" s="130">
        <v>4.4902674395626098E-2</v>
      </c>
      <c r="AQ108" s="130">
        <v>4.7312473686117899E-2</v>
      </c>
      <c r="AR108" s="130">
        <v>4.0276999959230397E-2</v>
      </c>
      <c r="AS108" s="130">
        <v>3.7693999940872198E-2</v>
      </c>
      <c r="AT108" s="130">
        <v>4.7972999988555899E-2</v>
      </c>
      <c r="AU108" s="130">
        <v>5.5854999907016797E-2</v>
      </c>
      <c r="AV108" s="130">
        <v>6.8928013677120203E-2</v>
      </c>
      <c r="AW108" s="130">
        <v>7.3973999998092704E-2</v>
      </c>
      <c r="AX108" s="130">
        <v>9.0075772465393097E-2</v>
      </c>
      <c r="AY108" s="130">
        <v>0.100918983908447</v>
      </c>
      <c r="AZ108" s="130">
        <v>0.12912645298855599</v>
      </c>
      <c r="BA108" s="130">
        <v>0.134567562230789</v>
      </c>
      <c r="BB108" s="130">
        <v>0.17497303909301801</v>
      </c>
      <c r="BC108" s="130">
        <v>0.18674394804000899</v>
      </c>
      <c r="BD108" s="130">
        <v>0.25235394804000899</v>
      </c>
      <c r="BE108" s="131">
        <v>0.22550894804000901</v>
      </c>
      <c r="BF108" s="132">
        <v>-0.108819952610459</v>
      </c>
      <c r="BG108" s="132">
        <v>0.18059604111348301</v>
      </c>
      <c r="BH108" s="132">
        <v>3.2212404850302199E-4</v>
      </c>
    </row>
    <row r="109" spans="1:60" s="125" customFormat="1">
      <c r="A109" s="133" t="s">
        <v>352</v>
      </c>
      <c r="B109" s="134">
        <v>1.6439999999999999</v>
      </c>
      <c r="C109" s="134">
        <v>1.643</v>
      </c>
      <c r="D109" s="134">
        <v>1.4239999999999999</v>
      </c>
      <c r="E109" s="134">
        <v>1.577</v>
      </c>
      <c r="F109" s="134">
        <v>1.6080000000000001</v>
      </c>
      <c r="G109" s="134">
        <v>1.7767040000000001</v>
      </c>
      <c r="H109" s="134">
        <v>1.7546109999999999</v>
      </c>
      <c r="I109" s="134">
        <v>1.7855909999999999</v>
      </c>
      <c r="J109" s="134">
        <v>1.8349979999999999</v>
      </c>
      <c r="K109" s="134">
        <v>2.4962691052631598</v>
      </c>
      <c r="L109" s="134">
        <v>2.6543343684210501</v>
      </c>
      <c r="M109" s="134">
        <v>2.5870645789473699</v>
      </c>
      <c r="N109" s="134">
        <v>2.6224434736842102</v>
      </c>
      <c r="O109" s="134">
        <v>2.91747136842105</v>
      </c>
      <c r="P109" s="134">
        <v>3.7129204210526301</v>
      </c>
      <c r="Q109" s="134">
        <v>5.1734331578947401</v>
      </c>
      <c r="R109" s="134">
        <v>7.0719654210526297</v>
      </c>
      <c r="S109" s="134">
        <v>15.9518947531579</v>
      </c>
      <c r="T109" s="134">
        <v>18.067806566052599</v>
      </c>
      <c r="U109" s="134">
        <v>19.7421374110526</v>
      </c>
      <c r="V109" s="134">
        <v>20.7914875115789</v>
      </c>
      <c r="W109" s="134">
        <v>21.689890047368401</v>
      </c>
      <c r="X109" s="134">
        <v>22.009749936842098</v>
      </c>
      <c r="Y109" s="134">
        <v>23.826704728420999</v>
      </c>
      <c r="Z109" s="134">
        <v>26.243339029473699</v>
      </c>
      <c r="AA109" s="134">
        <v>22.334081978441599</v>
      </c>
      <c r="AB109" s="134">
        <v>22.838251944374001</v>
      </c>
      <c r="AC109" s="134">
        <v>23.0063342450498</v>
      </c>
      <c r="AD109" s="134">
        <v>22.898513935865299</v>
      </c>
      <c r="AE109" s="134">
        <v>26.370979594232701</v>
      </c>
      <c r="AF109" s="134">
        <v>30.902138720044999</v>
      </c>
      <c r="AG109" s="134">
        <v>31.456023969280199</v>
      </c>
      <c r="AH109" s="134">
        <v>34.937827664193001</v>
      </c>
      <c r="AI109" s="134">
        <v>37.541851875172497</v>
      </c>
      <c r="AJ109" s="134">
        <v>41.202694965986701</v>
      </c>
      <c r="AK109" s="134">
        <v>44.608064846170898</v>
      </c>
      <c r="AL109" s="134">
        <v>45.244254518938398</v>
      </c>
      <c r="AM109" s="134">
        <v>47.074134487485502</v>
      </c>
      <c r="AN109" s="134">
        <v>49.244547455103202</v>
      </c>
      <c r="AO109" s="134">
        <v>53.025528825715199</v>
      </c>
      <c r="AP109" s="134">
        <v>60.192165365918903</v>
      </c>
      <c r="AQ109" s="134">
        <v>64.500556447111805</v>
      </c>
      <c r="AR109" s="134">
        <v>71.134654597255604</v>
      </c>
      <c r="AS109" s="134">
        <v>78.970811497802998</v>
      </c>
      <c r="AT109" s="134">
        <v>87.289229913413195</v>
      </c>
      <c r="AU109" s="134">
        <v>99.388981793038795</v>
      </c>
      <c r="AV109" s="134">
        <v>108.74700513341401</v>
      </c>
      <c r="AW109" s="134">
        <v>117.627404804367</v>
      </c>
      <c r="AX109" s="134">
        <v>129.557481672714</v>
      </c>
      <c r="AY109" s="134">
        <v>148.077512314096</v>
      </c>
      <c r="AZ109" s="134">
        <v>165.557116849388</v>
      </c>
      <c r="BA109" s="134">
        <v>170.84741326642001</v>
      </c>
      <c r="BB109" s="134">
        <v>197.44442856090501</v>
      </c>
      <c r="BC109" s="134">
        <v>221.82575124279001</v>
      </c>
      <c r="BD109" s="134">
        <v>247.814646197748</v>
      </c>
      <c r="BE109" s="134">
        <v>279.07336291398599</v>
      </c>
      <c r="BF109" s="135">
        <v>0.123060608632533</v>
      </c>
      <c r="BG109" s="135">
        <v>0.10998377553436001</v>
      </c>
      <c r="BH109" s="135">
        <v>0.39863713733992201</v>
      </c>
    </row>
    <row r="110" spans="1:6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1"/>
      <c r="BF110" s="132"/>
      <c r="BG110" s="132"/>
      <c r="BH110" s="132"/>
    </row>
    <row r="111" spans="1:60" s="140" customFormat="1">
      <c r="A111" s="721" t="s">
        <v>353</v>
      </c>
      <c r="B111" s="727">
        <v>17.985232095652599</v>
      </c>
      <c r="C111" s="727">
        <v>19.806006895272901</v>
      </c>
      <c r="D111" s="727">
        <v>19.986570742647999</v>
      </c>
      <c r="E111" s="727">
        <v>22.1200450961759</v>
      </c>
      <c r="F111" s="727">
        <v>23.257964376537199</v>
      </c>
      <c r="G111" s="727">
        <v>25.693195986508599</v>
      </c>
      <c r="H111" s="727">
        <v>27.879168463284</v>
      </c>
      <c r="I111" s="727">
        <v>29.8771008197198</v>
      </c>
      <c r="J111" s="727">
        <v>32.084923820256599</v>
      </c>
      <c r="K111" s="727">
        <v>33.958813582513102</v>
      </c>
      <c r="L111" s="727">
        <v>34.483678627631797</v>
      </c>
      <c r="M111" s="727">
        <v>38.460955869346201</v>
      </c>
      <c r="N111" s="727">
        <v>40.562557227460204</v>
      </c>
      <c r="O111" s="727">
        <v>42.967477840818603</v>
      </c>
      <c r="P111" s="727">
        <v>46.169328818744901</v>
      </c>
      <c r="Q111" s="727">
        <v>49.385363849620099</v>
      </c>
      <c r="R111" s="727">
        <v>53.154542483501203</v>
      </c>
      <c r="S111" s="727">
        <v>61.370556906109599</v>
      </c>
      <c r="T111" s="727">
        <v>68.017932882438004</v>
      </c>
      <c r="U111" s="727">
        <v>76.009218296675698</v>
      </c>
      <c r="V111" s="727">
        <v>77.792231876345298</v>
      </c>
      <c r="W111" s="727">
        <v>85.579133148715499</v>
      </c>
      <c r="X111" s="727">
        <v>91.642854544668197</v>
      </c>
      <c r="Y111" s="727">
        <v>94.280727633517103</v>
      </c>
      <c r="Z111" s="727">
        <v>104.348289063617</v>
      </c>
      <c r="AA111" s="727">
        <v>117.002673393751</v>
      </c>
      <c r="AB111" s="727">
        <v>122.018974302354</v>
      </c>
      <c r="AC111" s="727">
        <v>130.97184384275801</v>
      </c>
      <c r="AD111" s="727">
        <v>135.30575769427401</v>
      </c>
      <c r="AE111" s="727">
        <v>140.42567508476299</v>
      </c>
      <c r="AF111" s="727">
        <v>146.36166235245599</v>
      </c>
      <c r="AG111" s="727">
        <v>150.565629307634</v>
      </c>
      <c r="AH111" s="727">
        <v>161.28674178174899</v>
      </c>
      <c r="AI111" s="727">
        <v>168.76210885027001</v>
      </c>
      <c r="AJ111" s="727">
        <v>177.39335834366301</v>
      </c>
      <c r="AK111" s="727">
        <v>185.97372349141901</v>
      </c>
      <c r="AL111" s="727">
        <v>191.802950971364</v>
      </c>
      <c r="AM111" s="727">
        <v>206.291798515144</v>
      </c>
      <c r="AN111" s="727">
        <v>217.854888074965</v>
      </c>
      <c r="AO111" s="727">
        <v>235.21034601076099</v>
      </c>
      <c r="AP111" s="727">
        <v>254.51104238899501</v>
      </c>
      <c r="AQ111" s="727">
        <v>271.62713074549498</v>
      </c>
      <c r="AR111" s="727">
        <v>294.65187596971998</v>
      </c>
      <c r="AS111" s="727">
        <v>315.30961939150501</v>
      </c>
      <c r="AT111" s="727">
        <v>338.81565877876699</v>
      </c>
      <c r="AU111" s="727">
        <v>381.02888498580398</v>
      </c>
      <c r="AV111" s="727">
        <v>402.64682173649601</v>
      </c>
      <c r="AW111" s="727">
        <v>436.16395023337901</v>
      </c>
      <c r="AX111" s="727">
        <v>471.07204105603699</v>
      </c>
      <c r="AY111" s="727">
        <v>510.48155996400197</v>
      </c>
      <c r="AZ111" s="727">
        <v>546.64118199738004</v>
      </c>
      <c r="BA111" s="727">
        <v>560.68108210686603</v>
      </c>
      <c r="BB111" s="727">
        <v>593.79097977818799</v>
      </c>
      <c r="BC111" s="727">
        <v>632.17391099890995</v>
      </c>
      <c r="BD111" s="727">
        <v>663.13429175921499</v>
      </c>
      <c r="BE111" s="727">
        <v>700.06865084428296</v>
      </c>
      <c r="BF111" s="723">
        <v>5.28122337264985E-2</v>
      </c>
      <c r="BG111" s="723">
        <v>6.9458166884998507E-2</v>
      </c>
      <c r="BH111" s="723">
        <v>1</v>
      </c>
    </row>
    <row r="112" spans="1:60">
      <c r="A112" s="124" t="s">
        <v>354</v>
      </c>
      <c r="B112" s="130">
        <v>17.985232095652599</v>
      </c>
      <c r="C112" s="130">
        <v>19.806006895272901</v>
      </c>
      <c r="D112" s="130">
        <v>19.986570742647999</v>
      </c>
      <c r="E112" s="130">
        <v>22.1200450961759</v>
      </c>
      <c r="F112" s="130">
        <v>23.257964376537199</v>
      </c>
      <c r="G112" s="130">
        <v>25.1309634952549</v>
      </c>
      <c r="H112" s="130">
        <v>25.6369085995813</v>
      </c>
      <c r="I112" s="130">
        <v>27.638177480292399</v>
      </c>
      <c r="J112" s="130">
        <v>29.700081010854301</v>
      </c>
      <c r="K112" s="130">
        <v>31.4515941110845</v>
      </c>
      <c r="L112" s="130">
        <v>31.687578411122399</v>
      </c>
      <c r="M112" s="130">
        <v>35.198415352801</v>
      </c>
      <c r="N112" s="130">
        <v>36.970856657143401</v>
      </c>
      <c r="O112" s="130">
        <v>38.992397103730703</v>
      </c>
      <c r="P112" s="130">
        <v>41.268975655352001</v>
      </c>
      <c r="Q112" s="130">
        <v>43.072648756017998</v>
      </c>
      <c r="R112" s="130">
        <v>44.474901845343297</v>
      </c>
      <c r="S112" s="130">
        <v>52.0799222125139</v>
      </c>
      <c r="T112" s="130">
        <v>56.949532740226999</v>
      </c>
      <c r="U112" s="130">
        <v>64.7020227326271</v>
      </c>
      <c r="V112" s="130">
        <v>65.980658793467299</v>
      </c>
      <c r="W112" s="130">
        <v>73.552539704040697</v>
      </c>
      <c r="X112" s="130">
        <v>79.830767206635002</v>
      </c>
      <c r="Y112" s="130">
        <v>82.276661432071705</v>
      </c>
      <c r="Z112" s="130">
        <v>91.256438577210503</v>
      </c>
      <c r="AA112" s="130">
        <v>101.434278105263</v>
      </c>
      <c r="AB112" s="130">
        <v>106.37523405432501</v>
      </c>
      <c r="AC112" s="130">
        <v>113.71176034938</v>
      </c>
      <c r="AD112" s="130">
        <v>118.352161880257</v>
      </c>
      <c r="AE112" s="130">
        <v>121.453948056749</v>
      </c>
      <c r="AF112" s="130">
        <v>123.71929621244701</v>
      </c>
      <c r="AG112" s="130">
        <v>126.651628345175</v>
      </c>
      <c r="AH112" s="130">
        <v>133.96522303381599</v>
      </c>
      <c r="AI112" s="130">
        <v>138.91780804486001</v>
      </c>
      <c r="AJ112" s="130">
        <v>142.490043447945</v>
      </c>
      <c r="AK112" s="130">
        <v>146.60740354762601</v>
      </c>
      <c r="AL112" s="130">
        <v>150.09182807361699</v>
      </c>
      <c r="AM112" s="130">
        <v>162.382391478415</v>
      </c>
      <c r="AN112" s="130">
        <v>170.72146805606701</v>
      </c>
      <c r="AO112" s="130">
        <v>184.65218375465901</v>
      </c>
      <c r="AP112" s="130">
        <v>200.254468960125</v>
      </c>
      <c r="AQ112" s="130">
        <v>210.280387162187</v>
      </c>
      <c r="AR112" s="130">
        <v>224.35569054354099</v>
      </c>
      <c r="AS112" s="130">
        <v>233.575680426735</v>
      </c>
      <c r="AT112" s="130">
        <v>243.65575750934099</v>
      </c>
      <c r="AU112" s="130">
        <v>267.44070107928599</v>
      </c>
      <c r="AV112" s="130">
        <v>281.030881881678</v>
      </c>
      <c r="AW112" s="130">
        <v>303.29261857269597</v>
      </c>
      <c r="AX112" s="130">
        <v>321.89263889697702</v>
      </c>
      <c r="AY112" s="130">
        <v>338.88042751723202</v>
      </c>
      <c r="AZ112" s="130">
        <v>359.01999706663997</v>
      </c>
      <c r="BA112" s="130">
        <v>360.47101761392901</v>
      </c>
      <c r="BB112" s="130">
        <v>370.90798031013702</v>
      </c>
      <c r="BC112" s="130">
        <v>386.14377111612299</v>
      </c>
      <c r="BD112" s="130">
        <v>389.75585125976102</v>
      </c>
      <c r="BE112" s="131">
        <v>399.98448416155901</v>
      </c>
      <c r="BF112" s="132">
        <v>2.3439748474350298E-2</v>
      </c>
      <c r="BG112" s="132">
        <v>4.8097286418436802E-2</v>
      </c>
      <c r="BH112" s="132">
        <v>0.57135037210876105</v>
      </c>
    </row>
    <row r="113" spans="1:60">
      <c r="A113" s="124" t="s">
        <v>355</v>
      </c>
      <c r="B113" s="130">
        <v>0</v>
      </c>
      <c r="C113" s="130">
        <v>0</v>
      </c>
      <c r="D113" s="130">
        <v>0</v>
      </c>
      <c r="E113" s="130">
        <v>0</v>
      </c>
      <c r="F113" s="130">
        <v>0</v>
      </c>
      <c r="G113" s="130">
        <v>0.56223249125364405</v>
      </c>
      <c r="H113" s="130">
        <v>2.2422598637026199</v>
      </c>
      <c r="I113" s="130">
        <v>2.2389233394274402</v>
      </c>
      <c r="J113" s="130">
        <v>2.38484280940233</v>
      </c>
      <c r="K113" s="130">
        <v>2.50721947142857</v>
      </c>
      <c r="L113" s="130">
        <v>2.79610021650943</v>
      </c>
      <c r="M113" s="130">
        <v>3.2625405165451902</v>
      </c>
      <c r="N113" s="130">
        <v>3.5917005703167102</v>
      </c>
      <c r="O113" s="130">
        <v>3.97508073708791</v>
      </c>
      <c r="P113" s="130">
        <v>4.9003531633928601</v>
      </c>
      <c r="Q113" s="130">
        <v>6.3127150936021499</v>
      </c>
      <c r="R113" s="130">
        <v>8.6796406381579008</v>
      </c>
      <c r="S113" s="130">
        <v>9.2906346935956794</v>
      </c>
      <c r="T113" s="130">
        <v>11.068400142211001</v>
      </c>
      <c r="U113" s="130">
        <v>11.307195564048699</v>
      </c>
      <c r="V113" s="130">
        <v>11.811573082877899</v>
      </c>
      <c r="W113" s="130">
        <v>12.0265934446748</v>
      </c>
      <c r="X113" s="130">
        <v>11.8120873380332</v>
      </c>
      <c r="Y113" s="130">
        <v>12.004066201445401</v>
      </c>
      <c r="Z113" s="130">
        <v>13.0918504864061</v>
      </c>
      <c r="AA113" s="130">
        <v>15.568395288487499</v>
      </c>
      <c r="AB113" s="130">
        <v>15.643740248028699</v>
      </c>
      <c r="AC113" s="130">
        <v>17.260083493378598</v>
      </c>
      <c r="AD113" s="130">
        <v>16.953595814016602</v>
      </c>
      <c r="AE113" s="130">
        <v>18.9717270280143</v>
      </c>
      <c r="AF113" s="130">
        <v>22.642366140008601</v>
      </c>
      <c r="AG113" s="130">
        <v>23.914000962459198</v>
      </c>
      <c r="AH113" s="130">
        <v>27.3215187479333</v>
      </c>
      <c r="AI113" s="130">
        <v>29.844300805410398</v>
      </c>
      <c r="AJ113" s="130">
        <v>34.9033148957176</v>
      </c>
      <c r="AK113" s="130">
        <v>39.366319943792597</v>
      </c>
      <c r="AL113" s="130">
        <v>41.711122897747302</v>
      </c>
      <c r="AM113" s="130">
        <v>43.909407036728702</v>
      </c>
      <c r="AN113" s="130">
        <v>47.133420018898597</v>
      </c>
      <c r="AO113" s="130">
        <v>50.558162256102001</v>
      </c>
      <c r="AP113" s="130">
        <v>54.256573428870503</v>
      </c>
      <c r="AQ113" s="130">
        <v>61.346743583308097</v>
      </c>
      <c r="AR113" s="130">
        <v>70.296185426178894</v>
      </c>
      <c r="AS113" s="130">
        <v>81.733938964770005</v>
      </c>
      <c r="AT113" s="130">
        <v>95.1599012694263</v>
      </c>
      <c r="AU113" s="130">
        <v>113.588183906518</v>
      </c>
      <c r="AV113" s="130">
        <v>121.615939854819</v>
      </c>
      <c r="AW113" s="130">
        <v>132.87133166068199</v>
      </c>
      <c r="AX113" s="130">
        <v>149.17940215906</v>
      </c>
      <c r="AY113" s="130">
        <v>171.601132446771</v>
      </c>
      <c r="AZ113" s="130">
        <v>187.62118493073999</v>
      </c>
      <c r="BA113" s="130">
        <v>200.21006449293699</v>
      </c>
      <c r="BB113" s="130">
        <v>222.882999468051</v>
      </c>
      <c r="BC113" s="130">
        <v>246.03013988278599</v>
      </c>
      <c r="BD113" s="130">
        <v>273.37844049945397</v>
      </c>
      <c r="BE113" s="131">
        <v>300.084166682724</v>
      </c>
      <c r="BF113" s="132">
        <v>9.4688608367272206E-2</v>
      </c>
      <c r="BG113" s="132">
        <v>0.111299267007355</v>
      </c>
      <c r="BH113" s="132">
        <v>0.428649627891239</v>
      </c>
    </row>
    <row r="114" spans="1:60">
      <c r="A114" s="141" t="s">
        <v>356</v>
      </c>
      <c r="B114" s="142">
        <v>2.9089999999999998</v>
      </c>
      <c r="C114" s="142">
        <v>3.9790000000000001</v>
      </c>
      <c r="D114" s="142">
        <v>4.3159999999999998</v>
      </c>
      <c r="E114" s="142">
        <v>4.8179999999999996</v>
      </c>
      <c r="F114" s="142">
        <v>5.2430000000000003</v>
      </c>
      <c r="G114" s="142">
        <v>6.9402659612999997</v>
      </c>
      <c r="H114" s="142">
        <v>7.0578506259999996</v>
      </c>
      <c r="I114" s="142">
        <v>6.9259440400000001</v>
      </c>
      <c r="J114" s="142">
        <v>7.4421912389999996</v>
      </c>
      <c r="K114" s="142">
        <v>7.8293092</v>
      </c>
      <c r="L114" s="142">
        <v>8.2825950810000002</v>
      </c>
      <c r="M114" s="142">
        <v>8.3055852320000003</v>
      </c>
      <c r="N114" s="142">
        <v>8.6461653209999998</v>
      </c>
      <c r="O114" s="142">
        <v>9.118854078</v>
      </c>
      <c r="P114" s="142">
        <v>9.2853279919999991</v>
      </c>
      <c r="Q114" s="142">
        <v>10.387277279999999</v>
      </c>
      <c r="R114" s="142">
        <v>10.084390150999999</v>
      </c>
      <c r="S114" s="142">
        <v>9.2871530040000003</v>
      </c>
      <c r="T114" s="142">
        <v>9.5689381549999997</v>
      </c>
      <c r="U114" s="142">
        <v>9.9462448079999994</v>
      </c>
      <c r="V114" s="142">
        <v>10.414179738</v>
      </c>
      <c r="W114" s="142">
        <v>12.278870555999999</v>
      </c>
      <c r="X114" s="142">
        <v>12.051265294</v>
      </c>
      <c r="Y114" s="142">
        <v>12.824091804</v>
      </c>
      <c r="Z114" s="142">
        <v>12.659167892999999</v>
      </c>
      <c r="AA114" s="142">
        <v>17.3430426315789</v>
      </c>
      <c r="AB114" s="142">
        <v>17.829808</v>
      </c>
      <c r="AC114" s="142">
        <v>18.716933999999899</v>
      </c>
      <c r="AD114" s="142">
        <v>20.558823</v>
      </c>
      <c r="AE114" s="142">
        <v>21.291034709373701</v>
      </c>
      <c r="AF114" s="142">
        <v>23.397554455485199</v>
      </c>
      <c r="AG114" s="142">
        <v>23.3420800499573</v>
      </c>
      <c r="AH114" s="142">
        <v>27.891989984162699</v>
      </c>
      <c r="AI114" s="142">
        <v>31.508898276015401</v>
      </c>
      <c r="AJ114" s="142">
        <v>32.2871251734894</v>
      </c>
      <c r="AK114" s="142">
        <v>35.784974295457602</v>
      </c>
      <c r="AL114" s="142">
        <v>37.562085143085298</v>
      </c>
      <c r="AM114" s="142">
        <v>42.741768163343899</v>
      </c>
      <c r="AN114" s="142">
        <v>48.9639730193947</v>
      </c>
      <c r="AO114" s="142">
        <v>58.430363730539099</v>
      </c>
      <c r="AP114" s="142">
        <v>66.407356935539099</v>
      </c>
      <c r="AQ114" s="142">
        <v>75.666485296016802</v>
      </c>
      <c r="AR114" s="142">
        <v>84.421276551803103</v>
      </c>
      <c r="AS114" s="142">
        <v>94.127727074427796</v>
      </c>
      <c r="AT114" s="142">
        <v>103.15798740239801</v>
      </c>
      <c r="AU114" s="142">
        <v>117.32034127567999</v>
      </c>
      <c r="AV114" s="142">
        <v>125.216816896175</v>
      </c>
      <c r="AW114" s="142">
        <v>139.47716953437501</v>
      </c>
      <c r="AX114" s="142">
        <v>146.400654512936</v>
      </c>
      <c r="AY114" s="142">
        <v>152.59894404626201</v>
      </c>
      <c r="AZ114" s="142">
        <v>157.802913505894</v>
      </c>
      <c r="BA114" s="142">
        <v>159.73276520127899</v>
      </c>
      <c r="BB114" s="142">
        <v>163.50549403771399</v>
      </c>
      <c r="BC114" s="142">
        <v>164.57533121742901</v>
      </c>
      <c r="BD114" s="142">
        <v>168.779916248853</v>
      </c>
      <c r="BE114" s="134">
        <v>169.562916689763</v>
      </c>
      <c r="BF114" s="143">
        <v>1.89426437927431E-3</v>
      </c>
      <c r="BG114" s="143">
        <v>5.0465492811955198E-2</v>
      </c>
      <c r="BH114" s="143">
        <v>0.242208984055021</v>
      </c>
    </row>
    <row r="116" spans="1:60">
      <c r="A116" s="124" t="s">
        <v>357</v>
      </c>
    </row>
    <row r="117" spans="1:60" s="124" customFormat="1">
      <c r="A117" s="124" t="s">
        <v>883</v>
      </c>
      <c r="BD117" s="125"/>
    </row>
    <row r="118" spans="1:60" s="124" customFormat="1">
      <c r="A118" s="124" t="s">
        <v>395</v>
      </c>
      <c r="BD118" s="125"/>
    </row>
    <row r="119" spans="1:60" s="124" customFormat="1">
      <c r="A119" s="124" t="s">
        <v>496</v>
      </c>
      <c r="BD119" s="125"/>
    </row>
    <row r="120" spans="1:60" s="124" customFormat="1">
      <c r="A120" s="124" t="s">
        <v>362</v>
      </c>
      <c r="BD120" s="125"/>
    </row>
    <row r="121" spans="1:60" s="124" customFormat="1">
      <c r="A121" s="124" t="s">
        <v>899</v>
      </c>
      <c r="BD121" s="125"/>
    </row>
    <row r="122" spans="1:60" s="124" customFormat="1">
      <c r="A122" s="124" t="s">
        <v>861</v>
      </c>
      <c r="BD122" s="125"/>
    </row>
    <row r="123" spans="1:60" s="124" customFormat="1">
      <c r="A123" s="125" t="s">
        <v>885</v>
      </c>
      <c r="BD123" s="125"/>
    </row>
    <row r="124" spans="1:60" s="124" customFormat="1">
      <c r="A124" s="125" t="s">
        <v>372</v>
      </c>
      <c r="BD124" s="125"/>
    </row>
    <row r="125" spans="1:60" s="124" customFormat="1">
      <c r="BD125" s="125"/>
    </row>
  </sheetData>
  <mergeCells count="1">
    <mergeCell ref="BF2:BG2"/>
  </mergeCells>
  <conditionalFormatting sqref="BF4:BH114">
    <cfRule type="cellIs" dxfId="117" priority="2" operator="lessThanOrEqual">
      <formula>0</formula>
    </cfRule>
    <cfRule type="cellIs" dxfId="116" priority="3" operator="greaterThan">
      <formula>0</formula>
    </cfRule>
  </conditionalFormatting>
  <conditionalFormatting sqref="BF4:BH56">
    <cfRule type="cellIs" dxfId="115" priority="4" operator="lessThanOrEqual">
      <formula>0</formula>
    </cfRule>
    <cfRule type="cellIs" dxfId="114" priority="5" operator="greaterThan">
      <formula>0</formula>
    </cfRule>
  </conditionalFormatting>
  <hyperlinks>
    <hyperlink ref="L1" location="Contents!A1" display="Contents" xr:uid="{00000000-0004-0000-4000-000000000000}"/>
    <hyperlink ref="BJ1" location="Contents!A1" display="Contents" xr:uid="{00000000-0004-0000-4000-000001000000}"/>
  </hyperlinks>
  <pageMargins left="0.75" right="0.75" top="1" bottom="1" header="0.51180555555555496" footer="0.51180555555555496"/>
  <pageSetup paperSize="9" firstPageNumber="0"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MJ125"/>
  <sheetViews>
    <sheetView showGridLines="0" showRowColHeaders="0" zoomScaleNormal="100" workbookViewId="0">
      <pane xSplit="1" ySplit="3" topLeftCell="AR100" activePane="bottomRight" state="frozen"/>
      <selection pane="topRight" activeCell="AR1" sqref="AR1"/>
      <selection pane="bottomLeft" activeCell="A100" sqref="A100"/>
      <selection pane="bottomRight" activeCell="BJ1" sqref="BJ1"/>
    </sheetView>
  </sheetViews>
  <sheetFormatPr defaultColWidth="9.21875" defaultRowHeight="10.5"/>
  <cols>
    <col min="1" max="1" width="30.6640625" style="124" customWidth="1"/>
    <col min="2" max="56" width="8.44140625" style="124" customWidth="1"/>
    <col min="57" max="57" width="8.44140625" style="125" customWidth="1"/>
    <col min="58" max="58" width="10.21875" style="124" customWidth="1"/>
    <col min="59" max="59" width="11.77734375" style="124" customWidth="1"/>
    <col min="60" max="1024" width="9.21875" style="124"/>
  </cols>
  <sheetData>
    <row r="1" spans="1:62" ht="13">
      <c r="A1" s="720" t="s">
        <v>920</v>
      </c>
      <c r="L1" s="27" t="s">
        <v>88</v>
      </c>
      <c r="BH1" s="127"/>
      <c r="BJ1" s="27" t="s">
        <v>88</v>
      </c>
    </row>
    <row r="2" spans="1:62">
      <c r="BF2" s="11" t="s">
        <v>251</v>
      </c>
      <c r="BG2" s="11"/>
      <c r="BH2" s="127" t="s">
        <v>252</v>
      </c>
    </row>
    <row r="3" spans="1:62">
      <c r="A3" s="124" t="s">
        <v>887</v>
      </c>
      <c r="B3" s="124">
        <v>1965</v>
      </c>
      <c r="C3" s="124">
        <v>1966</v>
      </c>
      <c r="D3" s="124">
        <v>1967</v>
      </c>
      <c r="E3" s="124">
        <v>1968</v>
      </c>
      <c r="F3" s="124">
        <v>1969</v>
      </c>
      <c r="G3" s="124">
        <v>1970</v>
      </c>
      <c r="H3" s="124">
        <v>1971</v>
      </c>
      <c r="I3" s="124">
        <v>1972</v>
      </c>
      <c r="J3" s="124">
        <v>1973</v>
      </c>
      <c r="K3" s="124">
        <v>1974</v>
      </c>
      <c r="L3" s="124">
        <v>1975</v>
      </c>
      <c r="M3" s="124">
        <v>1976</v>
      </c>
      <c r="N3" s="124">
        <v>1977</v>
      </c>
      <c r="O3" s="124">
        <v>1978</v>
      </c>
      <c r="P3" s="124">
        <v>1979</v>
      </c>
      <c r="Q3" s="124">
        <v>1980</v>
      </c>
      <c r="R3" s="124">
        <v>1981</v>
      </c>
      <c r="S3" s="124">
        <v>1982</v>
      </c>
      <c r="T3" s="124">
        <v>1983</v>
      </c>
      <c r="U3" s="124">
        <v>1984</v>
      </c>
      <c r="V3" s="124">
        <v>1985</v>
      </c>
      <c r="W3" s="124">
        <v>1986</v>
      </c>
      <c r="X3" s="124">
        <v>1987</v>
      </c>
      <c r="Y3" s="124">
        <v>1988</v>
      </c>
      <c r="Z3" s="124">
        <v>1989</v>
      </c>
      <c r="AA3" s="124">
        <v>1990</v>
      </c>
      <c r="AB3" s="124">
        <v>1991</v>
      </c>
      <c r="AC3" s="124">
        <v>1992</v>
      </c>
      <c r="AD3" s="124">
        <v>1993</v>
      </c>
      <c r="AE3" s="124">
        <v>1994</v>
      </c>
      <c r="AF3" s="124">
        <v>1995</v>
      </c>
      <c r="AG3" s="124">
        <v>1996</v>
      </c>
      <c r="AH3" s="124">
        <v>1997</v>
      </c>
      <c r="AI3" s="124">
        <v>1998</v>
      </c>
      <c r="AJ3" s="124">
        <v>1999</v>
      </c>
      <c r="AK3" s="124">
        <v>2000</v>
      </c>
      <c r="AL3" s="124">
        <v>2001</v>
      </c>
      <c r="AM3" s="124">
        <v>2002</v>
      </c>
      <c r="AN3" s="124">
        <v>2003</v>
      </c>
      <c r="AO3" s="124">
        <v>2004</v>
      </c>
      <c r="AP3" s="124">
        <v>2005</v>
      </c>
      <c r="AQ3" s="124">
        <v>2006</v>
      </c>
      <c r="AR3" s="124">
        <v>2007</v>
      </c>
      <c r="AS3" s="124">
        <v>2008</v>
      </c>
      <c r="AT3" s="124">
        <v>2009</v>
      </c>
      <c r="AU3" s="124">
        <v>2010</v>
      </c>
      <c r="AV3" s="124">
        <v>2011</v>
      </c>
      <c r="AW3" s="124">
        <v>2012</v>
      </c>
      <c r="AX3" s="124">
        <v>2013</v>
      </c>
      <c r="AY3" s="124">
        <v>2014</v>
      </c>
      <c r="AZ3" s="124">
        <v>2015</v>
      </c>
      <c r="BA3" s="124">
        <v>2016</v>
      </c>
      <c r="BB3" s="124">
        <v>2017</v>
      </c>
      <c r="BC3" s="124">
        <v>2018</v>
      </c>
      <c r="BD3" s="124">
        <v>2019</v>
      </c>
      <c r="BE3" s="125">
        <v>2020</v>
      </c>
      <c r="BF3" s="127">
        <v>2020</v>
      </c>
      <c r="BG3" s="127" t="s">
        <v>254</v>
      </c>
      <c r="BH3" s="127">
        <v>2020</v>
      </c>
    </row>
    <row r="4" spans="1:62">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9"/>
      <c r="BF4" s="128"/>
      <c r="BG4" s="128"/>
      <c r="BH4" s="128"/>
    </row>
    <row r="5" spans="1:62">
      <c r="A5" s="124" t="s">
        <v>255</v>
      </c>
      <c r="B5" s="174">
        <v>0</v>
      </c>
      <c r="C5" s="174">
        <v>0</v>
      </c>
      <c r="D5" s="174">
        <v>0</v>
      </c>
      <c r="E5" s="174">
        <v>0</v>
      </c>
      <c r="F5" s="174">
        <v>0</v>
      </c>
      <c r="G5" s="174">
        <v>0</v>
      </c>
      <c r="H5" s="174">
        <v>0</v>
      </c>
      <c r="I5" s="174">
        <v>0</v>
      </c>
      <c r="J5" s="174">
        <v>0</v>
      </c>
      <c r="K5" s="174">
        <v>0</v>
      </c>
      <c r="L5" s="174">
        <v>0</v>
      </c>
      <c r="M5" s="174">
        <v>7.0699999999999999E-3</v>
      </c>
      <c r="N5" s="174">
        <v>1.069E-2</v>
      </c>
      <c r="O5" s="174">
        <v>1.132E-2</v>
      </c>
      <c r="P5" s="174">
        <v>1.345E-2</v>
      </c>
      <c r="Q5" s="174">
        <v>1.2999999999999999E-2</v>
      </c>
      <c r="R5" s="174">
        <v>1.898E-2</v>
      </c>
      <c r="S5" s="174">
        <v>2.1389999999999999E-2</v>
      </c>
      <c r="T5" s="174">
        <v>2.085E-2</v>
      </c>
      <c r="U5" s="174">
        <v>2.3369999999999998E-2</v>
      </c>
      <c r="V5" s="174">
        <v>1.677E-2</v>
      </c>
      <c r="W5" s="174">
        <v>1.865E-2</v>
      </c>
      <c r="X5" s="174">
        <v>2.3120000000000002E-2</v>
      </c>
      <c r="Y5" s="174">
        <v>2.4850000000000001E-2</v>
      </c>
      <c r="Z5" s="174">
        <v>3.4770000000000002E-2</v>
      </c>
      <c r="AA5" s="174">
        <v>3.9539999999999999E-2</v>
      </c>
      <c r="AB5" s="174">
        <v>3.984E-2</v>
      </c>
      <c r="AC5" s="174">
        <v>4.4650000000000002E-2</v>
      </c>
      <c r="AD5" s="174">
        <v>4.8169999999999998E-2</v>
      </c>
      <c r="AE5" s="174">
        <v>5.7329999999999999E-2</v>
      </c>
      <c r="AF5" s="174">
        <v>7.1378658026128097E-2</v>
      </c>
      <c r="AG5" s="174">
        <v>7.5285148002853103E-2</v>
      </c>
      <c r="AH5" s="174">
        <v>8.1682195203593905E-2</v>
      </c>
      <c r="AI5" s="174">
        <v>8.9872537227519603E-2</v>
      </c>
      <c r="AJ5" s="174">
        <v>8.9431481717846706E-2</v>
      </c>
      <c r="AK5" s="174">
        <v>8.9170423017243497E-2</v>
      </c>
      <c r="AL5" s="174">
        <v>9.6093430373731303E-2</v>
      </c>
      <c r="AM5" s="174">
        <v>9.9164769095931304E-2</v>
      </c>
      <c r="AN5" s="174">
        <v>9.2361922387480005E-2</v>
      </c>
      <c r="AO5" s="174">
        <v>9.5547294669795502E-2</v>
      </c>
      <c r="AP5" s="174">
        <v>8.8645641505662898E-2</v>
      </c>
      <c r="AQ5" s="174">
        <v>8.6003563853028805E-2</v>
      </c>
      <c r="AR5" s="174">
        <v>8.5973156052631505E-2</v>
      </c>
      <c r="AS5" s="174">
        <v>7.5824959398496206E-2</v>
      </c>
      <c r="AT5" s="174">
        <v>8.4452759064327407E-2</v>
      </c>
      <c r="AU5" s="174">
        <v>9.6658058766548205E-2</v>
      </c>
      <c r="AV5" s="174">
        <v>9.5287133183568601E-2</v>
      </c>
      <c r="AW5" s="174">
        <v>0.101200866602871</v>
      </c>
      <c r="AX5" s="174">
        <v>0.10171375967026</v>
      </c>
      <c r="AY5" s="174">
        <v>8.9740869776236895E-2</v>
      </c>
      <c r="AZ5" s="174">
        <v>9.0954665413533697E-2</v>
      </c>
      <c r="BA5" s="174">
        <v>0.102840653441295</v>
      </c>
      <c r="BB5" s="174">
        <v>5.905854E-2</v>
      </c>
      <c r="BC5" s="174">
        <v>9.4319626038781093E-2</v>
      </c>
      <c r="BD5" s="174">
        <v>9.1479548588800905E-2</v>
      </c>
      <c r="BE5" s="175">
        <v>9.4988079473190906E-2</v>
      </c>
      <c r="BF5" s="132">
        <v>3.5516141724851097E-2</v>
      </c>
      <c r="BG5" s="132">
        <v>8.0243358748359802E-3</v>
      </c>
      <c r="BH5" s="132">
        <v>1.5276915270875701E-2</v>
      </c>
    </row>
    <row r="6" spans="1:62">
      <c r="A6" s="124" t="s">
        <v>256</v>
      </c>
      <c r="B6" s="174">
        <v>0</v>
      </c>
      <c r="C6" s="174">
        <v>0</v>
      </c>
      <c r="D6" s="174">
        <v>0</v>
      </c>
      <c r="E6" s="174">
        <v>0</v>
      </c>
      <c r="F6" s="174">
        <v>0</v>
      </c>
      <c r="G6" s="174">
        <v>0</v>
      </c>
      <c r="H6" s="174">
        <v>0</v>
      </c>
      <c r="I6" s="174">
        <v>0</v>
      </c>
      <c r="J6" s="174">
        <v>1.6100000000000001E-3</v>
      </c>
      <c r="K6" s="174">
        <v>4.6299999999999996E-3</v>
      </c>
      <c r="L6" s="174">
        <v>5.1799999999999997E-3</v>
      </c>
      <c r="M6" s="174">
        <v>5.79E-3</v>
      </c>
      <c r="N6" s="174">
        <v>5.9199999999999999E-3</v>
      </c>
      <c r="O6" s="174">
        <v>5.9800000000000001E-3</v>
      </c>
      <c r="P6" s="174">
        <v>1.0189999999999999E-2</v>
      </c>
      <c r="Q6" s="174">
        <v>9.1500000000000001E-3</v>
      </c>
      <c r="R6" s="174">
        <v>9.6399999999999993E-3</v>
      </c>
      <c r="S6" s="174">
        <v>1.2959999999999999E-2</v>
      </c>
      <c r="T6" s="174">
        <v>1.353E-2</v>
      </c>
      <c r="U6" s="174">
        <v>1.4239999999999999E-2</v>
      </c>
      <c r="V6" s="174">
        <v>1.6410000000000001E-2</v>
      </c>
      <c r="W6" s="174">
        <v>3.3939999999999998E-2</v>
      </c>
      <c r="X6" s="174">
        <v>4.4179999999999997E-2</v>
      </c>
      <c r="Y6" s="174">
        <v>4.6330000000000003E-2</v>
      </c>
      <c r="Z6" s="174">
        <v>4.675E-2</v>
      </c>
      <c r="AA6" s="174">
        <v>5.1240000000000001E-2</v>
      </c>
      <c r="AB6" s="174">
        <v>5.8325124753775499E-2</v>
      </c>
      <c r="AC6" s="174">
        <v>6.3655229809586295E-2</v>
      </c>
      <c r="AD6" s="174">
        <v>6.4997606697307905E-2</v>
      </c>
      <c r="AE6" s="174">
        <v>6.21852540000691E-2</v>
      </c>
      <c r="AF6" s="174">
        <v>6.4144434806648901E-2</v>
      </c>
      <c r="AG6" s="174">
        <v>6.18455515430072E-2</v>
      </c>
      <c r="AH6" s="174">
        <v>5.8832462245567999E-2</v>
      </c>
      <c r="AI6" s="174">
        <v>6.1385860317240901E-2</v>
      </c>
      <c r="AJ6" s="174">
        <v>6.0600013131976403E-2</v>
      </c>
      <c r="AK6" s="174">
        <v>6.3586451083388104E-2</v>
      </c>
      <c r="AL6" s="174">
        <v>6.2069288826734702E-2</v>
      </c>
      <c r="AM6" s="174">
        <v>5.9927241055818099E-2</v>
      </c>
      <c r="AN6" s="174">
        <v>6.8160642206499394E-2</v>
      </c>
      <c r="AO6" s="174">
        <v>7.0768194484067695E-2</v>
      </c>
      <c r="AP6" s="174">
        <v>7.8800027115189894E-2</v>
      </c>
      <c r="AQ6" s="174">
        <v>7.2048439500000006E-2</v>
      </c>
      <c r="AR6" s="174">
        <v>7.8889791542062396E-2</v>
      </c>
      <c r="AS6" s="174">
        <v>7.5038024142111803E-2</v>
      </c>
      <c r="AT6" s="174">
        <v>7.1277876372777701E-2</v>
      </c>
      <c r="AU6" s="174">
        <v>6.9892367908527597E-2</v>
      </c>
      <c r="AV6" s="174">
        <v>6.8728014797926798E-2</v>
      </c>
      <c r="AW6" s="174">
        <v>6.2692308348000006E-2</v>
      </c>
      <c r="AX6" s="174">
        <v>6.7488307170722794E-2</v>
      </c>
      <c r="AY6" s="174">
        <v>6.5383535701616702E-2</v>
      </c>
      <c r="AZ6" s="174">
        <v>6.9507116694642795E-2</v>
      </c>
      <c r="BA6" s="174">
        <v>6.8888851235680407E-2</v>
      </c>
      <c r="BB6" s="174">
        <v>7.3114355817000001E-2</v>
      </c>
      <c r="BC6" s="174">
        <v>8.61992671486599E-2</v>
      </c>
      <c r="BD6" s="174">
        <v>7.3329195563448205E-2</v>
      </c>
      <c r="BE6" s="175">
        <v>6.74657679324564E-2</v>
      </c>
      <c r="BF6" s="132">
        <v>-8.24741125794555E-2</v>
      </c>
      <c r="BG6" s="132">
        <v>2.8413130991742398E-3</v>
      </c>
      <c r="BH6" s="132">
        <v>1.0850506991033499E-2</v>
      </c>
    </row>
    <row r="7" spans="1:62">
      <c r="A7" s="124" t="s">
        <v>92</v>
      </c>
      <c r="B7" s="174">
        <v>0.13332232095652599</v>
      </c>
      <c r="C7" s="174">
        <v>0.14062006895272899</v>
      </c>
      <c r="D7" s="174">
        <v>0.14073570742648001</v>
      </c>
      <c r="E7" s="174">
        <v>0.15546045096175901</v>
      </c>
      <c r="F7" s="174">
        <v>0.162270603765372</v>
      </c>
      <c r="G7" s="174">
        <v>0.16235902533954899</v>
      </c>
      <c r="H7" s="174">
        <v>0.165844139735813</v>
      </c>
      <c r="I7" s="174">
        <v>0.18672978440292401</v>
      </c>
      <c r="J7" s="174">
        <v>0.19989691771854301</v>
      </c>
      <c r="K7" s="174">
        <v>0.20404264805821301</v>
      </c>
      <c r="L7" s="174">
        <v>0.19754301961701301</v>
      </c>
      <c r="M7" s="174">
        <v>0.22564753541853699</v>
      </c>
      <c r="N7" s="174">
        <v>0.235361218624592</v>
      </c>
      <c r="O7" s="174">
        <v>0.24678786657309701</v>
      </c>
      <c r="P7" s="174">
        <v>0.25756037242299401</v>
      </c>
      <c r="Q7" s="174">
        <v>0.26656116318123202</v>
      </c>
      <c r="R7" s="174">
        <v>0.27377603273290602</v>
      </c>
      <c r="S7" s="174">
        <v>0.26405048945356002</v>
      </c>
      <c r="T7" s="174">
        <v>0.298045991641743</v>
      </c>
      <c r="U7" s="174">
        <v>0.35595326135153299</v>
      </c>
      <c r="V7" s="174">
        <v>0.363928944238884</v>
      </c>
      <c r="W7" s="174">
        <v>0.38701672200672299</v>
      </c>
      <c r="X7" s="174">
        <v>0.426654331757929</v>
      </c>
      <c r="Y7" s="174">
        <v>0.423940612596507</v>
      </c>
      <c r="Z7" s="174">
        <v>0.48854267894736902</v>
      </c>
      <c r="AA7" s="174">
        <v>0.57459315263157895</v>
      </c>
      <c r="AB7" s="174">
        <v>0.605517631578947</v>
      </c>
      <c r="AC7" s="174">
        <v>0.64815412105263204</v>
      </c>
      <c r="AD7" s="174">
        <v>0.66924723684210496</v>
      </c>
      <c r="AE7" s="174">
        <v>0.66354857368421105</v>
      </c>
      <c r="AF7" s="174">
        <v>0.63265079473684205</v>
      </c>
      <c r="AG7" s="174">
        <v>0.64825960000000005</v>
      </c>
      <c r="AH7" s="174">
        <v>0.65820083684210495</v>
      </c>
      <c r="AI7" s="174">
        <v>0.65617125789473696</v>
      </c>
      <c r="AJ7" s="174">
        <v>0.66477720526315798</v>
      </c>
      <c r="AK7" s="174">
        <v>0.66582822105263195</v>
      </c>
      <c r="AL7" s="174">
        <v>0.66396471920710898</v>
      </c>
      <c r="AM7" s="174">
        <v>0.70863042560271605</v>
      </c>
      <c r="AN7" s="174">
        <v>0.69960368076923096</v>
      </c>
      <c r="AO7" s="174">
        <v>0.70112369507207495</v>
      </c>
      <c r="AP7" s="174">
        <v>0.70300653037974703</v>
      </c>
      <c r="AQ7" s="174">
        <v>0.70324448997020805</v>
      </c>
      <c r="AR7" s="174">
        <v>0.70637757690789404</v>
      </c>
      <c r="AS7" s="174">
        <v>0.69896742072572704</v>
      </c>
      <c r="AT7" s="174">
        <v>0.690954243274853</v>
      </c>
      <c r="AU7" s="174">
        <v>0.70456825069422002</v>
      </c>
      <c r="AV7" s="174">
        <v>0.70692678774069295</v>
      </c>
      <c r="AW7" s="174">
        <v>0.71433476497607595</v>
      </c>
      <c r="AX7" s="174">
        <v>0.74348351395053802</v>
      </c>
      <c r="AY7" s="174">
        <v>0.77022425805231598</v>
      </c>
      <c r="AZ7" s="174">
        <v>0.76259813007518695</v>
      </c>
      <c r="BA7" s="174">
        <v>0.74890844061040096</v>
      </c>
      <c r="BB7" s="174">
        <v>0.74520288947368396</v>
      </c>
      <c r="BC7" s="174">
        <v>0.732728688088642</v>
      </c>
      <c r="BD7" s="174">
        <v>0.68480746379180202</v>
      </c>
      <c r="BE7" s="175">
        <v>0.68233549542427496</v>
      </c>
      <c r="BF7" s="132">
        <v>-6.3321053421697701E-3</v>
      </c>
      <c r="BG7" s="132">
        <v>-8.9318881440880705E-4</v>
      </c>
      <c r="BH7" s="132">
        <v>0.10973989165503301</v>
      </c>
    </row>
    <row r="8" spans="1:62" s="125" customFormat="1">
      <c r="A8" s="133" t="s">
        <v>257</v>
      </c>
      <c r="B8" s="176">
        <v>0.13332232095652599</v>
      </c>
      <c r="C8" s="176">
        <v>0.14062006895272899</v>
      </c>
      <c r="D8" s="176">
        <v>0.14073570742648001</v>
      </c>
      <c r="E8" s="176">
        <v>0.15546045096175901</v>
      </c>
      <c r="F8" s="176">
        <v>0.162270603765372</v>
      </c>
      <c r="G8" s="176">
        <v>0.16235902533954899</v>
      </c>
      <c r="H8" s="176">
        <v>0.165844139735813</v>
      </c>
      <c r="I8" s="176">
        <v>0.18672978440292401</v>
      </c>
      <c r="J8" s="176">
        <v>0.20150691771854301</v>
      </c>
      <c r="K8" s="176">
        <v>0.20867264805821301</v>
      </c>
      <c r="L8" s="176">
        <v>0.202723019617013</v>
      </c>
      <c r="M8" s="176">
        <v>0.238507535418537</v>
      </c>
      <c r="N8" s="176">
        <v>0.25197121862459199</v>
      </c>
      <c r="O8" s="176">
        <v>0.26408786657309702</v>
      </c>
      <c r="P8" s="176">
        <v>0.281200372422994</v>
      </c>
      <c r="Q8" s="176">
        <v>0.28871116318123202</v>
      </c>
      <c r="R8" s="176">
        <v>0.30239603273290599</v>
      </c>
      <c r="S8" s="176">
        <v>0.29840048945356001</v>
      </c>
      <c r="T8" s="176">
        <v>0.33242599164174302</v>
      </c>
      <c r="U8" s="176">
        <v>0.39356326135153302</v>
      </c>
      <c r="V8" s="176">
        <v>0.39710894423888399</v>
      </c>
      <c r="W8" s="176">
        <v>0.43960672200672302</v>
      </c>
      <c r="X8" s="176">
        <v>0.49395433175792902</v>
      </c>
      <c r="Y8" s="176">
        <v>0.49512061259650703</v>
      </c>
      <c r="Z8" s="176">
        <v>0.57006267894736795</v>
      </c>
      <c r="AA8" s="176">
        <v>0.66537315263157903</v>
      </c>
      <c r="AB8" s="176">
        <v>0.70368275633272304</v>
      </c>
      <c r="AC8" s="176">
        <v>0.75645935086221805</v>
      </c>
      <c r="AD8" s="176">
        <v>0.78241484353941304</v>
      </c>
      <c r="AE8" s="176">
        <v>0.78306382768427996</v>
      </c>
      <c r="AF8" s="176">
        <v>0.76817388756961902</v>
      </c>
      <c r="AG8" s="176">
        <v>0.78539029954586004</v>
      </c>
      <c r="AH8" s="176">
        <v>0.79871549429126698</v>
      </c>
      <c r="AI8" s="176">
        <v>0.80742965543949696</v>
      </c>
      <c r="AJ8" s="176">
        <v>0.81480870011298101</v>
      </c>
      <c r="AK8" s="176">
        <v>0.81858509515326305</v>
      </c>
      <c r="AL8" s="176">
        <v>0.82212743840757496</v>
      </c>
      <c r="AM8" s="176">
        <v>0.86772243575446595</v>
      </c>
      <c r="AN8" s="176">
        <v>0.86012624536321003</v>
      </c>
      <c r="AO8" s="176">
        <v>0.86743918422593802</v>
      </c>
      <c r="AP8" s="176">
        <v>0.870452199000599</v>
      </c>
      <c r="AQ8" s="176">
        <v>0.86129649332323699</v>
      </c>
      <c r="AR8" s="176">
        <v>0.87124052450258804</v>
      </c>
      <c r="AS8" s="176">
        <v>0.84983040426633505</v>
      </c>
      <c r="AT8" s="176">
        <v>0.84668487871195897</v>
      </c>
      <c r="AU8" s="176">
        <v>0.87111867736929605</v>
      </c>
      <c r="AV8" s="176">
        <v>0.87094193572218803</v>
      </c>
      <c r="AW8" s="176">
        <v>0.87822793992694703</v>
      </c>
      <c r="AX8" s="176">
        <v>0.91268558079152096</v>
      </c>
      <c r="AY8" s="176">
        <v>0.92534866353016898</v>
      </c>
      <c r="AZ8" s="176">
        <v>0.92305991218336303</v>
      </c>
      <c r="BA8" s="176">
        <v>0.92063794528737597</v>
      </c>
      <c r="BB8" s="176">
        <v>0.87737578529068405</v>
      </c>
      <c r="BC8" s="176">
        <v>0.91324758127608296</v>
      </c>
      <c r="BD8" s="176">
        <v>0.84961620794405102</v>
      </c>
      <c r="BE8" s="176">
        <v>0.84478934282992202</v>
      </c>
      <c r="BF8" s="135">
        <v>-8.3979479802475093E-3</v>
      </c>
      <c r="BG8" s="135">
        <v>3.4567433659038498E-4</v>
      </c>
      <c r="BH8" s="135">
        <v>0.13586731391694201</v>
      </c>
    </row>
    <row r="9" spans="1:62">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132"/>
      <c r="BG9" s="132"/>
      <c r="BH9" s="132"/>
    </row>
    <row r="10" spans="1:62">
      <c r="A10" s="124" t="s">
        <v>258</v>
      </c>
      <c r="B10" s="174">
        <v>0</v>
      </c>
      <c r="C10" s="174">
        <v>0</v>
      </c>
      <c r="D10" s="174">
        <v>0</v>
      </c>
      <c r="E10" s="174">
        <v>0</v>
      </c>
      <c r="F10" s="174">
        <v>0</v>
      </c>
      <c r="G10" s="174">
        <v>4.7540991253644299E-4</v>
      </c>
      <c r="H10" s="174">
        <v>4.9864613702623904E-4</v>
      </c>
      <c r="I10" s="174">
        <v>6.4353151927437602E-4</v>
      </c>
      <c r="J10" s="174">
        <v>4.9042434402332398E-4</v>
      </c>
      <c r="K10" s="174">
        <v>5.0067671428571405E-4</v>
      </c>
      <c r="L10" s="174">
        <v>5.4922641509433997E-4</v>
      </c>
      <c r="M10" s="174">
        <v>5.02027915451895E-4</v>
      </c>
      <c r="N10" s="174">
        <v>5.3855107816711597E-4</v>
      </c>
      <c r="O10" s="174">
        <v>5.4136662087912095E-4</v>
      </c>
      <c r="P10" s="174">
        <v>8.4393763392857197E-4</v>
      </c>
      <c r="Q10" s="174">
        <v>8.6251567944250899E-4</v>
      </c>
      <c r="R10" s="174">
        <v>7.4722500000000002E-4</v>
      </c>
      <c r="S10" s="174">
        <v>9.5912465437788001E-4</v>
      </c>
      <c r="T10" s="174">
        <v>1.3731478405315601E-3</v>
      </c>
      <c r="U10" s="174">
        <v>9.7392791811846697E-4</v>
      </c>
      <c r="V10" s="174">
        <v>1.03321614285714E-3</v>
      </c>
      <c r="W10" s="174">
        <v>1.07078920807453E-3</v>
      </c>
      <c r="X10" s="174">
        <v>1.08156823308271E-3</v>
      </c>
      <c r="Y10" s="174">
        <v>1.21116047351525E-3</v>
      </c>
      <c r="Z10" s="174">
        <v>1.19376907894737E-3</v>
      </c>
      <c r="AA10" s="174">
        <v>1.06763283730159E-3</v>
      </c>
      <c r="AB10" s="174">
        <v>9.9600404312668494E-4</v>
      </c>
      <c r="AC10" s="174">
        <v>1.01865494505495E-3</v>
      </c>
      <c r="AD10" s="174">
        <v>1.0743840277777799E-3</v>
      </c>
      <c r="AE10" s="174">
        <v>1.19290037593985E-3</v>
      </c>
      <c r="AF10" s="174">
        <v>1.15592457298137E-3</v>
      </c>
      <c r="AG10" s="174">
        <v>3.5139749206349199E-3</v>
      </c>
      <c r="AH10" s="174">
        <v>4.4563205000000003E-3</v>
      </c>
      <c r="AI10" s="174">
        <v>4.6388120300751897E-3</v>
      </c>
      <c r="AJ10" s="174">
        <v>6.50455142857143E-3</v>
      </c>
      <c r="AK10" s="174">
        <v>6.7501431010452998E-3</v>
      </c>
      <c r="AL10" s="174">
        <v>6.0536918888852301E-3</v>
      </c>
      <c r="AM10" s="174">
        <v>8.3927768770764109E-3</v>
      </c>
      <c r="AN10" s="174">
        <v>9.9457832261930692E-3</v>
      </c>
      <c r="AO10" s="174">
        <v>8.7735763575769402E-3</v>
      </c>
      <c r="AP10" s="174">
        <v>1.04008325209691E-2</v>
      </c>
      <c r="AQ10" s="174">
        <v>1.5082627555208601E-2</v>
      </c>
      <c r="AR10" s="174">
        <v>1.5067714403394199E-2</v>
      </c>
      <c r="AS10" s="174">
        <v>1.6093855074649398E-2</v>
      </c>
      <c r="AT10" s="174">
        <v>1.6327141528540801E-2</v>
      </c>
      <c r="AU10" s="174">
        <v>1.8897422452939901E-2</v>
      </c>
      <c r="AV10" s="174">
        <v>2.0433017785966501E-2</v>
      </c>
      <c r="AW10" s="174">
        <v>2.27536185699036E-2</v>
      </c>
      <c r="AX10" s="174">
        <v>2.2649069738957299E-2</v>
      </c>
      <c r="AY10" s="174">
        <v>2.1090410991911099E-2</v>
      </c>
      <c r="AZ10" s="174">
        <v>2.16591408017964E-2</v>
      </c>
      <c r="BA10" s="174">
        <v>1.77752380066152E-2</v>
      </c>
      <c r="BB10" s="174">
        <v>2.1452890569370501E-2</v>
      </c>
      <c r="BC10" s="174">
        <v>4.2321985061383903E-3</v>
      </c>
      <c r="BD10" s="174">
        <v>5.5531641402156899E-3</v>
      </c>
      <c r="BE10" s="175">
        <v>3.6764735996506499E-3</v>
      </c>
      <c r="BF10" s="132">
        <v>-0.33975864980048298</v>
      </c>
      <c r="BG10" s="132">
        <v>-0.10223424507306</v>
      </c>
      <c r="BH10" s="132">
        <v>5.9128656973558803E-4</v>
      </c>
    </row>
    <row r="11" spans="1:62">
      <c r="A11" s="124" t="s">
        <v>259</v>
      </c>
      <c r="B11" s="174">
        <v>0</v>
      </c>
      <c r="C11" s="174">
        <v>0</v>
      </c>
      <c r="D11" s="174">
        <v>0</v>
      </c>
      <c r="E11" s="174">
        <v>0</v>
      </c>
      <c r="F11" s="174">
        <v>0</v>
      </c>
      <c r="G11" s="174">
        <v>5.1469150000000002E-3</v>
      </c>
      <c r="H11" s="174">
        <v>6.3339525000000001E-3</v>
      </c>
      <c r="I11" s="174">
        <v>7.1657018750000004E-3</v>
      </c>
      <c r="J11" s="174">
        <v>7.5080037499999997E-3</v>
      </c>
      <c r="K11" s="174">
        <v>7.851518E-3</v>
      </c>
      <c r="L11" s="174">
        <v>8.6717757499999992E-3</v>
      </c>
      <c r="M11" s="174">
        <v>8.6433772500000006E-3</v>
      </c>
      <c r="N11" s="174">
        <v>1.1168454624999999E-2</v>
      </c>
      <c r="O11" s="174">
        <v>1.331944075E-2</v>
      </c>
      <c r="P11" s="174">
        <v>1.7760194E-2</v>
      </c>
      <c r="Q11" s="174">
        <v>1.8055082625E-2</v>
      </c>
      <c r="R11" s="174">
        <v>1.873622875E-2</v>
      </c>
      <c r="S11" s="174">
        <v>2.1784744750000001E-2</v>
      </c>
      <c r="T11" s="174">
        <v>2.9844549500000001E-2</v>
      </c>
      <c r="U11" s="174">
        <v>2.8516788875000001E-2</v>
      </c>
      <c r="V11" s="174">
        <v>3.0671255885922299E-2</v>
      </c>
      <c r="W11" s="174">
        <v>3.19393242386731E-2</v>
      </c>
      <c r="X11" s="174">
        <v>3.56569731472492E-2</v>
      </c>
      <c r="Y11" s="174">
        <v>3.33978379409385E-2</v>
      </c>
      <c r="Z11" s="174">
        <v>3.4031623385113299E-2</v>
      </c>
      <c r="AA11" s="174">
        <v>3.8590625000000003E-2</v>
      </c>
      <c r="AB11" s="174">
        <v>3.9996125624999997E-2</v>
      </c>
      <c r="AC11" s="174">
        <v>4.9293607379452098E-2</v>
      </c>
      <c r="AD11" s="174">
        <v>4.98393703322444E-2</v>
      </c>
      <c r="AE11" s="174">
        <v>5.3882236487774897E-2</v>
      </c>
      <c r="AF11" s="174">
        <v>5.5937404889583098E-2</v>
      </c>
      <c r="AG11" s="174">
        <v>6.7527096282220395E-2</v>
      </c>
      <c r="AH11" s="174">
        <v>7.3789509982126994E-2</v>
      </c>
      <c r="AI11" s="174">
        <v>7.5052330121601202E-2</v>
      </c>
      <c r="AJ11" s="174">
        <v>8.3760022809587206E-2</v>
      </c>
      <c r="AK11" s="174">
        <v>7.8553629999999999E-2</v>
      </c>
      <c r="AL11" s="174">
        <v>8.9320277337662304E-2</v>
      </c>
      <c r="AM11" s="174">
        <v>0.100941966813415</v>
      </c>
      <c r="AN11" s="174">
        <v>0.116657233269231</v>
      </c>
      <c r="AO11" s="174">
        <v>0.121572198906752</v>
      </c>
      <c r="AP11" s="174">
        <v>0.13160846263318099</v>
      </c>
      <c r="AQ11" s="174">
        <v>0.142854454377116</v>
      </c>
      <c r="AR11" s="174">
        <v>0.172731684049547</v>
      </c>
      <c r="AS11" s="174">
        <v>0.188030892371466</v>
      </c>
      <c r="AT11" s="174">
        <v>0.216049903414503</v>
      </c>
      <c r="AU11" s="174">
        <v>0.29982720516234201</v>
      </c>
      <c r="AV11" s="174">
        <v>0.30440507500844199</v>
      </c>
      <c r="AW11" s="174">
        <v>0.33164531161242</v>
      </c>
      <c r="AX11" s="174">
        <v>0.37763207543654198</v>
      </c>
      <c r="AY11" s="174">
        <v>0.43132424951230203</v>
      </c>
      <c r="AZ11" s="174">
        <v>0.45426720756721201</v>
      </c>
      <c r="BA11" s="174">
        <v>0.464746096604503</v>
      </c>
      <c r="BB11" s="174">
        <v>0.47620894802159403</v>
      </c>
      <c r="BC11" s="174">
        <v>0.48657788648087502</v>
      </c>
      <c r="BD11" s="174">
        <v>0.48958552849416298</v>
      </c>
      <c r="BE11" s="175">
        <v>0.49175888515576899</v>
      </c>
      <c r="BF11" s="132">
        <v>1.69480734613225E-3</v>
      </c>
      <c r="BG11" s="132">
        <v>8.5244140278460306E-2</v>
      </c>
      <c r="BH11" s="132">
        <v>7.9089490638089094E-2</v>
      </c>
    </row>
    <row r="12" spans="1:62">
      <c r="A12" s="124" t="s">
        <v>260</v>
      </c>
      <c r="B12" s="174">
        <v>0</v>
      </c>
      <c r="C12" s="174">
        <v>0</v>
      </c>
      <c r="D12" s="174">
        <v>0</v>
      </c>
      <c r="E12" s="174">
        <v>0</v>
      </c>
      <c r="F12" s="174">
        <v>0</v>
      </c>
      <c r="G12" s="174">
        <v>0</v>
      </c>
      <c r="H12" s="174">
        <v>6.6E-4</v>
      </c>
      <c r="I12" s="174">
        <v>5.6999999999999998E-4</v>
      </c>
      <c r="J12" s="174">
        <v>5.1000000000000004E-4</v>
      </c>
      <c r="K12" s="174">
        <v>4.6000000000000001E-4</v>
      </c>
      <c r="L12" s="174">
        <v>5.1000000000000004E-4</v>
      </c>
      <c r="M12" s="174">
        <v>7.2999999999999996E-4</v>
      </c>
      <c r="N12" s="174">
        <v>8.0000000000000004E-4</v>
      </c>
      <c r="O12" s="174">
        <v>9.1E-4</v>
      </c>
      <c r="P12" s="174">
        <v>9.3999999999999997E-4</v>
      </c>
      <c r="Q12" s="174">
        <v>1.0499999999999999E-3</v>
      </c>
      <c r="R12" s="174">
        <v>1.1000000000000001E-3</v>
      </c>
      <c r="S12" s="174">
        <v>1.3699999999999999E-3</v>
      </c>
      <c r="T12" s="174">
        <v>2.0799999999999998E-3</v>
      </c>
      <c r="U12" s="174">
        <v>2.0100000000000001E-3</v>
      </c>
      <c r="V12" s="174">
        <v>1.9499999999999999E-3</v>
      </c>
      <c r="W12" s="174">
        <v>2.8E-3</v>
      </c>
      <c r="X12" s="174">
        <v>2.7100000000000002E-3</v>
      </c>
      <c r="Y12" s="174">
        <v>3.2699999999999999E-3</v>
      </c>
      <c r="Z12" s="174">
        <v>3.2100000000000002E-3</v>
      </c>
      <c r="AA12" s="174">
        <v>9.6299999999999997E-3</v>
      </c>
      <c r="AB12" s="174">
        <v>1.0330000000000001E-2</v>
      </c>
      <c r="AC12" s="174">
        <v>1.7430000000000001E-2</v>
      </c>
      <c r="AD12" s="174">
        <v>1.7500000000000002E-2</v>
      </c>
      <c r="AE12" s="174">
        <v>1.7860000000000001E-2</v>
      </c>
      <c r="AF12" s="174">
        <v>1.8790000000000001E-2</v>
      </c>
      <c r="AG12" s="174">
        <v>1.738E-2</v>
      </c>
      <c r="AH12" s="174">
        <v>1.7430000000000001E-2</v>
      </c>
      <c r="AI12" s="174">
        <v>1.1610000000000001E-2</v>
      </c>
      <c r="AJ12" s="174">
        <v>1.4500000000000001E-2</v>
      </c>
      <c r="AK12" s="174">
        <v>1.375E-2</v>
      </c>
      <c r="AL12" s="174">
        <v>1.6720714285714301E-2</v>
      </c>
      <c r="AM12" s="174">
        <v>1.7580193548387101E-2</v>
      </c>
      <c r="AN12" s="174">
        <v>1.6624038461538499E-2</v>
      </c>
      <c r="AO12" s="174">
        <v>1.9792547770700601E-2</v>
      </c>
      <c r="AP12" s="174">
        <v>1.73335443037975E-2</v>
      </c>
      <c r="AQ12" s="174">
        <v>1.3769999999999999E-2</v>
      </c>
      <c r="AR12" s="174">
        <v>2.5780500000000001E-2</v>
      </c>
      <c r="AS12" s="174">
        <v>3.40992460464596E-2</v>
      </c>
      <c r="AT12" s="174">
        <v>3.2032550480666701E-2</v>
      </c>
      <c r="AU12" s="174">
        <v>3.20312281560736E-2</v>
      </c>
      <c r="AV12" s="174">
        <v>4.0250438634512199E-2</v>
      </c>
      <c r="AW12" s="174">
        <v>5.5480336227238497E-2</v>
      </c>
      <c r="AX12" s="174">
        <v>6.3559575235301202E-2</v>
      </c>
      <c r="AY12" s="174">
        <v>4.5715602979940199E-2</v>
      </c>
      <c r="AZ12" s="174">
        <v>5.0691537570551698E-2</v>
      </c>
      <c r="BA12" s="174">
        <v>6.0857932033816099E-2</v>
      </c>
      <c r="BB12" s="174">
        <v>6.7043791014483003E-2</v>
      </c>
      <c r="BC12" s="174">
        <v>8.1933307090485893E-2</v>
      </c>
      <c r="BD12" s="174">
        <v>8.5101564131809401E-2</v>
      </c>
      <c r="BE12" s="175">
        <v>9.1821728464846E-2</v>
      </c>
      <c r="BF12" s="132">
        <v>7.60184064712979E-2</v>
      </c>
      <c r="BG12" s="132">
        <v>0.102642181352286</v>
      </c>
      <c r="BH12" s="132">
        <v>1.47676716232453E-2</v>
      </c>
    </row>
    <row r="13" spans="1:62" ht="11.15" customHeight="1">
      <c r="A13" s="124" t="s">
        <v>261</v>
      </c>
      <c r="B13" s="174">
        <v>0</v>
      </c>
      <c r="C13" s="174">
        <v>0</v>
      </c>
      <c r="D13" s="174">
        <v>0</v>
      </c>
      <c r="E13" s="174">
        <v>0</v>
      </c>
      <c r="F13" s="174">
        <v>0</v>
      </c>
      <c r="G13" s="174">
        <v>0</v>
      </c>
      <c r="H13" s="174">
        <v>0</v>
      </c>
      <c r="I13" s="174">
        <v>0</v>
      </c>
      <c r="J13" s="174">
        <v>0</v>
      </c>
      <c r="K13" s="174">
        <v>0</v>
      </c>
      <c r="L13" s="174">
        <v>1.89E-3</v>
      </c>
      <c r="M13" s="174">
        <v>2.0200000000000001E-3</v>
      </c>
      <c r="N13" s="174">
        <v>1.92E-3</v>
      </c>
      <c r="O13" s="174">
        <v>2.0600000000000002E-3</v>
      </c>
      <c r="P13" s="174">
        <v>2.16E-3</v>
      </c>
      <c r="Q13" s="174">
        <v>2.2699999999999999E-3</v>
      </c>
      <c r="R13" s="174">
        <v>2.1199999999999999E-3</v>
      </c>
      <c r="S13" s="174">
        <v>2.31E-3</v>
      </c>
      <c r="T13" s="174">
        <v>2.3400000000000001E-3</v>
      </c>
      <c r="U13" s="174">
        <v>2.5500000000000002E-3</v>
      </c>
      <c r="V13" s="174">
        <v>2.6700000000000001E-3</v>
      </c>
      <c r="W13" s="174">
        <v>2.66E-3</v>
      </c>
      <c r="X13" s="174">
        <v>2.6800000000000001E-3</v>
      </c>
      <c r="Y13" s="174">
        <v>2.7399999999999998E-3</v>
      </c>
      <c r="Z13" s="174">
        <v>2.7399999999999998E-3</v>
      </c>
      <c r="AA13" s="174">
        <v>2.7399999999999998E-3</v>
      </c>
      <c r="AB13" s="174">
        <v>2.6900000000000001E-3</v>
      </c>
      <c r="AC13" s="174">
        <v>3.3999999999999998E-3</v>
      </c>
      <c r="AD13" s="174">
        <v>3.8899999999999998E-3</v>
      </c>
      <c r="AE13" s="174">
        <v>4.4400000000000004E-3</v>
      </c>
      <c r="AF13" s="174">
        <v>4.7699999999999999E-3</v>
      </c>
      <c r="AG13" s="174">
        <v>4.96E-3</v>
      </c>
      <c r="AH13" s="174">
        <v>4.8300000000000001E-3</v>
      </c>
      <c r="AI13" s="174">
        <v>5.3200000000000001E-3</v>
      </c>
      <c r="AJ13" s="174">
        <v>4.5700000000000003E-3</v>
      </c>
      <c r="AK13" s="174">
        <v>4.96E-3</v>
      </c>
      <c r="AL13" s="174">
        <v>4.9277922077922099E-3</v>
      </c>
      <c r="AM13" s="174">
        <v>4.8466451612903198E-3</v>
      </c>
      <c r="AN13" s="174">
        <v>4.8548076923076904E-3</v>
      </c>
      <c r="AO13" s="174">
        <v>4.5510191082802501E-3</v>
      </c>
      <c r="AP13" s="174">
        <v>4.8708227848101304E-3</v>
      </c>
      <c r="AQ13" s="174">
        <v>5.0011378058929202E-3</v>
      </c>
      <c r="AR13" s="174">
        <v>4.8494918340572001E-3</v>
      </c>
      <c r="AS13" s="174">
        <v>4.8404004143049999E-3</v>
      </c>
      <c r="AT13" s="174">
        <v>9.4754912010823495E-3</v>
      </c>
      <c r="AU13" s="174">
        <v>1.0418852446272E-2</v>
      </c>
      <c r="AV13" s="174">
        <v>1.2859348962198199E-2</v>
      </c>
      <c r="AW13" s="174">
        <v>1.36870886265794E-2</v>
      </c>
      <c r="AX13" s="174">
        <v>1.2409901159809399E-2</v>
      </c>
      <c r="AY13" s="174">
        <v>1.5839833618929301E-2</v>
      </c>
      <c r="AZ13" s="174">
        <v>1.6601411894505699E-2</v>
      </c>
      <c r="BA13" s="174">
        <v>1.8050417946698202E-2</v>
      </c>
      <c r="BB13" s="174">
        <v>1.79213335547336E-2</v>
      </c>
      <c r="BC13" s="174">
        <v>1.8959735743747499E-2</v>
      </c>
      <c r="BD13" s="174">
        <v>2.17493768031355E-2</v>
      </c>
      <c r="BE13" s="175">
        <v>2.1623774327364401E-2</v>
      </c>
      <c r="BF13" s="132">
        <v>-8.4914537121671997E-3</v>
      </c>
      <c r="BG13" s="132">
        <v>8.66370495206292E-2</v>
      </c>
      <c r="BH13" s="132">
        <v>3.4777476296793501E-3</v>
      </c>
    </row>
    <row r="14" spans="1:62" ht="11.15" customHeight="1">
      <c r="A14" s="124" t="s">
        <v>262</v>
      </c>
      <c r="B14" s="174">
        <v>0</v>
      </c>
      <c r="C14" s="174">
        <v>0</v>
      </c>
      <c r="D14" s="174">
        <v>0</v>
      </c>
      <c r="E14" s="174">
        <v>0</v>
      </c>
      <c r="F14" s="174">
        <v>0</v>
      </c>
      <c r="G14" s="174">
        <v>0</v>
      </c>
      <c r="H14" s="174">
        <v>0</v>
      </c>
      <c r="I14" s="174">
        <v>0</v>
      </c>
      <c r="J14" s="174">
        <v>0</v>
      </c>
      <c r="K14" s="174">
        <v>0</v>
      </c>
      <c r="L14" s="174">
        <v>0</v>
      </c>
      <c r="M14" s="174">
        <v>0</v>
      </c>
      <c r="N14" s="174">
        <v>0</v>
      </c>
      <c r="O14" s="174">
        <v>0</v>
      </c>
      <c r="P14" s="174">
        <v>0</v>
      </c>
      <c r="Q14" s="174">
        <v>0</v>
      </c>
      <c r="R14" s="174">
        <v>0</v>
      </c>
      <c r="S14" s="174">
        <v>0</v>
      </c>
      <c r="T14" s="174">
        <v>0</v>
      </c>
      <c r="U14" s="174">
        <v>0</v>
      </c>
      <c r="V14" s="174">
        <v>0</v>
      </c>
      <c r="W14" s="174">
        <v>0</v>
      </c>
      <c r="X14" s="174">
        <v>0</v>
      </c>
      <c r="Y14" s="174">
        <v>0</v>
      </c>
      <c r="Z14" s="174">
        <v>0</v>
      </c>
      <c r="AA14" s="174">
        <v>0</v>
      </c>
      <c r="AB14" s="174">
        <v>0</v>
      </c>
      <c r="AC14" s="174">
        <v>0</v>
      </c>
      <c r="AD14" s="174">
        <v>0</v>
      </c>
      <c r="AE14" s="174">
        <v>0</v>
      </c>
      <c r="AF14" s="174">
        <v>0</v>
      </c>
      <c r="AG14" s="174">
        <v>0</v>
      </c>
      <c r="AH14" s="174">
        <v>0</v>
      </c>
      <c r="AI14" s="174">
        <v>0</v>
      </c>
      <c r="AJ14" s="174">
        <v>0</v>
      </c>
      <c r="AK14" s="174">
        <v>0</v>
      </c>
      <c r="AL14" s="174">
        <v>0</v>
      </c>
      <c r="AM14" s="174">
        <v>0</v>
      </c>
      <c r="AN14" s="174">
        <v>0</v>
      </c>
      <c r="AO14" s="174">
        <v>3.1580077070063702E-5</v>
      </c>
      <c r="AP14" s="174">
        <v>9.9601337335443007E-4</v>
      </c>
      <c r="AQ14" s="174">
        <v>1.4006305973286799E-3</v>
      </c>
      <c r="AR14" s="174">
        <v>2.0918231814375E-3</v>
      </c>
      <c r="AS14" s="174">
        <v>1.9797293593788799E-3</v>
      </c>
      <c r="AT14" s="174">
        <v>2.0449091938888899E-3</v>
      </c>
      <c r="AU14" s="174">
        <v>2.2111022584026998E-3</v>
      </c>
      <c r="AV14" s="174">
        <v>2.59540589084433E-3</v>
      </c>
      <c r="AW14" s="174">
        <v>2.74800278942673E-3</v>
      </c>
      <c r="AX14" s="174">
        <v>2.7262381499723498E-3</v>
      </c>
      <c r="AY14" s="174">
        <v>3.6598258083050299E-3</v>
      </c>
      <c r="AZ14" s="174">
        <v>3.71344704428571E-3</v>
      </c>
      <c r="BA14" s="174">
        <v>4.4342522557807096E-3</v>
      </c>
      <c r="BB14" s="174">
        <v>3.8776499999999998E-3</v>
      </c>
      <c r="BC14" s="174">
        <v>3.8291842500394698E-3</v>
      </c>
      <c r="BD14" s="174">
        <v>4.0535773184576804E-3</v>
      </c>
      <c r="BE14" s="175">
        <v>4.3057591721013299E-3</v>
      </c>
      <c r="BF14" s="132">
        <v>5.93099540068589E-2</v>
      </c>
      <c r="BG14" s="132">
        <v>7.08199244082275E-2</v>
      </c>
      <c r="BH14" s="132">
        <v>6.9249445208072896E-4</v>
      </c>
    </row>
    <row r="15" spans="1:62" ht="11.15" customHeight="1">
      <c r="A15" s="124" t="s">
        <v>263</v>
      </c>
      <c r="B15" s="174">
        <v>0</v>
      </c>
      <c r="C15" s="174">
        <v>0</v>
      </c>
      <c r="D15" s="174">
        <v>0</v>
      </c>
      <c r="E15" s="174">
        <v>0</v>
      </c>
      <c r="F15" s="174">
        <v>0</v>
      </c>
      <c r="G15" s="174">
        <v>0</v>
      </c>
      <c r="H15" s="174">
        <v>2.2699999999999999E-3</v>
      </c>
      <c r="I15" s="174">
        <v>2.2699999999999999E-3</v>
      </c>
      <c r="J15" s="174">
        <v>2.3E-3</v>
      </c>
      <c r="K15" s="174">
        <v>2.66E-3</v>
      </c>
      <c r="L15" s="174">
        <v>2.66E-3</v>
      </c>
      <c r="M15" s="174">
        <v>2.4499999999999999E-3</v>
      </c>
      <c r="N15" s="174">
        <v>2.4199999999999998E-3</v>
      </c>
      <c r="O15" s="174">
        <v>2.15E-3</v>
      </c>
      <c r="P15" s="174">
        <v>1.6299999999999999E-3</v>
      </c>
      <c r="Q15" s="174">
        <v>8.4999999999999995E-4</v>
      </c>
      <c r="R15" s="174">
        <v>7.6000000000000004E-4</v>
      </c>
      <c r="S15" s="174">
        <v>1.5100000000000001E-3</v>
      </c>
      <c r="T15" s="174">
        <v>1.4499999999999999E-3</v>
      </c>
      <c r="U15" s="174">
        <v>1.42E-3</v>
      </c>
      <c r="V15" s="174">
        <v>1.6900000000000001E-3</v>
      </c>
      <c r="W15" s="174">
        <v>1.5399999999999999E-3</v>
      </c>
      <c r="X15" s="174">
        <v>1.3600000000000001E-3</v>
      </c>
      <c r="Y15" s="174">
        <v>1.3600000000000001E-3</v>
      </c>
      <c r="Z15" s="174">
        <v>1.4499999999999999E-3</v>
      </c>
      <c r="AA15" s="174">
        <v>1.3600000000000001E-3</v>
      </c>
      <c r="AB15" s="174">
        <v>1.33E-3</v>
      </c>
      <c r="AC15" s="174">
        <v>1.33E-3</v>
      </c>
      <c r="AD15" s="174">
        <v>1.09E-3</v>
      </c>
      <c r="AE15" s="174">
        <v>1.1900000000000001E-3</v>
      </c>
      <c r="AF15" s="174">
        <v>1.42E-3</v>
      </c>
      <c r="AG15" s="174">
        <v>1.3699999999999999E-3</v>
      </c>
      <c r="AH15" s="174">
        <v>1.5399999999999999E-3</v>
      </c>
      <c r="AI15" s="174">
        <v>1.2600000000000001E-3</v>
      </c>
      <c r="AJ15" s="174">
        <v>1.39E-3</v>
      </c>
      <c r="AK15" s="174">
        <v>1.58E-3</v>
      </c>
      <c r="AL15" s="174">
        <v>1.6194155844155801E-3</v>
      </c>
      <c r="AM15" s="174">
        <v>1.836E-3</v>
      </c>
      <c r="AN15" s="174">
        <v>1.92230769230769E-3</v>
      </c>
      <c r="AO15" s="174">
        <v>1.4910191082802499E-3</v>
      </c>
      <c r="AP15" s="174">
        <v>3.3698734177215199E-3</v>
      </c>
      <c r="AQ15" s="174">
        <v>3.3486792452830198E-3</v>
      </c>
      <c r="AR15" s="174">
        <v>3.9875624999999998E-3</v>
      </c>
      <c r="AS15" s="174">
        <v>4.3714285714285704E-3</v>
      </c>
      <c r="AT15" s="174">
        <v>4.3444444444444398E-3</v>
      </c>
      <c r="AU15" s="174">
        <v>6.3171165644171703E-3</v>
      </c>
      <c r="AV15" s="174">
        <v>6.2972560975609699E-3</v>
      </c>
      <c r="AW15" s="174">
        <v>6.1941818181818096E-3</v>
      </c>
      <c r="AX15" s="174">
        <v>8.8481927710843296E-3</v>
      </c>
      <c r="AY15" s="174">
        <v>1.18277245508982E-2</v>
      </c>
      <c r="AZ15" s="174">
        <v>8.2601785714285694E-3</v>
      </c>
      <c r="BA15" s="174">
        <v>5.0336094674556199E-3</v>
      </c>
      <c r="BB15" s="174">
        <v>4.2429060000000003E-3</v>
      </c>
      <c r="BC15" s="174">
        <v>3.7480168421052599E-3</v>
      </c>
      <c r="BD15" s="174">
        <v>4.7244427693568201E-3</v>
      </c>
      <c r="BE15" s="175">
        <v>6.1658922379841897E-3</v>
      </c>
      <c r="BF15" s="132">
        <v>0.30153879263046501</v>
      </c>
      <c r="BG15" s="132">
        <v>8.4204272253762796E-3</v>
      </c>
      <c r="BH15" s="132">
        <v>9.9165930937281706E-4</v>
      </c>
    </row>
    <row r="16" spans="1:62">
      <c r="A16" s="124" t="s">
        <v>264</v>
      </c>
      <c r="B16" s="174">
        <v>0</v>
      </c>
      <c r="C16" s="174">
        <v>0</v>
      </c>
      <c r="D16" s="174">
        <v>0</v>
      </c>
      <c r="E16" s="174">
        <v>0</v>
      </c>
      <c r="F16" s="174">
        <v>0</v>
      </c>
      <c r="G16" s="174">
        <v>0</v>
      </c>
      <c r="H16" s="174">
        <v>3.5E-4</v>
      </c>
      <c r="I16" s="174">
        <v>3.5E-4</v>
      </c>
      <c r="J16" s="174">
        <v>2.9E-4</v>
      </c>
      <c r="K16" s="174">
        <v>2.5000000000000001E-4</v>
      </c>
      <c r="L16" s="174">
        <v>2.3000000000000001E-4</v>
      </c>
      <c r="M16" s="174">
        <v>1.9000000000000001E-4</v>
      </c>
      <c r="N16" s="174">
        <v>2.3000000000000001E-4</v>
      </c>
      <c r="O16" s="174">
        <v>2.9E-4</v>
      </c>
      <c r="P16" s="174">
        <v>2.9E-4</v>
      </c>
      <c r="Q16" s="174">
        <v>2.5999999999999998E-4</v>
      </c>
      <c r="R16" s="174">
        <v>1.9000000000000001E-4</v>
      </c>
      <c r="S16" s="174">
        <v>1.8000000000000001E-4</v>
      </c>
      <c r="T16" s="174">
        <v>1.6000000000000001E-4</v>
      </c>
      <c r="U16" s="174">
        <v>1.2999999999999999E-4</v>
      </c>
      <c r="V16" s="174">
        <v>1.7000000000000001E-4</v>
      </c>
      <c r="W16" s="174">
        <v>2.5999999999999998E-4</v>
      </c>
      <c r="X16" s="174">
        <v>3.1E-4</v>
      </c>
      <c r="Y16" s="174">
        <v>2.7E-4</v>
      </c>
      <c r="Z16" s="174">
        <v>2.5999999999999998E-4</v>
      </c>
      <c r="AA16" s="174">
        <v>3.1E-4</v>
      </c>
      <c r="AB16" s="174">
        <v>2.5000000000000001E-4</v>
      </c>
      <c r="AC16" s="174">
        <v>2.9999999999999997E-4</v>
      </c>
      <c r="AD16" s="174">
        <v>2.7999999999999998E-4</v>
      </c>
      <c r="AE16" s="174">
        <v>3.2000000000000003E-4</v>
      </c>
      <c r="AF16" s="174">
        <v>3.3E-4</v>
      </c>
      <c r="AG16" s="174">
        <v>1.7000000000000001E-4</v>
      </c>
      <c r="AH16" s="174">
        <v>1.8000000000000001E-4</v>
      </c>
      <c r="AI16" s="174">
        <v>1.8000000000000001E-4</v>
      </c>
      <c r="AJ16" s="174">
        <v>1.8000000000000001E-4</v>
      </c>
      <c r="AK16" s="174">
        <v>2.0000000000000001E-4</v>
      </c>
      <c r="AL16" s="174">
        <v>2.88116883116883E-4</v>
      </c>
      <c r="AM16" s="174">
        <v>2.5664516129032301E-4</v>
      </c>
      <c r="AN16" s="174">
        <v>1.17692307692308E-4</v>
      </c>
      <c r="AO16" s="174">
        <v>2.24140127388535E-4</v>
      </c>
      <c r="AP16" s="174">
        <v>2.1303797468354401E-4</v>
      </c>
      <c r="AQ16" s="174">
        <v>2.50188679245283E-4</v>
      </c>
      <c r="AR16" s="174">
        <v>1.8168749999999999E-4</v>
      </c>
      <c r="AS16" s="174">
        <v>1.9006211180124199E-4</v>
      </c>
      <c r="AT16" s="174">
        <v>1.7944444444444399E-4</v>
      </c>
      <c r="AU16" s="174">
        <v>0</v>
      </c>
      <c r="AV16" s="174">
        <v>0</v>
      </c>
      <c r="AW16" s="174">
        <v>0</v>
      </c>
      <c r="AX16" s="174">
        <v>0</v>
      </c>
      <c r="AY16" s="174">
        <v>0</v>
      </c>
      <c r="AZ16" s="174">
        <v>0</v>
      </c>
      <c r="BA16" s="174">
        <v>0</v>
      </c>
      <c r="BB16" s="174">
        <v>0</v>
      </c>
      <c r="BC16" s="174">
        <v>0</v>
      </c>
      <c r="BD16" s="174">
        <v>0</v>
      </c>
      <c r="BE16" s="175">
        <v>0</v>
      </c>
      <c r="BF16" s="132">
        <v>0</v>
      </c>
      <c r="BG16" s="132">
        <v>-1</v>
      </c>
      <c r="BH16" s="132">
        <v>0</v>
      </c>
    </row>
    <row r="17" spans="1:60">
      <c r="A17" s="124" t="s">
        <v>265</v>
      </c>
      <c r="B17" s="174">
        <v>0</v>
      </c>
      <c r="C17" s="174">
        <v>0</v>
      </c>
      <c r="D17" s="174">
        <v>0</v>
      </c>
      <c r="E17" s="174">
        <v>0</v>
      </c>
      <c r="F17" s="174">
        <v>0</v>
      </c>
      <c r="G17" s="174">
        <v>0</v>
      </c>
      <c r="H17" s="174">
        <v>0</v>
      </c>
      <c r="I17" s="174">
        <v>0</v>
      </c>
      <c r="J17" s="174">
        <v>0</v>
      </c>
      <c r="K17" s="174">
        <v>0</v>
      </c>
      <c r="L17" s="174">
        <v>0</v>
      </c>
      <c r="M17" s="174">
        <v>0</v>
      </c>
      <c r="N17" s="174">
        <v>0</v>
      </c>
      <c r="O17" s="174">
        <v>0</v>
      </c>
      <c r="P17" s="174">
        <v>0</v>
      </c>
      <c r="Q17" s="174">
        <v>0</v>
      </c>
      <c r="R17" s="174">
        <v>0</v>
      </c>
      <c r="S17" s="174">
        <v>0</v>
      </c>
      <c r="T17" s="174">
        <v>0</v>
      </c>
      <c r="U17" s="174">
        <v>0</v>
      </c>
      <c r="V17" s="174">
        <v>0</v>
      </c>
      <c r="W17" s="174">
        <v>0</v>
      </c>
      <c r="X17" s="174">
        <v>0</v>
      </c>
      <c r="Y17" s="174">
        <v>0</v>
      </c>
      <c r="Z17" s="174">
        <v>0</v>
      </c>
      <c r="AA17" s="174">
        <v>0</v>
      </c>
      <c r="AB17" s="174">
        <v>0</v>
      </c>
      <c r="AC17" s="174">
        <v>0</v>
      </c>
      <c r="AD17" s="174">
        <v>0</v>
      </c>
      <c r="AE17" s="174">
        <v>0</v>
      </c>
      <c r="AF17" s="174">
        <v>0</v>
      </c>
      <c r="AG17" s="174">
        <v>0</v>
      </c>
      <c r="AH17" s="174">
        <v>0</v>
      </c>
      <c r="AI17" s="174">
        <v>0</v>
      </c>
      <c r="AJ17" s="174">
        <v>0</v>
      </c>
      <c r="AK17" s="174">
        <v>0</v>
      </c>
      <c r="AL17" s="174">
        <v>0</v>
      </c>
      <c r="AM17" s="174">
        <v>0</v>
      </c>
      <c r="AN17" s="174">
        <v>0</v>
      </c>
      <c r="AO17" s="174">
        <v>0</v>
      </c>
      <c r="AP17" s="174">
        <v>0</v>
      </c>
      <c r="AQ17" s="174">
        <v>0</v>
      </c>
      <c r="AR17" s="174">
        <v>0</v>
      </c>
      <c r="AS17" s="174">
        <v>0</v>
      </c>
      <c r="AT17" s="174">
        <v>0</v>
      </c>
      <c r="AU17" s="174">
        <v>0</v>
      </c>
      <c r="AV17" s="174">
        <v>0</v>
      </c>
      <c r="AW17" s="174">
        <v>0</v>
      </c>
      <c r="AX17" s="174">
        <v>0</v>
      </c>
      <c r="AY17" s="174">
        <v>0</v>
      </c>
      <c r="AZ17" s="174">
        <v>0</v>
      </c>
      <c r="BA17" s="174">
        <v>0</v>
      </c>
      <c r="BB17" s="174">
        <v>0</v>
      </c>
      <c r="BC17" s="174">
        <v>0</v>
      </c>
      <c r="BD17" s="174">
        <v>0</v>
      </c>
      <c r="BE17" s="175">
        <v>0</v>
      </c>
      <c r="BF17" s="132">
        <v>0</v>
      </c>
      <c r="BG17" s="132">
        <v>0</v>
      </c>
      <c r="BH17" s="132">
        <v>0</v>
      </c>
    </row>
    <row r="18" spans="1:60">
      <c r="A18" s="124" t="s">
        <v>189</v>
      </c>
      <c r="B18" s="174">
        <v>0</v>
      </c>
      <c r="C18" s="174">
        <v>0</v>
      </c>
      <c r="D18" s="174">
        <v>0</v>
      </c>
      <c r="E18" s="174">
        <v>0</v>
      </c>
      <c r="F18" s="174">
        <v>0</v>
      </c>
      <c r="G18" s="174">
        <v>0</v>
      </c>
      <c r="H18" s="174">
        <v>1.07E-3</v>
      </c>
      <c r="I18" s="174">
        <v>1.41E-3</v>
      </c>
      <c r="J18" s="174">
        <v>1.17E-3</v>
      </c>
      <c r="K18" s="174">
        <v>1.56E-3</v>
      </c>
      <c r="L18" s="174">
        <v>3.3800000000000002E-3</v>
      </c>
      <c r="M18" s="174">
        <v>7.2399999999999999E-3</v>
      </c>
      <c r="N18" s="174">
        <v>6.9899999999999997E-3</v>
      </c>
      <c r="O18" s="174">
        <v>7.5199999999999998E-3</v>
      </c>
      <c r="P18" s="174">
        <v>6.4200000000000004E-3</v>
      </c>
      <c r="Q18" s="174">
        <v>6.8210526315789499E-3</v>
      </c>
      <c r="R18" s="174">
        <v>1.1091052631578901E-2</v>
      </c>
      <c r="S18" s="174">
        <v>1.1981052631578899E-2</v>
      </c>
      <c r="T18" s="174">
        <v>1.02610526315789E-2</v>
      </c>
      <c r="U18" s="174">
        <v>1.2371052631578901E-2</v>
      </c>
      <c r="V18" s="174">
        <v>9.3699000000000005E-3</v>
      </c>
      <c r="W18" s="174">
        <v>8.6075000000000006E-3</v>
      </c>
      <c r="X18" s="174">
        <v>9.1051599999999993E-3</v>
      </c>
      <c r="Y18" s="174">
        <v>8.8396199999999994E-3</v>
      </c>
      <c r="Z18" s="174">
        <v>1.171867E-2</v>
      </c>
      <c r="AA18" s="174">
        <v>1.22075563157895E-2</v>
      </c>
      <c r="AB18" s="174">
        <v>1.33506391578947E-2</v>
      </c>
      <c r="AC18" s="174">
        <v>1.8216531736842099E-2</v>
      </c>
      <c r="AD18" s="174">
        <v>1.72201002105263E-2</v>
      </c>
      <c r="AE18" s="174">
        <v>1.6930572210526299E-2</v>
      </c>
      <c r="AF18" s="174">
        <v>1.7508388947368399E-2</v>
      </c>
      <c r="AG18" s="174">
        <v>1.7394252954879098E-2</v>
      </c>
      <c r="AH18" s="174">
        <v>1.8508323641578901E-2</v>
      </c>
      <c r="AI18" s="174">
        <v>1.6143209296842102E-2</v>
      </c>
      <c r="AJ18" s="174">
        <v>2.4137014313684198E-2</v>
      </c>
      <c r="AK18" s="174">
        <v>2.80561786169474E-2</v>
      </c>
      <c r="AL18" s="174">
        <v>3.03344873329091E-2</v>
      </c>
      <c r="AM18" s="174">
        <v>3.2834126400692699E-2</v>
      </c>
      <c r="AN18" s="174">
        <v>3.4780399149230798E-2</v>
      </c>
      <c r="AO18" s="174">
        <v>3.62539302792994E-2</v>
      </c>
      <c r="AP18" s="174">
        <v>3.8695278999810102E-2</v>
      </c>
      <c r="AQ18" s="174">
        <v>4.1330731446540897E-2</v>
      </c>
      <c r="AR18" s="174">
        <v>4.5476270955062501E-2</v>
      </c>
      <c r="AS18" s="174">
        <v>4.67442326148447E-2</v>
      </c>
      <c r="AT18" s="174">
        <v>5.0003392909814801E-2</v>
      </c>
      <c r="AU18" s="174">
        <v>5.6585012548443697E-2</v>
      </c>
      <c r="AV18" s="174">
        <v>5.6064153254113999E-2</v>
      </c>
      <c r="AW18" s="174">
        <v>6.3785530437210802E-2</v>
      </c>
      <c r="AX18" s="174">
        <v>6.7785671158838504E-2</v>
      </c>
      <c r="AY18" s="174">
        <v>7.1911160339350202E-2</v>
      </c>
      <c r="AZ18" s="174">
        <v>7.3292493333231803E-2</v>
      </c>
      <c r="BA18" s="174">
        <v>7.9310181443911096E-2</v>
      </c>
      <c r="BB18" s="174">
        <v>7.9118162894533398E-2</v>
      </c>
      <c r="BC18" s="174">
        <v>8.5893154678742006E-2</v>
      </c>
      <c r="BD18" s="174">
        <v>9.4817608394681702E-2</v>
      </c>
      <c r="BE18" s="175">
        <v>9.3919935340730107E-2</v>
      </c>
      <c r="BF18" s="132">
        <v>-1.21737398642258E-2</v>
      </c>
      <c r="BG18" s="132">
        <v>6.6077929134129396E-2</v>
      </c>
      <c r="BH18" s="132">
        <v>1.51051258474114E-2</v>
      </c>
    </row>
    <row r="19" spans="1:60">
      <c r="A19" s="124" t="s">
        <v>266</v>
      </c>
      <c r="B19" s="174">
        <v>0</v>
      </c>
      <c r="C19" s="174">
        <v>0</v>
      </c>
      <c r="D19" s="174">
        <v>0</v>
      </c>
      <c r="E19" s="174">
        <v>0</v>
      </c>
      <c r="F19" s="174">
        <v>0</v>
      </c>
      <c r="G19" s="174">
        <v>0</v>
      </c>
      <c r="H19" s="174">
        <v>9.7000000000000003E-3</v>
      </c>
      <c r="I19" s="174">
        <v>8.3099999999999997E-3</v>
      </c>
      <c r="J19" s="174">
        <v>9.7800000000000005E-3</v>
      </c>
      <c r="K19" s="174">
        <v>9.8399999999999998E-3</v>
      </c>
      <c r="L19" s="174">
        <v>1.0120000000000001E-2</v>
      </c>
      <c r="M19" s="174">
        <v>1.103E-2</v>
      </c>
      <c r="N19" s="174">
        <v>1.193E-2</v>
      </c>
      <c r="O19" s="174">
        <v>1.3390000000000001E-2</v>
      </c>
      <c r="P19" s="174">
        <v>1.289E-2</v>
      </c>
      <c r="Q19" s="174">
        <v>1.2919999999999999E-2</v>
      </c>
      <c r="R19" s="174">
        <v>1.308E-2</v>
      </c>
      <c r="S19" s="174">
        <v>1.406E-2</v>
      </c>
      <c r="T19" s="174">
        <v>1.515E-2</v>
      </c>
      <c r="U19" s="174">
        <v>1.289E-2</v>
      </c>
      <c r="V19" s="174">
        <v>1.209E-2</v>
      </c>
      <c r="W19" s="174">
        <v>1.2659999999999999E-2</v>
      </c>
      <c r="X19" s="174">
        <v>1.304E-2</v>
      </c>
      <c r="Y19" s="174">
        <v>1.422E-2</v>
      </c>
      <c r="Z19" s="174">
        <v>1.389E-2</v>
      </c>
      <c r="AA19" s="174">
        <v>1.6038421052631601E-2</v>
      </c>
      <c r="AB19" s="174">
        <v>1.36784210526316E-2</v>
      </c>
      <c r="AC19" s="174">
        <v>1.47E-2</v>
      </c>
      <c r="AD19" s="174">
        <v>1.064E-2</v>
      </c>
      <c r="AE19" s="174">
        <v>1.1310000000000001E-2</v>
      </c>
      <c r="AF19" s="174">
        <v>9.5099999999999994E-3</v>
      </c>
      <c r="AG19" s="174">
        <v>1.2221710947368399E-2</v>
      </c>
      <c r="AH19" s="174">
        <v>1.179E-2</v>
      </c>
      <c r="AI19" s="174">
        <v>1.0404756839999999E-2</v>
      </c>
      <c r="AJ19" s="174">
        <v>1.21712006505263E-2</v>
      </c>
      <c r="AK19" s="174">
        <v>1.3355064219974301E-2</v>
      </c>
      <c r="AL19" s="174">
        <v>1.2606890631150201E-2</v>
      </c>
      <c r="AM19" s="174">
        <v>1.16774755104935E-2</v>
      </c>
      <c r="AN19" s="174">
        <v>9.4656445280110694E-3</v>
      </c>
      <c r="AO19" s="174">
        <v>1.0260425122681801E-2</v>
      </c>
      <c r="AP19" s="174">
        <v>7.3454279027548698E-3</v>
      </c>
      <c r="AQ19" s="174">
        <v>7.2808455360715901E-3</v>
      </c>
      <c r="AR19" s="174">
        <v>7.6713034302746397E-3</v>
      </c>
      <c r="AS19" s="174">
        <v>8.4293239768030107E-3</v>
      </c>
      <c r="AT19" s="174">
        <v>8.51547712701917E-3</v>
      </c>
      <c r="AU19" s="174">
        <v>7.24108717441808E-3</v>
      </c>
      <c r="AV19" s="174">
        <v>7.7108277103249204E-3</v>
      </c>
      <c r="AW19" s="174">
        <v>9.0454771164642598E-3</v>
      </c>
      <c r="AX19" s="174">
        <v>1.0304468064137399E-2</v>
      </c>
      <c r="AY19" s="174">
        <v>8.6367119397079296E-3</v>
      </c>
      <c r="AZ19" s="174">
        <v>9.2803468367433292E-3</v>
      </c>
      <c r="BA19" s="174">
        <v>9.0875327869515792E-3</v>
      </c>
      <c r="BB19" s="174">
        <v>9.5994642466957197E-3</v>
      </c>
      <c r="BC19" s="174">
        <v>8.9387081058509895E-3</v>
      </c>
      <c r="BD19" s="174">
        <v>1.10780456428601E-2</v>
      </c>
      <c r="BE19" s="175">
        <v>1.12142114907003E-2</v>
      </c>
      <c r="BF19" s="132">
        <v>9.5256807144949995E-3</v>
      </c>
      <c r="BG19" s="132">
        <v>2.6657103343219701E-2</v>
      </c>
      <c r="BH19" s="132">
        <v>1.80357956201717E-3</v>
      </c>
    </row>
    <row r="20" spans="1:60">
      <c r="A20" s="124" t="s">
        <v>267</v>
      </c>
      <c r="B20" s="174">
        <v>0</v>
      </c>
      <c r="C20" s="174">
        <v>0</v>
      </c>
      <c r="D20" s="174">
        <v>0</v>
      </c>
      <c r="E20" s="174">
        <v>0</v>
      </c>
      <c r="F20" s="174">
        <v>0</v>
      </c>
      <c r="G20" s="174">
        <v>0</v>
      </c>
      <c r="H20" s="174">
        <v>5.5999999999999995E-4</v>
      </c>
      <c r="I20" s="174">
        <v>5.9000000000000003E-4</v>
      </c>
      <c r="J20" s="174">
        <v>6.0999999999999997E-4</v>
      </c>
      <c r="K20" s="174">
        <v>6.6E-4</v>
      </c>
      <c r="L20" s="174">
        <v>6.3000000000000003E-4</v>
      </c>
      <c r="M20" s="174">
        <v>7.2000000000000005E-4</v>
      </c>
      <c r="N20" s="174">
        <v>7.3999999999999999E-4</v>
      </c>
      <c r="O20" s="174">
        <v>5.5999999999999995E-4</v>
      </c>
      <c r="P20" s="174">
        <v>7.9000000000000001E-4</v>
      </c>
      <c r="Q20" s="174">
        <v>8.4000000000000003E-4</v>
      </c>
      <c r="R20" s="174">
        <v>8.8999999999999995E-4</v>
      </c>
      <c r="S20" s="174">
        <v>9.1E-4</v>
      </c>
      <c r="T20" s="174">
        <v>7.5000000000000002E-4</v>
      </c>
      <c r="U20" s="174">
        <v>8.0000000000000004E-4</v>
      </c>
      <c r="V20" s="174">
        <v>9.5E-4</v>
      </c>
      <c r="W20" s="174">
        <v>9.7000000000000005E-4</v>
      </c>
      <c r="X20" s="174">
        <v>1.1000000000000001E-3</v>
      </c>
      <c r="Y20" s="174">
        <v>1.07E-3</v>
      </c>
      <c r="Z20" s="174">
        <v>9.5E-4</v>
      </c>
      <c r="AA20" s="174">
        <v>1.1100000000000001E-3</v>
      </c>
      <c r="AB20" s="174">
        <v>1.1189473684210501E-3</v>
      </c>
      <c r="AC20" s="174">
        <v>1.2384210526315801E-3</v>
      </c>
      <c r="AD20" s="174">
        <v>1.3357894736842099E-3</v>
      </c>
      <c r="AE20" s="174">
        <v>1.1984210526315799E-3</v>
      </c>
      <c r="AF20" s="174">
        <v>1.2163157894736799E-3</v>
      </c>
      <c r="AG20" s="174">
        <v>1.19578947368421E-3</v>
      </c>
      <c r="AH20" s="174">
        <v>1.1578947368421099E-3</v>
      </c>
      <c r="AI20" s="174">
        <v>1.28789473684211E-3</v>
      </c>
      <c r="AJ20" s="174">
        <v>1.34789473684211E-3</v>
      </c>
      <c r="AK20" s="174">
        <v>1.0423608277235501E-3</v>
      </c>
      <c r="AL20" s="174">
        <v>1.0586431159463399E-3</v>
      </c>
      <c r="AM20" s="174">
        <v>1.1881257986285699E-3</v>
      </c>
      <c r="AN20" s="174">
        <v>1.15847543839804E-3</v>
      </c>
      <c r="AO20" s="174">
        <v>1.0881496272381001E-3</v>
      </c>
      <c r="AP20" s="174">
        <v>1.01188146193513E-3</v>
      </c>
      <c r="AQ20" s="174">
        <v>1.18153215499323E-3</v>
      </c>
      <c r="AR20" s="174">
        <v>2.2162493203560802E-3</v>
      </c>
      <c r="AS20" s="174">
        <v>9.4141505599362497E-3</v>
      </c>
      <c r="AT20" s="174">
        <v>1.00945431394569E-2</v>
      </c>
      <c r="AU20" s="174">
        <v>1.1550699414786101E-2</v>
      </c>
      <c r="AV20" s="174">
        <v>1.19212467620851E-2</v>
      </c>
      <c r="AW20" s="174">
        <v>1.3696725925047301E-2</v>
      </c>
      <c r="AX20" s="174">
        <v>1.5512887990237799E-2</v>
      </c>
      <c r="AY20" s="174">
        <v>2.0810107146183299E-2</v>
      </c>
      <c r="AZ20" s="174">
        <v>2.5491630926046401E-2</v>
      </c>
      <c r="BA20" s="174">
        <v>3.21698502370487E-2</v>
      </c>
      <c r="BB20" s="174">
        <v>3.05520168360391E-2</v>
      </c>
      <c r="BC20" s="174">
        <v>3.0270057171872099E-2</v>
      </c>
      <c r="BD20" s="174">
        <v>2.7813361844297599E-2</v>
      </c>
      <c r="BE20" s="175">
        <v>2.7796103951031399E-2</v>
      </c>
      <c r="BF20" s="132">
        <v>-3.3510344056385498E-3</v>
      </c>
      <c r="BG20" s="132">
        <v>0.1066662914939</v>
      </c>
      <c r="BH20" s="132">
        <v>4.4704422626020996E-3</v>
      </c>
    </row>
    <row r="21" spans="1:60" s="125" customFormat="1">
      <c r="A21" s="133" t="s">
        <v>268</v>
      </c>
      <c r="B21" s="176">
        <v>0</v>
      </c>
      <c r="C21" s="176">
        <v>0</v>
      </c>
      <c r="D21" s="176">
        <v>0</v>
      </c>
      <c r="E21" s="176">
        <v>0</v>
      </c>
      <c r="F21" s="176">
        <v>0</v>
      </c>
      <c r="G21" s="176">
        <v>5.6223249125364498E-3</v>
      </c>
      <c r="H21" s="176">
        <v>2.1442598637026199E-2</v>
      </c>
      <c r="I21" s="176">
        <v>2.1309233394274402E-2</v>
      </c>
      <c r="J21" s="176">
        <v>2.2658428094023301E-2</v>
      </c>
      <c r="K21" s="176">
        <v>2.37821947142857E-2</v>
      </c>
      <c r="L21" s="176">
        <v>2.8641002165094302E-2</v>
      </c>
      <c r="M21" s="176">
        <v>3.3525405165451903E-2</v>
      </c>
      <c r="N21" s="176">
        <v>3.6737005703167097E-2</v>
      </c>
      <c r="O21" s="176">
        <v>4.0740807370879102E-2</v>
      </c>
      <c r="P21" s="176">
        <v>4.3724131633928603E-2</v>
      </c>
      <c r="Q21" s="176">
        <v>4.3928650936021503E-2</v>
      </c>
      <c r="R21" s="176">
        <v>4.8714506381578898E-2</v>
      </c>
      <c r="S21" s="176">
        <v>5.5064922035956802E-2</v>
      </c>
      <c r="T21" s="176">
        <v>6.3408749972110504E-2</v>
      </c>
      <c r="U21" s="176">
        <v>6.16617694246974E-2</v>
      </c>
      <c r="V21" s="176">
        <v>6.05943720287795E-2</v>
      </c>
      <c r="W21" s="176">
        <v>6.2507613446747698E-2</v>
      </c>
      <c r="X21" s="176">
        <v>6.7043701380331902E-2</v>
      </c>
      <c r="Y21" s="176">
        <v>6.6378618414453805E-2</v>
      </c>
      <c r="Z21" s="176">
        <v>6.9444062464060693E-2</v>
      </c>
      <c r="AA21" s="176">
        <v>8.3054235205722707E-2</v>
      </c>
      <c r="AB21" s="176">
        <v>8.3740137247074103E-2</v>
      </c>
      <c r="AC21" s="176">
        <v>0.106927215113981</v>
      </c>
      <c r="AD21" s="176">
        <v>0.102869644044233</v>
      </c>
      <c r="AE21" s="176">
        <v>0.108324130126873</v>
      </c>
      <c r="AF21" s="176">
        <v>0.110638034199407</v>
      </c>
      <c r="AG21" s="176">
        <v>0.12573282457878701</v>
      </c>
      <c r="AH21" s="176">
        <v>0.13368204886054799</v>
      </c>
      <c r="AI21" s="176">
        <v>0.125897003025361</v>
      </c>
      <c r="AJ21" s="176">
        <v>0.14856068393921101</v>
      </c>
      <c r="AK21" s="176">
        <v>0.148247376765691</v>
      </c>
      <c r="AL21" s="176">
        <v>0.16293002926759201</v>
      </c>
      <c r="AM21" s="176">
        <v>0.17955395527127399</v>
      </c>
      <c r="AN21" s="176">
        <v>0.19552638176491</v>
      </c>
      <c r="AO21" s="176">
        <v>0.20403858648526799</v>
      </c>
      <c r="AP21" s="176">
        <v>0.21584517537301701</v>
      </c>
      <c r="AQ21" s="176">
        <v>0.23150082739767999</v>
      </c>
      <c r="AR21" s="176">
        <v>0.280054287174129</v>
      </c>
      <c r="AS21" s="176">
        <v>0.31419332110107201</v>
      </c>
      <c r="AT21" s="176">
        <v>0.34906729788386198</v>
      </c>
      <c r="AU21" s="176">
        <v>0.44507972617809599</v>
      </c>
      <c r="AV21" s="176">
        <v>0.46253677010604799</v>
      </c>
      <c r="AW21" s="176">
        <v>0.51903627312247202</v>
      </c>
      <c r="AX21" s="176">
        <v>0.58142807970487997</v>
      </c>
      <c r="AY21" s="176">
        <v>0.63081562688752701</v>
      </c>
      <c r="AZ21" s="176">
        <v>0.66325739454580201</v>
      </c>
      <c r="BA21" s="176">
        <v>0.69146511078277995</v>
      </c>
      <c r="BB21" s="176">
        <v>0.710017163137449</v>
      </c>
      <c r="BC21" s="176">
        <v>0.72438224886985603</v>
      </c>
      <c r="BD21" s="176">
        <v>0.74447666953897695</v>
      </c>
      <c r="BE21" s="176">
        <v>0.752282763740177</v>
      </c>
      <c r="BF21" s="135">
        <v>7.7244553781559101E-3</v>
      </c>
      <c r="BG21" s="135">
        <v>7.8683890418409994E-2</v>
      </c>
      <c r="BH21" s="135">
        <v>0.12098949789423299</v>
      </c>
    </row>
    <row r="22" spans="1:60">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5"/>
      <c r="BF22" s="132"/>
      <c r="BG22" s="132"/>
      <c r="BH22" s="132"/>
    </row>
    <row r="23" spans="1:60">
      <c r="A23" s="136" t="s">
        <v>269</v>
      </c>
      <c r="B23" s="174">
        <v>0</v>
      </c>
      <c r="C23" s="174">
        <v>0</v>
      </c>
      <c r="D23" s="174">
        <v>0</v>
      </c>
      <c r="E23" s="174">
        <v>0</v>
      </c>
      <c r="F23" s="174">
        <v>0</v>
      </c>
      <c r="G23" s="174">
        <v>0</v>
      </c>
      <c r="H23" s="174">
        <v>0</v>
      </c>
      <c r="I23" s="174">
        <v>0</v>
      </c>
      <c r="J23" s="174">
        <v>0</v>
      </c>
      <c r="K23" s="174">
        <v>0</v>
      </c>
      <c r="L23" s="174">
        <v>0</v>
      </c>
      <c r="M23" s="174">
        <v>0</v>
      </c>
      <c r="N23" s="174">
        <v>0</v>
      </c>
      <c r="O23" s="174">
        <v>0</v>
      </c>
      <c r="P23" s="174">
        <v>0</v>
      </c>
      <c r="Q23" s="174">
        <v>0</v>
      </c>
      <c r="R23" s="174">
        <v>0</v>
      </c>
      <c r="S23" s="174">
        <v>0</v>
      </c>
      <c r="T23" s="174">
        <v>0</v>
      </c>
      <c r="U23" s="174">
        <v>0</v>
      </c>
      <c r="V23" s="174">
        <v>0</v>
      </c>
      <c r="W23" s="174">
        <v>1.2875009999999999E-2</v>
      </c>
      <c r="X23" s="174">
        <v>9.0581600000000009E-3</v>
      </c>
      <c r="Y23" s="174">
        <v>1.0469600000000001E-2</v>
      </c>
      <c r="Z23" s="174">
        <v>1.10445E-2</v>
      </c>
      <c r="AA23" s="174">
        <v>1.142485E-2</v>
      </c>
      <c r="AB23" s="174">
        <v>1.225832E-2</v>
      </c>
      <c r="AC23" s="174">
        <v>1.3291639999998901E-2</v>
      </c>
      <c r="AD23" s="174">
        <v>1.3611109999999999E-2</v>
      </c>
      <c r="AE23" s="174">
        <v>1.210555E-2</v>
      </c>
      <c r="AF23" s="174">
        <v>1.8572209999999999E-2</v>
      </c>
      <c r="AG23" s="174">
        <v>1.5894439999999999E-2</v>
      </c>
      <c r="AH23" s="174">
        <v>1.711389E-2</v>
      </c>
      <c r="AI23" s="174">
        <v>1.842777E-2</v>
      </c>
      <c r="AJ23" s="174">
        <v>1.59691181888152E-2</v>
      </c>
      <c r="AK23" s="174">
        <v>1.52827932E-2</v>
      </c>
      <c r="AL23" s="174">
        <v>1.6569820519480499E-2</v>
      </c>
      <c r="AM23" s="174">
        <v>1.5008253677419399E-2</v>
      </c>
      <c r="AN23" s="174">
        <v>1.6789994423076899E-2</v>
      </c>
      <c r="AO23" s="174">
        <v>2.0072528025477699E-2</v>
      </c>
      <c r="AP23" s="174">
        <v>2.36002920137828E-2</v>
      </c>
      <c r="AQ23" s="174">
        <v>3.1153326485672799E-2</v>
      </c>
      <c r="AR23" s="174">
        <v>3.88391160911905E-2</v>
      </c>
      <c r="AS23" s="174">
        <v>4.0885250532721899E-2</v>
      </c>
      <c r="AT23" s="174">
        <v>4.0403164914332601E-2</v>
      </c>
      <c r="AU23" s="174">
        <v>4.1896000146645802E-2</v>
      </c>
      <c r="AV23" s="174">
        <v>4.2137991304995397E-2</v>
      </c>
      <c r="AW23" s="174">
        <v>4.2729065733815297E-2</v>
      </c>
      <c r="AX23" s="174">
        <v>4.2252716954517697E-2</v>
      </c>
      <c r="AY23" s="174">
        <v>3.9727743589470801E-2</v>
      </c>
      <c r="AZ23" s="174">
        <v>4.1014441585778702E-2</v>
      </c>
      <c r="BA23" s="174">
        <v>4.2470872008620902E-2</v>
      </c>
      <c r="BB23" s="174">
        <v>4.4288400924E-2</v>
      </c>
      <c r="BC23" s="174">
        <v>4.4112278037529901E-2</v>
      </c>
      <c r="BD23" s="174">
        <v>4.2301495604874402E-2</v>
      </c>
      <c r="BE23" s="175">
        <v>4.6663880169739103E-2</v>
      </c>
      <c r="BF23" s="132">
        <v>0.10011200700956201</v>
      </c>
      <c r="BG23" s="132">
        <v>4.60198889055774E-3</v>
      </c>
      <c r="BH23" s="132">
        <v>7.5049432256876197E-3</v>
      </c>
    </row>
    <row r="24" spans="1:60">
      <c r="A24" s="136" t="s">
        <v>270</v>
      </c>
      <c r="B24" s="174">
        <v>0</v>
      </c>
      <c r="C24" s="174">
        <v>0</v>
      </c>
      <c r="D24" s="174">
        <v>0</v>
      </c>
      <c r="E24" s="174">
        <v>0</v>
      </c>
      <c r="F24" s="174">
        <v>0</v>
      </c>
      <c r="G24" s="174">
        <v>0</v>
      </c>
      <c r="H24" s="174">
        <v>0</v>
      </c>
      <c r="I24" s="174">
        <v>0</v>
      </c>
      <c r="J24" s="174">
        <v>1.16E-3</v>
      </c>
      <c r="K24" s="174">
        <v>1.08E-3</v>
      </c>
      <c r="L24" s="174">
        <v>8.3000000000000001E-4</v>
      </c>
      <c r="M24" s="174">
        <v>5.6999999999999998E-4</v>
      </c>
      <c r="N24" s="174">
        <v>2.47E-3</v>
      </c>
      <c r="O24" s="174">
        <v>2.5999999999999999E-3</v>
      </c>
      <c r="P24" s="174">
        <v>3.15E-3</v>
      </c>
      <c r="Q24" s="174">
        <v>3.0000000000000001E-3</v>
      </c>
      <c r="R24" s="174">
        <v>2.9099999999999998E-3</v>
      </c>
      <c r="S24" s="174">
        <v>4.6000000000000001E-4</v>
      </c>
      <c r="T24" s="174">
        <v>2.2000000000000001E-4</v>
      </c>
      <c r="U24" s="174">
        <v>2.4000000000000001E-4</v>
      </c>
      <c r="V24" s="174">
        <v>5.2999999999999998E-4</v>
      </c>
      <c r="W24" s="174">
        <v>1.1900000000000001E-3</v>
      </c>
      <c r="X24" s="174">
        <v>1.42E-3</v>
      </c>
      <c r="Y24" s="174">
        <v>1.8E-3</v>
      </c>
      <c r="Z24" s="174">
        <v>1.91E-3</v>
      </c>
      <c r="AA24" s="174">
        <v>2.82E-3</v>
      </c>
      <c r="AB24" s="174">
        <v>2.99E-3</v>
      </c>
      <c r="AC24" s="174">
        <v>2.6700000000000001E-3</v>
      </c>
      <c r="AD24" s="174">
        <v>2.4499999999999999E-3</v>
      </c>
      <c r="AE24" s="174">
        <v>2.4499999999999999E-3</v>
      </c>
      <c r="AF24" s="174">
        <v>3.2100000000000002E-3</v>
      </c>
      <c r="AG24" s="174">
        <v>3.14E-3</v>
      </c>
      <c r="AH24" s="174">
        <v>2.7499999999999998E-3</v>
      </c>
      <c r="AI24" s="174">
        <v>3.5899999999999999E-3</v>
      </c>
      <c r="AJ24" s="174">
        <v>4.96E-3</v>
      </c>
      <c r="AK24" s="174">
        <v>5.6800000000000002E-3</v>
      </c>
      <c r="AL24" s="174">
        <v>5.9312337662337702E-3</v>
      </c>
      <c r="AM24" s="174">
        <v>7.1169677419354802E-3</v>
      </c>
      <c r="AN24" s="174">
        <v>8.4051923076923097E-3</v>
      </c>
      <c r="AO24" s="174">
        <v>1.0105796178343901E-2</v>
      </c>
      <c r="AP24" s="174">
        <v>1.5396835443038E-2</v>
      </c>
      <c r="AQ24" s="174">
        <v>2.14103773584906E-2</v>
      </c>
      <c r="AR24" s="174">
        <v>2.4862499999999999E-2</v>
      </c>
      <c r="AS24" s="174">
        <v>3.1635838509316803E-2</v>
      </c>
      <c r="AT24" s="174">
        <v>3.7296111111111099E-2</v>
      </c>
      <c r="AU24" s="174">
        <v>4.0647575705521397E-2</v>
      </c>
      <c r="AV24" s="174">
        <v>4.3846945243902397E-2</v>
      </c>
      <c r="AW24" s="174">
        <v>4.8237589636363598E-2</v>
      </c>
      <c r="AX24" s="174">
        <v>4.5933365060240899E-2</v>
      </c>
      <c r="AY24" s="174">
        <v>4.0982011976047901E-2</v>
      </c>
      <c r="AZ24" s="174">
        <v>5.0669410714285698E-2</v>
      </c>
      <c r="BA24" s="174">
        <v>4.93393313609468E-2</v>
      </c>
      <c r="BB24" s="174">
        <v>5.1993000000000199E-2</v>
      </c>
      <c r="BC24" s="174">
        <v>4.8949263157894898E-2</v>
      </c>
      <c r="BD24" s="174">
        <v>4.6719370749692901E-2</v>
      </c>
      <c r="BE24" s="175">
        <v>4.7353839029134301E-2</v>
      </c>
      <c r="BF24" s="132">
        <v>1.08110661056926E-2</v>
      </c>
      <c r="BG24" s="132">
        <v>2.2782629329527699E-2</v>
      </c>
      <c r="BH24" s="132">
        <v>7.6159091815615502E-3</v>
      </c>
    </row>
    <row r="25" spans="1:60">
      <c r="A25" s="136" t="s">
        <v>271</v>
      </c>
      <c r="B25" s="174">
        <v>0</v>
      </c>
      <c r="C25" s="174">
        <v>0</v>
      </c>
      <c r="D25" s="174">
        <v>0</v>
      </c>
      <c r="E25" s="174">
        <v>0</v>
      </c>
      <c r="F25" s="174">
        <v>0</v>
      </c>
      <c r="G25" s="174">
        <v>0</v>
      </c>
      <c r="H25" s="174">
        <v>0</v>
      </c>
      <c r="I25" s="174">
        <v>0</v>
      </c>
      <c r="J25" s="174">
        <v>0</v>
      </c>
      <c r="K25" s="174">
        <v>0</v>
      </c>
      <c r="L25" s="174">
        <v>0</v>
      </c>
      <c r="M25" s="174">
        <v>0</v>
      </c>
      <c r="N25" s="174">
        <v>0</v>
      </c>
      <c r="O25" s="174">
        <v>0</v>
      </c>
      <c r="P25" s="174">
        <v>0</v>
      </c>
      <c r="Q25" s="174">
        <v>0</v>
      </c>
      <c r="R25" s="174">
        <v>0</v>
      </c>
      <c r="S25" s="174">
        <v>0</v>
      </c>
      <c r="T25" s="174">
        <v>0</v>
      </c>
      <c r="U25" s="174">
        <v>0</v>
      </c>
      <c r="V25" s="174">
        <v>0</v>
      </c>
      <c r="W25" s="174">
        <v>0</v>
      </c>
      <c r="X25" s="174">
        <v>0</v>
      </c>
      <c r="Y25" s="174">
        <v>0</v>
      </c>
      <c r="Z25" s="174">
        <v>0</v>
      </c>
      <c r="AA25" s="174">
        <v>0</v>
      </c>
      <c r="AB25" s="174">
        <v>0</v>
      </c>
      <c r="AC25" s="174">
        <v>0</v>
      </c>
      <c r="AD25" s="174">
        <v>0</v>
      </c>
      <c r="AE25" s="174">
        <v>0</v>
      </c>
      <c r="AF25" s="174">
        <v>0</v>
      </c>
      <c r="AG25" s="174">
        <v>0</v>
      </c>
      <c r="AH25" s="174">
        <v>0</v>
      </c>
      <c r="AI25" s="174">
        <v>0</v>
      </c>
      <c r="AJ25" s="174">
        <v>0</v>
      </c>
      <c r="AK25" s="174">
        <v>0</v>
      </c>
      <c r="AL25" s="174">
        <v>0</v>
      </c>
      <c r="AM25" s="174">
        <v>0</v>
      </c>
      <c r="AN25" s="174">
        <v>0</v>
      </c>
      <c r="AO25" s="174">
        <v>0</v>
      </c>
      <c r="AP25" s="174">
        <v>0</v>
      </c>
      <c r="AQ25" s="174">
        <v>0</v>
      </c>
      <c r="AR25" s="174">
        <v>0</v>
      </c>
      <c r="AS25" s="174">
        <v>1.5204968944099401E-4</v>
      </c>
      <c r="AT25" s="174">
        <v>7.5555555555555502E-5</v>
      </c>
      <c r="AU25" s="174">
        <v>3.2852760736196298E-4</v>
      </c>
      <c r="AV25" s="174">
        <v>5.2243902439024403E-4</v>
      </c>
      <c r="AW25" s="174">
        <v>6.1200000000000002E-4</v>
      </c>
      <c r="AX25" s="174">
        <v>1.0296439156626501E-3</v>
      </c>
      <c r="AY25" s="174">
        <v>1.83959137724551E-3</v>
      </c>
      <c r="AZ25" s="174">
        <v>2.46061339285714E-3</v>
      </c>
      <c r="BA25" s="174">
        <v>3.2013575147928999E-3</v>
      </c>
      <c r="BB25" s="174">
        <v>3.5638290000000001E-3</v>
      </c>
      <c r="BC25" s="174">
        <v>1.4245105263157899E-2</v>
      </c>
      <c r="BD25" s="174">
        <v>1.6323120032773499E-2</v>
      </c>
      <c r="BE25" s="175">
        <v>1.7444734243002299E-2</v>
      </c>
      <c r="BF25" s="132">
        <v>6.5793242943651201E-2</v>
      </c>
      <c r="BG25" s="132">
        <v>0.71180258195044499</v>
      </c>
      <c r="BH25" s="132">
        <v>2.8056333850660399E-3</v>
      </c>
    </row>
    <row r="26" spans="1:60">
      <c r="A26" s="136" t="s">
        <v>272</v>
      </c>
      <c r="B26" s="174" t="s">
        <v>273</v>
      </c>
      <c r="C26" s="174" t="s">
        <v>273</v>
      </c>
      <c r="D26" s="174" t="s">
        <v>273</v>
      </c>
      <c r="E26" s="174" t="s">
        <v>273</v>
      </c>
      <c r="F26" s="174" t="s">
        <v>273</v>
      </c>
      <c r="G26" s="174" t="s">
        <v>273</v>
      </c>
      <c r="H26" s="174" t="s">
        <v>273</v>
      </c>
      <c r="I26" s="174" t="s">
        <v>273</v>
      </c>
      <c r="J26" s="174" t="s">
        <v>273</v>
      </c>
      <c r="K26" s="174" t="s">
        <v>273</v>
      </c>
      <c r="L26" s="174" t="s">
        <v>273</v>
      </c>
      <c r="M26" s="174" t="s">
        <v>273</v>
      </c>
      <c r="N26" s="174" t="s">
        <v>273</v>
      </c>
      <c r="O26" s="174" t="s">
        <v>273</v>
      </c>
      <c r="P26" s="174" t="s">
        <v>273</v>
      </c>
      <c r="Q26" s="174" t="s">
        <v>273</v>
      </c>
      <c r="R26" s="174" t="s">
        <v>273</v>
      </c>
      <c r="S26" s="174" t="s">
        <v>273</v>
      </c>
      <c r="T26" s="174" t="s">
        <v>273</v>
      </c>
      <c r="U26" s="174" t="s">
        <v>273</v>
      </c>
      <c r="V26" s="174" t="s">
        <v>273</v>
      </c>
      <c r="W26" s="174" t="s">
        <v>273</v>
      </c>
      <c r="X26" s="174" t="s">
        <v>273</v>
      </c>
      <c r="Y26" s="174" t="s">
        <v>273</v>
      </c>
      <c r="Z26" s="174" t="s">
        <v>273</v>
      </c>
      <c r="AA26" s="174">
        <v>0</v>
      </c>
      <c r="AB26" s="174">
        <v>0</v>
      </c>
      <c r="AC26" s="174">
        <v>6.0000000000000002E-5</v>
      </c>
      <c r="AD26" s="174">
        <v>1.9000000000000001E-4</v>
      </c>
      <c r="AE26" s="174">
        <v>6.0000000000000002E-5</v>
      </c>
      <c r="AF26" s="174">
        <v>5.0000000000000002E-5</v>
      </c>
      <c r="AG26" s="174">
        <v>1E-4</v>
      </c>
      <c r="AH26" s="174">
        <v>2.0000000000000002E-5</v>
      </c>
      <c r="AI26" s="174">
        <v>5.0000000000000002E-5</v>
      </c>
      <c r="AJ26" s="174">
        <v>2.0000000000000002E-5</v>
      </c>
      <c r="AK26" s="174">
        <v>1.0000000000000001E-5</v>
      </c>
      <c r="AL26" s="174">
        <v>0</v>
      </c>
      <c r="AM26" s="174">
        <v>0</v>
      </c>
      <c r="AN26" s="174">
        <v>0</v>
      </c>
      <c r="AO26" s="174">
        <v>3.89808917197452E-5</v>
      </c>
      <c r="AP26" s="174">
        <v>1.3556962025316501E-4</v>
      </c>
      <c r="AQ26" s="174">
        <v>1.05849056603774E-4</v>
      </c>
      <c r="AR26" s="174">
        <v>6.6937499999999994E-5</v>
      </c>
      <c r="AS26" s="174">
        <v>1.9956521739130401E-4</v>
      </c>
      <c r="AT26" s="174">
        <v>2.3611111111111101E-4</v>
      </c>
      <c r="AU26" s="174">
        <v>3.09754601226994E-4</v>
      </c>
      <c r="AV26" s="174">
        <v>5.1310975609756095E-4</v>
      </c>
      <c r="AW26" s="174">
        <v>8.7163636363636295E-4</v>
      </c>
      <c r="AX26" s="174">
        <v>1.1521084337349401E-3</v>
      </c>
      <c r="AY26" s="174">
        <v>1.51167664670659E-3</v>
      </c>
      <c r="AZ26" s="174">
        <v>2.4225000000000002E-3</v>
      </c>
      <c r="BA26" s="174">
        <v>3.9019526627218902E-3</v>
      </c>
      <c r="BB26" s="174">
        <v>4.7304000000000001E-3</v>
      </c>
      <c r="BC26" s="174">
        <v>5.9956315789473696E-3</v>
      </c>
      <c r="BD26" s="174">
        <v>8.6496222859483805E-3</v>
      </c>
      <c r="BE26" s="175">
        <v>9.4907509944090994E-3</v>
      </c>
      <c r="BF26" s="132">
        <v>9.4246623478473998E-2</v>
      </c>
      <c r="BG26" s="132">
        <v>0.433468228999629</v>
      </c>
      <c r="BH26" s="132">
        <v>1.5263957288397299E-3</v>
      </c>
    </row>
    <row r="27" spans="1:60">
      <c r="A27" s="136" t="s">
        <v>274</v>
      </c>
      <c r="B27" s="174">
        <v>0</v>
      </c>
      <c r="C27" s="174">
        <v>0</v>
      </c>
      <c r="D27" s="174">
        <v>0</v>
      </c>
      <c r="E27" s="174">
        <v>0</v>
      </c>
      <c r="F27" s="174">
        <v>0</v>
      </c>
      <c r="G27" s="174">
        <v>0</v>
      </c>
      <c r="H27" s="174">
        <v>0</v>
      </c>
      <c r="I27" s="174">
        <v>0</v>
      </c>
      <c r="J27" s="174">
        <v>0</v>
      </c>
      <c r="K27" s="174">
        <v>0</v>
      </c>
      <c r="L27" s="174">
        <v>0</v>
      </c>
      <c r="M27" s="174">
        <v>0</v>
      </c>
      <c r="N27" s="174">
        <v>0</v>
      </c>
      <c r="O27" s="174">
        <v>0</v>
      </c>
      <c r="P27" s="174">
        <v>0</v>
      </c>
      <c r="Q27" s="174">
        <v>0</v>
      </c>
      <c r="R27" s="174">
        <v>0</v>
      </c>
      <c r="S27" s="174">
        <v>0</v>
      </c>
      <c r="T27" s="174">
        <v>0</v>
      </c>
      <c r="U27" s="174">
        <v>0</v>
      </c>
      <c r="V27" s="174">
        <v>0</v>
      </c>
      <c r="W27" s="174">
        <v>0</v>
      </c>
      <c r="X27" s="174">
        <v>0</v>
      </c>
      <c r="Y27" s="174">
        <v>0</v>
      </c>
      <c r="Z27" s="174">
        <v>0</v>
      </c>
      <c r="AA27" s="174">
        <v>0</v>
      </c>
      <c r="AB27" s="174">
        <v>0</v>
      </c>
      <c r="AC27" s="174">
        <v>0</v>
      </c>
      <c r="AD27" s="174">
        <v>0</v>
      </c>
      <c r="AE27" s="174">
        <v>0</v>
      </c>
      <c r="AF27" s="174">
        <v>0</v>
      </c>
      <c r="AG27" s="174">
        <v>0</v>
      </c>
      <c r="AH27" s="174">
        <v>0</v>
      </c>
      <c r="AI27" s="174">
        <v>0</v>
      </c>
      <c r="AJ27" s="174">
        <v>0</v>
      </c>
      <c r="AK27" s="174">
        <v>0</v>
      </c>
      <c r="AL27" s="174">
        <v>0</v>
      </c>
      <c r="AM27" s="174">
        <v>0</v>
      </c>
      <c r="AN27" s="174">
        <v>0</v>
      </c>
      <c r="AO27" s="174">
        <v>0</v>
      </c>
      <c r="AP27" s="174">
        <v>0</v>
      </c>
      <c r="AQ27" s="174">
        <v>1.49150943396226E-6</v>
      </c>
      <c r="AR27" s="174">
        <v>1.33875E-5</v>
      </c>
      <c r="AS27" s="174">
        <v>1.14037267080745E-4</v>
      </c>
      <c r="AT27" s="174">
        <v>2.5500000000000002E-4</v>
      </c>
      <c r="AU27" s="174">
        <v>3.2852760736196298E-4</v>
      </c>
      <c r="AV27" s="174">
        <v>4.8512195121951199E-4</v>
      </c>
      <c r="AW27" s="174">
        <v>4.6363636363636301E-4</v>
      </c>
      <c r="AX27" s="174">
        <v>4.51626506024096E-4</v>
      </c>
      <c r="AY27" s="174">
        <v>4.6266467065868202E-4</v>
      </c>
      <c r="AZ27" s="174">
        <v>4.6661357142857102E-4</v>
      </c>
      <c r="BA27" s="174">
        <v>4.7095934911242599E-4</v>
      </c>
      <c r="BB27" s="174">
        <v>4.6575000000000002E-4</v>
      </c>
      <c r="BC27" s="174">
        <v>4.5953684210526299E-4</v>
      </c>
      <c r="BD27" s="174">
        <v>5.1632085210979095E-4</v>
      </c>
      <c r="BE27" s="175">
        <v>5.3121044897959195E-4</v>
      </c>
      <c r="BF27" s="132">
        <v>2.6026843861809E-2</v>
      </c>
      <c r="BG27" s="132">
        <v>7.3094449295847894E-2</v>
      </c>
      <c r="BH27" s="132">
        <v>8.5434478358471306E-5</v>
      </c>
    </row>
    <row r="28" spans="1:60">
      <c r="A28" s="136" t="s">
        <v>275</v>
      </c>
      <c r="B28" s="174">
        <v>0</v>
      </c>
      <c r="C28" s="174">
        <v>0</v>
      </c>
      <c r="D28" s="174">
        <v>0</v>
      </c>
      <c r="E28" s="174">
        <v>0</v>
      </c>
      <c r="F28" s="174">
        <v>0</v>
      </c>
      <c r="G28" s="174">
        <v>0</v>
      </c>
      <c r="H28" s="174">
        <v>0</v>
      </c>
      <c r="I28" s="174">
        <v>0</v>
      </c>
      <c r="J28" s="174">
        <v>0</v>
      </c>
      <c r="K28" s="174">
        <v>0</v>
      </c>
      <c r="L28" s="174">
        <v>0</v>
      </c>
      <c r="M28" s="174">
        <v>0</v>
      </c>
      <c r="N28" s="174">
        <v>0</v>
      </c>
      <c r="O28" s="174">
        <v>0</v>
      </c>
      <c r="P28" s="174">
        <v>0</v>
      </c>
      <c r="Q28" s="174">
        <v>0</v>
      </c>
      <c r="R28" s="174">
        <v>0</v>
      </c>
      <c r="S28" s="174">
        <v>0</v>
      </c>
      <c r="T28" s="174">
        <v>0</v>
      </c>
      <c r="U28" s="174">
        <v>0</v>
      </c>
      <c r="V28" s="174">
        <v>0</v>
      </c>
      <c r="W28" s="174">
        <v>0</v>
      </c>
      <c r="X28" s="174">
        <v>0</v>
      </c>
      <c r="Y28" s="174">
        <v>0</v>
      </c>
      <c r="Z28" s="174">
        <v>0</v>
      </c>
      <c r="AA28" s="174">
        <v>0</v>
      </c>
      <c r="AB28" s="174">
        <v>0</v>
      </c>
      <c r="AC28" s="174">
        <v>0</v>
      </c>
      <c r="AD28" s="174">
        <v>2.2100000000000002E-3</v>
      </c>
      <c r="AE28" s="174">
        <v>3.0899999999999999E-3</v>
      </c>
      <c r="AF28" s="174">
        <v>4.0499999999999998E-3</v>
      </c>
      <c r="AG28" s="174">
        <v>2.9199999999999999E-3</v>
      </c>
      <c r="AH28" s="174">
        <v>4.9399999999999999E-3</v>
      </c>
      <c r="AI28" s="174">
        <v>5.8700000000000002E-3</v>
      </c>
      <c r="AJ28" s="174">
        <v>6.8300000000000001E-3</v>
      </c>
      <c r="AK28" s="174">
        <v>5.1700000000000001E-3</v>
      </c>
      <c r="AL28" s="174">
        <v>5.1066233766233803E-3</v>
      </c>
      <c r="AM28" s="174">
        <v>4.8762580645161299E-3</v>
      </c>
      <c r="AN28" s="174">
        <v>4.8057692307692298E-3</v>
      </c>
      <c r="AO28" s="174">
        <v>5.66032757961783E-3</v>
      </c>
      <c r="AP28" s="174">
        <v>6.2779579746835403E-3</v>
      </c>
      <c r="AQ28" s="174">
        <v>8.7794575471698104E-3</v>
      </c>
      <c r="AR28" s="174">
        <v>1.13537379375E-2</v>
      </c>
      <c r="AS28" s="174">
        <v>1.38415203726708E-2</v>
      </c>
      <c r="AT28" s="174">
        <v>1.7585744444444398E-2</v>
      </c>
      <c r="AU28" s="174">
        <v>2.0145744662576699E-2</v>
      </c>
      <c r="AV28" s="174">
        <v>2.5238740060975599E-2</v>
      </c>
      <c r="AW28" s="174">
        <v>3.1169521636363599E-2</v>
      </c>
      <c r="AX28" s="174">
        <v>3.6825708253011999E-2</v>
      </c>
      <c r="AY28" s="174">
        <v>4.2703243652694602E-2</v>
      </c>
      <c r="AZ28" s="174">
        <v>4.3638559821428502E-2</v>
      </c>
      <c r="BA28" s="174">
        <v>4.3152789940828398E-2</v>
      </c>
      <c r="BB28" s="174">
        <v>4.4681103E-2</v>
      </c>
      <c r="BC28" s="174">
        <v>4.3181601578947397E-2</v>
      </c>
      <c r="BD28" s="174">
        <v>4.48446767718148E-2</v>
      </c>
      <c r="BE28" s="175">
        <v>4.5222608979591898E-2</v>
      </c>
      <c r="BF28" s="132">
        <v>5.6723157609876998E-3</v>
      </c>
      <c r="BG28" s="132">
        <v>9.8133180313555696E-2</v>
      </c>
      <c r="BH28" s="132">
        <v>7.2731438464776503E-3</v>
      </c>
    </row>
    <row r="29" spans="1:60">
      <c r="A29" s="136" t="s">
        <v>276</v>
      </c>
      <c r="B29" s="174">
        <v>0</v>
      </c>
      <c r="C29" s="174">
        <v>0</v>
      </c>
      <c r="D29" s="174">
        <v>0</v>
      </c>
      <c r="E29" s="174">
        <v>0</v>
      </c>
      <c r="F29" s="174">
        <v>0</v>
      </c>
      <c r="G29" s="174">
        <v>0</v>
      </c>
      <c r="H29" s="174">
        <v>0</v>
      </c>
      <c r="I29" s="174">
        <v>0</v>
      </c>
      <c r="J29" s="174">
        <v>0</v>
      </c>
      <c r="K29" s="174">
        <v>0</v>
      </c>
      <c r="L29" s="174">
        <v>0</v>
      </c>
      <c r="M29" s="174">
        <v>0</v>
      </c>
      <c r="N29" s="174">
        <v>0</v>
      </c>
      <c r="O29" s="174">
        <v>0</v>
      </c>
      <c r="P29" s="174">
        <v>0</v>
      </c>
      <c r="Q29" s="174">
        <v>0</v>
      </c>
      <c r="R29" s="174">
        <v>0</v>
      </c>
      <c r="S29" s="174">
        <v>0</v>
      </c>
      <c r="T29" s="174">
        <v>3.3E-4</v>
      </c>
      <c r="U29" s="174">
        <v>3.3E-4</v>
      </c>
      <c r="V29" s="174">
        <v>3.6000000000000002E-4</v>
      </c>
      <c r="W29" s="174">
        <v>5.1000000000000004E-4</v>
      </c>
      <c r="X29" s="174">
        <v>6.0999999999999997E-4</v>
      </c>
      <c r="Y29" s="174">
        <v>8.0000000000000004E-4</v>
      </c>
      <c r="Z29" s="174">
        <v>1.2600000000000001E-3</v>
      </c>
      <c r="AA29" s="174">
        <v>2.0999999999999999E-3</v>
      </c>
      <c r="AB29" s="174">
        <v>3.5500000000000002E-3</v>
      </c>
      <c r="AC29" s="174">
        <v>5.2100000000000002E-3</v>
      </c>
      <c r="AD29" s="174">
        <v>7.28E-3</v>
      </c>
      <c r="AE29" s="174">
        <v>5.7339970937370002E-3</v>
      </c>
      <c r="AF29" s="174">
        <v>6.4684045548524397E-3</v>
      </c>
      <c r="AG29" s="174">
        <v>8.3218318995728104E-3</v>
      </c>
      <c r="AH29" s="174">
        <v>9.7566740416274497E-3</v>
      </c>
      <c r="AI29" s="174">
        <v>1.07815697601542E-2</v>
      </c>
      <c r="AJ29" s="174">
        <v>1.3189089746079E-2</v>
      </c>
      <c r="AK29" s="174">
        <v>1.29960555966815E-2</v>
      </c>
      <c r="AL29" s="174">
        <v>1.50174388985948E-2</v>
      </c>
      <c r="AM29" s="174">
        <v>1.8548748012837402E-2</v>
      </c>
      <c r="AN29" s="174">
        <v>2.44540247132938E-2</v>
      </c>
      <c r="AO29" s="174">
        <v>2.8365953856310001E-2</v>
      </c>
      <c r="AP29" s="174">
        <v>3.0737985330381402E-2</v>
      </c>
      <c r="AQ29" s="174">
        <v>2.9541021978167301E-2</v>
      </c>
      <c r="AR29" s="174">
        <v>2.96921726260818E-2</v>
      </c>
      <c r="AS29" s="174">
        <v>2.9845180385103701E-2</v>
      </c>
      <c r="AT29" s="174">
        <v>3.13579883688265E-2</v>
      </c>
      <c r="AU29" s="174">
        <v>4.3120943251533699E-2</v>
      </c>
      <c r="AV29" s="174">
        <v>4.0815782012195101E-2</v>
      </c>
      <c r="AW29" s="174">
        <v>4.1226596969697001E-2</v>
      </c>
      <c r="AX29" s="174">
        <v>3.9756983433734898E-2</v>
      </c>
      <c r="AY29" s="174">
        <v>3.94121841317365E-2</v>
      </c>
      <c r="AZ29" s="174">
        <v>3.8255717261904701E-2</v>
      </c>
      <c r="BA29" s="174">
        <v>4.44856301775148E-2</v>
      </c>
      <c r="BB29" s="174">
        <v>5.7193000000000001E-2</v>
      </c>
      <c r="BC29" s="174">
        <v>5.4047299707602303E-2</v>
      </c>
      <c r="BD29" s="174">
        <v>5.4944940962265001E-2</v>
      </c>
      <c r="BE29" s="175">
        <v>4.6875369076864203E-2</v>
      </c>
      <c r="BF29" s="132">
        <v>-0.149197478798445</v>
      </c>
      <c r="BG29" s="132">
        <v>5.7688912175186E-2</v>
      </c>
      <c r="BH29" s="132">
        <v>7.53895694754408E-3</v>
      </c>
    </row>
    <row r="30" spans="1:60">
      <c r="A30" s="136" t="s">
        <v>277</v>
      </c>
      <c r="B30" s="174" t="s">
        <v>273</v>
      </c>
      <c r="C30" s="174" t="s">
        <v>273</v>
      </c>
      <c r="D30" s="174" t="s">
        <v>273</v>
      </c>
      <c r="E30" s="174" t="s">
        <v>273</v>
      </c>
      <c r="F30" s="174" t="s">
        <v>273</v>
      </c>
      <c r="G30" s="174" t="s">
        <v>273</v>
      </c>
      <c r="H30" s="174" t="s">
        <v>273</v>
      </c>
      <c r="I30" s="174" t="s">
        <v>273</v>
      </c>
      <c r="J30" s="174" t="s">
        <v>273</v>
      </c>
      <c r="K30" s="174" t="s">
        <v>273</v>
      </c>
      <c r="L30" s="174" t="s">
        <v>273</v>
      </c>
      <c r="M30" s="174" t="s">
        <v>273</v>
      </c>
      <c r="N30" s="174" t="s">
        <v>273</v>
      </c>
      <c r="O30" s="174" t="s">
        <v>273</v>
      </c>
      <c r="P30" s="174" t="s">
        <v>273</v>
      </c>
      <c r="Q30" s="174" t="s">
        <v>273</v>
      </c>
      <c r="R30" s="174" t="s">
        <v>273</v>
      </c>
      <c r="S30" s="174" t="s">
        <v>273</v>
      </c>
      <c r="T30" s="174" t="s">
        <v>273</v>
      </c>
      <c r="U30" s="174" t="s">
        <v>273</v>
      </c>
      <c r="V30" s="174">
        <v>0</v>
      </c>
      <c r="W30" s="174">
        <v>0</v>
      </c>
      <c r="X30" s="174">
        <v>0</v>
      </c>
      <c r="Y30" s="174">
        <v>0</v>
      </c>
      <c r="Z30" s="174">
        <v>0</v>
      </c>
      <c r="AA30" s="174">
        <v>0</v>
      </c>
      <c r="AB30" s="174">
        <v>0</v>
      </c>
      <c r="AC30" s="174">
        <v>0</v>
      </c>
      <c r="AD30" s="174">
        <v>0</v>
      </c>
      <c r="AE30" s="174">
        <v>0</v>
      </c>
      <c r="AF30" s="174">
        <v>6.0000000000000002E-5</v>
      </c>
      <c r="AG30" s="174">
        <v>5.0000000000000002E-5</v>
      </c>
      <c r="AH30" s="174">
        <v>8.0000000000000007E-5</v>
      </c>
      <c r="AI30" s="174">
        <v>1.2E-4</v>
      </c>
      <c r="AJ30" s="174">
        <v>1.2E-4</v>
      </c>
      <c r="AK30" s="174">
        <v>1.2999999999999999E-4</v>
      </c>
      <c r="AL30" s="174">
        <v>1.09285714285714E-4</v>
      </c>
      <c r="AM30" s="174">
        <v>2.6651612903225798E-4</v>
      </c>
      <c r="AN30" s="174">
        <v>2.5500000000000002E-4</v>
      </c>
      <c r="AO30" s="174">
        <v>3.0210191082802502E-4</v>
      </c>
      <c r="AP30" s="174">
        <v>3.1955696202531599E-4</v>
      </c>
      <c r="AQ30" s="174">
        <v>3.6566037735849002E-4</v>
      </c>
      <c r="AR30" s="174">
        <v>3.4424999999999999E-4</v>
      </c>
      <c r="AS30" s="174">
        <v>3.6111801242236002E-4</v>
      </c>
      <c r="AT30" s="174">
        <v>2.9655555555555498E-3</v>
      </c>
      <c r="AU30" s="174">
        <v>6.9647852760736104E-3</v>
      </c>
      <c r="AV30" s="174">
        <v>7.3048170731707298E-3</v>
      </c>
      <c r="AW30" s="174">
        <v>9.2819999999999899E-3</v>
      </c>
      <c r="AX30" s="174">
        <v>6.1476506024096397E-3</v>
      </c>
      <c r="AY30" s="174">
        <v>6.7796407185628698E-3</v>
      </c>
      <c r="AZ30" s="174">
        <v>7.0944642857142803E-3</v>
      </c>
      <c r="BA30" s="174">
        <v>8.0121301775147799E-3</v>
      </c>
      <c r="BB30" s="174">
        <v>1.5155082E-2</v>
      </c>
      <c r="BC30" s="174">
        <v>1.11126315789474E-2</v>
      </c>
      <c r="BD30" s="174">
        <v>1.15530356411307E-2</v>
      </c>
      <c r="BE30" s="175">
        <v>1.1937585931194599E-2</v>
      </c>
      <c r="BF30" s="132">
        <v>3.0462464238200499E-2</v>
      </c>
      <c r="BG30" s="132">
        <v>0.14566858570930899</v>
      </c>
      <c r="BH30" s="132">
        <v>1.9199197396251001E-3</v>
      </c>
    </row>
    <row r="31" spans="1:60">
      <c r="A31" s="136" t="s">
        <v>278</v>
      </c>
      <c r="B31" s="174">
        <v>0</v>
      </c>
      <c r="C31" s="174">
        <v>0</v>
      </c>
      <c r="D31" s="174">
        <v>0</v>
      </c>
      <c r="E31" s="174">
        <v>0</v>
      </c>
      <c r="F31" s="174">
        <v>0</v>
      </c>
      <c r="G31" s="174">
        <v>0</v>
      </c>
      <c r="H31" s="174">
        <v>0</v>
      </c>
      <c r="I31" s="174">
        <v>0</v>
      </c>
      <c r="J31" s="174">
        <v>0</v>
      </c>
      <c r="K31" s="174">
        <v>0</v>
      </c>
      <c r="L31" s="174">
        <v>0</v>
      </c>
      <c r="M31" s="174">
        <v>0</v>
      </c>
      <c r="N31" s="174">
        <v>0</v>
      </c>
      <c r="O31" s="174">
        <v>0</v>
      </c>
      <c r="P31" s="174">
        <v>0</v>
      </c>
      <c r="Q31" s="174">
        <v>0</v>
      </c>
      <c r="R31" s="174">
        <v>0</v>
      </c>
      <c r="S31" s="174">
        <v>0</v>
      </c>
      <c r="T31" s="174">
        <v>0</v>
      </c>
      <c r="U31" s="174">
        <v>0</v>
      </c>
      <c r="V31" s="174">
        <v>0</v>
      </c>
      <c r="W31" s="174">
        <v>0</v>
      </c>
      <c r="X31" s="174">
        <v>0</v>
      </c>
      <c r="Y31" s="174">
        <v>0</v>
      </c>
      <c r="Z31" s="174">
        <v>0</v>
      </c>
      <c r="AA31" s="174">
        <v>5.1560000000000002E-2</v>
      </c>
      <c r="AB31" s="174">
        <v>4.999E-2</v>
      </c>
      <c r="AC31" s="174">
        <v>4.9500000000000002E-2</v>
      </c>
      <c r="AD31" s="174">
        <v>5.9580000000000001E-2</v>
      </c>
      <c r="AE31" s="174">
        <v>6.4649999999999999E-2</v>
      </c>
      <c r="AF31" s="174">
        <v>6.608E-2</v>
      </c>
      <c r="AG31" s="174">
        <v>5.8889999999999998E-2</v>
      </c>
      <c r="AH31" s="174">
        <v>7.8909999999999994E-2</v>
      </c>
      <c r="AI31" s="174">
        <v>9.3329999999999996E-2</v>
      </c>
      <c r="AJ31" s="174">
        <v>8.3629999999999996E-2</v>
      </c>
      <c r="AK31" s="174">
        <v>8.5885263157894701E-2</v>
      </c>
      <c r="AL31" s="174">
        <v>8.1584661654135304E-2</v>
      </c>
      <c r="AM31" s="174">
        <v>8.81716400679117E-2</v>
      </c>
      <c r="AN31" s="174">
        <v>9.11330769230769E-2</v>
      </c>
      <c r="AO31" s="174">
        <v>0.101067194099899</v>
      </c>
      <c r="AP31" s="174">
        <v>9.1794903397734801E-2</v>
      </c>
      <c r="AQ31" s="174">
        <v>0.103507209533267</v>
      </c>
      <c r="AR31" s="174">
        <v>9.4936499999999993E-2</v>
      </c>
      <c r="AS31" s="174">
        <v>9.8749271003595901E-2</v>
      </c>
      <c r="AT31" s="174">
        <v>8.2578245614034998E-2</v>
      </c>
      <c r="AU31" s="174">
        <v>0.10306577978688999</v>
      </c>
      <c r="AV31" s="174">
        <v>0.104327734274711</v>
      </c>
      <c r="AW31" s="174">
        <v>0.102938985645933</v>
      </c>
      <c r="AX31" s="174">
        <v>0.11007365250475599</v>
      </c>
      <c r="AY31" s="174">
        <v>0.10725815947053299</v>
      </c>
      <c r="AZ31" s="174">
        <v>0.103073684210526</v>
      </c>
      <c r="BA31" s="174">
        <v>0.1034072251635</v>
      </c>
      <c r="BB31" s="174">
        <v>0.10650315789473699</v>
      </c>
      <c r="BC31" s="174">
        <v>0.114752354570637</v>
      </c>
      <c r="BD31" s="174">
        <v>0.11768857457038701</v>
      </c>
      <c r="BE31" s="175">
        <v>9.9773456498388799E-2</v>
      </c>
      <c r="BF31" s="132">
        <v>-0.154541111665184</v>
      </c>
      <c r="BG31" s="132">
        <v>3.6064671538204703E-2</v>
      </c>
      <c r="BH31" s="132">
        <v>1.6046546573651701E-2</v>
      </c>
    </row>
    <row r="32" spans="1:60">
      <c r="A32" s="136" t="s">
        <v>279</v>
      </c>
      <c r="B32" s="174">
        <v>0</v>
      </c>
      <c r="C32" s="174">
        <v>3.8999999999999998E-3</v>
      </c>
      <c r="D32" s="174">
        <v>6.0499999999999998E-3</v>
      </c>
      <c r="E32" s="174">
        <v>9.2599999999999991E-3</v>
      </c>
      <c r="F32" s="174">
        <v>1.0670000000000001E-2</v>
      </c>
      <c r="G32" s="174">
        <v>1.3702458000000001E-2</v>
      </c>
      <c r="H32" s="174">
        <v>1.3918224E-2</v>
      </c>
      <c r="I32" s="174">
        <v>1.5151952999999999E-2</v>
      </c>
      <c r="J32" s="174">
        <v>1.5500864E-2</v>
      </c>
      <c r="K32" s="174">
        <v>1.5770592E-2</v>
      </c>
      <c r="L32" s="174">
        <v>1.4158848999999999E-2</v>
      </c>
      <c r="M32" s="174">
        <v>1.3329000000000001E-2</v>
      </c>
      <c r="N32" s="174">
        <v>1.3745814E-2</v>
      </c>
      <c r="O32" s="174">
        <v>1.4183881000000001E-2</v>
      </c>
      <c r="P32" s="174">
        <v>1.4840102000000001E-2</v>
      </c>
      <c r="Q32" s="174">
        <v>1.4710235E-2</v>
      </c>
      <c r="R32" s="174">
        <v>1.4921525E-2</v>
      </c>
      <c r="S32" s="174">
        <v>1.5273399999999999E-2</v>
      </c>
      <c r="T32" s="174">
        <v>1.5587E-2</v>
      </c>
      <c r="U32" s="174">
        <v>1.6223000000000001E-2</v>
      </c>
      <c r="V32" s="174">
        <v>1.6521500000000001E-2</v>
      </c>
      <c r="W32" s="174">
        <v>1.6628E-2</v>
      </c>
      <c r="X32" s="174">
        <v>1.7506000000000001E-2</v>
      </c>
      <c r="Y32" s="174">
        <v>1.7732500000000002E-2</v>
      </c>
      <c r="Z32" s="174">
        <v>1.84145E-2</v>
      </c>
      <c r="AA32" s="174">
        <v>1.9130000000000001E-2</v>
      </c>
      <c r="AB32" s="174">
        <v>2.102E-2</v>
      </c>
      <c r="AC32" s="174">
        <v>2.1340000000000001E-2</v>
      </c>
      <c r="AD32" s="174">
        <v>1.9740000000000001E-2</v>
      </c>
      <c r="AE32" s="174">
        <v>2.1569999999999999E-2</v>
      </c>
      <c r="AF32" s="174">
        <v>2.3290000000000002E-2</v>
      </c>
      <c r="AG32" s="174">
        <v>2.4230000000000002E-2</v>
      </c>
      <c r="AH32" s="174">
        <v>2.6749999999999999E-2</v>
      </c>
      <c r="AI32" s="174">
        <v>2.6530000000000001E-2</v>
      </c>
      <c r="AJ32" s="174">
        <v>2.853E-2</v>
      </c>
      <c r="AK32" s="174">
        <v>2.9860000000000001E-2</v>
      </c>
      <c r="AL32" s="174">
        <v>3.3123506493506497E-2</v>
      </c>
      <c r="AM32" s="174">
        <v>3.4913612903225803E-2</v>
      </c>
      <c r="AN32" s="174">
        <v>3.64551923076923E-2</v>
      </c>
      <c r="AO32" s="174">
        <v>3.6856433121019098E-2</v>
      </c>
      <c r="AP32" s="174">
        <v>3.7494683544303797E-2</v>
      </c>
      <c r="AQ32" s="174">
        <v>3.6960566037735801E-2</v>
      </c>
      <c r="AR32" s="174">
        <v>4.0315499999999997E-2</v>
      </c>
      <c r="AS32" s="174">
        <v>4.2155776397515499E-2</v>
      </c>
      <c r="AT32" s="174">
        <v>4.3236666666666597E-2</v>
      </c>
      <c r="AU32" s="174">
        <v>4.6153435582822103E-2</v>
      </c>
      <c r="AV32" s="174">
        <v>5.1124390243902397E-2</v>
      </c>
      <c r="AW32" s="174">
        <v>5.8854930133472802E-2</v>
      </c>
      <c r="AX32" s="174">
        <v>7.1982532863466397E-2</v>
      </c>
      <c r="AY32" s="174">
        <v>7.6228573332805805E-2</v>
      </c>
      <c r="AZ32" s="174">
        <v>8.0545876248150197E-2</v>
      </c>
      <c r="BA32" s="174">
        <v>8.7236268558878297E-2</v>
      </c>
      <c r="BB32" s="174">
        <v>9.3004393269685806E-2</v>
      </c>
      <c r="BC32" s="174">
        <v>9.4395440001440498E-2</v>
      </c>
      <c r="BD32" s="174">
        <v>9.57757502665844E-2</v>
      </c>
      <c r="BE32" s="175">
        <v>9.41032064199257E-2</v>
      </c>
      <c r="BF32" s="132">
        <v>-2.0147651437178799E-2</v>
      </c>
      <c r="BG32" s="132">
        <v>8.2780275453990998E-2</v>
      </c>
      <c r="BH32" s="132">
        <v>1.5134601301215699E-2</v>
      </c>
    </row>
    <row r="33" spans="1:60">
      <c r="A33" s="136" t="s">
        <v>280</v>
      </c>
      <c r="B33" s="174">
        <v>0</v>
      </c>
      <c r="C33" s="174">
        <v>0</v>
      </c>
      <c r="D33" s="174">
        <v>0</v>
      </c>
      <c r="E33" s="174">
        <v>0</v>
      </c>
      <c r="F33" s="174">
        <v>0</v>
      </c>
      <c r="G33" s="174">
        <v>9.2002016129999996E-3</v>
      </c>
      <c r="H33" s="174">
        <v>1.001028226E-2</v>
      </c>
      <c r="I33" s="174">
        <v>1.01874874E-2</v>
      </c>
      <c r="J33" s="174">
        <v>1.053104839E-2</v>
      </c>
      <c r="K33" s="174">
        <v>1.0762499999999999E-2</v>
      </c>
      <c r="L33" s="174">
        <v>1.124710181E-2</v>
      </c>
      <c r="M33" s="174">
        <v>1.277685232E-2</v>
      </c>
      <c r="N33" s="174">
        <v>1.2465839209999999E-2</v>
      </c>
      <c r="O33" s="174">
        <v>1.317465978E-2</v>
      </c>
      <c r="P33" s="174">
        <v>1.443317792E-2</v>
      </c>
      <c r="Q33" s="174">
        <v>1.9662537800000001E-2</v>
      </c>
      <c r="R33" s="174">
        <v>1.8042376509999999E-2</v>
      </c>
      <c r="S33" s="174">
        <v>1.7988130040000001E-2</v>
      </c>
      <c r="T33" s="174">
        <v>1.540238155E-2</v>
      </c>
      <c r="U33" s="174">
        <v>1.6429448079999999E-2</v>
      </c>
      <c r="V33" s="174">
        <v>1.644029738E-2</v>
      </c>
      <c r="W33" s="174">
        <v>1.595569556E-2</v>
      </c>
      <c r="X33" s="174">
        <v>1.445849294E-2</v>
      </c>
      <c r="Y33" s="174">
        <v>1.637881804E-2</v>
      </c>
      <c r="Z33" s="174">
        <v>1.7492678930000002E-2</v>
      </c>
      <c r="AA33" s="174">
        <v>1.435E-2</v>
      </c>
      <c r="AB33" s="174">
        <v>1.4710000000000001E-2</v>
      </c>
      <c r="AC33" s="174">
        <v>1.558E-2</v>
      </c>
      <c r="AD33" s="174">
        <v>1.635E-2</v>
      </c>
      <c r="AE33" s="174">
        <v>1.8749999999999999E-2</v>
      </c>
      <c r="AF33" s="174">
        <v>2.01E-2</v>
      </c>
      <c r="AG33" s="174">
        <v>2.0979999999999999E-2</v>
      </c>
      <c r="AH33" s="174">
        <v>2.273E-2</v>
      </c>
      <c r="AI33" s="174">
        <v>3.2559999999999999E-2</v>
      </c>
      <c r="AJ33" s="174">
        <v>3.585E-2</v>
      </c>
      <c r="AK33" s="174">
        <v>4.7309999999999998E-2</v>
      </c>
      <c r="AL33" s="174">
        <v>5.1801428571428602E-2</v>
      </c>
      <c r="AM33" s="174">
        <v>5.9699612903225799E-2</v>
      </c>
      <c r="AN33" s="174">
        <v>8.6709807692307697E-2</v>
      </c>
      <c r="AO33" s="174">
        <v>0.10204417834394899</v>
      </c>
      <c r="AP33" s="174">
        <v>0.13899953164557</v>
      </c>
      <c r="AQ33" s="174">
        <v>0.179947245283019</v>
      </c>
      <c r="AR33" s="174">
        <v>0.23297501249999999</v>
      </c>
      <c r="AS33" s="174">
        <v>0.26427756521739099</v>
      </c>
      <c r="AT33" s="174">
        <v>0.29187866666666601</v>
      </c>
      <c r="AU33" s="174">
        <v>0.31868773619631902</v>
      </c>
      <c r="AV33" s="174">
        <v>0.34434142682926799</v>
      </c>
      <c r="AW33" s="174">
        <v>0.40084516363636302</v>
      </c>
      <c r="AX33" s="174">
        <v>0.42022463855421699</v>
      </c>
      <c r="AY33" s="174">
        <v>0.44328772455089799</v>
      </c>
      <c r="AZ33" s="174">
        <v>0.45953732142857101</v>
      </c>
      <c r="BA33" s="174">
        <v>0.46265308549721801</v>
      </c>
      <c r="BB33" s="174">
        <v>0.45972409625100003</v>
      </c>
      <c r="BC33" s="174">
        <v>0.45701835661504697</v>
      </c>
      <c r="BD33" s="174">
        <v>0.44943295383941501</v>
      </c>
      <c r="BE33" s="175">
        <v>0.45132540237409802</v>
      </c>
      <c r="BF33" s="132">
        <v>1.4670019507174699E-3</v>
      </c>
      <c r="BG33" s="132">
        <v>4.4110001654030999E-2</v>
      </c>
      <c r="BH33" s="132">
        <v>7.2586581073143697E-2</v>
      </c>
    </row>
    <row r="34" spans="1:60">
      <c r="A34" s="136" t="s">
        <v>281</v>
      </c>
      <c r="B34" s="174">
        <v>0</v>
      </c>
      <c r="C34" s="174">
        <v>0</v>
      </c>
      <c r="D34" s="174">
        <v>0</v>
      </c>
      <c r="E34" s="174">
        <v>0</v>
      </c>
      <c r="F34" s="174">
        <v>0</v>
      </c>
      <c r="G34" s="174">
        <v>0</v>
      </c>
      <c r="H34" s="174">
        <v>0</v>
      </c>
      <c r="I34" s="174">
        <v>0</v>
      </c>
      <c r="J34" s="174">
        <v>0</v>
      </c>
      <c r="K34" s="174">
        <v>0</v>
      </c>
      <c r="L34" s="174">
        <v>0</v>
      </c>
      <c r="M34" s="174">
        <v>0</v>
      </c>
      <c r="N34" s="174">
        <v>0</v>
      </c>
      <c r="O34" s="174">
        <v>0</v>
      </c>
      <c r="P34" s="174">
        <v>0</v>
      </c>
      <c r="Q34" s="174">
        <v>0</v>
      </c>
      <c r="R34" s="174">
        <v>0</v>
      </c>
      <c r="S34" s="174">
        <v>0</v>
      </c>
      <c r="T34" s="174">
        <v>0</v>
      </c>
      <c r="U34" s="174">
        <v>0</v>
      </c>
      <c r="V34" s="174">
        <v>0</v>
      </c>
      <c r="W34" s="174">
        <v>0</v>
      </c>
      <c r="X34" s="174">
        <v>0</v>
      </c>
      <c r="Y34" s="174">
        <v>0</v>
      </c>
      <c r="Z34" s="174">
        <v>0</v>
      </c>
      <c r="AA34" s="174">
        <v>0</v>
      </c>
      <c r="AB34" s="174">
        <v>0</v>
      </c>
      <c r="AC34" s="174">
        <v>1.0000000000000001E-5</v>
      </c>
      <c r="AD34" s="174">
        <v>1.0000000000000001E-5</v>
      </c>
      <c r="AE34" s="174">
        <v>1.0000000000000001E-5</v>
      </c>
      <c r="AF34" s="174">
        <v>1.0000000000000001E-5</v>
      </c>
      <c r="AG34" s="174">
        <v>0</v>
      </c>
      <c r="AH34" s="174">
        <v>0</v>
      </c>
      <c r="AI34" s="174">
        <v>0</v>
      </c>
      <c r="AJ34" s="174">
        <v>1.0000000000000001E-5</v>
      </c>
      <c r="AK34" s="174">
        <v>0</v>
      </c>
      <c r="AL34" s="174">
        <v>7.8487012987012996E-4</v>
      </c>
      <c r="AM34" s="174">
        <v>1.2437419354838701E-3</v>
      </c>
      <c r="AN34" s="174">
        <v>1.0298076923076899E-3</v>
      </c>
      <c r="AO34" s="174">
        <v>1.1986624203821699E-3</v>
      </c>
      <c r="AP34" s="174">
        <v>1.1813924050632901E-3</v>
      </c>
      <c r="AQ34" s="174">
        <v>1.09698113207547E-3</v>
      </c>
      <c r="AR34" s="174">
        <v>1.7595E-3</v>
      </c>
      <c r="AS34" s="174">
        <v>1.81509316770186E-3</v>
      </c>
      <c r="AT34" s="174">
        <v>2.05888888888889E-3</v>
      </c>
      <c r="AU34" s="174">
        <v>1.78343558282209E-3</v>
      </c>
      <c r="AV34" s="174">
        <v>1.93115853658536E-3</v>
      </c>
      <c r="AW34" s="174">
        <v>1.8916363636363601E-3</v>
      </c>
      <c r="AX34" s="174">
        <v>1.9908433734939701E-3</v>
      </c>
      <c r="AY34" s="174">
        <v>2.01556886227545E-3</v>
      </c>
      <c r="AZ34" s="174">
        <v>2.1037500000000002E-3</v>
      </c>
      <c r="BA34" s="174">
        <v>2.4805917159763302E-3</v>
      </c>
      <c r="BB34" s="174">
        <v>2.790252E-3</v>
      </c>
      <c r="BC34" s="174">
        <v>2.8100999999999998E-3</v>
      </c>
      <c r="BD34" s="174">
        <v>3.5838211880376901E-3</v>
      </c>
      <c r="BE34" s="175">
        <v>3.3122529068558199E-3</v>
      </c>
      <c r="BF34" s="132">
        <v>-7.8301382180769902E-2</v>
      </c>
      <c r="BG34" s="132">
        <v>5.6991128667456502E-2</v>
      </c>
      <c r="BH34" s="132">
        <v>5.3270902300987799E-4</v>
      </c>
    </row>
    <row r="35" spans="1:60">
      <c r="A35" s="136" t="s">
        <v>282</v>
      </c>
      <c r="B35" s="174">
        <v>0</v>
      </c>
      <c r="C35" s="174">
        <v>0</v>
      </c>
      <c r="D35" s="174">
        <v>0</v>
      </c>
      <c r="E35" s="174">
        <v>0</v>
      </c>
      <c r="F35" s="174">
        <v>0</v>
      </c>
      <c r="G35" s="174">
        <v>0</v>
      </c>
      <c r="H35" s="174">
        <v>0</v>
      </c>
      <c r="I35" s="174">
        <v>0</v>
      </c>
      <c r="J35" s="174">
        <v>0</v>
      </c>
      <c r="K35" s="174">
        <v>0</v>
      </c>
      <c r="L35" s="174">
        <v>0</v>
      </c>
      <c r="M35" s="174">
        <v>0</v>
      </c>
      <c r="N35" s="174">
        <v>0</v>
      </c>
      <c r="O35" s="174">
        <v>0</v>
      </c>
      <c r="P35" s="174">
        <v>0</v>
      </c>
      <c r="Q35" s="174">
        <v>0</v>
      </c>
      <c r="R35" s="174">
        <v>0</v>
      </c>
      <c r="S35" s="174">
        <v>0</v>
      </c>
      <c r="T35" s="174">
        <v>0</v>
      </c>
      <c r="U35" s="174">
        <v>0</v>
      </c>
      <c r="V35" s="174">
        <v>0</v>
      </c>
      <c r="W35" s="174">
        <v>0</v>
      </c>
      <c r="X35" s="174">
        <v>0</v>
      </c>
      <c r="Y35" s="174">
        <v>0</v>
      </c>
      <c r="Z35" s="174">
        <v>0</v>
      </c>
      <c r="AA35" s="174">
        <v>1.7000000000000001E-4</v>
      </c>
      <c r="AB35" s="174">
        <v>2.4000000000000001E-4</v>
      </c>
      <c r="AC35" s="174">
        <v>4.6000000000000001E-4</v>
      </c>
      <c r="AD35" s="174">
        <v>3.8999999999999999E-4</v>
      </c>
      <c r="AE35" s="174">
        <v>4.4999999999999999E-4</v>
      </c>
      <c r="AF35" s="174">
        <v>5.5999999999999995E-4</v>
      </c>
      <c r="AG35" s="174">
        <v>5.0000000000000001E-4</v>
      </c>
      <c r="AH35" s="174">
        <v>5.2999999999999998E-4</v>
      </c>
      <c r="AI35" s="174">
        <v>5.9999999999999995E-4</v>
      </c>
      <c r="AJ35" s="174">
        <v>6.4999999999999997E-4</v>
      </c>
      <c r="AK35" s="174">
        <v>6.4999999999999997E-4</v>
      </c>
      <c r="AL35" s="174">
        <v>6.9545454545454598E-4</v>
      </c>
      <c r="AM35" s="174">
        <v>4.1458064516129001E-4</v>
      </c>
      <c r="AN35" s="174">
        <v>1.5790384615384601E-3</v>
      </c>
      <c r="AO35" s="174">
        <v>7.0652866242038202E-3</v>
      </c>
      <c r="AP35" s="174">
        <v>1.60553164556962E-2</v>
      </c>
      <c r="AQ35" s="174">
        <v>1.2163018867924501E-2</v>
      </c>
      <c r="AR35" s="174">
        <v>1.4946187499999999E-2</v>
      </c>
      <c r="AS35" s="174">
        <v>1.8417018633540401E-2</v>
      </c>
      <c r="AT35" s="174">
        <v>2.20527777777778E-2</v>
      </c>
      <c r="AU35" s="174">
        <v>2.1560797546012301E-2</v>
      </c>
      <c r="AV35" s="174">
        <v>1.7343109756097499E-2</v>
      </c>
      <c r="AW35" s="174">
        <v>1.5346363636363601E-2</v>
      </c>
      <c r="AX35" s="174">
        <v>1.6885301204819299E-2</v>
      </c>
      <c r="AY35" s="174">
        <v>1.94777245508982E-2</v>
      </c>
      <c r="AZ35" s="174">
        <v>1.9680535714285699E-2</v>
      </c>
      <c r="BA35" s="174">
        <v>1.87492899408284E-2</v>
      </c>
      <c r="BB35" s="174">
        <v>1.9394999999999999E-2</v>
      </c>
      <c r="BC35" s="174">
        <v>2.0659473684210498E-2</v>
      </c>
      <c r="BD35" s="174">
        <v>1.99860385088079E-2</v>
      </c>
      <c r="BE35" s="175">
        <v>1.88024163265306E-2</v>
      </c>
      <c r="BF35" s="132">
        <v>-6.17928812624184E-2</v>
      </c>
      <c r="BG35" s="132">
        <v>-9.7922025898822297E-3</v>
      </c>
      <c r="BH35" s="132">
        <v>3.0239891437031201E-3</v>
      </c>
    </row>
    <row r="36" spans="1:60">
      <c r="A36" s="136" t="s">
        <v>283</v>
      </c>
      <c r="B36" s="174">
        <v>0</v>
      </c>
      <c r="C36" s="174">
        <v>0</v>
      </c>
      <c r="D36" s="174">
        <v>0</v>
      </c>
      <c r="E36" s="174">
        <v>0</v>
      </c>
      <c r="F36" s="174">
        <v>1.9040000000000001E-5</v>
      </c>
      <c r="G36" s="174">
        <v>1.2091000000000001E-4</v>
      </c>
      <c r="H36" s="174">
        <v>1.2032999999999999E-4</v>
      </c>
      <c r="I36" s="174">
        <v>2.1664000000000001E-4</v>
      </c>
      <c r="J36" s="174">
        <v>2.42E-4</v>
      </c>
      <c r="K36" s="174">
        <v>5.7510000000000003E-5</v>
      </c>
      <c r="L36" s="174">
        <v>1.8347E-4</v>
      </c>
      <c r="M36" s="174">
        <v>1.9012E-4</v>
      </c>
      <c r="N36" s="174">
        <v>1.6126000000000001E-4</v>
      </c>
      <c r="O36" s="174">
        <v>1.8285E-4</v>
      </c>
      <c r="P36" s="174">
        <v>4.5629999999999998E-4</v>
      </c>
      <c r="Q36" s="174">
        <v>4.4672000000000001E-4</v>
      </c>
      <c r="R36" s="174">
        <v>1.2313300000000001E-3</v>
      </c>
      <c r="S36" s="174">
        <v>1.58968E-3</v>
      </c>
      <c r="T36" s="174">
        <v>1.71714E-3</v>
      </c>
      <c r="U36" s="174">
        <v>1.73233E-3</v>
      </c>
      <c r="V36" s="174">
        <v>1.71233E-3</v>
      </c>
      <c r="W36" s="174">
        <v>2.1233900000000002E-3</v>
      </c>
      <c r="X36" s="174">
        <v>2.3413599999999998E-3</v>
      </c>
      <c r="Y36" s="174">
        <v>2.4560799999999998E-3</v>
      </c>
      <c r="Z36" s="174">
        <v>2.57508E-3</v>
      </c>
      <c r="AA36" s="174">
        <v>2.8291000000000002E-3</v>
      </c>
      <c r="AB36" s="174">
        <v>2.6702499999999999E-3</v>
      </c>
      <c r="AC36" s="174">
        <v>2.2976899999999998E-3</v>
      </c>
      <c r="AD36" s="174">
        <v>2.54272E-3</v>
      </c>
      <c r="AE36" s="174">
        <v>2.5836499999999998E-3</v>
      </c>
      <c r="AF36" s="174">
        <v>2.8817700000000001E-3</v>
      </c>
      <c r="AG36" s="174">
        <v>3.4313428799999999E-3</v>
      </c>
      <c r="AH36" s="174">
        <v>3.7307241E-3</v>
      </c>
      <c r="AI36" s="174">
        <v>6.5265806699999996E-3</v>
      </c>
      <c r="AJ36" s="174">
        <v>1.1356730000000001E-2</v>
      </c>
      <c r="AK36" s="174">
        <v>1.322663E-2</v>
      </c>
      <c r="AL36" s="174">
        <v>1.44144181168831E-2</v>
      </c>
      <c r="AM36" s="174">
        <v>1.4119629828464901E-2</v>
      </c>
      <c r="AN36" s="174">
        <v>1.3776652318772E-2</v>
      </c>
      <c r="AO36" s="174">
        <v>1.4446150610109501E-2</v>
      </c>
      <c r="AP36" s="174">
        <v>1.60652887923418E-2</v>
      </c>
      <c r="AQ36" s="174">
        <v>2.5332547009539599E-2</v>
      </c>
      <c r="AR36" s="174">
        <v>3.4239991263572397E-2</v>
      </c>
      <c r="AS36" s="174">
        <v>3.8372941834570101E-2</v>
      </c>
      <c r="AT36" s="174">
        <v>4.3001375427777801E-2</v>
      </c>
      <c r="AU36" s="174">
        <v>4.1913763991227003E-2</v>
      </c>
      <c r="AV36" s="174">
        <v>4.3861209788414603E-2</v>
      </c>
      <c r="AW36" s="174">
        <v>4.8306318349090903E-2</v>
      </c>
      <c r="AX36" s="174">
        <v>4.8342395453313203E-2</v>
      </c>
      <c r="AY36" s="174">
        <v>4.7992204445928097E-2</v>
      </c>
      <c r="AZ36" s="174">
        <v>4.5562873698214199E-2</v>
      </c>
      <c r="BA36" s="174">
        <v>4.58753713727219E-2</v>
      </c>
      <c r="BB36" s="174">
        <v>4.6526388002999998E-2</v>
      </c>
      <c r="BC36" s="174">
        <v>5.3772198947368399E-2</v>
      </c>
      <c r="BD36" s="174">
        <v>5.3647967767701803E-2</v>
      </c>
      <c r="BE36" s="175">
        <v>5.29398448148184E-2</v>
      </c>
      <c r="BF36" s="132">
        <v>-1.58956130699274E-2</v>
      </c>
      <c r="BG36" s="132">
        <v>2.23676354819764E-2</v>
      </c>
      <c r="BH36" s="132">
        <v>8.5143054599556393E-3</v>
      </c>
    </row>
    <row r="37" spans="1:60">
      <c r="A37" s="136" t="s">
        <v>284</v>
      </c>
      <c r="B37" s="174">
        <v>0</v>
      </c>
      <c r="C37" s="174">
        <v>0</v>
      </c>
      <c r="D37" s="174">
        <v>0</v>
      </c>
      <c r="E37" s="174">
        <v>0</v>
      </c>
      <c r="F37" s="174">
        <v>0</v>
      </c>
      <c r="G37" s="174">
        <v>0</v>
      </c>
      <c r="H37" s="174">
        <v>0</v>
      </c>
      <c r="I37" s="174">
        <v>0</v>
      </c>
      <c r="J37" s="174">
        <v>0</v>
      </c>
      <c r="K37" s="174">
        <v>0</v>
      </c>
      <c r="L37" s="174">
        <v>0</v>
      </c>
      <c r="M37" s="174">
        <v>0</v>
      </c>
      <c r="N37" s="174">
        <v>0</v>
      </c>
      <c r="O37" s="174">
        <v>0</v>
      </c>
      <c r="P37" s="174">
        <v>0</v>
      </c>
      <c r="Q37" s="174">
        <v>0</v>
      </c>
      <c r="R37" s="174">
        <v>0</v>
      </c>
      <c r="S37" s="174">
        <v>0</v>
      </c>
      <c r="T37" s="174">
        <v>0</v>
      </c>
      <c r="U37" s="174">
        <v>0</v>
      </c>
      <c r="V37" s="174">
        <v>0</v>
      </c>
      <c r="W37" s="174">
        <v>0</v>
      </c>
      <c r="X37" s="174">
        <v>0</v>
      </c>
      <c r="Y37" s="174">
        <v>0</v>
      </c>
      <c r="Z37" s="174">
        <v>0</v>
      </c>
      <c r="AA37" s="174">
        <v>0</v>
      </c>
      <c r="AB37" s="174">
        <v>0</v>
      </c>
      <c r="AC37" s="174">
        <v>0</v>
      </c>
      <c r="AD37" s="174">
        <v>0</v>
      </c>
      <c r="AE37" s="174">
        <v>0</v>
      </c>
      <c r="AF37" s="174">
        <v>0</v>
      </c>
      <c r="AG37" s="174">
        <v>2.7004859999999999E-4</v>
      </c>
      <c r="AH37" s="174">
        <v>8.1014580000000002E-4</v>
      </c>
      <c r="AI37" s="174">
        <v>8.5015299999999998E-4</v>
      </c>
      <c r="AJ37" s="174">
        <v>9.1016380000000002E-4</v>
      </c>
      <c r="AK37" s="174">
        <v>9.5017099999999998E-4</v>
      </c>
      <c r="AL37" s="174">
        <v>9.6387476493506503E-4</v>
      </c>
      <c r="AM37" s="174">
        <v>7.9969230580645098E-4</v>
      </c>
      <c r="AN37" s="174">
        <v>8.4361336153846095E-4</v>
      </c>
      <c r="AO37" s="174">
        <v>1.06242050063694E-3</v>
      </c>
      <c r="AP37" s="174">
        <v>1.2616248997139199E-3</v>
      </c>
      <c r="AQ37" s="174">
        <v>1.23608428531811E-3</v>
      </c>
      <c r="AR37" s="174">
        <v>1.6259868093453499E-3</v>
      </c>
      <c r="AS37" s="174">
        <v>1.9854031336997199E-3</v>
      </c>
      <c r="AT37" s="174">
        <v>2.37390338149235E-3</v>
      </c>
      <c r="AU37" s="174">
        <v>2.9572761057177501E-3</v>
      </c>
      <c r="AV37" s="174">
        <v>3.1355370492421801E-3</v>
      </c>
      <c r="AW37" s="174">
        <v>4.0737552979263599E-3</v>
      </c>
      <c r="AX37" s="174">
        <v>4.4328670616003898E-3</v>
      </c>
      <c r="AY37" s="174">
        <v>4.9129427482900202E-3</v>
      </c>
      <c r="AZ37" s="174">
        <v>4.3372008829383702E-3</v>
      </c>
      <c r="BA37" s="174">
        <v>6.1652662721893396E-3</v>
      </c>
      <c r="BB37" s="174">
        <v>6.5684970000000004E-3</v>
      </c>
      <c r="BC37" s="174">
        <v>7.5904194736842101E-3</v>
      </c>
      <c r="BD37" s="174">
        <v>7.5958445882834897E-3</v>
      </c>
      <c r="BE37" s="175">
        <v>8.2860340081959902E-3</v>
      </c>
      <c r="BF37" s="132">
        <v>8.7883575680487394E-2</v>
      </c>
      <c r="BG37" s="132">
        <v>0.123340205835202</v>
      </c>
      <c r="BH37" s="132">
        <v>1.3326413185407299E-3</v>
      </c>
    </row>
    <row r="38" spans="1:60">
      <c r="A38" s="136" t="s">
        <v>285</v>
      </c>
      <c r="B38" s="174">
        <v>2.6759999999999999E-2</v>
      </c>
      <c r="C38" s="174">
        <v>3.3509999999999998E-2</v>
      </c>
      <c r="D38" s="174">
        <v>3.4750000000000003E-2</v>
      </c>
      <c r="E38" s="174">
        <v>3.6170000000000001E-2</v>
      </c>
      <c r="F38" s="174">
        <v>3.8120000000000001E-2</v>
      </c>
      <c r="G38" s="174">
        <v>4.2279999999999998E-2</v>
      </c>
      <c r="H38" s="174">
        <v>4.2090000000000002E-2</v>
      </c>
      <c r="I38" s="174">
        <v>3.807E-2</v>
      </c>
      <c r="J38" s="174">
        <v>3.8449999999999998E-2</v>
      </c>
      <c r="K38" s="174">
        <v>4.2450000000000002E-2</v>
      </c>
      <c r="L38" s="174">
        <v>3.986E-2</v>
      </c>
      <c r="M38" s="174">
        <v>3.8120000000000001E-2</v>
      </c>
      <c r="N38" s="174">
        <v>3.73E-2</v>
      </c>
      <c r="O38" s="174">
        <v>3.8109999999999998E-2</v>
      </c>
      <c r="P38" s="174">
        <v>3.8249999999999999E-2</v>
      </c>
      <c r="Q38" s="174">
        <v>3.9600000000000003E-2</v>
      </c>
      <c r="R38" s="174">
        <v>3.4689999999999999E-2</v>
      </c>
      <c r="S38" s="174">
        <v>3.5209999999999998E-2</v>
      </c>
      <c r="T38" s="174">
        <v>3.3930000000000002E-2</v>
      </c>
      <c r="U38" s="174">
        <v>3.4720000000000001E-2</v>
      </c>
      <c r="V38" s="174">
        <v>3.2120000000000003E-2</v>
      </c>
      <c r="W38" s="174">
        <v>3.5009999999999999E-2</v>
      </c>
      <c r="X38" s="174">
        <v>3.6929999999999998E-2</v>
      </c>
      <c r="Y38" s="174">
        <v>3.7870000000000001E-2</v>
      </c>
      <c r="Z38" s="174">
        <v>3.1969999999999998E-2</v>
      </c>
      <c r="AA38" s="174">
        <v>3.2710000000000003E-2</v>
      </c>
      <c r="AB38" s="174">
        <v>3.2919999999999998E-2</v>
      </c>
      <c r="AC38" s="174">
        <v>3.5560000000000001E-2</v>
      </c>
      <c r="AD38" s="174">
        <v>3.7830000000000003E-2</v>
      </c>
      <c r="AE38" s="174">
        <v>3.5639999999999998E-2</v>
      </c>
      <c r="AF38" s="174">
        <v>3.6540000000000003E-2</v>
      </c>
      <c r="AG38" s="174">
        <v>4.1390000000000003E-2</v>
      </c>
      <c r="AH38" s="174">
        <v>4.4699999999999997E-2</v>
      </c>
      <c r="AI38" s="174">
        <v>5.0090000000000003E-2</v>
      </c>
      <c r="AJ38" s="174">
        <v>5.5300000000000002E-2</v>
      </c>
      <c r="AK38" s="174">
        <v>6.0990000000000003E-2</v>
      </c>
      <c r="AL38" s="174">
        <v>6.2968441558441599E-2</v>
      </c>
      <c r="AM38" s="174">
        <v>7.2768774193548394E-2</v>
      </c>
      <c r="AN38" s="174">
        <v>8.5464230769230806E-2</v>
      </c>
      <c r="AO38" s="174">
        <v>9.4109617834394907E-2</v>
      </c>
      <c r="AP38" s="174">
        <v>9.68160759493671E-2</v>
      </c>
      <c r="AQ38" s="174">
        <v>0.10233679245283001</v>
      </c>
      <c r="AR38" s="174">
        <v>0.1035331875</v>
      </c>
      <c r="AS38" s="174">
        <v>0.109152670807453</v>
      </c>
      <c r="AT38" s="174">
        <v>0.121821055555556</v>
      </c>
      <c r="AU38" s="174">
        <v>0.139070429447853</v>
      </c>
      <c r="AV38" s="174">
        <v>0.15380884756097599</v>
      </c>
      <c r="AW38" s="174">
        <v>0.167637927272727</v>
      </c>
      <c r="AX38" s="174">
        <v>0.20967728313253001</v>
      </c>
      <c r="AY38" s="174">
        <v>0.225823419161676</v>
      </c>
      <c r="AZ38" s="174">
        <v>0.232967089285714</v>
      </c>
      <c r="BA38" s="174">
        <v>0.23354861538461499</v>
      </c>
      <c r="BB38" s="174">
        <v>0.23021459999999999</v>
      </c>
      <c r="BC38" s="174">
        <v>0.225992631578947</v>
      </c>
      <c r="BD38" s="174">
        <v>0.22854240065546899</v>
      </c>
      <c r="BE38" s="175">
        <v>0.227855923347348</v>
      </c>
      <c r="BF38" s="132">
        <v>-5.7277532395831896E-3</v>
      </c>
      <c r="BG38" s="132">
        <v>6.4938290587790201E-2</v>
      </c>
      <c r="BH38" s="132">
        <v>3.6646026051374597E-2</v>
      </c>
    </row>
    <row r="39" spans="1:60">
      <c r="A39" s="136" t="s">
        <v>286</v>
      </c>
      <c r="B39" s="174" t="s">
        <v>273</v>
      </c>
      <c r="C39" s="174" t="s">
        <v>273</v>
      </c>
      <c r="D39" s="174" t="s">
        <v>273</v>
      </c>
      <c r="E39" s="174" t="s">
        <v>273</v>
      </c>
      <c r="F39" s="174" t="s">
        <v>273</v>
      </c>
      <c r="G39" s="174" t="s">
        <v>273</v>
      </c>
      <c r="H39" s="174" t="s">
        <v>273</v>
      </c>
      <c r="I39" s="174" t="s">
        <v>273</v>
      </c>
      <c r="J39" s="174" t="s">
        <v>273</v>
      </c>
      <c r="K39" s="174" t="s">
        <v>273</v>
      </c>
      <c r="L39" s="174" t="s">
        <v>273</v>
      </c>
      <c r="M39" s="174" t="s">
        <v>273</v>
      </c>
      <c r="N39" s="174" t="s">
        <v>273</v>
      </c>
      <c r="O39" s="174" t="s">
        <v>273</v>
      </c>
      <c r="P39" s="174" t="s">
        <v>273</v>
      </c>
      <c r="Q39" s="174" t="s">
        <v>273</v>
      </c>
      <c r="R39" s="174" t="s">
        <v>273</v>
      </c>
      <c r="S39" s="174" t="s">
        <v>273</v>
      </c>
      <c r="T39" s="174" t="s">
        <v>273</v>
      </c>
      <c r="U39" s="174" t="s">
        <v>273</v>
      </c>
      <c r="V39" s="174">
        <v>0</v>
      </c>
      <c r="W39" s="174">
        <v>0</v>
      </c>
      <c r="X39" s="174">
        <v>0</v>
      </c>
      <c r="Y39" s="174">
        <v>0</v>
      </c>
      <c r="Z39" s="174">
        <v>0</v>
      </c>
      <c r="AA39" s="174">
        <v>0</v>
      </c>
      <c r="AB39" s="174">
        <v>0</v>
      </c>
      <c r="AC39" s="174">
        <v>0</v>
      </c>
      <c r="AD39" s="174">
        <v>0</v>
      </c>
      <c r="AE39" s="174">
        <v>0</v>
      </c>
      <c r="AF39" s="174">
        <v>0</v>
      </c>
      <c r="AG39" s="174">
        <v>0</v>
      </c>
      <c r="AH39" s="174">
        <v>0</v>
      </c>
      <c r="AI39" s="174">
        <v>0</v>
      </c>
      <c r="AJ39" s="174">
        <v>0</v>
      </c>
      <c r="AK39" s="174">
        <v>0</v>
      </c>
      <c r="AL39" s="174">
        <v>2.9805194805194799E-5</v>
      </c>
      <c r="AM39" s="174">
        <v>9.8709677419354803E-5</v>
      </c>
      <c r="AN39" s="174">
        <v>2.3538461538461501E-4</v>
      </c>
      <c r="AO39" s="174">
        <v>3.7031847133757901E-4</v>
      </c>
      <c r="AP39" s="174">
        <v>4.0670886075949399E-4</v>
      </c>
      <c r="AQ39" s="174">
        <v>4.1377358490566002E-4</v>
      </c>
      <c r="AR39" s="174">
        <v>4.0162500000000002E-4</v>
      </c>
      <c r="AS39" s="174">
        <v>4.2763975155279499E-4</v>
      </c>
      <c r="AT39" s="174">
        <v>4.5333333333333299E-4</v>
      </c>
      <c r="AU39" s="174">
        <v>6.1950920245398703E-4</v>
      </c>
      <c r="AV39" s="174">
        <v>1.1195121951219501E-3</v>
      </c>
      <c r="AW39" s="174">
        <v>2.6705454545454502E-3</v>
      </c>
      <c r="AX39" s="174">
        <v>4.6268674698795196E-3</v>
      </c>
      <c r="AY39" s="174">
        <v>6.1291616766466998E-3</v>
      </c>
      <c r="AZ39" s="174">
        <v>7.0033928571428504E-3</v>
      </c>
      <c r="BA39" s="174">
        <v>7.4508284023668599E-3</v>
      </c>
      <c r="BB39" s="174">
        <v>8.3757599999999995E-3</v>
      </c>
      <c r="BC39" s="174">
        <v>8.4437657894736798E-3</v>
      </c>
      <c r="BD39" s="174">
        <v>8.2673736993035696E-3</v>
      </c>
      <c r="BE39" s="175">
        <v>7.8963004279546199E-3</v>
      </c>
      <c r="BF39" s="132">
        <v>-4.7493663279698499E-2</v>
      </c>
      <c r="BG39" s="132">
        <v>0.33688789681002401</v>
      </c>
      <c r="BH39" s="132">
        <v>1.26996053884097E-3</v>
      </c>
    </row>
    <row r="40" spans="1:60">
      <c r="A40" s="136" t="s">
        <v>287</v>
      </c>
      <c r="B40" s="174" t="s">
        <v>273</v>
      </c>
      <c r="C40" s="174" t="s">
        <v>273</v>
      </c>
      <c r="D40" s="174" t="s">
        <v>273</v>
      </c>
      <c r="E40" s="174" t="s">
        <v>273</v>
      </c>
      <c r="F40" s="174" t="s">
        <v>273</v>
      </c>
      <c r="G40" s="174" t="s">
        <v>273</v>
      </c>
      <c r="H40" s="174" t="s">
        <v>273</v>
      </c>
      <c r="I40" s="174" t="s">
        <v>273</v>
      </c>
      <c r="J40" s="174" t="s">
        <v>273</v>
      </c>
      <c r="K40" s="174" t="s">
        <v>273</v>
      </c>
      <c r="L40" s="174" t="s">
        <v>273</v>
      </c>
      <c r="M40" s="174" t="s">
        <v>273</v>
      </c>
      <c r="N40" s="174" t="s">
        <v>273</v>
      </c>
      <c r="O40" s="174" t="s">
        <v>273</v>
      </c>
      <c r="P40" s="174" t="s">
        <v>273</v>
      </c>
      <c r="Q40" s="174" t="s">
        <v>273</v>
      </c>
      <c r="R40" s="174" t="s">
        <v>273</v>
      </c>
      <c r="S40" s="174" t="s">
        <v>273</v>
      </c>
      <c r="T40" s="174" t="s">
        <v>273</v>
      </c>
      <c r="U40" s="174" t="s">
        <v>273</v>
      </c>
      <c r="V40" s="174">
        <v>0</v>
      </c>
      <c r="W40" s="174">
        <v>0</v>
      </c>
      <c r="X40" s="174">
        <v>0</v>
      </c>
      <c r="Y40" s="174">
        <v>0</v>
      </c>
      <c r="Z40" s="174">
        <v>0</v>
      </c>
      <c r="AA40" s="174">
        <v>0</v>
      </c>
      <c r="AB40" s="174">
        <v>0</v>
      </c>
      <c r="AC40" s="174">
        <v>0</v>
      </c>
      <c r="AD40" s="174">
        <v>0</v>
      </c>
      <c r="AE40" s="174">
        <v>0</v>
      </c>
      <c r="AF40" s="174">
        <v>0</v>
      </c>
      <c r="AG40" s="174">
        <v>0</v>
      </c>
      <c r="AH40" s="174">
        <v>0</v>
      </c>
      <c r="AI40" s="174">
        <v>0</v>
      </c>
      <c r="AJ40" s="174">
        <v>0</v>
      </c>
      <c r="AK40" s="174">
        <v>0</v>
      </c>
      <c r="AL40" s="174">
        <v>1.98701298701299E-5</v>
      </c>
      <c r="AM40" s="174">
        <v>3.9483870967741899E-5</v>
      </c>
      <c r="AN40" s="174">
        <v>6.8653846153846095E-5</v>
      </c>
      <c r="AO40" s="174">
        <v>5.84713375796178E-5</v>
      </c>
      <c r="AP40" s="174">
        <v>6.77848101265823E-5</v>
      </c>
      <c r="AQ40" s="174">
        <v>2.4056603773584901E-4</v>
      </c>
      <c r="AR40" s="174">
        <v>5.1637500000000002E-4</v>
      </c>
      <c r="AS40" s="174">
        <v>6.5571428571428595E-4</v>
      </c>
      <c r="AT40" s="174">
        <v>9.6333333333333297E-4</v>
      </c>
      <c r="AU40" s="174">
        <v>1.3798159509202401E-3</v>
      </c>
      <c r="AV40" s="174">
        <v>1.46469512195122E-3</v>
      </c>
      <c r="AW40" s="174">
        <v>2.0214545454545398E-3</v>
      </c>
      <c r="AX40" s="174">
        <v>3.29042168674699E-3</v>
      </c>
      <c r="AY40" s="174">
        <v>3.6628383233532902E-3</v>
      </c>
      <c r="AZ40" s="174">
        <v>4.0663392857142799E-3</v>
      </c>
      <c r="BA40" s="174">
        <v>3.9137218934911198E-3</v>
      </c>
      <c r="BB40" s="174">
        <v>4.5323999999999998E-3</v>
      </c>
      <c r="BC40" s="174">
        <v>4.2052631578947397E-3</v>
      </c>
      <c r="BD40" s="174">
        <v>4.75314707087259E-3</v>
      </c>
      <c r="BE40" s="175">
        <v>5.4310827438136498E-3</v>
      </c>
      <c r="BF40" s="132">
        <v>0.13950686548588601</v>
      </c>
      <c r="BG40" s="132">
        <v>0.17306064915515301</v>
      </c>
      <c r="BH40" s="132">
        <v>8.7348003419495995E-4</v>
      </c>
    </row>
    <row r="41" spans="1:60">
      <c r="A41" s="136" t="s">
        <v>288</v>
      </c>
      <c r="B41" s="174">
        <v>0</v>
      </c>
      <c r="C41" s="174">
        <v>0</v>
      </c>
      <c r="D41" s="174">
        <v>0</v>
      </c>
      <c r="E41" s="174">
        <v>0</v>
      </c>
      <c r="F41" s="174">
        <v>0</v>
      </c>
      <c r="G41" s="174">
        <v>0</v>
      </c>
      <c r="H41" s="174">
        <v>0</v>
      </c>
      <c r="I41" s="174">
        <v>0</v>
      </c>
      <c r="J41" s="174">
        <v>0</v>
      </c>
      <c r="K41" s="174">
        <v>0</v>
      </c>
      <c r="L41" s="174">
        <v>0</v>
      </c>
      <c r="M41" s="174">
        <v>0</v>
      </c>
      <c r="N41" s="174">
        <v>1.2999999999999999E-4</v>
      </c>
      <c r="O41" s="174">
        <v>1.4999999999999999E-4</v>
      </c>
      <c r="P41" s="174">
        <v>1.6000000000000001E-4</v>
      </c>
      <c r="Q41" s="174">
        <v>1.4999999999999999E-4</v>
      </c>
      <c r="R41" s="174">
        <v>1.8000000000000001E-4</v>
      </c>
      <c r="S41" s="174">
        <v>1.8000000000000001E-4</v>
      </c>
      <c r="T41" s="174">
        <v>1.7000000000000001E-4</v>
      </c>
      <c r="U41" s="174">
        <v>1.9000000000000001E-4</v>
      </c>
      <c r="V41" s="174">
        <v>1.8000000000000001E-4</v>
      </c>
      <c r="W41" s="174">
        <v>1.7000000000000001E-4</v>
      </c>
      <c r="X41" s="174">
        <v>2.2000000000000001E-4</v>
      </c>
      <c r="Y41" s="174">
        <v>2.3000000000000001E-4</v>
      </c>
      <c r="Z41" s="174">
        <v>1.9000000000000001E-4</v>
      </c>
      <c r="AA41" s="174">
        <v>1.2505E-4</v>
      </c>
      <c r="AB41" s="174">
        <v>1.3976E-4</v>
      </c>
      <c r="AC41" s="174">
        <v>1.177E-4</v>
      </c>
      <c r="AD41" s="174">
        <v>1.4711999999999999E-4</v>
      </c>
      <c r="AE41" s="174">
        <v>1.5080000000000001E-4</v>
      </c>
      <c r="AF41" s="174">
        <v>1.9493000000000001E-4</v>
      </c>
      <c r="AG41" s="174">
        <v>1.5448E-4</v>
      </c>
      <c r="AH41" s="174">
        <v>1.6919E-4</v>
      </c>
      <c r="AI41" s="174">
        <v>1.7068000000000001E-4</v>
      </c>
      <c r="AJ41" s="174">
        <v>1.885E-4</v>
      </c>
      <c r="AK41" s="174">
        <v>2.2352E-4</v>
      </c>
      <c r="AL41" s="174">
        <v>2.5704993506493501E-4</v>
      </c>
      <c r="AM41" s="174">
        <v>2.6666419354838701E-4</v>
      </c>
      <c r="AN41" s="174">
        <v>3.3494249999999997E-4</v>
      </c>
      <c r="AO41" s="174">
        <v>4.1490286624203799E-4</v>
      </c>
      <c r="AP41" s="174">
        <v>4.4702145569620199E-4</v>
      </c>
      <c r="AQ41" s="174">
        <v>5.31323773584905E-4</v>
      </c>
      <c r="AR41" s="174">
        <v>5.9925318750000001E-4</v>
      </c>
      <c r="AS41" s="174">
        <v>6.6187229813664599E-4</v>
      </c>
      <c r="AT41" s="174">
        <v>7.3841388888888897E-4</v>
      </c>
      <c r="AU41" s="174">
        <v>7.8978036809815896E-4</v>
      </c>
      <c r="AV41" s="174">
        <v>8.6742603658536497E-4</v>
      </c>
      <c r="AW41" s="174">
        <v>8.7173836363636304E-4</v>
      </c>
      <c r="AX41" s="174">
        <v>8.6833030120481896E-4</v>
      </c>
      <c r="AY41" s="174">
        <v>1.05565419161677E-3</v>
      </c>
      <c r="AZ41" s="174">
        <v>1.1471721428571401E-3</v>
      </c>
      <c r="BA41" s="174">
        <v>1.2676185798816599E-3</v>
      </c>
      <c r="BB41" s="174">
        <v>1.5424200000000001E-3</v>
      </c>
      <c r="BC41" s="174">
        <v>1.9451757894736799E-3</v>
      </c>
      <c r="BD41" s="174">
        <v>2.4753359442851301E-3</v>
      </c>
      <c r="BE41" s="175">
        <v>3.42079814209701E-3</v>
      </c>
      <c r="BF41" s="132">
        <v>0.37817725588396101</v>
      </c>
      <c r="BG41" s="132">
        <v>0.12858280510616801</v>
      </c>
      <c r="BH41" s="132">
        <v>5.5016633313798599E-4</v>
      </c>
    </row>
    <row r="42" spans="1:60">
      <c r="A42" s="136" t="s">
        <v>289</v>
      </c>
      <c r="B42" s="174">
        <v>0</v>
      </c>
      <c r="C42" s="174">
        <v>0</v>
      </c>
      <c r="D42" s="174">
        <v>0</v>
      </c>
      <c r="E42" s="174">
        <v>0</v>
      </c>
      <c r="F42" s="174">
        <v>0</v>
      </c>
      <c r="G42" s="174">
        <v>0</v>
      </c>
      <c r="H42" s="174">
        <v>0</v>
      </c>
      <c r="I42" s="174">
        <v>0</v>
      </c>
      <c r="J42" s="174">
        <v>0</v>
      </c>
      <c r="K42" s="174">
        <v>0</v>
      </c>
      <c r="L42" s="174">
        <v>8.0300000000000007E-3</v>
      </c>
      <c r="M42" s="174">
        <v>8.7200000000000003E-3</v>
      </c>
      <c r="N42" s="174">
        <v>8.6700000000000006E-3</v>
      </c>
      <c r="O42" s="174">
        <v>1.2109999999999999E-2</v>
      </c>
      <c r="P42" s="174">
        <v>1.106E-2</v>
      </c>
      <c r="Q42" s="174">
        <v>1.0240000000000001E-2</v>
      </c>
      <c r="R42" s="174">
        <v>1.085E-2</v>
      </c>
      <c r="S42" s="174">
        <v>2.65E-3</v>
      </c>
      <c r="T42" s="174">
        <v>2.31E-3</v>
      </c>
      <c r="U42" s="174">
        <v>1.7000000000000001E-4</v>
      </c>
      <c r="V42" s="174">
        <v>4.4099999999999999E-3</v>
      </c>
      <c r="W42" s="174">
        <v>5.5300000000000002E-3</v>
      </c>
      <c r="X42" s="174">
        <v>7.0200000000000002E-3</v>
      </c>
      <c r="Y42" s="174">
        <v>8.3499999999999998E-3</v>
      </c>
      <c r="Z42" s="174">
        <v>8.9999999999999993E-3</v>
      </c>
      <c r="AA42" s="174">
        <v>6.7000000000000002E-3</v>
      </c>
      <c r="AB42" s="174">
        <v>7.4999999999999997E-3</v>
      </c>
      <c r="AC42" s="174">
        <v>7.5199999999999998E-3</v>
      </c>
      <c r="AD42" s="174">
        <v>8.6300000000000005E-3</v>
      </c>
      <c r="AE42" s="174">
        <v>9.3900000000000008E-3</v>
      </c>
      <c r="AF42" s="174">
        <v>1.017E-2</v>
      </c>
      <c r="AG42" s="174">
        <v>1.316E-2</v>
      </c>
      <c r="AH42" s="174">
        <v>1.4630000000000001E-2</v>
      </c>
      <c r="AI42" s="174">
        <v>1.590281E-2</v>
      </c>
      <c r="AJ42" s="174">
        <v>1.7883380000000001E-2</v>
      </c>
      <c r="AK42" s="174">
        <v>2.0131940000000001E-2</v>
      </c>
      <c r="AL42" s="174">
        <v>2.3427220909090898E-2</v>
      </c>
      <c r="AM42" s="174">
        <v>2.86924552258064E-2</v>
      </c>
      <c r="AN42" s="174">
        <v>2.4985429615384601E-2</v>
      </c>
      <c r="AO42" s="174">
        <v>3.2401950191082801E-2</v>
      </c>
      <c r="AP42" s="174">
        <v>5.1097342215189898E-2</v>
      </c>
      <c r="AQ42" s="174">
        <v>4.9979999999999997E-2</v>
      </c>
      <c r="AR42" s="174">
        <v>3.8501321625000001E-2</v>
      </c>
      <c r="AS42" s="174">
        <v>4.8303268881987597E-2</v>
      </c>
      <c r="AT42" s="174">
        <v>5.7715000000000002E-2</v>
      </c>
      <c r="AU42" s="174">
        <v>6.6250464294478506E-2</v>
      </c>
      <c r="AV42" s="174">
        <v>6.6084422378048693E-2</v>
      </c>
      <c r="AW42" s="174">
        <v>6.6797064545454504E-2</v>
      </c>
      <c r="AX42" s="174">
        <v>5.4877228915662601E-2</v>
      </c>
      <c r="AY42" s="174">
        <v>4.59291524550898E-2</v>
      </c>
      <c r="AZ42" s="174">
        <v>4.4898214285714201E-2</v>
      </c>
      <c r="BA42" s="174">
        <v>4.44024106508875E-2</v>
      </c>
      <c r="BB42" s="174">
        <v>4.1394149999999998E-2</v>
      </c>
      <c r="BC42" s="174">
        <v>4.0900908421052602E-2</v>
      </c>
      <c r="BD42" s="174">
        <v>5.1829877460057398E-2</v>
      </c>
      <c r="BE42" s="175">
        <v>7.7110496069927995E-2</v>
      </c>
      <c r="BF42" s="132">
        <v>0.48369657469669203</v>
      </c>
      <c r="BG42" s="132">
        <v>-1.06974051225639E-2</v>
      </c>
      <c r="BH42" s="132">
        <v>1.24016668353418E-2</v>
      </c>
    </row>
    <row r="43" spans="1:60">
      <c r="A43" s="136" t="s">
        <v>290</v>
      </c>
      <c r="B43" s="174" t="s">
        <v>273</v>
      </c>
      <c r="C43" s="174" t="s">
        <v>273</v>
      </c>
      <c r="D43" s="174" t="s">
        <v>273</v>
      </c>
      <c r="E43" s="174" t="s">
        <v>273</v>
      </c>
      <c r="F43" s="174" t="s">
        <v>273</v>
      </c>
      <c r="G43" s="174" t="s">
        <v>273</v>
      </c>
      <c r="H43" s="174" t="s">
        <v>273</v>
      </c>
      <c r="I43" s="174" t="s">
        <v>273</v>
      </c>
      <c r="J43" s="174" t="s">
        <v>273</v>
      </c>
      <c r="K43" s="174" t="s">
        <v>273</v>
      </c>
      <c r="L43" s="174" t="s">
        <v>273</v>
      </c>
      <c r="M43" s="174" t="s">
        <v>273</v>
      </c>
      <c r="N43" s="174" t="s">
        <v>273</v>
      </c>
      <c r="O43" s="174" t="s">
        <v>273</v>
      </c>
      <c r="P43" s="174" t="s">
        <v>273</v>
      </c>
      <c r="Q43" s="174" t="s">
        <v>273</v>
      </c>
      <c r="R43" s="174" t="s">
        <v>273</v>
      </c>
      <c r="S43" s="174" t="s">
        <v>273</v>
      </c>
      <c r="T43" s="174" t="s">
        <v>273</v>
      </c>
      <c r="U43" s="174" t="s">
        <v>273</v>
      </c>
      <c r="V43" s="174" t="s">
        <v>273</v>
      </c>
      <c r="W43" s="174" t="s">
        <v>273</v>
      </c>
      <c r="X43" s="174" t="s">
        <v>273</v>
      </c>
      <c r="Y43" s="174" t="s">
        <v>273</v>
      </c>
      <c r="Z43" s="174" t="s">
        <v>273</v>
      </c>
      <c r="AA43" s="174">
        <v>0</v>
      </c>
      <c r="AB43" s="174">
        <v>0</v>
      </c>
      <c r="AC43" s="174">
        <v>0</v>
      </c>
      <c r="AD43" s="174">
        <v>0</v>
      </c>
      <c r="AE43" s="174">
        <v>0</v>
      </c>
      <c r="AF43" s="174">
        <v>0</v>
      </c>
      <c r="AG43" s="174">
        <v>0</v>
      </c>
      <c r="AH43" s="174">
        <v>0</v>
      </c>
      <c r="AI43" s="174">
        <v>0</v>
      </c>
      <c r="AJ43" s="174">
        <v>0</v>
      </c>
      <c r="AK43" s="174">
        <v>0</v>
      </c>
      <c r="AL43" s="174">
        <v>0</v>
      </c>
      <c r="AM43" s="174">
        <v>0</v>
      </c>
      <c r="AN43" s="174">
        <v>0</v>
      </c>
      <c r="AO43" s="174">
        <v>0</v>
      </c>
      <c r="AP43" s="174">
        <v>0</v>
      </c>
      <c r="AQ43" s="174">
        <v>0</v>
      </c>
      <c r="AR43" s="174">
        <v>0</v>
      </c>
      <c r="AS43" s="174">
        <v>0</v>
      </c>
      <c r="AT43" s="174">
        <v>0</v>
      </c>
      <c r="AU43" s="174">
        <v>0</v>
      </c>
      <c r="AV43" s="174">
        <v>0</v>
      </c>
      <c r="AW43" s="174">
        <v>0</v>
      </c>
      <c r="AX43" s="174">
        <v>0</v>
      </c>
      <c r="AY43" s="174">
        <v>0</v>
      </c>
      <c r="AZ43" s="174">
        <v>1.84137321428571E-4</v>
      </c>
      <c r="BA43" s="174">
        <v>3.2621591715976299E-4</v>
      </c>
      <c r="BB43" s="174">
        <v>4.6395900000000001E-4</v>
      </c>
      <c r="BC43" s="174">
        <v>4.8360526315789501E-4</v>
      </c>
      <c r="BD43" s="174">
        <v>4.9120904547316705E-4</v>
      </c>
      <c r="BE43" s="175">
        <v>5.0889978775510198E-4</v>
      </c>
      <c r="BF43" s="132">
        <v>3.3184050362239599E-2</v>
      </c>
      <c r="BG43" s="132">
        <v>0</v>
      </c>
      <c r="BH43" s="132">
        <v>8.1846258836042201E-5</v>
      </c>
    </row>
    <row r="44" spans="1:60">
      <c r="A44" s="136" t="s">
        <v>291</v>
      </c>
      <c r="B44" s="174">
        <v>0</v>
      </c>
      <c r="C44" s="174">
        <v>0</v>
      </c>
      <c r="D44" s="174">
        <v>0</v>
      </c>
      <c r="E44" s="174">
        <v>0</v>
      </c>
      <c r="F44" s="174">
        <v>0</v>
      </c>
      <c r="G44" s="174">
        <v>0</v>
      </c>
      <c r="H44" s="174">
        <v>0</v>
      </c>
      <c r="I44" s="174">
        <v>0</v>
      </c>
      <c r="J44" s="174">
        <v>0</v>
      </c>
      <c r="K44" s="174">
        <v>0</v>
      </c>
      <c r="L44" s="174">
        <v>0</v>
      </c>
      <c r="M44" s="174">
        <v>0</v>
      </c>
      <c r="N44" s="174">
        <v>0</v>
      </c>
      <c r="O44" s="174">
        <v>0</v>
      </c>
      <c r="P44" s="174">
        <v>0</v>
      </c>
      <c r="Q44" s="174">
        <v>0</v>
      </c>
      <c r="R44" s="174">
        <v>0</v>
      </c>
      <c r="S44" s="174">
        <v>0</v>
      </c>
      <c r="T44" s="174">
        <v>0</v>
      </c>
      <c r="U44" s="174">
        <v>0</v>
      </c>
      <c r="V44" s="174">
        <v>5.0000000000000002E-5</v>
      </c>
      <c r="W44" s="174">
        <v>2.5999999999999998E-4</v>
      </c>
      <c r="X44" s="174">
        <v>2.1000000000000001E-4</v>
      </c>
      <c r="Y44" s="174">
        <v>2.7E-4</v>
      </c>
      <c r="Z44" s="174">
        <v>2.9E-4</v>
      </c>
      <c r="AA44" s="174">
        <v>2.1299999999999999E-3</v>
      </c>
      <c r="AB44" s="174">
        <v>2.0899999999999998E-3</v>
      </c>
      <c r="AC44" s="174">
        <v>2.2699999999999999E-3</v>
      </c>
      <c r="AD44" s="174">
        <v>2.4299999999999999E-3</v>
      </c>
      <c r="AE44" s="174">
        <v>2.7000000000000001E-3</v>
      </c>
      <c r="AF44" s="174">
        <v>2.8900000000000002E-3</v>
      </c>
      <c r="AG44" s="174">
        <v>3.0300000000000001E-3</v>
      </c>
      <c r="AH44" s="174">
        <v>2.4099999999999998E-3</v>
      </c>
      <c r="AI44" s="174">
        <v>2.7000000000000001E-3</v>
      </c>
      <c r="AJ44" s="174">
        <v>2.7299999999999998E-3</v>
      </c>
      <c r="AK44" s="174">
        <v>2.5600000000000002E-3</v>
      </c>
      <c r="AL44" s="174">
        <v>2.5334415584415599E-3</v>
      </c>
      <c r="AM44" s="174">
        <v>2.4677419354838699E-3</v>
      </c>
      <c r="AN44" s="174">
        <v>3.23653846153846E-3</v>
      </c>
      <c r="AO44" s="174">
        <v>3.4985350318471301E-3</v>
      </c>
      <c r="AP44" s="174">
        <v>3.2246202531645602E-3</v>
      </c>
      <c r="AQ44" s="174">
        <v>3.7335849056603799E-3</v>
      </c>
      <c r="AR44" s="174">
        <v>3.691125E-3</v>
      </c>
      <c r="AS44" s="174">
        <v>3.7727329192546598E-3</v>
      </c>
      <c r="AT44" s="174">
        <v>2.1438888888888901E-3</v>
      </c>
      <c r="AU44" s="174">
        <v>3.2289570552147201E-3</v>
      </c>
      <c r="AV44" s="174">
        <v>3.1626219512195099E-3</v>
      </c>
      <c r="AW44" s="174">
        <v>3.02290909090909E-3</v>
      </c>
      <c r="AX44" s="174">
        <v>3.6498795180722899E-3</v>
      </c>
      <c r="AY44" s="174">
        <v>2.3637125748503002E-3</v>
      </c>
      <c r="AZ44" s="174">
        <v>2.3314285714285698E-3</v>
      </c>
      <c r="BA44" s="174">
        <v>2.1094082840236702E-3</v>
      </c>
      <c r="BB44" s="174">
        <v>1.89E-3</v>
      </c>
      <c r="BC44" s="174">
        <v>1.8267663157894699E-3</v>
      </c>
      <c r="BD44" s="174">
        <v>2.2553825481360099E-3</v>
      </c>
      <c r="BE44" s="175">
        <v>2.3069294864531699E-3</v>
      </c>
      <c r="BF44" s="132">
        <v>2.0060389456323199E-2</v>
      </c>
      <c r="BG44" s="132">
        <v>5.0826918077873104E-3</v>
      </c>
      <c r="BH44" s="132">
        <v>3.7102304305854301E-4</v>
      </c>
    </row>
    <row r="45" spans="1:60">
      <c r="A45" s="136" t="s">
        <v>292</v>
      </c>
      <c r="B45" s="174">
        <v>2.5999999999999998E-4</v>
      </c>
      <c r="C45" s="174">
        <v>3.8000000000000002E-4</v>
      </c>
      <c r="D45" s="174">
        <v>4.4000000000000002E-4</v>
      </c>
      <c r="E45" s="174">
        <v>4.6999999999999999E-4</v>
      </c>
      <c r="F45" s="174">
        <v>8.4000000000000003E-4</v>
      </c>
      <c r="G45" s="174">
        <v>5.9000000000000003E-4</v>
      </c>
      <c r="H45" s="174">
        <v>1.01E-3</v>
      </c>
      <c r="I45" s="174">
        <v>1.8500000000000001E-3</v>
      </c>
      <c r="J45" s="174">
        <v>2.2300000000000002E-3</v>
      </c>
      <c r="K45" s="174">
        <v>2.3500000000000001E-3</v>
      </c>
      <c r="L45" s="174">
        <v>2.1099999999999999E-3</v>
      </c>
      <c r="M45" s="174">
        <v>1.83E-3</v>
      </c>
      <c r="N45" s="174">
        <v>2.65E-3</v>
      </c>
      <c r="O45" s="174">
        <v>2.6199999999999999E-3</v>
      </c>
      <c r="P45" s="174">
        <v>2.3999999999999998E-3</v>
      </c>
      <c r="Q45" s="174">
        <v>2.48E-3</v>
      </c>
      <c r="R45" s="174">
        <v>2.6900000000000001E-3</v>
      </c>
      <c r="S45" s="174">
        <v>2.6900000000000001E-3</v>
      </c>
      <c r="T45" s="174">
        <v>3.62E-3</v>
      </c>
      <c r="U45" s="174">
        <v>3.4499999999999999E-3</v>
      </c>
      <c r="V45" s="174">
        <v>3.9699999999999996E-3</v>
      </c>
      <c r="W45" s="174">
        <v>3.6800000000000001E-3</v>
      </c>
      <c r="X45" s="174">
        <v>1.9300000000000001E-3</v>
      </c>
      <c r="Y45" s="174">
        <v>9.3999999999999997E-4</v>
      </c>
      <c r="Z45" s="174">
        <v>1.0300000000000001E-3</v>
      </c>
      <c r="AA45" s="174">
        <v>5.5000000000000003E-4</v>
      </c>
      <c r="AB45" s="174">
        <v>8.3000000000000001E-4</v>
      </c>
      <c r="AC45" s="174">
        <v>1.1100000000000001E-3</v>
      </c>
      <c r="AD45" s="174">
        <v>6.0999999999999997E-4</v>
      </c>
      <c r="AE45" s="174">
        <v>5.1000000000000004E-4</v>
      </c>
      <c r="AF45" s="174">
        <v>6.7000000000000002E-4</v>
      </c>
      <c r="AG45" s="174">
        <v>1.33E-3</v>
      </c>
      <c r="AH45" s="174">
        <v>1.6900000000000001E-3</v>
      </c>
      <c r="AI45" s="174">
        <v>2.2000000000000001E-3</v>
      </c>
      <c r="AJ45" s="174">
        <v>1.9300000000000001E-3</v>
      </c>
      <c r="AK45" s="174">
        <v>2.2100000000000002E-3</v>
      </c>
      <c r="AL45" s="174">
        <v>4.41116883116883E-3</v>
      </c>
      <c r="AM45" s="174">
        <v>4.2149032258064498E-3</v>
      </c>
      <c r="AN45" s="174">
        <v>4.4625000000000003E-3</v>
      </c>
      <c r="AO45" s="174">
        <v>8.2873375796178299E-3</v>
      </c>
      <c r="AP45" s="174">
        <v>1.46298987341772E-2</v>
      </c>
      <c r="AQ45" s="174">
        <v>1.9175999999999999E-2</v>
      </c>
      <c r="AR45" s="174">
        <v>2.4436968749999999E-2</v>
      </c>
      <c r="AS45" s="174">
        <v>3.4372732919254599E-2</v>
      </c>
      <c r="AT45" s="174">
        <v>4.9359500000000001E-2</v>
      </c>
      <c r="AU45" s="174">
        <v>5.9177208588957003E-2</v>
      </c>
      <c r="AV45" s="174">
        <v>7.0909902439024397E-2</v>
      </c>
      <c r="AW45" s="174">
        <v>9.3601690909090804E-2</v>
      </c>
      <c r="AX45" s="174">
        <v>7.9468753012048102E-2</v>
      </c>
      <c r="AY45" s="174">
        <v>9.1406047904191601E-2</v>
      </c>
      <c r="AZ45" s="174">
        <v>8.8694464285714203E-2</v>
      </c>
      <c r="BA45" s="174">
        <v>7.2036745562130106E-2</v>
      </c>
      <c r="BB45" s="174">
        <v>5.8391999999999999E-2</v>
      </c>
      <c r="BC45" s="174">
        <v>5.8587368421052603E-2</v>
      </c>
      <c r="BD45" s="174">
        <v>6.8489033936911095E-2</v>
      </c>
      <c r="BE45" s="175">
        <v>7.0147134693877594E-2</v>
      </c>
      <c r="BF45" s="132">
        <v>2.1411338935746399E-2</v>
      </c>
      <c r="BG45" s="132">
        <v>3.3296667785691798E-2</v>
      </c>
      <c r="BH45" s="132">
        <v>1.1281750711840901E-2</v>
      </c>
    </row>
    <row r="46" spans="1:60">
      <c r="A46" s="136" t="s">
        <v>293</v>
      </c>
      <c r="B46" s="174">
        <v>2.0699999999999998E-3</v>
      </c>
      <c r="C46" s="174">
        <v>2E-3</v>
      </c>
      <c r="D46" s="174">
        <v>1.92E-3</v>
      </c>
      <c r="E46" s="174">
        <v>2.2799999999999999E-3</v>
      </c>
      <c r="F46" s="174">
        <v>2.8E-3</v>
      </c>
      <c r="G46" s="174">
        <v>1.8600000000000001E-3</v>
      </c>
      <c r="H46" s="174">
        <v>1.4300000000000001E-3</v>
      </c>
      <c r="I46" s="174">
        <v>1.1299999999999999E-3</v>
      </c>
      <c r="J46" s="174">
        <v>2E-3</v>
      </c>
      <c r="K46" s="174">
        <v>1.8E-3</v>
      </c>
      <c r="L46" s="174">
        <v>2.3600000000000001E-3</v>
      </c>
      <c r="M46" s="174">
        <v>2.3E-3</v>
      </c>
      <c r="N46" s="174">
        <v>2.3400000000000001E-3</v>
      </c>
      <c r="O46" s="174">
        <v>2.32E-3</v>
      </c>
      <c r="P46" s="174">
        <v>2.5799999999999998E-3</v>
      </c>
      <c r="Q46" s="174">
        <v>3.2000000000000002E-3</v>
      </c>
      <c r="R46" s="174">
        <v>3.1099999999999999E-3</v>
      </c>
      <c r="S46" s="174">
        <v>3.5300000000000002E-3</v>
      </c>
      <c r="T46" s="174">
        <v>4.0499999999999998E-3</v>
      </c>
      <c r="U46" s="174">
        <v>3.7299999999999998E-3</v>
      </c>
      <c r="V46" s="174">
        <v>5.4799999999999996E-3</v>
      </c>
      <c r="W46" s="174">
        <v>6.0600000000000003E-3</v>
      </c>
      <c r="X46" s="174">
        <v>6.1399999999999996E-3</v>
      </c>
      <c r="Y46" s="174">
        <v>6.5300000000000002E-3</v>
      </c>
      <c r="Z46" s="174">
        <v>6.6100000000000004E-3</v>
      </c>
      <c r="AA46" s="174">
        <v>6.9300000000000004E-3</v>
      </c>
      <c r="AB46" s="174">
        <v>8.1300000000000001E-3</v>
      </c>
      <c r="AC46" s="174">
        <v>8.8699999999999994E-3</v>
      </c>
      <c r="AD46" s="174">
        <v>9.0500000000000008E-3</v>
      </c>
      <c r="AE46" s="174">
        <v>9.6699999999999998E-3</v>
      </c>
      <c r="AF46" s="174">
        <v>1.03E-2</v>
      </c>
      <c r="AG46" s="174">
        <v>1.008E-2</v>
      </c>
      <c r="AH46" s="174">
        <v>1.0869999999999999E-2</v>
      </c>
      <c r="AI46" s="174">
        <v>1.0796E-2</v>
      </c>
      <c r="AJ46" s="174">
        <v>1.2381E-2</v>
      </c>
      <c r="AK46" s="174">
        <v>1.376E-2</v>
      </c>
      <c r="AL46" s="174">
        <v>1.44058441558442E-2</v>
      </c>
      <c r="AM46" s="174">
        <v>1.5487548387096799E-2</v>
      </c>
      <c r="AN46" s="174">
        <v>1.45546153846154E-2</v>
      </c>
      <c r="AO46" s="174">
        <v>1.58944585987261E-2</v>
      </c>
      <c r="AP46" s="174">
        <v>1.66750632911392E-2</v>
      </c>
      <c r="AQ46" s="174">
        <v>1.7214905660377301E-2</v>
      </c>
      <c r="AR46" s="174">
        <v>1.9918687500000001E-2</v>
      </c>
      <c r="AS46" s="174">
        <v>1.9424347826086898E-2</v>
      </c>
      <c r="AT46" s="174">
        <v>2.1448333333333298E-2</v>
      </c>
      <c r="AU46" s="174">
        <v>2.6385460122699399E-2</v>
      </c>
      <c r="AV46" s="174">
        <v>2.9228597560975601E-2</v>
      </c>
      <c r="AW46" s="174">
        <v>2.8717636363636299E-2</v>
      </c>
      <c r="AX46" s="174">
        <v>2.9932546108554201E-2</v>
      </c>
      <c r="AY46" s="174">
        <v>2.9815578619760499E-2</v>
      </c>
      <c r="AZ46" s="174">
        <v>3.0122488693928501E-2</v>
      </c>
      <c r="BA46" s="174">
        <v>2.9350650887573899E-2</v>
      </c>
      <c r="BB46" s="174">
        <v>3.0932999999999999E-2</v>
      </c>
      <c r="BC46" s="174">
        <v>3.02957894736842E-2</v>
      </c>
      <c r="BD46" s="174">
        <v>3.1886734944694801E-2</v>
      </c>
      <c r="BE46" s="175">
        <v>3.5828506122448998E-2</v>
      </c>
      <c r="BF46" s="132">
        <v>0.12054790467542</v>
      </c>
      <c r="BG46" s="132">
        <v>4.0451043552080401E-2</v>
      </c>
      <c r="BH46" s="132">
        <v>5.7622920196969199E-3</v>
      </c>
    </row>
    <row r="47" spans="1:60">
      <c r="A47" s="136" t="s">
        <v>294</v>
      </c>
      <c r="B47" s="174">
        <v>0</v>
      </c>
      <c r="C47" s="174">
        <v>0</v>
      </c>
      <c r="D47" s="174">
        <v>0</v>
      </c>
      <c r="E47" s="174">
        <v>0</v>
      </c>
      <c r="F47" s="174">
        <v>0</v>
      </c>
      <c r="G47" s="174">
        <v>0</v>
      </c>
      <c r="H47" s="174">
        <v>0</v>
      </c>
      <c r="I47" s="174">
        <v>0</v>
      </c>
      <c r="J47" s="174">
        <v>0</v>
      </c>
      <c r="K47" s="174">
        <v>0</v>
      </c>
      <c r="L47" s="174">
        <v>0</v>
      </c>
      <c r="M47" s="174">
        <v>0</v>
      </c>
      <c r="N47" s="174">
        <v>0</v>
      </c>
      <c r="O47" s="174">
        <v>0</v>
      </c>
      <c r="P47" s="174">
        <v>0</v>
      </c>
      <c r="Q47" s="174">
        <v>0</v>
      </c>
      <c r="R47" s="174">
        <v>0</v>
      </c>
      <c r="S47" s="174">
        <v>0</v>
      </c>
      <c r="T47" s="174">
        <v>0</v>
      </c>
      <c r="U47" s="174">
        <v>0</v>
      </c>
      <c r="V47" s="174">
        <v>0</v>
      </c>
      <c r="W47" s="174">
        <v>0</v>
      </c>
      <c r="X47" s="174">
        <v>0</v>
      </c>
      <c r="Y47" s="174">
        <v>0</v>
      </c>
      <c r="Z47" s="174">
        <v>0</v>
      </c>
      <c r="AA47" s="174">
        <v>1.05263157894737E-5</v>
      </c>
      <c r="AB47" s="174">
        <v>0</v>
      </c>
      <c r="AC47" s="174">
        <v>2.0000000000000002E-5</v>
      </c>
      <c r="AD47" s="174">
        <v>1.0000000000000001E-5</v>
      </c>
      <c r="AE47" s="174">
        <v>0</v>
      </c>
      <c r="AF47" s="174">
        <v>0</v>
      </c>
      <c r="AG47" s="174">
        <v>0</v>
      </c>
      <c r="AH47" s="174">
        <v>1.1E-4</v>
      </c>
      <c r="AI47" s="174">
        <v>1.1E-4</v>
      </c>
      <c r="AJ47" s="174">
        <v>0</v>
      </c>
      <c r="AK47" s="174">
        <v>0</v>
      </c>
      <c r="AL47" s="174">
        <v>0</v>
      </c>
      <c r="AM47" s="174">
        <v>2.9612903225806499E-5</v>
      </c>
      <c r="AN47" s="174">
        <v>2.9423076923076899E-5</v>
      </c>
      <c r="AO47" s="174">
        <v>3.89808917197452E-5</v>
      </c>
      <c r="AP47" s="174">
        <v>5.8101265822784803E-5</v>
      </c>
      <c r="AQ47" s="174">
        <v>3.84905660377358E-5</v>
      </c>
      <c r="AR47" s="174">
        <v>3.3468750000000002E-4</v>
      </c>
      <c r="AS47" s="174">
        <v>2.2807453416149101E-4</v>
      </c>
      <c r="AT47" s="174">
        <v>9.4444444444444402E-5</v>
      </c>
      <c r="AU47" s="174">
        <v>1.0419018404908E-3</v>
      </c>
      <c r="AV47" s="174">
        <v>1.84719512195122E-3</v>
      </c>
      <c r="AW47" s="174">
        <v>1.9658181818181801E-3</v>
      </c>
      <c r="AX47" s="174">
        <v>2.3226506024096399E-3</v>
      </c>
      <c r="AY47" s="174">
        <v>4.6266467065868202E-3</v>
      </c>
      <c r="AZ47" s="174">
        <v>4.7721428571428498E-3</v>
      </c>
      <c r="BA47" s="174">
        <v>4.8072781065088702E-3</v>
      </c>
      <c r="BB47" s="174">
        <v>4.7265120000000004E-3</v>
      </c>
      <c r="BC47" s="174">
        <v>3.9111631578947403E-3</v>
      </c>
      <c r="BD47" s="174">
        <v>4.4941308643998397E-3</v>
      </c>
      <c r="BE47" s="175">
        <v>5.1075533992664601E-3</v>
      </c>
      <c r="BF47" s="132">
        <v>0.133388966414589</v>
      </c>
      <c r="BG47" s="132">
        <v>0.47145481285110202</v>
      </c>
      <c r="BH47" s="132">
        <v>8.2144686948944104E-4</v>
      </c>
    </row>
    <row r="48" spans="1:60">
      <c r="A48" s="136" t="s">
        <v>295</v>
      </c>
      <c r="B48" s="174">
        <v>0</v>
      </c>
      <c r="C48" s="174">
        <v>0</v>
      </c>
      <c r="D48" s="174">
        <v>0</v>
      </c>
      <c r="E48" s="174">
        <v>0</v>
      </c>
      <c r="F48" s="174">
        <v>0</v>
      </c>
      <c r="G48" s="174">
        <v>0</v>
      </c>
      <c r="H48" s="174">
        <v>0</v>
      </c>
      <c r="I48" s="174">
        <v>0</v>
      </c>
      <c r="J48" s="174">
        <v>0</v>
      </c>
      <c r="K48" s="174">
        <v>0</v>
      </c>
      <c r="L48" s="174">
        <v>0</v>
      </c>
      <c r="M48" s="174">
        <v>0</v>
      </c>
      <c r="N48" s="174">
        <v>0</v>
      </c>
      <c r="O48" s="174">
        <v>0</v>
      </c>
      <c r="P48" s="174">
        <v>0</v>
      </c>
      <c r="Q48" s="174">
        <v>0</v>
      </c>
      <c r="R48" s="174">
        <v>0</v>
      </c>
      <c r="S48" s="174">
        <v>0</v>
      </c>
      <c r="T48" s="174">
        <v>0</v>
      </c>
      <c r="U48" s="174">
        <v>0</v>
      </c>
      <c r="V48" s="174">
        <v>0</v>
      </c>
      <c r="W48" s="174">
        <v>0</v>
      </c>
      <c r="X48" s="174">
        <v>0</v>
      </c>
      <c r="Y48" s="174">
        <v>0</v>
      </c>
      <c r="Z48" s="174">
        <v>0</v>
      </c>
      <c r="AA48" s="174">
        <v>0</v>
      </c>
      <c r="AB48" s="174">
        <v>0</v>
      </c>
      <c r="AC48" s="174">
        <v>0</v>
      </c>
      <c r="AD48" s="174">
        <v>0</v>
      </c>
      <c r="AE48" s="174">
        <v>0</v>
      </c>
      <c r="AF48" s="174">
        <v>0</v>
      </c>
      <c r="AG48" s="174">
        <v>0</v>
      </c>
      <c r="AH48" s="174">
        <v>0</v>
      </c>
      <c r="AI48" s="174">
        <v>0</v>
      </c>
      <c r="AJ48" s="174">
        <v>0</v>
      </c>
      <c r="AK48" s="174">
        <v>0</v>
      </c>
      <c r="AL48" s="174">
        <v>1.5299999999999999E-3</v>
      </c>
      <c r="AM48" s="174">
        <v>1.50038709677419E-3</v>
      </c>
      <c r="AN48" s="174">
        <v>9.7096153846153795E-4</v>
      </c>
      <c r="AO48" s="174">
        <v>1.94904458598726E-4</v>
      </c>
      <c r="AP48" s="174">
        <v>3.09873417721519E-4</v>
      </c>
      <c r="AQ48" s="174">
        <v>3.8298113207547199E-3</v>
      </c>
      <c r="AR48" s="174">
        <v>4.5421875000000002E-3</v>
      </c>
      <c r="AS48" s="174">
        <v>4.9131055900621104E-3</v>
      </c>
      <c r="AT48" s="174">
        <v>5.0716666666666601E-3</v>
      </c>
      <c r="AU48" s="174">
        <v>6.2138650306748401E-3</v>
      </c>
      <c r="AV48" s="174">
        <v>7.6406707317073098E-3</v>
      </c>
      <c r="AW48" s="174">
        <v>8.7256363636363608E-3</v>
      </c>
      <c r="AX48" s="174">
        <v>8.3965662650602301E-3</v>
      </c>
      <c r="AY48" s="174">
        <v>1.29820958083832E-2</v>
      </c>
      <c r="AZ48" s="174">
        <v>1.51360714285714E-2</v>
      </c>
      <c r="BA48" s="174">
        <v>1.56711834319526E-2</v>
      </c>
      <c r="BB48" s="174">
        <v>1.5264E-2</v>
      </c>
      <c r="BC48" s="174">
        <v>1.45394736842105E-2</v>
      </c>
      <c r="BD48" s="174">
        <v>1.50920442441622E-2</v>
      </c>
      <c r="BE48" s="175">
        <v>1.4553500354035E-2</v>
      </c>
      <c r="BF48" s="132">
        <v>-3.8318702419678601E-2</v>
      </c>
      <c r="BG48" s="132">
        <v>0.115217913468301</v>
      </c>
      <c r="BH48" s="132">
        <v>2.3406367729121602E-3</v>
      </c>
    </row>
    <row r="49" spans="1:60">
      <c r="A49" s="136" t="s">
        <v>296</v>
      </c>
      <c r="B49" s="174" t="s">
        <v>273</v>
      </c>
      <c r="C49" s="174" t="s">
        <v>273</v>
      </c>
      <c r="D49" s="174" t="s">
        <v>273</v>
      </c>
      <c r="E49" s="174" t="s">
        <v>273</v>
      </c>
      <c r="F49" s="174" t="s">
        <v>273</v>
      </c>
      <c r="G49" s="174" t="s">
        <v>273</v>
      </c>
      <c r="H49" s="174" t="s">
        <v>273</v>
      </c>
      <c r="I49" s="174" t="s">
        <v>273</v>
      </c>
      <c r="J49" s="174" t="s">
        <v>273</v>
      </c>
      <c r="K49" s="174" t="s">
        <v>273</v>
      </c>
      <c r="L49" s="174" t="s">
        <v>273</v>
      </c>
      <c r="M49" s="174" t="s">
        <v>273</v>
      </c>
      <c r="N49" s="174" t="s">
        <v>273</v>
      </c>
      <c r="O49" s="174" t="s">
        <v>273</v>
      </c>
      <c r="P49" s="174" t="s">
        <v>273</v>
      </c>
      <c r="Q49" s="174" t="s">
        <v>273</v>
      </c>
      <c r="R49" s="174" t="s">
        <v>273</v>
      </c>
      <c r="S49" s="174" t="s">
        <v>273</v>
      </c>
      <c r="T49" s="174" t="s">
        <v>273</v>
      </c>
      <c r="U49" s="174" t="s">
        <v>273</v>
      </c>
      <c r="V49" s="174" t="s">
        <v>273</v>
      </c>
      <c r="W49" s="174" t="s">
        <v>273</v>
      </c>
      <c r="X49" s="174" t="s">
        <v>273</v>
      </c>
      <c r="Y49" s="174" t="s">
        <v>273</v>
      </c>
      <c r="Z49" s="174" t="s">
        <v>273</v>
      </c>
      <c r="AA49" s="174">
        <v>0</v>
      </c>
      <c r="AB49" s="174">
        <v>0</v>
      </c>
      <c r="AC49" s="174">
        <v>0</v>
      </c>
      <c r="AD49" s="174">
        <v>0</v>
      </c>
      <c r="AE49" s="174">
        <v>0</v>
      </c>
      <c r="AF49" s="174">
        <v>0</v>
      </c>
      <c r="AG49" s="174">
        <v>0</v>
      </c>
      <c r="AH49" s="174">
        <v>0</v>
      </c>
      <c r="AI49" s="174">
        <v>0</v>
      </c>
      <c r="AJ49" s="174">
        <v>3.1E-4</v>
      </c>
      <c r="AK49" s="174">
        <v>6.9999999999999999E-4</v>
      </c>
      <c r="AL49" s="174">
        <v>7.1532467532467502E-4</v>
      </c>
      <c r="AM49" s="174">
        <v>1.00683870967742E-3</v>
      </c>
      <c r="AN49" s="174">
        <v>1.19653846153846E-3</v>
      </c>
      <c r="AO49" s="174">
        <v>1.17917197452229E-3</v>
      </c>
      <c r="AP49" s="174">
        <v>1.0651898734177199E-3</v>
      </c>
      <c r="AQ49" s="174">
        <v>9.5264150943396198E-4</v>
      </c>
      <c r="AR49" s="174">
        <v>9.9449999999999994E-4</v>
      </c>
      <c r="AS49" s="174">
        <v>2.7654037267080701E-3</v>
      </c>
      <c r="AT49" s="174">
        <v>1.8227777777777799E-3</v>
      </c>
      <c r="AU49" s="174">
        <v>2.0744171779141099E-3</v>
      </c>
      <c r="AV49" s="174">
        <v>2.3509756097561002E-3</v>
      </c>
      <c r="AW49" s="174">
        <v>2.4758181818181802E-3</v>
      </c>
      <c r="AX49" s="174">
        <v>2.4056024096385498E-3</v>
      </c>
      <c r="AY49" s="174">
        <v>2.372874251497E-3</v>
      </c>
      <c r="AZ49" s="174">
        <v>2.4316071428571399E-3</v>
      </c>
      <c r="BA49" s="174">
        <v>2.56207100591716E-3</v>
      </c>
      <c r="BB49" s="174">
        <v>2.6450010000000001E-3</v>
      </c>
      <c r="BC49" s="174">
        <v>2.4400994736842102E-3</v>
      </c>
      <c r="BD49" s="174">
        <v>2.2839709627202002E-3</v>
      </c>
      <c r="BE49" s="175">
        <v>2.1402230379732601E-3</v>
      </c>
      <c r="BF49" s="132">
        <v>-6.5497999369335105E-2</v>
      </c>
      <c r="BG49" s="132">
        <v>2.2811695267556598E-2</v>
      </c>
      <c r="BH49" s="132">
        <v>3.4421167575160498E-4</v>
      </c>
    </row>
    <row r="50" spans="1:60">
      <c r="A50" s="136" t="s">
        <v>297</v>
      </c>
      <c r="B50" s="174">
        <v>0</v>
      </c>
      <c r="C50" s="174">
        <v>0</v>
      </c>
      <c r="D50" s="174">
        <v>0</v>
      </c>
      <c r="E50" s="174">
        <v>0</v>
      </c>
      <c r="F50" s="174">
        <v>0</v>
      </c>
      <c r="G50" s="174">
        <v>4.6999999999999999E-4</v>
      </c>
      <c r="H50" s="174">
        <v>5.1999999999999995E-4</v>
      </c>
      <c r="I50" s="174">
        <v>6.0999999999999997E-4</v>
      </c>
      <c r="J50" s="174">
        <v>5.5999999999999995E-4</v>
      </c>
      <c r="K50" s="174">
        <v>5.1000000000000004E-4</v>
      </c>
      <c r="L50" s="174">
        <v>1.1299999999999999E-3</v>
      </c>
      <c r="M50" s="174">
        <v>1.8699999999999999E-3</v>
      </c>
      <c r="N50" s="174">
        <v>3.0899999999999999E-3</v>
      </c>
      <c r="O50" s="174">
        <v>3.16E-3</v>
      </c>
      <c r="P50" s="174">
        <v>2.5100000000000001E-3</v>
      </c>
      <c r="Q50" s="174">
        <v>3.62E-3</v>
      </c>
      <c r="R50" s="174">
        <v>4.2399999999999998E-3</v>
      </c>
      <c r="S50" s="174">
        <v>4.8700000000000002E-3</v>
      </c>
      <c r="T50" s="174">
        <v>5.5999999999999999E-3</v>
      </c>
      <c r="U50" s="174">
        <v>5.4999999999999997E-3</v>
      </c>
      <c r="V50" s="174">
        <v>6.11E-3</v>
      </c>
      <c r="W50" s="174">
        <v>5.3800000000000002E-3</v>
      </c>
      <c r="X50" s="174">
        <v>5.6299999999999996E-3</v>
      </c>
      <c r="Y50" s="174">
        <v>6.7299999999999999E-3</v>
      </c>
      <c r="Z50" s="174">
        <v>5.7800000000000004E-3</v>
      </c>
      <c r="AA50" s="174">
        <v>5.4200000000000003E-3</v>
      </c>
      <c r="AB50" s="174">
        <v>5.4200000000000003E-3</v>
      </c>
      <c r="AC50" s="174">
        <v>5.7499999999999999E-3</v>
      </c>
      <c r="AD50" s="174">
        <v>5.79E-3</v>
      </c>
      <c r="AE50" s="174">
        <v>6.3899999999999998E-3</v>
      </c>
      <c r="AF50" s="174">
        <v>1.0109999999999999E-2</v>
      </c>
      <c r="AG50" s="174">
        <v>1.0829999999999999E-2</v>
      </c>
      <c r="AH50" s="174">
        <v>1.4630000000000001E-2</v>
      </c>
      <c r="AI50" s="174">
        <v>1.5310000000000001E-2</v>
      </c>
      <c r="AJ50" s="174">
        <v>1.7239999999999998E-2</v>
      </c>
      <c r="AK50" s="174">
        <v>1.4930000000000001E-2</v>
      </c>
      <c r="AL50" s="174">
        <v>1.6204090909090901E-2</v>
      </c>
      <c r="AM50" s="174">
        <v>2.5526322580645199E-2</v>
      </c>
      <c r="AN50" s="174">
        <v>3.12276923076923E-2</v>
      </c>
      <c r="AO50" s="174">
        <v>3.2451592356687903E-2</v>
      </c>
      <c r="AP50" s="174">
        <v>2.56904430379747E-2</v>
      </c>
      <c r="AQ50" s="174">
        <v>2.6693207547169799E-2</v>
      </c>
      <c r="AR50" s="174">
        <v>2.7712125000000001E-2</v>
      </c>
      <c r="AS50" s="174">
        <v>3.0932608695652199E-2</v>
      </c>
      <c r="AT50" s="174">
        <v>3.2194309299516902E-2</v>
      </c>
      <c r="AU50" s="174">
        <v>3.58343261803147E-2</v>
      </c>
      <c r="AV50" s="174">
        <v>4.2121646341463398E-2</v>
      </c>
      <c r="AW50" s="174">
        <v>4.6150451356085399E-2</v>
      </c>
      <c r="AX50" s="174">
        <v>4.8761107788981198E-2</v>
      </c>
      <c r="AY50" s="174">
        <v>4.9601837453400598E-2</v>
      </c>
      <c r="AZ50" s="174">
        <v>5.2495095366879997E-2</v>
      </c>
      <c r="BA50" s="174">
        <v>5.1283792665021997E-2</v>
      </c>
      <c r="BB50" s="174">
        <v>5.4702000000000001E-2</v>
      </c>
      <c r="BC50" s="174">
        <v>5.5254893539473701E-2</v>
      </c>
      <c r="BD50" s="174">
        <v>5.0250934152232703E-2</v>
      </c>
      <c r="BE50" s="175">
        <v>5.7680717696284703E-2</v>
      </c>
      <c r="BF50" s="132">
        <v>0.14471742819122899</v>
      </c>
      <c r="BG50" s="132">
        <v>4.5530009510431402E-2</v>
      </c>
      <c r="BH50" s="132">
        <v>9.2767791695182698E-3</v>
      </c>
    </row>
    <row r="51" spans="1:60">
      <c r="A51" s="136" t="s">
        <v>298</v>
      </c>
      <c r="B51" s="174">
        <v>0</v>
      </c>
      <c r="C51" s="174">
        <v>0</v>
      </c>
      <c r="D51" s="174">
        <v>0</v>
      </c>
      <c r="E51" s="174">
        <v>0</v>
      </c>
      <c r="F51" s="174">
        <v>0</v>
      </c>
      <c r="G51" s="174">
        <v>1.2999999999999999E-3</v>
      </c>
      <c r="H51" s="174">
        <v>1.6000000000000001E-3</v>
      </c>
      <c r="I51" s="174">
        <v>2.2599999999999999E-3</v>
      </c>
      <c r="J51" s="174">
        <v>3.9899999999999996E-3</v>
      </c>
      <c r="K51" s="174">
        <v>3.5699999999999998E-3</v>
      </c>
      <c r="L51" s="174">
        <v>3.0999999999999999E-3</v>
      </c>
      <c r="M51" s="174">
        <v>3.5400000000000002E-3</v>
      </c>
      <c r="N51" s="174">
        <v>3.5999999999999999E-3</v>
      </c>
      <c r="O51" s="174">
        <v>2.7599999999999999E-3</v>
      </c>
      <c r="P51" s="174">
        <v>3.47E-3</v>
      </c>
      <c r="Q51" s="174">
        <v>7.2100000000000003E-3</v>
      </c>
      <c r="R51" s="174">
        <v>9.2099999999999994E-3</v>
      </c>
      <c r="S51" s="174">
        <v>1.0019999999999999E-2</v>
      </c>
      <c r="T51" s="174">
        <v>1.447E-2</v>
      </c>
      <c r="U51" s="174">
        <v>1.848E-2</v>
      </c>
      <c r="V51" s="174">
        <v>1.8020000000000001E-2</v>
      </c>
      <c r="W51" s="174">
        <v>1.9800000000000002E-2</v>
      </c>
      <c r="X51" s="174">
        <v>1.959E-2</v>
      </c>
      <c r="Y51" s="174">
        <v>2.0410000000000001E-2</v>
      </c>
      <c r="Z51" s="174">
        <v>2.189E-2</v>
      </c>
      <c r="AA51" s="174">
        <v>1.9429999999999999E-2</v>
      </c>
      <c r="AB51" s="174">
        <v>1.8599999999999998E-2</v>
      </c>
      <c r="AC51" s="174">
        <v>2.01E-2</v>
      </c>
      <c r="AD51" s="174">
        <v>2.171E-2</v>
      </c>
      <c r="AE51" s="174">
        <v>2.2290000000000001E-2</v>
      </c>
      <c r="AF51" s="174">
        <v>2.3539999999999998E-2</v>
      </c>
      <c r="AG51" s="174">
        <v>2.1180000000000001E-2</v>
      </c>
      <c r="AH51" s="174">
        <v>2.7730000000000001E-2</v>
      </c>
      <c r="AI51" s="174">
        <v>2.7799999999999998E-2</v>
      </c>
      <c r="AJ51" s="174">
        <v>2.6970000000000001E-2</v>
      </c>
      <c r="AK51" s="174">
        <v>4.0980000000000003E-2</v>
      </c>
      <c r="AL51" s="174">
        <v>3.75247402597403E-2</v>
      </c>
      <c r="AM51" s="174">
        <v>4.1211290322580599E-2</v>
      </c>
      <c r="AN51" s="174">
        <v>4.4232692307692299E-2</v>
      </c>
      <c r="AO51" s="174">
        <v>7.0175350318471302E-2</v>
      </c>
      <c r="AP51" s="174">
        <v>7.2539430379746805E-2</v>
      </c>
      <c r="AQ51" s="174">
        <v>8.0435660377358498E-2</v>
      </c>
      <c r="AR51" s="174">
        <v>9.4056749999999995E-2</v>
      </c>
      <c r="AS51" s="174">
        <v>9.8233602484471993E-2</v>
      </c>
      <c r="AT51" s="174">
        <v>0.108233333333333</v>
      </c>
      <c r="AU51" s="174">
        <v>0.114440245398773</v>
      </c>
      <c r="AV51" s="174">
        <v>0.10762243902439</v>
      </c>
      <c r="AW51" s="174">
        <v>0.113071636363636</v>
      </c>
      <c r="AX51" s="174">
        <v>0.10553313253012001</v>
      </c>
      <c r="AY51" s="174">
        <v>9.7993293413173602E-2</v>
      </c>
      <c r="AZ51" s="174">
        <v>9.8038392857142803E-2</v>
      </c>
      <c r="BA51" s="174">
        <v>0.104004493136095</v>
      </c>
      <c r="BB51" s="174">
        <v>0.108684</v>
      </c>
      <c r="BC51" s="174">
        <v>0.10659</v>
      </c>
      <c r="BD51" s="174">
        <v>0.116207849242114</v>
      </c>
      <c r="BE51" s="175">
        <v>9.76210458026497E-2</v>
      </c>
      <c r="BF51" s="132">
        <v>-0.16223970868821</v>
      </c>
      <c r="BG51" s="132">
        <v>7.1344297514226397E-3</v>
      </c>
      <c r="BH51" s="132">
        <v>1.57003747591535E-2</v>
      </c>
    </row>
    <row r="52" spans="1:60">
      <c r="A52" s="136" t="s">
        <v>299</v>
      </c>
      <c r="B52" s="174">
        <v>0</v>
      </c>
      <c r="C52" s="174">
        <v>0</v>
      </c>
      <c r="D52" s="174">
        <v>0</v>
      </c>
      <c r="E52" s="174">
        <v>0</v>
      </c>
      <c r="F52" s="174">
        <v>0</v>
      </c>
      <c r="G52" s="174">
        <v>0</v>
      </c>
      <c r="H52" s="174">
        <v>0</v>
      </c>
      <c r="I52" s="174">
        <v>0</v>
      </c>
      <c r="J52" s="174">
        <v>0</v>
      </c>
      <c r="K52" s="174">
        <v>0</v>
      </c>
      <c r="L52" s="174">
        <v>0</v>
      </c>
      <c r="M52" s="174">
        <v>0</v>
      </c>
      <c r="N52" s="174">
        <v>0</v>
      </c>
      <c r="O52" s="174">
        <v>9.7999999999999997E-4</v>
      </c>
      <c r="P52" s="174">
        <v>2.8700000000000002E-3</v>
      </c>
      <c r="Q52" s="174">
        <v>1.73E-3</v>
      </c>
      <c r="R52" s="174">
        <v>4.3600000000000002E-3</v>
      </c>
      <c r="S52" s="174">
        <v>3.8999999999999998E-3</v>
      </c>
      <c r="T52" s="174">
        <v>3.96E-3</v>
      </c>
      <c r="U52" s="174">
        <v>3.6900000000000001E-3</v>
      </c>
      <c r="V52" s="174">
        <v>3.65E-3</v>
      </c>
      <c r="W52" s="174">
        <v>4.5799999999999999E-3</v>
      </c>
      <c r="X52" s="174">
        <v>5.11E-3</v>
      </c>
      <c r="Y52" s="174">
        <v>5.13E-3</v>
      </c>
      <c r="Z52" s="174">
        <v>5.2900000000000004E-3</v>
      </c>
      <c r="AA52" s="174">
        <v>4.3800000000000002E-3</v>
      </c>
      <c r="AB52" s="174">
        <v>4.3600000000000002E-3</v>
      </c>
      <c r="AC52" s="174">
        <v>4.8500000000000001E-3</v>
      </c>
      <c r="AD52" s="174">
        <v>4.9100000000000003E-3</v>
      </c>
      <c r="AE52" s="174">
        <v>5.4999999999999997E-3</v>
      </c>
      <c r="AF52" s="174">
        <v>5.7400000000000003E-3</v>
      </c>
      <c r="AG52" s="174">
        <v>6.1399999999999996E-3</v>
      </c>
      <c r="AH52" s="174">
        <v>6.5799999999999999E-3</v>
      </c>
      <c r="AI52" s="174">
        <v>6.8900000000000003E-3</v>
      </c>
      <c r="AJ52" s="174">
        <v>7.4900000000000001E-3</v>
      </c>
      <c r="AK52" s="174">
        <v>8.3300000000000006E-3</v>
      </c>
      <c r="AL52" s="174">
        <v>8.7031168831168803E-3</v>
      </c>
      <c r="AM52" s="174">
        <v>8.9727096774193504E-3</v>
      </c>
      <c r="AN52" s="174">
        <v>9.1211538461538396E-3</v>
      </c>
      <c r="AO52" s="174">
        <v>9.4528662420382201E-3</v>
      </c>
      <c r="AP52" s="174">
        <v>9.8384810126582196E-3</v>
      </c>
      <c r="AQ52" s="174">
        <v>1.0921698113207499E-2</v>
      </c>
      <c r="AR52" s="174">
        <v>1.1274187499999999E-2</v>
      </c>
      <c r="AS52" s="174">
        <v>1.1679316770186301E-2</v>
      </c>
      <c r="AT52" s="174">
        <v>1.1607222222222199E-2</v>
      </c>
      <c r="AU52" s="174">
        <v>1.1939631901840501E-2</v>
      </c>
      <c r="AV52" s="174">
        <v>1.29210365853658E-2</v>
      </c>
      <c r="AW52" s="174">
        <v>1.4159454545454499E-2</v>
      </c>
      <c r="AX52" s="174">
        <v>1.4811506024096401E-2</v>
      </c>
      <c r="AY52" s="174">
        <v>1.53091616766467E-2</v>
      </c>
      <c r="AZ52" s="174">
        <v>1.45805357142857E-2</v>
      </c>
      <c r="BA52" s="174">
        <v>1.56168639053254E-2</v>
      </c>
      <c r="BB52" s="174">
        <v>1.6542000000000001E-2</v>
      </c>
      <c r="BC52" s="174">
        <v>1.6203684210526301E-2</v>
      </c>
      <c r="BD52" s="174">
        <v>1.6598574354772602E-2</v>
      </c>
      <c r="BE52" s="175">
        <v>1.7244638362495901E-2</v>
      </c>
      <c r="BF52" s="132">
        <v>3.6084274267376398E-2</v>
      </c>
      <c r="BG52" s="132">
        <v>3.6416334065870103E-2</v>
      </c>
      <c r="BH52" s="132">
        <v>2.77345200157559E-3</v>
      </c>
    </row>
    <row r="53" spans="1:60">
      <c r="A53" s="136" t="s">
        <v>300</v>
      </c>
      <c r="B53" s="174">
        <v>1E-3</v>
      </c>
      <c r="C53" s="174">
        <v>1.2199999999999999E-3</v>
      </c>
      <c r="D53" s="174">
        <v>1.73E-3</v>
      </c>
      <c r="E53" s="174">
        <v>1.7899999999999999E-3</v>
      </c>
      <c r="F53" s="174">
        <v>1.7799999999999999E-3</v>
      </c>
      <c r="G53" s="174">
        <v>1.66E-3</v>
      </c>
      <c r="H53" s="174">
        <v>1.6199999999999999E-3</v>
      </c>
      <c r="I53" s="174">
        <v>1.75E-3</v>
      </c>
      <c r="J53" s="174">
        <v>1.97E-3</v>
      </c>
      <c r="K53" s="174">
        <v>2.0699999999999998E-3</v>
      </c>
      <c r="L53" s="174">
        <v>2.2000000000000001E-3</v>
      </c>
      <c r="M53" s="174">
        <v>1.6100000000000001E-3</v>
      </c>
      <c r="N53" s="174">
        <v>2.1800000000000001E-3</v>
      </c>
      <c r="O53" s="174">
        <v>1.3699999999999999E-3</v>
      </c>
      <c r="P53" s="174">
        <v>1.4499999999999999E-3</v>
      </c>
      <c r="Q53" s="174">
        <v>1.3600000000000001E-3</v>
      </c>
      <c r="R53" s="174">
        <v>1.1000000000000001E-3</v>
      </c>
      <c r="S53" s="174">
        <v>0</v>
      </c>
      <c r="T53" s="174">
        <v>0</v>
      </c>
      <c r="U53" s="174">
        <v>2.2100000000000001E-4</v>
      </c>
      <c r="V53" s="174">
        <v>6.0000000000000002E-5</v>
      </c>
      <c r="W53" s="174">
        <v>4.3600000000000003E-4</v>
      </c>
      <c r="X53" s="174">
        <v>5.7899999999999998E-4</v>
      </c>
      <c r="Y53" s="174">
        <v>6.8400000000000004E-4</v>
      </c>
      <c r="Z53" s="174">
        <v>6.2600000000000004E-4</v>
      </c>
      <c r="AA53" s="174">
        <v>8.0099999999999995E-4</v>
      </c>
      <c r="AB53" s="174">
        <v>1.1969999999999999E-3</v>
      </c>
      <c r="AC53" s="174">
        <v>1.1670000000000001E-3</v>
      </c>
      <c r="AD53" s="174">
        <v>1.34E-3</v>
      </c>
      <c r="AE53" s="174">
        <v>1.2999999999999999E-3</v>
      </c>
      <c r="AF53" s="174">
        <v>3.0829999999999998E-3</v>
      </c>
      <c r="AG53" s="174">
        <v>2.591E-3</v>
      </c>
      <c r="AH53" s="174">
        <v>3.7680000000000001E-3</v>
      </c>
      <c r="AI53" s="174">
        <v>3.2599999999999999E-3</v>
      </c>
      <c r="AJ53" s="174">
        <v>2.1389999999999998E-3</v>
      </c>
      <c r="AK53" s="174">
        <v>2.415E-3</v>
      </c>
      <c r="AL53" s="174">
        <v>2.71823376623377E-3</v>
      </c>
      <c r="AM53" s="174">
        <v>2.3157290322580598E-3</v>
      </c>
      <c r="AN53" s="174">
        <v>1.6437692307692299E-3</v>
      </c>
      <c r="AO53" s="174">
        <v>1.64889171974522E-3</v>
      </c>
      <c r="AP53" s="174">
        <v>1.24336708860759E-3</v>
      </c>
      <c r="AQ53" s="174">
        <v>1.4227075471698099E-3</v>
      </c>
      <c r="AR53" s="174">
        <v>2.4378828750000001E-3</v>
      </c>
      <c r="AS53" s="174">
        <v>2.89554875776397E-3</v>
      </c>
      <c r="AT53" s="174">
        <v>6.49200722222222E-3</v>
      </c>
      <c r="AU53" s="174">
        <v>9.3972412269938601E-3</v>
      </c>
      <c r="AV53" s="174">
        <v>9.6757666463414601E-3</v>
      </c>
      <c r="AW53" s="174">
        <v>1.3828158545454499E-2</v>
      </c>
      <c r="AX53" s="174">
        <v>2.06656731325301E-2</v>
      </c>
      <c r="AY53" s="174">
        <v>3.1576304910179598E-2</v>
      </c>
      <c r="AZ53" s="174">
        <v>4.24897666071428E-2</v>
      </c>
      <c r="BA53" s="174">
        <v>5.8422733136094598E-2</v>
      </c>
      <c r="BB53" s="174">
        <v>7.4263499999999996E-2</v>
      </c>
      <c r="BC53" s="174">
        <v>9.0194081578947399E-2</v>
      </c>
      <c r="BD53" s="174">
        <v>0.11009324946096299</v>
      </c>
      <c r="BE53" s="175">
        <v>0.12633182066259999</v>
      </c>
      <c r="BF53" s="132">
        <v>0.14436309556253399</v>
      </c>
      <c r="BG53" s="132">
        <v>0.32720549036941199</v>
      </c>
      <c r="BH53" s="132">
        <v>2.03179233750348E-2</v>
      </c>
    </row>
    <row r="54" spans="1:60">
      <c r="A54" s="136" t="s">
        <v>301</v>
      </c>
      <c r="B54" s="174" t="s">
        <v>273</v>
      </c>
      <c r="C54" s="174" t="s">
        <v>273</v>
      </c>
      <c r="D54" s="174" t="s">
        <v>273</v>
      </c>
      <c r="E54" s="174" t="s">
        <v>273</v>
      </c>
      <c r="F54" s="174" t="s">
        <v>273</v>
      </c>
      <c r="G54" s="174" t="s">
        <v>273</v>
      </c>
      <c r="H54" s="174" t="s">
        <v>273</v>
      </c>
      <c r="I54" s="174" t="s">
        <v>273</v>
      </c>
      <c r="J54" s="174" t="s">
        <v>273</v>
      </c>
      <c r="K54" s="174" t="s">
        <v>273</v>
      </c>
      <c r="L54" s="174" t="s">
        <v>273</v>
      </c>
      <c r="M54" s="174" t="s">
        <v>273</v>
      </c>
      <c r="N54" s="174" t="s">
        <v>273</v>
      </c>
      <c r="O54" s="174" t="s">
        <v>273</v>
      </c>
      <c r="P54" s="174" t="s">
        <v>273</v>
      </c>
      <c r="Q54" s="174" t="s">
        <v>273</v>
      </c>
      <c r="R54" s="174" t="s">
        <v>273</v>
      </c>
      <c r="S54" s="174" t="s">
        <v>273</v>
      </c>
      <c r="T54" s="174" t="s">
        <v>273</v>
      </c>
      <c r="U54" s="174" t="s">
        <v>273</v>
      </c>
      <c r="V54" s="174">
        <v>0</v>
      </c>
      <c r="W54" s="174">
        <v>0</v>
      </c>
      <c r="X54" s="174">
        <v>0</v>
      </c>
      <c r="Y54" s="174">
        <v>0</v>
      </c>
      <c r="Z54" s="174">
        <v>0</v>
      </c>
      <c r="AA54" s="174">
        <v>0</v>
      </c>
      <c r="AB54" s="174">
        <v>0</v>
      </c>
      <c r="AC54" s="174">
        <v>0</v>
      </c>
      <c r="AD54" s="174">
        <v>0</v>
      </c>
      <c r="AE54" s="174">
        <v>0</v>
      </c>
      <c r="AF54" s="174">
        <v>0</v>
      </c>
      <c r="AG54" s="174">
        <v>0</v>
      </c>
      <c r="AH54" s="174">
        <v>0</v>
      </c>
      <c r="AI54" s="174">
        <v>0</v>
      </c>
      <c r="AJ54" s="174">
        <v>0</v>
      </c>
      <c r="AK54" s="174">
        <v>0</v>
      </c>
      <c r="AL54" s="174">
        <v>0</v>
      </c>
      <c r="AM54" s="174">
        <v>0</v>
      </c>
      <c r="AN54" s="174">
        <v>0</v>
      </c>
      <c r="AO54" s="174">
        <v>0</v>
      </c>
      <c r="AP54" s="174">
        <v>0</v>
      </c>
      <c r="AQ54" s="174">
        <v>0</v>
      </c>
      <c r="AR54" s="174">
        <v>2.6870625000000002E-3</v>
      </c>
      <c r="AS54" s="174">
        <v>2.5088198757764E-3</v>
      </c>
      <c r="AT54" s="174">
        <v>1.3127777777777799E-3</v>
      </c>
      <c r="AU54" s="174">
        <v>1.7646625766871201E-3</v>
      </c>
      <c r="AV54" s="174">
        <v>1.2501219512195099E-3</v>
      </c>
      <c r="AW54" s="174">
        <v>1.24254545454545E-3</v>
      </c>
      <c r="AX54" s="174">
        <v>9.3090361445783104E-4</v>
      </c>
      <c r="AY54" s="174">
        <v>1.19101796407186E-3</v>
      </c>
      <c r="AZ54" s="174">
        <v>1.3205357142857101E-3</v>
      </c>
      <c r="BA54" s="174">
        <v>1.2312426035502901E-3</v>
      </c>
      <c r="BB54" s="174">
        <v>1.8890999999999999E-3</v>
      </c>
      <c r="BC54" s="174">
        <v>2.6886842105263201E-3</v>
      </c>
      <c r="BD54" s="174">
        <v>2.9344466012448801E-3</v>
      </c>
      <c r="BE54" s="175">
        <v>3.1783611208874101E-3</v>
      </c>
      <c r="BF54" s="132">
        <v>8.0161783405551301E-2</v>
      </c>
      <c r="BG54" s="132">
        <v>8.3760952382797099E-2</v>
      </c>
      <c r="BH54" s="132">
        <v>5.1117523181155302E-4</v>
      </c>
    </row>
    <row r="55" spans="1:60">
      <c r="A55" s="136" t="s">
        <v>302</v>
      </c>
      <c r="B55" s="174">
        <v>0</v>
      </c>
      <c r="C55" s="174">
        <v>0</v>
      </c>
      <c r="D55" s="174">
        <v>0</v>
      </c>
      <c r="E55" s="174">
        <v>0</v>
      </c>
      <c r="F55" s="174">
        <v>0</v>
      </c>
      <c r="G55" s="174">
        <v>0</v>
      </c>
      <c r="H55" s="174">
        <v>0</v>
      </c>
      <c r="I55" s="174">
        <v>0</v>
      </c>
      <c r="J55" s="174">
        <v>0</v>
      </c>
      <c r="K55" s="174">
        <v>0</v>
      </c>
      <c r="L55" s="174">
        <v>0</v>
      </c>
      <c r="M55" s="174">
        <v>0</v>
      </c>
      <c r="N55" s="174">
        <v>0</v>
      </c>
      <c r="O55" s="174">
        <v>0</v>
      </c>
      <c r="P55" s="174">
        <v>0</v>
      </c>
      <c r="Q55" s="174">
        <v>0</v>
      </c>
      <c r="R55" s="174">
        <v>0</v>
      </c>
      <c r="S55" s="174">
        <v>0</v>
      </c>
      <c r="T55" s="174">
        <v>0</v>
      </c>
      <c r="U55" s="174">
        <v>0</v>
      </c>
      <c r="V55" s="174">
        <v>0</v>
      </c>
      <c r="W55" s="174">
        <v>0</v>
      </c>
      <c r="X55" s="174">
        <v>0</v>
      </c>
      <c r="Y55" s="174">
        <v>0</v>
      </c>
      <c r="Z55" s="174">
        <v>0</v>
      </c>
      <c r="AA55" s="174">
        <v>5.9579999999999998E-3</v>
      </c>
      <c r="AB55" s="174">
        <v>6.8789999999999997E-3</v>
      </c>
      <c r="AC55" s="174">
        <v>9.3419999999999996E-3</v>
      </c>
      <c r="AD55" s="174">
        <v>1.1979999999999999E-2</v>
      </c>
      <c r="AE55" s="174">
        <v>1.5185000000000001E-2</v>
      </c>
      <c r="AF55" s="174">
        <v>1.6416E-2</v>
      </c>
      <c r="AG55" s="174">
        <v>1.8046E-2</v>
      </c>
      <c r="AH55" s="174">
        <v>2.1097999999999999E-2</v>
      </c>
      <c r="AI55" s="174">
        <v>2.6542E-2</v>
      </c>
      <c r="AJ55" s="174">
        <v>3.4291000000000002E-2</v>
      </c>
      <c r="AK55" s="174">
        <v>3.8817999999999998E-2</v>
      </c>
      <c r="AL55" s="174">
        <v>4.49661038961039E-2</v>
      </c>
      <c r="AM55" s="174">
        <v>5.0145503225806499E-2</v>
      </c>
      <c r="AN55" s="174">
        <v>6.0549749999999999E-2</v>
      </c>
      <c r="AO55" s="174">
        <v>7.1762847133757995E-2</v>
      </c>
      <c r="AP55" s="174">
        <v>8.8142525316455694E-2</v>
      </c>
      <c r="AQ55" s="174">
        <v>8.9268283018867897E-2</v>
      </c>
      <c r="AR55" s="174">
        <v>8.9165542394280706E-2</v>
      </c>
      <c r="AS55" s="174">
        <v>9.1698103099736902E-2</v>
      </c>
      <c r="AT55" s="174">
        <v>0.101196727947575</v>
      </c>
      <c r="AU55" s="174">
        <v>0.115106390639256</v>
      </c>
      <c r="AV55" s="174">
        <v>0.124207953387848</v>
      </c>
      <c r="AW55" s="174">
        <v>0.13666142516243501</v>
      </c>
      <c r="AX55" s="174">
        <v>0.16687037600929</v>
      </c>
      <c r="AY55" s="174">
        <v>0.20724854277381899</v>
      </c>
      <c r="AZ55" s="174">
        <v>0.26646567845512398</v>
      </c>
      <c r="BA55" s="174">
        <v>0.27219093358246799</v>
      </c>
      <c r="BB55" s="174">
        <v>0.287085354231704</v>
      </c>
      <c r="BC55" s="174">
        <v>0.312829289494721</v>
      </c>
      <c r="BD55" s="174">
        <v>0.33275351771473599</v>
      </c>
      <c r="BE55" s="175">
        <v>0.35000888752011799</v>
      </c>
      <c r="BF55" s="132">
        <v>4.8982386366558398E-2</v>
      </c>
      <c r="BG55" s="132">
        <v>0.12640772046788201</v>
      </c>
      <c r="BH55" s="132">
        <v>5.6291864709270702E-2</v>
      </c>
    </row>
    <row r="56" spans="1:60">
      <c r="A56" s="136" t="s">
        <v>303</v>
      </c>
      <c r="B56" s="174">
        <v>0</v>
      </c>
      <c r="C56" s="174">
        <v>0</v>
      </c>
      <c r="D56" s="174">
        <v>0</v>
      </c>
      <c r="E56" s="174">
        <v>0</v>
      </c>
      <c r="F56" s="174">
        <v>0</v>
      </c>
      <c r="G56" s="174">
        <v>0</v>
      </c>
      <c r="H56" s="174">
        <v>0</v>
      </c>
      <c r="I56" s="174">
        <v>0</v>
      </c>
      <c r="J56" s="174">
        <v>0</v>
      </c>
      <c r="K56" s="174">
        <v>0</v>
      </c>
      <c r="L56" s="174">
        <v>0</v>
      </c>
      <c r="M56" s="174">
        <v>0</v>
      </c>
      <c r="N56" s="174">
        <v>0</v>
      </c>
      <c r="O56" s="174">
        <v>0</v>
      </c>
      <c r="P56" s="174">
        <v>0</v>
      </c>
      <c r="Q56" s="174">
        <v>0</v>
      </c>
      <c r="R56" s="174">
        <v>0</v>
      </c>
      <c r="S56" s="174">
        <v>0</v>
      </c>
      <c r="T56" s="174">
        <v>0</v>
      </c>
      <c r="U56" s="174">
        <v>0</v>
      </c>
      <c r="V56" s="174">
        <v>0</v>
      </c>
      <c r="W56" s="174">
        <v>0</v>
      </c>
      <c r="X56" s="174">
        <v>0</v>
      </c>
      <c r="Y56" s="174">
        <v>0</v>
      </c>
      <c r="Z56" s="174">
        <v>0</v>
      </c>
      <c r="AA56" s="174">
        <v>0</v>
      </c>
      <c r="AB56" s="174">
        <v>0</v>
      </c>
      <c r="AC56" s="174">
        <v>0</v>
      </c>
      <c r="AD56" s="174">
        <v>0</v>
      </c>
      <c r="AE56" s="174">
        <v>0</v>
      </c>
      <c r="AF56" s="174">
        <v>0</v>
      </c>
      <c r="AG56" s="174">
        <v>1.42855E-4</v>
      </c>
      <c r="AH56" s="174">
        <v>1.2857E-4</v>
      </c>
      <c r="AI56" s="174">
        <v>1.42855E-4</v>
      </c>
      <c r="AJ56" s="174">
        <v>1.1802E-4</v>
      </c>
      <c r="AK56" s="174">
        <v>1.1311000000000001E-4</v>
      </c>
      <c r="AL56" s="174">
        <v>1.1048288961039E-4</v>
      </c>
      <c r="AM56" s="174">
        <v>1.0313187096774201E-4</v>
      </c>
      <c r="AN56" s="174">
        <v>1.08075865384615E-4</v>
      </c>
      <c r="AO56" s="174">
        <v>2.56250636942675E-4</v>
      </c>
      <c r="AP56" s="174">
        <v>2.6234658227848102E-4</v>
      </c>
      <c r="AQ56" s="174">
        <v>2.9276342508855802E-4</v>
      </c>
      <c r="AR56" s="174">
        <v>4.0600113434314698E-4</v>
      </c>
      <c r="AS56" s="174">
        <v>3.33601770186335E-4</v>
      </c>
      <c r="AT56" s="174">
        <v>3.6022816229926201E-4</v>
      </c>
      <c r="AU56" s="174">
        <v>3.4882193811428301E-4</v>
      </c>
      <c r="AV56" s="174">
        <v>4.0042152439024399E-4</v>
      </c>
      <c r="AW56" s="174">
        <v>5.0933503418181805E-4</v>
      </c>
      <c r="AX56" s="174">
        <v>6.3826749162650598E-4</v>
      </c>
      <c r="AY56" s="174">
        <v>6.24715277221091E-4</v>
      </c>
      <c r="AZ56" s="174">
        <v>6.37433713621248E-4</v>
      </c>
      <c r="BA56" s="174">
        <v>7.4715343131752105E-4</v>
      </c>
      <c r="BB56" s="174">
        <v>1.1965951893114599E-3</v>
      </c>
      <c r="BC56" s="174">
        <v>1.49611628894737E-3</v>
      </c>
      <c r="BD56" s="174">
        <v>1.82054996319541E-3</v>
      </c>
      <c r="BE56" s="175">
        <v>2.24887550025338E-3</v>
      </c>
      <c r="BF56" s="132">
        <v>0.231897545803703</v>
      </c>
      <c r="BG56" s="132">
        <v>0.17587861982459199</v>
      </c>
      <c r="BH56" s="132">
        <v>3.6168623118457301E-4</v>
      </c>
    </row>
    <row r="57" spans="1:60" s="125" customFormat="1">
      <c r="A57" s="133" t="s">
        <v>304</v>
      </c>
      <c r="B57" s="176">
        <v>3.0089999999999999E-2</v>
      </c>
      <c r="C57" s="176">
        <v>4.1009999999999998E-2</v>
      </c>
      <c r="D57" s="176">
        <v>4.4889999999999999E-2</v>
      </c>
      <c r="E57" s="176">
        <v>4.9970000000000001E-2</v>
      </c>
      <c r="F57" s="176">
        <v>5.4229039999999999E-2</v>
      </c>
      <c r="G57" s="176">
        <v>7.1183569613E-2</v>
      </c>
      <c r="H57" s="176">
        <v>7.2318836260000005E-2</v>
      </c>
      <c r="I57" s="176">
        <v>7.1226080400000003E-2</v>
      </c>
      <c r="J57" s="176">
        <v>7.6633912390000003E-2</v>
      </c>
      <c r="K57" s="176">
        <v>8.0420601999999994E-2</v>
      </c>
      <c r="L57" s="176">
        <v>8.5209420810000006E-2</v>
      </c>
      <c r="M57" s="176">
        <v>8.485597232E-2</v>
      </c>
      <c r="N57" s="176">
        <v>8.8802913210000001E-2</v>
      </c>
      <c r="O57" s="176">
        <v>9.3721390779999997E-2</v>
      </c>
      <c r="P57" s="176">
        <v>9.7629579920000001E-2</v>
      </c>
      <c r="Q57" s="176">
        <v>0.10740949280000001</v>
      </c>
      <c r="R57" s="176">
        <v>0.10753523151</v>
      </c>
      <c r="S57" s="176">
        <v>9.8361210039999994E-2</v>
      </c>
      <c r="T57" s="176">
        <v>0.10136652155</v>
      </c>
      <c r="U57" s="176">
        <v>0.10510577808</v>
      </c>
      <c r="V57" s="176">
        <v>0.10961412738</v>
      </c>
      <c r="W57" s="176">
        <v>0.13018809555999999</v>
      </c>
      <c r="X57" s="176">
        <v>0.12875301293999999</v>
      </c>
      <c r="Y57" s="176">
        <v>0.13678099803999999</v>
      </c>
      <c r="Z57" s="176">
        <v>0.13537275893</v>
      </c>
      <c r="AA57" s="176">
        <v>0.18952852631578901</v>
      </c>
      <c r="AB57" s="176">
        <v>0.19549432999999999</v>
      </c>
      <c r="AC57" s="176">
        <v>0.20709602999999899</v>
      </c>
      <c r="AD57" s="176">
        <v>0.22879094999999999</v>
      </c>
      <c r="AE57" s="176">
        <v>0.240178997093737</v>
      </c>
      <c r="AF57" s="176">
        <v>0.264986314554852</v>
      </c>
      <c r="AG57" s="176">
        <v>0.26680199837957302</v>
      </c>
      <c r="AH57" s="176">
        <v>0.31663519394162698</v>
      </c>
      <c r="AI57" s="176">
        <v>0.361150418430154</v>
      </c>
      <c r="AJ57" s="176">
        <v>0.38099600173489401</v>
      </c>
      <c r="AK57" s="176">
        <v>0.42331248295457602</v>
      </c>
      <c r="AL57" s="176">
        <v>0.44662755210337901</v>
      </c>
      <c r="AM57" s="176">
        <v>0.50002706034405298</v>
      </c>
      <c r="AN57" s="176">
        <v>0.568659521258989</v>
      </c>
      <c r="AO57" s="176">
        <v>0.67048246180580895</v>
      </c>
      <c r="AP57" s="176">
        <v>0.76183521202889104</v>
      </c>
      <c r="AQ57" s="176">
        <v>0.85908304630195897</v>
      </c>
      <c r="AR57" s="176">
        <v>0.95118024969381398</v>
      </c>
      <c r="AS57" s="176">
        <v>1.04576679436831</v>
      </c>
      <c r="AT57" s="176">
        <v>1.1403841086714099</v>
      </c>
      <c r="AU57" s="176">
        <v>1.2849272125918501</v>
      </c>
      <c r="AV57" s="176">
        <v>1.3636137650735001</v>
      </c>
      <c r="AW57" s="176">
        <v>1.51098044550082</v>
      </c>
      <c r="AX57" s="176">
        <v>1.6052091301879099</v>
      </c>
      <c r="AY57" s="176">
        <v>1.70430370986692</v>
      </c>
      <c r="AZ57" s="176">
        <v>1.81064554940278</v>
      </c>
      <c r="BA57" s="176">
        <v>1.8425460822797499</v>
      </c>
      <c r="BB57" s="176">
        <v>1.90131870076344</v>
      </c>
      <c r="BC57" s="176">
        <v>1.9519304508869799</v>
      </c>
      <c r="BD57" s="176">
        <v>2.0250832964955698</v>
      </c>
      <c r="BE57" s="176">
        <v>2.0606842864999702</v>
      </c>
      <c r="BF57" s="135">
        <v>1.47997394084822E-2</v>
      </c>
      <c r="BG57" s="135">
        <v>5.9105378337685102E-2</v>
      </c>
      <c r="BH57" s="135">
        <v>0.33141947304840602</v>
      </c>
    </row>
    <row r="58" spans="1:60">
      <c r="A58" s="136"/>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5"/>
      <c r="BF58" s="132"/>
      <c r="BG58" s="132"/>
      <c r="BH58" s="132"/>
    </row>
    <row r="59" spans="1:60">
      <c r="A59" s="136" t="s">
        <v>305</v>
      </c>
      <c r="B59" s="174" t="s">
        <v>273</v>
      </c>
      <c r="C59" s="174" t="s">
        <v>273</v>
      </c>
      <c r="D59" s="174" t="s">
        <v>273</v>
      </c>
      <c r="E59" s="174" t="s">
        <v>273</v>
      </c>
      <c r="F59" s="174" t="s">
        <v>273</v>
      </c>
      <c r="G59" s="174" t="s">
        <v>273</v>
      </c>
      <c r="H59" s="174" t="s">
        <v>273</v>
      </c>
      <c r="I59" s="174" t="s">
        <v>273</v>
      </c>
      <c r="J59" s="174" t="s">
        <v>273</v>
      </c>
      <c r="K59" s="174" t="s">
        <v>273</v>
      </c>
      <c r="L59" s="174" t="s">
        <v>273</v>
      </c>
      <c r="M59" s="174" t="s">
        <v>273</v>
      </c>
      <c r="N59" s="174" t="s">
        <v>273</v>
      </c>
      <c r="O59" s="174" t="s">
        <v>273</v>
      </c>
      <c r="P59" s="174" t="s">
        <v>273</v>
      </c>
      <c r="Q59" s="174" t="s">
        <v>273</v>
      </c>
      <c r="R59" s="174" t="s">
        <v>273</v>
      </c>
      <c r="S59" s="174" t="s">
        <v>273</v>
      </c>
      <c r="T59" s="174" t="s">
        <v>273</v>
      </c>
      <c r="U59" s="174" t="s">
        <v>273</v>
      </c>
      <c r="V59" s="174">
        <v>0</v>
      </c>
      <c r="W59" s="174">
        <v>0</v>
      </c>
      <c r="X59" s="174">
        <v>0</v>
      </c>
      <c r="Y59" s="174">
        <v>0</v>
      </c>
      <c r="Z59" s="174">
        <v>0</v>
      </c>
      <c r="AA59" s="174">
        <v>0</v>
      </c>
      <c r="AB59" s="174">
        <v>0</v>
      </c>
      <c r="AC59" s="174">
        <v>0</v>
      </c>
      <c r="AD59" s="174">
        <v>0</v>
      </c>
      <c r="AE59" s="174">
        <v>0</v>
      </c>
      <c r="AF59" s="174">
        <v>0</v>
      </c>
      <c r="AG59" s="174">
        <v>0</v>
      </c>
      <c r="AH59" s="174">
        <v>0</v>
      </c>
      <c r="AI59" s="174">
        <v>0</v>
      </c>
      <c r="AJ59" s="174">
        <v>0</v>
      </c>
      <c r="AK59" s="174">
        <v>0</v>
      </c>
      <c r="AL59" s="174">
        <v>0</v>
      </c>
      <c r="AM59" s="174">
        <v>0</v>
      </c>
      <c r="AN59" s="174">
        <v>0</v>
      </c>
      <c r="AO59" s="174">
        <v>0</v>
      </c>
      <c r="AP59" s="174">
        <v>0</v>
      </c>
      <c r="AQ59" s="174">
        <v>0</v>
      </c>
      <c r="AR59" s="174">
        <v>0</v>
      </c>
      <c r="AS59" s="174">
        <v>0</v>
      </c>
      <c r="AT59" s="174">
        <v>0</v>
      </c>
      <c r="AU59" s="174">
        <v>0</v>
      </c>
      <c r="AV59" s="174">
        <v>0</v>
      </c>
      <c r="AW59" s="174">
        <v>0</v>
      </c>
      <c r="AX59" s="174">
        <v>6.1753012048192698E-4</v>
      </c>
      <c r="AY59" s="174">
        <v>7.9706586826347296E-4</v>
      </c>
      <c r="AZ59" s="174">
        <v>8.2783928571428505E-4</v>
      </c>
      <c r="BA59" s="174">
        <v>7.8989644970414101E-4</v>
      </c>
      <c r="BB59" s="174">
        <v>7.6634999999999995E-4</v>
      </c>
      <c r="BC59" s="174">
        <v>7.2563157894736804E-4</v>
      </c>
      <c r="BD59" s="174">
        <v>8.7316345759934496E-4</v>
      </c>
      <c r="BE59" s="175">
        <v>8.7233935920065302E-4</v>
      </c>
      <c r="BF59" s="132">
        <v>-3.6734694322219101E-3</v>
      </c>
      <c r="BG59" s="132">
        <v>0</v>
      </c>
      <c r="BH59" s="132">
        <v>1.40298177959474E-4</v>
      </c>
    </row>
    <row r="60" spans="1:60">
      <c r="A60" s="136" t="s">
        <v>306</v>
      </c>
      <c r="B60" s="174" t="s">
        <v>273</v>
      </c>
      <c r="C60" s="174" t="s">
        <v>273</v>
      </c>
      <c r="D60" s="174" t="s">
        <v>273</v>
      </c>
      <c r="E60" s="174" t="s">
        <v>273</v>
      </c>
      <c r="F60" s="174" t="s">
        <v>273</v>
      </c>
      <c r="G60" s="174" t="s">
        <v>273</v>
      </c>
      <c r="H60" s="174" t="s">
        <v>273</v>
      </c>
      <c r="I60" s="174" t="s">
        <v>273</v>
      </c>
      <c r="J60" s="174" t="s">
        <v>273</v>
      </c>
      <c r="K60" s="174" t="s">
        <v>273</v>
      </c>
      <c r="L60" s="174" t="s">
        <v>273</v>
      </c>
      <c r="M60" s="174" t="s">
        <v>273</v>
      </c>
      <c r="N60" s="174" t="s">
        <v>273</v>
      </c>
      <c r="O60" s="174" t="s">
        <v>273</v>
      </c>
      <c r="P60" s="174" t="s">
        <v>273</v>
      </c>
      <c r="Q60" s="174" t="s">
        <v>273</v>
      </c>
      <c r="R60" s="174" t="s">
        <v>273</v>
      </c>
      <c r="S60" s="174" t="s">
        <v>273</v>
      </c>
      <c r="T60" s="174" t="s">
        <v>273</v>
      </c>
      <c r="U60" s="174" t="s">
        <v>273</v>
      </c>
      <c r="V60" s="174">
        <v>0</v>
      </c>
      <c r="W60" s="174">
        <v>0</v>
      </c>
      <c r="X60" s="174">
        <v>0</v>
      </c>
      <c r="Y60" s="174">
        <v>0</v>
      </c>
      <c r="Z60" s="174">
        <v>0</v>
      </c>
      <c r="AA60" s="174">
        <v>0</v>
      </c>
      <c r="AB60" s="174">
        <v>0</v>
      </c>
      <c r="AC60" s="174">
        <v>0</v>
      </c>
      <c r="AD60" s="174">
        <v>0</v>
      </c>
      <c r="AE60" s="174">
        <v>0</v>
      </c>
      <c r="AF60" s="174">
        <v>0</v>
      </c>
      <c r="AG60" s="174">
        <v>0</v>
      </c>
      <c r="AH60" s="174">
        <v>0</v>
      </c>
      <c r="AI60" s="174">
        <v>0</v>
      </c>
      <c r="AJ60" s="174">
        <v>0</v>
      </c>
      <c r="AK60" s="174">
        <v>0</v>
      </c>
      <c r="AL60" s="174">
        <v>0</v>
      </c>
      <c r="AM60" s="174">
        <v>0</v>
      </c>
      <c r="AN60" s="174">
        <v>0</v>
      </c>
      <c r="AO60" s="174">
        <v>0</v>
      </c>
      <c r="AP60" s="174">
        <v>0</v>
      </c>
      <c r="AQ60" s="174">
        <v>1.92452830188679E-5</v>
      </c>
      <c r="AR60" s="174">
        <v>1.3387499999999999E-4</v>
      </c>
      <c r="AS60" s="174">
        <v>3.1360248447205E-4</v>
      </c>
      <c r="AT60" s="174">
        <v>5.6666666666666595E-4</v>
      </c>
      <c r="AU60" s="174">
        <v>7.8846625766871095E-4</v>
      </c>
      <c r="AV60" s="174">
        <v>8.8628048780487704E-4</v>
      </c>
      <c r="AW60" s="174">
        <v>8.8090909090908997E-4</v>
      </c>
      <c r="AX60" s="174">
        <v>7.5578313253012001E-4</v>
      </c>
      <c r="AY60" s="174">
        <v>7.2377245508982002E-4</v>
      </c>
      <c r="AZ60" s="174">
        <v>8.5607142857142804E-4</v>
      </c>
      <c r="BA60" s="174">
        <v>8.5100591715976301E-4</v>
      </c>
      <c r="BB60" s="174">
        <v>9.5399999999999999E-4</v>
      </c>
      <c r="BC60" s="174">
        <v>9.7526315789473697E-4</v>
      </c>
      <c r="BD60" s="174">
        <v>9.8058172879967199E-4</v>
      </c>
      <c r="BE60" s="175">
        <v>9.9530941534042394E-4</v>
      </c>
      <c r="BF60" s="132">
        <v>1.22460592075E-2</v>
      </c>
      <c r="BG60" s="132">
        <v>5.6368914892728203E-2</v>
      </c>
      <c r="BH60" s="132">
        <v>1.6007542936744999E-4</v>
      </c>
    </row>
    <row r="61" spans="1:60">
      <c r="A61" s="136" t="s">
        <v>307</v>
      </c>
      <c r="B61" s="174" t="s">
        <v>273</v>
      </c>
      <c r="C61" s="174" t="s">
        <v>273</v>
      </c>
      <c r="D61" s="174" t="s">
        <v>273</v>
      </c>
      <c r="E61" s="174" t="s">
        <v>273</v>
      </c>
      <c r="F61" s="174" t="s">
        <v>273</v>
      </c>
      <c r="G61" s="174" t="s">
        <v>273</v>
      </c>
      <c r="H61" s="174" t="s">
        <v>273</v>
      </c>
      <c r="I61" s="174" t="s">
        <v>273</v>
      </c>
      <c r="J61" s="174" t="s">
        <v>273</v>
      </c>
      <c r="K61" s="174" t="s">
        <v>273</v>
      </c>
      <c r="L61" s="174" t="s">
        <v>273</v>
      </c>
      <c r="M61" s="174" t="s">
        <v>273</v>
      </c>
      <c r="N61" s="174" t="s">
        <v>273</v>
      </c>
      <c r="O61" s="174" t="s">
        <v>273</v>
      </c>
      <c r="P61" s="174" t="s">
        <v>273</v>
      </c>
      <c r="Q61" s="174" t="s">
        <v>273</v>
      </c>
      <c r="R61" s="174" t="s">
        <v>273</v>
      </c>
      <c r="S61" s="174" t="s">
        <v>273</v>
      </c>
      <c r="T61" s="174" t="s">
        <v>273</v>
      </c>
      <c r="U61" s="174" t="s">
        <v>273</v>
      </c>
      <c r="V61" s="174">
        <v>0</v>
      </c>
      <c r="W61" s="174">
        <v>0</v>
      </c>
      <c r="X61" s="174">
        <v>0</v>
      </c>
      <c r="Y61" s="174">
        <v>0</v>
      </c>
      <c r="Z61" s="174">
        <v>0</v>
      </c>
      <c r="AA61" s="174">
        <v>0</v>
      </c>
      <c r="AB61" s="174">
        <v>0</v>
      </c>
      <c r="AC61" s="174">
        <v>0</v>
      </c>
      <c r="AD61" s="174">
        <v>0</v>
      </c>
      <c r="AE61" s="174">
        <v>0</v>
      </c>
      <c r="AF61" s="174">
        <v>0</v>
      </c>
      <c r="AG61" s="174">
        <v>0</v>
      </c>
      <c r="AH61" s="174">
        <v>0</v>
      </c>
      <c r="AI61" s="174">
        <v>0</v>
      </c>
      <c r="AJ61" s="174">
        <v>0</v>
      </c>
      <c r="AK61" s="174">
        <v>0</v>
      </c>
      <c r="AL61" s="174">
        <v>0</v>
      </c>
      <c r="AM61" s="174">
        <v>0</v>
      </c>
      <c r="AN61" s="174">
        <v>0</v>
      </c>
      <c r="AO61" s="174">
        <v>0</v>
      </c>
      <c r="AP61" s="174">
        <v>0</v>
      </c>
      <c r="AQ61" s="174">
        <v>0</v>
      </c>
      <c r="AR61" s="174">
        <v>0</v>
      </c>
      <c r="AS61" s="174">
        <v>0</v>
      </c>
      <c r="AT61" s="174">
        <v>0</v>
      </c>
      <c r="AU61" s="174">
        <v>0</v>
      </c>
      <c r="AV61" s="174">
        <v>0</v>
      </c>
      <c r="AW61" s="174">
        <v>0</v>
      </c>
      <c r="AX61" s="174">
        <v>0</v>
      </c>
      <c r="AY61" s="174">
        <v>0</v>
      </c>
      <c r="AZ61" s="174">
        <v>4.335E-6</v>
      </c>
      <c r="BA61" s="174">
        <v>1.68390532544379E-5</v>
      </c>
      <c r="BB61" s="174">
        <v>1.92978E-5</v>
      </c>
      <c r="BC61" s="174">
        <v>2.1727789473684201E-5</v>
      </c>
      <c r="BD61" s="174">
        <v>4.5593484637443697E-5</v>
      </c>
      <c r="BE61" s="175">
        <v>4.8134896326530599E-5</v>
      </c>
      <c r="BF61" s="132">
        <v>5.2856139381942398E-2</v>
      </c>
      <c r="BG61" s="132">
        <v>0</v>
      </c>
      <c r="BH61" s="132">
        <v>7.7415264823870708E-6</v>
      </c>
    </row>
    <row r="62" spans="1:60">
      <c r="A62" s="136" t="s">
        <v>308</v>
      </c>
      <c r="B62" s="174" t="s">
        <v>273</v>
      </c>
      <c r="C62" s="174" t="s">
        <v>273</v>
      </c>
      <c r="D62" s="174" t="s">
        <v>273</v>
      </c>
      <c r="E62" s="174" t="s">
        <v>273</v>
      </c>
      <c r="F62" s="174" t="s">
        <v>273</v>
      </c>
      <c r="G62" s="174" t="s">
        <v>273</v>
      </c>
      <c r="H62" s="174" t="s">
        <v>273</v>
      </c>
      <c r="I62" s="174" t="s">
        <v>273</v>
      </c>
      <c r="J62" s="174" t="s">
        <v>273</v>
      </c>
      <c r="K62" s="174" t="s">
        <v>273</v>
      </c>
      <c r="L62" s="174" t="s">
        <v>273</v>
      </c>
      <c r="M62" s="174" t="s">
        <v>273</v>
      </c>
      <c r="N62" s="174" t="s">
        <v>273</v>
      </c>
      <c r="O62" s="174" t="s">
        <v>273</v>
      </c>
      <c r="P62" s="174" t="s">
        <v>273</v>
      </c>
      <c r="Q62" s="174" t="s">
        <v>273</v>
      </c>
      <c r="R62" s="174" t="s">
        <v>273</v>
      </c>
      <c r="S62" s="174" t="s">
        <v>273</v>
      </c>
      <c r="T62" s="174" t="s">
        <v>273</v>
      </c>
      <c r="U62" s="174" t="s">
        <v>273</v>
      </c>
      <c r="V62" s="174">
        <v>0</v>
      </c>
      <c r="W62" s="174">
        <v>0</v>
      </c>
      <c r="X62" s="174">
        <v>0</v>
      </c>
      <c r="Y62" s="174">
        <v>0</v>
      </c>
      <c r="Z62" s="174">
        <v>0</v>
      </c>
      <c r="AA62" s="174">
        <v>6.4999999999999997E-4</v>
      </c>
      <c r="AB62" s="174">
        <v>6.4999999999999997E-4</v>
      </c>
      <c r="AC62" s="174">
        <v>6.3000000000000003E-4</v>
      </c>
      <c r="AD62" s="174">
        <v>5.9999999999999995E-4</v>
      </c>
      <c r="AE62" s="174">
        <v>6.0999999999999997E-4</v>
      </c>
      <c r="AF62" s="174">
        <v>5.9000000000000003E-4</v>
      </c>
      <c r="AG62" s="174">
        <v>5.6999999999999998E-4</v>
      </c>
      <c r="AH62" s="174">
        <v>5.6999999999999998E-4</v>
      </c>
      <c r="AI62" s="174">
        <v>5.8E-4</v>
      </c>
      <c r="AJ62" s="174">
        <v>5.8E-4</v>
      </c>
      <c r="AK62" s="174">
        <v>7.9100000000000004E-4</v>
      </c>
      <c r="AL62" s="174">
        <v>1.13359090909091E-3</v>
      </c>
      <c r="AM62" s="174">
        <v>1.7106387096774199E-3</v>
      </c>
      <c r="AN62" s="174">
        <v>3.5876538461538498E-3</v>
      </c>
      <c r="AO62" s="174">
        <v>4.3834012738853496E-3</v>
      </c>
      <c r="AP62" s="174">
        <v>4.3701835443037997E-3</v>
      </c>
      <c r="AQ62" s="174">
        <v>4.8661698113207502E-3</v>
      </c>
      <c r="AR62" s="174">
        <v>4.63303125E-3</v>
      </c>
      <c r="AS62" s="174">
        <v>4.6460683229813601E-3</v>
      </c>
      <c r="AT62" s="174">
        <v>4.6976666666666599E-3</v>
      </c>
      <c r="AU62" s="174">
        <v>5.0397449079754601E-3</v>
      </c>
      <c r="AV62" s="174">
        <v>5.1983429268292703E-3</v>
      </c>
      <c r="AW62" s="174">
        <v>4.6627816363636297E-3</v>
      </c>
      <c r="AX62" s="174">
        <v>4.4381705421686702E-3</v>
      </c>
      <c r="AY62" s="174">
        <v>5.0792335329341298E-3</v>
      </c>
      <c r="AZ62" s="174">
        <v>4.3823571428571401E-3</v>
      </c>
      <c r="BA62" s="174">
        <v>4.0368461538461504E-3</v>
      </c>
      <c r="BB62" s="174">
        <v>4.6726110000000001E-3</v>
      </c>
      <c r="BC62" s="174">
        <v>4.5122205263157904E-3</v>
      </c>
      <c r="BD62" s="174">
        <v>4.6457466284309697E-3</v>
      </c>
      <c r="BE62" s="175">
        <v>4.5596703346938803E-3</v>
      </c>
      <c r="BF62" s="132">
        <v>-2.1209596064203098E-2</v>
      </c>
      <c r="BG62" s="132">
        <v>-1.1107660523676001E-3</v>
      </c>
      <c r="BH62" s="132">
        <v>7.3333093744572296E-4</v>
      </c>
    </row>
    <row r="63" spans="1:60">
      <c r="A63" s="136" t="s">
        <v>309</v>
      </c>
      <c r="B63" s="174" t="s">
        <v>273</v>
      </c>
      <c r="C63" s="174" t="s">
        <v>273</v>
      </c>
      <c r="D63" s="174" t="s">
        <v>273</v>
      </c>
      <c r="E63" s="174" t="s">
        <v>273</v>
      </c>
      <c r="F63" s="174" t="s">
        <v>273</v>
      </c>
      <c r="G63" s="174" t="s">
        <v>273</v>
      </c>
      <c r="H63" s="174" t="s">
        <v>273</v>
      </c>
      <c r="I63" s="174" t="s">
        <v>273</v>
      </c>
      <c r="J63" s="174" t="s">
        <v>273</v>
      </c>
      <c r="K63" s="174" t="s">
        <v>273</v>
      </c>
      <c r="L63" s="174" t="s">
        <v>273</v>
      </c>
      <c r="M63" s="174" t="s">
        <v>273</v>
      </c>
      <c r="N63" s="174" t="s">
        <v>273</v>
      </c>
      <c r="O63" s="174" t="s">
        <v>273</v>
      </c>
      <c r="P63" s="174" t="s">
        <v>273</v>
      </c>
      <c r="Q63" s="174" t="s">
        <v>273</v>
      </c>
      <c r="R63" s="174" t="s">
        <v>273</v>
      </c>
      <c r="S63" s="174" t="s">
        <v>273</v>
      </c>
      <c r="T63" s="174" t="s">
        <v>273</v>
      </c>
      <c r="U63" s="174" t="s">
        <v>273</v>
      </c>
      <c r="V63" s="174">
        <v>0</v>
      </c>
      <c r="W63" s="174">
        <v>0</v>
      </c>
      <c r="X63" s="174">
        <v>0</v>
      </c>
      <c r="Y63" s="174">
        <v>0</v>
      </c>
      <c r="Z63" s="174">
        <v>0</v>
      </c>
      <c r="AA63" s="174">
        <v>0</v>
      </c>
      <c r="AB63" s="174">
        <v>0</v>
      </c>
      <c r="AC63" s="174">
        <v>0</v>
      </c>
      <c r="AD63" s="174">
        <v>0</v>
      </c>
      <c r="AE63" s="174">
        <v>0</v>
      </c>
      <c r="AF63" s="174">
        <v>0</v>
      </c>
      <c r="AG63" s="174">
        <v>0</v>
      </c>
      <c r="AH63" s="174">
        <v>0</v>
      </c>
      <c r="AI63" s="174">
        <v>0</v>
      </c>
      <c r="AJ63" s="174">
        <v>0</v>
      </c>
      <c r="AK63" s="174">
        <v>0</v>
      </c>
      <c r="AL63" s="174">
        <v>0</v>
      </c>
      <c r="AM63" s="174">
        <v>0</v>
      </c>
      <c r="AN63" s="174">
        <v>0</v>
      </c>
      <c r="AO63" s="174">
        <v>0</v>
      </c>
      <c r="AP63" s="174">
        <v>0</v>
      </c>
      <c r="AQ63" s="174">
        <v>0</v>
      </c>
      <c r="AR63" s="174">
        <v>0</v>
      </c>
      <c r="AS63" s="174">
        <v>0</v>
      </c>
      <c r="AT63" s="174">
        <v>0</v>
      </c>
      <c r="AU63" s="174">
        <v>0</v>
      </c>
      <c r="AV63" s="174">
        <v>0</v>
      </c>
      <c r="AW63" s="174">
        <v>0</v>
      </c>
      <c r="AX63" s="174">
        <v>0</v>
      </c>
      <c r="AY63" s="174">
        <v>0</v>
      </c>
      <c r="AZ63" s="174">
        <v>0</v>
      </c>
      <c r="BA63" s="174">
        <v>0</v>
      </c>
      <c r="BB63" s="174">
        <v>0</v>
      </c>
      <c r="BC63" s="174">
        <v>0</v>
      </c>
      <c r="BD63" s="174">
        <v>0</v>
      </c>
      <c r="BE63" s="175">
        <v>0</v>
      </c>
      <c r="BF63" s="132">
        <v>0</v>
      </c>
      <c r="BG63" s="132">
        <v>0</v>
      </c>
      <c r="BH63" s="132">
        <v>0</v>
      </c>
    </row>
    <row r="64" spans="1:60">
      <c r="A64" s="136" t="s">
        <v>310</v>
      </c>
      <c r="B64" s="174">
        <v>0</v>
      </c>
      <c r="C64" s="174">
        <v>0</v>
      </c>
      <c r="D64" s="174">
        <v>0</v>
      </c>
      <c r="E64" s="174">
        <v>0</v>
      </c>
      <c r="F64" s="174">
        <v>0</v>
      </c>
      <c r="G64" s="174">
        <v>0</v>
      </c>
      <c r="H64" s="174">
        <v>0</v>
      </c>
      <c r="I64" s="174">
        <v>0</v>
      </c>
      <c r="J64" s="174">
        <v>0</v>
      </c>
      <c r="K64" s="174">
        <v>0</v>
      </c>
      <c r="L64" s="174">
        <v>0</v>
      </c>
      <c r="M64" s="174">
        <v>0</v>
      </c>
      <c r="N64" s="174">
        <v>0</v>
      </c>
      <c r="O64" s="174">
        <v>0</v>
      </c>
      <c r="P64" s="174">
        <v>0</v>
      </c>
      <c r="Q64" s="174">
        <v>0</v>
      </c>
      <c r="R64" s="174">
        <v>0</v>
      </c>
      <c r="S64" s="174">
        <v>0</v>
      </c>
      <c r="T64" s="174">
        <v>0</v>
      </c>
      <c r="U64" s="174">
        <v>0</v>
      </c>
      <c r="V64" s="174" t="s">
        <v>273</v>
      </c>
      <c r="W64" s="174" t="s">
        <v>273</v>
      </c>
      <c r="X64" s="174" t="s">
        <v>273</v>
      </c>
      <c r="Y64" s="174" t="s">
        <v>273</v>
      </c>
      <c r="Z64" s="174" t="s">
        <v>273</v>
      </c>
      <c r="AA64" s="174" t="s">
        <v>273</v>
      </c>
      <c r="AB64" s="174" t="s">
        <v>273</v>
      </c>
      <c r="AC64" s="174" t="s">
        <v>273</v>
      </c>
      <c r="AD64" s="174" t="s">
        <v>273</v>
      </c>
      <c r="AE64" s="174" t="s">
        <v>273</v>
      </c>
      <c r="AF64" s="174" t="s">
        <v>273</v>
      </c>
      <c r="AG64" s="174" t="s">
        <v>273</v>
      </c>
      <c r="AH64" s="174" t="s">
        <v>273</v>
      </c>
      <c r="AI64" s="174" t="s">
        <v>273</v>
      </c>
      <c r="AJ64" s="174" t="s">
        <v>273</v>
      </c>
      <c r="AK64" s="174" t="s">
        <v>273</v>
      </c>
      <c r="AL64" s="174" t="s">
        <v>273</v>
      </c>
      <c r="AM64" s="174" t="s">
        <v>273</v>
      </c>
      <c r="AN64" s="174" t="s">
        <v>273</v>
      </c>
      <c r="AO64" s="174" t="s">
        <v>273</v>
      </c>
      <c r="AP64" s="174" t="s">
        <v>273</v>
      </c>
      <c r="AQ64" s="174" t="s">
        <v>273</v>
      </c>
      <c r="AR64" s="174" t="s">
        <v>273</v>
      </c>
      <c r="AS64" s="174" t="s">
        <v>273</v>
      </c>
      <c r="AT64" s="174" t="s">
        <v>273</v>
      </c>
      <c r="AU64" s="174" t="s">
        <v>273</v>
      </c>
      <c r="AV64" s="174" t="s">
        <v>273</v>
      </c>
      <c r="AW64" s="174" t="s">
        <v>273</v>
      </c>
      <c r="AX64" s="174" t="s">
        <v>273</v>
      </c>
      <c r="AY64" s="174" t="s">
        <v>273</v>
      </c>
      <c r="AZ64" s="174" t="s">
        <v>273</v>
      </c>
      <c r="BA64" s="174" t="s">
        <v>273</v>
      </c>
      <c r="BB64" s="174" t="s">
        <v>273</v>
      </c>
      <c r="BC64" s="174" t="s">
        <v>273</v>
      </c>
      <c r="BD64" s="174" t="s">
        <v>273</v>
      </c>
      <c r="BE64" s="175" t="s">
        <v>273</v>
      </c>
      <c r="BF64" s="132" t="s">
        <v>273</v>
      </c>
      <c r="BG64" s="132" t="s">
        <v>273</v>
      </c>
      <c r="BH64" s="132" t="s">
        <v>273</v>
      </c>
    </row>
    <row r="65" spans="1:60">
      <c r="A65" s="136" t="s">
        <v>311</v>
      </c>
      <c r="B65" s="174" t="s">
        <v>273</v>
      </c>
      <c r="C65" s="174" t="s">
        <v>273</v>
      </c>
      <c r="D65" s="174" t="s">
        <v>273</v>
      </c>
      <c r="E65" s="174" t="s">
        <v>273</v>
      </c>
      <c r="F65" s="174" t="s">
        <v>273</v>
      </c>
      <c r="G65" s="174" t="s">
        <v>273</v>
      </c>
      <c r="H65" s="174" t="s">
        <v>273</v>
      </c>
      <c r="I65" s="174" t="s">
        <v>273</v>
      </c>
      <c r="J65" s="174" t="s">
        <v>273</v>
      </c>
      <c r="K65" s="174" t="s">
        <v>273</v>
      </c>
      <c r="L65" s="174" t="s">
        <v>273</v>
      </c>
      <c r="M65" s="174" t="s">
        <v>273</v>
      </c>
      <c r="N65" s="174" t="s">
        <v>273</v>
      </c>
      <c r="O65" s="174" t="s">
        <v>273</v>
      </c>
      <c r="P65" s="174" t="s">
        <v>273</v>
      </c>
      <c r="Q65" s="174" t="s">
        <v>273</v>
      </c>
      <c r="R65" s="174" t="s">
        <v>273</v>
      </c>
      <c r="S65" s="174" t="s">
        <v>273</v>
      </c>
      <c r="T65" s="174" t="s">
        <v>273</v>
      </c>
      <c r="U65" s="174" t="s">
        <v>273</v>
      </c>
      <c r="V65" s="174">
        <v>0</v>
      </c>
      <c r="W65" s="174">
        <v>0</v>
      </c>
      <c r="X65" s="174">
        <v>0</v>
      </c>
      <c r="Y65" s="174">
        <v>0</v>
      </c>
      <c r="Z65" s="174">
        <v>0</v>
      </c>
      <c r="AA65" s="174">
        <v>0</v>
      </c>
      <c r="AB65" s="174">
        <v>0</v>
      </c>
      <c r="AC65" s="174">
        <v>0</v>
      </c>
      <c r="AD65" s="174">
        <v>0</v>
      </c>
      <c r="AE65" s="174">
        <v>0</v>
      </c>
      <c r="AF65" s="174">
        <v>0</v>
      </c>
      <c r="AG65" s="174">
        <v>0</v>
      </c>
      <c r="AH65" s="174">
        <v>0</v>
      </c>
      <c r="AI65" s="174">
        <v>0</v>
      </c>
      <c r="AJ65" s="174">
        <v>0</v>
      </c>
      <c r="AK65" s="174">
        <v>0</v>
      </c>
      <c r="AL65" s="174">
        <v>0</v>
      </c>
      <c r="AM65" s="174">
        <v>0</v>
      </c>
      <c r="AN65" s="174">
        <v>0</v>
      </c>
      <c r="AO65" s="174">
        <v>0</v>
      </c>
      <c r="AP65" s="174">
        <v>0</v>
      </c>
      <c r="AQ65" s="174">
        <v>0</v>
      </c>
      <c r="AR65" s="174">
        <v>0</v>
      </c>
      <c r="AS65" s="174">
        <v>0</v>
      </c>
      <c r="AT65" s="174">
        <v>0</v>
      </c>
      <c r="AU65" s="174">
        <v>0</v>
      </c>
      <c r="AV65" s="174">
        <v>0</v>
      </c>
      <c r="AW65" s="174">
        <v>0</v>
      </c>
      <c r="AX65" s="174">
        <v>0</v>
      </c>
      <c r="AY65" s="174">
        <v>0</v>
      </c>
      <c r="AZ65" s="174">
        <v>0</v>
      </c>
      <c r="BA65" s="174">
        <v>0</v>
      </c>
      <c r="BB65" s="174">
        <v>0</v>
      </c>
      <c r="BC65" s="174">
        <v>0</v>
      </c>
      <c r="BD65" s="174">
        <v>0</v>
      </c>
      <c r="BE65" s="175">
        <v>0</v>
      </c>
      <c r="BF65" s="132">
        <v>0</v>
      </c>
      <c r="BG65" s="132">
        <v>0</v>
      </c>
      <c r="BH65" s="132">
        <v>0</v>
      </c>
    </row>
    <row r="66" spans="1:60">
      <c r="A66" s="136" t="s">
        <v>312</v>
      </c>
      <c r="B66" s="174" t="s">
        <v>273</v>
      </c>
      <c r="C66" s="174" t="s">
        <v>273</v>
      </c>
      <c r="D66" s="174" t="s">
        <v>273</v>
      </c>
      <c r="E66" s="174" t="s">
        <v>273</v>
      </c>
      <c r="F66" s="174" t="s">
        <v>273</v>
      </c>
      <c r="G66" s="174" t="s">
        <v>273</v>
      </c>
      <c r="H66" s="174" t="s">
        <v>273</v>
      </c>
      <c r="I66" s="174" t="s">
        <v>273</v>
      </c>
      <c r="J66" s="174" t="s">
        <v>273</v>
      </c>
      <c r="K66" s="174" t="s">
        <v>273</v>
      </c>
      <c r="L66" s="174" t="s">
        <v>273</v>
      </c>
      <c r="M66" s="174" t="s">
        <v>273</v>
      </c>
      <c r="N66" s="174" t="s">
        <v>273</v>
      </c>
      <c r="O66" s="174" t="s">
        <v>273</v>
      </c>
      <c r="P66" s="174" t="s">
        <v>273</v>
      </c>
      <c r="Q66" s="174" t="s">
        <v>273</v>
      </c>
      <c r="R66" s="174" t="s">
        <v>273</v>
      </c>
      <c r="S66" s="174" t="s">
        <v>273</v>
      </c>
      <c r="T66" s="174" t="s">
        <v>273</v>
      </c>
      <c r="U66" s="174" t="s">
        <v>273</v>
      </c>
      <c r="V66" s="174">
        <v>0</v>
      </c>
      <c r="W66" s="174">
        <v>0</v>
      </c>
      <c r="X66" s="174">
        <v>0</v>
      </c>
      <c r="Y66" s="174">
        <v>0</v>
      </c>
      <c r="Z66" s="174">
        <v>0</v>
      </c>
      <c r="AA66" s="174">
        <v>0</v>
      </c>
      <c r="AB66" s="174">
        <v>0</v>
      </c>
      <c r="AC66" s="174">
        <v>0</v>
      </c>
      <c r="AD66" s="174">
        <v>0</v>
      </c>
      <c r="AE66" s="174">
        <v>0</v>
      </c>
      <c r="AF66" s="174">
        <v>0</v>
      </c>
      <c r="AG66" s="174">
        <v>0</v>
      </c>
      <c r="AH66" s="174">
        <v>0</v>
      </c>
      <c r="AI66" s="174">
        <v>0</v>
      </c>
      <c r="AJ66" s="174">
        <v>0</v>
      </c>
      <c r="AK66" s="174">
        <v>0</v>
      </c>
      <c r="AL66" s="174">
        <v>0</v>
      </c>
      <c r="AM66" s="174">
        <v>0</v>
      </c>
      <c r="AN66" s="174">
        <v>0</v>
      </c>
      <c r="AO66" s="174">
        <v>0</v>
      </c>
      <c r="AP66" s="174">
        <v>0</v>
      </c>
      <c r="AQ66" s="174">
        <v>0</v>
      </c>
      <c r="AR66" s="174">
        <v>0</v>
      </c>
      <c r="AS66" s="174">
        <v>0</v>
      </c>
      <c r="AT66" s="174">
        <v>0</v>
      </c>
      <c r="AU66" s="174">
        <v>0</v>
      </c>
      <c r="AV66" s="174">
        <v>0</v>
      </c>
      <c r="AW66" s="174">
        <v>0</v>
      </c>
      <c r="AX66" s="174">
        <v>3.2259036144578301E-5</v>
      </c>
      <c r="AY66" s="174">
        <v>1.19101796407186E-4</v>
      </c>
      <c r="AZ66" s="174">
        <v>1.3660714285714299E-4</v>
      </c>
      <c r="BA66" s="174">
        <v>1.2674556213017701E-4</v>
      </c>
      <c r="BB66" s="174">
        <v>2.0699999999999999E-4</v>
      </c>
      <c r="BC66" s="174">
        <v>2.6842105263157902E-4</v>
      </c>
      <c r="BD66" s="174">
        <v>2.7634575993445298E-4</v>
      </c>
      <c r="BE66" s="175">
        <v>2.7533061224489802E-4</v>
      </c>
      <c r="BF66" s="132">
        <v>-6.3956730233074603E-3</v>
      </c>
      <c r="BG66" s="132" t="s">
        <v>273</v>
      </c>
      <c r="BH66" s="132">
        <v>4.4281371494944099E-5</v>
      </c>
    </row>
    <row r="67" spans="1:60" s="125" customFormat="1">
      <c r="A67" s="133" t="s">
        <v>313</v>
      </c>
      <c r="B67" s="176">
        <v>0</v>
      </c>
      <c r="C67" s="176">
        <v>0</v>
      </c>
      <c r="D67" s="176">
        <v>0</v>
      </c>
      <c r="E67" s="176">
        <v>0</v>
      </c>
      <c r="F67" s="176">
        <v>0</v>
      </c>
      <c r="G67" s="176">
        <v>0</v>
      </c>
      <c r="H67" s="176">
        <v>0</v>
      </c>
      <c r="I67" s="176">
        <v>0</v>
      </c>
      <c r="J67" s="176">
        <v>0</v>
      </c>
      <c r="K67" s="176">
        <v>0</v>
      </c>
      <c r="L67" s="176">
        <v>0</v>
      </c>
      <c r="M67" s="176">
        <v>0</v>
      </c>
      <c r="N67" s="176">
        <v>0</v>
      </c>
      <c r="O67" s="176">
        <v>0</v>
      </c>
      <c r="P67" s="176">
        <v>0</v>
      </c>
      <c r="Q67" s="176">
        <v>0</v>
      </c>
      <c r="R67" s="176">
        <v>0</v>
      </c>
      <c r="S67" s="176">
        <v>0</v>
      </c>
      <c r="T67" s="176">
        <v>0</v>
      </c>
      <c r="U67" s="176">
        <v>0</v>
      </c>
      <c r="V67" s="176">
        <v>0</v>
      </c>
      <c r="W67" s="176">
        <v>0</v>
      </c>
      <c r="X67" s="176">
        <v>0</v>
      </c>
      <c r="Y67" s="176">
        <v>0</v>
      </c>
      <c r="Z67" s="176">
        <v>0</v>
      </c>
      <c r="AA67" s="176">
        <v>6.4999999999999997E-4</v>
      </c>
      <c r="AB67" s="176">
        <v>6.4999999999999997E-4</v>
      </c>
      <c r="AC67" s="176">
        <v>6.3000000000000003E-4</v>
      </c>
      <c r="AD67" s="176">
        <v>5.9999999999999995E-4</v>
      </c>
      <c r="AE67" s="176">
        <v>6.0999999999999997E-4</v>
      </c>
      <c r="AF67" s="176">
        <v>5.9000000000000003E-4</v>
      </c>
      <c r="AG67" s="176">
        <v>5.6999999999999998E-4</v>
      </c>
      <c r="AH67" s="176">
        <v>5.6999999999999998E-4</v>
      </c>
      <c r="AI67" s="176">
        <v>5.8E-4</v>
      </c>
      <c r="AJ67" s="176">
        <v>5.8E-4</v>
      </c>
      <c r="AK67" s="176">
        <v>7.9100000000000004E-4</v>
      </c>
      <c r="AL67" s="176">
        <v>1.13359090909091E-3</v>
      </c>
      <c r="AM67" s="176">
        <v>1.7106387096774199E-3</v>
      </c>
      <c r="AN67" s="176">
        <v>3.5876538461538498E-3</v>
      </c>
      <c r="AO67" s="176">
        <v>4.3834012738853496E-3</v>
      </c>
      <c r="AP67" s="176">
        <v>4.3701835443037997E-3</v>
      </c>
      <c r="AQ67" s="176">
        <v>4.88541509433962E-3</v>
      </c>
      <c r="AR67" s="176">
        <v>4.7669062500000003E-3</v>
      </c>
      <c r="AS67" s="176">
        <v>4.9596708074534099E-3</v>
      </c>
      <c r="AT67" s="176">
        <v>5.2643333333333301E-3</v>
      </c>
      <c r="AU67" s="176">
        <v>5.8282111656441701E-3</v>
      </c>
      <c r="AV67" s="176">
        <v>6.0846234146341403E-3</v>
      </c>
      <c r="AW67" s="176">
        <v>5.5436907272727199E-3</v>
      </c>
      <c r="AX67" s="176">
        <v>5.8437428313253001E-3</v>
      </c>
      <c r="AY67" s="176">
        <v>6.7191736526946103E-3</v>
      </c>
      <c r="AZ67" s="176">
        <v>6.2072099999999899E-3</v>
      </c>
      <c r="BA67" s="176">
        <v>5.82133313609467E-3</v>
      </c>
      <c r="BB67" s="176">
        <v>6.6192587999999997E-3</v>
      </c>
      <c r="BC67" s="176">
        <v>6.5032641052631601E-3</v>
      </c>
      <c r="BD67" s="176">
        <v>6.8214310594018803E-3</v>
      </c>
      <c r="BE67" s="176">
        <v>6.75078461780638E-3</v>
      </c>
      <c r="BF67" s="135">
        <v>-1.30604865071567E-2</v>
      </c>
      <c r="BG67" s="135">
        <v>2.62500974460971E-2</v>
      </c>
      <c r="BH67" s="135">
        <v>1.08572744274998E-3</v>
      </c>
    </row>
    <row r="68" spans="1:60">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5"/>
      <c r="BF68" s="132"/>
      <c r="BG68" s="132"/>
      <c r="BH68" s="132"/>
    </row>
    <row r="69" spans="1:60">
      <c r="A69" s="124" t="s">
        <v>314</v>
      </c>
      <c r="B69" s="174">
        <v>0</v>
      </c>
      <c r="C69" s="174">
        <v>0</v>
      </c>
      <c r="D69" s="174">
        <v>0</v>
      </c>
      <c r="E69" s="174">
        <v>0</v>
      </c>
      <c r="F69" s="174">
        <v>0</v>
      </c>
      <c r="G69" s="174">
        <v>0</v>
      </c>
      <c r="H69" s="174">
        <v>0</v>
      </c>
      <c r="I69" s="174">
        <v>0</v>
      </c>
      <c r="J69" s="174">
        <v>0</v>
      </c>
      <c r="K69" s="174">
        <v>0</v>
      </c>
      <c r="L69" s="174">
        <v>0</v>
      </c>
      <c r="M69" s="174">
        <v>0</v>
      </c>
      <c r="N69" s="174">
        <v>0</v>
      </c>
      <c r="O69" s="174">
        <v>0</v>
      </c>
      <c r="P69" s="174">
        <v>0</v>
      </c>
      <c r="Q69" s="174">
        <v>0</v>
      </c>
      <c r="R69" s="174">
        <v>0</v>
      </c>
      <c r="S69" s="174">
        <v>0</v>
      </c>
      <c r="T69" s="174">
        <v>0</v>
      </c>
      <c r="U69" s="174">
        <v>0</v>
      </c>
      <c r="V69" s="174">
        <v>0</v>
      </c>
      <c r="W69" s="174">
        <v>0</v>
      </c>
      <c r="X69" s="174">
        <v>0</v>
      </c>
      <c r="Y69" s="174">
        <v>0</v>
      </c>
      <c r="Z69" s="174">
        <v>0</v>
      </c>
      <c r="AA69" s="174">
        <v>0</v>
      </c>
      <c r="AB69" s="174">
        <v>0</v>
      </c>
      <c r="AC69" s="174">
        <v>0</v>
      </c>
      <c r="AD69" s="174">
        <v>0</v>
      </c>
      <c r="AE69" s="174">
        <v>0</v>
      </c>
      <c r="AF69" s="174">
        <v>0</v>
      </c>
      <c r="AG69" s="174">
        <v>0</v>
      </c>
      <c r="AH69" s="174">
        <v>0</v>
      </c>
      <c r="AI69" s="174">
        <v>0</v>
      </c>
      <c r="AJ69" s="174">
        <v>0</v>
      </c>
      <c r="AK69" s="174">
        <v>0</v>
      </c>
      <c r="AL69" s="174">
        <v>0</v>
      </c>
      <c r="AM69" s="174">
        <v>0</v>
      </c>
      <c r="AN69" s="174">
        <v>0</v>
      </c>
      <c r="AO69" s="174">
        <v>0</v>
      </c>
      <c r="AP69" s="174">
        <v>0</v>
      </c>
      <c r="AQ69" s="174">
        <v>0</v>
      </c>
      <c r="AR69" s="174">
        <v>0</v>
      </c>
      <c r="AS69" s="174">
        <v>0</v>
      </c>
      <c r="AT69" s="174">
        <v>1.6055555555555499E-5</v>
      </c>
      <c r="AU69" s="174">
        <v>9.5742331288343498E-5</v>
      </c>
      <c r="AV69" s="174">
        <v>2.0524390243902401E-4</v>
      </c>
      <c r="AW69" s="174">
        <v>2.0956363636363601E-4</v>
      </c>
      <c r="AX69" s="174">
        <v>1.7788554216867499E-4</v>
      </c>
      <c r="AY69" s="174">
        <v>4.2693413173652698E-4</v>
      </c>
      <c r="AZ69" s="174">
        <v>1.4844642857142799E-4</v>
      </c>
      <c r="BA69" s="174">
        <v>1.9736094674556199E-4</v>
      </c>
      <c r="BB69" s="174">
        <v>2.1996E-4</v>
      </c>
      <c r="BC69" s="174">
        <v>2.18673684210526E-4</v>
      </c>
      <c r="BD69" s="174">
        <v>2.1786743138058201E-4</v>
      </c>
      <c r="BE69" s="175">
        <v>2.17067102040816E-4</v>
      </c>
      <c r="BF69" s="132">
        <v>-6.3956730233076797E-3</v>
      </c>
      <c r="BG69" s="132">
        <v>0.29794621872370602</v>
      </c>
      <c r="BH69" s="132">
        <v>3.4910861914078503E-5</v>
      </c>
    </row>
    <row r="70" spans="1:60">
      <c r="A70" s="124" t="s">
        <v>315</v>
      </c>
      <c r="B70" s="174">
        <v>0</v>
      </c>
      <c r="C70" s="174">
        <v>0</v>
      </c>
      <c r="D70" s="174">
        <v>0</v>
      </c>
      <c r="E70" s="174">
        <v>0</v>
      </c>
      <c r="F70" s="174">
        <v>0</v>
      </c>
      <c r="G70" s="174">
        <v>0</v>
      </c>
      <c r="H70" s="174">
        <v>0</v>
      </c>
      <c r="I70" s="174">
        <v>0</v>
      </c>
      <c r="J70" s="174">
        <v>0</v>
      </c>
      <c r="K70" s="174">
        <v>0</v>
      </c>
      <c r="L70" s="174">
        <v>0</v>
      </c>
      <c r="M70" s="174">
        <v>0</v>
      </c>
      <c r="N70" s="174">
        <v>0</v>
      </c>
      <c r="O70" s="174">
        <v>0</v>
      </c>
      <c r="P70" s="174">
        <v>0</v>
      </c>
      <c r="Q70" s="174">
        <v>0</v>
      </c>
      <c r="R70" s="174">
        <v>0</v>
      </c>
      <c r="S70" s="174">
        <v>0</v>
      </c>
      <c r="T70" s="174">
        <v>0</v>
      </c>
      <c r="U70" s="174">
        <v>0</v>
      </c>
      <c r="V70" s="174">
        <v>0</v>
      </c>
      <c r="W70" s="174">
        <v>0</v>
      </c>
      <c r="X70" s="174">
        <v>0</v>
      </c>
      <c r="Y70" s="174">
        <v>0</v>
      </c>
      <c r="Z70" s="174">
        <v>0</v>
      </c>
      <c r="AA70" s="174">
        <v>0</v>
      </c>
      <c r="AB70" s="174">
        <v>0</v>
      </c>
      <c r="AC70" s="174">
        <v>0</v>
      </c>
      <c r="AD70" s="174">
        <v>0</v>
      </c>
      <c r="AE70" s="174">
        <v>0</v>
      </c>
      <c r="AF70" s="174">
        <v>0</v>
      </c>
      <c r="AG70" s="174">
        <v>0</v>
      </c>
      <c r="AH70" s="174">
        <v>0</v>
      </c>
      <c r="AI70" s="174">
        <v>0</v>
      </c>
      <c r="AJ70" s="174">
        <v>0</v>
      </c>
      <c r="AK70" s="174">
        <v>0</v>
      </c>
      <c r="AL70" s="174">
        <v>0</v>
      </c>
      <c r="AM70" s="174">
        <v>0</v>
      </c>
      <c r="AN70" s="174">
        <v>0</v>
      </c>
      <c r="AO70" s="174">
        <v>0</v>
      </c>
      <c r="AP70" s="174">
        <v>0</v>
      </c>
      <c r="AQ70" s="174">
        <v>0</v>
      </c>
      <c r="AR70" s="174">
        <v>0</v>
      </c>
      <c r="AS70" s="174">
        <v>0</v>
      </c>
      <c r="AT70" s="174">
        <v>0</v>
      </c>
      <c r="AU70" s="174">
        <v>0</v>
      </c>
      <c r="AV70" s="174">
        <v>0</v>
      </c>
      <c r="AW70" s="174">
        <v>0</v>
      </c>
      <c r="AX70" s="174">
        <v>0</v>
      </c>
      <c r="AY70" s="174">
        <v>0</v>
      </c>
      <c r="AZ70" s="174">
        <v>0</v>
      </c>
      <c r="BA70" s="174">
        <v>0</v>
      </c>
      <c r="BB70" s="174">
        <v>0</v>
      </c>
      <c r="BC70" s="174">
        <v>0</v>
      </c>
      <c r="BD70" s="174">
        <v>0</v>
      </c>
      <c r="BE70" s="175">
        <v>0</v>
      </c>
      <c r="BF70" s="132">
        <v>0</v>
      </c>
      <c r="BG70" s="132">
        <v>0</v>
      </c>
      <c r="BH70" s="132">
        <v>0</v>
      </c>
    </row>
    <row r="71" spans="1:60">
      <c r="A71" s="124" t="s">
        <v>316</v>
      </c>
      <c r="B71" s="174">
        <v>0</v>
      </c>
      <c r="C71" s="174">
        <v>0</v>
      </c>
      <c r="D71" s="174">
        <v>0</v>
      </c>
      <c r="E71" s="174">
        <v>0</v>
      </c>
      <c r="F71" s="174">
        <v>0</v>
      </c>
      <c r="G71" s="174">
        <v>0</v>
      </c>
      <c r="H71" s="174">
        <v>0</v>
      </c>
      <c r="I71" s="174">
        <v>0</v>
      </c>
      <c r="J71" s="174">
        <v>0</v>
      </c>
      <c r="K71" s="174">
        <v>0</v>
      </c>
      <c r="L71" s="174">
        <v>0</v>
      </c>
      <c r="M71" s="174">
        <v>0</v>
      </c>
      <c r="N71" s="174">
        <v>0</v>
      </c>
      <c r="O71" s="174">
        <v>0</v>
      </c>
      <c r="P71" s="174">
        <v>0</v>
      </c>
      <c r="Q71" s="174">
        <v>0</v>
      </c>
      <c r="R71" s="174">
        <v>0</v>
      </c>
      <c r="S71" s="174">
        <v>0</v>
      </c>
      <c r="T71" s="174">
        <v>0</v>
      </c>
      <c r="U71" s="174">
        <v>0</v>
      </c>
      <c r="V71" s="174">
        <v>0</v>
      </c>
      <c r="W71" s="174">
        <v>0</v>
      </c>
      <c r="X71" s="174">
        <v>0</v>
      </c>
      <c r="Y71" s="174">
        <v>0</v>
      </c>
      <c r="Z71" s="174">
        <v>0</v>
      </c>
      <c r="AA71" s="174">
        <v>0</v>
      </c>
      <c r="AB71" s="174">
        <v>0</v>
      </c>
      <c r="AC71" s="174">
        <v>0</v>
      </c>
      <c r="AD71" s="174">
        <v>0</v>
      </c>
      <c r="AE71" s="174">
        <v>0</v>
      </c>
      <c r="AF71" s="174">
        <v>0</v>
      </c>
      <c r="AG71" s="174">
        <v>0</v>
      </c>
      <c r="AH71" s="174">
        <v>0</v>
      </c>
      <c r="AI71" s="174">
        <v>0</v>
      </c>
      <c r="AJ71" s="174">
        <v>0</v>
      </c>
      <c r="AK71" s="174">
        <v>0</v>
      </c>
      <c r="AL71" s="174">
        <v>0</v>
      </c>
      <c r="AM71" s="174">
        <v>0</v>
      </c>
      <c r="AN71" s="174">
        <v>0</v>
      </c>
      <c r="AO71" s="174">
        <v>0</v>
      </c>
      <c r="AP71" s="174">
        <v>0</v>
      </c>
      <c r="AQ71" s="174">
        <v>0</v>
      </c>
      <c r="AR71" s="174">
        <v>0</v>
      </c>
      <c r="AS71" s="174">
        <v>6.6521739130434804E-5</v>
      </c>
      <c r="AT71" s="174">
        <v>3.9666666666666599E-4</v>
      </c>
      <c r="AU71" s="174">
        <v>5.7257668711656405E-4</v>
      </c>
      <c r="AV71" s="174">
        <v>6.81036585365853E-4</v>
      </c>
      <c r="AW71" s="174">
        <v>7.0472727272727202E-4</v>
      </c>
      <c r="AX71" s="174">
        <v>3.9632530120481901E-4</v>
      </c>
      <c r="AY71" s="174">
        <v>8.9326347305389102E-4</v>
      </c>
      <c r="AZ71" s="174">
        <v>6.3932142857142703E-4</v>
      </c>
      <c r="BA71" s="174">
        <v>1.5453905325443799E-3</v>
      </c>
      <c r="BB71" s="174">
        <v>1.5597E-3</v>
      </c>
      <c r="BC71" s="174">
        <v>1.62484210526316E-3</v>
      </c>
      <c r="BD71" s="174">
        <v>1.5823023351085601E-3</v>
      </c>
      <c r="BE71" s="175">
        <v>1.57648979591837E-3</v>
      </c>
      <c r="BF71" s="132">
        <v>-6.3956730233075696E-3</v>
      </c>
      <c r="BG71" s="132">
        <v>0.14838199890300799</v>
      </c>
      <c r="BH71" s="132">
        <v>2.5354656259201898E-4</v>
      </c>
    </row>
    <row r="72" spans="1:60">
      <c r="A72" s="124" t="s">
        <v>317</v>
      </c>
      <c r="B72" s="174">
        <v>0</v>
      </c>
      <c r="C72" s="174">
        <v>0</v>
      </c>
      <c r="D72" s="174">
        <v>0</v>
      </c>
      <c r="E72" s="174">
        <v>0</v>
      </c>
      <c r="F72" s="174">
        <v>0</v>
      </c>
      <c r="G72" s="174">
        <v>0</v>
      </c>
      <c r="H72" s="174">
        <v>0</v>
      </c>
      <c r="I72" s="174">
        <v>0</v>
      </c>
      <c r="J72" s="174">
        <v>0</v>
      </c>
      <c r="K72" s="174">
        <v>0</v>
      </c>
      <c r="L72" s="174">
        <v>0</v>
      </c>
      <c r="M72" s="174">
        <v>0</v>
      </c>
      <c r="N72" s="174">
        <v>0</v>
      </c>
      <c r="O72" s="174">
        <v>0</v>
      </c>
      <c r="P72" s="174">
        <v>0</v>
      </c>
      <c r="Q72" s="174">
        <v>0</v>
      </c>
      <c r="R72" s="174">
        <v>0</v>
      </c>
      <c r="S72" s="174">
        <v>0</v>
      </c>
      <c r="T72" s="174">
        <v>0</v>
      </c>
      <c r="U72" s="174">
        <v>0</v>
      </c>
      <c r="V72" s="174">
        <v>0</v>
      </c>
      <c r="W72" s="174">
        <v>0</v>
      </c>
      <c r="X72" s="174">
        <v>0</v>
      </c>
      <c r="Y72" s="174">
        <v>0</v>
      </c>
      <c r="Z72" s="174">
        <v>0</v>
      </c>
      <c r="AA72" s="174">
        <v>0</v>
      </c>
      <c r="AB72" s="174">
        <v>0</v>
      </c>
      <c r="AC72" s="174">
        <v>0</v>
      </c>
      <c r="AD72" s="174">
        <v>0</v>
      </c>
      <c r="AE72" s="174">
        <v>0</v>
      </c>
      <c r="AF72" s="174">
        <v>0</v>
      </c>
      <c r="AG72" s="174">
        <v>0</v>
      </c>
      <c r="AH72" s="174">
        <v>0</v>
      </c>
      <c r="AI72" s="174">
        <v>0</v>
      </c>
      <c r="AJ72" s="174">
        <v>0</v>
      </c>
      <c r="AK72" s="174">
        <v>0</v>
      </c>
      <c r="AL72" s="174">
        <v>0</v>
      </c>
      <c r="AM72" s="174">
        <v>0</v>
      </c>
      <c r="AN72" s="174">
        <v>0</v>
      </c>
      <c r="AO72" s="174">
        <v>0</v>
      </c>
      <c r="AP72" s="174">
        <v>0</v>
      </c>
      <c r="AQ72" s="174">
        <v>0</v>
      </c>
      <c r="AR72" s="174">
        <v>0</v>
      </c>
      <c r="AS72" s="174">
        <v>0</v>
      </c>
      <c r="AT72" s="174">
        <v>0</v>
      </c>
      <c r="AU72" s="174">
        <v>0</v>
      </c>
      <c r="AV72" s="174">
        <v>0</v>
      </c>
      <c r="AW72" s="174">
        <v>0</v>
      </c>
      <c r="AX72" s="174">
        <v>0</v>
      </c>
      <c r="AY72" s="174">
        <v>0</v>
      </c>
      <c r="AZ72" s="174">
        <v>0</v>
      </c>
      <c r="BA72" s="174">
        <v>0</v>
      </c>
      <c r="BB72" s="174">
        <v>0</v>
      </c>
      <c r="BC72" s="174">
        <v>0</v>
      </c>
      <c r="BD72" s="174">
        <v>0</v>
      </c>
      <c r="BE72" s="175">
        <v>0</v>
      </c>
      <c r="BF72" s="132">
        <v>0</v>
      </c>
      <c r="BG72" s="132">
        <v>0</v>
      </c>
      <c r="BH72" s="132">
        <v>0</v>
      </c>
    </row>
    <row r="73" spans="1:60">
      <c r="A73" s="124" t="s">
        <v>318</v>
      </c>
      <c r="B73" s="174">
        <v>0</v>
      </c>
      <c r="C73" s="174">
        <v>0</v>
      </c>
      <c r="D73" s="174">
        <v>0</v>
      </c>
      <c r="E73" s="174">
        <v>0</v>
      </c>
      <c r="F73" s="174">
        <v>0</v>
      </c>
      <c r="G73" s="174">
        <v>0</v>
      </c>
      <c r="H73" s="174">
        <v>0</v>
      </c>
      <c r="I73" s="174">
        <v>0</v>
      </c>
      <c r="J73" s="174">
        <v>0</v>
      </c>
      <c r="K73" s="174">
        <v>0</v>
      </c>
      <c r="L73" s="174">
        <v>0</v>
      </c>
      <c r="M73" s="174">
        <v>0</v>
      </c>
      <c r="N73" s="174">
        <v>0</v>
      </c>
      <c r="O73" s="174">
        <v>0</v>
      </c>
      <c r="P73" s="174">
        <v>0</v>
      </c>
      <c r="Q73" s="174">
        <v>0</v>
      </c>
      <c r="R73" s="174">
        <v>0</v>
      </c>
      <c r="S73" s="174">
        <v>0</v>
      </c>
      <c r="T73" s="174">
        <v>0</v>
      </c>
      <c r="U73" s="174">
        <v>0</v>
      </c>
      <c r="V73" s="174">
        <v>0</v>
      </c>
      <c r="W73" s="174">
        <v>0</v>
      </c>
      <c r="X73" s="174">
        <v>0</v>
      </c>
      <c r="Y73" s="174">
        <v>0</v>
      </c>
      <c r="Z73" s="174">
        <v>0</v>
      </c>
      <c r="AA73" s="174">
        <v>0</v>
      </c>
      <c r="AB73" s="174">
        <v>0</v>
      </c>
      <c r="AC73" s="174">
        <v>0</v>
      </c>
      <c r="AD73" s="174">
        <v>0</v>
      </c>
      <c r="AE73" s="174">
        <v>0</v>
      </c>
      <c r="AF73" s="174">
        <v>0</v>
      </c>
      <c r="AG73" s="174">
        <v>0</v>
      </c>
      <c r="AH73" s="174">
        <v>0</v>
      </c>
      <c r="AI73" s="174">
        <v>0</v>
      </c>
      <c r="AJ73" s="174">
        <v>0</v>
      </c>
      <c r="AK73" s="174">
        <v>0</v>
      </c>
      <c r="AL73" s="174">
        <v>0</v>
      </c>
      <c r="AM73" s="174">
        <v>0</v>
      </c>
      <c r="AN73" s="174">
        <v>0</v>
      </c>
      <c r="AO73" s="174">
        <v>0</v>
      </c>
      <c r="AP73" s="174">
        <v>0</v>
      </c>
      <c r="AQ73" s="174">
        <v>0</v>
      </c>
      <c r="AR73" s="174">
        <v>0</v>
      </c>
      <c r="AS73" s="174">
        <v>0</v>
      </c>
      <c r="AT73" s="174">
        <v>0</v>
      </c>
      <c r="AU73" s="174">
        <v>0</v>
      </c>
      <c r="AV73" s="174">
        <v>0</v>
      </c>
      <c r="AW73" s="174">
        <v>0</v>
      </c>
      <c r="AX73" s="174">
        <v>0</v>
      </c>
      <c r="AY73" s="174">
        <v>0</v>
      </c>
      <c r="AZ73" s="174">
        <v>0</v>
      </c>
      <c r="BA73" s="174">
        <v>0</v>
      </c>
      <c r="BB73" s="174">
        <v>0</v>
      </c>
      <c r="BC73" s="174">
        <v>0</v>
      </c>
      <c r="BD73" s="174">
        <v>0</v>
      </c>
      <c r="BE73" s="175">
        <v>0</v>
      </c>
      <c r="BF73" s="132">
        <v>0</v>
      </c>
      <c r="BG73" s="132">
        <v>0</v>
      </c>
      <c r="BH73" s="132">
        <v>0</v>
      </c>
    </row>
    <row r="74" spans="1:60">
      <c r="A74" s="124" t="s">
        <v>319</v>
      </c>
      <c r="B74" s="174">
        <v>0</v>
      </c>
      <c r="C74" s="174">
        <v>0</v>
      </c>
      <c r="D74" s="174">
        <v>0</v>
      </c>
      <c r="E74" s="174">
        <v>0</v>
      </c>
      <c r="F74" s="174">
        <v>0</v>
      </c>
      <c r="G74" s="174">
        <v>0</v>
      </c>
      <c r="H74" s="174">
        <v>0</v>
      </c>
      <c r="I74" s="174">
        <v>0</v>
      </c>
      <c r="J74" s="174">
        <v>0</v>
      </c>
      <c r="K74" s="174">
        <v>0</v>
      </c>
      <c r="L74" s="174">
        <v>0</v>
      </c>
      <c r="M74" s="174">
        <v>0</v>
      </c>
      <c r="N74" s="174">
        <v>0</v>
      </c>
      <c r="O74" s="174">
        <v>0</v>
      </c>
      <c r="P74" s="174">
        <v>0</v>
      </c>
      <c r="Q74" s="174">
        <v>0</v>
      </c>
      <c r="R74" s="174">
        <v>0</v>
      </c>
      <c r="S74" s="174">
        <v>0</v>
      </c>
      <c r="T74" s="174">
        <v>0</v>
      </c>
      <c r="U74" s="174">
        <v>0</v>
      </c>
      <c r="V74" s="174">
        <v>0</v>
      </c>
      <c r="W74" s="174">
        <v>0</v>
      </c>
      <c r="X74" s="174">
        <v>0</v>
      </c>
      <c r="Y74" s="174">
        <v>0</v>
      </c>
      <c r="Z74" s="174">
        <v>0</v>
      </c>
      <c r="AA74" s="174">
        <v>0</v>
      </c>
      <c r="AB74" s="174">
        <v>0</v>
      </c>
      <c r="AC74" s="174">
        <v>0</v>
      </c>
      <c r="AD74" s="174">
        <v>0</v>
      </c>
      <c r="AE74" s="174">
        <v>0</v>
      </c>
      <c r="AF74" s="174">
        <v>0</v>
      </c>
      <c r="AG74" s="174">
        <v>0</v>
      </c>
      <c r="AH74" s="174">
        <v>0</v>
      </c>
      <c r="AI74" s="174">
        <v>0</v>
      </c>
      <c r="AJ74" s="174">
        <v>0</v>
      </c>
      <c r="AK74" s="174">
        <v>0</v>
      </c>
      <c r="AL74" s="174">
        <v>0</v>
      </c>
      <c r="AM74" s="174">
        <v>0</v>
      </c>
      <c r="AN74" s="174">
        <v>0</v>
      </c>
      <c r="AO74" s="174">
        <v>0</v>
      </c>
      <c r="AP74" s="174">
        <v>0</v>
      </c>
      <c r="AQ74" s="174">
        <v>0</v>
      </c>
      <c r="AR74" s="174">
        <v>0</v>
      </c>
      <c r="AS74" s="174">
        <v>0</v>
      </c>
      <c r="AT74" s="174">
        <v>0</v>
      </c>
      <c r="AU74" s="174">
        <v>0</v>
      </c>
      <c r="AV74" s="174">
        <v>1.0714104878048799E-3</v>
      </c>
      <c r="AW74" s="174">
        <v>1.06491709090909E-3</v>
      </c>
      <c r="AX74" s="174">
        <v>1.0585019277108399E-3</v>
      </c>
      <c r="AY74" s="174">
        <v>1.0521635928143699E-3</v>
      </c>
      <c r="AZ74" s="174">
        <v>1.04590071428571E-3</v>
      </c>
      <c r="BA74" s="174">
        <v>1.03971195266272E-3</v>
      </c>
      <c r="BB74" s="174">
        <v>1.0335959999999999E-3</v>
      </c>
      <c r="BC74" s="174">
        <v>1.0275515789473701E-3</v>
      </c>
      <c r="BD74" s="174">
        <v>1.02376298238427E-3</v>
      </c>
      <c r="BE74" s="175">
        <v>1.0200022204081599E-3</v>
      </c>
      <c r="BF74" s="132">
        <v>-6.3956730233076797E-3</v>
      </c>
      <c r="BG74" s="132">
        <v>0</v>
      </c>
      <c r="BH74" s="132">
        <v>1.64046768644044E-4</v>
      </c>
    </row>
    <row r="75" spans="1:60">
      <c r="A75" s="124" t="s">
        <v>320</v>
      </c>
      <c r="B75" s="174">
        <v>0</v>
      </c>
      <c r="C75" s="174">
        <v>0</v>
      </c>
      <c r="D75" s="174">
        <v>0</v>
      </c>
      <c r="E75" s="174">
        <v>0</v>
      </c>
      <c r="F75" s="174">
        <v>0</v>
      </c>
      <c r="G75" s="174">
        <v>0</v>
      </c>
      <c r="H75" s="174">
        <v>0</v>
      </c>
      <c r="I75" s="174">
        <v>0</v>
      </c>
      <c r="J75" s="174">
        <v>0</v>
      </c>
      <c r="K75" s="174">
        <v>0</v>
      </c>
      <c r="L75" s="174">
        <v>0</v>
      </c>
      <c r="M75" s="174">
        <v>0</v>
      </c>
      <c r="N75" s="174">
        <v>0</v>
      </c>
      <c r="O75" s="174">
        <v>0</v>
      </c>
      <c r="P75" s="174">
        <v>0</v>
      </c>
      <c r="Q75" s="174">
        <v>0</v>
      </c>
      <c r="R75" s="174">
        <v>0</v>
      </c>
      <c r="S75" s="174">
        <v>0</v>
      </c>
      <c r="T75" s="174">
        <v>0</v>
      </c>
      <c r="U75" s="174">
        <v>0</v>
      </c>
      <c r="V75" s="174">
        <v>0</v>
      </c>
      <c r="W75" s="174">
        <v>0</v>
      </c>
      <c r="X75" s="174">
        <v>0</v>
      </c>
      <c r="Y75" s="174">
        <v>0</v>
      </c>
      <c r="Z75" s="174">
        <v>0</v>
      </c>
      <c r="AA75" s="174">
        <v>0</v>
      </c>
      <c r="AB75" s="174">
        <v>0</v>
      </c>
      <c r="AC75" s="174">
        <v>0</v>
      </c>
      <c r="AD75" s="174">
        <v>0</v>
      </c>
      <c r="AE75" s="174">
        <v>0</v>
      </c>
      <c r="AF75" s="174">
        <v>0</v>
      </c>
      <c r="AG75" s="174">
        <v>0</v>
      </c>
      <c r="AH75" s="174">
        <v>0</v>
      </c>
      <c r="AI75" s="174">
        <v>0</v>
      </c>
      <c r="AJ75" s="174">
        <v>0</v>
      </c>
      <c r="AK75" s="174">
        <v>0</v>
      </c>
      <c r="AL75" s="174">
        <v>0</v>
      </c>
      <c r="AM75" s="174">
        <v>0</v>
      </c>
      <c r="AN75" s="174">
        <v>0</v>
      </c>
      <c r="AO75" s="174">
        <v>0</v>
      </c>
      <c r="AP75" s="174">
        <v>0</v>
      </c>
      <c r="AQ75" s="174">
        <v>0</v>
      </c>
      <c r="AR75" s="174">
        <v>0</v>
      </c>
      <c r="AS75" s="174">
        <v>0</v>
      </c>
      <c r="AT75" s="174">
        <v>0</v>
      </c>
      <c r="AU75" s="174">
        <v>0</v>
      </c>
      <c r="AV75" s="174">
        <v>0</v>
      </c>
      <c r="AW75" s="174">
        <v>0</v>
      </c>
      <c r="AX75" s="174">
        <v>0</v>
      </c>
      <c r="AY75" s="174">
        <v>0</v>
      </c>
      <c r="AZ75" s="174">
        <v>0</v>
      </c>
      <c r="BA75" s="174">
        <v>0</v>
      </c>
      <c r="BB75" s="174">
        <v>0</v>
      </c>
      <c r="BC75" s="174">
        <v>0</v>
      </c>
      <c r="BD75" s="174">
        <v>0</v>
      </c>
      <c r="BE75" s="175">
        <v>0</v>
      </c>
      <c r="BF75" s="132">
        <v>0</v>
      </c>
      <c r="BG75" s="132">
        <v>0</v>
      </c>
      <c r="BH75" s="132">
        <v>0</v>
      </c>
    </row>
    <row r="76" spans="1:60">
      <c r="A76" s="124" t="s">
        <v>321</v>
      </c>
      <c r="B76" s="174">
        <v>0</v>
      </c>
      <c r="C76" s="174">
        <v>0</v>
      </c>
      <c r="D76" s="174">
        <v>0</v>
      </c>
      <c r="E76" s="174">
        <v>0</v>
      </c>
      <c r="F76" s="174">
        <v>0</v>
      </c>
      <c r="G76" s="174">
        <v>0</v>
      </c>
      <c r="H76" s="174">
        <v>0</v>
      </c>
      <c r="I76" s="174">
        <v>0</v>
      </c>
      <c r="J76" s="174">
        <v>0</v>
      </c>
      <c r="K76" s="174">
        <v>0</v>
      </c>
      <c r="L76" s="174">
        <v>0</v>
      </c>
      <c r="M76" s="174">
        <v>0</v>
      </c>
      <c r="N76" s="174">
        <v>0</v>
      </c>
      <c r="O76" s="174">
        <v>0</v>
      </c>
      <c r="P76" s="174">
        <v>0</v>
      </c>
      <c r="Q76" s="174">
        <v>0</v>
      </c>
      <c r="R76" s="174">
        <v>0</v>
      </c>
      <c r="S76" s="174">
        <v>0</v>
      </c>
      <c r="T76" s="174">
        <v>0</v>
      </c>
      <c r="U76" s="174">
        <v>0</v>
      </c>
      <c r="V76" s="174">
        <v>0</v>
      </c>
      <c r="W76" s="174">
        <v>0</v>
      </c>
      <c r="X76" s="174">
        <v>0</v>
      </c>
      <c r="Y76" s="174">
        <v>0</v>
      </c>
      <c r="Z76" s="174">
        <v>0</v>
      </c>
      <c r="AA76" s="174">
        <v>0</v>
      </c>
      <c r="AB76" s="174">
        <v>0</v>
      </c>
      <c r="AC76" s="174">
        <v>0</v>
      </c>
      <c r="AD76" s="174">
        <v>0</v>
      </c>
      <c r="AE76" s="174">
        <v>0</v>
      </c>
      <c r="AF76" s="174">
        <v>0</v>
      </c>
      <c r="AG76" s="174">
        <v>0</v>
      </c>
      <c r="AH76" s="174">
        <v>0</v>
      </c>
      <c r="AI76" s="174">
        <v>0</v>
      </c>
      <c r="AJ76" s="174">
        <v>0</v>
      </c>
      <c r="AK76" s="174">
        <v>0</v>
      </c>
      <c r="AL76" s="174">
        <v>0</v>
      </c>
      <c r="AM76" s="174">
        <v>0</v>
      </c>
      <c r="AN76" s="174">
        <v>0</v>
      </c>
      <c r="AO76" s="174">
        <v>0</v>
      </c>
      <c r="AP76" s="174">
        <v>0</v>
      </c>
      <c r="AQ76" s="174">
        <v>0</v>
      </c>
      <c r="AR76" s="174">
        <v>0</v>
      </c>
      <c r="AS76" s="174">
        <v>0</v>
      </c>
      <c r="AT76" s="174">
        <v>0</v>
      </c>
      <c r="AU76" s="174">
        <v>0</v>
      </c>
      <c r="AV76" s="174">
        <v>0</v>
      </c>
      <c r="AW76" s="174">
        <v>0</v>
      </c>
      <c r="AX76" s="174">
        <v>9.2168674698795095E-7</v>
      </c>
      <c r="AY76" s="174">
        <v>5.4970059880239497E-5</v>
      </c>
      <c r="AZ76" s="174">
        <v>5.4642857142857101E-5</v>
      </c>
      <c r="BA76" s="174">
        <v>5.4319526627218897E-5</v>
      </c>
      <c r="BB76" s="174">
        <v>5.3999999999999998E-5</v>
      </c>
      <c r="BC76" s="174">
        <v>5.3684210526315798E-5</v>
      </c>
      <c r="BD76" s="174">
        <v>5.34862761163458E-5</v>
      </c>
      <c r="BE76" s="175">
        <v>5.3289795918367398E-5</v>
      </c>
      <c r="BF76" s="132">
        <v>-6.3956730233075696E-3</v>
      </c>
      <c r="BG76" s="132">
        <v>0</v>
      </c>
      <c r="BH76" s="132">
        <v>8.5705880312795099E-6</v>
      </c>
    </row>
    <row r="77" spans="1:60">
      <c r="A77" s="124" t="s">
        <v>322</v>
      </c>
      <c r="B77" s="174">
        <v>0</v>
      </c>
      <c r="C77" s="174">
        <v>0</v>
      </c>
      <c r="D77" s="174">
        <v>0</v>
      </c>
      <c r="E77" s="174">
        <v>0</v>
      </c>
      <c r="F77" s="174">
        <v>0</v>
      </c>
      <c r="G77" s="174">
        <v>0</v>
      </c>
      <c r="H77" s="174">
        <v>0</v>
      </c>
      <c r="I77" s="174">
        <v>0</v>
      </c>
      <c r="J77" s="174">
        <v>0</v>
      </c>
      <c r="K77" s="174">
        <v>0</v>
      </c>
      <c r="L77" s="174">
        <v>0</v>
      </c>
      <c r="M77" s="174">
        <v>0</v>
      </c>
      <c r="N77" s="174">
        <v>0</v>
      </c>
      <c r="O77" s="174">
        <v>0</v>
      </c>
      <c r="P77" s="174">
        <v>0</v>
      </c>
      <c r="Q77" s="174">
        <v>0</v>
      </c>
      <c r="R77" s="174">
        <v>0</v>
      </c>
      <c r="S77" s="174">
        <v>0</v>
      </c>
      <c r="T77" s="174">
        <v>0</v>
      </c>
      <c r="U77" s="174">
        <v>0</v>
      </c>
      <c r="V77" s="174">
        <v>0</v>
      </c>
      <c r="W77" s="174">
        <v>0</v>
      </c>
      <c r="X77" s="174">
        <v>0</v>
      </c>
      <c r="Y77" s="174">
        <v>0</v>
      </c>
      <c r="Z77" s="174">
        <v>0</v>
      </c>
      <c r="AA77" s="174">
        <v>0</v>
      </c>
      <c r="AB77" s="174">
        <v>0</v>
      </c>
      <c r="AC77" s="174">
        <v>0</v>
      </c>
      <c r="AD77" s="174">
        <v>0</v>
      </c>
      <c r="AE77" s="174">
        <v>0</v>
      </c>
      <c r="AF77" s="174">
        <v>0</v>
      </c>
      <c r="AG77" s="174">
        <v>0</v>
      </c>
      <c r="AH77" s="174">
        <v>0</v>
      </c>
      <c r="AI77" s="174">
        <v>0</v>
      </c>
      <c r="AJ77" s="174">
        <v>0</v>
      </c>
      <c r="AK77" s="174">
        <v>3.0000000000000001E-5</v>
      </c>
      <c r="AL77" s="174">
        <v>4.9675324675324699E-5</v>
      </c>
      <c r="AM77" s="174">
        <v>4.9354838709677401E-5</v>
      </c>
      <c r="AN77" s="174">
        <v>5.8846153846153799E-5</v>
      </c>
      <c r="AO77" s="174">
        <v>5.84713375796178E-5</v>
      </c>
      <c r="AP77" s="174">
        <v>4.8417721518987298E-5</v>
      </c>
      <c r="AQ77" s="174">
        <v>5.7735849056603801E-5</v>
      </c>
      <c r="AR77" s="174">
        <v>9.5624999999999993E-5</v>
      </c>
      <c r="AS77" s="174">
        <v>8.5527950310559001E-5</v>
      </c>
      <c r="AT77" s="174">
        <v>6.6111111111111093E-5</v>
      </c>
      <c r="AU77" s="174">
        <v>8.4478527607361907E-5</v>
      </c>
      <c r="AV77" s="174">
        <v>7.4634146341463406E-5</v>
      </c>
      <c r="AW77" s="174">
        <v>5.5636363636363602E-5</v>
      </c>
      <c r="AX77" s="174">
        <v>5.5301204819277103E-5</v>
      </c>
      <c r="AY77" s="174">
        <v>3.2065868263473E-5</v>
      </c>
      <c r="AZ77" s="174">
        <v>3.7339285714285702E-5</v>
      </c>
      <c r="BA77" s="174">
        <v>3.7118343195266198E-5</v>
      </c>
      <c r="BB77" s="174">
        <v>3.6900000000000002E-5</v>
      </c>
      <c r="BC77" s="174">
        <v>9.3052631578947401E-5</v>
      </c>
      <c r="BD77" s="174">
        <v>9.3600983203605105E-5</v>
      </c>
      <c r="BE77" s="175">
        <v>9.3257142857142896E-5</v>
      </c>
      <c r="BF77" s="132">
        <v>-6.3956730233076797E-3</v>
      </c>
      <c r="BG77" s="132">
        <v>3.5381963973071903E-2</v>
      </c>
      <c r="BH77" s="132">
        <v>1.4998529054739101E-5</v>
      </c>
    </row>
    <row r="78" spans="1:60" s="125" customFormat="1">
      <c r="A78" s="133" t="s">
        <v>323</v>
      </c>
      <c r="B78" s="176">
        <v>0</v>
      </c>
      <c r="C78" s="176">
        <v>0</v>
      </c>
      <c r="D78" s="176">
        <v>0</v>
      </c>
      <c r="E78" s="176">
        <v>0</v>
      </c>
      <c r="F78" s="176">
        <v>0</v>
      </c>
      <c r="G78" s="176">
        <v>0</v>
      </c>
      <c r="H78" s="176">
        <v>0</v>
      </c>
      <c r="I78" s="176">
        <v>0</v>
      </c>
      <c r="J78" s="176">
        <v>0</v>
      </c>
      <c r="K78" s="176">
        <v>0</v>
      </c>
      <c r="L78" s="176">
        <v>0</v>
      </c>
      <c r="M78" s="176">
        <v>0</v>
      </c>
      <c r="N78" s="176">
        <v>0</v>
      </c>
      <c r="O78" s="176">
        <v>0</v>
      </c>
      <c r="P78" s="176">
        <v>0</v>
      </c>
      <c r="Q78" s="176">
        <v>0</v>
      </c>
      <c r="R78" s="176">
        <v>0</v>
      </c>
      <c r="S78" s="176">
        <v>0</v>
      </c>
      <c r="T78" s="176">
        <v>0</v>
      </c>
      <c r="U78" s="176">
        <v>0</v>
      </c>
      <c r="V78" s="176">
        <v>0</v>
      </c>
      <c r="W78" s="176">
        <v>0</v>
      </c>
      <c r="X78" s="176">
        <v>0</v>
      </c>
      <c r="Y78" s="176">
        <v>0</v>
      </c>
      <c r="Z78" s="176">
        <v>0</v>
      </c>
      <c r="AA78" s="176">
        <v>0</v>
      </c>
      <c r="AB78" s="176">
        <v>0</v>
      </c>
      <c r="AC78" s="176">
        <v>0</v>
      </c>
      <c r="AD78" s="176">
        <v>0</v>
      </c>
      <c r="AE78" s="176">
        <v>0</v>
      </c>
      <c r="AF78" s="176">
        <v>0</v>
      </c>
      <c r="AG78" s="176">
        <v>0</v>
      </c>
      <c r="AH78" s="176">
        <v>0</v>
      </c>
      <c r="AI78" s="176">
        <v>0</v>
      </c>
      <c r="AJ78" s="176">
        <v>0</v>
      </c>
      <c r="AK78" s="176">
        <v>3.0000000000000001E-5</v>
      </c>
      <c r="AL78" s="176">
        <v>4.9675324675324699E-5</v>
      </c>
      <c r="AM78" s="176">
        <v>4.9354838709677401E-5</v>
      </c>
      <c r="AN78" s="176">
        <v>5.8846153846153799E-5</v>
      </c>
      <c r="AO78" s="176">
        <v>5.84713375796178E-5</v>
      </c>
      <c r="AP78" s="176">
        <v>4.8417721518987298E-5</v>
      </c>
      <c r="AQ78" s="176">
        <v>5.7735849056603801E-5</v>
      </c>
      <c r="AR78" s="176">
        <v>9.5624999999999993E-5</v>
      </c>
      <c r="AS78" s="176">
        <v>1.5204968944099401E-4</v>
      </c>
      <c r="AT78" s="176">
        <v>4.7883333333333301E-4</v>
      </c>
      <c r="AU78" s="176">
        <v>7.5279754601226896E-4</v>
      </c>
      <c r="AV78" s="176">
        <v>2.0323251219512201E-3</v>
      </c>
      <c r="AW78" s="176">
        <v>2.0348443636363598E-3</v>
      </c>
      <c r="AX78" s="176">
        <v>1.6889356626506001E-3</v>
      </c>
      <c r="AY78" s="176">
        <v>2.4593971257485E-3</v>
      </c>
      <c r="AZ78" s="176">
        <v>1.9256507142857099E-3</v>
      </c>
      <c r="BA78" s="176">
        <v>2.8739013017751499E-3</v>
      </c>
      <c r="BB78" s="176">
        <v>2.9041560000000002E-3</v>
      </c>
      <c r="BC78" s="176">
        <v>3.0178042105263102E-3</v>
      </c>
      <c r="BD78" s="176">
        <v>2.9710200081933601E-3</v>
      </c>
      <c r="BE78" s="176">
        <v>2.96010605714286E-3</v>
      </c>
      <c r="BF78" s="135">
        <v>-6.3956730233075696E-3</v>
      </c>
      <c r="BG78" s="135">
        <v>0.200251120541621</v>
      </c>
      <c r="BH78" s="135">
        <v>4.7607331023615998E-4</v>
      </c>
    </row>
    <row r="79" spans="1:60">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5"/>
      <c r="BF79" s="132"/>
      <c r="BG79" s="132"/>
      <c r="BH79" s="132"/>
    </row>
    <row r="80" spans="1:60">
      <c r="A80" s="136" t="s">
        <v>324</v>
      </c>
      <c r="B80" s="174">
        <v>0</v>
      </c>
      <c r="C80" s="174">
        <v>0</v>
      </c>
      <c r="D80" s="174">
        <v>0</v>
      </c>
      <c r="E80" s="174">
        <v>0</v>
      </c>
      <c r="F80" s="174">
        <v>0</v>
      </c>
      <c r="G80" s="174">
        <v>0</v>
      </c>
      <c r="H80" s="174">
        <v>0</v>
      </c>
      <c r="I80" s="174">
        <v>0</v>
      </c>
      <c r="J80" s="174">
        <v>0</v>
      </c>
      <c r="K80" s="174">
        <v>0</v>
      </c>
      <c r="L80" s="174">
        <v>0</v>
      </c>
      <c r="M80" s="174">
        <v>0</v>
      </c>
      <c r="N80" s="174">
        <v>0</v>
      </c>
      <c r="O80" s="174">
        <v>0</v>
      </c>
      <c r="P80" s="174">
        <v>0</v>
      </c>
      <c r="Q80" s="174">
        <v>0</v>
      </c>
      <c r="R80" s="174">
        <v>0</v>
      </c>
      <c r="S80" s="174">
        <v>0</v>
      </c>
      <c r="T80" s="174">
        <v>0</v>
      </c>
      <c r="U80" s="174">
        <v>0</v>
      </c>
      <c r="V80" s="174">
        <v>0</v>
      </c>
      <c r="W80" s="174">
        <v>0</v>
      </c>
      <c r="X80" s="174">
        <v>0</v>
      </c>
      <c r="Y80" s="174">
        <v>0</v>
      </c>
      <c r="Z80" s="174">
        <v>0</v>
      </c>
      <c r="AA80" s="174">
        <v>0</v>
      </c>
      <c r="AB80" s="174">
        <v>0</v>
      </c>
      <c r="AC80" s="174">
        <v>0</v>
      </c>
      <c r="AD80" s="174">
        <v>0</v>
      </c>
      <c r="AE80" s="174">
        <v>0</v>
      </c>
      <c r="AF80" s="174">
        <v>0</v>
      </c>
      <c r="AG80" s="174">
        <v>0</v>
      </c>
      <c r="AH80" s="174">
        <v>0</v>
      </c>
      <c r="AI80" s="174">
        <v>0</v>
      </c>
      <c r="AJ80" s="174">
        <v>0</v>
      </c>
      <c r="AK80" s="174">
        <v>0</v>
      </c>
      <c r="AL80" s="174">
        <v>0</v>
      </c>
      <c r="AM80" s="174">
        <v>0</v>
      </c>
      <c r="AN80" s="174">
        <v>0</v>
      </c>
      <c r="AO80" s="174">
        <v>0</v>
      </c>
      <c r="AP80" s="174">
        <v>0</v>
      </c>
      <c r="AQ80" s="174">
        <v>0</v>
      </c>
      <c r="AR80" s="174">
        <v>0</v>
      </c>
      <c r="AS80" s="174">
        <v>0</v>
      </c>
      <c r="AT80" s="174">
        <v>0</v>
      </c>
      <c r="AU80" s="174">
        <v>0</v>
      </c>
      <c r="AV80" s="174">
        <v>0</v>
      </c>
      <c r="AW80" s="174">
        <v>0</v>
      </c>
      <c r="AX80" s="174">
        <v>0</v>
      </c>
      <c r="AY80" s="174">
        <v>0</v>
      </c>
      <c r="AZ80" s="174">
        <v>0</v>
      </c>
      <c r="BA80" s="174">
        <v>0</v>
      </c>
      <c r="BB80" s="174">
        <v>0</v>
      </c>
      <c r="BC80" s="174">
        <v>0</v>
      </c>
      <c r="BD80" s="174">
        <v>0</v>
      </c>
      <c r="BE80" s="175">
        <v>0</v>
      </c>
      <c r="BF80" s="132">
        <v>0</v>
      </c>
      <c r="BG80" s="132">
        <v>0</v>
      </c>
      <c r="BH80" s="132">
        <v>0</v>
      </c>
    </row>
    <row r="81" spans="1:60">
      <c r="A81" s="136" t="s">
        <v>325</v>
      </c>
      <c r="B81" s="174">
        <v>0</v>
      </c>
      <c r="C81" s="174">
        <v>0</v>
      </c>
      <c r="D81" s="174">
        <v>0</v>
      </c>
      <c r="E81" s="174">
        <v>0</v>
      </c>
      <c r="F81" s="174">
        <v>0</v>
      </c>
      <c r="G81" s="174">
        <v>0</v>
      </c>
      <c r="H81" s="174">
        <v>0</v>
      </c>
      <c r="I81" s="174">
        <v>0</v>
      </c>
      <c r="J81" s="174">
        <v>0</v>
      </c>
      <c r="K81" s="174">
        <v>0</v>
      </c>
      <c r="L81" s="174">
        <v>0</v>
      </c>
      <c r="M81" s="174">
        <v>0</v>
      </c>
      <c r="N81" s="174">
        <v>0</v>
      </c>
      <c r="O81" s="174">
        <v>0</v>
      </c>
      <c r="P81" s="174">
        <v>0</v>
      </c>
      <c r="Q81" s="174">
        <v>0</v>
      </c>
      <c r="R81" s="174">
        <v>0</v>
      </c>
      <c r="S81" s="174">
        <v>0</v>
      </c>
      <c r="T81" s="174">
        <v>0</v>
      </c>
      <c r="U81" s="174">
        <v>0</v>
      </c>
      <c r="V81" s="174">
        <v>0</v>
      </c>
      <c r="W81" s="174">
        <v>0</v>
      </c>
      <c r="X81" s="174">
        <v>0</v>
      </c>
      <c r="Y81" s="174">
        <v>0</v>
      </c>
      <c r="Z81" s="174">
        <v>0</v>
      </c>
      <c r="AA81" s="174">
        <v>0</v>
      </c>
      <c r="AB81" s="174">
        <v>0</v>
      </c>
      <c r="AC81" s="174">
        <v>0</v>
      </c>
      <c r="AD81" s="174">
        <v>0</v>
      </c>
      <c r="AE81" s="174">
        <v>0</v>
      </c>
      <c r="AF81" s="174">
        <v>0</v>
      </c>
      <c r="AG81" s="174">
        <v>0</v>
      </c>
      <c r="AH81" s="174">
        <v>0</v>
      </c>
      <c r="AI81" s="174">
        <v>0</v>
      </c>
      <c r="AJ81" s="174">
        <v>0</v>
      </c>
      <c r="AK81" s="174">
        <v>0</v>
      </c>
      <c r="AL81" s="174">
        <v>0</v>
      </c>
      <c r="AM81" s="174">
        <v>0</v>
      </c>
      <c r="AN81" s="174">
        <v>0</v>
      </c>
      <c r="AO81" s="174">
        <v>0</v>
      </c>
      <c r="AP81" s="174">
        <v>0</v>
      </c>
      <c r="AQ81" s="174">
        <v>0</v>
      </c>
      <c r="AR81" s="174">
        <v>0</v>
      </c>
      <c r="AS81" s="174">
        <v>0</v>
      </c>
      <c r="AT81" s="174">
        <v>0</v>
      </c>
      <c r="AU81" s="174">
        <v>0</v>
      </c>
      <c r="AV81" s="174">
        <v>0</v>
      </c>
      <c r="AW81" s="174">
        <v>0</v>
      </c>
      <c r="AX81" s="174">
        <v>0</v>
      </c>
      <c r="AY81" s="174">
        <v>0</v>
      </c>
      <c r="AZ81" s="174">
        <v>0</v>
      </c>
      <c r="BA81" s="174">
        <v>0</v>
      </c>
      <c r="BB81" s="174">
        <v>0</v>
      </c>
      <c r="BC81" s="174">
        <v>0</v>
      </c>
      <c r="BD81" s="174">
        <v>0</v>
      </c>
      <c r="BE81" s="175">
        <v>0</v>
      </c>
      <c r="BF81" s="132">
        <v>0</v>
      </c>
      <c r="BG81" s="132">
        <v>0</v>
      </c>
      <c r="BH81" s="132">
        <v>0</v>
      </c>
    </row>
    <row r="82" spans="1:60">
      <c r="A82" s="136" t="s">
        <v>326</v>
      </c>
      <c r="B82" s="174">
        <v>0</v>
      </c>
      <c r="C82" s="174">
        <v>0</v>
      </c>
      <c r="D82" s="174">
        <v>0</v>
      </c>
      <c r="E82" s="174">
        <v>0</v>
      </c>
      <c r="F82" s="174">
        <v>0</v>
      </c>
      <c r="G82" s="174">
        <v>0</v>
      </c>
      <c r="H82" s="174">
        <v>0</v>
      </c>
      <c r="I82" s="174">
        <v>0</v>
      </c>
      <c r="J82" s="174">
        <v>0</v>
      </c>
      <c r="K82" s="174">
        <v>0</v>
      </c>
      <c r="L82" s="174">
        <v>0</v>
      </c>
      <c r="M82" s="174">
        <v>0</v>
      </c>
      <c r="N82" s="174">
        <v>0</v>
      </c>
      <c r="O82" s="174">
        <v>0</v>
      </c>
      <c r="P82" s="174">
        <v>0</v>
      </c>
      <c r="Q82" s="174">
        <v>0</v>
      </c>
      <c r="R82" s="174">
        <v>0</v>
      </c>
      <c r="S82" s="174">
        <v>0</v>
      </c>
      <c r="T82" s="174">
        <v>0</v>
      </c>
      <c r="U82" s="174">
        <v>0</v>
      </c>
      <c r="V82" s="174">
        <v>0</v>
      </c>
      <c r="W82" s="174">
        <v>0</v>
      </c>
      <c r="X82" s="174">
        <v>0</v>
      </c>
      <c r="Y82" s="174">
        <v>0</v>
      </c>
      <c r="Z82" s="174">
        <v>0</v>
      </c>
      <c r="AA82" s="174">
        <v>0</v>
      </c>
      <c r="AB82" s="174">
        <v>0</v>
      </c>
      <c r="AC82" s="174">
        <v>0</v>
      </c>
      <c r="AD82" s="174">
        <v>0</v>
      </c>
      <c r="AE82" s="174">
        <v>0</v>
      </c>
      <c r="AF82" s="174">
        <v>0</v>
      </c>
      <c r="AG82" s="174">
        <v>0</v>
      </c>
      <c r="AH82" s="174">
        <v>0</v>
      </c>
      <c r="AI82" s="174">
        <v>0</v>
      </c>
      <c r="AJ82" s="174">
        <v>0</v>
      </c>
      <c r="AK82" s="174">
        <v>0</v>
      </c>
      <c r="AL82" s="174">
        <v>0</v>
      </c>
      <c r="AM82" s="174">
        <v>0</v>
      </c>
      <c r="AN82" s="174">
        <v>0</v>
      </c>
      <c r="AO82" s="174">
        <v>0</v>
      </c>
      <c r="AP82" s="174">
        <v>0</v>
      </c>
      <c r="AQ82" s="174">
        <v>0</v>
      </c>
      <c r="AR82" s="174">
        <v>0</v>
      </c>
      <c r="AS82" s="174">
        <v>0</v>
      </c>
      <c r="AT82" s="174">
        <v>0</v>
      </c>
      <c r="AU82" s="174">
        <v>0</v>
      </c>
      <c r="AV82" s="174">
        <v>0</v>
      </c>
      <c r="AW82" s="174">
        <v>0</v>
      </c>
      <c r="AX82" s="174">
        <v>0</v>
      </c>
      <c r="AY82" s="174">
        <v>0</v>
      </c>
      <c r="AZ82" s="174">
        <v>0</v>
      </c>
      <c r="BA82" s="174">
        <v>0</v>
      </c>
      <c r="BB82" s="174">
        <v>0</v>
      </c>
      <c r="BC82" s="174">
        <v>0</v>
      </c>
      <c r="BD82" s="174">
        <v>0</v>
      </c>
      <c r="BE82" s="175">
        <v>0</v>
      </c>
      <c r="BF82" s="132">
        <v>0</v>
      </c>
      <c r="BG82" s="132">
        <v>0</v>
      </c>
      <c r="BH82" s="132">
        <v>0</v>
      </c>
    </row>
    <row r="83" spans="1:60">
      <c r="A83" s="136" t="s">
        <v>327</v>
      </c>
      <c r="B83" s="174">
        <v>0</v>
      </c>
      <c r="C83" s="174">
        <v>0</v>
      </c>
      <c r="D83" s="174">
        <v>0</v>
      </c>
      <c r="E83" s="174">
        <v>0</v>
      </c>
      <c r="F83" s="174">
        <v>0</v>
      </c>
      <c r="G83" s="174">
        <v>0</v>
      </c>
      <c r="H83" s="174">
        <v>0</v>
      </c>
      <c r="I83" s="174">
        <v>0</v>
      </c>
      <c r="J83" s="174">
        <v>0</v>
      </c>
      <c r="K83" s="174">
        <v>0</v>
      </c>
      <c r="L83" s="174">
        <v>0</v>
      </c>
      <c r="M83" s="174">
        <v>0</v>
      </c>
      <c r="N83" s="174">
        <v>0</v>
      </c>
      <c r="O83" s="174">
        <v>0</v>
      </c>
      <c r="P83" s="174">
        <v>0</v>
      </c>
      <c r="Q83" s="174">
        <v>0</v>
      </c>
      <c r="R83" s="174">
        <v>0</v>
      </c>
      <c r="S83" s="174">
        <v>0</v>
      </c>
      <c r="T83" s="174">
        <v>0</v>
      </c>
      <c r="U83" s="174">
        <v>0</v>
      </c>
      <c r="V83" s="174">
        <v>0</v>
      </c>
      <c r="W83" s="174">
        <v>0</v>
      </c>
      <c r="X83" s="174">
        <v>0</v>
      </c>
      <c r="Y83" s="174">
        <v>0</v>
      </c>
      <c r="Z83" s="174">
        <v>0</v>
      </c>
      <c r="AA83" s="174">
        <v>0</v>
      </c>
      <c r="AB83" s="174">
        <v>0</v>
      </c>
      <c r="AC83" s="174">
        <v>0</v>
      </c>
      <c r="AD83" s="174">
        <v>0</v>
      </c>
      <c r="AE83" s="174">
        <v>0</v>
      </c>
      <c r="AF83" s="174">
        <v>0</v>
      </c>
      <c r="AG83" s="174">
        <v>5.9999999999999995E-4</v>
      </c>
      <c r="AH83" s="174">
        <v>1.4599999999999999E-3</v>
      </c>
      <c r="AI83" s="174">
        <v>2.31E-3</v>
      </c>
      <c r="AJ83" s="174">
        <v>1.97E-3</v>
      </c>
      <c r="AK83" s="174">
        <v>4.7749999999999997E-3</v>
      </c>
      <c r="AL83" s="174">
        <v>4.2035259740259697E-3</v>
      </c>
      <c r="AM83" s="174">
        <v>4.5436064516129002E-3</v>
      </c>
      <c r="AN83" s="174">
        <v>4.0054615384615402E-3</v>
      </c>
      <c r="AO83" s="174">
        <v>3.7217006369426701E-3</v>
      </c>
      <c r="AP83" s="174">
        <v>4.1184113924050596E-3</v>
      </c>
      <c r="AQ83" s="174">
        <v>3.90198113207547E-3</v>
      </c>
      <c r="AR83" s="174">
        <v>4.1166562499999997E-3</v>
      </c>
      <c r="AS83" s="174">
        <v>4.3343664596273302E-3</v>
      </c>
      <c r="AT83" s="174">
        <v>4.2414999999999996E-3</v>
      </c>
      <c r="AU83" s="174">
        <v>3.7198711656441698E-3</v>
      </c>
      <c r="AV83" s="174">
        <v>3.8436585365853601E-3</v>
      </c>
      <c r="AW83" s="174">
        <v>3.9186545454545398E-3</v>
      </c>
      <c r="AX83" s="174">
        <v>4.4028975903614397E-3</v>
      </c>
      <c r="AY83" s="174">
        <v>3.9587604790419098E-3</v>
      </c>
      <c r="AZ83" s="174">
        <v>3.8058749999999998E-3</v>
      </c>
      <c r="BA83" s="174">
        <v>3.9589881656804703E-3</v>
      </c>
      <c r="BB83" s="174">
        <v>4.3494128817345504E-3</v>
      </c>
      <c r="BC83" s="174">
        <v>3.8406459940860901E-3</v>
      </c>
      <c r="BD83" s="174">
        <v>3.82648548038401E-3</v>
      </c>
      <c r="BE83" s="175">
        <v>3.8124290031091301E-3</v>
      </c>
      <c r="BF83" s="132">
        <v>-6.3956730233075696E-3</v>
      </c>
      <c r="BG83" s="132">
        <v>-1.02441899065765E-2</v>
      </c>
      <c r="BH83" s="132">
        <v>6.1315225215355102E-4</v>
      </c>
    </row>
    <row r="84" spans="1:60">
      <c r="A84" s="136" t="s">
        <v>328</v>
      </c>
      <c r="B84" s="174">
        <v>0</v>
      </c>
      <c r="C84" s="174">
        <v>0</v>
      </c>
      <c r="D84" s="174">
        <v>0</v>
      </c>
      <c r="E84" s="174">
        <v>0</v>
      </c>
      <c r="F84" s="174">
        <v>0</v>
      </c>
      <c r="G84" s="174">
        <v>0</v>
      </c>
      <c r="H84" s="174">
        <v>1.2600000000000001E-3</v>
      </c>
      <c r="I84" s="174">
        <v>1.2700000000000001E-3</v>
      </c>
      <c r="J84" s="174">
        <v>1.32E-3</v>
      </c>
      <c r="K84" s="174">
        <v>1.3600000000000001E-3</v>
      </c>
      <c r="L84" s="174">
        <v>1.33E-3</v>
      </c>
      <c r="M84" s="174">
        <v>1.4599999999999999E-3</v>
      </c>
      <c r="N84" s="174">
        <v>1.49E-3</v>
      </c>
      <c r="O84" s="174">
        <v>1.5499999999999999E-3</v>
      </c>
      <c r="P84" s="174">
        <v>1.6100000000000001E-3</v>
      </c>
      <c r="Q84" s="174">
        <v>1.67E-3</v>
      </c>
      <c r="R84" s="174">
        <v>1.7700000000000001E-3</v>
      </c>
      <c r="S84" s="174">
        <v>1.9499999999999999E-3</v>
      </c>
      <c r="T84" s="174">
        <v>1.89E-3</v>
      </c>
      <c r="U84" s="174">
        <v>1.92E-3</v>
      </c>
      <c r="V84" s="174">
        <v>2.2699999999999999E-3</v>
      </c>
      <c r="W84" s="174">
        <v>6.1700000000000001E-3</v>
      </c>
      <c r="X84" s="174">
        <v>6.1500000000000001E-3</v>
      </c>
      <c r="Y84" s="174">
        <v>5.8300000000000001E-3</v>
      </c>
      <c r="Z84" s="174">
        <v>5.7400000000000003E-3</v>
      </c>
      <c r="AA84" s="174">
        <v>7.1300000000000001E-3</v>
      </c>
      <c r="AB84" s="174">
        <v>7.1599999999999997E-3</v>
      </c>
      <c r="AC84" s="174">
        <v>7.0899999999999999E-3</v>
      </c>
      <c r="AD84" s="174">
        <v>6.9800000000000001E-3</v>
      </c>
      <c r="AE84" s="174">
        <v>5.8599999999999998E-3</v>
      </c>
      <c r="AF84" s="174">
        <v>7.3000000000000001E-3</v>
      </c>
      <c r="AG84" s="174">
        <v>8.9409308791103502E-3</v>
      </c>
      <c r="AH84" s="174">
        <v>9.1209308791103498E-3</v>
      </c>
      <c r="AI84" s="174">
        <v>1.14650196529575E-2</v>
      </c>
      <c r="AJ84" s="174">
        <v>1.1321861758220701E-2</v>
      </c>
      <c r="AK84" s="174">
        <v>1.49976315789474E-2</v>
      </c>
      <c r="AL84" s="174">
        <v>1.5852912508544099E-2</v>
      </c>
      <c r="AM84" s="174">
        <v>1.4694909677419399E-2</v>
      </c>
      <c r="AN84" s="174">
        <v>1.8603230769230799E-2</v>
      </c>
      <c r="AO84" s="174">
        <v>2.1266025477707E-2</v>
      </c>
      <c r="AP84" s="174">
        <v>2.0851575949367099E-2</v>
      </c>
      <c r="AQ84" s="174">
        <v>2.20665452830189E-2</v>
      </c>
      <c r="AR84" s="174">
        <v>2.1090571874999998E-2</v>
      </c>
      <c r="AS84" s="174">
        <v>2.20645196273292E-2</v>
      </c>
      <c r="AT84" s="174">
        <v>2.5299042905555499E-2</v>
      </c>
      <c r="AU84" s="174">
        <v>2.7563861091533699E-2</v>
      </c>
      <c r="AV84" s="174">
        <v>2.74164488709146E-2</v>
      </c>
      <c r="AW84" s="174">
        <v>2.8649480538545401E-2</v>
      </c>
      <c r="AX84" s="174">
        <v>3.10716079834337E-2</v>
      </c>
      <c r="AY84" s="174">
        <v>4.1616165166706597E-2</v>
      </c>
      <c r="AZ84" s="174">
        <v>5.6527604081250002E-2</v>
      </c>
      <c r="BA84" s="174">
        <v>5.68670809053195E-2</v>
      </c>
      <c r="BB84" s="174">
        <v>5.8756751028136801E-2</v>
      </c>
      <c r="BC84" s="174">
        <v>6.3936555401265402E-2</v>
      </c>
      <c r="BD84" s="174">
        <v>6.4861571871579607E-2</v>
      </c>
      <c r="BE84" s="175">
        <v>6.3213710892628103E-2</v>
      </c>
      <c r="BF84" s="132">
        <v>-2.8068638848897199E-2</v>
      </c>
      <c r="BG84" s="132">
        <v>9.8723308396267098E-2</v>
      </c>
      <c r="BH84" s="132">
        <v>1.0166649442963799E-2</v>
      </c>
    </row>
    <row r="85" spans="1:60">
      <c r="A85" s="136" t="s">
        <v>329</v>
      </c>
      <c r="B85" s="174">
        <v>0</v>
      </c>
      <c r="C85" s="174">
        <v>0</v>
      </c>
      <c r="D85" s="174">
        <v>0</v>
      </c>
      <c r="E85" s="174">
        <v>0</v>
      </c>
      <c r="F85" s="174">
        <v>0</v>
      </c>
      <c r="G85" s="174">
        <v>0</v>
      </c>
      <c r="H85" s="174">
        <v>0</v>
      </c>
      <c r="I85" s="174">
        <v>0</v>
      </c>
      <c r="J85" s="174">
        <v>0</v>
      </c>
      <c r="K85" s="174">
        <v>0</v>
      </c>
      <c r="L85" s="174">
        <v>0</v>
      </c>
      <c r="M85" s="174">
        <v>0</v>
      </c>
      <c r="N85" s="174">
        <v>0</v>
      </c>
      <c r="O85" s="174">
        <v>0</v>
      </c>
      <c r="P85" s="174">
        <v>0</v>
      </c>
      <c r="Q85" s="174">
        <v>0</v>
      </c>
      <c r="R85" s="174">
        <v>0</v>
      </c>
      <c r="S85" s="174">
        <v>0</v>
      </c>
      <c r="T85" s="174">
        <v>0</v>
      </c>
      <c r="U85" s="174">
        <v>0</v>
      </c>
      <c r="V85" s="174">
        <v>0</v>
      </c>
      <c r="W85" s="174">
        <v>0</v>
      </c>
      <c r="X85" s="174">
        <v>0</v>
      </c>
      <c r="Y85" s="174">
        <v>0</v>
      </c>
      <c r="Z85" s="174">
        <v>0</v>
      </c>
      <c r="AA85" s="174">
        <v>3.0000000000000001E-5</v>
      </c>
      <c r="AB85" s="174">
        <v>8.0000000000000007E-5</v>
      </c>
      <c r="AC85" s="174">
        <v>8.0000000000000007E-5</v>
      </c>
      <c r="AD85" s="174">
        <v>8.0000000000000007E-5</v>
      </c>
      <c r="AE85" s="174">
        <v>9.0000000000000006E-5</v>
      </c>
      <c r="AF85" s="174">
        <v>9.0000000000000006E-5</v>
      </c>
      <c r="AG85" s="174">
        <v>6.9999999999999994E-5</v>
      </c>
      <c r="AH85" s="174">
        <v>6.9999999999999994E-5</v>
      </c>
      <c r="AI85" s="174">
        <v>6.9999999999999994E-5</v>
      </c>
      <c r="AJ85" s="174">
        <v>6.9999999999999994E-5</v>
      </c>
      <c r="AK85" s="174">
        <v>6.9999999999999994E-5</v>
      </c>
      <c r="AL85" s="174">
        <v>6.9545454545454606E-5</v>
      </c>
      <c r="AM85" s="174">
        <v>6.9096774193548398E-5</v>
      </c>
      <c r="AN85" s="174">
        <v>6.8653846153846095E-5</v>
      </c>
      <c r="AO85" s="174">
        <v>6.8216560509554093E-5</v>
      </c>
      <c r="AP85" s="174">
        <v>7.7468354430379696E-5</v>
      </c>
      <c r="AQ85" s="174">
        <v>6.2547169811320701E-3</v>
      </c>
      <c r="AR85" s="174">
        <v>8.0325000000000004E-4</v>
      </c>
      <c r="AS85" s="174">
        <v>8.0776397515527898E-4</v>
      </c>
      <c r="AT85" s="174">
        <v>7.4611111111111102E-4</v>
      </c>
      <c r="AU85" s="174">
        <v>6.2889570552147195E-4</v>
      </c>
      <c r="AV85" s="174">
        <v>6.5304878048780398E-4</v>
      </c>
      <c r="AW85" s="174">
        <v>6.7690909090909E-4</v>
      </c>
      <c r="AX85" s="174">
        <v>7.1891566265060202E-4</v>
      </c>
      <c r="AY85" s="174">
        <v>7.5125748502994001E-4</v>
      </c>
      <c r="AZ85" s="174">
        <v>4.0982142857142801E-4</v>
      </c>
      <c r="BA85" s="174">
        <v>4.3455621301775101E-4</v>
      </c>
      <c r="BB85" s="174">
        <v>4.4078399732208298E-4</v>
      </c>
      <c r="BC85" s="174">
        <v>4.5293368291352898E-4</v>
      </c>
      <c r="BD85" s="174">
        <v>4.5126371030139402E-4</v>
      </c>
      <c r="BE85" s="175">
        <v>4.4960600687579699E-4</v>
      </c>
      <c r="BF85" s="132">
        <v>-6.3956730233074603E-3</v>
      </c>
      <c r="BG85" s="132">
        <v>-4.9039035383584499E-2</v>
      </c>
      <c r="BH85" s="132">
        <v>7.2310051012841999E-5</v>
      </c>
    </row>
    <row r="86" spans="1:60">
      <c r="A86" s="136" t="s">
        <v>330</v>
      </c>
      <c r="B86" s="174">
        <v>0</v>
      </c>
      <c r="C86" s="174">
        <v>0</v>
      </c>
      <c r="D86" s="174">
        <v>0</v>
      </c>
      <c r="E86" s="174">
        <v>0</v>
      </c>
      <c r="F86" s="174">
        <v>0</v>
      </c>
      <c r="G86" s="174">
        <v>0</v>
      </c>
      <c r="H86" s="174">
        <v>3.8000000000000002E-4</v>
      </c>
      <c r="I86" s="174">
        <v>3.8000000000000002E-4</v>
      </c>
      <c r="J86" s="174">
        <v>3.8000000000000002E-4</v>
      </c>
      <c r="K86" s="174">
        <v>3.8999999999999999E-4</v>
      </c>
      <c r="L86" s="174">
        <v>3.8999999999999999E-4</v>
      </c>
      <c r="M86" s="174">
        <v>3.8999999999999999E-4</v>
      </c>
      <c r="N86" s="174">
        <v>4.0000000000000002E-4</v>
      </c>
      <c r="O86" s="174">
        <v>4.0000000000000002E-4</v>
      </c>
      <c r="P86" s="174">
        <v>4.0000000000000002E-4</v>
      </c>
      <c r="Q86" s="174">
        <v>4.0000000000000002E-4</v>
      </c>
      <c r="R86" s="174">
        <v>4.0999999999999999E-4</v>
      </c>
      <c r="S86" s="174">
        <v>4.0999999999999999E-4</v>
      </c>
      <c r="T86" s="174">
        <v>4.0999999999999999E-4</v>
      </c>
      <c r="U86" s="174">
        <v>4.2000000000000002E-4</v>
      </c>
      <c r="V86" s="174">
        <v>4.2000000000000002E-4</v>
      </c>
      <c r="W86" s="174">
        <v>4.2000000000000002E-4</v>
      </c>
      <c r="X86" s="174">
        <v>4.2999999999999999E-4</v>
      </c>
      <c r="Y86" s="174">
        <v>4.2999999999999999E-4</v>
      </c>
      <c r="Z86" s="174">
        <v>4.2999999999999999E-4</v>
      </c>
      <c r="AA86" s="174">
        <v>9.2000000000000003E-4</v>
      </c>
      <c r="AB86" s="174">
        <v>1E-3</v>
      </c>
      <c r="AC86" s="174">
        <v>1.0499999999999999E-3</v>
      </c>
      <c r="AD86" s="174">
        <v>1.09E-3</v>
      </c>
      <c r="AE86" s="174">
        <v>1.1299999999999999E-3</v>
      </c>
      <c r="AF86" s="174">
        <v>1.14E-3</v>
      </c>
      <c r="AG86" s="174">
        <v>1.2700000000000001E-3</v>
      </c>
      <c r="AH86" s="174">
        <v>1.2800000000000001E-3</v>
      </c>
      <c r="AI86" s="174">
        <v>1.33E-3</v>
      </c>
      <c r="AJ86" s="174">
        <v>1.3799999999999999E-3</v>
      </c>
      <c r="AK86" s="174">
        <v>1.5499999999999999E-3</v>
      </c>
      <c r="AL86" s="174">
        <v>1.6392857142857101E-3</v>
      </c>
      <c r="AM86" s="174">
        <v>1.7274193548387101E-3</v>
      </c>
      <c r="AN86" s="174">
        <v>1.5986538461538499E-3</v>
      </c>
      <c r="AO86" s="174">
        <v>2.4533553372522799E-3</v>
      </c>
      <c r="AP86" s="174">
        <v>2.5551910994324502E-3</v>
      </c>
      <c r="AQ86" s="174">
        <v>2.6088403766560101E-3</v>
      </c>
      <c r="AR86" s="174">
        <v>2.5550836286544801E-3</v>
      </c>
      <c r="AS86" s="174">
        <v>2.4895636019499402E-3</v>
      </c>
      <c r="AT86" s="174">
        <v>2.1816666666666699E-3</v>
      </c>
      <c r="AU86" s="174">
        <v>2.3265808362902302E-3</v>
      </c>
      <c r="AV86" s="174">
        <v>2.3323170731707299E-3</v>
      </c>
      <c r="AW86" s="174">
        <v>1.9943288893266098E-3</v>
      </c>
      <c r="AX86" s="174">
        <v>2.1026087207104802E-3</v>
      </c>
      <c r="AY86" s="174">
        <v>2.1743654792465801E-3</v>
      </c>
      <c r="AZ86" s="174">
        <v>2.7213564606223799E-3</v>
      </c>
      <c r="BA86" s="174">
        <v>2.63821871695434E-3</v>
      </c>
      <c r="BB86" s="174">
        <v>3.3341439083862299E-3</v>
      </c>
      <c r="BC86" s="174">
        <v>2.42118760146492E-3</v>
      </c>
      <c r="BD86" s="174">
        <v>2.4120823624591099E-3</v>
      </c>
      <c r="BE86" s="175">
        <v>2.40606883532332E-3</v>
      </c>
      <c r="BF86" s="132">
        <v>-5.2185140516599598E-3</v>
      </c>
      <c r="BG86" s="132">
        <v>1.00907026798323E-2</v>
      </c>
      <c r="BH86" s="132">
        <v>3.8696760621950699E-4</v>
      </c>
    </row>
    <row r="87" spans="1:60">
      <c r="A87" s="136" t="s">
        <v>331</v>
      </c>
      <c r="B87" s="174">
        <v>0</v>
      </c>
      <c r="C87" s="174">
        <v>0</v>
      </c>
      <c r="D87" s="174">
        <v>0</v>
      </c>
      <c r="E87" s="174">
        <v>0</v>
      </c>
      <c r="F87" s="174">
        <v>0</v>
      </c>
      <c r="G87" s="174">
        <v>0</v>
      </c>
      <c r="H87" s="174">
        <v>0</v>
      </c>
      <c r="I87" s="174">
        <v>0</v>
      </c>
      <c r="J87" s="174">
        <v>0</v>
      </c>
      <c r="K87" s="174">
        <v>0</v>
      </c>
      <c r="L87" s="174">
        <v>0</v>
      </c>
      <c r="M87" s="174">
        <v>0</v>
      </c>
      <c r="N87" s="174">
        <v>0</v>
      </c>
      <c r="O87" s="174">
        <v>0</v>
      </c>
      <c r="P87" s="174">
        <v>0</v>
      </c>
      <c r="Q87" s="174">
        <v>0</v>
      </c>
      <c r="R87" s="174">
        <v>0</v>
      </c>
      <c r="S87" s="174">
        <v>0</v>
      </c>
      <c r="T87" s="174">
        <v>0</v>
      </c>
      <c r="U87" s="174">
        <v>0</v>
      </c>
      <c r="V87" s="174">
        <v>0</v>
      </c>
      <c r="W87" s="174">
        <v>0</v>
      </c>
      <c r="X87" s="174">
        <v>0</v>
      </c>
      <c r="Y87" s="174">
        <v>0</v>
      </c>
      <c r="Z87" s="174">
        <v>0</v>
      </c>
      <c r="AA87" s="174">
        <v>0</v>
      </c>
      <c r="AB87" s="174">
        <v>0</v>
      </c>
      <c r="AC87" s="174">
        <v>0</v>
      </c>
      <c r="AD87" s="174">
        <v>0</v>
      </c>
      <c r="AE87" s="174">
        <v>0</v>
      </c>
      <c r="AF87" s="174">
        <v>0</v>
      </c>
      <c r="AG87" s="174">
        <v>0</v>
      </c>
      <c r="AH87" s="174">
        <v>0</v>
      </c>
      <c r="AI87" s="174">
        <v>0</v>
      </c>
      <c r="AJ87" s="174">
        <v>0</v>
      </c>
      <c r="AK87" s="174">
        <v>0</v>
      </c>
      <c r="AL87" s="174">
        <v>0</v>
      </c>
      <c r="AM87" s="174">
        <v>0</v>
      </c>
      <c r="AN87" s="174">
        <v>0</v>
      </c>
      <c r="AO87" s="174">
        <v>0</v>
      </c>
      <c r="AP87" s="174">
        <v>0</v>
      </c>
      <c r="AQ87" s="174">
        <v>0</v>
      </c>
      <c r="AR87" s="174">
        <v>0</v>
      </c>
      <c r="AS87" s="174">
        <v>0</v>
      </c>
      <c r="AT87" s="174">
        <v>0</v>
      </c>
      <c r="AU87" s="174">
        <v>0</v>
      </c>
      <c r="AV87" s="174">
        <v>0</v>
      </c>
      <c r="AW87" s="174">
        <v>0</v>
      </c>
      <c r="AX87" s="174">
        <v>0</v>
      </c>
      <c r="AY87" s="174">
        <v>0</v>
      </c>
      <c r="AZ87" s="174">
        <v>0</v>
      </c>
      <c r="BA87" s="174">
        <v>0</v>
      </c>
      <c r="BB87" s="174">
        <v>0</v>
      </c>
      <c r="BC87" s="174">
        <v>0</v>
      </c>
      <c r="BD87" s="174">
        <v>0</v>
      </c>
      <c r="BE87" s="175">
        <v>0</v>
      </c>
      <c r="BF87" s="132" t="s">
        <v>273</v>
      </c>
      <c r="BG87" s="132" t="s">
        <v>273</v>
      </c>
      <c r="BH87" s="132">
        <v>0</v>
      </c>
    </row>
    <row r="88" spans="1:60">
      <c r="A88" s="136" t="s">
        <v>332</v>
      </c>
      <c r="B88" s="174">
        <v>0</v>
      </c>
      <c r="C88" s="174">
        <v>0</v>
      </c>
      <c r="D88" s="174">
        <v>0</v>
      </c>
      <c r="E88" s="174">
        <v>0</v>
      </c>
      <c r="F88" s="174">
        <v>0</v>
      </c>
      <c r="G88" s="174">
        <v>0</v>
      </c>
      <c r="H88" s="174">
        <v>0</v>
      </c>
      <c r="I88" s="174">
        <v>0</v>
      </c>
      <c r="J88" s="174">
        <v>0</v>
      </c>
      <c r="K88" s="174">
        <v>0</v>
      </c>
      <c r="L88" s="174">
        <v>0</v>
      </c>
      <c r="M88" s="174">
        <v>0</v>
      </c>
      <c r="N88" s="174">
        <v>0</v>
      </c>
      <c r="O88" s="174">
        <v>0</v>
      </c>
      <c r="P88" s="174">
        <v>0</v>
      </c>
      <c r="Q88" s="174">
        <v>0</v>
      </c>
      <c r="R88" s="174">
        <v>0</v>
      </c>
      <c r="S88" s="174">
        <v>0</v>
      </c>
      <c r="T88" s="174">
        <v>0</v>
      </c>
      <c r="U88" s="174">
        <v>0</v>
      </c>
      <c r="V88" s="174">
        <v>0</v>
      </c>
      <c r="W88" s="174">
        <v>0</v>
      </c>
      <c r="X88" s="174">
        <v>0</v>
      </c>
      <c r="Y88" s="174">
        <v>0</v>
      </c>
      <c r="Z88" s="174">
        <v>0</v>
      </c>
      <c r="AA88" s="174">
        <v>0</v>
      </c>
      <c r="AB88" s="174">
        <v>0</v>
      </c>
      <c r="AC88" s="174">
        <v>3.2250000088654998E-4</v>
      </c>
      <c r="AD88" s="174">
        <v>1.24700000043806E-3</v>
      </c>
      <c r="AE88" s="174">
        <v>1.2900000004172E-3</v>
      </c>
      <c r="AF88" s="174">
        <v>1.67700000022946E-3</v>
      </c>
      <c r="AG88" s="174">
        <v>1.7200000002086E-3</v>
      </c>
      <c r="AH88" s="174">
        <v>1.9554732030077301E-3</v>
      </c>
      <c r="AI88" s="174">
        <v>1.9704732030077299E-3</v>
      </c>
      <c r="AJ88" s="174">
        <v>2.21938623145586E-3</v>
      </c>
      <c r="AK88" s="174">
        <v>1.2979999999999999E-3</v>
      </c>
      <c r="AL88" s="174">
        <v>1.43661038961039E-3</v>
      </c>
      <c r="AM88" s="174">
        <v>1.53394838709677E-3</v>
      </c>
      <c r="AN88" s="174">
        <v>1.4436923076923101E-3</v>
      </c>
      <c r="AO88" s="174">
        <v>1.52025477707006E-3</v>
      </c>
      <c r="AP88" s="174">
        <v>1.5416202531645599E-3</v>
      </c>
      <c r="AQ88" s="174">
        <v>1.4491698113207501E-3</v>
      </c>
      <c r="AR88" s="174">
        <v>1.4802750000000001E-3</v>
      </c>
      <c r="AS88" s="174">
        <v>1.35419254658385E-3</v>
      </c>
      <c r="AT88" s="174">
        <v>1.17961111111111E-3</v>
      </c>
      <c r="AU88" s="174">
        <v>1.66798159509202E-3</v>
      </c>
      <c r="AV88" s="174">
        <v>2.4153475609756101E-3</v>
      </c>
      <c r="AW88" s="174">
        <v>2.6399454545454502E-3</v>
      </c>
      <c r="AX88" s="174">
        <v>2.5429337349397599E-3</v>
      </c>
      <c r="AY88" s="174">
        <v>2.08158035300491E-3</v>
      </c>
      <c r="AZ88" s="174">
        <v>2.0266480668259799E-3</v>
      </c>
      <c r="BA88" s="174">
        <v>2.02017567209201E-3</v>
      </c>
      <c r="BB88" s="174">
        <v>2.0028051483927398E-3</v>
      </c>
      <c r="BC88" s="174">
        <v>1.80349421052632E-3</v>
      </c>
      <c r="BD88" s="174">
        <v>1.7968447029905799E-3</v>
      </c>
      <c r="BE88" s="175">
        <v>1.7763975836734701E-3</v>
      </c>
      <c r="BF88" s="132">
        <v>-1.4080607292095201E-2</v>
      </c>
      <c r="BG88" s="132">
        <v>4.2982853891293998E-2</v>
      </c>
      <c r="BH88" s="132">
        <v>2.8569769516002499E-4</v>
      </c>
    </row>
    <row r="89" spans="1:60" s="125" customFormat="1">
      <c r="A89" s="133" t="s">
        <v>333</v>
      </c>
      <c r="B89" s="176">
        <v>0</v>
      </c>
      <c r="C89" s="176">
        <v>0</v>
      </c>
      <c r="D89" s="176">
        <v>0</v>
      </c>
      <c r="E89" s="176">
        <v>0</v>
      </c>
      <c r="F89" s="176">
        <v>0</v>
      </c>
      <c r="G89" s="176">
        <v>0</v>
      </c>
      <c r="H89" s="176">
        <v>1.64E-3</v>
      </c>
      <c r="I89" s="176">
        <v>1.65E-3</v>
      </c>
      <c r="J89" s="176">
        <v>1.6999999999999999E-3</v>
      </c>
      <c r="K89" s="176">
        <v>1.75E-3</v>
      </c>
      <c r="L89" s="176">
        <v>1.72E-3</v>
      </c>
      <c r="M89" s="176">
        <v>1.8500000000000001E-3</v>
      </c>
      <c r="N89" s="176">
        <v>1.89E-3</v>
      </c>
      <c r="O89" s="176">
        <v>1.9499999999999999E-3</v>
      </c>
      <c r="P89" s="176">
        <v>2.0100000000000001E-3</v>
      </c>
      <c r="Q89" s="176">
        <v>2.0699999999999998E-3</v>
      </c>
      <c r="R89" s="176">
        <v>2.1800000000000001E-3</v>
      </c>
      <c r="S89" s="176">
        <v>2.3600000000000001E-3</v>
      </c>
      <c r="T89" s="176">
        <v>2.3E-3</v>
      </c>
      <c r="U89" s="176">
        <v>2.3400000000000001E-3</v>
      </c>
      <c r="V89" s="176">
        <v>2.6900000000000001E-3</v>
      </c>
      <c r="W89" s="176">
        <v>6.5900000000000004E-3</v>
      </c>
      <c r="X89" s="176">
        <v>6.5799999999999999E-3</v>
      </c>
      <c r="Y89" s="176">
        <v>6.2599999999999999E-3</v>
      </c>
      <c r="Z89" s="176">
        <v>6.1700000000000001E-3</v>
      </c>
      <c r="AA89" s="176">
        <v>8.0800000000000004E-3</v>
      </c>
      <c r="AB89" s="176">
        <v>8.2400000000000008E-3</v>
      </c>
      <c r="AC89" s="176">
        <v>8.5425000008865493E-3</v>
      </c>
      <c r="AD89" s="176">
        <v>9.3970000004380601E-3</v>
      </c>
      <c r="AE89" s="176">
        <v>8.3700000004172E-3</v>
      </c>
      <c r="AF89" s="176">
        <v>1.02070000002295E-2</v>
      </c>
      <c r="AG89" s="176">
        <v>1.26009308793189E-2</v>
      </c>
      <c r="AH89" s="176">
        <v>1.38864040821181E-2</v>
      </c>
      <c r="AI89" s="176">
        <v>1.71454928559653E-2</v>
      </c>
      <c r="AJ89" s="176">
        <v>1.69612479896766E-2</v>
      </c>
      <c r="AK89" s="176">
        <v>2.26906315789474E-2</v>
      </c>
      <c r="AL89" s="176">
        <v>2.3201880041011601E-2</v>
      </c>
      <c r="AM89" s="176">
        <v>2.2568980645161298E-2</v>
      </c>
      <c r="AN89" s="176">
        <v>2.5719692307692301E-2</v>
      </c>
      <c r="AO89" s="176">
        <v>2.9029552789481598E-2</v>
      </c>
      <c r="AP89" s="176">
        <v>2.9144267048799501E-2</v>
      </c>
      <c r="AQ89" s="176">
        <v>3.6281253584203199E-2</v>
      </c>
      <c r="AR89" s="176">
        <v>3.0045836753654499E-2</v>
      </c>
      <c r="AS89" s="176">
        <v>3.1050406210645601E-2</v>
      </c>
      <c r="AT89" s="176">
        <v>3.3647931794444398E-2</v>
      </c>
      <c r="AU89" s="176">
        <v>3.5907190394081599E-2</v>
      </c>
      <c r="AV89" s="176">
        <v>3.6660820822134101E-2</v>
      </c>
      <c r="AW89" s="176">
        <v>3.7879318518781097E-2</v>
      </c>
      <c r="AX89" s="176">
        <v>4.0838963692095998E-2</v>
      </c>
      <c r="AY89" s="176">
        <v>5.0582128963029903E-2</v>
      </c>
      <c r="AZ89" s="176">
        <v>6.5491305037269701E-2</v>
      </c>
      <c r="BA89" s="176">
        <v>6.59190196730641E-2</v>
      </c>
      <c r="BB89" s="176">
        <v>6.8883896963972402E-2</v>
      </c>
      <c r="BC89" s="176">
        <v>7.2454816890256193E-2</v>
      </c>
      <c r="BD89" s="176">
        <v>7.3348248127714594E-2</v>
      </c>
      <c r="BE89" s="176">
        <v>7.1658212321609793E-2</v>
      </c>
      <c r="BF89" s="135">
        <v>-2.5710542781891901E-2</v>
      </c>
      <c r="BG89" s="135">
        <v>8.1043418379353402E-2</v>
      </c>
      <c r="BH89" s="135">
        <v>1.1524777047509699E-2</v>
      </c>
    </row>
    <row r="90" spans="1:60">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5"/>
      <c r="BF90" s="132"/>
      <c r="BG90" s="132"/>
      <c r="BH90" s="132"/>
    </row>
    <row r="91" spans="1:60">
      <c r="A91" s="136" t="s">
        <v>334</v>
      </c>
      <c r="B91" s="174">
        <v>2.96E-3</v>
      </c>
      <c r="C91" s="174">
        <v>2.8400000000000001E-3</v>
      </c>
      <c r="D91" s="174">
        <v>2.8999999999999998E-3</v>
      </c>
      <c r="E91" s="174">
        <v>2.82E-3</v>
      </c>
      <c r="F91" s="174">
        <v>2.81E-3</v>
      </c>
      <c r="G91" s="174">
        <v>2.6099999999999999E-3</v>
      </c>
      <c r="H91" s="174">
        <v>2.63E-3</v>
      </c>
      <c r="I91" s="174">
        <v>2.8E-3</v>
      </c>
      <c r="J91" s="174">
        <v>3.3800000000000002E-3</v>
      </c>
      <c r="K91" s="174">
        <v>4.2900000000000004E-3</v>
      </c>
      <c r="L91" s="174">
        <v>4.8900000000000002E-3</v>
      </c>
      <c r="M91" s="174">
        <v>4.8399999999999997E-3</v>
      </c>
      <c r="N91" s="174">
        <v>4.2900000000000004E-3</v>
      </c>
      <c r="O91" s="174">
        <v>4.0499999999999998E-3</v>
      </c>
      <c r="P91" s="174">
        <v>4.1799999999999997E-3</v>
      </c>
      <c r="Q91" s="174">
        <v>3.8500000000000001E-3</v>
      </c>
      <c r="R91" s="174">
        <v>4.0400000000000002E-3</v>
      </c>
      <c r="S91" s="174">
        <v>5.1599999999999997E-3</v>
      </c>
      <c r="T91" s="174">
        <v>4.3099999999999996E-3</v>
      </c>
      <c r="U91" s="174">
        <v>4.4099999999999999E-3</v>
      </c>
      <c r="V91" s="174">
        <v>4.5599999999999998E-3</v>
      </c>
      <c r="W91" s="174">
        <v>4.5999999999999999E-3</v>
      </c>
      <c r="X91" s="174">
        <v>4.7000000000000002E-3</v>
      </c>
      <c r="Y91" s="174">
        <v>7.3099999999999997E-3</v>
      </c>
      <c r="Z91" s="174">
        <v>8.0999999999999996E-3</v>
      </c>
      <c r="AA91" s="174">
        <v>7.5950000000000002E-3</v>
      </c>
      <c r="AB91" s="174">
        <v>7.195E-3</v>
      </c>
      <c r="AC91" s="174">
        <v>6.7000000000000002E-3</v>
      </c>
      <c r="AD91" s="174">
        <v>6.7000000000000002E-3</v>
      </c>
      <c r="AE91" s="174">
        <v>6.9649999999999998E-3</v>
      </c>
      <c r="AF91" s="174">
        <v>8.2550000000000002E-3</v>
      </c>
      <c r="AG91" s="174">
        <v>9.4649999999999995E-3</v>
      </c>
      <c r="AH91" s="174">
        <v>9.9699999999999997E-3</v>
      </c>
      <c r="AI91" s="174">
        <v>1.081E-2</v>
      </c>
      <c r="AJ91" s="174">
        <v>1.1335E-2</v>
      </c>
      <c r="AK91" s="174">
        <v>8.8950000000000001E-3</v>
      </c>
      <c r="AL91" s="174">
        <v>7.9232142857142904E-3</v>
      </c>
      <c r="AM91" s="174">
        <v>1.25045419354839E-2</v>
      </c>
      <c r="AN91" s="174">
        <v>1.6592653846153799E-2</v>
      </c>
      <c r="AO91" s="174">
        <v>2.7435238853503199E-2</v>
      </c>
      <c r="AP91" s="174">
        <v>3.7484999999999997E-2</v>
      </c>
      <c r="AQ91" s="174">
        <v>3.7841037735849001E-2</v>
      </c>
      <c r="AR91" s="174">
        <v>4.0879687499999998E-2</v>
      </c>
      <c r="AS91" s="174">
        <v>3.5124428571428501E-2</v>
      </c>
      <c r="AT91" s="174">
        <v>2.63197777777778E-2</v>
      </c>
      <c r="AU91" s="174">
        <v>2.2917616564417199E-2</v>
      </c>
      <c r="AV91" s="174">
        <v>2.40130701219512E-2</v>
      </c>
      <c r="AW91" s="174">
        <v>2.8725518181818201E-2</v>
      </c>
      <c r="AX91" s="174">
        <v>3.0707376506024099E-2</v>
      </c>
      <c r="AY91" s="174">
        <v>3.2490621916167597E-2</v>
      </c>
      <c r="AZ91" s="174">
        <v>3.3496636024953202E-2</v>
      </c>
      <c r="BA91" s="174">
        <v>3.2840797513403602E-2</v>
      </c>
      <c r="BB91" s="174">
        <v>3.2055154730652798E-2</v>
      </c>
      <c r="BC91" s="174">
        <v>3.2104490693030799E-2</v>
      </c>
      <c r="BD91" s="174">
        <v>3.09126267308725E-2</v>
      </c>
      <c r="BE91" s="175">
        <v>3.0290134365424E-2</v>
      </c>
      <c r="BF91" s="132">
        <v>-2.28143761948368E-2</v>
      </c>
      <c r="BG91" s="132">
        <v>1.62144573160845E-2</v>
      </c>
      <c r="BH91" s="132">
        <v>4.8715567133307998E-3</v>
      </c>
    </row>
    <row r="92" spans="1:60">
      <c r="A92" s="136" t="s">
        <v>335</v>
      </c>
      <c r="B92" s="174">
        <v>0</v>
      </c>
      <c r="C92" s="174">
        <v>0</v>
      </c>
      <c r="D92" s="174">
        <v>0</v>
      </c>
      <c r="E92" s="174">
        <v>0</v>
      </c>
      <c r="F92" s="174">
        <v>0</v>
      </c>
      <c r="G92" s="174">
        <v>0</v>
      </c>
      <c r="H92" s="174">
        <v>0</v>
      </c>
      <c r="I92" s="174">
        <v>0</v>
      </c>
      <c r="J92" s="174">
        <v>0</v>
      </c>
      <c r="K92" s="174">
        <v>0</v>
      </c>
      <c r="L92" s="174">
        <v>0</v>
      </c>
      <c r="M92" s="174">
        <v>0</v>
      </c>
      <c r="N92" s="174">
        <v>0</v>
      </c>
      <c r="O92" s="174">
        <v>0</v>
      </c>
      <c r="P92" s="174">
        <v>0</v>
      </c>
      <c r="Q92" s="174">
        <v>0</v>
      </c>
      <c r="R92" s="174">
        <v>0</v>
      </c>
      <c r="S92" s="174">
        <v>0</v>
      </c>
      <c r="T92" s="174">
        <v>0</v>
      </c>
      <c r="U92" s="174">
        <v>0</v>
      </c>
      <c r="V92" s="174">
        <v>0</v>
      </c>
      <c r="W92" s="174">
        <v>0</v>
      </c>
      <c r="X92" s="174">
        <v>0</v>
      </c>
      <c r="Y92" s="174">
        <v>0</v>
      </c>
      <c r="Z92" s="174">
        <v>0</v>
      </c>
      <c r="AA92" s="174">
        <v>0</v>
      </c>
      <c r="AB92" s="174">
        <v>0</v>
      </c>
      <c r="AC92" s="174">
        <v>0</v>
      </c>
      <c r="AD92" s="174">
        <v>0</v>
      </c>
      <c r="AE92" s="174">
        <v>0</v>
      </c>
      <c r="AF92" s="174">
        <v>0</v>
      </c>
      <c r="AG92" s="174">
        <v>0</v>
      </c>
      <c r="AH92" s="174">
        <v>0</v>
      </c>
      <c r="AI92" s="174">
        <v>0</v>
      </c>
      <c r="AJ92" s="174">
        <v>0</v>
      </c>
      <c r="AK92" s="174">
        <v>0</v>
      </c>
      <c r="AL92" s="174">
        <v>0</v>
      </c>
      <c r="AM92" s="174">
        <v>0</v>
      </c>
      <c r="AN92" s="174">
        <v>0</v>
      </c>
      <c r="AO92" s="174">
        <v>0</v>
      </c>
      <c r="AP92" s="174">
        <v>0</v>
      </c>
      <c r="AQ92" s="174">
        <v>0</v>
      </c>
      <c r="AR92" s="174">
        <v>0</v>
      </c>
      <c r="AS92" s="174">
        <v>0</v>
      </c>
      <c r="AT92" s="174">
        <v>9.4444444444444395E-6</v>
      </c>
      <c r="AU92" s="174">
        <v>1.8773006134969301E-5</v>
      </c>
      <c r="AV92" s="174">
        <v>2.7987804878048801E-5</v>
      </c>
      <c r="AW92" s="174">
        <v>3.7090909090909097E-5</v>
      </c>
      <c r="AX92" s="174">
        <v>4.6019819277108402E-5</v>
      </c>
      <c r="AY92" s="174">
        <v>5.51074850299401E-5</v>
      </c>
      <c r="AZ92" s="174">
        <v>2.4425357142857101E-5</v>
      </c>
      <c r="BA92" s="174">
        <v>2.60462130177515E-5</v>
      </c>
      <c r="BB92" s="174">
        <v>2.5893000000000001E-5</v>
      </c>
      <c r="BC92" s="174">
        <v>2.5741578947368398E-5</v>
      </c>
      <c r="BD92" s="174">
        <v>2.5646669397787799E-5</v>
      </c>
      <c r="BE92" s="175">
        <v>2.6959014451708101E-5</v>
      </c>
      <c r="BF92" s="132">
        <v>4.8298144498882797E-2</v>
      </c>
      <c r="BG92" s="132">
        <v>0.10505897390927001</v>
      </c>
      <c r="BH92" s="132">
        <v>4.33581331309365E-6</v>
      </c>
    </row>
    <row r="93" spans="1:60">
      <c r="A93" s="136" t="s">
        <v>336</v>
      </c>
      <c r="B93" s="174">
        <v>0</v>
      </c>
      <c r="C93" s="174">
        <v>0</v>
      </c>
      <c r="D93" s="174">
        <v>0</v>
      </c>
      <c r="E93" s="174">
        <v>0</v>
      </c>
      <c r="F93" s="174">
        <v>0</v>
      </c>
      <c r="G93" s="174">
        <v>0</v>
      </c>
      <c r="H93" s="174">
        <v>0</v>
      </c>
      <c r="I93" s="174">
        <v>0</v>
      </c>
      <c r="J93" s="174">
        <v>0</v>
      </c>
      <c r="K93" s="174">
        <v>0</v>
      </c>
      <c r="L93" s="174">
        <v>0</v>
      </c>
      <c r="M93" s="174">
        <v>0</v>
      </c>
      <c r="N93" s="174">
        <v>0</v>
      </c>
      <c r="O93" s="174">
        <v>0</v>
      </c>
      <c r="P93" s="174">
        <v>0</v>
      </c>
      <c r="Q93" s="174">
        <v>0</v>
      </c>
      <c r="R93" s="174">
        <v>0</v>
      </c>
      <c r="S93" s="174">
        <v>0</v>
      </c>
      <c r="T93" s="174">
        <v>0</v>
      </c>
      <c r="U93" s="174">
        <v>0</v>
      </c>
      <c r="V93" s="174">
        <v>0</v>
      </c>
      <c r="W93" s="174">
        <v>0</v>
      </c>
      <c r="X93" s="174">
        <v>0</v>
      </c>
      <c r="Y93" s="174">
        <v>0</v>
      </c>
      <c r="Z93" s="174">
        <v>0</v>
      </c>
      <c r="AA93" s="174">
        <v>6.4000000000000005E-4</v>
      </c>
      <c r="AB93" s="174">
        <v>6.4000000000000005E-4</v>
      </c>
      <c r="AC93" s="174">
        <v>1.1299999999999999E-3</v>
      </c>
      <c r="AD93" s="174">
        <v>1.17E-3</v>
      </c>
      <c r="AE93" s="174">
        <v>4.5999999999999999E-3</v>
      </c>
      <c r="AF93" s="174">
        <v>3.014E-2</v>
      </c>
      <c r="AG93" s="174">
        <v>1.533E-2</v>
      </c>
      <c r="AH93" s="174">
        <v>2.7220000000000001E-2</v>
      </c>
      <c r="AI93" s="174">
        <v>2.4799999999999999E-2</v>
      </c>
      <c r="AJ93" s="174">
        <v>2.52E-2</v>
      </c>
      <c r="AK93" s="174">
        <v>2.537E-2</v>
      </c>
      <c r="AL93" s="174">
        <v>2.53741558441558E-2</v>
      </c>
      <c r="AM93" s="174">
        <v>2.51314838709677E-2</v>
      </c>
      <c r="AN93" s="174">
        <v>2.48723076923077E-2</v>
      </c>
      <c r="AO93" s="174">
        <v>2.4635923566878999E-2</v>
      </c>
      <c r="AP93" s="174">
        <v>5.1535822784810101E-2</v>
      </c>
      <c r="AQ93" s="174">
        <v>6.8638301886792402E-2</v>
      </c>
      <c r="AR93" s="174">
        <v>9.4314937500000001E-2</v>
      </c>
      <c r="AS93" s="174">
        <v>0.14127316770186299</v>
      </c>
      <c r="AT93" s="174">
        <v>0.197004688888889</v>
      </c>
      <c r="AU93" s="174">
        <v>0.233726085276073</v>
      </c>
      <c r="AV93" s="174">
        <v>0.257786341463414</v>
      </c>
      <c r="AW93" s="174">
        <v>0.279415090909091</v>
      </c>
      <c r="AX93" s="174">
        <v>0.342249939759036</v>
      </c>
      <c r="AY93" s="174">
        <v>0.42389447065868202</v>
      </c>
      <c r="AZ93" s="174">
        <v>0.49242585535714301</v>
      </c>
      <c r="BA93" s="174">
        <v>0.56252185508875696</v>
      </c>
      <c r="BB93" s="174">
        <v>0.716377357894737</v>
      </c>
      <c r="BC93" s="174">
        <v>0.83858136842105302</v>
      </c>
      <c r="BD93" s="174">
        <v>1.00486271528062</v>
      </c>
      <c r="BE93" s="175">
        <v>1.2036761600000001</v>
      </c>
      <c r="BF93" s="132">
        <v>0.19457853204074699</v>
      </c>
      <c r="BG93" s="132">
        <v>0.176963560261443</v>
      </c>
      <c r="BH93" s="132">
        <v>0.19358701441145501</v>
      </c>
    </row>
    <row r="94" spans="1:60">
      <c r="A94" s="136" t="s">
        <v>337</v>
      </c>
      <c r="B94" s="174">
        <v>0</v>
      </c>
      <c r="C94" s="174">
        <v>0</v>
      </c>
      <c r="D94" s="174">
        <v>0</v>
      </c>
      <c r="E94" s="174">
        <v>0</v>
      </c>
      <c r="F94" s="174">
        <v>0</v>
      </c>
      <c r="G94" s="174">
        <v>0</v>
      </c>
      <c r="H94" s="174">
        <v>0</v>
      </c>
      <c r="I94" s="174">
        <v>0</v>
      </c>
      <c r="J94" s="174">
        <v>0</v>
      </c>
      <c r="K94" s="174">
        <v>0</v>
      </c>
      <c r="L94" s="174">
        <v>0</v>
      </c>
      <c r="M94" s="174">
        <v>0</v>
      </c>
      <c r="N94" s="174">
        <v>0</v>
      </c>
      <c r="O94" s="174">
        <v>0</v>
      </c>
      <c r="P94" s="174">
        <v>0</v>
      </c>
      <c r="Q94" s="174">
        <v>0</v>
      </c>
      <c r="R94" s="174">
        <v>0</v>
      </c>
      <c r="S94" s="174">
        <v>0</v>
      </c>
      <c r="T94" s="174">
        <v>0</v>
      </c>
      <c r="U94" s="174">
        <v>0</v>
      </c>
      <c r="V94" s="174">
        <v>0</v>
      </c>
      <c r="W94" s="174">
        <v>0</v>
      </c>
      <c r="X94" s="174">
        <v>0</v>
      </c>
      <c r="Y94" s="174">
        <v>0</v>
      </c>
      <c r="Z94" s="174">
        <v>0</v>
      </c>
      <c r="AA94" s="174">
        <v>0</v>
      </c>
      <c r="AB94" s="174">
        <v>0</v>
      </c>
      <c r="AC94" s="174">
        <v>0</v>
      </c>
      <c r="AD94" s="174">
        <v>0</v>
      </c>
      <c r="AE94" s="174">
        <v>0</v>
      </c>
      <c r="AF94" s="174">
        <v>0</v>
      </c>
      <c r="AG94" s="174">
        <v>0</v>
      </c>
      <c r="AH94" s="174">
        <v>0</v>
      </c>
      <c r="AI94" s="174">
        <v>0</v>
      </c>
      <c r="AJ94" s="174">
        <v>0</v>
      </c>
      <c r="AK94" s="174">
        <v>0</v>
      </c>
      <c r="AL94" s="174">
        <v>0</v>
      </c>
      <c r="AM94" s="174">
        <v>0</v>
      </c>
      <c r="AN94" s="174">
        <v>0</v>
      </c>
      <c r="AO94" s="174">
        <v>0</v>
      </c>
      <c r="AP94" s="174">
        <v>0</v>
      </c>
      <c r="AQ94" s="174">
        <v>0</v>
      </c>
      <c r="AR94" s="174">
        <v>0</v>
      </c>
      <c r="AS94" s="174">
        <v>0</v>
      </c>
      <c r="AT94" s="174">
        <v>0</v>
      </c>
      <c r="AU94" s="174">
        <v>3.6607361963190201E-4</v>
      </c>
      <c r="AV94" s="174">
        <v>4.0115853658536602E-4</v>
      </c>
      <c r="AW94" s="174">
        <v>3.8018181818181798E-4</v>
      </c>
      <c r="AX94" s="174">
        <v>3.3180722891566202E-4</v>
      </c>
      <c r="AY94" s="174">
        <v>3.9395209580838302E-4</v>
      </c>
      <c r="AZ94" s="174">
        <v>5.1910714285714201E-4</v>
      </c>
      <c r="BA94" s="174">
        <v>5.8846153846153803E-4</v>
      </c>
      <c r="BB94" s="174">
        <v>5.8539599999999996E-4</v>
      </c>
      <c r="BC94" s="174">
        <v>6.0112894736842105E-4</v>
      </c>
      <c r="BD94" s="174">
        <v>6.6072839223110704E-4</v>
      </c>
      <c r="BE94" s="175">
        <v>1.06706795509326E-3</v>
      </c>
      <c r="BF94" s="132">
        <v>0.61057475566290598</v>
      </c>
      <c r="BG94" s="132">
        <v>0</v>
      </c>
      <c r="BH94" s="132">
        <v>1.71616342057187E-4</v>
      </c>
    </row>
    <row r="95" spans="1:60">
      <c r="A95" s="136" t="s">
        <v>338</v>
      </c>
      <c r="B95" s="174">
        <v>0</v>
      </c>
      <c r="C95" s="174">
        <v>0</v>
      </c>
      <c r="D95" s="174">
        <v>0</v>
      </c>
      <c r="E95" s="174">
        <v>0</v>
      </c>
      <c r="F95" s="174">
        <v>0</v>
      </c>
      <c r="G95" s="174">
        <v>0</v>
      </c>
      <c r="H95" s="174">
        <v>0</v>
      </c>
      <c r="I95" s="174">
        <v>0</v>
      </c>
      <c r="J95" s="174">
        <v>0</v>
      </c>
      <c r="K95" s="174">
        <v>0</v>
      </c>
      <c r="L95" s="174">
        <v>0</v>
      </c>
      <c r="M95" s="174">
        <v>0</v>
      </c>
      <c r="N95" s="174">
        <v>0</v>
      </c>
      <c r="O95" s="174">
        <v>0</v>
      </c>
      <c r="P95" s="174">
        <v>0</v>
      </c>
      <c r="Q95" s="174">
        <v>0</v>
      </c>
      <c r="R95" s="174">
        <v>0</v>
      </c>
      <c r="S95" s="174">
        <v>0</v>
      </c>
      <c r="T95" s="174">
        <v>0</v>
      </c>
      <c r="U95" s="174">
        <v>0</v>
      </c>
      <c r="V95" s="174">
        <v>0</v>
      </c>
      <c r="W95" s="174">
        <v>0</v>
      </c>
      <c r="X95" s="174">
        <v>0</v>
      </c>
      <c r="Y95" s="174">
        <v>0</v>
      </c>
      <c r="Z95" s="174">
        <v>0</v>
      </c>
      <c r="AA95" s="174">
        <v>3.7586336336336299E-4</v>
      </c>
      <c r="AB95" s="174">
        <v>9.5071321321321298E-4</v>
      </c>
      <c r="AC95" s="174">
        <v>1.1939189189189201E-3</v>
      </c>
      <c r="AD95" s="174">
        <v>2.5204954954954899E-3</v>
      </c>
      <c r="AE95" s="174">
        <v>3.8028528528528502E-3</v>
      </c>
      <c r="AF95" s="174">
        <v>5.6379504504504496E-3</v>
      </c>
      <c r="AG95" s="174">
        <v>7.5614864864864796E-3</v>
      </c>
      <c r="AH95" s="174">
        <v>9.8166666666666593E-3</v>
      </c>
      <c r="AI95" s="174">
        <v>1.2925277777777799E-2</v>
      </c>
      <c r="AJ95" s="174">
        <v>1.6860788288288301E-2</v>
      </c>
      <c r="AK95" s="174">
        <v>1.6860788288288301E-2</v>
      </c>
      <c r="AL95" s="174">
        <v>2.0557138864513901E-2</v>
      </c>
      <c r="AM95" s="174">
        <v>2.11228905405405E-2</v>
      </c>
      <c r="AN95" s="174">
        <v>2.6603753421690898E-2</v>
      </c>
      <c r="AO95" s="174">
        <v>3.2299207651919397E-2</v>
      </c>
      <c r="AP95" s="174">
        <v>3.9074422211768697E-2</v>
      </c>
      <c r="AQ95" s="174">
        <v>5.3761698113207503E-2</v>
      </c>
      <c r="AR95" s="174">
        <v>7.0791187500000005E-2</v>
      </c>
      <c r="AS95" s="174">
        <v>8.8397888198757699E-2</v>
      </c>
      <c r="AT95" s="174">
        <v>0.10995222222222201</v>
      </c>
      <c r="AU95" s="174">
        <v>0.13418006134969299</v>
      </c>
      <c r="AV95" s="174">
        <v>0.159875670731707</v>
      </c>
      <c r="AW95" s="174">
        <v>0.184861090909091</v>
      </c>
      <c r="AX95" s="174">
        <v>0.20717674698795199</v>
      </c>
      <c r="AY95" s="174">
        <v>0.22607353293413199</v>
      </c>
      <c r="AZ95" s="174">
        <v>0.23512821428571401</v>
      </c>
      <c r="BA95" s="174">
        <v>0.22467321876728899</v>
      </c>
      <c r="BB95" s="174">
        <v>0.224173676132533</v>
      </c>
      <c r="BC95" s="174">
        <v>0.24358396381191699</v>
      </c>
      <c r="BD95" s="174">
        <v>0.26446373310084698</v>
      </c>
      <c r="BE95" s="175">
        <v>0.28508421532455502</v>
      </c>
      <c r="BF95" s="132">
        <v>7.5025650473732095E-2</v>
      </c>
      <c r="BG95" s="132">
        <v>9.1732430076690602E-2</v>
      </c>
      <c r="BH95" s="132">
        <v>4.5850041676087597E-2</v>
      </c>
    </row>
    <row r="96" spans="1:60">
      <c r="A96" s="136" t="s">
        <v>339</v>
      </c>
      <c r="B96" s="174">
        <v>0</v>
      </c>
      <c r="C96" s="174">
        <v>0</v>
      </c>
      <c r="D96" s="174">
        <v>0</v>
      </c>
      <c r="E96" s="174">
        <v>0</v>
      </c>
      <c r="F96" s="174">
        <v>0</v>
      </c>
      <c r="G96" s="174">
        <v>0</v>
      </c>
      <c r="H96" s="174">
        <v>0</v>
      </c>
      <c r="I96" s="174">
        <v>0</v>
      </c>
      <c r="J96" s="174">
        <v>0</v>
      </c>
      <c r="K96" s="174">
        <v>0</v>
      </c>
      <c r="L96" s="174">
        <v>0</v>
      </c>
      <c r="M96" s="174">
        <v>0</v>
      </c>
      <c r="N96" s="174">
        <v>0</v>
      </c>
      <c r="O96" s="174">
        <v>0</v>
      </c>
      <c r="P96" s="174">
        <v>0</v>
      </c>
      <c r="Q96" s="174">
        <v>0</v>
      </c>
      <c r="R96" s="174">
        <v>0</v>
      </c>
      <c r="S96" s="174">
        <v>0</v>
      </c>
      <c r="T96" s="174">
        <v>0</v>
      </c>
      <c r="U96" s="174">
        <v>0</v>
      </c>
      <c r="V96" s="174">
        <v>0</v>
      </c>
      <c r="W96" s="174">
        <v>0</v>
      </c>
      <c r="X96" s="174">
        <v>0</v>
      </c>
      <c r="Y96" s="174">
        <v>0</v>
      </c>
      <c r="Z96" s="174">
        <v>0</v>
      </c>
      <c r="AA96" s="174">
        <v>1.12742E-2</v>
      </c>
      <c r="AB96" s="174">
        <v>1.0514600000000001E-2</v>
      </c>
      <c r="AC96" s="174">
        <v>1.08574E-2</v>
      </c>
      <c r="AD96" s="174">
        <v>1.0919699999999999E-2</v>
      </c>
      <c r="AE96" s="174">
        <v>1.6039100000000001E-2</v>
      </c>
      <c r="AF96" s="174">
        <v>2.2125300000000001E-2</v>
      </c>
      <c r="AG96" s="174">
        <v>2.34287E-2</v>
      </c>
      <c r="AH96" s="174">
        <v>2.72838E-2</v>
      </c>
      <c r="AI96" s="174">
        <v>3.2864999999999998E-2</v>
      </c>
      <c r="AJ96" s="174">
        <v>3.9407299999999999E-2</v>
      </c>
      <c r="AK96" s="174">
        <v>4.8724000000000003E-2</v>
      </c>
      <c r="AL96" s="174">
        <v>5.99541428571429E-2</v>
      </c>
      <c r="AM96" s="174">
        <v>6.1627412903225799E-2</v>
      </c>
      <c r="AN96" s="174">
        <v>6.1807096153846101E-2</v>
      </c>
      <c r="AO96" s="174">
        <v>6.4957757961783394E-2</v>
      </c>
      <c r="AP96" s="174">
        <v>6.4056645569620305E-2</v>
      </c>
      <c r="AQ96" s="174">
        <v>6.4221509433962307E-2</v>
      </c>
      <c r="AR96" s="174">
        <v>6.73104375E-2</v>
      </c>
      <c r="AS96" s="174">
        <v>7.92235425465838E-2</v>
      </c>
      <c r="AT96" s="174">
        <v>8.8084036111111E-2</v>
      </c>
      <c r="AU96" s="174">
        <v>8.8273396932515305E-2</v>
      </c>
      <c r="AV96" s="174">
        <v>8.8440437195121901E-2</v>
      </c>
      <c r="AW96" s="174">
        <v>8.8561175454545393E-2</v>
      </c>
      <c r="AX96" s="174">
        <v>8.7613237951807199E-2</v>
      </c>
      <c r="AY96" s="174">
        <v>9.3074251796407104E-2</v>
      </c>
      <c r="AZ96" s="174">
        <v>9.3691052678571404E-2</v>
      </c>
      <c r="BA96" s="174">
        <v>9.9141872485207005E-2</v>
      </c>
      <c r="BB96" s="174">
        <v>0.11753145</v>
      </c>
      <c r="BC96" s="174">
        <v>0.12821587894736799</v>
      </c>
      <c r="BD96" s="174">
        <v>0.127885686194183</v>
      </c>
      <c r="BE96" s="175">
        <v>0.14106041362572</v>
      </c>
      <c r="BF96" s="132">
        <v>0.100005847768823</v>
      </c>
      <c r="BG96" s="132">
        <v>3.7988335669055601E-2</v>
      </c>
      <c r="BH96" s="132">
        <v>2.26867202599145E-2</v>
      </c>
    </row>
    <row r="97" spans="1:60">
      <c r="A97" s="136" t="s">
        <v>340</v>
      </c>
      <c r="B97" s="174">
        <v>0</v>
      </c>
      <c r="C97" s="174">
        <v>0</v>
      </c>
      <c r="D97" s="174">
        <v>0</v>
      </c>
      <c r="E97" s="174">
        <v>0</v>
      </c>
      <c r="F97" s="174">
        <v>0</v>
      </c>
      <c r="G97" s="174">
        <v>2.4270400000000001E-3</v>
      </c>
      <c r="H97" s="174">
        <v>2.3561099999999998E-3</v>
      </c>
      <c r="I97" s="174">
        <v>2.48591E-3</v>
      </c>
      <c r="J97" s="174">
        <v>2.5399799999999998E-3</v>
      </c>
      <c r="K97" s="174">
        <v>3.0754699999999999E-3</v>
      </c>
      <c r="L97" s="174">
        <v>3.7850700000000002E-3</v>
      </c>
      <c r="M97" s="174">
        <v>3.6755300000000002E-3</v>
      </c>
      <c r="N97" s="174">
        <v>5.3377399999999997E-3</v>
      </c>
      <c r="O97" s="174">
        <v>8.2764399999999995E-3</v>
      </c>
      <c r="P97" s="174">
        <v>1.099732E-2</v>
      </c>
      <c r="Q97" s="174">
        <v>1.0914399999999999E-2</v>
      </c>
      <c r="R97" s="174">
        <v>1.136527E-2</v>
      </c>
      <c r="S97" s="174">
        <v>9.8707669999999997E-2</v>
      </c>
      <c r="T97" s="174">
        <v>0.11030233</v>
      </c>
      <c r="U97" s="174">
        <v>0.12119023</v>
      </c>
      <c r="V97" s="174">
        <v>0.12699479</v>
      </c>
      <c r="W97" s="174">
        <v>0.13803359000000001</v>
      </c>
      <c r="X97" s="174">
        <v>0.14792468</v>
      </c>
      <c r="Y97" s="174">
        <v>0.15986553000000001</v>
      </c>
      <c r="Z97" s="174">
        <v>0.17046979000000001</v>
      </c>
      <c r="AA97" s="174">
        <v>0.11340126</v>
      </c>
      <c r="AB97" s="174">
        <v>0.11650857000000001</v>
      </c>
      <c r="AC97" s="174">
        <v>0.11850117</v>
      </c>
      <c r="AD97" s="174">
        <v>0.11559372</v>
      </c>
      <c r="AE97" s="174">
        <v>0.13472534</v>
      </c>
      <c r="AF97" s="174">
        <v>0.14295146</v>
      </c>
      <c r="AG97" s="174">
        <v>0.15247686999999999</v>
      </c>
      <c r="AH97" s="174">
        <v>0.16437626999999999</v>
      </c>
      <c r="AI97" s="174">
        <v>0.16172628999999999</v>
      </c>
      <c r="AJ97" s="174">
        <v>0.16486809999999999</v>
      </c>
      <c r="AK97" s="174">
        <v>0.16111081999999999</v>
      </c>
      <c r="AL97" s="174">
        <v>0.15924657272727299</v>
      </c>
      <c r="AM97" s="174">
        <v>0.16720738258064499</v>
      </c>
      <c r="AN97" s="174">
        <v>0.175326868269231</v>
      </c>
      <c r="AO97" s="174">
        <v>0.17593495337579601</v>
      </c>
      <c r="AP97" s="174">
        <v>0.20999734177215201</v>
      </c>
      <c r="AQ97" s="174">
        <v>0.20715622641509401</v>
      </c>
      <c r="AR97" s="174">
        <v>0.21226837500000001</v>
      </c>
      <c r="AS97" s="174">
        <v>0.20234962732919201</v>
      </c>
      <c r="AT97" s="174">
        <v>0.191965426111111</v>
      </c>
      <c r="AU97" s="174">
        <v>0.20487998153374201</v>
      </c>
      <c r="AV97" s="174">
        <v>0.19689601719512201</v>
      </c>
      <c r="AW97" s="174">
        <v>0.20520528299999999</v>
      </c>
      <c r="AX97" s="174">
        <v>0.213616585835187</v>
      </c>
      <c r="AY97" s="174">
        <v>0.21646917098205101</v>
      </c>
      <c r="AZ97" s="174">
        <v>0.25941855518107998</v>
      </c>
      <c r="BA97" s="174">
        <v>0.21429825438807401</v>
      </c>
      <c r="BB97" s="174">
        <v>0.24650755736983601</v>
      </c>
      <c r="BC97" s="174">
        <v>0.269601372646047</v>
      </c>
      <c r="BD97" s="174">
        <v>0.28665267217732998</v>
      </c>
      <c r="BE97" s="175">
        <v>0.30970757583262898</v>
      </c>
      <c r="BF97" s="132">
        <v>7.7476019756674397E-2</v>
      </c>
      <c r="BG97" s="132">
        <v>4.0910280242933798E-2</v>
      </c>
      <c r="BH97" s="132">
        <v>4.9810212196981597E-2</v>
      </c>
    </row>
    <row r="98" spans="1:60">
      <c r="A98" s="136" t="s">
        <v>341</v>
      </c>
      <c r="B98" s="174">
        <v>0</v>
      </c>
      <c r="C98" s="174">
        <v>0</v>
      </c>
      <c r="D98" s="174">
        <v>0</v>
      </c>
      <c r="E98" s="174">
        <v>0</v>
      </c>
      <c r="F98" s="174">
        <v>0</v>
      </c>
      <c r="G98" s="174">
        <v>0</v>
      </c>
      <c r="H98" s="174">
        <v>0</v>
      </c>
      <c r="I98" s="174">
        <v>0</v>
      </c>
      <c r="J98" s="174">
        <v>0</v>
      </c>
      <c r="K98" s="174">
        <v>0</v>
      </c>
      <c r="L98" s="174">
        <v>0</v>
      </c>
      <c r="M98" s="174">
        <v>0</v>
      </c>
      <c r="N98" s="174">
        <v>0</v>
      </c>
      <c r="O98" s="174">
        <v>0</v>
      </c>
      <c r="P98" s="174">
        <v>0</v>
      </c>
      <c r="Q98" s="174">
        <v>0</v>
      </c>
      <c r="R98" s="174">
        <v>0</v>
      </c>
      <c r="S98" s="174">
        <v>0</v>
      </c>
      <c r="T98" s="174">
        <v>0</v>
      </c>
      <c r="U98" s="174">
        <v>0</v>
      </c>
      <c r="V98" s="174">
        <v>0</v>
      </c>
      <c r="W98" s="174">
        <v>0</v>
      </c>
      <c r="X98" s="174">
        <v>0</v>
      </c>
      <c r="Y98" s="174">
        <v>0</v>
      </c>
      <c r="Z98" s="174">
        <v>0</v>
      </c>
      <c r="AA98" s="174">
        <v>0</v>
      </c>
      <c r="AB98" s="174">
        <v>0</v>
      </c>
      <c r="AC98" s="174">
        <v>0</v>
      </c>
      <c r="AD98" s="174">
        <v>0</v>
      </c>
      <c r="AE98" s="174">
        <v>0</v>
      </c>
      <c r="AF98" s="174">
        <v>0</v>
      </c>
      <c r="AG98" s="174">
        <v>0</v>
      </c>
      <c r="AH98" s="174">
        <v>0</v>
      </c>
      <c r="AI98" s="174">
        <v>0</v>
      </c>
      <c r="AJ98" s="174">
        <v>0</v>
      </c>
      <c r="AK98" s="174">
        <v>5.7090300000000004E-3</v>
      </c>
      <c r="AL98" s="174">
        <v>5.70366116883117E-3</v>
      </c>
      <c r="AM98" s="174">
        <v>3.9918193548387102E-3</v>
      </c>
      <c r="AN98" s="174">
        <v>4.0849038461538501E-3</v>
      </c>
      <c r="AO98" s="174">
        <v>5.6167566878980897E-3</v>
      </c>
      <c r="AP98" s="174">
        <v>5.7375000000000004E-3</v>
      </c>
      <c r="AQ98" s="174">
        <v>6.0041818867924502E-3</v>
      </c>
      <c r="AR98" s="174">
        <v>7.2653293124999999E-3</v>
      </c>
      <c r="AS98" s="174">
        <v>7.5717039130434698E-3</v>
      </c>
      <c r="AT98" s="174">
        <v>1.31595866666667E-2</v>
      </c>
      <c r="AU98" s="174">
        <v>1.18547262883436E-2</v>
      </c>
      <c r="AV98" s="174">
        <v>1.43440755914634E-2</v>
      </c>
      <c r="AW98" s="174">
        <v>1.39245058909091E-2</v>
      </c>
      <c r="AX98" s="174">
        <v>1.01716427710843E-2</v>
      </c>
      <c r="AY98" s="174">
        <v>6.3490419161676597E-3</v>
      </c>
      <c r="AZ98" s="174">
        <v>6.8394642857142803E-3</v>
      </c>
      <c r="BA98" s="174">
        <v>6.8804733727810602E-3</v>
      </c>
      <c r="BB98" s="174">
        <v>6.8849999999999996E-3</v>
      </c>
      <c r="BC98" s="174">
        <v>1.20878947368421E-2</v>
      </c>
      <c r="BD98" s="174">
        <v>1.6994549259703399E-2</v>
      </c>
      <c r="BE98" s="175">
        <v>1.7091826098004401E-2</v>
      </c>
      <c r="BF98" s="132">
        <v>2.9761224683408898E-3</v>
      </c>
      <c r="BG98" s="132">
        <v>2.5904040273967002E-2</v>
      </c>
      <c r="BH98" s="132">
        <v>2.74887523331231E-3</v>
      </c>
    </row>
    <row r="99" spans="1:60">
      <c r="A99" s="136" t="s">
        <v>342</v>
      </c>
      <c r="B99" s="174">
        <v>1.3480000000000001E-2</v>
      </c>
      <c r="C99" s="174">
        <v>1.359E-2</v>
      </c>
      <c r="D99" s="174">
        <v>1.1339999999999999E-2</v>
      </c>
      <c r="E99" s="174">
        <v>1.295E-2</v>
      </c>
      <c r="F99" s="174">
        <v>1.3270000000000001E-2</v>
      </c>
      <c r="G99" s="174">
        <v>1.273E-2</v>
      </c>
      <c r="H99" s="174">
        <v>1.256E-2</v>
      </c>
      <c r="I99" s="174">
        <v>1.257E-2</v>
      </c>
      <c r="J99" s="174">
        <v>1.243E-2</v>
      </c>
      <c r="K99" s="174">
        <v>1.75972210526316E-2</v>
      </c>
      <c r="L99" s="174">
        <v>1.7868273684210501E-2</v>
      </c>
      <c r="M99" s="174">
        <v>1.7355115789473699E-2</v>
      </c>
      <c r="N99" s="174">
        <v>1.65866947368421E-2</v>
      </c>
      <c r="O99" s="174">
        <v>1.6818273684210499E-2</v>
      </c>
      <c r="P99" s="174">
        <v>1.55824842105263E-2</v>
      </c>
      <c r="Q99" s="174">
        <v>1.65214315789474E-2</v>
      </c>
      <c r="R99" s="174">
        <v>1.6192484210526301E-2</v>
      </c>
      <c r="S99" s="174">
        <v>1.64898526315789E-2</v>
      </c>
      <c r="T99" s="174">
        <v>1.6670484210526301E-2</v>
      </c>
      <c r="U99" s="174">
        <v>1.8190957894736799E-2</v>
      </c>
      <c r="V99" s="174">
        <v>1.6908726315789501E-2</v>
      </c>
      <c r="W99" s="174">
        <v>1.7636989473684202E-2</v>
      </c>
      <c r="X99" s="174">
        <v>1.7585647368421099E-2</v>
      </c>
      <c r="Y99" s="174">
        <v>1.7679473684210498E-2</v>
      </c>
      <c r="Z99" s="174">
        <v>2.26091578947368E-2</v>
      </c>
      <c r="AA99" s="174">
        <v>2.60853684210526E-2</v>
      </c>
      <c r="AB99" s="174">
        <v>2.7851684210526299E-2</v>
      </c>
      <c r="AC99" s="174">
        <v>2.7611052631578901E-2</v>
      </c>
      <c r="AD99" s="174">
        <v>2.8832105263157898E-2</v>
      </c>
      <c r="AE99" s="174">
        <v>2.73663157894737E-2</v>
      </c>
      <c r="AF99" s="174">
        <v>2.6816300000000001E-2</v>
      </c>
      <c r="AG99" s="174">
        <v>2.6254970526315799E-2</v>
      </c>
      <c r="AH99" s="174">
        <v>2.7173842105263201E-2</v>
      </c>
      <c r="AI99" s="174">
        <v>3.0854571578947401E-2</v>
      </c>
      <c r="AJ99" s="174">
        <v>3.3090652631578898E-2</v>
      </c>
      <c r="AK99" s="174">
        <v>3.4793747368421099E-2</v>
      </c>
      <c r="AL99" s="174">
        <v>3.2834971291866001E-2</v>
      </c>
      <c r="AM99" s="174">
        <v>3.1348930365840397E-2</v>
      </c>
      <c r="AN99" s="174">
        <v>3.0493146908455299E-2</v>
      </c>
      <c r="AO99" s="174">
        <v>3.1321426647118199E-2</v>
      </c>
      <c r="AP99" s="174">
        <v>3.5139002031845397E-2</v>
      </c>
      <c r="AQ99" s="174">
        <v>3.7421586113803397E-2</v>
      </c>
      <c r="AR99" s="174">
        <v>3.9039454090657899E-2</v>
      </c>
      <c r="AS99" s="174">
        <v>4.4946831457262901E-2</v>
      </c>
      <c r="AT99" s="174">
        <v>5.1177318003918101E-2</v>
      </c>
      <c r="AU99" s="174">
        <v>6.0477912742385197E-2</v>
      </c>
      <c r="AV99" s="174">
        <v>6.3350739403209205E-2</v>
      </c>
      <c r="AW99" s="174">
        <v>6.3785918489909901E-2</v>
      </c>
      <c r="AX99" s="174">
        <v>6.6519659898610195E-2</v>
      </c>
      <c r="AY99" s="174">
        <v>7.3186398719118306E-2</v>
      </c>
      <c r="AZ99" s="174">
        <v>7.8104970131933696E-2</v>
      </c>
      <c r="BA99" s="174">
        <v>7.7528512414219E-2</v>
      </c>
      <c r="BB99" s="174">
        <v>7.7144793391711403E-2</v>
      </c>
      <c r="BC99" s="174">
        <v>7.6131363619173095E-2</v>
      </c>
      <c r="BD99" s="174">
        <v>7.6574698353385706E-2</v>
      </c>
      <c r="BE99" s="175">
        <v>7.6522581896239797E-2</v>
      </c>
      <c r="BF99" s="132">
        <v>-3.4109771944936802E-3</v>
      </c>
      <c r="BG99" s="132">
        <v>4.1119970815546997E-2</v>
      </c>
      <c r="BH99" s="132">
        <v>1.23071127074155E-2</v>
      </c>
    </row>
    <row r="100" spans="1:60">
      <c r="A100" s="136" t="s">
        <v>343</v>
      </c>
      <c r="B100" s="174">
        <v>0</v>
      </c>
      <c r="C100" s="174">
        <v>0</v>
      </c>
      <c r="D100" s="174">
        <v>0</v>
      </c>
      <c r="E100" s="174">
        <v>0</v>
      </c>
      <c r="F100" s="174">
        <v>0</v>
      </c>
      <c r="G100" s="174">
        <v>0</v>
      </c>
      <c r="H100" s="174">
        <v>0</v>
      </c>
      <c r="I100" s="174">
        <v>0</v>
      </c>
      <c r="J100" s="174">
        <v>0</v>
      </c>
      <c r="K100" s="174">
        <v>0</v>
      </c>
      <c r="L100" s="174">
        <v>0</v>
      </c>
      <c r="M100" s="174">
        <v>0</v>
      </c>
      <c r="N100" s="174">
        <v>0</v>
      </c>
      <c r="O100" s="174">
        <v>0</v>
      </c>
      <c r="P100" s="174">
        <v>0</v>
      </c>
      <c r="Q100" s="174">
        <v>0</v>
      </c>
      <c r="R100" s="174">
        <v>0</v>
      </c>
      <c r="S100" s="174">
        <v>0</v>
      </c>
      <c r="T100" s="174">
        <v>0</v>
      </c>
      <c r="U100" s="174">
        <v>0</v>
      </c>
      <c r="V100" s="174">
        <v>0</v>
      </c>
      <c r="W100" s="174">
        <v>0</v>
      </c>
      <c r="X100" s="174">
        <v>0</v>
      </c>
      <c r="Y100" s="174">
        <v>0</v>
      </c>
      <c r="Z100" s="174">
        <v>0</v>
      </c>
      <c r="AA100" s="174">
        <v>0</v>
      </c>
      <c r="AB100" s="174">
        <v>0</v>
      </c>
      <c r="AC100" s="174">
        <v>0</v>
      </c>
      <c r="AD100" s="174">
        <v>0</v>
      </c>
      <c r="AE100" s="174">
        <v>0</v>
      </c>
      <c r="AF100" s="174">
        <v>0</v>
      </c>
      <c r="AG100" s="174">
        <v>0</v>
      </c>
      <c r="AH100" s="174">
        <v>0</v>
      </c>
      <c r="AI100" s="174">
        <v>0</v>
      </c>
      <c r="AJ100" s="174">
        <v>0</v>
      </c>
      <c r="AK100" s="174">
        <v>9.2669999999999992E-3</v>
      </c>
      <c r="AL100" s="174">
        <v>8.6643701298701296E-3</v>
      </c>
      <c r="AM100" s="174">
        <v>9.4840258064516104E-3</v>
      </c>
      <c r="AN100" s="174">
        <v>1.02107884615385E-2</v>
      </c>
      <c r="AO100" s="174">
        <v>1.04897579617834E-2</v>
      </c>
      <c r="AP100" s="174">
        <v>0</v>
      </c>
      <c r="AQ100" s="174">
        <v>0</v>
      </c>
      <c r="AR100" s="174">
        <v>0</v>
      </c>
      <c r="AS100" s="174">
        <v>0</v>
      </c>
      <c r="AT100" s="174">
        <v>0</v>
      </c>
      <c r="AU100" s="174">
        <v>0</v>
      </c>
      <c r="AV100" s="174">
        <v>0</v>
      </c>
      <c r="AW100" s="174">
        <v>0</v>
      </c>
      <c r="AX100" s="174">
        <v>0</v>
      </c>
      <c r="AY100" s="174">
        <v>0</v>
      </c>
      <c r="AZ100" s="174">
        <v>7.25621319637846E-4</v>
      </c>
      <c r="BA100" s="174">
        <v>4.8186464287399604E-3</v>
      </c>
      <c r="BB100" s="174">
        <v>9.6778326089410997E-3</v>
      </c>
      <c r="BC100" s="174">
        <v>9.2191745554802296E-3</v>
      </c>
      <c r="BD100" s="174">
        <v>5.5095609607115903E-3</v>
      </c>
      <c r="BE100" s="175">
        <v>5.6334360610926001E-3</v>
      </c>
      <c r="BF100" s="132">
        <v>1.9689989701236098E-2</v>
      </c>
      <c r="BG100" s="132">
        <v>0</v>
      </c>
      <c r="BH100" s="132">
        <v>9.0602448082443003E-4</v>
      </c>
    </row>
    <row r="101" spans="1:60">
      <c r="A101" s="136" t="s">
        <v>344</v>
      </c>
      <c r="B101" s="174">
        <v>0</v>
      </c>
      <c r="C101" s="174">
        <v>0</v>
      </c>
      <c r="D101" s="174">
        <v>0</v>
      </c>
      <c r="E101" s="174">
        <v>0</v>
      </c>
      <c r="F101" s="174">
        <v>0</v>
      </c>
      <c r="G101" s="174">
        <v>0</v>
      </c>
      <c r="H101" s="174">
        <v>0</v>
      </c>
      <c r="I101" s="174">
        <v>0</v>
      </c>
      <c r="J101" s="174">
        <v>0</v>
      </c>
      <c r="K101" s="174">
        <v>0</v>
      </c>
      <c r="L101" s="174">
        <v>0</v>
      </c>
      <c r="M101" s="174">
        <v>0</v>
      </c>
      <c r="N101" s="174">
        <v>1.0000000000000001E-5</v>
      </c>
      <c r="O101" s="174">
        <v>3.0000000000000001E-5</v>
      </c>
      <c r="P101" s="174">
        <v>6.3693999999999999E-3</v>
      </c>
      <c r="Q101" s="174">
        <v>2.0448500000000001E-2</v>
      </c>
      <c r="R101" s="174">
        <v>3.9121900000000001E-2</v>
      </c>
      <c r="S101" s="174">
        <v>3.9078599999999998E-2</v>
      </c>
      <c r="T101" s="174">
        <v>4.9349799999999999E-2</v>
      </c>
      <c r="U101" s="174">
        <v>5.3584600000000003E-2</v>
      </c>
      <c r="V101" s="174">
        <v>5.9421799999999997E-2</v>
      </c>
      <c r="W101" s="174">
        <v>5.5732999999999998E-2</v>
      </c>
      <c r="X101" s="174">
        <v>4.8959700000000002E-2</v>
      </c>
      <c r="Y101" s="174">
        <v>5.2229100000000001E-2</v>
      </c>
      <c r="Z101" s="174">
        <v>5.7016600000000001E-2</v>
      </c>
      <c r="AA101" s="174">
        <v>5.8957599999999999E-2</v>
      </c>
      <c r="AB101" s="174">
        <v>5.7579999999999999E-2</v>
      </c>
      <c r="AC101" s="174">
        <v>5.7000000000000002E-2</v>
      </c>
      <c r="AD101" s="174">
        <v>5.6669999999999998E-2</v>
      </c>
      <c r="AE101" s="174">
        <v>6.3200000000000006E-2</v>
      </c>
      <c r="AF101" s="174">
        <v>6.1350000000000002E-2</v>
      </c>
      <c r="AG101" s="174">
        <v>6.5339999999999995E-2</v>
      </c>
      <c r="AH101" s="174">
        <v>7.2370000000000004E-2</v>
      </c>
      <c r="AI101" s="174">
        <v>8.9139999999999997E-2</v>
      </c>
      <c r="AJ101" s="174">
        <v>0.10594000000000001</v>
      </c>
      <c r="AK101" s="174">
        <v>0.11626</v>
      </c>
      <c r="AL101" s="174">
        <v>0.103741948051948</v>
      </c>
      <c r="AM101" s="174">
        <v>0.101103318</v>
      </c>
      <c r="AN101" s="174">
        <v>9.6335508461538405E-2</v>
      </c>
      <c r="AO101" s="174">
        <v>0.100195996815287</v>
      </c>
      <c r="AP101" s="174">
        <v>9.5890745506329103E-2</v>
      </c>
      <c r="AQ101" s="174">
        <v>0.100703628113208</v>
      </c>
      <c r="AR101" s="174">
        <v>9.7677953999999997E-2</v>
      </c>
      <c r="AS101" s="174">
        <v>0.101899710559006</v>
      </c>
      <c r="AT101" s="174">
        <v>9.7632482777777696E-2</v>
      </c>
      <c r="AU101" s="174">
        <v>9.3455985644171694E-2</v>
      </c>
      <c r="AV101" s="174">
        <v>9.3830086097560897E-2</v>
      </c>
      <c r="AW101" s="174">
        <v>9.6740592545454501E-2</v>
      </c>
      <c r="AX101" s="174">
        <v>9.0478033915662601E-2</v>
      </c>
      <c r="AY101" s="174">
        <v>9.6232529101796305E-2</v>
      </c>
      <c r="AZ101" s="174">
        <v>0.10392297321428599</v>
      </c>
      <c r="BA101" s="174">
        <v>0.106794986804734</v>
      </c>
      <c r="BB101" s="174">
        <v>0.101549025</v>
      </c>
      <c r="BC101" s="174">
        <v>0.10325377159695</v>
      </c>
      <c r="BD101" s="174">
        <v>0.104575894600574</v>
      </c>
      <c r="BE101" s="175">
        <v>0.106737960228571</v>
      </c>
      <c r="BF101" s="132">
        <v>1.7885879571249999E-2</v>
      </c>
      <c r="BG101" s="132">
        <v>6.8939363792919197E-3</v>
      </c>
      <c r="BH101" s="132">
        <v>1.7166646421756599E-2</v>
      </c>
    </row>
    <row r="102" spans="1:60">
      <c r="A102" s="136" t="s">
        <v>345</v>
      </c>
      <c r="B102" s="174">
        <v>0</v>
      </c>
      <c r="C102" s="174">
        <v>0</v>
      </c>
      <c r="D102" s="174">
        <v>0</v>
      </c>
      <c r="E102" s="174">
        <v>0</v>
      </c>
      <c r="F102" s="174">
        <v>0</v>
      </c>
      <c r="G102" s="174">
        <v>0</v>
      </c>
      <c r="H102" s="174">
        <v>0</v>
      </c>
      <c r="I102" s="174">
        <v>0</v>
      </c>
      <c r="J102" s="174">
        <v>0</v>
      </c>
      <c r="K102" s="174">
        <v>0</v>
      </c>
      <c r="L102" s="174">
        <v>0</v>
      </c>
      <c r="M102" s="174">
        <v>0</v>
      </c>
      <c r="N102" s="174">
        <v>0</v>
      </c>
      <c r="O102" s="174">
        <v>0</v>
      </c>
      <c r="P102" s="174">
        <v>0</v>
      </c>
      <c r="Q102" s="174">
        <v>0</v>
      </c>
      <c r="R102" s="174">
        <v>0</v>
      </c>
      <c r="S102" s="174">
        <v>0</v>
      </c>
      <c r="T102" s="174">
        <v>0</v>
      </c>
      <c r="U102" s="174">
        <v>0</v>
      </c>
      <c r="V102" s="174">
        <v>0</v>
      </c>
      <c r="W102" s="174">
        <v>8.4999999999999995E-4</v>
      </c>
      <c r="X102" s="174">
        <v>8.4999999999999995E-4</v>
      </c>
      <c r="Y102" s="174">
        <v>8.4999999999999995E-4</v>
      </c>
      <c r="Z102" s="174">
        <v>8.4999999999999995E-4</v>
      </c>
      <c r="AA102" s="174">
        <v>8.4999999999999995E-4</v>
      </c>
      <c r="AB102" s="174">
        <v>2.4499999999999999E-3</v>
      </c>
      <c r="AC102" s="174">
        <v>2.4499999999999999E-3</v>
      </c>
      <c r="AD102" s="174">
        <v>2.4499999999999999E-3</v>
      </c>
      <c r="AE102" s="174">
        <v>2.4499999999999999E-3</v>
      </c>
      <c r="AF102" s="174">
        <v>2.4499999999999999E-3</v>
      </c>
      <c r="AG102" s="174">
        <v>2.4499999999999999E-3</v>
      </c>
      <c r="AH102" s="174">
        <v>2.4499999999999999E-3</v>
      </c>
      <c r="AI102" s="174">
        <v>2.4499999999999999E-3</v>
      </c>
      <c r="AJ102" s="174">
        <v>2.4499999999999999E-3</v>
      </c>
      <c r="AK102" s="174">
        <v>2.4499999999999999E-3</v>
      </c>
      <c r="AL102" s="174">
        <v>4.6992857142857201E-3</v>
      </c>
      <c r="AM102" s="174">
        <v>4.6689677419354796E-3</v>
      </c>
      <c r="AN102" s="174">
        <v>4.8548076923076904E-3</v>
      </c>
      <c r="AO102" s="174">
        <v>4.6679617834394904E-3</v>
      </c>
      <c r="AP102" s="174">
        <v>4.6254296677215199E-3</v>
      </c>
      <c r="AQ102" s="174">
        <v>4.5588688301886797E-3</v>
      </c>
      <c r="AR102" s="174">
        <v>4.7201379750000001E-3</v>
      </c>
      <c r="AS102" s="174">
        <v>4.9500010411490701E-3</v>
      </c>
      <c r="AT102" s="174">
        <v>4.9779977055555502E-3</v>
      </c>
      <c r="AU102" s="174">
        <v>5.5113623861963203E-3</v>
      </c>
      <c r="AV102" s="174">
        <v>5.6459307594512202E-3</v>
      </c>
      <c r="AW102" s="174">
        <v>5.89479763090909E-3</v>
      </c>
      <c r="AX102" s="174">
        <v>6.5044638548986599E-3</v>
      </c>
      <c r="AY102" s="174">
        <v>6.7929295610199602E-3</v>
      </c>
      <c r="AZ102" s="174">
        <v>7.3976052485720699E-3</v>
      </c>
      <c r="BA102" s="174">
        <v>7.2564195591269904E-3</v>
      </c>
      <c r="BB102" s="174">
        <v>6.9738130458994003E-3</v>
      </c>
      <c r="BC102" s="174">
        <v>6.8223148693440103E-3</v>
      </c>
      <c r="BD102" s="174">
        <v>6.7773969775455703E-3</v>
      </c>
      <c r="BE102" s="175">
        <v>6.0341606232273701E-3</v>
      </c>
      <c r="BF102" s="132">
        <v>-0.11209659615548</v>
      </c>
      <c r="BG102" s="132">
        <v>3.1337533319195601E-2</v>
      </c>
      <c r="BH102" s="132">
        <v>9.7047293811131996E-4</v>
      </c>
    </row>
    <row r="103" spans="1:60">
      <c r="A103" s="136" t="s">
        <v>346</v>
      </c>
      <c r="B103" s="174">
        <v>0</v>
      </c>
      <c r="C103" s="174">
        <v>0</v>
      </c>
      <c r="D103" s="174">
        <v>0</v>
      </c>
      <c r="E103" s="174">
        <v>0</v>
      </c>
      <c r="F103" s="174">
        <v>0</v>
      </c>
      <c r="G103" s="174">
        <v>0</v>
      </c>
      <c r="H103" s="174">
        <v>0</v>
      </c>
      <c r="I103" s="174">
        <v>0</v>
      </c>
      <c r="J103" s="174">
        <v>0</v>
      </c>
      <c r="K103" s="174">
        <v>0</v>
      </c>
      <c r="L103" s="174">
        <v>0</v>
      </c>
      <c r="M103" s="174">
        <v>0</v>
      </c>
      <c r="N103" s="174">
        <v>0</v>
      </c>
      <c r="O103" s="174">
        <v>0</v>
      </c>
      <c r="P103" s="174">
        <v>0</v>
      </c>
      <c r="Q103" s="174">
        <v>0</v>
      </c>
      <c r="R103" s="174">
        <v>0</v>
      </c>
      <c r="S103" s="174">
        <v>0</v>
      </c>
      <c r="T103" s="174">
        <v>0</v>
      </c>
      <c r="U103" s="174">
        <v>0</v>
      </c>
      <c r="V103" s="174">
        <v>0</v>
      </c>
      <c r="W103" s="174">
        <v>0</v>
      </c>
      <c r="X103" s="174">
        <v>0</v>
      </c>
      <c r="Y103" s="174">
        <v>0</v>
      </c>
      <c r="Z103" s="174">
        <v>0</v>
      </c>
      <c r="AA103" s="174">
        <v>0</v>
      </c>
      <c r="AB103" s="174">
        <v>0</v>
      </c>
      <c r="AC103" s="174">
        <v>0</v>
      </c>
      <c r="AD103" s="174">
        <v>0</v>
      </c>
      <c r="AE103" s="174">
        <v>0</v>
      </c>
      <c r="AF103" s="174">
        <v>2.5000000000000001E-3</v>
      </c>
      <c r="AG103" s="174">
        <v>4.0299999999999997E-3</v>
      </c>
      <c r="AH103" s="174">
        <v>7.7999999999999999E-4</v>
      </c>
      <c r="AI103" s="174">
        <v>5.8E-4</v>
      </c>
      <c r="AJ103" s="174">
        <v>8.7000000000000001E-4</v>
      </c>
      <c r="AK103" s="174">
        <v>7.9000000000000001E-4</v>
      </c>
      <c r="AL103" s="174">
        <v>8.7428571428571395E-4</v>
      </c>
      <c r="AM103" s="174">
        <v>1.7669032258064499E-3</v>
      </c>
      <c r="AN103" s="174">
        <v>1.8438461538461499E-3</v>
      </c>
      <c r="AO103" s="174">
        <v>2.8540758219517798E-3</v>
      </c>
      <c r="AP103" s="174">
        <v>2.51591775506089E-3</v>
      </c>
      <c r="AQ103" s="174">
        <v>2.3218489880286802E-3</v>
      </c>
      <c r="AR103" s="174">
        <v>3.6710843358318699E-3</v>
      </c>
      <c r="AS103" s="174">
        <v>6.2062485274827902E-3</v>
      </c>
      <c r="AT103" s="174">
        <v>5.0911647925922501E-3</v>
      </c>
      <c r="AU103" s="174">
        <v>2.7111099131059899E-2</v>
      </c>
      <c r="AV103" s="174">
        <v>5.4224553234672297E-2</v>
      </c>
      <c r="AW103" s="174">
        <v>6.1217450027691502E-2</v>
      </c>
      <c r="AX103" s="174">
        <v>6.8262857891566206E-2</v>
      </c>
      <c r="AY103" s="174">
        <v>0.100721946366709</v>
      </c>
      <c r="AZ103" s="174">
        <v>0.109252484609926</v>
      </c>
      <c r="BA103" s="174">
        <v>0.10981666712603499</v>
      </c>
      <c r="BB103" s="174">
        <v>0.134281151865</v>
      </c>
      <c r="BC103" s="174">
        <v>0.138717282214502</v>
      </c>
      <c r="BD103" s="174">
        <v>0.13238816774737799</v>
      </c>
      <c r="BE103" s="175">
        <v>0.15400972672939101</v>
      </c>
      <c r="BF103" s="132">
        <v>0.160140953226134</v>
      </c>
      <c r="BG103" s="132">
        <v>0.38517039759350002</v>
      </c>
      <c r="BH103" s="132">
        <v>2.4769355893753699E-2</v>
      </c>
    </row>
    <row r="104" spans="1:60">
      <c r="A104" s="136" t="s">
        <v>347</v>
      </c>
      <c r="B104" s="174">
        <v>0</v>
      </c>
      <c r="C104" s="174">
        <v>0</v>
      </c>
      <c r="D104" s="174">
        <v>0</v>
      </c>
      <c r="E104" s="174">
        <v>0</v>
      </c>
      <c r="F104" s="174">
        <v>0</v>
      </c>
      <c r="G104" s="174">
        <v>0</v>
      </c>
      <c r="H104" s="174">
        <v>0</v>
      </c>
      <c r="I104" s="174">
        <v>0</v>
      </c>
      <c r="J104" s="174">
        <v>0</v>
      </c>
      <c r="K104" s="174">
        <v>0</v>
      </c>
      <c r="L104" s="174">
        <v>0</v>
      </c>
      <c r="M104" s="174">
        <v>0</v>
      </c>
      <c r="N104" s="174">
        <v>0</v>
      </c>
      <c r="O104" s="174">
        <v>0</v>
      </c>
      <c r="P104" s="174">
        <v>0</v>
      </c>
      <c r="Q104" s="174">
        <v>0</v>
      </c>
      <c r="R104" s="174">
        <v>0</v>
      </c>
      <c r="S104" s="174">
        <v>0</v>
      </c>
      <c r="T104" s="174">
        <v>0</v>
      </c>
      <c r="U104" s="174">
        <v>0</v>
      </c>
      <c r="V104" s="174">
        <v>0</v>
      </c>
      <c r="W104" s="174">
        <v>0</v>
      </c>
      <c r="X104" s="174">
        <v>0</v>
      </c>
      <c r="Y104" s="174">
        <v>0</v>
      </c>
      <c r="Z104" s="174">
        <v>0</v>
      </c>
      <c r="AA104" s="174">
        <v>0</v>
      </c>
      <c r="AB104" s="174">
        <v>0</v>
      </c>
      <c r="AC104" s="174">
        <v>0</v>
      </c>
      <c r="AD104" s="174">
        <v>0</v>
      </c>
      <c r="AE104" s="174">
        <v>0</v>
      </c>
      <c r="AF104" s="174">
        <v>0</v>
      </c>
      <c r="AG104" s="174">
        <v>0</v>
      </c>
      <c r="AH104" s="174">
        <v>0</v>
      </c>
      <c r="AI104" s="174">
        <v>0</v>
      </c>
      <c r="AJ104" s="174">
        <v>0</v>
      </c>
      <c r="AK104" s="174">
        <v>0</v>
      </c>
      <c r="AL104" s="174">
        <v>0</v>
      </c>
      <c r="AM104" s="174">
        <v>0</v>
      </c>
      <c r="AN104" s="174">
        <v>0</v>
      </c>
      <c r="AO104" s="174">
        <v>1.1694267515923599E-6</v>
      </c>
      <c r="AP104" s="174">
        <v>2.2078481012658199E-5</v>
      </c>
      <c r="AQ104" s="174">
        <v>1.7128301886792399E-5</v>
      </c>
      <c r="AR104" s="174">
        <v>1.051875E-5</v>
      </c>
      <c r="AS104" s="174">
        <v>5.4357763975155302E-5</v>
      </c>
      <c r="AT104" s="174">
        <v>2.17316666666667E-4</v>
      </c>
      <c r="AU104" s="174">
        <v>3.0515521472392602E-4</v>
      </c>
      <c r="AV104" s="174">
        <v>2.9504743902439003E-4</v>
      </c>
      <c r="AW104" s="174">
        <v>2.05604181818182E-4</v>
      </c>
      <c r="AX104" s="174">
        <v>2.4322391566264999E-4</v>
      </c>
      <c r="AY104" s="174">
        <v>3.7922928143712499E-4</v>
      </c>
      <c r="AZ104" s="174">
        <v>5.2193035714285705E-4</v>
      </c>
      <c r="BA104" s="174">
        <v>6.5147218934911196E-4</v>
      </c>
      <c r="BB104" s="174">
        <v>6.0300000000000002E-4</v>
      </c>
      <c r="BC104" s="174">
        <v>7.7931578947368395E-4</v>
      </c>
      <c r="BD104" s="174">
        <v>8.2659433379011105E-4</v>
      </c>
      <c r="BE104" s="175">
        <v>8.2355786480884199E-4</v>
      </c>
      <c r="BF104" s="132">
        <v>-6.3956730233075696E-3</v>
      </c>
      <c r="BG104" s="132">
        <v>0.142930806690339</v>
      </c>
      <c r="BH104" s="132">
        <v>1.3245265922971899E-4</v>
      </c>
    </row>
    <row r="105" spans="1:60">
      <c r="A105" s="136" t="s">
        <v>348</v>
      </c>
      <c r="B105" s="174">
        <v>0</v>
      </c>
      <c r="C105" s="174">
        <v>0</v>
      </c>
      <c r="D105" s="174">
        <v>0</v>
      </c>
      <c r="E105" s="174">
        <v>0</v>
      </c>
      <c r="F105" s="174">
        <v>0</v>
      </c>
      <c r="G105" s="174">
        <v>0</v>
      </c>
      <c r="H105" s="174">
        <v>0</v>
      </c>
      <c r="I105" s="174">
        <v>0</v>
      </c>
      <c r="J105" s="174">
        <v>0</v>
      </c>
      <c r="K105" s="174">
        <v>0</v>
      </c>
      <c r="L105" s="174">
        <v>0</v>
      </c>
      <c r="M105" s="174">
        <v>0</v>
      </c>
      <c r="N105" s="174">
        <v>0</v>
      </c>
      <c r="O105" s="174">
        <v>0</v>
      </c>
      <c r="P105" s="174">
        <v>0</v>
      </c>
      <c r="Q105" s="174">
        <v>0</v>
      </c>
      <c r="R105" s="174">
        <v>0</v>
      </c>
      <c r="S105" s="174">
        <v>8.28249E-5</v>
      </c>
      <c r="T105" s="174">
        <v>4.545145E-5</v>
      </c>
      <c r="U105" s="174">
        <v>3.50599E-5</v>
      </c>
      <c r="V105" s="174">
        <v>2.9558799999999999E-5</v>
      </c>
      <c r="W105" s="174">
        <v>4.5321000000000002E-5</v>
      </c>
      <c r="X105" s="174">
        <v>2.8272E-5</v>
      </c>
      <c r="Y105" s="174">
        <v>3.1043600000000002E-5</v>
      </c>
      <c r="Z105" s="174">
        <v>3.1721423999999999E-3</v>
      </c>
      <c r="AA105" s="174">
        <v>3.4614379999999998E-3</v>
      </c>
      <c r="AB105" s="174">
        <v>3.9452820200000004E-3</v>
      </c>
      <c r="AC105" s="174">
        <v>4.2111908999999999E-3</v>
      </c>
      <c r="AD105" s="174">
        <v>3.6348285999999999E-3</v>
      </c>
      <c r="AE105" s="174">
        <v>3.8535519000000001E-3</v>
      </c>
      <c r="AF105" s="174">
        <v>5.1678861500000003E-3</v>
      </c>
      <c r="AG105" s="174">
        <v>5.9520045799999997E-3</v>
      </c>
      <c r="AH105" s="174">
        <v>5.2026952200000002E-3</v>
      </c>
      <c r="AI105" s="174">
        <v>6.1722684450000002E-3</v>
      </c>
      <c r="AJ105" s="174">
        <v>7.53077587E-3</v>
      </c>
      <c r="AK105" s="174">
        <v>1.0581287894999999E-2</v>
      </c>
      <c r="AL105" s="174">
        <v>1.35604480108442E-2</v>
      </c>
      <c r="AM105" s="174">
        <v>1.70344789475806E-2</v>
      </c>
      <c r="AN105" s="174">
        <v>1.7547216702403799E-2</v>
      </c>
      <c r="AO105" s="174">
        <v>1.8004461133758001E-2</v>
      </c>
      <c r="AP105" s="174">
        <v>1.7899346234620299E-2</v>
      </c>
      <c r="AQ105" s="174">
        <v>1.7793978520754698E-2</v>
      </c>
      <c r="AR105" s="174">
        <v>1.7999264331281201E-2</v>
      </c>
      <c r="AS105" s="174">
        <v>1.7255907515962701E-2</v>
      </c>
      <c r="AT105" s="174">
        <v>1.6496482879166701E-2</v>
      </c>
      <c r="AU105" s="174">
        <v>1.7204870640920199E-2</v>
      </c>
      <c r="AV105" s="174">
        <v>1.7111784955884099E-2</v>
      </c>
      <c r="AW105" s="174">
        <v>1.7009604020181798E-2</v>
      </c>
      <c r="AX105" s="174">
        <v>1.69701346862349E-2</v>
      </c>
      <c r="AY105" s="174">
        <v>1.75167524376647E-2</v>
      </c>
      <c r="AZ105" s="174">
        <v>1.7652365836939299E-2</v>
      </c>
      <c r="BA105" s="174">
        <v>1.7234650932603499E-2</v>
      </c>
      <c r="BB105" s="174">
        <v>1.672378335E-2</v>
      </c>
      <c r="BC105" s="174">
        <v>1.75788475886842E-2</v>
      </c>
      <c r="BD105" s="174">
        <v>1.7656143935239701E-2</v>
      </c>
      <c r="BE105" s="175">
        <v>1.7246453142726499E-2</v>
      </c>
      <c r="BF105" s="132">
        <v>-2.5872707589084401E-2</v>
      </c>
      <c r="BG105" s="132">
        <v>6.8167914481509504E-3</v>
      </c>
      <c r="BH105" s="132">
        <v>2.7737438723447702E-3</v>
      </c>
    </row>
    <row r="106" spans="1:60">
      <c r="A106" s="136" t="s">
        <v>349</v>
      </c>
      <c r="B106" s="174">
        <v>0</v>
      </c>
      <c r="C106" s="174">
        <v>0</v>
      </c>
      <c r="D106" s="174">
        <v>0</v>
      </c>
      <c r="E106" s="174">
        <v>0</v>
      </c>
      <c r="F106" s="174">
        <v>0</v>
      </c>
      <c r="G106" s="174">
        <v>0</v>
      </c>
      <c r="H106" s="174">
        <v>0</v>
      </c>
      <c r="I106" s="174">
        <v>0</v>
      </c>
      <c r="J106" s="174">
        <v>0</v>
      </c>
      <c r="K106" s="174">
        <v>0</v>
      </c>
      <c r="L106" s="174">
        <v>0</v>
      </c>
      <c r="M106" s="174">
        <v>0</v>
      </c>
      <c r="N106" s="174">
        <v>0</v>
      </c>
      <c r="O106" s="174">
        <v>0</v>
      </c>
      <c r="P106" s="174">
        <v>0</v>
      </c>
      <c r="Q106" s="174">
        <v>0</v>
      </c>
      <c r="R106" s="174">
        <v>0</v>
      </c>
      <c r="S106" s="174">
        <v>0</v>
      </c>
      <c r="T106" s="174">
        <v>0</v>
      </c>
      <c r="U106" s="174">
        <v>0</v>
      </c>
      <c r="V106" s="174">
        <v>0</v>
      </c>
      <c r="W106" s="174">
        <v>0</v>
      </c>
      <c r="X106" s="174">
        <v>4.9200000000000003E-5</v>
      </c>
      <c r="Y106" s="174">
        <v>3.0190000000000002E-4</v>
      </c>
      <c r="Z106" s="174">
        <v>2.1570000000000001E-4</v>
      </c>
      <c r="AA106" s="174">
        <v>2.5009000000000001E-4</v>
      </c>
      <c r="AB106" s="174">
        <v>2.9667000000000002E-4</v>
      </c>
      <c r="AC106" s="174">
        <v>2.0861E-4</v>
      </c>
      <c r="AD106" s="174">
        <v>2.9429E-4</v>
      </c>
      <c r="AE106" s="174">
        <v>5.0763540000000002E-4</v>
      </c>
      <c r="AF106" s="174">
        <v>1.4274906E-3</v>
      </c>
      <c r="AG106" s="174">
        <v>2.0712081000000002E-3</v>
      </c>
      <c r="AH106" s="174">
        <v>2.7350026499999998E-3</v>
      </c>
      <c r="AI106" s="174">
        <v>3.09511095E-3</v>
      </c>
      <c r="AJ106" s="174">
        <v>4.4743328700000001E-3</v>
      </c>
      <c r="AK106" s="174">
        <v>5.2689749099999999E-3</v>
      </c>
      <c r="AL106" s="174">
        <v>6.1705480108441499E-3</v>
      </c>
      <c r="AM106" s="174">
        <v>7.4269375194193597E-3</v>
      </c>
      <c r="AN106" s="174">
        <v>1.2078107483076901E-2</v>
      </c>
      <c r="AO106" s="174">
        <v>1.7949900505414E-2</v>
      </c>
      <c r="AP106" s="174">
        <v>1.79752537953797E-2</v>
      </c>
      <c r="AQ106" s="174">
        <v>1.9144994838679201E-2</v>
      </c>
      <c r="AR106" s="174">
        <v>2.3136180478875001E-2</v>
      </c>
      <c r="AS106" s="174">
        <v>2.0333664201801199E-2</v>
      </c>
      <c r="AT106" s="174">
        <v>2.1271703578888902E-2</v>
      </c>
      <c r="AU106" s="174">
        <v>3.15913413478527E-2</v>
      </c>
      <c r="AV106" s="174">
        <v>3.71215994284756E-2</v>
      </c>
      <c r="AW106" s="174">
        <v>4.35484543990909E-2</v>
      </c>
      <c r="AX106" s="174">
        <v>5.1857612516515598E-2</v>
      </c>
      <c r="AY106" s="174">
        <v>6.1543225198029301E-2</v>
      </c>
      <c r="AZ106" s="174">
        <v>6.6817580078453495E-2</v>
      </c>
      <c r="BA106" s="174">
        <v>7.9818871849263895E-2</v>
      </c>
      <c r="BB106" s="174">
        <v>8.3642129307000004E-2</v>
      </c>
      <c r="BC106" s="174">
        <v>0.105097882621053</v>
      </c>
      <c r="BD106" s="174">
        <v>0.13009345542617401</v>
      </c>
      <c r="BE106" s="175">
        <v>0.121608338765054</v>
      </c>
      <c r="BF106" s="132">
        <v>-6.7777274828351705E-2</v>
      </c>
      <c r="BG106" s="132">
        <v>0.19852008847956801</v>
      </c>
      <c r="BH106" s="132">
        <v>1.95582466542027E-2</v>
      </c>
    </row>
    <row r="107" spans="1:60">
      <c r="A107" s="136" t="s">
        <v>350</v>
      </c>
      <c r="B107" s="174">
        <v>0</v>
      </c>
      <c r="C107" s="174">
        <v>0</v>
      </c>
      <c r="D107" s="174">
        <v>0</v>
      </c>
      <c r="E107" s="174">
        <v>0</v>
      </c>
      <c r="F107" s="174">
        <v>0</v>
      </c>
      <c r="G107" s="174">
        <v>0</v>
      </c>
      <c r="H107" s="174">
        <v>0</v>
      </c>
      <c r="I107" s="174">
        <v>0</v>
      </c>
      <c r="J107" s="174">
        <v>0</v>
      </c>
      <c r="K107" s="174">
        <v>0</v>
      </c>
      <c r="L107" s="174">
        <v>0</v>
      </c>
      <c r="M107" s="174">
        <v>0</v>
      </c>
      <c r="N107" s="174">
        <v>0</v>
      </c>
      <c r="O107" s="174">
        <v>0</v>
      </c>
      <c r="P107" s="174">
        <v>0</v>
      </c>
      <c r="Q107" s="174">
        <v>0</v>
      </c>
      <c r="R107" s="174">
        <v>0</v>
      </c>
      <c r="S107" s="174">
        <v>0</v>
      </c>
      <c r="T107" s="174">
        <v>0</v>
      </c>
      <c r="U107" s="174">
        <v>0</v>
      </c>
      <c r="V107" s="174">
        <v>0</v>
      </c>
      <c r="W107" s="174">
        <v>0</v>
      </c>
      <c r="X107" s="174">
        <v>0</v>
      </c>
      <c r="Y107" s="174">
        <v>0</v>
      </c>
      <c r="Z107" s="174">
        <v>0</v>
      </c>
      <c r="AA107" s="174">
        <v>0</v>
      </c>
      <c r="AB107" s="174">
        <v>0</v>
      </c>
      <c r="AC107" s="174">
        <v>0</v>
      </c>
      <c r="AD107" s="174">
        <v>0</v>
      </c>
      <c r="AE107" s="174">
        <v>0</v>
      </c>
      <c r="AF107" s="174">
        <v>0</v>
      </c>
      <c r="AG107" s="174">
        <v>0</v>
      </c>
      <c r="AH107" s="174">
        <v>0</v>
      </c>
      <c r="AI107" s="174">
        <v>0</v>
      </c>
      <c r="AJ107" s="174">
        <v>0</v>
      </c>
      <c r="AK107" s="174">
        <v>0</v>
      </c>
      <c r="AL107" s="174">
        <v>0</v>
      </c>
      <c r="AM107" s="174">
        <v>0</v>
      </c>
      <c r="AN107" s="174">
        <v>0</v>
      </c>
      <c r="AO107" s="174">
        <v>0</v>
      </c>
      <c r="AP107" s="174">
        <v>4.84177215189873E-4</v>
      </c>
      <c r="AQ107" s="174">
        <v>6.2547169811320695E-4</v>
      </c>
      <c r="AR107" s="174">
        <v>7.5543750000000003E-4</v>
      </c>
      <c r="AS107" s="174">
        <v>5.2267080745341601E-4</v>
      </c>
      <c r="AT107" s="174">
        <v>5.8555555555555498E-4</v>
      </c>
      <c r="AU107" s="174">
        <v>5.1625766871165604E-4</v>
      </c>
      <c r="AV107" s="174">
        <v>5.2243902439024403E-4</v>
      </c>
      <c r="AW107" s="174">
        <v>5.2854545454545396E-4</v>
      </c>
      <c r="AX107" s="174">
        <v>5.3457831325301203E-4</v>
      </c>
      <c r="AY107" s="174">
        <v>5.4053892215568799E-4</v>
      </c>
      <c r="AZ107" s="174">
        <v>6.3750000000000005E-4</v>
      </c>
      <c r="BA107" s="174">
        <v>6.1562130177514698E-4</v>
      </c>
      <c r="BB107" s="174">
        <v>6.8808599999999997E-4</v>
      </c>
      <c r="BC107" s="174">
        <v>6.8406210526315804E-4</v>
      </c>
      <c r="BD107" s="174">
        <v>3.9164039109549198E-6</v>
      </c>
      <c r="BE107" s="175">
        <v>3.6374930077659101E-6</v>
      </c>
      <c r="BF107" s="132">
        <v>-7.3753733078127603E-2</v>
      </c>
      <c r="BG107" s="132">
        <v>-0.393917231229166</v>
      </c>
      <c r="BH107" s="132">
        <v>5.8501732834514801E-7</v>
      </c>
    </row>
    <row r="108" spans="1:60">
      <c r="A108" s="136" t="s">
        <v>351</v>
      </c>
      <c r="B108" s="174">
        <v>0</v>
      </c>
      <c r="C108" s="174">
        <v>0</v>
      </c>
      <c r="D108" s="174">
        <v>0</v>
      </c>
      <c r="E108" s="174">
        <v>0</v>
      </c>
      <c r="F108" s="174">
        <v>0</v>
      </c>
      <c r="G108" s="174">
        <v>0</v>
      </c>
      <c r="H108" s="174">
        <v>0</v>
      </c>
      <c r="I108" s="174">
        <v>0</v>
      </c>
      <c r="J108" s="174">
        <v>0</v>
      </c>
      <c r="K108" s="174">
        <v>0</v>
      </c>
      <c r="L108" s="174">
        <v>0</v>
      </c>
      <c r="M108" s="174">
        <v>0</v>
      </c>
      <c r="N108" s="174">
        <v>0</v>
      </c>
      <c r="O108" s="174">
        <v>0</v>
      </c>
      <c r="P108" s="174">
        <v>0</v>
      </c>
      <c r="Q108" s="174">
        <v>0</v>
      </c>
      <c r="R108" s="174">
        <v>0</v>
      </c>
      <c r="S108" s="174">
        <v>0</v>
      </c>
      <c r="T108" s="174">
        <v>0</v>
      </c>
      <c r="U108" s="174">
        <v>1.05263157894737E-5</v>
      </c>
      <c r="V108" s="174">
        <v>0</v>
      </c>
      <c r="W108" s="174">
        <v>0</v>
      </c>
      <c r="X108" s="174">
        <v>0</v>
      </c>
      <c r="Y108" s="174">
        <v>0</v>
      </c>
      <c r="Z108" s="174">
        <v>0</v>
      </c>
      <c r="AA108" s="174">
        <v>4.4999999999999999E-4</v>
      </c>
      <c r="AB108" s="174">
        <v>4.4999999999999999E-4</v>
      </c>
      <c r="AC108" s="174">
        <v>2.0000000000000001E-4</v>
      </c>
      <c r="AD108" s="174">
        <v>2.0000000000000001E-4</v>
      </c>
      <c r="AE108" s="174">
        <v>2.0000000000000001E-4</v>
      </c>
      <c r="AF108" s="174">
        <v>2.0000000000000001E-4</v>
      </c>
      <c r="AG108" s="174">
        <v>2.0000000000000001E-4</v>
      </c>
      <c r="AH108" s="174">
        <v>0</v>
      </c>
      <c r="AI108" s="174">
        <v>0</v>
      </c>
      <c r="AJ108" s="174">
        <v>0</v>
      </c>
      <c r="AK108" s="174">
        <v>0</v>
      </c>
      <c r="AL108" s="174">
        <v>1.9986391268306199E-4</v>
      </c>
      <c r="AM108" s="174">
        <v>2.4817021276595701E-4</v>
      </c>
      <c r="AN108" s="174">
        <v>3.2436417865449202E-4</v>
      </c>
      <c r="AO108" s="174">
        <v>3.8101119107566999E-4</v>
      </c>
      <c r="AP108" s="174">
        <v>4.3481703686903798E-4</v>
      </c>
      <c r="AQ108" s="174">
        <v>4.5527097320603998E-4</v>
      </c>
      <c r="AR108" s="174">
        <v>3.85148812110141E-4</v>
      </c>
      <c r="AS108" s="174">
        <v>3.5821006154990301E-4</v>
      </c>
      <c r="AT108" s="174">
        <v>4.5307833322525001E-4</v>
      </c>
      <c r="AU108" s="174">
        <v>5.2428312796156805E-4</v>
      </c>
      <c r="AV108" s="174">
        <v>6.4304793247557202E-4</v>
      </c>
      <c r="AW108" s="174">
        <v>6.8594072725504005E-4</v>
      </c>
      <c r="AX108" s="174">
        <v>8.3021645706055005E-4</v>
      </c>
      <c r="AY108" s="174">
        <v>9.2458709808337805E-4</v>
      </c>
      <c r="AZ108" s="174">
        <v>1.1759730540029201E-3</v>
      </c>
      <c r="BA108" s="174">
        <v>1.21827437995921E-3</v>
      </c>
      <c r="BB108" s="174">
        <v>1.5747573518371601E-3</v>
      </c>
      <c r="BC108" s="174">
        <v>1.67086690351587E-3</v>
      </c>
      <c r="BD108" s="174">
        <v>2.2495788239863101E-3</v>
      </c>
      <c r="BE108" s="175">
        <v>2.0028876364696301E-3</v>
      </c>
      <c r="BF108" s="132">
        <v>-0.112093675233523</v>
      </c>
      <c r="BG108" s="132">
        <v>0.173796451062736</v>
      </c>
      <c r="BH108" s="132">
        <v>3.2212404850302199E-4</v>
      </c>
    </row>
    <row r="109" spans="1:60" s="125" customFormat="1">
      <c r="A109" s="133" t="s">
        <v>352</v>
      </c>
      <c r="B109" s="176">
        <v>1.644E-2</v>
      </c>
      <c r="C109" s="176">
        <v>1.643E-2</v>
      </c>
      <c r="D109" s="176">
        <v>1.4239999999999999E-2</v>
      </c>
      <c r="E109" s="176">
        <v>1.5769999999999999E-2</v>
      </c>
      <c r="F109" s="176">
        <v>1.6080000000000001E-2</v>
      </c>
      <c r="G109" s="176">
        <v>1.7767040000000001E-2</v>
      </c>
      <c r="H109" s="176">
        <v>1.754611E-2</v>
      </c>
      <c r="I109" s="176">
        <v>1.7855909999999999E-2</v>
      </c>
      <c r="J109" s="176">
        <v>1.8349979999999998E-2</v>
      </c>
      <c r="K109" s="176">
        <v>2.4962691052631599E-2</v>
      </c>
      <c r="L109" s="176">
        <v>2.6543343684210501E-2</v>
      </c>
      <c r="M109" s="176">
        <v>2.5870645789473699E-2</v>
      </c>
      <c r="N109" s="176">
        <v>2.6224434736842099E-2</v>
      </c>
      <c r="O109" s="176">
        <v>2.9174713684210499E-2</v>
      </c>
      <c r="P109" s="176">
        <v>3.7129204210526297E-2</v>
      </c>
      <c r="Q109" s="176">
        <v>5.1734331578947398E-2</v>
      </c>
      <c r="R109" s="176">
        <v>7.0719654210526298E-2</v>
      </c>
      <c r="S109" s="176">
        <v>0.159518947531579</v>
      </c>
      <c r="T109" s="176">
        <v>0.18067806566052599</v>
      </c>
      <c r="U109" s="176">
        <v>0.19742137411052599</v>
      </c>
      <c r="V109" s="176">
        <v>0.20791487511578899</v>
      </c>
      <c r="W109" s="176">
        <v>0.21689890047368399</v>
      </c>
      <c r="X109" s="176">
        <v>0.22009749936842099</v>
      </c>
      <c r="Y109" s="176">
        <v>0.23826704728421</v>
      </c>
      <c r="Z109" s="176">
        <v>0.262433390294737</v>
      </c>
      <c r="AA109" s="176">
        <v>0.223340819784416</v>
      </c>
      <c r="AB109" s="176">
        <v>0.22838251944374</v>
      </c>
      <c r="AC109" s="176">
        <v>0.230063342450498</v>
      </c>
      <c r="AD109" s="176">
        <v>0.228985139358653</v>
      </c>
      <c r="AE109" s="176">
        <v>0.26370979594232602</v>
      </c>
      <c r="AF109" s="176">
        <v>0.30902138720045003</v>
      </c>
      <c r="AG109" s="176">
        <v>0.314560239692802</v>
      </c>
      <c r="AH109" s="176">
        <v>0.34937827664193</v>
      </c>
      <c r="AI109" s="176">
        <v>0.37541851875172499</v>
      </c>
      <c r="AJ109" s="176">
        <v>0.41202694965986703</v>
      </c>
      <c r="AK109" s="176">
        <v>0.44608064846171003</v>
      </c>
      <c r="AL109" s="176">
        <v>0.449504606584258</v>
      </c>
      <c r="AM109" s="176">
        <v>0.46466726300550198</v>
      </c>
      <c r="AN109" s="176">
        <v>0.48297536927120399</v>
      </c>
      <c r="AO109" s="176">
        <v>0.51674559938435805</v>
      </c>
      <c r="AP109" s="176">
        <v>0.58287350006237904</v>
      </c>
      <c r="AQ109" s="176">
        <v>0.62066573184956597</v>
      </c>
      <c r="AR109" s="176">
        <v>0.680225134586256</v>
      </c>
      <c r="AS109" s="176">
        <v>0.75046796019651296</v>
      </c>
      <c r="AT109" s="176">
        <v>0.82439828251556801</v>
      </c>
      <c r="AU109" s="176">
        <v>0.93291498247453497</v>
      </c>
      <c r="AV109" s="176">
        <v>1.0145299869153901</v>
      </c>
      <c r="AW109" s="176">
        <v>1.0907268445495799</v>
      </c>
      <c r="AX109" s="176">
        <v>1.1941141383087499</v>
      </c>
      <c r="AY109" s="176">
        <v>1.35663828647046</v>
      </c>
      <c r="AZ109" s="176">
        <v>1.5077523141640701</v>
      </c>
      <c r="BA109" s="176">
        <v>1.5467251023527999</v>
      </c>
      <c r="BB109" s="176">
        <v>1.77699985704815</v>
      </c>
      <c r="BC109" s="176">
        <v>1.98475672164601</v>
      </c>
      <c r="BD109" s="176">
        <v>2.2091137653678801</v>
      </c>
      <c r="BE109" s="176">
        <v>2.47862709265647</v>
      </c>
      <c r="BF109" s="135">
        <v>0.118935079866127</v>
      </c>
      <c r="BG109" s="135">
        <v>0.103590873666337</v>
      </c>
      <c r="BH109" s="135">
        <v>0.39863713733992201</v>
      </c>
    </row>
    <row r="110" spans="1:60">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5"/>
      <c r="BF110" s="132"/>
      <c r="BG110" s="132"/>
      <c r="BH110" s="132"/>
    </row>
    <row r="111" spans="1:60" s="140" customFormat="1">
      <c r="A111" s="721" t="s">
        <v>353</v>
      </c>
      <c r="B111" s="722">
        <v>0.17985232095652601</v>
      </c>
      <c r="C111" s="722">
        <v>0.19806006895272901</v>
      </c>
      <c r="D111" s="722">
        <v>0.19986570742647999</v>
      </c>
      <c r="E111" s="722">
        <v>0.221200450961759</v>
      </c>
      <c r="F111" s="722">
        <v>0.23257964376537199</v>
      </c>
      <c r="G111" s="722">
        <v>0.25693195986508599</v>
      </c>
      <c r="H111" s="722">
        <v>0.27879168463283999</v>
      </c>
      <c r="I111" s="722">
        <v>0.29877100819719798</v>
      </c>
      <c r="J111" s="722">
        <v>0.320849238202566</v>
      </c>
      <c r="K111" s="722">
        <v>0.33958813582513098</v>
      </c>
      <c r="L111" s="722">
        <v>0.34483678627631797</v>
      </c>
      <c r="M111" s="722">
        <v>0.38460955869346197</v>
      </c>
      <c r="N111" s="722">
        <v>0.405625572274602</v>
      </c>
      <c r="O111" s="722">
        <v>0.42967477840818602</v>
      </c>
      <c r="P111" s="722">
        <v>0.46169328818744898</v>
      </c>
      <c r="Q111" s="722">
        <v>0.49385363849620101</v>
      </c>
      <c r="R111" s="722">
        <v>0.53154542483501199</v>
      </c>
      <c r="S111" s="722">
        <v>0.61370556906109597</v>
      </c>
      <c r="T111" s="722">
        <v>0.68017932882438004</v>
      </c>
      <c r="U111" s="722">
        <v>0.76009218296675696</v>
      </c>
      <c r="V111" s="722">
        <v>0.77792231876345297</v>
      </c>
      <c r="W111" s="722">
        <v>0.85579133148715503</v>
      </c>
      <c r="X111" s="722">
        <v>0.91642854544668195</v>
      </c>
      <c r="Y111" s="722">
        <v>0.94280727633517103</v>
      </c>
      <c r="Z111" s="722">
        <v>1.0434828906361699</v>
      </c>
      <c r="AA111" s="722">
        <v>1.1700267339375101</v>
      </c>
      <c r="AB111" s="722">
        <v>1.22018974302354</v>
      </c>
      <c r="AC111" s="722">
        <v>1.30971843842758</v>
      </c>
      <c r="AD111" s="722">
        <v>1.35305757694274</v>
      </c>
      <c r="AE111" s="722">
        <v>1.40425675084763</v>
      </c>
      <c r="AF111" s="722">
        <v>1.46361662352456</v>
      </c>
      <c r="AG111" s="722">
        <v>1.50565629307634</v>
      </c>
      <c r="AH111" s="722">
        <v>1.61286741781749</v>
      </c>
      <c r="AI111" s="722">
        <v>1.6876210885027001</v>
      </c>
      <c r="AJ111" s="722">
        <v>1.7739335834366301</v>
      </c>
      <c r="AK111" s="722">
        <v>1.8597372349141901</v>
      </c>
      <c r="AL111" s="722">
        <v>1.90557477263758</v>
      </c>
      <c r="AM111" s="722">
        <v>2.0362996885688398</v>
      </c>
      <c r="AN111" s="722">
        <v>2.1366537099660099</v>
      </c>
      <c r="AO111" s="722">
        <v>2.29217725730232</v>
      </c>
      <c r="AP111" s="722">
        <v>2.46456895477951</v>
      </c>
      <c r="AQ111" s="722">
        <v>2.61377050340004</v>
      </c>
      <c r="AR111" s="722">
        <v>2.81760856396044</v>
      </c>
      <c r="AS111" s="722">
        <v>2.9964206066397701</v>
      </c>
      <c r="AT111" s="722">
        <v>3.1999256662439102</v>
      </c>
      <c r="AU111" s="722">
        <v>3.5765287977195102</v>
      </c>
      <c r="AV111" s="722">
        <v>3.7564002271758401</v>
      </c>
      <c r="AW111" s="722">
        <v>4.04442935670951</v>
      </c>
      <c r="AX111" s="722">
        <v>4.3418085711791301</v>
      </c>
      <c r="AY111" s="722">
        <v>4.67686698649654</v>
      </c>
      <c r="AZ111" s="722">
        <v>4.9783393360475703</v>
      </c>
      <c r="BA111" s="722">
        <v>5.0759884948136298</v>
      </c>
      <c r="BB111" s="722">
        <v>5.3441188180036896</v>
      </c>
      <c r="BC111" s="722">
        <v>5.6562928878849696</v>
      </c>
      <c r="BD111" s="722">
        <v>5.9114306385417903</v>
      </c>
      <c r="BE111" s="722">
        <v>6.2177525887231004</v>
      </c>
      <c r="BF111" s="723">
        <v>4.89447602148501E-2</v>
      </c>
      <c r="BG111" s="723">
        <v>6.3298670445908603E-2</v>
      </c>
      <c r="BH111" s="723">
        <v>1</v>
      </c>
    </row>
    <row r="112" spans="1:60">
      <c r="A112" s="124" t="s">
        <v>354</v>
      </c>
      <c r="B112" s="174">
        <v>0.17985232095652601</v>
      </c>
      <c r="C112" s="174">
        <v>0.19806006895272901</v>
      </c>
      <c r="D112" s="174">
        <v>0.19986570742647999</v>
      </c>
      <c r="E112" s="174">
        <v>0.221200450961759</v>
      </c>
      <c r="F112" s="174">
        <v>0.23257964376537199</v>
      </c>
      <c r="G112" s="174">
        <v>0.25130963495254899</v>
      </c>
      <c r="H112" s="174">
        <v>0.25636908599581298</v>
      </c>
      <c r="I112" s="174">
        <v>0.27638177480292397</v>
      </c>
      <c r="J112" s="174">
        <v>0.29700081010854301</v>
      </c>
      <c r="K112" s="174">
        <v>0.31451594111084502</v>
      </c>
      <c r="L112" s="174">
        <v>0.31687578411122402</v>
      </c>
      <c r="M112" s="174">
        <v>0.35198415352800999</v>
      </c>
      <c r="N112" s="174">
        <v>0.36970856657143403</v>
      </c>
      <c r="O112" s="174">
        <v>0.38992397103730703</v>
      </c>
      <c r="P112" s="174">
        <v>0.41268975655352003</v>
      </c>
      <c r="Q112" s="174">
        <v>0.43072648756018</v>
      </c>
      <c r="R112" s="174">
        <v>0.44474901845343301</v>
      </c>
      <c r="S112" s="174">
        <v>0.52079922212513896</v>
      </c>
      <c r="T112" s="174">
        <v>0.56949532740227005</v>
      </c>
      <c r="U112" s="174">
        <v>0.64702022732626996</v>
      </c>
      <c r="V112" s="174">
        <v>0.65980658793467395</v>
      </c>
      <c r="W112" s="174">
        <v>0.73552539704040698</v>
      </c>
      <c r="X112" s="174">
        <v>0.79830767206635</v>
      </c>
      <c r="Y112" s="174">
        <v>0.82276661432071696</v>
      </c>
      <c r="Z112" s="174">
        <v>0.91256438577210497</v>
      </c>
      <c r="AA112" s="174">
        <v>1.01434278105263</v>
      </c>
      <c r="AB112" s="174">
        <v>1.0637523405432501</v>
      </c>
      <c r="AC112" s="174">
        <v>1.1371176034938</v>
      </c>
      <c r="AD112" s="174">
        <v>1.1835216188025699</v>
      </c>
      <c r="AE112" s="174">
        <v>1.2145394805674901</v>
      </c>
      <c r="AF112" s="174">
        <v>1.2371929621244699</v>
      </c>
      <c r="AG112" s="174">
        <v>1.26651628345175</v>
      </c>
      <c r="AH112" s="174">
        <v>1.3396522303381599</v>
      </c>
      <c r="AI112" s="174">
        <v>1.3891780804486</v>
      </c>
      <c r="AJ112" s="174">
        <v>1.42490043447945</v>
      </c>
      <c r="AK112" s="174">
        <v>1.46607403547626</v>
      </c>
      <c r="AL112" s="174">
        <v>1.49117205813399</v>
      </c>
      <c r="AM112" s="174">
        <v>1.60287134814178</v>
      </c>
      <c r="AN112" s="174">
        <v>1.67438362901142</v>
      </c>
      <c r="AO112" s="174">
        <v>1.79947669518872</v>
      </c>
      <c r="AP112" s="174">
        <v>1.9391730222087999</v>
      </c>
      <c r="AQ112" s="174">
        <v>2.0234527821267001</v>
      </c>
      <c r="AR112" s="174">
        <v>2.1454012908226101</v>
      </c>
      <c r="AS112" s="174">
        <v>2.21969435436587</v>
      </c>
      <c r="AT112" s="174">
        <v>2.3011932653659901</v>
      </c>
      <c r="AU112" s="174">
        <v>2.5103329610509602</v>
      </c>
      <c r="AV112" s="174">
        <v>2.6218124956034501</v>
      </c>
      <c r="AW112" s="174">
        <v>2.8123497358559102</v>
      </c>
      <c r="AX112" s="174">
        <v>2.96684179224322</v>
      </c>
      <c r="AY112" s="174">
        <v>3.1047128988105599</v>
      </c>
      <c r="AZ112" s="174">
        <v>3.2696464018569</v>
      </c>
      <c r="BA112" s="174">
        <v>3.2634358399367498</v>
      </c>
      <c r="BB112" s="174">
        <v>3.3381718227912298</v>
      </c>
      <c r="BC112" s="174">
        <v>3.45497058367057</v>
      </c>
      <c r="BD112" s="174">
        <v>3.4744315130735002</v>
      </c>
      <c r="BE112" s="175">
        <v>3.5525152552471502</v>
      </c>
      <c r="BF112" s="132">
        <v>1.9680173888118001E-2</v>
      </c>
      <c r="BG112" s="132">
        <v>4.2060817014198698E-2</v>
      </c>
      <c r="BH112" s="132">
        <v>0.57135037210876105</v>
      </c>
    </row>
    <row r="113" spans="1:60">
      <c r="A113" s="124" t="s">
        <v>355</v>
      </c>
      <c r="B113" s="174">
        <v>0</v>
      </c>
      <c r="C113" s="174">
        <v>0</v>
      </c>
      <c r="D113" s="174">
        <v>0</v>
      </c>
      <c r="E113" s="174">
        <v>0</v>
      </c>
      <c r="F113" s="174">
        <v>0</v>
      </c>
      <c r="G113" s="174">
        <v>5.6223249125364498E-3</v>
      </c>
      <c r="H113" s="174">
        <v>2.2422598637026201E-2</v>
      </c>
      <c r="I113" s="174">
        <v>2.2389233394274399E-2</v>
      </c>
      <c r="J113" s="174">
        <v>2.3848428094023301E-2</v>
      </c>
      <c r="K113" s="174">
        <v>2.5072194714285699E-2</v>
      </c>
      <c r="L113" s="174">
        <v>2.7961002165094302E-2</v>
      </c>
      <c r="M113" s="174">
        <v>3.2625405165451898E-2</v>
      </c>
      <c r="N113" s="174">
        <v>3.5917005703167103E-2</v>
      </c>
      <c r="O113" s="174">
        <v>3.9750807370879097E-2</v>
      </c>
      <c r="P113" s="174">
        <v>4.90035316339286E-2</v>
      </c>
      <c r="Q113" s="174">
        <v>6.3127150936021503E-2</v>
      </c>
      <c r="R113" s="174">
        <v>8.6796406381578997E-2</v>
      </c>
      <c r="S113" s="174">
        <v>9.2906346935956799E-2</v>
      </c>
      <c r="T113" s="174">
        <v>0.110684001422111</v>
      </c>
      <c r="U113" s="174">
        <v>0.113071955640487</v>
      </c>
      <c r="V113" s="174">
        <v>0.11811573082877901</v>
      </c>
      <c r="W113" s="174">
        <v>0.120265934446748</v>
      </c>
      <c r="X113" s="174">
        <v>0.118120873380332</v>
      </c>
      <c r="Y113" s="174">
        <v>0.120040662014454</v>
      </c>
      <c r="Z113" s="174">
        <v>0.13091850486406101</v>
      </c>
      <c r="AA113" s="174">
        <v>0.15568395288487499</v>
      </c>
      <c r="AB113" s="174">
        <v>0.15643740248028701</v>
      </c>
      <c r="AC113" s="174">
        <v>0.172600834933786</v>
      </c>
      <c r="AD113" s="174">
        <v>0.169535958140166</v>
      </c>
      <c r="AE113" s="174">
        <v>0.18971727028014301</v>
      </c>
      <c r="AF113" s="174">
        <v>0.22642366140008599</v>
      </c>
      <c r="AG113" s="174">
        <v>0.239140009624592</v>
      </c>
      <c r="AH113" s="174">
        <v>0.27321518747933299</v>
      </c>
      <c r="AI113" s="174">
        <v>0.29844300805410401</v>
      </c>
      <c r="AJ113" s="174">
        <v>0.34903314895717602</v>
      </c>
      <c r="AK113" s="174">
        <v>0.39366319943792599</v>
      </c>
      <c r="AL113" s="174">
        <v>0.41440271450359301</v>
      </c>
      <c r="AM113" s="174">
        <v>0.43342834042706402</v>
      </c>
      <c r="AN113" s="174">
        <v>0.462270080954582</v>
      </c>
      <c r="AO113" s="174">
        <v>0.49270056211360502</v>
      </c>
      <c r="AP113" s="174">
        <v>0.52539593257070805</v>
      </c>
      <c r="AQ113" s="174">
        <v>0.59031772127334203</v>
      </c>
      <c r="AR113" s="174">
        <v>0.67220727313783601</v>
      </c>
      <c r="AS113" s="174">
        <v>0.77672625227390002</v>
      </c>
      <c r="AT113" s="174">
        <v>0.89873240087791495</v>
      </c>
      <c r="AU113" s="174">
        <v>1.06619583666855</v>
      </c>
      <c r="AV113" s="174">
        <v>1.13458773157239</v>
      </c>
      <c r="AW113" s="174">
        <v>1.2320796208536</v>
      </c>
      <c r="AX113" s="174">
        <v>1.3749667789359099</v>
      </c>
      <c r="AY113" s="174">
        <v>1.5721540876859801</v>
      </c>
      <c r="AZ113" s="174">
        <v>1.70869293419067</v>
      </c>
      <c r="BA113" s="174">
        <v>1.81255265487688</v>
      </c>
      <c r="BB113" s="174">
        <v>2.0059469952124598</v>
      </c>
      <c r="BC113" s="174">
        <v>2.2013223042144001</v>
      </c>
      <c r="BD113" s="174">
        <v>2.4369991254682999</v>
      </c>
      <c r="BE113" s="175">
        <v>2.6652373334759401</v>
      </c>
      <c r="BF113" s="132">
        <v>9.0667303275310501E-2</v>
      </c>
      <c r="BG113" s="132">
        <v>0.10489878862507999</v>
      </c>
      <c r="BH113" s="132">
        <v>0.428649627891239</v>
      </c>
    </row>
    <row r="114" spans="1:60">
      <c r="A114" s="141" t="s">
        <v>356</v>
      </c>
      <c r="B114" s="180">
        <v>2.9090000000000001E-2</v>
      </c>
      <c r="C114" s="180">
        <v>3.9789999999999999E-2</v>
      </c>
      <c r="D114" s="180">
        <v>4.3159999999999997E-2</v>
      </c>
      <c r="E114" s="180">
        <v>4.8180000000000001E-2</v>
      </c>
      <c r="F114" s="180">
        <v>5.2429999999999997E-2</v>
      </c>
      <c r="G114" s="180">
        <v>6.9402659613000003E-2</v>
      </c>
      <c r="H114" s="180">
        <v>7.0578506260000007E-2</v>
      </c>
      <c r="I114" s="180">
        <v>6.9259440399999997E-2</v>
      </c>
      <c r="J114" s="180">
        <v>7.4421912389999997E-2</v>
      </c>
      <c r="K114" s="180">
        <v>7.8293091999999995E-2</v>
      </c>
      <c r="L114" s="180">
        <v>8.2825950810000007E-2</v>
      </c>
      <c r="M114" s="180">
        <v>8.3055852319999998E-2</v>
      </c>
      <c r="N114" s="180">
        <v>8.6461653210000003E-2</v>
      </c>
      <c r="O114" s="180">
        <v>9.1188540779999994E-2</v>
      </c>
      <c r="P114" s="180">
        <v>9.2853279920000004E-2</v>
      </c>
      <c r="Q114" s="180">
        <v>0.1038727728</v>
      </c>
      <c r="R114" s="180">
        <v>0.10084390151</v>
      </c>
      <c r="S114" s="180">
        <v>9.2871530039999997E-2</v>
      </c>
      <c r="T114" s="180">
        <v>9.5689381549999994E-2</v>
      </c>
      <c r="U114" s="180">
        <v>9.9462448080000002E-2</v>
      </c>
      <c r="V114" s="180">
        <v>0.10414179738</v>
      </c>
      <c r="W114" s="180">
        <v>0.12278870556</v>
      </c>
      <c r="X114" s="180">
        <v>0.12051265294000001</v>
      </c>
      <c r="Y114" s="180">
        <v>0.12824091804000001</v>
      </c>
      <c r="Z114" s="180">
        <v>0.12659167893000001</v>
      </c>
      <c r="AA114" s="180">
        <v>0.173430426315789</v>
      </c>
      <c r="AB114" s="180">
        <v>0.17829808</v>
      </c>
      <c r="AC114" s="180">
        <v>0.18716933999999899</v>
      </c>
      <c r="AD114" s="180">
        <v>0.20558823000000001</v>
      </c>
      <c r="AE114" s="180">
        <v>0.21291034709373699</v>
      </c>
      <c r="AF114" s="180">
        <v>0.23397554455485201</v>
      </c>
      <c r="AG114" s="180">
        <v>0.23342080049957301</v>
      </c>
      <c r="AH114" s="180">
        <v>0.27891989984162702</v>
      </c>
      <c r="AI114" s="180">
        <v>0.31508898276015401</v>
      </c>
      <c r="AJ114" s="180">
        <v>0.322871251734894</v>
      </c>
      <c r="AK114" s="180">
        <v>0.357849742954576</v>
      </c>
      <c r="AL114" s="180">
        <v>0.37318175499299</v>
      </c>
      <c r="AM114" s="180">
        <v>0.42190261477365198</v>
      </c>
      <c r="AN114" s="180">
        <v>0.48022358153637101</v>
      </c>
      <c r="AO114" s="180">
        <v>0.56941692043136904</v>
      </c>
      <c r="AP114" s="180">
        <v>0.64305858298338503</v>
      </c>
      <c r="AQ114" s="180">
        <v>0.72811146228242496</v>
      </c>
      <c r="AR114" s="180">
        <v>0.80727845702661705</v>
      </c>
      <c r="AS114" s="180">
        <v>0.89450572934083605</v>
      </c>
      <c r="AT114" s="180">
        <v>0.974269881022647</v>
      </c>
      <c r="AU114" s="180">
        <v>1.1012277432625099</v>
      </c>
      <c r="AV114" s="180">
        <v>1.16818127958017</v>
      </c>
      <c r="AW114" s="180">
        <v>1.2933337538642</v>
      </c>
      <c r="AX114" s="180">
        <v>1.34935543014935</v>
      </c>
      <c r="AY114" s="180">
        <v>1.39806218198073</v>
      </c>
      <c r="AZ114" s="180">
        <v>1.4371336765715299</v>
      </c>
      <c r="BA114" s="180">
        <v>1.4461013654317001</v>
      </c>
      <c r="BB114" s="180">
        <v>1.4715494463394201</v>
      </c>
      <c r="BC114" s="180">
        <v>1.4725161214191</v>
      </c>
      <c r="BD114" s="180">
        <v>1.5045682005633101</v>
      </c>
      <c r="BE114" s="176">
        <v>1.5059955376201</v>
      </c>
      <c r="BF114" s="143">
        <v>-1.7861635306898301E-3</v>
      </c>
      <c r="BG114" s="143">
        <v>4.4415383829003799E-2</v>
      </c>
      <c r="BH114" s="143">
        <v>0.242208984055021</v>
      </c>
    </row>
    <row r="116" spans="1:60">
      <c r="A116" s="124" t="s">
        <v>357</v>
      </c>
    </row>
    <row r="117" spans="1:60" s="124" customFormat="1">
      <c r="A117" s="475" t="s">
        <v>888</v>
      </c>
      <c r="BD117" s="125"/>
    </row>
    <row r="118" spans="1:60" s="124" customFormat="1">
      <c r="A118" s="124" t="s">
        <v>889</v>
      </c>
      <c r="BD118" s="125"/>
    </row>
    <row r="119" spans="1:60" s="124" customFormat="1">
      <c r="A119" s="124" t="s">
        <v>360</v>
      </c>
      <c r="BD119" s="125"/>
    </row>
    <row r="120" spans="1:60" s="124" customFormat="1">
      <c r="A120" s="124" t="s">
        <v>496</v>
      </c>
      <c r="BD120" s="125"/>
    </row>
    <row r="121" spans="1:60" s="124" customFormat="1">
      <c r="A121" s="124" t="s">
        <v>362</v>
      </c>
      <c r="BD121" s="125"/>
    </row>
    <row r="122" spans="1:60" s="124" customFormat="1">
      <c r="A122" s="124" t="s">
        <v>899</v>
      </c>
      <c r="BD122" s="125"/>
    </row>
    <row r="123" spans="1:60" s="124" customFormat="1">
      <c r="A123" s="124" t="s">
        <v>861</v>
      </c>
      <c r="BD123" s="125"/>
    </row>
    <row r="124" spans="1:60" s="124" customFormat="1">
      <c r="A124" s="125" t="s">
        <v>921</v>
      </c>
      <c r="BD124" s="125"/>
    </row>
    <row r="125" spans="1:60" s="124" customFormat="1">
      <c r="A125" s="125" t="s">
        <v>372</v>
      </c>
      <c r="BD125" s="125"/>
    </row>
  </sheetData>
  <mergeCells count="1">
    <mergeCell ref="BF2:BG2"/>
  </mergeCells>
  <conditionalFormatting sqref="BF4:BH53 BF55:BH114">
    <cfRule type="cellIs" dxfId="113" priority="2" operator="lessThanOrEqual">
      <formula>0</formula>
    </cfRule>
    <cfRule type="cellIs" dxfId="112" priority="3" operator="greaterThan">
      <formula>0</formula>
    </cfRule>
  </conditionalFormatting>
  <conditionalFormatting sqref="BF4:BH53 BF55:BH56">
    <cfRule type="cellIs" dxfId="111" priority="4" operator="lessThanOrEqual">
      <formula>0</formula>
    </cfRule>
    <cfRule type="cellIs" dxfId="110" priority="5" operator="greaterThan">
      <formula>0</formula>
    </cfRule>
  </conditionalFormatting>
  <conditionalFormatting sqref="BF54:BH54">
    <cfRule type="cellIs" dxfId="109" priority="6" operator="lessThanOrEqual">
      <formula>0</formula>
    </cfRule>
    <cfRule type="cellIs" dxfId="108" priority="7" operator="greaterThan">
      <formula>0</formula>
    </cfRule>
  </conditionalFormatting>
  <conditionalFormatting sqref="BF54:BH54">
    <cfRule type="cellIs" dxfId="107" priority="8" operator="lessThanOrEqual">
      <formula>0</formula>
    </cfRule>
    <cfRule type="cellIs" dxfId="106" priority="9" operator="greaterThan">
      <formula>0</formula>
    </cfRule>
  </conditionalFormatting>
  <hyperlinks>
    <hyperlink ref="L1" location="Contents!A1" display="Contents" xr:uid="{00000000-0004-0000-4100-000000000000}"/>
    <hyperlink ref="BJ1" location="Contents!A1" display="Contents" xr:uid="{00000000-0004-0000-4100-000001000000}"/>
  </hyperlinks>
  <pageMargins left="0.75" right="0.75" top="1" bottom="1" header="0.51180555555555496" footer="0.51180555555555496"/>
  <pageSetup paperSize="9" firstPageNumber="0"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MJ89"/>
  <sheetViews>
    <sheetView showGridLines="0" showRowColHeaders="0" zoomScaleNormal="100" workbookViewId="0">
      <pane xSplit="1" ySplit="3" topLeftCell="U76" activePane="bottomRight" state="frozen"/>
      <selection pane="topRight" activeCell="U1" sqref="U1"/>
      <selection pane="bottomLeft" activeCell="A76" sqref="A76"/>
      <selection pane="bottomRight" activeCell="AK1" sqref="AK1"/>
    </sheetView>
  </sheetViews>
  <sheetFormatPr defaultColWidth="9.21875" defaultRowHeight="14.5"/>
  <cols>
    <col min="1" max="1" width="47.21875" style="743" customWidth="1"/>
    <col min="2" max="23" width="9.21875" style="743"/>
    <col min="24" max="31" width="9.44140625" style="743" customWidth="1"/>
    <col min="32" max="32" width="9.44140625" style="744" customWidth="1"/>
    <col min="33" max="34" width="9.77734375" style="743" customWidth="1"/>
    <col min="35" max="35" width="9.44140625" style="743" customWidth="1"/>
    <col min="36" max="1024" width="9.21875" style="743"/>
  </cols>
  <sheetData>
    <row r="1" spans="1:37" s="755" customFormat="1" ht="12" customHeight="1">
      <c r="A1" s="745" t="s">
        <v>922</v>
      </c>
      <c r="B1" s="746"/>
      <c r="C1" s="746"/>
      <c r="D1" s="747"/>
      <c r="E1" s="746"/>
      <c r="F1" s="746"/>
      <c r="G1" s="748"/>
      <c r="H1" s="748"/>
      <c r="I1" s="748"/>
      <c r="J1" s="748"/>
      <c r="K1" s="748"/>
      <c r="L1" s="749" t="s">
        <v>88</v>
      </c>
      <c r="M1" s="748"/>
      <c r="N1" s="748"/>
      <c r="O1" s="750"/>
      <c r="P1" s="750"/>
      <c r="Q1" s="750"/>
      <c r="R1" s="750"/>
      <c r="S1" s="750"/>
      <c r="T1" s="750"/>
      <c r="U1" s="750"/>
      <c r="V1" s="750"/>
      <c r="W1" s="751"/>
      <c r="X1" s="751"/>
      <c r="Y1" s="751"/>
      <c r="Z1" s="752"/>
      <c r="AA1" s="752"/>
      <c r="AB1" s="752"/>
      <c r="AC1" s="752"/>
      <c r="AD1" s="752"/>
      <c r="AE1" s="752"/>
      <c r="AF1" s="753"/>
      <c r="AG1" s="752"/>
      <c r="AH1" s="752"/>
      <c r="AI1" s="754"/>
      <c r="AK1" s="749" t="s">
        <v>88</v>
      </c>
    </row>
    <row r="2" spans="1:37" s="755" customFormat="1" ht="12" customHeight="1">
      <c r="A2" s="756"/>
      <c r="B2" s="746"/>
      <c r="C2" s="746"/>
      <c r="D2" s="746"/>
      <c r="E2" s="746"/>
      <c r="F2" s="746"/>
      <c r="G2" s="748"/>
      <c r="H2" s="748"/>
      <c r="I2" s="748"/>
      <c r="J2" s="748"/>
      <c r="K2" s="748"/>
      <c r="L2" s="757"/>
      <c r="M2" s="748"/>
      <c r="N2" s="748"/>
      <c r="O2" s="750"/>
      <c r="P2" s="750"/>
      <c r="Q2" s="750"/>
      <c r="R2" s="750"/>
      <c r="S2" s="750"/>
      <c r="T2" s="750"/>
      <c r="U2" s="750"/>
      <c r="V2" s="750"/>
      <c r="W2" s="758"/>
      <c r="X2" s="751"/>
      <c r="Y2" s="751"/>
      <c r="Z2" s="752"/>
      <c r="AA2" s="752"/>
      <c r="AB2" s="752"/>
      <c r="AC2" s="752"/>
      <c r="AD2" s="752"/>
      <c r="AE2" s="752"/>
      <c r="AF2" s="753"/>
      <c r="AG2" s="3" t="s">
        <v>251</v>
      </c>
      <c r="AH2" s="3"/>
      <c r="AI2" s="754" t="s">
        <v>252</v>
      </c>
    </row>
    <row r="3" spans="1:37" s="755" customFormat="1" ht="12" customHeight="1">
      <c r="A3" s="759" t="s">
        <v>923</v>
      </c>
      <c r="B3" s="760">
        <v>1990</v>
      </c>
      <c r="C3" s="760">
        <v>1991</v>
      </c>
      <c r="D3" s="760">
        <v>1992</v>
      </c>
      <c r="E3" s="760">
        <v>1993</v>
      </c>
      <c r="F3" s="760">
        <v>1994</v>
      </c>
      <c r="G3" s="761">
        <v>1995</v>
      </c>
      <c r="H3" s="761">
        <v>1996</v>
      </c>
      <c r="I3" s="761">
        <v>1997</v>
      </c>
      <c r="J3" s="761">
        <v>1998</v>
      </c>
      <c r="K3" s="761">
        <v>1999</v>
      </c>
      <c r="L3" s="761">
        <v>2000</v>
      </c>
      <c r="M3" s="748">
        <v>2001</v>
      </c>
      <c r="N3" s="748">
        <v>2002</v>
      </c>
      <c r="O3" s="748">
        <v>2003</v>
      </c>
      <c r="P3" s="748">
        <v>2004</v>
      </c>
      <c r="Q3" s="748">
        <v>2005</v>
      </c>
      <c r="R3" s="748">
        <v>2006</v>
      </c>
      <c r="S3" s="748">
        <v>2007</v>
      </c>
      <c r="T3" s="748">
        <v>2008</v>
      </c>
      <c r="U3" s="748">
        <v>2009</v>
      </c>
      <c r="V3" s="748">
        <v>2010</v>
      </c>
      <c r="W3" s="751">
        <v>2011</v>
      </c>
      <c r="X3" s="751">
        <v>2012</v>
      </c>
      <c r="Y3" s="758">
        <v>2013</v>
      </c>
      <c r="Z3" s="750">
        <v>2014</v>
      </c>
      <c r="AA3" s="750">
        <v>2015</v>
      </c>
      <c r="AB3" s="750">
        <v>2016</v>
      </c>
      <c r="AC3" s="750">
        <v>2017</v>
      </c>
      <c r="AD3" s="750">
        <v>2018</v>
      </c>
      <c r="AE3" s="750">
        <v>2019</v>
      </c>
      <c r="AF3" s="762">
        <v>2020</v>
      </c>
      <c r="AG3" s="754">
        <v>2020</v>
      </c>
      <c r="AH3" s="754" t="s">
        <v>254</v>
      </c>
      <c r="AI3" s="754">
        <v>2020</v>
      </c>
    </row>
    <row r="4" spans="1:37" s="755" customFormat="1" ht="12" customHeight="1">
      <c r="A4" s="759"/>
      <c r="B4" s="763"/>
      <c r="C4" s="763"/>
      <c r="D4" s="763"/>
      <c r="E4" s="763"/>
      <c r="F4" s="763"/>
      <c r="G4" s="764"/>
      <c r="H4" s="764"/>
      <c r="I4" s="764"/>
      <c r="J4" s="764"/>
      <c r="K4" s="764"/>
      <c r="L4" s="764"/>
      <c r="M4" s="765"/>
      <c r="N4" s="765"/>
      <c r="O4" s="765"/>
      <c r="P4" s="765"/>
      <c r="Q4" s="765"/>
      <c r="R4" s="765"/>
      <c r="S4" s="765"/>
      <c r="T4" s="765"/>
      <c r="U4" s="765"/>
      <c r="V4" s="765"/>
      <c r="W4" s="766"/>
      <c r="X4" s="766"/>
      <c r="Y4" s="767"/>
      <c r="Z4" s="768"/>
      <c r="AA4" s="768"/>
      <c r="AB4" s="768"/>
      <c r="AC4" s="768"/>
      <c r="AD4" s="768"/>
      <c r="AE4" s="768"/>
      <c r="AF4" s="769"/>
      <c r="AG4" s="770"/>
      <c r="AH4" s="770"/>
      <c r="AI4" s="770"/>
    </row>
    <row r="5" spans="1:37" s="750" customFormat="1" ht="12" customHeight="1">
      <c r="A5" s="771" t="s">
        <v>255</v>
      </c>
      <c r="B5" s="772">
        <v>0</v>
      </c>
      <c r="C5" s="772">
        <v>0</v>
      </c>
      <c r="D5" s="772">
        <v>0</v>
      </c>
      <c r="E5" s="772">
        <v>0</v>
      </c>
      <c r="F5" s="772">
        <v>0</v>
      </c>
      <c r="G5" s="772">
        <v>0</v>
      </c>
      <c r="H5" s="772">
        <v>0</v>
      </c>
      <c r="I5" s="772">
        <v>0</v>
      </c>
      <c r="J5" s="772">
        <v>0</v>
      </c>
      <c r="K5" s="772">
        <v>0.93156663957433306</v>
      </c>
      <c r="L5" s="772">
        <v>2.0275273920147301</v>
      </c>
      <c r="M5" s="772">
        <v>2.13712346725876</v>
      </c>
      <c r="N5" s="772">
        <v>2.1919215048807801</v>
      </c>
      <c r="O5" s="772">
        <v>2.1919215048807801</v>
      </c>
      <c r="P5" s="772">
        <v>2.1919215048807801</v>
      </c>
      <c r="Q5" s="772">
        <v>2.4111136553688599</v>
      </c>
      <c r="R5" s="772">
        <v>3.0924335379716301</v>
      </c>
      <c r="S5" s="772">
        <v>9.0259536757129393</v>
      </c>
      <c r="T5" s="772">
        <v>9.6580476176865702</v>
      </c>
      <c r="U5" s="772">
        <v>14.0693646634201</v>
      </c>
      <c r="V5" s="772">
        <v>15.0759551779711</v>
      </c>
      <c r="W5" s="772">
        <v>17.792468583762801</v>
      </c>
      <c r="X5" s="772">
        <v>17.407666201519898</v>
      </c>
      <c r="Y5" s="772">
        <v>18.4994091082709</v>
      </c>
      <c r="Z5" s="772">
        <v>21.660122575576001</v>
      </c>
      <c r="AA5" s="772">
        <v>20.691848270369199</v>
      </c>
      <c r="AB5" s="772">
        <v>22.324156131110499</v>
      </c>
      <c r="AC5" s="772">
        <v>22.242585988269099</v>
      </c>
      <c r="AD5" s="772">
        <v>22.434567084721699</v>
      </c>
      <c r="AE5" s="772">
        <v>23.8493814958637</v>
      </c>
      <c r="AF5" s="773">
        <v>21.427592074391001</v>
      </c>
      <c r="AG5" s="774">
        <v>-0.101545166774775</v>
      </c>
      <c r="AH5" s="774">
        <v>5.4193328497581301E-2</v>
      </c>
      <c r="AI5" s="774">
        <v>1.27811444302627E-2</v>
      </c>
    </row>
    <row r="6" spans="1:37" s="750" customFormat="1" ht="12" customHeight="1">
      <c r="A6" s="771" t="s">
        <v>256</v>
      </c>
      <c r="B6" s="772">
        <v>0</v>
      </c>
      <c r="C6" s="772">
        <v>0</v>
      </c>
      <c r="D6" s="772">
        <v>0</v>
      </c>
      <c r="E6" s="772">
        <v>0</v>
      </c>
      <c r="F6" s="772">
        <v>0</v>
      </c>
      <c r="G6" s="772">
        <v>0</v>
      </c>
      <c r="H6" s="772">
        <v>0</v>
      </c>
      <c r="I6" s="772">
        <v>0</v>
      </c>
      <c r="J6" s="772">
        <v>0</v>
      </c>
      <c r="K6" s="772">
        <v>0</v>
      </c>
      <c r="L6" s="772">
        <v>0</v>
      </c>
      <c r="M6" s="772">
        <v>0</v>
      </c>
      <c r="N6" s="772">
        <v>0</v>
      </c>
      <c r="O6" s="772">
        <v>0</v>
      </c>
      <c r="P6" s="772">
        <v>0</v>
      </c>
      <c r="Q6" s="772">
        <v>0</v>
      </c>
      <c r="R6" s="772">
        <v>0</v>
      </c>
      <c r="S6" s="772">
        <v>0</v>
      </c>
      <c r="T6" s="772">
        <v>0</v>
      </c>
      <c r="U6" s="772">
        <v>0</v>
      </c>
      <c r="V6" s="772">
        <v>0</v>
      </c>
      <c r="W6" s="772">
        <v>0</v>
      </c>
      <c r="X6" s="772">
        <v>0</v>
      </c>
      <c r="Y6" s="772">
        <v>0</v>
      </c>
      <c r="Z6" s="772">
        <v>0</v>
      </c>
      <c r="AA6" s="772">
        <v>0</v>
      </c>
      <c r="AB6" s="772">
        <v>0</v>
      </c>
      <c r="AC6" s="772">
        <v>0</v>
      </c>
      <c r="AD6" s="772">
        <v>0</v>
      </c>
      <c r="AE6" s="772">
        <v>0</v>
      </c>
      <c r="AF6" s="773">
        <v>0</v>
      </c>
      <c r="AG6" s="774">
        <v>0</v>
      </c>
      <c r="AH6" s="774">
        <v>0</v>
      </c>
      <c r="AI6" s="774">
        <v>0</v>
      </c>
    </row>
    <row r="7" spans="1:37" s="750" customFormat="1" ht="12" customHeight="1">
      <c r="A7" s="771" t="s">
        <v>92</v>
      </c>
      <c r="B7" s="772">
        <v>26.969524730705601</v>
      </c>
      <c r="C7" s="772">
        <v>31.2504016961351</v>
      </c>
      <c r="D7" s="772">
        <v>35.434198665221501</v>
      </c>
      <c r="E7" s="772">
        <v>41.6383242969208</v>
      </c>
      <c r="F7" s="772">
        <v>46.493906794797098</v>
      </c>
      <c r="G7" s="772">
        <v>48.972450622106102</v>
      </c>
      <c r="H7" s="772">
        <v>35.018782353868403</v>
      </c>
      <c r="I7" s="772">
        <v>46.471181759705601</v>
      </c>
      <c r="J7" s="772">
        <v>50.681373260984302</v>
      </c>
      <c r="K7" s="772">
        <v>52.844796601691698</v>
      </c>
      <c r="L7" s="772">
        <v>58.360104667480996</v>
      </c>
      <c r="M7" s="772">
        <v>64.150980823356505</v>
      </c>
      <c r="N7" s="772">
        <v>77.783336983619094</v>
      </c>
      <c r="O7" s="772">
        <v>101.952450035208</v>
      </c>
      <c r="P7" s="772">
        <v>124.024309860618</v>
      </c>
      <c r="Q7" s="772">
        <v>145.900885460414</v>
      </c>
      <c r="R7" s="772">
        <v>190.15705052131</v>
      </c>
      <c r="S7" s="772">
        <v>262.5583224083</v>
      </c>
      <c r="T7" s="772">
        <v>372.601056027791</v>
      </c>
      <c r="U7" s="772">
        <v>423.32438695227302</v>
      </c>
      <c r="V7" s="772">
        <v>498.846909282105</v>
      </c>
      <c r="W7" s="772">
        <v>556.42163164866895</v>
      </c>
      <c r="X7" s="772">
        <v>530.60952462988098</v>
      </c>
      <c r="Y7" s="772">
        <v>555.33132681743905</v>
      </c>
      <c r="Z7" s="772">
        <v>587.63653640567702</v>
      </c>
      <c r="AA7" s="772">
        <v>604.60061515527104</v>
      </c>
      <c r="AB7" s="772">
        <v>641.71993546850399</v>
      </c>
      <c r="AC7" s="772">
        <v>663.92057423118399</v>
      </c>
      <c r="AD7" s="772">
        <v>684.10468743816796</v>
      </c>
      <c r="AE7" s="772">
        <v>665.37802664674905</v>
      </c>
      <c r="AF7" s="773">
        <v>601.57440407262698</v>
      </c>
      <c r="AG7" s="774">
        <v>-9.5890786919532803E-2</v>
      </c>
      <c r="AH7" s="774">
        <v>4.6259746353045597E-2</v>
      </c>
      <c r="AI7" s="774">
        <v>0.35882750228340599</v>
      </c>
    </row>
    <row r="8" spans="1:37" s="778" customFormat="1" ht="12" customHeight="1">
      <c r="A8" s="775" t="s">
        <v>257</v>
      </c>
      <c r="B8" s="776">
        <v>26.969524730705601</v>
      </c>
      <c r="C8" s="776">
        <v>31.2504016961351</v>
      </c>
      <c r="D8" s="776">
        <v>35.434198665221501</v>
      </c>
      <c r="E8" s="776">
        <v>41.6383242969208</v>
      </c>
      <c r="F8" s="776">
        <v>46.493906794797098</v>
      </c>
      <c r="G8" s="776">
        <v>48.972450622106102</v>
      </c>
      <c r="H8" s="776">
        <v>35.018782353868403</v>
      </c>
      <c r="I8" s="776">
        <v>46.471181759705601</v>
      </c>
      <c r="J8" s="776">
        <v>50.681373260984302</v>
      </c>
      <c r="K8" s="776">
        <v>53.776363241265997</v>
      </c>
      <c r="L8" s="776">
        <v>60.387632059495701</v>
      </c>
      <c r="M8" s="776">
        <v>66.288104290615294</v>
      </c>
      <c r="N8" s="776">
        <v>79.975258488499904</v>
      </c>
      <c r="O8" s="776">
        <v>104.144371540089</v>
      </c>
      <c r="P8" s="776">
        <v>126.216231365499</v>
      </c>
      <c r="Q8" s="776">
        <v>148.31199911578301</v>
      </c>
      <c r="R8" s="776">
        <v>193.249484059282</v>
      </c>
      <c r="S8" s="776">
        <v>271.58427608401303</v>
      </c>
      <c r="T8" s="776">
        <v>382.25910364547798</v>
      </c>
      <c r="U8" s="776">
        <v>437.39375161569302</v>
      </c>
      <c r="V8" s="776">
        <v>513.92286446007597</v>
      </c>
      <c r="W8" s="776">
        <v>574.21410023243095</v>
      </c>
      <c r="X8" s="776">
        <v>548.01719083140097</v>
      </c>
      <c r="Y8" s="776">
        <v>573.83073592570997</v>
      </c>
      <c r="Z8" s="776">
        <v>609.29665898125302</v>
      </c>
      <c r="AA8" s="776">
        <v>625.29246342563999</v>
      </c>
      <c r="AB8" s="776">
        <v>664.04409159961494</v>
      </c>
      <c r="AC8" s="776">
        <v>686.16316021945295</v>
      </c>
      <c r="AD8" s="776">
        <v>706.53925452289002</v>
      </c>
      <c r="AE8" s="776">
        <v>689.22740814261294</v>
      </c>
      <c r="AF8" s="776">
        <v>623.00199614701796</v>
      </c>
      <c r="AG8" s="777">
        <v>-9.6086445798876402E-2</v>
      </c>
      <c r="AH8" s="777">
        <v>4.6523527679925201E-2</v>
      </c>
      <c r="AI8" s="777">
        <v>0.371608646713669</v>
      </c>
    </row>
    <row r="9" spans="1:37" s="778" customFormat="1" ht="12" customHeight="1">
      <c r="A9" s="779"/>
      <c r="B9" s="768"/>
      <c r="C9" s="768"/>
      <c r="D9" s="768"/>
      <c r="E9" s="768"/>
      <c r="F9" s="768"/>
      <c r="G9" s="768"/>
      <c r="H9" s="768"/>
      <c r="I9" s="768"/>
      <c r="J9" s="768"/>
      <c r="K9" s="768"/>
      <c r="L9" s="768"/>
      <c r="M9" s="768"/>
      <c r="N9" s="768"/>
      <c r="O9" s="768"/>
      <c r="P9" s="768"/>
      <c r="Q9" s="768"/>
      <c r="R9" s="768"/>
      <c r="S9" s="768"/>
      <c r="T9" s="768"/>
      <c r="U9" s="768"/>
      <c r="V9" s="768"/>
      <c r="W9" s="768"/>
      <c r="X9" s="768"/>
      <c r="Y9" s="768"/>
      <c r="Z9" s="768"/>
      <c r="AA9" s="768"/>
      <c r="AB9" s="768"/>
      <c r="AC9" s="768"/>
      <c r="AD9" s="768"/>
      <c r="AE9" s="768"/>
      <c r="AF9" s="773"/>
      <c r="AG9" s="780"/>
      <c r="AH9" s="780"/>
      <c r="AI9" s="780"/>
    </row>
    <row r="10" spans="1:37" s="778" customFormat="1" ht="12" customHeight="1">
      <c r="A10" s="781" t="s">
        <v>258</v>
      </c>
      <c r="B10" s="772">
        <v>0</v>
      </c>
      <c r="C10" s="772">
        <v>0</v>
      </c>
      <c r="D10" s="772">
        <v>0</v>
      </c>
      <c r="E10" s="772">
        <v>0</v>
      </c>
      <c r="F10" s="772">
        <v>0</v>
      </c>
      <c r="G10" s="772">
        <v>0</v>
      </c>
      <c r="H10" s="772">
        <v>0</v>
      </c>
      <c r="I10" s="772">
        <v>0</v>
      </c>
      <c r="J10" s="772">
        <v>0</v>
      </c>
      <c r="K10" s="772">
        <v>0</v>
      </c>
      <c r="L10" s="772">
        <v>8.5522200291646894E-2</v>
      </c>
      <c r="M10" s="772">
        <v>0.17104440058329401</v>
      </c>
      <c r="N10" s="772">
        <v>0.17104440058329401</v>
      </c>
      <c r="O10" s="772">
        <v>0.17104440058329401</v>
      </c>
      <c r="P10" s="772">
        <v>0.17104440058329401</v>
      </c>
      <c r="Q10" s="772">
        <v>0.17104440058329401</v>
      </c>
      <c r="R10" s="772">
        <v>0.56843078713911199</v>
      </c>
      <c r="S10" s="772">
        <v>3.2362286094606398</v>
      </c>
      <c r="T10" s="772">
        <v>11.432137912300201</v>
      </c>
      <c r="U10" s="772">
        <v>19.285107786751698</v>
      </c>
      <c r="V10" s="772">
        <v>32.064693126368198</v>
      </c>
      <c r="W10" s="772">
        <v>41.656197899431298</v>
      </c>
      <c r="X10" s="772">
        <v>42.5995906927077</v>
      </c>
      <c r="Y10" s="772">
        <v>38.422753865783498</v>
      </c>
      <c r="Z10" s="772">
        <v>49.295411486011503</v>
      </c>
      <c r="AA10" s="772">
        <v>37.815369176261697</v>
      </c>
      <c r="AB10" s="772">
        <v>52.671013355903398</v>
      </c>
      <c r="AC10" s="772">
        <v>58.3978615008538</v>
      </c>
      <c r="AD10" s="772">
        <v>51.099002787376499</v>
      </c>
      <c r="AE10" s="772">
        <v>46.016410923080997</v>
      </c>
      <c r="AF10" s="773">
        <v>27.491439442010702</v>
      </c>
      <c r="AG10" s="780">
        <v>-0.402573149653844</v>
      </c>
      <c r="AH10" s="780">
        <v>9.0860125612299003E-2</v>
      </c>
      <c r="AI10" s="780">
        <v>1.6398112157646399E-2</v>
      </c>
    </row>
    <row r="11" spans="1:37" s="778" customFormat="1" ht="12" customHeight="1">
      <c r="A11" s="782" t="s">
        <v>259</v>
      </c>
      <c r="B11" s="772">
        <v>104.774299384741</v>
      </c>
      <c r="C11" s="772">
        <v>117.511808406916</v>
      </c>
      <c r="D11" s="772">
        <v>107.370503088319</v>
      </c>
      <c r="E11" s="772">
        <v>104.442687470637</v>
      </c>
      <c r="F11" s="772">
        <v>114.701178266086</v>
      </c>
      <c r="G11" s="772">
        <v>116.899317389934</v>
      </c>
      <c r="H11" s="772">
        <v>129.79873765794201</v>
      </c>
      <c r="I11" s="772">
        <v>143.056931878049</v>
      </c>
      <c r="J11" s="772">
        <v>130.620198673598</v>
      </c>
      <c r="K11" s="772">
        <v>120.51860414727901</v>
      </c>
      <c r="L11" s="772">
        <v>99.328230472954701</v>
      </c>
      <c r="M11" s="772">
        <v>106.932788015067</v>
      </c>
      <c r="N11" s="772">
        <v>117.35247269382</v>
      </c>
      <c r="O11" s="772">
        <v>135.25595503902201</v>
      </c>
      <c r="P11" s="772">
        <v>136.03927147311299</v>
      </c>
      <c r="Q11" s="772">
        <v>149.199156684537</v>
      </c>
      <c r="R11" s="772">
        <v>165.69410296126</v>
      </c>
      <c r="S11" s="772">
        <v>214.22699773516501</v>
      </c>
      <c r="T11" s="772">
        <v>266.88705094467002</v>
      </c>
      <c r="U11" s="772">
        <v>263.52382448559098</v>
      </c>
      <c r="V11" s="772">
        <v>292.28306158694699</v>
      </c>
      <c r="W11" s="772">
        <v>251.27958247380499</v>
      </c>
      <c r="X11" s="772">
        <v>256.56059284451197</v>
      </c>
      <c r="Y11" s="772">
        <v>298.78586079133902</v>
      </c>
      <c r="Z11" s="772">
        <v>314.61322289631801</v>
      </c>
      <c r="AA11" s="772">
        <v>337.54776622881099</v>
      </c>
      <c r="AB11" s="772">
        <v>316.87477485681001</v>
      </c>
      <c r="AC11" s="772">
        <v>319.66847518225501</v>
      </c>
      <c r="AD11" s="772">
        <v>384.12953475863799</v>
      </c>
      <c r="AE11" s="772">
        <v>410.84580111763501</v>
      </c>
      <c r="AF11" s="773">
        <v>394.56977297693197</v>
      </c>
      <c r="AG11" s="780">
        <v>-3.9615904790622498E-2</v>
      </c>
      <c r="AH11" s="780">
        <v>4.5408186765414402E-2</v>
      </c>
      <c r="AI11" s="780">
        <v>0.23535324168604399</v>
      </c>
    </row>
    <row r="12" spans="1:37" s="778" customFormat="1" ht="12" customHeight="1">
      <c r="A12" s="782" t="s">
        <v>261</v>
      </c>
      <c r="B12" s="772">
        <v>0</v>
      </c>
      <c r="C12" s="772">
        <v>0</v>
      </c>
      <c r="D12" s="772">
        <v>0</v>
      </c>
      <c r="E12" s="772">
        <v>0</v>
      </c>
      <c r="F12" s="772">
        <v>0</v>
      </c>
      <c r="G12" s="772">
        <v>0</v>
      </c>
      <c r="H12" s="772">
        <v>0</v>
      </c>
      <c r="I12" s="772">
        <v>0</v>
      </c>
      <c r="J12" s="772">
        <v>0</v>
      </c>
      <c r="K12" s="772">
        <v>0</v>
      </c>
      <c r="L12" s="772">
        <v>0</v>
      </c>
      <c r="M12" s="772">
        <v>0</v>
      </c>
      <c r="N12" s="772">
        <v>0</v>
      </c>
      <c r="O12" s="772">
        <v>0</v>
      </c>
      <c r="P12" s="772">
        <v>0</v>
      </c>
      <c r="Q12" s="772">
        <v>0.27648792694615199</v>
      </c>
      <c r="R12" s="772">
        <v>2.5317215704970701</v>
      </c>
      <c r="S12" s="772">
        <v>2.72226585093164</v>
      </c>
      <c r="T12" s="772">
        <v>2.81207832130562</v>
      </c>
      <c r="U12" s="772">
        <v>5.8712368357713496</v>
      </c>
      <c r="V12" s="772">
        <v>8.4641587482679892</v>
      </c>
      <c r="W12" s="772">
        <v>10.6999219346049</v>
      </c>
      <c r="X12" s="772">
        <v>11.701398657653201</v>
      </c>
      <c r="Y12" s="772">
        <v>12.1484695005358</v>
      </c>
      <c r="Z12" s="772">
        <v>12.6313739008121</v>
      </c>
      <c r="AA12" s="772">
        <v>12.9332555914936</v>
      </c>
      <c r="AB12" s="772">
        <v>12.5471940460769</v>
      </c>
      <c r="AC12" s="772">
        <v>11.530232575923399</v>
      </c>
      <c r="AD12" s="772">
        <v>14.404411275777299</v>
      </c>
      <c r="AE12" s="772">
        <v>12.856417877494801</v>
      </c>
      <c r="AF12" s="773">
        <v>11.7035063425187</v>
      </c>
      <c r="AG12" s="780">
        <v>-8.9675953750246007E-2</v>
      </c>
      <c r="AH12" s="780">
        <v>8.1531164094695394E-2</v>
      </c>
      <c r="AI12" s="780">
        <v>6.9809152789967899E-3</v>
      </c>
    </row>
    <row r="13" spans="1:37" s="778" customFormat="1" ht="12" customHeight="1">
      <c r="A13" s="782" t="s">
        <v>389</v>
      </c>
      <c r="B13" s="772">
        <v>1.3004788521886499</v>
      </c>
      <c r="C13" s="772">
        <v>1.27648306951691</v>
      </c>
      <c r="D13" s="772">
        <v>1.2041050858561</v>
      </c>
      <c r="E13" s="772">
        <v>0.96102183619374804</v>
      </c>
      <c r="F13" s="772">
        <v>0.88581133008852198</v>
      </c>
      <c r="G13" s="772">
        <v>0.79989343590290296</v>
      </c>
      <c r="H13" s="772">
        <v>0.746843397198799</v>
      </c>
      <c r="I13" s="772">
        <v>0.67896030653731099</v>
      </c>
      <c r="J13" s="772">
        <v>0.55893819432369096</v>
      </c>
      <c r="K13" s="772">
        <v>0.63661864802144696</v>
      </c>
      <c r="L13" s="772">
        <v>0.61114915560322203</v>
      </c>
      <c r="M13" s="772">
        <v>0.58542719407583799</v>
      </c>
      <c r="N13" s="772">
        <v>2.2385260409544498</v>
      </c>
      <c r="O13" s="772">
        <v>2.8561933073658099</v>
      </c>
      <c r="P13" s="772">
        <v>2.8033532309642899</v>
      </c>
      <c r="Q13" s="772">
        <v>2.9421825813003899</v>
      </c>
      <c r="R13" s="772">
        <v>5.38401732629268</v>
      </c>
      <c r="S13" s="772">
        <v>6.6091135134619696</v>
      </c>
      <c r="T13" s="772">
        <v>8.7391378866281002</v>
      </c>
      <c r="U13" s="772">
        <v>3.4911769141245599</v>
      </c>
      <c r="V13" s="772">
        <v>3.63089046295842</v>
      </c>
      <c r="W13" s="772">
        <v>4.9835956591399899</v>
      </c>
      <c r="X13" s="772">
        <v>4.9547135264275397</v>
      </c>
      <c r="Y13" s="772">
        <v>6.4572231939752802</v>
      </c>
      <c r="Z13" s="772">
        <v>7.27351380792597</v>
      </c>
      <c r="AA13" s="772">
        <v>7.7827841926911097</v>
      </c>
      <c r="AB13" s="772">
        <v>9.7795663885043904</v>
      </c>
      <c r="AC13" s="772">
        <v>9.8507154755231099</v>
      </c>
      <c r="AD13" s="772">
        <v>11.0370048821158</v>
      </c>
      <c r="AE13" s="772">
        <v>12.6413994089874</v>
      </c>
      <c r="AF13" s="773">
        <v>12.250555183702099</v>
      </c>
      <c r="AG13" s="780">
        <v>-3.09177973609015E-2</v>
      </c>
      <c r="AH13" s="780">
        <v>0.13731909192434499</v>
      </c>
      <c r="AI13" s="780">
        <v>7.3072193371148996E-3</v>
      </c>
    </row>
    <row r="14" spans="1:37" s="750" customFormat="1" ht="12" customHeight="1">
      <c r="A14" s="783" t="s">
        <v>268</v>
      </c>
      <c r="B14" s="776">
        <v>106.07477823693</v>
      </c>
      <c r="C14" s="776">
        <v>118.788291476433</v>
      </c>
      <c r="D14" s="776">
        <v>108.574608174175</v>
      </c>
      <c r="E14" s="776">
        <v>105.403709306831</v>
      </c>
      <c r="F14" s="776">
        <v>115.58698959617401</v>
      </c>
      <c r="G14" s="776">
        <v>117.699210825837</v>
      </c>
      <c r="H14" s="776">
        <v>130.54558105514101</v>
      </c>
      <c r="I14" s="776">
        <v>143.73589218458599</v>
      </c>
      <c r="J14" s="776">
        <v>131.17913686792201</v>
      </c>
      <c r="K14" s="776">
        <v>121.155222795301</v>
      </c>
      <c r="L14" s="776">
        <v>100.02490182885001</v>
      </c>
      <c r="M14" s="776">
        <v>107.68925960972599</v>
      </c>
      <c r="N14" s="776">
        <v>119.762043135358</v>
      </c>
      <c r="O14" s="776">
        <v>138.283192746971</v>
      </c>
      <c r="P14" s="776">
        <v>139.01366910466101</v>
      </c>
      <c r="Q14" s="776">
        <v>152.58887159336601</v>
      </c>
      <c r="R14" s="776">
        <v>174.178272645189</v>
      </c>
      <c r="S14" s="776">
        <v>226.79460570901901</v>
      </c>
      <c r="T14" s="776">
        <v>289.87040506490399</v>
      </c>
      <c r="U14" s="776">
        <v>292.17134602223899</v>
      </c>
      <c r="V14" s="776">
        <v>336.44280392454101</v>
      </c>
      <c r="W14" s="776">
        <v>308.619297966982</v>
      </c>
      <c r="X14" s="776">
        <v>315.816295721301</v>
      </c>
      <c r="Y14" s="776">
        <v>355.81430735163298</v>
      </c>
      <c r="Z14" s="776">
        <v>383.813522091067</v>
      </c>
      <c r="AA14" s="776">
        <v>396.079175189257</v>
      </c>
      <c r="AB14" s="776">
        <v>391.87254864729499</v>
      </c>
      <c r="AC14" s="776">
        <v>399.44728473455501</v>
      </c>
      <c r="AD14" s="776">
        <v>460.66995370390799</v>
      </c>
      <c r="AE14" s="776">
        <v>482.36002932719799</v>
      </c>
      <c r="AF14" s="776">
        <v>446.01527394516302</v>
      </c>
      <c r="AG14" s="784">
        <v>-7.5347775877551607E-2</v>
      </c>
      <c r="AH14" s="784">
        <v>5.14130646081912E-2</v>
      </c>
      <c r="AI14" s="784">
        <v>0.26603948845980202</v>
      </c>
    </row>
    <row r="15" spans="1:37" s="750" customFormat="1" ht="12" customHeight="1">
      <c r="A15" s="785"/>
      <c r="B15" s="768"/>
      <c r="C15" s="768"/>
      <c r="D15" s="768"/>
      <c r="E15" s="768"/>
      <c r="F15" s="768"/>
      <c r="G15" s="768"/>
      <c r="H15" s="768"/>
      <c r="I15" s="768"/>
      <c r="J15" s="768"/>
      <c r="K15" s="768"/>
      <c r="L15" s="768"/>
      <c r="M15" s="768"/>
      <c r="N15" s="768"/>
      <c r="O15" s="768"/>
      <c r="P15" s="768"/>
      <c r="Q15" s="768"/>
      <c r="R15" s="768"/>
      <c r="S15" s="768"/>
      <c r="T15" s="768"/>
      <c r="U15" s="768"/>
      <c r="V15" s="768"/>
      <c r="W15" s="768"/>
      <c r="X15" s="768"/>
      <c r="Y15" s="768"/>
      <c r="Z15" s="768"/>
      <c r="AA15" s="768"/>
      <c r="AB15" s="768"/>
      <c r="AC15" s="768"/>
      <c r="AD15" s="768"/>
      <c r="AE15" s="768"/>
      <c r="AF15" s="773"/>
      <c r="AG15" s="774"/>
      <c r="AH15" s="774"/>
      <c r="AI15" s="774"/>
    </row>
    <row r="16" spans="1:37" s="750" customFormat="1" ht="12" customHeight="1">
      <c r="A16" s="782" t="s">
        <v>269</v>
      </c>
      <c r="B16" s="772">
        <v>0.118093625563369</v>
      </c>
      <c r="C16" s="772">
        <v>0.12934063752178501</v>
      </c>
      <c r="D16" s="772">
        <v>0.143942291025174</v>
      </c>
      <c r="E16" s="772">
        <v>0.163081673397033</v>
      </c>
      <c r="F16" s="772">
        <v>0.108721115598022</v>
      </c>
      <c r="G16" s="772">
        <v>0.20994422322376599</v>
      </c>
      <c r="H16" s="772">
        <v>0.22806440915677001</v>
      </c>
      <c r="I16" s="772">
        <v>0.24743426308515301</v>
      </c>
      <c r="J16" s="772">
        <v>0.26617928301584598</v>
      </c>
      <c r="K16" s="772">
        <v>0.29242231091881699</v>
      </c>
      <c r="L16" s="772">
        <v>0.34208880116658802</v>
      </c>
      <c r="M16" s="772">
        <v>0.34208880116658802</v>
      </c>
      <c r="N16" s="772">
        <v>0.427611001458234</v>
      </c>
      <c r="O16" s="772">
        <v>0.51313320174988197</v>
      </c>
      <c r="P16" s="772">
        <v>0.94074420320811603</v>
      </c>
      <c r="Q16" s="772">
        <v>1.3683552046663501</v>
      </c>
      <c r="R16" s="772">
        <v>2.0525328069995301</v>
      </c>
      <c r="S16" s="772">
        <v>4.1517951662285597</v>
      </c>
      <c r="T16" s="772">
        <v>4.9758387669647197</v>
      </c>
      <c r="U16" s="772">
        <v>6.90636412669192</v>
      </c>
      <c r="V16" s="772">
        <v>7.2326899178929001</v>
      </c>
      <c r="W16" s="772">
        <v>7.1871132116039798</v>
      </c>
      <c r="X16" s="772">
        <v>7.1674762902608</v>
      </c>
      <c r="Y16" s="772">
        <v>6.8992311103467898</v>
      </c>
      <c r="Z16" s="772">
        <v>6.0543889251643499</v>
      </c>
      <c r="AA16" s="772">
        <v>7.0209206206449304</v>
      </c>
      <c r="AB16" s="772">
        <v>7.7229146253228702</v>
      </c>
      <c r="AC16" s="772">
        <v>7.2094095236453599</v>
      </c>
      <c r="AD16" s="772">
        <v>7.1116997417194296</v>
      </c>
      <c r="AE16" s="772">
        <v>7.1285876310809</v>
      </c>
      <c r="AF16" s="773">
        <v>7.3573254703800801</v>
      </c>
      <c r="AG16" s="774">
        <v>3.2087399515421403E-2</v>
      </c>
      <c r="AH16" s="774">
        <v>3.1720004686131001E-3</v>
      </c>
      <c r="AI16" s="774">
        <v>4.3885024099260799E-3</v>
      </c>
    </row>
    <row r="17" spans="1:35" s="750" customFormat="1" ht="12" customHeight="1">
      <c r="A17" s="782" t="s">
        <v>270</v>
      </c>
      <c r="B17" s="772">
        <v>0</v>
      </c>
      <c r="C17" s="772">
        <v>0</v>
      </c>
      <c r="D17" s="772">
        <v>0</v>
      </c>
      <c r="E17" s="772">
        <v>0</v>
      </c>
      <c r="F17" s="772">
        <v>0</v>
      </c>
      <c r="G17" s="772">
        <v>0</v>
      </c>
      <c r="H17" s="772">
        <v>0</v>
      </c>
      <c r="I17" s="772">
        <v>0</v>
      </c>
      <c r="J17" s="772">
        <v>0</v>
      </c>
      <c r="K17" s="772">
        <v>0</v>
      </c>
      <c r="L17" s="772">
        <v>0</v>
      </c>
      <c r="M17" s="772">
        <v>0</v>
      </c>
      <c r="N17" s="772">
        <v>0</v>
      </c>
      <c r="O17" s="772">
        <v>0</v>
      </c>
      <c r="P17" s="772">
        <v>0</v>
      </c>
      <c r="Q17" s="772">
        <v>0</v>
      </c>
      <c r="R17" s="772">
        <v>0</v>
      </c>
      <c r="S17" s="772">
        <v>0</v>
      </c>
      <c r="T17" s="772">
        <v>0</v>
      </c>
      <c r="U17" s="772">
        <v>2.5245417942259301</v>
      </c>
      <c r="V17" s="772">
        <v>6.8492615774959997</v>
      </c>
      <c r="W17" s="772">
        <v>7.9087488489987203</v>
      </c>
      <c r="X17" s="772">
        <v>8.3624862944417604</v>
      </c>
      <c r="Y17" s="772">
        <v>8.2335438093378492</v>
      </c>
      <c r="Z17" s="772">
        <v>10.7798860617432</v>
      </c>
      <c r="AA17" s="772">
        <v>7.2389517968351802</v>
      </c>
      <c r="AB17" s="772">
        <v>6.9529547768327697</v>
      </c>
      <c r="AC17" s="772">
        <v>8.3517311600008703</v>
      </c>
      <c r="AD17" s="772">
        <v>7.95495532312788</v>
      </c>
      <c r="AE17" s="772">
        <v>8.4189882915121999</v>
      </c>
      <c r="AF17" s="773">
        <v>8.3625192437330895</v>
      </c>
      <c r="AG17" s="774">
        <v>-6.7073436645637098E-3</v>
      </c>
      <c r="AH17" s="774">
        <v>0.12799645315025901</v>
      </c>
      <c r="AI17" s="774">
        <v>4.9880810631420898E-3</v>
      </c>
    </row>
    <row r="18" spans="1:35" s="750" customFormat="1" ht="12" customHeight="1">
      <c r="A18" s="782" t="s">
        <v>278</v>
      </c>
      <c r="B18" s="772">
        <v>0</v>
      </c>
      <c r="C18" s="772">
        <v>0</v>
      </c>
      <c r="D18" s="772">
        <v>0</v>
      </c>
      <c r="E18" s="772">
        <v>0</v>
      </c>
      <c r="F18" s="772">
        <v>0</v>
      </c>
      <c r="G18" s="772">
        <v>0</v>
      </c>
      <c r="H18" s="772">
        <v>0</v>
      </c>
      <c r="I18" s="772">
        <v>0</v>
      </c>
      <c r="J18" s="772">
        <v>0</v>
      </c>
      <c r="K18" s="772">
        <v>0</v>
      </c>
      <c r="L18" s="772">
        <v>0</v>
      </c>
      <c r="M18" s="772">
        <v>0</v>
      </c>
      <c r="N18" s="772">
        <v>0</v>
      </c>
      <c r="O18" s="772">
        <v>0</v>
      </c>
      <c r="P18" s="772">
        <v>0</v>
      </c>
      <c r="Q18" s="772">
        <v>0</v>
      </c>
      <c r="R18" s="772">
        <v>0</v>
      </c>
      <c r="S18" s="772">
        <v>0.69795071963030897</v>
      </c>
      <c r="T18" s="772">
        <v>1.59393215906328</v>
      </c>
      <c r="U18" s="772">
        <v>4.3403657790201198</v>
      </c>
      <c r="V18" s="772">
        <v>5.64937907880718</v>
      </c>
      <c r="W18" s="772">
        <v>3.8942108162267401</v>
      </c>
      <c r="X18" s="772">
        <v>4.9283441788914404</v>
      </c>
      <c r="Y18" s="772">
        <v>6.1965475630532501</v>
      </c>
      <c r="Z18" s="772">
        <v>6.9234387836437099</v>
      </c>
      <c r="AA18" s="772">
        <v>8.0771416876000703</v>
      </c>
      <c r="AB18" s="772">
        <v>2.0689097464422699</v>
      </c>
      <c r="AC18" s="772">
        <v>5.8431802398069301</v>
      </c>
      <c r="AD18" s="772">
        <v>5.3215921545304798</v>
      </c>
      <c r="AE18" s="772">
        <v>6.3668572694568404</v>
      </c>
      <c r="AF18" s="773">
        <v>7.3009060696853298</v>
      </c>
      <c r="AG18" s="774">
        <v>0.14670484364543701</v>
      </c>
      <c r="AH18" s="774">
        <v>3.9058210248147401E-2</v>
      </c>
      <c r="AI18" s="774">
        <v>4.3548493281217902E-3</v>
      </c>
    </row>
    <row r="19" spans="1:35" s="750" customFormat="1" ht="12" customHeight="1">
      <c r="A19" s="782" t="s">
        <v>279</v>
      </c>
      <c r="B19" s="772">
        <v>0</v>
      </c>
      <c r="C19" s="772">
        <v>0</v>
      </c>
      <c r="D19" s="772">
        <v>4.2191915694002401E-2</v>
      </c>
      <c r="E19" s="772">
        <v>0.47124980105763298</v>
      </c>
      <c r="F19" s="772">
        <v>1.53026844706209</v>
      </c>
      <c r="G19" s="772">
        <v>3.0001404399074798</v>
      </c>
      <c r="H19" s="772">
        <v>4.30544478119117</v>
      </c>
      <c r="I19" s="772">
        <v>5.1683394052509302</v>
      </c>
      <c r="J19" s="772">
        <v>4.83158512219602</v>
      </c>
      <c r="K19" s="772">
        <v>5.0791318554007603</v>
      </c>
      <c r="L19" s="772">
        <v>6.0692425789583497</v>
      </c>
      <c r="M19" s="772">
        <v>6.0714182304519504</v>
      </c>
      <c r="N19" s="772">
        <v>6.5031722745156104</v>
      </c>
      <c r="O19" s="772">
        <v>7.1403342469798101</v>
      </c>
      <c r="P19" s="772">
        <v>7.4644359488768997</v>
      </c>
      <c r="Q19" s="772">
        <v>12.0911002058952</v>
      </c>
      <c r="R19" s="772">
        <v>12.6784566604035</v>
      </c>
      <c r="S19" s="772">
        <v>21.1366407885908</v>
      </c>
      <c r="T19" s="772">
        <v>38.864680290053499</v>
      </c>
      <c r="U19" s="772">
        <v>43.607908251227002</v>
      </c>
      <c r="V19" s="772">
        <v>42.510537294444397</v>
      </c>
      <c r="W19" s="772">
        <v>42.299712055283898</v>
      </c>
      <c r="X19" s="772">
        <v>49.230824581761702</v>
      </c>
      <c r="Y19" s="772">
        <v>46.021798192802102</v>
      </c>
      <c r="Z19" s="772">
        <v>46.549845404249702</v>
      </c>
      <c r="AA19" s="772">
        <v>49.486477716632002</v>
      </c>
      <c r="AB19" s="772">
        <v>45.157855947478197</v>
      </c>
      <c r="AC19" s="772">
        <v>43.988057255421502</v>
      </c>
      <c r="AD19" s="772">
        <v>50.763894589849002</v>
      </c>
      <c r="AE19" s="772">
        <v>46.799266639447502</v>
      </c>
      <c r="AF19" s="773">
        <v>43.060063801561597</v>
      </c>
      <c r="AG19" s="774">
        <v>-7.9898748557186303E-2</v>
      </c>
      <c r="AH19" s="774">
        <v>7.0879028043522299E-3</v>
      </c>
      <c r="AI19" s="774">
        <v>2.5684495612637599E-2</v>
      </c>
    </row>
    <row r="20" spans="1:35" s="750" customFormat="1" ht="12" customHeight="1">
      <c r="A20" s="782" t="s">
        <v>280</v>
      </c>
      <c r="B20" s="772">
        <v>0</v>
      </c>
      <c r="C20" s="772">
        <v>0</v>
      </c>
      <c r="D20" s="772">
        <v>8.3056571301928603E-2</v>
      </c>
      <c r="E20" s="772">
        <v>8.3284123552070793E-2</v>
      </c>
      <c r="F20" s="772">
        <v>0.46633860583579101</v>
      </c>
      <c r="G20" s="772">
        <v>0.58293262980470395</v>
      </c>
      <c r="H20" s="772">
        <v>0.913528815301068</v>
      </c>
      <c r="I20" s="772">
        <v>1.49896426377783</v>
      </c>
      <c r="J20" s="772">
        <v>1.66551376586204</v>
      </c>
      <c r="K20" s="772">
        <v>2.1651622721146699</v>
      </c>
      <c r="L20" s="772">
        <v>4.15239860760376</v>
      </c>
      <c r="M20" s="772">
        <v>5.8292700629872503</v>
      </c>
      <c r="N20" s="772">
        <v>9.1602975947113308</v>
      </c>
      <c r="O20" s="772">
        <v>11.142096081864</v>
      </c>
      <c r="P20" s="772">
        <v>17.004768006072101</v>
      </c>
      <c r="Q20" s="772">
        <v>26.0727668869403</v>
      </c>
      <c r="R20" s="772">
        <v>42.876889963969901</v>
      </c>
      <c r="S20" s="772">
        <v>53.226277897984701</v>
      </c>
      <c r="T20" s="772">
        <v>47.241953383482397</v>
      </c>
      <c r="U20" s="772">
        <v>47.402293930617901</v>
      </c>
      <c r="V20" s="772">
        <v>58.746630032514098</v>
      </c>
      <c r="W20" s="772">
        <v>57.7237892749759</v>
      </c>
      <c r="X20" s="772">
        <v>53.943981228830602</v>
      </c>
      <c r="Y20" s="772">
        <v>57.611506605591103</v>
      </c>
      <c r="Z20" s="772">
        <v>64.385547487653696</v>
      </c>
      <c r="AA20" s="772">
        <v>59.358525163342598</v>
      </c>
      <c r="AB20" s="772">
        <v>59.869596368144897</v>
      </c>
      <c r="AC20" s="772">
        <v>61.276139538187998</v>
      </c>
      <c r="AD20" s="772">
        <v>62.955768361365699</v>
      </c>
      <c r="AE20" s="772">
        <v>65.753712501712002</v>
      </c>
      <c r="AF20" s="773">
        <v>65.343350932363293</v>
      </c>
      <c r="AG20" s="774">
        <v>-6.2408882135439603E-3</v>
      </c>
      <c r="AH20" s="774">
        <v>3.3265888054075002E-2</v>
      </c>
      <c r="AI20" s="774">
        <v>3.89760456015966E-2</v>
      </c>
    </row>
    <row r="21" spans="1:35" s="750" customFormat="1" ht="12" customHeight="1">
      <c r="A21" s="782" t="s">
        <v>285</v>
      </c>
      <c r="B21" s="772">
        <v>0</v>
      </c>
      <c r="C21" s="772">
        <v>0</v>
      </c>
      <c r="D21" s="772">
        <v>0</v>
      </c>
      <c r="E21" s="772">
        <v>0</v>
      </c>
      <c r="F21" s="772">
        <v>0</v>
      </c>
      <c r="G21" s="772">
        <v>0</v>
      </c>
      <c r="H21" s="772">
        <v>0</v>
      </c>
      <c r="I21" s="772">
        <v>0</v>
      </c>
      <c r="J21" s="772">
        <v>0</v>
      </c>
      <c r="K21" s="772">
        <v>0</v>
      </c>
      <c r="L21" s="772">
        <v>0</v>
      </c>
      <c r="M21" s="772">
        <v>0</v>
      </c>
      <c r="N21" s="772">
        <v>0</v>
      </c>
      <c r="O21" s="772">
        <v>0</v>
      </c>
      <c r="P21" s="772">
        <v>4.72480288697919</v>
      </c>
      <c r="Q21" s="772">
        <v>3.31310729267034</v>
      </c>
      <c r="R21" s="772">
        <v>3.6941185677816102</v>
      </c>
      <c r="S21" s="772">
        <v>3.34622974288787</v>
      </c>
      <c r="T21" s="772">
        <v>11.700564104727601</v>
      </c>
      <c r="U21" s="772">
        <v>13.999624410138701</v>
      </c>
      <c r="V21" s="772">
        <v>14.5809074781895</v>
      </c>
      <c r="W21" s="772">
        <v>10.993016938355201</v>
      </c>
      <c r="X21" s="772">
        <v>5.8214935941587802</v>
      </c>
      <c r="Y21" s="772">
        <v>8.5624626740617202</v>
      </c>
      <c r="Z21" s="772">
        <v>9.6114527344032599</v>
      </c>
      <c r="AA21" s="772">
        <v>9.7215422364562194</v>
      </c>
      <c r="AB21" s="772">
        <v>9.7953476794792405</v>
      </c>
      <c r="AC21" s="772">
        <v>11.784769090187799</v>
      </c>
      <c r="AD21" s="772">
        <v>12.7133036524547</v>
      </c>
      <c r="AE21" s="772">
        <v>14.6285198288135</v>
      </c>
      <c r="AF21" s="773">
        <v>15.748731239753299</v>
      </c>
      <c r="AG21" s="774">
        <v>7.6577222032631495E-2</v>
      </c>
      <c r="AH21" s="774">
        <v>4.4039223700078596E-3</v>
      </c>
      <c r="AI21" s="774">
        <v>9.3938137271729304E-3</v>
      </c>
    </row>
    <row r="22" spans="1:35" s="750" customFormat="1" ht="12" customHeight="1">
      <c r="A22" s="782" t="s">
        <v>289</v>
      </c>
      <c r="B22" s="772">
        <v>0</v>
      </c>
      <c r="C22" s="772">
        <v>0</v>
      </c>
      <c r="D22" s="772">
        <v>0</v>
      </c>
      <c r="E22" s="772">
        <v>0</v>
      </c>
      <c r="F22" s="772">
        <v>0</v>
      </c>
      <c r="G22" s="772">
        <v>0</v>
      </c>
      <c r="H22" s="772">
        <v>0</v>
      </c>
      <c r="I22" s="772">
        <v>0</v>
      </c>
      <c r="J22" s="772">
        <v>0</v>
      </c>
      <c r="K22" s="772">
        <v>0</v>
      </c>
      <c r="L22" s="772">
        <v>0</v>
      </c>
      <c r="M22" s="772">
        <v>0</v>
      </c>
      <c r="N22" s="772">
        <v>0</v>
      </c>
      <c r="O22" s="772">
        <v>0</v>
      </c>
      <c r="P22" s="772">
        <v>0.110595170778461</v>
      </c>
      <c r="Q22" s="772">
        <v>5.5297585389230401E-2</v>
      </c>
      <c r="R22" s="772">
        <v>0.43016659858150003</v>
      </c>
      <c r="S22" s="772">
        <v>1.5280584939203401</v>
      </c>
      <c r="T22" s="772">
        <v>1.4549448220524701</v>
      </c>
      <c r="U22" s="772">
        <v>4.53895605372528</v>
      </c>
      <c r="V22" s="772">
        <v>7.2714123435064897</v>
      </c>
      <c r="W22" s="772">
        <v>12.4027036642082</v>
      </c>
      <c r="X22" s="772">
        <v>23.625698765808</v>
      </c>
      <c r="Y22" s="772">
        <v>27.745118804553801</v>
      </c>
      <c r="Z22" s="772">
        <v>33.412827791428903</v>
      </c>
      <c r="AA22" s="772">
        <v>35.839728769478803</v>
      </c>
      <c r="AB22" s="772">
        <v>28.340795575208698</v>
      </c>
      <c r="AC22" s="772">
        <v>36.998263970882597</v>
      </c>
      <c r="AD22" s="772">
        <v>35.801245456939903</v>
      </c>
      <c r="AE22" s="772">
        <v>37.964322658363798</v>
      </c>
      <c r="AF22" s="773">
        <v>37.312483152367697</v>
      </c>
      <c r="AG22" s="774">
        <v>-1.7169791539861201E-2</v>
      </c>
      <c r="AH22" s="774">
        <v>0.23663623518269</v>
      </c>
      <c r="AI22" s="774">
        <v>2.2256174868669099E-2</v>
      </c>
    </row>
    <row r="23" spans="1:35" s="778" customFormat="1" ht="12" customHeight="1">
      <c r="A23" s="782" t="s">
        <v>292</v>
      </c>
      <c r="B23" s="772">
        <v>0</v>
      </c>
      <c r="C23" s="772">
        <v>0</v>
      </c>
      <c r="D23" s="772">
        <v>0</v>
      </c>
      <c r="E23" s="772">
        <v>0</v>
      </c>
      <c r="F23" s="772">
        <v>0</v>
      </c>
      <c r="G23" s="772">
        <v>0</v>
      </c>
      <c r="H23" s="772">
        <v>0</v>
      </c>
      <c r="I23" s="772">
        <v>0</v>
      </c>
      <c r="J23" s="772">
        <v>0</v>
      </c>
      <c r="K23" s="772">
        <v>0</v>
      </c>
      <c r="L23" s="772">
        <v>0</v>
      </c>
      <c r="M23" s="772">
        <v>0</v>
      </c>
      <c r="N23" s="772">
        <v>0</v>
      </c>
      <c r="O23" s="772">
        <v>0.55297585389230497</v>
      </c>
      <c r="P23" s="772">
        <v>0.110595170778461</v>
      </c>
      <c r="Q23" s="772">
        <v>2.1322181112843701</v>
      </c>
      <c r="R23" s="772">
        <v>2.8163957136175499</v>
      </c>
      <c r="S23" s="772">
        <v>1.87565151040943</v>
      </c>
      <c r="T23" s="772">
        <v>5.3602761373614403</v>
      </c>
      <c r="U23" s="772">
        <v>7.57161409773523</v>
      </c>
      <c r="V23" s="772">
        <v>8.12503005302354</v>
      </c>
      <c r="W23" s="772">
        <v>7.6669327121239901</v>
      </c>
      <c r="X23" s="772">
        <v>12.0644519359764</v>
      </c>
      <c r="Y23" s="772">
        <v>12.928839878491001</v>
      </c>
      <c r="Z23" s="772">
        <v>13.9537464529157</v>
      </c>
      <c r="AA23" s="772">
        <v>15.124868928601099</v>
      </c>
      <c r="AB23" s="772">
        <v>17.168581077015101</v>
      </c>
      <c r="AC23" s="772">
        <v>17.1494054916996</v>
      </c>
      <c r="AD23" s="772">
        <v>16.923812480985902</v>
      </c>
      <c r="AE23" s="772">
        <v>18.328930722091702</v>
      </c>
      <c r="AF23" s="773">
        <v>18.960975940724499</v>
      </c>
      <c r="AG23" s="780">
        <v>3.4483474689061398E-2</v>
      </c>
      <c r="AH23" s="780">
        <v>9.2433138614917504E-2</v>
      </c>
      <c r="AI23" s="780">
        <v>1.13098555916028E-2</v>
      </c>
    </row>
    <row r="24" spans="1:35" s="778" customFormat="1" ht="12" customHeight="1">
      <c r="A24" s="782" t="s">
        <v>293</v>
      </c>
      <c r="B24" s="772">
        <v>0</v>
      </c>
      <c r="C24" s="772">
        <v>0</v>
      </c>
      <c r="D24" s="772">
        <v>0</v>
      </c>
      <c r="E24" s="772">
        <v>0</v>
      </c>
      <c r="F24" s="772">
        <v>0</v>
      </c>
      <c r="G24" s="772">
        <v>0</v>
      </c>
      <c r="H24" s="772">
        <v>0</v>
      </c>
      <c r="I24" s="772">
        <v>0</v>
      </c>
      <c r="J24" s="772">
        <v>0</v>
      </c>
      <c r="K24" s="772">
        <v>0</v>
      </c>
      <c r="L24" s="772">
        <v>0</v>
      </c>
      <c r="M24" s="772">
        <v>0</v>
      </c>
      <c r="N24" s="772">
        <v>0</v>
      </c>
      <c r="O24" s="772">
        <v>0</v>
      </c>
      <c r="P24" s="772">
        <v>0</v>
      </c>
      <c r="Q24" s="772">
        <v>1.7104440058329399E-2</v>
      </c>
      <c r="R24" s="772">
        <v>1.3179920640535701</v>
      </c>
      <c r="S24" s="772">
        <v>3.0395424718017998</v>
      </c>
      <c r="T24" s="772">
        <v>2.7854328817693599</v>
      </c>
      <c r="U24" s="772">
        <v>4.2315757792344497</v>
      </c>
      <c r="V24" s="772">
        <v>5.3233982101176203</v>
      </c>
      <c r="W24" s="772">
        <v>6.19097396756991</v>
      </c>
      <c r="X24" s="772">
        <v>5.1521432470876896</v>
      </c>
      <c r="Y24" s="772">
        <v>5.1437271940819302</v>
      </c>
      <c r="Z24" s="772">
        <v>5.6462999234437499</v>
      </c>
      <c r="AA24" s="772">
        <v>6.0111155013349</v>
      </c>
      <c r="AB24" s="772">
        <v>5.5666970452401996</v>
      </c>
      <c r="AC24" s="772">
        <v>5.9258818957100399</v>
      </c>
      <c r="AD24" s="772">
        <v>6.13091492371196</v>
      </c>
      <c r="AE24" s="772">
        <v>6.6268706610382502</v>
      </c>
      <c r="AF24" s="773">
        <v>5.5903994954860901</v>
      </c>
      <c r="AG24" s="780">
        <v>-0.156404314882127</v>
      </c>
      <c r="AH24" s="780">
        <v>4.5877059463702997E-2</v>
      </c>
      <c r="AI24" s="780">
        <v>3.3345652244364901E-3</v>
      </c>
    </row>
    <row r="25" spans="1:35" s="750" customFormat="1" ht="12" customHeight="1">
      <c r="A25" s="782" t="s">
        <v>297</v>
      </c>
      <c r="B25" s="772">
        <v>0</v>
      </c>
      <c r="C25" s="772">
        <v>0</v>
      </c>
      <c r="D25" s="772">
        <v>0</v>
      </c>
      <c r="E25" s="772">
        <v>0</v>
      </c>
      <c r="F25" s="772">
        <v>0</v>
      </c>
      <c r="G25" s="772">
        <v>0</v>
      </c>
      <c r="H25" s="772">
        <v>0</v>
      </c>
      <c r="I25" s="772">
        <v>0</v>
      </c>
      <c r="J25" s="772">
        <v>0</v>
      </c>
      <c r="K25" s="772">
        <v>0</v>
      </c>
      <c r="L25" s="772">
        <v>1.3683552046663501</v>
      </c>
      <c r="M25" s="772">
        <v>1.3683552046663501</v>
      </c>
      <c r="N25" s="772">
        <v>2.38878471215931</v>
      </c>
      <c r="O25" s="772">
        <v>3.3693715675098499</v>
      </c>
      <c r="P25" s="772">
        <v>4.0933918219854499</v>
      </c>
      <c r="Q25" s="772">
        <v>5.50158967879422</v>
      </c>
      <c r="R25" s="772">
        <v>4.8970973807458904</v>
      </c>
      <c r="S25" s="772">
        <v>6.86410798745377</v>
      </c>
      <c r="T25" s="772">
        <v>6.9953097358946401</v>
      </c>
      <c r="U25" s="772">
        <v>16.881255422434901</v>
      </c>
      <c r="V25" s="772">
        <v>18.908260121784298</v>
      </c>
      <c r="W25" s="772">
        <v>15.7058266495829</v>
      </c>
      <c r="X25" s="772">
        <v>11.382824619297001</v>
      </c>
      <c r="Y25" s="772">
        <v>13.8075956497226</v>
      </c>
      <c r="Z25" s="772">
        <v>19.0628990782713</v>
      </c>
      <c r="AA25" s="772">
        <v>20.7646718105864</v>
      </c>
      <c r="AB25" s="772">
        <v>22.2654153124221</v>
      </c>
      <c r="AC25" s="772">
        <v>34.723656464137001</v>
      </c>
      <c r="AD25" s="772">
        <v>40.491795306450797</v>
      </c>
      <c r="AE25" s="772">
        <v>39.030548383138203</v>
      </c>
      <c r="AF25" s="773">
        <v>31.601762302000999</v>
      </c>
      <c r="AG25" s="774">
        <v>-0.19033260840235799</v>
      </c>
      <c r="AH25" s="774">
        <v>8.7426697555531299E-2</v>
      </c>
      <c r="AI25" s="774">
        <v>1.8849840282120701E-2</v>
      </c>
    </row>
    <row r="26" spans="1:35" s="750" customFormat="1" ht="12" customHeight="1">
      <c r="A26" s="782" t="s">
        <v>298</v>
      </c>
      <c r="B26" s="772">
        <v>0</v>
      </c>
      <c r="C26" s="772">
        <v>0</v>
      </c>
      <c r="D26" s="772">
        <v>0</v>
      </c>
      <c r="E26" s="772">
        <v>0</v>
      </c>
      <c r="F26" s="772">
        <v>0</v>
      </c>
      <c r="G26" s="772">
        <v>0</v>
      </c>
      <c r="H26" s="772">
        <v>0</v>
      </c>
      <c r="I26" s="772">
        <v>0</v>
      </c>
      <c r="J26" s="772">
        <v>0</v>
      </c>
      <c r="K26" s="772">
        <v>0</v>
      </c>
      <c r="L26" s="772">
        <v>0</v>
      </c>
      <c r="M26" s="772">
        <v>0.273396115689163</v>
      </c>
      <c r="N26" s="772">
        <v>0.61215611587665497</v>
      </c>
      <c r="O26" s="772">
        <v>1.6951683873923999</v>
      </c>
      <c r="P26" s="772">
        <v>3.1842278031252098</v>
      </c>
      <c r="Q26" s="772">
        <v>0.67427711192697304</v>
      </c>
      <c r="R26" s="772">
        <v>0.76663382512549905</v>
      </c>
      <c r="S26" s="772">
        <v>0.91927452242113605</v>
      </c>
      <c r="T26" s="772">
        <v>2.4764243011659599</v>
      </c>
      <c r="U26" s="772">
        <v>3.4274706592675002</v>
      </c>
      <c r="V26" s="772">
        <v>3.88676113760935</v>
      </c>
      <c r="W26" s="772">
        <v>3.5990250816731999</v>
      </c>
      <c r="X26" s="772">
        <v>4.2587102711180602</v>
      </c>
      <c r="Y26" s="772">
        <v>4.2654105402093601</v>
      </c>
      <c r="Z26" s="772">
        <v>4.2685034684979204</v>
      </c>
      <c r="AA26" s="772">
        <v>4.1010542054570402</v>
      </c>
      <c r="AB26" s="772">
        <v>3.86842103059552</v>
      </c>
      <c r="AC26" s="772">
        <v>3.4787382887779499</v>
      </c>
      <c r="AD26" s="772">
        <v>6.8318474539803802</v>
      </c>
      <c r="AE26" s="772">
        <v>8.0605460203974708</v>
      </c>
      <c r="AF26" s="773">
        <v>7.2606006297199999</v>
      </c>
      <c r="AG26" s="774">
        <v>-9.9242084674311906E-2</v>
      </c>
      <c r="AH26" s="774">
        <v>8.9278850966367299E-2</v>
      </c>
      <c r="AI26" s="774">
        <v>4.3308079123745803E-3</v>
      </c>
    </row>
    <row r="27" spans="1:35" s="750" customFormat="1" ht="12" customHeight="1">
      <c r="A27" s="752" t="s">
        <v>302</v>
      </c>
      <c r="B27" s="772">
        <v>0</v>
      </c>
      <c r="C27" s="772">
        <v>0</v>
      </c>
      <c r="D27" s="772">
        <v>0</v>
      </c>
      <c r="E27" s="772">
        <v>0</v>
      </c>
      <c r="F27" s="772">
        <v>0</v>
      </c>
      <c r="G27" s="772">
        <v>0</v>
      </c>
      <c r="H27" s="772">
        <v>0</v>
      </c>
      <c r="I27" s="772">
        <v>0</v>
      </c>
      <c r="J27" s="772">
        <v>0</v>
      </c>
      <c r="K27" s="772">
        <v>0</v>
      </c>
      <c r="L27" s="772">
        <v>0</v>
      </c>
      <c r="M27" s="772">
        <v>0</v>
      </c>
      <c r="N27" s="772">
        <v>5.1313320174988103E-2</v>
      </c>
      <c r="O27" s="772">
        <v>0.17104440058329401</v>
      </c>
      <c r="P27" s="772">
        <v>0.17104440058329401</v>
      </c>
      <c r="Q27" s="772">
        <v>0.14786071721331001</v>
      </c>
      <c r="R27" s="772">
        <v>4.2733771736798998</v>
      </c>
      <c r="S27" s="772">
        <v>7.2866766175787303</v>
      </c>
      <c r="T27" s="772">
        <v>5.3416984199442199</v>
      </c>
      <c r="U27" s="772">
        <v>4.0294857193616496</v>
      </c>
      <c r="V27" s="772">
        <v>5.2683065965413203</v>
      </c>
      <c r="W27" s="772">
        <v>3.2598339460273098</v>
      </c>
      <c r="X27" s="772">
        <v>5.5980465545972402</v>
      </c>
      <c r="Y27" s="772">
        <v>9.4447532721596001</v>
      </c>
      <c r="Z27" s="772">
        <v>7.30052918730751</v>
      </c>
      <c r="AA27" s="772">
        <v>5.6482494055165402</v>
      </c>
      <c r="AB27" s="772">
        <v>10.134789773042201</v>
      </c>
      <c r="AC27" s="772">
        <v>13.925394131213199</v>
      </c>
      <c r="AD27" s="772">
        <v>12.8501797879886</v>
      </c>
      <c r="AE27" s="772">
        <v>10.9902239303855</v>
      </c>
      <c r="AF27" s="773">
        <v>10.3620399808312</v>
      </c>
      <c r="AG27" s="774">
        <v>-5.7158430395350998E-2</v>
      </c>
      <c r="AH27" s="774">
        <v>0.105543134812877</v>
      </c>
      <c r="AI27" s="774">
        <v>6.1807565277221602E-3</v>
      </c>
    </row>
    <row r="28" spans="1:35" s="750" customFormat="1" ht="12" customHeight="1">
      <c r="A28" s="782" t="s">
        <v>303</v>
      </c>
      <c r="B28" s="772">
        <v>0</v>
      </c>
      <c r="C28" s="772">
        <v>0</v>
      </c>
      <c r="D28" s="772">
        <v>5.6168924880071303E-2</v>
      </c>
      <c r="E28" s="772">
        <v>9.2766985039640704E-2</v>
      </c>
      <c r="F28" s="772">
        <v>0.15240290399369499</v>
      </c>
      <c r="G28" s="772">
        <v>0.19547328990495699</v>
      </c>
      <c r="H28" s="772">
        <v>0.32379733166158697</v>
      </c>
      <c r="I28" s="772">
        <v>0.48448780948200698</v>
      </c>
      <c r="J28" s="772">
        <v>0.28460205528807397</v>
      </c>
      <c r="K28" s="772">
        <v>0.53043697693540004</v>
      </c>
      <c r="L28" s="772">
        <v>1.1369847165665601</v>
      </c>
      <c r="M28" s="772">
        <v>2.29524924477909</v>
      </c>
      <c r="N28" s="772">
        <v>2.47625113454915</v>
      </c>
      <c r="O28" s="772">
        <v>2.7031924375379002</v>
      </c>
      <c r="P28" s="772">
        <v>2.96982501410307</v>
      </c>
      <c r="Q28" s="772">
        <v>4.5735399507266603</v>
      </c>
      <c r="R28" s="772">
        <v>6.5957169221610599</v>
      </c>
      <c r="S28" s="772">
        <v>8.5475430183591801</v>
      </c>
      <c r="T28" s="772">
        <v>16.5145718637039</v>
      </c>
      <c r="U28" s="772">
        <v>19.639472810028899</v>
      </c>
      <c r="V28" s="772">
        <v>19.752143239064701</v>
      </c>
      <c r="W28" s="772">
        <v>21.6996099735371</v>
      </c>
      <c r="X28" s="772">
        <v>25.775336913011799</v>
      </c>
      <c r="Y28" s="772">
        <v>27.562832716787899</v>
      </c>
      <c r="Z28" s="772">
        <v>27.908271786083599</v>
      </c>
      <c r="AA28" s="772">
        <v>31.394967007161</v>
      </c>
      <c r="AB28" s="772">
        <v>33.082560264510903</v>
      </c>
      <c r="AC28" s="772">
        <v>35.006654633454303</v>
      </c>
      <c r="AD28" s="772">
        <v>38.544591304507698</v>
      </c>
      <c r="AE28" s="772">
        <v>38.8573553929604</v>
      </c>
      <c r="AF28" s="773">
        <v>36.375399924873001</v>
      </c>
      <c r="AG28" s="774">
        <v>-6.3873504591027697E-2</v>
      </c>
      <c r="AH28" s="774">
        <v>7.0617508438639606E-2</v>
      </c>
      <c r="AI28" s="774">
        <v>2.1697222839331998E-2</v>
      </c>
    </row>
    <row r="29" spans="1:35" s="750" customFormat="1" ht="12" customHeight="1">
      <c r="A29" s="783" t="s">
        <v>429</v>
      </c>
      <c r="B29" s="776">
        <v>0.118093625563369</v>
      </c>
      <c r="C29" s="776">
        <v>0.12934063752178501</v>
      </c>
      <c r="D29" s="776">
        <v>0.32535970290117699</v>
      </c>
      <c r="E29" s="776">
        <v>0.810382583046377</v>
      </c>
      <c r="F29" s="776">
        <v>2.2577310724895998</v>
      </c>
      <c r="G29" s="776">
        <v>3.9884905828409098</v>
      </c>
      <c r="H29" s="776">
        <v>5.7708353373105998</v>
      </c>
      <c r="I29" s="776">
        <v>7.3992257415959202</v>
      </c>
      <c r="J29" s="776">
        <v>7.04788022636198</v>
      </c>
      <c r="K29" s="776">
        <v>8.0671534153696491</v>
      </c>
      <c r="L29" s="776">
        <v>13.0690699089616</v>
      </c>
      <c r="M29" s="776">
        <v>16.179777659740399</v>
      </c>
      <c r="N29" s="776">
        <v>21.619586153445301</v>
      </c>
      <c r="O29" s="776">
        <v>27.2873161775094</v>
      </c>
      <c r="P29" s="776">
        <v>40.774430426490298</v>
      </c>
      <c r="Q29" s="776">
        <v>55.9472171855653</v>
      </c>
      <c r="R29" s="776">
        <v>82.399377677119503</v>
      </c>
      <c r="S29" s="776">
        <v>112.619748937267</v>
      </c>
      <c r="T29" s="776">
        <v>145.30562686618401</v>
      </c>
      <c r="U29" s="776">
        <v>179.10092883370999</v>
      </c>
      <c r="V29" s="776">
        <v>204.10471708099101</v>
      </c>
      <c r="W29" s="776">
        <v>200.531497140167</v>
      </c>
      <c r="X29" s="776">
        <v>217.31181847524101</v>
      </c>
      <c r="Y29" s="776">
        <v>234.42336801119899</v>
      </c>
      <c r="Z29" s="776">
        <v>255.85763708480599</v>
      </c>
      <c r="AA29" s="776">
        <v>259.78821484964698</v>
      </c>
      <c r="AB29" s="776">
        <v>251.99483922173499</v>
      </c>
      <c r="AC29" s="776">
        <v>285.66128168312503</v>
      </c>
      <c r="AD29" s="776">
        <v>304.39560053761301</v>
      </c>
      <c r="AE29" s="776">
        <v>308.954729930398</v>
      </c>
      <c r="AF29" s="776">
        <v>294.63655818348002</v>
      </c>
      <c r="AG29" s="784">
        <v>-4.6343915013515799E-2</v>
      </c>
      <c r="AH29" s="784">
        <v>5.60383771178872E-2</v>
      </c>
      <c r="AI29" s="784">
        <v>0.175745010988855</v>
      </c>
    </row>
    <row r="30" spans="1:35" s="750" customFormat="1" ht="12" customHeight="1">
      <c r="A30" s="783"/>
      <c r="B30" s="768"/>
      <c r="C30" s="768"/>
      <c r="D30" s="768"/>
      <c r="E30" s="768"/>
      <c r="F30" s="768"/>
      <c r="G30" s="768"/>
      <c r="H30" s="768"/>
      <c r="I30" s="768"/>
      <c r="J30" s="768"/>
      <c r="K30" s="768"/>
      <c r="L30" s="768"/>
      <c r="M30" s="768"/>
      <c r="N30" s="768"/>
      <c r="O30" s="768"/>
      <c r="P30" s="768"/>
      <c r="Q30" s="768"/>
      <c r="R30" s="768"/>
      <c r="S30" s="768"/>
      <c r="T30" s="768"/>
      <c r="U30" s="768"/>
      <c r="V30" s="768"/>
      <c r="W30" s="768"/>
      <c r="X30" s="768"/>
      <c r="Y30" s="768"/>
      <c r="Z30" s="768"/>
      <c r="AA30" s="768"/>
      <c r="AB30" s="768"/>
      <c r="AC30" s="768"/>
      <c r="AD30" s="768"/>
      <c r="AE30" s="768"/>
      <c r="AF30" s="786"/>
      <c r="AG30" s="774"/>
      <c r="AH30" s="774"/>
      <c r="AI30" s="774"/>
    </row>
    <row r="31" spans="1:35" s="750" customFormat="1" ht="12" customHeight="1">
      <c r="A31" s="783" t="s">
        <v>313</v>
      </c>
      <c r="B31" s="786">
        <v>0</v>
      </c>
      <c r="C31" s="786">
        <v>0</v>
      </c>
      <c r="D31" s="786">
        <v>0</v>
      </c>
      <c r="E31" s="786">
        <v>0</v>
      </c>
      <c r="F31" s="786">
        <v>0</v>
      </c>
      <c r="G31" s="786">
        <v>0</v>
      </c>
      <c r="H31" s="786">
        <v>0</v>
      </c>
      <c r="I31" s="786">
        <v>0</v>
      </c>
      <c r="J31" s="786">
        <v>0</v>
      </c>
      <c r="K31" s="786">
        <v>0</v>
      </c>
      <c r="L31" s="786">
        <v>0</v>
      </c>
      <c r="M31" s="786">
        <v>0</v>
      </c>
      <c r="N31" s="786">
        <v>0</v>
      </c>
      <c r="O31" s="786">
        <v>0</v>
      </c>
      <c r="P31" s="786">
        <v>0</v>
      </c>
      <c r="Q31" s="786">
        <v>0</v>
      </c>
      <c r="R31" s="786">
        <v>0</v>
      </c>
      <c r="S31" s="786">
        <v>0</v>
      </c>
      <c r="T31" s="786">
        <v>0.120778798452539</v>
      </c>
      <c r="U31" s="786">
        <v>0.37838134881499802</v>
      </c>
      <c r="V31" s="786">
        <v>0.619198619864616</v>
      </c>
      <c r="W31" s="786">
        <v>0.49159377118841402</v>
      </c>
      <c r="X31" s="786">
        <v>0.53365015424241002</v>
      </c>
      <c r="Y31" s="786">
        <v>0.425847531426709</v>
      </c>
      <c r="Z31" s="786">
        <v>0.446280551187964</v>
      </c>
      <c r="AA31" s="786">
        <v>0.35222945338437001</v>
      </c>
      <c r="AB31" s="786">
        <v>0.32860100518852903</v>
      </c>
      <c r="AC31" s="786">
        <v>0.32435733962435898</v>
      </c>
      <c r="AD31" s="786">
        <v>0.22764990729991799</v>
      </c>
      <c r="AE31" s="786">
        <v>0.25988571807473199</v>
      </c>
      <c r="AF31" s="786">
        <v>0.25988025057096598</v>
      </c>
      <c r="AG31" s="787">
        <v>-2.1038107850368499E-5</v>
      </c>
      <c r="AH31" s="787">
        <v>-3.68692047403891E-2</v>
      </c>
      <c r="AI31" s="787">
        <v>1.55013545413258E-4</v>
      </c>
    </row>
    <row r="32" spans="1:35" s="750" customFormat="1" ht="12" customHeight="1">
      <c r="A32" s="783"/>
      <c r="B32" s="768"/>
      <c r="C32" s="768"/>
      <c r="D32" s="768"/>
      <c r="E32" s="768"/>
      <c r="F32" s="768"/>
      <c r="G32" s="768"/>
      <c r="H32" s="768"/>
      <c r="I32" s="768"/>
      <c r="J32" s="768"/>
      <c r="K32" s="768"/>
      <c r="L32" s="768"/>
      <c r="M32" s="768"/>
      <c r="N32" s="768"/>
      <c r="O32" s="768"/>
      <c r="P32" s="768"/>
      <c r="Q32" s="768"/>
      <c r="R32" s="768"/>
      <c r="S32" s="768"/>
      <c r="T32" s="768"/>
      <c r="U32" s="768"/>
      <c r="V32" s="768"/>
      <c r="W32" s="768"/>
      <c r="X32" s="768"/>
      <c r="Y32" s="768"/>
      <c r="Z32" s="768"/>
      <c r="AA32" s="768"/>
      <c r="AB32" s="768"/>
      <c r="AC32" s="768"/>
      <c r="AD32" s="768"/>
      <c r="AE32" s="768"/>
      <c r="AF32" s="776"/>
      <c r="AG32" s="774"/>
      <c r="AH32" s="774"/>
      <c r="AI32" s="774"/>
    </row>
    <row r="33" spans="1:35" s="750" customFormat="1" ht="12" customHeight="1">
      <c r="A33" s="783" t="s">
        <v>323</v>
      </c>
      <c r="B33" s="786">
        <v>0</v>
      </c>
      <c r="C33" s="786">
        <v>0</v>
      </c>
      <c r="D33" s="786">
        <v>0</v>
      </c>
      <c r="E33" s="786">
        <v>0</v>
      </c>
      <c r="F33" s="786">
        <v>0</v>
      </c>
      <c r="G33" s="786">
        <v>0</v>
      </c>
      <c r="H33" s="786">
        <v>0</v>
      </c>
      <c r="I33" s="786">
        <v>0</v>
      </c>
      <c r="J33" s="786">
        <v>0</v>
      </c>
      <c r="K33" s="786">
        <v>0</v>
      </c>
      <c r="L33" s="786">
        <v>0</v>
      </c>
      <c r="M33" s="786">
        <v>0</v>
      </c>
      <c r="N33" s="786">
        <v>0.143477996105983</v>
      </c>
      <c r="O33" s="786">
        <v>0.15967861572879699</v>
      </c>
      <c r="P33" s="786">
        <v>0.13090504021444399</v>
      </c>
      <c r="Q33" s="786">
        <v>0</v>
      </c>
      <c r="R33" s="786">
        <v>0</v>
      </c>
      <c r="S33" s="786">
        <v>0</v>
      </c>
      <c r="T33" s="786">
        <v>0</v>
      </c>
      <c r="U33" s="786">
        <v>0.21915041363191301</v>
      </c>
      <c r="V33" s="786">
        <v>0.209622086693495</v>
      </c>
      <c r="W33" s="786">
        <v>0.228678740570331</v>
      </c>
      <c r="X33" s="786">
        <v>0.24773539444716799</v>
      </c>
      <c r="Y33" s="786">
        <v>0.26679204832400499</v>
      </c>
      <c r="Z33" s="786">
        <v>0.28584870220084102</v>
      </c>
      <c r="AA33" s="786">
        <v>0.304904803101824</v>
      </c>
      <c r="AB33" s="786">
        <v>0.28584870220084102</v>
      </c>
      <c r="AC33" s="786">
        <v>0.28584870220084102</v>
      </c>
      <c r="AD33" s="786">
        <v>0.28584870220084102</v>
      </c>
      <c r="AE33" s="786">
        <v>0.28584870220084102</v>
      </c>
      <c r="AF33" s="786">
        <v>0.28584870220084102</v>
      </c>
      <c r="AG33" s="787">
        <v>0</v>
      </c>
      <c r="AH33" s="787">
        <v>2.69265755955252E-2</v>
      </c>
      <c r="AI33" s="787">
        <v>1.70503224783643E-4</v>
      </c>
    </row>
    <row r="34" spans="1:35" s="750" customFormat="1" ht="12" customHeight="1">
      <c r="A34" s="783"/>
      <c r="B34" s="768"/>
      <c r="C34" s="768"/>
      <c r="D34" s="768"/>
      <c r="E34" s="768"/>
      <c r="F34" s="768"/>
      <c r="G34" s="768"/>
      <c r="H34" s="768"/>
      <c r="I34" s="768"/>
      <c r="J34" s="768"/>
      <c r="K34" s="768"/>
      <c r="L34" s="768"/>
      <c r="M34" s="768"/>
      <c r="N34" s="768"/>
      <c r="O34" s="768"/>
      <c r="P34" s="768"/>
      <c r="Q34" s="768"/>
      <c r="R34" s="768"/>
      <c r="S34" s="768"/>
      <c r="T34" s="768"/>
      <c r="U34" s="768"/>
      <c r="V34" s="768"/>
      <c r="W34" s="768"/>
      <c r="X34" s="768"/>
      <c r="Y34" s="768"/>
      <c r="Z34" s="768"/>
      <c r="AA34" s="768"/>
      <c r="AB34" s="768"/>
      <c r="AC34" s="768"/>
      <c r="AD34" s="768"/>
      <c r="AE34" s="768"/>
      <c r="AF34" s="786"/>
      <c r="AG34" s="774"/>
      <c r="AH34" s="774"/>
      <c r="AI34" s="774"/>
    </row>
    <row r="35" spans="1:35" s="750" customFormat="1" ht="12" customHeight="1">
      <c r="A35" s="788" t="s">
        <v>333</v>
      </c>
      <c r="B35" s="786">
        <v>0.110595170778461</v>
      </c>
      <c r="C35" s="786">
        <v>0.110595170778461</v>
      </c>
      <c r="D35" s="786">
        <v>0.110595170778461</v>
      </c>
      <c r="E35" s="786">
        <v>0.110595170778461</v>
      </c>
      <c r="F35" s="786">
        <v>0.110595170778461</v>
      </c>
      <c r="G35" s="786">
        <v>0.110595170778461</v>
      </c>
      <c r="H35" s="786">
        <v>0.110595170778461</v>
      </c>
      <c r="I35" s="786">
        <v>0.165892756167691</v>
      </c>
      <c r="J35" s="786">
        <v>0.165892756167691</v>
      </c>
      <c r="K35" s="786">
        <v>0.110595170778461</v>
      </c>
      <c r="L35" s="786">
        <v>0.110595170778461</v>
      </c>
      <c r="M35" s="786">
        <v>0.110595170778461</v>
      </c>
      <c r="N35" s="786">
        <v>0.51689455881326796</v>
      </c>
      <c r="O35" s="786">
        <v>0.53395575547281404</v>
      </c>
      <c r="P35" s="786">
        <v>0.58738670354929201</v>
      </c>
      <c r="Q35" s="786">
        <v>0.67693624232378202</v>
      </c>
      <c r="R35" s="786">
        <v>0.72271209263842096</v>
      </c>
      <c r="S35" s="786">
        <v>0.73201198639974197</v>
      </c>
      <c r="T35" s="786">
        <v>0.84761196391474702</v>
      </c>
      <c r="U35" s="786">
        <v>5.0691031762869203</v>
      </c>
      <c r="V35" s="786">
        <v>1.7907532919887601</v>
      </c>
      <c r="W35" s="786">
        <v>2.0117263261798102</v>
      </c>
      <c r="X35" s="786">
        <v>2.0393426604764202</v>
      </c>
      <c r="Y35" s="786">
        <v>2.08512250932124</v>
      </c>
      <c r="Z35" s="786">
        <v>2.3474596520998299</v>
      </c>
      <c r="AA35" s="786">
        <v>2.8916929136463301</v>
      </c>
      <c r="AB35" s="786">
        <v>2.97287779208833</v>
      </c>
      <c r="AC35" s="786">
        <v>2.4150322953951799</v>
      </c>
      <c r="AD35" s="786">
        <v>2.7288876058754199</v>
      </c>
      <c r="AE35" s="786">
        <v>2.7395736525837799</v>
      </c>
      <c r="AF35" s="786">
        <v>2.7395736525837799</v>
      </c>
      <c r="AG35" s="787">
        <v>0</v>
      </c>
      <c r="AH35" s="787">
        <v>-5.9681057429318299E-2</v>
      </c>
      <c r="AI35" s="787">
        <v>1.63410272182955E-3</v>
      </c>
    </row>
    <row r="36" spans="1:35" s="750" customFormat="1" ht="12" customHeight="1">
      <c r="A36" s="785"/>
      <c r="B36" s="768"/>
      <c r="C36" s="768"/>
      <c r="D36" s="768"/>
      <c r="E36" s="768"/>
      <c r="F36" s="768"/>
      <c r="G36" s="768"/>
      <c r="H36" s="768"/>
      <c r="I36" s="768"/>
      <c r="J36" s="768"/>
      <c r="K36" s="768"/>
      <c r="L36" s="768"/>
      <c r="M36" s="768"/>
      <c r="N36" s="768"/>
      <c r="O36" s="768"/>
      <c r="P36" s="768"/>
      <c r="Q36" s="768"/>
      <c r="R36" s="768"/>
      <c r="S36" s="768"/>
      <c r="T36" s="768"/>
      <c r="U36" s="768"/>
      <c r="V36" s="768"/>
      <c r="W36" s="768"/>
      <c r="X36" s="768"/>
      <c r="Y36" s="768"/>
      <c r="Z36" s="768"/>
      <c r="AA36" s="768"/>
      <c r="AB36" s="768"/>
      <c r="AC36" s="768"/>
      <c r="AD36" s="768"/>
      <c r="AE36" s="768"/>
      <c r="AF36" s="773"/>
      <c r="AG36" s="774"/>
      <c r="AH36" s="774"/>
      <c r="AI36" s="774"/>
    </row>
    <row r="37" spans="1:35" s="750" customFormat="1" ht="12" customHeight="1">
      <c r="A37" s="782" t="s">
        <v>334</v>
      </c>
      <c r="B37" s="772">
        <v>0</v>
      </c>
      <c r="C37" s="772">
        <v>0</v>
      </c>
      <c r="D37" s="772">
        <v>0</v>
      </c>
      <c r="E37" s="772">
        <v>0</v>
      </c>
      <c r="F37" s="772">
        <v>0</v>
      </c>
      <c r="G37" s="772">
        <v>0</v>
      </c>
      <c r="H37" s="772">
        <v>0</v>
      </c>
      <c r="I37" s="772">
        <v>0</v>
      </c>
      <c r="J37" s="772">
        <v>0</v>
      </c>
      <c r="K37" s="772">
        <v>0</v>
      </c>
      <c r="L37" s="772">
        <v>0</v>
      </c>
      <c r="M37" s="772">
        <v>0</v>
      </c>
      <c r="N37" s="772">
        <v>0</v>
      </c>
      <c r="O37" s="772">
        <v>0.86282389489985301</v>
      </c>
      <c r="P37" s="772">
        <v>0.51726869000984399</v>
      </c>
      <c r="Q37" s="772">
        <v>0.51586654021637102</v>
      </c>
      <c r="R37" s="772">
        <v>0.95426928556915203</v>
      </c>
      <c r="S37" s="772">
        <v>1.86858551429817</v>
      </c>
      <c r="T37" s="772">
        <v>3.02084694081478</v>
      </c>
      <c r="U37" s="772">
        <v>4.3439542910239801</v>
      </c>
      <c r="V37" s="772">
        <v>3.3876133661918901</v>
      </c>
      <c r="W37" s="772">
        <v>4.0983053399725202</v>
      </c>
      <c r="X37" s="772">
        <v>4.3293103419263197</v>
      </c>
      <c r="Y37" s="772">
        <v>4.5869561674820298</v>
      </c>
      <c r="Z37" s="772">
        <v>4.8191432680308797</v>
      </c>
      <c r="AA37" s="772">
        <v>4.2556442048471501</v>
      </c>
      <c r="AB37" s="772">
        <v>2.3504117201699701</v>
      </c>
      <c r="AC37" s="772">
        <v>1.99141110282546</v>
      </c>
      <c r="AD37" s="772">
        <v>2.4233675931043699</v>
      </c>
      <c r="AE37" s="772">
        <v>2.8004147804071899</v>
      </c>
      <c r="AF37" s="773">
        <v>2.6738098413703</v>
      </c>
      <c r="AG37" s="774">
        <v>-4.5209352529727603E-2</v>
      </c>
      <c r="AH37" s="774">
        <v>-4.2952018921846302E-2</v>
      </c>
      <c r="AI37" s="774">
        <v>1.5948758797986701E-3</v>
      </c>
    </row>
    <row r="38" spans="1:35" s="750" customFormat="1" ht="12" customHeight="1">
      <c r="A38" s="782" t="s">
        <v>336</v>
      </c>
      <c r="B38" s="772">
        <v>0</v>
      </c>
      <c r="C38" s="772">
        <v>0</v>
      </c>
      <c r="D38" s="772">
        <v>0</v>
      </c>
      <c r="E38" s="772">
        <v>0</v>
      </c>
      <c r="F38" s="772">
        <v>0</v>
      </c>
      <c r="G38" s="772">
        <v>0</v>
      </c>
      <c r="H38" s="772">
        <v>0</v>
      </c>
      <c r="I38" s="772">
        <v>0</v>
      </c>
      <c r="J38" s="772">
        <v>0</v>
      </c>
      <c r="K38" s="772">
        <v>0</v>
      </c>
      <c r="L38" s="772">
        <v>0</v>
      </c>
      <c r="M38" s="772">
        <v>8.5522200291646894E-2</v>
      </c>
      <c r="N38" s="772">
        <v>2.8504014697531699</v>
      </c>
      <c r="O38" s="772">
        <v>7.8271841547839101</v>
      </c>
      <c r="P38" s="772">
        <v>9.5885644595852106</v>
      </c>
      <c r="Q38" s="772">
        <v>13.4874263968125</v>
      </c>
      <c r="R38" s="772">
        <v>19.713934865725701</v>
      </c>
      <c r="S38" s="772">
        <v>21.733676950965702</v>
      </c>
      <c r="T38" s="772">
        <v>26.8931330299372</v>
      </c>
      <c r="U38" s="772">
        <v>29.473718654492899</v>
      </c>
      <c r="V38" s="772">
        <v>28.648773363300201</v>
      </c>
      <c r="W38" s="772">
        <v>35.6518717977441</v>
      </c>
      <c r="X38" s="772">
        <v>38.067687876812798</v>
      </c>
      <c r="Y38" s="772">
        <v>42.487881352929598</v>
      </c>
      <c r="Z38" s="772">
        <v>47.190627891874598</v>
      </c>
      <c r="AA38" s="772">
        <v>40.185640097290097</v>
      </c>
      <c r="AB38" s="772">
        <v>38.542839989777399</v>
      </c>
      <c r="AC38" s="772">
        <v>46.817161420316403</v>
      </c>
      <c r="AD38" s="772">
        <v>45.152767017325402</v>
      </c>
      <c r="AE38" s="772">
        <v>54.669213974138003</v>
      </c>
      <c r="AF38" s="773">
        <v>63.4141991697065</v>
      </c>
      <c r="AG38" s="774">
        <v>0.159961787628874</v>
      </c>
      <c r="AH38" s="774">
        <v>6.3728486183064495E-2</v>
      </c>
      <c r="AI38" s="774">
        <v>3.7825343869884898E-2</v>
      </c>
    </row>
    <row r="39" spans="1:35" s="750" customFormat="1" ht="12" customHeight="1">
      <c r="A39" s="782" t="s">
        <v>338</v>
      </c>
      <c r="B39" s="772">
        <v>0</v>
      </c>
      <c r="C39" s="772">
        <v>0</v>
      </c>
      <c r="D39" s="772">
        <v>0</v>
      </c>
      <c r="E39" s="772">
        <v>0</v>
      </c>
      <c r="F39" s="772">
        <v>0</v>
      </c>
      <c r="G39" s="772">
        <v>0</v>
      </c>
      <c r="H39" s="772">
        <v>0</v>
      </c>
      <c r="I39" s="772">
        <v>0</v>
      </c>
      <c r="J39" s="772">
        <v>0</v>
      </c>
      <c r="K39" s="772">
        <v>0</v>
      </c>
      <c r="L39" s="772">
        <v>1.60362997628768</v>
      </c>
      <c r="M39" s="772">
        <v>1.6589275616769099</v>
      </c>
      <c r="N39" s="772">
        <v>1.76952273245537</v>
      </c>
      <c r="O39" s="772">
        <v>1.8248203178446001</v>
      </c>
      <c r="P39" s="772">
        <v>0.356364084723509</v>
      </c>
      <c r="Q39" s="772">
        <v>1.47590355426067</v>
      </c>
      <c r="R39" s="772">
        <v>1.3318638499644899</v>
      </c>
      <c r="S39" s="772">
        <v>1.7855985889847701</v>
      </c>
      <c r="T39" s="772">
        <v>2.7423526734178201</v>
      </c>
      <c r="U39" s="772">
        <v>2.10586508136636</v>
      </c>
      <c r="V39" s="772">
        <v>3.4148223765477201</v>
      </c>
      <c r="W39" s="772">
        <v>4.9738976209676702</v>
      </c>
      <c r="X39" s="772">
        <v>4.7455267841637303</v>
      </c>
      <c r="Y39" s="772">
        <v>4.51819998808151</v>
      </c>
      <c r="Z39" s="772">
        <v>4.9258490521777398</v>
      </c>
      <c r="AA39" s="772">
        <v>9.7013668356619505</v>
      </c>
      <c r="AB39" s="772">
        <v>11.801446286669099</v>
      </c>
      <c r="AC39" s="772">
        <v>10.818541262244899</v>
      </c>
      <c r="AD39" s="772">
        <v>18.2826558220438</v>
      </c>
      <c r="AE39" s="772">
        <v>21.494871320127501</v>
      </c>
      <c r="AF39" s="773">
        <v>19.7471388518079</v>
      </c>
      <c r="AG39" s="774">
        <v>-8.1309278026849605E-2</v>
      </c>
      <c r="AH39" s="774">
        <v>0.26150922471551802</v>
      </c>
      <c r="AI39" s="774">
        <v>1.17787865698195E-2</v>
      </c>
    </row>
    <row r="40" spans="1:35" s="750" customFormat="1" ht="12" customHeight="1">
      <c r="A40" s="782" t="s">
        <v>339</v>
      </c>
      <c r="B40" s="772">
        <v>0</v>
      </c>
      <c r="C40" s="772">
        <v>0</v>
      </c>
      <c r="D40" s="772">
        <v>0</v>
      </c>
      <c r="E40" s="772">
        <v>0</v>
      </c>
      <c r="F40" s="772">
        <v>0</v>
      </c>
      <c r="G40" s="772">
        <v>0</v>
      </c>
      <c r="H40" s="772">
        <v>0</v>
      </c>
      <c r="I40" s="772">
        <v>0</v>
      </c>
      <c r="J40" s="772">
        <v>0</v>
      </c>
      <c r="K40" s="772">
        <v>0</v>
      </c>
      <c r="L40" s="772">
        <v>0</v>
      </c>
      <c r="M40" s="772">
        <v>0</v>
      </c>
      <c r="N40" s="772">
        <v>0</v>
      </c>
      <c r="O40" s="772">
        <v>0</v>
      </c>
      <c r="P40" s="772">
        <v>0</v>
      </c>
      <c r="Q40" s="772">
        <v>0.16565533042792999</v>
      </c>
      <c r="R40" s="772">
        <v>0.82827665213964896</v>
      </c>
      <c r="S40" s="772">
        <v>4.0705524082399203</v>
      </c>
      <c r="T40" s="772">
        <v>8.2721000463539003</v>
      </c>
      <c r="U40" s="772">
        <v>2.81918161636926</v>
      </c>
      <c r="V40" s="772">
        <v>3.6097977648895601</v>
      </c>
      <c r="W40" s="772">
        <v>26.732922550921099</v>
      </c>
      <c r="X40" s="772">
        <v>32.661543976580802</v>
      </c>
      <c r="Y40" s="772">
        <v>41.3577229264219</v>
      </c>
      <c r="Z40" s="772">
        <v>58.546728806951798</v>
      </c>
      <c r="AA40" s="772">
        <v>23.884265950758401</v>
      </c>
      <c r="AB40" s="772">
        <v>53.7330565211074</v>
      </c>
      <c r="AC40" s="772">
        <v>50.343272319365099</v>
      </c>
      <c r="AD40" s="772">
        <v>90.900850019275197</v>
      </c>
      <c r="AE40" s="772">
        <v>123.780194440968</v>
      </c>
      <c r="AF40" s="773">
        <v>126.377099023719</v>
      </c>
      <c r="AG40" s="774">
        <v>2.0979968519838198E-2</v>
      </c>
      <c r="AH40" s="774">
        <v>0.45966370935393802</v>
      </c>
      <c r="AI40" s="774">
        <v>7.5381496422559105E-2</v>
      </c>
    </row>
    <row r="41" spans="1:35" s="750" customFormat="1" ht="12" customHeight="1">
      <c r="A41" s="782" t="s">
        <v>346</v>
      </c>
      <c r="B41" s="772">
        <v>0</v>
      </c>
      <c r="C41" s="772">
        <v>0</v>
      </c>
      <c r="D41" s="772">
        <v>0</v>
      </c>
      <c r="E41" s="772">
        <v>0</v>
      </c>
      <c r="F41" s="772">
        <v>0</v>
      </c>
      <c r="G41" s="772">
        <v>0</v>
      </c>
      <c r="H41" s="772">
        <v>0</v>
      </c>
      <c r="I41" s="772">
        <v>0</v>
      </c>
      <c r="J41" s="772">
        <v>0</v>
      </c>
      <c r="K41" s="772">
        <v>0</v>
      </c>
      <c r="L41" s="772">
        <v>0</v>
      </c>
      <c r="M41" s="772">
        <v>0</v>
      </c>
      <c r="N41" s="772">
        <v>1.7104440058329399E-2</v>
      </c>
      <c r="O41" s="772">
        <v>2.7190672549539999E-2</v>
      </c>
      <c r="P41" s="772">
        <v>8.6713630600255304E-2</v>
      </c>
      <c r="Q41" s="772">
        <v>0.21466630696834699</v>
      </c>
      <c r="R41" s="772">
        <v>0.85455346763418805</v>
      </c>
      <c r="S41" s="772">
        <v>1.5578265809480401</v>
      </c>
      <c r="T41" s="772">
        <v>2.88490370116839</v>
      </c>
      <c r="U41" s="772">
        <v>4.13934882402949</v>
      </c>
      <c r="V41" s="772">
        <v>5.8106835675664401</v>
      </c>
      <c r="W41" s="772">
        <v>4.67664830360191</v>
      </c>
      <c r="X41" s="772">
        <v>6.7279000701247096</v>
      </c>
      <c r="Y41" s="772">
        <v>6.9184307010402604</v>
      </c>
      <c r="Z41" s="772">
        <v>7.2674254821099096</v>
      </c>
      <c r="AA41" s="772">
        <v>8.2730208213118903</v>
      </c>
      <c r="AB41" s="772">
        <v>8.27871935858672</v>
      </c>
      <c r="AC41" s="772">
        <v>8.0238620163931103</v>
      </c>
      <c r="AD41" s="772">
        <v>12.8072280851505</v>
      </c>
      <c r="AE41" s="772">
        <v>13.1161392089224</v>
      </c>
      <c r="AF41" s="773">
        <v>12.4746168671342</v>
      </c>
      <c r="AG41" s="774">
        <v>-4.89109128509213E-2</v>
      </c>
      <c r="AH41" s="774">
        <v>0.12224427645147699</v>
      </c>
      <c r="AI41" s="774">
        <v>7.44086779968088E-3</v>
      </c>
    </row>
    <row r="42" spans="1:35" s="750" customFormat="1" ht="12" customHeight="1">
      <c r="A42" s="782" t="s">
        <v>349</v>
      </c>
      <c r="B42" s="772">
        <v>0</v>
      </c>
      <c r="C42" s="772">
        <v>0</v>
      </c>
      <c r="D42" s="772">
        <v>0</v>
      </c>
      <c r="E42" s="772">
        <v>0</v>
      </c>
      <c r="F42" s="772">
        <v>0</v>
      </c>
      <c r="G42" s="772">
        <v>0</v>
      </c>
      <c r="H42" s="772">
        <v>0</v>
      </c>
      <c r="I42" s="772">
        <v>0</v>
      </c>
      <c r="J42" s="772">
        <v>0</v>
      </c>
      <c r="K42" s="772">
        <v>0</v>
      </c>
      <c r="L42" s="772">
        <v>0</v>
      </c>
      <c r="M42" s="772">
        <v>0</v>
      </c>
      <c r="N42" s="772">
        <v>0</v>
      </c>
      <c r="O42" s="772">
        <v>0</v>
      </c>
      <c r="P42" s="772">
        <v>5.5297585389230498E-2</v>
      </c>
      <c r="Q42" s="772">
        <v>1.0056598258373499</v>
      </c>
      <c r="R42" s="772">
        <v>1.5586356797296601</v>
      </c>
      <c r="S42" s="772">
        <v>2.6851939651766799</v>
      </c>
      <c r="T42" s="772">
        <v>9.7006059304486403</v>
      </c>
      <c r="U42" s="772">
        <v>11.988422447903901</v>
      </c>
      <c r="V42" s="772">
        <v>15.6333466221983</v>
      </c>
      <c r="W42" s="772">
        <v>17.226673316307199</v>
      </c>
      <c r="X42" s="772">
        <v>23.5354992728175</v>
      </c>
      <c r="Y42" s="772">
        <v>30.160737068485702</v>
      </c>
      <c r="Z42" s="772">
        <v>33.722290855317503</v>
      </c>
      <c r="AA42" s="772">
        <v>36.3840836854759</v>
      </c>
      <c r="AB42" s="772">
        <v>31.442978377187401</v>
      </c>
      <c r="AC42" s="772">
        <v>37.040159383050202</v>
      </c>
      <c r="AD42" s="772">
        <v>39.608227113555202</v>
      </c>
      <c r="AE42" s="772">
        <v>45.400438272139503</v>
      </c>
      <c r="AF42" s="773">
        <v>43.780889036488098</v>
      </c>
      <c r="AG42" s="774">
        <v>-3.56725462856421E-2</v>
      </c>
      <c r="AH42" s="774">
        <v>0.14243053041683101</v>
      </c>
      <c r="AI42" s="774">
        <v>2.6114453930146601E-2</v>
      </c>
    </row>
    <row r="43" spans="1:35" s="750" customFormat="1" ht="12" customHeight="1">
      <c r="A43" s="782" t="s">
        <v>351</v>
      </c>
      <c r="B43" s="772">
        <v>0</v>
      </c>
      <c r="C43" s="772">
        <v>0</v>
      </c>
      <c r="D43" s="772">
        <v>0</v>
      </c>
      <c r="E43" s="772">
        <v>0</v>
      </c>
      <c r="F43" s="772">
        <v>0</v>
      </c>
      <c r="G43" s="772">
        <v>0</v>
      </c>
      <c r="H43" s="772">
        <v>0</v>
      </c>
      <c r="I43" s="772">
        <v>0</v>
      </c>
      <c r="J43" s="772">
        <v>0</v>
      </c>
      <c r="K43" s="772">
        <v>0</v>
      </c>
      <c r="L43" s="772">
        <v>0</v>
      </c>
      <c r="M43" s="772">
        <v>0</v>
      </c>
      <c r="N43" s="772">
        <v>0</v>
      </c>
      <c r="O43" s="772">
        <v>1.87450199306934E-4</v>
      </c>
      <c r="P43" s="772">
        <v>1.8693804029243401E-3</v>
      </c>
      <c r="Q43" s="772">
        <v>1.84400350358623E-2</v>
      </c>
      <c r="R43" s="772">
        <v>2.3003841387225199</v>
      </c>
      <c r="S43" s="772">
        <v>4.2703697421473796</v>
      </c>
      <c r="T43" s="772">
        <v>7.2806557833268597</v>
      </c>
      <c r="U43" s="772">
        <v>8.3552972140056507</v>
      </c>
      <c r="V43" s="772">
        <v>7.6361990155932098</v>
      </c>
      <c r="W43" s="772">
        <v>15.928573226133301</v>
      </c>
      <c r="X43" s="772">
        <v>21.445443131587599</v>
      </c>
      <c r="Y43" s="772">
        <v>28.063096778994499</v>
      </c>
      <c r="Z43" s="772">
        <v>34.523024687014797</v>
      </c>
      <c r="AA43" s="772">
        <v>36.269865002642902</v>
      </c>
      <c r="AB43" s="772">
        <v>33.637033779498402</v>
      </c>
      <c r="AC43" s="772">
        <v>32.493214233322902</v>
      </c>
      <c r="AD43" s="772">
        <v>37.149972976572201</v>
      </c>
      <c r="AE43" s="772">
        <v>44.793587323466703</v>
      </c>
      <c r="AF43" s="773">
        <v>41.093385244868998</v>
      </c>
      <c r="AG43" s="774">
        <v>-8.2605620574157101E-2</v>
      </c>
      <c r="AH43" s="774">
        <v>0.18283834279939401</v>
      </c>
      <c r="AI43" s="774">
        <v>2.45114098737584E-2</v>
      </c>
    </row>
    <row r="44" spans="1:35" s="750" customFormat="1" ht="12" customHeight="1">
      <c r="A44" s="783" t="s">
        <v>352</v>
      </c>
      <c r="B44" s="776">
        <v>0</v>
      </c>
      <c r="C44" s="776">
        <v>0</v>
      </c>
      <c r="D44" s="776">
        <v>0</v>
      </c>
      <c r="E44" s="776">
        <v>0</v>
      </c>
      <c r="F44" s="776">
        <v>0</v>
      </c>
      <c r="G44" s="776">
        <v>0</v>
      </c>
      <c r="H44" s="776">
        <v>0</v>
      </c>
      <c r="I44" s="776">
        <v>0</v>
      </c>
      <c r="J44" s="776">
        <v>0</v>
      </c>
      <c r="K44" s="776">
        <v>0</v>
      </c>
      <c r="L44" s="776">
        <v>1.60362997628768</v>
      </c>
      <c r="M44" s="776">
        <v>1.7444497619685599</v>
      </c>
      <c r="N44" s="776">
        <v>4.6370286422668698</v>
      </c>
      <c r="O44" s="776">
        <v>10.5422064902772</v>
      </c>
      <c r="P44" s="776">
        <v>10.606077830711</v>
      </c>
      <c r="Q44" s="776">
        <v>16.883617989558999</v>
      </c>
      <c r="R44" s="776">
        <v>27.541917939485401</v>
      </c>
      <c r="S44" s="776">
        <v>37.971803750760699</v>
      </c>
      <c r="T44" s="776">
        <v>60.7945981054676</v>
      </c>
      <c r="U44" s="776">
        <v>63.2257881291915</v>
      </c>
      <c r="V44" s="776">
        <v>68.141236076287299</v>
      </c>
      <c r="W44" s="776">
        <v>109.288892155648</v>
      </c>
      <c r="X44" s="776">
        <v>131.51291145401299</v>
      </c>
      <c r="Y44" s="776">
        <v>158.09302498343499</v>
      </c>
      <c r="Z44" s="776">
        <v>190.99509004347701</v>
      </c>
      <c r="AA44" s="776">
        <v>158.953886597988</v>
      </c>
      <c r="AB44" s="776">
        <v>179.78648603299601</v>
      </c>
      <c r="AC44" s="776">
        <v>187.52762173751799</v>
      </c>
      <c r="AD44" s="776">
        <v>246.32506862702701</v>
      </c>
      <c r="AE44" s="776">
        <v>306.05485932017001</v>
      </c>
      <c r="AF44" s="776">
        <v>309.56113803509498</v>
      </c>
      <c r="AG44" s="784">
        <v>1.1456373287829001E-2</v>
      </c>
      <c r="AH44" s="784">
        <v>0.17082099829967701</v>
      </c>
      <c r="AI44" s="784">
        <v>0.184647234345648</v>
      </c>
    </row>
    <row r="45" spans="1:35" s="750" customFormat="1" ht="12" customHeight="1">
      <c r="A45" s="785"/>
      <c r="B45" s="768"/>
      <c r="C45" s="768"/>
      <c r="D45" s="768"/>
      <c r="E45" s="768"/>
      <c r="F45" s="768"/>
      <c r="G45" s="768"/>
      <c r="H45" s="768"/>
      <c r="I45" s="768"/>
      <c r="J45" s="768"/>
      <c r="K45" s="768"/>
      <c r="L45" s="768"/>
      <c r="M45" s="768"/>
      <c r="N45" s="768"/>
      <c r="O45" s="768"/>
      <c r="P45" s="768"/>
      <c r="Q45" s="768"/>
      <c r="R45" s="768"/>
      <c r="S45" s="768"/>
      <c r="T45" s="768"/>
      <c r="U45" s="768"/>
      <c r="V45" s="768"/>
      <c r="W45" s="768"/>
      <c r="X45" s="768"/>
      <c r="Y45" s="768"/>
      <c r="Z45" s="768"/>
      <c r="AA45" s="768"/>
      <c r="AB45" s="768"/>
      <c r="AC45" s="768"/>
      <c r="AD45" s="768"/>
      <c r="AE45" s="768"/>
      <c r="AF45" s="773"/>
      <c r="AG45" s="774"/>
      <c r="AH45" s="774"/>
      <c r="AI45" s="774"/>
    </row>
    <row r="46" spans="1:35" s="750" customFormat="1" ht="12" customHeight="1">
      <c r="A46" s="789" t="s">
        <v>353</v>
      </c>
      <c r="B46" s="790">
        <v>133.27299176397801</v>
      </c>
      <c r="C46" s="790">
        <v>150.27862898086801</v>
      </c>
      <c r="D46" s="790">
        <v>144.44476171307599</v>
      </c>
      <c r="E46" s="790">
        <v>147.96301135757599</v>
      </c>
      <c r="F46" s="790">
        <v>164.44922263423999</v>
      </c>
      <c r="G46" s="790">
        <v>170.77074720156199</v>
      </c>
      <c r="H46" s="790">
        <v>171.445793917099</v>
      </c>
      <c r="I46" s="790">
        <v>197.772192442055</v>
      </c>
      <c r="J46" s="790">
        <v>189.07428311143599</v>
      </c>
      <c r="K46" s="790">
        <v>183.10933462271501</v>
      </c>
      <c r="L46" s="790">
        <v>175.19582894437301</v>
      </c>
      <c r="M46" s="790">
        <v>192.01218649282799</v>
      </c>
      <c r="N46" s="790">
        <v>226.65428897448899</v>
      </c>
      <c r="O46" s="790">
        <v>280.95072132604798</v>
      </c>
      <c r="P46" s="790">
        <v>317.32870047112402</v>
      </c>
      <c r="Q46" s="790">
        <v>374.40864212659801</v>
      </c>
      <c r="R46" s="790">
        <v>478.091764413715</v>
      </c>
      <c r="S46" s="790">
        <v>649.70244646745903</v>
      </c>
      <c r="T46" s="790">
        <v>879.19812444440004</v>
      </c>
      <c r="U46" s="790">
        <v>977.55844953956603</v>
      </c>
      <c r="V46" s="790">
        <v>1125.23119554044</v>
      </c>
      <c r="W46" s="790">
        <v>1195.38578633317</v>
      </c>
      <c r="X46" s="790">
        <v>1215.47894469112</v>
      </c>
      <c r="Y46" s="790">
        <v>1324.9391983610501</v>
      </c>
      <c r="Z46" s="790">
        <v>1443.04249710609</v>
      </c>
      <c r="AA46" s="790">
        <v>1443.66256723266</v>
      </c>
      <c r="AB46" s="790">
        <v>1491.28529300112</v>
      </c>
      <c r="AC46" s="790">
        <v>1561.8245867118701</v>
      </c>
      <c r="AD46" s="790">
        <v>1721.17226360681</v>
      </c>
      <c r="AE46" s="790">
        <v>1789.88233479324</v>
      </c>
      <c r="AF46" s="790">
        <v>1676.5002689161099</v>
      </c>
      <c r="AG46" s="791">
        <v>-6.3346100284420906E-2</v>
      </c>
      <c r="AH46" s="791">
        <v>6.2351351642514499E-2</v>
      </c>
      <c r="AI46" s="791">
        <v>1</v>
      </c>
    </row>
    <row r="47" spans="1:35" s="750" customFormat="1" ht="13.5" customHeight="1">
      <c r="A47" s="792" t="s">
        <v>354</v>
      </c>
      <c r="B47" s="772">
        <v>27.087618356269001</v>
      </c>
      <c r="C47" s="772">
        <v>31.3797423336569</v>
      </c>
      <c r="D47" s="772">
        <v>35.759558368122697</v>
      </c>
      <c r="E47" s="772">
        <v>42.448706879967197</v>
      </c>
      <c r="F47" s="772">
        <v>48.751637867286703</v>
      </c>
      <c r="G47" s="772">
        <v>52.960941204946998</v>
      </c>
      <c r="H47" s="772">
        <v>40.789617691178996</v>
      </c>
      <c r="I47" s="772">
        <v>53.8704075013015</v>
      </c>
      <c r="J47" s="772">
        <v>57.729253487346298</v>
      </c>
      <c r="K47" s="772">
        <v>61.8435166566357</v>
      </c>
      <c r="L47" s="772">
        <v>73.456701968457295</v>
      </c>
      <c r="M47" s="772">
        <v>82.467881950355604</v>
      </c>
      <c r="N47" s="772">
        <v>101.75542707810899</v>
      </c>
      <c r="O47" s="772">
        <v>132.603847458963</v>
      </c>
      <c r="P47" s="772">
        <v>167.81840619402399</v>
      </c>
      <c r="Q47" s="772">
        <v>205.42100605592901</v>
      </c>
      <c r="R47" s="772">
        <v>279.95367564894599</v>
      </c>
      <c r="S47" s="772">
        <v>389.852053827053</v>
      </c>
      <c r="T47" s="772">
        <v>535.05667644667005</v>
      </c>
      <c r="U47" s="772">
        <v>629.50887876000797</v>
      </c>
      <c r="V47" s="772">
        <v>734.611521929162</v>
      </c>
      <c r="W47" s="772">
        <v>791.77291591741596</v>
      </c>
      <c r="X47" s="772">
        <v>785.24044657294303</v>
      </c>
      <c r="Y47" s="772">
        <v>827.83569028691204</v>
      </c>
      <c r="Z47" s="772">
        <v>886.07838677884797</v>
      </c>
      <c r="AA47" s="772">
        <v>906.32772208799804</v>
      </c>
      <c r="AB47" s="772">
        <v>934.53662453261495</v>
      </c>
      <c r="AC47" s="772">
        <v>988.28399493385098</v>
      </c>
      <c r="AD47" s="772">
        <v>1034.9937361729401</v>
      </c>
      <c r="AE47" s="772">
        <v>1020.10114801056</v>
      </c>
      <c r="AF47" s="773">
        <v>938.39637399762205</v>
      </c>
      <c r="AG47" s="774">
        <v>-8.0094777044688495E-2</v>
      </c>
      <c r="AH47" s="774">
        <v>4.9455765078566097E-2</v>
      </c>
      <c r="AI47" s="774">
        <v>0.55973529584001402</v>
      </c>
    </row>
    <row r="48" spans="1:35" s="778" customFormat="1" ht="12" customHeight="1">
      <c r="A48" s="782" t="s">
        <v>924</v>
      </c>
      <c r="B48" s="772">
        <v>106.18537340770899</v>
      </c>
      <c r="C48" s="772">
        <v>118.898886647211</v>
      </c>
      <c r="D48" s="772">
        <v>108.685203344953</v>
      </c>
      <c r="E48" s="772">
        <v>105.514304477609</v>
      </c>
      <c r="F48" s="772">
        <v>115.697584766953</v>
      </c>
      <c r="G48" s="772">
        <v>117.809805996615</v>
      </c>
      <c r="H48" s="772">
        <v>130.65617622592001</v>
      </c>
      <c r="I48" s="772">
        <v>143.901784940754</v>
      </c>
      <c r="J48" s="772">
        <v>131.34502962408899</v>
      </c>
      <c r="K48" s="772">
        <v>121.265817966079</v>
      </c>
      <c r="L48" s="772">
        <v>101.73912697591599</v>
      </c>
      <c r="M48" s="772">
        <v>109.544304542473</v>
      </c>
      <c r="N48" s="772">
        <v>124.898861896379</v>
      </c>
      <c r="O48" s="772">
        <v>148.34687386708501</v>
      </c>
      <c r="P48" s="772">
        <v>149.5102942771</v>
      </c>
      <c r="Q48" s="772">
        <v>168.987636070668</v>
      </c>
      <c r="R48" s="772">
        <v>198.13808876476801</v>
      </c>
      <c r="S48" s="772">
        <v>259.85039264040603</v>
      </c>
      <c r="T48" s="772">
        <v>344.14144799772998</v>
      </c>
      <c r="U48" s="772">
        <v>348.04957077955902</v>
      </c>
      <c r="V48" s="772">
        <v>390.61967361128001</v>
      </c>
      <c r="W48" s="772">
        <v>403.61287041575002</v>
      </c>
      <c r="X48" s="772">
        <v>430.238498118179</v>
      </c>
      <c r="Y48" s="772">
        <v>497.10350807413801</v>
      </c>
      <c r="Z48" s="772">
        <v>556.96411032724495</v>
      </c>
      <c r="AA48" s="772">
        <v>537.33484514466704</v>
      </c>
      <c r="AB48" s="772">
        <v>556.74866846850398</v>
      </c>
      <c r="AC48" s="772">
        <v>573.54059177802196</v>
      </c>
      <c r="AD48" s="772">
        <v>686.17852743387505</v>
      </c>
      <c r="AE48" s="772">
        <v>769.78118678268004</v>
      </c>
      <c r="AF48" s="773">
        <v>738.10389491849003</v>
      </c>
      <c r="AG48" s="780">
        <v>-4.1151034096566598E-2</v>
      </c>
      <c r="AH48" s="780">
        <v>8.2611457567948396E-2</v>
      </c>
      <c r="AI48" s="780">
        <v>0.44026470415998697</v>
      </c>
    </row>
    <row r="49" spans="1:35" s="778" customFormat="1" ht="12" customHeight="1">
      <c r="A49" s="793" t="s">
        <v>925</v>
      </c>
      <c r="B49" s="794">
        <v>0.118093625563369</v>
      </c>
      <c r="C49" s="794">
        <v>0.12934063752178501</v>
      </c>
      <c r="D49" s="794">
        <v>0.32535970290117699</v>
      </c>
      <c r="E49" s="794">
        <v>0.810382583046377</v>
      </c>
      <c r="F49" s="794">
        <v>2.2577310724895998</v>
      </c>
      <c r="G49" s="794">
        <v>3.9884905828409098</v>
      </c>
      <c r="H49" s="794">
        <v>5.7708353373105998</v>
      </c>
      <c r="I49" s="794">
        <v>7.3719466440949999</v>
      </c>
      <c r="J49" s="794">
        <v>7.0233570398457603</v>
      </c>
      <c r="K49" s="794">
        <v>8.0441187155349994</v>
      </c>
      <c r="L49" s="794">
        <v>13.0422474723776</v>
      </c>
      <c r="M49" s="794">
        <v>16.1512311379363</v>
      </c>
      <c r="N49" s="794">
        <v>21.542128522645399</v>
      </c>
      <c r="O49" s="794">
        <v>27.082021845758</v>
      </c>
      <c r="P49" s="794">
        <v>40.471449987405897</v>
      </c>
      <c r="Q49" s="794">
        <v>55.614170868867902</v>
      </c>
      <c r="R49" s="794">
        <v>77.498068054225897</v>
      </c>
      <c r="S49" s="794">
        <v>104.76074426039</v>
      </c>
      <c r="T49" s="794">
        <v>138.57895950689701</v>
      </c>
      <c r="U49" s="794">
        <v>173.97879093901901</v>
      </c>
      <c r="V49" s="794">
        <v>198.483167837107</v>
      </c>
      <c r="W49" s="794">
        <v>195.28887050366799</v>
      </c>
      <c r="X49" s="794">
        <v>210.003811029758</v>
      </c>
      <c r="Y49" s="794">
        <v>222.71455351968299</v>
      </c>
      <c r="Z49" s="794">
        <v>246.79531191785901</v>
      </c>
      <c r="AA49" s="794">
        <v>251.747749169429</v>
      </c>
      <c r="AB49" s="794">
        <v>238.641005596432</v>
      </c>
      <c r="AC49" s="794">
        <v>267.28030494550399</v>
      </c>
      <c r="AD49" s="794">
        <v>286.72227144666499</v>
      </c>
      <c r="AE49" s="794">
        <v>293.14496855206602</v>
      </c>
      <c r="AF49" s="776">
        <v>279.45498075470198</v>
      </c>
      <c r="AG49" s="795">
        <v>-4.67004017329136E-2</v>
      </c>
      <c r="AH49" s="795">
        <v>5.3558398874602002E-2</v>
      </c>
      <c r="AI49" s="795">
        <v>0.166689493545608</v>
      </c>
    </row>
    <row r="50" spans="1:35" s="778" customFormat="1" ht="12" customHeight="1">
      <c r="A50" s="792"/>
      <c r="B50" s="768"/>
      <c r="C50" s="768"/>
      <c r="D50" s="768"/>
      <c r="E50" s="768"/>
      <c r="F50" s="768"/>
      <c r="G50" s="768"/>
      <c r="H50" s="768"/>
      <c r="I50" s="768"/>
      <c r="J50" s="768"/>
      <c r="K50" s="768"/>
      <c r="L50" s="768"/>
      <c r="M50" s="768"/>
      <c r="N50" s="768"/>
      <c r="O50" s="768"/>
      <c r="P50" s="768"/>
      <c r="Q50" s="768"/>
      <c r="R50" s="768"/>
      <c r="S50" s="768"/>
      <c r="T50" s="768"/>
      <c r="U50" s="768"/>
      <c r="V50" s="768"/>
      <c r="W50" s="768"/>
      <c r="X50" s="768"/>
      <c r="Y50" s="768"/>
      <c r="Z50" s="768"/>
      <c r="AA50" s="768"/>
      <c r="AB50" s="768"/>
      <c r="AC50" s="768"/>
      <c r="AD50" s="768"/>
      <c r="AE50" s="768"/>
      <c r="AF50" s="769"/>
      <c r="AG50" s="780"/>
      <c r="AH50" s="780"/>
      <c r="AI50" s="780"/>
    </row>
    <row r="51" spans="1:35" s="778" customFormat="1" ht="12" customHeight="1">
      <c r="A51" s="796" t="s">
        <v>926</v>
      </c>
      <c r="B51" s="768"/>
      <c r="C51" s="768"/>
      <c r="D51" s="768"/>
      <c r="E51" s="768"/>
      <c r="F51" s="768"/>
      <c r="G51" s="768"/>
      <c r="H51" s="768"/>
      <c r="I51" s="768"/>
      <c r="J51" s="768"/>
      <c r="K51" s="768"/>
      <c r="L51" s="768"/>
      <c r="M51" s="768"/>
      <c r="N51" s="768"/>
      <c r="O51" s="768"/>
      <c r="P51" s="768"/>
      <c r="Q51" s="768"/>
      <c r="R51" s="768"/>
      <c r="S51" s="768"/>
      <c r="T51" s="768"/>
      <c r="U51" s="768"/>
      <c r="V51" s="768"/>
      <c r="W51" s="768"/>
      <c r="X51" s="768"/>
      <c r="Y51" s="768"/>
      <c r="Z51" s="768"/>
      <c r="AA51" s="768"/>
      <c r="AB51" s="768"/>
      <c r="AC51" s="768"/>
      <c r="AD51" s="768"/>
      <c r="AE51" s="768"/>
      <c r="AF51" s="769"/>
      <c r="AG51" s="780"/>
      <c r="AH51" s="780"/>
      <c r="AI51" s="780"/>
    </row>
    <row r="52" spans="1:35" s="778" customFormat="1" ht="12" customHeight="1">
      <c r="A52" s="762" t="s">
        <v>927</v>
      </c>
      <c r="B52" s="772"/>
      <c r="C52" s="772"/>
      <c r="D52" s="772"/>
      <c r="E52" s="772"/>
      <c r="F52" s="772"/>
      <c r="G52" s="772"/>
      <c r="H52" s="772"/>
      <c r="I52" s="772"/>
      <c r="J52" s="772"/>
      <c r="K52" s="772"/>
      <c r="L52" s="772"/>
      <c r="M52" s="772"/>
      <c r="N52" s="772"/>
      <c r="O52" s="772"/>
      <c r="P52" s="772"/>
      <c r="Q52" s="772"/>
      <c r="R52" s="772"/>
      <c r="S52" s="772"/>
      <c r="T52" s="772"/>
      <c r="U52" s="772"/>
      <c r="V52" s="772"/>
      <c r="W52" s="772"/>
      <c r="X52" s="772"/>
      <c r="Y52" s="772"/>
      <c r="Z52" s="772"/>
      <c r="AA52" s="772"/>
      <c r="AB52" s="772"/>
      <c r="AC52" s="772"/>
      <c r="AD52" s="772"/>
      <c r="AE52" s="772"/>
      <c r="AF52" s="773"/>
      <c r="AG52" s="774"/>
      <c r="AH52" s="774"/>
      <c r="AI52" s="774"/>
    </row>
    <row r="53" spans="1:35" s="778" customFormat="1" ht="12" customHeight="1">
      <c r="A53" s="750" t="s">
        <v>928</v>
      </c>
      <c r="B53" s="772">
        <v>0</v>
      </c>
      <c r="C53" s="772">
        <v>0</v>
      </c>
      <c r="D53" s="772">
        <v>0</v>
      </c>
      <c r="E53" s="772">
        <v>0</v>
      </c>
      <c r="F53" s="772">
        <v>0</v>
      </c>
      <c r="G53" s="772">
        <v>0</v>
      </c>
      <c r="H53" s="772">
        <v>0</v>
      </c>
      <c r="I53" s="772">
        <v>0</v>
      </c>
      <c r="J53" s="772">
        <v>0</v>
      </c>
      <c r="K53" s="772">
        <v>0.93156663957433306</v>
      </c>
      <c r="L53" s="772">
        <v>2.0275273920147301</v>
      </c>
      <c r="M53" s="772">
        <v>2.13712346725876</v>
      </c>
      <c r="N53" s="772">
        <v>2.1919215048807801</v>
      </c>
      <c r="O53" s="772">
        <v>2.1919215048807801</v>
      </c>
      <c r="P53" s="772">
        <v>2.1919215048807801</v>
      </c>
      <c r="Q53" s="772">
        <v>2.4111136553688599</v>
      </c>
      <c r="R53" s="772">
        <v>2.4111136553688599</v>
      </c>
      <c r="S53" s="772">
        <v>7.6717252670827403</v>
      </c>
      <c r="T53" s="772">
        <v>8.2197056433029392</v>
      </c>
      <c r="U53" s="772">
        <v>12.400479181205601</v>
      </c>
      <c r="V53" s="772">
        <v>13.4090580401148</v>
      </c>
      <c r="W53" s="772">
        <v>16.053097652982501</v>
      </c>
      <c r="X53" s="772">
        <v>15.9621507421966</v>
      </c>
      <c r="Y53" s="772">
        <v>16.194742625815401</v>
      </c>
      <c r="Z53" s="772">
        <v>16.572462577367201</v>
      </c>
      <c r="AA53" s="772">
        <v>16.241957616759699</v>
      </c>
      <c r="AB53" s="772">
        <v>16.046452762161401</v>
      </c>
      <c r="AC53" s="772">
        <v>16.378387291120301</v>
      </c>
      <c r="AD53" s="772">
        <v>16.570368387573001</v>
      </c>
      <c r="AE53" s="772">
        <v>18.413847308185801</v>
      </c>
      <c r="AF53" s="773">
        <v>16.1617857302003</v>
      </c>
      <c r="AG53" s="774">
        <v>-0.122302609568418</v>
      </c>
      <c r="AH53" s="774">
        <v>4.0328765339263703E-2</v>
      </c>
      <c r="AI53" s="774">
        <v>1.6827347712839402E-2</v>
      </c>
    </row>
    <row r="54" spans="1:35" s="778" customFormat="1" ht="12" customHeight="1">
      <c r="A54" s="750" t="s">
        <v>92</v>
      </c>
      <c r="B54" s="772">
        <v>26.969524730705601</v>
      </c>
      <c r="C54" s="772">
        <v>31.2504016961351</v>
      </c>
      <c r="D54" s="772">
        <v>35.434198665221501</v>
      </c>
      <c r="E54" s="772">
        <v>41.6383242969208</v>
      </c>
      <c r="F54" s="772">
        <v>46.493906794797098</v>
      </c>
      <c r="G54" s="772">
        <v>48.972450622106102</v>
      </c>
      <c r="H54" s="772">
        <v>35.018782353868403</v>
      </c>
      <c r="I54" s="772">
        <v>46.471181759705601</v>
      </c>
      <c r="J54" s="772">
        <v>50.681373260984302</v>
      </c>
      <c r="K54" s="772">
        <v>52.844796601691698</v>
      </c>
      <c r="L54" s="772">
        <v>58.360104667480996</v>
      </c>
      <c r="M54" s="772">
        <v>63.672518321604898</v>
      </c>
      <c r="N54" s="772">
        <v>77.198459208044596</v>
      </c>
      <c r="O54" s="772">
        <v>101.159736208485</v>
      </c>
      <c r="P54" s="772">
        <v>122.467532144269</v>
      </c>
      <c r="Q54" s="772">
        <v>140.83613247584299</v>
      </c>
      <c r="R54" s="772">
        <v>176.185682061785</v>
      </c>
      <c r="S54" s="772">
        <v>235.223808227071</v>
      </c>
      <c r="T54" s="772">
        <v>334.863140243521</v>
      </c>
      <c r="U54" s="772">
        <v>394.54296924397102</v>
      </c>
      <c r="V54" s="772">
        <v>479.67549570361598</v>
      </c>
      <c r="W54" s="772">
        <v>502.44446586292401</v>
      </c>
      <c r="X54" s="772">
        <v>475.48973464989803</v>
      </c>
      <c r="Y54" s="772">
        <v>479.48763541352599</v>
      </c>
      <c r="Z54" s="772">
        <v>516.28401223362596</v>
      </c>
      <c r="AA54" s="772">
        <v>534.11861977340698</v>
      </c>
      <c r="AB54" s="772">
        <v>554.45801048429496</v>
      </c>
      <c r="AC54" s="772">
        <v>574.84491266199097</v>
      </c>
      <c r="AD54" s="772">
        <v>580.43830129917001</v>
      </c>
      <c r="AE54" s="772">
        <v>569.15304887274795</v>
      </c>
      <c r="AF54" s="773">
        <v>500.967417229641</v>
      </c>
      <c r="AG54" s="774">
        <v>-0.11980192635031001</v>
      </c>
      <c r="AH54" s="774">
        <v>3.7321730310314202E-2</v>
      </c>
      <c r="AI54" s="774">
        <v>0.521597864447233</v>
      </c>
    </row>
    <row r="55" spans="1:35" s="778" customFormat="1" ht="12" customHeight="1">
      <c r="A55" s="750" t="s">
        <v>259</v>
      </c>
      <c r="B55" s="772">
        <v>104.774299384741</v>
      </c>
      <c r="C55" s="772">
        <v>117.511808406916</v>
      </c>
      <c r="D55" s="772">
        <v>107.370503088319</v>
      </c>
      <c r="E55" s="772">
        <v>104.442687470637</v>
      </c>
      <c r="F55" s="772">
        <v>114.701178266086</v>
      </c>
      <c r="G55" s="772">
        <v>116.899317389934</v>
      </c>
      <c r="H55" s="772">
        <v>129.79873765794201</v>
      </c>
      <c r="I55" s="772">
        <v>143.056931878049</v>
      </c>
      <c r="J55" s="772">
        <v>130.620198673598</v>
      </c>
      <c r="K55" s="772">
        <v>120.51860414727901</v>
      </c>
      <c r="L55" s="772">
        <v>99.328230472954701</v>
      </c>
      <c r="M55" s="772">
        <v>106.932788015067</v>
      </c>
      <c r="N55" s="772">
        <v>117.35247269382</v>
      </c>
      <c r="O55" s="772">
        <v>135.25595503902201</v>
      </c>
      <c r="P55" s="772">
        <v>136.03927147311299</v>
      </c>
      <c r="Q55" s="772">
        <v>149.18830989050099</v>
      </c>
      <c r="R55" s="772">
        <v>164.677186545399</v>
      </c>
      <c r="S55" s="772">
        <v>208.26820237403601</v>
      </c>
      <c r="T55" s="772">
        <v>249.73350751158301</v>
      </c>
      <c r="U55" s="772">
        <v>239.82515642851499</v>
      </c>
      <c r="V55" s="772">
        <v>256.95328491259397</v>
      </c>
      <c r="W55" s="772">
        <v>211.88980484026999</v>
      </c>
      <c r="X55" s="772">
        <v>216.62113233189001</v>
      </c>
      <c r="Y55" s="772">
        <v>255.789405032416</v>
      </c>
      <c r="Z55" s="772">
        <v>264.21338808305302</v>
      </c>
      <c r="AA55" s="772">
        <v>279.52229624590899</v>
      </c>
      <c r="AB55" s="772">
        <v>261.00563827505698</v>
      </c>
      <c r="AC55" s="772">
        <v>256.42556463059901</v>
      </c>
      <c r="AD55" s="772">
        <v>305.283953110921</v>
      </c>
      <c r="AE55" s="772">
        <v>323.54284447010201</v>
      </c>
      <c r="AF55" s="773">
        <v>299.69425045353898</v>
      </c>
      <c r="AG55" s="774">
        <v>-7.37107756335076E-2</v>
      </c>
      <c r="AH55" s="774">
        <v>3.0394913847824299E-2</v>
      </c>
      <c r="AI55" s="774">
        <v>0.31203602399559699</v>
      </c>
    </row>
    <row r="56" spans="1:35" s="778" customFormat="1" ht="12" customHeight="1">
      <c r="A56" s="797" t="s">
        <v>389</v>
      </c>
      <c r="B56" s="772">
        <v>1.3004788521886499</v>
      </c>
      <c r="C56" s="772">
        <v>1.27648306951691</v>
      </c>
      <c r="D56" s="772">
        <v>1.2041050858561</v>
      </c>
      <c r="E56" s="772">
        <v>0.96102183619374804</v>
      </c>
      <c r="F56" s="772">
        <v>0.88581133008852198</v>
      </c>
      <c r="G56" s="772">
        <v>0.79989343590290296</v>
      </c>
      <c r="H56" s="772">
        <v>0.746843397198799</v>
      </c>
      <c r="I56" s="772">
        <v>0.67896030653731099</v>
      </c>
      <c r="J56" s="772">
        <v>0.55893819432369096</v>
      </c>
      <c r="K56" s="772">
        <v>0.63661864802144696</v>
      </c>
      <c r="L56" s="772">
        <v>0.61114915560322203</v>
      </c>
      <c r="M56" s="772">
        <v>0.58542719407583799</v>
      </c>
      <c r="N56" s="772">
        <v>2.06748164037116</v>
      </c>
      <c r="O56" s="772">
        <v>2.6851489067825201</v>
      </c>
      <c r="P56" s="772">
        <v>2.54678663008935</v>
      </c>
      <c r="Q56" s="772">
        <v>2.9364472472841099</v>
      </c>
      <c r="R56" s="772">
        <v>7.5947388008957297</v>
      </c>
      <c r="S56" s="772">
        <v>8.8858235345857395</v>
      </c>
      <c r="T56" s="772">
        <v>10.8937124820597</v>
      </c>
      <c r="U56" s="772">
        <v>6.5085151868899001</v>
      </c>
      <c r="V56" s="772">
        <v>6.8603726842075501</v>
      </c>
      <c r="W56" s="772">
        <v>8.9705719457610407</v>
      </c>
      <c r="X56" s="772">
        <v>10.1643410075348</v>
      </c>
      <c r="Y56" s="772">
        <v>13.768604860875501</v>
      </c>
      <c r="Z56" s="772">
        <v>16.697156340112901</v>
      </c>
      <c r="AA56" s="772">
        <v>18.752536956742599</v>
      </c>
      <c r="AB56" s="772">
        <v>21.348127186037399</v>
      </c>
      <c r="AC56" s="772">
        <v>22.647563424479198</v>
      </c>
      <c r="AD56" s="772">
        <v>24.261368738434701</v>
      </c>
      <c r="AE56" s="772">
        <v>23.929326477250498</v>
      </c>
      <c r="AF56" s="773">
        <v>21.3890410615777</v>
      </c>
      <c r="AG56" s="774">
        <v>-0.10615783181728</v>
      </c>
      <c r="AH56" s="774">
        <v>0.13905542087623099</v>
      </c>
      <c r="AI56" s="774">
        <v>2.22698677730154E-2</v>
      </c>
    </row>
    <row r="57" spans="1:35" s="778" customFormat="1" ht="12" customHeight="1">
      <c r="A57" s="750" t="s">
        <v>517</v>
      </c>
      <c r="B57" s="772">
        <v>0</v>
      </c>
      <c r="C57" s="772">
        <v>0</v>
      </c>
      <c r="D57" s="772">
        <v>4.2191915694002401E-2</v>
      </c>
      <c r="E57" s="772">
        <v>0.34209661373515499</v>
      </c>
      <c r="F57" s="772">
        <v>0.46540135483925599</v>
      </c>
      <c r="G57" s="772">
        <v>0.459365458421573</v>
      </c>
      <c r="H57" s="772">
        <v>0.72694595728518896</v>
      </c>
      <c r="I57" s="772">
        <v>1.0081634069324801</v>
      </c>
      <c r="J57" s="772">
        <v>1.1834480883044001</v>
      </c>
      <c r="K57" s="772">
        <v>1.09883306833725</v>
      </c>
      <c r="L57" s="772">
        <v>1.1151227979524301</v>
      </c>
      <c r="M57" s="772">
        <v>1.32328593698737</v>
      </c>
      <c r="N57" s="772">
        <v>2.7542762903701998</v>
      </c>
      <c r="O57" s="772">
        <v>4.7696988751521996</v>
      </c>
      <c r="P57" s="772">
        <v>6.7154801155438903</v>
      </c>
      <c r="Q57" s="772">
        <v>7.8242032868335603</v>
      </c>
      <c r="R57" s="772">
        <v>13.2653233944086</v>
      </c>
      <c r="S57" s="772">
        <v>16.0625028708121</v>
      </c>
      <c r="T57" s="772">
        <v>25.001707240196701</v>
      </c>
      <c r="U57" s="772">
        <v>30.046372788220001</v>
      </c>
      <c r="V57" s="772">
        <v>35.737115481663402</v>
      </c>
      <c r="W57" s="772">
        <v>40.0633692882368</v>
      </c>
      <c r="X57" s="772">
        <v>45.935901131173402</v>
      </c>
      <c r="Y57" s="772">
        <v>51.806136001754503</v>
      </c>
      <c r="Z57" s="772">
        <v>51.328774080479398</v>
      </c>
      <c r="AA57" s="772">
        <v>56.471966197430497</v>
      </c>
      <c r="AB57" s="772">
        <v>52.168883080480498</v>
      </c>
      <c r="AC57" s="772">
        <v>55.735015436453097</v>
      </c>
      <c r="AD57" s="772">
        <v>56.644408710580997</v>
      </c>
      <c r="AE57" s="772">
        <v>53.549231063906198</v>
      </c>
      <c r="AF57" s="773">
        <v>49.443450101832497</v>
      </c>
      <c r="AG57" s="774">
        <v>-7.6673014355217298E-2</v>
      </c>
      <c r="AH57" s="774">
        <v>5.9488186905545498E-2</v>
      </c>
      <c r="AI57" s="774">
        <v>5.1479591480492103E-2</v>
      </c>
    </row>
    <row r="58" spans="1:35" s="778" customFormat="1" ht="12" customHeight="1">
      <c r="A58" s="750" t="s">
        <v>520</v>
      </c>
      <c r="B58" s="772">
        <v>0</v>
      </c>
      <c r="C58" s="772">
        <v>0</v>
      </c>
      <c r="D58" s="772">
        <v>0</v>
      </c>
      <c r="E58" s="772">
        <v>0</v>
      </c>
      <c r="F58" s="772">
        <v>0</v>
      </c>
      <c r="G58" s="772">
        <v>0</v>
      </c>
      <c r="H58" s="772">
        <v>0</v>
      </c>
      <c r="I58" s="772">
        <v>0</v>
      </c>
      <c r="J58" s="772">
        <v>0</v>
      </c>
      <c r="K58" s="772">
        <v>0</v>
      </c>
      <c r="L58" s="772">
        <v>0</v>
      </c>
      <c r="M58" s="772">
        <v>0</v>
      </c>
      <c r="N58" s="772">
        <v>0</v>
      </c>
      <c r="O58" s="772">
        <v>0</v>
      </c>
      <c r="P58" s="772">
        <v>0</v>
      </c>
      <c r="Q58" s="772">
        <v>0</v>
      </c>
      <c r="R58" s="772">
        <v>0</v>
      </c>
      <c r="S58" s="772">
        <v>0</v>
      </c>
      <c r="T58" s="772">
        <v>0</v>
      </c>
      <c r="U58" s="772">
        <v>0</v>
      </c>
      <c r="V58" s="772">
        <v>0</v>
      </c>
      <c r="W58" s="772">
        <v>0</v>
      </c>
      <c r="X58" s="772">
        <v>0</v>
      </c>
      <c r="Y58" s="772">
        <v>1.1434893589812999E-3</v>
      </c>
      <c r="Z58" s="772">
        <v>1.4293616987266201E-3</v>
      </c>
      <c r="AA58" s="772">
        <v>1.66758864851439E-3</v>
      </c>
      <c r="AB58" s="772">
        <v>1.90060845185871E-3</v>
      </c>
      <c r="AC58" s="772">
        <v>2.0011063782172699E-3</v>
      </c>
      <c r="AD58" s="772">
        <v>2.0011063782172699E-3</v>
      </c>
      <c r="AE58" s="772">
        <v>2.0011063782172699E-3</v>
      </c>
      <c r="AF58" s="773">
        <v>1.9956388744516501E-3</v>
      </c>
      <c r="AG58" s="774">
        <v>-2.7322404371585801E-3</v>
      </c>
      <c r="AH58" s="798" t="s">
        <v>273</v>
      </c>
      <c r="AI58" s="774">
        <v>2.0778217092005102E-6</v>
      </c>
    </row>
    <row r="59" spans="1:35" s="778" customFormat="1" ht="12" customHeight="1">
      <c r="A59" s="750" t="s">
        <v>522</v>
      </c>
      <c r="B59" s="772">
        <v>0</v>
      </c>
      <c r="C59" s="772">
        <v>0</v>
      </c>
      <c r="D59" s="772">
        <v>0</v>
      </c>
      <c r="E59" s="772">
        <v>0</v>
      </c>
      <c r="F59" s="772">
        <v>0</v>
      </c>
      <c r="G59" s="772">
        <v>0</v>
      </c>
      <c r="H59" s="772">
        <v>0</v>
      </c>
      <c r="I59" s="772">
        <v>0</v>
      </c>
      <c r="J59" s="772">
        <v>0</v>
      </c>
      <c r="K59" s="772">
        <v>0</v>
      </c>
      <c r="L59" s="772">
        <v>0</v>
      </c>
      <c r="M59" s="772">
        <v>0</v>
      </c>
      <c r="N59" s="772">
        <v>0.143477996105983</v>
      </c>
      <c r="O59" s="772">
        <v>0.15967861572879699</v>
      </c>
      <c r="P59" s="772">
        <v>0.13090504021444399</v>
      </c>
      <c r="Q59" s="772">
        <v>0</v>
      </c>
      <c r="R59" s="772">
        <v>0</v>
      </c>
      <c r="S59" s="772">
        <v>0</v>
      </c>
      <c r="T59" s="772">
        <v>0</v>
      </c>
      <c r="U59" s="772">
        <v>0.21915041363191301</v>
      </c>
      <c r="V59" s="772">
        <v>0.209622086693495</v>
      </c>
      <c r="W59" s="772">
        <v>0.228678740570331</v>
      </c>
      <c r="X59" s="772">
        <v>0.24773539444716799</v>
      </c>
      <c r="Y59" s="772">
        <v>0.26679204832400499</v>
      </c>
      <c r="Z59" s="772">
        <v>0.28584870220084102</v>
      </c>
      <c r="AA59" s="772">
        <v>0.304904803101824</v>
      </c>
      <c r="AB59" s="772">
        <v>0.28584870220084102</v>
      </c>
      <c r="AC59" s="772">
        <v>0.28584870220084102</v>
      </c>
      <c r="AD59" s="772">
        <v>0.28584870220084102</v>
      </c>
      <c r="AE59" s="772">
        <v>0.28584870220084102</v>
      </c>
      <c r="AF59" s="773">
        <v>0.28584870220084102</v>
      </c>
      <c r="AG59" s="774">
        <v>0</v>
      </c>
      <c r="AH59" s="774">
        <v>2.69265755955252E-2</v>
      </c>
      <c r="AI59" s="774">
        <v>2.9762029923520201E-4</v>
      </c>
    </row>
    <row r="60" spans="1:35" s="778" customFormat="1" ht="12" customHeight="1">
      <c r="A60" s="750" t="s">
        <v>523</v>
      </c>
      <c r="B60" s="772">
        <v>0.110595170778461</v>
      </c>
      <c r="C60" s="772">
        <v>0.110595170778461</v>
      </c>
      <c r="D60" s="772">
        <v>0.110595170778461</v>
      </c>
      <c r="E60" s="772">
        <v>0.110595170778461</v>
      </c>
      <c r="F60" s="772">
        <v>0.110595170778461</v>
      </c>
      <c r="G60" s="772">
        <v>0.110595170778461</v>
      </c>
      <c r="H60" s="772">
        <v>0.110595170778461</v>
      </c>
      <c r="I60" s="772">
        <v>0.165892756167691</v>
      </c>
      <c r="J60" s="772">
        <v>0.165892756167691</v>
      </c>
      <c r="K60" s="772">
        <v>0.110595170778461</v>
      </c>
      <c r="L60" s="772">
        <v>0.110595170778461</v>
      </c>
      <c r="M60" s="772">
        <v>0.110595170778461</v>
      </c>
      <c r="N60" s="772">
        <v>0.51689455881326796</v>
      </c>
      <c r="O60" s="772">
        <v>0.53395575547281404</v>
      </c>
      <c r="P60" s="772">
        <v>0.58738670354929201</v>
      </c>
      <c r="Q60" s="772">
        <v>0.67693624232378202</v>
      </c>
      <c r="R60" s="772">
        <v>0.72271209263842096</v>
      </c>
      <c r="S60" s="772">
        <v>0.73201198639974197</v>
      </c>
      <c r="T60" s="772">
        <v>0.84761196391474702</v>
      </c>
      <c r="U60" s="772">
        <v>5.0691031762869203</v>
      </c>
      <c r="V60" s="772">
        <v>1.7907532919887601</v>
      </c>
      <c r="W60" s="772">
        <v>2.0117263261798102</v>
      </c>
      <c r="X60" s="772">
        <v>2.0243420665452598</v>
      </c>
      <c r="Y60" s="772">
        <v>2.0629850877757501</v>
      </c>
      <c r="Z60" s="772">
        <v>2.3139794211296598</v>
      </c>
      <c r="AA60" s="772">
        <v>2.8409517369912902</v>
      </c>
      <c r="AB60" s="772">
        <v>2.8953271160858698</v>
      </c>
      <c r="AC60" s="772">
        <v>2.4150322953951799</v>
      </c>
      <c r="AD60" s="772">
        <v>2.7288876058754199</v>
      </c>
      <c r="AE60" s="772">
        <v>2.7395736525837799</v>
      </c>
      <c r="AF60" s="773">
        <v>2.7395736525837799</v>
      </c>
      <c r="AG60" s="774">
        <v>0</v>
      </c>
      <c r="AH60" s="774">
        <v>-5.9681057429318299E-2</v>
      </c>
      <c r="AI60" s="774">
        <v>2.8523926258233702E-3</v>
      </c>
    </row>
    <row r="61" spans="1:35" s="778" customFormat="1" ht="12" customHeight="1">
      <c r="A61" s="750" t="s">
        <v>524</v>
      </c>
      <c r="B61" s="772">
        <v>0</v>
      </c>
      <c r="C61" s="772">
        <v>0</v>
      </c>
      <c r="D61" s="772">
        <v>0</v>
      </c>
      <c r="E61" s="772">
        <v>0</v>
      </c>
      <c r="F61" s="772">
        <v>0</v>
      </c>
      <c r="G61" s="772">
        <v>0</v>
      </c>
      <c r="H61" s="772">
        <v>0</v>
      </c>
      <c r="I61" s="772">
        <v>0</v>
      </c>
      <c r="J61" s="772">
        <v>0</v>
      </c>
      <c r="K61" s="772">
        <v>0</v>
      </c>
      <c r="L61" s="772">
        <v>1.60362997628768</v>
      </c>
      <c r="M61" s="772">
        <v>1.6589275616769099</v>
      </c>
      <c r="N61" s="772">
        <v>4.5344020019168996</v>
      </c>
      <c r="O61" s="772">
        <v>10.4293061672367</v>
      </c>
      <c r="P61" s="772">
        <v>10.346450419124499</v>
      </c>
      <c r="Q61" s="772">
        <v>13.753534977949499</v>
      </c>
      <c r="R61" s="772">
        <v>18.966329175133399</v>
      </c>
      <c r="S61" s="772">
        <v>21.440199402542401</v>
      </c>
      <c r="T61" s="772">
        <v>27.3490360749303</v>
      </c>
      <c r="U61" s="772">
        <v>29.163484824727899</v>
      </c>
      <c r="V61" s="772">
        <v>30.849831893124399</v>
      </c>
      <c r="W61" s="772">
        <v>38.540988239309399</v>
      </c>
      <c r="X61" s="772">
        <v>40.283484857053899</v>
      </c>
      <c r="Y61" s="772">
        <v>46.774256121690698</v>
      </c>
      <c r="Z61" s="772">
        <v>52.792016081930797</v>
      </c>
      <c r="AA61" s="772">
        <v>57.1118361813691</v>
      </c>
      <c r="AB61" s="772">
        <v>51.208606119619397</v>
      </c>
      <c r="AC61" s="772">
        <v>58.354218799038897</v>
      </c>
      <c r="AD61" s="772">
        <v>65.356230246363907</v>
      </c>
      <c r="AE61" s="772">
        <v>75.582236555144704</v>
      </c>
      <c r="AF61" s="773">
        <v>69.764237728957795</v>
      </c>
      <c r="AG61" s="774">
        <v>-7.6975743129037197E-2</v>
      </c>
      <c r="AH61" s="774">
        <v>9.9912232775761306E-2</v>
      </c>
      <c r="AI61" s="774">
        <v>7.2637213844055207E-2</v>
      </c>
    </row>
    <row r="62" spans="1:35" s="778" customFormat="1" ht="12" customHeight="1">
      <c r="A62" s="750"/>
      <c r="B62" s="768"/>
      <c r="C62" s="768"/>
      <c r="D62" s="768"/>
      <c r="E62" s="768"/>
      <c r="F62" s="768"/>
      <c r="G62" s="768"/>
      <c r="H62" s="768"/>
      <c r="I62" s="768"/>
      <c r="J62" s="768"/>
      <c r="K62" s="768"/>
      <c r="L62" s="768"/>
      <c r="M62" s="768"/>
      <c r="N62" s="768"/>
      <c r="O62" s="768"/>
      <c r="P62" s="768"/>
      <c r="Q62" s="768"/>
      <c r="R62" s="768"/>
      <c r="S62" s="768"/>
      <c r="T62" s="768"/>
      <c r="U62" s="768"/>
      <c r="V62" s="768"/>
      <c r="W62" s="768"/>
      <c r="X62" s="768"/>
      <c r="Y62" s="768"/>
      <c r="Z62" s="768"/>
      <c r="AA62" s="768"/>
      <c r="AB62" s="768"/>
      <c r="AC62" s="768"/>
      <c r="AD62" s="768"/>
      <c r="AE62" s="768"/>
      <c r="AF62" s="769"/>
      <c r="AG62" s="774"/>
      <c r="AH62" s="774"/>
      <c r="AI62" s="774"/>
    </row>
    <row r="63" spans="1:35" s="778" customFormat="1" ht="12" customHeight="1">
      <c r="A63" s="799" t="s">
        <v>353</v>
      </c>
      <c r="B63" s="786">
        <v>133.15489813841401</v>
      </c>
      <c r="C63" s="786">
        <v>150.149288343346</v>
      </c>
      <c r="D63" s="786">
        <v>144.161593925869</v>
      </c>
      <c r="E63" s="786">
        <v>147.49472538826501</v>
      </c>
      <c r="F63" s="786">
        <v>162.65689291658899</v>
      </c>
      <c r="G63" s="786">
        <v>167.24162207714301</v>
      </c>
      <c r="H63" s="786">
        <v>166.40190453707299</v>
      </c>
      <c r="I63" s="786">
        <v>191.38113010739201</v>
      </c>
      <c r="J63" s="786">
        <v>183.209850973378</v>
      </c>
      <c r="K63" s="786">
        <v>176.14101427568301</v>
      </c>
      <c r="L63" s="786">
        <v>163.15635963307199</v>
      </c>
      <c r="M63" s="786">
        <v>176.42066566744899</v>
      </c>
      <c r="N63" s="786">
        <v>206.759385894323</v>
      </c>
      <c r="O63" s="786">
        <v>257.18540107275999</v>
      </c>
      <c r="P63" s="786">
        <v>281.02573403078401</v>
      </c>
      <c r="Q63" s="786">
        <v>317.62667777610301</v>
      </c>
      <c r="R63" s="786">
        <v>383.82308572562999</v>
      </c>
      <c r="S63" s="786">
        <v>498.28427366252902</v>
      </c>
      <c r="T63" s="786">
        <v>656.90842115950795</v>
      </c>
      <c r="U63" s="786">
        <v>717.77523124344805</v>
      </c>
      <c r="V63" s="786">
        <v>825.48553409400199</v>
      </c>
      <c r="W63" s="786">
        <v>820.20270289623397</v>
      </c>
      <c r="X63" s="786">
        <v>806.72882218073903</v>
      </c>
      <c r="Y63" s="786">
        <v>866.15170068153702</v>
      </c>
      <c r="Z63" s="786">
        <v>920.48906688159798</v>
      </c>
      <c r="AA63" s="786">
        <v>965.36673710035905</v>
      </c>
      <c r="AB63" s="786">
        <v>959.41879433438896</v>
      </c>
      <c r="AC63" s="786">
        <v>987.08854434765499</v>
      </c>
      <c r="AD63" s="786">
        <v>1051.5713679075</v>
      </c>
      <c r="AE63" s="786">
        <v>1067.1979582085</v>
      </c>
      <c r="AF63" s="786">
        <v>960.44760029940801</v>
      </c>
      <c r="AG63" s="787">
        <v>-0.10002863769369801</v>
      </c>
      <c r="AH63" s="787">
        <v>4.0460630492103099E-2</v>
      </c>
      <c r="AI63" s="787">
        <v>1</v>
      </c>
    </row>
    <row r="64" spans="1:35" s="778" customFormat="1" ht="12" customHeight="1">
      <c r="A64" s="782" t="s">
        <v>354</v>
      </c>
      <c r="B64" s="772">
        <v>26.969524730705601</v>
      </c>
      <c r="C64" s="772">
        <v>31.2504016961351</v>
      </c>
      <c r="D64" s="772">
        <v>35.476390580915499</v>
      </c>
      <c r="E64" s="772">
        <v>41.980420910656001</v>
      </c>
      <c r="F64" s="772">
        <v>46.9593081496363</v>
      </c>
      <c r="G64" s="772">
        <v>49.431816080527703</v>
      </c>
      <c r="H64" s="772">
        <v>35.745728311153599</v>
      </c>
      <c r="I64" s="772">
        <v>47.479345166638097</v>
      </c>
      <c r="J64" s="772">
        <v>51.864821349288697</v>
      </c>
      <c r="K64" s="772">
        <v>54.875196309603297</v>
      </c>
      <c r="L64" s="772">
        <v>61.502754857448203</v>
      </c>
      <c r="M64" s="772">
        <v>67.132927725851005</v>
      </c>
      <c r="N64" s="772">
        <v>82.288134999401507</v>
      </c>
      <c r="O64" s="772">
        <v>109.266325657333</v>
      </c>
      <c r="P64" s="772">
        <v>132.03044233583699</v>
      </c>
      <c r="Q64" s="772">
        <v>151.86463290513299</v>
      </c>
      <c r="R64" s="772">
        <v>195.16699181597701</v>
      </c>
      <c r="S64" s="772">
        <v>262.97191478437202</v>
      </c>
      <c r="T64" s="772">
        <v>372.92528058201299</v>
      </c>
      <c r="U64" s="772">
        <v>443.50022050670702</v>
      </c>
      <c r="V64" s="772">
        <v>533.97536520323899</v>
      </c>
      <c r="W64" s="772">
        <v>564.28104105110594</v>
      </c>
      <c r="X64" s="772">
        <v>543.06832653329798</v>
      </c>
      <c r="Y64" s="772">
        <v>553.42687627099895</v>
      </c>
      <c r="Z64" s="772">
        <v>590.13478614005305</v>
      </c>
      <c r="AA64" s="772">
        <v>612.60633898990898</v>
      </c>
      <c r="AB64" s="772">
        <v>627.94493787930696</v>
      </c>
      <c r="AC64" s="772">
        <v>651.50495940131304</v>
      </c>
      <c r="AD64" s="772">
        <v>660.36738333664005</v>
      </c>
      <c r="AE64" s="772">
        <v>646.86035775247501</v>
      </c>
      <c r="AF64" s="773">
        <v>571.63798787920302</v>
      </c>
      <c r="AG64" s="774">
        <v>-0.11628842140618</v>
      </c>
      <c r="AH64" s="774">
        <v>3.8464535680248199E-2</v>
      </c>
      <c r="AI64" s="774">
        <v>0.59517873510330199</v>
      </c>
    </row>
    <row r="65" spans="1:35" s="778" customFormat="1" ht="12" customHeight="1">
      <c r="A65" s="792" t="s">
        <v>924</v>
      </c>
      <c r="B65" s="772">
        <v>106.18537340770899</v>
      </c>
      <c r="C65" s="772">
        <v>118.898886647211</v>
      </c>
      <c r="D65" s="772">
        <v>108.685203344953</v>
      </c>
      <c r="E65" s="772">
        <v>105.514304477609</v>
      </c>
      <c r="F65" s="772">
        <v>115.697584766953</v>
      </c>
      <c r="G65" s="772">
        <v>117.809805996615</v>
      </c>
      <c r="H65" s="772">
        <v>130.65617622592001</v>
      </c>
      <c r="I65" s="772">
        <v>143.901784940754</v>
      </c>
      <c r="J65" s="772">
        <v>131.34502962408899</v>
      </c>
      <c r="K65" s="772">
        <v>121.265817966079</v>
      </c>
      <c r="L65" s="772">
        <v>101.653604775624</v>
      </c>
      <c r="M65" s="772">
        <v>109.287737941598</v>
      </c>
      <c r="N65" s="772">
        <v>124.471250894921</v>
      </c>
      <c r="O65" s="772">
        <v>147.91907541542801</v>
      </c>
      <c r="P65" s="772">
        <v>148.99529169494701</v>
      </c>
      <c r="Q65" s="772">
        <v>165.76204487096999</v>
      </c>
      <c r="R65" s="772">
        <v>188.65609390965199</v>
      </c>
      <c r="S65" s="772">
        <v>235.31235887815799</v>
      </c>
      <c r="T65" s="772">
        <v>283.98314057749502</v>
      </c>
      <c r="U65" s="772">
        <v>274.27501073674102</v>
      </c>
      <c r="V65" s="772">
        <v>291.510168890763</v>
      </c>
      <c r="W65" s="772">
        <v>255.92166184512701</v>
      </c>
      <c r="X65" s="772">
        <v>263.660495647441</v>
      </c>
      <c r="Y65" s="772">
        <v>312.72482441053802</v>
      </c>
      <c r="Z65" s="772">
        <v>330.35428074154498</v>
      </c>
      <c r="AA65" s="772">
        <v>352.76039811045001</v>
      </c>
      <c r="AB65" s="772">
        <v>331.473856455082</v>
      </c>
      <c r="AC65" s="772">
        <v>335.583584946342</v>
      </c>
      <c r="AD65" s="772">
        <v>391.20398457085798</v>
      </c>
      <c r="AE65" s="772">
        <v>420.337600456026</v>
      </c>
      <c r="AF65" s="773">
        <v>388.80961242020499</v>
      </c>
      <c r="AG65" s="774">
        <v>-7.5006347282792901E-2</v>
      </c>
      <c r="AH65" s="774">
        <v>4.3617132332238302E-2</v>
      </c>
      <c r="AI65" s="774">
        <v>0.40482126489669801</v>
      </c>
    </row>
    <row r="66" spans="1:35" s="778" customFormat="1" ht="12" customHeight="1">
      <c r="A66" s="800" t="s">
        <v>925</v>
      </c>
      <c r="B66" s="794">
        <v>0</v>
      </c>
      <c r="C66" s="794">
        <v>0</v>
      </c>
      <c r="D66" s="794">
        <v>4.2191915694002401E-2</v>
      </c>
      <c r="E66" s="794">
        <v>0.34209661373515499</v>
      </c>
      <c r="F66" s="794">
        <v>0.46540135483925599</v>
      </c>
      <c r="G66" s="794">
        <v>0.459365458421573</v>
      </c>
      <c r="H66" s="794">
        <v>0.72694595728518896</v>
      </c>
      <c r="I66" s="794">
        <v>1.0081634069324801</v>
      </c>
      <c r="J66" s="794">
        <v>1.1834480883044001</v>
      </c>
      <c r="K66" s="794">
        <v>1.09883306833725</v>
      </c>
      <c r="L66" s="794">
        <v>1.1151227979524301</v>
      </c>
      <c r="M66" s="794">
        <v>1.32328593698737</v>
      </c>
      <c r="N66" s="794">
        <v>2.7542762903701998</v>
      </c>
      <c r="O66" s="794">
        <v>4.7696988751521996</v>
      </c>
      <c r="P66" s="794">
        <v>6.7154801155438903</v>
      </c>
      <c r="Q66" s="794">
        <v>7.8156175875632101</v>
      </c>
      <c r="R66" s="794">
        <v>13.255222571737599</v>
      </c>
      <c r="S66" s="794">
        <v>15.867749090403001</v>
      </c>
      <c r="T66" s="794">
        <v>24.1842191581432</v>
      </c>
      <c r="U66" s="794">
        <v>29.212819241941901</v>
      </c>
      <c r="V66" s="794">
        <v>33.056390181374901</v>
      </c>
      <c r="W66" s="794">
        <v>39.686313212330901</v>
      </c>
      <c r="X66" s="794">
        <v>44.374725475279199</v>
      </c>
      <c r="Y66" s="794">
        <v>45.559071311045997</v>
      </c>
      <c r="Z66" s="794">
        <v>45.424433961673699</v>
      </c>
      <c r="AA66" s="794">
        <v>52.256079962388</v>
      </c>
      <c r="AB66" s="794">
        <v>46.713669470495901</v>
      </c>
      <c r="AC66" s="794">
        <v>48.298500070922898</v>
      </c>
      <c r="AD66" s="794">
        <v>50.669211610401398</v>
      </c>
      <c r="AE66" s="794">
        <v>49.982761395597599</v>
      </c>
      <c r="AF66" s="776">
        <v>46.799508733555101</v>
      </c>
      <c r="AG66" s="801">
        <v>-6.3687010744525901E-2</v>
      </c>
      <c r="AH66" s="801">
        <v>5.5175448062195299E-2</v>
      </c>
      <c r="AI66" s="801">
        <v>4.8726769392693499E-2</v>
      </c>
    </row>
    <row r="67" spans="1:35" s="778" customFormat="1" ht="12" customHeight="1">
      <c r="A67" s="750"/>
      <c r="B67" s="768"/>
      <c r="C67" s="768"/>
      <c r="D67" s="768"/>
      <c r="E67" s="768"/>
      <c r="F67" s="768"/>
      <c r="G67" s="768"/>
      <c r="H67" s="768"/>
      <c r="I67" s="768"/>
      <c r="J67" s="768"/>
      <c r="K67" s="768"/>
      <c r="L67" s="768"/>
      <c r="M67" s="768"/>
      <c r="N67" s="768"/>
      <c r="O67" s="768"/>
      <c r="P67" s="768"/>
      <c r="Q67" s="768"/>
      <c r="R67" s="768"/>
      <c r="S67" s="768"/>
      <c r="T67" s="768"/>
      <c r="U67" s="768"/>
      <c r="V67" s="768"/>
      <c r="W67" s="768"/>
      <c r="X67" s="768"/>
      <c r="Y67" s="768"/>
      <c r="Z67" s="768"/>
      <c r="AA67" s="768"/>
      <c r="AB67" s="768"/>
      <c r="AC67" s="768"/>
      <c r="AD67" s="768"/>
      <c r="AE67" s="768"/>
      <c r="AF67" s="769"/>
      <c r="AG67" s="774"/>
      <c r="AH67" s="774"/>
      <c r="AI67" s="774"/>
    </row>
    <row r="68" spans="1:35" s="778" customFormat="1" ht="12" customHeight="1">
      <c r="A68" s="762" t="s">
        <v>929</v>
      </c>
      <c r="B68" s="772"/>
      <c r="C68" s="772"/>
      <c r="D68" s="772"/>
      <c r="E68" s="772"/>
      <c r="F68" s="772"/>
      <c r="G68" s="772"/>
      <c r="H68" s="772"/>
      <c r="I68" s="772"/>
      <c r="J68" s="772"/>
      <c r="K68" s="772"/>
      <c r="L68" s="772"/>
      <c r="M68" s="772"/>
      <c r="N68" s="772"/>
      <c r="O68" s="772"/>
      <c r="P68" s="772"/>
      <c r="Q68" s="772"/>
      <c r="R68" s="772"/>
      <c r="S68" s="772"/>
      <c r="T68" s="772"/>
      <c r="U68" s="772"/>
      <c r="V68" s="772"/>
      <c r="W68" s="772"/>
      <c r="X68" s="772"/>
      <c r="Y68" s="772"/>
      <c r="Z68" s="772"/>
      <c r="AA68" s="772"/>
      <c r="AB68" s="772"/>
      <c r="AC68" s="772"/>
      <c r="AD68" s="772"/>
      <c r="AE68" s="772"/>
      <c r="AF68" s="773"/>
      <c r="AG68" s="774"/>
      <c r="AH68" s="774"/>
      <c r="AI68" s="774"/>
    </row>
    <row r="69" spans="1:35" s="778" customFormat="1" ht="12" customHeight="1">
      <c r="A69" s="750" t="s">
        <v>928</v>
      </c>
      <c r="B69" s="772">
        <v>0</v>
      </c>
      <c r="C69" s="772">
        <v>0</v>
      </c>
      <c r="D69" s="772">
        <v>0</v>
      </c>
      <c r="E69" s="772">
        <v>0</v>
      </c>
      <c r="F69" s="772">
        <v>0</v>
      </c>
      <c r="G69" s="772">
        <v>0</v>
      </c>
      <c r="H69" s="772">
        <v>0</v>
      </c>
      <c r="I69" s="772">
        <v>0</v>
      </c>
      <c r="J69" s="772">
        <v>0</v>
      </c>
      <c r="K69" s="772">
        <v>0</v>
      </c>
      <c r="L69" s="772">
        <v>0</v>
      </c>
      <c r="M69" s="772">
        <v>0</v>
      </c>
      <c r="N69" s="772">
        <v>0</v>
      </c>
      <c r="O69" s="772">
        <v>0</v>
      </c>
      <c r="P69" s="772">
        <v>0</v>
      </c>
      <c r="Q69" s="772">
        <v>0</v>
      </c>
      <c r="R69" s="772">
        <v>0.68131988260276899</v>
      </c>
      <c r="S69" s="772">
        <v>1.3542284086302001</v>
      </c>
      <c r="T69" s="772">
        <v>1.4383419743836201</v>
      </c>
      <c r="U69" s="772">
        <v>1.66888548221456</v>
      </c>
      <c r="V69" s="772">
        <v>1.66689713785635</v>
      </c>
      <c r="W69" s="772">
        <v>1.7393709307802401</v>
      </c>
      <c r="X69" s="772">
        <v>1.44551545932329</v>
      </c>
      <c r="Y69" s="772">
        <v>2.3046664824555401</v>
      </c>
      <c r="Z69" s="772">
        <v>5.0876599982087702</v>
      </c>
      <c r="AA69" s="772">
        <v>4.4498906536095797</v>
      </c>
      <c r="AB69" s="772">
        <v>6.2777033689491404</v>
      </c>
      <c r="AC69" s="772">
        <v>5.8641986971487103</v>
      </c>
      <c r="AD69" s="772">
        <v>5.8641986971487103</v>
      </c>
      <c r="AE69" s="772">
        <v>5.4355341876779297</v>
      </c>
      <c r="AF69" s="773">
        <v>5.2658063441907199</v>
      </c>
      <c r="AG69" s="774">
        <v>-3.12256049960969E-2</v>
      </c>
      <c r="AH69" s="774">
        <v>0.125334334202299</v>
      </c>
      <c r="AI69" s="774">
        <v>7.3539371822513898E-3</v>
      </c>
    </row>
    <row r="70" spans="1:35" s="778" customFormat="1" ht="12" customHeight="1">
      <c r="A70" s="750" t="s">
        <v>92</v>
      </c>
      <c r="B70" s="772">
        <v>0</v>
      </c>
      <c r="C70" s="772">
        <v>0</v>
      </c>
      <c r="D70" s="772">
        <v>0</v>
      </c>
      <c r="E70" s="772">
        <v>0</v>
      </c>
      <c r="F70" s="772">
        <v>0</v>
      </c>
      <c r="G70" s="772">
        <v>0</v>
      </c>
      <c r="H70" s="772">
        <v>0</v>
      </c>
      <c r="I70" s="772">
        <v>0</v>
      </c>
      <c r="J70" s="772">
        <v>0</v>
      </c>
      <c r="K70" s="772">
        <v>0</v>
      </c>
      <c r="L70" s="772">
        <v>0</v>
      </c>
      <c r="M70" s="772">
        <v>0.47846250175164801</v>
      </c>
      <c r="N70" s="772">
        <v>0.58487777557454401</v>
      </c>
      <c r="O70" s="772">
        <v>0.79271382672330404</v>
      </c>
      <c r="P70" s="772">
        <v>1.55677771634891</v>
      </c>
      <c r="Q70" s="772">
        <v>5.0647529845717703</v>
      </c>
      <c r="R70" s="772">
        <v>13.971368459524999</v>
      </c>
      <c r="S70" s="772">
        <v>27.334514181229402</v>
      </c>
      <c r="T70" s="772">
        <v>37.737915784270001</v>
      </c>
      <c r="U70" s="772">
        <v>28.781417708301699</v>
      </c>
      <c r="V70" s="772">
        <v>19.171413578488799</v>
      </c>
      <c r="W70" s="772">
        <v>53.977165785744901</v>
      </c>
      <c r="X70" s="772">
        <v>55.1197899799825</v>
      </c>
      <c r="Y70" s="772">
        <v>75.843691403912501</v>
      </c>
      <c r="Z70" s="772">
        <v>71.352524172051602</v>
      </c>
      <c r="AA70" s="772">
        <v>70.481995381863698</v>
      </c>
      <c r="AB70" s="772">
        <v>87.261924984209799</v>
      </c>
      <c r="AC70" s="772">
        <v>89.075661569193599</v>
      </c>
      <c r="AD70" s="772">
        <v>103.666386138999</v>
      </c>
      <c r="AE70" s="772">
        <v>96.224977774000806</v>
      </c>
      <c r="AF70" s="773">
        <v>100.606986842986</v>
      </c>
      <c r="AG70" s="774">
        <v>4.5539205831531801E-2</v>
      </c>
      <c r="AH70" s="774">
        <v>0.128281750586796</v>
      </c>
      <c r="AI70" s="774">
        <v>0.14050221618102701</v>
      </c>
    </row>
    <row r="71" spans="1:35" s="778" customFormat="1" ht="12" customHeight="1">
      <c r="A71" s="750" t="s">
        <v>259</v>
      </c>
      <c r="B71" s="772">
        <v>0</v>
      </c>
      <c r="C71" s="772">
        <v>0</v>
      </c>
      <c r="D71" s="772">
        <v>0</v>
      </c>
      <c r="E71" s="772">
        <v>0</v>
      </c>
      <c r="F71" s="772">
        <v>0</v>
      </c>
      <c r="G71" s="772">
        <v>0</v>
      </c>
      <c r="H71" s="772">
        <v>0</v>
      </c>
      <c r="I71" s="772">
        <v>0</v>
      </c>
      <c r="J71" s="772">
        <v>0</v>
      </c>
      <c r="K71" s="772">
        <v>0</v>
      </c>
      <c r="L71" s="772">
        <v>0</v>
      </c>
      <c r="M71" s="772">
        <v>0</v>
      </c>
      <c r="N71" s="772">
        <v>0</v>
      </c>
      <c r="O71" s="772">
        <v>0</v>
      </c>
      <c r="P71" s="772">
        <v>0</v>
      </c>
      <c r="Q71" s="772">
        <v>1.0846794036022501E-2</v>
      </c>
      <c r="R71" s="772">
        <v>1.0169164158609001</v>
      </c>
      <c r="S71" s="772">
        <v>5.9587953611289803</v>
      </c>
      <c r="T71" s="772">
        <v>17.1535434330873</v>
      </c>
      <c r="U71" s="772">
        <v>23.698668057076102</v>
      </c>
      <c r="V71" s="772">
        <v>35.3297766743528</v>
      </c>
      <c r="W71" s="772">
        <v>39.389777633535701</v>
      </c>
      <c r="X71" s="772">
        <v>39.939460512622603</v>
      </c>
      <c r="Y71" s="772">
        <v>42.9964557589227</v>
      </c>
      <c r="Z71" s="772">
        <v>50.399834813264903</v>
      </c>
      <c r="AA71" s="772">
        <v>58.025469982902401</v>
      </c>
      <c r="AB71" s="772">
        <v>55.869136581753203</v>
      </c>
      <c r="AC71" s="772">
        <v>63.242910551656202</v>
      </c>
      <c r="AD71" s="772">
        <v>78.845581647717694</v>
      </c>
      <c r="AE71" s="772">
        <v>87.302956647533094</v>
      </c>
      <c r="AF71" s="773">
        <v>94.875522523392306</v>
      </c>
      <c r="AG71" s="774">
        <v>8.67389395118872E-2</v>
      </c>
      <c r="AH71" s="774">
        <v>0.13928007339385701</v>
      </c>
      <c r="AI71" s="774">
        <v>0.13249796653460699</v>
      </c>
    </row>
    <row r="72" spans="1:35" s="778" customFormat="1" ht="12" customHeight="1">
      <c r="A72" s="797" t="s">
        <v>389</v>
      </c>
      <c r="B72" s="772">
        <v>0</v>
      </c>
      <c r="C72" s="772">
        <v>0</v>
      </c>
      <c r="D72" s="772">
        <v>0</v>
      </c>
      <c r="E72" s="772">
        <v>0</v>
      </c>
      <c r="F72" s="772">
        <v>0</v>
      </c>
      <c r="G72" s="772">
        <v>0</v>
      </c>
      <c r="H72" s="772">
        <v>0</v>
      </c>
      <c r="I72" s="772">
        <v>0</v>
      </c>
      <c r="J72" s="772">
        <v>0</v>
      </c>
      <c r="K72" s="772">
        <v>0</v>
      </c>
      <c r="L72" s="772">
        <v>8.5522200291646894E-2</v>
      </c>
      <c r="M72" s="772">
        <v>0.17104440058329401</v>
      </c>
      <c r="N72" s="772">
        <v>0.34208880116658802</v>
      </c>
      <c r="O72" s="772">
        <v>0.34208880116658802</v>
      </c>
      <c r="P72" s="772">
        <v>0.427611001458234</v>
      </c>
      <c r="Q72" s="772">
        <v>0.45326766154572901</v>
      </c>
      <c r="R72" s="772">
        <v>0.88943088303312801</v>
      </c>
      <c r="S72" s="772">
        <v>3.68178443926851</v>
      </c>
      <c r="T72" s="772">
        <v>12.0896416381742</v>
      </c>
      <c r="U72" s="772">
        <v>22.1390063497577</v>
      </c>
      <c r="V72" s="772">
        <v>37.299369653386997</v>
      </c>
      <c r="W72" s="772">
        <v>48.369143547415199</v>
      </c>
      <c r="X72" s="772">
        <v>49.091361869253603</v>
      </c>
      <c r="Y72" s="772">
        <v>43.259841699419098</v>
      </c>
      <c r="Z72" s="772">
        <v>52.503142854636799</v>
      </c>
      <c r="AA72" s="772">
        <v>39.778872003703803</v>
      </c>
      <c r="AB72" s="772">
        <v>53.649646604447398</v>
      </c>
      <c r="AC72" s="772">
        <v>57.1312461278211</v>
      </c>
      <c r="AD72" s="772">
        <v>52.279050206834903</v>
      </c>
      <c r="AE72" s="772">
        <v>47.584901732312701</v>
      </c>
      <c r="AF72" s="773">
        <v>30.056459906653799</v>
      </c>
      <c r="AG72" s="774">
        <v>-0.368361416910442</v>
      </c>
      <c r="AH72" s="774">
        <v>7.9521025058611597E-2</v>
      </c>
      <c r="AI72" s="774">
        <v>4.1975208282817998E-2</v>
      </c>
    </row>
    <row r="73" spans="1:35" s="778" customFormat="1" ht="12" customHeight="1">
      <c r="A73" s="750" t="s">
        <v>517</v>
      </c>
      <c r="B73" s="772">
        <v>0.118093625563369</v>
      </c>
      <c r="C73" s="772">
        <v>0.12934063752178501</v>
      </c>
      <c r="D73" s="772">
        <v>0.283167787207174</v>
      </c>
      <c r="E73" s="772">
        <v>0.46828596931122202</v>
      </c>
      <c r="F73" s="772">
        <v>1.7923297176503401</v>
      </c>
      <c r="G73" s="772">
        <v>3.5291251244193398</v>
      </c>
      <c r="H73" s="772">
        <v>5.0438893800254103</v>
      </c>
      <c r="I73" s="772">
        <v>6.3910623346634301</v>
      </c>
      <c r="J73" s="772">
        <v>5.8644321380575803</v>
      </c>
      <c r="K73" s="772">
        <v>6.9683203470324004</v>
      </c>
      <c r="L73" s="772">
        <v>11.953947111009199</v>
      </c>
      <c r="M73" s="772">
        <v>14.856491722753001</v>
      </c>
      <c r="N73" s="772">
        <v>18.865309863075101</v>
      </c>
      <c r="O73" s="772">
        <v>22.517617302357198</v>
      </c>
      <c r="P73" s="772">
        <v>34.0589503109464</v>
      </c>
      <c r="Q73" s="772">
        <v>48.123013898731699</v>
      </c>
      <c r="R73" s="772">
        <v>69.134054282710906</v>
      </c>
      <c r="S73" s="772">
        <v>96.557246066454496</v>
      </c>
      <c r="T73" s="772">
        <v>120.30391962598701</v>
      </c>
      <c r="U73" s="772">
        <v>149.05455604548999</v>
      </c>
      <c r="V73" s="772">
        <v>168.367601599328</v>
      </c>
      <c r="W73" s="772">
        <v>160.46812785193001</v>
      </c>
      <c r="X73" s="772">
        <v>171.375917344068</v>
      </c>
      <c r="Y73" s="772">
        <v>182.617232009444</v>
      </c>
      <c r="Z73" s="772">
        <v>204.52886300432701</v>
      </c>
      <c r="AA73" s="772">
        <v>203.31624865221599</v>
      </c>
      <c r="AB73" s="772">
        <v>199.82595614125501</v>
      </c>
      <c r="AC73" s="772">
        <v>229.92626624667199</v>
      </c>
      <c r="AD73" s="772">
        <v>247.75119182703099</v>
      </c>
      <c r="AE73" s="772">
        <v>255.405498866492</v>
      </c>
      <c r="AF73" s="773">
        <v>245.19310808164801</v>
      </c>
      <c r="AG73" s="774">
        <v>-3.9985007488749003E-2</v>
      </c>
      <c r="AH73" s="774">
        <v>5.5330521821722198E-2</v>
      </c>
      <c r="AI73" s="774">
        <v>0.34242328648159398</v>
      </c>
    </row>
    <row r="74" spans="1:35" s="778" customFormat="1" ht="12" customHeight="1">
      <c r="A74" s="750" t="s">
        <v>520</v>
      </c>
      <c r="B74" s="772">
        <v>0</v>
      </c>
      <c r="C74" s="772">
        <v>0</v>
      </c>
      <c r="D74" s="772">
        <v>0</v>
      </c>
      <c r="E74" s="772">
        <v>0</v>
      </c>
      <c r="F74" s="772">
        <v>0</v>
      </c>
      <c r="G74" s="772">
        <v>0</v>
      </c>
      <c r="H74" s="772">
        <v>0</v>
      </c>
      <c r="I74" s="772">
        <v>0</v>
      </c>
      <c r="J74" s="772">
        <v>0</v>
      </c>
      <c r="K74" s="772">
        <v>0</v>
      </c>
      <c r="L74" s="772">
        <v>0</v>
      </c>
      <c r="M74" s="772">
        <v>0</v>
      </c>
      <c r="N74" s="772">
        <v>0</v>
      </c>
      <c r="O74" s="772">
        <v>0</v>
      </c>
      <c r="P74" s="772">
        <v>0</v>
      </c>
      <c r="Q74" s="772">
        <v>0</v>
      </c>
      <c r="R74" s="772">
        <v>0</v>
      </c>
      <c r="S74" s="772">
        <v>0</v>
      </c>
      <c r="T74" s="772">
        <v>0.120778798452539</v>
      </c>
      <c r="U74" s="772">
        <v>0.37838134881499802</v>
      </c>
      <c r="V74" s="772">
        <v>0.619198619864616</v>
      </c>
      <c r="W74" s="772">
        <v>0.49159377118841402</v>
      </c>
      <c r="X74" s="772">
        <v>0.53365015424241002</v>
      </c>
      <c r="Y74" s="772">
        <v>0.42470404206772799</v>
      </c>
      <c r="Z74" s="772">
        <v>0.44485118948923702</v>
      </c>
      <c r="AA74" s="772">
        <v>0.35056186473585599</v>
      </c>
      <c r="AB74" s="772">
        <v>0.32670039673667001</v>
      </c>
      <c r="AC74" s="772">
        <v>0.32235623324614199</v>
      </c>
      <c r="AD74" s="772">
        <v>0.225648800921701</v>
      </c>
      <c r="AE74" s="772">
        <v>0.257884611696515</v>
      </c>
      <c r="AF74" s="773">
        <v>0.257884611696515</v>
      </c>
      <c r="AG74" s="774">
        <v>0</v>
      </c>
      <c r="AH74" s="774">
        <v>-3.7613392641382901E-2</v>
      </c>
      <c r="AI74" s="774">
        <v>3.6014754640144699E-4</v>
      </c>
    </row>
    <row r="75" spans="1:35" s="778" customFormat="1" ht="12" customHeight="1">
      <c r="A75" s="750" t="s">
        <v>522</v>
      </c>
      <c r="B75" s="772">
        <v>0</v>
      </c>
      <c r="C75" s="772">
        <v>0</v>
      </c>
      <c r="D75" s="772">
        <v>0</v>
      </c>
      <c r="E75" s="772">
        <v>0</v>
      </c>
      <c r="F75" s="772">
        <v>0</v>
      </c>
      <c r="G75" s="772">
        <v>0</v>
      </c>
      <c r="H75" s="772">
        <v>0</v>
      </c>
      <c r="I75" s="772">
        <v>0</v>
      </c>
      <c r="J75" s="772">
        <v>0</v>
      </c>
      <c r="K75" s="772">
        <v>0</v>
      </c>
      <c r="L75" s="772">
        <v>0</v>
      </c>
      <c r="M75" s="772">
        <v>0</v>
      </c>
      <c r="N75" s="772">
        <v>0</v>
      </c>
      <c r="O75" s="772">
        <v>0</v>
      </c>
      <c r="P75" s="772">
        <v>0</v>
      </c>
      <c r="Q75" s="772">
        <v>0</v>
      </c>
      <c r="R75" s="772">
        <v>0</v>
      </c>
      <c r="S75" s="772">
        <v>0</v>
      </c>
      <c r="T75" s="772">
        <v>0</v>
      </c>
      <c r="U75" s="772">
        <v>0</v>
      </c>
      <c r="V75" s="772">
        <v>0</v>
      </c>
      <c r="W75" s="772">
        <v>0</v>
      </c>
      <c r="X75" s="772">
        <v>0</v>
      </c>
      <c r="Y75" s="772">
        <v>0</v>
      </c>
      <c r="Z75" s="772">
        <v>0</v>
      </c>
      <c r="AA75" s="772">
        <v>0</v>
      </c>
      <c r="AB75" s="772">
        <v>0</v>
      </c>
      <c r="AC75" s="772">
        <v>0</v>
      </c>
      <c r="AD75" s="772">
        <v>0</v>
      </c>
      <c r="AE75" s="772">
        <v>0</v>
      </c>
      <c r="AF75" s="773">
        <v>0</v>
      </c>
      <c r="AG75" s="774">
        <v>0</v>
      </c>
      <c r="AH75" s="798">
        <v>0</v>
      </c>
      <c r="AI75" s="774">
        <v>0</v>
      </c>
    </row>
    <row r="76" spans="1:35" s="778" customFormat="1" ht="12" customHeight="1">
      <c r="A76" s="750" t="s">
        <v>523</v>
      </c>
      <c r="B76" s="772">
        <v>0</v>
      </c>
      <c r="C76" s="772">
        <v>0</v>
      </c>
      <c r="D76" s="772">
        <v>0</v>
      </c>
      <c r="E76" s="772">
        <v>0</v>
      </c>
      <c r="F76" s="772">
        <v>0</v>
      </c>
      <c r="G76" s="772">
        <v>0</v>
      </c>
      <c r="H76" s="772">
        <v>0</v>
      </c>
      <c r="I76" s="772">
        <v>0</v>
      </c>
      <c r="J76" s="772">
        <v>0</v>
      </c>
      <c r="K76" s="772">
        <v>0</v>
      </c>
      <c r="L76" s="772">
        <v>0</v>
      </c>
      <c r="M76" s="772">
        <v>0</v>
      </c>
      <c r="N76" s="772">
        <v>0</v>
      </c>
      <c r="O76" s="772">
        <v>0</v>
      </c>
      <c r="P76" s="772">
        <v>0</v>
      </c>
      <c r="Q76" s="772">
        <v>0</v>
      </c>
      <c r="R76" s="772">
        <v>0</v>
      </c>
      <c r="S76" s="772">
        <v>0</v>
      </c>
      <c r="T76" s="772">
        <v>0</v>
      </c>
      <c r="U76" s="772">
        <v>0</v>
      </c>
      <c r="V76" s="772">
        <v>0</v>
      </c>
      <c r="W76" s="772">
        <v>0</v>
      </c>
      <c r="X76" s="772">
        <v>1.5000593931154899E-2</v>
      </c>
      <c r="Y76" s="772">
        <v>2.2137421545492801E-2</v>
      </c>
      <c r="Z76" s="772">
        <v>3.3480230970173899E-2</v>
      </c>
      <c r="AA76" s="772">
        <v>5.0741176655037003E-2</v>
      </c>
      <c r="AB76" s="772">
        <v>7.7550676002462501E-2</v>
      </c>
      <c r="AC76" s="772">
        <v>0</v>
      </c>
      <c r="AD76" s="772">
        <v>0</v>
      </c>
      <c r="AE76" s="772">
        <v>0</v>
      </c>
      <c r="AF76" s="773">
        <v>0</v>
      </c>
      <c r="AG76" s="774">
        <v>0</v>
      </c>
      <c r="AH76" s="798" t="s">
        <v>273</v>
      </c>
      <c r="AI76" s="774">
        <v>0</v>
      </c>
    </row>
    <row r="77" spans="1:35" s="778" customFormat="1" ht="12" customHeight="1">
      <c r="A77" s="750" t="s">
        <v>524</v>
      </c>
      <c r="B77" s="772">
        <v>0</v>
      </c>
      <c r="C77" s="772">
        <v>0</v>
      </c>
      <c r="D77" s="772">
        <v>0</v>
      </c>
      <c r="E77" s="772">
        <v>0</v>
      </c>
      <c r="F77" s="772">
        <v>0</v>
      </c>
      <c r="G77" s="772">
        <v>0</v>
      </c>
      <c r="H77" s="772">
        <v>0</v>
      </c>
      <c r="I77" s="772">
        <v>0</v>
      </c>
      <c r="J77" s="772">
        <v>0</v>
      </c>
      <c r="K77" s="772">
        <v>0</v>
      </c>
      <c r="L77" s="772">
        <v>0</v>
      </c>
      <c r="M77" s="772">
        <v>8.5522200291646894E-2</v>
      </c>
      <c r="N77" s="772">
        <v>0.102626640349976</v>
      </c>
      <c r="O77" s="772">
        <v>0.11290032304049399</v>
      </c>
      <c r="P77" s="772">
        <v>0.25962741158647301</v>
      </c>
      <c r="Q77" s="772">
        <v>3.13008301160948</v>
      </c>
      <c r="R77" s="772">
        <v>8.5755887643520108</v>
      </c>
      <c r="S77" s="772">
        <v>16.531604348218298</v>
      </c>
      <c r="T77" s="772">
        <v>33.445562030537303</v>
      </c>
      <c r="U77" s="772">
        <v>34.062303304463597</v>
      </c>
      <c r="V77" s="772">
        <v>37.291404183162904</v>
      </c>
      <c r="W77" s="772">
        <v>70.747903916338601</v>
      </c>
      <c r="X77" s="772">
        <v>91.229426596959598</v>
      </c>
      <c r="Y77" s="772">
        <v>111.318768861745</v>
      </c>
      <c r="Z77" s="772">
        <v>138.20307396154601</v>
      </c>
      <c r="AA77" s="772">
        <v>101.842050416619</v>
      </c>
      <c r="AB77" s="772">
        <v>128.57787991337699</v>
      </c>
      <c r="AC77" s="772">
        <v>129.173402938479</v>
      </c>
      <c r="AD77" s="772">
        <v>180.96883838066299</v>
      </c>
      <c r="AE77" s="772">
        <v>230.47262276502499</v>
      </c>
      <c r="AF77" s="773">
        <v>239.79690030613801</v>
      </c>
      <c r="AG77" s="774">
        <v>4.0457202375048198E-2</v>
      </c>
      <c r="AH77" s="774">
        <v>0.21069439894602601</v>
      </c>
      <c r="AI77" s="774">
        <v>0.33488723779130097</v>
      </c>
    </row>
    <row r="78" spans="1:35" s="778" customFormat="1" ht="12" customHeight="1">
      <c r="A78" s="750"/>
      <c r="B78" s="768"/>
      <c r="C78" s="768"/>
      <c r="D78" s="768"/>
      <c r="E78" s="768"/>
      <c r="F78" s="768"/>
      <c r="G78" s="768"/>
      <c r="H78" s="768"/>
      <c r="I78" s="768"/>
      <c r="J78" s="768"/>
      <c r="K78" s="768"/>
      <c r="L78" s="768"/>
      <c r="M78" s="768"/>
      <c r="N78" s="768"/>
      <c r="O78" s="768"/>
      <c r="P78" s="768"/>
      <c r="Q78" s="768"/>
      <c r="R78" s="768"/>
      <c r="S78" s="768"/>
      <c r="T78" s="768"/>
      <c r="U78" s="768"/>
      <c r="V78" s="768"/>
      <c r="W78" s="768"/>
      <c r="X78" s="768"/>
      <c r="Y78" s="768"/>
      <c r="Z78" s="768"/>
      <c r="AA78" s="768"/>
      <c r="AB78" s="768"/>
      <c r="AC78" s="768"/>
      <c r="AD78" s="768"/>
      <c r="AE78" s="768"/>
      <c r="AF78" s="769"/>
      <c r="AG78" s="774"/>
      <c r="AH78" s="774"/>
      <c r="AI78" s="774"/>
    </row>
    <row r="79" spans="1:35" s="778" customFormat="1" ht="12" customHeight="1">
      <c r="A79" s="799" t="s">
        <v>353</v>
      </c>
      <c r="B79" s="786">
        <v>0.118093625563369</v>
      </c>
      <c r="C79" s="786">
        <v>0.12934063752178501</v>
      </c>
      <c r="D79" s="786">
        <v>0.283167787207174</v>
      </c>
      <c r="E79" s="786">
        <v>0.46828596931122202</v>
      </c>
      <c r="F79" s="786">
        <v>1.7923297176503401</v>
      </c>
      <c r="G79" s="786">
        <v>3.5291251244193398</v>
      </c>
      <c r="H79" s="786">
        <v>5.0438893800254103</v>
      </c>
      <c r="I79" s="786">
        <v>6.3910623346634301</v>
      </c>
      <c r="J79" s="786">
        <v>5.8644321380575803</v>
      </c>
      <c r="K79" s="786">
        <v>6.9683203470324004</v>
      </c>
      <c r="L79" s="786">
        <v>12.039469311300801</v>
      </c>
      <c r="M79" s="786">
        <v>15.5915208253796</v>
      </c>
      <c r="N79" s="786">
        <v>19.894903080166198</v>
      </c>
      <c r="O79" s="786">
        <v>23.765320253287602</v>
      </c>
      <c r="P79" s="786">
        <v>36.302966440340001</v>
      </c>
      <c r="Q79" s="786">
        <v>56.781964350494697</v>
      </c>
      <c r="R79" s="786">
        <v>94.268678688084705</v>
      </c>
      <c r="S79" s="786">
        <v>151.41817280493001</v>
      </c>
      <c r="T79" s="786">
        <v>222.289703284892</v>
      </c>
      <c r="U79" s="786">
        <v>259.78321829611798</v>
      </c>
      <c r="V79" s="786">
        <v>299.74566144644098</v>
      </c>
      <c r="W79" s="786">
        <v>375.18308343693298</v>
      </c>
      <c r="X79" s="786">
        <v>408.75012251038299</v>
      </c>
      <c r="Y79" s="786">
        <v>458.787497679512</v>
      </c>
      <c r="Z79" s="786">
        <v>522.55343022449495</v>
      </c>
      <c r="AA79" s="786">
        <v>478.29583013230598</v>
      </c>
      <c r="AB79" s="786">
        <v>531.86649866672997</v>
      </c>
      <c r="AC79" s="786">
        <v>574.73604236421704</v>
      </c>
      <c r="AD79" s="786">
        <v>669.60089569931597</v>
      </c>
      <c r="AE79" s="786">
        <v>722.68437658473795</v>
      </c>
      <c r="AF79" s="786">
        <v>716.05266861670395</v>
      </c>
      <c r="AG79" s="787">
        <v>-9.1764927856525808E-3</v>
      </c>
      <c r="AH79" s="787">
        <v>0.107729591169687</v>
      </c>
      <c r="AI79" s="787">
        <v>1</v>
      </c>
    </row>
    <row r="80" spans="1:35" s="778" customFormat="1" ht="12" customHeight="1">
      <c r="A80" s="782" t="s">
        <v>354</v>
      </c>
      <c r="B80" s="772">
        <v>0.118093625563369</v>
      </c>
      <c r="C80" s="772">
        <v>0.12934063752178501</v>
      </c>
      <c r="D80" s="772">
        <v>0.283167787207174</v>
      </c>
      <c r="E80" s="772">
        <v>0.46828596931122202</v>
      </c>
      <c r="F80" s="772">
        <v>1.7923297176503401</v>
      </c>
      <c r="G80" s="772">
        <v>3.5291251244193398</v>
      </c>
      <c r="H80" s="772">
        <v>5.0438893800254103</v>
      </c>
      <c r="I80" s="772">
        <v>6.3910623346634301</v>
      </c>
      <c r="J80" s="772">
        <v>5.8644321380575803</v>
      </c>
      <c r="K80" s="772">
        <v>6.9683203470324004</v>
      </c>
      <c r="L80" s="772">
        <v>11.953947111009199</v>
      </c>
      <c r="M80" s="772">
        <v>15.334954224504701</v>
      </c>
      <c r="N80" s="772">
        <v>19.467292078707999</v>
      </c>
      <c r="O80" s="772">
        <v>23.33752180163</v>
      </c>
      <c r="P80" s="772">
        <v>35.787963858187197</v>
      </c>
      <c r="Q80" s="772">
        <v>53.556373150796801</v>
      </c>
      <c r="R80" s="772">
        <v>84.786683832968706</v>
      </c>
      <c r="S80" s="772">
        <v>126.880139042682</v>
      </c>
      <c r="T80" s="772">
        <v>162.13139586465701</v>
      </c>
      <c r="U80" s="772">
        <v>186.00865825330101</v>
      </c>
      <c r="V80" s="772">
        <v>200.636156725923</v>
      </c>
      <c r="W80" s="772">
        <v>227.49187486631001</v>
      </c>
      <c r="X80" s="772">
        <v>242.17212003964499</v>
      </c>
      <c r="Y80" s="772">
        <v>274.40881401591298</v>
      </c>
      <c r="Z80" s="772">
        <v>295.94360063879498</v>
      </c>
      <c r="AA80" s="772">
        <v>293.72138309808901</v>
      </c>
      <c r="AB80" s="772">
        <v>306.59168665330799</v>
      </c>
      <c r="AC80" s="772">
        <v>336.77903553253799</v>
      </c>
      <c r="AD80" s="772">
        <v>374.626352836298</v>
      </c>
      <c r="AE80" s="772">
        <v>373.24079025808402</v>
      </c>
      <c r="AF80" s="773">
        <v>366.75838611841903</v>
      </c>
      <c r="AG80" s="774">
        <v>-1.7367887725193199E-2</v>
      </c>
      <c r="AH80" s="774">
        <v>7.2125421987670094E-2</v>
      </c>
      <c r="AI80" s="774">
        <v>0.51219470604995598</v>
      </c>
    </row>
    <row r="81" spans="1:35" s="778" customFormat="1" ht="12" customHeight="1">
      <c r="A81" s="792" t="s">
        <v>924</v>
      </c>
      <c r="B81" s="772">
        <v>0</v>
      </c>
      <c r="C81" s="772">
        <v>0</v>
      </c>
      <c r="D81" s="772">
        <v>0</v>
      </c>
      <c r="E81" s="772">
        <v>0</v>
      </c>
      <c r="F81" s="772">
        <v>0</v>
      </c>
      <c r="G81" s="772">
        <v>0</v>
      </c>
      <c r="H81" s="772">
        <v>0</v>
      </c>
      <c r="I81" s="772">
        <v>0</v>
      </c>
      <c r="J81" s="772">
        <v>0</v>
      </c>
      <c r="K81" s="772">
        <v>0</v>
      </c>
      <c r="L81" s="772">
        <v>8.5522200291646894E-2</v>
      </c>
      <c r="M81" s="772">
        <v>0.25656660087494099</v>
      </c>
      <c r="N81" s="772">
        <v>0.427611001458234</v>
      </c>
      <c r="O81" s="772">
        <v>0.42779845165754199</v>
      </c>
      <c r="P81" s="772">
        <v>0.51500258215280603</v>
      </c>
      <c r="Q81" s="772">
        <v>3.2255911996979201</v>
      </c>
      <c r="R81" s="772">
        <v>9.4819948551160493</v>
      </c>
      <c r="S81" s="772">
        <v>24.5380337622483</v>
      </c>
      <c r="T81" s="772">
        <v>60.158307420235197</v>
      </c>
      <c r="U81" s="772">
        <v>73.774560042817598</v>
      </c>
      <c r="V81" s="772">
        <v>99.109504720517094</v>
      </c>
      <c r="W81" s="772">
        <v>147.69120857062299</v>
      </c>
      <c r="X81" s="772">
        <v>166.578002470738</v>
      </c>
      <c r="Y81" s="772">
        <v>184.37868366359999</v>
      </c>
      <c r="Z81" s="772">
        <v>226.6098295857</v>
      </c>
      <c r="AA81" s="772">
        <v>184.574447034217</v>
      </c>
      <c r="AB81" s="772">
        <v>225.27481201342201</v>
      </c>
      <c r="AC81" s="772">
        <v>237.957006831679</v>
      </c>
      <c r="AD81" s="772">
        <v>294.97454286301797</v>
      </c>
      <c r="AE81" s="772">
        <v>349.44358632665399</v>
      </c>
      <c r="AF81" s="773">
        <v>349.29428249828499</v>
      </c>
      <c r="AG81" s="774">
        <v>-4.2726160734152301E-4</v>
      </c>
      <c r="AH81" s="774">
        <v>0.16828027592245001</v>
      </c>
      <c r="AI81" s="774">
        <v>0.48780529395004402</v>
      </c>
    </row>
    <row r="82" spans="1:35" s="778" customFormat="1" ht="12" customHeight="1">
      <c r="A82" s="800" t="s">
        <v>925</v>
      </c>
      <c r="B82" s="794">
        <v>0.118093625563369</v>
      </c>
      <c r="C82" s="794">
        <v>0.12934063752178501</v>
      </c>
      <c r="D82" s="794">
        <v>0.283167787207174</v>
      </c>
      <c r="E82" s="794">
        <v>0.46828596931122202</v>
      </c>
      <c r="F82" s="794">
        <v>1.7923297176503401</v>
      </c>
      <c r="G82" s="794">
        <v>3.5291251244193398</v>
      </c>
      <c r="H82" s="794">
        <v>5.0438893800254103</v>
      </c>
      <c r="I82" s="794">
        <v>6.3637832371625098</v>
      </c>
      <c r="J82" s="794">
        <v>5.8399089515413598</v>
      </c>
      <c r="K82" s="794">
        <v>6.9452856471977498</v>
      </c>
      <c r="L82" s="794">
        <v>11.927124674425199</v>
      </c>
      <c r="M82" s="794">
        <v>14.827945200948999</v>
      </c>
      <c r="N82" s="794">
        <v>18.787852232275199</v>
      </c>
      <c r="O82" s="794">
        <v>22.312322970605798</v>
      </c>
      <c r="P82" s="794">
        <v>33.755969871862</v>
      </c>
      <c r="Q82" s="794">
        <v>47.798553281304699</v>
      </c>
      <c r="R82" s="794">
        <v>64.242845482488406</v>
      </c>
      <c r="S82" s="794">
        <v>88.892995169987501</v>
      </c>
      <c r="T82" s="794">
        <v>114.394740348754</v>
      </c>
      <c r="U82" s="794">
        <v>144.76597169707699</v>
      </c>
      <c r="V82" s="794">
        <v>165.426777655732</v>
      </c>
      <c r="W82" s="794">
        <v>155.60255729133701</v>
      </c>
      <c r="X82" s="794">
        <v>165.62908555447899</v>
      </c>
      <c r="Y82" s="794">
        <v>177.15548220863701</v>
      </c>
      <c r="Z82" s="794">
        <v>201.37087795618501</v>
      </c>
      <c r="AA82" s="794">
        <v>199.49166920704101</v>
      </c>
      <c r="AB82" s="794">
        <v>191.92733612593599</v>
      </c>
      <c r="AC82" s="794">
        <v>218.981804874581</v>
      </c>
      <c r="AD82" s="794">
        <v>236.053059836263</v>
      </c>
      <c r="AE82" s="794">
        <v>243.16220715646901</v>
      </c>
      <c r="AF82" s="776">
        <v>232.65547202114701</v>
      </c>
      <c r="AG82" s="801">
        <v>-4.3208750480540299E-2</v>
      </c>
      <c r="AH82" s="801">
        <v>5.32293639590629E-2</v>
      </c>
      <c r="AI82" s="801">
        <v>0.32491390957399702</v>
      </c>
    </row>
    <row r="83" spans="1:35" s="778" customFormat="1" ht="12" customHeight="1">
      <c r="A83" s="792"/>
      <c r="B83" s="802"/>
      <c r="C83" s="802"/>
      <c r="D83" s="802"/>
      <c r="E83" s="802"/>
      <c r="F83" s="802"/>
      <c r="G83" s="802"/>
      <c r="H83" s="802"/>
      <c r="I83" s="802"/>
      <c r="J83" s="802"/>
      <c r="K83" s="802"/>
      <c r="L83" s="802"/>
      <c r="M83" s="802"/>
      <c r="N83" s="802"/>
      <c r="O83" s="802"/>
      <c r="P83" s="802"/>
      <c r="Q83" s="802"/>
      <c r="R83" s="802"/>
      <c r="S83" s="802"/>
      <c r="T83" s="802"/>
      <c r="U83" s="802"/>
      <c r="V83" s="802"/>
      <c r="W83" s="802"/>
      <c r="X83" s="802"/>
      <c r="Y83" s="802"/>
      <c r="Z83" s="802"/>
      <c r="AA83" s="802"/>
      <c r="AB83" s="802"/>
      <c r="AC83" s="802"/>
      <c r="AD83" s="802"/>
      <c r="AE83" s="802"/>
      <c r="AF83" s="803"/>
      <c r="AG83" s="780"/>
      <c r="AH83" s="780"/>
      <c r="AI83" s="804"/>
    </row>
    <row r="84" spans="1:35" s="778" customFormat="1" ht="12" customHeight="1">
      <c r="A84" s="792" t="s">
        <v>930</v>
      </c>
      <c r="B84" s="802"/>
      <c r="C84" s="802"/>
      <c r="D84" s="802"/>
      <c r="E84" s="802"/>
      <c r="F84" s="802"/>
      <c r="G84" s="802"/>
      <c r="H84" s="802"/>
      <c r="I84" s="802"/>
      <c r="J84" s="802"/>
      <c r="K84" s="802"/>
      <c r="L84" s="802"/>
      <c r="M84" s="802"/>
      <c r="N84" s="802"/>
      <c r="O84" s="802"/>
      <c r="P84" s="802"/>
      <c r="Q84" s="802"/>
      <c r="R84" s="802"/>
      <c r="S84" s="802"/>
      <c r="T84" s="802"/>
      <c r="U84" s="802"/>
      <c r="V84" s="802"/>
      <c r="W84" s="802"/>
      <c r="X84" s="802"/>
      <c r="Y84" s="802"/>
      <c r="Z84" s="802"/>
      <c r="AA84" s="802"/>
      <c r="AB84" s="802"/>
      <c r="AC84" s="802"/>
      <c r="AD84" s="802"/>
      <c r="AE84" s="802"/>
      <c r="AF84" s="803"/>
      <c r="AG84" s="780"/>
      <c r="AH84" s="780"/>
      <c r="AI84" s="804"/>
    </row>
    <row r="85" spans="1:35" s="778" customFormat="1" ht="12" customHeight="1">
      <c r="A85" s="752" t="s">
        <v>931</v>
      </c>
      <c r="B85" s="802"/>
      <c r="C85" s="802"/>
      <c r="D85" s="802"/>
      <c r="E85" s="802"/>
      <c r="F85" s="802"/>
      <c r="G85" s="802"/>
      <c r="H85" s="802"/>
      <c r="I85" s="802"/>
      <c r="J85" s="802"/>
      <c r="K85" s="802"/>
      <c r="L85" s="802"/>
      <c r="M85" s="802"/>
      <c r="N85" s="802"/>
      <c r="O85" s="802"/>
      <c r="P85" s="802"/>
      <c r="Q85" s="802"/>
      <c r="R85" s="802"/>
      <c r="S85" s="802"/>
      <c r="T85" s="802"/>
      <c r="U85" s="802"/>
      <c r="V85" s="802"/>
      <c r="W85" s="802"/>
      <c r="X85" s="802"/>
      <c r="Y85" s="802"/>
      <c r="Z85" s="802"/>
      <c r="AA85" s="802"/>
      <c r="AB85" s="802"/>
      <c r="AC85" s="802"/>
      <c r="AD85" s="802"/>
      <c r="AE85" s="802"/>
      <c r="AF85" s="803"/>
      <c r="AG85" s="780"/>
      <c r="AH85" s="780"/>
      <c r="AI85" s="780"/>
    </row>
    <row r="86" spans="1:35" s="750" customFormat="1" ht="11.5" customHeight="1">
      <c r="A86" s="750" t="s">
        <v>932</v>
      </c>
      <c r="B86" s="805"/>
      <c r="C86" s="806"/>
      <c r="D86" s="806"/>
      <c r="E86" s="806"/>
      <c r="F86" s="806"/>
      <c r="G86" s="806"/>
      <c r="H86" s="806"/>
      <c r="I86" s="806"/>
      <c r="J86" s="806"/>
      <c r="K86" s="806"/>
      <c r="L86" s="807"/>
      <c r="M86" s="808"/>
      <c r="N86" s="808"/>
      <c r="AF86" s="762"/>
    </row>
    <row r="87" spans="1:35" s="750" customFormat="1" ht="12" customHeight="1">
      <c r="A87" s="809" t="s">
        <v>933</v>
      </c>
      <c r="L87" s="810"/>
      <c r="AF87" s="762"/>
    </row>
    <row r="88" spans="1:35" s="750" customFormat="1" ht="12" customHeight="1">
      <c r="A88" s="811" t="s">
        <v>496</v>
      </c>
      <c r="AF88" s="762"/>
    </row>
    <row r="89" spans="1:35" s="750" customFormat="1" ht="12" customHeight="1">
      <c r="A89" s="762" t="s">
        <v>934</v>
      </c>
      <c r="AF89" s="762"/>
    </row>
  </sheetData>
  <mergeCells count="1">
    <mergeCell ref="AG2:AH2"/>
  </mergeCells>
  <conditionalFormatting sqref="AG5:AI85">
    <cfRule type="cellIs" dxfId="105" priority="2" operator="greaterThanOrEqual">
      <formula>0</formula>
    </cfRule>
    <cfRule type="cellIs" dxfId="104" priority="3" operator="lessThan">
      <formula>0</formula>
    </cfRule>
  </conditionalFormatting>
  <conditionalFormatting sqref="AG4:AI85">
    <cfRule type="cellIs" dxfId="103" priority="4" operator="lessThanOrEqual">
      <formula>0</formula>
    </cfRule>
    <cfRule type="cellIs" dxfId="102" priority="5" operator="greaterThan">
      <formula>0</formula>
    </cfRule>
  </conditionalFormatting>
  <hyperlinks>
    <hyperlink ref="L1" location="Contents!A1" display="Contents" xr:uid="{00000000-0004-0000-4200-000000000000}"/>
    <hyperlink ref="AK1" location="Contents!A1" display="Contents" xr:uid="{00000000-0004-0000-4200-000001000000}"/>
  </hyperlinks>
  <pageMargins left="0.7" right="0.7" top="0.75" bottom="0.75" header="0.51180555555555496" footer="0.51180555555555496"/>
  <pageSetup paperSize="9" firstPageNumber="0"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MJ90"/>
  <sheetViews>
    <sheetView showGridLines="0" showRowColHeaders="0" zoomScaleNormal="100" workbookViewId="0">
      <pane xSplit="1" ySplit="3" topLeftCell="U79" activePane="bottomRight" state="frozen"/>
      <selection pane="topRight" activeCell="U1" sqref="U1"/>
      <selection pane="bottomLeft" activeCell="A79" sqref="A79"/>
      <selection pane="bottomRight" activeCell="AK1" sqref="AK1"/>
    </sheetView>
  </sheetViews>
  <sheetFormatPr defaultColWidth="9.21875" defaultRowHeight="14.5"/>
  <cols>
    <col min="1" max="1" width="47.21875" style="812" customWidth="1"/>
    <col min="2" max="23" width="9.21875" style="812"/>
    <col min="24" max="31" width="9.44140625" style="812" customWidth="1"/>
    <col min="32" max="32" width="9.44140625" style="813" customWidth="1"/>
    <col min="33" max="34" width="9.77734375" style="812" customWidth="1"/>
    <col min="35" max="35" width="9.44140625" style="812" customWidth="1"/>
    <col min="36" max="1024" width="9.21875" style="812"/>
  </cols>
  <sheetData>
    <row r="1" spans="1:37" s="819" customFormat="1" ht="12" customHeight="1">
      <c r="A1" s="745" t="s">
        <v>922</v>
      </c>
      <c r="B1" s="746"/>
      <c r="C1" s="746"/>
      <c r="D1" s="747"/>
      <c r="E1" s="746"/>
      <c r="F1" s="746"/>
      <c r="G1" s="748"/>
      <c r="H1" s="748"/>
      <c r="I1" s="748"/>
      <c r="J1" s="748"/>
      <c r="K1" s="748"/>
      <c r="L1" s="749" t="s">
        <v>88</v>
      </c>
      <c r="M1" s="748"/>
      <c r="N1" s="748"/>
      <c r="O1" s="814"/>
      <c r="P1" s="814"/>
      <c r="Q1" s="814"/>
      <c r="R1" s="814"/>
      <c r="S1" s="814"/>
      <c r="T1" s="814"/>
      <c r="U1" s="814"/>
      <c r="V1" s="814"/>
      <c r="W1" s="815"/>
      <c r="X1" s="815"/>
      <c r="Y1" s="815"/>
      <c r="Z1" s="816"/>
      <c r="AA1" s="816"/>
      <c r="AB1" s="816"/>
      <c r="AC1" s="816"/>
      <c r="AD1" s="816"/>
      <c r="AE1" s="816"/>
      <c r="AF1" s="817"/>
      <c r="AG1" s="816"/>
      <c r="AH1" s="816"/>
      <c r="AI1" s="818"/>
      <c r="AK1" s="749" t="s">
        <v>88</v>
      </c>
    </row>
    <row r="2" spans="1:37" s="819" customFormat="1" ht="12" customHeight="1">
      <c r="A2" s="820"/>
      <c r="B2" s="746"/>
      <c r="C2" s="746"/>
      <c r="D2" s="746"/>
      <c r="E2" s="746"/>
      <c r="F2" s="746"/>
      <c r="G2" s="748"/>
      <c r="H2" s="748"/>
      <c r="I2" s="748"/>
      <c r="J2" s="748"/>
      <c r="K2" s="748"/>
      <c r="L2" s="757"/>
      <c r="M2" s="748"/>
      <c r="N2" s="748"/>
      <c r="O2" s="814"/>
      <c r="P2" s="814"/>
      <c r="Q2" s="814"/>
      <c r="R2" s="814"/>
      <c r="S2" s="814"/>
      <c r="T2" s="814"/>
      <c r="U2" s="814"/>
      <c r="V2" s="814"/>
      <c r="W2" s="821"/>
      <c r="X2" s="815"/>
      <c r="Y2" s="815"/>
      <c r="Z2" s="816"/>
      <c r="AA2" s="816"/>
      <c r="AB2" s="816"/>
      <c r="AC2" s="816"/>
      <c r="AD2" s="816"/>
      <c r="AE2" s="816"/>
      <c r="AF2" s="817"/>
      <c r="AG2" s="2" t="s">
        <v>251</v>
      </c>
      <c r="AH2" s="2"/>
      <c r="AI2" s="818" t="s">
        <v>252</v>
      </c>
    </row>
    <row r="3" spans="1:37" s="819" customFormat="1" ht="12" customHeight="1">
      <c r="A3" s="822" t="s">
        <v>935</v>
      </c>
      <c r="B3" s="760">
        <v>1990</v>
      </c>
      <c r="C3" s="760">
        <v>1991</v>
      </c>
      <c r="D3" s="760">
        <v>1992</v>
      </c>
      <c r="E3" s="760">
        <v>1993</v>
      </c>
      <c r="F3" s="760">
        <v>1994</v>
      </c>
      <c r="G3" s="761">
        <v>1995</v>
      </c>
      <c r="H3" s="761">
        <v>1996</v>
      </c>
      <c r="I3" s="761">
        <v>1997</v>
      </c>
      <c r="J3" s="761">
        <v>1998</v>
      </c>
      <c r="K3" s="761">
        <v>1999</v>
      </c>
      <c r="L3" s="761">
        <v>2000</v>
      </c>
      <c r="M3" s="748">
        <v>2001</v>
      </c>
      <c r="N3" s="748">
        <v>2002</v>
      </c>
      <c r="O3" s="748">
        <v>2003</v>
      </c>
      <c r="P3" s="748">
        <v>2004</v>
      </c>
      <c r="Q3" s="748">
        <v>2005</v>
      </c>
      <c r="R3" s="748">
        <v>2006</v>
      </c>
      <c r="S3" s="748">
        <v>2007</v>
      </c>
      <c r="T3" s="748">
        <v>2008</v>
      </c>
      <c r="U3" s="748">
        <v>2009</v>
      </c>
      <c r="V3" s="748">
        <v>2010</v>
      </c>
      <c r="W3" s="815">
        <v>2011</v>
      </c>
      <c r="X3" s="815">
        <v>2012</v>
      </c>
      <c r="Y3" s="821">
        <v>2013</v>
      </c>
      <c r="Z3" s="814">
        <v>2014</v>
      </c>
      <c r="AA3" s="814">
        <v>2015</v>
      </c>
      <c r="AB3" s="814">
        <v>2016</v>
      </c>
      <c r="AC3" s="814">
        <v>2017</v>
      </c>
      <c r="AD3" s="814">
        <v>2018</v>
      </c>
      <c r="AE3" s="814">
        <v>2019</v>
      </c>
      <c r="AF3" s="823">
        <v>2020</v>
      </c>
      <c r="AG3" s="818">
        <v>2020</v>
      </c>
      <c r="AH3" s="818" t="s">
        <v>254</v>
      </c>
      <c r="AI3" s="818">
        <v>2020</v>
      </c>
    </row>
    <row r="4" spans="1:37" s="819" customFormat="1" ht="12" customHeight="1">
      <c r="A4" s="824"/>
      <c r="B4" s="763"/>
      <c r="C4" s="763"/>
      <c r="D4" s="763"/>
      <c r="E4" s="763"/>
      <c r="F4" s="763"/>
      <c r="G4" s="764"/>
      <c r="H4" s="764"/>
      <c r="I4" s="764"/>
      <c r="J4" s="764"/>
      <c r="K4" s="764"/>
      <c r="L4" s="764"/>
      <c r="M4" s="765"/>
      <c r="N4" s="765"/>
      <c r="O4" s="765"/>
      <c r="P4" s="765"/>
      <c r="Q4" s="765"/>
      <c r="R4" s="765"/>
      <c r="S4" s="765"/>
      <c r="T4" s="765"/>
      <c r="U4" s="765"/>
      <c r="V4" s="765"/>
      <c r="W4" s="825"/>
      <c r="X4" s="825"/>
      <c r="Y4" s="826"/>
      <c r="Z4" s="827"/>
      <c r="AA4" s="827"/>
      <c r="AB4" s="827"/>
      <c r="AC4" s="827"/>
      <c r="AD4" s="827"/>
      <c r="AE4" s="827"/>
      <c r="AF4" s="828"/>
      <c r="AG4" s="829"/>
      <c r="AH4" s="829"/>
      <c r="AI4" s="829"/>
    </row>
    <row r="5" spans="1:37" s="814" customFormat="1" ht="12" customHeight="1">
      <c r="A5" s="771" t="s">
        <v>255</v>
      </c>
      <c r="B5" s="830">
        <v>0</v>
      </c>
      <c r="C5" s="830">
        <v>0</v>
      </c>
      <c r="D5" s="830">
        <v>0</v>
      </c>
      <c r="E5" s="830">
        <v>0</v>
      </c>
      <c r="F5" s="830">
        <v>0</v>
      </c>
      <c r="G5" s="830">
        <v>0</v>
      </c>
      <c r="H5" s="830">
        <v>0</v>
      </c>
      <c r="I5" s="830">
        <v>0</v>
      </c>
      <c r="J5" s="830">
        <v>0</v>
      </c>
      <c r="K5" s="830">
        <v>2.0807036860939401</v>
      </c>
      <c r="L5" s="830">
        <v>4.5409974725357198</v>
      </c>
      <c r="M5" s="830">
        <v>4.7733790445684603</v>
      </c>
      <c r="N5" s="830">
        <v>4.8957733790445701</v>
      </c>
      <c r="O5" s="830">
        <v>4.8957733790445701</v>
      </c>
      <c r="P5" s="830">
        <v>4.9091864567953802</v>
      </c>
      <c r="Q5" s="830">
        <v>5.3853507169490298</v>
      </c>
      <c r="R5" s="830">
        <v>6.9071149482105003</v>
      </c>
      <c r="S5" s="830">
        <v>20.1599480764473</v>
      </c>
      <c r="T5" s="830">
        <v>21.630864270575501</v>
      </c>
      <c r="U5" s="830">
        <v>31.424675028674901</v>
      </c>
      <c r="V5" s="830">
        <v>33.672948533800003</v>
      </c>
      <c r="W5" s="830">
        <v>39.740425852800001</v>
      </c>
      <c r="X5" s="830">
        <v>38.987472393799997</v>
      </c>
      <c r="Y5" s="830">
        <v>41.319415151800001</v>
      </c>
      <c r="Z5" s="830">
        <v>48.379036957399997</v>
      </c>
      <c r="AA5" s="830">
        <v>46.216344745800001</v>
      </c>
      <c r="AB5" s="830">
        <v>49.998800000000003</v>
      </c>
      <c r="AC5" s="830">
        <v>49.68</v>
      </c>
      <c r="AD5" s="830">
        <v>50.108800000000002</v>
      </c>
      <c r="AE5" s="830">
        <v>53.268863312000001</v>
      </c>
      <c r="AF5" s="831">
        <v>47.990790080349001</v>
      </c>
      <c r="AG5" s="832">
        <v>-0.101545166774775</v>
      </c>
      <c r="AH5" s="832">
        <v>5.4193328497581301E-2</v>
      </c>
      <c r="AI5" s="832">
        <v>1.27811444302627E-2</v>
      </c>
    </row>
    <row r="6" spans="1:37" s="814" customFormat="1" ht="12" customHeight="1">
      <c r="A6" s="771" t="s">
        <v>256</v>
      </c>
      <c r="B6" s="830">
        <v>0</v>
      </c>
      <c r="C6" s="830">
        <v>0</v>
      </c>
      <c r="D6" s="830">
        <v>0</v>
      </c>
      <c r="E6" s="830">
        <v>0</v>
      </c>
      <c r="F6" s="830">
        <v>0</v>
      </c>
      <c r="G6" s="830">
        <v>0</v>
      </c>
      <c r="H6" s="830">
        <v>0</v>
      </c>
      <c r="I6" s="830">
        <v>0</v>
      </c>
      <c r="J6" s="830">
        <v>0</v>
      </c>
      <c r="K6" s="830">
        <v>0</v>
      </c>
      <c r="L6" s="830">
        <v>0</v>
      </c>
      <c r="M6" s="830">
        <v>0</v>
      </c>
      <c r="N6" s="830">
        <v>0</v>
      </c>
      <c r="O6" s="830">
        <v>0</v>
      </c>
      <c r="P6" s="830">
        <v>0</v>
      </c>
      <c r="Q6" s="830">
        <v>0</v>
      </c>
      <c r="R6" s="830">
        <v>0</v>
      </c>
      <c r="S6" s="830">
        <v>0</v>
      </c>
      <c r="T6" s="830">
        <v>0</v>
      </c>
      <c r="U6" s="830">
        <v>0</v>
      </c>
      <c r="V6" s="830">
        <v>0</v>
      </c>
      <c r="W6" s="830">
        <v>0</v>
      </c>
      <c r="X6" s="830">
        <v>0</v>
      </c>
      <c r="Y6" s="830">
        <v>0</v>
      </c>
      <c r="Z6" s="830">
        <v>0</v>
      </c>
      <c r="AA6" s="830">
        <v>0</v>
      </c>
      <c r="AB6" s="830">
        <v>0</v>
      </c>
      <c r="AC6" s="830">
        <v>0</v>
      </c>
      <c r="AD6" s="830">
        <v>0</v>
      </c>
      <c r="AE6" s="830">
        <v>0</v>
      </c>
      <c r="AF6" s="831">
        <v>0</v>
      </c>
      <c r="AG6" s="832">
        <v>0</v>
      </c>
      <c r="AH6" s="832">
        <v>0</v>
      </c>
      <c r="AI6" s="832">
        <v>0</v>
      </c>
    </row>
    <row r="7" spans="1:37" s="814" customFormat="1" ht="12" customHeight="1">
      <c r="A7" s="771" t="s">
        <v>92</v>
      </c>
      <c r="B7" s="830">
        <v>60.237869343434298</v>
      </c>
      <c r="C7" s="830">
        <v>69.799435959595996</v>
      </c>
      <c r="D7" s="830">
        <v>79.361002575757595</v>
      </c>
      <c r="E7" s="830">
        <v>93.001414141414202</v>
      </c>
      <c r="F7" s="830">
        <v>103.846616161616</v>
      </c>
      <c r="G7" s="830">
        <v>109.38257575757601</v>
      </c>
      <c r="H7" s="830">
        <v>78.430606060606095</v>
      </c>
      <c r="I7" s="830">
        <v>103.79585858585899</v>
      </c>
      <c r="J7" s="830">
        <v>113.199545454545</v>
      </c>
      <c r="K7" s="830">
        <v>118.03166666666699</v>
      </c>
      <c r="L7" s="830">
        <v>130.70752525252499</v>
      </c>
      <c r="M7" s="830">
        <v>143.28463106696401</v>
      </c>
      <c r="N7" s="830">
        <v>173.73322433750499</v>
      </c>
      <c r="O7" s="830">
        <v>227.71622510172401</v>
      </c>
      <c r="P7" s="830">
        <v>277.773844056634</v>
      </c>
      <c r="Q7" s="830">
        <v>325.87739543847198</v>
      </c>
      <c r="R7" s="830">
        <v>424.72589630005899</v>
      </c>
      <c r="S7" s="830">
        <v>586.43799170311502</v>
      </c>
      <c r="T7" s="830">
        <v>834.50436248116102</v>
      </c>
      <c r="U7" s="830">
        <v>945.51755604679795</v>
      </c>
      <c r="V7" s="830">
        <v>1114.2011304893099</v>
      </c>
      <c r="W7" s="830">
        <v>1242.7973381730501</v>
      </c>
      <c r="X7" s="830">
        <v>1188.39159447971</v>
      </c>
      <c r="Y7" s="830">
        <v>1240.3620842846699</v>
      </c>
      <c r="Z7" s="830">
        <v>1312.5174898292501</v>
      </c>
      <c r="AA7" s="830">
        <v>1350.40766288396</v>
      </c>
      <c r="AB7" s="830">
        <v>1437.2425332032701</v>
      </c>
      <c r="AC7" s="830">
        <v>1482.9019496744199</v>
      </c>
      <c r="AD7" s="830">
        <v>1527.9842411243401</v>
      </c>
      <c r="AE7" s="830">
        <v>1486.15724723935</v>
      </c>
      <c r="AF7" s="831">
        <v>1347.3296879710599</v>
      </c>
      <c r="AG7" s="832">
        <v>-9.5890786919532497E-2</v>
      </c>
      <c r="AH7" s="832">
        <v>4.6259746353045403E-2</v>
      </c>
      <c r="AI7" s="832">
        <v>0.35882750228340599</v>
      </c>
    </row>
    <row r="8" spans="1:37" s="835" customFormat="1" ht="12" customHeight="1">
      <c r="A8" s="775" t="s">
        <v>257</v>
      </c>
      <c r="B8" s="833">
        <v>60.237869343434298</v>
      </c>
      <c r="C8" s="833">
        <v>69.799435959595996</v>
      </c>
      <c r="D8" s="833">
        <v>79.361002575757595</v>
      </c>
      <c r="E8" s="833">
        <v>93.001414141414202</v>
      </c>
      <c r="F8" s="833">
        <v>103.846616161616</v>
      </c>
      <c r="G8" s="833">
        <v>109.38257575757601</v>
      </c>
      <c r="H8" s="833">
        <v>78.430606060606095</v>
      </c>
      <c r="I8" s="833">
        <v>103.79585858585899</v>
      </c>
      <c r="J8" s="833">
        <v>113.199545454545</v>
      </c>
      <c r="K8" s="833">
        <v>120.112370352761</v>
      </c>
      <c r="L8" s="833">
        <v>135.24852272506101</v>
      </c>
      <c r="M8" s="833">
        <v>148.05801011153201</v>
      </c>
      <c r="N8" s="833">
        <v>178.62899771655</v>
      </c>
      <c r="O8" s="833">
        <v>232.61199848076899</v>
      </c>
      <c r="P8" s="833">
        <v>282.68303051343003</v>
      </c>
      <c r="Q8" s="833">
        <v>331.26274615542098</v>
      </c>
      <c r="R8" s="833">
        <v>431.63301124826899</v>
      </c>
      <c r="S8" s="833">
        <v>606.59793977956201</v>
      </c>
      <c r="T8" s="833">
        <v>856.13522675173704</v>
      </c>
      <c r="U8" s="833">
        <v>976.94223107547305</v>
      </c>
      <c r="V8" s="833">
        <v>1147.8740790231</v>
      </c>
      <c r="W8" s="833">
        <v>1282.53776402585</v>
      </c>
      <c r="X8" s="833">
        <v>1227.3790668735101</v>
      </c>
      <c r="Y8" s="833">
        <v>1281.6814994364699</v>
      </c>
      <c r="Z8" s="833">
        <v>1360.8965267866499</v>
      </c>
      <c r="AA8" s="833">
        <v>1396.6240076297599</v>
      </c>
      <c r="AB8" s="833">
        <v>1487.24133320327</v>
      </c>
      <c r="AC8" s="833">
        <v>1532.58194967443</v>
      </c>
      <c r="AD8" s="833">
        <v>1578.0930411243401</v>
      </c>
      <c r="AE8" s="833">
        <v>1539.4261105513499</v>
      </c>
      <c r="AF8" s="833">
        <v>1395.32047805141</v>
      </c>
      <c r="AG8" s="834">
        <v>-9.6086445798876305E-2</v>
      </c>
      <c r="AH8" s="834">
        <v>4.6523527679925201E-2</v>
      </c>
      <c r="AI8" s="834">
        <v>0.371608646713668</v>
      </c>
    </row>
    <row r="9" spans="1:37" s="835" customFormat="1" ht="12" customHeight="1">
      <c r="A9" s="779"/>
      <c r="B9" s="830"/>
      <c r="C9" s="830"/>
      <c r="D9" s="830"/>
      <c r="E9" s="830"/>
      <c r="F9" s="830"/>
      <c r="G9" s="830"/>
      <c r="H9" s="830"/>
      <c r="I9" s="830"/>
      <c r="J9" s="830"/>
      <c r="K9" s="830"/>
      <c r="L9" s="830"/>
      <c r="M9" s="830"/>
      <c r="N9" s="830"/>
      <c r="O9" s="830"/>
      <c r="P9" s="830"/>
      <c r="Q9" s="830"/>
      <c r="R9" s="830"/>
      <c r="S9" s="830"/>
      <c r="T9" s="830"/>
      <c r="U9" s="830"/>
      <c r="V9" s="830"/>
      <c r="W9" s="830"/>
      <c r="X9" s="830"/>
      <c r="Y9" s="830"/>
      <c r="Z9" s="830"/>
      <c r="AA9" s="830"/>
      <c r="AB9" s="830"/>
      <c r="AC9" s="830"/>
      <c r="AD9" s="830"/>
      <c r="AE9" s="830"/>
      <c r="AF9" s="831"/>
      <c r="AG9" s="836"/>
      <c r="AH9" s="836"/>
      <c r="AI9" s="836"/>
    </row>
    <row r="10" spans="1:37" s="835" customFormat="1" ht="12" customHeight="1">
      <c r="A10" s="781" t="s">
        <v>258</v>
      </c>
      <c r="B10" s="830">
        <v>0</v>
      </c>
      <c r="C10" s="830">
        <v>0</v>
      </c>
      <c r="D10" s="830">
        <v>0</v>
      </c>
      <c r="E10" s="830">
        <v>0</v>
      </c>
      <c r="F10" s="830">
        <v>0</v>
      </c>
      <c r="G10" s="830">
        <v>0</v>
      </c>
      <c r="H10" s="830">
        <v>0</v>
      </c>
      <c r="I10" s="830">
        <v>0</v>
      </c>
      <c r="J10" s="830">
        <v>0</v>
      </c>
      <c r="K10" s="830">
        <v>0</v>
      </c>
      <c r="L10" s="830">
        <v>0.191541725601132</v>
      </c>
      <c r="M10" s="830">
        <v>0.38203677510608203</v>
      </c>
      <c r="N10" s="830">
        <v>0.38203677510608203</v>
      </c>
      <c r="O10" s="830">
        <v>0.38203677510608203</v>
      </c>
      <c r="P10" s="830">
        <v>0.383083451202263</v>
      </c>
      <c r="Q10" s="830">
        <v>0.38203677510608203</v>
      </c>
      <c r="R10" s="830">
        <v>1.2696204263283499</v>
      </c>
      <c r="S10" s="830">
        <v>7.2282888960302998</v>
      </c>
      <c r="T10" s="830">
        <v>25.604245629377001</v>
      </c>
      <c r="U10" s="830">
        <v>43.0743149807818</v>
      </c>
      <c r="V10" s="830">
        <v>71.6181992218944</v>
      </c>
      <c r="W10" s="830">
        <v>93.041335784211796</v>
      </c>
      <c r="X10" s="830">
        <v>95.409134509605096</v>
      </c>
      <c r="Y10" s="830">
        <v>85.819266386510407</v>
      </c>
      <c r="Z10" s="830">
        <v>110.103926041544</v>
      </c>
      <c r="AA10" s="830">
        <v>84.462640345304706</v>
      </c>
      <c r="AB10" s="830">
        <v>117.965823528226</v>
      </c>
      <c r="AC10" s="830">
        <v>130.434732764101</v>
      </c>
      <c r="AD10" s="830">
        <v>114.13234323633699</v>
      </c>
      <c r="AE10" s="830">
        <v>102.78010371025999</v>
      </c>
      <c r="AF10" s="831">
        <v>61.571822661537098</v>
      </c>
      <c r="AG10" s="836">
        <v>-0.402573149653844</v>
      </c>
      <c r="AH10" s="836">
        <v>9.0860125612299003E-2</v>
      </c>
      <c r="AI10" s="836">
        <v>1.6398112157646399E-2</v>
      </c>
    </row>
    <row r="11" spans="1:37" s="835" customFormat="1" ht="12" customHeight="1">
      <c r="A11" s="782" t="s">
        <v>259</v>
      </c>
      <c r="B11" s="830">
        <v>234.018975859157</v>
      </c>
      <c r="C11" s="830">
        <v>262.46888040511999</v>
      </c>
      <c r="D11" s="830">
        <v>240.474769943529</v>
      </c>
      <c r="E11" s="830">
        <v>233.27830299398701</v>
      </c>
      <c r="F11" s="830">
        <v>256.19118834763702</v>
      </c>
      <c r="G11" s="830">
        <v>261.10084910966998</v>
      </c>
      <c r="H11" s="830">
        <v>290.70667156676399</v>
      </c>
      <c r="I11" s="830">
        <v>319.52527370017998</v>
      </c>
      <c r="J11" s="830">
        <v>291.747167956407</v>
      </c>
      <c r="K11" s="830">
        <v>269.18471877301602</v>
      </c>
      <c r="L11" s="830">
        <v>222.46271261515801</v>
      </c>
      <c r="M11" s="830">
        <v>238.84007513291499</v>
      </c>
      <c r="N11" s="830">
        <v>262.11299560688701</v>
      </c>
      <c r="O11" s="830">
        <v>302.10137660623298</v>
      </c>
      <c r="P11" s="830">
        <v>304.683423936954</v>
      </c>
      <c r="Q11" s="830">
        <v>333.244259817498</v>
      </c>
      <c r="R11" s="830">
        <v>370.086600517443</v>
      </c>
      <c r="S11" s="830">
        <v>478.487404886109</v>
      </c>
      <c r="T11" s="830">
        <v>597.73960567209895</v>
      </c>
      <c r="U11" s="830">
        <v>588.59449199607104</v>
      </c>
      <c r="V11" s="830">
        <v>652.82977920363305</v>
      </c>
      <c r="W11" s="830">
        <v>561.24632557934603</v>
      </c>
      <c r="X11" s="830">
        <v>574.61172078248103</v>
      </c>
      <c r="Y11" s="830">
        <v>667.35412743564996</v>
      </c>
      <c r="Z11" s="830">
        <v>702.70538334582398</v>
      </c>
      <c r="AA11" s="830">
        <v>753.93090691395605</v>
      </c>
      <c r="AB11" s="830">
        <v>709.69573945201296</v>
      </c>
      <c r="AC11" s="830">
        <v>713.996558468079</v>
      </c>
      <c r="AD11" s="830">
        <v>857.97376693852004</v>
      </c>
      <c r="AE11" s="830">
        <v>917.645970225268</v>
      </c>
      <c r="AF11" s="831">
        <v>883.70709509715402</v>
      </c>
      <c r="AG11" s="836">
        <v>-3.9615904790622498E-2</v>
      </c>
      <c r="AH11" s="836">
        <v>4.5408186765414402E-2</v>
      </c>
      <c r="AI11" s="836">
        <v>0.23535324168604399</v>
      </c>
    </row>
    <row r="12" spans="1:37" s="835" customFormat="1" ht="12" customHeight="1">
      <c r="A12" s="782" t="s">
        <v>261</v>
      </c>
      <c r="B12" s="830">
        <v>0</v>
      </c>
      <c r="C12" s="830">
        <v>0</v>
      </c>
      <c r="D12" s="830">
        <v>0</v>
      </c>
      <c r="E12" s="830">
        <v>0</v>
      </c>
      <c r="F12" s="830">
        <v>0</v>
      </c>
      <c r="G12" s="830">
        <v>0</v>
      </c>
      <c r="H12" s="830">
        <v>0</v>
      </c>
      <c r="I12" s="830">
        <v>0</v>
      </c>
      <c r="J12" s="830">
        <v>0</v>
      </c>
      <c r="K12" s="830">
        <v>0</v>
      </c>
      <c r="L12" s="830">
        <v>0</v>
      </c>
      <c r="M12" s="830">
        <v>0</v>
      </c>
      <c r="N12" s="830">
        <v>0</v>
      </c>
      <c r="O12" s="830">
        <v>0</v>
      </c>
      <c r="P12" s="830">
        <v>0</v>
      </c>
      <c r="Q12" s="830">
        <v>0.61755050505050502</v>
      </c>
      <c r="R12" s="830">
        <v>5.6547349165528598</v>
      </c>
      <c r="S12" s="830">
        <v>6.0803257114803104</v>
      </c>
      <c r="T12" s="830">
        <v>6.2981346638835403</v>
      </c>
      <c r="U12" s="830">
        <v>13.1137200573241</v>
      </c>
      <c r="V12" s="830">
        <v>18.905149196039002</v>
      </c>
      <c r="W12" s="830">
        <v>23.898845304746899</v>
      </c>
      <c r="X12" s="830">
        <v>26.207301533290501</v>
      </c>
      <c r="Y12" s="830">
        <v>27.134253413920799</v>
      </c>
      <c r="Z12" s="830">
        <v>28.212846101766601</v>
      </c>
      <c r="AA12" s="830">
        <v>28.887114930083801</v>
      </c>
      <c r="AB12" s="830">
        <v>28.1016062594516</v>
      </c>
      <c r="AC12" s="830">
        <v>25.753388327867501</v>
      </c>
      <c r="AD12" s="830">
        <v>32.173019475255103</v>
      </c>
      <c r="AE12" s="830">
        <v>28.715493805027901</v>
      </c>
      <c r="AF12" s="831">
        <v>26.2120220572573</v>
      </c>
      <c r="AG12" s="836">
        <v>-8.9675953750245799E-2</v>
      </c>
      <c r="AH12" s="836">
        <v>8.1531164094695394E-2</v>
      </c>
      <c r="AI12" s="836">
        <v>6.9809152789967899E-3</v>
      </c>
    </row>
    <row r="13" spans="1:37" s="835" customFormat="1" ht="12" customHeight="1">
      <c r="A13" s="782" t="s">
        <v>389</v>
      </c>
      <c r="B13" s="830">
        <v>2.9046887538529398</v>
      </c>
      <c r="C13" s="830">
        <v>2.8510928957202299</v>
      </c>
      <c r="D13" s="830">
        <v>2.6968011248946202</v>
      </c>
      <c r="E13" s="830">
        <v>2.1464934359379702</v>
      </c>
      <c r="F13" s="830">
        <v>1.9785067663448599</v>
      </c>
      <c r="G13" s="830">
        <v>1.7866045754128901</v>
      </c>
      <c r="H13" s="830">
        <v>1.6726846662671899</v>
      </c>
      <c r="I13" s="830">
        <v>1.5164939924954599</v>
      </c>
      <c r="J13" s="830">
        <v>1.2484182148895</v>
      </c>
      <c r="K13" s="830">
        <v>1.42192164393052</v>
      </c>
      <c r="L13" s="830">
        <v>1.36877399628069</v>
      </c>
      <c r="M13" s="830">
        <v>1.30758280611017</v>
      </c>
      <c r="N13" s="830">
        <v>4.99986709159045</v>
      </c>
      <c r="O13" s="830">
        <v>6.3794598157233402</v>
      </c>
      <c r="P13" s="830">
        <v>6.27859331842813</v>
      </c>
      <c r="Q13" s="830">
        <v>6.5715214371248702</v>
      </c>
      <c r="R13" s="830">
        <v>12.025489343338499</v>
      </c>
      <c r="S13" s="830">
        <v>14.7618069014979</v>
      </c>
      <c r="T13" s="830">
        <v>19.572807357184701</v>
      </c>
      <c r="U13" s="830">
        <v>7.7977295079440303</v>
      </c>
      <c r="V13" s="830">
        <v>8.1097871576133205</v>
      </c>
      <c r="W13" s="830">
        <v>11.131126231304799</v>
      </c>
      <c r="X13" s="830">
        <v>11.096935947330801</v>
      </c>
      <c r="Y13" s="830">
        <v>14.4225517862843</v>
      </c>
      <c r="Z13" s="830">
        <v>16.2457803318526</v>
      </c>
      <c r="AA13" s="830">
        <v>17.383262849779101</v>
      </c>
      <c r="AB13" s="830">
        <v>21.903026527580099</v>
      </c>
      <c r="AC13" s="830">
        <v>22.002097466638698</v>
      </c>
      <c r="AD13" s="830">
        <v>24.651738014307298</v>
      </c>
      <c r="AE13" s="830">
        <v>28.235238608034201</v>
      </c>
      <c r="AF13" s="831">
        <v>27.437232337991901</v>
      </c>
      <c r="AG13" s="836">
        <v>-3.0917797360901399E-2</v>
      </c>
      <c r="AH13" s="836">
        <v>0.13731909192434499</v>
      </c>
      <c r="AI13" s="836">
        <v>7.3072193371148996E-3</v>
      </c>
    </row>
    <row r="14" spans="1:37" s="814" customFormat="1" ht="12" customHeight="1">
      <c r="A14" s="783" t="s">
        <v>268</v>
      </c>
      <c r="B14" s="833">
        <v>236.92366461301</v>
      </c>
      <c r="C14" s="833">
        <v>265.31997330083999</v>
      </c>
      <c r="D14" s="833">
        <v>243.17157106842399</v>
      </c>
      <c r="E14" s="833">
        <v>235.42479642992501</v>
      </c>
      <c r="F14" s="833">
        <v>258.16969511398202</v>
      </c>
      <c r="G14" s="833">
        <v>262.88745368508302</v>
      </c>
      <c r="H14" s="833">
        <v>292.37935623303201</v>
      </c>
      <c r="I14" s="833">
        <v>321.04176769267502</v>
      </c>
      <c r="J14" s="833">
        <v>292.995586171296</v>
      </c>
      <c r="K14" s="833">
        <v>270.60664041694702</v>
      </c>
      <c r="L14" s="833">
        <v>224.02302833703999</v>
      </c>
      <c r="M14" s="833">
        <v>240.52969471413101</v>
      </c>
      <c r="N14" s="833">
        <v>267.49489947358398</v>
      </c>
      <c r="O14" s="833">
        <v>308.86287319706298</v>
      </c>
      <c r="P14" s="833">
        <v>311.34510070658399</v>
      </c>
      <c r="Q14" s="833">
        <v>340.81536853478002</v>
      </c>
      <c r="R14" s="833">
        <v>389.03644520366299</v>
      </c>
      <c r="S14" s="833">
        <v>506.55782639511801</v>
      </c>
      <c r="T14" s="833">
        <v>649.21479332254398</v>
      </c>
      <c r="U14" s="833">
        <v>652.58025654212099</v>
      </c>
      <c r="V14" s="833">
        <v>751.46291477917998</v>
      </c>
      <c r="W14" s="833">
        <v>689.31763289960998</v>
      </c>
      <c r="X14" s="833">
        <v>707.32509277270799</v>
      </c>
      <c r="Y14" s="833">
        <v>794.73019902236501</v>
      </c>
      <c r="Z14" s="833">
        <v>857.26793582098696</v>
      </c>
      <c r="AA14" s="833">
        <v>884.663925039123</v>
      </c>
      <c r="AB14" s="833">
        <v>877.66619576726998</v>
      </c>
      <c r="AC14" s="833">
        <v>892.18677702668595</v>
      </c>
      <c r="AD14" s="833">
        <v>1028.93086766442</v>
      </c>
      <c r="AE14" s="833">
        <v>1077.37680634859</v>
      </c>
      <c r="AF14" s="833">
        <v>998.92817215393995</v>
      </c>
      <c r="AG14" s="837">
        <v>-7.5347775877551204E-2</v>
      </c>
      <c r="AH14" s="837">
        <v>5.14130646081912E-2</v>
      </c>
      <c r="AI14" s="837">
        <v>0.26603948845980202</v>
      </c>
    </row>
    <row r="15" spans="1:37" s="814" customFormat="1" ht="12" customHeight="1">
      <c r="A15" s="785"/>
      <c r="B15" s="830"/>
      <c r="C15" s="830"/>
      <c r="D15" s="830"/>
      <c r="E15" s="830"/>
      <c r="F15" s="830"/>
      <c r="G15" s="830"/>
      <c r="H15" s="830"/>
      <c r="I15" s="830"/>
      <c r="J15" s="830"/>
      <c r="K15" s="830"/>
      <c r="L15" s="830"/>
      <c r="M15" s="830"/>
      <c r="N15" s="830"/>
      <c r="O15" s="830"/>
      <c r="P15" s="830"/>
      <c r="Q15" s="830"/>
      <c r="R15" s="830"/>
      <c r="S15" s="830"/>
      <c r="T15" s="830"/>
      <c r="U15" s="830"/>
      <c r="V15" s="830"/>
      <c r="W15" s="830"/>
      <c r="X15" s="830"/>
      <c r="Y15" s="830"/>
      <c r="Z15" s="830"/>
      <c r="AA15" s="830"/>
      <c r="AB15" s="830"/>
      <c r="AC15" s="830"/>
      <c r="AD15" s="830"/>
      <c r="AE15" s="830"/>
      <c r="AF15" s="831"/>
      <c r="AG15" s="832"/>
      <c r="AH15" s="832"/>
      <c r="AI15" s="832"/>
    </row>
    <row r="16" spans="1:37" s="814" customFormat="1" ht="12" customHeight="1">
      <c r="A16" s="782" t="s">
        <v>269</v>
      </c>
      <c r="B16" s="830">
        <v>0.26376840000000001</v>
      </c>
      <c r="C16" s="830">
        <v>0.28888920000000001</v>
      </c>
      <c r="D16" s="830">
        <v>0.32238359999999999</v>
      </c>
      <c r="E16" s="830">
        <v>0.36425160000000001</v>
      </c>
      <c r="F16" s="830">
        <v>0.24283440000000001</v>
      </c>
      <c r="G16" s="830">
        <v>0.46892159999999999</v>
      </c>
      <c r="H16" s="830">
        <v>0.51078959999999995</v>
      </c>
      <c r="I16" s="830">
        <v>0.55265759999999997</v>
      </c>
      <c r="J16" s="830">
        <v>0.59452559999999999</v>
      </c>
      <c r="K16" s="830">
        <v>0.65314079999999997</v>
      </c>
      <c r="L16" s="830">
        <v>0.76616690240452601</v>
      </c>
      <c r="M16" s="830">
        <v>0.76407355021216405</v>
      </c>
      <c r="N16" s="830">
        <v>0.95509193776520496</v>
      </c>
      <c r="O16" s="830">
        <v>1.1461103253182501</v>
      </c>
      <c r="P16" s="830">
        <v>2.1069589816124501</v>
      </c>
      <c r="Q16" s="830">
        <v>3.0562942008486602</v>
      </c>
      <c r="R16" s="830">
        <v>4.5844413012729799</v>
      </c>
      <c r="S16" s="830">
        <v>9.2732555453317804</v>
      </c>
      <c r="T16" s="830">
        <v>11.144249568968601</v>
      </c>
      <c r="U16" s="830">
        <v>15.425731971768601</v>
      </c>
      <c r="V16" s="830">
        <v>16.154598</v>
      </c>
      <c r="W16" s="830">
        <v>16.052800000000001</v>
      </c>
      <c r="X16" s="830">
        <v>16.052800000000001</v>
      </c>
      <c r="Y16" s="830">
        <v>15.409800000000001</v>
      </c>
      <c r="Z16" s="830">
        <v>13.5228</v>
      </c>
      <c r="AA16" s="830">
        <v>15.6816</v>
      </c>
      <c r="AB16" s="830">
        <v>17.296800000000001</v>
      </c>
      <c r="AC16" s="830">
        <v>16.102599999999999</v>
      </c>
      <c r="AD16" s="830">
        <v>15.884359999999999</v>
      </c>
      <c r="AE16" s="830">
        <v>15.922079999999999</v>
      </c>
      <c r="AF16" s="831">
        <v>16.478000000000002</v>
      </c>
      <c r="AG16" s="832">
        <v>3.2087399515421597E-2</v>
      </c>
      <c r="AH16" s="832">
        <v>3.1720004686131001E-3</v>
      </c>
      <c r="AI16" s="832">
        <v>4.3885024099260799E-3</v>
      </c>
    </row>
    <row r="17" spans="1:35" s="814" customFormat="1" ht="12" customHeight="1">
      <c r="A17" s="782" t="s">
        <v>270</v>
      </c>
      <c r="B17" s="830">
        <v>0</v>
      </c>
      <c r="C17" s="830">
        <v>0</v>
      </c>
      <c r="D17" s="830">
        <v>0</v>
      </c>
      <c r="E17" s="830">
        <v>0</v>
      </c>
      <c r="F17" s="830">
        <v>0</v>
      </c>
      <c r="G17" s="830">
        <v>0</v>
      </c>
      <c r="H17" s="830">
        <v>0</v>
      </c>
      <c r="I17" s="830">
        <v>0</v>
      </c>
      <c r="J17" s="830">
        <v>0</v>
      </c>
      <c r="K17" s="830">
        <v>0</v>
      </c>
      <c r="L17" s="830">
        <v>0</v>
      </c>
      <c r="M17" s="830">
        <v>0</v>
      </c>
      <c r="N17" s="830">
        <v>0</v>
      </c>
      <c r="O17" s="830">
        <v>0</v>
      </c>
      <c r="P17" s="830">
        <v>0</v>
      </c>
      <c r="Q17" s="830">
        <v>0</v>
      </c>
      <c r="R17" s="830">
        <v>0</v>
      </c>
      <c r="S17" s="830">
        <v>0</v>
      </c>
      <c r="T17" s="830">
        <v>0</v>
      </c>
      <c r="U17" s="830">
        <v>5.6386985039999997</v>
      </c>
      <c r="V17" s="830">
        <v>15.298190388</v>
      </c>
      <c r="W17" s="830">
        <v>17.664611615999998</v>
      </c>
      <c r="X17" s="830">
        <v>18.729231120000001</v>
      </c>
      <c r="Y17" s="830">
        <v>18.390058452000002</v>
      </c>
      <c r="Z17" s="830">
        <v>24.077449439999999</v>
      </c>
      <c r="AA17" s="830">
        <v>16.168584240000001</v>
      </c>
      <c r="AB17" s="830">
        <v>15.572342052</v>
      </c>
      <c r="AC17" s="830">
        <v>18.654036192</v>
      </c>
      <c r="AD17" s="830">
        <v>17.767816236000002</v>
      </c>
      <c r="AE17" s="830">
        <v>18.804258575999999</v>
      </c>
      <c r="AF17" s="831">
        <v>18.7293049156238</v>
      </c>
      <c r="AG17" s="832">
        <v>-6.7073436645639396E-3</v>
      </c>
      <c r="AH17" s="832">
        <v>0.12799645315025901</v>
      </c>
      <c r="AI17" s="832">
        <v>4.9880810631420898E-3</v>
      </c>
    </row>
    <row r="18" spans="1:35" s="814" customFormat="1" ht="12" customHeight="1">
      <c r="A18" s="782" t="s">
        <v>278</v>
      </c>
      <c r="B18" s="830">
        <v>0</v>
      </c>
      <c r="C18" s="830">
        <v>0</v>
      </c>
      <c r="D18" s="830">
        <v>0</v>
      </c>
      <c r="E18" s="830">
        <v>0</v>
      </c>
      <c r="F18" s="830">
        <v>0</v>
      </c>
      <c r="G18" s="830">
        <v>0</v>
      </c>
      <c r="H18" s="830">
        <v>0</v>
      </c>
      <c r="I18" s="830">
        <v>0</v>
      </c>
      <c r="J18" s="830">
        <v>0</v>
      </c>
      <c r="K18" s="830">
        <v>0</v>
      </c>
      <c r="L18" s="830">
        <v>0</v>
      </c>
      <c r="M18" s="830">
        <v>0</v>
      </c>
      <c r="N18" s="830">
        <v>0</v>
      </c>
      <c r="O18" s="830">
        <v>0</v>
      </c>
      <c r="P18" s="830">
        <v>0</v>
      </c>
      <c r="Q18" s="830">
        <v>0</v>
      </c>
      <c r="R18" s="830">
        <v>0</v>
      </c>
      <c r="S18" s="830">
        <v>1.5589100911881899</v>
      </c>
      <c r="T18" s="830">
        <v>3.5698861254384502</v>
      </c>
      <c r="U18" s="830">
        <v>9.6944380485005102</v>
      </c>
      <c r="V18" s="830">
        <v>12.6181889454384</v>
      </c>
      <c r="W18" s="830">
        <v>8.6979271858128193</v>
      </c>
      <c r="X18" s="830">
        <v>11.0378772431251</v>
      </c>
      <c r="Y18" s="830">
        <v>13.8403188862503</v>
      </c>
      <c r="Z18" s="830">
        <v>15.463869127125101</v>
      </c>
      <c r="AA18" s="830">
        <v>18.040725986250301</v>
      </c>
      <c r="AB18" s="830">
        <v>4.6336803963784101</v>
      </c>
      <c r="AC18" s="830">
        <v>13.051054156504501</v>
      </c>
      <c r="AD18" s="830">
        <v>11.8860593986917</v>
      </c>
      <c r="AE18" s="830">
        <v>14.2207146827909</v>
      </c>
      <c r="AF18" s="831">
        <v>16.3516390161899</v>
      </c>
      <c r="AG18" s="832">
        <v>0.14670484364543701</v>
      </c>
      <c r="AH18" s="832">
        <v>3.9058210248147401E-2</v>
      </c>
      <c r="AI18" s="832">
        <v>4.3548493281217902E-3</v>
      </c>
    </row>
    <row r="19" spans="1:35" s="814" customFormat="1" ht="12" customHeight="1">
      <c r="A19" s="782" t="s">
        <v>279</v>
      </c>
      <c r="B19" s="830">
        <v>0</v>
      </c>
      <c r="C19" s="830">
        <v>0</v>
      </c>
      <c r="D19" s="830">
        <v>9.4496075999999998E-2</v>
      </c>
      <c r="E19" s="830">
        <v>1.05256152</v>
      </c>
      <c r="F19" s="830">
        <v>3.4179360480000001</v>
      </c>
      <c r="G19" s="830">
        <v>6.7009733999999996</v>
      </c>
      <c r="H19" s="830">
        <v>9.6427865520000005</v>
      </c>
      <c r="I19" s="830">
        <v>11.543761224000001</v>
      </c>
      <c r="J19" s="830">
        <v>10.791602603999999</v>
      </c>
      <c r="K19" s="830">
        <v>11.344511411999999</v>
      </c>
      <c r="L19" s="830">
        <v>13.593116088</v>
      </c>
      <c r="M19" s="830">
        <v>13.560835859999999</v>
      </c>
      <c r="N19" s="830">
        <v>14.525181504000001</v>
      </c>
      <c r="O19" s="830">
        <v>15.948316692000001</v>
      </c>
      <c r="P19" s="830">
        <v>16.7178924</v>
      </c>
      <c r="Q19" s="830">
        <v>27.006116039999998</v>
      </c>
      <c r="R19" s="830">
        <v>28.318007951999999</v>
      </c>
      <c r="S19" s="830">
        <v>47.209812516</v>
      </c>
      <c r="T19" s="830">
        <v>87.044158151999994</v>
      </c>
      <c r="U19" s="830">
        <v>97.400584764000001</v>
      </c>
      <c r="V19" s="830">
        <v>94.949548308000004</v>
      </c>
      <c r="W19" s="830">
        <v>94.478658912</v>
      </c>
      <c r="X19" s="830">
        <v>110.260927116</v>
      </c>
      <c r="Y19" s="830">
        <v>102.792136464</v>
      </c>
      <c r="Z19" s="830">
        <v>103.971558024</v>
      </c>
      <c r="AA19" s="830">
        <v>110.53068263999999</v>
      </c>
      <c r="AB19" s="830">
        <v>101.13881101200001</v>
      </c>
      <c r="AC19" s="830">
        <v>98.249667803999998</v>
      </c>
      <c r="AD19" s="830">
        <v>113.383861236</v>
      </c>
      <c r="AE19" s="830">
        <v>104.528653632</v>
      </c>
      <c r="AF19" s="831">
        <v>96.440443497938205</v>
      </c>
      <c r="AG19" s="832">
        <v>-7.98987485571864E-2</v>
      </c>
      <c r="AH19" s="832">
        <v>7.0879028043522299E-3</v>
      </c>
      <c r="AI19" s="832">
        <v>2.5684495612637599E-2</v>
      </c>
    </row>
    <row r="20" spans="1:35" s="814" customFormat="1" ht="12" customHeight="1">
      <c r="A20" s="782" t="s">
        <v>280</v>
      </c>
      <c r="B20" s="830">
        <v>0</v>
      </c>
      <c r="C20" s="830">
        <v>0</v>
      </c>
      <c r="D20" s="830">
        <v>0.18601952399999999</v>
      </c>
      <c r="E20" s="830">
        <v>0.18601952399999999</v>
      </c>
      <c r="F20" s="830">
        <v>1.041592104</v>
      </c>
      <c r="G20" s="830">
        <v>1.302011064</v>
      </c>
      <c r="H20" s="830">
        <v>2.0460054240000001</v>
      </c>
      <c r="I20" s="830">
        <v>3.3480164879999998</v>
      </c>
      <c r="J20" s="830">
        <v>3.720013668</v>
      </c>
      <c r="K20" s="830">
        <v>4.8360052080000004</v>
      </c>
      <c r="L20" s="830">
        <v>9.3000132359999998</v>
      </c>
      <c r="M20" s="830">
        <v>13.019985036</v>
      </c>
      <c r="N20" s="830">
        <v>20.460012372000001</v>
      </c>
      <c r="O20" s="830">
        <v>24.886464803999999</v>
      </c>
      <c r="P20" s="830">
        <v>38.085112359393896</v>
      </c>
      <c r="Q20" s="830">
        <v>58.234912956000002</v>
      </c>
      <c r="R20" s="830">
        <v>95.767816499999995</v>
      </c>
      <c r="S20" s="830">
        <v>118.88372545199999</v>
      </c>
      <c r="T20" s="830">
        <v>105.80650686</v>
      </c>
      <c r="U20" s="830">
        <v>105.875547192</v>
      </c>
      <c r="V20" s="830">
        <v>131.213725848</v>
      </c>
      <c r="W20" s="830">
        <v>128.92915656</v>
      </c>
      <c r="X20" s="830">
        <v>120.816854748</v>
      </c>
      <c r="Y20" s="830">
        <v>128.67836724</v>
      </c>
      <c r="Z20" s="830">
        <v>143.80854819999999</v>
      </c>
      <c r="AA20" s="830">
        <v>132.58042620000001</v>
      </c>
      <c r="AB20" s="830">
        <v>134.0882924</v>
      </c>
      <c r="AC20" s="830">
        <v>136.86351999999999</v>
      </c>
      <c r="AD20" s="830">
        <v>140.6150604</v>
      </c>
      <c r="AE20" s="830">
        <v>146.8644176</v>
      </c>
      <c r="AF20" s="831">
        <v>146.347710319231</v>
      </c>
      <c r="AG20" s="832">
        <v>-6.2408882135439603E-3</v>
      </c>
      <c r="AH20" s="832">
        <v>3.3265888054075002E-2</v>
      </c>
      <c r="AI20" s="832">
        <v>3.89760456015966E-2</v>
      </c>
    </row>
    <row r="21" spans="1:35" s="814" customFormat="1" ht="12" customHeight="1">
      <c r="A21" s="782" t="s">
        <v>285</v>
      </c>
      <c r="B21" s="830">
        <v>0</v>
      </c>
      <c r="C21" s="830">
        <v>0</v>
      </c>
      <c r="D21" s="830">
        <v>0</v>
      </c>
      <c r="E21" s="830">
        <v>0</v>
      </c>
      <c r="F21" s="830">
        <v>0</v>
      </c>
      <c r="G21" s="830">
        <v>0</v>
      </c>
      <c r="H21" s="830">
        <v>0</v>
      </c>
      <c r="I21" s="830">
        <v>0</v>
      </c>
      <c r="J21" s="830">
        <v>0</v>
      </c>
      <c r="K21" s="830">
        <v>0</v>
      </c>
      <c r="L21" s="830">
        <v>0</v>
      </c>
      <c r="M21" s="830">
        <v>0</v>
      </c>
      <c r="N21" s="830">
        <v>0</v>
      </c>
      <c r="O21" s="830">
        <v>0</v>
      </c>
      <c r="P21" s="830">
        <v>10.582011396</v>
      </c>
      <c r="Q21" s="830">
        <v>7.4000015279999998</v>
      </c>
      <c r="R21" s="830">
        <v>8.2510104959999993</v>
      </c>
      <c r="S21" s="830">
        <v>7.4739822839999999</v>
      </c>
      <c r="T21" s="830">
        <v>26.205432408</v>
      </c>
      <c r="U21" s="830">
        <v>31.26890646</v>
      </c>
      <c r="V21" s="830">
        <v>32.567233139999999</v>
      </c>
      <c r="W21" s="830">
        <v>24.553488600000001</v>
      </c>
      <c r="X21" s="830">
        <v>13.038239484</v>
      </c>
      <c r="Y21" s="830">
        <v>19.124716247999999</v>
      </c>
      <c r="Z21" s="830">
        <v>21.467691395999999</v>
      </c>
      <c r="AA21" s="830">
        <v>21.713582160000001</v>
      </c>
      <c r="AB21" s="830">
        <v>21.938371451999998</v>
      </c>
      <c r="AC21" s="830">
        <v>26.321909183999999</v>
      </c>
      <c r="AD21" s="830">
        <v>28.395840564</v>
      </c>
      <c r="AE21" s="830">
        <v>32.673577860000002</v>
      </c>
      <c r="AF21" s="831">
        <v>35.2720012745676</v>
      </c>
      <c r="AG21" s="832">
        <v>7.6577222032631495E-2</v>
      </c>
      <c r="AH21" s="832">
        <v>4.4039223700078596E-3</v>
      </c>
      <c r="AI21" s="832">
        <v>9.3938137271729408E-3</v>
      </c>
    </row>
    <row r="22" spans="1:35" s="814" customFormat="1" ht="12" customHeight="1">
      <c r="A22" s="782" t="s">
        <v>289</v>
      </c>
      <c r="B22" s="830">
        <v>0</v>
      </c>
      <c r="C22" s="830">
        <v>0</v>
      </c>
      <c r="D22" s="830">
        <v>0</v>
      </c>
      <c r="E22" s="830">
        <v>0</v>
      </c>
      <c r="F22" s="830">
        <v>0</v>
      </c>
      <c r="G22" s="830">
        <v>0</v>
      </c>
      <c r="H22" s="830">
        <v>0</v>
      </c>
      <c r="I22" s="830">
        <v>0</v>
      </c>
      <c r="J22" s="830">
        <v>0</v>
      </c>
      <c r="K22" s="830">
        <v>0</v>
      </c>
      <c r="L22" s="830">
        <v>0</v>
      </c>
      <c r="M22" s="830">
        <v>0</v>
      </c>
      <c r="N22" s="830">
        <v>0</v>
      </c>
      <c r="O22" s="830">
        <v>0</v>
      </c>
      <c r="P22" s="830">
        <v>0.24769696969697</v>
      </c>
      <c r="Q22" s="830">
        <v>0.123510101010101</v>
      </c>
      <c r="R22" s="830">
        <v>0.96079999999999999</v>
      </c>
      <c r="S22" s="830">
        <v>3.4129999999999998</v>
      </c>
      <c r="T22" s="830">
        <v>3.2585999999999999</v>
      </c>
      <c r="U22" s="830">
        <v>10.138</v>
      </c>
      <c r="V22" s="830">
        <v>16.241086599189799</v>
      </c>
      <c r="W22" s="830">
        <v>27.7020989539092</v>
      </c>
      <c r="X22" s="830">
        <v>52.913829329732202</v>
      </c>
      <c r="Y22" s="830">
        <v>61.970199999999998</v>
      </c>
      <c r="Z22" s="830">
        <v>74.629329770992399</v>
      </c>
      <c r="AA22" s="830">
        <v>80.049942313666605</v>
      </c>
      <c r="AB22" s="830">
        <v>63.474102290076303</v>
      </c>
      <c r="AC22" s="830">
        <v>82.637592366412207</v>
      </c>
      <c r="AD22" s="830">
        <v>79.963987786259494</v>
      </c>
      <c r="AE22" s="830">
        <v>84.795335877862598</v>
      </c>
      <c r="AF22" s="831">
        <v>83.567744808896194</v>
      </c>
      <c r="AG22" s="832">
        <v>-1.7169791539861302E-2</v>
      </c>
      <c r="AH22" s="832">
        <v>0.23663623518269</v>
      </c>
      <c r="AI22" s="832">
        <v>2.2256174868669099E-2</v>
      </c>
    </row>
    <row r="23" spans="1:35" s="835" customFormat="1" ht="12" customHeight="1">
      <c r="A23" s="782" t="s">
        <v>292</v>
      </c>
      <c r="B23" s="830">
        <v>0</v>
      </c>
      <c r="C23" s="830">
        <v>0</v>
      </c>
      <c r="D23" s="830">
        <v>0</v>
      </c>
      <c r="E23" s="830">
        <v>0</v>
      </c>
      <c r="F23" s="830">
        <v>0</v>
      </c>
      <c r="G23" s="830">
        <v>0</v>
      </c>
      <c r="H23" s="830">
        <v>0</v>
      </c>
      <c r="I23" s="830">
        <v>0</v>
      </c>
      <c r="J23" s="830">
        <v>0</v>
      </c>
      <c r="K23" s="830">
        <v>0</v>
      </c>
      <c r="L23" s="830">
        <v>0</v>
      </c>
      <c r="M23" s="830">
        <v>0</v>
      </c>
      <c r="N23" s="830">
        <v>0</v>
      </c>
      <c r="O23" s="830">
        <v>1.23510101010101</v>
      </c>
      <c r="P23" s="830">
        <v>0.24769696969697</v>
      </c>
      <c r="Q23" s="830">
        <v>4.76242267083851</v>
      </c>
      <c r="R23" s="830">
        <v>6.2905697712628399</v>
      </c>
      <c r="S23" s="830">
        <v>4.18936750817939</v>
      </c>
      <c r="T23" s="830">
        <v>12.0052634</v>
      </c>
      <c r="U23" s="830">
        <v>16.911603199999998</v>
      </c>
      <c r="V23" s="830">
        <v>18.1476872</v>
      </c>
      <c r="W23" s="830">
        <v>17.124502400000001</v>
      </c>
      <c r="X23" s="830">
        <v>27.020422</v>
      </c>
      <c r="Y23" s="830">
        <v>28.877252200000001</v>
      </c>
      <c r="Z23" s="830">
        <v>31.1664356</v>
      </c>
      <c r="AA23" s="830">
        <v>33.782200000000003</v>
      </c>
      <c r="AB23" s="830">
        <v>38.451999999999998</v>
      </c>
      <c r="AC23" s="830">
        <v>38.304110199999997</v>
      </c>
      <c r="AD23" s="830">
        <v>37.800236200000001</v>
      </c>
      <c r="AE23" s="830">
        <v>40.938642600000001</v>
      </c>
      <c r="AF23" s="831">
        <v>42.466377600000001</v>
      </c>
      <c r="AG23" s="836">
        <v>3.4483474689061398E-2</v>
      </c>
      <c r="AH23" s="836">
        <v>9.2433138614917504E-2</v>
      </c>
      <c r="AI23" s="836">
        <v>1.13098555916028E-2</v>
      </c>
    </row>
    <row r="24" spans="1:35" s="835" customFormat="1" ht="12" customHeight="1">
      <c r="A24" s="782" t="s">
        <v>293</v>
      </c>
      <c r="B24" s="830">
        <v>0</v>
      </c>
      <c r="C24" s="830">
        <v>0</v>
      </c>
      <c r="D24" s="830">
        <v>0</v>
      </c>
      <c r="E24" s="830">
        <v>0</v>
      </c>
      <c r="F24" s="830">
        <v>0</v>
      </c>
      <c r="G24" s="830">
        <v>0</v>
      </c>
      <c r="H24" s="830">
        <v>0</v>
      </c>
      <c r="I24" s="830">
        <v>0</v>
      </c>
      <c r="J24" s="830">
        <v>0</v>
      </c>
      <c r="K24" s="830">
        <v>0</v>
      </c>
      <c r="L24" s="830">
        <v>0</v>
      </c>
      <c r="M24" s="830">
        <v>0</v>
      </c>
      <c r="N24" s="830">
        <v>0</v>
      </c>
      <c r="O24" s="830">
        <v>0</v>
      </c>
      <c r="P24" s="830">
        <v>0</v>
      </c>
      <c r="Q24" s="830">
        <v>3.82036775106082E-2</v>
      </c>
      <c r="R24" s="830">
        <v>2.9438054449565798</v>
      </c>
      <c r="S24" s="830">
        <v>6.7889799359999996</v>
      </c>
      <c r="T24" s="830">
        <v>6.2384576039999997</v>
      </c>
      <c r="U24" s="830">
        <v>9.451449792</v>
      </c>
      <c r="V24" s="830">
        <v>11.89009332</v>
      </c>
      <c r="W24" s="830">
        <v>13.827869964</v>
      </c>
      <c r="X24" s="830">
        <v>11.539113876</v>
      </c>
      <c r="Y24" s="830">
        <v>11.48878854</v>
      </c>
      <c r="Z24" s="830">
        <v>12.611311488</v>
      </c>
      <c r="AA24" s="830">
        <v>13.426146504</v>
      </c>
      <c r="AB24" s="830">
        <v>12.467578644</v>
      </c>
      <c r="AC24" s="830">
        <v>13.235772708000001</v>
      </c>
      <c r="AD24" s="830">
        <v>13.693724892000001</v>
      </c>
      <c r="AE24" s="830">
        <v>14.801468436</v>
      </c>
      <c r="AF24" s="831">
        <v>12.520664371513901</v>
      </c>
      <c r="AG24" s="836">
        <v>-0.156404314882127</v>
      </c>
      <c r="AH24" s="836">
        <v>4.5877059463702997E-2</v>
      </c>
      <c r="AI24" s="836">
        <v>3.3345652244364901E-3</v>
      </c>
    </row>
    <row r="25" spans="1:35" s="814" customFormat="1" ht="12" customHeight="1">
      <c r="A25" s="782" t="s">
        <v>297</v>
      </c>
      <c r="B25" s="830">
        <v>0</v>
      </c>
      <c r="C25" s="830">
        <v>0</v>
      </c>
      <c r="D25" s="830">
        <v>0</v>
      </c>
      <c r="E25" s="830">
        <v>0</v>
      </c>
      <c r="F25" s="830">
        <v>0</v>
      </c>
      <c r="G25" s="830">
        <v>0</v>
      </c>
      <c r="H25" s="830">
        <v>0</v>
      </c>
      <c r="I25" s="830">
        <v>0</v>
      </c>
      <c r="J25" s="830">
        <v>0</v>
      </c>
      <c r="K25" s="830">
        <v>0</v>
      </c>
      <c r="L25" s="830">
        <v>3.0646676096181</v>
      </c>
      <c r="M25" s="830">
        <v>3.0562942008486602</v>
      </c>
      <c r="N25" s="830">
        <v>5.3354778334976398</v>
      </c>
      <c r="O25" s="830">
        <v>7.5256707813638499</v>
      </c>
      <c r="P25" s="830">
        <v>9.1678573571642907</v>
      </c>
      <c r="Q25" s="830">
        <v>12.2880934522024</v>
      </c>
      <c r="R25" s="830">
        <v>10.9379277213436</v>
      </c>
      <c r="S25" s="830">
        <v>15.331350635063499</v>
      </c>
      <c r="T25" s="830">
        <v>15.6672032917577</v>
      </c>
      <c r="U25" s="830">
        <v>37.705182743988701</v>
      </c>
      <c r="V25" s="830">
        <v>42.232605657708604</v>
      </c>
      <c r="W25" s="830">
        <v>35.079799999999999</v>
      </c>
      <c r="X25" s="830">
        <v>25.4938</v>
      </c>
      <c r="Y25" s="830">
        <v>30.84</v>
      </c>
      <c r="Z25" s="830">
        <v>42.578000000000003</v>
      </c>
      <c r="AA25" s="830">
        <v>46.378999999999998</v>
      </c>
      <c r="AB25" s="830">
        <v>49.8672398</v>
      </c>
      <c r="AC25" s="830">
        <v>77.557135400000007</v>
      </c>
      <c r="AD25" s="830">
        <v>90.440580600000004</v>
      </c>
      <c r="AE25" s="830">
        <v>87.176807800000006</v>
      </c>
      <c r="AF25" s="831">
        <v>70.777600000000007</v>
      </c>
      <c r="AG25" s="832">
        <v>-0.19033260840235799</v>
      </c>
      <c r="AH25" s="832">
        <v>8.7426697555531299E-2</v>
      </c>
      <c r="AI25" s="832">
        <v>1.8849840282120701E-2</v>
      </c>
    </row>
    <row r="26" spans="1:35" s="814" customFormat="1" ht="12" customHeight="1">
      <c r="A26" s="782" t="s">
        <v>298</v>
      </c>
      <c r="B26" s="830">
        <v>0</v>
      </c>
      <c r="C26" s="830">
        <v>0</v>
      </c>
      <c r="D26" s="830">
        <v>0</v>
      </c>
      <c r="E26" s="830">
        <v>0</v>
      </c>
      <c r="F26" s="830">
        <v>0</v>
      </c>
      <c r="G26" s="830">
        <v>0</v>
      </c>
      <c r="H26" s="830">
        <v>0</v>
      </c>
      <c r="I26" s="830">
        <v>0</v>
      </c>
      <c r="J26" s="830">
        <v>0</v>
      </c>
      <c r="K26" s="830">
        <v>0</v>
      </c>
      <c r="L26" s="830">
        <v>0</v>
      </c>
      <c r="M26" s="830">
        <v>0.61064478</v>
      </c>
      <c r="N26" s="830">
        <v>1.367283276</v>
      </c>
      <c r="O26" s="830">
        <v>3.7862488440000002</v>
      </c>
      <c r="P26" s="830">
        <v>7.1316276480000003</v>
      </c>
      <c r="Q26" s="830">
        <v>1.5060338280000001</v>
      </c>
      <c r="R26" s="830">
        <v>1.7123174640000001</v>
      </c>
      <c r="S26" s="830">
        <v>2.0532485880000002</v>
      </c>
      <c r="T26" s="830">
        <v>5.5463795640000004</v>
      </c>
      <c r="U26" s="830">
        <v>7.6554381960000004</v>
      </c>
      <c r="V26" s="830">
        <v>8.681287932</v>
      </c>
      <c r="W26" s="830">
        <v>8.0386141319999993</v>
      </c>
      <c r="X26" s="830">
        <v>9.538116552</v>
      </c>
      <c r="Y26" s="830">
        <v>9.5270215319999991</v>
      </c>
      <c r="Z26" s="830">
        <v>9.5339297520000006</v>
      </c>
      <c r="AA26" s="830">
        <v>9.1599229080000004</v>
      </c>
      <c r="AB26" s="830">
        <v>8.6639964480000007</v>
      </c>
      <c r="AC26" s="830">
        <v>7.7699471759999996</v>
      </c>
      <c r="AD26" s="830">
        <v>15.259295015999999</v>
      </c>
      <c r="AE26" s="830">
        <v>18.003658680000001</v>
      </c>
      <c r="AF26" s="831">
        <v>16.261368028122</v>
      </c>
      <c r="AG26" s="832">
        <v>-9.92420846743121E-2</v>
      </c>
      <c r="AH26" s="832">
        <v>8.9278850966367299E-2</v>
      </c>
      <c r="AI26" s="832">
        <v>4.3308079123745699E-3</v>
      </c>
    </row>
    <row r="27" spans="1:35" s="814" customFormat="1" ht="12" customHeight="1">
      <c r="A27" s="816" t="s">
        <v>302</v>
      </c>
      <c r="B27" s="830">
        <v>0</v>
      </c>
      <c r="C27" s="830">
        <v>0</v>
      </c>
      <c r="D27" s="830">
        <v>0</v>
      </c>
      <c r="E27" s="830">
        <v>0</v>
      </c>
      <c r="F27" s="830">
        <v>0</v>
      </c>
      <c r="G27" s="830">
        <v>0</v>
      </c>
      <c r="H27" s="830">
        <v>0</v>
      </c>
      <c r="I27" s="830">
        <v>0</v>
      </c>
      <c r="J27" s="830">
        <v>0</v>
      </c>
      <c r="K27" s="830">
        <v>0</v>
      </c>
      <c r="L27" s="830">
        <v>0</v>
      </c>
      <c r="M27" s="830">
        <v>0</v>
      </c>
      <c r="N27" s="830">
        <v>0.114611032531825</v>
      </c>
      <c r="O27" s="830">
        <v>0.38203677510608203</v>
      </c>
      <c r="P27" s="830">
        <v>0.383083451202263</v>
      </c>
      <c r="Q27" s="830">
        <v>0.33025478400000002</v>
      </c>
      <c r="R27" s="830">
        <v>9.544815432</v>
      </c>
      <c r="S27" s="830">
        <v>16.275180167999999</v>
      </c>
      <c r="T27" s="830">
        <v>11.963655396</v>
      </c>
      <c r="U27" s="830">
        <v>9.0000708839999994</v>
      </c>
      <c r="V27" s="830">
        <v>11.767043268</v>
      </c>
      <c r="W27" s="830">
        <v>7.2810126720000001</v>
      </c>
      <c r="X27" s="830">
        <v>12.53779128</v>
      </c>
      <c r="Y27" s="830">
        <v>21.095359272</v>
      </c>
      <c r="Z27" s="830">
        <v>16.306120620000002</v>
      </c>
      <c r="AA27" s="830">
        <v>12.615665760000001</v>
      </c>
      <c r="AB27" s="830">
        <v>22.698610596000002</v>
      </c>
      <c r="AC27" s="830">
        <v>31.103109180000001</v>
      </c>
      <c r="AD27" s="830">
        <v>28.701560700000002</v>
      </c>
      <c r="AE27" s="830">
        <v>24.547250267999999</v>
      </c>
      <c r="AF27" s="831">
        <v>23.207576651535</v>
      </c>
      <c r="AG27" s="832">
        <v>-5.7158430395351199E-2</v>
      </c>
      <c r="AH27" s="832">
        <v>0.105543134812877</v>
      </c>
      <c r="AI27" s="832">
        <v>6.1807565277221602E-3</v>
      </c>
    </row>
    <row r="28" spans="1:35" s="814" customFormat="1" ht="12" customHeight="1">
      <c r="A28" s="782" t="s">
        <v>303</v>
      </c>
      <c r="B28" s="830">
        <v>0</v>
      </c>
      <c r="C28" s="830">
        <v>0</v>
      </c>
      <c r="D28" s="830">
        <v>0.1258</v>
      </c>
      <c r="E28" s="830">
        <v>0.2072</v>
      </c>
      <c r="F28" s="830">
        <v>0.34039999999999998</v>
      </c>
      <c r="G28" s="830">
        <v>0.43659999999999999</v>
      </c>
      <c r="H28" s="830">
        <v>0.72519999999999996</v>
      </c>
      <c r="I28" s="830">
        <v>1.08212931660736</v>
      </c>
      <c r="J28" s="830">
        <v>0.63567384269835303</v>
      </c>
      <c r="K28" s="830">
        <v>1.1847592284480299</v>
      </c>
      <c r="L28" s="830">
        <v>2.5464734753151999</v>
      </c>
      <c r="M28" s="830">
        <v>5.1265613872759497</v>
      </c>
      <c r="N28" s="830">
        <v>5.5308387446173697</v>
      </c>
      <c r="O28" s="830">
        <v>6.03772422719691</v>
      </c>
      <c r="P28" s="830">
        <v>6.6514356037945204</v>
      </c>
      <c r="Q28" s="830">
        <v>10.2152449751991</v>
      </c>
      <c r="R28" s="830">
        <v>14.731884901592901</v>
      </c>
      <c r="S28" s="830">
        <v>19.091392402665999</v>
      </c>
      <c r="T28" s="830">
        <v>36.987233508381699</v>
      </c>
      <c r="U28" s="830">
        <v>43.865808126664099</v>
      </c>
      <c r="V28" s="830">
        <v>44.117463528488699</v>
      </c>
      <c r="W28" s="830">
        <v>48.467234163055103</v>
      </c>
      <c r="X28" s="830">
        <v>57.728314910427201</v>
      </c>
      <c r="Y28" s="830">
        <v>61.563054318064303</v>
      </c>
      <c r="Z28" s="830">
        <v>62.334610870511099</v>
      </c>
      <c r="AA28" s="830">
        <v>70.122330278429004</v>
      </c>
      <c r="AB28" s="830">
        <v>74.094102569374101</v>
      </c>
      <c r="AC28" s="830">
        <v>78.1892268779917</v>
      </c>
      <c r="AD28" s="830">
        <v>86.0913967925256</v>
      </c>
      <c r="AE28" s="830">
        <v>86.7899720356438</v>
      </c>
      <c r="AF28" s="831">
        <v>81.468985214146201</v>
      </c>
      <c r="AG28" s="832">
        <v>-6.3873504591028099E-2</v>
      </c>
      <c r="AH28" s="832">
        <v>7.0617508438639606E-2</v>
      </c>
      <c r="AI28" s="832">
        <v>2.1697222839331998E-2</v>
      </c>
    </row>
    <row r="29" spans="1:35" s="814" customFormat="1" ht="12" customHeight="1">
      <c r="A29" s="783" t="s">
        <v>429</v>
      </c>
      <c r="B29" s="833">
        <v>0.26376840000000001</v>
      </c>
      <c r="C29" s="833">
        <v>0.28888920000000001</v>
      </c>
      <c r="D29" s="833">
        <v>0.72869919999999999</v>
      </c>
      <c r="E29" s="833">
        <v>1.8100326440000001</v>
      </c>
      <c r="F29" s="833">
        <v>5.0427625520000001</v>
      </c>
      <c r="G29" s="833">
        <v>8.9085060639999991</v>
      </c>
      <c r="H29" s="833">
        <v>12.924781576000001</v>
      </c>
      <c r="I29" s="833">
        <v>16.526564628607399</v>
      </c>
      <c r="J29" s="833">
        <v>15.741815714698401</v>
      </c>
      <c r="K29" s="833">
        <v>18.018416648448</v>
      </c>
      <c r="L29" s="833">
        <v>29.270437311337801</v>
      </c>
      <c r="M29" s="833">
        <v>36.138394814336799</v>
      </c>
      <c r="N29" s="833">
        <v>48.288496700412097</v>
      </c>
      <c r="O29" s="833">
        <v>60.947673459086097</v>
      </c>
      <c r="P29" s="833">
        <v>91.321373136561405</v>
      </c>
      <c r="Q29" s="833">
        <v>124.961088213609</v>
      </c>
      <c r="R29" s="833">
        <v>184.04339698442899</v>
      </c>
      <c r="S29" s="833">
        <v>251.542205126429</v>
      </c>
      <c r="T29" s="833">
        <v>325.43702587854699</v>
      </c>
      <c r="U29" s="833">
        <v>400.03145988292198</v>
      </c>
      <c r="V29" s="833">
        <v>455.87875213482499</v>
      </c>
      <c r="W29" s="833">
        <v>447.89777515877699</v>
      </c>
      <c r="X29" s="833">
        <v>486.70731765928502</v>
      </c>
      <c r="Y29" s="833">
        <v>523.59707315231503</v>
      </c>
      <c r="Z29" s="833">
        <v>571.471654288629</v>
      </c>
      <c r="AA29" s="833">
        <v>580.25080899034594</v>
      </c>
      <c r="AB29" s="833">
        <v>564.38592765982901</v>
      </c>
      <c r="AC29" s="833">
        <v>638.03968124490802</v>
      </c>
      <c r="AD29" s="833">
        <v>679.88377982147699</v>
      </c>
      <c r="AE29" s="833">
        <v>690.06683804829697</v>
      </c>
      <c r="AF29" s="833">
        <v>659.88941569776398</v>
      </c>
      <c r="AG29" s="837">
        <v>-4.6343915013516299E-2</v>
      </c>
      <c r="AH29" s="837">
        <v>5.6038377117887402E-2</v>
      </c>
      <c r="AI29" s="837">
        <v>0.175745010988855</v>
      </c>
    </row>
    <row r="30" spans="1:35" s="814" customFormat="1" ht="12" customHeight="1">
      <c r="A30" s="783"/>
      <c r="B30" s="830"/>
      <c r="C30" s="830"/>
      <c r="D30" s="830"/>
      <c r="E30" s="830"/>
      <c r="F30" s="830"/>
      <c r="G30" s="830"/>
      <c r="H30" s="830"/>
      <c r="I30" s="830"/>
      <c r="J30" s="830"/>
      <c r="K30" s="830"/>
      <c r="L30" s="830"/>
      <c r="M30" s="830"/>
      <c r="N30" s="830"/>
      <c r="O30" s="830"/>
      <c r="P30" s="830"/>
      <c r="Q30" s="830"/>
      <c r="R30" s="830"/>
      <c r="S30" s="830"/>
      <c r="T30" s="830"/>
      <c r="U30" s="830"/>
      <c r="V30" s="830"/>
      <c r="W30" s="830"/>
      <c r="X30" s="830"/>
      <c r="Y30" s="830"/>
      <c r="Z30" s="830"/>
      <c r="AA30" s="830"/>
      <c r="AB30" s="830"/>
      <c r="AC30" s="830"/>
      <c r="AD30" s="830"/>
      <c r="AE30" s="830"/>
      <c r="AF30" s="833"/>
      <c r="AG30" s="832"/>
      <c r="AH30" s="832"/>
      <c r="AI30" s="832"/>
    </row>
    <row r="31" spans="1:35" s="814" customFormat="1" ht="12" customHeight="1">
      <c r="A31" s="783" t="s">
        <v>313</v>
      </c>
      <c r="B31" s="838">
        <v>0</v>
      </c>
      <c r="C31" s="838">
        <v>0</v>
      </c>
      <c r="D31" s="838">
        <v>0</v>
      </c>
      <c r="E31" s="838">
        <v>0</v>
      </c>
      <c r="F31" s="838">
        <v>0</v>
      </c>
      <c r="G31" s="838">
        <v>0</v>
      </c>
      <c r="H31" s="838">
        <v>0</v>
      </c>
      <c r="I31" s="838">
        <v>0</v>
      </c>
      <c r="J31" s="838">
        <v>0</v>
      </c>
      <c r="K31" s="838">
        <v>0</v>
      </c>
      <c r="L31" s="838">
        <v>0</v>
      </c>
      <c r="M31" s="838">
        <v>0</v>
      </c>
      <c r="N31" s="838">
        <v>0</v>
      </c>
      <c r="O31" s="838">
        <v>0</v>
      </c>
      <c r="P31" s="838">
        <v>0</v>
      </c>
      <c r="Q31" s="838">
        <v>0</v>
      </c>
      <c r="R31" s="838">
        <v>0</v>
      </c>
      <c r="S31" s="838">
        <v>0</v>
      </c>
      <c r="T31" s="838">
        <v>0.2705049612</v>
      </c>
      <c r="U31" s="838">
        <v>0.8451348876</v>
      </c>
      <c r="V31" s="838">
        <v>1.3830130836000001</v>
      </c>
      <c r="W31" s="838">
        <v>1.0980008604</v>
      </c>
      <c r="X31" s="838">
        <v>1.1952016092</v>
      </c>
      <c r="Y31" s="838">
        <v>0.95115313356265396</v>
      </c>
      <c r="Z31" s="838">
        <v>0.99679137105331805</v>
      </c>
      <c r="AA31" s="838">
        <v>0.78672323682887102</v>
      </c>
      <c r="AB31" s="838">
        <v>0.73595865580442399</v>
      </c>
      <c r="AC31" s="838">
        <v>0.72446938683464501</v>
      </c>
      <c r="AD31" s="838">
        <v>0.508468188034645</v>
      </c>
      <c r="AE31" s="838">
        <v>0.58046858763464504</v>
      </c>
      <c r="AF31" s="833">
        <v>0.58204666711409703</v>
      </c>
      <c r="AG31" s="839">
        <v>-2.1038107850368499E-5</v>
      </c>
      <c r="AH31" s="839">
        <v>-3.68692047403891E-2</v>
      </c>
      <c r="AI31" s="839">
        <v>1.55013545413258E-4</v>
      </c>
    </row>
    <row r="32" spans="1:35" s="814" customFormat="1" ht="12" customHeight="1">
      <c r="A32" s="783"/>
      <c r="B32" s="830"/>
      <c r="C32" s="830"/>
      <c r="D32" s="830"/>
      <c r="E32" s="830"/>
      <c r="F32" s="830"/>
      <c r="G32" s="830"/>
      <c r="H32" s="830"/>
      <c r="I32" s="830"/>
      <c r="J32" s="830"/>
      <c r="K32" s="830"/>
      <c r="L32" s="830"/>
      <c r="M32" s="830"/>
      <c r="N32" s="830"/>
      <c r="O32" s="830"/>
      <c r="P32" s="830"/>
      <c r="Q32" s="830"/>
      <c r="R32" s="830"/>
      <c r="S32" s="830"/>
      <c r="T32" s="830"/>
      <c r="U32" s="830"/>
      <c r="V32" s="830"/>
      <c r="W32" s="830"/>
      <c r="X32" s="830"/>
      <c r="Y32" s="830"/>
      <c r="Z32" s="830"/>
      <c r="AA32" s="830"/>
      <c r="AB32" s="830"/>
      <c r="AC32" s="830"/>
      <c r="AD32" s="830"/>
      <c r="AE32" s="830"/>
      <c r="AF32" s="838"/>
      <c r="AG32" s="832"/>
      <c r="AH32" s="832"/>
      <c r="AI32" s="832"/>
    </row>
    <row r="33" spans="1:35" s="814" customFormat="1" ht="12" customHeight="1">
      <c r="A33" s="783" t="s">
        <v>323</v>
      </c>
      <c r="B33" s="838">
        <v>0</v>
      </c>
      <c r="C33" s="838">
        <v>0</v>
      </c>
      <c r="D33" s="838">
        <v>0</v>
      </c>
      <c r="E33" s="838">
        <v>0</v>
      </c>
      <c r="F33" s="838">
        <v>0</v>
      </c>
      <c r="G33" s="838">
        <v>0</v>
      </c>
      <c r="H33" s="838">
        <v>0</v>
      </c>
      <c r="I33" s="838">
        <v>0</v>
      </c>
      <c r="J33" s="838">
        <v>0</v>
      </c>
      <c r="K33" s="838">
        <v>0</v>
      </c>
      <c r="L33" s="838">
        <v>0</v>
      </c>
      <c r="M33" s="838">
        <v>0</v>
      </c>
      <c r="N33" s="838">
        <v>0.320465743070729</v>
      </c>
      <c r="O33" s="838">
        <v>0.35665068951921602</v>
      </c>
      <c r="P33" s="838">
        <v>0.29318442704997999</v>
      </c>
      <c r="Q33" s="838">
        <v>0</v>
      </c>
      <c r="R33" s="838">
        <v>0</v>
      </c>
      <c r="S33" s="838">
        <v>0</v>
      </c>
      <c r="T33" s="838">
        <v>0</v>
      </c>
      <c r="U33" s="838">
        <v>0.48948411641414102</v>
      </c>
      <c r="V33" s="838">
        <v>0.46820209090909098</v>
      </c>
      <c r="W33" s="838">
        <v>0.51076614191919201</v>
      </c>
      <c r="X33" s="838">
        <v>0.55484616606060599</v>
      </c>
      <c r="Y33" s="838">
        <v>0.59589424393939405</v>
      </c>
      <c r="Z33" s="838">
        <v>0.63845829494949502</v>
      </c>
      <c r="AA33" s="838">
        <v>0.68102111085858597</v>
      </c>
      <c r="AB33" s="838">
        <v>0.64020749575757596</v>
      </c>
      <c r="AC33" s="838">
        <v>0.63845829494949502</v>
      </c>
      <c r="AD33" s="838">
        <v>0.63845829494949502</v>
      </c>
      <c r="AE33" s="838">
        <v>0.63845829494949502</v>
      </c>
      <c r="AF33" s="833">
        <v>0.64020749575757596</v>
      </c>
      <c r="AG33" s="839">
        <v>0</v>
      </c>
      <c r="AH33" s="839">
        <v>2.69265755955252E-2</v>
      </c>
      <c r="AI33" s="839">
        <v>1.70503224783643E-4</v>
      </c>
    </row>
    <row r="34" spans="1:35" s="814" customFormat="1" ht="12" customHeight="1">
      <c r="A34" s="783"/>
      <c r="B34" s="830"/>
      <c r="C34" s="830"/>
      <c r="D34" s="830"/>
      <c r="E34" s="830"/>
      <c r="F34" s="830"/>
      <c r="G34" s="830"/>
      <c r="H34" s="830"/>
      <c r="I34" s="830"/>
      <c r="J34" s="830"/>
      <c r="K34" s="830"/>
      <c r="L34" s="830"/>
      <c r="M34" s="830"/>
      <c r="N34" s="830"/>
      <c r="O34" s="830"/>
      <c r="P34" s="830"/>
      <c r="Q34" s="830"/>
      <c r="R34" s="830"/>
      <c r="S34" s="830"/>
      <c r="T34" s="830"/>
      <c r="U34" s="830"/>
      <c r="V34" s="830"/>
      <c r="W34" s="830"/>
      <c r="X34" s="830"/>
      <c r="Y34" s="830"/>
      <c r="Z34" s="830"/>
      <c r="AA34" s="830"/>
      <c r="AB34" s="830"/>
      <c r="AC34" s="830"/>
      <c r="AD34" s="830"/>
      <c r="AE34" s="830"/>
      <c r="AF34" s="831"/>
      <c r="AG34" s="832"/>
      <c r="AH34" s="832"/>
      <c r="AI34" s="832"/>
    </row>
    <row r="35" spans="1:35" s="814" customFormat="1" ht="12" customHeight="1">
      <c r="A35" s="788" t="s">
        <v>333</v>
      </c>
      <c r="B35" s="838">
        <v>0.247020202020202</v>
      </c>
      <c r="C35" s="838">
        <v>0.247020202020202</v>
      </c>
      <c r="D35" s="838">
        <v>0.24769696969697</v>
      </c>
      <c r="E35" s="838">
        <v>0.247020202020202</v>
      </c>
      <c r="F35" s="838">
        <v>0.247020202020202</v>
      </c>
      <c r="G35" s="838">
        <v>0.247020202020202</v>
      </c>
      <c r="H35" s="838">
        <v>0.24769696969697</v>
      </c>
      <c r="I35" s="838">
        <v>0.37053030303030299</v>
      </c>
      <c r="J35" s="838">
        <v>0.37053030303030299</v>
      </c>
      <c r="K35" s="838">
        <v>0.247020202020202</v>
      </c>
      <c r="L35" s="838">
        <v>0.24769696969697</v>
      </c>
      <c r="M35" s="838">
        <v>0.247020202020202</v>
      </c>
      <c r="N35" s="838">
        <v>1.1545115165739599</v>
      </c>
      <c r="O35" s="838">
        <v>1.1926186076511101</v>
      </c>
      <c r="P35" s="838">
        <v>1.3155538843635299</v>
      </c>
      <c r="Q35" s="838">
        <v>1.51197313731337</v>
      </c>
      <c r="R35" s="838">
        <v>1.6142159360972199</v>
      </c>
      <c r="S35" s="838">
        <v>1.63498774393945</v>
      </c>
      <c r="T35" s="838">
        <v>1.8983732604486301</v>
      </c>
      <c r="U35" s="838">
        <v>11.322111823272399</v>
      </c>
      <c r="V35" s="838">
        <v>3.9997428173559699</v>
      </c>
      <c r="W35" s="838">
        <v>4.4932978538252604</v>
      </c>
      <c r="X35" s="838">
        <v>4.5674598051449804</v>
      </c>
      <c r="Y35" s="838">
        <v>4.6572321364841702</v>
      </c>
      <c r="Z35" s="838">
        <v>5.2431761117087303</v>
      </c>
      <c r="AA35" s="838">
        <v>6.4587500763497898</v>
      </c>
      <c r="AB35" s="838">
        <v>6.6582728268919302</v>
      </c>
      <c r="AC35" s="838">
        <v>5.3941032080762001</v>
      </c>
      <c r="AD35" s="838">
        <v>6.0951157536894502</v>
      </c>
      <c r="AE35" s="838">
        <v>6.11898360793767</v>
      </c>
      <c r="AF35" s="838">
        <v>6.1357479465895501</v>
      </c>
      <c r="AG35" s="839">
        <v>0</v>
      </c>
      <c r="AH35" s="839">
        <v>-5.9681057429318299E-2</v>
      </c>
      <c r="AI35" s="839">
        <v>1.63410272182955E-3</v>
      </c>
    </row>
    <row r="36" spans="1:35" s="814" customFormat="1" ht="12" customHeight="1">
      <c r="A36" s="785"/>
      <c r="B36" s="830"/>
      <c r="C36" s="830"/>
      <c r="D36" s="830"/>
      <c r="E36" s="830"/>
      <c r="F36" s="830"/>
      <c r="G36" s="830"/>
      <c r="H36" s="830"/>
      <c r="I36" s="830"/>
      <c r="J36" s="830"/>
      <c r="K36" s="830"/>
      <c r="L36" s="830"/>
      <c r="M36" s="830"/>
      <c r="N36" s="830"/>
      <c r="O36" s="830"/>
      <c r="P36" s="830"/>
      <c r="Q36" s="830"/>
      <c r="R36" s="830"/>
      <c r="S36" s="830"/>
      <c r="T36" s="830"/>
      <c r="U36" s="830"/>
      <c r="V36" s="830"/>
      <c r="W36" s="830"/>
      <c r="X36" s="830"/>
      <c r="Y36" s="830"/>
      <c r="Z36" s="830"/>
      <c r="AA36" s="830"/>
      <c r="AB36" s="830"/>
      <c r="AC36" s="830"/>
      <c r="AD36" s="830"/>
      <c r="AE36" s="830"/>
      <c r="AF36" s="831"/>
      <c r="AG36" s="832"/>
      <c r="AH36" s="832"/>
      <c r="AI36" s="832"/>
    </row>
    <row r="37" spans="1:35" s="814" customFormat="1" ht="12" customHeight="1">
      <c r="A37" s="782" t="s">
        <v>334</v>
      </c>
      <c r="B37" s="830">
        <v>0</v>
      </c>
      <c r="C37" s="830">
        <v>0</v>
      </c>
      <c r="D37" s="830">
        <v>0</v>
      </c>
      <c r="E37" s="830">
        <v>0</v>
      </c>
      <c r="F37" s="830">
        <v>0</v>
      </c>
      <c r="G37" s="830">
        <v>0</v>
      </c>
      <c r="H37" s="830">
        <v>0</v>
      </c>
      <c r="I37" s="830">
        <v>0</v>
      </c>
      <c r="J37" s="830">
        <v>0</v>
      </c>
      <c r="K37" s="830">
        <v>0</v>
      </c>
      <c r="L37" s="830">
        <v>0</v>
      </c>
      <c r="M37" s="830">
        <v>0</v>
      </c>
      <c r="N37" s="830">
        <v>0</v>
      </c>
      <c r="O37" s="830">
        <v>1.9271631060000001</v>
      </c>
      <c r="P37" s="830">
        <v>1.1585124932011299</v>
      </c>
      <c r="Q37" s="830">
        <v>1.1522153823060799</v>
      </c>
      <c r="R37" s="830">
        <v>2.1314112546121602</v>
      </c>
      <c r="S37" s="830">
        <v>4.1735852296712901</v>
      </c>
      <c r="T37" s="830">
        <v>6.7657080132101797</v>
      </c>
      <c r="U37" s="830">
        <v>9.7024531811134693</v>
      </c>
      <c r="V37" s="830">
        <v>7.5664148099134696</v>
      </c>
      <c r="W37" s="830">
        <v>9.1537831705907404</v>
      </c>
      <c r="X37" s="830">
        <v>9.6962375936015999</v>
      </c>
      <c r="Y37" s="830">
        <v>10.2452108096016</v>
      </c>
      <c r="Z37" s="830">
        <v>10.763813060317901</v>
      </c>
      <c r="AA37" s="830">
        <v>9.5052079020088396</v>
      </c>
      <c r="AB37" s="830">
        <v>5.2641526436317898</v>
      </c>
      <c r="AC37" s="830">
        <v>4.4479227208808796</v>
      </c>
      <c r="AD37" s="830">
        <v>5.4127205392808797</v>
      </c>
      <c r="AE37" s="830">
        <v>6.2548755061126702</v>
      </c>
      <c r="AF37" s="831">
        <v>5.9884585429144597</v>
      </c>
      <c r="AG37" s="832">
        <v>-4.52093525297277E-2</v>
      </c>
      <c r="AH37" s="832">
        <v>-4.2952018921846302E-2</v>
      </c>
      <c r="AI37" s="832">
        <v>1.5948758797986701E-3</v>
      </c>
    </row>
    <row r="38" spans="1:35" s="814" customFormat="1" ht="12" customHeight="1">
      <c r="A38" s="782" t="s">
        <v>336</v>
      </c>
      <c r="B38" s="830">
        <v>0</v>
      </c>
      <c r="C38" s="830">
        <v>0</v>
      </c>
      <c r="D38" s="830">
        <v>0</v>
      </c>
      <c r="E38" s="830">
        <v>0</v>
      </c>
      <c r="F38" s="830">
        <v>0</v>
      </c>
      <c r="G38" s="830">
        <v>0</v>
      </c>
      <c r="H38" s="830">
        <v>0</v>
      </c>
      <c r="I38" s="830">
        <v>0</v>
      </c>
      <c r="J38" s="830">
        <v>0</v>
      </c>
      <c r="K38" s="830">
        <v>0</v>
      </c>
      <c r="L38" s="830">
        <v>0</v>
      </c>
      <c r="M38" s="830">
        <v>0.19101838755304101</v>
      </c>
      <c r="N38" s="830">
        <v>6.3665234380580902</v>
      </c>
      <c r="O38" s="830">
        <v>17.482432528967198</v>
      </c>
      <c r="P38" s="830">
        <v>21.475244747719799</v>
      </c>
      <c r="Q38" s="830">
        <v>30.124884927815401</v>
      </c>
      <c r="R38" s="830">
        <v>44.032123092422403</v>
      </c>
      <c r="S38" s="830">
        <v>48.543324570867597</v>
      </c>
      <c r="T38" s="830">
        <v>60.231812205585697</v>
      </c>
      <c r="U38" s="830">
        <v>65.831119795489101</v>
      </c>
      <c r="V38" s="830">
        <v>63.988560567525703</v>
      </c>
      <c r="W38" s="830">
        <v>79.630353765792606</v>
      </c>
      <c r="X38" s="830">
        <v>85.259156110394997</v>
      </c>
      <c r="Y38" s="830">
        <v>94.898945056424495</v>
      </c>
      <c r="Z38" s="830">
        <v>105.402779825368</v>
      </c>
      <c r="AA38" s="830">
        <v>89.756766640637295</v>
      </c>
      <c r="AB38" s="830">
        <v>86.323341261501</v>
      </c>
      <c r="AC38" s="830">
        <v>104.568622577789</v>
      </c>
      <c r="AD38" s="830">
        <v>100.851109066356</v>
      </c>
      <c r="AE38" s="830">
        <v>122.1066</v>
      </c>
      <c r="AF38" s="831">
        <v>142.02704204472801</v>
      </c>
      <c r="AG38" s="832">
        <v>0.159961787628874</v>
      </c>
      <c r="AH38" s="832">
        <v>6.3728486183064495E-2</v>
      </c>
      <c r="AI38" s="832">
        <v>3.7825343869884898E-2</v>
      </c>
    </row>
    <row r="39" spans="1:35" s="814" customFormat="1" ht="12" customHeight="1">
      <c r="A39" s="782" t="s">
        <v>338</v>
      </c>
      <c r="B39" s="830">
        <v>0</v>
      </c>
      <c r="C39" s="830">
        <v>0</v>
      </c>
      <c r="D39" s="830">
        <v>0</v>
      </c>
      <c r="E39" s="830">
        <v>0</v>
      </c>
      <c r="F39" s="830">
        <v>0</v>
      </c>
      <c r="G39" s="830">
        <v>0</v>
      </c>
      <c r="H39" s="830">
        <v>0</v>
      </c>
      <c r="I39" s="830">
        <v>0</v>
      </c>
      <c r="J39" s="830">
        <v>0</v>
      </c>
      <c r="K39" s="830">
        <v>0</v>
      </c>
      <c r="L39" s="830">
        <v>3.5916060606060598</v>
      </c>
      <c r="M39" s="830">
        <v>3.7053030303030301</v>
      </c>
      <c r="N39" s="830">
        <v>3.9523232323232298</v>
      </c>
      <c r="O39" s="830">
        <v>4.0758333333333301</v>
      </c>
      <c r="P39" s="830">
        <v>0.79813886332945105</v>
      </c>
      <c r="Q39" s="830">
        <v>3.2965091655413201</v>
      </c>
      <c r="R39" s="830">
        <v>2.9747888173224601</v>
      </c>
      <c r="S39" s="830">
        <v>3.9882295137601802</v>
      </c>
      <c r="T39" s="830">
        <v>6.1419720433061604</v>
      </c>
      <c r="U39" s="830">
        <v>4.7035617754814103</v>
      </c>
      <c r="V39" s="830">
        <v>7.6271875831508398</v>
      </c>
      <c r="W39" s="830">
        <v>11.1094651467234</v>
      </c>
      <c r="X39" s="830">
        <v>10.628426139942199</v>
      </c>
      <c r="Y39" s="830">
        <v>10.091640222331799</v>
      </c>
      <c r="Z39" s="830">
        <v>11.0021461102255</v>
      </c>
      <c r="AA39" s="830">
        <v>21.668519328187699</v>
      </c>
      <c r="AB39" s="830">
        <v>26.431375463084901</v>
      </c>
      <c r="AC39" s="830">
        <v>24.163787888323299</v>
      </c>
      <c r="AD39" s="830">
        <v>40.835285147067502</v>
      </c>
      <c r="AE39" s="830">
        <v>48.0099394803796</v>
      </c>
      <c r="AF39" s="831">
        <v>44.2271251027422</v>
      </c>
      <c r="AG39" s="832">
        <v>-8.1309278026849896E-2</v>
      </c>
      <c r="AH39" s="832">
        <v>0.26150922471551802</v>
      </c>
      <c r="AI39" s="832">
        <v>1.17787865698195E-2</v>
      </c>
    </row>
    <row r="40" spans="1:35" s="814" customFormat="1" ht="12" customHeight="1">
      <c r="A40" s="782" t="s">
        <v>339</v>
      </c>
      <c r="B40" s="830">
        <v>0</v>
      </c>
      <c r="C40" s="830">
        <v>0</v>
      </c>
      <c r="D40" s="830">
        <v>0</v>
      </c>
      <c r="E40" s="830">
        <v>0</v>
      </c>
      <c r="F40" s="830">
        <v>0</v>
      </c>
      <c r="G40" s="830">
        <v>0</v>
      </c>
      <c r="H40" s="830">
        <v>0</v>
      </c>
      <c r="I40" s="830">
        <v>0</v>
      </c>
      <c r="J40" s="830">
        <v>0</v>
      </c>
      <c r="K40" s="830">
        <v>0</v>
      </c>
      <c r="L40" s="830">
        <v>0</v>
      </c>
      <c r="M40" s="830">
        <v>0</v>
      </c>
      <c r="N40" s="830">
        <v>0</v>
      </c>
      <c r="O40" s="830">
        <v>0</v>
      </c>
      <c r="P40" s="830">
        <v>0</v>
      </c>
      <c r="Q40" s="830">
        <v>0.37</v>
      </c>
      <c r="R40" s="830">
        <v>1.85</v>
      </c>
      <c r="S40" s="830">
        <v>9.0917955199999998</v>
      </c>
      <c r="T40" s="830">
        <v>18.52679552</v>
      </c>
      <c r="U40" s="830">
        <v>6.2967922333802298</v>
      </c>
      <c r="V40" s="830">
        <v>8.0626754935013398</v>
      </c>
      <c r="W40" s="830">
        <v>59.7094057781865</v>
      </c>
      <c r="X40" s="830">
        <v>73.151163940324494</v>
      </c>
      <c r="Y40" s="830">
        <v>92.374676041188806</v>
      </c>
      <c r="Z40" s="830">
        <v>130.767235817966</v>
      </c>
      <c r="AA40" s="830">
        <v>53.346779599255399</v>
      </c>
      <c r="AB40" s="830">
        <v>120.34445246705501</v>
      </c>
      <c r="AC40" s="830">
        <v>112.444379000946</v>
      </c>
      <c r="AD40" s="830">
        <v>203.03188807899201</v>
      </c>
      <c r="AE40" s="830">
        <v>276.46965434102702</v>
      </c>
      <c r="AF40" s="831">
        <v>283.04332139397201</v>
      </c>
      <c r="AG40" s="832">
        <v>2.0979968519838198E-2</v>
      </c>
      <c r="AH40" s="832">
        <v>0.45966370935393802</v>
      </c>
      <c r="AI40" s="832">
        <v>7.5381496422559105E-2</v>
      </c>
    </row>
    <row r="41" spans="1:35" s="814" customFormat="1" ht="12" customHeight="1">
      <c r="A41" s="782" t="s">
        <v>346</v>
      </c>
      <c r="B41" s="830">
        <v>0</v>
      </c>
      <c r="C41" s="830">
        <v>0</v>
      </c>
      <c r="D41" s="830">
        <v>0</v>
      </c>
      <c r="E41" s="830">
        <v>0</v>
      </c>
      <c r="F41" s="830">
        <v>0</v>
      </c>
      <c r="G41" s="830">
        <v>0</v>
      </c>
      <c r="H41" s="830">
        <v>0</v>
      </c>
      <c r="I41" s="830">
        <v>0</v>
      </c>
      <c r="J41" s="830">
        <v>0</v>
      </c>
      <c r="K41" s="830">
        <v>0</v>
      </c>
      <c r="L41" s="830">
        <v>0</v>
      </c>
      <c r="M41" s="830">
        <v>0</v>
      </c>
      <c r="N41" s="830">
        <v>3.82036775106082E-2</v>
      </c>
      <c r="O41" s="830">
        <v>6.0731814770710102E-2</v>
      </c>
      <c r="P41" s="830">
        <v>0.19421013937517001</v>
      </c>
      <c r="Q41" s="830">
        <v>0.479468625447243</v>
      </c>
      <c r="R41" s="830">
        <v>1.9086906663846199</v>
      </c>
      <c r="S41" s="830">
        <v>3.4794886072292202</v>
      </c>
      <c r="T41" s="830">
        <v>6.46123966912082</v>
      </c>
      <c r="U41" s="830">
        <v>9.2454559773869303</v>
      </c>
      <c r="V41" s="830">
        <v>12.9784711089327</v>
      </c>
      <c r="W41" s="830">
        <v>10.445542970834399</v>
      </c>
      <c r="X41" s="830">
        <v>15.068293199999999</v>
      </c>
      <c r="Y41" s="830">
        <v>15.452683307999999</v>
      </c>
      <c r="Z41" s="830">
        <v>16.232181732000001</v>
      </c>
      <c r="AA41" s="830">
        <v>18.478232460000001</v>
      </c>
      <c r="AB41" s="830">
        <v>18.541620611999999</v>
      </c>
      <c r="AC41" s="830">
        <v>17.921723004</v>
      </c>
      <c r="AD41" s="830">
        <v>28.605625784962601</v>
      </c>
      <c r="AE41" s="830">
        <v>29.295595226334299</v>
      </c>
      <c r="AF41" s="831">
        <v>27.9390571430054</v>
      </c>
      <c r="AG41" s="832">
        <v>-4.8910912850921397E-2</v>
      </c>
      <c r="AH41" s="832">
        <v>0.12224427645147699</v>
      </c>
      <c r="AI41" s="832">
        <v>7.44086779968088E-3</v>
      </c>
    </row>
    <row r="42" spans="1:35" s="814" customFormat="1" ht="12" customHeight="1">
      <c r="A42" s="782" t="s">
        <v>349</v>
      </c>
      <c r="B42" s="830">
        <v>0</v>
      </c>
      <c r="C42" s="830">
        <v>0</v>
      </c>
      <c r="D42" s="830">
        <v>0</v>
      </c>
      <c r="E42" s="830">
        <v>0</v>
      </c>
      <c r="F42" s="830">
        <v>0</v>
      </c>
      <c r="G42" s="830">
        <v>0</v>
      </c>
      <c r="H42" s="830">
        <v>0</v>
      </c>
      <c r="I42" s="830">
        <v>0</v>
      </c>
      <c r="J42" s="830">
        <v>0</v>
      </c>
      <c r="K42" s="830">
        <v>0</v>
      </c>
      <c r="L42" s="830">
        <v>0</v>
      </c>
      <c r="M42" s="830">
        <v>0</v>
      </c>
      <c r="N42" s="830">
        <v>0</v>
      </c>
      <c r="O42" s="830">
        <v>0</v>
      </c>
      <c r="P42" s="830">
        <v>0.123848484848485</v>
      </c>
      <c r="Q42" s="830">
        <v>2.24619476233338</v>
      </c>
      <c r="R42" s="830">
        <v>3.48129577243439</v>
      </c>
      <c r="S42" s="830">
        <v>5.99752368093952</v>
      </c>
      <c r="T42" s="830">
        <v>21.726180956036298</v>
      </c>
      <c r="U42" s="830">
        <v>26.776779800962998</v>
      </c>
      <c r="V42" s="830">
        <v>34.917912000000001</v>
      </c>
      <c r="W42" s="830">
        <v>38.476692</v>
      </c>
      <c r="X42" s="830">
        <v>52.711812000000002</v>
      </c>
      <c r="Y42" s="830">
        <v>67.365611999999999</v>
      </c>
      <c r="Z42" s="830">
        <v>75.320532</v>
      </c>
      <c r="AA42" s="830">
        <v>81.265788000000001</v>
      </c>
      <c r="AB42" s="830">
        <v>70.421976000000001</v>
      </c>
      <c r="AC42" s="830">
        <v>82.731167999999997</v>
      </c>
      <c r="AD42" s="830">
        <v>88.467084</v>
      </c>
      <c r="AE42" s="830">
        <v>101.404296</v>
      </c>
      <c r="AF42" s="831">
        <v>98.054856000000001</v>
      </c>
      <c r="AG42" s="832">
        <v>-3.56725462856421E-2</v>
      </c>
      <c r="AH42" s="832">
        <v>0.14243053041683101</v>
      </c>
      <c r="AI42" s="832">
        <v>2.6114453930146601E-2</v>
      </c>
    </row>
    <row r="43" spans="1:35" s="814" customFormat="1" ht="12" customHeight="1">
      <c r="A43" s="782" t="s">
        <v>351</v>
      </c>
      <c r="B43" s="830">
        <v>0</v>
      </c>
      <c r="C43" s="830">
        <v>0</v>
      </c>
      <c r="D43" s="830">
        <v>0</v>
      </c>
      <c r="E43" s="830">
        <v>0</v>
      </c>
      <c r="F43" s="830">
        <v>0</v>
      </c>
      <c r="G43" s="830">
        <v>0</v>
      </c>
      <c r="H43" s="830">
        <v>0</v>
      </c>
      <c r="I43" s="830">
        <v>0</v>
      </c>
      <c r="J43" s="830">
        <v>0</v>
      </c>
      <c r="K43" s="830">
        <v>0</v>
      </c>
      <c r="L43" s="830">
        <v>0</v>
      </c>
      <c r="M43" s="830">
        <v>0</v>
      </c>
      <c r="N43" s="830">
        <v>0</v>
      </c>
      <c r="O43" s="830">
        <v>4.1868E-4</v>
      </c>
      <c r="P43" s="830">
        <v>4.1868000000000001E-3</v>
      </c>
      <c r="Q43" s="830">
        <v>4.1186800000000003E-2</v>
      </c>
      <c r="R43" s="830">
        <v>5.1380304462803403</v>
      </c>
      <c r="S43" s="830">
        <v>9.5380981735564596</v>
      </c>
      <c r="T43" s="830">
        <v>16.3062850054209</v>
      </c>
      <c r="U43" s="830">
        <v>18.6620011634764</v>
      </c>
      <c r="V43" s="830">
        <v>17.055857052536599</v>
      </c>
      <c r="W43" s="830">
        <v>35.577316337752301</v>
      </c>
      <c r="X43" s="830">
        <v>48.030770603389598</v>
      </c>
      <c r="Y43" s="830">
        <v>62.680420735059499</v>
      </c>
      <c r="Z43" s="830">
        <v>77.109013644162502</v>
      </c>
      <c r="AA43" s="830">
        <v>81.010674490890096</v>
      </c>
      <c r="AB43" s="830">
        <v>75.335941688323899</v>
      </c>
      <c r="AC43" s="830">
        <v>72.575323928740005</v>
      </c>
      <c r="AD43" s="830">
        <v>82.976442507606706</v>
      </c>
      <c r="AE43" s="830">
        <v>100.04886209739701</v>
      </c>
      <c r="AF43" s="831">
        <v>92.035727492421302</v>
      </c>
      <c r="AG43" s="832">
        <v>-8.2605620574157004E-2</v>
      </c>
      <c r="AH43" s="832">
        <v>0.18283834279939401</v>
      </c>
      <c r="AI43" s="832">
        <v>2.45114098737584E-2</v>
      </c>
    </row>
    <row r="44" spans="1:35" s="814" customFormat="1" ht="12" customHeight="1">
      <c r="A44" s="783" t="s">
        <v>352</v>
      </c>
      <c r="B44" s="833">
        <v>0</v>
      </c>
      <c r="C44" s="833">
        <v>0</v>
      </c>
      <c r="D44" s="833">
        <v>0</v>
      </c>
      <c r="E44" s="833">
        <v>0</v>
      </c>
      <c r="F44" s="833">
        <v>0</v>
      </c>
      <c r="G44" s="833">
        <v>0</v>
      </c>
      <c r="H44" s="833">
        <v>0</v>
      </c>
      <c r="I44" s="833">
        <v>0</v>
      </c>
      <c r="J44" s="833">
        <v>0</v>
      </c>
      <c r="K44" s="833">
        <v>0</v>
      </c>
      <c r="L44" s="833">
        <v>3.5916060606060598</v>
      </c>
      <c r="M44" s="833">
        <v>3.8963214178560701</v>
      </c>
      <c r="N44" s="833">
        <v>10.357050347891899</v>
      </c>
      <c r="O44" s="833">
        <v>23.5465794630712</v>
      </c>
      <c r="P44" s="833">
        <v>23.754141528474101</v>
      </c>
      <c r="Q44" s="833">
        <v>37.710459663443402</v>
      </c>
      <c r="R44" s="833">
        <v>61.516340049456403</v>
      </c>
      <c r="S44" s="833">
        <v>84.812045296024294</v>
      </c>
      <c r="T44" s="833">
        <v>136.15999341268</v>
      </c>
      <c r="U44" s="833">
        <v>141.21816392729099</v>
      </c>
      <c r="V44" s="833">
        <v>152.197078615561</v>
      </c>
      <c r="W44" s="833">
        <v>244.10255916988001</v>
      </c>
      <c r="X44" s="833">
        <v>294.54585958765301</v>
      </c>
      <c r="Y44" s="833">
        <v>353.10918817260603</v>
      </c>
      <c r="Z44" s="833">
        <v>426.59770219004002</v>
      </c>
      <c r="AA44" s="833">
        <v>355.03196842097901</v>
      </c>
      <c r="AB44" s="833">
        <v>402.66286013559602</v>
      </c>
      <c r="AC44" s="833">
        <v>418.852927120679</v>
      </c>
      <c r="AD44" s="833">
        <v>550.18015512426496</v>
      </c>
      <c r="AE44" s="833">
        <v>683.58982265124996</v>
      </c>
      <c r="AF44" s="833">
        <v>693.31558771978405</v>
      </c>
      <c r="AG44" s="837">
        <v>1.14563732878288E-2</v>
      </c>
      <c r="AH44" s="837">
        <v>0.17082099829967701</v>
      </c>
      <c r="AI44" s="837">
        <v>0.184647234345648</v>
      </c>
    </row>
    <row r="45" spans="1:35" s="814" customFormat="1" ht="12" customHeight="1">
      <c r="A45" s="785"/>
      <c r="B45" s="830"/>
      <c r="C45" s="830"/>
      <c r="D45" s="830"/>
      <c r="E45" s="830"/>
      <c r="F45" s="830"/>
      <c r="G45" s="830"/>
      <c r="H45" s="830"/>
      <c r="I45" s="830"/>
      <c r="J45" s="830"/>
      <c r="K45" s="830"/>
      <c r="L45" s="830"/>
      <c r="M45" s="830"/>
      <c r="N45" s="830"/>
      <c r="O45" s="830"/>
      <c r="P45" s="830"/>
      <c r="Q45" s="830"/>
      <c r="R45" s="830"/>
      <c r="S45" s="830"/>
      <c r="T45" s="830"/>
      <c r="U45" s="830"/>
      <c r="V45" s="830"/>
      <c r="W45" s="830"/>
      <c r="X45" s="830"/>
      <c r="Y45" s="830"/>
      <c r="Z45" s="830"/>
      <c r="AA45" s="830"/>
      <c r="AB45" s="830"/>
      <c r="AC45" s="830"/>
      <c r="AD45" s="830"/>
      <c r="AE45" s="830"/>
      <c r="AF45" s="831"/>
      <c r="AG45" s="832"/>
      <c r="AH45" s="832"/>
      <c r="AI45" s="832"/>
    </row>
    <row r="46" spans="1:35" s="814" customFormat="1" ht="12" customHeight="1">
      <c r="A46" s="840" t="s">
        <v>353</v>
      </c>
      <c r="B46" s="841">
        <v>297.67232255846397</v>
      </c>
      <c r="C46" s="841">
        <v>335.65531866245601</v>
      </c>
      <c r="D46" s="841">
        <v>323.50896981387802</v>
      </c>
      <c r="E46" s="841">
        <v>330.48326341735901</v>
      </c>
      <c r="F46" s="841">
        <v>367.30609402961801</v>
      </c>
      <c r="G46" s="841">
        <v>381.42555570867898</v>
      </c>
      <c r="H46" s="841">
        <v>383.98244083933503</v>
      </c>
      <c r="I46" s="841">
        <v>441.73472121017102</v>
      </c>
      <c r="J46" s="841">
        <v>422.30747764357</v>
      </c>
      <c r="K46" s="841">
        <v>408.98444762017601</v>
      </c>
      <c r="L46" s="841">
        <v>392.38129140374201</v>
      </c>
      <c r="M46" s="841">
        <v>428.86944125987702</v>
      </c>
      <c r="N46" s="841">
        <v>506.24442149808198</v>
      </c>
      <c r="O46" s="841">
        <v>627.51839389715894</v>
      </c>
      <c r="P46" s="841">
        <v>710.71238419646295</v>
      </c>
      <c r="Q46" s="841">
        <v>836.26163570456697</v>
      </c>
      <c r="R46" s="841">
        <v>1067.8434094219101</v>
      </c>
      <c r="S46" s="841">
        <v>1451.14500434107</v>
      </c>
      <c r="T46" s="841">
        <v>1969.1159175871601</v>
      </c>
      <c r="U46" s="841">
        <v>2183.4288422550899</v>
      </c>
      <c r="V46" s="841">
        <v>2513.2637825445299</v>
      </c>
      <c r="W46" s="841">
        <v>2669.95779611026</v>
      </c>
      <c r="X46" s="841">
        <v>2722.2748444735598</v>
      </c>
      <c r="Y46" s="841">
        <v>2959.32223929774</v>
      </c>
      <c r="Z46" s="841">
        <v>3223.1122448640099</v>
      </c>
      <c r="AA46" s="841">
        <v>3224.49720450424</v>
      </c>
      <c r="AB46" s="841">
        <v>3339.9907557444199</v>
      </c>
      <c r="AC46" s="841">
        <v>3488.4183659565601</v>
      </c>
      <c r="AD46" s="841">
        <v>3844.3298859711799</v>
      </c>
      <c r="AE46" s="841">
        <v>3997.7974880900101</v>
      </c>
      <c r="AF46" s="841">
        <v>3754.8116557323601</v>
      </c>
      <c r="AG46" s="842">
        <v>-6.33461002844211E-2</v>
      </c>
      <c r="AH46" s="842">
        <v>6.2351351642514499E-2</v>
      </c>
      <c r="AI46" s="842">
        <v>1</v>
      </c>
    </row>
    <row r="47" spans="1:35" s="814" customFormat="1" ht="13.5" customHeight="1">
      <c r="A47" s="792" t="s">
        <v>354</v>
      </c>
      <c r="B47" s="830">
        <v>60.501637743434301</v>
      </c>
      <c r="C47" s="830">
        <v>70.088325159595996</v>
      </c>
      <c r="D47" s="830">
        <v>80.089701775757604</v>
      </c>
      <c r="E47" s="830">
        <v>94.811446785414205</v>
      </c>
      <c r="F47" s="830">
        <v>108.889378713616</v>
      </c>
      <c r="G47" s="830">
        <v>118.291081821576</v>
      </c>
      <c r="H47" s="830">
        <v>91.355387636606096</v>
      </c>
      <c r="I47" s="830">
        <v>120.322423214466</v>
      </c>
      <c r="J47" s="830">
        <v>128.941361169244</v>
      </c>
      <c r="K47" s="830">
        <v>138.130787001209</v>
      </c>
      <c r="L47" s="830">
        <v>164.51896003639899</v>
      </c>
      <c r="M47" s="830">
        <v>184.19640492586899</v>
      </c>
      <c r="N47" s="830">
        <v>227.27616383754301</v>
      </c>
      <c r="O47" s="830">
        <v>296.17775312797301</v>
      </c>
      <c r="P47" s="830">
        <v>375.85828007718601</v>
      </c>
      <c r="Q47" s="830">
        <v>458.81875363956999</v>
      </c>
      <c r="R47" s="830">
        <v>625.29143929464396</v>
      </c>
      <c r="S47" s="830">
        <v>870.75531794471999</v>
      </c>
      <c r="T47" s="830">
        <v>1198.35175839146</v>
      </c>
      <c r="U47" s="830">
        <v>1406.0415957610101</v>
      </c>
      <c r="V47" s="830">
        <v>1640.7939449436701</v>
      </c>
      <c r="W47" s="830">
        <v>1768.46696168885</v>
      </c>
      <c r="X47" s="830">
        <v>1758.68148428678</v>
      </c>
      <c r="Y47" s="830">
        <v>1849.0150882251</v>
      </c>
      <c r="Z47" s="830">
        <v>1979.1032516808</v>
      </c>
      <c r="AA47" s="830">
        <v>2024.33122016833</v>
      </c>
      <c r="AB47" s="830">
        <v>2093.0560379644198</v>
      </c>
      <c r="AC47" s="830">
        <v>2207.3849189212301</v>
      </c>
      <c r="AD47" s="830">
        <v>2311.7136128051902</v>
      </c>
      <c r="AE47" s="830">
        <v>2278.4502242631702</v>
      </c>
      <c r="AF47" s="831">
        <v>2101.70061294488</v>
      </c>
      <c r="AG47" s="832">
        <v>-8.0094777044688106E-2</v>
      </c>
      <c r="AH47" s="832">
        <v>4.9455765078566097E-2</v>
      </c>
      <c r="AI47" s="832">
        <v>0.55973529584001402</v>
      </c>
    </row>
    <row r="48" spans="1:35" s="835" customFormat="1" ht="12" customHeight="1">
      <c r="A48" s="782" t="s">
        <v>924</v>
      </c>
      <c r="B48" s="830">
        <v>237.17068481503</v>
      </c>
      <c r="C48" s="830">
        <v>265.56699350285999</v>
      </c>
      <c r="D48" s="830">
        <v>243.41926803812001</v>
      </c>
      <c r="E48" s="830">
        <v>235.67181663194501</v>
      </c>
      <c r="F48" s="830">
        <v>258.41671531600201</v>
      </c>
      <c r="G48" s="830">
        <v>263.13447388710301</v>
      </c>
      <c r="H48" s="830">
        <v>292.62705320272897</v>
      </c>
      <c r="I48" s="830">
        <v>321.41229799570499</v>
      </c>
      <c r="J48" s="830">
        <v>293.36611647432699</v>
      </c>
      <c r="K48" s="830">
        <v>270.85366061896701</v>
      </c>
      <c r="L48" s="830">
        <v>227.86233136734299</v>
      </c>
      <c r="M48" s="830">
        <v>244.673036334008</v>
      </c>
      <c r="N48" s="830">
        <v>278.968257660539</v>
      </c>
      <c r="O48" s="830">
        <v>331.340640769186</v>
      </c>
      <c r="P48" s="830">
        <v>334.854104119277</v>
      </c>
      <c r="Q48" s="830">
        <v>377.44288206499698</v>
      </c>
      <c r="R48" s="830">
        <v>442.55197012727001</v>
      </c>
      <c r="S48" s="830">
        <v>580.38968639635198</v>
      </c>
      <c r="T48" s="830">
        <v>770.76415919569797</v>
      </c>
      <c r="U48" s="830">
        <v>777.38724649408903</v>
      </c>
      <c r="V48" s="830">
        <v>872.46983760086596</v>
      </c>
      <c r="W48" s="830">
        <v>901.49083442140295</v>
      </c>
      <c r="X48" s="830">
        <v>963.59336018678403</v>
      </c>
      <c r="Y48" s="830">
        <v>1110.30715107264</v>
      </c>
      <c r="Z48" s="830">
        <v>1244.0089931832099</v>
      </c>
      <c r="AA48" s="830">
        <v>1200.16598433591</v>
      </c>
      <c r="AB48" s="830">
        <v>1246.93471778</v>
      </c>
      <c r="AC48" s="830">
        <v>1281.03344703533</v>
      </c>
      <c r="AD48" s="830">
        <v>1532.6162731659899</v>
      </c>
      <c r="AE48" s="830">
        <v>1719.3472638268399</v>
      </c>
      <c r="AF48" s="831">
        <v>1653.1110427874801</v>
      </c>
      <c r="AG48" s="836">
        <v>-4.1151034096566397E-2</v>
      </c>
      <c r="AH48" s="836">
        <v>8.2611457567948396E-2</v>
      </c>
      <c r="AI48" s="836">
        <v>0.44026470415998697</v>
      </c>
    </row>
    <row r="49" spans="1:35" s="835" customFormat="1" ht="12" customHeight="1">
      <c r="A49" s="793" t="s">
        <v>925</v>
      </c>
      <c r="B49" s="843">
        <v>0.26376840000000001</v>
      </c>
      <c r="C49" s="843">
        <v>0.28888920000000001</v>
      </c>
      <c r="D49" s="843">
        <v>0.72869919999999999</v>
      </c>
      <c r="E49" s="843">
        <v>1.8100326440000001</v>
      </c>
      <c r="F49" s="843">
        <v>5.0427625520000001</v>
      </c>
      <c r="G49" s="843">
        <v>8.9085060639999991</v>
      </c>
      <c r="H49" s="843">
        <v>12.924781576000001</v>
      </c>
      <c r="I49" s="843">
        <v>16.465635312</v>
      </c>
      <c r="J49" s="843">
        <v>15.687041872</v>
      </c>
      <c r="K49" s="843">
        <v>17.96696742</v>
      </c>
      <c r="L49" s="843">
        <v>29.210363836022601</v>
      </c>
      <c r="M49" s="843">
        <v>36.074634638070698</v>
      </c>
      <c r="N49" s="843">
        <v>48.115490958176601</v>
      </c>
      <c r="O49" s="843">
        <v>60.489137639249897</v>
      </c>
      <c r="P49" s="843">
        <v>90.642796159733194</v>
      </c>
      <c r="Q49" s="843">
        <v>124.217211533881</v>
      </c>
      <c r="R49" s="843">
        <v>173.09606099598901</v>
      </c>
      <c r="S49" s="843">
        <v>233.98869976724399</v>
      </c>
      <c r="T49" s="843">
        <v>310.37149354719099</v>
      </c>
      <c r="U49" s="843">
        <v>388.59089219252598</v>
      </c>
      <c r="V49" s="843">
        <v>443.32272260734698</v>
      </c>
      <c r="W49" s="843">
        <v>436.188089448732</v>
      </c>
      <c r="X49" s="843">
        <v>470.33977388655398</v>
      </c>
      <c r="Y49" s="843">
        <v>497.44481260827001</v>
      </c>
      <c r="Z49" s="843">
        <v>551.23046855009102</v>
      </c>
      <c r="AA49" s="843">
        <v>562.29200081921397</v>
      </c>
      <c r="AB49" s="843">
        <v>534.47771286579405</v>
      </c>
      <c r="AC49" s="843">
        <v>596.98479109829304</v>
      </c>
      <c r="AD49" s="843">
        <v>640.40945836886601</v>
      </c>
      <c r="AE49" s="843">
        <v>654.75489429815195</v>
      </c>
      <c r="AF49" s="833">
        <v>625.88765325317297</v>
      </c>
      <c r="AG49" s="844">
        <v>-4.6700401732913899E-2</v>
      </c>
      <c r="AH49" s="844">
        <v>5.3558398874602002E-2</v>
      </c>
      <c r="AI49" s="844">
        <v>0.166689493545608</v>
      </c>
    </row>
    <row r="50" spans="1:35" s="835" customFormat="1" ht="12" customHeight="1">
      <c r="A50" s="792"/>
      <c r="B50" s="830"/>
      <c r="C50" s="830"/>
      <c r="D50" s="830"/>
      <c r="E50" s="830"/>
      <c r="F50" s="830"/>
      <c r="G50" s="830"/>
      <c r="H50" s="830"/>
      <c r="I50" s="830"/>
      <c r="J50" s="830"/>
      <c r="K50" s="830"/>
      <c r="L50" s="830"/>
      <c r="M50" s="830"/>
      <c r="N50" s="830"/>
      <c r="O50" s="830"/>
      <c r="P50" s="830"/>
      <c r="Q50" s="830"/>
      <c r="R50" s="830"/>
      <c r="S50" s="830"/>
      <c r="T50" s="830"/>
      <c r="U50" s="830"/>
      <c r="V50" s="830"/>
      <c r="W50" s="830"/>
      <c r="X50" s="830"/>
      <c r="Y50" s="830"/>
      <c r="Z50" s="830"/>
      <c r="AA50" s="830"/>
      <c r="AB50" s="830"/>
      <c r="AC50" s="830"/>
      <c r="AD50" s="830"/>
      <c r="AE50" s="830"/>
      <c r="AF50" s="831"/>
      <c r="AG50" s="836"/>
      <c r="AH50" s="836"/>
      <c r="AI50" s="836"/>
    </row>
    <row r="51" spans="1:35" s="835" customFormat="1" ht="12" customHeight="1">
      <c r="A51" s="796" t="s">
        <v>926</v>
      </c>
      <c r="B51" s="830"/>
      <c r="C51" s="830"/>
      <c r="D51" s="830"/>
      <c r="E51" s="830"/>
      <c r="F51" s="830"/>
      <c r="G51" s="830"/>
      <c r="H51" s="830"/>
      <c r="I51" s="830"/>
      <c r="J51" s="830"/>
      <c r="K51" s="830"/>
      <c r="L51" s="830"/>
      <c r="M51" s="830"/>
      <c r="N51" s="830"/>
      <c r="O51" s="830"/>
      <c r="P51" s="830"/>
      <c r="Q51" s="830"/>
      <c r="R51" s="830"/>
      <c r="S51" s="830"/>
      <c r="T51" s="830"/>
      <c r="U51" s="830"/>
      <c r="V51" s="830"/>
      <c r="W51" s="830"/>
      <c r="X51" s="830"/>
      <c r="Y51" s="830"/>
      <c r="Z51" s="830"/>
      <c r="AA51" s="830"/>
      <c r="AB51" s="830"/>
      <c r="AC51" s="830"/>
      <c r="AD51" s="830"/>
      <c r="AE51" s="830"/>
      <c r="AF51" s="831"/>
      <c r="AG51" s="836"/>
      <c r="AH51" s="836"/>
      <c r="AI51" s="836"/>
    </row>
    <row r="52" spans="1:35" s="835" customFormat="1" ht="12" customHeight="1">
      <c r="A52" s="845" t="s">
        <v>927</v>
      </c>
      <c r="B52" s="830"/>
      <c r="C52" s="830"/>
      <c r="D52" s="830"/>
      <c r="E52" s="830"/>
      <c r="F52" s="830"/>
      <c r="G52" s="830"/>
      <c r="H52" s="830"/>
      <c r="I52" s="830"/>
      <c r="J52" s="830"/>
      <c r="K52" s="830"/>
      <c r="L52" s="830"/>
      <c r="M52" s="830"/>
      <c r="N52" s="830"/>
      <c r="O52" s="830"/>
      <c r="P52" s="830"/>
      <c r="Q52" s="830"/>
      <c r="R52" s="830"/>
      <c r="S52" s="830"/>
      <c r="T52" s="830"/>
      <c r="U52" s="830"/>
      <c r="V52" s="830"/>
      <c r="W52" s="830"/>
      <c r="X52" s="830"/>
      <c r="Y52" s="830"/>
      <c r="Z52" s="830"/>
      <c r="AA52" s="830"/>
      <c r="AB52" s="830"/>
      <c r="AC52" s="830"/>
      <c r="AD52" s="830"/>
      <c r="AE52" s="830"/>
      <c r="AF52" s="831"/>
      <c r="AG52" s="832"/>
      <c r="AH52" s="832"/>
      <c r="AI52" s="832"/>
    </row>
    <row r="53" spans="1:35" s="835" customFormat="1" ht="12" customHeight="1">
      <c r="A53" s="846" t="s">
        <v>928</v>
      </c>
      <c r="B53" s="830">
        <v>0</v>
      </c>
      <c r="C53" s="830">
        <v>0</v>
      </c>
      <c r="D53" s="830">
        <v>0</v>
      </c>
      <c r="E53" s="830">
        <v>0</v>
      </c>
      <c r="F53" s="830">
        <v>0</v>
      </c>
      <c r="G53" s="830">
        <v>0</v>
      </c>
      <c r="H53" s="830">
        <v>0</v>
      </c>
      <c r="I53" s="830">
        <v>0</v>
      </c>
      <c r="J53" s="830">
        <v>0</v>
      </c>
      <c r="K53" s="830">
        <v>2.0807036860939401</v>
      </c>
      <c r="L53" s="830">
        <v>4.5409974725357198</v>
      </c>
      <c r="M53" s="830">
        <v>4.7733790445684603</v>
      </c>
      <c r="N53" s="830">
        <v>4.8957733790445701</v>
      </c>
      <c r="O53" s="830">
        <v>4.8957733790445701</v>
      </c>
      <c r="P53" s="830">
        <v>4.9091864567953802</v>
      </c>
      <c r="Q53" s="830">
        <v>5.3853507169490298</v>
      </c>
      <c r="R53" s="830">
        <v>5.3853507169490298</v>
      </c>
      <c r="S53" s="830">
        <v>17.135206826655999</v>
      </c>
      <c r="T53" s="830">
        <v>18.4094492129827</v>
      </c>
      <c r="U53" s="830">
        <v>27.6971304526914</v>
      </c>
      <c r="V53" s="830">
        <v>29.949845030799999</v>
      </c>
      <c r="W53" s="830">
        <v>35.855448274799997</v>
      </c>
      <c r="X53" s="830">
        <v>35.749991078800001</v>
      </c>
      <c r="Y53" s="830">
        <v>36.1718198628</v>
      </c>
      <c r="Z53" s="830">
        <v>37.015477484400002</v>
      </c>
      <c r="AA53" s="830">
        <v>36.277277058800003</v>
      </c>
      <c r="AB53" s="830">
        <v>35.938800000000001</v>
      </c>
      <c r="AC53" s="830">
        <v>36.582000000000001</v>
      </c>
      <c r="AD53" s="830">
        <v>37.010800000000003</v>
      </c>
      <c r="AE53" s="830">
        <v>41.128308316000002</v>
      </c>
      <c r="AF53" s="831">
        <v>36.197108084234699</v>
      </c>
      <c r="AG53" s="832">
        <v>-0.122302609568418</v>
      </c>
      <c r="AH53" s="832">
        <v>4.0328765339263703E-2</v>
      </c>
      <c r="AI53" s="832">
        <v>1.6827347712839402E-2</v>
      </c>
    </row>
    <row r="54" spans="1:35" s="835" customFormat="1" ht="12" customHeight="1">
      <c r="A54" s="846" t="s">
        <v>92</v>
      </c>
      <c r="B54" s="830">
        <v>60.237869343434298</v>
      </c>
      <c r="C54" s="830">
        <v>69.799435959595996</v>
      </c>
      <c r="D54" s="830">
        <v>79.361002575757595</v>
      </c>
      <c r="E54" s="830">
        <v>93.001414141414202</v>
      </c>
      <c r="F54" s="830">
        <v>103.846616161616</v>
      </c>
      <c r="G54" s="830">
        <v>109.38257575757601</v>
      </c>
      <c r="H54" s="830">
        <v>78.430606060606095</v>
      </c>
      <c r="I54" s="830">
        <v>103.79585858585899</v>
      </c>
      <c r="J54" s="830">
        <v>113.199545454545</v>
      </c>
      <c r="K54" s="830">
        <v>118.03166666666699</v>
      </c>
      <c r="L54" s="830">
        <v>130.70752525252499</v>
      </c>
      <c r="M54" s="830">
        <v>142.21595959595999</v>
      </c>
      <c r="N54" s="830">
        <v>172.426868686869</v>
      </c>
      <c r="O54" s="830">
        <v>225.945656565657</v>
      </c>
      <c r="P54" s="830">
        <v>274.28717171717199</v>
      </c>
      <c r="Q54" s="830">
        <v>314.565</v>
      </c>
      <c r="R54" s="830">
        <v>393.52010101010097</v>
      </c>
      <c r="S54" s="830">
        <v>525.38489898989906</v>
      </c>
      <c r="T54" s="830">
        <v>749.98378787878801</v>
      </c>
      <c r="U54" s="830">
        <v>881.23272727272695</v>
      </c>
      <c r="V54" s="830">
        <v>1071.3807575757601</v>
      </c>
      <c r="W54" s="830">
        <v>1122.23646464646</v>
      </c>
      <c r="X54" s="830">
        <v>1064.9413131313099</v>
      </c>
      <c r="Y54" s="830">
        <v>1070.9611616161601</v>
      </c>
      <c r="Z54" s="830">
        <v>1153.14782828283</v>
      </c>
      <c r="AA54" s="830">
        <v>1192.9823737373699</v>
      </c>
      <c r="AB54" s="830">
        <v>1241.8043939393899</v>
      </c>
      <c r="AC54" s="830">
        <v>1283.9467171717199</v>
      </c>
      <c r="AD54" s="830">
        <v>1296.43984848485</v>
      </c>
      <c r="AE54" s="830">
        <v>1271.23363636364</v>
      </c>
      <c r="AF54" s="831">
        <v>1122.0029797979801</v>
      </c>
      <c r="AG54" s="832">
        <v>-0.11980192635031001</v>
      </c>
      <c r="AH54" s="832">
        <v>3.7321730310314202E-2</v>
      </c>
      <c r="AI54" s="832">
        <v>0.52159786444723399</v>
      </c>
    </row>
    <row r="55" spans="1:35" s="835" customFormat="1" ht="12" customHeight="1">
      <c r="A55" s="846" t="s">
        <v>259</v>
      </c>
      <c r="B55" s="830">
        <v>234.018975859157</v>
      </c>
      <c r="C55" s="830">
        <v>262.46888040511999</v>
      </c>
      <c r="D55" s="830">
        <v>240.474769943529</v>
      </c>
      <c r="E55" s="830">
        <v>233.27830299398701</v>
      </c>
      <c r="F55" s="830">
        <v>256.19118834763702</v>
      </c>
      <c r="G55" s="830">
        <v>261.10084910966998</v>
      </c>
      <c r="H55" s="830">
        <v>290.70667156676399</v>
      </c>
      <c r="I55" s="830">
        <v>319.52527370017998</v>
      </c>
      <c r="J55" s="830">
        <v>291.747167956407</v>
      </c>
      <c r="K55" s="830">
        <v>269.18471877301602</v>
      </c>
      <c r="L55" s="830">
        <v>222.46271261515801</v>
      </c>
      <c r="M55" s="830">
        <v>238.84007513291499</v>
      </c>
      <c r="N55" s="830">
        <v>262.11299560688701</v>
      </c>
      <c r="O55" s="830">
        <v>302.10137660623298</v>
      </c>
      <c r="P55" s="830">
        <v>304.683423936954</v>
      </c>
      <c r="Q55" s="830">
        <v>333.22003292553597</v>
      </c>
      <c r="R55" s="830">
        <v>367.81526356199203</v>
      </c>
      <c r="S55" s="830">
        <v>465.17811820078299</v>
      </c>
      <c r="T55" s="830">
        <v>559.32128507062998</v>
      </c>
      <c r="U55" s="830">
        <v>535.66225517358703</v>
      </c>
      <c r="V55" s="830">
        <v>573.91884204427902</v>
      </c>
      <c r="W55" s="830">
        <v>473.26716012321901</v>
      </c>
      <c r="X55" s="830">
        <v>485.16040685372599</v>
      </c>
      <c r="Y55" s="830">
        <v>571.31925436693996</v>
      </c>
      <c r="Z55" s="830">
        <v>590.13466900336596</v>
      </c>
      <c r="AA55" s="830">
        <v>624.32793043132199</v>
      </c>
      <c r="AB55" s="830">
        <v>584.56716707874705</v>
      </c>
      <c r="AC55" s="830">
        <v>572.74015069861605</v>
      </c>
      <c r="AD55" s="830">
        <v>681.86796258984805</v>
      </c>
      <c r="AE55" s="830">
        <v>722.65016854389296</v>
      </c>
      <c r="AF55" s="831">
        <v>671.21699031187597</v>
      </c>
      <c r="AG55" s="832">
        <v>-7.37107756335076E-2</v>
      </c>
      <c r="AH55" s="832">
        <v>3.0394913847824299E-2</v>
      </c>
      <c r="AI55" s="832">
        <v>0.31203602399559699</v>
      </c>
    </row>
    <row r="56" spans="1:35" s="835" customFormat="1" ht="12" customHeight="1">
      <c r="A56" s="847" t="s">
        <v>389</v>
      </c>
      <c r="B56" s="830">
        <v>2.9046887538529398</v>
      </c>
      <c r="C56" s="830">
        <v>2.8510928957202299</v>
      </c>
      <c r="D56" s="830">
        <v>2.6968011248946202</v>
      </c>
      <c r="E56" s="830">
        <v>2.1464934359379702</v>
      </c>
      <c r="F56" s="830">
        <v>1.9785067663448599</v>
      </c>
      <c r="G56" s="830">
        <v>1.7866045754128901</v>
      </c>
      <c r="H56" s="830">
        <v>1.6726846662671899</v>
      </c>
      <c r="I56" s="830">
        <v>1.5164939924954599</v>
      </c>
      <c r="J56" s="830">
        <v>1.2484182148895</v>
      </c>
      <c r="K56" s="830">
        <v>1.42192164393052</v>
      </c>
      <c r="L56" s="830">
        <v>1.36877399628069</v>
      </c>
      <c r="M56" s="830">
        <v>1.30758280611017</v>
      </c>
      <c r="N56" s="830">
        <v>4.6178303164843602</v>
      </c>
      <c r="O56" s="830">
        <v>5.9974230406172602</v>
      </c>
      <c r="P56" s="830">
        <v>5.7039681416247401</v>
      </c>
      <c r="Q56" s="830">
        <v>6.5587112632503404</v>
      </c>
      <c r="R56" s="830">
        <v>16.963253455668099</v>
      </c>
      <c r="S56" s="830">
        <v>19.8469599457115</v>
      </c>
      <c r="T56" s="830">
        <v>24.398348965538801</v>
      </c>
      <c r="U56" s="830">
        <v>14.5371151832446</v>
      </c>
      <c r="V56" s="830">
        <v>15.3230076363955</v>
      </c>
      <c r="W56" s="830">
        <v>20.036250034076598</v>
      </c>
      <c r="X56" s="830">
        <v>22.764795685123701</v>
      </c>
      <c r="Y56" s="830">
        <v>30.752911997240599</v>
      </c>
      <c r="Z56" s="830">
        <v>37.293987642187901</v>
      </c>
      <c r="AA56" s="830">
        <v>41.884789677887298</v>
      </c>
      <c r="AB56" s="830">
        <v>47.812814750106597</v>
      </c>
      <c r="AC56" s="830">
        <v>50.584538664772701</v>
      </c>
      <c r="AD56" s="830">
        <v>54.1890587524815</v>
      </c>
      <c r="AE56" s="830">
        <v>53.447424684197799</v>
      </c>
      <c r="AF56" s="831">
        <v>47.904448434638901</v>
      </c>
      <c r="AG56" s="832">
        <v>-0.10615783181728</v>
      </c>
      <c r="AH56" s="832">
        <v>0.13905542087623099</v>
      </c>
      <c r="AI56" s="832">
        <v>2.22698677730154E-2</v>
      </c>
    </row>
    <row r="57" spans="1:35" s="835" customFormat="1" ht="12" customHeight="1">
      <c r="A57" s="846" t="s">
        <v>517</v>
      </c>
      <c r="B57" s="830">
        <v>0</v>
      </c>
      <c r="C57" s="830">
        <v>0</v>
      </c>
      <c r="D57" s="830">
        <v>9.4496075999999998E-2</v>
      </c>
      <c r="E57" s="830">
        <v>0.76409099999999996</v>
      </c>
      <c r="F57" s="830">
        <v>1.0394987040000001</v>
      </c>
      <c r="G57" s="830">
        <v>1.0260172080000001</v>
      </c>
      <c r="H57" s="830">
        <v>1.6281209160000001</v>
      </c>
      <c r="I57" s="830">
        <v>2.2517866440000001</v>
      </c>
      <c r="J57" s="830">
        <v>2.6432943120000001</v>
      </c>
      <c r="K57" s="830">
        <v>2.4543021600000001</v>
      </c>
      <c r="L57" s="830">
        <v>2.4975099360000002</v>
      </c>
      <c r="M57" s="830">
        <v>2.9556295920000002</v>
      </c>
      <c r="N57" s="830">
        <v>6.15182273220202</v>
      </c>
      <c r="O57" s="830">
        <v>10.653376376403999</v>
      </c>
      <c r="P57" s="830">
        <v>15.0404765684799</v>
      </c>
      <c r="Q57" s="830">
        <v>17.475774601698699</v>
      </c>
      <c r="R57" s="830">
        <v>29.6288060471832</v>
      </c>
      <c r="S57" s="830">
        <v>35.876455329556201</v>
      </c>
      <c r="T57" s="830">
        <v>55.995637757571998</v>
      </c>
      <c r="U57" s="830">
        <v>67.110173291272702</v>
      </c>
      <c r="V57" s="830">
        <v>79.8207500721998</v>
      </c>
      <c r="W57" s="830">
        <v>89.483668278919296</v>
      </c>
      <c r="X57" s="830">
        <v>102.881377463429</v>
      </c>
      <c r="Y57" s="830">
        <v>115.71176291842001</v>
      </c>
      <c r="Z57" s="830">
        <v>114.645549652505</v>
      </c>
      <c r="AA57" s="830">
        <v>126.133143069246</v>
      </c>
      <c r="AB57" s="830">
        <v>116.841216126836</v>
      </c>
      <c r="AC57" s="830">
        <v>124.487124309347</v>
      </c>
      <c r="AD57" s="830">
        <v>126.518302603206</v>
      </c>
      <c r="AE57" s="830">
        <v>119.605058542111</v>
      </c>
      <c r="AF57" s="831">
        <v>110.737138659696</v>
      </c>
      <c r="AG57" s="832">
        <v>-7.6673014355217603E-2</v>
      </c>
      <c r="AH57" s="832">
        <v>5.9488186905545498E-2</v>
      </c>
      <c r="AI57" s="832">
        <v>5.1479591480492103E-2</v>
      </c>
    </row>
    <row r="58" spans="1:35" s="835" customFormat="1" ht="12" customHeight="1">
      <c r="A58" s="846" t="s">
        <v>520</v>
      </c>
      <c r="B58" s="830">
        <v>0</v>
      </c>
      <c r="C58" s="830">
        <v>0</v>
      </c>
      <c r="D58" s="830">
        <v>0</v>
      </c>
      <c r="E58" s="830">
        <v>0</v>
      </c>
      <c r="F58" s="830">
        <v>0</v>
      </c>
      <c r="G58" s="830">
        <v>0</v>
      </c>
      <c r="H58" s="830">
        <v>0</v>
      </c>
      <c r="I58" s="830">
        <v>0</v>
      </c>
      <c r="J58" s="830">
        <v>0</v>
      </c>
      <c r="K58" s="830">
        <v>0</v>
      </c>
      <c r="L58" s="830">
        <v>0</v>
      </c>
      <c r="M58" s="830">
        <v>0</v>
      </c>
      <c r="N58" s="830">
        <v>0</v>
      </c>
      <c r="O58" s="830">
        <v>0</v>
      </c>
      <c r="P58" s="830">
        <v>0</v>
      </c>
      <c r="Q58" s="830">
        <v>0</v>
      </c>
      <c r="R58" s="830">
        <v>0</v>
      </c>
      <c r="S58" s="830">
        <v>0</v>
      </c>
      <c r="T58" s="830">
        <v>0</v>
      </c>
      <c r="U58" s="830">
        <v>0</v>
      </c>
      <c r="V58" s="830">
        <v>0</v>
      </c>
      <c r="W58" s="830">
        <v>0</v>
      </c>
      <c r="X58" s="830">
        <v>0</v>
      </c>
      <c r="Y58" s="830">
        <v>2.5540443626542401E-3</v>
      </c>
      <c r="Z58" s="830">
        <v>3.1925554533178001E-3</v>
      </c>
      <c r="AA58" s="830">
        <v>3.72464802887077E-3</v>
      </c>
      <c r="AB58" s="830">
        <v>4.2567406044237404E-3</v>
      </c>
      <c r="AC58" s="830">
        <v>4.4695776346449301E-3</v>
      </c>
      <c r="AD58" s="830">
        <v>4.4695776346449301E-3</v>
      </c>
      <c r="AE58" s="830">
        <v>4.4695776346449301E-3</v>
      </c>
      <c r="AF58" s="831">
        <v>4.4695776346449301E-3</v>
      </c>
      <c r="AG58" s="832">
        <v>-2.7322404371584699E-3</v>
      </c>
      <c r="AH58" s="848" t="s">
        <v>273</v>
      </c>
      <c r="AI58" s="832">
        <v>2.0778217092005199E-6</v>
      </c>
    </row>
    <row r="59" spans="1:35" s="835" customFormat="1" ht="12" customHeight="1">
      <c r="A59" s="846" t="s">
        <v>522</v>
      </c>
      <c r="B59" s="830">
        <v>0</v>
      </c>
      <c r="C59" s="830">
        <v>0</v>
      </c>
      <c r="D59" s="830">
        <v>0</v>
      </c>
      <c r="E59" s="830">
        <v>0</v>
      </c>
      <c r="F59" s="830">
        <v>0</v>
      </c>
      <c r="G59" s="830">
        <v>0</v>
      </c>
      <c r="H59" s="830">
        <v>0</v>
      </c>
      <c r="I59" s="830">
        <v>0</v>
      </c>
      <c r="J59" s="830">
        <v>0</v>
      </c>
      <c r="K59" s="830">
        <v>0</v>
      </c>
      <c r="L59" s="830">
        <v>0</v>
      </c>
      <c r="M59" s="830">
        <v>0</v>
      </c>
      <c r="N59" s="830">
        <v>0.320465743070729</v>
      </c>
      <c r="O59" s="830">
        <v>0.35665068951921602</v>
      </c>
      <c r="P59" s="830">
        <v>0.29318442704997999</v>
      </c>
      <c r="Q59" s="830">
        <v>0</v>
      </c>
      <c r="R59" s="830">
        <v>0</v>
      </c>
      <c r="S59" s="830">
        <v>0</v>
      </c>
      <c r="T59" s="830">
        <v>0</v>
      </c>
      <c r="U59" s="830">
        <v>0.48948411641414102</v>
      </c>
      <c r="V59" s="830">
        <v>0.46820209090909098</v>
      </c>
      <c r="W59" s="830">
        <v>0.51076614191919201</v>
      </c>
      <c r="X59" s="830">
        <v>0.55484616606060599</v>
      </c>
      <c r="Y59" s="830">
        <v>0.59589424393939405</v>
      </c>
      <c r="Z59" s="830">
        <v>0.63845829494949502</v>
      </c>
      <c r="AA59" s="830">
        <v>0.68102111085858597</v>
      </c>
      <c r="AB59" s="830">
        <v>0.64020749575757596</v>
      </c>
      <c r="AC59" s="830">
        <v>0.63845829494949502</v>
      </c>
      <c r="AD59" s="830">
        <v>0.63845829494949502</v>
      </c>
      <c r="AE59" s="830">
        <v>0.63845829494949502</v>
      </c>
      <c r="AF59" s="831">
        <v>0.64020749575757596</v>
      </c>
      <c r="AG59" s="832">
        <v>0</v>
      </c>
      <c r="AH59" s="832">
        <v>2.69265755955252E-2</v>
      </c>
      <c r="AI59" s="832">
        <v>2.9762029923520201E-4</v>
      </c>
    </row>
    <row r="60" spans="1:35" s="835" customFormat="1" ht="12" customHeight="1">
      <c r="A60" s="846" t="s">
        <v>523</v>
      </c>
      <c r="B60" s="830">
        <v>0.247020202020202</v>
      </c>
      <c r="C60" s="830">
        <v>0.247020202020202</v>
      </c>
      <c r="D60" s="830">
        <v>0.24769696969697</v>
      </c>
      <c r="E60" s="830">
        <v>0.247020202020202</v>
      </c>
      <c r="F60" s="830">
        <v>0.247020202020202</v>
      </c>
      <c r="G60" s="830">
        <v>0.247020202020202</v>
      </c>
      <c r="H60" s="830">
        <v>0.24769696969697</v>
      </c>
      <c r="I60" s="830">
        <v>0.37053030303030299</v>
      </c>
      <c r="J60" s="830">
        <v>0.37053030303030299</v>
      </c>
      <c r="K60" s="830">
        <v>0.247020202020202</v>
      </c>
      <c r="L60" s="830">
        <v>0.24769696969697</v>
      </c>
      <c r="M60" s="830">
        <v>0.247020202020202</v>
      </c>
      <c r="N60" s="830">
        <v>1.1545115165739599</v>
      </c>
      <c r="O60" s="830">
        <v>1.1926186076511101</v>
      </c>
      <c r="P60" s="830">
        <v>1.3155538843635299</v>
      </c>
      <c r="Q60" s="830">
        <v>1.51197313731337</v>
      </c>
      <c r="R60" s="830">
        <v>1.6142159360972199</v>
      </c>
      <c r="S60" s="830">
        <v>1.63498774393945</v>
      </c>
      <c r="T60" s="830">
        <v>1.8983732604486301</v>
      </c>
      <c r="U60" s="830">
        <v>11.322111823272399</v>
      </c>
      <c r="V60" s="830">
        <v>3.9997428173559699</v>
      </c>
      <c r="W60" s="830">
        <v>4.4932978538252604</v>
      </c>
      <c r="X60" s="830">
        <v>4.5338633864745503</v>
      </c>
      <c r="Y60" s="830">
        <v>4.6077870268660703</v>
      </c>
      <c r="Z60" s="830">
        <v>5.1683962333494602</v>
      </c>
      <c r="AA60" s="830">
        <v>6.3454169568307002</v>
      </c>
      <c r="AB60" s="830">
        <v>6.4845847055340702</v>
      </c>
      <c r="AC60" s="830">
        <v>5.3941032080762001</v>
      </c>
      <c r="AD60" s="830">
        <v>6.0951157536894502</v>
      </c>
      <c r="AE60" s="830">
        <v>6.11898360793767</v>
      </c>
      <c r="AF60" s="831">
        <v>6.1357479465895501</v>
      </c>
      <c r="AG60" s="832">
        <v>0</v>
      </c>
      <c r="AH60" s="832">
        <v>-5.9681057429318299E-2</v>
      </c>
      <c r="AI60" s="832">
        <v>2.8523926258233702E-3</v>
      </c>
    </row>
    <row r="61" spans="1:35" s="835" customFormat="1" ht="12" customHeight="1">
      <c r="A61" s="846" t="s">
        <v>524</v>
      </c>
      <c r="B61" s="830">
        <v>0</v>
      </c>
      <c r="C61" s="830">
        <v>0</v>
      </c>
      <c r="D61" s="830">
        <v>0</v>
      </c>
      <c r="E61" s="830">
        <v>0</v>
      </c>
      <c r="F61" s="830">
        <v>0</v>
      </c>
      <c r="G61" s="830">
        <v>0</v>
      </c>
      <c r="H61" s="830">
        <v>0</v>
      </c>
      <c r="I61" s="830">
        <v>0</v>
      </c>
      <c r="J61" s="830">
        <v>0</v>
      </c>
      <c r="K61" s="830">
        <v>0</v>
      </c>
      <c r="L61" s="830">
        <v>3.5916060606060598</v>
      </c>
      <c r="M61" s="830">
        <v>3.7053030303030301</v>
      </c>
      <c r="N61" s="830">
        <v>10.1278282828283</v>
      </c>
      <c r="O61" s="830">
        <v>23.294410580747499</v>
      </c>
      <c r="P61" s="830">
        <v>23.172661137896601</v>
      </c>
      <c r="Q61" s="830">
        <v>30.719252611405</v>
      </c>
      <c r="R61" s="830">
        <v>42.362305979959999</v>
      </c>
      <c r="S61" s="830">
        <v>47.887826841720397</v>
      </c>
      <c r="T61" s="830">
        <v>61.252885747274199</v>
      </c>
      <c r="U61" s="830">
        <v>65.138196019860899</v>
      </c>
      <c r="V61" s="830">
        <v>68.904741978236501</v>
      </c>
      <c r="W61" s="830">
        <v>86.083349154578002</v>
      </c>
      <c r="X61" s="830">
        <v>90.221815814305998</v>
      </c>
      <c r="Y61" s="830">
        <v>104.47279130903</v>
      </c>
      <c r="Z61" s="830">
        <v>117.913778565746</v>
      </c>
      <c r="AA61" s="830">
        <v>127.56232674504901</v>
      </c>
      <c r="AB61" s="830">
        <v>114.690510163811</v>
      </c>
      <c r="AC61" s="830">
        <v>130.33725446605999</v>
      </c>
      <c r="AD61" s="830">
        <v>145.976619820726</v>
      </c>
      <c r="AE61" s="830">
        <v>168.816949343928</v>
      </c>
      <c r="AF61" s="831">
        <v>156.24904918585599</v>
      </c>
      <c r="AG61" s="832">
        <v>-7.6975743129037294E-2</v>
      </c>
      <c r="AH61" s="832">
        <v>9.9912232775761306E-2</v>
      </c>
      <c r="AI61" s="832">
        <v>7.2637213844055304E-2</v>
      </c>
    </row>
    <row r="62" spans="1:35" s="835" customFormat="1" ht="12" customHeight="1">
      <c r="A62" s="846"/>
      <c r="B62" s="830"/>
      <c r="C62" s="830"/>
      <c r="D62" s="830"/>
      <c r="E62" s="830"/>
      <c r="F62" s="830"/>
      <c r="G62" s="830"/>
      <c r="H62" s="830"/>
      <c r="I62" s="830"/>
      <c r="J62" s="830"/>
      <c r="K62" s="830"/>
      <c r="L62" s="830"/>
      <c r="M62" s="830"/>
      <c r="N62" s="830"/>
      <c r="O62" s="830"/>
      <c r="P62" s="830"/>
      <c r="Q62" s="830"/>
      <c r="R62" s="830"/>
      <c r="S62" s="830"/>
      <c r="T62" s="830"/>
      <c r="U62" s="830"/>
      <c r="V62" s="830"/>
      <c r="W62" s="830"/>
      <c r="X62" s="830"/>
      <c r="Y62" s="830"/>
      <c r="Z62" s="830"/>
      <c r="AA62" s="830"/>
      <c r="AB62" s="830"/>
      <c r="AC62" s="830"/>
      <c r="AD62" s="830"/>
      <c r="AE62" s="830"/>
      <c r="AF62" s="831"/>
      <c r="AG62" s="832"/>
      <c r="AH62" s="832"/>
      <c r="AI62" s="832"/>
    </row>
    <row r="63" spans="1:35" s="835" customFormat="1" ht="12" customHeight="1">
      <c r="A63" s="799" t="s">
        <v>353</v>
      </c>
      <c r="B63" s="838">
        <v>297.40855415846403</v>
      </c>
      <c r="C63" s="838">
        <v>335.36642946245598</v>
      </c>
      <c r="D63" s="838">
        <v>322.87476668987802</v>
      </c>
      <c r="E63" s="838">
        <v>329.43732177335897</v>
      </c>
      <c r="F63" s="838">
        <v>363.30283018161799</v>
      </c>
      <c r="G63" s="838">
        <v>373.54306685267898</v>
      </c>
      <c r="H63" s="838">
        <v>372.68578017933498</v>
      </c>
      <c r="I63" s="838">
        <v>427.45994322556402</v>
      </c>
      <c r="J63" s="838">
        <v>409.208956240872</v>
      </c>
      <c r="K63" s="838">
        <v>393.42033313172698</v>
      </c>
      <c r="L63" s="838">
        <v>365.41682230280298</v>
      </c>
      <c r="M63" s="838">
        <v>394.04494940387599</v>
      </c>
      <c r="N63" s="838">
        <v>461.80809626396001</v>
      </c>
      <c r="O63" s="838">
        <v>574.43728584587302</v>
      </c>
      <c r="P63" s="838">
        <v>629.40562627033501</v>
      </c>
      <c r="Q63" s="838">
        <v>709.43609525615204</v>
      </c>
      <c r="R63" s="838">
        <v>857.28929670795003</v>
      </c>
      <c r="S63" s="838">
        <v>1112.94445387827</v>
      </c>
      <c r="T63" s="838">
        <v>1471.25976789323</v>
      </c>
      <c r="U63" s="838">
        <v>1603.1891933330701</v>
      </c>
      <c r="V63" s="838">
        <v>1843.7658892459301</v>
      </c>
      <c r="W63" s="838">
        <v>1831.9664045078</v>
      </c>
      <c r="X63" s="838">
        <v>1806.8084095792301</v>
      </c>
      <c r="Y63" s="838">
        <v>1934.59593738576</v>
      </c>
      <c r="Z63" s="838">
        <v>2055.9613377147898</v>
      </c>
      <c r="AA63" s="838">
        <v>2156.1980034354001</v>
      </c>
      <c r="AB63" s="838">
        <v>2148.7839510007898</v>
      </c>
      <c r="AC63" s="838">
        <v>2204.7148163911702</v>
      </c>
      <c r="AD63" s="838">
        <v>2348.7406358773801</v>
      </c>
      <c r="AE63" s="838">
        <v>2383.6434572742901</v>
      </c>
      <c r="AF63" s="838">
        <v>2151.0881394942598</v>
      </c>
      <c r="AG63" s="839">
        <v>-0.100028637693699</v>
      </c>
      <c r="AH63" s="839">
        <v>4.0460630492103099E-2</v>
      </c>
      <c r="AI63" s="839">
        <v>1</v>
      </c>
    </row>
    <row r="64" spans="1:35" s="835" customFormat="1" ht="12" customHeight="1">
      <c r="A64" s="782" t="s">
        <v>354</v>
      </c>
      <c r="B64" s="830">
        <v>60.237869343434298</v>
      </c>
      <c r="C64" s="830">
        <v>69.799435959595996</v>
      </c>
      <c r="D64" s="830">
        <v>79.455498651757594</v>
      </c>
      <c r="E64" s="830">
        <v>93.765505141414195</v>
      </c>
      <c r="F64" s="830">
        <v>104.88611486561599</v>
      </c>
      <c r="G64" s="830">
        <v>110.40859296557601</v>
      </c>
      <c r="H64" s="830">
        <v>80.058726976606096</v>
      </c>
      <c r="I64" s="830">
        <v>106.047645229859</v>
      </c>
      <c r="J64" s="830">
        <v>115.842839766545</v>
      </c>
      <c r="K64" s="830">
        <v>122.566672512761</v>
      </c>
      <c r="L64" s="830">
        <v>137.74603266106101</v>
      </c>
      <c r="M64" s="830">
        <v>149.944968232528</v>
      </c>
      <c r="N64" s="830">
        <v>183.79493054118601</v>
      </c>
      <c r="O64" s="830">
        <v>244.05215569445201</v>
      </c>
      <c r="P64" s="830">
        <v>295.70495930466598</v>
      </c>
      <c r="Q64" s="830">
        <v>339.19774286614398</v>
      </c>
      <c r="R64" s="830">
        <v>435.915866910955</v>
      </c>
      <c r="S64" s="830">
        <v>587.36177229472696</v>
      </c>
      <c r="T64" s="830">
        <v>835.23051931980899</v>
      </c>
      <c r="U64" s="830">
        <v>990.58135445193602</v>
      </c>
      <c r="V64" s="830">
        <v>1192.66240702803</v>
      </c>
      <c r="W64" s="830">
        <v>1260.3517475083199</v>
      </c>
      <c r="X64" s="830">
        <v>1216.29523128238</v>
      </c>
      <c r="Y64" s="830">
        <v>1236.10839259625</v>
      </c>
      <c r="Z64" s="830">
        <v>1318.09746361778</v>
      </c>
      <c r="AA64" s="830">
        <v>1368.28887329333</v>
      </c>
      <c r="AB64" s="830">
        <v>1406.3910490343801</v>
      </c>
      <c r="AC64" s="830">
        <v>1455.1710129446201</v>
      </c>
      <c r="AD64" s="830">
        <v>1474.96570863959</v>
      </c>
      <c r="AE64" s="830">
        <v>1444.7970478833599</v>
      </c>
      <c r="AF64" s="831">
        <v>1280.2819179599101</v>
      </c>
      <c r="AG64" s="832">
        <v>-0.11628842140618</v>
      </c>
      <c r="AH64" s="832">
        <v>3.8464535680248199E-2</v>
      </c>
      <c r="AI64" s="832">
        <v>0.59517873510330199</v>
      </c>
    </row>
    <row r="65" spans="1:35" s="835" customFormat="1" ht="12" customHeight="1">
      <c r="A65" s="792" t="s">
        <v>924</v>
      </c>
      <c r="B65" s="830">
        <v>237.17068481503</v>
      </c>
      <c r="C65" s="830">
        <v>265.56699350285999</v>
      </c>
      <c r="D65" s="830">
        <v>243.41926803812001</v>
      </c>
      <c r="E65" s="830">
        <v>235.67181663194501</v>
      </c>
      <c r="F65" s="830">
        <v>258.41671531600201</v>
      </c>
      <c r="G65" s="830">
        <v>263.13447388710301</v>
      </c>
      <c r="H65" s="830">
        <v>292.62705320272897</v>
      </c>
      <c r="I65" s="830">
        <v>321.41229799570499</v>
      </c>
      <c r="J65" s="830">
        <v>293.36611647432699</v>
      </c>
      <c r="K65" s="830">
        <v>270.85366061896701</v>
      </c>
      <c r="L65" s="830">
        <v>227.670789641742</v>
      </c>
      <c r="M65" s="830">
        <v>244.09998117134799</v>
      </c>
      <c r="N65" s="830">
        <v>278.01316572277398</v>
      </c>
      <c r="O65" s="830">
        <v>330.38513015142098</v>
      </c>
      <c r="P65" s="830">
        <v>333.70066696567</v>
      </c>
      <c r="Q65" s="830">
        <v>370.238352390008</v>
      </c>
      <c r="R65" s="830">
        <v>421.37342979699503</v>
      </c>
      <c r="S65" s="830">
        <v>525.58268158353803</v>
      </c>
      <c r="T65" s="830">
        <v>636.02924857342498</v>
      </c>
      <c r="U65" s="830">
        <v>612.60783888113394</v>
      </c>
      <c r="V65" s="830">
        <v>651.10348221790196</v>
      </c>
      <c r="W65" s="830">
        <v>571.61465699948303</v>
      </c>
      <c r="X65" s="830">
        <v>590.51317829685297</v>
      </c>
      <c r="Y65" s="830">
        <v>698.48754478950605</v>
      </c>
      <c r="Z65" s="830">
        <v>737.86387409700501</v>
      </c>
      <c r="AA65" s="830">
        <v>787.90913014206501</v>
      </c>
      <c r="AB65" s="830">
        <v>742.39290196640798</v>
      </c>
      <c r="AC65" s="830">
        <v>749.54380344655601</v>
      </c>
      <c r="AD65" s="830">
        <v>873.77492723779505</v>
      </c>
      <c r="AE65" s="830">
        <v>938.84640939092696</v>
      </c>
      <c r="AF65" s="831">
        <v>870.80622153435297</v>
      </c>
      <c r="AG65" s="832">
        <v>-7.5006347282793207E-2</v>
      </c>
      <c r="AH65" s="832">
        <v>4.3617132332238302E-2</v>
      </c>
      <c r="AI65" s="832">
        <v>0.40482126489669801</v>
      </c>
    </row>
    <row r="66" spans="1:35" s="835" customFormat="1" ht="12" customHeight="1">
      <c r="A66" s="800" t="s">
        <v>925</v>
      </c>
      <c r="B66" s="843">
        <v>0</v>
      </c>
      <c r="C66" s="843">
        <v>0</v>
      </c>
      <c r="D66" s="843">
        <v>9.4496075999999998E-2</v>
      </c>
      <c r="E66" s="843">
        <v>0.76409099999999996</v>
      </c>
      <c r="F66" s="843">
        <v>1.0394987040000001</v>
      </c>
      <c r="G66" s="843">
        <v>1.0260172080000001</v>
      </c>
      <c r="H66" s="843">
        <v>1.6281209160000001</v>
      </c>
      <c r="I66" s="843">
        <v>2.2517866440000001</v>
      </c>
      <c r="J66" s="843">
        <v>2.6432943120000001</v>
      </c>
      <c r="K66" s="843">
        <v>2.4543021600000001</v>
      </c>
      <c r="L66" s="843">
        <v>2.4975099360000002</v>
      </c>
      <c r="M66" s="843">
        <v>2.9556295920000002</v>
      </c>
      <c r="N66" s="843">
        <v>6.15182273220202</v>
      </c>
      <c r="O66" s="843">
        <v>10.653376376403999</v>
      </c>
      <c r="P66" s="843">
        <v>15.0404765684799</v>
      </c>
      <c r="Q66" s="843">
        <v>17.4565979852757</v>
      </c>
      <c r="R66" s="843">
        <v>29.606245321979799</v>
      </c>
      <c r="S66" s="843">
        <v>35.441462392321696</v>
      </c>
      <c r="T66" s="843">
        <v>54.164732128847298</v>
      </c>
      <c r="U66" s="843">
        <v>65.248387067272702</v>
      </c>
      <c r="V66" s="843">
        <v>73.833207392199895</v>
      </c>
      <c r="W66" s="843">
        <v>88.6414934589193</v>
      </c>
      <c r="X66" s="843">
        <v>99.384855179429195</v>
      </c>
      <c r="Y66" s="843">
        <v>101.75861133802</v>
      </c>
      <c r="Z66" s="843">
        <v>101.457891650105</v>
      </c>
      <c r="AA66" s="843">
        <v>116.71673670951</v>
      </c>
      <c r="AB66" s="843">
        <v>104.623323874112</v>
      </c>
      <c r="AC66" s="843">
        <v>107.877271320383</v>
      </c>
      <c r="AD66" s="843">
        <v>113.172381760482</v>
      </c>
      <c r="AE66" s="843">
        <v>111.639158659111</v>
      </c>
      <c r="AF66" s="833">
        <v>104.815575716495</v>
      </c>
      <c r="AG66" s="849">
        <v>-6.3687010744526207E-2</v>
      </c>
      <c r="AH66" s="849">
        <v>5.5175448062195299E-2</v>
      </c>
      <c r="AI66" s="849">
        <v>4.8726769392693499E-2</v>
      </c>
    </row>
    <row r="67" spans="1:35" s="835" customFormat="1" ht="12" customHeight="1">
      <c r="A67" s="846"/>
      <c r="B67" s="830"/>
      <c r="C67" s="830"/>
      <c r="D67" s="830"/>
      <c r="E67" s="830"/>
      <c r="F67" s="830"/>
      <c r="G67" s="830"/>
      <c r="H67" s="830"/>
      <c r="I67" s="830"/>
      <c r="J67" s="830"/>
      <c r="K67" s="830"/>
      <c r="L67" s="830"/>
      <c r="M67" s="830"/>
      <c r="N67" s="830"/>
      <c r="O67" s="830"/>
      <c r="P67" s="830"/>
      <c r="Q67" s="830"/>
      <c r="R67" s="830"/>
      <c r="S67" s="830"/>
      <c r="T67" s="830"/>
      <c r="U67" s="830"/>
      <c r="V67" s="830"/>
      <c r="W67" s="830"/>
      <c r="X67" s="830"/>
      <c r="Y67" s="830"/>
      <c r="Z67" s="830"/>
      <c r="AA67" s="830"/>
      <c r="AB67" s="830"/>
      <c r="AC67" s="830"/>
      <c r="AD67" s="830"/>
      <c r="AE67" s="830"/>
      <c r="AF67" s="831"/>
      <c r="AG67" s="832"/>
      <c r="AH67" s="832"/>
      <c r="AI67" s="832"/>
    </row>
    <row r="68" spans="1:35" s="835" customFormat="1" ht="12" customHeight="1">
      <c r="A68" s="845" t="s">
        <v>929</v>
      </c>
      <c r="B68" s="830"/>
      <c r="C68" s="830"/>
      <c r="D68" s="830"/>
      <c r="E68" s="830"/>
      <c r="F68" s="830"/>
      <c r="G68" s="830"/>
      <c r="H68" s="830"/>
      <c r="I68" s="830"/>
      <c r="J68" s="830"/>
      <c r="K68" s="830"/>
      <c r="L68" s="830"/>
      <c r="M68" s="830"/>
      <c r="N68" s="830"/>
      <c r="O68" s="830"/>
      <c r="P68" s="830"/>
      <c r="Q68" s="830"/>
      <c r="R68" s="830"/>
      <c r="S68" s="830"/>
      <c r="T68" s="830"/>
      <c r="U68" s="830"/>
      <c r="V68" s="830"/>
      <c r="W68" s="830"/>
      <c r="X68" s="830"/>
      <c r="Y68" s="830"/>
      <c r="Z68" s="830"/>
      <c r="AA68" s="830"/>
      <c r="AB68" s="830"/>
      <c r="AC68" s="830"/>
      <c r="AD68" s="830"/>
      <c r="AE68" s="830"/>
      <c r="AF68" s="831"/>
      <c r="AG68" s="832"/>
      <c r="AH68" s="832"/>
      <c r="AI68" s="832"/>
    </row>
    <row r="69" spans="1:35" s="835" customFormat="1" ht="12" customHeight="1">
      <c r="A69" s="846" t="s">
        <v>928</v>
      </c>
      <c r="B69" s="830">
        <v>0</v>
      </c>
      <c r="C69" s="830">
        <v>0</v>
      </c>
      <c r="D69" s="830">
        <v>0</v>
      </c>
      <c r="E69" s="830">
        <v>0</v>
      </c>
      <c r="F69" s="830">
        <v>0</v>
      </c>
      <c r="G69" s="830">
        <v>0</v>
      </c>
      <c r="H69" s="830">
        <v>0</v>
      </c>
      <c r="I69" s="830">
        <v>0</v>
      </c>
      <c r="J69" s="830">
        <v>0</v>
      </c>
      <c r="K69" s="830">
        <v>0</v>
      </c>
      <c r="L69" s="830">
        <v>0</v>
      </c>
      <c r="M69" s="830">
        <v>0</v>
      </c>
      <c r="N69" s="830">
        <v>0</v>
      </c>
      <c r="O69" s="830">
        <v>0</v>
      </c>
      <c r="P69" s="830">
        <v>0</v>
      </c>
      <c r="Q69" s="830">
        <v>0</v>
      </c>
      <c r="R69" s="830">
        <v>1.5217642312614801</v>
      </c>
      <c r="S69" s="830">
        <v>3.02474124979133</v>
      </c>
      <c r="T69" s="830">
        <v>3.22141505759279</v>
      </c>
      <c r="U69" s="830">
        <v>3.7275445759835302</v>
      </c>
      <c r="V69" s="830">
        <v>3.7231035029999999</v>
      </c>
      <c r="W69" s="830">
        <v>3.884977578</v>
      </c>
      <c r="X69" s="830">
        <v>3.2374813150000001</v>
      </c>
      <c r="Y69" s="830">
        <v>5.1475952889999999</v>
      </c>
      <c r="Z69" s="830">
        <v>11.363559473</v>
      </c>
      <c r="AA69" s="830">
        <v>9.9390676869999997</v>
      </c>
      <c r="AB69" s="830">
        <v>14.06</v>
      </c>
      <c r="AC69" s="830">
        <v>13.098000000000001</v>
      </c>
      <c r="AD69" s="830">
        <v>13.098000000000001</v>
      </c>
      <c r="AE69" s="830">
        <v>12.140554996000001</v>
      </c>
      <c r="AF69" s="831">
        <v>11.7936819961143</v>
      </c>
      <c r="AG69" s="832">
        <v>-3.1225604996096799E-2</v>
      </c>
      <c r="AH69" s="832">
        <v>0.125334334202299</v>
      </c>
      <c r="AI69" s="832">
        <v>7.3539371822513898E-3</v>
      </c>
    </row>
    <row r="70" spans="1:35" s="835" customFormat="1" ht="12" customHeight="1">
      <c r="A70" s="846" t="s">
        <v>92</v>
      </c>
      <c r="B70" s="830">
        <v>0</v>
      </c>
      <c r="C70" s="830">
        <v>0</v>
      </c>
      <c r="D70" s="830">
        <v>0</v>
      </c>
      <c r="E70" s="830">
        <v>0</v>
      </c>
      <c r="F70" s="830">
        <v>0</v>
      </c>
      <c r="G70" s="830">
        <v>0</v>
      </c>
      <c r="H70" s="830">
        <v>0</v>
      </c>
      <c r="I70" s="830">
        <v>0</v>
      </c>
      <c r="J70" s="830">
        <v>0</v>
      </c>
      <c r="K70" s="830">
        <v>0</v>
      </c>
      <c r="L70" s="830">
        <v>0</v>
      </c>
      <c r="M70" s="830">
        <v>1.06867147100424</v>
      </c>
      <c r="N70" s="830">
        <v>1.30635565063649</v>
      </c>
      <c r="O70" s="830">
        <v>1.77056853606789</v>
      </c>
      <c r="P70" s="830">
        <v>3.4866723394625199</v>
      </c>
      <c r="Q70" s="830">
        <v>11.3123954384724</v>
      </c>
      <c r="R70" s="830">
        <v>31.205795289957599</v>
      </c>
      <c r="S70" s="830">
        <v>61.053092713216202</v>
      </c>
      <c r="T70" s="830">
        <v>84.520574602373401</v>
      </c>
      <c r="U70" s="830">
        <v>64.284828774071102</v>
      </c>
      <c r="V70" s="830">
        <v>42.820372913547402</v>
      </c>
      <c r="W70" s="830">
        <v>120.56087352658101</v>
      </c>
      <c r="X70" s="830">
        <v>123.45028134839799</v>
      </c>
      <c r="Y70" s="830">
        <v>169.40092266850701</v>
      </c>
      <c r="Z70" s="830">
        <v>159.36966154641701</v>
      </c>
      <c r="AA70" s="830">
        <v>157.425289146583</v>
      </c>
      <c r="AB70" s="830">
        <v>195.43813926387699</v>
      </c>
      <c r="AC70" s="830">
        <v>198.95523250270799</v>
      </c>
      <c r="AD70" s="830">
        <v>231.544392639493</v>
      </c>
      <c r="AE70" s="830">
        <v>214.92361087571501</v>
      </c>
      <c r="AF70" s="831">
        <v>225.32670817308201</v>
      </c>
      <c r="AG70" s="832">
        <v>4.5539205831531801E-2</v>
      </c>
      <c r="AH70" s="832">
        <v>0.128281750586796</v>
      </c>
      <c r="AI70" s="832">
        <v>0.14050221618102701</v>
      </c>
    </row>
    <row r="71" spans="1:35" s="835" customFormat="1" ht="12" customHeight="1">
      <c r="A71" s="846" t="s">
        <v>259</v>
      </c>
      <c r="B71" s="830">
        <v>0</v>
      </c>
      <c r="C71" s="830">
        <v>0</v>
      </c>
      <c r="D71" s="830">
        <v>0</v>
      </c>
      <c r="E71" s="830">
        <v>0</v>
      </c>
      <c r="F71" s="830">
        <v>0</v>
      </c>
      <c r="G71" s="830">
        <v>0</v>
      </c>
      <c r="H71" s="830">
        <v>0</v>
      </c>
      <c r="I71" s="830">
        <v>0</v>
      </c>
      <c r="J71" s="830">
        <v>0</v>
      </c>
      <c r="K71" s="830">
        <v>0</v>
      </c>
      <c r="L71" s="830">
        <v>0</v>
      </c>
      <c r="M71" s="830">
        <v>0</v>
      </c>
      <c r="N71" s="830">
        <v>0</v>
      </c>
      <c r="O71" s="830">
        <v>0</v>
      </c>
      <c r="P71" s="830">
        <v>0</v>
      </c>
      <c r="Q71" s="830">
        <v>2.4226891962733099E-2</v>
      </c>
      <c r="R71" s="830">
        <v>2.2713369554517802</v>
      </c>
      <c r="S71" s="830">
        <v>13.309286685326001</v>
      </c>
      <c r="T71" s="830">
        <v>38.418320601468501</v>
      </c>
      <c r="U71" s="830">
        <v>52.932236822484903</v>
      </c>
      <c r="V71" s="830">
        <v>78.910937159354901</v>
      </c>
      <c r="W71" s="830">
        <v>87.979165456127006</v>
      </c>
      <c r="X71" s="830">
        <v>89.451313928755297</v>
      </c>
      <c r="Y71" s="830">
        <v>96.0348730687097</v>
      </c>
      <c r="Z71" s="830">
        <v>112.570714342458</v>
      </c>
      <c r="AA71" s="830">
        <v>129.60297648263401</v>
      </c>
      <c r="AB71" s="830">
        <v>125.128572373266</v>
      </c>
      <c r="AC71" s="830">
        <v>141.25640776946301</v>
      </c>
      <c r="AD71" s="830">
        <v>176.105804348672</v>
      </c>
      <c r="AE71" s="830">
        <v>194.99580168137501</v>
      </c>
      <c r="AF71" s="831">
        <v>212.49010478527799</v>
      </c>
      <c r="AG71" s="832">
        <v>8.6738939511887395E-2</v>
      </c>
      <c r="AH71" s="832">
        <v>0.13928007339385701</v>
      </c>
      <c r="AI71" s="832">
        <v>0.13249796653460699</v>
      </c>
    </row>
    <row r="72" spans="1:35" s="835" customFormat="1" ht="12" customHeight="1">
      <c r="A72" s="847" t="s">
        <v>389</v>
      </c>
      <c r="B72" s="830">
        <v>0</v>
      </c>
      <c r="C72" s="830">
        <v>0</v>
      </c>
      <c r="D72" s="830">
        <v>0</v>
      </c>
      <c r="E72" s="830">
        <v>0</v>
      </c>
      <c r="F72" s="830">
        <v>0</v>
      </c>
      <c r="G72" s="830">
        <v>0</v>
      </c>
      <c r="H72" s="830">
        <v>0</v>
      </c>
      <c r="I72" s="830">
        <v>0</v>
      </c>
      <c r="J72" s="830">
        <v>0</v>
      </c>
      <c r="K72" s="830">
        <v>0</v>
      </c>
      <c r="L72" s="830">
        <v>0.191541725601132</v>
      </c>
      <c r="M72" s="830">
        <v>0.38203677510608203</v>
      </c>
      <c r="N72" s="830">
        <v>0.76407355021216405</v>
      </c>
      <c r="O72" s="830">
        <v>0.76407355021216405</v>
      </c>
      <c r="P72" s="830">
        <v>0.95770862800565804</v>
      </c>
      <c r="Q72" s="830">
        <v>1.01239745403112</v>
      </c>
      <c r="R72" s="830">
        <v>1.98659123055163</v>
      </c>
      <c r="S72" s="830">
        <v>8.2234615632970307</v>
      </c>
      <c r="T72" s="830">
        <v>27.076838684906399</v>
      </c>
      <c r="U72" s="830">
        <v>49.448649362805298</v>
      </c>
      <c r="V72" s="830">
        <v>83.310127939151201</v>
      </c>
      <c r="W72" s="830">
        <v>108.035057286187</v>
      </c>
      <c r="X72" s="830">
        <v>109.948576305103</v>
      </c>
      <c r="Y72" s="830">
        <v>96.623159589474994</v>
      </c>
      <c r="Z72" s="830">
        <v>117.268564832975</v>
      </c>
      <c r="AA72" s="830">
        <v>88.848228447280306</v>
      </c>
      <c r="AB72" s="830">
        <v>120.157641565151</v>
      </c>
      <c r="AC72" s="830">
        <v>127.605679893835</v>
      </c>
      <c r="AD72" s="830">
        <v>116.76804197341799</v>
      </c>
      <c r="AE72" s="830">
        <v>106.283411439124</v>
      </c>
      <c r="AF72" s="831">
        <v>67.316628622147405</v>
      </c>
      <c r="AG72" s="832">
        <v>-0.368361416910442</v>
      </c>
      <c r="AH72" s="832">
        <v>7.9521025058611403E-2</v>
      </c>
      <c r="AI72" s="832">
        <v>4.1975208282817998E-2</v>
      </c>
    </row>
    <row r="73" spans="1:35" s="835" customFormat="1" ht="12" customHeight="1">
      <c r="A73" s="846" t="s">
        <v>517</v>
      </c>
      <c r="B73" s="830">
        <v>0.26376840000000001</v>
      </c>
      <c r="C73" s="830">
        <v>0.28888920000000001</v>
      </c>
      <c r="D73" s="830">
        <v>0.63420312400000001</v>
      </c>
      <c r="E73" s="830">
        <v>1.045941644</v>
      </c>
      <c r="F73" s="830">
        <v>4.0032638479999996</v>
      </c>
      <c r="G73" s="830">
        <v>7.8824888560000002</v>
      </c>
      <c r="H73" s="830">
        <v>11.296660660000001</v>
      </c>
      <c r="I73" s="830">
        <v>14.2747779846074</v>
      </c>
      <c r="J73" s="830">
        <v>13.098521402698401</v>
      </c>
      <c r="K73" s="830">
        <v>15.564114488448</v>
      </c>
      <c r="L73" s="830">
        <v>26.772927375337801</v>
      </c>
      <c r="M73" s="830">
        <v>33.182765222336798</v>
      </c>
      <c r="N73" s="830">
        <v>42.136673968209998</v>
      </c>
      <c r="O73" s="830">
        <v>50.2942970826821</v>
      </c>
      <c r="P73" s="830">
        <v>76.280896568081502</v>
      </c>
      <c r="Q73" s="830">
        <v>107.485313611911</v>
      </c>
      <c r="R73" s="830">
        <v>154.414590937246</v>
      </c>
      <c r="S73" s="830">
        <v>215.665749796873</v>
      </c>
      <c r="T73" s="830">
        <v>269.44138812097498</v>
      </c>
      <c r="U73" s="830">
        <v>332.92128659164899</v>
      </c>
      <c r="V73" s="830">
        <v>376.05800206262597</v>
      </c>
      <c r="W73" s="830">
        <v>358.41410687985802</v>
      </c>
      <c r="X73" s="830">
        <v>383.82594019585503</v>
      </c>
      <c r="Y73" s="830">
        <v>407.88531023389402</v>
      </c>
      <c r="Z73" s="830">
        <v>456.826104636124</v>
      </c>
      <c r="AA73" s="830">
        <v>454.11766592110001</v>
      </c>
      <c r="AB73" s="830">
        <v>447.54471153299301</v>
      </c>
      <c r="AC73" s="830">
        <v>513.55255693556103</v>
      </c>
      <c r="AD73" s="830">
        <v>553.36547721827105</v>
      </c>
      <c r="AE73" s="830">
        <v>570.46177950618596</v>
      </c>
      <c r="AF73" s="831">
        <v>549.15227703806704</v>
      </c>
      <c r="AG73" s="832">
        <v>-3.99850074887491E-2</v>
      </c>
      <c r="AH73" s="832">
        <v>5.5330521821722198E-2</v>
      </c>
      <c r="AI73" s="832">
        <v>0.34242328648159398</v>
      </c>
    </row>
    <row r="74" spans="1:35" s="835" customFormat="1" ht="12" customHeight="1">
      <c r="A74" s="846" t="s">
        <v>520</v>
      </c>
      <c r="B74" s="830">
        <v>0</v>
      </c>
      <c r="C74" s="830">
        <v>0</v>
      </c>
      <c r="D74" s="830">
        <v>0</v>
      </c>
      <c r="E74" s="830">
        <v>0</v>
      </c>
      <c r="F74" s="830">
        <v>0</v>
      </c>
      <c r="G74" s="830">
        <v>0</v>
      </c>
      <c r="H74" s="830">
        <v>0</v>
      </c>
      <c r="I74" s="830">
        <v>0</v>
      </c>
      <c r="J74" s="830">
        <v>0</v>
      </c>
      <c r="K74" s="830">
        <v>0</v>
      </c>
      <c r="L74" s="830">
        <v>0</v>
      </c>
      <c r="M74" s="830">
        <v>0</v>
      </c>
      <c r="N74" s="830">
        <v>0</v>
      </c>
      <c r="O74" s="830">
        <v>0</v>
      </c>
      <c r="P74" s="830">
        <v>0</v>
      </c>
      <c r="Q74" s="830">
        <v>0</v>
      </c>
      <c r="R74" s="830">
        <v>0</v>
      </c>
      <c r="S74" s="830">
        <v>0</v>
      </c>
      <c r="T74" s="830">
        <v>0.2705049612</v>
      </c>
      <c r="U74" s="830">
        <v>0.8451348876</v>
      </c>
      <c r="V74" s="830">
        <v>1.3830130836000001</v>
      </c>
      <c r="W74" s="830">
        <v>1.0980008604</v>
      </c>
      <c r="X74" s="830">
        <v>1.1952016092</v>
      </c>
      <c r="Y74" s="830">
        <v>0.94859908920000002</v>
      </c>
      <c r="Z74" s="830">
        <v>0.99359881559999996</v>
      </c>
      <c r="AA74" s="830">
        <v>0.78299858879999995</v>
      </c>
      <c r="AB74" s="830">
        <v>0.73170191520000005</v>
      </c>
      <c r="AC74" s="830">
        <v>0.71999980919999995</v>
      </c>
      <c r="AD74" s="830">
        <v>0.50399861040000005</v>
      </c>
      <c r="AE74" s="830">
        <v>0.57599900999999998</v>
      </c>
      <c r="AF74" s="831">
        <v>0.57757708947945197</v>
      </c>
      <c r="AG74" s="832">
        <v>0</v>
      </c>
      <c r="AH74" s="832">
        <v>-3.7613392641382901E-2</v>
      </c>
      <c r="AI74" s="832">
        <v>3.6014754640144699E-4</v>
      </c>
    </row>
    <row r="75" spans="1:35" s="835" customFormat="1" ht="12" customHeight="1">
      <c r="A75" s="846" t="s">
        <v>522</v>
      </c>
      <c r="B75" s="830">
        <v>0</v>
      </c>
      <c r="C75" s="830">
        <v>0</v>
      </c>
      <c r="D75" s="830">
        <v>0</v>
      </c>
      <c r="E75" s="830">
        <v>0</v>
      </c>
      <c r="F75" s="830">
        <v>0</v>
      </c>
      <c r="G75" s="830">
        <v>0</v>
      </c>
      <c r="H75" s="830">
        <v>0</v>
      </c>
      <c r="I75" s="830">
        <v>0</v>
      </c>
      <c r="J75" s="830">
        <v>0</v>
      </c>
      <c r="K75" s="830">
        <v>0</v>
      </c>
      <c r="L75" s="830">
        <v>0</v>
      </c>
      <c r="M75" s="830">
        <v>0</v>
      </c>
      <c r="N75" s="830">
        <v>0</v>
      </c>
      <c r="O75" s="830">
        <v>0</v>
      </c>
      <c r="P75" s="830">
        <v>0</v>
      </c>
      <c r="Q75" s="830">
        <v>0</v>
      </c>
      <c r="R75" s="830">
        <v>0</v>
      </c>
      <c r="S75" s="830">
        <v>0</v>
      </c>
      <c r="T75" s="830">
        <v>0</v>
      </c>
      <c r="U75" s="830">
        <v>0</v>
      </c>
      <c r="V75" s="830">
        <v>0</v>
      </c>
      <c r="W75" s="830">
        <v>0</v>
      </c>
      <c r="X75" s="830">
        <v>0</v>
      </c>
      <c r="Y75" s="830">
        <v>0</v>
      </c>
      <c r="Z75" s="830">
        <v>0</v>
      </c>
      <c r="AA75" s="830">
        <v>0</v>
      </c>
      <c r="AB75" s="830">
        <v>0</v>
      </c>
      <c r="AC75" s="830">
        <v>0</v>
      </c>
      <c r="AD75" s="830">
        <v>0</v>
      </c>
      <c r="AE75" s="830">
        <v>0</v>
      </c>
      <c r="AF75" s="831">
        <v>0</v>
      </c>
      <c r="AG75" s="832">
        <v>0</v>
      </c>
      <c r="AH75" s="832">
        <v>0</v>
      </c>
      <c r="AI75" s="832">
        <v>0</v>
      </c>
    </row>
    <row r="76" spans="1:35" s="835" customFormat="1" ht="12" customHeight="1">
      <c r="A76" s="846" t="s">
        <v>523</v>
      </c>
      <c r="B76" s="830">
        <v>0</v>
      </c>
      <c r="C76" s="830">
        <v>0</v>
      </c>
      <c r="D76" s="830">
        <v>0</v>
      </c>
      <c r="E76" s="830">
        <v>0</v>
      </c>
      <c r="F76" s="830">
        <v>0</v>
      </c>
      <c r="G76" s="830">
        <v>0</v>
      </c>
      <c r="H76" s="830">
        <v>0</v>
      </c>
      <c r="I76" s="830">
        <v>0</v>
      </c>
      <c r="J76" s="830">
        <v>0</v>
      </c>
      <c r="K76" s="830">
        <v>0</v>
      </c>
      <c r="L76" s="830">
        <v>0</v>
      </c>
      <c r="M76" s="830">
        <v>0</v>
      </c>
      <c r="N76" s="830">
        <v>0</v>
      </c>
      <c r="O76" s="830">
        <v>0</v>
      </c>
      <c r="P76" s="830">
        <v>0</v>
      </c>
      <c r="Q76" s="830">
        <v>0</v>
      </c>
      <c r="R76" s="830">
        <v>0</v>
      </c>
      <c r="S76" s="830">
        <v>0</v>
      </c>
      <c r="T76" s="830">
        <v>0</v>
      </c>
      <c r="U76" s="830">
        <v>0</v>
      </c>
      <c r="V76" s="830">
        <v>0</v>
      </c>
      <c r="W76" s="830">
        <v>0</v>
      </c>
      <c r="X76" s="830">
        <v>3.3596418670438499E-2</v>
      </c>
      <c r="Y76" s="830">
        <v>4.94451096181047E-2</v>
      </c>
      <c r="Z76" s="830">
        <v>7.4779878359264501E-2</v>
      </c>
      <c r="AA76" s="830">
        <v>0.113333119519095</v>
      </c>
      <c r="AB76" s="830">
        <v>0.17368812135785</v>
      </c>
      <c r="AC76" s="830">
        <v>0</v>
      </c>
      <c r="AD76" s="830">
        <v>0</v>
      </c>
      <c r="AE76" s="830">
        <v>0</v>
      </c>
      <c r="AF76" s="831">
        <v>0</v>
      </c>
      <c r="AG76" s="848">
        <v>0</v>
      </c>
      <c r="AH76" s="848" t="s">
        <v>273</v>
      </c>
      <c r="AI76" s="832">
        <v>0</v>
      </c>
    </row>
    <row r="77" spans="1:35" s="835" customFormat="1" ht="12" customHeight="1">
      <c r="A77" s="846" t="s">
        <v>524</v>
      </c>
      <c r="B77" s="830">
        <v>0</v>
      </c>
      <c r="C77" s="830">
        <v>0</v>
      </c>
      <c r="D77" s="830">
        <v>0</v>
      </c>
      <c r="E77" s="830">
        <v>0</v>
      </c>
      <c r="F77" s="830">
        <v>0</v>
      </c>
      <c r="G77" s="830">
        <v>0</v>
      </c>
      <c r="H77" s="830">
        <v>0</v>
      </c>
      <c r="I77" s="830">
        <v>0</v>
      </c>
      <c r="J77" s="830">
        <v>0</v>
      </c>
      <c r="K77" s="830">
        <v>0</v>
      </c>
      <c r="L77" s="830">
        <v>0</v>
      </c>
      <c r="M77" s="830">
        <v>0.19101838755304101</v>
      </c>
      <c r="N77" s="830">
        <v>0.22922206506364901</v>
      </c>
      <c r="O77" s="830">
        <v>0.25216888232375101</v>
      </c>
      <c r="P77" s="830">
        <v>0.58148039057743395</v>
      </c>
      <c r="Q77" s="830">
        <v>6.9912070520384697</v>
      </c>
      <c r="R77" s="830">
        <v>19.154034069496401</v>
      </c>
      <c r="S77" s="830">
        <v>36.924218454303897</v>
      </c>
      <c r="T77" s="830">
        <v>74.907107665405903</v>
      </c>
      <c r="U77" s="830">
        <v>76.079967907429605</v>
      </c>
      <c r="V77" s="830">
        <v>83.292336637324098</v>
      </c>
      <c r="W77" s="830">
        <v>158.01921001530201</v>
      </c>
      <c r="X77" s="830">
        <v>204.324043773347</v>
      </c>
      <c r="Y77" s="830">
        <v>248.63639686357601</v>
      </c>
      <c r="Z77" s="830">
        <v>308.68392362429302</v>
      </c>
      <c r="AA77" s="830">
        <v>227.469641675931</v>
      </c>
      <c r="AB77" s="830">
        <v>287.972349971786</v>
      </c>
      <c r="AC77" s="830">
        <v>288.51567265461898</v>
      </c>
      <c r="AD77" s="830">
        <v>404.20353530353998</v>
      </c>
      <c r="AE77" s="830">
        <v>514.77287330732202</v>
      </c>
      <c r="AF77" s="831">
        <v>537.066538533928</v>
      </c>
      <c r="AG77" s="832">
        <v>4.0457202375048198E-2</v>
      </c>
      <c r="AH77" s="832">
        <v>0.21069439894602601</v>
      </c>
      <c r="AI77" s="832">
        <v>0.33488723779129997</v>
      </c>
    </row>
    <row r="78" spans="1:35" s="835" customFormat="1" ht="12" customHeight="1">
      <c r="A78" s="846"/>
      <c r="B78" s="830"/>
      <c r="C78" s="830"/>
      <c r="D78" s="830"/>
      <c r="E78" s="830"/>
      <c r="F78" s="830"/>
      <c r="G78" s="830"/>
      <c r="H78" s="830"/>
      <c r="I78" s="830"/>
      <c r="J78" s="830"/>
      <c r="K78" s="830"/>
      <c r="L78" s="830"/>
      <c r="M78" s="830"/>
      <c r="N78" s="830"/>
      <c r="O78" s="830"/>
      <c r="P78" s="830"/>
      <c r="Q78" s="830"/>
      <c r="R78" s="830"/>
      <c r="S78" s="830"/>
      <c r="T78" s="830"/>
      <c r="U78" s="830"/>
      <c r="V78" s="830"/>
      <c r="W78" s="830"/>
      <c r="X78" s="830"/>
      <c r="Y78" s="830"/>
      <c r="Z78" s="830"/>
      <c r="AA78" s="830"/>
      <c r="AB78" s="830"/>
      <c r="AC78" s="830"/>
      <c r="AD78" s="830"/>
      <c r="AE78" s="830"/>
      <c r="AF78" s="831"/>
      <c r="AG78" s="832"/>
      <c r="AH78" s="832"/>
      <c r="AI78" s="832"/>
    </row>
    <row r="79" spans="1:35" s="835" customFormat="1" ht="12" customHeight="1">
      <c r="A79" s="799" t="s">
        <v>353</v>
      </c>
      <c r="B79" s="838">
        <v>0.26376840000000001</v>
      </c>
      <c r="C79" s="838">
        <v>0.28888920000000001</v>
      </c>
      <c r="D79" s="838">
        <v>0.63420312400000001</v>
      </c>
      <c r="E79" s="838">
        <v>1.045941644</v>
      </c>
      <c r="F79" s="838">
        <v>4.0032638479999996</v>
      </c>
      <c r="G79" s="838">
        <v>7.8824888560000002</v>
      </c>
      <c r="H79" s="838">
        <v>11.296660660000001</v>
      </c>
      <c r="I79" s="838">
        <v>14.2747779846074</v>
      </c>
      <c r="J79" s="838">
        <v>13.098521402698401</v>
      </c>
      <c r="K79" s="838">
        <v>15.564114488448</v>
      </c>
      <c r="L79" s="838">
        <v>26.964469100938999</v>
      </c>
      <c r="M79" s="838">
        <v>34.824491856000101</v>
      </c>
      <c r="N79" s="838">
        <v>44.4363252341223</v>
      </c>
      <c r="O79" s="838">
        <v>53.081108051285902</v>
      </c>
      <c r="P79" s="838">
        <v>81.306757926127105</v>
      </c>
      <c r="Q79" s="838">
        <v>126.825540448415</v>
      </c>
      <c r="R79" s="838">
        <v>210.554112713964</v>
      </c>
      <c r="S79" s="838">
        <v>338.20055046280697</v>
      </c>
      <c r="T79" s="838">
        <v>497.85614969392202</v>
      </c>
      <c r="U79" s="838">
        <v>580.239648922024</v>
      </c>
      <c r="V79" s="838">
        <v>669.497893298603</v>
      </c>
      <c r="W79" s="838">
        <v>837.99139160245397</v>
      </c>
      <c r="X79" s="838">
        <v>915.46643489432802</v>
      </c>
      <c r="Y79" s="838">
        <v>1024.72630191198</v>
      </c>
      <c r="Z79" s="838">
        <v>1167.1509071492301</v>
      </c>
      <c r="AA79" s="838">
        <v>1068.2992010688499</v>
      </c>
      <c r="AB79" s="838">
        <v>1191.2068047436301</v>
      </c>
      <c r="AC79" s="838">
        <v>1283.7035495653899</v>
      </c>
      <c r="AD79" s="838">
        <v>1495.58925009379</v>
      </c>
      <c r="AE79" s="838">
        <v>1614.15403081572</v>
      </c>
      <c r="AF79" s="838">
        <v>1603.7235162381</v>
      </c>
      <c r="AG79" s="839">
        <v>-9.1764927856522495E-3</v>
      </c>
      <c r="AH79" s="839">
        <v>0.107729591169687</v>
      </c>
      <c r="AI79" s="839">
        <v>1</v>
      </c>
    </row>
    <row r="80" spans="1:35" s="835" customFormat="1" ht="12" customHeight="1">
      <c r="A80" s="782" t="s">
        <v>354</v>
      </c>
      <c r="B80" s="830">
        <v>0.26376840000000001</v>
      </c>
      <c r="C80" s="830">
        <v>0.28888920000000001</v>
      </c>
      <c r="D80" s="830">
        <v>0.63420312400000001</v>
      </c>
      <c r="E80" s="830">
        <v>1.045941644</v>
      </c>
      <c r="F80" s="830">
        <v>4.0032638479999996</v>
      </c>
      <c r="G80" s="830">
        <v>7.8824888560000002</v>
      </c>
      <c r="H80" s="830">
        <v>11.296660660000001</v>
      </c>
      <c r="I80" s="830">
        <v>14.2747779846074</v>
      </c>
      <c r="J80" s="830">
        <v>13.098521402698401</v>
      </c>
      <c r="K80" s="830">
        <v>15.564114488448</v>
      </c>
      <c r="L80" s="830">
        <v>26.772927375337801</v>
      </c>
      <c r="M80" s="830">
        <v>34.251436693340999</v>
      </c>
      <c r="N80" s="830">
        <v>43.481233296357097</v>
      </c>
      <c r="O80" s="830">
        <v>52.125597433520703</v>
      </c>
      <c r="P80" s="830">
        <v>80.153320772520303</v>
      </c>
      <c r="Q80" s="830">
        <v>119.62101077342599</v>
      </c>
      <c r="R80" s="830">
        <v>189.37557238368899</v>
      </c>
      <c r="S80" s="830">
        <v>283.39354564999297</v>
      </c>
      <c r="T80" s="830">
        <v>363.12123907164801</v>
      </c>
      <c r="U80" s="830">
        <v>415.46024130906898</v>
      </c>
      <c r="V80" s="830">
        <v>448.13153791564002</v>
      </c>
      <c r="W80" s="830">
        <v>508.11521418053502</v>
      </c>
      <c r="X80" s="830">
        <v>542.38625300439696</v>
      </c>
      <c r="Y80" s="830">
        <v>612.90669562885</v>
      </c>
      <c r="Z80" s="830">
        <v>661.00578806302303</v>
      </c>
      <c r="AA80" s="830">
        <v>656.04234687500104</v>
      </c>
      <c r="AB80" s="830">
        <v>686.66498893003597</v>
      </c>
      <c r="AC80" s="830">
        <v>752.213905976609</v>
      </c>
      <c r="AD80" s="830">
        <v>836.74790416560097</v>
      </c>
      <c r="AE80" s="830">
        <v>833.65317637981195</v>
      </c>
      <c r="AF80" s="831">
        <v>821.41869498497397</v>
      </c>
      <c r="AG80" s="832">
        <v>-1.73678877251922E-2</v>
      </c>
      <c r="AH80" s="832">
        <v>7.2125421987670094E-2</v>
      </c>
      <c r="AI80" s="832">
        <v>0.51219470604995598</v>
      </c>
    </row>
    <row r="81" spans="1:35" s="835" customFormat="1" ht="12" customHeight="1">
      <c r="A81" s="792" t="s">
        <v>924</v>
      </c>
      <c r="B81" s="830">
        <v>0</v>
      </c>
      <c r="C81" s="830">
        <v>0</v>
      </c>
      <c r="D81" s="830">
        <v>0</v>
      </c>
      <c r="E81" s="830">
        <v>0</v>
      </c>
      <c r="F81" s="830">
        <v>0</v>
      </c>
      <c r="G81" s="830">
        <v>0</v>
      </c>
      <c r="H81" s="830">
        <v>0</v>
      </c>
      <c r="I81" s="830">
        <v>0</v>
      </c>
      <c r="J81" s="830">
        <v>0</v>
      </c>
      <c r="K81" s="830">
        <v>0</v>
      </c>
      <c r="L81" s="830">
        <v>0.191541725601132</v>
      </c>
      <c r="M81" s="830">
        <v>0.57305516265912304</v>
      </c>
      <c r="N81" s="830">
        <v>0.95509193776520496</v>
      </c>
      <c r="O81" s="830">
        <v>0.95551061776520496</v>
      </c>
      <c r="P81" s="830">
        <v>1.15343715360679</v>
      </c>
      <c r="Q81" s="830">
        <v>7.2045296749896099</v>
      </c>
      <c r="R81" s="830">
        <v>21.178540330274998</v>
      </c>
      <c r="S81" s="830">
        <v>54.8070048128141</v>
      </c>
      <c r="T81" s="830">
        <v>134.73491062227299</v>
      </c>
      <c r="U81" s="830">
        <v>164.779407612955</v>
      </c>
      <c r="V81" s="830">
        <v>221.36635538296301</v>
      </c>
      <c r="W81" s="830">
        <v>329.87617742191901</v>
      </c>
      <c r="X81" s="830">
        <v>373.080181889931</v>
      </c>
      <c r="Y81" s="830">
        <v>411.81960628312999</v>
      </c>
      <c r="Z81" s="830">
        <v>506.14511908620398</v>
      </c>
      <c r="AA81" s="830">
        <v>412.25685419384502</v>
      </c>
      <c r="AB81" s="830">
        <v>504.54181581359398</v>
      </c>
      <c r="AC81" s="830">
        <v>531.48964358877595</v>
      </c>
      <c r="AD81" s="830">
        <v>658.841345928191</v>
      </c>
      <c r="AE81" s="830">
        <v>780.50085443590899</v>
      </c>
      <c r="AF81" s="831">
        <v>782.30482125312301</v>
      </c>
      <c r="AG81" s="832">
        <v>-4.2726160734130102E-4</v>
      </c>
      <c r="AH81" s="832">
        <v>0.16828027592245001</v>
      </c>
      <c r="AI81" s="832">
        <v>0.48780529395004402</v>
      </c>
    </row>
    <row r="82" spans="1:35" s="835" customFormat="1" ht="12" customHeight="1">
      <c r="A82" s="800" t="s">
        <v>925</v>
      </c>
      <c r="B82" s="843">
        <v>0.26376840000000001</v>
      </c>
      <c r="C82" s="843">
        <v>0.28888920000000001</v>
      </c>
      <c r="D82" s="843">
        <v>0.63420312400000001</v>
      </c>
      <c r="E82" s="843">
        <v>1.045941644</v>
      </c>
      <c r="F82" s="843">
        <v>4.0032638479999996</v>
      </c>
      <c r="G82" s="843">
        <v>7.8824888560000002</v>
      </c>
      <c r="H82" s="843">
        <v>11.296660660000001</v>
      </c>
      <c r="I82" s="843">
        <v>14.213848668000001</v>
      </c>
      <c r="J82" s="843">
        <v>13.04374756</v>
      </c>
      <c r="K82" s="843">
        <v>15.51266526</v>
      </c>
      <c r="L82" s="843">
        <v>26.712853900022601</v>
      </c>
      <c r="M82" s="843">
        <v>33.119005046070697</v>
      </c>
      <c r="N82" s="843">
        <v>41.963668225974502</v>
      </c>
      <c r="O82" s="843">
        <v>49.8357612628458</v>
      </c>
      <c r="P82" s="843">
        <v>75.602319591253206</v>
      </c>
      <c r="Q82" s="843">
        <v>106.76061354860499</v>
      </c>
      <c r="R82" s="843">
        <v>143.48981567400901</v>
      </c>
      <c r="S82" s="843">
        <v>198.54723737492199</v>
      </c>
      <c r="T82" s="843">
        <v>256.206761418344</v>
      </c>
      <c r="U82" s="843">
        <v>323.34250512525301</v>
      </c>
      <c r="V82" s="843">
        <v>369.48951521514698</v>
      </c>
      <c r="W82" s="843">
        <v>347.546595989813</v>
      </c>
      <c r="X82" s="843">
        <v>370.95491870712499</v>
      </c>
      <c r="Y82" s="843">
        <v>395.68620127025002</v>
      </c>
      <c r="Z82" s="843">
        <v>449.77257689998601</v>
      </c>
      <c r="AA82" s="843">
        <v>445.57526410970399</v>
      </c>
      <c r="AB82" s="843">
        <v>429.85438899168201</v>
      </c>
      <c r="AC82" s="843">
        <v>489.10751977791</v>
      </c>
      <c r="AD82" s="843">
        <v>527.23707660838295</v>
      </c>
      <c r="AE82" s="843">
        <v>543.11573563904005</v>
      </c>
      <c r="AF82" s="833">
        <v>521.07207753667797</v>
      </c>
      <c r="AG82" s="849">
        <v>-4.3208750480540598E-2</v>
      </c>
      <c r="AH82" s="849">
        <v>5.32293639590629E-2</v>
      </c>
      <c r="AI82" s="849">
        <v>0.32491390957399702</v>
      </c>
    </row>
    <row r="83" spans="1:35" s="835" customFormat="1" ht="12" customHeight="1">
      <c r="A83" s="792"/>
      <c r="B83" s="850"/>
      <c r="C83" s="850"/>
      <c r="D83" s="850"/>
      <c r="E83" s="850"/>
      <c r="F83" s="850"/>
      <c r="G83" s="850"/>
      <c r="H83" s="850"/>
      <c r="I83" s="850"/>
      <c r="J83" s="850"/>
      <c r="K83" s="850"/>
      <c r="L83" s="850"/>
      <c r="M83" s="850"/>
      <c r="N83" s="850"/>
      <c r="O83" s="850"/>
      <c r="P83" s="850"/>
      <c r="Q83" s="850"/>
      <c r="R83" s="850"/>
      <c r="S83" s="850"/>
      <c r="T83" s="850"/>
      <c r="U83" s="850"/>
      <c r="V83" s="850"/>
      <c r="W83" s="850"/>
      <c r="X83" s="850"/>
      <c r="Y83" s="850"/>
      <c r="Z83" s="850"/>
      <c r="AA83" s="850"/>
      <c r="AB83" s="850"/>
      <c r="AC83" s="850"/>
      <c r="AD83" s="850"/>
      <c r="AE83" s="850"/>
      <c r="AF83" s="851"/>
      <c r="AG83" s="836"/>
      <c r="AH83" s="836"/>
      <c r="AI83" s="852"/>
    </row>
    <row r="84" spans="1:35" s="835" customFormat="1" ht="12" customHeight="1">
      <c r="A84" s="792" t="s">
        <v>936</v>
      </c>
      <c r="B84" s="850"/>
      <c r="C84" s="850"/>
      <c r="D84" s="850"/>
      <c r="E84" s="850"/>
      <c r="F84" s="850"/>
      <c r="G84" s="850"/>
      <c r="H84" s="850"/>
      <c r="I84" s="850"/>
      <c r="J84" s="850"/>
      <c r="K84" s="850"/>
      <c r="L84" s="850"/>
      <c r="M84" s="850"/>
      <c r="N84" s="850"/>
      <c r="O84" s="850"/>
      <c r="P84" s="850"/>
      <c r="Q84" s="850"/>
      <c r="R84" s="850"/>
      <c r="S84" s="850"/>
      <c r="T84" s="850"/>
      <c r="U84" s="850"/>
      <c r="V84" s="850"/>
      <c r="W84" s="850"/>
      <c r="X84" s="850"/>
      <c r="Y84" s="850"/>
      <c r="Z84" s="850"/>
      <c r="AA84" s="850"/>
      <c r="AB84" s="850"/>
      <c r="AC84" s="850"/>
      <c r="AD84" s="850"/>
      <c r="AE84" s="850"/>
      <c r="AF84" s="851"/>
      <c r="AG84" s="836"/>
      <c r="AH84" s="836"/>
      <c r="AI84" s="852"/>
    </row>
    <row r="85" spans="1:35" s="835" customFormat="1" ht="12" customHeight="1">
      <c r="A85" s="816" t="s">
        <v>931</v>
      </c>
      <c r="B85" s="850"/>
      <c r="C85" s="850"/>
      <c r="D85" s="850"/>
      <c r="E85" s="850"/>
      <c r="F85" s="850"/>
      <c r="G85" s="850"/>
      <c r="H85" s="850"/>
      <c r="I85" s="850"/>
      <c r="J85" s="850"/>
      <c r="K85" s="850"/>
      <c r="L85" s="850"/>
      <c r="M85" s="850"/>
      <c r="N85" s="850"/>
      <c r="O85" s="850"/>
      <c r="P85" s="850"/>
      <c r="Q85" s="850"/>
      <c r="R85" s="850"/>
      <c r="S85" s="850"/>
      <c r="T85" s="850"/>
      <c r="U85" s="850"/>
      <c r="V85" s="850"/>
      <c r="W85" s="850"/>
      <c r="X85" s="850"/>
      <c r="Y85" s="850"/>
      <c r="Z85" s="850"/>
      <c r="AA85" s="850"/>
      <c r="AB85" s="850"/>
      <c r="AC85" s="850"/>
      <c r="AD85" s="850"/>
      <c r="AE85" s="850"/>
      <c r="AF85" s="851"/>
      <c r="AG85" s="836"/>
      <c r="AH85" s="836"/>
      <c r="AI85" s="836"/>
    </row>
    <row r="86" spans="1:35" s="814" customFormat="1" ht="11.5" customHeight="1">
      <c r="A86" s="814" t="s">
        <v>932</v>
      </c>
      <c r="B86" s="853"/>
      <c r="C86" s="854"/>
      <c r="D86" s="854"/>
      <c r="E86" s="854"/>
      <c r="F86" s="854"/>
      <c r="G86" s="854"/>
      <c r="H86" s="854"/>
      <c r="I86" s="854"/>
      <c r="J86" s="854"/>
      <c r="K86" s="854"/>
      <c r="L86" s="855"/>
      <c r="M86" s="856"/>
      <c r="N86" s="856"/>
      <c r="AF86" s="823"/>
    </row>
    <row r="87" spans="1:35" s="814" customFormat="1" ht="12" customHeight="1">
      <c r="A87" s="809" t="s">
        <v>395</v>
      </c>
      <c r="L87" s="857"/>
      <c r="AF87" s="823"/>
    </row>
    <row r="88" spans="1:35" s="814" customFormat="1" ht="12" customHeight="1">
      <c r="A88" s="811" t="s">
        <v>496</v>
      </c>
      <c r="AF88" s="823"/>
    </row>
    <row r="89" spans="1:35" s="814" customFormat="1" ht="12" customHeight="1">
      <c r="A89" s="823" t="s">
        <v>937</v>
      </c>
      <c r="AF89" s="823"/>
    </row>
    <row r="90" spans="1:35">
      <c r="A90" s="823" t="s">
        <v>372</v>
      </c>
    </row>
  </sheetData>
  <mergeCells count="1">
    <mergeCell ref="AG2:AH2"/>
  </mergeCells>
  <conditionalFormatting sqref="AG5:AI85">
    <cfRule type="cellIs" dxfId="101" priority="2" operator="greaterThanOrEqual">
      <formula>0</formula>
    </cfRule>
    <cfRule type="cellIs" dxfId="100" priority="3" operator="lessThan">
      <formula>0</formula>
    </cfRule>
  </conditionalFormatting>
  <conditionalFormatting sqref="AG4:AI85">
    <cfRule type="cellIs" dxfId="99" priority="4" operator="lessThanOrEqual">
      <formula>0</formula>
    </cfRule>
    <cfRule type="cellIs" dxfId="98" priority="5" operator="greaterThan">
      <formula>0</formula>
    </cfRule>
  </conditionalFormatting>
  <hyperlinks>
    <hyperlink ref="L1" location="Contents!A1" display="Contents" xr:uid="{00000000-0004-0000-4300-000000000000}"/>
    <hyperlink ref="AK1" location="Contents!A1" display="Contents" xr:uid="{00000000-0004-0000-4300-000001000000}"/>
  </hyperlinks>
  <pageMargins left="0.7" right="0.7" top="0.75" bottom="0.75" header="0.51180555555555496" footer="0.51180555555555496"/>
  <pageSetup paperSize="9" firstPageNumber="0"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MJ90"/>
  <sheetViews>
    <sheetView showGridLines="0" showRowColHeaders="0" zoomScaleNormal="100" workbookViewId="0">
      <pane xSplit="1" ySplit="3" topLeftCell="R73" activePane="bottomRight" state="frozen"/>
      <selection pane="topRight" activeCell="R1" sqref="R1"/>
      <selection pane="bottomLeft" activeCell="A73" sqref="A73"/>
      <selection pane="bottomRight" activeCell="AK1" sqref="AK1"/>
    </sheetView>
  </sheetViews>
  <sheetFormatPr defaultColWidth="9.21875" defaultRowHeight="14.5"/>
  <cols>
    <col min="1" max="1" width="48.44140625" style="99" customWidth="1"/>
    <col min="2" max="23" width="9.21875" style="99"/>
    <col min="24" max="31" width="9.33203125" style="99" customWidth="1"/>
    <col min="32" max="32" width="9.33203125" style="858" customWidth="1"/>
    <col min="33" max="34" width="10" style="99" customWidth="1"/>
    <col min="35" max="35" width="9.33203125" style="99" customWidth="1"/>
    <col min="36" max="1024" width="9.21875" style="99"/>
  </cols>
  <sheetData>
    <row r="1" spans="1:37" s="859" customFormat="1" ht="12" customHeight="1">
      <c r="A1" s="745" t="s">
        <v>938</v>
      </c>
      <c r="B1" s="746"/>
      <c r="C1" s="746"/>
      <c r="D1" s="747"/>
      <c r="E1" s="746"/>
      <c r="F1" s="746"/>
      <c r="G1" s="748"/>
      <c r="H1" s="748"/>
      <c r="I1" s="748"/>
      <c r="J1" s="748"/>
      <c r="K1" s="748"/>
      <c r="L1" s="749" t="s">
        <v>88</v>
      </c>
      <c r="M1" s="748"/>
      <c r="N1" s="748"/>
      <c r="O1" s="123"/>
      <c r="P1" s="123"/>
      <c r="Q1" s="123"/>
      <c r="R1" s="123"/>
      <c r="S1" s="123"/>
      <c r="T1" s="123"/>
      <c r="U1" s="123"/>
      <c r="V1" s="123"/>
      <c r="W1" s="105"/>
      <c r="X1" s="105"/>
      <c r="Y1" s="105"/>
      <c r="Z1" s="103"/>
      <c r="AA1" s="103"/>
      <c r="AB1" s="103"/>
      <c r="AC1" s="103"/>
      <c r="AD1" s="103"/>
      <c r="AE1" s="103"/>
      <c r="AF1" s="114"/>
      <c r="AG1" s="103"/>
      <c r="AH1" s="103"/>
      <c r="AI1" s="104"/>
      <c r="AK1" s="749" t="s">
        <v>88</v>
      </c>
    </row>
    <row r="2" spans="1:37" s="859" customFormat="1" ht="12" customHeight="1">
      <c r="A2" s="860"/>
      <c r="B2" s="746"/>
      <c r="C2" s="746"/>
      <c r="D2" s="746"/>
      <c r="E2" s="746"/>
      <c r="F2" s="746"/>
      <c r="G2" s="748"/>
      <c r="H2" s="748"/>
      <c r="I2" s="748"/>
      <c r="J2" s="748"/>
      <c r="K2" s="748"/>
      <c r="L2" s="757"/>
      <c r="M2" s="748"/>
      <c r="N2" s="748"/>
      <c r="O2" s="123"/>
      <c r="P2" s="123"/>
      <c r="Q2" s="123"/>
      <c r="R2" s="123"/>
      <c r="S2" s="123"/>
      <c r="T2" s="123"/>
      <c r="U2" s="123"/>
      <c r="V2" s="123"/>
      <c r="W2" s="861"/>
      <c r="X2" s="105"/>
      <c r="Y2" s="105"/>
      <c r="Z2" s="103"/>
      <c r="AA2" s="103"/>
      <c r="AB2" s="103"/>
      <c r="AC2" s="103"/>
      <c r="AD2" s="103"/>
      <c r="AE2" s="103"/>
      <c r="AF2" s="114"/>
      <c r="AG2" s="12" t="s">
        <v>251</v>
      </c>
      <c r="AH2" s="12"/>
      <c r="AI2" s="104" t="s">
        <v>252</v>
      </c>
    </row>
    <row r="3" spans="1:37" s="859" customFormat="1" ht="12" customHeight="1">
      <c r="A3" s="862" t="s">
        <v>923</v>
      </c>
      <c r="B3" s="760">
        <v>1990</v>
      </c>
      <c r="C3" s="760">
        <v>1991</v>
      </c>
      <c r="D3" s="760">
        <v>1992</v>
      </c>
      <c r="E3" s="760">
        <v>1993</v>
      </c>
      <c r="F3" s="760">
        <v>1994</v>
      </c>
      <c r="G3" s="761">
        <v>1995</v>
      </c>
      <c r="H3" s="761">
        <v>1996</v>
      </c>
      <c r="I3" s="761">
        <v>1997</v>
      </c>
      <c r="J3" s="761">
        <v>1998</v>
      </c>
      <c r="K3" s="761">
        <v>1999</v>
      </c>
      <c r="L3" s="761">
        <v>2000</v>
      </c>
      <c r="M3" s="748">
        <v>2001</v>
      </c>
      <c r="N3" s="748">
        <v>2002</v>
      </c>
      <c r="O3" s="748">
        <v>2003</v>
      </c>
      <c r="P3" s="748">
        <v>2004</v>
      </c>
      <c r="Q3" s="748">
        <v>2005</v>
      </c>
      <c r="R3" s="748">
        <v>2006</v>
      </c>
      <c r="S3" s="748">
        <v>2007</v>
      </c>
      <c r="T3" s="748">
        <v>2008</v>
      </c>
      <c r="U3" s="748">
        <v>2009</v>
      </c>
      <c r="V3" s="748">
        <v>2010</v>
      </c>
      <c r="W3" s="105">
        <v>2011</v>
      </c>
      <c r="X3" s="105">
        <v>2012</v>
      </c>
      <c r="Y3" s="861">
        <v>2013</v>
      </c>
      <c r="Z3" s="123">
        <v>2014</v>
      </c>
      <c r="AA3" s="123">
        <v>2015</v>
      </c>
      <c r="AB3" s="123">
        <v>2016</v>
      </c>
      <c r="AC3" s="123">
        <v>2017</v>
      </c>
      <c r="AD3" s="123">
        <v>2018</v>
      </c>
      <c r="AE3" s="123">
        <v>2019</v>
      </c>
      <c r="AF3" s="101">
        <v>2020</v>
      </c>
      <c r="AG3" s="104">
        <v>2020</v>
      </c>
      <c r="AH3" s="104" t="s">
        <v>254</v>
      </c>
      <c r="AI3" s="104">
        <v>2020</v>
      </c>
    </row>
    <row r="4" spans="1:37" s="859" customFormat="1" ht="12" customHeight="1">
      <c r="A4" s="862"/>
      <c r="B4" s="763"/>
      <c r="C4" s="763"/>
      <c r="D4" s="763"/>
      <c r="E4" s="763"/>
      <c r="F4" s="763"/>
      <c r="G4" s="764"/>
      <c r="H4" s="764"/>
      <c r="I4" s="764"/>
      <c r="J4" s="764"/>
      <c r="K4" s="764"/>
      <c r="L4" s="764"/>
      <c r="M4" s="765"/>
      <c r="N4" s="765"/>
      <c r="O4" s="765"/>
      <c r="P4" s="765"/>
      <c r="Q4" s="765"/>
      <c r="R4" s="765"/>
      <c r="S4" s="765"/>
      <c r="T4" s="765"/>
      <c r="U4" s="765"/>
      <c r="V4" s="765"/>
      <c r="W4" s="863"/>
      <c r="X4" s="863"/>
      <c r="Y4" s="864"/>
      <c r="Z4" s="865"/>
      <c r="AA4" s="865"/>
      <c r="AB4" s="865"/>
      <c r="AC4" s="865"/>
      <c r="AD4" s="865"/>
      <c r="AE4" s="865"/>
      <c r="AF4" s="866"/>
      <c r="AG4" s="867"/>
      <c r="AH4" s="867"/>
      <c r="AI4" s="867"/>
    </row>
    <row r="5" spans="1:37" s="123" customFormat="1" ht="12" customHeight="1">
      <c r="A5" s="771" t="s">
        <v>255</v>
      </c>
      <c r="B5" s="868">
        <v>0</v>
      </c>
      <c r="C5" s="868">
        <v>0</v>
      </c>
      <c r="D5" s="868">
        <v>0</v>
      </c>
      <c r="E5" s="868">
        <v>0</v>
      </c>
      <c r="F5" s="868">
        <v>0</v>
      </c>
      <c r="G5" s="868">
        <v>0</v>
      </c>
      <c r="H5" s="868">
        <v>0</v>
      </c>
      <c r="I5" s="868">
        <v>0</v>
      </c>
      <c r="J5" s="868">
        <v>1.9907130740123</v>
      </c>
      <c r="K5" s="868">
        <v>2.3224985863476801</v>
      </c>
      <c r="L5" s="868">
        <v>2.4883913425153699</v>
      </c>
      <c r="M5" s="868">
        <v>2.4883913425153699</v>
      </c>
      <c r="N5" s="868">
        <v>2.4883913425153699</v>
      </c>
      <c r="O5" s="868">
        <v>2.7095816840722899</v>
      </c>
      <c r="P5" s="868">
        <v>2.7095816840722899</v>
      </c>
      <c r="Q5" s="868">
        <v>3.2072599525753702</v>
      </c>
      <c r="R5" s="868">
        <v>3.2364187502669401</v>
      </c>
      <c r="S5" s="868">
        <v>12.453528942599901</v>
      </c>
      <c r="T5" s="868">
        <v>14.9305511790733</v>
      </c>
      <c r="U5" s="868">
        <v>14.3954835302176</v>
      </c>
      <c r="V5" s="868">
        <v>16.776208958044901</v>
      </c>
      <c r="W5" s="868">
        <v>27.055243413403002</v>
      </c>
      <c r="X5" s="868">
        <v>35.211259583454201</v>
      </c>
      <c r="Y5" s="868">
        <v>34.609419351882103</v>
      </c>
      <c r="Z5" s="868">
        <v>35.709822097203997</v>
      </c>
      <c r="AA5" s="868">
        <v>33.533346273400397</v>
      </c>
      <c r="AB5" s="868">
        <v>32.241864561268997</v>
      </c>
      <c r="AC5" s="868">
        <v>38.127481560638898</v>
      </c>
      <c r="AD5" s="868">
        <v>39.380229526621797</v>
      </c>
      <c r="AE5" s="868">
        <v>41.595728587317197</v>
      </c>
      <c r="AF5" s="869">
        <v>36.106478188432497</v>
      </c>
      <c r="AG5" s="870">
        <v>-0.13196668468883099</v>
      </c>
      <c r="AH5" s="870">
        <v>0.11194229001766</v>
      </c>
      <c r="AI5" s="870">
        <v>2.1501231679770302E-2</v>
      </c>
    </row>
    <row r="6" spans="1:37" s="123" customFormat="1" ht="12" customHeight="1">
      <c r="A6" s="771" t="s">
        <v>256</v>
      </c>
      <c r="B6" s="868">
        <v>0</v>
      </c>
      <c r="C6" s="868">
        <v>0</v>
      </c>
      <c r="D6" s="868">
        <v>0</v>
      </c>
      <c r="E6" s="868">
        <v>0</v>
      </c>
      <c r="F6" s="868">
        <v>0</v>
      </c>
      <c r="G6" s="868">
        <v>0</v>
      </c>
      <c r="H6" s="868">
        <v>0</v>
      </c>
      <c r="I6" s="868">
        <v>0</v>
      </c>
      <c r="J6" s="868">
        <v>0</v>
      </c>
      <c r="K6" s="868">
        <v>0</v>
      </c>
      <c r="L6" s="868">
        <v>1.4601076116396601</v>
      </c>
      <c r="M6" s="868">
        <v>1.4911692713464599</v>
      </c>
      <c r="N6" s="868">
        <v>1.3978852420730501</v>
      </c>
      <c r="O6" s="868">
        <v>1.3797411428567099</v>
      </c>
      <c r="P6" s="868">
        <v>1.4037668189905499</v>
      </c>
      <c r="Q6" s="868">
        <v>1.56291406124929</v>
      </c>
      <c r="R6" s="868">
        <v>1.5948901345611199</v>
      </c>
      <c r="S6" s="868">
        <v>1.53059799534219</v>
      </c>
      <c r="T6" s="868">
        <v>1.57961217116779</v>
      </c>
      <c r="U6" s="868">
        <v>1.71049990695464</v>
      </c>
      <c r="V6" s="868">
        <v>1.7902872269806001</v>
      </c>
      <c r="W6" s="868">
        <v>1.6543837149657801</v>
      </c>
      <c r="X6" s="868">
        <v>1.91294330596594</v>
      </c>
      <c r="Y6" s="868">
        <v>1.91551541571169</v>
      </c>
      <c r="Z6" s="868">
        <v>2.9610451639497999</v>
      </c>
      <c r="AA6" s="868">
        <v>3.1489578929614601</v>
      </c>
      <c r="AB6" s="868">
        <v>3.3277534891262102</v>
      </c>
      <c r="AC6" s="868">
        <v>3.52478335097527</v>
      </c>
      <c r="AD6" s="868">
        <v>3.5034743502235699</v>
      </c>
      <c r="AE6" s="868">
        <v>3.5275709439125502</v>
      </c>
      <c r="AF6" s="869">
        <v>3.5410108442242598</v>
      </c>
      <c r="AG6" s="870">
        <v>3.8099588995956801E-3</v>
      </c>
      <c r="AH6" s="870">
        <v>7.5066354205734598E-2</v>
      </c>
      <c r="AI6" s="870">
        <v>2.1086546891919398E-3</v>
      </c>
    </row>
    <row r="7" spans="1:37" s="123" customFormat="1" ht="12" customHeight="1">
      <c r="A7" s="771" t="s">
        <v>92</v>
      </c>
      <c r="B7" s="868">
        <v>26.969521700700898</v>
      </c>
      <c r="C7" s="868">
        <v>31.250397151128102</v>
      </c>
      <c r="D7" s="868">
        <v>35.434194132632598</v>
      </c>
      <c r="E7" s="868">
        <v>41.518639112105802</v>
      </c>
      <c r="F7" s="868">
        <v>46.493906794797098</v>
      </c>
      <c r="G7" s="868">
        <v>49.8723620117281</v>
      </c>
      <c r="H7" s="868">
        <v>35.674496890997503</v>
      </c>
      <c r="I7" s="868">
        <v>45.297054946646597</v>
      </c>
      <c r="J7" s="868">
        <v>50.052647290120397</v>
      </c>
      <c r="K7" s="868">
        <v>52.040330359453897</v>
      </c>
      <c r="L7" s="868">
        <v>59.478143279175796</v>
      </c>
      <c r="M7" s="868">
        <v>63.362101998344002</v>
      </c>
      <c r="N7" s="868">
        <v>75.693229483490995</v>
      </c>
      <c r="O7" s="868">
        <v>102.692115901402</v>
      </c>
      <c r="P7" s="868">
        <v>129.27602417268099</v>
      </c>
      <c r="Q7" s="868">
        <v>151.467790537562</v>
      </c>
      <c r="R7" s="868">
        <v>212.271807076389</v>
      </c>
      <c r="S7" s="868">
        <v>268.10954192060098</v>
      </c>
      <c r="T7" s="868">
        <v>365.22685632842899</v>
      </c>
      <c r="U7" s="868">
        <v>416.06045207210502</v>
      </c>
      <c r="V7" s="868">
        <v>478.33397708945199</v>
      </c>
      <c r="W7" s="868">
        <v>514.51816709964203</v>
      </c>
      <c r="X7" s="868">
        <v>513.41738727034499</v>
      </c>
      <c r="Y7" s="868">
        <v>556.418352276051</v>
      </c>
      <c r="Z7" s="868">
        <v>563.98703477787797</v>
      </c>
      <c r="AA7" s="868">
        <v>586.43309365955599</v>
      </c>
      <c r="AB7" s="868">
        <v>632.46228230363602</v>
      </c>
      <c r="AC7" s="868">
        <v>633.25151655270201</v>
      </c>
      <c r="AD7" s="868">
        <v>626.366504268629</v>
      </c>
      <c r="AE7" s="868">
        <v>626.03421565404597</v>
      </c>
      <c r="AF7" s="869">
        <v>558.00406846754595</v>
      </c>
      <c r="AG7" s="870">
        <v>-0.108668416973704</v>
      </c>
      <c r="AH7" s="870">
        <v>4.1703595947665303E-2</v>
      </c>
      <c r="AI7" s="870">
        <v>0.33228870153885098</v>
      </c>
    </row>
    <row r="8" spans="1:37" s="873" customFormat="1" ht="12" customHeight="1">
      <c r="A8" s="775" t="s">
        <v>257</v>
      </c>
      <c r="B8" s="871">
        <v>26.969521700700898</v>
      </c>
      <c r="C8" s="871">
        <v>31.250397151128102</v>
      </c>
      <c r="D8" s="871">
        <v>35.434194132632598</v>
      </c>
      <c r="E8" s="871">
        <v>41.518639112105802</v>
      </c>
      <c r="F8" s="871">
        <v>46.493906794797098</v>
      </c>
      <c r="G8" s="871">
        <v>49.8723620117281</v>
      </c>
      <c r="H8" s="871">
        <v>35.674496890997503</v>
      </c>
      <c r="I8" s="871">
        <v>45.297054946646597</v>
      </c>
      <c r="J8" s="871">
        <v>52.043360364132703</v>
      </c>
      <c r="K8" s="871">
        <v>54.362828945801503</v>
      </c>
      <c r="L8" s="871">
        <v>63.426642233330902</v>
      </c>
      <c r="M8" s="871">
        <v>67.341662612205894</v>
      </c>
      <c r="N8" s="871">
        <v>79.579506068079397</v>
      </c>
      <c r="O8" s="871">
        <v>106.781438728331</v>
      </c>
      <c r="P8" s="871">
        <v>133.389372675744</v>
      </c>
      <c r="Q8" s="871">
        <v>156.237964551386</v>
      </c>
      <c r="R8" s="871">
        <v>217.10311596121699</v>
      </c>
      <c r="S8" s="871">
        <v>282.09366885854303</v>
      </c>
      <c r="T8" s="871">
        <v>381.73701967866998</v>
      </c>
      <c r="U8" s="871">
        <v>432.16643550927802</v>
      </c>
      <c r="V8" s="871">
        <v>496.90047327447701</v>
      </c>
      <c r="W8" s="871">
        <v>543.22779422801102</v>
      </c>
      <c r="X8" s="871">
        <v>550.54159015976495</v>
      </c>
      <c r="Y8" s="871">
        <v>592.94328704364398</v>
      </c>
      <c r="Z8" s="871">
        <v>602.65790203903202</v>
      </c>
      <c r="AA8" s="871">
        <v>623.11539782591797</v>
      </c>
      <c r="AB8" s="871">
        <v>668.031900354031</v>
      </c>
      <c r="AC8" s="871">
        <v>674.90378146431601</v>
      </c>
      <c r="AD8" s="871">
        <v>669.25020814547497</v>
      </c>
      <c r="AE8" s="871">
        <v>671.15751518527497</v>
      </c>
      <c r="AF8" s="871">
        <v>597.65155750020301</v>
      </c>
      <c r="AG8" s="872">
        <v>-0.10952117203780599</v>
      </c>
      <c r="AH8" s="872">
        <v>4.5002531071213402E-2</v>
      </c>
      <c r="AI8" s="872">
        <v>0.35589858790781298</v>
      </c>
    </row>
    <row r="9" spans="1:37" s="873" customFormat="1" ht="12" customHeight="1">
      <c r="A9" s="779"/>
      <c r="B9" s="868"/>
      <c r="C9" s="868"/>
      <c r="D9" s="868"/>
      <c r="E9" s="868"/>
      <c r="F9" s="868"/>
      <c r="G9" s="868"/>
      <c r="H9" s="868"/>
      <c r="I9" s="868"/>
      <c r="J9" s="868"/>
      <c r="K9" s="868"/>
      <c r="L9" s="868"/>
      <c r="M9" s="868"/>
      <c r="N9" s="868"/>
      <c r="O9" s="868"/>
      <c r="P9" s="868"/>
      <c r="Q9" s="868"/>
      <c r="R9" s="868"/>
      <c r="S9" s="868"/>
      <c r="T9" s="868"/>
      <c r="U9" s="868"/>
      <c r="V9" s="868"/>
      <c r="W9" s="868"/>
      <c r="X9" s="868"/>
      <c r="Y9" s="868"/>
      <c r="Z9" s="868"/>
      <c r="AA9" s="868"/>
      <c r="AB9" s="868"/>
      <c r="AC9" s="868"/>
      <c r="AD9" s="868"/>
      <c r="AE9" s="868"/>
      <c r="AF9" s="869"/>
      <c r="AG9" s="874"/>
      <c r="AH9" s="874"/>
      <c r="AI9" s="874"/>
    </row>
    <row r="10" spans="1:37" s="873" customFormat="1" ht="12" customHeight="1">
      <c r="A10" s="781" t="s">
        <v>258</v>
      </c>
      <c r="B10" s="868">
        <v>0</v>
      </c>
      <c r="C10" s="868">
        <v>0</v>
      </c>
      <c r="D10" s="868">
        <v>0</v>
      </c>
      <c r="E10" s="868">
        <v>0</v>
      </c>
      <c r="F10" s="868">
        <v>0</v>
      </c>
      <c r="G10" s="868">
        <v>0</v>
      </c>
      <c r="H10" s="868">
        <v>0</v>
      </c>
      <c r="I10" s="868">
        <v>0</v>
      </c>
      <c r="J10" s="868">
        <v>0</v>
      </c>
      <c r="K10" s="868">
        <v>0</v>
      </c>
      <c r="L10" s="868">
        <v>0</v>
      </c>
      <c r="M10" s="868">
        <v>0</v>
      </c>
      <c r="N10" s="868">
        <v>0</v>
      </c>
      <c r="O10" s="868">
        <v>0</v>
      </c>
      <c r="P10" s="868">
        <v>0</v>
      </c>
      <c r="Q10" s="868">
        <v>0</v>
      </c>
      <c r="R10" s="868">
        <v>0</v>
      </c>
      <c r="S10" s="868">
        <v>0</v>
      </c>
      <c r="T10" s="868">
        <v>0</v>
      </c>
      <c r="U10" s="868">
        <v>0</v>
      </c>
      <c r="V10" s="868">
        <v>9.5472494393089793</v>
      </c>
      <c r="W10" s="868">
        <v>14.095302339998399</v>
      </c>
      <c r="X10" s="868">
        <v>17.356357533565401</v>
      </c>
      <c r="Y10" s="868">
        <v>19.184064570237499</v>
      </c>
      <c r="Z10" s="868">
        <v>22.389653465995</v>
      </c>
      <c r="AA10" s="868">
        <v>24.3878430050578</v>
      </c>
      <c r="AB10" s="868">
        <v>25.7778118221608</v>
      </c>
      <c r="AC10" s="868">
        <v>29.7018229533893</v>
      </c>
      <c r="AD10" s="868">
        <v>28.3579682326531</v>
      </c>
      <c r="AE10" s="868">
        <v>28.963909321597299</v>
      </c>
      <c r="AF10" s="869">
        <v>15.5047384878978</v>
      </c>
      <c r="AG10" s="874">
        <v>-0.46468764572686699</v>
      </c>
      <c r="AH10" s="874" t="s">
        <v>273</v>
      </c>
      <c r="AI10" s="874">
        <v>9.23299615716449E-3</v>
      </c>
    </row>
    <row r="11" spans="1:37" s="873" customFormat="1" ht="12" customHeight="1">
      <c r="A11" s="782" t="s">
        <v>259</v>
      </c>
      <c r="B11" s="868">
        <v>109.753416779669</v>
      </c>
      <c r="C11" s="868">
        <v>114.41963249251</v>
      </c>
      <c r="D11" s="868">
        <v>111.654153429914</v>
      </c>
      <c r="E11" s="868">
        <v>116.75326291322401</v>
      </c>
      <c r="F11" s="868">
        <v>124.531204326892</v>
      </c>
      <c r="G11" s="868">
        <v>128.770281300752</v>
      </c>
      <c r="H11" s="868">
        <v>133.69159779776999</v>
      </c>
      <c r="I11" s="868">
        <v>129.526387547784</v>
      </c>
      <c r="J11" s="868">
        <v>127.14149268421301</v>
      </c>
      <c r="K11" s="868">
        <v>127.434288114753</v>
      </c>
      <c r="L11" s="868">
        <v>108.801228344609</v>
      </c>
      <c r="M11" s="868">
        <v>97.815985582858502</v>
      </c>
      <c r="N11" s="868">
        <v>110.470601155585</v>
      </c>
      <c r="O11" s="868">
        <v>105.000910388458</v>
      </c>
      <c r="P11" s="868">
        <v>116.75437719768099</v>
      </c>
      <c r="Q11" s="868">
        <v>126.694300311041</v>
      </c>
      <c r="R11" s="868">
        <v>118.17690084650199</v>
      </c>
      <c r="S11" s="868">
        <v>164.069937839434</v>
      </c>
      <c r="T11" s="868">
        <v>218.78762712069499</v>
      </c>
      <c r="U11" s="868">
        <v>240.54632181869599</v>
      </c>
      <c r="V11" s="868">
        <v>256.97212215909798</v>
      </c>
      <c r="W11" s="868">
        <v>234.68755784565499</v>
      </c>
      <c r="X11" s="868">
        <v>221.58913005744</v>
      </c>
      <c r="Y11" s="868">
        <v>260.95719378014797</v>
      </c>
      <c r="Z11" s="868">
        <v>288.09173922145197</v>
      </c>
      <c r="AA11" s="868">
        <v>341.45643791499498</v>
      </c>
      <c r="AB11" s="868">
        <v>309.51631705897501</v>
      </c>
      <c r="AC11" s="868">
        <v>326.01022198422999</v>
      </c>
      <c r="AD11" s="868">
        <v>378.16867506300298</v>
      </c>
      <c r="AE11" s="868">
        <v>420.00118564314101</v>
      </c>
      <c r="AF11" s="869">
        <v>418.40819634104599</v>
      </c>
      <c r="AG11" s="874">
        <v>-3.7928209646737E-3</v>
      </c>
      <c r="AH11" s="874">
        <v>5.7316913695241202E-2</v>
      </c>
      <c r="AI11" s="874">
        <v>0.24916004045849599</v>
      </c>
    </row>
    <row r="12" spans="1:37" s="873" customFormat="1" ht="12" customHeight="1">
      <c r="A12" s="782" t="s">
        <v>261</v>
      </c>
      <c r="B12" s="868">
        <v>0</v>
      </c>
      <c r="C12" s="868">
        <v>0</v>
      </c>
      <c r="D12" s="868">
        <v>0</v>
      </c>
      <c r="E12" s="868">
        <v>0</v>
      </c>
      <c r="F12" s="868">
        <v>0</v>
      </c>
      <c r="G12" s="868">
        <v>0</v>
      </c>
      <c r="H12" s="868">
        <v>0</v>
      </c>
      <c r="I12" s="868">
        <v>0</v>
      </c>
      <c r="J12" s="868">
        <v>0</v>
      </c>
      <c r="K12" s="868">
        <v>0</v>
      </c>
      <c r="L12" s="868">
        <v>0</v>
      </c>
      <c r="M12" s="868">
        <v>0</v>
      </c>
      <c r="N12" s="868">
        <v>0</v>
      </c>
      <c r="O12" s="868">
        <v>0</v>
      </c>
      <c r="P12" s="868">
        <v>0</v>
      </c>
      <c r="Q12" s="868">
        <v>0.27535686747257299</v>
      </c>
      <c r="R12" s="868">
        <v>2.31945560675292</v>
      </c>
      <c r="S12" s="868">
        <v>2.76327265714355</v>
      </c>
      <c r="T12" s="868">
        <v>4.14782230086767</v>
      </c>
      <c r="U12" s="868">
        <v>6.5649735507051199</v>
      </c>
      <c r="V12" s="868">
        <v>10.0557238657364</v>
      </c>
      <c r="W12" s="868">
        <v>11.5129087766319</v>
      </c>
      <c r="X12" s="868">
        <v>12.011891334814999</v>
      </c>
      <c r="Y12" s="868">
        <v>12.194970006926599</v>
      </c>
      <c r="Z12" s="868">
        <v>12.6245180341654</v>
      </c>
      <c r="AA12" s="868">
        <v>13.3596422640063</v>
      </c>
      <c r="AB12" s="868">
        <v>12.9140457247114</v>
      </c>
      <c r="AC12" s="868">
        <v>13.6192812010654</v>
      </c>
      <c r="AD12" s="868">
        <v>15.433146350723501</v>
      </c>
      <c r="AE12" s="868">
        <v>15.567195962278999</v>
      </c>
      <c r="AF12" s="869">
        <v>13.8769283910766</v>
      </c>
      <c r="AG12" s="874">
        <v>-0.10857880733936601</v>
      </c>
      <c r="AH12" s="874">
        <v>9.0178822187094901E-2</v>
      </c>
      <c r="AI12" s="874">
        <v>8.2636431828931097E-3</v>
      </c>
    </row>
    <row r="13" spans="1:37" s="873" customFormat="1" ht="12" customHeight="1">
      <c r="A13" s="782" t="s">
        <v>389</v>
      </c>
      <c r="B13" s="868">
        <v>25.8442822702043</v>
      </c>
      <c r="C13" s="868">
        <v>26.095499635410601</v>
      </c>
      <c r="D13" s="868">
        <v>20.761388369273099</v>
      </c>
      <c r="E13" s="868">
        <v>16.727046667603901</v>
      </c>
      <c r="F13" s="868">
        <v>16.554207554979602</v>
      </c>
      <c r="G13" s="868">
        <v>17.475510330821798</v>
      </c>
      <c r="H13" s="868">
        <v>16.515550315489001</v>
      </c>
      <c r="I13" s="868">
        <v>17.310536103477801</v>
      </c>
      <c r="J13" s="868">
        <v>17.404466705284499</v>
      </c>
      <c r="K13" s="868">
        <v>16.832266402594598</v>
      </c>
      <c r="L13" s="868">
        <v>16.762728411480701</v>
      </c>
      <c r="M13" s="868">
        <v>16.074478367954899</v>
      </c>
      <c r="N13" s="868">
        <v>15.538467258806801</v>
      </c>
      <c r="O13" s="868">
        <v>15.7836659989238</v>
      </c>
      <c r="P13" s="868">
        <v>15.2444760554397</v>
      </c>
      <c r="Q13" s="868">
        <v>14.6598952654616</v>
      </c>
      <c r="R13" s="868">
        <v>11.5483703258723</v>
      </c>
      <c r="S13" s="868">
        <v>7.0967548786669301</v>
      </c>
      <c r="T13" s="868">
        <v>7.3995653958307699</v>
      </c>
      <c r="U13" s="868">
        <v>8.7672519133931903</v>
      </c>
      <c r="V13" s="868">
        <v>10.602033355262</v>
      </c>
      <c r="W13" s="868">
        <v>11.554485484290399</v>
      </c>
      <c r="X13" s="868">
        <v>13.5563008296585</v>
      </c>
      <c r="Y13" s="868">
        <v>14.6817163161599</v>
      </c>
      <c r="Z13" s="868">
        <v>15.192929236382099</v>
      </c>
      <c r="AA13" s="868">
        <v>15.7370579447183</v>
      </c>
      <c r="AB13" s="868">
        <v>16.747802969689499</v>
      </c>
      <c r="AC13" s="868">
        <v>17.521830481713</v>
      </c>
      <c r="AD13" s="868">
        <v>17.293746230106098</v>
      </c>
      <c r="AE13" s="868">
        <v>17.378158754189698</v>
      </c>
      <c r="AF13" s="869">
        <v>15.9486114755911</v>
      </c>
      <c r="AG13" s="874">
        <v>-8.2261147387317796E-2</v>
      </c>
      <c r="AH13" s="874">
        <v>7.0813967672689798E-2</v>
      </c>
      <c r="AI13" s="874">
        <v>9.4973203566884393E-3</v>
      </c>
    </row>
    <row r="14" spans="1:37" s="123" customFormat="1" ht="12" customHeight="1">
      <c r="A14" s="783" t="s">
        <v>268</v>
      </c>
      <c r="B14" s="871">
        <v>135.597699049873</v>
      </c>
      <c r="C14" s="871">
        <v>140.51513212792099</v>
      </c>
      <c r="D14" s="871">
        <v>132.415541799187</v>
      </c>
      <c r="E14" s="871">
        <v>133.48030958082799</v>
      </c>
      <c r="F14" s="871">
        <v>141.08541188187101</v>
      </c>
      <c r="G14" s="871">
        <v>146.24579163157401</v>
      </c>
      <c r="H14" s="871">
        <v>150.207148113259</v>
      </c>
      <c r="I14" s="871">
        <v>146.836923651262</v>
      </c>
      <c r="J14" s="871">
        <v>144.545959389497</v>
      </c>
      <c r="K14" s="871">
        <v>144.266554517348</v>
      </c>
      <c r="L14" s="871">
        <v>125.563956756089</v>
      </c>
      <c r="M14" s="871">
        <v>113.890463950813</v>
      </c>
      <c r="N14" s="871">
        <v>126.009068414392</v>
      </c>
      <c r="O14" s="871">
        <v>120.78457638738099</v>
      </c>
      <c r="P14" s="871">
        <v>131.99885325311999</v>
      </c>
      <c r="Q14" s="871">
        <v>141.629552443976</v>
      </c>
      <c r="R14" s="871">
        <v>132.04472677912801</v>
      </c>
      <c r="S14" s="871">
        <v>173.929965375244</v>
      </c>
      <c r="T14" s="871">
        <v>230.33501481739401</v>
      </c>
      <c r="U14" s="871">
        <v>255.87854728279399</v>
      </c>
      <c r="V14" s="871">
        <v>287.17712881940599</v>
      </c>
      <c r="W14" s="871">
        <v>271.850254446576</v>
      </c>
      <c r="X14" s="871">
        <v>264.51367975547902</v>
      </c>
      <c r="Y14" s="871">
        <v>307.01794467347202</v>
      </c>
      <c r="Z14" s="871">
        <v>338.29883995799401</v>
      </c>
      <c r="AA14" s="871">
        <v>394.94098112877799</v>
      </c>
      <c r="AB14" s="871">
        <v>364.955977575536</v>
      </c>
      <c r="AC14" s="871">
        <v>386.85315662039801</v>
      </c>
      <c r="AD14" s="871">
        <v>439.25353587648601</v>
      </c>
      <c r="AE14" s="871">
        <v>481.91044968120701</v>
      </c>
      <c r="AF14" s="871">
        <v>463.73847469561201</v>
      </c>
      <c r="AG14" s="875">
        <v>-3.7708198686326203E-2</v>
      </c>
      <c r="AH14" s="875">
        <v>6.5352297304698298E-2</v>
      </c>
      <c r="AI14" s="875">
        <v>0.276154000155242</v>
      </c>
    </row>
    <row r="15" spans="1:37" s="123" customFormat="1" ht="12" customHeight="1">
      <c r="A15" s="785"/>
      <c r="B15" s="868"/>
      <c r="C15" s="868"/>
      <c r="D15" s="868"/>
      <c r="E15" s="868"/>
      <c r="F15" s="868"/>
      <c r="G15" s="868"/>
      <c r="H15" s="868"/>
      <c r="I15" s="868"/>
      <c r="J15" s="868"/>
      <c r="K15" s="868"/>
      <c r="L15" s="868"/>
      <c r="M15" s="868"/>
      <c r="N15" s="868"/>
      <c r="O15" s="868"/>
      <c r="P15" s="868"/>
      <c r="Q15" s="868"/>
      <c r="R15" s="868"/>
      <c r="S15" s="868"/>
      <c r="T15" s="868"/>
      <c r="U15" s="868"/>
      <c r="V15" s="868"/>
      <c r="W15" s="868"/>
      <c r="X15" s="868"/>
      <c r="Y15" s="868"/>
      <c r="Z15" s="868"/>
      <c r="AA15" s="868"/>
      <c r="AB15" s="868"/>
      <c r="AC15" s="868"/>
      <c r="AD15" s="868"/>
      <c r="AE15" s="868"/>
      <c r="AF15" s="869"/>
      <c r="AG15" s="870"/>
      <c r="AH15" s="870"/>
      <c r="AI15" s="870"/>
    </row>
    <row r="16" spans="1:37" s="123" customFormat="1" ht="12" customHeight="1">
      <c r="A16" s="782" t="s">
        <v>269</v>
      </c>
      <c r="B16" s="868">
        <v>0.118915040139992</v>
      </c>
      <c r="C16" s="868">
        <v>0.131988941413403</v>
      </c>
      <c r="D16" s="868">
        <v>0.14578662865174699</v>
      </c>
      <c r="E16" s="868">
        <v>0.168043152922602</v>
      </c>
      <c r="F16" s="868">
        <v>0.11848504914168</v>
      </c>
      <c r="G16" s="868">
        <v>0.211510640465046</v>
      </c>
      <c r="H16" s="868">
        <v>0.20686961810631399</v>
      </c>
      <c r="I16" s="868">
        <v>0.24566097259609301</v>
      </c>
      <c r="J16" s="868">
        <v>0.25131051073780802</v>
      </c>
      <c r="K16" s="868">
        <v>0.29581344271994398</v>
      </c>
      <c r="L16" s="868">
        <v>0.31817476746210099</v>
      </c>
      <c r="M16" s="868">
        <v>0.36599252366594298</v>
      </c>
      <c r="N16" s="868">
        <v>0.37865400044458802</v>
      </c>
      <c r="O16" s="868">
        <v>0.392952708919662</v>
      </c>
      <c r="P16" s="868">
        <v>0.39949924011793497</v>
      </c>
      <c r="Q16" s="868">
        <v>1.52402903993695</v>
      </c>
      <c r="R16" s="868">
        <v>5.4749086706430798</v>
      </c>
      <c r="S16" s="868">
        <v>6.3747971371490797</v>
      </c>
      <c r="T16" s="868">
        <v>7.7280858276613102</v>
      </c>
      <c r="U16" s="868">
        <v>9.8337347893413192</v>
      </c>
      <c r="V16" s="868">
        <v>9.58465579268357</v>
      </c>
      <c r="W16" s="868">
        <v>9.6325813124711193</v>
      </c>
      <c r="X16" s="868">
        <v>9.5046567711376309</v>
      </c>
      <c r="Y16" s="868">
        <v>8.38701583850718</v>
      </c>
      <c r="Z16" s="868">
        <v>10.4230703719586</v>
      </c>
      <c r="AA16" s="868">
        <v>12.4151343712957</v>
      </c>
      <c r="AB16" s="868">
        <v>10.261558305447799</v>
      </c>
      <c r="AC16" s="868">
        <v>8.9756740251380993</v>
      </c>
      <c r="AD16" s="868">
        <v>9.3761704108886299</v>
      </c>
      <c r="AE16" s="868">
        <v>9.4315391380742906</v>
      </c>
      <c r="AF16" s="869">
        <v>8.3437053530240206</v>
      </c>
      <c r="AG16" s="870">
        <v>-0.115340006453324</v>
      </c>
      <c r="AH16" s="870">
        <v>-4.1672427819975403E-3</v>
      </c>
      <c r="AI16" s="870">
        <v>4.96863584775165E-3</v>
      </c>
    </row>
    <row r="17" spans="1:35" s="123" customFormat="1" ht="12" customHeight="1">
      <c r="A17" s="782" t="s">
        <v>270</v>
      </c>
      <c r="B17" s="868">
        <v>0</v>
      </c>
      <c r="C17" s="868">
        <v>0</v>
      </c>
      <c r="D17" s="868">
        <v>0</v>
      </c>
      <c r="E17" s="868">
        <v>0</v>
      </c>
      <c r="F17" s="868">
        <v>0</v>
      </c>
      <c r="G17" s="868">
        <v>0</v>
      </c>
      <c r="H17" s="868">
        <v>0</v>
      </c>
      <c r="I17" s="868">
        <v>0</v>
      </c>
      <c r="J17" s="868">
        <v>0</v>
      </c>
      <c r="K17" s="868">
        <v>0</v>
      </c>
      <c r="L17" s="868">
        <v>0</v>
      </c>
      <c r="M17" s="868">
        <v>0</v>
      </c>
      <c r="N17" s="868">
        <v>0</v>
      </c>
      <c r="O17" s="868">
        <v>0</v>
      </c>
      <c r="P17" s="868">
        <v>0</v>
      </c>
      <c r="Q17" s="868">
        <v>0</v>
      </c>
      <c r="R17" s="868">
        <v>0</v>
      </c>
      <c r="S17" s="868">
        <v>0</v>
      </c>
      <c r="T17" s="868">
        <v>0</v>
      </c>
      <c r="U17" s="868">
        <v>2.4582518398812998</v>
      </c>
      <c r="V17" s="868">
        <v>6.6679624290251898</v>
      </c>
      <c r="W17" s="868">
        <v>6.5933072916253002</v>
      </c>
      <c r="X17" s="868">
        <v>6.4955825277939701</v>
      </c>
      <c r="Y17" s="868">
        <v>6.4432622129514501</v>
      </c>
      <c r="Z17" s="868">
        <v>7.7389355899103398</v>
      </c>
      <c r="AA17" s="868">
        <v>4.8347376447477997</v>
      </c>
      <c r="AB17" s="868">
        <v>8.1222251917761508</v>
      </c>
      <c r="AC17" s="868">
        <v>8.7902348595201492</v>
      </c>
      <c r="AD17" s="868">
        <v>8.7076057448221995</v>
      </c>
      <c r="AE17" s="868">
        <v>8.7357775273045295</v>
      </c>
      <c r="AF17" s="869">
        <v>10.7989030771868</v>
      </c>
      <c r="AG17" s="870">
        <v>0.23616965329459799</v>
      </c>
      <c r="AH17" s="870">
        <v>0.13518728818273801</v>
      </c>
      <c r="AI17" s="870">
        <v>6.4306941191612501E-3</v>
      </c>
    </row>
    <row r="18" spans="1:35" s="123" customFormat="1" ht="12" customHeight="1">
      <c r="A18" s="782" t="s">
        <v>278</v>
      </c>
      <c r="B18" s="868">
        <v>0</v>
      </c>
      <c r="C18" s="868">
        <v>0</v>
      </c>
      <c r="D18" s="868">
        <v>0</v>
      </c>
      <c r="E18" s="868">
        <v>0</v>
      </c>
      <c r="F18" s="868">
        <v>0</v>
      </c>
      <c r="G18" s="868">
        <v>0</v>
      </c>
      <c r="H18" s="868">
        <v>0</v>
      </c>
      <c r="I18" s="868">
        <v>0</v>
      </c>
      <c r="J18" s="868">
        <v>0</v>
      </c>
      <c r="K18" s="868">
        <v>0</v>
      </c>
      <c r="L18" s="868">
        <v>0</v>
      </c>
      <c r="M18" s="868">
        <v>0</v>
      </c>
      <c r="N18" s="868">
        <v>1.1999316297273299E-2</v>
      </c>
      <c r="O18" s="868">
        <v>7.1995897783639795E-2</v>
      </c>
      <c r="P18" s="868">
        <v>8.3765718960473398E-2</v>
      </c>
      <c r="Q18" s="868">
        <v>0</v>
      </c>
      <c r="R18" s="868">
        <v>1.20048275153192E-2</v>
      </c>
      <c r="S18" s="868">
        <v>2.39923332422824E-2</v>
      </c>
      <c r="T18" s="868">
        <v>1.37832405182914</v>
      </c>
      <c r="U18" s="868">
        <v>2.3315346524711602</v>
      </c>
      <c r="V18" s="868">
        <v>2.3258049808783201</v>
      </c>
      <c r="W18" s="868">
        <v>3.4597800397596199</v>
      </c>
      <c r="X18" s="868">
        <v>3.42754761033994</v>
      </c>
      <c r="Y18" s="868">
        <v>3.8138255385033299</v>
      </c>
      <c r="Z18" s="868">
        <v>8.1311682621118102</v>
      </c>
      <c r="AA18" s="868">
        <v>8.1271404641133405</v>
      </c>
      <c r="AB18" s="868">
        <v>2.9431956658559901</v>
      </c>
      <c r="AC18" s="868">
        <v>6.5055021930532302</v>
      </c>
      <c r="AD18" s="868">
        <v>6.1919358682632399</v>
      </c>
      <c r="AE18" s="868">
        <v>7.1750248496538296</v>
      </c>
      <c r="AF18" s="869">
        <v>7.44983169993706</v>
      </c>
      <c r="AG18" s="870">
        <v>3.8300473662678199E-2</v>
      </c>
      <c r="AH18" s="870">
        <v>0.118969253862556</v>
      </c>
      <c r="AI18" s="870">
        <v>4.4363384465162404E-3</v>
      </c>
    </row>
    <row r="19" spans="1:35" s="123" customFormat="1" ht="12" customHeight="1">
      <c r="A19" s="782" t="s">
        <v>279</v>
      </c>
      <c r="B19" s="868">
        <v>0</v>
      </c>
      <c r="C19" s="868">
        <v>0</v>
      </c>
      <c r="D19" s="868">
        <v>0.116439826906776</v>
      </c>
      <c r="E19" s="868">
        <v>0.58329727718656199</v>
      </c>
      <c r="F19" s="868">
        <v>1.7625692930080401</v>
      </c>
      <c r="G19" s="868">
        <v>2.80116536401147</v>
      </c>
      <c r="H19" s="868">
        <v>4.18734297742325</v>
      </c>
      <c r="I19" s="868">
        <v>5.4910636066655902</v>
      </c>
      <c r="J19" s="868">
        <v>4.7149841939705599</v>
      </c>
      <c r="K19" s="868">
        <v>4.9200022074574097</v>
      </c>
      <c r="L19" s="868">
        <v>5.8675239350497597</v>
      </c>
      <c r="M19" s="868">
        <v>5.9643967988554598</v>
      </c>
      <c r="N19" s="868">
        <v>6.2535994532079497</v>
      </c>
      <c r="O19" s="868">
        <v>5.7462398517761697</v>
      </c>
      <c r="P19" s="868">
        <v>6.2497703338634398</v>
      </c>
      <c r="Q19" s="868">
        <v>10.6110122125574</v>
      </c>
      <c r="R19" s="868">
        <v>12.850286470374201</v>
      </c>
      <c r="S19" s="868">
        <v>25.892810232201501</v>
      </c>
      <c r="T19" s="868">
        <v>41.903320137808599</v>
      </c>
      <c r="U19" s="868">
        <v>44.955877240683499</v>
      </c>
      <c r="V19" s="868">
        <v>44.057770423009302</v>
      </c>
      <c r="W19" s="868">
        <v>43.519886603856001</v>
      </c>
      <c r="X19" s="868">
        <v>47.513237632444898</v>
      </c>
      <c r="Y19" s="868">
        <v>48.525655955219896</v>
      </c>
      <c r="Z19" s="868">
        <v>52.3258045555405</v>
      </c>
      <c r="AA19" s="868">
        <v>52.782421353538197</v>
      </c>
      <c r="AB19" s="868">
        <v>52.956757057941701</v>
      </c>
      <c r="AC19" s="868">
        <v>53.516815508989197</v>
      </c>
      <c r="AD19" s="868">
        <v>52.908160626152402</v>
      </c>
      <c r="AE19" s="868">
        <v>55.093204127693298</v>
      </c>
      <c r="AF19" s="869">
        <v>49.438337882001399</v>
      </c>
      <c r="AG19" s="870">
        <v>-0.102641811004224</v>
      </c>
      <c r="AH19" s="870">
        <v>2.0542641035419001E-2</v>
      </c>
      <c r="AI19" s="870">
        <v>2.94402891114488E-2</v>
      </c>
    </row>
    <row r="20" spans="1:35" s="123" customFormat="1" ht="12" customHeight="1">
      <c r="A20" s="782" t="s">
        <v>280</v>
      </c>
      <c r="B20" s="868">
        <v>0</v>
      </c>
      <c r="C20" s="868">
        <v>0</v>
      </c>
      <c r="D20" s="868">
        <v>8.2572865192701003E-2</v>
      </c>
      <c r="E20" s="868">
        <v>8.2802738460724695E-2</v>
      </c>
      <c r="F20" s="868">
        <v>0.463578945658911</v>
      </c>
      <c r="G20" s="868">
        <v>0.57940417620944895</v>
      </c>
      <c r="H20" s="868">
        <v>0.90761437714891802</v>
      </c>
      <c r="I20" s="868">
        <v>1.48863445272379</v>
      </c>
      <c r="J20" s="868">
        <v>1.6537674252727299</v>
      </c>
      <c r="K20" s="868">
        <v>2.1532243737203598</v>
      </c>
      <c r="L20" s="868">
        <v>4.1297771611485299</v>
      </c>
      <c r="M20" s="868">
        <v>5.7976487595355097</v>
      </c>
      <c r="N20" s="868">
        <v>9.1102464751124295</v>
      </c>
      <c r="O20" s="868">
        <v>13.0536202270203</v>
      </c>
      <c r="P20" s="868">
        <v>17.3522536060993</v>
      </c>
      <c r="Q20" s="868">
        <v>32.138663803549498</v>
      </c>
      <c r="R20" s="868">
        <v>51.2526467845274</v>
      </c>
      <c r="S20" s="868">
        <v>58.260117904339602</v>
      </c>
      <c r="T20" s="868">
        <v>50.97845435408</v>
      </c>
      <c r="U20" s="868">
        <v>50.791410466268097</v>
      </c>
      <c r="V20" s="868">
        <v>50.8391731912224</v>
      </c>
      <c r="W20" s="868">
        <v>52.9443390389849</v>
      </c>
      <c r="X20" s="868">
        <v>56.246257612895</v>
      </c>
      <c r="Y20" s="868">
        <v>50.468015707642003</v>
      </c>
      <c r="Z20" s="868">
        <v>52.916938751897902</v>
      </c>
      <c r="AA20" s="868">
        <v>49.607682510479002</v>
      </c>
      <c r="AB20" s="868">
        <v>49.5786758241901</v>
      </c>
      <c r="AC20" s="868">
        <v>50.591854260064601</v>
      </c>
      <c r="AD20" s="868">
        <v>52.7341115182831</v>
      </c>
      <c r="AE20" s="868">
        <v>51.835123564898502</v>
      </c>
      <c r="AF20" s="869">
        <v>63.1122425785438</v>
      </c>
      <c r="AG20" s="870">
        <v>0.217557482997531</v>
      </c>
      <c r="AH20" s="870">
        <v>2.0361426895585399E-3</v>
      </c>
      <c r="AI20" s="870">
        <v>3.7583032674337997E-2</v>
      </c>
    </row>
    <row r="21" spans="1:35" s="123" customFormat="1" ht="12" customHeight="1">
      <c r="A21" s="782" t="s">
        <v>285</v>
      </c>
      <c r="B21" s="868">
        <v>0</v>
      </c>
      <c r="C21" s="868">
        <v>0</v>
      </c>
      <c r="D21" s="868">
        <v>0</v>
      </c>
      <c r="E21" s="868">
        <v>0</v>
      </c>
      <c r="F21" s="868">
        <v>0</v>
      </c>
      <c r="G21" s="868">
        <v>0</v>
      </c>
      <c r="H21" s="868">
        <v>0</v>
      </c>
      <c r="I21" s="868">
        <v>0</v>
      </c>
      <c r="J21" s="868">
        <v>0</v>
      </c>
      <c r="K21" s="868">
        <v>0</v>
      </c>
      <c r="L21" s="868">
        <v>0</v>
      </c>
      <c r="M21" s="868">
        <v>0</v>
      </c>
      <c r="N21" s="868">
        <v>0</v>
      </c>
      <c r="O21" s="868">
        <v>0</v>
      </c>
      <c r="P21" s="868">
        <v>4.4263875818655096</v>
      </c>
      <c r="Q21" s="868">
        <v>3.11519155777555</v>
      </c>
      <c r="R21" s="868">
        <v>3.5107558504899599</v>
      </c>
      <c r="S21" s="868">
        <v>3.1870041175738999</v>
      </c>
      <c r="T21" s="868">
        <v>12.8314036599667</v>
      </c>
      <c r="U21" s="868">
        <v>20.767496190049801</v>
      </c>
      <c r="V21" s="868">
        <v>25.568653949599302</v>
      </c>
      <c r="W21" s="868">
        <v>25.259957269227201</v>
      </c>
      <c r="X21" s="868">
        <v>28.119016407159901</v>
      </c>
      <c r="Y21" s="868">
        <v>23.6724123274739</v>
      </c>
      <c r="Z21" s="868">
        <v>20.2214180265198</v>
      </c>
      <c r="AA21" s="868">
        <v>24.959788104605099</v>
      </c>
      <c r="AB21" s="868">
        <v>24.756023583307599</v>
      </c>
      <c r="AC21" s="868">
        <v>25.160627742397999</v>
      </c>
      <c r="AD21" s="868">
        <v>25.754377432414898</v>
      </c>
      <c r="AE21" s="868">
        <v>15.0852669175919</v>
      </c>
      <c r="AF21" s="869">
        <v>21.2929495872655</v>
      </c>
      <c r="AG21" s="870">
        <v>0.411506319615359</v>
      </c>
      <c r="AH21" s="870">
        <v>-3.1461506515337898E-2</v>
      </c>
      <c r="AI21" s="870">
        <v>1.26798476393119E-2</v>
      </c>
    </row>
    <row r="22" spans="1:35" s="123" customFormat="1" ht="12" customHeight="1">
      <c r="A22" s="782" t="s">
        <v>289</v>
      </c>
      <c r="B22" s="868">
        <v>0</v>
      </c>
      <c r="C22" s="868">
        <v>0</v>
      </c>
      <c r="D22" s="868">
        <v>0</v>
      </c>
      <c r="E22" s="868">
        <v>0</v>
      </c>
      <c r="F22" s="868">
        <v>0</v>
      </c>
      <c r="G22" s="868">
        <v>0</v>
      </c>
      <c r="H22" s="868">
        <v>0</v>
      </c>
      <c r="I22" s="868">
        <v>0</v>
      </c>
      <c r="J22" s="868">
        <v>0</v>
      </c>
      <c r="K22" s="868">
        <v>0</v>
      </c>
      <c r="L22" s="868">
        <v>0</v>
      </c>
      <c r="M22" s="868">
        <v>0</v>
      </c>
      <c r="N22" s="868">
        <v>0</v>
      </c>
      <c r="O22" s="868">
        <v>0</v>
      </c>
      <c r="P22" s="868">
        <v>0</v>
      </c>
      <c r="Q22" s="868">
        <v>0</v>
      </c>
      <c r="R22" s="868">
        <v>0.75010928269158705</v>
      </c>
      <c r="S22" s="868">
        <v>6.1227927322399802</v>
      </c>
      <c r="T22" s="868">
        <v>5.3040704716959404</v>
      </c>
      <c r="U22" s="868">
        <v>6.9621820023082401</v>
      </c>
      <c r="V22" s="868">
        <v>4.2682673927706301</v>
      </c>
      <c r="W22" s="868">
        <v>7.44369988692356</v>
      </c>
      <c r="X22" s="868">
        <v>6.9800828262531196</v>
      </c>
      <c r="Y22" s="868">
        <v>7.22006519084586</v>
      </c>
      <c r="Z22" s="868">
        <v>7.15355681426459</v>
      </c>
      <c r="AA22" s="868">
        <v>7.9896461299609101</v>
      </c>
      <c r="AB22" s="868">
        <v>7.8259430785508197</v>
      </c>
      <c r="AC22" s="868">
        <v>8.5836324188223507</v>
      </c>
      <c r="AD22" s="868">
        <v>10.6207452659766</v>
      </c>
      <c r="AE22" s="868">
        <v>13.9416869239473</v>
      </c>
      <c r="AF22" s="869">
        <v>18.299563634427699</v>
      </c>
      <c r="AG22" s="870">
        <v>0.31257886755403103</v>
      </c>
      <c r="AH22" s="870">
        <v>7.1906724345723899E-2</v>
      </c>
      <c r="AI22" s="870">
        <v>1.0897300902323499E-2</v>
      </c>
    </row>
    <row r="23" spans="1:35" s="873" customFormat="1" ht="12" customHeight="1">
      <c r="A23" s="782" t="s">
        <v>292</v>
      </c>
      <c r="B23" s="868">
        <v>0</v>
      </c>
      <c r="C23" s="868">
        <v>0</v>
      </c>
      <c r="D23" s="868">
        <v>0</v>
      </c>
      <c r="E23" s="868">
        <v>0</v>
      </c>
      <c r="F23" s="868">
        <v>0</v>
      </c>
      <c r="G23" s="868">
        <v>0</v>
      </c>
      <c r="H23" s="868">
        <v>0</v>
      </c>
      <c r="I23" s="868">
        <v>0</v>
      </c>
      <c r="J23" s="868">
        <v>0</v>
      </c>
      <c r="K23" s="868">
        <v>0</v>
      </c>
      <c r="L23" s="868">
        <v>0</v>
      </c>
      <c r="M23" s="868">
        <v>0</v>
      </c>
      <c r="N23" s="868">
        <v>0</v>
      </c>
      <c r="O23" s="868">
        <v>0.52795002920675504</v>
      </c>
      <c r="P23" s="868">
        <v>0.251294857423845</v>
      </c>
      <c r="Q23" s="868">
        <v>0.92464969669475305</v>
      </c>
      <c r="R23" s="868">
        <v>1.68633241062019</v>
      </c>
      <c r="S23" s="868">
        <v>1.8009630893281601</v>
      </c>
      <c r="T23" s="868">
        <v>8.1507684043909201</v>
      </c>
      <c r="U23" s="868">
        <v>11.61203699238</v>
      </c>
      <c r="V23" s="868">
        <v>11.971418241206299</v>
      </c>
      <c r="W23" s="868">
        <v>12.697973566121</v>
      </c>
      <c r="X23" s="868">
        <v>14.0451780793517</v>
      </c>
      <c r="Y23" s="868">
        <v>13.7112469278088</v>
      </c>
      <c r="Z23" s="868">
        <v>13.0405666981303</v>
      </c>
      <c r="AA23" s="868">
        <v>12.198679445869001</v>
      </c>
      <c r="AB23" s="868">
        <v>8.1498520336720297</v>
      </c>
      <c r="AC23" s="868">
        <v>11.3099609839787</v>
      </c>
      <c r="AD23" s="868">
        <v>17.064468989357501</v>
      </c>
      <c r="AE23" s="868">
        <v>18.4303985518894</v>
      </c>
      <c r="AF23" s="869">
        <v>17.381782242081702</v>
      </c>
      <c r="AG23" s="874">
        <v>-5.6896019196512999E-2</v>
      </c>
      <c r="AH23" s="874">
        <v>4.72795701818352E-2</v>
      </c>
      <c r="AI23" s="874">
        <v>1.03507665589508E-2</v>
      </c>
    </row>
    <row r="24" spans="1:35" s="873" customFormat="1" ht="12" customHeight="1">
      <c r="A24" s="782" t="s">
        <v>293</v>
      </c>
      <c r="B24" s="868">
        <v>0</v>
      </c>
      <c r="C24" s="868">
        <v>0</v>
      </c>
      <c r="D24" s="868">
        <v>0</v>
      </c>
      <c r="E24" s="868">
        <v>0</v>
      </c>
      <c r="F24" s="868">
        <v>0</v>
      </c>
      <c r="G24" s="868">
        <v>0</v>
      </c>
      <c r="H24" s="868">
        <v>0</v>
      </c>
      <c r="I24" s="868">
        <v>0</v>
      </c>
      <c r="J24" s="868">
        <v>0</v>
      </c>
      <c r="K24" s="868">
        <v>0</v>
      </c>
      <c r="L24" s="868">
        <v>0</v>
      </c>
      <c r="M24" s="868">
        <v>0</v>
      </c>
      <c r="N24" s="868">
        <v>0</v>
      </c>
      <c r="O24" s="868">
        <v>0</v>
      </c>
      <c r="P24" s="868">
        <v>0</v>
      </c>
      <c r="Q24" s="868">
        <v>0</v>
      </c>
      <c r="R24" s="868">
        <v>1.33514883218303</v>
      </c>
      <c r="S24" s="868">
        <v>2.52904336411016</v>
      </c>
      <c r="T24" s="868">
        <v>2.5800571342580998</v>
      </c>
      <c r="U24" s="868">
        <v>4.2186142605737</v>
      </c>
      <c r="V24" s="868">
        <v>6.1280920615177301</v>
      </c>
      <c r="W24" s="868">
        <v>5.7593339695900498</v>
      </c>
      <c r="X24" s="868">
        <v>5.2219179015791699</v>
      </c>
      <c r="Y24" s="868">
        <v>5.1649073171421103</v>
      </c>
      <c r="Z24" s="868">
        <v>5.1895733958428201</v>
      </c>
      <c r="AA24" s="868">
        <v>6.5637183638491203</v>
      </c>
      <c r="AB24" s="868">
        <v>5.2529528469947397</v>
      </c>
      <c r="AC24" s="868">
        <v>4.7803660294635799</v>
      </c>
      <c r="AD24" s="868">
        <v>5.2898757746088796</v>
      </c>
      <c r="AE24" s="868">
        <v>5.28743859269649</v>
      </c>
      <c r="AF24" s="869">
        <v>4.66668933678132</v>
      </c>
      <c r="AG24" s="874">
        <v>-0.11740074991558599</v>
      </c>
      <c r="AH24" s="874">
        <v>2.2839643108510499E-2</v>
      </c>
      <c r="AI24" s="874">
        <v>2.7789907418828302E-3</v>
      </c>
    </row>
    <row r="25" spans="1:35" s="123" customFormat="1" ht="12" customHeight="1">
      <c r="A25" s="782" t="s">
        <v>297</v>
      </c>
      <c r="B25" s="868">
        <v>0</v>
      </c>
      <c r="C25" s="868">
        <v>0</v>
      </c>
      <c r="D25" s="868">
        <v>0</v>
      </c>
      <c r="E25" s="868">
        <v>0</v>
      </c>
      <c r="F25" s="868">
        <v>0</v>
      </c>
      <c r="G25" s="868">
        <v>0</v>
      </c>
      <c r="H25" s="868">
        <v>0</v>
      </c>
      <c r="I25" s="868">
        <v>0</v>
      </c>
      <c r="J25" s="868">
        <v>0</v>
      </c>
      <c r="K25" s="868">
        <v>0</v>
      </c>
      <c r="L25" s="868">
        <v>1.3265338811338701</v>
      </c>
      <c r="M25" s="868">
        <v>1.32456976423621</v>
      </c>
      <c r="N25" s="868">
        <v>2.5821955663786502</v>
      </c>
      <c r="O25" s="868">
        <v>3.5590913204325698</v>
      </c>
      <c r="P25" s="868">
        <v>3.2708279094379802</v>
      </c>
      <c r="Q25" s="868">
        <v>4.7410505178314502</v>
      </c>
      <c r="R25" s="868">
        <v>3.1395742714682502</v>
      </c>
      <c r="S25" s="868">
        <v>2.8489252475740199</v>
      </c>
      <c r="T25" s="868">
        <v>3.7177092654706301</v>
      </c>
      <c r="U25" s="868">
        <v>5.7580851918209799</v>
      </c>
      <c r="V25" s="868">
        <v>26.712364185058799</v>
      </c>
      <c r="W25" s="868">
        <v>31.862443139520298</v>
      </c>
      <c r="X25" s="868">
        <v>39.242118189507998</v>
      </c>
      <c r="Y25" s="868">
        <v>17.026660345046899</v>
      </c>
      <c r="Z25" s="868">
        <v>17.959114389439002</v>
      </c>
      <c r="AA25" s="868">
        <v>18.391970504389501</v>
      </c>
      <c r="AB25" s="868">
        <v>20.798636863246301</v>
      </c>
      <c r="AC25" s="868">
        <v>24.458057247869601</v>
      </c>
      <c r="AD25" s="868">
        <v>31.4657823111075</v>
      </c>
      <c r="AE25" s="868">
        <v>31.402168619946899</v>
      </c>
      <c r="AF25" s="869">
        <v>22.582673004211401</v>
      </c>
      <c r="AG25" s="870">
        <v>-0.28085625940283798</v>
      </c>
      <c r="AH25" s="870">
        <v>0.18486304816497801</v>
      </c>
      <c r="AI25" s="870">
        <v>1.3447871644474099E-2</v>
      </c>
    </row>
    <row r="26" spans="1:35" s="123" customFormat="1" ht="12" customHeight="1">
      <c r="A26" s="782" t="s">
        <v>298</v>
      </c>
      <c r="B26" s="868">
        <v>0</v>
      </c>
      <c r="C26" s="868">
        <v>0</v>
      </c>
      <c r="D26" s="868">
        <v>0</v>
      </c>
      <c r="E26" s="868">
        <v>0</v>
      </c>
      <c r="F26" s="868">
        <v>0</v>
      </c>
      <c r="G26" s="868">
        <v>0</v>
      </c>
      <c r="H26" s="868">
        <v>0</v>
      </c>
      <c r="I26" s="868">
        <v>0</v>
      </c>
      <c r="J26" s="868">
        <v>0</v>
      </c>
      <c r="K26" s="868">
        <v>0</v>
      </c>
      <c r="L26" s="868">
        <v>0</v>
      </c>
      <c r="M26" s="868">
        <v>0</v>
      </c>
      <c r="N26" s="868">
        <v>0</v>
      </c>
      <c r="O26" s="868">
        <v>0</v>
      </c>
      <c r="P26" s="868">
        <v>0</v>
      </c>
      <c r="Q26" s="868">
        <v>2.71960769403031</v>
      </c>
      <c r="R26" s="868">
        <v>3.1840891428576801</v>
      </c>
      <c r="S26" s="868">
        <v>3.4983880740936901</v>
      </c>
      <c r="T26" s="868">
        <v>5.8290778121085998</v>
      </c>
      <c r="U26" s="868">
        <v>5.3152646963684997</v>
      </c>
      <c r="V26" s="868">
        <v>8.7848404415162094</v>
      </c>
      <c r="W26" s="868">
        <v>10.255050738748601</v>
      </c>
      <c r="X26" s="868">
        <v>12.018025671704001</v>
      </c>
      <c r="Y26" s="868">
        <v>11.955788563373</v>
      </c>
      <c r="Z26" s="868">
        <v>15.930898810491099</v>
      </c>
      <c r="AA26" s="868">
        <v>19.123633133466399</v>
      </c>
      <c r="AB26" s="868">
        <v>24.733880219537198</v>
      </c>
      <c r="AC26" s="868">
        <v>28.081034208377702</v>
      </c>
      <c r="AD26" s="868">
        <v>26.577430450948199</v>
      </c>
      <c r="AE26" s="868">
        <v>27.452826624302901</v>
      </c>
      <c r="AF26" s="869">
        <v>24.8244169794689</v>
      </c>
      <c r="AG26" s="870">
        <v>-9.5742769253024898E-2</v>
      </c>
      <c r="AH26" s="870">
        <v>0.178436585438012</v>
      </c>
      <c r="AI26" s="870">
        <v>1.4782819249366299E-2</v>
      </c>
    </row>
    <row r="27" spans="1:35" s="123" customFormat="1" ht="12" customHeight="1">
      <c r="A27" s="103" t="s">
        <v>302</v>
      </c>
      <c r="B27" s="868">
        <v>0</v>
      </c>
      <c r="C27" s="868">
        <v>0</v>
      </c>
      <c r="D27" s="868">
        <v>0</v>
      </c>
      <c r="E27" s="868">
        <v>0</v>
      </c>
      <c r="F27" s="868">
        <v>0</v>
      </c>
      <c r="G27" s="868">
        <v>0</v>
      </c>
      <c r="H27" s="868">
        <v>0</v>
      </c>
      <c r="I27" s="868">
        <v>0</v>
      </c>
      <c r="J27" s="868">
        <v>0</v>
      </c>
      <c r="K27" s="868">
        <v>0</v>
      </c>
      <c r="L27" s="868">
        <v>0</v>
      </c>
      <c r="M27" s="868">
        <v>0</v>
      </c>
      <c r="N27" s="868">
        <v>2.91544052143488E-2</v>
      </c>
      <c r="O27" s="868">
        <v>0.30612125475066199</v>
      </c>
      <c r="P27" s="868">
        <v>0.27621010951025798</v>
      </c>
      <c r="Q27" s="868">
        <v>1.3057413279719099</v>
      </c>
      <c r="R27" s="868">
        <v>3.32544113817863</v>
      </c>
      <c r="S27" s="868">
        <v>6.4889374380730196</v>
      </c>
      <c r="T27" s="868">
        <v>14.851832106804199</v>
      </c>
      <c r="U27" s="868">
        <v>18.4596887501346</v>
      </c>
      <c r="V27" s="868">
        <v>21.462477039645801</v>
      </c>
      <c r="W27" s="868">
        <v>19.869073760057798</v>
      </c>
      <c r="X27" s="868">
        <v>16.660702392761198</v>
      </c>
      <c r="Y27" s="868">
        <v>19.095978209172198</v>
      </c>
      <c r="Z27" s="868">
        <v>21.8158730794684</v>
      </c>
      <c r="AA27" s="868">
        <v>17.4372982486239</v>
      </c>
      <c r="AB27" s="868">
        <v>17.621204382904001</v>
      </c>
      <c r="AC27" s="868">
        <v>17.450070722317001</v>
      </c>
      <c r="AD27" s="868">
        <v>24.042812608345599</v>
      </c>
      <c r="AE27" s="868">
        <v>30.7381023073828</v>
      </c>
      <c r="AF27" s="869">
        <v>29.394170853321501</v>
      </c>
      <c r="AG27" s="870">
        <v>-4.3722004716553999E-2</v>
      </c>
      <c r="AH27" s="870">
        <v>5.2313804871383401E-2</v>
      </c>
      <c r="AI27" s="870">
        <v>1.7504085395802799E-2</v>
      </c>
    </row>
    <row r="28" spans="1:35" s="123" customFormat="1" ht="12" customHeight="1">
      <c r="A28" s="782" t="s">
        <v>303</v>
      </c>
      <c r="B28" s="868">
        <v>0</v>
      </c>
      <c r="C28" s="868">
        <v>0</v>
      </c>
      <c r="D28" s="868">
        <v>3.19592515716784E-2</v>
      </c>
      <c r="E28" s="868">
        <v>6.8729352421225604E-2</v>
      </c>
      <c r="F28" s="868">
        <v>0.13119111931405</v>
      </c>
      <c r="G28" s="868">
        <v>0.29683346295151902</v>
      </c>
      <c r="H28" s="868">
        <v>0.41001634491901001</v>
      </c>
      <c r="I28" s="868">
        <v>0.603781598700041</v>
      </c>
      <c r="J28" s="868">
        <v>0.65700374476163204</v>
      </c>
      <c r="K28" s="868">
        <v>0.82349714515303896</v>
      </c>
      <c r="L28" s="868">
        <v>1.1179385174404799</v>
      </c>
      <c r="M28" s="868">
        <v>1.3930749270282701</v>
      </c>
      <c r="N28" s="868">
        <v>1.229688212428</v>
      </c>
      <c r="O28" s="868">
        <v>1.1676592049280701</v>
      </c>
      <c r="P28" s="868">
        <v>0.61079684721043903</v>
      </c>
      <c r="Q28" s="868">
        <v>0.404046835074379</v>
      </c>
      <c r="R28" s="868">
        <v>3.1368041485918399</v>
      </c>
      <c r="S28" s="868">
        <v>7.7397923777889899</v>
      </c>
      <c r="T28" s="868">
        <v>15.5405675583693</v>
      </c>
      <c r="U28" s="868">
        <v>19.230672839505502</v>
      </c>
      <c r="V28" s="868">
        <v>22.285283261026301</v>
      </c>
      <c r="W28" s="868">
        <v>25.995484854971199</v>
      </c>
      <c r="X28" s="868">
        <v>30.644000216861901</v>
      </c>
      <c r="Y28" s="868">
        <v>37.725646755473598</v>
      </c>
      <c r="Z28" s="868">
        <v>36.139066501728998</v>
      </c>
      <c r="AA28" s="868">
        <v>37.013353994998504</v>
      </c>
      <c r="AB28" s="868">
        <v>42.900323334643801</v>
      </c>
      <c r="AC28" s="868">
        <v>49.548083791379902</v>
      </c>
      <c r="AD28" s="868">
        <v>52.030643697432097</v>
      </c>
      <c r="AE28" s="868">
        <v>60.974743550104201</v>
      </c>
      <c r="AF28" s="869">
        <v>61.454817437768902</v>
      </c>
      <c r="AG28" s="870">
        <v>7.8733236043913007E-3</v>
      </c>
      <c r="AH28" s="870">
        <v>0.122317023156382</v>
      </c>
      <c r="AI28" s="870">
        <v>3.6596044085816702E-2</v>
      </c>
    </row>
    <row r="29" spans="1:35" s="123" customFormat="1" ht="12" customHeight="1">
      <c r="A29" s="783" t="s">
        <v>429</v>
      </c>
      <c r="B29" s="871">
        <v>0.118915040139992</v>
      </c>
      <c r="C29" s="871">
        <v>0.131988941413403</v>
      </c>
      <c r="D29" s="871">
        <v>0.376758572322903</v>
      </c>
      <c r="E29" s="871">
        <v>0.90287252099111504</v>
      </c>
      <c r="F29" s="871">
        <v>2.4758244071226798</v>
      </c>
      <c r="G29" s="871">
        <v>3.88891364363749</v>
      </c>
      <c r="H29" s="871">
        <v>5.7118433175975003</v>
      </c>
      <c r="I29" s="871">
        <v>7.8291406306855098</v>
      </c>
      <c r="J29" s="871">
        <v>7.2770658747427301</v>
      </c>
      <c r="K29" s="871">
        <v>8.1925371690507607</v>
      </c>
      <c r="L29" s="871">
        <v>12.759948262234699</v>
      </c>
      <c r="M29" s="871">
        <v>14.8456827733214</v>
      </c>
      <c r="N29" s="871">
        <v>19.595537429083201</v>
      </c>
      <c r="O29" s="871">
        <v>24.825630494817801</v>
      </c>
      <c r="P29" s="871">
        <v>32.920806204489097</v>
      </c>
      <c r="Q29" s="871">
        <v>57.483992685422201</v>
      </c>
      <c r="R29" s="871">
        <v>89.658101830141206</v>
      </c>
      <c r="S29" s="871">
        <v>124.767564047714</v>
      </c>
      <c r="T29" s="871">
        <v>170.79367078444301</v>
      </c>
      <c r="U29" s="871">
        <v>202.694849911787</v>
      </c>
      <c r="V29" s="871">
        <v>240.65676338916001</v>
      </c>
      <c r="W29" s="871">
        <v>255.292911471857</v>
      </c>
      <c r="X29" s="871">
        <v>276.11832383978998</v>
      </c>
      <c r="Y29" s="871">
        <v>253.21048088916001</v>
      </c>
      <c r="Z29" s="871">
        <v>268.98598524730397</v>
      </c>
      <c r="AA29" s="871">
        <v>271.44520426993603</v>
      </c>
      <c r="AB29" s="871">
        <v>275.90122838806798</v>
      </c>
      <c r="AC29" s="871">
        <v>297.75191399137202</v>
      </c>
      <c r="AD29" s="871">
        <v>322.764120698601</v>
      </c>
      <c r="AE29" s="871">
        <v>335.58330129548602</v>
      </c>
      <c r="AF29" s="871">
        <v>339.04008366602</v>
      </c>
      <c r="AG29" s="875">
        <v>1.0300817582964399E-2</v>
      </c>
      <c r="AH29" s="875">
        <v>5.1709417433159398E-2</v>
      </c>
      <c r="AI29" s="875">
        <v>0.20189671641714499</v>
      </c>
    </row>
    <row r="30" spans="1:35" s="123" customFormat="1" ht="12" customHeight="1">
      <c r="A30" s="783"/>
      <c r="B30" s="876"/>
      <c r="C30" s="876"/>
      <c r="D30" s="876"/>
      <c r="E30" s="876"/>
      <c r="F30" s="876"/>
      <c r="G30" s="876"/>
      <c r="H30" s="876"/>
      <c r="I30" s="876"/>
      <c r="J30" s="876"/>
      <c r="K30" s="876"/>
      <c r="L30" s="876"/>
      <c r="M30" s="876"/>
      <c r="N30" s="876"/>
      <c r="O30" s="876"/>
      <c r="P30" s="876"/>
      <c r="Q30" s="876"/>
      <c r="R30" s="876"/>
      <c r="S30" s="876"/>
      <c r="T30" s="876"/>
      <c r="U30" s="876"/>
      <c r="V30" s="876"/>
      <c r="W30" s="876"/>
      <c r="X30" s="876"/>
      <c r="Y30" s="876"/>
      <c r="Z30" s="876"/>
      <c r="AA30" s="876"/>
      <c r="AB30" s="876"/>
      <c r="AC30" s="876"/>
      <c r="AD30" s="876"/>
      <c r="AE30" s="876"/>
      <c r="AF30" s="876"/>
      <c r="AG30" s="870"/>
      <c r="AH30" s="870"/>
      <c r="AI30" s="870"/>
    </row>
    <row r="31" spans="1:35" s="123" customFormat="1" ht="12" customHeight="1">
      <c r="A31" s="783" t="s">
        <v>313</v>
      </c>
      <c r="B31" s="876">
        <v>0</v>
      </c>
      <c r="C31" s="876">
        <v>0</v>
      </c>
      <c r="D31" s="876">
        <v>0</v>
      </c>
      <c r="E31" s="876">
        <v>0</v>
      </c>
      <c r="F31" s="876">
        <v>0</v>
      </c>
      <c r="G31" s="876">
        <v>0</v>
      </c>
      <c r="H31" s="876">
        <v>0</v>
      </c>
      <c r="I31" s="876">
        <v>0</v>
      </c>
      <c r="J31" s="876">
        <v>0</v>
      </c>
      <c r="K31" s="876">
        <v>0</v>
      </c>
      <c r="L31" s="876">
        <v>0</v>
      </c>
      <c r="M31" s="876">
        <v>0</v>
      </c>
      <c r="N31" s="876">
        <v>0</v>
      </c>
      <c r="O31" s="876">
        <v>0</v>
      </c>
      <c r="P31" s="876">
        <v>0</v>
      </c>
      <c r="Q31" s="876">
        <v>0</v>
      </c>
      <c r="R31" s="876">
        <v>0</v>
      </c>
      <c r="S31" s="876">
        <v>0</v>
      </c>
      <c r="T31" s="876">
        <v>0.13216217618840301</v>
      </c>
      <c r="U31" s="876">
        <v>0.38100725998423801</v>
      </c>
      <c r="V31" s="876">
        <v>0.62949025562613303</v>
      </c>
      <c r="W31" s="876">
        <v>0.513531524326582</v>
      </c>
      <c r="X31" s="876">
        <v>0.54516897677716203</v>
      </c>
      <c r="Y31" s="876">
        <v>0.43070385911261699</v>
      </c>
      <c r="Z31" s="876">
        <v>0.45927828128534798</v>
      </c>
      <c r="AA31" s="876">
        <v>0.36145915630006997</v>
      </c>
      <c r="AB31" s="876">
        <v>0.96121634947507595</v>
      </c>
      <c r="AC31" s="876">
        <v>1.5992562041682199</v>
      </c>
      <c r="AD31" s="876">
        <v>2.2085460537125998</v>
      </c>
      <c r="AE31" s="876">
        <v>2.76397980292333</v>
      </c>
      <c r="AF31" s="876">
        <v>3.1124831534166302</v>
      </c>
      <c r="AG31" s="877">
        <v>0.12608751703782201</v>
      </c>
      <c r="AH31" s="877">
        <v>0.21915847330989699</v>
      </c>
      <c r="AI31" s="877">
        <v>1.8534685391286001E-3</v>
      </c>
    </row>
    <row r="32" spans="1:35" s="123" customFormat="1" ht="12" customHeight="1">
      <c r="A32" s="783"/>
      <c r="B32" s="878"/>
      <c r="C32" s="878"/>
      <c r="D32" s="878"/>
      <c r="E32" s="878"/>
      <c r="F32" s="878"/>
      <c r="G32" s="878"/>
      <c r="H32" s="878"/>
      <c r="I32" s="878"/>
      <c r="J32" s="878"/>
      <c r="K32" s="878"/>
      <c r="L32" s="878"/>
      <c r="M32" s="878"/>
      <c r="N32" s="878"/>
      <c r="O32" s="878"/>
      <c r="P32" s="878"/>
      <c r="Q32" s="878"/>
      <c r="R32" s="878"/>
      <c r="S32" s="878"/>
      <c r="T32" s="878"/>
      <c r="U32" s="878"/>
      <c r="V32" s="878"/>
      <c r="W32" s="878"/>
      <c r="X32" s="878"/>
      <c r="Y32" s="878"/>
      <c r="Z32" s="878"/>
      <c r="AA32" s="878"/>
      <c r="AB32" s="878"/>
      <c r="AC32" s="878"/>
      <c r="AD32" s="878"/>
      <c r="AE32" s="878"/>
      <c r="AF32" s="876"/>
      <c r="AG32" s="879"/>
      <c r="AH32" s="870"/>
      <c r="AI32" s="870"/>
    </row>
    <row r="33" spans="1:35" s="123" customFormat="1" ht="12" customHeight="1">
      <c r="A33" s="783" t="s">
        <v>323</v>
      </c>
      <c r="B33" s="871">
        <v>0</v>
      </c>
      <c r="C33" s="871">
        <v>0</v>
      </c>
      <c r="D33" s="871">
        <v>0</v>
      </c>
      <c r="E33" s="871">
        <v>0</v>
      </c>
      <c r="F33" s="871">
        <v>0</v>
      </c>
      <c r="G33" s="871">
        <v>0</v>
      </c>
      <c r="H33" s="871">
        <v>0</v>
      </c>
      <c r="I33" s="871">
        <v>0</v>
      </c>
      <c r="J33" s="871">
        <v>0</v>
      </c>
      <c r="K33" s="871">
        <v>0</v>
      </c>
      <c r="L33" s="871">
        <v>0</v>
      </c>
      <c r="M33" s="871">
        <v>0</v>
      </c>
      <c r="N33" s="871">
        <v>0.257285105770792</v>
      </c>
      <c r="O33" s="871">
        <v>0.26681418376230298</v>
      </c>
      <c r="P33" s="871">
        <v>0.27558822551951301</v>
      </c>
      <c r="Q33" s="871">
        <v>0.29540141773683498</v>
      </c>
      <c r="R33" s="871">
        <v>0.16199432585568399</v>
      </c>
      <c r="S33" s="871">
        <v>0.142936169872662</v>
      </c>
      <c r="T33" s="871">
        <v>0.15204867614869699</v>
      </c>
      <c r="U33" s="871">
        <v>0.16199432585568399</v>
      </c>
      <c r="V33" s="871">
        <v>0.18187693766653101</v>
      </c>
      <c r="W33" s="871">
        <v>0.21494636405593001</v>
      </c>
      <c r="X33" s="871">
        <v>0.20361246853889201</v>
      </c>
      <c r="Y33" s="871">
        <v>0.15268975294165299</v>
      </c>
      <c r="Z33" s="871">
        <v>0.16245410386877401</v>
      </c>
      <c r="AA33" s="871">
        <v>0.177406466017593</v>
      </c>
      <c r="AB33" s="871">
        <v>0.15850608839430999</v>
      </c>
      <c r="AC33" s="871">
        <v>0.148233670200483</v>
      </c>
      <c r="AD33" s="871">
        <v>0.101178701915283</v>
      </c>
      <c r="AE33" s="871">
        <v>0.102925667783466</v>
      </c>
      <c r="AF33" s="871">
        <v>7.5710737679791806E-2</v>
      </c>
      <c r="AG33" s="875">
        <v>-0.26441344214476198</v>
      </c>
      <c r="AH33" s="877">
        <v>-4.4342243514388299E-2</v>
      </c>
      <c r="AI33" s="877">
        <v>4.5085375067708499E-5</v>
      </c>
    </row>
    <row r="34" spans="1:35" s="123" customFormat="1" ht="12" customHeight="1">
      <c r="A34" s="783"/>
      <c r="B34" s="878"/>
      <c r="C34" s="878"/>
      <c r="D34" s="878"/>
      <c r="E34" s="878"/>
      <c r="F34" s="878"/>
      <c r="G34" s="878"/>
      <c r="H34" s="878"/>
      <c r="I34" s="878"/>
      <c r="J34" s="878"/>
      <c r="K34" s="878"/>
      <c r="L34" s="878"/>
      <c r="M34" s="878"/>
      <c r="N34" s="878"/>
      <c r="O34" s="878"/>
      <c r="P34" s="878"/>
      <c r="Q34" s="878"/>
      <c r="R34" s="878"/>
      <c r="S34" s="878"/>
      <c r="T34" s="878"/>
      <c r="U34" s="878"/>
      <c r="V34" s="878"/>
      <c r="W34" s="878"/>
      <c r="X34" s="878"/>
      <c r="Y34" s="878"/>
      <c r="Z34" s="878"/>
      <c r="AA34" s="878"/>
      <c r="AB34" s="878"/>
      <c r="AC34" s="878"/>
      <c r="AD34" s="878"/>
      <c r="AE34" s="878"/>
      <c r="AF34" s="876"/>
      <c r="AG34" s="870"/>
      <c r="AH34" s="870"/>
      <c r="AI34" s="870"/>
    </row>
    <row r="35" spans="1:35" s="123" customFormat="1" ht="12" customHeight="1">
      <c r="A35" s="788" t="s">
        <v>333</v>
      </c>
      <c r="B35" s="871">
        <v>0</v>
      </c>
      <c r="C35" s="871">
        <v>0</v>
      </c>
      <c r="D35" s="871">
        <v>0</v>
      </c>
      <c r="E35" s="871">
        <v>0</v>
      </c>
      <c r="F35" s="871">
        <v>0</v>
      </c>
      <c r="G35" s="871">
        <v>0</v>
      </c>
      <c r="H35" s="871">
        <v>0</v>
      </c>
      <c r="I35" s="871">
        <v>0</v>
      </c>
      <c r="J35" s="871">
        <v>0</v>
      </c>
      <c r="K35" s="871">
        <v>0</v>
      </c>
      <c r="L35" s="871">
        <v>0</v>
      </c>
      <c r="M35" s="871">
        <v>0</v>
      </c>
      <c r="N35" s="871">
        <v>0.79121840379112496</v>
      </c>
      <c r="O35" s="871">
        <v>0.87249190998072101</v>
      </c>
      <c r="P35" s="871">
        <v>1.0235061604527</v>
      </c>
      <c r="Q35" s="871">
        <v>0.39147358204724703</v>
      </c>
      <c r="R35" s="871">
        <v>0.116531094758186</v>
      </c>
      <c r="S35" s="871">
        <v>1.26320316578865</v>
      </c>
      <c r="T35" s="871">
        <v>0.94474665087433096</v>
      </c>
      <c r="U35" s="871">
        <v>0.53640816656806001</v>
      </c>
      <c r="V35" s="871">
        <v>0.315792662245583</v>
      </c>
      <c r="W35" s="871">
        <v>0.83743686833082898</v>
      </c>
      <c r="X35" s="871">
        <v>0.95126305348859397</v>
      </c>
      <c r="Y35" s="871">
        <v>0.96066690491704698</v>
      </c>
      <c r="Z35" s="871">
        <v>0.79249602718588297</v>
      </c>
      <c r="AA35" s="871">
        <v>0.979113490571631</v>
      </c>
      <c r="AB35" s="871">
        <v>0.86455729591479902</v>
      </c>
      <c r="AC35" s="871">
        <v>0.87995324581700396</v>
      </c>
      <c r="AD35" s="871">
        <v>1.3819514961428301</v>
      </c>
      <c r="AE35" s="871">
        <v>1.25255840046128</v>
      </c>
      <c r="AF35" s="871">
        <v>1.2408763549852999</v>
      </c>
      <c r="AG35" s="877">
        <v>-9.3265475459531899E-3</v>
      </c>
      <c r="AH35" s="877">
        <v>8.8504578893497707E-2</v>
      </c>
      <c r="AI35" s="877">
        <v>7.3893581797837397E-4</v>
      </c>
    </row>
    <row r="36" spans="1:35" s="123" customFormat="1" ht="12" customHeight="1">
      <c r="A36" s="785"/>
      <c r="B36" s="868"/>
      <c r="C36" s="868"/>
      <c r="D36" s="868"/>
      <c r="E36" s="868"/>
      <c r="F36" s="868"/>
      <c r="G36" s="868"/>
      <c r="H36" s="868"/>
      <c r="I36" s="868"/>
      <c r="J36" s="868"/>
      <c r="K36" s="868"/>
      <c r="L36" s="868"/>
      <c r="M36" s="868"/>
      <c r="N36" s="868"/>
      <c r="O36" s="868"/>
      <c r="P36" s="868"/>
      <c r="Q36" s="868"/>
      <c r="R36" s="868"/>
      <c r="S36" s="868"/>
      <c r="T36" s="868"/>
      <c r="U36" s="868"/>
      <c r="V36" s="868"/>
      <c r="W36" s="868"/>
      <c r="X36" s="868"/>
      <c r="Y36" s="868"/>
      <c r="Z36" s="868"/>
      <c r="AA36" s="868"/>
      <c r="AB36" s="868"/>
      <c r="AC36" s="868"/>
      <c r="AD36" s="868"/>
      <c r="AE36" s="868"/>
      <c r="AF36" s="869"/>
      <c r="AG36" s="870"/>
      <c r="AH36" s="870"/>
      <c r="AI36" s="870"/>
    </row>
    <row r="37" spans="1:35" s="123" customFormat="1" ht="12" customHeight="1">
      <c r="A37" s="782" t="s">
        <v>334</v>
      </c>
      <c r="B37" s="868">
        <v>0</v>
      </c>
      <c r="C37" s="868">
        <v>0</v>
      </c>
      <c r="D37" s="868">
        <v>0</v>
      </c>
      <c r="E37" s="868">
        <v>0</v>
      </c>
      <c r="F37" s="868">
        <v>0</v>
      </c>
      <c r="G37" s="868">
        <v>0</v>
      </c>
      <c r="H37" s="868">
        <v>0</v>
      </c>
      <c r="I37" s="868">
        <v>0</v>
      </c>
      <c r="J37" s="868">
        <v>0</v>
      </c>
      <c r="K37" s="868">
        <v>0</v>
      </c>
      <c r="L37" s="868">
        <v>0.99984358522705397</v>
      </c>
      <c r="M37" s="868">
        <v>1.21591988079477</v>
      </c>
      <c r="N37" s="868">
        <v>1.2282028623258301</v>
      </c>
      <c r="O37" s="868">
        <v>1.1434893589813</v>
      </c>
      <c r="P37" s="868">
        <v>0.855273803336421</v>
      </c>
      <c r="Q37" s="868">
        <v>0.95290779915108104</v>
      </c>
      <c r="R37" s="868">
        <v>1.4734958334284101</v>
      </c>
      <c r="S37" s="868">
        <v>2.11302572457378</v>
      </c>
      <c r="T37" s="868">
        <v>2.7249260685371901</v>
      </c>
      <c r="U37" s="868">
        <v>2.5326360669709702</v>
      </c>
      <c r="V37" s="868">
        <v>3.5732077106567499</v>
      </c>
      <c r="W37" s="868">
        <v>4.2903583997226402</v>
      </c>
      <c r="X37" s="868">
        <v>4.1358718484291197</v>
      </c>
      <c r="Y37" s="868">
        <v>5.0350107494502998</v>
      </c>
      <c r="Z37" s="868">
        <v>5.7891499172275704</v>
      </c>
      <c r="AA37" s="868">
        <v>4.2356030647784504</v>
      </c>
      <c r="AB37" s="868">
        <v>3.67179655173608</v>
      </c>
      <c r="AC37" s="868">
        <v>3.2707438533338302</v>
      </c>
      <c r="AD37" s="868">
        <v>2.7067121700381902</v>
      </c>
      <c r="AE37" s="868">
        <v>2.5167629046498901</v>
      </c>
      <c r="AF37" s="869">
        <v>2.57649332646645</v>
      </c>
      <c r="AG37" s="870">
        <v>2.3733034886285E-2</v>
      </c>
      <c r="AH37" s="870">
        <v>-6.2851938865693402E-4</v>
      </c>
      <c r="AI37" s="870">
        <v>1.5342892110559001E-3</v>
      </c>
    </row>
    <row r="38" spans="1:35" s="123" customFormat="1" ht="12" customHeight="1">
      <c r="A38" s="782" t="s">
        <v>336</v>
      </c>
      <c r="B38" s="868">
        <v>0</v>
      </c>
      <c r="C38" s="868">
        <v>0</v>
      </c>
      <c r="D38" s="868">
        <v>0</v>
      </c>
      <c r="E38" s="868">
        <v>0</v>
      </c>
      <c r="F38" s="868">
        <v>0</v>
      </c>
      <c r="G38" s="868">
        <v>0</v>
      </c>
      <c r="H38" s="868">
        <v>0</v>
      </c>
      <c r="I38" s="868">
        <v>0</v>
      </c>
      <c r="J38" s="868">
        <v>0</v>
      </c>
      <c r="K38" s="868">
        <v>0</v>
      </c>
      <c r="L38" s="868">
        <v>0</v>
      </c>
      <c r="M38" s="868">
        <v>0</v>
      </c>
      <c r="N38" s="868">
        <v>2.7399018811009799</v>
      </c>
      <c r="O38" s="868">
        <v>7.5621291918387099</v>
      </c>
      <c r="P38" s="868">
        <v>9.5107846712790192</v>
      </c>
      <c r="Q38" s="868">
        <v>13.395726594757599</v>
      </c>
      <c r="R38" s="868">
        <v>19.366785821983601</v>
      </c>
      <c r="S38" s="868">
        <v>20.914633945182501</v>
      </c>
      <c r="T38" s="868">
        <v>26.6988433725741</v>
      </c>
      <c r="U38" s="868">
        <v>31.845191909234799</v>
      </c>
      <c r="V38" s="868">
        <v>31.695101979734702</v>
      </c>
      <c r="W38" s="868">
        <v>35.078674481744301</v>
      </c>
      <c r="X38" s="868">
        <v>40.956625359487099</v>
      </c>
      <c r="Y38" s="868">
        <v>50.161547092174402</v>
      </c>
      <c r="Z38" s="868">
        <v>59.056391370832202</v>
      </c>
      <c r="AA38" s="868">
        <v>43.766989363990803</v>
      </c>
      <c r="AB38" s="868">
        <v>44.416508918373999</v>
      </c>
      <c r="AC38" s="868">
        <v>41.540779265624799</v>
      </c>
      <c r="AD38" s="868">
        <v>53.954493205605701</v>
      </c>
      <c r="AE38" s="868">
        <v>60.946025241381001</v>
      </c>
      <c r="AF38" s="869">
        <v>55.994231230670501</v>
      </c>
      <c r="AG38" s="870">
        <v>-8.1248842579948397E-2</v>
      </c>
      <c r="AH38" s="870">
        <v>6.7063222371437803E-2</v>
      </c>
      <c r="AI38" s="870">
        <v>3.3344291629278398E-2</v>
      </c>
    </row>
    <row r="39" spans="1:35" s="123" customFormat="1" ht="12" customHeight="1">
      <c r="A39" s="782" t="s">
        <v>338</v>
      </c>
      <c r="B39" s="868">
        <v>0</v>
      </c>
      <c r="C39" s="868">
        <v>0</v>
      </c>
      <c r="D39" s="868">
        <v>0</v>
      </c>
      <c r="E39" s="868">
        <v>0</v>
      </c>
      <c r="F39" s="868">
        <v>0</v>
      </c>
      <c r="G39" s="868">
        <v>0</v>
      </c>
      <c r="H39" s="868">
        <v>0</v>
      </c>
      <c r="I39" s="868">
        <v>0</v>
      </c>
      <c r="J39" s="868">
        <v>0</v>
      </c>
      <c r="K39" s="868">
        <v>0</v>
      </c>
      <c r="L39" s="868">
        <v>0</v>
      </c>
      <c r="M39" s="868">
        <v>0</v>
      </c>
      <c r="N39" s="868">
        <v>13.784059070748199</v>
      </c>
      <c r="O39" s="868">
        <v>12.838012207750999</v>
      </c>
      <c r="P39" s="868">
        <v>13.949221138106999</v>
      </c>
      <c r="Q39" s="868">
        <v>13.4518277665741</v>
      </c>
      <c r="R39" s="868">
        <v>14.289185966000201</v>
      </c>
      <c r="S39" s="868">
        <v>15.9803686116215</v>
      </c>
      <c r="T39" s="868">
        <v>16.657274581611102</v>
      </c>
      <c r="U39" s="868">
        <v>14.2463092403693</v>
      </c>
      <c r="V39" s="868">
        <v>17.7033795569753</v>
      </c>
      <c r="W39" s="868">
        <v>20.151747887865898</v>
      </c>
      <c r="X39" s="868">
        <v>19.417781370376499</v>
      </c>
      <c r="Y39" s="868">
        <v>19.419902467166398</v>
      </c>
      <c r="Z39" s="868">
        <v>21.895451075303601</v>
      </c>
      <c r="AA39" s="868">
        <v>23.248058886256999</v>
      </c>
      <c r="AB39" s="868">
        <v>27.828586843569301</v>
      </c>
      <c r="AC39" s="868">
        <v>24.557919386915302</v>
      </c>
      <c r="AD39" s="868">
        <v>32.902806625469601</v>
      </c>
      <c r="AE39" s="868">
        <v>37.914729114338101</v>
      </c>
      <c r="AF39" s="869">
        <v>39.111994407665698</v>
      </c>
      <c r="AG39" s="870">
        <v>3.1577841152895303E-2</v>
      </c>
      <c r="AH39" s="870">
        <v>0.10283504681399</v>
      </c>
      <c r="AI39" s="870">
        <v>2.3291001931241201E-2</v>
      </c>
    </row>
    <row r="40" spans="1:35" s="123" customFormat="1" ht="12" customHeight="1">
      <c r="A40" s="782" t="s">
        <v>339</v>
      </c>
      <c r="B40" s="868">
        <v>0</v>
      </c>
      <c r="C40" s="868">
        <v>0</v>
      </c>
      <c r="D40" s="868">
        <v>0</v>
      </c>
      <c r="E40" s="868">
        <v>0</v>
      </c>
      <c r="F40" s="868">
        <v>0</v>
      </c>
      <c r="G40" s="868">
        <v>0</v>
      </c>
      <c r="H40" s="868">
        <v>0</v>
      </c>
      <c r="I40" s="868">
        <v>0</v>
      </c>
      <c r="J40" s="868">
        <v>0</v>
      </c>
      <c r="K40" s="868">
        <v>0</v>
      </c>
      <c r="L40" s="868">
        <v>0</v>
      </c>
      <c r="M40" s="868">
        <v>0</v>
      </c>
      <c r="N40" s="868">
        <v>1.0847425931636301</v>
      </c>
      <c r="O40" s="868">
        <v>1.2909137245879601</v>
      </c>
      <c r="P40" s="868">
        <v>1.29112133351666</v>
      </c>
      <c r="Q40" s="868">
        <v>1.65026839466702</v>
      </c>
      <c r="R40" s="868">
        <v>1.4683251980094001</v>
      </c>
      <c r="S40" s="868">
        <v>1.9179440576531299</v>
      </c>
      <c r="T40" s="868">
        <v>1.8965161115253699</v>
      </c>
      <c r="U40" s="868">
        <v>3.45841829761696</v>
      </c>
      <c r="V40" s="868">
        <v>4.7935987262729602</v>
      </c>
      <c r="W40" s="868">
        <v>6.6741339592798896</v>
      </c>
      <c r="X40" s="868">
        <v>11.316182373607701</v>
      </c>
      <c r="Y40" s="868">
        <v>16.5460431732796</v>
      </c>
      <c r="Z40" s="868">
        <v>28.206072042159398</v>
      </c>
      <c r="AA40" s="868">
        <v>14.9760105004358</v>
      </c>
      <c r="AB40" s="868">
        <v>45.522783887768803</v>
      </c>
      <c r="AC40" s="868">
        <v>39.223424854644797</v>
      </c>
      <c r="AD40" s="868">
        <v>56.4879370922473</v>
      </c>
      <c r="AE40" s="868">
        <v>95.556419150216598</v>
      </c>
      <c r="AF40" s="869">
        <v>97.9600757128499</v>
      </c>
      <c r="AG40" s="870">
        <v>2.5154318087773998E-2</v>
      </c>
      <c r="AH40" s="870">
        <v>0.39360031121816502</v>
      </c>
      <c r="AI40" s="870">
        <v>5.83347473624444E-2</v>
      </c>
    </row>
    <row r="41" spans="1:35" s="123" customFormat="1" ht="12" customHeight="1">
      <c r="A41" s="782" t="s">
        <v>346</v>
      </c>
      <c r="B41" s="868">
        <v>0</v>
      </c>
      <c r="C41" s="868">
        <v>0</v>
      </c>
      <c r="D41" s="868">
        <v>0</v>
      </c>
      <c r="E41" s="868">
        <v>0</v>
      </c>
      <c r="F41" s="868">
        <v>0</v>
      </c>
      <c r="G41" s="868">
        <v>0</v>
      </c>
      <c r="H41" s="868">
        <v>0</v>
      </c>
      <c r="I41" s="868">
        <v>0</v>
      </c>
      <c r="J41" s="868">
        <v>0</v>
      </c>
      <c r="K41" s="868">
        <v>0</v>
      </c>
      <c r="L41" s="868">
        <v>0</v>
      </c>
      <c r="M41" s="868">
        <v>0</v>
      </c>
      <c r="N41" s="868">
        <v>0</v>
      </c>
      <c r="O41" s="868">
        <v>0</v>
      </c>
      <c r="P41" s="868">
        <v>0.102815922160839</v>
      </c>
      <c r="Q41" s="868">
        <v>0.25118326707129202</v>
      </c>
      <c r="R41" s="868">
        <v>0.99910956230595904</v>
      </c>
      <c r="S41" s="868">
        <v>1.7938984073673601</v>
      </c>
      <c r="T41" s="868">
        <v>3.3200195955936298</v>
      </c>
      <c r="U41" s="868">
        <v>4.7649840663822696</v>
      </c>
      <c r="V41" s="868">
        <v>6.6882231112714097</v>
      </c>
      <c r="W41" s="868">
        <v>6.30020119870606</v>
      </c>
      <c r="X41" s="868">
        <v>6.7279000701247096</v>
      </c>
      <c r="Y41" s="868">
        <v>10.2778944279992</v>
      </c>
      <c r="Z41" s="868">
        <v>8.5046155425555998</v>
      </c>
      <c r="AA41" s="868">
        <v>8.3490318771308498</v>
      </c>
      <c r="AB41" s="868">
        <v>8.2794858045519195</v>
      </c>
      <c r="AC41" s="868">
        <v>8.0247430323298499</v>
      </c>
      <c r="AD41" s="868">
        <v>12.8065976166497</v>
      </c>
      <c r="AE41" s="868">
        <v>13.115890445506199</v>
      </c>
      <c r="AF41" s="869">
        <v>12.9940631807271</v>
      </c>
      <c r="AG41" s="870">
        <v>-9.2885241215791003E-3</v>
      </c>
      <c r="AH41" s="870">
        <v>0.10655659979744</v>
      </c>
      <c r="AI41" s="870">
        <v>7.7379012556227098E-3</v>
      </c>
    </row>
    <row r="42" spans="1:35" s="123" customFormat="1" ht="12" customHeight="1">
      <c r="A42" s="782" t="s">
        <v>349</v>
      </c>
      <c r="B42" s="868">
        <v>0</v>
      </c>
      <c r="C42" s="868">
        <v>0</v>
      </c>
      <c r="D42" s="868">
        <v>0</v>
      </c>
      <c r="E42" s="868">
        <v>0</v>
      </c>
      <c r="F42" s="868">
        <v>0</v>
      </c>
      <c r="G42" s="868">
        <v>0</v>
      </c>
      <c r="H42" s="868">
        <v>0</v>
      </c>
      <c r="I42" s="868">
        <v>0</v>
      </c>
      <c r="J42" s="868">
        <v>0</v>
      </c>
      <c r="K42" s="868">
        <v>0</v>
      </c>
      <c r="L42" s="868">
        <v>0</v>
      </c>
      <c r="M42" s="868">
        <v>0</v>
      </c>
      <c r="N42" s="868">
        <v>0</v>
      </c>
      <c r="O42" s="868">
        <v>0</v>
      </c>
      <c r="P42" s="868">
        <v>5.9830174355560803E-2</v>
      </c>
      <c r="Q42" s="868">
        <v>1.7412492742572701</v>
      </c>
      <c r="R42" s="868">
        <v>3.2189182426867702</v>
      </c>
      <c r="S42" s="868">
        <v>2.6579864058848099</v>
      </c>
      <c r="T42" s="868">
        <v>9.8151864506095006</v>
      </c>
      <c r="U42" s="868">
        <v>13.246711961205101</v>
      </c>
      <c r="V42" s="868">
        <v>13.780000342857299</v>
      </c>
      <c r="W42" s="868">
        <v>13.667577754420099</v>
      </c>
      <c r="X42" s="868">
        <v>17.854978631239401</v>
      </c>
      <c r="Y42" s="868">
        <v>24.1855087431491</v>
      </c>
      <c r="Z42" s="868">
        <v>28.297166480406801</v>
      </c>
      <c r="AA42" s="868">
        <v>30.3360301764456</v>
      </c>
      <c r="AB42" s="868">
        <v>30.892528331149801</v>
      </c>
      <c r="AC42" s="868">
        <v>34.252252011257603</v>
      </c>
      <c r="AD42" s="868">
        <v>37.469610865850001</v>
      </c>
      <c r="AE42" s="868">
        <v>41.835609185083896</v>
      </c>
      <c r="AF42" s="869">
        <v>41.738252406350902</v>
      </c>
      <c r="AG42" s="870">
        <v>-2.3271270725938602E-3</v>
      </c>
      <c r="AH42" s="870">
        <v>0.121873269682355</v>
      </c>
      <c r="AI42" s="870">
        <v>2.4854925761914601E-2</v>
      </c>
    </row>
    <row r="43" spans="1:35" s="123" customFormat="1" ht="12" customHeight="1">
      <c r="A43" s="782" t="s">
        <v>351</v>
      </c>
      <c r="B43" s="868">
        <v>0</v>
      </c>
      <c r="C43" s="868">
        <v>0</v>
      </c>
      <c r="D43" s="868">
        <v>0</v>
      </c>
      <c r="E43" s="868">
        <v>0</v>
      </c>
      <c r="F43" s="868">
        <v>0</v>
      </c>
      <c r="G43" s="868">
        <v>0</v>
      </c>
      <c r="H43" s="868">
        <v>0</v>
      </c>
      <c r="I43" s="868">
        <v>0</v>
      </c>
      <c r="J43" s="868">
        <v>0</v>
      </c>
      <c r="K43" s="868">
        <v>0</v>
      </c>
      <c r="L43" s="868">
        <v>0</v>
      </c>
      <c r="M43" s="868">
        <v>0</v>
      </c>
      <c r="N43" s="868">
        <v>6.8013525103591904E-2</v>
      </c>
      <c r="O43" s="868">
        <v>0.53214135740855895</v>
      </c>
      <c r="P43" s="868">
        <v>0.47961456057256502</v>
      </c>
      <c r="Q43" s="868">
        <v>0.37265001129867598</v>
      </c>
      <c r="R43" s="868">
        <v>0.54886063966712895</v>
      </c>
      <c r="S43" s="868">
        <v>3.2469098623013202</v>
      </c>
      <c r="T43" s="868">
        <v>2.9697681671154901</v>
      </c>
      <c r="U43" s="868">
        <v>5.2281375311697103</v>
      </c>
      <c r="V43" s="868">
        <v>8.2445997835996501</v>
      </c>
      <c r="W43" s="868">
        <v>10.3022048333915</v>
      </c>
      <c r="X43" s="868">
        <v>13.127864322132099</v>
      </c>
      <c r="Y43" s="868">
        <v>16.275468971018402</v>
      </c>
      <c r="Z43" s="868">
        <v>18.8380210449629</v>
      </c>
      <c r="AA43" s="868">
        <v>22.204754802617501</v>
      </c>
      <c r="AB43" s="868">
        <v>23.8030268065413</v>
      </c>
      <c r="AC43" s="868">
        <v>24.695441532441301</v>
      </c>
      <c r="AD43" s="868">
        <v>26.215788760565101</v>
      </c>
      <c r="AE43" s="868">
        <v>26.9951097947941</v>
      </c>
      <c r="AF43" s="869">
        <v>24.040580815148001</v>
      </c>
      <c r="AG43" s="870">
        <v>-0.109446822113532</v>
      </c>
      <c r="AH43" s="870">
        <v>0.17840291856569701</v>
      </c>
      <c r="AI43" s="870">
        <v>1.4316048636068199E-2</v>
      </c>
    </row>
    <row r="44" spans="1:35" s="123" customFormat="1" ht="12" customHeight="1">
      <c r="A44" s="783" t="s">
        <v>352</v>
      </c>
      <c r="B44" s="871">
        <v>0</v>
      </c>
      <c r="C44" s="871">
        <v>0</v>
      </c>
      <c r="D44" s="871">
        <v>0</v>
      </c>
      <c r="E44" s="871">
        <v>0</v>
      </c>
      <c r="F44" s="871">
        <v>0</v>
      </c>
      <c r="G44" s="871">
        <v>0</v>
      </c>
      <c r="H44" s="871">
        <v>0</v>
      </c>
      <c r="I44" s="871">
        <v>0</v>
      </c>
      <c r="J44" s="871">
        <v>0</v>
      </c>
      <c r="K44" s="871">
        <v>0</v>
      </c>
      <c r="L44" s="871">
        <v>0.99984358522705397</v>
      </c>
      <c r="M44" s="871">
        <v>1.21591988079477</v>
      </c>
      <c r="N44" s="871">
        <v>18.904919932442201</v>
      </c>
      <c r="O44" s="871">
        <v>23.366685840567499</v>
      </c>
      <c r="P44" s="871">
        <v>26.248661603327999</v>
      </c>
      <c r="Q44" s="871">
        <v>31.8158131077771</v>
      </c>
      <c r="R44" s="871">
        <v>41.364681264081398</v>
      </c>
      <c r="S44" s="871">
        <v>48.624767014584499</v>
      </c>
      <c r="T44" s="871">
        <v>64.082534347566394</v>
      </c>
      <c r="U44" s="871">
        <v>75.322389072949207</v>
      </c>
      <c r="V44" s="871">
        <v>86.478111211368002</v>
      </c>
      <c r="W44" s="871">
        <v>96.4648985151305</v>
      </c>
      <c r="X44" s="871">
        <v>113.53720397539701</v>
      </c>
      <c r="Y44" s="871">
        <v>141.90137562423701</v>
      </c>
      <c r="Z44" s="871">
        <v>170.586867473448</v>
      </c>
      <c r="AA44" s="871">
        <v>147.11647867165601</v>
      </c>
      <c r="AB44" s="871">
        <v>184.41471714369101</v>
      </c>
      <c r="AC44" s="871">
        <v>175.56530393654799</v>
      </c>
      <c r="AD44" s="871">
        <v>222.54394633642599</v>
      </c>
      <c r="AE44" s="871">
        <v>278.88054583597</v>
      </c>
      <c r="AF44" s="871">
        <v>274.415691079878</v>
      </c>
      <c r="AG44" s="875">
        <v>-1.6009918306447699E-2</v>
      </c>
      <c r="AH44" s="875">
        <v>0.13985448745439499</v>
      </c>
      <c r="AI44" s="875">
        <v>0.163413205787625</v>
      </c>
    </row>
    <row r="45" spans="1:35" s="123" customFormat="1" ht="12" customHeight="1">
      <c r="A45" s="785"/>
      <c r="B45" s="868"/>
      <c r="C45" s="868"/>
      <c r="D45" s="868"/>
      <c r="E45" s="868"/>
      <c r="F45" s="868"/>
      <c r="G45" s="868"/>
      <c r="H45" s="868"/>
      <c r="I45" s="868"/>
      <c r="J45" s="868"/>
      <c r="K45" s="868"/>
      <c r="L45" s="868"/>
      <c r="M45" s="868"/>
      <c r="N45" s="868"/>
      <c r="O45" s="868"/>
      <c r="P45" s="868"/>
      <c r="Q45" s="868"/>
      <c r="R45" s="868"/>
      <c r="S45" s="868"/>
      <c r="T45" s="868"/>
      <c r="U45" s="868"/>
      <c r="V45" s="868"/>
      <c r="W45" s="868"/>
      <c r="X45" s="868"/>
      <c r="Y45" s="868"/>
      <c r="Z45" s="868"/>
      <c r="AA45" s="868"/>
      <c r="AB45" s="868"/>
      <c r="AC45" s="868"/>
      <c r="AD45" s="868"/>
      <c r="AE45" s="868"/>
      <c r="AF45" s="869"/>
      <c r="AG45" s="870"/>
      <c r="AH45" s="870"/>
      <c r="AI45" s="870"/>
    </row>
    <row r="46" spans="1:35" s="123" customFormat="1" ht="12" customHeight="1">
      <c r="A46" s="880" t="s">
        <v>353</v>
      </c>
      <c r="B46" s="881">
        <v>162.68613579071399</v>
      </c>
      <c r="C46" s="881">
        <v>171.89751822046301</v>
      </c>
      <c r="D46" s="881">
        <v>168.22649450414301</v>
      </c>
      <c r="E46" s="881">
        <v>175.90182121392499</v>
      </c>
      <c r="F46" s="881">
        <v>190.05514308379099</v>
      </c>
      <c r="G46" s="881">
        <v>200.00706728693899</v>
      </c>
      <c r="H46" s="881">
        <v>191.59348832185401</v>
      </c>
      <c r="I46" s="881">
        <v>199.963119228594</v>
      </c>
      <c r="J46" s="881">
        <v>203.866385628373</v>
      </c>
      <c r="K46" s="881">
        <v>206.8219206322</v>
      </c>
      <c r="L46" s="881">
        <v>202.75039083688199</v>
      </c>
      <c r="M46" s="881">
        <v>197.293729217135</v>
      </c>
      <c r="N46" s="881">
        <v>245.13753535355801</v>
      </c>
      <c r="O46" s="881">
        <v>276.89763754484102</v>
      </c>
      <c r="P46" s="881">
        <v>325.856788122654</v>
      </c>
      <c r="Q46" s="881">
        <v>387.854197788345</v>
      </c>
      <c r="R46" s="881">
        <v>480.44915125518099</v>
      </c>
      <c r="S46" s="881">
        <v>630.82210463174704</v>
      </c>
      <c r="T46" s="881">
        <v>848.17719713128599</v>
      </c>
      <c r="U46" s="881">
        <v>967.14163152921503</v>
      </c>
      <c r="V46" s="881">
        <v>1112.33963654995</v>
      </c>
      <c r="W46" s="881">
        <v>1168.4017734182901</v>
      </c>
      <c r="X46" s="881">
        <v>1206.41084222924</v>
      </c>
      <c r="Y46" s="881">
        <v>1296.6171487474901</v>
      </c>
      <c r="Z46" s="881">
        <v>1381.9438231301201</v>
      </c>
      <c r="AA46" s="881">
        <v>1438.13604100918</v>
      </c>
      <c r="AB46" s="881">
        <v>1495.2881031951099</v>
      </c>
      <c r="AC46" s="881">
        <v>1537.7015991328201</v>
      </c>
      <c r="AD46" s="881">
        <v>1657.50348730876</v>
      </c>
      <c r="AE46" s="881">
        <v>1771.6512758691099</v>
      </c>
      <c r="AF46" s="881">
        <v>1679.27487718779</v>
      </c>
      <c r="AG46" s="882">
        <v>-5.2141411766261303E-2</v>
      </c>
      <c r="AH46" s="882">
        <v>6.2401845165786403E-2</v>
      </c>
      <c r="AI46" s="882">
        <v>1</v>
      </c>
    </row>
    <row r="47" spans="1:35" s="123" customFormat="1" ht="13.4" customHeight="1">
      <c r="A47" s="792" t="s">
        <v>354</v>
      </c>
      <c r="B47" s="868">
        <v>27.088436740840901</v>
      </c>
      <c r="C47" s="868">
        <v>31.382386092541498</v>
      </c>
      <c r="D47" s="868">
        <v>35.810952704955497</v>
      </c>
      <c r="E47" s="868">
        <v>42.421511633096898</v>
      </c>
      <c r="F47" s="868">
        <v>48.969731201919799</v>
      </c>
      <c r="G47" s="868">
        <v>53.761275655365601</v>
      </c>
      <c r="H47" s="868">
        <v>41.386340208595001</v>
      </c>
      <c r="I47" s="868">
        <v>53.126195577332098</v>
      </c>
      <c r="J47" s="868">
        <v>59.320426238875498</v>
      </c>
      <c r="K47" s="868">
        <v>62.555366114852298</v>
      </c>
      <c r="L47" s="868">
        <v>77.186434080792594</v>
      </c>
      <c r="M47" s="868">
        <v>83.403265266321995</v>
      </c>
      <c r="N47" s="868">
        <v>100.660531465259</v>
      </c>
      <c r="O47" s="868">
        <v>133.01737276589199</v>
      </c>
      <c r="P47" s="868">
        <v>167.54385683125</v>
      </c>
      <c r="Q47" s="868">
        <v>215.49680658823999</v>
      </c>
      <c r="R47" s="868">
        <v>311.79251958789001</v>
      </c>
      <c r="S47" s="868">
        <v>413.015321457803</v>
      </c>
      <c r="T47" s="868">
        <v>560.71931680954299</v>
      </c>
      <c r="U47" s="868">
        <v>645.648526884283</v>
      </c>
      <c r="V47" s="868">
        <v>758.289440435595</v>
      </c>
      <c r="W47" s="868">
        <v>820.42654328949004</v>
      </c>
      <c r="X47" s="868">
        <v>847.85817904254304</v>
      </c>
      <c r="Y47" s="868">
        <v>871.34597867307002</v>
      </c>
      <c r="Z47" s="868">
        <v>897.62184822890504</v>
      </c>
      <c r="AA47" s="868">
        <v>919.79832888171904</v>
      </c>
      <c r="AB47" s="868">
        <v>967.39789892905696</v>
      </c>
      <c r="AC47" s="868">
        <v>996.103240660967</v>
      </c>
      <c r="AD47" s="868">
        <v>1021.0678171296</v>
      </c>
      <c r="AE47" s="868">
        <v>1032.5586885350599</v>
      </c>
      <c r="AF47" s="869">
        <v>960.94650942933197</v>
      </c>
      <c r="AG47" s="870">
        <v>-6.93541005473753E-2</v>
      </c>
      <c r="AH47" s="870">
        <v>4.8073784494669002E-2</v>
      </c>
      <c r="AI47" s="870">
        <v>0.57223896009126596</v>
      </c>
    </row>
    <row r="48" spans="1:35" s="873" customFormat="1" ht="12" customHeight="1">
      <c r="A48" s="782" t="s">
        <v>924</v>
      </c>
      <c r="B48" s="868">
        <v>135.597699049873</v>
      </c>
      <c r="C48" s="868">
        <v>140.51513212792099</v>
      </c>
      <c r="D48" s="868">
        <v>132.415541799187</v>
      </c>
      <c r="E48" s="868">
        <v>133.48030958082799</v>
      </c>
      <c r="F48" s="868">
        <v>141.08541188187101</v>
      </c>
      <c r="G48" s="868">
        <v>146.24579163157401</v>
      </c>
      <c r="H48" s="868">
        <v>150.207148113259</v>
      </c>
      <c r="I48" s="868">
        <v>146.836923651262</v>
      </c>
      <c r="J48" s="868">
        <v>144.545959389497</v>
      </c>
      <c r="K48" s="868">
        <v>144.266554517348</v>
      </c>
      <c r="L48" s="868">
        <v>125.563956756089</v>
      </c>
      <c r="M48" s="868">
        <v>113.890463950813</v>
      </c>
      <c r="N48" s="868">
        <v>144.47700388829901</v>
      </c>
      <c r="O48" s="868">
        <v>143.880264778948</v>
      </c>
      <c r="P48" s="868">
        <v>158.312931291404</v>
      </c>
      <c r="Q48" s="868">
        <v>172.35739120010501</v>
      </c>
      <c r="R48" s="868">
        <v>168.65663166729101</v>
      </c>
      <c r="S48" s="868">
        <v>217.80678317394401</v>
      </c>
      <c r="T48" s="868">
        <v>287.45788032174198</v>
      </c>
      <c r="U48" s="868">
        <v>321.49310464493198</v>
      </c>
      <c r="V48" s="868">
        <v>354.05019611435398</v>
      </c>
      <c r="W48" s="868">
        <v>347.97523012879702</v>
      </c>
      <c r="X48" s="868">
        <v>358.552663186693</v>
      </c>
      <c r="Y48" s="868">
        <v>425.27117007441501</v>
      </c>
      <c r="Z48" s="868">
        <v>484.32197490121303</v>
      </c>
      <c r="AA48" s="868">
        <v>518.33771212745796</v>
      </c>
      <c r="AB48" s="868">
        <v>527.89020426605396</v>
      </c>
      <c r="AC48" s="868">
        <v>541.59835847185195</v>
      </c>
      <c r="AD48" s="868">
        <v>636.43567017915598</v>
      </c>
      <c r="AE48" s="868">
        <v>739.09258733404897</v>
      </c>
      <c r="AF48" s="869">
        <v>718.32836775846204</v>
      </c>
      <c r="AG48" s="874">
        <v>-2.8094206235357602E-2</v>
      </c>
      <c r="AH48" s="874">
        <v>8.6807729210845799E-2</v>
      </c>
      <c r="AI48" s="874">
        <v>0.42776103990873399</v>
      </c>
    </row>
    <row r="49" spans="1:35" s="873" customFormat="1" ht="12" customHeight="1">
      <c r="A49" s="793" t="s">
        <v>925</v>
      </c>
      <c r="B49" s="883">
        <v>0.118915040139992</v>
      </c>
      <c r="C49" s="883">
        <v>0.131988941413403</v>
      </c>
      <c r="D49" s="883">
        <v>0.376758572322903</v>
      </c>
      <c r="E49" s="883">
        <v>0.90287252099111504</v>
      </c>
      <c r="F49" s="883">
        <v>2.4758244071226798</v>
      </c>
      <c r="G49" s="883">
        <v>3.88891364363749</v>
      </c>
      <c r="H49" s="883">
        <v>5.7118433175975003</v>
      </c>
      <c r="I49" s="883">
        <v>7.8291406306855098</v>
      </c>
      <c r="J49" s="883">
        <v>7.2770658747427301</v>
      </c>
      <c r="K49" s="883">
        <v>8.1925371690507607</v>
      </c>
      <c r="L49" s="883">
        <v>12.759948262234699</v>
      </c>
      <c r="M49" s="883">
        <v>14.8456827733214</v>
      </c>
      <c r="N49" s="883">
        <v>19.566383023868902</v>
      </c>
      <c r="O49" s="883">
        <v>24.519509240067102</v>
      </c>
      <c r="P49" s="883">
        <v>32.644596094978901</v>
      </c>
      <c r="Q49" s="883">
        <v>56.1782513574503</v>
      </c>
      <c r="R49" s="883">
        <v>85.935020592129703</v>
      </c>
      <c r="S49" s="883">
        <v>117.531295256546</v>
      </c>
      <c r="T49" s="883">
        <v>154.084010841701</v>
      </c>
      <c r="U49" s="883">
        <v>182.23063558106799</v>
      </c>
      <c r="V49" s="883">
        <v>216.74976885316201</v>
      </c>
      <c r="W49" s="883">
        <v>232.777192836111</v>
      </c>
      <c r="X49" s="883">
        <v>255.22972226491399</v>
      </c>
      <c r="Y49" s="883">
        <v>223.62310566599299</v>
      </c>
      <c r="Z49" s="883">
        <v>241.00292003088299</v>
      </c>
      <c r="AA49" s="883">
        <v>247.625510931028</v>
      </c>
      <c r="AB49" s="883">
        <v>247.62622658804301</v>
      </c>
      <c r="AC49" s="883">
        <v>265.05688664313499</v>
      </c>
      <c r="AD49" s="883">
        <v>284.70179460824602</v>
      </c>
      <c r="AE49" s="883">
        <v>287.41105519912702</v>
      </c>
      <c r="AF49" s="871">
        <v>293.829870445371</v>
      </c>
      <c r="AG49" s="884">
        <v>2.23332232011637E-2</v>
      </c>
      <c r="AH49" s="884">
        <v>4.66180201270672E-2</v>
      </c>
      <c r="AI49" s="884">
        <v>0.17497425492212099</v>
      </c>
    </row>
    <row r="50" spans="1:35" s="873" customFormat="1" ht="12" customHeight="1">
      <c r="A50" s="792"/>
      <c r="B50" s="868"/>
      <c r="C50" s="868"/>
      <c r="D50" s="868"/>
      <c r="E50" s="868"/>
      <c r="F50" s="868"/>
      <c r="G50" s="868"/>
      <c r="H50" s="868"/>
      <c r="I50" s="868"/>
      <c r="J50" s="868"/>
      <c r="K50" s="868"/>
      <c r="L50" s="868"/>
      <c r="M50" s="868"/>
      <c r="N50" s="868"/>
      <c r="O50" s="868"/>
      <c r="P50" s="868"/>
      <c r="Q50" s="868"/>
      <c r="R50" s="868"/>
      <c r="S50" s="868"/>
      <c r="T50" s="868"/>
      <c r="U50" s="868"/>
      <c r="V50" s="868"/>
      <c r="W50" s="868"/>
      <c r="X50" s="868"/>
      <c r="Y50" s="868"/>
      <c r="Z50" s="868"/>
      <c r="AA50" s="868"/>
      <c r="AB50" s="868"/>
      <c r="AC50" s="868"/>
      <c r="AD50" s="868"/>
      <c r="AE50" s="868"/>
      <c r="AF50" s="869"/>
      <c r="AG50" s="874"/>
      <c r="AH50" s="874"/>
      <c r="AI50" s="874"/>
    </row>
    <row r="51" spans="1:35" s="873" customFormat="1" ht="12" customHeight="1">
      <c r="A51" s="796" t="s">
        <v>939</v>
      </c>
      <c r="B51" s="868"/>
      <c r="C51" s="868"/>
      <c r="D51" s="868"/>
      <c r="E51" s="868"/>
      <c r="F51" s="868"/>
      <c r="G51" s="868"/>
      <c r="H51" s="868"/>
      <c r="I51" s="868"/>
      <c r="J51" s="868"/>
      <c r="K51" s="868"/>
      <c r="L51" s="868"/>
      <c r="M51" s="868"/>
      <c r="N51" s="868"/>
      <c r="O51" s="868"/>
      <c r="P51" s="868"/>
      <c r="Q51" s="868"/>
      <c r="R51" s="868"/>
      <c r="S51" s="868"/>
      <c r="T51" s="868"/>
      <c r="U51" s="868"/>
      <c r="V51" s="868"/>
      <c r="W51" s="868"/>
      <c r="X51" s="868"/>
      <c r="Y51" s="868"/>
      <c r="Z51" s="868"/>
      <c r="AA51" s="868"/>
      <c r="AB51" s="868"/>
      <c r="AC51" s="868"/>
      <c r="AD51" s="868"/>
      <c r="AE51" s="868"/>
      <c r="AF51" s="869"/>
      <c r="AG51" s="874"/>
      <c r="AH51" s="874"/>
      <c r="AI51" s="874"/>
    </row>
    <row r="52" spans="1:35" s="873" customFormat="1" ht="12" customHeight="1">
      <c r="A52" s="885" t="s">
        <v>927</v>
      </c>
      <c r="B52" s="868"/>
      <c r="C52" s="868"/>
      <c r="D52" s="868"/>
      <c r="E52" s="868"/>
      <c r="F52" s="868"/>
      <c r="G52" s="868"/>
      <c r="H52" s="868"/>
      <c r="I52" s="868"/>
      <c r="J52" s="868"/>
      <c r="K52" s="868"/>
      <c r="L52" s="868"/>
      <c r="M52" s="868"/>
      <c r="N52" s="868"/>
      <c r="O52" s="868"/>
      <c r="P52" s="868"/>
      <c r="Q52" s="868"/>
      <c r="R52" s="868"/>
      <c r="S52" s="868"/>
      <c r="T52" s="868"/>
      <c r="U52" s="868"/>
      <c r="V52" s="868"/>
      <c r="W52" s="868"/>
      <c r="X52" s="868"/>
      <c r="Y52" s="868"/>
      <c r="Z52" s="868"/>
      <c r="AA52" s="868"/>
      <c r="AB52" s="868"/>
      <c r="AC52" s="868"/>
      <c r="AD52" s="868"/>
      <c r="AE52" s="868"/>
      <c r="AF52" s="869"/>
      <c r="AG52" s="874"/>
      <c r="AH52" s="874"/>
      <c r="AI52" s="874"/>
    </row>
    <row r="53" spans="1:35" s="873" customFormat="1" ht="12" customHeight="1">
      <c r="A53" s="886" t="s">
        <v>92</v>
      </c>
      <c r="B53" s="868">
        <v>26.969521700700898</v>
      </c>
      <c r="C53" s="868">
        <v>31.250397151128102</v>
      </c>
      <c r="D53" s="868">
        <v>35.434194132632598</v>
      </c>
      <c r="E53" s="868">
        <v>41.518639112105802</v>
      </c>
      <c r="F53" s="868">
        <v>46.493906794797098</v>
      </c>
      <c r="G53" s="868">
        <v>49.8723620117281</v>
      </c>
      <c r="H53" s="868">
        <v>35.674496890997503</v>
      </c>
      <c r="I53" s="868">
        <v>45.297054946646597</v>
      </c>
      <c r="J53" s="868">
        <v>50.052647290120397</v>
      </c>
      <c r="K53" s="868">
        <v>52.040330359453897</v>
      </c>
      <c r="L53" s="868">
        <v>59.478143279175796</v>
      </c>
      <c r="M53" s="868">
        <v>62.789271957716601</v>
      </c>
      <c r="N53" s="868">
        <v>74.780515474312807</v>
      </c>
      <c r="O53" s="868">
        <v>101.93844741095199</v>
      </c>
      <c r="P53" s="868">
        <v>127.782748138786</v>
      </c>
      <c r="Q53" s="868">
        <v>146.400736068572</v>
      </c>
      <c r="R53" s="868">
        <v>197.71538030743901</v>
      </c>
      <c r="S53" s="868">
        <v>248.377058538011</v>
      </c>
      <c r="T53" s="868">
        <v>348.338525729558</v>
      </c>
      <c r="U53" s="868">
        <v>398.10625171630801</v>
      </c>
      <c r="V53" s="868">
        <v>463.82506551775401</v>
      </c>
      <c r="W53" s="868">
        <v>465.080950947063</v>
      </c>
      <c r="X53" s="868">
        <v>463.39891760454299</v>
      </c>
      <c r="Y53" s="868">
        <v>476.70698951471797</v>
      </c>
      <c r="Z53" s="868">
        <v>484.94415570935701</v>
      </c>
      <c r="AA53" s="868">
        <v>503.07765806068397</v>
      </c>
      <c r="AB53" s="868">
        <v>516.43914073259805</v>
      </c>
      <c r="AC53" s="868">
        <v>522.49768979364103</v>
      </c>
      <c r="AD53" s="868">
        <v>520.16360901440805</v>
      </c>
      <c r="AE53" s="868">
        <v>524.90030321869995</v>
      </c>
      <c r="AF53" s="869">
        <v>454.31400629038598</v>
      </c>
      <c r="AG53" s="874">
        <v>-0.134475626124575</v>
      </c>
      <c r="AH53" s="874">
        <v>2.8034720446512298E-2</v>
      </c>
      <c r="AI53" s="874">
        <v>0.45563470951346102</v>
      </c>
    </row>
    <row r="54" spans="1:35" s="873" customFormat="1" ht="12" customHeight="1">
      <c r="A54" s="886" t="s">
        <v>928</v>
      </c>
      <c r="B54" s="868">
        <v>0</v>
      </c>
      <c r="C54" s="868">
        <v>0</v>
      </c>
      <c r="D54" s="868">
        <v>0</v>
      </c>
      <c r="E54" s="868">
        <v>0</v>
      </c>
      <c r="F54" s="868">
        <v>0</v>
      </c>
      <c r="G54" s="868">
        <v>0</v>
      </c>
      <c r="H54" s="868">
        <v>0</v>
      </c>
      <c r="I54" s="868">
        <v>0</v>
      </c>
      <c r="J54" s="868">
        <v>1.9907130740123</v>
      </c>
      <c r="K54" s="868">
        <v>2.3224985863476801</v>
      </c>
      <c r="L54" s="868">
        <v>3.9484989541550299</v>
      </c>
      <c r="M54" s="868">
        <v>3.97956061386183</v>
      </c>
      <c r="N54" s="868">
        <v>3.88627658458842</v>
      </c>
      <c r="O54" s="868">
        <v>4.0893228269290001</v>
      </c>
      <c r="P54" s="868">
        <v>4.1133485030628503</v>
      </c>
      <c r="Q54" s="868">
        <v>4.7701740138246498</v>
      </c>
      <c r="R54" s="868">
        <v>4.1385790624657197</v>
      </c>
      <c r="S54" s="868">
        <v>12.590115073188301</v>
      </c>
      <c r="T54" s="868">
        <v>14.8510326645831</v>
      </c>
      <c r="U54" s="868">
        <v>15.1835298669405</v>
      </c>
      <c r="V54" s="868">
        <v>15.2358221215593</v>
      </c>
      <c r="W54" s="868">
        <v>22.151440155538101</v>
      </c>
      <c r="X54" s="868">
        <v>27.913266927393099</v>
      </c>
      <c r="Y54" s="868">
        <v>28.4635267000608</v>
      </c>
      <c r="Z54" s="868">
        <v>30.2999699215943</v>
      </c>
      <c r="AA54" s="868">
        <v>30.020957829021899</v>
      </c>
      <c r="AB54" s="868">
        <v>29.9552778996668</v>
      </c>
      <c r="AC54" s="868">
        <v>32.2644825733719</v>
      </c>
      <c r="AD54" s="868">
        <v>33.3485466196354</v>
      </c>
      <c r="AE54" s="868">
        <v>34.207828782968399</v>
      </c>
      <c r="AF54" s="869">
        <v>30.607651831482301</v>
      </c>
      <c r="AG54" s="874">
        <v>-0.105244240268139</v>
      </c>
      <c r="AH54" s="874">
        <v>8.4614175426025701E-2</v>
      </c>
      <c r="AI54" s="874">
        <v>3.0696629111215901E-2</v>
      </c>
    </row>
    <row r="55" spans="1:35" s="873" customFormat="1" ht="12" customHeight="1">
      <c r="A55" s="886" t="s">
        <v>259</v>
      </c>
      <c r="B55" s="868">
        <v>109.753416779669</v>
      </c>
      <c r="C55" s="868">
        <v>114.41963249251</v>
      </c>
      <c r="D55" s="868">
        <v>111.654153429914</v>
      </c>
      <c r="E55" s="868">
        <v>116.75326291322401</v>
      </c>
      <c r="F55" s="868">
        <v>124.531204326892</v>
      </c>
      <c r="G55" s="868">
        <v>128.770281300752</v>
      </c>
      <c r="H55" s="868">
        <v>133.69159779776999</v>
      </c>
      <c r="I55" s="868">
        <v>129.526387547784</v>
      </c>
      <c r="J55" s="868">
        <v>127.14149268421301</v>
      </c>
      <c r="K55" s="868">
        <v>127.434288114753</v>
      </c>
      <c r="L55" s="868">
        <v>108.801228344609</v>
      </c>
      <c r="M55" s="868">
        <v>97.815985582858502</v>
      </c>
      <c r="N55" s="868">
        <v>110.470601155585</v>
      </c>
      <c r="O55" s="868">
        <v>105.000910388458</v>
      </c>
      <c r="P55" s="868">
        <v>116.75437719768099</v>
      </c>
      <c r="Q55" s="868">
        <v>126.679562819145</v>
      </c>
      <c r="R55" s="868">
        <v>117.16001390562499</v>
      </c>
      <c r="S55" s="868">
        <v>158.11599111313899</v>
      </c>
      <c r="T55" s="868">
        <v>202.25324840454499</v>
      </c>
      <c r="U55" s="868">
        <v>217.48214700025099</v>
      </c>
      <c r="V55" s="868">
        <v>221.646354082541</v>
      </c>
      <c r="W55" s="868">
        <v>196.79451868068099</v>
      </c>
      <c r="X55" s="868">
        <v>181.11848241987599</v>
      </c>
      <c r="Y55" s="868">
        <v>217.79660657397099</v>
      </c>
      <c r="Z55" s="868">
        <v>238.112600851872</v>
      </c>
      <c r="AA55" s="868">
        <v>283.28995960962499</v>
      </c>
      <c r="AB55" s="868">
        <v>253.67421006958199</v>
      </c>
      <c r="AC55" s="868">
        <v>262.611860368046</v>
      </c>
      <c r="AD55" s="868">
        <v>299.53703758515098</v>
      </c>
      <c r="AE55" s="868">
        <v>332.69822899560802</v>
      </c>
      <c r="AF55" s="869">
        <v>323.62736153044102</v>
      </c>
      <c r="AG55" s="874">
        <v>-2.7264549897220301E-2</v>
      </c>
      <c r="AH55" s="874">
        <v>4.34284830613718E-2</v>
      </c>
      <c r="AI55" s="874">
        <v>0.32456815510829801</v>
      </c>
    </row>
    <row r="56" spans="1:35" s="873" customFormat="1" ht="12" customHeight="1">
      <c r="A56" s="886" t="s">
        <v>389</v>
      </c>
      <c r="B56" s="868">
        <v>25.8442822702043</v>
      </c>
      <c r="C56" s="868">
        <v>26.095499635410601</v>
      </c>
      <c r="D56" s="868">
        <v>20.761388369273099</v>
      </c>
      <c r="E56" s="868">
        <v>16.727046667603901</v>
      </c>
      <c r="F56" s="868">
        <v>16.554207554979602</v>
      </c>
      <c r="G56" s="868">
        <v>17.475510330821798</v>
      </c>
      <c r="H56" s="868">
        <v>16.515550315489001</v>
      </c>
      <c r="I56" s="868">
        <v>17.310536103477801</v>
      </c>
      <c r="J56" s="868">
        <v>17.404466705284499</v>
      </c>
      <c r="K56" s="868">
        <v>16.832266402594598</v>
      </c>
      <c r="L56" s="868">
        <v>16.762728411480701</v>
      </c>
      <c r="M56" s="868">
        <v>16.074478367954899</v>
      </c>
      <c r="N56" s="868">
        <v>15.538467258806801</v>
      </c>
      <c r="O56" s="868">
        <v>15.7836659989238</v>
      </c>
      <c r="P56" s="868">
        <v>15.2444760554397</v>
      </c>
      <c r="Q56" s="868">
        <v>14.935252132934099</v>
      </c>
      <c r="R56" s="868">
        <v>12.5562009438062</v>
      </c>
      <c r="S56" s="868">
        <v>8.5484025469915004</v>
      </c>
      <c r="T56" s="868">
        <v>8.0610214375147695</v>
      </c>
      <c r="U56" s="868">
        <v>10.1723650815374</v>
      </c>
      <c r="V56" s="868">
        <v>12.0300391941896</v>
      </c>
      <c r="W56" s="868">
        <v>13.2367014705304</v>
      </c>
      <c r="X56" s="868">
        <v>14.971900075630099</v>
      </c>
      <c r="Y56" s="868">
        <v>18.020037584711801</v>
      </c>
      <c r="Z56" s="868">
        <v>20.332582474660999</v>
      </c>
      <c r="AA56" s="868">
        <v>22.3905181749547</v>
      </c>
      <c r="AB56" s="868">
        <v>24.137401958850901</v>
      </c>
      <c r="AC56" s="868">
        <v>26.0721826056335</v>
      </c>
      <c r="AD56" s="868">
        <v>27.282181294868</v>
      </c>
      <c r="AE56" s="868">
        <v>26.840878551854299</v>
      </c>
      <c r="AF56" s="869">
        <v>22.9852595225864</v>
      </c>
      <c r="AG56" s="874">
        <v>-0.14364727375891101</v>
      </c>
      <c r="AH56" s="874">
        <v>0.101888064464009</v>
      </c>
      <c r="AI56" s="874">
        <v>2.3052078299719399E-2</v>
      </c>
    </row>
    <row r="57" spans="1:35" s="873" customFormat="1" ht="12" customHeight="1">
      <c r="A57" s="886" t="s">
        <v>517</v>
      </c>
      <c r="B57" s="868">
        <v>0</v>
      </c>
      <c r="C57" s="868">
        <v>0</v>
      </c>
      <c r="D57" s="868">
        <v>0.100487019511677</v>
      </c>
      <c r="E57" s="868">
        <v>0.457181865190397</v>
      </c>
      <c r="F57" s="868">
        <v>0.467188921640112</v>
      </c>
      <c r="G57" s="868">
        <v>0.45522790295221799</v>
      </c>
      <c r="H57" s="868">
        <v>0.72910170168587096</v>
      </c>
      <c r="I57" s="868">
        <v>1.0328845752550599</v>
      </c>
      <c r="J57" s="868">
        <v>1.18698565682852</v>
      </c>
      <c r="K57" s="868">
        <v>1.11519582578539</v>
      </c>
      <c r="L57" s="868">
        <v>1.08827741800352</v>
      </c>
      <c r="M57" s="868">
        <v>1.0086870649799999</v>
      </c>
      <c r="N57" s="868">
        <v>2.4200763721146799</v>
      </c>
      <c r="O57" s="868">
        <v>3.3498668395351099</v>
      </c>
      <c r="P57" s="868">
        <v>3.4832617868160902</v>
      </c>
      <c r="Q57" s="868">
        <v>11.0392363564173</v>
      </c>
      <c r="R57" s="868">
        <v>16.707829066946498</v>
      </c>
      <c r="S57" s="868">
        <v>22.014449170244099</v>
      </c>
      <c r="T57" s="868">
        <v>35.240753743810203</v>
      </c>
      <c r="U57" s="868">
        <v>42.940454475067199</v>
      </c>
      <c r="V57" s="868">
        <v>53.4096612330314</v>
      </c>
      <c r="W57" s="868">
        <v>55.096694271741001</v>
      </c>
      <c r="X57" s="868">
        <v>55.564241294354701</v>
      </c>
      <c r="Y57" s="868">
        <v>52.286289902138897</v>
      </c>
      <c r="Z57" s="868">
        <v>52.274414648134901</v>
      </c>
      <c r="AA57" s="868">
        <v>52.817579294258699</v>
      </c>
      <c r="AB57" s="868">
        <v>51.624735584940197</v>
      </c>
      <c r="AC57" s="868">
        <v>53.771900954938197</v>
      </c>
      <c r="AD57" s="868">
        <v>55.825497070026202</v>
      </c>
      <c r="AE57" s="868">
        <v>61.387582730741798</v>
      </c>
      <c r="AF57" s="869">
        <v>57.789634098085202</v>
      </c>
      <c r="AG57" s="874">
        <v>-5.8610365038120803E-2</v>
      </c>
      <c r="AH57" s="874">
        <v>3.6385646543541303E-2</v>
      </c>
      <c r="AI57" s="874">
        <v>5.7957630142576197E-2</v>
      </c>
    </row>
    <row r="58" spans="1:35" s="873" customFormat="1" ht="12" customHeight="1">
      <c r="A58" s="886" t="s">
        <v>520</v>
      </c>
      <c r="B58" s="868">
        <v>0</v>
      </c>
      <c r="C58" s="868">
        <v>0</v>
      </c>
      <c r="D58" s="868">
        <v>0</v>
      </c>
      <c r="E58" s="868">
        <v>0</v>
      </c>
      <c r="F58" s="868">
        <v>0</v>
      </c>
      <c r="G58" s="868">
        <v>0</v>
      </c>
      <c r="H58" s="868">
        <v>0</v>
      </c>
      <c r="I58" s="868">
        <v>0</v>
      </c>
      <c r="J58" s="868">
        <v>0</v>
      </c>
      <c r="K58" s="868">
        <v>0</v>
      </c>
      <c r="L58" s="868">
        <v>0</v>
      </c>
      <c r="M58" s="868">
        <v>0</v>
      </c>
      <c r="N58" s="868">
        <v>0</v>
      </c>
      <c r="O58" s="868">
        <v>0</v>
      </c>
      <c r="P58" s="868">
        <v>0</v>
      </c>
      <c r="Q58" s="868">
        <v>0</v>
      </c>
      <c r="R58" s="868">
        <v>0</v>
      </c>
      <c r="S58" s="868">
        <v>0</v>
      </c>
      <c r="T58" s="868">
        <v>0</v>
      </c>
      <c r="U58" s="868">
        <v>0</v>
      </c>
      <c r="V58" s="868">
        <v>0</v>
      </c>
      <c r="W58" s="868">
        <v>0</v>
      </c>
      <c r="X58" s="868">
        <v>0</v>
      </c>
      <c r="Y58" s="868">
        <v>0</v>
      </c>
      <c r="Z58" s="868">
        <v>0</v>
      </c>
      <c r="AA58" s="868">
        <v>0</v>
      </c>
      <c r="AB58" s="868">
        <v>0.41881122048892599</v>
      </c>
      <c r="AC58" s="868">
        <v>0.83991729698053097</v>
      </c>
      <c r="AD58" s="868">
        <v>1.3318688566405601</v>
      </c>
      <c r="AE58" s="868">
        <v>1.64383813837618</v>
      </c>
      <c r="AF58" s="869">
        <v>1.80687126553794</v>
      </c>
      <c r="AG58" s="874">
        <v>9.9178333532766699E-2</v>
      </c>
      <c r="AH58" s="874" t="s">
        <v>273</v>
      </c>
      <c r="AI58" s="874">
        <v>1.8121238896504201E-3</v>
      </c>
    </row>
    <row r="59" spans="1:35" s="873" customFormat="1" ht="12" customHeight="1">
      <c r="A59" s="886" t="s">
        <v>522</v>
      </c>
      <c r="B59" s="868">
        <v>0</v>
      </c>
      <c r="C59" s="868">
        <v>0</v>
      </c>
      <c r="D59" s="868">
        <v>0</v>
      </c>
      <c r="E59" s="868">
        <v>0</v>
      </c>
      <c r="F59" s="868">
        <v>0</v>
      </c>
      <c r="G59" s="868">
        <v>0</v>
      </c>
      <c r="H59" s="868">
        <v>0</v>
      </c>
      <c r="I59" s="868">
        <v>0</v>
      </c>
      <c r="J59" s="868">
        <v>0</v>
      </c>
      <c r="K59" s="868">
        <v>0</v>
      </c>
      <c r="L59" s="868">
        <v>0</v>
      </c>
      <c r="M59" s="868">
        <v>0</v>
      </c>
      <c r="N59" s="868">
        <v>0.257285105770792</v>
      </c>
      <c r="O59" s="868">
        <v>0.26681418376230298</v>
      </c>
      <c r="P59" s="868">
        <v>0.27558822551951301</v>
      </c>
      <c r="Q59" s="868">
        <v>0.29540141773683498</v>
      </c>
      <c r="R59" s="868">
        <v>0.16199432585568399</v>
      </c>
      <c r="S59" s="868">
        <v>0.142936169872662</v>
      </c>
      <c r="T59" s="868">
        <v>0.15204867614869699</v>
      </c>
      <c r="U59" s="868">
        <v>0.16199432585568399</v>
      </c>
      <c r="V59" s="868">
        <v>0.18187693766653101</v>
      </c>
      <c r="W59" s="868">
        <v>0.21494636405593001</v>
      </c>
      <c r="X59" s="868">
        <v>0.20361246853889201</v>
      </c>
      <c r="Y59" s="868">
        <v>0.15268975294165299</v>
      </c>
      <c r="Z59" s="868">
        <v>0.16245410386877401</v>
      </c>
      <c r="AA59" s="868">
        <v>0.177406466017593</v>
      </c>
      <c r="AB59" s="868">
        <v>0.15850608839430999</v>
      </c>
      <c r="AC59" s="868">
        <v>0.148233670200483</v>
      </c>
      <c r="AD59" s="868">
        <v>0.101178701915283</v>
      </c>
      <c r="AE59" s="868">
        <v>0.102925667783466</v>
      </c>
      <c r="AF59" s="869">
        <v>7.5710737679791806E-2</v>
      </c>
      <c r="AG59" s="874">
        <v>-0.26441344214476198</v>
      </c>
      <c r="AH59" s="874">
        <v>-4.4342243514388299E-2</v>
      </c>
      <c r="AI59" s="874">
        <v>7.59308308617995E-5</v>
      </c>
    </row>
    <row r="60" spans="1:35" s="873" customFormat="1" ht="12" customHeight="1">
      <c r="A60" s="886" t="s">
        <v>523</v>
      </c>
      <c r="B60" s="868">
        <v>0</v>
      </c>
      <c r="C60" s="868">
        <v>0</v>
      </c>
      <c r="D60" s="868">
        <v>0</v>
      </c>
      <c r="E60" s="868">
        <v>0</v>
      </c>
      <c r="F60" s="868">
        <v>0</v>
      </c>
      <c r="G60" s="868">
        <v>0</v>
      </c>
      <c r="H60" s="868">
        <v>0</v>
      </c>
      <c r="I60" s="868">
        <v>0</v>
      </c>
      <c r="J60" s="868">
        <v>0</v>
      </c>
      <c r="K60" s="868">
        <v>0</v>
      </c>
      <c r="L60" s="868">
        <v>0</v>
      </c>
      <c r="M60" s="868">
        <v>0</v>
      </c>
      <c r="N60" s="868">
        <v>0.79121840379112496</v>
      </c>
      <c r="O60" s="868">
        <v>0.87249190998072101</v>
      </c>
      <c r="P60" s="868">
        <v>1.0235061604527</v>
      </c>
      <c r="Q60" s="868">
        <v>0.39147358204724703</v>
      </c>
      <c r="R60" s="868">
        <v>0.116531094758186</v>
      </c>
      <c r="S60" s="868">
        <v>1.26320316578865</v>
      </c>
      <c r="T60" s="868">
        <v>0.94474665087433096</v>
      </c>
      <c r="U60" s="868">
        <v>0.53640816656806001</v>
      </c>
      <c r="V60" s="868">
        <v>0.315792662245583</v>
      </c>
      <c r="W60" s="868">
        <v>0.83743686833082898</v>
      </c>
      <c r="X60" s="868">
        <v>0.95126305348859397</v>
      </c>
      <c r="Y60" s="868">
        <v>0.96066690491704698</v>
      </c>
      <c r="Z60" s="868">
        <v>0.79249602718588297</v>
      </c>
      <c r="AA60" s="868">
        <v>0.979113490571631</v>
      </c>
      <c r="AB60" s="868">
        <v>0.86455729591479902</v>
      </c>
      <c r="AC60" s="868">
        <v>0.87995324581700396</v>
      </c>
      <c r="AD60" s="868">
        <v>1.3819514961428301</v>
      </c>
      <c r="AE60" s="868">
        <v>1.25255840046128</v>
      </c>
      <c r="AF60" s="869">
        <v>1.2408763549852999</v>
      </c>
      <c r="AG60" s="874">
        <v>-9.3265475459531899E-3</v>
      </c>
      <c r="AH60" s="874">
        <v>8.8504578893497707E-2</v>
      </c>
      <c r="AI60" s="874">
        <v>1.24448361643613E-3</v>
      </c>
    </row>
    <row r="61" spans="1:35" s="873" customFormat="1" ht="12" customHeight="1">
      <c r="A61" s="886" t="s">
        <v>524</v>
      </c>
      <c r="B61" s="868">
        <v>0</v>
      </c>
      <c r="C61" s="868">
        <v>0</v>
      </c>
      <c r="D61" s="868">
        <v>0</v>
      </c>
      <c r="E61" s="868">
        <v>0</v>
      </c>
      <c r="F61" s="868">
        <v>0</v>
      </c>
      <c r="G61" s="868">
        <v>0</v>
      </c>
      <c r="H61" s="868">
        <v>0</v>
      </c>
      <c r="I61" s="868">
        <v>0</v>
      </c>
      <c r="J61" s="868">
        <v>0</v>
      </c>
      <c r="K61" s="868">
        <v>0</v>
      </c>
      <c r="L61" s="868">
        <v>0.99984358522705397</v>
      </c>
      <c r="M61" s="868">
        <v>1.21591988079477</v>
      </c>
      <c r="N61" s="868">
        <v>18.836906407338599</v>
      </c>
      <c r="O61" s="868">
        <v>22.834544483158901</v>
      </c>
      <c r="P61" s="868">
        <v>25.580708920303</v>
      </c>
      <c r="Q61" s="868">
        <v>28.026749437906499</v>
      </c>
      <c r="R61" s="868">
        <v>33.492333049087101</v>
      </c>
      <c r="S61" s="868">
        <v>36.4914007941343</v>
      </c>
      <c r="T61" s="868">
        <v>42.442561992975797</v>
      </c>
      <c r="U61" s="868">
        <v>46.456125136322598</v>
      </c>
      <c r="V61" s="868">
        <v>52.084997036887003</v>
      </c>
      <c r="W61" s="868">
        <v>56.787161212390203</v>
      </c>
      <c r="X61" s="868">
        <v>59.978421079159403</v>
      </c>
      <c r="Y61" s="868">
        <v>66.460098661305807</v>
      </c>
      <c r="Z61" s="868">
        <v>73.318068672761697</v>
      </c>
      <c r="AA61" s="868">
        <v>81.5581717409422</v>
      </c>
      <c r="AB61" s="868">
        <v>87.7636350552512</v>
      </c>
      <c r="AC61" s="868">
        <v>82.167253224415902</v>
      </c>
      <c r="AD61" s="868">
        <v>96.874446462704</v>
      </c>
      <c r="AE61" s="868">
        <v>110.16322197068899</v>
      </c>
      <c r="AF61" s="869">
        <v>104.65402737223</v>
      </c>
      <c r="AG61" s="874">
        <v>-5.0009381533198803E-2</v>
      </c>
      <c r="AH61" s="874">
        <v>9.0182897501020196E-2</v>
      </c>
      <c r="AI61" s="874">
        <v>0.10495825948778099</v>
      </c>
    </row>
    <row r="62" spans="1:35" s="873" customFormat="1" ht="12" customHeight="1">
      <c r="A62" s="886"/>
      <c r="B62" s="883"/>
      <c r="C62" s="883"/>
      <c r="D62" s="883"/>
      <c r="E62" s="883"/>
      <c r="F62" s="883"/>
      <c r="G62" s="883"/>
      <c r="H62" s="883"/>
      <c r="I62" s="883"/>
      <c r="J62" s="883"/>
      <c r="K62" s="883"/>
      <c r="L62" s="883"/>
      <c r="M62" s="883"/>
      <c r="N62" s="883"/>
      <c r="O62" s="883"/>
      <c r="P62" s="883"/>
      <c r="Q62" s="883"/>
      <c r="R62" s="883"/>
      <c r="S62" s="883"/>
      <c r="T62" s="883"/>
      <c r="U62" s="883"/>
      <c r="V62" s="883"/>
      <c r="W62" s="883"/>
      <c r="X62" s="883"/>
      <c r="Y62" s="883"/>
      <c r="Z62" s="883"/>
      <c r="AA62" s="883"/>
      <c r="AB62" s="883"/>
      <c r="AC62" s="883"/>
      <c r="AD62" s="883"/>
      <c r="AE62" s="883"/>
      <c r="AF62" s="871"/>
      <c r="AG62" s="874"/>
      <c r="AH62" s="874"/>
      <c r="AI62" s="874"/>
    </row>
    <row r="63" spans="1:35" s="873" customFormat="1" ht="12" customHeight="1">
      <c r="A63" s="799" t="s">
        <v>353</v>
      </c>
      <c r="B63" s="876">
        <v>162.56722075057399</v>
      </c>
      <c r="C63" s="876">
        <v>171.76552927904899</v>
      </c>
      <c r="D63" s="876">
        <v>167.95022295133199</v>
      </c>
      <c r="E63" s="876">
        <v>175.45613055812399</v>
      </c>
      <c r="F63" s="876">
        <v>188.04650759830801</v>
      </c>
      <c r="G63" s="876">
        <v>196.57338154625401</v>
      </c>
      <c r="H63" s="876">
        <v>186.610746705943</v>
      </c>
      <c r="I63" s="876">
        <v>193.16686317316299</v>
      </c>
      <c r="J63" s="876">
        <v>197.776305410459</v>
      </c>
      <c r="K63" s="876">
        <v>199.744579288935</v>
      </c>
      <c r="L63" s="876">
        <v>191.078719992651</v>
      </c>
      <c r="M63" s="876">
        <v>182.88390346816701</v>
      </c>
      <c r="N63" s="876">
        <v>226.98134676230799</v>
      </c>
      <c r="O63" s="876">
        <v>254.1360640417</v>
      </c>
      <c r="P63" s="876">
        <v>294.25801498805998</v>
      </c>
      <c r="Q63" s="876">
        <v>332.53858582858402</v>
      </c>
      <c r="R63" s="876">
        <v>382.04886175598398</v>
      </c>
      <c r="S63" s="876">
        <v>487.54355657136898</v>
      </c>
      <c r="T63" s="876">
        <v>652.28393930001005</v>
      </c>
      <c r="U63" s="876">
        <v>731.03927576885098</v>
      </c>
      <c r="V63" s="876">
        <v>818.72960878587503</v>
      </c>
      <c r="W63" s="876">
        <v>810.199849970331</v>
      </c>
      <c r="X63" s="876">
        <v>804.10010492298397</v>
      </c>
      <c r="Y63" s="876">
        <v>860.84690559476599</v>
      </c>
      <c r="Z63" s="876">
        <v>900.23674240943501</v>
      </c>
      <c r="AA63" s="876">
        <v>974.31136466607597</v>
      </c>
      <c r="AB63" s="876">
        <v>965.03627590568794</v>
      </c>
      <c r="AC63" s="876">
        <v>981.25347373304498</v>
      </c>
      <c r="AD63" s="876">
        <v>1035.8463171014901</v>
      </c>
      <c r="AE63" s="876">
        <v>1093.1973664571799</v>
      </c>
      <c r="AF63" s="876">
        <v>997.10139900341301</v>
      </c>
      <c r="AG63" s="887">
        <v>-8.7903584844148105E-2</v>
      </c>
      <c r="AH63" s="887">
        <v>4.1060063432377197E-2</v>
      </c>
      <c r="AI63" s="887">
        <v>1</v>
      </c>
    </row>
    <row r="64" spans="1:35" s="873" customFormat="1" ht="12" customHeight="1">
      <c r="A64" s="782" t="s">
        <v>354</v>
      </c>
      <c r="B64" s="868">
        <v>26.969521700700898</v>
      </c>
      <c r="C64" s="868">
        <v>31.250397151128102</v>
      </c>
      <c r="D64" s="868">
        <v>35.534681152144202</v>
      </c>
      <c r="E64" s="868">
        <v>41.975820977296202</v>
      </c>
      <c r="F64" s="868">
        <v>46.9610957164372</v>
      </c>
      <c r="G64" s="868">
        <v>50.327589914680402</v>
      </c>
      <c r="H64" s="868">
        <v>36.403598592683402</v>
      </c>
      <c r="I64" s="868">
        <v>46.3299395219017</v>
      </c>
      <c r="J64" s="868">
        <v>53.2303460209612</v>
      </c>
      <c r="K64" s="868">
        <v>55.478024771586902</v>
      </c>
      <c r="L64" s="868">
        <v>65.514763236561393</v>
      </c>
      <c r="M64" s="868">
        <v>68.993439517353195</v>
      </c>
      <c r="N64" s="868">
        <v>82.572356399112493</v>
      </c>
      <c r="O64" s="868">
        <v>110.78794062016</v>
      </c>
      <c r="P64" s="868">
        <v>136.51022045752001</v>
      </c>
      <c r="Q64" s="868">
        <v>163.733812523175</v>
      </c>
      <c r="R64" s="868">
        <v>222.28229499628301</v>
      </c>
      <c r="S64" s="868">
        <v>287.37547671797699</v>
      </c>
      <c r="T64" s="868">
        <v>402.92363554668202</v>
      </c>
      <c r="U64" s="868">
        <v>462.31474031225099</v>
      </c>
      <c r="V64" s="868">
        <v>540.67922953541495</v>
      </c>
      <c r="W64" s="868">
        <v>551.74417907763495</v>
      </c>
      <c r="X64" s="868">
        <v>555.80554137545505</v>
      </c>
      <c r="Y64" s="868">
        <v>566.94614788165597</v>
      </c>
      <c r="Z64" s="868">
        <v>578.51925327226604</v>
      </c>
      <c r="AA64" s="868">
        <v>597.56247417963505</v>
      </c>
      <c r="AB64" s="868">
        <v>609.80070060258004</v>
      </c>
      <c r="AC64" s="868">
        <v>620.15248328434996</v>
      </c>
      <c r="AD64" s="868">
        <v>622.54308950834695</v>
      </c>
      <c r="AE64" s="868">
        <v>631.835451384115</v>
      </c>
      <c r="AF64" s="869">
        <v>554.80450378608498</v>
      </c>
      <c r="AG64" s="874">
        <v>-0.121916153057389</v>
      </c>
      <c r="AH64" s="874">
        <v>3.1731344765513002E-2</v>
      </c>
      <c r="AI64" s="874">
        <v>0.556417335629659</v>
      </c>
    </row>
    <row r="65" spans="1:35" s="873" customFormat="1" ht="12" customHeight="1">
      <c r="A65" s="792" t="s">
        <v>924</v>
      </c>
      <c r="B65" s="868">
        <v>135.597699049873</v>
      </c>
      <c r="C65" s="868">
        <v>140.51513212792099</v>
      </c>
      <c r="D65" s="868">
        <v>132.415541799187</v>
      </c>
      <c r="E65" s="868">
        <v>133.48030958082799</v>
      </c>
      <c r="F65" s="868">
        <v>141.08541188187101</v>
      </c>
      <c r="G65" s="868">
        <v>146.24579163157401</v>
      </c>
      <c r="H65" s="868">
        <v>150.207148113259</v>
      </c>
      <c r="I65" s="868">
        <v>146.836923651262</v>
      </c>
      <c r="J65" s="868">
        <v>144.545959389497</v>
      </c>
      <c r="K65" s="868">
        <v>144.266554517348</v>
      </c>
      <c r="L65" s="868">
        <v>125.563956756089</v>
      </c>
      <c r="M65" s="868">
        <v>113.890463950813</v>
      </c>
      <c r="N65" s="868">
        <v>144.40899036319499</v>
      </c>
      <c r="O65" s="868">
        <v>143.34812342154001</v>
      </c>
      <c r="P65" s="868">
        <v>157.74779453054001</v>
      </c>
      <c r="Q65" s="868">
        <v>168.80477330540899</v>
      </c>
      <c r="R65" s="868">
        <v>159.76656675970099</v>
      </c>
      <c r="S65" s="868">
        <v>200.16807985339199</v>
      </c>
      <c r="T65" s="868">
        <v>249.360303753328</v>
      </c>
      <c r="U65" s="868">
        <v>268.72453545659999</v>
      </c>
      <c r="V65" s="868">
        <v>278.05037925046003</v>
      </c>
      <c r="W65" s="868">
        <v>258.45567089269599</v>
      </c>
      <c r="X65" s="868">
        <v>248.29456354752901</v>
      </c>
      <c r="Y65" s="868">
        <v>293.90075771310899</v>
      </c>
      <c r="Z65" s="868">
        <v>321.71748913716999</v>
      </c>
      <c r="AA65" s="868">
        <v>376.74889048644098</v>
      </c>
      <c r="AB65" s="868">
        <v>355.235575303107</v>
      </c>
      <c r="AC65" s="868">
        <v>361.10099044869401</v>
      </c>
      <c r="AD65" s="868">
        <v>413.30322759314402</v>
      </c>
      <c r="AE65" s="868">
        <v>461.361915073067</v>
      </c>
      <c r="AF65" s="869">
        <v>442.29689521732899</v>
      </c>
      <c r="AG65" s="874">
        <v>-4.1323349918726202E-2</v>
      </c>
      <c r="AH65" s="874">
        <v>5.5536953068857003E-2</v>
      </c>
      <c r="AI65" s="874">
        <v>0.443582664370341</v>
      </c>
    </row>
    <row r="66" spans="1:35" s="873" customFormat="1" ht="12" customHeight="1">
      <c r="A66" s="800" t="s">
        <v>925</v>
      </c>
      <c r="B66" s="883">
        <v>0</v>
      </c>
      <c r="C66" s="883">
        <v>0</v>
      </c>
      <c r="D66" s="883">
        <v>0.100487019511677</v>
      </c>
      <c r="E66" s="883">
        <v>0.457181865190397</v>
      </c>
      <c r="F66" s="883">
        <v>0.467188921640112</v>
      </c>
      <c r="G66" s="883">
        <v>0.45522790295221799</v>
      </c>
      <c r="H66" s="883">
        <v>0.72910170168587096</v>
      </c>
      <c r="I66" s="883">
        <v>1.0328845752550599</v>
      </c>
      <c r="J66" s="883">
        <v>1.18698565682852</v>
      </c>
      <c r="K66" s="883">
        <v>1.11519582578539</v>
      </c>
      <c r="L66" s="883">
        <v>1.08827741800352</v>
      </c>
      <c r="M66" s="883">
        <v>1.0086870649799999</v>
      </c>
      <c r="N66" s="883">
        <v>2.4200763721146799</v>
      </c>
      <c r="O66" s="883">
        <v>3.3498668395351099</v>
      </c>
      <c r="P66" s="883">
        <v>3.4832617868160902</v>
      </c>
      <c r="Q66" s="883">
        <v>10.214542714482199</v>
      </c>
      <c r="R66" s="883">
        <v>15.816780764165999</v>
      </c>
      <c r="S66" s="883">
        <v>20.5546466316463</v>
      </c>
      <c r="T66" s="883">
        <v>33.151921324769802</v>
      </c>
      <c r="U66" s="883">
        <v>39.740803554948798</v>
      </c>
      <c r="V66" s="883">
        <v>47.314184936142603</v>
      </c>
      <c r="W66" s="883">
        <v>48.642269817633299</v>
      </c>
      <c r="X66" s="883">
        <v>47.947137771185098</v>
      </c>
      <c r="Y66" s="883">
        <v>43.055757722213201</v>
      </c>
      <c r="Z66" s="883">
        <v>42.843296102966001</v>
      </c>
      <c r="AA66" s="883">
        <v>43.326340723188302</v>
      </c>
      <c r="AB66" s="883">
        <v>41.907652878071801</v>
      </c>
      <c r="AC66" s="883">
        <v>43.786275923485903</v>
      </c>
      <c r="AD66" s="883">
        <v>45.7887280020649</v>
      </c>
      <c r="AE66" s="883">
        <v>50.253742477433001</v>
      </c>
      <c r="AF66" s="871">
        <v>48.6368721485074</v>
      </c>
      <c r="AG66" s="884">
        <v>-3.2174127720968303E-2</v>
      </c>
      <c r="AH66" s="884">
        <v>2.37482598570657E-2</v>
      </c>
      <c r="AI66" s="884">
        <v>4.8778260864059703E-2</v>
      </c>
    </row>
    <row r="67" spans="1:35" s="873" customFormat="1" ht="12" customHeight="1">
      <c r="A67" s="792"/>
      <c r="B67" s="868"/>
      <c r="C67" s="868"/>
      <c r="D67" s="868"/>
      <c r="E67" s="868"/>
      <c r="F67" s="868"/>
      <c r="G67" s="868"/>
      <c r="H67" s="868"/>
      <c r="I67" s="868"/>
      <c r="J67" s="868"/>
      <c r="K67" s="868"/>
      <c r="L67" s="868"/>
      <c r="M67" s="868"/>
      <c r="N67" s="868"/>
      <c r="O67" s="868"/>
      <c r="P67" s="868"/>
      <c r="Q67" s="868"/>
      <c r="R67" s="868"/>
      <c r="S67" s="868"/>
      <c r="T67" s="868"/>
      <c r="U67" s="868"/>
      <c r="V67" s="868"/>
      <c r="W67" s="868"/>
      <c r="X67" s="868"/>
      <c r="Y67" s="868"/>
      <c r="Z67" s="868"/>
      <c r="AA67" s="868"/>
      <c r="AB67" s="868"/>
      <c r="AC67" s="868"/>
      <c r="AD67" s="868"/>
      <c r="AE67" s="868"/>
      <c r="AF67" s="869"/>
      <c r="AG67" s="874"/>
      <c r="AH67" s="874"/>
      <c r="AI67" s="874"/>
    </row>
    <row r="68" spans="1:35" s="873" customFormat="1" ht="12" customHeight="1">
      <c r="A68" s="885" t="s">
        <v>940</v>
      </c>
      <c r="B68" s="868"/>
      <c r="C68" s="868"/>
      <c r="D68" s="868"/>
      <c r="E68" s="868"/>
      <c r="F68" s="868"/>
      <c r="G68" s="868"/>
      <c r="H68" s="868"/>
      <c r="I68" s="868"/>
      <c r="J68" s="868"/>
      <c r="K68" s="868"/>
      <c r="L68" s="868"/>
      <c r="M68" s="868"/>
      <c r="N68" s="868"/>
      <c r="O68" s="868"/>
      <c r="P68" s="868"/>
      <c r="Q68" s="868"/>
      <c r="R68" s="868"/>
      <c r="S68" s="868"/>
      <c r="T68" s="868"/>
      <c r="U68" s="868"/>
      <c r="V68" s="868"/>
      <c r="W68" s="868"/>
      <c r="X68" s="868"/>
      <c r="Y68" s="868"/>
      <c r="Z68" s="868"/>
      <c r="AA68" s="868"/>
      <c r="AB68" s="868"/>
      <c r="AC68" s="868"/>
      <c r="AD68" s="868"/>
      <c r="AE68" s="868"/>
      <c r="AF68" s="869"/>
      <c r="AG68" s="874"/>
      <c r="AH68" s="874"/>
      <c r="AI68" s="874"/>
    </row>
    <row r="69" spans="1:35" s="873" customFormat="1" ht="12" customHeight="1">
      <c r="A69" s="886" t="s">
        <v>92</v>
      </c>
      <c r="B69" s="868">
        <v>0</v>
      </c>
      <c r="C69" s="868">
        <v>0</v>
      </c>
      <c r="D69" s="868">
        <v>0</v>
      </c>
      <c r="E69" s="868">
        <v>0</v>
      </c>
      <c r="F69" s="868">
        <v>0</v>
      </c>
      <c r="G69" s="868">
        <v>0</v>
      </c>
      <c r="H69" s="868">
        <v>0</v>
      </c>
      <c r="I69" s="868">
        <v>0</v>
      </c>
      <c r="J69" s="868">
        <v>0</v>
      </c>
      <c r="K69" s="868">
        <v>0</v>
      </c>
      <c r="L69" s="868">
        <v>0</v>
      </c>
      <c r="M69" s="868">
        <v>0.57283004062743204</v>
      </c>
      <c r="N69" s="868">
        <v>0.91271400917828105</v>
      </c>
      <c r="O69" s="868">
        <v>0.75366849044960404</v>
      </c>
      <c r="P69" s="868">
        <v>1.4932760338956299</v>
      </c>
      <c r="Q69" s="868">
        <v>5.0670544689892001</v>
      </c>
      <c r="R69" s="868">
        <v>14.5564267689498</v>
      </c>
      <c r="S69" s="868">
        <v>19.7324833825901</v>
      </c>
      <c r="T69" s="868">
        <v>16.8883305988711</v>
      </c>
      <c r="U69" s="868">
        <v>17.954200355797099</v>
      </c>
      <c r="V69" s="868">
        <v>14.508911571697301</v>
      </c>
      <c r="W69" s="868">
        <v>49.437216152579303</v>
      </c>
      <c r="X69" s="868">
        <v>50.018469665802002</v>
      </c>
      <c r="Y69" s="868">
        <v>79.711362761332197</v>
      </c>
      <c r="Z69" s="868">
        <v>79.042879068521103</v>
      </c>
      <c r="AA69" s="868">
        <v>83.355435598871495</v>
      </c>
      <c r="AB69" s="868">
        <v>116.023141571038</v>
      </c>
      <c r="AC69" s="868">
        <v>110.753826759061</v>
      </c>
      <c r="AD69" s="868">
        <v>106.202895254221</v>
      </c>
      <c r="AE69" s="868">
        <v>101.13391243534601</v>
      </c>
      <c r="AF69" s="869">
        <v>103.69006217716</v>
      </c>
      <c r="AG69" s="874">
        <v>2.5274902159532198E-2</v>
      </c>
      <c r="AH69" s="874">
        <v>0.18870222092651201</v>
      </c>
      <c r="AI69" s="874">
        <v>0.15199955069073301</v>
      </c>
    </row>
    <row r="70" spans="1:35" s="873" customFormat="1" ht="13" customHeight="1">
      <c r="A70" s="886" t="s">
        <v>928</v>
      </c>
      <c r="B70" s="868">
        <v>0</v>
      </c>
      <c r="C70" s="868">
        <v>0</v>
      </c>
      <c r="D70" s="868">
        <v>0</v>
      </c>
      <c r="E70" s="868">
        <v>0</v>
      </c>
      <c r="F70" s="868">
        <v>0</v>
      </c>
      <c r="G70" s="868">
        <v>0</v>
      </c>
      <c r="H70" s="868">
        <v>0</v>
      </c>
      <c r="I70" s="868">
        <v>0</v>
      </c>
      <c r="J70" s="868">
        <v>0</v>
      </c>
      <c r="K70" s="868">
        <v>0</v>
      </c>
      <c r="L70" s="868">
        <v>0</v>
      </c>
      <c r="M70" s="868">
        <v>0</v>
      </c>
      <c r="N70" s="868">
        <v>0</v>
      </c>
      <c r="O70" s="868">
        <v>0</v>
      </c>
      <c r="P70" s="868">
        <v>0</v>
      </c>
      <c r="Q70" s="868">
        <v>0</v>
      </c>
      <c r="R70" s="868">
        <v>0.69272982236234004</v>
      </c>
      <c r="S70" s="868">
        <v>1.39401186475384</v>
      </c>
      <c r="T70" s="868">
        <v>1.65913068565795</v>
      </c>
      <c r="U70" s="868">
        <v>0.92245357023174102</v>
      </c>
      <c r="V70" s="868">
        <v>3.3306740634662302</v>
      </c>
      <c r="W70" s="868">
        <v>6.5581869728306597</v>
      </c>
      <c r="X70" s="868">
        <v>9.2109359620270403</v>
      </c>
      <c r="Y70" s="868">
        <v>8.0614080675329998</v>
      </c>
      <c r="Z70" s="868">
        <v>8.3708973395594501</v>
      </c>
      <c r="AA70" s="868">
        <v>6.6613463373398796</v>
      </c>
      <c r="AB70" s="868">
        <v>5.6143401507283901</v>
      </c>
      <c r="AC70" s="868">
        <v>9.3877823382422694</v>
      </c>
      <c r="AD70" s="868">
        <v>9.5351572572099705</v>
      </c>
      <c r="AE70" s="868">
        <v>10.9154707482614</v>
      </c>
      <c r="AF70" s="869">
        <v>9.0398372011745192</v>
      </c>
      <c r="AG70" s="874">
        <v>-0.17183258425988099</v>
      </c>
      <c r="AH70" s="874">
        <v>0.28029425116385298</v>
      </c>
      <c r="AI70" s="874">
        <v>1.3251522508958001E-2</v>
      </c>
    </row>
    <row r="71" spans="1:35" s="873" customFormat="1" ht="13" customHeight="1">
      <c r="A71" s="886" t="s">
        <v>259</v>
      </c>
      <c r="B71" s="868">
        <v>0</v>
      </c>
      <c r="C71" s="868">
        <v>0</v>
      </c>
      <c r="D71" s="868">
        <v>0</v>
      </c>
      <c r="E71" s="868">
        <v>0</v>
      </c>
      <c r="F71" s="868">
        <v>0</v>
      </c>
      <c r="G71" s="868">
        <v>0</v>
      </c>
      <c r="H71" s="868">
        <v>0</v>
      </c>
      <c r="I71" s="868">
        <v>0</v>
      </c>
      <c r="J71" s="868">
        <v>0</v>
      </c>
      <c r="K71" s="868">
        <v>0</v>
      </c>
      <c r="L71" s="868">
        <v>0</v>
      </c>
      <c r="M71" s="868">
        <v>0</v>
      </c>
      <c r="N71" s="868">
        <v>0</v>
      </c>
      <c r="O71" s="868">
        <v>0</v>
      </c>
      <c r="P71" s="868">
        <v>0</v>
      </c>
      <c r="Q71" s="868">
        <v>1.47374918967697E-2</v>
      </c>
      <c r="R71" s="868">
        <v>1.01688694087711</v>
      </c>
      <c r="S71" s="868">
        <v>5.9539467262949399</v>
      </c>
      <c r="T71" s="868">
        <v>16.5343787161504</v>
      </c>
      <c r="U71" s="868">
        <v>23.064174818444499</v>
      </c>
      <c r="V71" s="868">
        <v>35.325768076556898</v>
      </c>
      <c r="W71" s="868">
        <v>37.893039164974098</v>
      </c>
      <c r="X71" s="868">
        <v>40.470647637564099</v>
      </c>
      <c r="Y71" s="868">
        <v>43.160587206176999</v>
      </c>
      <c r="Z71" s="868">
        <v>49.979138369579701</v>
      </c>
      <c r="AA71" s="868">
        <v>58.166478305370703</v>
      </c>
      <c r="AB71" s="868">
        <v>55.8421069893921</v>
      </c>
      <c r="AC71" s="868">
        <v>63.398361616183401</v>
      </c>
      <c r="AD71" s="868">
        <v>78.631637477852195</v>
      </c>
      <c r="AE71" s="868">
        <v>87.302956647533094</v>
      </c>
      <c r="AF71" s="869">
        <v>94.780834810605498</v>
      </c>
      <c r="AG71" s="874">
        <v>8.5654351813796395E-2</v>
      </c>
      <c r="AH71" s="874">
        <v>0.142376085693287</v>
      </c>
      <c r="AI71" s="874">
        <v>0.13893948950179999</v>
      </c>
    </row>
    <row r="72" spans="1:35" s="873" customFormat="1" ht="13" customHeight="1">
      <c r="A72" s="886" t="s">
        <v>389</v>
      </c>
      <c r="B72" s="868">
        <v>0</v>
      </c>
      <c r="C72" s="868">
        <v>0</v>
      </c>
      <c r="D72" s="868">
        <v>0</v>
      </c>
      <c r="E72" s="868">
        <v>0</v>
      </c>
      <c r="F72" s="868">
        <v>0</v>
      </c>
      <c r="G72" s="868">
        <v>0</v>
      </c>
      <c r="H72" s="868">
        <v>0</v>
      </c>
      <c r="I72" s="868">
        <v>0</v>
      </c>
      <c r="J72" s="868">
        <v>0</v>
      </c>
      <c r="K72" s="868">
        <v>0</v>
      </c>
      <c r="L72" s="868">
        <v>0</v>
      </c>
      <c r="M72" s="868">
        <v>0</v>
      </c>
      <c r="N72" s="868">
        <v>0</v>
      </c>
      <c r="O72" s="868">
        <v>0</v>
      </c>
      <c r="P72" s="868">
        <v>0</v>
      </c>
      <c r="Q72" s="868">
        <v>0</v>
      </c>
      <c r="R72" s="868">
        <v>1.3116249888189799</v>
      </c>
      <c r="S72" s="868">
        <v>1.3116249888189799</v>
      </c>
      <c r="T72" s="868">
        <v>3.4863662591836699</v>
      </c>
      <c r="U72" s="868">
        <v>5.1598603825608604</v>
      </c>
      <c r="V72" s="868">
        <v>18.174967466117799</v>
      </c>
      <c r="W72" s="868">
        <v>23.925995130390401</v>
      </c>
      <c r="X72" s="868">
        <v>27.952649622408899</v>
      </c>
      <c r="Y72" s="868">
        <v>28.040713308612201</v>
      </c>
      <c r="Z72" s="868">
        <v>29.874518261881502</v>
      </c>
      <c r="AA72" s="868">
        <v>31.094025038827599</v>
      </c>
      <c r="AB72" s="868">
        <v>31.3022585577108</v>
      </c>
      <c r="AC72" s="868">
        <v>34.770752030534197</v>
      </c>
      <c r="AD72" s="868">
        <v>33.802679518614802</v>
      </c>
      <c r="AE72" s="868">
        <v>35.068385486211703</v>
      </c>
      <c r="AF72" s="869">
        <v>22.345018831979001</v>
      </c>
      <c r="AG72" s="874">
        <v>-0.36281586613775701</v>
      </c>
      <c r="AH72" s="874">
        <v>0.21123324398478399</v>
      </c>
      <c r="AI72" s="874">
        <v>3.2755625286768397E-2</v>
      </c>
    </row>
    <row r="73" spans="1:35" s="873" customFormat="1" ht="13" customHeight="1">
      <c r="A73" s="886" t="s">
        <v>517</v>
      </c>
      <c r="B73" s="868">
        <v>0.118915040139992</v>
      </c>
      <c r="C73" s="868">
        <v>0.131988941413403</v>
      </c>
      <c r="D73" s="868">
        <v>0.27627155281122601</v>
      </c>
      <c r="E73" s="868">
        <v>0.44569065580071798</v>
      </c>
      <c r="F73" s="868">
        <v>2.0086354854825701</v>
      </c>
      <c r="G73" s="868">
        <v>3.4336857406852701</v>
      </c>
      <c r="H73" s="868">
        <v>4.98274161591163</v>
      </c>
      <c r="I73" s="868">
        <v>6.7962560554304501</v>
      </c>
      <c r="J73" s="868">
        <v>6.0900802179142097</v>
      </c>
      <c r="K73" s="868">
        <v>7.0773413432653598</v>
      </c>
      <c r="L73" s="868">
        <v>11.671670844231199</v>
      </c>
      <c r="M73" s="868">
        <v>13.8369957083414</v>
      </c>
      <c r="N73" s="868">
        <v>17.175461056968501</v>
      </c>
      <c r="O73" s="868">
        <v>21.475763655282702</v>
      </c>
      <c r="P73" s="868">
        <v>29.437544417672999</v>
      </c>
      <c r="Q73" s="868">
        <v>46.444756329004903</v>
      </c>
      <c r="R73" s="868">
        <v>72.950272763194704</v>
      </c>
      <c r="S73" s="868">
        <v>102.75311487747</v>
      </c>
      <c r="T73" s="868">
        <v>135.55291704063299</v>
      </c>
      <c r="U73" s="868">
        <v>159.75439543671899</v>
      </c>
      <c r="V73" s="868">
        <v>187.24710215612799</v>
      </c>
      <c r="W73" s="868">
        <v>200.196217200116</v>
      </c>
      <c r="X73" s="868">
        <v>220.55408254543599</v>
      </c>
      <c r="Y73" s="868">
        <v>200.92419098702101</v>
      </c>
      <c r="Z73" s="868">
        <v>216.71157059916899</v>
      </c>
      <c r="AA73" s="868">
        <v>218.627624975678</v>
      </c>
      <c r="AB73" s="868">
        <v>224.27649280312801</v>
      </c>
      <c r="AC73" s="868">
        <v>243.980013036434</v>
      </c>
      <c r="AD73" s="868">
        <v>266.93862362857499</v>
      </c>
      <c r="AE73" s="868">
        <v>274.19571856474403</v>
      </c>
      <c r="AF73" s="869">
        <v>281.25044956793499</v>
      </c>
      <c r="AG73" s="874">
        <v>2.5728815315271499E-2</v>
      </c>
      <c r="AH73" s="874">
        <v>5.55061918255213E-2</v>
      </c>
      <c r="AI73" s="874">
        <v>0.41228581667596997</v>
      </c>
    </row>
    <row r="74" spans="1:35" s="873" customFormat="1" ht="13" customHeight="1">
      <c r="A74" s="886" t="s">
        <v>520</v>
      </c>
      <c r="B74" s="868">
        <v>0</v>
      </c>
      <c r="C74" s="868">
        <v>0</v>
      </c>
      <c r="D74" s="868">
        <v>0</v>
      </c>
      <c r="E74" s="868">
        <v>0</v>
      </c>
      <c r="F74" s="868">
        <v>0</v>
      </c>
      <c r="G74" s="868">
        <v>0</v>
      </c>
      <c r="H74" s="868">
        <v>0</v>
      </c>
      <c r="I74" s="868">
        <v>0</v>
      </c>
      <c r="J74" s="868">
        <v>0</v>
      </c>
      <c r="K74" s="868">
        <v>0</v>
      </c>
      <c r="L74" s="868">
        <v>0</v>
      </c>
      <c r="M74" s="868">
        <v>0</v>
      </c>
      <c r="N74" s="868">
        <v>0</v>
      </c>
      <c r="O74" s="868">
        <v>0</v>
      </c>
      <c r="P74" s="868">
        <v>0</v>
      </c>
      <c r="Q74" s="868">
        <v>0</v>
      </c>
      <c r="R74" s="868">
        <v>0</v>
      </c>
      <c r="S74" s="868">
        <v>0</v>
      </c>
      <c r="T74" s="868">
        <v>0.13216217618840301</v>
      </c>
      <c r="U74" s="868">
        <v>0.38100725998423801</v>
      </c>
      <c r="V74" s="868">
        <v>0.62949025562613303</v>
      </c>
      <c r="W74" s="868">
        <v>0.513531524326582</v>
      </c>
      <c r="X74" s="868">
        <v>0.54516897677716203</v>
      </c>
      <c r="Y74" s="868">
        <v>0.43070385911261699</v>
      </c>
      <c r="Z74" s="868">
        <v>0.45927828128534798</v>
      </c>
      <c r="AA74" s="868">
        <v>0.36145915630006997</v>
      </c>
      <c r="AB74" s="868">
        <v>0.54240512898615001</v>
      </c>
      <c r="AC74" s="868">
        <v>0.75933890718768904</v>
      </c>
      <c r="AD74" s="868">
        <v>0.87667719707204295</v>
      </c>
      <c r="AE74" s="868">
        <v>1.12014166454715</v>
      </c>
      <c r="AF74" s="869">
        <v>1.30561188787869</v>
      </c>
      <c r="AG74" s="874">
        <v>0.16557747042336701</v>
      </c>
      <c r="AH74" s="874">
        <v>0.11386862230014801</v>
      </c>
      <c r="AI74" s="874">
        <v>1.91390009965442E-3</v>
      </c>
    </row>
    <row r="75" spans="1:35" s="873" customFormat="1" ht="13" customHeight="1">
      <c r="A75" s="886" t="s">
        <v>522</v>
      </c>
      <c r="B75" s="868">
        <v>0</v>
      </c>
      <c r="C75" s="868">
        <v>0</v>
      </c>
      <c r="D75" s="868">
        <v>0</v>
      </c>
      <c r="E75" s="868">
        <v>0</v>
      </c>
      <c r="F75" s="868">
        <v>0</v>
      </c>
      <c r="G75" s="868">
        <v>0</v>
      </c>
      <c r="H75" s="868">
        <v>0</v>
      </c>
      <c r="I75" s="868">
        <v>0</v>
      </c>
      <c r="J75" s="868">
        <v>0</v>
      </c>
      <c r="K75" s="868">
        <v>0</v>
      </c>
      <c r="L75" s="868">
        <v>0</v>
      </c>
      <c r="M75" s="868">
        <v>0</v>
      </c>
      <c r="N75" s="868">
        <v>0</v>
      </c>
      <c r="O75" s="868">
        <v>0</v>
      </c>
      <c r="P75" s="868">
        <v>0</v>
      </c>
      <c r="Q75" s="868">
        <v>0</v>
      </c>
      <c r="R75" s="868">
        <v>0</v>
      </c>
      <c r="S75" s="868">
        <v>0</v>
      </c>
      <c r="T75" s="868">
        <v>0</v>
      </c>
      <c r="U75" s="868">
        <v>0</v>
      </c>
      <c r="V75" s="868">
        <v>0</v>
      </c>
      <c r="W75" s="868">
        <v>0</v>
      </c>
      <c r="X75" s="868">
        <v>0</v>
      </c>
      <c r="Y75" s="868">
        <v>0</v>
      </c>
      <c r="Z75" s="868">
        <v>0</v>
      </c>
      <c r="AA75" s="868">
        <v>0</v>
      </c>
      <c r="AB75" s="868">
        <v>0</v>
      </c>
      <c r="AC75" s="868">
        <v>0</v>
      </c>
      <c r="AD75" s="868">
        <v>0</v>
      </c>
      <c r="AE75" s="868">
        <v>0</v>
      </c>
      <c r="AF75" s="869">
        <v>0</v>
      </c>
      <c r="AG75" s="874">
        <v>0</v>
      </c>
      <c r="AH75" s="874">
        <v>0</v>
      </c>
      <c r="AI75" s="874">
        <v>0</v>
      </c>
    </row>
    <row r="76" spans="1:35" s="873" customFormat="1" ht="13" customHeight="1">
      <c r="A76" s="886" t="s">
        <v>523</v>
      </c>
      <c r="B76" s="868">
        <v>0</v>
      </c>
      <c r="C76" s="868">
        <v>0</v>
      </c>
      <c r="D76" s="868">
        <v>0</v>
      </c>
      <c r="E76" s="868">
        <v>0</v>
      </c>
      <c r="F76" s="868">
        <v>0</v>
      </c>
      <c r="G76" s="868">
        <v>0</v>
      </c>
      <c r="H76" s="868">
        <v>0</v>
      </c>
      <c r="I76" s="868">
        <v>0</v>
      </c>
      <c r="J76" s="868">
        <v>0</v>
      </c>
      <c r="K76" s="868">
        <v>0</v>
      </c>
      <c r="L76" s="868">
        <v>0</v>
      </c>
      <c r="M76" s="868">
        <v>0</v>
      </c>
      <c r="N76" s="868">
        <v>0</v>
      </c>
      <c r="O76" s="868">
        <v>0</v>
      </c>
      <c r="P76" s="868">
        <v>0</v>
      </c>
      <c r="Q76" s="868">
        <v>0</v>
      </c>
      <c r="R76" s="868">
        <v>0</v>
      </c>
      <c r="S76" s="868">
        <v>0</v>
      </c>
      <c r="T76" s="868">
        <v>0</v>
      </c>
      <c r="U76" s="868">
        <v>0</v>
      </c>
      <c r="V76" s="868">
        <v>0</v>
      </c>
      <c r="W76" s="868">
        <v>0</v>
      </c>
      <c r="X76" s="868">
        <v>0</v>
      </c>
      <c r="Y76" s="868">
        <v>0</v>
      </c>
      <c r="Z76" s="868">
        <v>0</v>
      </c>
      <c r="AA76" s="868">
        <v>0</v>
      </c>
      <c r="AB76" s="868">
        <v>0</v>
      </c>
      <c r="AC76" s="868">
        <v>0</v>
      </c>
      <c r="AD76" s="868">
        <v>0</v>
      </c>
      <c r="AE76" s="868">
        <v>0</v>
      </c>
      <c r="AF76" s="869">
        <v>0</v>
      </c>
      <c r="AG76" s="874">
        <v>0</v>
      </c>
      <c r="AH76" s="874">
        <v>0</v>
      </c>
      <c r="AI76" s="874">
        <v>0</v>
      </c>
    </row>
    <row r="77" spans="1:35" s="873" customFormat="1" ht="13" customHeight="1">
      <c r="A77" s="886" t="s">
        <v>524</v>
      </c>
      <c r="B77" s="868">
        <v>0</v>
      </c>
      <c r="C77" s="868">
        <v>0</v>
      </c>
      <c r="D77" s="868">
        <v>0</v>
      </c>
      <c r="E77" s="868">
        <v>0</v>
      </c>
      <c r="F77" s="868">
        <v>0</v>
      </c>
      <c r="G77" s="868">
        <v>0</v>
      </c>
      <c r="H77" s="868">
        <v>0</v>
      </c>
      <c r="I77" s="868">
        <v>0</v>
      </c>
      <c r="J77" s="868">
        <v>0</v>
      </c>
      <c r="K77" s="868">
        <v>0</v>
      </c>
      <c r="L77" s="868">
        <v>0</v>
      </c>
      <c r="M77" s="868">
        <v>0</v>
      </c>
      <c r="N77" s="868">
        <v>6.8013525103591904E-2</v>
      </c>
      <c r="O77" s="868">
        <v>0.53214135740855895</v>
      </c>
      <c r="P77" s="868">
        <v>0.66795268302504995</v>
      </c>
      <c r="Q77" s="868">
        <v>3.78906366987054</v>
      </c>
      <c r="R77" s="868">
        <v>7.8723482149942896</v>
      </c>
      <c r="S77" s="868">
        <v>12.133366220450201</v>
      </c>
      <c r="T77" s="868">
        <v>21.639972354590601</v>
      </c>
      <c r="U77" s="868">
        <v>28.866263936626599</v>
      </c>
      <c r="V77" s="868">
        <v>34.393114174481099</v>
      </c>
      <c r="W77" s="868">
        <v>39.677737302740297</v>
      </c>
      <c r="X77" s="868">
        <v>53.558782896237197</v>
      </c>
      <c r="Y77" s="868">
        <v>75.441276962931695</v>
      </c>
      <c r="Z77" s="868">
        <v>97.268798800686397</v>
      </c>
      <c r="AA77" s="868">
        <v>65.558306930713698</v>
      </c>
      <c r="AB77" s="868">
        <v>96.651082088439907</v>
      </c>
      <c r="AC77" s="868">
        <v>93.398050712131706</v>
      </c>
      <c r="AD77" s="868">
        <v>125.669499873722</v>
      </c>
      <c r="AE77" s="868">
        <v>168.717323865281</v>
      </c>
      <c r="AF77" s="869">
        <v>169.76166370764801</v>
      </c>
      <c r="AG77" s="874">
        <v>6.1898791329877403E-3</v>
      </c>
      <c r="AH77" s="874">
        <v>0.19310017660706</v>
      </c>
      <c r="AI77" s="874">
        <v>0.24885409523611601</v>
      </c>
    </row>
    <row r="78" spans="1:35" s="873" customFormat="1" ht="13" customHeight="1">
      <c r="A78" s="886"/>
      <c r="B78" s="883"/>
      <c r="C78" s="883"/>
      <c r="D78" s="883"/>
      <c r="E78" s="883"/>
      <c r="F78" s="883"/>
      <c r="G78" s="883"/>
      <c r="H78" s="883"/>
      <c r="I78" s="883"/>
      <c r="J78" s="883"/>
      <c r="K78" s="883"/>
      <c r="L78" s="883"/>
      <c r="M78" s="883"/>
      <c r="N78" s="883"/>
      <c r="O78" s="883"/>
      <c r="P78" s="883"/>
      <c r="Q78" s="883"/>
      <c r="R78" s="883"/>
      <c r="S78" s="883"/>
      <c r="T78" s="883"/>
      <c r="U78" s="883"/>
      <c r="V78" s="883"/>
      <c r="W78" s="883"/>
      <c r="X78" s="883"/>
      <c r="Y78" s="883"/>
      <c r="Z78" s="883"/>
      <c r="AA78" s="883"/>
      <c r="AB78" s="883"/>
      <c r="AC78" s="883"/>
      <c r="AD78" s="883"/>
      <c r="AE78" s="883"/>
      <c r="AF78" s="871"/>
      <c r="AG78" s="874"/>
      <c r="AH78" s="874"/>
      <c r="AI78" s="874"/>
    </row>
    <row r="79" spans="1:35" s="873" customFormat="1" ht="13" customHeight="1">
      <c r="A79" s="799" t="s">
        <v>353</v>
      </c>
      <c r="B79" s="876">
        <v>0.118915040139992</v>
      </c>
      <c r="C79" s="876">
        <v>0.131988941413403</v>
      </c>
      <c r="D79" s="876">
        <v>0.27627155281122601</v>
      </c>
      <c r="E79" s="876">
        <v>0.44569065580071798</v>
      </c>
      <c r="F79" s="876">
        <v>2.0086354854825701</v>
      </c>
      <c r="G79" s="876">
        <v>3.4336857406852701</v>
      </c>
      <c r="H79" s="876">
        <v>4.98274161591163</v>
      </c>
      <c r="I79" s="876">
        <v>6.7962560554304501</v>
      </c>
      <c r="J79" s="876">
        <v>6.0900802179142097</v>
      </c>
      <c r="K79" s="876">
        <v>7.0773413432653598</v>
      </c>
      <c r="L79" s="876">
        <v>11.671670844231199</v>
      </c>
      <c r="M79" s="876">
        <v>14.4098257489688</v>
      </c>
      <c r="N79" s="876">
        <v>18.156188591250402</v>
      </c>
      <c r="O79" s="876">
        <v>22.761573503140799</v>
      </c>
      <c r="P79" s="876">
        <v>31.598773134593699</v>
      </c>
      <c r="Q79" s="876">
        <v>55.315611959761398</v>
      </c>
      <c r="R79" s="876">
        <v>98.4002894991971</v>
      </c>
      <c r="S79" s="876">
        <v>143.278548060378</v>
      </c>
      <c r="T79" s="876">
        <v>195.89325783127501</v>
      </c>
      <c r="U79" s="876">
        <v>236.10235576036399</v>
      </c>
      <c r="V79" s="876">
        <v>293.610027764074</v>
      </c>
      <c r="W79" s="876">
        <v>358.20192344795697</v>
      </c>
      <c r="X79" s="876">
        <v>402.31073730625201</v>
      </c>
      <c r="Y79" s="876">
        <v>435.77024315272001</v>
      </c>
      <c r="Z79" s="876">
        <v>481.707080720683</v>
      </c>
      <c r="AA79" s="876">
        <v>463.82467634310098</v>
      </c>
      <c r="AB79" s="876">
        <v>530.251827289424</v>
      </c>
      <c r="AC79" s="876">
        <v>556.44812539977397</v>
      </c>
      <c r="AD79" s="876">
        <v>621.65717020726697</v>
      </c>
      <c r="AE79" s="876">
        <v>678.453909411925</v>
      </c>
      <c r="AF79" s="876">
        <v>682.173478184381</v>
      </c>
      <c r="AG79" s="887">
        <v>5.4824192489069104E-3</v>
      </c>
      <c r="AH79" s="887">
        <v>0.11132735086328401</v>
      </c>
      <c r="AI79" s="887">
        <v>1</v>
      </c>
    </row>
    <row r="80" spans="1:35" s="873" customFormat="1" ht="12" customHeight="1">
      <c r="A80" s="782" t="s">
        <v>354</v>
      </c>
      <c r="B80" s="868">
        <v>0.118915040139992</v>
      </c>
      <c r="C80" s="868">
        <v>0.131988941413403</v>
      </c>
      <c r="D80" s="868">
        <v>0.27627155281122601</v>
      </c>
      <c r="E80" s="868">
        <v>0.44569065580071798</v>
      </c>
      <c r="F80" s="868">
        <v>2.0086354854825701</v>
      </c>
      <c r="G80" s="868">
        <v>3.4336857406852701</v>
      </c>
      <c r="H80" s="868">
        <v>4.9827416159116202</v>
      </c>
      <c r="I80" s="868">
        <v>6.7962560554304501</v>
      </c>
      <c r="J80" s="868">
        <v>6.0900802179142097</v>
      </c>
      <c r="K80" s="868">
        <v>7.0773413432653598</v>
      </c>
      <c r="L80" s="868">
        <v>11.671670844231199</v>
      </c>
      <c r="M80" s="868">
        <v>14.4098257489688</v>
      </c>
      <c r="N80" s="868">
        <v>18.0881750661468</v>
      </c>
      <c r="O80" s="868">
        <v>22.2294321457323</v>
      </c>
      <c r="P80" s="868">
        <v>31.0336363737295</v>
      </c>
      <c r="Q80" s="868">
        <v>51.762994065065399</v>
      </c>
      <c r="R80" s="868">
        <v>89.510224591607198</v>
      </c>
      <c r="S80" s="868">
        <v>125.639844739826</v>
      </c>
      <c r="T80" s="868">
        <v>157.795681262861</v>
      </c>
      <c r="U80" s="868">
        <v>183.33378657203201</v>
      </c>
      <c r="V80" s="868">
        <v>217.61021090017999</v>
      </c>
      <c r="W80" s="868">
        <v>268.682364211856</v>
      </c>
      <c r="X80" s="868">
        <v>292.05263766708799</v>
      </c>
      <c r="Y80" s="868">
        <v>304.39983079141399</v>
      </c>
      <c r="Z80" s="868">
        <v>319.102594956639</v>
      </c>
      <c r="AA80" s="868">
        <v>322.235854702084</v>
      </c>
      <c r="AB80" s="868">
        <v>357.59719832647698</v>
      </c>
      <c r="AC80" s="868">
        <v>375.95075737661699</v>
      </c>
      <c r="AD80" s="868">
        <v>398.52472762125501</v>
      </c>
      <c r="AE80" s="868">
        <v>400.72323715094302</v>
      </c>
      <c r="AF80" s="869">
        <v>406.14200564324801</v>
      </c>
      <c r="AG80" s="874">
        <v>1.35224713466362E-2</v>
      </c>
      <c r="AH80" s="874">
        <v>8.1334854741865303E-2</v>
      </c>
      <c r="AI80" s="874">
        <v>0.59536469627081301</v>
      </c>
    </row>
    <row r="81" spans="1:35" s="873" customFormat="1" ht="12" customHeight="1">
      <c r="A81" s="792" t="s">
        <v>924</v>
      </c>
      <c r="B81" s="868">
        <v>0</v>
      </c>
      <c r="C81" s="868">
        <v>0</v>
      </c>
      <c r="D81" s="868">
        <v>0</v>
      </c>
      <c r="E81" s="868">
        <v>0</v>
      </c>
      <c r="F81" s="868">
        <v>0</v>
      </c>
      <c r="G81" s="868">
        <v>0</v>
      </c>
      <c r="H81" s="868">
        <v>0</v>
      </c>
      <c r="I81" s="868">
        <v>0</v>
      </c>
      <c r="J81" s="868">
        <v>0</v>
      </c>
      <c r="K81" s="868">
        <v>0</v>
      </c>
      <c r="L81" s="868">
        <v>0</v>
      </c>
      <c r="M81" s="868">
        <v>0</v>
      </c>
      <c r="N81" s="868">
        <v>6.8013525103591904E-2</v>
      </c>
      <c r="O81" s="868">
        <v>0.53214135740855895</v>
      </c>
      <c r="P81" s="868">
        <v>0.56513676086421205</v>
      </c>
      <c r="Q81" s="868">
        <v>3.5526178946960201</v>
      </c>
      <c r="R81" s="868">
        <v>8.8900649075899292</v>
      </c>
      <c r="S81" s="868">
        <v>17.638703320552299</v>
      </c>
      <c r="T81" s="868">
        <v>38.097576568413899</v>
      </c>
      <c r="U81" s="868">
        <v>52.768569188332499</v>
      </c>
      <c r="V81" s="868">
        <v>75.999816863893798</v>
      </c>
      <c r="W81" s="868">
        <v>89.519559236101301</v>
      </c>
      <c r="X81" s="868">
        <v>110.258099639164</v>
      </c>
      <c r="Y81" s="868">
        <v>131.37041236130599</v>
      </c>
      <c r="Z81" s="868">
        <v>162.604485764044</v>
      </c>
      <c r="AA81" s="868">
        <v>141.58882164101701</v>
      </c>
      <c r="AB81" s="868">
        <v>172.65462896294699</v>
      </c>
      <c r="AC81" s="868">
        <v>180.497368023158</v>
      </c>
      <c r="AD81" s="868">
        <v>223.13244258601199</v>
      </c>
      <c r="AE81" s="868">
        <v>277.73067226098198</v>
      </c>
      <c r="AF81" s="869">
        <v>276.03147254113298</v>
      </c>
      <c r="AG81" s="874">
        <v>-6.1181565075824097E-3</v>
      </c>
      <c r="AH81" s="874">
        <v>0.18066000765644499</v>
      </c>
      <c r="AI81" s="874">
        <v>0.40463530372918799</v>
      </c>
    </row>
    <row r="82" spans="1:35" s="873" customFormat="1" ht="12" customHeight="1">
      <c r="A82" s="800" t="s">
        <v>925</v>
      </c>
      <c r="B82" s="883">
        <v>0.118915040139992</v>
      </c>
      <c r="C82" s="883">
        <v>0.131988941413403</v>
      </c>
      <c r="D82" s="883">
        <v>0.27627155281122601</v>
      </c>
      <c r="E82" s="883">
        <v>0.44569065580071798</v>
      </c>
      <c r="F82" s="883">
        <v>2.0086354854825701</v>
      </c>
      <c r="G82" s="883">
        <v>3.4336857406852701</v>
      </c>
      <c r="H82" s="883">
        <v>4.98274161591163</v>
      </c>
      <c r="I82" s="883">
        <v>6.7962560554304501</v>
      </c>
      <c r="J82" s="883">
        <v>6.0900802179142097</v>
      </c>
      <c r="K82" s="883">
        <v>7.0773413432653598</v>
      </c>
      <c r="L82" s="883">
        <v>11.671670844231199</v>
      </c>
      <c r="M82" s="883">
        <v>13.8369957083414</v>
      </c>
      <c r="N82" s="883">
        <v>17.146306651754202</v>
      </c>
      <c r="O82" s="883">
        <v>21.169642400531998</v>
      </c>
      <c r="P82" s="883">
        <v>29.1613343081628</v>
      </c>
      <c r="Q82" s="883">
        <v>45.9637086429682</v>
      </c>
      <c r="R82" s="883">
        <v>70.118239827963706</v>
      </c>
      <c r="S82" s="883">
        <v>96.976648624899397</v>
      </c>
      <c r="T82" s="883">
        <v>120.932089516932</v>
      </c>
      <c r="U82" s="883">
        <v>142.48983202612001</v>
      </c>
      <c r="V82" s="883">
        <v>169.43558391701899</v>
      </c>
      <c r="W82" s="883">
        <v>184.134923018477</v>
      </c>
      <c r="X82" s="883">
        <v>207.28258449372899</v>
      </c>
      <c r="Y82" s="883">
        <v>180.56734794377999</v>
      </c>
      <c r="Z82" s="883">
        <v>198.15962392791701</v>
      </c>
      <c r="AA82" s="883">
        <v>204.29917020784001</v>
      </c>
      <c r="AB82" s="883">
        <v>205.718573709971</v>
      </c>
      <c r="AC82" s="883">
        <v>221.270610719649</v>
      </c>
      <c r="AD82" s="883">
        <v>238.91306660618201</v>
      </c>
      <c r="AE82" s="883">
        <v>237.15731272169401</v>
      </c>
      <c r="AF82" s="871">
        <v>245.192998296864</v>
      </c>
      <c r="AG82" s="884">
        <v>3.3883355663586898E-2</v>
      </c>
      <c r="AH82" s="884">
        <v>5.2265337502797701E-2</v>
      </c>
      <c r="AI82" s="884">
        <v>0.35942909851823901</v>
      </c>
    </row>
    <row r="83" spans="1:35" s="873" customFormat="1" ht="12" customHeight="1">
      <c r="A83" s="792"/>
      <c r="B83" s="888"/>
      <c r="C83" s="888"/>
      <c r="D83" s="888"/>
      <c r="E83" s="888"/>
      <c r="F83" s="888"/>
      <c r="G83" s="888"/>
      <c r="H83" s="888"/>
      <c r="I83" s="888"/>
      <c r="J83" s="888"/>
      <c r="K83" s="888"/>
      <c r="L83" s="888"/>
      <c r="M83" s="888"/>
      <c r="N83" s="888"/>
      <c r="O83" s="888"/>
      <c r="P83" s="888"/>
      <c r="Q83" s="888"/>
      <c r="R83" s="888"/>
      <c r="S83" s="888"/>
      <c r="T83" s="888"/>
      <c r="U83" s="888"/>
      <c r="V83" s="888"/>
      <c r="W83" s="888"/>
      <c r="X83" s="888"/>
      <c r="Y83" s="888"/>
      <c r="Z83" s="888"/>
      <c r="AA83" s="888"/>
      <c r="AB83" s="888"/>
      <c r="AC83" s="888"/>
      <c r="AD83" s="888"/>
      <c r="AE83" s="888"/>
      <c r="AF83" s="889"/>
      <c r="AG83" s="874"/>
      <c r="AH83" s="874"/>
      <c r="AI83" s="874"/>
    </row>
    <row r="84" spans="1:35" s="873" customFormat="1" ht="12" customHeight="1">
      <c r="A84" s="792" t="s">
        <v>357</v>
      </c>
      <c r="B84" s="888"/>
      <c r="C84" s="888"/>
      <c r="D84" s="888"/>
      <c r="E84" s="888"/>
      <c r="F84" s="888"/>
      <c r="G84" s="888"/>
      <c r="H84" s="888"/>
      <c r="I84" s="888"/>
      <c r="J84" s="888"/>
      <c r="K84" s="888"/>
      <c r="L84" s="888"/>
      <c r="M84" s="888"/>
      <c r="N84" s="888"/>
      <c r="O84" s="888"/>
      <c r="P84" s="888"/>
      <c r="Q84" s="888"/>
      <c r="R84" s="888"/>
      <c r="S84" s="888"/>
      <c r="T84" s="888"/>
      <c r="U84" s="888"/>
      <c r="V84" s="888"/>
      <c r="W84" s="888"/>
      <c r="X84" s="888"/>
      <c r="Y84" s="888"/>
      <c r="Z84" s="888"/>
      <c r="AA84" s="888"/>
      <c r="AB84" s="888"/>
      <c r="AC84" s="888"/>
      <c r="AD84" s="888"/>
      <c r="AE84" s="888"/>
      <c r="AF84" s="889"/>
      <c r="AG84" s="874"/>
      <c r="AH84" s="874"/>
      <c r="AI84" s="874"/>
    </row>
    <row r="85" spans="1:35" s="873" customFormat="1" ht="12" customHeight="1">
      <c r="A85" s="890" t="s">
        <v>941</v>
      </c>
      <c r="B85" s="888"/>
      <c r="C85" s="888"/>
      <c r="D85" s="888"/>
      <c r="E85" s="888"/>
      <c r="F85" s="888"/>
      <c r="G85" s="888"/>
      <c r="H85" s="888"/>
      <c r="I85" s="888"/>
      <c r="J85" s="888"/>
      <c r="K85" s="888"/>
      <c r="L85" s="888"/>
      <c r="M85" s="888"/>
      <c r="N85" s="888"/>
      <c r="O85" s="888"/>
      <c r="P85" s="888"/>
      <c r="Q85" s="888"/>
      <c r="R85" s="888"/>
      <c r="S85" s="888"/>
      <c r="T85" s="888"/>
      <c r="U85" s="888"/>
      <c r="V85" s="888"/>
      <c r="W85" s="888"/>
      <c r="X85" s="888"/>
      <c r="Y85" s="888"/>
      <c r="Z85" s="888"/>
      <c r="AA85" s="888"/>
      <c r="AB85" s="888"/>
      <c r="AC85" s="888"/>
      <c r="AD85" s="888"/>
      <c r="AE85" s="888"/>
      <c r="AF85" s="889"/>
      <c r="AG85" s="874"/>
      <c r="AH85" s="874"/>
      <c r="AI85" s="874"/>
    </row>
    <row r="86" spans="1:35" s="123" customFormat="1" ht="11.5" customHeight="1">
      <c r="A86" s="809" t="s">
        <v>933</v>
      </c>
      <c r="B86" s="891"/>
      <c r="C86" s="892"/>
      <c r="D86" s="892"/>
      <c r="E86" s="892"/>
      <c r="F86" s="892"/>
      <c r="G86" s="892"/>
      <c r="H86" s="892"/>
      <c r="I86" s="892"/>
      <c r="J86" s="892"/>
      <c r="K86" s="892"/>
      <c r="L86" s="893"/>
      <c r="M86" s="378"/>
      <c r="N86" s="378"/>
      <c r="AF86" s="101"/>
    </row>
    <row r="87" spans="1:35" s="123" customFormat="1" ht="12" customHeight="1">
      <c r="A87" s="811" t="s">
        <v>496</v>
      </c>
      <c r="L87" s="894"/>
      <c r="AF87" s="101"/>
    </row>
    <row r="88" spans="1:35" s="123" customFormat="1" ht="12" customHeight="1">
      <c r="A88" s="811" t="s">
        <v>449</v>
      </c>
      <c r="L88" s="894"/>
      <c r="AF88" s="101"/>
    </row>
    <row r="89" spans="1:35" s="123" customFormat="1" ht="12" customHeight="1">
      <c r="A89" s="101" t="s">
        <v>934</v>
      </c>
      <c r="AF89" s="101"/>
    </row>
    <row r="90" spans="1:35" s="123" customFormat="1" ht="12" customHeight="1">
      <c r="AF90" s="101"/>
    </row>
  </sheetData>
  <mergeCells count="1">
    <mergeCell ref="AG2:AH2"/>
  </mergeCells>
  <conditionalFormatting sqref="AG5:AI85">
    <cfRule type="cellIs" dxfId="97" priority="2" operator="greaterThanOrEqual">
      <formula>0</formula>
    </cfRule>
    <cfRule type="cellIs" dxfId="96" priority="3" operator="lessThan">
      <formula>0</formula>
    </cfRule>
  </conditionalFormatting>
  <conditionalFormatting sqref="AG4:AI85">
    <cfRule type="cellIs" dxfId="95" priority="4" operator="lessThanOrEqual">
      <formula>0</formula>
    </cfRule>
    <cfRule type="cellIs" dxfId="94" priority="5" operator="greaterThan">
      <formula>0</formula>
    </cfRule>
  </conditionalFormatting>
  <hyperlinks>
    <hyperlink ref="L1" location="Contents!A1" display="Contents" xr:uid="{00000000-0004-0000-4400-000000000000}"/>
    <hyperlink ref="AK1" location="Contents!A1" display="Contents" xr:uid="{00000000-0004-0000-4400-000001000000}"/>
  </hyperlinks>
  <pageMargins left="0.7" right="0.7" top="0.75" bottom="0.75" header="0.51180555555555496" footer="0.51180555555555496"/>
  <pageSetup paperSize="9" firstPageNumber="0"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MJ90"/>
  <sheetViews>
    <sheetView showGridLines="0" showRowColHeaders="0" zoomScaleNormal="100" workbookViewId="0">
      <pane xSplit="1" ySplit="3" topLeftCell="Q76" activePane="bottomRight" state="frozen"/>
      <selection pane="topRight" activeCell="Q1" sqref="Q1"/>
      <selection pane="bottomLeft" activeCell="A76" sqref="A76"/>
      <selection pane="bottomRight" activeCell="AK1" sqref="AK1"/>
    </sheetView>
  </sheetViews>
  <sheetFormatPr defaultColWidth="9.21875" defaultRowHeight="14.5"/>
  <cols>
    <col min="1" max="1" width="30.44140625" style="99" customWidth="1"/>
    <col min="2" max="28" width="9.77734375" style="99" customWidth="1"/>
    <col min="29" max="31" width="9.33203125" style="99" customWidth="1"/>
    <col min="32" max="32" width="9.33203125" style="858" customWidth="1"/>
    <col min="33" max="34" width="10" style="99" customWidth="1"/>
    <col min="35" max="35" width="10.21875" style="99" customWidth="1"/>
    <col min="36" max="1024" width="9.21875" style="99"/>
  </cols>
  <sheetData>
    <row r="1" spans="1:37" s="859" customFormat="1" ht="12" customHeight="1">
      <c r="A1" s="745" t="s">
        <v>938</v>
      </c>
      <c r="B1" s="746"/>
      <c r="C1" s="746"/>
      <c r="D1" s="747"/>
      <c r="E1" s="746"/>
      <c r="F1" s="746"/>
      <c r="G1" s="748"/>
      <c r="H1" s="748"/>
      <c r="I1" s="748"/>
      <c r="J1" s="748"/>
      <c r="K1" s="748"/>
      <c r="L1" s="749" t="s">
        <v>88</v>
      </c>
      <c r="M1" s="748"/>
      <c r="N1" s="748"/>
      <c r="O1" s="123"/>
      <c r="P1" s="123"/>
      <c r="Q1" s="123"/>
      <c r="R1" s="123"/>
      <c r="S1" s="123"/>
      <c r="T1" s="123"/>
      <c r="U1" s="123"/>
      <c r="V1" s="123"/>
      <c r="W1" s="895"/>
      <c r="X1" s="895"/>
      <c r="Y1" s="895"/>
      <c r="Z1" s="895"/>
      <c r="AA1" s="896"/>
      <c r="AB1" s="896"/>
      <c r="AC1" s="896"/>
      <c r="AD1" s="896"/>
      <c r="AE1" s="896"/>
      <c r="AF1" s="897"/>
      <c r="AG1" s="105"/>
      <c r="AH1" s="105"/>
      <c r="AI1" s="105"/>
      <c r="AK1" s="749" t="s">
        <v>88</v>
      </c>
    </row>
    <row r="2" spans="1:37" s="859" customFormat="1" ht="12" customHeight="1">
      <c r="A2" s="860"/>
      <c r="B2" s="746"/>
      <c r="C2" s="746"/>
      <c r="D2" s="746"/>
      <c r="E2" s="746"/>
      <c r="F2" s="746"/>
      <c r="G2" s="748"/>
      <c r="H2" s="748"/>
      <c r="I2" s="748"/>
      <c r="J2" s="748"/>
      <c r="K2" s="748"/>
      <c r="L2" s="757"/>
      <c r="M2" s="748"/>
      <c r="N2" s="748"/>
      <c r="O2" s="123"/>
      <c r="P2" s="123"/>
      <c r="Q2" s="123"/>
      <c r="R2" s="123"/>
      <c r="S2" s="123"/>
      <c r="T2" s="123"/>
      <c r="U2" s="123"/>
      <c r="V2" s="123"/>
      <c r="W2" s="861"/>
      <c r="X2" s="895"/>
      <c r="Y2" s="895"/>
      <c r="Z2" s="895"/>
      <c r="AA2" s="896"/>
      <c r="AB2" s="896"/>
      <c r="AC2" s="896"/>
      <c r="AD2" s="896"/>
      <c r="AE2" s="896"/>
      <c r="AF2" s="897"/>
      <c r="AG2" s="12" t="s">
        <v>251</v>
      </c>
      <c r="AH2" s="12"/>
      <c r="AI2" s="104" t="s">
        <v>252</v>
      </c>
    </row>
    <row r="3" spans="1:37" s="859" customFormat="1" ht="12" customHeight="1">
      <c r="A3" s="898" t="s">
        <v>935</v>
      </c>
      <c r="B3" s="760">
        <v>1990</v>
      </c>
      <c r="C3" s="760">
        <v>1991</v>
      </c>
      <c r="D3" s="760">
        <v>1992</v>
      </c>
      <c r="E3" s="760">
        <v>1993</v>
      </c>
      <c r="F3" s="760">
        <v>1994</v>
      </c>
      <c r="G3" s="761">
        <v>1995</v>
      </c>
      <c r="H3" s="761">
        <v>1996</v>
      </c>
      <c r="I3" s="761">
        <v>1997</v>
      </c>
      <c r="J3" s="761">
        <v>1998</v>
      </c>
      <c r="K3" s="761">
        <v>1999</v>
      </c>
      <c r="L3" s="761">
        <v>2000</v>
      </c>
      <c r="M3" s="748">
        <v>2001</v>
      </c>
      <c r="N3" s="748">
        <v>2002</v>
      </c>
      <c r="O3" s="748">
        <v>2003</v>
      </c>
      <c r="P3" s="748">
        <v>2004</v>
      </c>
      <c r="Q3" s="748">
        <v>2005</v>
      </c>
      <c r="R3" s="748">
        <v>2006</v>
      </c>
      <c r="S3" s="748">
        <v>2007</v>
      </c>
      <c r="T3" s="748">
        <v>2008</v>
      </c>
      <c r="U3" s="748">
        <v>2009</v>
      </c>
      <c r="V3" s="748">
        <v>2010</v>
      </c>
      <c r="W3" s="105">
        <v>2011</v>
      </c>
      <c r="X3" s="105">
        <v>2012</v>
      </c>
      <c r="Y3" s="861">
        <v>2013</v>
      </c>
      <c r="Z3" s="123">
        <v>2014</v>
      </c>
      <c r="AA3" s="123">
        <v>2015</v>
      </c>
      <c r="AB3" s="123">
        <v>2016</v>
      </c>
      <c r="AC3" s="123">
        <v>2017</v>
      </c>
      <c r="AD3" s="123">
        <v>2018</v>
      </c>
      <c r="AE3" s="123">
        <v>2019</v>
      </c>
      <c r="AF3" s="101">
        <v>2020</v>
      </c>
      <c r="AG3" s="104">
        <v>2020</v>
      </c>
      <c r="AH3" s="104" t="s">
        <v>254</v>
      </c>
      <c r="AI3" s="104">
        <v>2020</v>
      </c>
    </row>
    <row r="4" spans="1:37" s="859" customFormat="1" ht="12" customHeight="1">
      <c r="A4" s="862"/>
      <c r="B4" s="899"/>
      <c r="C4" s="899"/>
      <c r="D4" s="899"/>
      <c r="E4" s="899"/>
      <c r="F4" s="899"/>
      <c r="G4" s="900"/>
      <c r="H4" s="900"/>
      <c r="I4" s="900"/>
      <c r="J4" s="900"/>
      <c r="K4" s="900"/>
      <c r="L4" s="900"/>
      <c r="M4" s="748"/>
      <c r="N4" s="748"/>
      <c r="O4" s="748"/>
      <c r="P4" s="748"/>
      <c r="Q4" s="748"/>
      <c r="R4" s="748"/>
      <c r="S4" s="748"/>
      <c r="T4" s="748"/>
      <c r="U4" s="748"/>
      <c r="V4" s="748"/>
      <c r="W4" s="901"/>
      <c r="X4" s="901"/>
      <c r="Y4" s="901"/>
      <c r="Z4" s="861"/>
      <c r="AA4" s="861"/>
      <c r="AB4" s="861"/>
      <c r="AC4" s="861"/>
      <c r="AD4" s="861"/>
      <c r="AE4" s="861"/>
      <c r="AF4" s="902"/>
      <c r="AG4" s="903"/>
      <c r="AH4" s="903"/>
      <c r="AI4" s="903"/>
    </row>
    <row r="5" spans="1:37" s="123" customFormat="1" ht="12" customHeight="1">
      <c r="A5" s="771" t="s">
        <v>255</v>
      </c>
      <c r="B5" s="904">
        <v>0</v>
      </c>
      <c r="C5" s="904">
        <v>0</v>
      </c>
      <c r="D5" s="904">
        <v>0</v>
      </c>
      <c r="E5" s="904">
        <v>0</v>
      </c>
      <c r="F5" s="904">
        <v>0</v>
      </c>
      <c r="G5" s="904">
        <v>0</v>
      </c>
      <c r="H5" s="904">
        <v>0</v>
      </c>
      <c r="I5" s="904">
        <v>0</v>
      </c>
      <c r="J5" s="904">
        <v>4.4463636363636398</v>
      </c>
      <c r="K5" s="904">
        <v>5.1874242424242398</v>
      </c>
      <c r="L5" s="904">
        <v>5.57318181818182</v>
      </c>
      <c r="M5" s="904">
        <v>5.5579545454545496</v>
      </c>
      <c r="N5" s="904">
        <v>5.5579545454545496</v>
      </c>
      <c r="O5" s="904">
        <v>6.0519949494949499</v>
      </c>
      <c r="P5" s="904">
        <v>6.0685757575757604</v>
      </c>
      <c r="Q5" s="904">
        <v>7.1635858585858596</v>
      </c>
      <c r="R5" s="904">
        <v>7.2287135856442797</v>
      </c>
      <c r="S5" s="904">
        <v>27.8156199191348</v>
      </c>
      <c r="T5" s="904">
        <v>33.439545840298301</v>
      </c>
      <c r="U5" s="904">
        <v>32.153078880234403</v>
      </c>
      <c r="V5" s="904">
        <v>37.470555873100203</v>
      </c>
      <c r="W5" s="904">
        <v>60.429326584901403</v>
      </c>
      <c r="X5" s="904">
        <v>78.861692030892996</v>
      </c>
      <c r="Y5" s="904">
        <v>77.301980727795197</v>
      </c>
      <c r="Z5" s="904">
        <v>79.759788844910005</v>
      </c>
      <c r="AA5" s="904">
        <v>74.898514216879306</v>
      </c>
      <c r="AB5" s="904">
        <v>72.211219468199502</v>
      </c>
      <c r="AC5" s="904">
        <v>85.159759972673299</v>
      </c>
      <c r="AD5" s="904">
        <v>87.957839250993601</v>
      </c>
      <c r="AE5" s="904">
        <v>92.9062743562191</v>
      </c>
      <c r="AF5" s="182">
        <v>80.866688579193095</v>
      </c>
      <c r="AG5" s="905">
        <v>-0.13196668468883099</v>
      </c>
      <c r="AH5" s="905">
        <v>0.11194229001766</v>
      </c>
      <c r="AI5" s="905">
        <v>2.1501231679770302E-2</v>
      </c>
    </row>
    <row r="6" spans="1:37" s="123" customFormat="1" ht="12" customHeight="1">
      <c r="A6" s="771" t="s">
        <v>256</v>
      </c>
      <c r="B6" s="904">
        <v>0</v>
      </c>
      <c r="C6" s="904">
        <v>0</v>
      </c>
      <c r="D6" s="904">
        <v>0</v>
      </c>
      <c r="E6" s="904">
        <v>0</v>
      </c>
      <c r="F6" s="904">
        <v>0</v>
      </c>
      <c r="G6" s="904">
        <v>0</v>
      </c>
      <c r="H6" s="904">
        <v>0</v>
      </c>
      <c r="I6" s="904">
        <v>0</v>
      </c>
      <c r="J6" s="904">
        <v>0</v>
      </c>
      <c r="K6" s="904">
        <v>0</v>
      </c>
      <c r="L6" s="904">
        <v>3.2701629581918499</v>
      </c>
      <c r="M6" s="904">
        <v>3.33060595739917</v>
      </c>
      <c r="N6" s="904">
        <v>3.1222511115756002</v>
      </c>
      <c r="O6" s="904">
        <v>3.08172529998413</v>
      </c>
      <c r="P6" s="904">
        <v>3.1439780306649099</v>
      </c>
      <c r="Q6" s="904">
        <v>3.4908517653394999</v>
      </c>
      <c r="R6" s="904">
        <v>3.5622720274875102</v>
      </c>
      <c r="S6" s="904">
        <v>3.4186721116287599</v>
      </c>
      <c r="T6" s="904">
        <v>3.5378140414329402</v>
      </c>
      <c r="U6" s="904">
        <v>3.8204926091923199</v>
      </c>
      <c r="V6" s="904">
        <v>3.99870183634693</v>
      </c>
      <c r="W6" s="904">
        <v>3.6951541067593401</v>
      </c>
      <c r="X6" s="904">
        <v>4.2843666387479296</v>
      </c>
      <c r="Y6" s="904">
        <v>4.2784056630261604</v>
      </c>
      <c r="Z6" s="904">
        <v>6.6136520197161603</v>
      </c>
      <c r="AA6" s="904">
        <v>7.0333651044367604</v>
      </c>
      <c r="AB6" s="904">
        <v>7.4530781891573596</v>
      </c>
      <c r="AC6" s="904">
        <v>7.8727912738566701</v>
      </c>
      <c r="AD6" s="904">
        <v>7.8251964861866297</v>
      </c>
      <c r="AE6" s="904">
        <v>7.8790175110935303</v>
      </c>
      <c r="AF6" s="182">
        <v>7.9307048364292498</v>
      </c>
      <c r="AG6" s="905">
        <v>3.8099588995954602E-3</v>
      </c>
      <c r="AH6" s="905">
        <v>7.5066354205734598E-2</v>
      </c>
      <c r="AI6" s="905">
        <v>2.1086546891919398E-3</v>
      </c>
    </row>
    <row r="7" spans="1:37" s="123" customFormat="1" ht="12" customHeight="1">
      <c r="A7" s="771" t="s">
        <v>92</v>
      </c>
      <c r="B7" s="904">
        <v>60.237862575757603</v>
      </c>
      <c r="C7" s="904">
        <v>69.799425808080798</v>
      </c>
      <c r="D7" s="904">
        <v>79.360992424242397</v>
      </c>
      <c r="E7" s="904">
        <v>92.734090909090895</v>
      </c>
      <c r="F7" s="904">
        <v>103.846616161616</v>
      </c>
      <c r="G7" s="904">
        <v>111.392575757576</v>
      </c>
      <c r="H7" s="904">
        <v>79.899191919191907</v>
      </c>
      <c r="I7" s="904">
        <v>101.173383838384</v>
      </c>
      <c r="J7" s="904">
        <v>111.79525252525301</v>
      </c>
      <c r="K7" s="904">
        <v>116.234848484848</v>
      </c>
      <c r="L7" s="904">
        <v>133.21156565656599</v>
      </c>
      <c r="M7" s="904">
        <v>141.522628211393</v>
      </c>
      <c r="N7" s="904">
        <v>169.06485795865299</v>
      </c>
      <c r="O7" s="904">
        <v>229.368308193676</v>
      </c>
      <c r="P7" s="904">
        <v>289.53596451502301</v>
      </c>
      <c r="Q7" s="904">
        <v>338.31137431028799</v>
      </c>
      <c r="R7" s="904">
        <v>474.12038245538798</v>
      </c>
      <c r="S7" s="904">
        <v>598.83693603074596</v>
      </c>
      <c r="T7" s="904">
        <v>817.98856973347301</v>
      </c>
      <c r="U7" s="904">
        <v>929.29317076007601</v>
      </c>
      <c r="V7" s="904">
        <v>1068.3844043285801</v>
      </c>
      <c r="W7" s="904">
        <v>1149.20371916249</v>
      </c>
      <c r="X7" s="904">
        <v>1149.88683612004</v>
      </c>
      <c r="Y7" s="904">
        <v>1242.7900135197101</v>
      </c>
      <c r="Z7" s="904">
        <v>1259.69506884417</v>
      </c>
      <c r="AA7" s="904">
        <v>1309.8295363845</v>
      </c>
      <c r="AB7" s="904">
        <v>1416.50842140343</v>
      </c>
      <c r="AC7" s="904">
        <v>1414.40097652901</v>
      </c>
      <c r="AD7" s="904">
        <v>1399.0229350345001</v>
      </c>
      <c r="AE7" s="904">
        <v>1398.2807507227899</v>
      </c>
      <c r="AF7" s="182">
        <v>1249.74640271463</v>
      </c>
      <c r="AG7" s="905">
        <v>-0.108668416973704</v>
      </c>
      <c r="AH7" s="905">
        <v>4.1703595947665303E-2</v>
      </c>
      <c r="AI7" s="905">
        <v>0.33228870153885098</v>
      </c>
    </row>
    <row r="8" spans="1:37" s="873" customFormat="1" ht="12" customHeight="1">
      <c r="A8" s="775" t="s">
        <v>257</v>
      </c>
      <c r="B8" s="183">
        <v>60.237862575757603</v>
      </c>
      <c r="C8" s="183">
        <v>69.799425808080798</v>
      </c>
      <c r="D8" s="183">
        <v>79.360992424242397</v>
      </c>
      <c r="E8" s="183">
        <v>92.734090909090895</v>
      </c>
      <c r="F8" s="183">
        <v>103.846616161616</v>
      </c>
      <c r="G8" s="183">
        <v>111.392575757576</v>
      </c>
      <c r="H8" s="183">
        <v>79.899191919191907</v>
      </c>
      <c r="I8" s="183">
        <v>101.173383838384</v>
      </c>
      <c r="J8" s="183">
        <v>116.24161616161599</v>
      </c>
      <c r="K8" s="183">
        <v>121.422272727273</v>
      </c>
      <c r="L8" s="183">
        <v>142.05491043293901</v>
      </c>
      <c r="M8" s="183">
        <v>150.41118871424601</v>
      </c>
      <c r="N8" s="183">
        <v>177.74506361568299</v>
      </c>
      <c r="O8" s="183">
        <v>238.50202844315601</v>
      </c>
      <c r="P8" s="183">
        <v>298.74851830326401</v>
      </c>
      <c r="Q8" s="183">
        <v>348.96581193421298</v>
      </c>
      <c r="R8" s="183">
        <v>484.91136806852001</v>
      </c>
      <c r="S8" s="183">
        <v>630.07122806150903</v>
      </c>
      <c r="T8" s="183">
        <v>854.96592961520503</v>
      </c>
      <c r="U8" s="183">
        <v>965.26674224950295</v>
      </c>
      <c r="V8" s="183">
        <v>1109.85366203802</v>
      </c>
      <c r="W8" s="183">
        <v>1213.3281998541499</v>
      </c>
      <c r="X8" s="183">
        <v>1233.0328947896801</v>
      </c>
      <c r="Y8" s="183">
        <v>1324.3703999105301</v>
      </c>
      <c r="Z8" s="183">
        <v>1346.0685097088001</v>
      </c>
      <c r="AA8" s="183">
        <v>1391.7614157058099</v>
      </c>
      <c r="AB8" s="183">
        <v>1496.1727190607801</v>
      </c>
      <c r="AC8" s="183">
        <v>1507.4335277755399</v>
      </c>
      <c r="AD8" s="183">
        <v>1494.80597077168</v>
      </c>
      <c r="AE8" s="183">
        <v>1499.0660425901001</v>
      </c>
      <c r="AF8" s="183">
        <v>1338.54379613025</v>
      </c>
      <c r="AG8" s="112">
        <v>-0.10952117203780599</v>
      </c>
      <c r="AH8" s="112">
        <v>4.5002531071213402E-2</v>
      </c>
      <c r="AI8" s="112">
        <v>0.35589858790781298</v>
      </c>
    </row>
    <row r="9" spans="1:37" s="873" customFormat="1" ht="12" customHeight="1">
      <c r="A9" s="779"/>
      <c r="B9" s="904"/>
      <c r="C9" s="904"/>
      <c r="D9" s="904"/>
      <c r="E9" s="904"/>
      <c r="F9" s="904"/>
      <c r="G9" s="904"/>
      <c r="H9" s="904"/>
      <c r="I9" s="904"/>
      <c r="J9" s="904"/>
      <c r="K9" s="904"/>
      <c r="L9" s="904"/>
      <c r="M9" s="904"/>
      <c r="N9" s="904"/>
      <c r="O9" s="904"/>
      <c r="P9" s="904"/>
      <c r="Q9" s="904"/>
      <c r="R9" s="904"/>
      <c r="S9" s="904"/>
      <c r="T9" s="904"/>
      <c r="U9" s="904"/>
      <c r="V9" s="904"/>
      <c r="W9" s="904"/>
      <c r="X9" s="904"/>
      <c r="Y9" s="904"/>
      <c r="Z9" s="904"/>
      <c r="AA9" s="904"/>
      <c r="AB9" s="904"/>
      <c r="AC9" s="904"/>
      <c r="AD9" s="904"/>
      <c r="AE9" s="904"/>
      <c r="AF9" s="182"/>
      <c r="AG9" s="905"/>
      <c r="AH9" s="905"/>
      <c r="AI9" s="905"/>
    </row>
    <row r="10" spans="1:37" s="873" customFormat="1" ht="12" customHeight="1">
      <c r="A10" s="781" t="s">
        <v>258</v>
      </c>
      <c r="B10" s="904">
        <v>0</v>
      </c>
      <c r="C10" s="904">
        <v>0</v>
      </c>
      <c r="D10" s="904">
        <v>0</v>
      </c>
      <c r="E10" s="904">
        <v>0</v>
      </c>
      <c r="F10" s="904">
        <v>0</v>
      </c>
      <c r="G10" s="904">
        <v>0</v>
      </c>
      <c r="H10" s="904">
        <v>0</v>
      </c>
      <c r="I10" s="904">
        <v>0</v>
      </c>
      <c r="J10" s="904">
        <v>0</v>
      </c>
      <c r="K10" s="904">
        <v>0</v>
      </c>
      <c r="L10" s="904">
        <v>0</v>
      </c>
      <c r="M10" s="904">
        <v>0</v>
      </c>
      <c r="N10" s="904">
        <v>0</v>
      </c>
      <c r="O10" s="904">
        <v>0</v>
      </c>
      <c r="P10" s="904">
        <v>0</v>
      </c>
      <c r="Q10" s="904">
        <v>0</v>
      </c>
      <c r="R10" s="904">
        <v>0</v>
      </c>
      <c r="S10" s="904">
        <v>0</v>
      </c>
      <c r="T10" s="904">
        <v>0</v>
      </c>
      <c r="U10" s="904">
        <v>0</v>
      </c>
      <c r="V10" s="904">
        <v>21.324289918223698</v>
      </c>
      <c r="W10" s="904">
        <v>31.4826082102343</v>
      </c>
      <c r="X10" s="904">
        <v>38.872557777889803</v>
      </c>
      <c r="Y10" s="904">
        <v>42.848629577156899</v>
      </c>
      <c r="Z10" s="904">
        <v>50.008483041372997</v>
      </c>
      <c r="AA10" s="904">
        <v>54.471545760473802</v>
      </c>
      <c r="AB10" s="904">
        <v>57.733857896546603</v>
      </c>
      <c r="AC10" s="904">
        <v>66.340602891346293</v>
      </c>
      <c r="AD10" s="904">
        <v>63.339031825761303</v>
      </c>
      <c r="AE10" s="904">
        <v>64.692433508219594</v>
      </c>
      <c r="AF10" s="182">
        <v>34.725537402436103</v>
      </c>
      <c r="AG10" s="905">
        <v>-0.46468764572686699</v>
      </c>
      <c r="AH10" s="905" t="s">
        <v>273</v>
      </c>
      <c r="AI10" s="905">
        <v>9.23299615716449E-3</v>
      </c>
    </row>
    <row r="11" spans="1:37" s="873" customFormat="1" ht="12" customHeight="1">
      <c r="A11" s="782" t="s">
        <v>259</v>
      </c>
      <c r="B11" s="904">
        <v>245.14009964892</v>
      </c>
      <c r="C11" s="904">
        <v>255.56234087286001</v>
      </c>
      <c r="D11" s="904">
        <v>250.06874408712</v>
      </c>
      <c r="E11" s="904">
        <v>260.77462866000002</v>
      </c>
      <c r="F11" s="904">
        <v>278.14707490500001</v>
      </c>
      <c r="G11" s="904">
        <v>287.61527901455997</v>
      </c>
      <c r="H11" s="904">
        <v>299.4254036172</v>
      </c>
      <c r="I11" s="904">
        <v>289.30408257239998</v>
      </c>
      <c r="J11" s="904">
        <v>283.97729292282003</v>
      </c>
      <c r="K11" s="904">
        <v>284.63126710536</v>
      </c>
      <c r="L11" s="904">
        <v>243.67912604658</v>
      </c>
      <c r="M11" s="904">
        <v>218.47721152204801</v>
      </c>
      <c r="N11" s="904">
        <v>246.74196913542201</v>
      </c>
      <c r="O11" s="904">
        <v>234.525123600726</v>
      </c>
      <c r="P11" s="904">
        <v>261.49157532974999</v>
      </c>
      <c r="Q11" s="904">
        <v>282.978464948821</v>
      </c>
      <c r="R11" s="904">
        <v>263.95439977845598</v>
      </c>
      <c r="S11" s="904">
        <v>366.45894124729801</v>
      </c>
      <c r="T11" s="904">
        <v>490.01264579213603</v>
      </c>
      <c r="U11" s="904">
        <v>537.27301646739795</v>
      </c>
      <c r="V11" s="904">
        <v>573.96091603724096</v>
      </c>
      <c r="W11" s="904">
        <v>524.18715521303898</v>
      </c>
      <c r="X11" s="904">
        <v>496.287095057366</v>
      </c>
      <c r="Y11" s="904">
        <v>582.86178566805495</v>
      </c>
      <c r="Z11" s="904">
        <v>643.46823755431205</v>
      </c>
      <c r="AA11" s="904">
        <v>762.66113322271599</v>
      </c>
      <c r="AB11" s="904">
        <v>693.21520340927702</v>
      </c>
      <c r="AC11" s="904">
        <v>728.161187584868</v>
      </c>
      <c r="AD11" s="904">
        <v>844.659869452169</v>
      </c>
      <c r="AE11" s="904">
        <v>938.09500899562704</v>
      </c>
      <c r="AF11" s="182">
        <v>937.09735787338798</v>
      </c>
      <c r="AG11" s="905">
        <v>-3.7928209646738201E-3</v>
      </c>
      <c r="AH11" s="905">
        <v>5.7316913695241202E-2</v>
      </c>
      <c r="AI11" s="905">
        <v>0.24916004045849599</v>
      </c>
    </row>
    <row r="12" spans="1:37" s="873" customFormat="1" ht="12" customHeight="1">
      <c r="A12" s="782" t="s">
        <v>261</v>
      </c>
      <c r="B12" s="904">
        <v>0</v>
      </c>
      <c r="C12" s="904">
        <v>0</v>
      </c>
      <c r="D12" s="904">
        <v>0</v>
      </c>
      <c r="E12" s="904">
        <v>0</v>
      </c>
      <c r="F12" s="904">
        <v>0</v>
      </c>
      <c r="G12" s="904">
        <v>0</v>
      </c>
      <c r="H12" s="904">
        <v>0</v>
      </c>
      <c r="I12" s="904">
        <v>0</v>
      </c>
      <c r="J12" s="904">
        <v>0</v>
      </c>
      <c r="K12" s="904">
        <v>0</v>
      </c>
      <c r="L12" s="904">
        <v>0</v>
      </c>
      <c r="M12" s="904">
        <v>0</v>
      </c>
      <c r="N12" s="904">
        <v>0</v>
      </c>
      <c r="O12" s="904">
        <v>0</v>
      </c>
      <c r="P12" s="904">
        <v>0</v>
      </c>
      <c r="Q12" s="904">
        <v>0.61502422349866304</v>
      </c>
      <c r="R12" s="904">
        <v>5.1806275854911199</v>
      </c>
      <c r="S12" s="904">
        <v>6.1719165963568301</v>
      </c>
      <c r="T12" s="904">
        <v>9.2897638073589999</v>
      </c>
      <c r="U12" s="904">
        <v>14.663217944669</v>
      </c>
      <c r="V12" s="904">
        <v>22.459994620826102</v>
      </c>
      <c r="W12" s="904">
        <v>25.714694699830901</v>
      </c>
      <c r="X12" s="904">
        <v>26.902703463634701</v>
      </c>
      <c r="Y12" s="904">
        <v>27.238114770631501</v>
      </c>
      <c r="Z12" s="904">
        <v>28.197533158604799</v>
      </c>
      <c r="AA12" s="904">
        <v>29.839472263965899</v>
      </c>
      <c r="AB12" s="904">
        <v>28.923233899125201</v>
      </c>
      <c r="AC12" s="904">
        <v>30.4193896530636</v>
      </c>
      <c r="AD12" s="904">
        <v>34.470754034999402</v>
      </c>
      <c r="AE12" s="904">
        <v>34.7701609792094</v>
      </c>
      <c r="AF12" s="182">
        <v>31.079775789278401</v>
      </c>
      <c r="AG12" s="905">
        <v>-0.10857880733936601</v>
      </c>
      <c r="AH12" s="905">
        <v>9.0178822187094901E-2</v>
      </c>
      <c r="AI12" s="905">
        <v>8.2636431828931097E-3</v>
      </c>
    </row>
    <row r="13" spans="1:37" s="873" customFormat="1" ht="12" customHeight="1">
      <c r="A13" s="782" t="s">
        <v>389</v>
      </c>
      <c r="B13" s="904">
        <v>57.724580400000001</v>
      </c>
      <c r="C13" s="904">
        <v>58.285687760000002</v>
      </c>
      <c r="D13" s="904">
        <v>46.498711919999998</v>
      </c>
      <c r="E13" s="904">
        <v>37.36074928</v>
      </c>
      <c r="F13" s="904">
        <v>36.974703920000003</v>
      </c>
      <c r="G13" s="904">
        <v>39.032482719999997</v>
      </c>
      <c r="H13" s="904">
        <v>36.989424919999998</v>
      </c>
      <c r="I13" s="904">
        <v>38.664003999999998</v>
      </c>
      <c r="J13" s="904">
        <v>38.873803000000002</v>
      </c>
      <c r="K13" s="904">
        <v>37.595763159999997</v>
      </c>
      <c r="L13" s="904">
        <v>37.543022919999999</v>
      </c>
      <c r="M13" s="904">
        <v>35.903203240000003</v>
      </c>
      <c r="N13" s="904">
        <v>34.705993890488003</v>
      </c>
      <c r="O13" s="904">
        <v>35.2536583309195</v>
      </c>
      <c r="P13" s="904">
        <v>34.142634773035098</v>
      </c>
      <c r="Q13" s="904">
        <v>32.743656568181599</v>
      </c>
      <c r="R13" s="904">
        <v>25.793899958031901</v>
      </c>
      <c r="S13" s="904">
        <v>15.8509798527078</v>
      </c>
      <c r="T13" s="904">
        <v>16.572603602134901</v>
      </c>
      <c r="U13" s="904">
        <v>19.5821239170252</v>
      </c>
      <c r="V13" s="904">
        <v>23.6802059511968</v>
      </c>
      <c r="W13" s="904">
        <v>25.8075584899299</v>
      </c>
      <c r="X13" s="904">
        <v>30.361675036726801</v>
      </c>
      <c r="Y13" s="904">
        <v>32.792395046669</v>
      </c>
      <c r="Z13" s="904">
        <v>33.9342163209595</v>
      </c>
      <c r="AA13" s="904">
        <v>35.149556760438799</v>
      </c>
      <c r="AB13" s="904">
        <v>37.509594817515598</v>
      </c>
      <c r="AC13" s="904">
        <v>39.135941243100199</v>
      </c>
      <c r="AD13" s="904">
        <v>38.626502923931398</v>
      </c>
      <c r="AE13" s="904">
        <v>38.815042790594703</v>
      </c>
      <c r="AF13" s="182">
        <v>35.719667554847703</v>
      </c>
      <c r="AG13" s="905">
        <v>-8.2261147387318004E-2</v>
      </c>
      <c r="AH13" s="905">
        <v>7.0813967672689798E-2</v>
      </c>
      <c r="AI13" s="905">
        <v>9.4973203566884393E-3</v>
      </c>
    </row>
    <row r="14" spans="1:37" s="123" customFormat="1" ht="12" customHeight="1">
      <c r="A14" s="783" t="s">
        <v>268</v>
      </c>
      <c r="B14" s="183">
        <v>302.86468004891998</v>
      </c>
      <c r="C14" s="183">
        <v>313.84802863286001</v>
      </c>
      <c r="D14" s="183">
        <v>296.56745600711997</v>
      </c>
      <c r="E14" s="183">
        <v>298.13537794000001</v>
      </c>
      <c r="F14" s="183">
        <v>315.12177882499998</v>
      </c>
      <c r="G14" s="183">
        <v>326.64776173455999</v>
      </c>
      <c r="H14" s="183">
        <v>336.41482853719998</v>
      </c>
      <c r="I14" s="183">
        <v>327.96808657240001</v>
      </c>
      <c r="J14" s="183">
        <v>322.85109592281998</v>
      </c>
      <c r="K14" s="183">
        <v>322.22703026535999</v>
      </c>
      <c r="L14" s="183">
        <v>281.22214896657999</v>
      </c>
      <c r="M14" s="183">
        <v>254.38041476204799</v>
      </c>
      <c r="N14" s="183">
        <v>281.44796302590998</v>
      </c>
      <c r="O14" s="183">
        <v>269.77878193164503</v>
      </c>
      <c r="P14" s="183">
        <v>295.634210102785</v>
      </c>
      <c r="Q14" s="183">
        <v>316.33714574050202</v>
      </c>
      <c r="R14" s="183">
        <v>294.92892732197902</v>
      </c>
      <c r="S14" s="183">
        <v>388.48183769636302</v>
      </c>
      <c r="T14" s="183">
        <v>515.87501320163005</v>
      </c>
      <c r="U14" s="183">
        <v>571.51835832909296</v>
      </c>
      <c r="V14" s="183">
        <v>641.42540652748698</v>
      </c>
      <c r="W14" s="183">
        <v>607.19201661303396</v>
      </c>
      <c r="X14" s="183">
        <v>592.42403133561697</v>
      </c>
      <c r="Y14" s="183">
        <v>685.74092506251202</v>
      </c>
      <c r="Z14" s="183">
        <v>755.60847007524899</v>
      </c>
      <c r="AA14" s="183">
        <v>882.12170800759395</v>
      </c>
      <c r="AB14" s="183">
        <v>817.38189002246395</v>
      </c>
      <c r="AC14" s="183">
        <v>864.05712137237799</v>
      </c>
      <c r="AD14" s="183">
        <v>981.09615823686102</v>
      </c>
      <c r="AE14" s="183">
        <v>1076.3726462736499</v>
      </c>
      <c r="AF14" s="183">
        <v>1038.6223386199499</v>
      </c>
      <c r="AG14" s="112">
        <v>-3.7708198686326203E-2</v>
      </c>
      <c r="AH14" s="112">
        <v>6.5352297304698298E-2</v>
      </c>
      <c r="AI14" s="112">
        <v>0.276154000155242</v>
      </c>
    </row>
    <row r="15" spans="1:37" s="123" customFormat="1" ht="12" customHeight="1">
      <c r="A15" s="785"/>
      <c r="B15" s="904"/>
      <c r="C15" s="904"/>
      <c r="D15" s="904"/>
      <c r="E15" s="904"/>
      <c r="F15" s="904"/>
      <c r="G15" s="904"/>
      <c r="H15" s="904"/>
      <c r="I15" s="904"/>
      <c r="J15" s="904"/>
      <c r="K15" s="904"/>
      <c r="L15" s="904"/>
      <c r="M15" s="904"/>
      <c r="N15" s="904"/>
      <c r="O15" s="904"/>
      <c r="P15" s="904"/>
      <c r="Q15" s="904"/>
      <c r="R15" s="904"/>
      <c r="S15" s="904"/>
      <c r="T15" s="904"/>
      <c r="U15" s="904"/>
      <c r="V15" s="904"/>
      <c r="W15" s="904"/>
      <c r="X15" s="904"/>
      <c r="Y15" s="904"/>
      <c r="Z15" s="904"/>
      <c r="AA15" s="904"/>
      <c r="AB15" s="904"/>
      <c r="AC15" s="904"/>
      <c r="AD15" s="904"/>
      <c r="AE15" s="904"/>
      <c r="AF15" s="182"/>
      <c r="AG15" s="905"/>
      <c r="AH15" s="905"/>
      <c r="AI15" s="905"/>
    </row>
    <row r="16" spans="1:37" s="123" customFormat="1" ht="12" customHeight="1">
      <c r="A16" s="782" t="s">
        <v>269</v>
      </c>
      <c r="B16" s="904">
        <v>0.26560307318899901</v>
      </c>
      <c r="C16" s="904">
        <v>0.29480432773762</v>
      </c>
      <c r="D16" s="904">
        <v>0.32651431238088102</v>
      </c>
      <c r="E16" s="904">
        <v>0.37533332866951102</v>
      </c>
      <c r="F16" s="904">
        <v>0.26464266540154802</v>
      </c>
      <c r="G16" s="904">
        <v>0.472420276304447</v>
      </c>
      <c r="H16" s="904">
        <v>0.46332020798581702</v>
      </c>
      <c r="I16" s="904">
        <v>0.54869686128270601</v>
      </c>
      <c r="J16" s="904">
        <v>0.56131540550361703</v>
      </c>
      <c r="K16" s="904">
        <v>0.66071507342166202</v>
      </c>
      <c r="L16" s="904">
        <v>0.71260729722340799</v>
      </c>
      <c r="M16" s="904">
        <v>0.81746378704857803</v>
      </c>
      <c r="N16" s="904">
        <v>0.84574386953066105</v>
      </c>
      <c r="O16" s="904">
        <v>0.87768079617292805</v>
      </c>
      <c r="P16" s="904">
        <v>0.89474748740771104</v>
      </c>
      <c r="Q16" s="904">
        <v>3.4039999999999999</v>
      </c>
      <c r="R16" s="904">
        <v>12.2285</v>
      </c>
      <c r="S16" s="904">
        <v>14.2384488</v>
      </c>
      <c r="T16" s="904">
        <v>17.308381799999999</v>
      </c>
      <c r="U16" s="904">
        <v>21.964170200000002</v>
      </c>
      <c r="V16" s="904">
        <v>21.407838999999999</v>
      </c>
      <c r="W16" s="904">
        <v>21.5148832</v>
      </c>
      <c r="X16" s="904">
        <v>21.287319</v>
      </c>
      <c r="Y16" s="904">
        <v>18.7328464</v>
      </c>
      <c r="Z16" s="904">
        <v>23.280482599999999</v>
      </c>
      <c r="AA16" s="904">
        <v>27.729863600000002</v>
      </c>
      <c r="AB16" s="904">
        <v>22.9825306</v>
      </c>
      <c r="AC16" s="904">
        <v>20.047645800000002</v>
      </c>
      <c r="AD16" s="904">
        <v>20.942175800000001</v>
      </c>
      <c r="AE16" s="904">
        <v>21.065844800000001</v>
      </c>
      <c r="AF16" s="182">
        <v>18.6871679607817</v>
      </c>
      <c r="AG16" s="905">
        <v>-0.115340006453324</v>
      </c>
      <c r="AH16" s="905">
        <v>-4.1672427819974302E-3</v>
      </c>
      <c r="AI16" s="905">
        <v>4.96863584775165E-3</v>
      </c>
    </row>
    <row r="17" spans="1:35" s="123" customFormat="1" ht="12" customHeight="1">
      <c r="A17" s="782" t="s">
        <v>270</v>
      </c>
      <c r="B17" s="904">
        <v>0</v>
      </c>
      <c r="C17" s="904">
        <v>0</v>
      </c>
      <c r="D17" s="904">
        <v>0</v>
      </c>
      <c r="E17" s="904">
        <v>0</v>
      </c>
      <c r="F17" s="904">
        <v>0</v>
      </c>
      <c r="G17" s="904">
        <v>0</v>
      </c>
      <c r="H17" s="904">
        <v>0</v>
      </c>
      <c r="I17" s="904">
        <v>0</v>
      </c>
      <c r="J17" s="904">
        <v>0</v>
      </c>
      <c r="K17" s="904">
        <v>0</v>
      </c>
      <c r="L17" s="904">
        <v>0</v>
      </c>
      <c r="M17" s="904">
        <v>0</v>
      </c>
      <c r="N17" s="904">
        <v>0</v>
      </c>
      <c r="O17" s="904">
        <v>0</v>
      </c>
      <c r="P17" s="904">
        <v>0</v>
      </c>
      <c r="Q17" s="904">
        <v>0</v>
      </c>
      <c r="R17" s="904">
        <v>0</v>
      </c>
      <c r="S17" s="904">
        <v>0</v>
      </c>
      <c r="T17" s="904">
        <v>0</v>
      </c>
      <c r="U17" s="904">
        <v>5.4906363616943397</v>
      </c>
      <c r="V17" s="904">
        <v>14.893249087524399</v>
      </c>
      <c r="W17" s="904">
        <v>14.7265028635025</v>
      </c>
      <c r="X17" s="904">
        <v>14.547977974319499</v>
      </c>
      <c r="Y17" s="904">
        <v>14.391369191885</v>
      </c>
      <c r="Z17" s="904">
        <v>17.285324660968801</v>
      </c>
      <c r="AA17" s="904">
        <v>10.798643930959701</v>
      </c>
      <c r="AB17" s="904">
        <v>18.191124920177501</v>
      </c>
      <c r="AC17" s="904">
        <v>19.633457550811801</v>
      </c>
      <c r="AD17" s="904">
        <v>19.448901023960101</v>
      </c>
      <c r="AE17" s="904">
        <v>19.5118242</v>
      </c>
      <c r="AF17" s="182">
        <v>24.1860069426412</v>
      </c>
      <c r="AG17" s="905">
        <v>0.23616965329459799</v>
      </c>
      <c r="AH17" s="905">
        <v>0.13518728818273801</v>
      </c>
      <c r="AI17" s="905">
        <v>6.4306941191612501E-3</v>
      </c>
    </row>
    <row r="18" spans="1:35" s="123" customFormat="1" ht="12" customHeight="1">
      <c r="A18" s="782" t="s">
        <v>278</v>
      </c>
      <c r="B18" s="904">
        <v>0</v>
      </c>
      <c r="C18" s="904">
        <v>0</v>
      </c>
      <c r="D18" s="904">
        <v>0</v>
      </c>
      <c r="E18" s="904">
        <v>0</v>
      </c>
      <c r="F18" s="904">
        <v>0</v>
      </c>
      <c r="G18" s="904">
        <v>0</v>
      </c>
      <c r="H18" s="904">
        <v>0</v>
      </c>
      <c r="I18" s="904">
        <v>0</v>
      </c>
      <c r="J18" s="904">
        <v>0</v>
      </c>
      <c r="K18" s="904">
        <v>0</v>
      </c>
      <c r="L18" s="904">
        <v>0</v>
      </c>
      <c r="M18" s="904">
        <v>0</v>
      </c>
      <c r="N18" s="904">
        <v>2.6801111793518101E-2</v>
      </c>
      <c r="O18" s="904">
        <v>0.16080667076110799</v>
      </c>
      <c r="P18" s="904">
        <v>0.18760778255462601</v>
      </c>
      <c r="Q18" s="904">
        <v>0</v>
      </c>
      <c r="R18" s="904">
        <v>2.6813421392440799E-2</v>
      </c>
      <c r="S18" s="904">
        <v>5.3588153648376498E-2</v>
      </c>
      <c r="T18" s="904">
        <v>3.0869945631027198</v>
      </c>
      <c r="U18" s="904">
        <v>5.2076067771911596</v>
      </c>
      <c r="V18" s="904">
        <v>5.1948092506408701</v>
      </c>
      <c r="W18" s="904">
        <v>7.7276029174804703</v>
      </c>
      <c r="X18" s="904">
        <v>7.6765843444824204</v>
      </c>
      <c r="Y18" s="904">
        <v>8.5183823883056604</v>
      </c>
      <c r="Z18" s="904">
        <v>18.1613972167969</v>
      </c>
      <c r="AA18" s="904">
        <v>18.152400915527299</v>
      </c>
      <c r="AB18" s="904">
        <v>6.5917945831298796</v>
      </c>
      <c r="AC18" s="904">
        <v>14.5303855010986</v>
      </c>
      <c r="AD18" s="904">
        <v>13.8300184204102</v>
      </c>
      <c r="AE18" s="904">
        <v>16.0258</v>
      </c>
      <c r="AF18" s="182">
        <v>16.685183664332499</v>
      </c>
      <c r="AG18" s="905">
        <v>3.8300473662678199E-2</v>
      </c>
      <c r="AH18" s="905">
        <v>0.118969253862556</v>
      </c>
      <c r="AI18" s="905">
        <v>4.4363384465162499E-3</v>
      </c>
    </row>
    <row r="19" spans="1:35" s="123" customFormat="1" ht="12" customHeight="1">
      <c r="A19" s="782" t="s">
        <v>279</v>
      </c>
      <c r="B19" s="904">
        <v>0</v>
      </c>
      <c r="C19" s="904">
        <v>0</v>
      </c>
      <c r="D19" s="904">
        <v>0.260787085673232</v>
      </c>
      <c r="E19" s="904">
        <v>1.30282552334121</v>
      </c>
      <c r="F19" s="904">
        <v>3.93679235511653</v>
      </c>
      <c r="G19" s="904">
        <v>6.2565519745539104</v>
      </c>
      <c r="H19" s="904">
        <v>9.3782771823489597</v>
      </c>
      <c r="I19" s="904">
        <v>12.264582909694999</v>
      </c>
      <c r="J19" s="904">
        <v>10.531168222975399</v>
      </c>
      <c r="K19" s="904">
        <v>10.9890868712566</v>
      </c>
      <c r="L19" s="904">
        <v>13.141332375602399</v>
      </c>
      <c r="M19" s="904">
        <v>13.321797794708599</v>
      </c>
      <c r="N19" s="904">
        <v>13.967747320353199</v>
      </c>
      <c r="O19" s="904">
        <v>12.834532638731901</v>
      </c>
      <c r="P19" s="904">
        <v>13.997439147690899</v>
      </c>
      <c r="Q19" s="904">
        <v>23.700260707000499</v>
      </c>
      <c r="R19" s="904">
        <v>28.701798980788102</v>
      </c>
      <c r="S19" s="904">
        <v>57.8329701867493</v>
      </c>
      <c r="T19" s="904">
        <v>93.849716450717196</v>
      </c>
      <c r="U19" s="904">
        <v>100.41134526781499</v>
      </c>
      <c r="V19" s="904">
        <v>98.405375875336105</v>
      </c>
      <c r="W19" s="904">
        <v>97.203983728324502</v>
      </c>
      <c r="X19" s="904">
        <v>106.414094749431</v>
      </c>
      <c r="Y19" s="904">
        <v>108.384636081739</v>
      </c>
      <c r="Z19" s="904">
        <v>116.872470300453</v>
      </c>
      <c r="AA19" s="904">
        <v>117.892348229058</v>
      </c>
      <c r="AB19" s="904">
        <v>118.60579585799999</v>
      </c>
      <c r="AC19" s="904">
        <v>119.5326566744</v>
      </c>
      <c r="AD19" s="904">
        <v>118.1731935888</v>
      </c>
      <c r="AE19" s="904">
        <v>123.05360458120001</v>
      </c>
      <c r="AF19" s="182">
        <v>110.72568896120001</v>
      </c>
      <c r="AG19" s="905">
        <v>-0.102641811004224</v>
      </c>
      <c r="AH19" s="905">
        <v>2.0542641035419001E-2</v>
      </c>
      <c r="AI19" s="905">
        <v>2.94402891114489E-2</v>
      </c>
    </row>
    <row r="20" spans="1:35" s="123" customFormat="1" ht="12" customHeight="1">
      <c r="A20" s="782" t="s">
        <v>280</v>
      </c>
      <c r="B20" s="904">
        <v>0</v>
      </c>
      <c r="C20" s="904">
        <v>0</v>
      </c>
      <c r="D20" s="904">
        <v>0.18493618069815199</v>
      </c>
      <c r="E20" s="904">
        <v>0.18494432476953801</v>
      </c>
      <c r="F20" s="904">
        <v>1.03542825607064</v>
      </c>
      <c r="G20" s="904">
        <v>1.2941300750401401</v>
      </c>
      <c r="H20" s="904">
        <v>2.0327590191395002</v>
      </c>
      <c r="I20" s="904">
        <v>3.3249443050516998</v>
      </c>
      <c r="J20" s="904">
        <v>3.6937775909186499</v>
      </c>
      <c r="K20" s="904">
        <v>4.8093412763626402</v>
      </c>
      <c r="L20" s="904">
        <v>9.24934860301755</v>
      </c>
      <c r="M20" s="904">
        <v>12.9493571712225</v>
      </c>
      <c r="N20" s="904">
        <v>20.348220531654398</v>
      </c>
      <c r="O20" s="904">
        <v>29.155955751745498</v>
      </c>
      <c r="P20" s="904">
        <v>38.863366324139498</v>
      </c>
      <c r="Q20" s="904">
        <v>71.783416667577498</v>
      </c>
      <c r="R20" s="904">
        <v>114.47551528397899</v>
      </c>
      <c r="S20" s="904">
        <v>130.127075107818</v>
      </c>
      <c r="T20" s="904">
        <v>114.17504556898901</v>
      </c>
      <c r="U20" s="904">
        <v>113.445319410927</v>
      </c>
      <c r="V20" s="904">
        <v>113.55200000000001</v>
      </c>
      <c r="W20" s="904">
        <v>118.254</v>
      </c>
      <c r="X20" s="904">
        <v>125.97320000000001</v>
      </c>
      <c r="Y20" s="904">
        <v>112.723</v>
      </c>
      <c r="Z20" s="904">
        <v>118.19280000000001</v>
      </c>
      <c r="AA20" s="904">
        <v>110.8014</v>
      </c>
      <c r="AB20" s="904">
        <v>111.04</v>
      </c>
      <c r="AC20" s="904">
        <v>112.9996</v>
      </c>
      <c r="AD20" s="904">
        <v>117.78444564</v>
      </c>
      <c r="AE20" s="904">
        <v>115.77650818399999</v>
      </c>
      <c r="AF20" s="182">
        <v>141.350758152</v>
      </c>
      <c r="AG20" s="905">
        <v>0.217557482997531</v>
      </c>
      <c r="AH20" s="905">
        <v>2.0361426895585399E-3</v>
      </c>
      <c r="AI20" s="905">
        <v>3.7583032674337997E-2</v>
      </c>
    </row>
    <row r="21" spans="1:35" s="123" customFormat="1" ht="12" customHeight="1">
      <c r="A21" s="782" t="s">
        <v>285</v>
      </c>
      <c r="B21" s="904">
        <v>0</v>
      </c>
      <c r="C21" s="904">
        <v>0</v>
      </c>
      <c r="D21" s="904">
        <v>0</v>
      </c>
      <c r="E21" s="904">
        <v>0</v>
      </c>
      <c r="F21" s="904">
        <v>0</v>
      </c>
      <c r="G21" s="904">
        <v>0</v>
      </c>
      <c r="H21" s="904">
        <v>0</v>
      </c>
      <c r="I21" s="904">
        <v>0</v>
      </c>
      <c r="J21" s="904">
        <v>0</v>
      </c>
      <c r="K21" s="904">
        <v>0</v>
      </c>
      <c r="L21" s="904">
        <v>0</v>
      </c>
      <c r="M21" s="904">
        <v>0</v>
      </c>
      <c r="N21" s="904">
        <v>0</v>
      </c>
      <c r="O21" s="904">
        <v>0</v>
      </c>
      <c r="P21" s="904">
        <v>9.91365882447659</v>
      </c>
      <c r="Q21" s="904">
        <v>6.95794619707946</v>
      </c>
      <c r="R21" s="904">
        <v>7.8414601046986698</v>
      </c>
      <c r="S21" s="904">
        <v>7.1183433726895098</v>
      </c>
      <c r="T21" s="904">
        <v>28.738142734088999</v>
      </c>
      <c r="U21" s="904">
        <v>46.385308401901497</v>
      </c>
      <c r="V21" s="904">
        <v>57.108949871477897</v>
      </c>
      <c r="W21" s="904">
        <v>56.419459400856503</v>
      </c>
      <c r="X21" s="904">
        <v>62.977389572143601</v>
      </c>
      <c r="Y21" s="904">
        <v>52.873593252563502</v>
      </c>
      <c r="Z21" s="904">
        <v>45.165613750457801</v>
      </c>
      <c r="AA21" s="904">
        <v>55.749015590667703</v>
      </c>
      <c r="AB21" s="904">
        <v>55.445386811828598</v>
      </c>
      <c r="AC21" s="904">
        <v>56.197601614379899</v>
      </c>
      <c r="AD21" s="904">
        <v>57.523773158264198</v>
      </c>
      <c r="AE21" s="904">
        <v>33.6937468</v>
      </c>
      <c r="AF21" s="182">
        <v>47.689234995992997</v>
      </c>
      <c r="AG21" s="905">
        <v>0.411506319615359</v>
      </c>
      <c r="AH21" s="905">
        <v>-3.1461506515337898E-2</v>
      </c>
      <c r="AI21" s="905">
        <v>1.26798476393119E-2</v>
      </c>
    </row>
    <row r="22" spans="1:35" s="123" customFormat="1" ht="12" customHeight="1">
      <c r="A22" s="782" t="s">
        <v>289</v>
      </c>
      <c r="B22" s="904">
        <v>0</v>
      </c>
      <c r="C22" s="904">
        <v>0</v>
      </c>
      <c r="D22" s="904">
        <v>0</v>
      </c>
      <c r="E22" s="904">
        <v>0</v>
      </c>
      <c r="F22" s="904">
        <v>0</v>
      </c>
      <c r="G22" s="904">
        <v>0</v>
      </c>
      <c r="H22" s="904">
        <v>0</v>
      </c>
      <c r="I22" s="904">
        <v>0</v>
      </c>
      <c r="J22" s="904">
        <v>0</v>
      </c>
      <c r="K22" s="904">
        <v>0</v>
      </c>
      <c r="L22" s="904">
        <v>0</v>
      </c>
      <c r="M22" s="904">
        <v>0</v>
      </c>
      <c r="N22" s="904">
        <v>0</v>
      </c>
      <c r="O22" s="904">
        <v>0</v>
      </c>
      <c r="P22" s="904">
        <v>0</v>
      </c>
      <c r="Q22" s="904">
        <v>0</v>
      </c>
      <c r="R22" s="904">
        <v>1.6754090187072801</v>
      </c>
      <c r="S22" s="904">
        <v>13.675583544921899</v>
      </c>
      <c r="T22" s="904">
        <v>11.879381112670901</v>
      </c>
      <c r="U22" s="904">
        <v>15.550404168701199</v>
      </c>
      <c r="V22" s="904">
        <v>9.5334024642944293</v>
      </c>
      <c r="W22" s="904">
        <v>16.625900000000001</v>
      </c>
      <c r="X22" s="904">
        <v>15.633100000000001</v>
      </c>
      <c r="Y22" s="904">
        <v>16.1264</v>
      </c>
      <c r="Z22" s="904">
        <v>15.97785</v>
      </c>
      <c r="AA22" s="904">
        <v>17.845300000000002</v>
      </c>
      <c r="AB22" s="904">
        <v>17.527550000000002</v>
      </c>
      <c r="AC22" s="904">
        <v>19.172000000000001</v>
      </c>
      <c r="AD22" s="904">
        <v>23.722000000000001</v>
      </c>
      <c r="AE22" s="904">
        <v>31.139500000000002</v>
      </c>
      <c r="AF22" s="182">
        <v>40.985030604133598</v>
      </c>
      <c r="AG22" s="905">
        <v>0.31257886755403103</v>
      </c>
      <c r="AH22" s="905">
        <v>7.1906724345723899E-2</v>
      </c>
      <c r="AI22" s="905">
        <v>1.0897300902323499E-2</v>
      </c>
    </row>
    <row r="23" spans="1:35" s="873" customFormat="1" ht="12" customHeight="1">
      <c r="A23" s="782" t="s">
        <v>292</v>
      </c>
      <c r="B23" s="904">
        <v>0</v>
      </c>
      <c r="C23" s="904">
        <v>0</v>
      </c>
      <c r="D23" s="904">
        <v>0</v>
      </c>
      <c r="E23" s="904">
        <v>0</v>
      </c>
      <c r="F23" s="904">
        <v>0</v>
      </c>
      <c r="G23" s="904">
        <v>0</v>
      </c>
      <c r="H23" s="904">
        <v>0</v>
      </c>
      <c r="I23" s="904">
        <v>0</v>
      </c>
      <c r="J23" s="904">
        <v>0</v>
      </c>
      <c r="K23" s="904">
        <v>0</v>
      </c>
      <c r="L23" s="904">
        <v>0</v>
      </c>
      <c r="M23" s="904">
        <v>0</v>
      </c>
      <c r="N23" s="904">
        <v>0</v>
      </c>
      <c r="O23" s="904">
        <v>1.1792044982910199</v>
      </c>
      <c r="P23" s="904">
        <v>0.56281819763183605</v>
      </c>
      <c r="Q23" s="904">
        <v>2.0652543259143799</v>
      </c>
      <c r="R23" s="904">
        <v>3.7665132194519</v>
      </c>
      <c r="S23" s="904">
        <v>4.0225469432830803</v>
      </c>
      <c r="T23" s="904">
        <v>18.2550523703575</v>
      </c>
      <c r="U23" s="904">
        <v>25.936102847290002</v>
      </c>
      <c r="V23" s="904">
        <v>26.738800000000001</v>
      </c>
      <c r="W23" s="904">
        <v>28.361599999999999</v>
      </c>
      <c r="X23" s="904">
        <v>31.456600000000002</v>
      </c>
      <c r="Y23" s="904">
        <v>30.6248</v>
      </c>
      <c r="Z23" s="904">
        <v>29.126799999999999</v>
      </c>
      <c r="AA23" s="904">
        <v>27.246400000000001</v>
      </c>
      <c r="AB23" s="904">
        <v>18.253</v>
      </c>
      <c r="AC23" s="904">
        <v>25.261399999999998</v>
      </c>
      <c r="AD23" s="904">
        <v>38.114400000000003</v>
      </c>
      <c r="AE23" s="904">
        <v>41.165276400000003</v>
      </c>
      <c r="AF23" s="182">
        <v>38.9295008</v>
      </c>
      <c r="AG23" s="905">
        <v>-5.6896019196512798E-2</v>
      </c>
      <c r="AH23" s="905">
        <v>4.72795701818352E-2</v>
      </c>
      <c r="AI23" s="905">
        <v>1.03507665589508E-2</v>
      </c>
    </row>
    <row r="24" spans="1:35" s="873" customFormat="1" ht="12" customHeight="1">
      <c r="A24" s="782" t="s">
        <v>293</v>
      </c>
      <c r="B24" s="904">
        <v>0</v>
      </c>
      <c r="C24" s="904">
        <v>0</v>
      </c>
      <c r="D24" s="904">
        <v>0</v>
      </c>
      <c r="E24" s="904">
        <v>0</v>
      </c>
      <c r="F24" s="904">
        <v>0</v>
      </c>
      <c r="G24" s="904">
        <v>0</v>
      </c>
      <c r="H24" s="904">
        <v>0</v>
      </c>
      <c r="I24" s="904">
        <v>0</v>
      </c>
      <c r="J24" s="904">
        <v>0</v>
      </c>
      <c r="K24" s="904">
        <v>0</v>
      </c>
      <c r="L24" s="904">
        <v>0</v>
      </c>
      <c r="M24" s="904">
        <v>0</v>
      </c>
      <c r="N24" s="904">
        <v>0</v>
      </c>
      <c r="O24" s="904">
        <v>0</v>
      </c>
      <c r="P24" s="904">
        <v>0</v>
      </c>
      <c r="Q24" s="904">
        <v>0</v>
      </c>
      <c r="R24" s="904">
        <v>2.9821260000000001</v>
      </c>
      <c r="S24" s="904">
        <v>5.6487530000000001</v>
      </c>
      <c r="T24" s="904">
        <v>5.778483177</v>
      </c>
      <c r="U24" s="904">
        <v>9.4224995499999995</v>
      </c>
      <c r="V24" s="904">
        <v>13.687419879</v>
      </c>
      <c r="W24" s="904">
        <v>12.863779048</v>
      </c>
      <c r="X24" s="904">
        <v>11.6953862553231</v>
      </c>
      <c r="Y24" s="904">
        <v>11.5360954724846</v>
      </c>
      <c r="Z24" s="904">
        <v>11.5911884724846</v>
      </c>
      <c r="AA24" s="904">
        <v>14.660414418</v>
      </c>
      <c r="AB24" s="904">
        <v>11.764894371093799</v>
      </c>
      <c r="AC24" s="904">
        <v>10.6772020334778</v>
      </c>
      <c r="AD24" s="904">
        <v>11.8152191755569</v>
      </c>
      <c r="AE24" s="904">
        <v>11.8097756</v>
      </c>
      <c r="AF24" s="182">
        <v>10.451856072028599</v>
      </c>
      <c r="AG24" s="905">
        <v>-0.11740074991558599</v>
      </c>
      <c r="AH24" s="905">
        <v>2.2839643108510499E-2</v>
      </c>
      <c r="AI24" s="905">
        <v>2.7789907418828402E-3</v>
      </c>
    </row>
    <row r="25" spans="1:35" s="123" customFormat="1" ht="12" customHeight="1">
      <c r="A25" s="782" t="s">
        <v>297</v>
      </c>
      <c r="B25" s="904">
        <v>0</v>
      </c>
      <c r="C25" s="904">
        <v>0</v>
      </c>
      <c r="D25" s="904">
        <v>0</v>
      </c>
      <c r="E25" s="904">
        <v>0</v>
      </c>
      <c r="F25" s="904">
        <v>0</v>
      </c>
      <c r="G25" s="904">
        <v>0</v>
      </c>
      <c r="H25" s="904">
        <v>0</v>
      </c>
      <c r="I25" s="904">
        <v>0</v>
      </c>
      <c r="J25" s="904">
        <v>0</v>
      </c>
      <c r="K25" s="904">
        <v>0</v>
      </c>
      <c r="L25" s="904">
        <v>2.97100153871467</v>
      </c>
      <c r="M25" s="904">
        <v>2.95849708851124</v>
      </c>
      <c r="N25" s="904">
        <v>5.76747127358973</v>
      </c>
      <c r="O25" s="904">
        <v>7.9494199501957299</v>
      </c>
      <c r="P25" s="904">
        <v>7.3255835301431498</v>
      </c>
      <c r="Q25" s="904">
        <v>10.5893887450897</v>
      </c>
      <c r="R25" s="904">
        <v>7.0124062862476899</v>
      </c>
      <c r="S25" s="904">
        <v>6.3632262172269103</v>
      </c>
      <c r="T25" s="904">
        <v>8.3264514425865492</v>
      </c>
      <c r="U25" s="904">
        <v>12.860989836367899</v>
      </c>
      <c r="V25" s="904">
        <v>59.663487573505599</v>
      </c>
      <c r="W25" s="904">
        <v>71.166463108480997</v>
      </c>
      <c r="X25" s="904">
        <v>87.889495459999907</v>
      </c>
      <c r="Y25" s="904">
        <v>38.029952379999997</v>
      </c>
      <c r="Z25" s="904">
        <v>40.112638132000001</v>
      </c>
      <c r="AA25" s="904">
        <v>41.079445309999997</v>
      </c>
      <c r="AB25" s="904">
        <v>46.582136349999999</v>
      </c>
      <c r="AC25" s="904">
        <v>54.628373009999997</v>
      </c>
      <c r="AD25" s="904">
        <v>70.280500029999999</v>
      </c>
      <c r="AE25" s="904">
        <v>70.138415464000005</v>
      </c>
      <c r="AF25" s="182">
        <v>50.577793147999998</v>
      </c>
      <c r="AG25" s="905">
        <v>-0.28085625940283798</v>
      </c>
      <c r="AH25" s="905">
        <v>0.18486304816497801</v>
      </c>
      <c r="AI25" s="905">
        <v>1.3447871644474099E-2</v>
      </c>
    </row>
    <row r="26" spans="1:35" s="123" customFormat="1" ht="12" customHeight="1">
      <c r="A26" s="782" t="s">
        <v>298</v>
      </c>
      <c r="B26" s="904">
        <v>0</v>
      </c>
      <c r="C26" s="904">
        <v>0</v>
      </c>
      <c r="D26" s="904">
        <v>0</v>
      </c>
      <c r="E26" s="904">
        <v>0</v>
      </c>
      <c r="F26" s="904">
        <v>0</v>
      </c>
      <c r="G26" s="904">
        <v>0</v>
      </c>
      <c r="H26" s="904">
        <v>0</v>
      </c>
      <c r="I26" s="904">
        <v>0</v>
      </c>
      <c r="J26" s="904">
        <v>0</v>
      </c>
      <c r="K26" s="904">
        <v>0</v>
      </c>
      <c r="L26" s="904">
        <v>0</v>
      </c>
      <c r="M26" s="904">
        <v>0</v>
      </c>
      <c r="N26" s="904">
        <v>0</v>
      </c>
      <c r="O26" s="904">
        <v>0</v>
      </c>
      <c r="P26" s="904">
        <v>0</v>
      </c>
      <c r="Q26" s="904">
        <v>6.0743885765209198</v>
      </c>
      <c r="R26" s="904">
        <v>7.1118326214675696</v>
      </c>
      <c r="S26" s="904">
        <v>7.8138360176572101</v>
      </c>
      <c r="T26" s="904">
        <v>13.0552256488612</v>
      </c>
      <c r="U26" s="904">
        <v>11.871926684013101</v>
      </c>
      <c r="V26" s="904">
        <v>19.621408831001201</v>
      </c>
      <c r="W26" s="904">
        <v>22.905201803860901</v>
      </c>
      <c r="X26" s="904">
        <v>26.916442369662899</v>
      </c>
      <c r="Y26" s="904">
        <v>26.703890282435299</v>
      </c>
      <c r="Z26" s="904">
        <v>35.582510654229502</v>
      </c>
      <c r="AA26" s="904">
        <v>42.713652745758999</v>
      </c>
      <c r="AB26" s="904">
        <v>55.395792927518698</v>
      </c>
      <c r="AC26" s="904">
        <v>62.720484938575702</v>
      </c>
      <c r="AD26" s="904">
        <v>59.3621058944981</v>
      </c>
      <c r="AE26" s="904">
        <v>61.317349853774999</v>
      </c>
      <c r="AF26" s="182">
        <v>55.598565624766003</v>
      </c>
      <c r="AG26" s="905">
        <v>-9.5742769253024898E-2</v>
      </c>
      <c r="AH26" s="905">
        <v>0.178436585438012</v>
      </c>
      <c r="AI26" s="905">
        <v>1.4782819249366299E-2</v>
      </c>
    </row>
    <row r="27" spans="1:35" s="123" customFormat="1" ht="12" customHeight="1">
      <c r="A27" s="103" t="s">
        <v>302</v>
      </c>
      <c r="B27" s="904">
        <v>0</v>
      </c>
      <c r="C27" s="904">
        <v>0</v>
      </c>
      <c r="D27" s="904">
        <v>0</v>
      </c>
      <c r="E27" s="904">
        <v>0</v>
      </c>
      <c r="F27" s="904">
        <v>0</v>
      </c>
      <c r="G27" s="904">
        <v>0</v>
      </c>
      <c r="H27" s="904">
        <v>0</v>
      </c>
      <c r="I27" s="904">
        <v>0</v>
      </c>
      <c r="J27" s="904">
        <v>0</v>
      </c>
      <c r="K27" s="904">
        <v>0</v>
      </c>
      <c r="L27" s="904">
        <v>0</v>
      </c>
      <c r="M27" s="904">
        <v>0</v>
      </c>
      <c r="N27" s="904">
        <v>6.51179162266807E-2</v>
      </c>
      <c r="O27" s="904">
        <v>0.68373812038014803</v>
      </c>
      <c r="P27" s="904">
        <v>0.61862020415346697</v>
      </c>
      <c r="Q27" s="904">
        <v>2.9164427736890399</v>
      </c>
      <c r="R27" s="904">
        <v>7.4275498285966703</v>
      </c>
      <c r="S27" s="904">
        <v>14.4933872389428</v>
      </c>
      <c r="T27" s="904">
        <v>33.263240893878397</v>
      </c>
      <c r="U27" s="904">
        <v>41.230697617190799</v>
      </c>
      <c r="V27" s="904">
        <v>47.937585130252202</v>
      </c>
      <c r="W27" s="904">
        <v>44.378634072507303</v>
      </c>
      <c r="X27" s="904">
        <v>37.314518045065597</v>
      </c>
      <c r="Y27" s="904">
        <v>42.651884000000003</v>
      </c>
      <c r="Z27" s="904">
        <v>48.726914000000001</v>
      </c>
      <c r="AA27" s="904">
        <v>38.947133999999998</v>
      </c>
      <c r="AB27" s="904">
        <v>39.465727999999999</v>
      </c>
      <c r="AC27" s="904">
        <v>38.975662</v>
      </c>
      <c r="AD27" s="904">
        <v>53.700901999999999</v>
      </c>
      <c r="AE27" s="904">
        <v>68.655187999999995</v>
      </c>
      <c r="AF27" s="182">
        <v>65.833318000000006</v>
      </c>
      <c r="AG27" s="905">
        <v>-4.3722004716554103E-2</v>
      </c>
      <c r="AH27" s="905">
        <v>5.2313804871383401E-2</v>
      </c>
      <c r="AI27" s="905">
        <v>1.75040853958029E-2</v>
      </c>
    </row>
    <row r="28" spans="1:35" s="123" customFormat="1" ht="12" customHeight="1">
      <c r="A28" s="782" t="s">
        <v>303</v>
      </c>
      <c r="B28" s="904">
        <v>0</v>
      </c>
      <c r="C28" s="904">
        <v>0</v>
      </c>
      <c r="D28" s="904">
        <v>7.1578258909199902E-2</v>
      </c>
      <c r="E28" s="904">
        <v>0.153510667783293</v>
      </c>
      <c r="F28" s="904">
        <v>0.29302234960266899</v>
      </c>
      <c r="G28" s="904">
        <v>0.66299334291475798</v>
      </c>
      <c r="H28" s="904">
        <v>0.91830235848277797</v>
      </c>
      <c r="I28" s="904">
        <v>1.34857834602677</v>
      </c>
      <c r="J28" s="904">
        <v>1.4674528428022</v>
      </c>
      <c r="K28" s="904">
        <v>1.83932471668447</v>
      </c>
      <c r="L28" s="904">
        <v>2.5038162256851302</v>
      </c>
      <c r="M28" s="904">
        <v>3.1115070168219399</v>
      </c>
      <c r="N28" s="904">
        <v>2.7465740910541001</v>
      </c>
      <c r="O28" s="904">
        <v>2.60802900037887</v>
      </c>
      <c r="P28" s="904">
        <v>1.3679849408393301</v>
      </c>
      <c r="Q28" s="904">
        <v>0.90246011759072597</v>
      </c>
      <c r="R28" s="904">
        <v>7.0062190693219</v>
      </c>
      <c r="S28" s="904">
        <v>17.287238342311099</v>
      </c>
      <c r="T28" s="904">
        <v>34.805782788562801</v>
      </c>
      <c r="U28" s="904">
        <v>42.9527316279909</v>
      </c>
      <c r="V28" s="904">
        <v>49.775366631905896</v>
      </c>
      <c r="W28" s="904">
        <v>58.062299423101898</v>
      </c>
      <c r="X28" s="904">
        <v>68.632526535130197</v>
      </c>
      <c r="Y28" s="904">
        <v>84.2622405416531</v>
      </c>
      <c r="Z28" s="904">
        <v>80.718529075387195</v>
      </c>
      <c r="AA28" s="904">
        <v>82.671296738667806</v>
      </c>
      <c r="AB28" s="904">
        <v>96.082677156831195</v>
      </c>
      <c r="AC28" s="904">
        <v>110.66828308785701</v>
      </c>
      <c r="AD28" s="904">
        <v>116.21321280950499</v>
      </c>
      <c r="AE28" s="904">
        <v>136.190336014293</v>
      </c>
      <c r="AF28" s="182">
        <v>137.63866853741899</v>
      </c>
      <c r="AG28" s="905">
        <v>7.8733236043915193E-3</v>
      </c>
      <c r="AH28" s="905">
        <v>0.122317023156382</v>
      </c>
      <c r="AI28" s="905">
        <v>3.6596044085816702E-2</v>
      </c>
    </row>
    <row r="29" spans="1:35" s="123" customFormat="1" ht="12" customHeight="1">
      <c r="A29" s="783" t="s">
        <v>429</v>
      </c>
      <c r="B29" s="183">
        <v>0.26560307318899901</v>
      </c>
      <c r="C29" s="183">
        <v>0.29480432773762</v>
      </c>
      <c r="D29" s="183">
        <v>0.84381583766146495</v>
      </c>
      <c r="E29" s="183">
        <v>2.0166138445635502</v>
      </c>
      <c r="F29" s="183">
        <v>5.5298856261913896</v>
      </c>
      <c r="G29" s="183">
        <v>8.6860956688132607</v>
      </c>
      <c r="H29" s="183">
        <v>12.7926587679571</v>
      </c>
      <c r="I29" s="183">
        <v>17.486802422056201</v>
      </c>
      <c r="J29" s="183">
        <v>16.253714062199901</v>
      </c>
      <c r="K29" s="183">
        <v>18.298467937725398</v>
      </c>
      <c r="L29" s="183">
        <v>28.578106040243199</v>
      </c>
      <c r="M29" s="183">
        <v>33.158622858312803</v>
      </c>
      <c r="N29" s="183">
        <v>43.767676114202303</v>
      </c>
      <c r="O29" s="183">
        <v>55.449367426657197</v>
      </c>
      <c r="P29" s="183">
        <v>73.731826439037206</v>
      </c>
      <c r="Q29" s="183">
        <v>128.39355811046201</v>
      </c>
      <c r="R29" s="183">
        <v>200.25614383465199</v>
      </c>
      <c r="S29" s="183">
        <v>278.67499692524802</v>
      </c>
      <c r="T29" s="183">
        <v>382.52189855081502</v>
      </c>
      <c r="U29" s="183">
        <v>452.729738751083</v>
      </c>
      <c r="V29" s="183">
        <v>537.51969359493899</v>
      </c>
      <c r="W29" s="183">
        <v>570.21030956611503</v>
      </c>
      <c r="X29" s="183">
        <v>618.41463430555802</v>
      </c>
      <c r="Y29" s="183">
        <v>565.559089991066</v>
      </c>
      <c r="Z29" s="183">
        <v>600.79451886277798</v>
      </c>
      <c r="AA29" s="183">
        <v>606.28731547863902</v>
      </c>
      <c r="AB29" s="183">
        <v>617.92841157858004</v>
      </c>
      <c r="AC29" s="183">
        <v>665.0447522106</v>
      </c>
      <c r="AD29" s="183">
        <v>720.91084754099404</v>
      </c>
      <c r="AE29" s="183">
        <v>749.54316989726794</v>
      </c>
      <c r="AF29" s="183">
        <v>759.33877346329496</v>
      </c>
      <c r="AG29" s="112">
        <v>1.0300817582964E-2</v>
      </c>
      <c r="AH29" s="112">
        <v>5.1709417433159398E-2</v>
      </c>
      <c r="AI29" s="112">
        <v>0.20189671641714499</v>
      </c>
    </row>
    <row r="30" spans="1:35" s="123" customFormat="1" ht="12" customHeight="1">
      <c r="A30" s="785"/>
      <c r="B30" s="906"/>
      <c r="C30" s="906"/>
      <c r="D30" s="906"/>
      <c r="E30" s="906"/>
      <c r="F30" s="906"/>
      <c r="G30" s="906"/>
      <c r="H30" s="906"/>
      <c r="I30" s="906"/>
      <c r="J30" s="906"/>
      <c r="K30" s="906"/>
      <c r="L30" s="906"/>
      <c r="M30" s="906"/>
      <c r="N30" s="906"/>
      <c r="O30" s="906"/>
      <c r="P30" s="906"/>
      <c r="Q30" s="906"/>
      <c r="R30" s="906"/>
      <c r="S30" s="906"/>
      <c r="T30" s="906"/>
      <c r="U30" s="906"/>
      <c r="V30" s="906"/>
      <c r="W30" s="906"/>
      <c r="X30" s="906"/>
      <c r="Y30" s="906"/>
      <c r="Z30" s="906"/>
      <c r="AA30" s="906"/>
      <c r="AB30" s="906"/>
      <c r="AC30" s="906"/>
      <c r="AD30" s="906"/>
      <c r="AE30" s="906"/>
      <c r="AF30" s="907"/>
      <c r="AG30" s="905"/>
      <c r="AH30" s="905"/>
      <c r="AI30" s="905"/>
    </row>
    <row r="31" spans="1:35" s="123" customFormat="1" ht="12" customHeight="1">
      <c r="A31" s="788" t="s">
        <v>313</v>
      </c>
      <c r="B31" s="907">
        <v>0</v>
      </c>
      <c r="C31" s="907">
        <v>0</v>
      </c>
      <c r="D31" s="907">
        <v>0</v>
      </c>
      <c r="E31" s="907">
        <v>0</v>
      </c>
      <c r="F31" s="907">
        <v>0</v>
      </c>
      <c r="G31" s="907">
        <v>0</v>
      </c>
      <c r="H31" s="907">
        <v>0</v>
      </c>
      <c r="I31" s="907">
        <v>0</v>
      </c>
      <c r="J31" s="907">
        <v>0</v>
      </c>
      <c r="K31" s="907">
        <v>0</v>
      </c>
      <c r="L31" s="907">
        <v>0</v>
      </c>
      <c r="M31" s="907">
        <v>0</v>
      </c>
      <c r="N31" s="907">
        <v>0</v>
      </c>
      <c r="O31" s="907">
        <v>0</v>
      </c>
      <c r="P31" s="907">
        <v>0</v>
      </c>
      <c r="Q31" s="907">
        <v>0</v>
      </c>
      <c r="R31" s="907">
        <v>0</v>
      </c>
      <c r="S31" s="907">
        <v>0</v>
      </c>
      <c r="T31" s="907">
        <v>0.29599999999999999</v>
      </c>
      <c r="U31" s="907">
        <v>0.85099999999999998</v>
      </c>
      <c r="V31" s="907">
        <v>1.4059999999999999</v>
      </c>
      <c r="W31" s="907">
        <v>1.147</v>
      </c>
      <c r="X31" s="907">
        <v>1.2210000000000001</v>
      </c>
      <c r="Y31" s="907">
        <v>0.96199999999999997</v>
      </c>
      <c r="Z31" s="907">
        <v>1.02582249322493</v>
      </c>
      <c r="AA31" s="907">
        <v>0.80733826968043698</v>
      </c>
      <c r="AB31" s="907">
        <v>2.1528098859315601</v>
      </c>
      <c r="AC31" s="907">
        <v>3.57202387640449</v>
      </c>
      <c r="AD31" s="907">
        <v>4.93290519395135</v>
      </c>
      <c r="AE31" s="907">
        <v>6.17349604410441</v>
      </c>
      <c r="AF31" s="907">
        <v>6.9709431244380804</v>
      </c>
      <c r="AG31" s="908">
        <v>0.12608751703782201</v>
      </c>
      <c r="AH31" s="908">
        <v>0.21915847330989699</v>
      </c>
      <c r="AI31" s="908">
        <v>1.8534685391286001E-3</v>
      </c>
    </row>
    <row r="32" spans="1:35" s="123" customFormat="1" ht="12" customHeight="1">
      <c r="A32" s="783"/>
      <c r="B32" s="906"/>
      <c r="C32" s="906"/>
      <c r="D32" s="906"/>
      <c r="E32" s="906"/>
      <c r="F32" s="906"/>
      <c r="G32" s="906"/>
      <c r="H32" s="906"/>
      <c r="I32" s="906"/>
      <c r="J32" s="906"/>
      <c r="K32" s="906"/>
      <c r="L32" s="906"/>
      <c r="M32" s="906"/>
      <c r="N32" s="906"/>
      <c r="O32" s="906"/>
      <c r="P32" s="906"/>
      <c r="Q32" s="906"/>
      <c r="R32" s="906"/>
      <c r="S32" s="906"/>
      <c r="T32" s="906"/>
      <c r="U32" s="906"/>
      <c r="V32" s="906"/>
      <c r="W32" s="906"/>
      <c r="X32" s="906"/>
      <c r="Y32" s="906"/>
      <c r="Z32" s="906"/>
      <c r="AA32" s="906"/>
      <c r="AB32" s="906"/>
      <c r="AC32" s="906"/>
      <c r="AD32" s="906"/>
      <c r="AE32" s="906"/>
      <c r="AF32" s="907"/>
      <c r="AG32" s="905"/>
      <c r="AH32" s="905"/>
      <c r="AI32" s="905"/>
    </row>
    <row r="33" spans="1:35" s="123" customFormat="1" ht="12" customHeight="1">
      <c r="A33" s="783" t="s">
        <v>323</v>
      </c>
      <c r="B33" s="907">
        <v>0</v>
      </c>
      <c r="C33" s="907">
        <v>0</v>
      </c>
      <c r="D33" s="907">
        <v>0</v>
      </c>
      <c r="E33" s="907">
        <v>0</v>
      </c>
      <c r="F33" s="907">
        <v>0</v>
      </c>
      <c r="G33" s="907">
        <v>0</v>
      </c>
      <c r="H33" s="907">
        <v>0</v>
      </c>
      <c r="I33" s="907">
        <v>0</v>
      </c>
      <c r="J33" s="907">
        <v>0</v>
      </c>
      <c r="K33" s="907">
        <v>0</v>
      </c>
      <c r="L33" s="907">
        <v>0</v>
      </c>
      <c r="M33" s="907">
        <v>0</v>
      </c>
      <c r="N33" s="907">
        <v>0.57465998159720499</v>
      </c>
      <c r="O33" s="907">
        <v>0.59594368461932301</v>
      </c>
      <c r="P33" s="907">
        <v>0.61722738764144203</v>
      </c>
      <c r="Q33" s="907">
        <v>0.65979479368567895</v>
      </c>
      <c r="R33" s="907">
        <v>0.361822951376018</v>
      </c>
      <c r="S33" s="907">
        <v>0.31925554533178002</v>
      </c>
      <c r="T33" s="907">
        <v>0.34053924835389898</v>
      </c>
      <c r="U33" s="907">
        <v>0.361822951376018</v>
      </c>
      <c r="V33" s="907">
        <v>0.406231823405729</v>
      </c>
      <c r="W33" s="907">
        <v>0.48009414786259902</v>
      </c>
      <c r="X33" s="907">
        <v>0.45602525946300598</v>
      </c>
      <c r="Y33" s="907">
        <v>0.3410406923971</v>
      </c>
      <c r="Z33" s="907">
        <v>0.36284989004683499</v>
      </c>
      <c r="AA33" s="907">
        <v>0.39624678696993199</v>
      </c>
      <c r="AB33" s="907">
        <v>0.355001737394459</v>
      </c>
      <c r="AC33" s="907">
        <v>0.331087794352867</v>
      </c>
      <c r="AD33" s="907">
        <v>0.225988017481524</v>
      </c>
      <c r="AE33" s="907">
        <v>0.22988995875656901</v>
      </c>
      <c r="AF33" s="907">
        <v>0.16956726197722</v>
      </c>
      <c r="AG33" s="908">
        <v>-0.26441344214476198</v>
      </c>
      <c r="AH33" s="908">
        <v>-4.4342243514388403E-2</v>
      </c>
      <c r="AI33" s="908">
        <v>4.5085375067708499E-5</v>
      </c>
    </row>
    <row r="34" spans="1:35" s="123" customFormat="1" ht="12" customHeight="1">
      <c r="A34" s="783"/>
      <c r="B34" s="906"/>
      <c r="C34" s="906"/>
      <c r="D34" s="906"/>
      <c r="E34" s="906"/>
      <c r="F34" s="906"/>
      <c r="G34" s="906"/>
      <c r="H34" s="906"/>
      <c r="I34" s="906"/>
      <c r="J34" s="906"/>
      <c r="K34" s="906"/>
      <c r="L34" s="906"/>
      <c r="M34" s="906"/>
      <c r="N34" s="906"/>
      <c r="O34" s="906"/>
      <c r="P34" s="906"/>
      <c r="Q34" s="906"/>
      <c r="R34" s="906"/>
      <c r="S34" s="906"/>
      <c r="T34" s="906"/>
      <c r="U34" s="906"/>
      <c r="V34" s="906"/>
      <c r="W34" s="906"/>
      <c r="X34" s="906"/>
      <c r="Y34" s="906"/>
      <c r="Z34" s="906"/>
      <c r="AA34" s="906"/>
      <c r="AB34" s="906"/>
      <c r="AC34" s="906"/>
      <c r="AD34" s="906"/>
      <c r="AE34" s="906"/>
      <c r="AF34" s="907"/>
      <c r="AG34" s="905"/>
      <c r="AH34" s="905"/>
      <c r="AI34" s="905"/>
    </row>
    <row r="35" spans="1:35" s="123" customFormat="1" ht="12" customHeight="1">
      <c r="A35" s="788" t="s">
        <v>333</v>
      </c>
      <c r="B35" s="907">
        <v>0</v>
      </c>
      <c r="C35" s="907">
        <v>0</v>
      </c>
      <c r="D35" s="907">
        <v>0</v>
      </c>
      <c r="E35" s="907">
        <v>0</v>
      </c>
      <c r="F35" s="907">
        <v>0</v>
      </c>
      <c r="G35" s="907">
        <v>0</v>
      </c>
      <c r="H35" s="907">
        <v>0</v>
      </c>
      <c r="I35" s="907">
        <v>0</v>
      </c>
      <c r="J35" s="907">
        <v>0</v>
      </c>
      <c r="K35" s="907">
        <v>0</v>
      </c>
      <c r="L35" s="907">
        <v>0</v>
      </c>
      <c r="M35" s="907">
        <v>0</v>
      </c>
      <c r="N35" s="907">
        <v>1.76722842933256</v>
      </c>
      <c r="O35" s="907">
        <v>1.94875713240821</v>
      </c>
      <c r="P35" s="907">
        <v>2.2923186665912501</v>
      </c>
      <c r="Q35" s="907">
        <v>0.87437708755468002</v>
      </c>
      <c r="R35" s="907">
        <v>0.26027840425748899</v>
      </c>
      <c r="S35" s="907">
        <v>2.8214315237211198</v>
      </c>
      <c r="T35" s="907">
        <v>2.1159231538390801</v>
      </c>
      <c r="U35" s="907">
        <v>1.19809619839869</v>
      </c>
      <c r="V35" s="907">
        <v>0.70533972392575395</v>
      </c>
      <c r="W35" s="907">
        <v>1.8704598305528799</v>
      </c>
      <c r="X35" s="907">
        <v>2.1305177619898399</v>
      </c>
      <c r="Y35" s="907">
        <v>2.1457006780349199</v>
      </c>
      <c r="Z35" s="907">
        <v>1.77008206920542</v>
      </c>
      <c r="AA35" s="907">
        <v>2.1869021091905898</v>
      </c>
      <c r="AB35" s="907">
        <v>1.93632525561603</v>
      </c>
      <c r="AC35" s="907">
        <v>1.9654224232400399</v>
      </c>
      <c r="AD35" s="907">
        <v>3.08666224172788</v>
      </c>
      <c r="AE35" s="907">
        <v>2.79765587363518</v>
      </c>
      <c r="AF35" s="907">
        <v>2.7791567275046001</v>
      </c>
      <c r="AG35" s="908">
        <v>-9.3265475459530806E-3</v>
      </c>
      <c r="AH35" s="908">
        <v>8.8504578893497707E-2</v>
      </c>
      <c r="AI35" s="908">
        <v>7.3893581797837495E-4</v>
      </c>
    </row>
    <row r="36" spans="1:35" s="123" customFormat="1" ht="12" customHeight="1">
      <c r="A36" s="785"/>
      <c r="B36" s="904"/>
      <c r="C36" s="904"/>
      <c r="D36" s="904"/>
      <c r="E36" s="904"/>
      <c r="F36" s="904"/>
      <c r="G36" s="904"/>
      <c r="H36" s="904"/>
      <c r="I36" s="904"/>
      <c r="J36" s="904"/>
      <c r="K36" s="904"/>
      <c r="L36" s="904"/>
      <c r="M36" s="904"/>
      <c r="N36" s="904"/>
      <c r="O36" s="904"/>
      <c r="P36" s="904"/>
      <c r="Q36" s="904"/>
      <c r="R36" s="904"/>
      <c r="S36" s="904"/>
      <c r="T36" s="904"/>
      <c r="U36" s="904"/>
      <c r="V36" s="904"/>
      <c r="W36" s="904"/>
      <c r="X36" s="904"/>
      <c r="Y36" s="904"/>
      <c r="Z36" s="904"/>
      <c r="AA36" s="904"/>
      <c r="AB36" s="904"/>
      <c r="AC36" s="904"/>
      <c r="AD36" s="904"/>
      <c r="AE36" s="904"/>
      <c r="AF36" s="182"/>
      <c r="AG36" s="905"/>
      <c r="AH36" s="905"/>
      <c r="AI36" s="905"/>
    </row>
    <row r="37" spans="1:35" s="123" customFormat="1" ht="12" customHeight="1">
      <c r="A37" s="782" t="s">
        <v>334</v>
      </c>
      <c r="B37" s="904">
        <v>0</v>
      </c>
      <c r="C37" s="904">
        <v>0</v>
      </c>
      <c r="D37" s="904">
        <v>0</v>
      </c>
      <c r="E37" s="904">
        <v>0</v>
      </c>
      <c r="F37" s="904">
        <v>0</v>
      </c>
      <c r="G37" s="904">
        <v>0</v>
      </c>
      <c r="H37" s="904">
        <v>0</v>
      </c>
      <c r="I37" s="904">
        <v>0</v>
      </c>
      <c r="J37" s="904">
        <v>0</v>
      </c>
      <c r="K37" s="904">
        <v>0</v>
      </c>
      <c r="L37" s="904">
        <v>2.2393222460661701</v>
      </c>
      <c r="M37" s="904">
        <v>2.71582178932537</v>
      </c>
      <c r="N37" s="904">
        <v>2.7432564825208798</v>
      </c>
      <c r="O37" s="904">
        <v>2.5540443626542402</v>
      </c>
      <c r="P37" s="904">
        <v>1.9155332719906799</v>
      </c>
      <c r="Q37" s="904">
        <v>2.1283703022118701</v>
      </c>
      <c r="R37" s="904">
        <v>3.29113139287543</v>
      </c>
      <c r="S37" s="904">
        <v>4.7195554533177999</v>
      </c>
      <c r="T37" s="904">
        <v>6.1029421544723697</v>
      </c>
      <c r="U37" s="904">
        <v>5.6567774931151096</v>
      </c>
      <c r="V37" s="904">
        <v>7.980949659318</v>
      </c>
      <c r="W37" s="904">
        <v>9.5827439044468701</v>
      </c>
      <c r="X37" s="904">
        <v>9.2629987069056892</v>
      </c>
      <c r="Y37" s="904">
        <v>11.245964572852101</v>
      </c>
      <c r="Z37" s="904">
        <v>12.930374554449299</v>
      </c>
      <c r="AA37" s="904">
        <v>9.4604449486751907</v>
      </c>
      <c r="AB37" s="904">
        <v>8.2236219972991709</v>
      </c>
      <c r="AC37" s="904">
        <v>7.3053805308125597</v>
      </c>
      <c r="AD37" s="904">
        <v>6.0455857371268804</v>
      </c>
      <c r="AE37" s="904">
        <v>5.6213239399838599</v>
      </c>
      <c r="AF37" s="182">
        <v>5.7705014144658904</v>
      </c>
      <c r="AG37" s="905">
        <v>2.3733034886285E-2</v>
      </c>
      <c r="AH37" s="905">
        <v>-6.2851938865693402E-4</v>
      </c>
      <c r="AI37" s="905">
        <v>1.5342892110559001E-3</v>
      </c>
    </row>
    <row r="38" spans="1:35" s="123" customFormat="1" ht="12" customHeight="1">
      <c r="A38" s="782" t="s">
        <v>336</v>
      </c>
      <c r="B38" s="904">
        <v>0</v>
      </c>
      <c r="C38" s="904">
        <v>0</v>
      </c>
      <c r="D38" s="904">
        <v>0</v>
      </c>
      <c r="E38" s="904">
        <v>0</v>
      </c>
      <c r="F38" s="904">
        <v>0</v>
      </c>
      <c r="G38" s="904">
        <v>0</v>
      </c>
      <c r="H38" s="904">
        <v>0</v>
      </c>
      <c r="I38" s="904">
        <v>0</v>
      </c>
      <c r="J38" s="904">
        <v>0</v>
      </c>
      <c r="K38" s="904">
        <v>0</v>
      </c>
      <c r="L38" s="904">
        <v>0</v>
      </c>
      <c r="M38" s="904">
        <v>0</v>
      </c>
      <c r="N38" s="904">
        <v>6.11971672380571</v>
      </c>
      <c r="O38" s="904">
        <v>16.890418157703799</v>
      </c>
      <c r="P38" s="904">
        <v>21.3010434898212</v>
      </c>
      <c r="Q38" s="904">
        <v>29.920068537828602</v>
      </c>
      <c r="R38" s="904">
        <v>43.2567472210105</v>
      </c>
      <c r="S38" s="904">
        <v>46.7139484116041</v>
      </c>
      <c r="T38" s="904">
        <v>59.796666990531897</v>
      </c>
      <c r="U38" s="904">
        <v>71.127931567182998</v>
      </c>
      <c r="V38" s="904">
        <v>70.792697718857099</v>
      </c>
      <c r="W38" s="904">
        <v>78.350087043483995</v>
      </c>
      <c r="X38" s="904">
        <v>91.7294301292836</v>
      </c>
      <c r="Y38" s="904">
        <v>112.038486030965</v>
      </c>
      <c r="Z38" s="904">
        <v>131.90559428882599</v>
      </c>
      <c r="AA38" s="904">
        <v>97.755900898835804</v>
      </c>
      <c r="AB38" s="904">
        <v>99.478436410555702</v>
      </c>
      <c r="AC38" s="904">
        <v>92.783542120717399</v>
      </c>
      <c r="AD38" s="904">
        <v>120.510233111752</v>
      </c>
      <c r="AE38" s="904">
        <v>136.12619214279701</v>
      </c>
      <c r="AF38" s="182">
        <v>125.408743426342</v>
      </c>
      <c r="AG38" s="905">
        <v>-8.1248842579948397E-2</v>
      </c>
      <c r="AH38" s="905">
        <v>6.7063222371437803E-2</v>
      </c>
      <c r="AI38" s="905">
        <v>3.3344291629278398E-2</v>
      </c>
    </row>
    <row r="39" spans="1:35" s="123" customFormat="1" ht="12" customHeight="1">
      <c r="A39" s="782" t="s">
        <v>338</v>
      </c>
      <c r="B39" s="904">
        <v>0</v>
      </c>
      <c r="C39" s="904">
        <v>0</v>
      </c>
      <c r="D39" s="904">
        <v>0</v>
      </c>
      <c r="E39" s="904">
        <v>0</v>
      </c>
      <c r="F39" s="904">
        <v>0</v>
      </c>
      <c r="G39" s="904">
        <v>0</v>
      </c>
      <c r="H39" s="904">
        <v>0</v>
      </c>
      <c r="I39" s="904">
        <v>0</v>
      </c>
      <c r="J39" s="904">
        <v>0</v>
      </c>
      <c r="K39" s="904">
        <v>0</v>
      </c>
      <c r="L39" s="904">
        <v>0</v>
      </c>
      <c r="M39" s="904">
        <v>0</v>
      </c>
      <c r="N39" s="904">
        <v>30.787429797773299</v>
      </c>
      <c r="O39" s="904">
        <v>28.6743837617373</v>
      </c>
      <c r="P39" s="904">
        <v>31.2416878713743</v>
      </c>
      <c r="Q39" s="904">
        <v>30.0453734919071</v>
      </c>
      <c r="R39" s="904">
        <v>31.9156576112727</v>
      </c>
      <c r="S39" s="904">
        <v>35.693004088826299</v>
      </c>
      <c r="T39" s="904">
        <v>37.306840870478403</v>
      </c>
      <c r="U39" s="904">
        <v>31.8198901618196</v>
      </c>
      <c r="V39" s="904">
        <v>39.541440768370698</v>
      </c>
      <c r="W39" s="904">
        <v>45.010001786536399</v>
      </c>
      <c r="X39" s="904">
        <v>43.489472187851199</v>
      </c>
      <c r="Y39" s="904">
        <v>43.3753860759563</v>
      </c>
      <c r="Z39" s="904">
        <v>48.904655690430197</v>
      </c>
      <c r="AA39" s="904">
        <v>51.9257772490297</v>
      </c>
      <c r="AB39" s="904">
        <v>62.326922446812098</v>
      </c>
      <c r="AC39" s="904">
        <v>54.851420414218602</v>
      </c>
      <c r="AD39" s="904">
        <v>73.490170343297294</v>
      </c>
      <c r="AE39" s="904">
        <v>84.684566056921</v>
      </c>
      <c r="AF39" s="182">
        <v>87.598060795891598</v>
      </c>
      <c r="AG39" s="905">
        <v>3.1577841152895303E-2</v>
      </c>
      <c r="AH39" s="905">
        <v>0.10283504681399</v>
      </c>
      <c r="AI39" s="905">
        <v>2.3291001931241201E-2</v>
      </c>
    </row>
    <row r="40" spans="1:35" s="123" customFormat="1" ht="12" customHeight="1">
      <c r="A40" s="782" t="s">
        <v>339</v>
      </c>
      <c r="B40" s="904">
        <v>0</v>
      </c>
      <c r="C40" s="904">
        <v>0</v>
      </c>
      <c r="D40" s="904">
        <v>0</v>
      </c>
      <c r="E40" s="904">
        <v>0</v>
      </c>
      <c r="F40" s="904">
        <v>0</v>
      </c>
      <c r="G40" s="904">
        <v>0</v>
      </c>
      <c r="H40" s="904">
        <v>0</v>
      </c>
      <c r="I40" s="904">
        <v>0</v>
      </c>
      <c r="J40" s="904">
        <v>0</v>
      </c>
      <c r="K40" s="904">
        <v>0</v>
      </c>
      <c r="L40" s="904">
        <v>0</v>
      </c>
      <c r="M40" s="904">
        <v>0</v>
      </c>
      <c r="N40" s="904">
        <v>2.4228303335228798</v>
      </c>
      <c r="O40" s="904">
        <v>2.8833245321094401</v>
      </c>
      <c r="P40" s="904">
        <v>2.8916890273971299</v>
      </c>
      <c r="Q40" s="904">
        <v>3.6859623197724201</v>
      </c>
      <c r="R40" s="904">
        <v>3.2795825033824699</v>
      </c>
      <c r="S40" s="904">
        <v>4.2838301641032599</v>
      </c>
      <c r="T40" s="904">
        <v>4.24757510205683</v>
      </c>
      <c r="U40" s="904">
        <v>7.7245613939056703</v>
      </c>
      <c r="V40" s="904">
        <v>10.706757966310301</v>
      </c>
      <c r="W40" s="904">
        <v>14.9070335289205</v>
      </c>
      <c r="X40" s="904">
        <v>25.344543190730199</v>
      </c>
      <c r="Y40" s="904">
        <v>36.956468338801301</v>
      </c>
      <c r="Z40" s="904">
        <v>62.999763597341001</v>
      </c>
      <c r="AA40" s="904">
        <v>33.449716775470499</v>
      </c>
      <c r="AB40" s="904">
        <v>101.956130107685</v>
      </c>
      <c r="AC40" s="904">
        <v>87.607607667852804</v>
      </c>
      <c r="AD40" s="904">
        <v>126.16881491311</v>
      </c>
      <c r="AE40" s="904">
        <v>213.430349595434</v>
      </c>
      <c r="AF40" s="182">
        <v>219.39849393572501</v>
      </c>
      <c r="AG40" s="905">
        <v>2.5154318087773998E-2</v>
      </c>
      <c r="AH40" s="905">
        <v>0.39360031121816502</v>
      </c>
      <c r="AI40" s="905">
        <v>5.83347473624444E-2</v>
      </c>
    </row>
    <row r="41" spans="1:35" s="123" customFormat="1" ht="12" customHeight="1">
      <c r="A41" s="782" t="s">
        <v>346</v>
      </c>
      <c r="B41" s="904">
        <v>0</v>
      </c>
      <c r="C41" s="904">
        <v>0</v>
      </c>
      <c r="D41" s="904">
        <v>0</v>
      </c>
      <c r="E41" s="904">
        <v>0</v>
      </c>
      <c r="F41" s="904">
        <v>0</v>
      </c>
      <c r="G41" s="904">
        <v>0</v>
      </c>
      <c r="H41" s="904">
        <v>0</v>
      </c>
      <c r="I41" s="904">
        <v>0</v>
      </c>
      <c r="J41" s="904">
        <v>0</v>
      </c>
      <c r="K41" s="904">
        <v>0</v>
      </c>
      <c r="L41" s="904">
        <v>0</v>
      </c>
      <c r="M41" s="904">
        <v>0</v>
      </c>
      <c r="N41" s="904">
        <v>0</v>
      </c>
      <c r="O41" s="904">
        <v>0</v>
      </c>
      <c r="P41" s="904">
        <v>0.23027400000000001</v>
      </c>
      <c r="Q41" s="904">
        <v>0.56103119999999995</v>
      </c>
      <c r="R41" s="904">
        <v>2.2315643999999999</v>
      </c>
      <c r="S41" s="904">
        <v>4.0067675999999999</v>
      </c>
      <c r="T41" s="904">
        <v>7.4357568000000001</v>
      </c>
      <c r="U41" s="904">
        <v>10.642845599999999</v>
      </c>
      <c r="V41" s="904">
        <v>14.938502400000001</v>
      </c>
      <c r="W41" s="904">
        <v>14.0718348</v>
      </c>
      <c r="X41" s="904">
        <v>15.068293199999999</v>
      </c>
      <c r="Y41" s="904">
        <v>22.9562244</v>
      </c>
      <c r="Z41" s="904">
        <v>18.9955116</v>
      </c>
      <c r="AA41" s="904">
        <v>18.648007199999999</v>
      </c>
      <c r="AB41" s="904">
        <v>18.5433372</v>
      </c>
      <c r="AC41" s="904">
        <v>17.923690799999999</v>
      </c>
      <c r="AD41" s="904">
        <v>28.604217599999998</v>
      </c>
      <c r="AE41" s="904">
        <v>29.295039599999999</v>
      </c>
      <c r="AF41" s="182">
        <v>29.102446799999999</v>
      </c>
      <c r="AG41" s="905">
        <v>-9.2885241215789893E-3</v>
      </c>
      <c r="AH41" s="905">
        <v>0.10655659979744</v>
      </c>
      <c r="AI41" s="905">
        <v>7.7379012556227098E-3</v>
      </c>
    </row>
    <row r="42" spans="1:35" s="123" customFormat="1" ht="12" customHeight="1">
      <c r="A42" s="782" t="s">
        <v>349</v>
      </c>
      <c r="B42" s="904">
        <v>0</v>
      </c>
      <c r="C42" s="904">
        <v>0</v>
      </c>
      <c r="D42" s="904">
        <v>0</v>
      </c>
      <c r="E42" s="904">
        <v>0</v>
      </c>
      <c r="F42" s="904">
        <v>0</v>
      </c>
      <c r="G42" s="904">
        <v>0</v>
      </c>
      <c r="H42" s="904">
        <v>0</v>
      </c>
      <c r="I42" s="904">
        <v>0</v>
      </c>
      <c r="J42" s="904">
        <v>0</v>
      </c>
      <c r="K42" s="904">
        <v>0</v>
      </c>
      <c r="L42" s="904">
        <v>0</v>
      </c>
      <c r="M42" s="904">
        <v>0</v>
      </c>
      <c r="N42" s="904">
        <v>0</v>
      </c>
      <c r="O42" s="904">
        <v>0</v>
      </c>
      <c r="P42" s="904">
        <v>0.13400000000000001</v>
      </c>
      <c r="Q42" s="904">
        <v>3.8891729581589498</v>
      </c>
      <c r="R42" s="904">
        <v>7.18962527023701</v>
      </c>
      <c r="S42" s="904">
        <v>5.9367541487307802</v>
      </c>
      <c r="T42" s="904">
        <v>21.982803803402799</v>
      </c>
      <c r="U42" s="904">
        <v>29.587236420250601</v>
      </c>
      <c r="V42" s="904">
        <v>30.778364412942398</v>
      </c>
      <c r="W42" s="904">
        <v>30.527262576289701</v>
      </c>
      <c r="X42" s="904">
        <v>39.989305770152797</v>
      </c>
      <c r="Y42" s="904">
        <v>54.019621414225199</v>
      </c>
      <c r="Z42" s="904">
        <v>63.203227875034102</v>
      </c>
      <c r="AA42" s="904">
        <v>67.757138489232901</v>
      </c>
      <c r="AB42" s="904">
        <v>69.189148134069001</v>
      </c>
      <c r="AC42" s="904">
        <v>76.504228456922505</v>
      </c>
      <c r="AD42" s="904">
        <v>83.690370750828805</v>
      </c>
      <c r="AE42" s="904">
        <v>93.442060442573293</v>
      </c>
      <c r="AF42" s="182">
        <v>93.480018781379201</v>
      </c>
      <c r="AG42" s="905">
        <v>-2.3271270725941898E-3</v>
      </c>
      <c r="AH42" s="905">
        <v>0.121873269682355</v>
      </c>
      <c r="AI42" s="905">
        <v>2.4854925761914601E-2</v>
      </c>
    </row>
    <row r="43" spans="1:35" s="123" customFormat="1" ht="12" customHeight="1">
      <c r="A43" s="782" t="s">
        <v>351</v>
      </c>
      <c r="B43" s="904">
        <v>0</v>
      </c>
      <c r="C43" s="904">
        <v>0</v>
      </c>
      <c r="D43" s="904">
        <v>0</v>
      </c>
      <c r="E43" s="904">
        <v>0</v>
      </c>
      <c r="F43" s="904">
        <v>0</v>
      </c>
      <c r="G43" s="904">
        <v>0</v>
      </c>
      <c r="H43" s="904">
        <v>0</v>
      </c>
      <c r="I43" s="904">
        <v>0</v>
      </c>
      <c r="J43" s="904">
        <v>0</v>
      </c>
      <c r="K43" s="904">
        <v>0</v>
      </c>
      <c r="L43" s="904">
        <v>0</v>
      </c>
      <c r="M43" s="904">
        <v>0</v>
      </c>
      <c r="N43" s="904">
        <v>0.151911829358714</v>
      </c>
      <c r="O43" s="904">
        <v>1.18856605297604</v>
      </c>
      <c r="P43" s="904">
        <v>1.0741795725813501</v>
      </c>
      <c r="Q43" s="904">
        <v>0.83233364012090505</v>
      </c>
      <c r="R43" s="904">
        <v>1.2259094600350899</v>
      </c>
      <c r="S43" s="904">
        <v>7.2521460429198399</v>
      </c>
      <c r="T43" s="904">
        <v>6.6513082851561096</v>
      </c>
      <c r="U43" s="904">
        <v>11.6773235218916</v>
      </c>
      <c r="V43" s="904">
        <v>18.414752559133799</v>
      </c>
      <c r="W43" s="904">
        <v>23.010522984729601</v>
      </c>
      <c r="X43" s="904">
        <v>29.402117545428901</v>
      </c>
      <c r="Y43" s="904">
        <v>36.352126452681297</v>
      </c>
      <c r="Z43" s="904">
        <v>42.075722940099901</v>
      </c>
      <c r="AA43" s="904">
        <v>49.595502032715103</v>
      </c>
      <c r="AB43" s="904">
        <v>53.3109860773801</v>
      </c>
      <c r="AC43" s="904">
        <v>55.158583447929402</v>
      </c>
      <c r="AD43" s="904">
        <v>58.5543599252251</v>
      </c>
      <c r="AE43" s="904">
        <v>60.295014946224697</v>
      </c>
      <c r="AF43" s="182">
        <v>53.843029272910996</v>
      </c>
      <c r="AG43" s="905">
        <v>-0.109446822113532</v>
      </c>
      <c r="AH43" s="905">
        <v>0.17840291856569701</v>
      </c>
      <c r="AI43" s="905">
        <v>1.43160486360683E-2</v>
      </c>
    </row>
    <row r="44" spans="1:35" s="123" customFormat="1" ht="12" customHeight="1">
      <c r="A44" s="783" t="s">
        <v>352</v>
      </c>
      <c r="B44" s="183">
        <v>0</v>
      </c>
      <c r="C44" s="183">
        <v>0</v>
      </c>
      <c r="D44" s="183">
        <v>0</v>
      </c>
      <c r="E44" s="183">
        <v>0</v>
      </c>
      <c r="F44" s="183">
        <v>0</v>
      </c>
      <c r="G44" s="183">
        <v>0</v>
      </c>
      <c r="H44" s="183">
        <v>0</v>
      </c>
      <c r="I44" s="183">
        <v>0</v>
      </c>
      <c r="J44" s="183">
        <v>0</v>
      </c>
      <c r="K44" s="183">
        <v>0</v>
      </c>
      <c r="L44" s="183">
        <v>2.2393222460661701</v>
      </c>
      <c r="M44" s="183">
        <v>2.71582178932537</v>
      </c>
      <c r="N44" s="183">
        <v>42.225145166981399</v>
      </c>
      <c r="O44" s="183">
        <v>52.190736867180803</v>
      </c>
      <c r="P44" s="183">
        <v>58.788407233164698</v>
      </c>
      <c r="Q44" s="183">
        <v>71.062312449999894</v>
      </c>
      <c r="R44" s="183">
        <v>92.390217858813301</v>
      </c>
      <c r="S44" s="183">
        <v>108.606005909502</v>
      </c>
      <c r="T44" s="183">
        <v>143.523894006098</v>
      </c>
      <c r="U44" s="183">
        <v>168.236566158166</v>
      </c>
      <c r="V44" s="183">
        <v>193.15346548493201</v>
      </c>
      <c r="W44" s="183">
        <v>215.45948662440699</v>
      </c>
      <c r="X44" s="183">
        <v>254.28616073035201</v>
      </c>
      <c r="Y44" s="183">
        <v>316.94427728548197</v>
      </c>
      <c r="Z44" s="183">
        <v>381.01485054618098</v>
      </c>
      <c r="AA44" s="183">
        <v>328.59248759395899</v>
      </c>
      <c r="AB44" s="183">
        <v>413.02858237380099</v>
      </c>
      <c r="AC44" s="183">
        <v>392.13445343845302</v>
      </c>
      <c r="AD44" s="183">
        <v>497.06375238134001</v>
      </c>
      <c r="AE44" s="183">
        <v>622.89454672393401</v>
      </c>
      <c r="AF44" s="183">
        <v>614.60129442671496</v>
      </c>
      <c r="AG44" s="112">
        <v>-1.60099183064474E-2</v>
      </c>
      <c r="AH44" s="112">
        <v>0.13985448745439499</v>
      </c>
      <c r="AI44" s="112">
        <v>0.163413205787625</v>
      </c>
    </row>
    <row r="45" spans="1:35" s="123" customFormat="1" ht="12" customHeight="1">
      <c r="A45" s="785"/>
      <c r="B45" s="904"/>
      <c r="C45" s="904"/>
      <c r="D45" s="904"/>
      <c r="E45" s="904"/>
      <c r="F45" s="904"/>
      <c r="G45" s="904"/>
      <c r="H45" s="904"/>
      <c r="I45" s="904"/>
      <c r="J45" s="904"/>
      <c r="K45" s="904"/>
      <c r="L45" s="904"/>
      <c r="M45" s="904"/>
      <c r="N45" s="904"/>
      <c r="O45" s="904"/>
      <c r="P45" s="904"/>
      <c r="Q45" s="904"/>
      <c r="R45" s="904"/>
      <c r="S45" s="904"/>
      <c r="T45" s="904"/>
      <c r="U45" s="904"/>
      <c r="V45" s="904"/>
      <c r="W45" s="904"/>
      <c r="X45" s="904"/>
      <c r="Y45" s="904"/>
      <c r="Z45" s="904"/>
      <c r="AA45" s="904"/>
      <c r="AB45" s="904"/>
      <c r="AC45" s="904"/>
      <c r="AD45" s="904"/>
      <c r="AE45" s="904"/>
      <c r="AF45" s="182"/>
      <c r="AG45" s="905"/>
      <c r="AH45" s="905"/>
      <c r="AI45" s="905"/>
    </row>
    <row r="46" spans="1:35" s="101" customFormat="1" ht="12" customHeight="1">
      <c r="A46" s="880" t="s">
        <v>353</v>
      </c>
      <c r="B46" s="909">
        <v>363.36814569786702</v>
      </c>
      <c r="C46" s="909">
        <v>383.94225876867802</v>
      </c>
      <c r="D46" s="909">
        <v>376.77226426902399</v>
      </c>
      <c r="E46" s="909">
        <v>392.88608269365398</v>
      </c>
      <c r="F46" s="909">
        <v>424.498280612808</v>
      </c>
      <c r="G46" s="909">
        <v>446.726433160949</v>
      </c>
      <c r="H46" s="909">
        <v>429.10667922434902</v>
      </c>
      <c r="I46" s="909">
        <v>446.62827283284003</v>
      </c>
      <c r="J46" s="909">
        <v>455.34642614663602</v>
      </c>
      <c r="K46" s="909">
        <v>461.94777093035799</v>
      </c>
      <c r="L46" s="909">
        <v>454.09448768582899</v>
      </c>
      <c r="M46" s="909">
        <v>440.66604812393302</v>
      </c>
      <c r="N46" s="909">
        <v>547.52773633370703</v>
      </c>
      <c r="O46" s="909">
        <v>618.46561548566694</v>
      </c>
      <c r="P46" s="909">
        <v>729.812508132483</v>
      </c>
      <c r="Q46" s="909">
        <v>866.29300011641806</v>
      </c>
      <c r="R46" s="909">
        <v>1073.1087584396</v>
      </c>
      <c r="S46" s="909">
        <v>1408.9747556616801</v>
      </c>
      <c r="T46" s="909">
        <v>1899.6391977759399</v>
      </c>
      <c r="U46" s="909">
        <v>2160.1623246376198</v>
      </c>
      <c r="V46" s="909">
        <v>2484.4697991927101</v>
      </c>
      <c r="W46" s="909">
        <v>2609.6875666361202</v>
      </c>
      <c r="X46" s="909">
        <v>2701.9652641826601</v>
      </c>
      <c r="Y46" s="909">
        <v>2896.0634336200201</v>
      </c>
      <c r="Z46" s="909">
        <v>3086.64510364548</v>
      </c>
      <c r="AA46" s="909">
        <v>3212.1534139518399</v>
      </c>
      <c r="AB46" s="909">
        <v>3348.9557399145701</v>
      </c>
      <c r="AC46" s="909">
        <v>3434.5383888909701</v>
      </c>
      <c r="AD46" s="909">
        <v>3702.1222843840401</v>
      </c>
      <c r="AE46" s="909">
        <v>3957.0774473614501</v>
      </c>
      <c r="AF46" s="909">
        <v>3761.0258697541299</v>
      </c>
      <c r="AG46" s="910">
        <v>-5.2141411766260901E-2</v>
      </c>
      <c r="AH46" s="910">
        <v>6.2401845165786202E-2</v>
      </c>
      <c r="AI46" s="910">
        <v>1</v>
      </c>
    </row>
    <row r="47" spans="1:35" s="123" customFormat="1" ht="12" customHeight="1">
      <c r="A47" s="792" t="s">
        <v>942</v>
      </c>
      <c r="B47" s="904">
        <v>60.503465648946602</v>
      </c>
      <c r="C47" s="904">
        <v>70.094230135818407</v>
      </c>
      <c r="D47" s="904">
        <v>80.204808261903906</v>
      </c>
      <c r="E47" s="904">
        <v>94.750704753654503</v>
      </c>
      <c r="F47" s="904">
        <v>109.376501787808</v>
      </c>
      <c r="G47" s="904">
        <v>120.07867142638899</v>
      </c>
      <c r="H47" s="904">
        <v>92.691850687149</v>
      </c>
      <c r="I47" s="904">
        <v>118.66018626044</v>
      </c>
      <c r="J47" s="904">
        <v>132.49533022381601</v>
      </c>
      <c r="K47" s="904">
        <v>139.720740664998</v>
      </c>
      <c r="L47" s="904">
        <v>172.872338719249</v>
      </c>
      <c r="M47" s="904">
        <v>186.28563336188401</v>
      </c>
      <c r="N47" s="904">
        <v>224.83065619400401</v>
      </c>
      <c r="O47" s="904">
        <v>297.10138391708603</v>
      </c>
      <c r="P47" s="904">
        <v>375.243379401933</v>
      </c>
      <c r="Q47" s="904">
        <v>481.32359056407199</v>
      </c>
      <c r="R47" s="904">
        <v>696.40519233221698</v>
      </c>
      <c r="S47" s="904">
        <v>922.49170941028797</v>
      </c>
      <c r="T47" s="904">
        <v>1255.8276699304899</v>
      </c>
      <c r="U47" s="904">
        <v>1442.0903591213901</v>
      </c>
      <c r="V47" s="904">
        <v>1693.67983654009</v>
      </c>
      <c r="W47" s="904">
        <v>1832.4663639434</v>
      </c>
      <c r="X47" s="904">
        <v>1898.9247017151899</v>
      </c>
      <c r="Y47" s="904">
        <v>1946.19763382319</v>
      </c>
      <c r="Z47" s="904">
        <v>2004.88618740335</v>
      </c>
      <c r="AA47" s="904">
        <v>2054.4185376171699</v>
      </c>
      <c r="AB47" s="904">
        <v>2166.6545326462901</v>
      </c>
      <c r="AC47" s="904">
        <v>2224.8496205493602</v>
      </c>
      <c r="AD47" s="904">
        <v>2280.6093312060202</v>
      </c>
      <c r="AE47" s="904">
        <v>2306.2748042640601</v>
      </c>
      <c r="AF47" s="182">
        <v>2152.2055325844499</v>
      </c>
      <c r="AG47" s="905">
        <v>-6.9354100547375105E-2</v>
      </c>
      <c r="AH47" s="905">
        <v>4.80737844946688E-2</v>
      </c>
      <c r="AI47" s="905">
        <v>0.57223896009126596</v>
      </c>
    </row>
    <row r="48" spans="1:35" s="873" customFormat="1" ht="12" customHeight="1">
      <c r="A48" s="782" t="s">
        <v>924</v>
      </c>
      <c r="B48" s="904">
        <v>302.86468004891998</v>
      </c>
      <c r="C48" s="904">
        <v>313.84802863286001</v>
      </c>
      <c r="D48" s="904">
        <v>296.56745600711997</v>
      </c>
      <c r="E48" s="904">
        <v>298.13537794000001</v>
      </c>
      <c r="F48" s="904">
        <v>315.12177882499998</v>
      </c>
      <c r="G48" s="904">
        <v>326.64776173455999</v>
      </c>
      <c r="H48" s="904">
        <v>336.41482853719998</v>
      </c>
      <c r="I48" s="904">
        <v>327.96808657240001</v>
      </c>
      <c r="J48" s="904">
        <v>322.85109592281998</v>
      </c>
      <c r="K48" s="904">
        <v>322.22703026535999</v>
      </c>
      <c r="L48" s="904">
        <v>281.22214896657999</v>
      </c>
      <c r="M48" s="904">
        <v>254.38041476204799</v>
      </c>
      <c r="N48" s="904">
        <v>322.69708013970302</v>
      </c>
      <c r="O48" s="904">
        <v>321.36423156858001</v>
      </c>
      <c r="P48" s="904">
        <v>354.56912873055097</v>
      </c>
      <c r="Q48" s="904">
        <v>384.96940955234498</v>
      </c>
      <c r="R48" s="904">
        <v>376.70356610738003</v>
      </c>
      <c r="S48" s="904">
        <v>486.48304625138798</v>
      </c>
      <c r="T48" s="904">
        <v>643.81152784545304</v>
      </c>
      <c r="U48" s="904">
        <v>718.07196551623497</v>
      </c>
      <c r="V48" s="904">
        <v>790.78996265262595</v>
      </c>
      <c r="W48" s="904">
        <v>777.22120269271704</v>
      </c>
      <c r="X48" s="904">
        <v>803.04056246747803</v>
      </c>
      <c r="Y48" s="904">
        <v>949.86579979682904</v>
      </c>
      <c r="Z48" s="904">
        <v>1081.75891624213</v>
      </c>
      <c r="AA48" s="904">
        <v>1157.7348763346799</v>
      </c>
      <c r="AB48" s="904">
        <v>1182.30120726828</v>
      </c>
      <c r="AC48" s="904">
        <v>1209.6887683416101</v>
      </c>
      <c r="AD48" s="904">
        <v>1421.5129531780201</v>
      </c>
      <c r="AE48" s="904">
        <v>1650.80264309739</v>
      </c>
      <c r="AF48" s="182">
        <v>1608.82033716968</v>
      </c>
      <c r="AG48" s="905">
        <v>-2.8094206235357602E-2</v>
      </c>
      <c r="AH48" s="905">
        <v>8.6807729210845799E-2</v>
      </c>
      <c r="AI48" s="905">
        <v>0.42776103990873399</v>
      </c>
    </row>
    <row r="49" spans="1:35" s="873" customFormat="1" ht="12" customHeight="1">
      <c r="A49" s="793" t="s">
        <v>925</v>
      </c>
      <c r="B49" s="911">
        <v>0.26560307318899901</v>
      </c>
      <c r="C49" s="911">
        <v>0.29480432773762</v>
      </c>
      <c r="D49" s="911">
        <v>0.84381583766146495</v>
      </c>
      <c r="E49" s="911">
        <v>2.0166138445635502</v>
      </c>
      <c r="F49" s="911">
        <v>5.5298856261913798</v>
      </c>
      <c r="G49" s="911">
        <v>8.6860956688132607</v>
      </c>
      <c r="H49" s="911">
        <v>12.7926587679571</v>
      </c>
      <c r="I49" s="911">
        <v>17.486802422056201</v>
      </c>
      <c r="J49" s="911">
        <v>16.253714062199901</v>
      </c>
      <c r="K49" s="911">
        <v>18.298467937725398</v>
      </c>
      <c r="L49" s="911">
        <v>28.578106040243199</v>
      </c>
      <c r="M49" s="911">
        <v>33.158622858312803</v>
      </c>
      <c r="N49" s="911">
        <v>43.702558197975698</v>
      </c>
      <c r="O49" s="911">
        <v>54.765629306276999</v>
      </c>
      <c r="P49" s="911">
        <v>73.113206234883705</v>
      </c>
      <c r="Q49" s="911">
        <v>125.477115336773</v>
      </c>
      <c r="R49" s="911">
        <v>191.94044367272099</v>
      </c>
      <c r="S49" s="911">
        <v>262.512405321247</v>
      </c>
      <c r="T49" s="911">
        <v>345.09773162426001</v>
      </c>
      <c r="U49" s="911">
        <v>407.02182652872398</v>
      </c>
      <c r="V49" s="911">
        <v>484.12214849048098</v>
      </c>
      <c r="W49" s="911">
        <v>519.92025325639497</v>
      </c>
      <c r="X49" s="911">
        <v>571.63100645919701</v>
      </c>
      <c r="Y49" s="911">
        <v>499.47411219836698</v>
      </c>
      <c r="Z49" s="911">
        <v>538.29285288360495</v>
      </c>
      <c r="AA49" s="911">
        <v>553.08476224579601</v>
      </c>
      <c r="AB49" s="911">
        <v>554.60166580166003</v>
      </c>
      <c r="AC49" s="911">
        <v>592.018667945169</v>
      </c>
      <c r="AD49" s="911">
        <v>635.89661578007804</v>
      </c>
      <c r="AE49" s="911">
        <v>641.94789355083503</v>
      </c>
      <c r="AF49" s="183">
        <v>658.082699303053</v>
      </c>
      <c r="AG49" s="912">
        <v>2.2333223201163498E-2</v>
      </c>
      <c r="AH49" s="912">
        <v>4.66180201270672E-2</v>
      </c>
      <c r="AI49" s="912">
        <v>0.17497425492212099</v>
      </c>
    </row>
    <row r="50" spans="1:35" s="873" customFormat="1" ht="12" customHeight="1">
      <c r="A50" s="792"/>
      <c r="B50" s="904"/>
      <c r="C50" s="904"/>
      <c r="D50" s="904"/>
      <c r="E50" s="904"/>
      <c r="F50" s="904"/>
      <c r="G50" s="904"/>
      <c r="H50" s="904"/>
      <c r="I50" s="904"/>
      <c r="J50" s="904"/>
      <c r="K50" s="904"/>
      <c r="L50" s="904"/>
      <c r="M50" s="904"/>
      <c r="N50" s="904"/>
      <c r="O50" s="904"/>
      <c r="P50" s="904"/>
      <c r="Q50" s="904"/>
      <c r="R50" s="904"/>
      <c r="S50" s="904"/>
      <c r="T50" s="904"/>
      <c r="U50" s="904"/>
      <c r="V50" s="904"/>
      <c r="W50" s="904"/>
      <c r="X50" s="904"/>
      <c r="Y50" s="904"/>
      <c r="Z50" s="904"/>
      <c r="AA50" s="904"/>
      <c r="AB50" s="904"/>
      <c r="AC50" s="904"/>
      <c r="AD50" s="904"/>
      <c r="AE50" s="904"/>
      <c r="AF50" s="182"/>
      <c r="AG50" s="870"/>
      <c r="AH50" s="870"/>
      <c r="AI50" s="870"/>
    </row>
    <row r="51" spans="1:35" s="873" customFormat="1" ht="12" customHeight="1">
      <c r="A51" s="796" t="s">
        <v>939</v>
      </c>
      <c r="B51" s="904"/>
      <c r="C51" s="904"/>
      <c r="D51" s="904"/>
      <c r="E51" s="904"/>
      <c r="F51" s="904"/>
      <c r="G51" s="904"/>
      <c r="H51" s="904"/>
      <c r="I51" s="904"/>
      <c r="J51" s="904"/>
      <c r="K51" s="904"/>
      <c r="L51" s="904"/>
      <c r="M51" s="904"/>
      <c r="N51" s="904"/>
      <c r="O51" s="904"/>
      <c r="P51" s="904"/>
      <c r="Q51" s="904"/>
      <c r="R51" s="904"/>
      <c r="S51" s="904"/>
      <c r="T51" s="904"/>
      <c r="U51" s="904"/>
      <c r="V51" s="904"/>
      <c r="W51" s="904"/>
      <c r="X51" s="904"/>
      <c r="Y51" s="904"/>
      <c r="Z51" s="904"/>
      <c r="AA51" s="904"/>
      <c r="AB51" s="904"/>
      <c r="AC51" s="904"/>
      <c r="AD51" s="904"/>
      <c r="AE51" s="904"/>
      <c r="AF51" s="182"/>
      <c r="AG51" s="870"/>
      <c r="AH51" s="870"/>
      <c r="AI51" s="870"/>
    </row>
    <row r="52" spans="1:35" s="873" customFormat="1" ht="12" customHeight="1">
      <c r="A52" s="885" t="s">
        <v>927</v>
      </c>
      <c r="B52" s="904"/>
      <c r="C52" s="904"/>
      <c r="D52" s="904"/>
      <c r="E52" s="904"/>
      <c r="F52" s="904"/>
      <c r="G52" s="904"/>
      <c r="H52" s="904"/>
      <c r="I52" s="904"/>
      <c r="J52" s="904"/>
      <c r="K52" s="904"/>
      <c r="L52" s="904"/>
      <c r="M52" s="904"/>
      <c r="N52" s="904"/>
      <c r="O52" s="904"/>
      <c r="P52" s="904"/>
      <c r="Q52" s="904"/>
      <c r="R52" s="904"/>
      <c r="S52" s="904"/>
      <c r="T52" s="904"/>
      <c r="U52" s="904"/>
      <c r="V52" s="904"/>
      <c r="W52" s="904"/>
      <c r="X52" s="904"/>
      <c r="Y52" s="904"/>
      <c r="Z52" s="904"/>
      <c r="AA52" s="904"/>
      <c r="AB52" s="904"/>
      <c r="AC52" s="904"/>
      <c r="AD52" s="904"/>
      <c r="AE52" s="904"/>
      <c r="AF52" s="182"/>
      <c r="AG52" s="870"/>
      <c r="AH52" s="870"/>
      <c r="AI52" s="870"/>
    </row>
    <row r="53" spans="1:35" s="873" customFormat="1" ht="12" customHeight="1">
      <c r="A53" s="886" t="s">
        <v>92</v>
      </c>
      <c r="B53" s="904">
        <v>60.237862575757603</v>
      </c>
      <c r="C53" s="904">
        <v>69.799425808080798</v>
      </c>
      <c r="D53" s="904">
        <v>79.360992424242397</v>
      </c>
      <c r="E53" s="904">
        <v>92.734090909090895</v>
      </c>
      <c r="F53" s="904">
        <v>103.846616161616</v>
      </c>
      <c r="G53" s="904">
        <v>111.392575757576</v>
      </c>
      <c r="H53" s="904">
        <v>79.899191919191907</v>
      </c>
      <c r="I53" s="904">
        <v>101.173383838384</v>
      </c>
      <c r="J53" s="904">
        <v>111.79525252525301</v>
      </c>
      <c r="K53" s="904">
        <v>116.234848484848</v>
      </c>
      <c r="L53" s="904">
        <v>133.21156565656599</v>
      </c>
      <c r="M53" s="904">
        <v>140.24318181818199</v>
      </c>
      <c r="N53" s="904">
        <v>167.02626262626299</v>
      </c>
      <c r="O53" s="904">
        <v>227.684949494949</v>
      </c>
      <c r="P53" s="904">
        <v>286.19151515151498</v>
      </c>
      <c r="Q53" s="904">
        <v>326.99383838383801</v>
      </c>
      <c r="R53" s="904">
        <v>441.607828282828</v>
      </c>
      <c r="S53" s="904">
        <v>554.76338383838402</v>
      </c>
      <c r="T53" s="904">
        <v>780.16423904040403</v>
      </c>
      <c r="U53" s="904">
        <v>889.19150838383905</v>
      </c>
      <c r="V53" s="904">
        <v>1035.9779778787899</v>
      </c>
      <c r="W53" s="904">
        <v>1038.7830648484801</v>
      </c>
      <c r="X53" s="904">
        <v>1037.8618419191901</v>
      </c>
      <c r="Y53" s="904">
        <v>1064.7504409595999</v>
      </c>
      <c r="Z53" s="904">
        <v>1083.1485902020199</v>
      </c>
      <c r="AA53" s="904">
        <v>1123.6507331313101</v>
      </c>
      <c r="AB53" s="904">
        <v>1156.65457444444</v>
      </c>
      <c r="AC53" s="904">
        <v>1167.0264079292899</v>
      </c>
      <c r="AD53" s="904">
        <v>1161.8131142424199</v>
      </c>
      <c r="AE53" s="904">
        <v>1172.39277292929</v>
      </c>
      <c r="AF53" s="182">
        <v>1017.51461530303</v>
      </c>
      <c r="AG53" s="870">
        <v>-0.134475626124575</v>
      </c>
      <c r="AH53" s="870">
        <v>2.8034720446512298E-2</v>
      </c>
      <c r="AI53" s="870">
        <v>0.45563470951346102</v>
      </c>
    </row>
    <row r="54" spans="1:35" s="873" customFormat="1" ht="12" customHeight="1">
      <c r="A54" s="886" t="s">
        <v>928</v>
      </c>
      <c r="B54" s="904">
        <v>0</v>
      </c>
      <c r="C54" s="904">
        <v>0</v>
      </c>
      <c r="D54" s="904">
        <v>0</v>
      </c>
      <c r="E54" s="904">
        <v>0</v>
      </c>
      <c r="F54" s="904">
        <v>0</v>
      </c>
      <c r="G54" s="904">
        <v>0</v>
      </c>
      <c r="H54" s="904">
        <v>0</v>
      </c>
      <c r="I54" s="904">
        <v>0</v>
      </c>
      <c r="J54" s="904">
        <v>4.4463636363636398</v>
      </c>
      <c r="K54" s="904">
        <v>5.1874242424242398</v>
      </c>
      <c r="L54" s="904">
        <v>8.8433447763736694</v>
      </c>
      <c r="M54" s="904">
        <v>8.8885605028537107</v>
      </c>
      <c r="N54" s="904">
        <v>8.6802056570301396</v>
      </c>
      <c r="O54" s="904">
        <v>9.1337202494790795</v>
      </c>
      <c r="P54" s="904">
        <v>9.2125537882406707</v>
      </c>
      <c r="Q54" s="904">
        <v>10.6544376239254</v>
      </c>
      <c r="R54" s="904">
        <v>9.24373667395216</v>
      </c>
      <c r="S54" s="904">
        <v>28.120692313648998</v>
      </c>
      <c r="T54" s="904">
        <v>33.261450405069297</v>
      </c>
      <c r="U54" s="904">
        <v>33.913222328889297</v>
      </c>
      <c r="V54" s="904">
        <v>34.0300198636197</v>
      </c>
      <c r="W54" s="904">
        <v>49.476420929991697</v>
      </c>
      <c r="X54" s="904">
        <v>62.516578107264699</v>
      </c>
      <c r="Y54" s="904">
        <v>63.574802282648797</v>
      </c>
      <c r="Z54" s="904">
        <v>67.676595990174704</v>
      </c>
      <c r="AA54" s="904">
        <v>67.053407626811506</v>
      </c>
      <c r="AB54" s="904">
        <v>67.090014057133899</v>
      </c>
      <c r="AC54" s="904">
        <v>72.0644395885666</v>
      </c>
      <c r="AD54" s="904">
        <v>74.485754351462404</v>
      </c>
      <c r="AE54" s="904">
        <v>76.405006811445901</v>
      </c>
      <c r="AF54" s="182">
        <v>68.551118053651905</v>
      </c>
      <c r="AG54" s="870">
        <v>-0.105244240268139</v>
      </c>
      <c r="AH54" s="870">
        <v>8.4614175426025701E-2</v>
      </c>
      <c r="AI54" s="870">
        <v>3.0696629111215901E-2</v>
      </c>
    </row>
    <row r="55" spans="1:35" s="873" customFormat="1" ht="12" customHeight="1">
      <c r="A55" s="886" t="s">
        <v>259</v>
      </c>
      <c r="B55" s="904">
        <v>245.14009964892</v>
      </c>
      <c r="C55" s="904">
        <v>255.56234087286001</v>
      </c>
      <c r="D55" s="904">
        <v>250.06874408712</v>
      </c>
      <c r="E55" s="904">
        <v>260.77462866000002</v>
      </c>
      <c r="F55" s="904">
        <v>278.14707490500001</v>
      </c>
      <c r="G55" s="904">
        <v>287.61527901455997</v>
      </c>
      <c r="H55" s="904">
        <v>299.4254036172</v>
      </c>
      <c r="I55" s="904">
        <v>289.30408257239998</v>
      </c>
      <c r="J55" s="904">
        <v>283.97729292282003</v>
      </c>
      <c r="K55" s="904">
        <v>284.63126710536</v>
      </c>
      <c r="L55" s="904">
        <v>243.67912604658</v>
      </c>
      <c r="M55" s="904">
        <v>218.47721152204801</v>
      </c>
      <c r="N55" s="904">
        <v>246.74196913542201</v>
      </c>
      <c r="O55" s="904">
        <v>234.525123600726</v>
      </c>
      <c r="P55" s="904">
        <v>261.49157532974999</v>
      </c>
      <c r="Q55" s="904">
        <v>282.94554797604599</v>
      </c>
      <c r="R55" s="904">
        <v>261.68312865694901</v>
      </c>
      <c r="S55" s="904">
        <v>353.16048424601502</v>
      </c>
      <c r="T55" s="904">
        <v>452.98105141975202</v>
      </c>
      <c r="U55" s="904">
        <v>485.75795407381497</v>
      </c>
      <c r="V55" s="904">
        <v>495.058932294481</v>
      </c>
      <c r="W55" s="904">
        <v>439.55103481279502</v>
      </c>
      <c r="X55" s="904">
        <v>405.64609589856002</v>
      </c>
      <c r="Y55" s="904">
        <v>486.460316273545</v>
      </c>
      <c r="Z55" s="904">
        <v>531.83717111670205</v>
      </c>
      <c r="AA55" s="904">
        <v>632.74320714456701</v>
      </c>
      <c r="AB55" s="904">
        <v>568.14716847243596</v>
      </c>
      <c r="AC55" s="904">
        <v>586.557571586569</v>
      </c>
      <c r="AD55" s="904">
        <v>669.03192079727899</v>
      </c>
      <c r="AE55" s="904">
        <v>743.099207314252</v>
      </c>
      <c r="AF55" s="182">
        <v>724.81932256058099</v>
      </c>
      <c r="AG55" s="870">
        <v>-2.7264549897220401E-2</v>
      </c>
      <c r="AH55" s="870">
        <v>4.34284830613718E-2</v>
      </c>
      <c r="AI55" s="870">
        <v>0.32456815510829801</v>
      </c>
    </row>
    <row r="56" spans="1:35" s="873" customFormat="1" ht="12" customHeight="1">
      <c r="A56" s="886" t="s">
        <v>389</v>
      </c>
      <c r="B56" s="904">
        <v>57.724580400000001</v>
      </c>
      <c r="C56" s="904">
        <v>58.285687760000002</v>
      </c>
      <c r="D56" s="904">
        <v>46.498711919999998</v>
      </c>
      <c r="E56" s="904">
        <v>37.36074928</v>
      </c>
      <c r="F56" s="904">
        <v>36.974703920000003</v>
      </c>
      <c r="G56" s="904">
        <v>39.032482719999997</v>
      </c>
      <c r="H56" s="904">
        <v>36.989424919999998</v>
      </c>
      <c r="I56" s="904">
        <v>38.664003999999998</v>
      </c>
      <c r="J56" s="904">
        <v>38.873803000000002</v>
      </c>
      <c r="K56" s="904">
        <v>37.595763159999997</v>
      </c>
      <c r="L56" s="904">
        <v>37.543022919999999</v>
      </c>
      <c r="M56" s="904">
        <v>35.903203240000003</v>
      </c>
      <c r="N56" s="904">
        <v>34.705993890488003</v>
      </c>
      <c r="O56" s="904">
        <v>35.2536583309195</v>
      </c>
      <c r="P56" s="904">
        <v>34.142634773035098</v>
      </c>
      <c r="Q56" s="904">
        <v>33.3586807916803</v>
      </c>
      <c r="R56" s="904">
        <v>28.044943300086</v>
      </c>
      <c r="S56" s="904">
        <v>19.093312205627502</v>
      </c>
      <c r="T56" s="904">
        <v>18.054048550948</v>
      </c>
      <c r="U56" s="904">
        <v>22.720518986295598</v>
      </c>
      <c r="V56" s="904">
        <v>26.869733019467599</v>
      </c>
      <c r="W56" s="904">
        <v>29.564877456370201</v>
      </c>
      <c r="X56" s="904">
        <v>33.532153829465798</v>
      </c>
      <c r="Y56" s="904">
        <v>40.248713332192402</v>
      </c>
      <c r="Z56" s="904">
        <v>45.413905463775997</v>
      </c>
      <c r="AA56" s="904">
        <v>50.010414414871498</v>
      </c>
      <c r="AB56" s="904">
        <v>54.059876932071901</v>
      </c>
      <c r="AC56" s="904">
        <v>58.233607932594197</v>
      </c>
      <c r="AD56" s="904">
        <v>60.9362044253254</v>
      </c>
      <c r="AE56" s="904">
        <v>59.950531253847899</v>
      </c>
      <c r="AF56" s="182">
        <v>51.479455127817403</v>
      </c>
      <c r="AG56" s="870">
        <v>-0.14364727375891101</v>
      </c>
      <c r="AH56" s="870">
        <v>0.101888064464009</v>
      </c>
      <c r="AI56" s="870">
        <v>2.3052078299719399E-2</v>
      </c>
    </row>
    <row r="57" spans="1:35" s="873" customFormat="1" ht="12" customHeight="1">
      <c r="A57" s="886" t="s">
        <v>517</v>
      </c>
      <c r="B57" s="904">
        <v>0</v>
      </c>
      <c r="C57" s="904">
        <v>0</v>
      </c>
      <c r="D57" s="904">
        <v>0.22505802063258101</v>
      </c>
      <c r="E57" s="904">
        <v>1.02114003626367</v>
      </c>
      <c r="F57" s="904">
        <v>1.0434913296197601</v>
      </c>
      <c r="G57" s="904">
        <v>1.0167757575757601</v>
      </c>
      <c r="H57" s="904">
        <v>1.63294907758908</v>
      </c>
      <c r="I57" s="904">
        <v>2.3070026896033902</v>
      </c>
      <c r="J57" s="904">
        <v>2.65119565963876</v>
      </c>
      <c r="K57" s="904">
        <v>2.4908492499135799</v>
      </c>
      <c r="L57" s="904">
        <v>2.4373850750598298</v>
      </c>
      <c r="M57" s="904">
        <v>2.2529562621286798</v>
      </c>
      <c r="N57" s="904">
        <v>5.4053694219758297</v>
      </c>
      <c r="O57" s="904">
        <v>7.4821059330006197</v>
      </c>
      <c r="P57" s="904">
        <v>7.8013658569586601</v>
      </c>
      <c r="Q57" s="904">
        <v>24.656722130963502</v>
      </c>
      <c r="R57" s="904">
        <v>37.317825745786699</v>
      </c>
      <c r="S57" s="904">
        <v>49.170444270937899</v>
      </c>
      <c r="T57" s="904">
        <v>78.927749292638694</v>
      </c>
      <c r="U57" s="904">
        <v>95.909791219710399</v>
      </c>
      <c r="V57" s="904">
        <v>119.293321894155</v>
      </c>
      <c r="W57" s="904">
        <v>123.061400003746</v>
      </c>
      <c r="X57" s="904">
        <v>124.445706763205</v>
      </c>
      <c r="Y57" s="904">
        <v>116.784212218321</v>
      </c>
      <c r="Z57" s="904">
        <v>116.75768820626401</v>
      </c>
      <c r="AA57" s="904">
        <v>117.970875361466</v>
      </c>
      <c r="AB57" s="904">
        <v>115.622503910337</v>
      </c>
      <c r="AC57" s="904">
        <v>120.102403598675</v>
      </c>
      <c r="AD57" s="904">
        <v>124.689219855174</v>
      </c>
      <c r="AE57" s="904">
        <v>137.11243430380401</v>
      </c>
      <c r="AF57" s="182">
        <v>129.429857969713</v>
      </c>
      <c r="AG57" s="870">
        <v>-5.8610365038121198E-2</v>
      </c>
      <c r="AH57" s="870">
        <v>3.6385646543541303E-2</v>
      </c>
      <c r="AI57" s="870">
        <v>5.7957630142576197E-2</v>
      </c>
    </row>
    <row r="58" spans="1:35" s="873" customFormat="1" ht="12" customHeight="1">
      <c r="A58" s="886" t="s">
        <v>520</v>
      </c>
      <c r="B58" s="904">
        <v>0</v>
      </c>
      <c r="C58" s="904">
        <v>0</v>
      </c>
      <c r="D58" s="904">
        <v>0</v>
      </c>
      <c r="E58" s="904">
        <v>0</v>
      </c>
      <c r="F58" s="904">
        <v>0</v>
      </c>
      <c r="G58" s="904">
        <v>0</v>
      </c>
      <c r="H58" s="904">
        <v>0</v>
      </c>
      <c r="I58" s="904">
        <v>0</v>
      </c>
      <c r="J58" s="904">
        <v>0</v>
      </c>
      <c r="K58" s="904">
        <v>0</v>
      </c>
      <c r="L58" s="904">
        <v>0</v>
      </c>
      <c r="M58" s="904">
        <v>0</v>
      </c>
      <c r="N58" s="904">
        <v>0</v>
      </c>
      <c r="O58" s="904">
        <v>0</v>
      </c>
      <c r="P58" s="904">
        <v>0</v>
      </c>
      <c r="Q58" s="904">
        <v>0</v>
      </c>
      <c r="R58" s="904">
        <v>0</v>
      </c>
      <c r="S58" s="904">
        <v>0</v>
      </c>
      <c r="T58" s="904">
        <v>0</v>
      </c>
      <c r="U58" s="904">
        <v>0</v>
      </c>
      <c r="V58" s="904">
        <v>0</v>
      </c>
      <c r="W58" s="904">
        <v>0</v>
      </c>
      <c r="X58" s="904">
        <v>0</v>
      </c>
      <c r="Y58" s="904">
        <v>0</v>
      </c>
      <c r="Z58" s="904">
        <v>0</v>
      </c>
      <c r="AA58" s="904">
        <v>0</v>
      </c>
      <c r="AB58" s="904">
        <v>0.93799999999999994</v>
      </c>
      <c r="AC58" s="904">
        <v>1.8759999999999999</v>
      </c>
      <c r="AD58" s="904">
        <v>2.9748000000000001</v>
      </c>
      <c r="AE58" s="904">
        <v>3.6716000000000002</v>
      </c>
      <c r="AF58" s="182">
        <v>4.0468000000000002</v>
      </c>
      <c r="AG58" s="870">
        <v>9.9178333532767005E-2</v>
      </c>
      <c r="AH58" s="870" t="s">
        <v>273</v>
      </c>
      <c r="AI58" s="870">
        <v>1.8121238896504201E-3</v>
      </c>
    </row>
    <row r="59" spans="1:35" s="873" customFormat="1" ht="12" customHeight="1">
      <c r="A59" s="886" t="s">
        <v>522</v>
      </c>
      <c r="B59" s="904">
        <v>0</v>
      </c>
      <c r="C59" s="904">
        <v>0</v>
      </c>
      <c r="D59" s="904">
        <v>0</v>
      </c>
      <c r="E59" s="904">
        <v>0</v>
      </c>
      <c r="F59" s="904">
        <v>0</v>
      </c>
      <c r="G59" s="904">
        <v>0</v>
      </c>
      <c r="H59" s="904">
        <v>0</v>
      </c>
      <c r="I59" s="904">
        <v>0</v>
      </c>
      <c r="J59" s="904">
        <v>0</v>
      </c>
      <c r="K59" s="904">
        <v>0</v>
      </c>
      <c r="L59" s="904">
        <v>0</v>
      </c>
      <c r="M59" s="904">
        <v>0</v>
      </c>
      <c r="N59" s="904">
        <v>0.57465998159720499</v>
      </c>
      <c r="O59" s="904">
        <v>0.59594368461932301</v>
      </c>
      <c r="P59" s="904">
        <v>0.61722738764144203</v>
      </c>
      <c r="Q59" s="904">
        <v>0.65979479368567895</v>
      </c>
      <c r="R59" s="904">
        <v>0.361822951376018</v>
      </c>
      <c r="S59" s="904">
        <v>0.31925554533178002</v>
      </c>
      <c r="T59" s="904">
        <v>0.34053924835389898</v>
      </c>
      <c r="U59" s="904">
        <v>0.361822951376018</v>
      </c>
      <c r="V59" s="904">
        <v>0.406231823405729</v>
      </c>
      <c r="W59" s="904">
        <v>0.48009414786259902</v>
      </c>
      <c r="X59" s="904">
        <v>0.45602525946300598</v>
      </c>
      <c r="Y59" s="904">
        <v>0.3410406923971</v>
      </c>
      <c r="Z59" s="904">
        <v>0.36284989004683499</v>
      </c>
      <c r="AA59" s="904">
        <v>0.39624678696993199</v>
      </c>
      <c r="AB59" s="904">
        <v>0.355001737394459</v>
      </c>
      <c r="AC59" s="904">
        <v>0.331087794352867</v>
      </c>
      <c r="AD59" s="904">
        <v>0.225988017481524</v>
      </c>
      <c r="AE59" s="904">
        <v>0.22988995875656901</v>
      </c>
      <c r="AF59" s="182">
        <v>0.16956726197722</v>
      </c>
      <c r="AG59" s="870">
        <v>-0.26441344214476198</v>
      </c>
      <c r="AH59" s="870">
        <v>-4.4342243514388403E-2</v>
      </c>
      <c r="AI59" s="870">
        <v>7.59308308617995E-5</v>
      </c>
    </row>
    <row r="60" spans="1:35" s="873" customFormat="1" ht="12" customHeight="1">
      <c r="A60" s="886" t="s">
        <v>523</v>
      </c>
      <c r="B60" s="904">
        <v>0</v>
      </c>
      <c r="C60" s="904">
        <v>0</v>
      </c>
      <c r="D60" s="904">
        <v>0</v>
      </c>
      <c r="E60" s="904">
        <v>0</v>
      </c>
      <c r="F60" s="904">
        <v>0</v>
      </c>
      <c r="G60" s="904">
        <v>0</v>
      </c>
      <c r="H60" s="904">
        <v>0</v>
      </c>
      <c r="I60" s="904">
        <v>0</v>
      </c>
      <c r="J60" s="904">
        <v>0</v>
      </c>
      <c r="K60" s="904">
        <v>0</v>
      </c>
      <c r="L60" s="904">
        <v>0</v>
      </c>
      <c r="M60" s="904">
        <v>0</v>
      </c>
      <c r="N60" s="904">
        <v>1.76722842933256</v>
      </c>
      <c r="O60" s="904">
        <v>1.94875713240821</v>
      </c>
      <c r="P60" s="904">
        <v>2.2923186665912501</v>
      </c>
      <c r="Q60" s="904">
        <v>0.87437708755468002</v>
      </c>
      <c r="R60" s="904">
        <v>0.26027840425748899</v>
      </c>
      <c r="S60" s="904">
        <v>2.8214315237211198</v>
      </c>
      <c r="T60" s="904">
        <v>2.1159231538390801</v>
      </c>
      <c r="U60" s="904">
        <v>1.19809619839869</v>
      </c>
      <c r="V60" s="904">
        <v>0.70533972392575395</v>
      </c>
      <c r="W60" s="904">
        <v>1.8704598305528799</v>
      </c>
      <c r="X60" s="904">
        <v>2.1305177619898399</v>
      </c>
      <c r="Y60" s="904">
        <v>2.1457006780349199</v>
      </c>
      <c r="Z60" s="904">
        <v>1.77008206920542</v>
      </c>
      <c r="AA60" s="904">
        <v>2.1869021091905898</v>
      </c>
      <c r="AB60" s="904">
        <v>1.93632525561603</v>
      </c>
      <c r="AC60" s="904">
        <v>1.9654224232400399</v>
      </c>
      <c r="AD60" s="904">
        <v>3.08666224172788</v>
      </c>
      <c r="AE60" s="904">
        <v>2.79765587363518</v>
      </c>
      <c r="AF60" s="182">
        <v>2.7791567275046001</v>
      </c>
      <c r="AG60" s="870">
        <v>-9.3265475459530806E-3</v>
      </c>
      <c r="AH60" s="870">
        <v>8.8504578893497707E-2</v>
      </c>
      <c r="AI60" s="870">
        <v>1.24448361643613E-3</v>
      </c>
    </row>
    <row r="61" spans="1:35" s="873" customFormat="1" ht="12" customHeight="1">
      <c r="A61" s="886" t="s">
        <v>524</v>
      </c>
      <c r="B61" s="904">
        <v>0</v>
      </c>
      <c r="C61" s="904">
        <v>0</v>
      </c>
      <c r="D61" s="904">
        <v>0</v>
      </c>
      <c r="E61" s="904">
        <v>0</v>
      </c>
      <c r="F61" s="904">
        <v>0</v>
      </c>
      <c r="G61" s="904">
        <v>0</v>
      </c>
      <c r="H61" s="904">
        <v>0</v>
      </c>
      <c r="I61" s="904">
        <v>0</v>
      </c>
      <c r="J61" s="904">
        <v>0</v>
      </c>
      <c r="K61" s="904">
        <v>0</v>
      </c>
      <c r="L61" s="904">
        <v>2.2393222460661701</v>
      </c>
      <c r="M61" s="904">
        <v>2.71582178932537</v>
      </c>
      <c r="N61" s="904">
        <v>42.073233337622703</v>
      </c>
      <c r="O61" s="904">
        <v>51.002170814204803</v>
      </c>
      <c r="P61" s="904">
        <v>57.292411934982297</v>
      </c>
      <c r="Q61" s="904">
        <v>62.599237013607301</v>
      </c>
      <c r="R61" s="904">
        <v>74.806908996831794</v>
      </c>
      <c r="S61" s="904">
        <v>81.505486475751098</v>
      </c>
      <c r="T61" s="904">
        <v>95.057441639064194</v>
      </c>
      <c r="U61" s="904">
        <v>103.76222881591799</v>
      </c>
      <c r="V61" s="904">
        <v>116.334613886949</v>
      </c>
      <c r="W61" s="904">
        <v>126.83714791614</v>
      </c>
      <c r="X61" s="904">
        <v>134.332024119538</v>
      </c>
      <c r="Y61" s="904">
        <v>148.442168695449</v>
      </c>
      <c r="Z61" s="904">
        <v>163.75980983433601</v>
      </c>
      <c r="AA61" s="904">
        <v>182.16451874017599</v>
      </c>
      <c r="AB61" s="904">
        <v>196.56180554504101</v>
      </c>
      <c r="AC61" s="904">
        <v>183.52493466101001</v>
      </c>
      <c r="AD61" s="904">
        <v>216.37423376964401</v>
      </c>
      <c r="AE61" s="904">
        <v>246.05542136109</v>
      </c>
      <c r="AF61" s="182">
        <v>234.390753811591</v>
      </c>
      <c r="AG61" s="870">
        <v>-5.0009381533198602E-2</v>
      </c>
      <c r="AH61" s="870">
        <v>9.0182897501020196E-2</v>
      </c>
      <c r="AI61" s="870">
        <v>0.10495825948778099</v>
      </c>
    </row>
    <row r="62" spans="1:35" s="873" customFormat="1" ht="12" customHeight="1">
      <c r="A62" s="886"/>
      <c r="B62" s="911"/>
      <c r="C62" s="911"/>
      <c r="D62" s="911"/>
      <c r="E62" s="911"/>
      <c r="F62" s="911"/>
      <c r="G62" s="911"/>
      <c r="H62" s="911"/>
      <c r="I62" s="911"/>
      <c r="J62" s="911"/>
      <c r="K62" s="911"/>
      <c r="L62" s="911"/>
      <c r="M62" s="911"/>
      <c r="N62" s="911"/>
      <c r="O62" s="911"/>
      <c r="P62" s="911"/>
      <c r="Q62" s="911"/>
      <c r="R62" s="911"/>
      <c r="S62" s="911"/>
      <c r="T62" s="911"/>
      <c r="U62" s="911"/>
      <c r="V62" s="911"/>
      <c r="W62" s="911"/>
      <c r="X62" s="911"/>
      <c r="Y62" s="911"/>
      <c r="Z62" s="911"/>
      <c r="AA62" s="911"/>
      <c r="AB62" s="911"/>
      <c r="AC62" s="911"/>
      <c r="AD62" s="911"/>
      <c r="AE62" s="911"/>
      <c r="AF62" s="183"/>
      <c r="AG62" s="913"/>
      <c r="AH62" s="870"/>
      <c r="AI62" s="870"/>
    </row>
    <row r="63" spans="1:35" s="873" customFormat="1" ht="12" customHeight="1">
      <c r="A63" s="799" t="s">
        <v>353</v>
      </c>
      <c r="B63" s="907">
        <v>363.10254262467799</v>
      </c>
      <c r="C63" s="907">
        <v>383.64745444094098</v>
      </c>
      <c r="D63" s="907">
        <v>376.15350645199499</v>
      </c>
      <c r="E63" s="907">
        <v>391.89060888535499</v>
      </c>
      <c r="F63" s="907">
        <v>420.01188631623597</v>
      </c>
      <c r="G63" s="907">
        <v>439.05711324971202</v>
      </c>
      <c r="H63" s="907">
        <v>417.94696953398102</v>
      </c>
      <c r="I63" s="907">
        <v>431.44847310038699</v>
      </c>
      <c r="J63" s="907">
        <v>441.74390774407499</v>
      </c>
      <c r="K63" s="907">
        <v>446.14015224254598</v>
      </c>
      <c r="L63" s="907">
        <v>427.95376672064498</v>
      </c>
      <c r="M63" s="907">
        <v>408.48093513453802</v>
      </c>
      <c r="N63" s="907">
        <v>506.97492247973099</v>
      </c>
      <c r="O63" s="907">
        <v>567.62642924030695</v>
      </c>
      <c r="P63" s="907">
        <v>659.04160288871503</v>
      </c>
      <c r="Q63" s="907">
        <v>742.74263580130105</v>
      </c>
      <c r="R63" s="907">
        <v>853.32647301206805</v>
      </c>
      <c r="S63" s="907">
        <v>1088.9544904194199</v>
      </c>
      <c r="T63" s="907">
        <v>1460.9024427500699</v>
      </c>
      <c r="U63" s="907">
        <v>1632.8151429582399</v>
      </c>
      <c r="V63" s="907">
        <v>1828.6761703847901</v>
      </c>
      <c r="W63" s="907">
        <v>1809.62449994594</v>
      </c>
      <c r="X63" s="907">
        <v>1800.92094365868</v>
      </c>
      <c r="Y63" s="907">
        <v>1922.7473951321799</v>
      </c>
      <c r="Z63" s="907">
        <v>2010.72669277253</v>
      </c>
      <c r="AA63" s="907">
        <v>2176.17630531536</v>
      </c>
      <c r="AB63" s="907">
        <v>2161.3652703544799</v>
      </c>
      <c r="AC63" s="907">
        <v>2191.6818755142999</v>
      </c>
      <c r="AD63" s="907">
        <v>2313.6178977005202</v>
      </c>
      <c r="AE63" s="907">
        <v>2441.7145198061198</v>
      </c>
      <c r="AF63" s="907">
        <v>2233.1806468158702</v>
      </c>
      <c r="AG63" s="913">
        <v>-8.7903584844148203E-2</v>
      </c>
      <c r="AH63" s="879">
        <v>4.1060063432377197E-2</v>
      </c>
      <c r="AI63" s="879">
        <v>1</v>
      </c>
    </row>
    <row r="64" spans="1:35" s="873" customFormat="1" ht="12" customHeight="1">
      <c r="A64" s="782" t="s">
        <v>354</v>
      </c>
      <c r="B64" s="904">
        <v>60.237862575757603</v>
      </c>
      <c r="C64" s="904">
        <v>69.799425808080798</v>
      </c>
      <c r="D64" s="904">
        <v>79.586050444874999</v>
      </c>
      <c r="E64" s="904">
        <v>93.755230945354597</v>
      </c>
      <c r="F64" s="904">
        <v>104.89010749123599</v>
      </c>
      <c r="G64" s="904">
        <v>112.409351515152</v>
      </c>
      <c r="H64" s="904">
        <v>81.532140996780996</v>
      </c>
      <c r="I64" s="904">
        <v>103.48038652798699</v>
      </c>
      <c r="J64" s="904">
        <v>118.89281182125499</v>
      </c>
      <c r="K64" s="904">
        <v>123.91312197718599</v>
      </c>
      <c r="L64" s="904">
        <v>146.73161775406501</v>
      </c>
      <c r="M64" s="904">
        <v>154.10052037249</v>
      </c>
      <c r="N64" s="904">
        <v>184.429754169387</v>
      </c>
      <c r="O64" s="904">
        <v>247.45076372470299</v>
      </c>
      <c r="P64" s="904">
        <v>305.738195456347</v>
      </c>
      <c r="Q64" s="904">
        <v>365.70818745812397</v>
      </c>
      <c r="R64" s="904">
        <v>496.47934018281501</v>
      </c>
      <c r="S64" s="904">
        <v>641.86842711898703</v>
      </c>
      <c r="T64" s="904">
        <v>902.41701189756304</v>
      </c>
      <c r="U64" s="904">
        <v>1032.60458612259</v>
      </c>
      <c r="V64" s="904">
        <v>1207.6358449276599</v>
      </c>
      <c r="W64" s="904">
        <v>1232.3499988280801</v>
      </c>
      <c r="X64" s="904">
        <v>1244.82242190539</v>
      </c>
      <c r="Y64" s="904">
        <v>1266.30440550463</v>
      </c>
      <c r="Z64" s="904">
        <v>1292.15355254665</v>
      </c>
      <c r="AA64" s="904">
        <v>1334.6876003042701</v>
      </c>
      <c r="AB64" s="904">
        <v>1365.7538986120501</v>
      </c>
      <c r="AC64" s="904">
        <v>1385.1435883316601</v>
      </c>
      <c r="AD64" s="904">
        <v>1390.4831346088199</v>
      </c>
      <c r="AE64" s="904">
        <v>1411.2381195836699</v>
      </c>
      <c r="AF64" s="182">
        <v>1242.580425481</v>
      </c>
      <c r="AG64" s="870">
        <v>-0.121916153057389</v>
      </c>
      <c r="AH64" s="870">
        <v>3.1731344765512801E-2</v>
      </c>
      <c r="AI64" s="870">
        <v>0.556417335629659</v>
      </c>
    </row>
    <row r="65" spans="1:35" s="873" customFormat="1" ht="12" customHeight="1">
      <c r="A65" s="792" t="s">
        <v>924</v>
      </c>
      <c r="B65" s="904">
        <v>302.86468004891998</v>
      </c>
      <c r="C65" s="904">
        <v>313.84802863286001</v>
      </c>
      <c r="D65" s="904">
        <v>296.56745600711997</v>
      </c>
      <c r="E65" s="904">
        <v>298.13537794000001</v>
      </c>
      <c r="F65" s="904">
        <v>315.12177882499998</v>
      </c>
      <c r="G65" s="904">
        <v>326.64776173455999</v>
      </c>
      <c r="H65" s="904">
        <v>336.41482853719998</v>
      </c>
      <c r="I65" s="904">
        <v>327.96808657240001</v>
      </c>
      <c r="J65" s="904">
        <v>322.85109592281998</v>
      </c>
      <c r="K65" s="904">
        <v>322.22703026535999</v>
      </c>
      <c r="L65" s="904">
        <v>281.22214896657999</v>
      </c>
      <c r="M65" s="904">
        <v>254.38041476204799</v>
      </c>
      <c r="N65" s="904">
        <v>322.54516831034402</v>
      </c>
      <c r="O65" s="904">
        <v>320.17566551560401</v>
      </c>
      <c r="P65" s="904">
        <v>353.30340743236798</v>
      </c>
      <c r="Q65" s="904">
        <v>377.03444834317798</v>
      </c>
      <c r="R65" s="904">
        <v>356.84713282925298</v>
      </c>
      <c r="S65" s="904">
        <v>447.08606330043</v>
      </c>
      <c r="T65" s="904">
        <v>558.48543085250697</v>
      </c>
      <c r="U65" s="904">
        <v>600.21055683565396</v>
      </c>
      <c r="V65" s="904">
        <v>621.04032545713198</v>
      </c>
      <c r="W65" s="904">
        <v>577.27450111786095</v>
      </c>
      <c r="X65" s="904">
        <v>556.09852175328797</v>
      </c>
      <c r="Y65" s="904">
        <v>656.44298962755295</v>
      </c>
      <c r="Z65" s="904">
        <v>718.57314022587695</v>
      </c>
      <c r="AA65" s="904">
        <v>841.48870501109195</v>
      </c>
      <c r="AB65" s="904">
        <v>795.61137174242799</v>
      </c>
      <c r="AC65" s="904">
        <v>806.53828718264106</v>
      </c>
      <c r="AD65" s="904">
        <v>923.13476309169403</v>
      </c>
      <c r="AE65" s="904">
        <v>1030.4764002224599</v>
      </c>
      <c r="AF65" s="182">
        <v>990.60022133486495</v>
      </c>
      <c r="AG65" s="870">
        <v>-4.1323349918726597E-2</v>
      </c>
      <c r="AH65" s="870">
        <v>5.5536953068857198E-2</v>
      </c>
      <c r="AI65" s="870">
        <v>0.443582664370341</v>
      </c>
    </row>
    <row r="66" spans="1:35" s="873" customFormat="1" ht="12" customHeight="1">
      <c r="A66" s="800" t="s">
        <v>925</v>
      </c>
      <c r="B66" s="911">
        <v>0</v>
      </c>
      <c r="C66" s="911">
        <v>0</v>
      </c>
      <c r="D66" s="911">
        <v>0.22505802063258101</v>
      </c>
      <c r="E66" s="911">
        <v>1.02114003626367</v>
      </c>
      <c r="F66" s="911">
        <v>1.0434913296197601</v>
      </c>
      <c r="G66" s="911">
        <v>1.0167757575757601</v>
      </c>
      <c r="H66" s="911">
        <v>1.63294907758908</v>
      </c>
      <c r="I66" s="911">
        <v>2.3070026896033902</v>
      </c>
      <c r="J66" s="911">
        <v>2.65119565963876</v>
      </c>
      <c r="K66" s="911">
        <v>2.4908492499135799</v>
      </c>
      <c r="L66" s="911">
        <v>2.4373850750598298</v>
      </c>
      <c r="M66" s="911">
        <v>2.2529562621286798</v>
      </c>
      <c r="N66" s="911">
        <v>5.4053694219758297</v>
      </c>
      <c r="O66" s="911">
        <v>7.4821059330006197</v>
      </c>
      <c r="P66" s="911">
        <v>7.8013658569586601</v>
      </c>
      <c r="Q66" s="911">
        <v>22.814724975014698</v>
      </c>
      <c r="R66" s="911">
        <v>35.327621922117899</v>
      </c>
      <c r="S66" s="911">
        <v>45.909897581097503</v>
      </c>
      <c r="T66" s="911">
        <v>74.249448633041993</v>
      </c>
      <c r="U66" s="911">
        <v>88.763200540221902</v>
      </c>
      <c r="V66" s="911">
        <v>105.678751061917</v>
      </c>
      <c r="W66" s="911">
        <v>108.64509935196099</v>
      </c>
      <c r="X66" s="911">
        <v>107.385888985658</v>
      </c>
      <c r="Y66" s="911">
        <v>96.167327160955296</v>
      </c>
      <c r="Z66" s="911">
        <v>95.6927828229109</v>
      </c>
      <c r="AA66" s="911">
        <v>96.771688699471198</v>
      </c>
      <c r="AB66" s="911">
        <v>93.859420370211396</v>
      </c>
      <c r="AC66" s="911">
        <v>97.798978456284502</v>
      </c>
      <c r="AD66" s="911">
        <v>102.27156178433199</v>
      </c>
      <c r="AE66" s="911">
        <v>112.24440933242199</v>
      </c>
      <c r="AF66" s="183">
        <v>108.93066814695401</v>
      </c>
      <c r="AG66" s="913">
        <v>-3.2174127720968199E-2</v>
      </c>
      <c r="AH66" s="913">
        <v>2.37482598570657E-2</v>
      </c>
      <c r="AI66" s="913">
        <v>4.8778260864059703E-2</v>
      </c>
    </row>
    <row r="67" spans="1:35" s="873" customFormat="1" ht="12" customHeight="1">
      <c r="A67" s="886"/>
      <c r="B67" s="904"/>
      <c r="C67" s="904"/>
      <c r="D67" s="904"/>
      <c r="E67" s="904"/>
      <c r="F67" s="904"/>
      <c r="G67" s="904"/>
      <c r="H67" s="904"/>
      <c r="I67" s="904"/>
      <c r="J67" s="904"/>
      <c r="K67" s="904"/>
      <c r="L67" s="904"/>
      <c r="M67" s="904"/>
      <c r="N67" s="904"/>
      <c r="O67" s="904"/>
      <c r="P67" s="904"/>
      <c r="Q67" s="904"/>
      <c r="R67" s="904"/>
      <c r="S67" s="904"/>
      <c r="T67" s="904"/>
      <c r="U67" s="904"/>
      <c r="V67" s="904"/>
      <c r="W67" s="904"/>
      <c r="X67" s="904"/>
      <c r="Y67" s="904"/>
      <c r="Z67" s="904"/>
      <c r="AA67" s="904"/>
      <c r="AB67" s="904"/>
      <c r="AC67" s="904"/>
      <c r="AD67" s="904"/>
      <c r="AE67" s="904"/>
      <c r="AF67" s="182"/>
      <c r="AG67" s="870"/>
      <c r="AH67" s="870"/>
      <c r="AI67" s="870"/>
    </row>
    <row r="68" spans="1:35" s="873" customFormat="1" ht="12" customHeight="1">
      <c r="A68" s="885" t="s">
        <v>940</v>
      </c>
      <c r="B68" s="904"/>
      <c r="C68" s="904"/>
      <c r="D68" s="904"/>
      <c r="E68" s="904"/>
      <c r="F68" s="904"/>
      <c r="G68" s="904"/>
      <c r="H68" s="904"/>
      <c r="I68" s="904"/>
      <c r="J68" s="904"/>
      <c r="K68" s="904"/>
      <c r="L68" s="904"/>
      <c r="M68" s="904"/>
      <c r="N68" s="904"/>
      <c r="O68" s="904"/>
      <c r="P68" s="904"/>
      <c r="Q68" s="904"/>
      <c r="R68" s="904"/>
      <c r="S68" s="904"/>
      <c r="T68" s="904"/>
      <c r="U68" s="904"/>
      <c r="V68" s="904"/>
      <c r="W68" s="904"/>
      <c r="X68" s="904"/>
      <c r="Y68" s="904"/>
      <c r="Z68" s="904"/>
      <c r="AA68" s="904"/>
      <c r="AB68" s="904"/>
      <c r="AC68" s="904"/>
      <c r="AD68" s="904"/>
      <c r="AE68" s="904"/>
      <c r="AF68" s="182"/>
      <c r="AG68" s="870"/>
      <c r="AH68" s="870"/>
      <c r="AI68" s="870"/>
    </row>
    <row r="69" spans="1:35" s="873" customFormat="1" ht="12" customHeight="1">
      <c r="A69" s="886" t="s">
        <v>92</v>
      </c>
      <c r="B69" s="904">
        <v>0</v>
      </c>
      <c r="C69" s="904">
        <v>0</v>
      </c>
      <c r="D69" s="904">
        <v>0</v>
      </c>
      <c r="E69" s="904">
        <v>0</v>
      </c>
      <c r="F69" s="904">
        <v>0</v>
      </c>
      <c r="G69" s="904">
        <v>0</v>
      </c>
      <c r="H69" s="904">
        <v>0</v>
      </c>
      <c r="I69" s="904">
        <v>0</v>
      </c>
      <c r="J69" s="904">
        <v>0</v>
      </c>
      <c r="K69" s="904">
        <v>0</v>
      </c>
      <c r="L69" s="904">
        <v>0</v>
      </c>
      <c r="M69" s="904">
        <v>1.27944639321075</v>
      </c>
      <c r="N69" s="904">
        <v>2.03859533239038</v>
      </c>
      <c r="O69" s="904">
        <v>1.6833586987270199</v>
      </c>
      <c r="P69" s="904">
        <v>3.3444493635077799</v>
      </c>
      <c r="Q69" s="904">
        <v>11.3175359264498</v>
      </c>
      <c r="R69" s="904">
        <v>32.512554172560101</v>
      </c>
      <c r="S69" s="904">
        <v>44.073552192362101</v>
      </c>
      <c r="T69" s="904">
        <v>37.8243306930693</v>
      </c>
      <c r="U69" s="904">
        <v>40.101662376237599</v>
      </c>
      <c r="V69" s="904">
        <v>32.406426449787801</v>
      </c>
      <c r="W69" s="904">
        <v>110.420654314003</v>
      </c>
      <c r="X69" s="904">
        <v>112.02499420084899</v>
      </c>
      <c r="Y69" s="904">
        <v>178.03957256011299</v>
      </c>
      <c r="Z69" s="904">
        <v>176.54647864214999</v>
      </c>
      <c r="AA69" s="904">
        <v>186.178803253182</v>
      </c>
      <c r="AB69" s="904">
        <v>259.85384695898199</v>
      </c>
      <c r="AC69" s="904">
        <v>247.37456859971701</v>
      </c>
      <c r="AD69" s="904">
        <v>237.209820792079</v>
      </c>
      <c r="AE69" s="904">
        <v>225.887977793494</v>
      </c>
      <c r="AF69" s="182">
        <v>232.23178741159799</v>
      </c>
      <c r="AG69" s="870">
        <v>2.5274902159532198E-2</v>
      </c>
      <c r="AH69" s="870">
        <v>0.18870222092651201</v>
      </c>
      <c r="AI69" s="870">
        <v>0.15199955069073301</v>
      </c>
    </row>
    <row r="70" spans="1:35" s="873" customFormat="1" ht="12" customHeight="1">
      <c r="A70" s="886" t="s">
        <v>928</v>
      </c>
      <c r="B70" s="904">
        <v>0</v>
      </c>
      <c r="C70" s="904">
        <v>0</v>
      </c>
      <c r="D70" s="904">
        <v>0</v>
      </c>
      <c r="E70" s="904">
        <v>0</v>
      </c>
      <c r="F70" s="904">
        <v>0</v>
      </c>
      <c r="G70" s="904">
        <v>0</v>
      </c>
      <c r="H70" s="904">
        <v>0</v>
      </c>
      <c r="I70" s="904">
        <v>0</v>
      </c>
      <c r="J70" s="904">
        <v>0</v>
      </c>
      <c r="K70" s="904">
        <v>0</v>
      </c>
      <c r="L70" s="904">
        <v>0</v>
      </c>
      <c r="M70" s="904">
        <v>0</v>
      </c>
      <c r="N70" s="904">
        <v>0</v>
      </c>
      <c r="O70" s="904">
        <v>0</v>
      </c>
      <c r="P70" s="904">
        <v>0</v>
      </c>
      <c r="Q70" s="904">
        <v>0</v>
      </c>
      <c r="R70" s="904">
        <v>1.54724893917963</v>
      </c>
      <c r="S70" s="904">
        <v>3.1135997171145702</v>
      </c>
      <c r="T70" s="904">
        <v>3.7159094766619498</v>
      </c>
      <c r="U70" s="904">
        <v>2.0603491605374802</v>
      </c>
      <c r="V70" s="904">
        <v>7.4392378458274404</v>
      </c>
      <c r="W70" s="904">
        <v>14.648059761669</v>
      </c>
      <c r="X70" s="904">
        <v>20.629480562376202</v>
      </c>
      <c r="Y70" s="904">
        <v>18.005584108172599</v>
      </c>
      <c r="Z70" s="904">
        <v>18.696844874451401</v>
      </c>
      <c r="AA70" s="904">
        <v>14.878471694504601</v>
      </c>
      <c r="AB70" s="904">
        <v>12.5742836002229</v>
      </c>
      <c r="AC70" s="904">
        <v>20.968111657963298</v>
      </c>
      <c r="AD70" s="904">
        <v>21.297281385717799</v>
      </c>
      <c r="AE70" s="904">
        <v>24.3802850558667</v>
      </c>
      <c r="AF70" s="182">
        <v>20.246275361970401</v>
      </c>
      <c r="AG70" s="870">
        <v>-0.17183258425988099</v>
      </c>
      <c r="AH70" s="870">
        <v>0.28029425116385298</v>
      </c>
      <c r="AI70" s="870">
        <v>1.3251522508958001E-2</v>
      </c>
    </row>
    <row r="71" spans="1:35" s="873" customFormat="1" ht="12" customHeight="1">
      <c r="A71" s="886" t="s">
        <v>259</v>
      </c>
      <c r="B71" s="904">
        <v>0</v>
      </c>
      <c r="C71" s="904">
        <v>0</v>
      </c>
      <c r="D71" s="904">
        <v>0</v>
      </c>
      <c r="E71" s="904">
        <v>0</v>
      </c>
      <c r="F71" s="904">
        <v>0</v>
      </c>
      <c r="G71" s="904">
        <v>0</v>
      </c>
      <c r="H71" s="904">
        <v>0</v>
      </c>
      <c r="I71" s="904">
        <v>0</v>
      </c>
      <c r="J71" s="904">
        <v>0</v>
      </c>
      <c r="K71" s="904">
        <v>0</v>
      </c>
      <c r="L71" s="904">
        <v>0</v>
      </c>
      <c r="M71" s="904">
        <v>0</v>
      </c>
      <c r="N71" s="904">
        <v>0</v>
      </c>
      <c r="O71" s="904">
        <v>0</v>
      </c>
      <c r="P71" s="904">
        <v>0</v>
      </c>
      <c r="Q71" s="904">
        <v>3.2916972775452601E-2</v>
      </c>
      <c r="R71" s="904">
        <v>2.27127112150623</v>
      </c>
      <c r="S71" s="904">
        <v>13.2984570012829</v>
      </c>
      <c r="T71" s="904">
        <v>37.031594372384198</v>
      </c>
      <c r="U71" s="904">
        <v>51.515062393583399</v>
      </c>
      <c r="V71" s="904">
        <v>78.901983742759896</v>
      </c>
      <c r="W71" s="904">
        <v>84.636120400243797</v>
      </c>
      <c r="X71" s="904">
        <v>90.640999158805698</v>
      </c>
      <c r="Y71" s="904">
        <v>96.401469394509903</v>
      </c>
      <c r="Z71" s="904">
        <v>111.63106643761</v>
      </c>
      <c r="AA71" s="904">
        <v>129.91792607814901</v>
      </c>
      <c r="AB71" s="904">
        <v>125.068034936841</v>
      </c>
      <c r="AC71" s="904">
        <v>141.60361599829901</v>
      </c>
      <c r="AD71" s="904">
        <v>175.62794865488999</v>
      </c>
      <c r="AE71" s="904">
        <v>194.99580168137501</v>
      </c>
      <c r="AF71" s="182">
        <v>212.27803531280699</v>
      </c>
      <c r="AG71" s="870">
        <v>8.5654351813796395E-2</v>
      </c>
      <c r="AH71" s="870">
        <v>0.142376085693287</v>
      </c>
      <c r="AI71" s="870">
        <v>0.13893948950179999</v>
      </c>
    </row>
    <row r="72" spans="1:35" s="873" customFormat="1" ht="12" customHeight="1">
      <c r="A72" s="886" t="s">
        <v>389</v>
      </c>
      <c r="B72" s="904">
        <v>0</v>
      </c>
      <c r="C72" s="904">
        <v>0</v>
      </c>
      <c r="D72" s="904">
        <v>0</v>
      </c>
      <c r="E72" s="904">
        <v>0</v>
      </c>
      <c r="F72" s="904">
        <v>0</v>
      </c>
      <c r="G72" s="904">
        <v>0</v>
      </c>
      <c r="H72" s="904">
        <v>0</v>
      </c>
      <c r="I72" s="904">
        <v>0</v>
      </c>
      <c r="J72" s="904">
        <v>0</v>
      </c>
      <c r="K72" s="904">
        <v>0</v>
      </c>
      <c r="L72" s="904">
        <v>0</v>
      </c>
      <c r="M72" s="904">
        <v>0</v>
      </c>
      <c r="N72" s="904">
        <v>0</v>
      </c>
      <c r="O72" s="904">
        <v>0</v>
      </c>
      <c r="P72" s="904">
        <v>0</v>
      </c>
      <c r="Q72" s="904">
        <v>0</v>
      </c>
      <c r="R72" s="904">
        <v>2.92958424343706</v>
      </c>
      <c r="S72" s="904">
        <v>2.92958424343706</v>
      </c>
      <c r="T72" s="904">
        <v>7.8083188585458503</v>
      </c>
      <c r="U72" s="904">
        <v>11.5248228753986</v>
      </c>
      <c r="V72" s="904">
        <v>40.594757470779101</v>
      </c>
      <c r="W72" s="904">
        <v>53.439983943624902</v>
      </c>
      <c r="X72" s="904">
        <v>62.6047824487855</v>
      </c>
      <c r="Y72" s="904">
        <v>62.630426062265002</v>
      </c>
      <c r="Z72" s="904">
        <v>66.726327057161299</v>
      </c>
      <c r="AA72" s="904">
        <v>69.450160370006998</v>
      </c>
      <c r="AB72" s="904">
        <v>70.106809681115394</v>
      </c>
      <c r="AC72" s="904">
        <v>77.662325854915906</v>
      </c>
      <c r="AD72" s="904">
        <v>75.500084359366795</v>
      </c>
      <c r="AE72" s="904">
        <v>78.327106024175805</v>
      </c>
      <c r="AF72" s="182">
        <v>50.045525618744897</v>
      </c>
      <c r="AG72" s="870">
        <v>-0.36281586613775701</v>
      </c>
      <c r="AH72" s="870">
        <v>0.21123324398478399</v>
      </c>
      <c r="AI72" s="870">
        <v>3.2755625286768397E-2</v>
      </c>
    </row>
    <row r="73" spans="1:35" s="873" customFormat="1" ht="12" customHeight="1">
      <c r="A73" s="886" t="s">
        <v>517</v>
      </c>
      <c r="B73" s="904">
        <v>0.26560307318899901</v>
      </c>
      <c r="C73" s="904">
        <v>0.29480432773762</v>
      </c>
      <c r="D73" s="904">
        <v>0.61875781702888299</v>
      </c>
      <c r="E73" s="904">
        <v>0.99547380829987597</v>
      </c>
      <c r="F73" s="904">
        <v>4.4863942965716204</v>
      </c>
      <c r="G73" s="904">
        <v>7.6693199112375003</v>
      </c>
      <c r="H73" s="904">
        <v>11.159709690368</v>
      </c>
      <c r="I73" s="904">
        <v>15.1797997324528</v>
      </c>
      <c r="J73" s="904">
        <v>13.602518402561101</v>
      </c>
      <c r="K73" s="904">
        <v>15.8076186878118</v>
      </c>
      <c r="L73" s="904">
        <v>26.140720965183299</v>
      </c>
      <c r="M73" s="904">
        <v>30.905666596184101</v>
      </c>
      <c r="N73" s="904">
        <v>38.362306692226497</v>
      </c>
      <c r="O73" s="904">
        <v>47.967261493656601</v>
      </c>
      <c r="P73" s="904">
        <v>65.930460582078496</v>
      </c>
      <c r="Q73" s="904">
        <v>103.73683597949901</v>
      </c>
      <c r="R73" s="904">
        <v>162.938318088865</v>
      </c>
      <c r="S73" s="904">
        <v>229.50455265431</v>
      </c>
      <c r="T73" s="904">
        <v>303.594149258176</v>
      </c>
      <c r="U73" s="904">
        <v>356.81994753137297</v>
      </c>
      <c r="V73" s="904">
        <v>418.226371700784</v>
      </c>
      <c r="W73" s="904">
        <v>447.148909562369</v>
      </c>
      <c r="X73" s="904">
        <v>493.96892754235301</v>
      </c>
      <c r="Y73" s="904">
        <v>448.77487777274501</v>
      </c>
      <c r="Z73" s="904">
        <v>484.03683065651398</v>
      </c>
      <c r="AA73" s="904">
        <v>488.31644011717401</v>
      </c>
      <c r="AB73" s="904">
        <v>502.30590766824201</v>
      </c>
      <c r="AC73" s="904">
        <v>544.94234861192501</v>
      </c>
      <c r="AD73" s="904">
        <v>596.22162768581995</v>
      </c>
      <c r="AE73" s="904">
        <v>612.43073559346396</v>
      </c>
      <c r="AF73" s="182">
        <v>629.90891549358298</v>
      </c>
      <c r="AG73" s="870">
        <v>2.5728815315270999E-2</v>
      </c>
      <c r="AH73" s="870">
        <v>5.55061918255213E-2</v>
      </c>
      <c r="AI73" s="870">
        <v>0.41228581667596997</v>
      </c>
    </row>
    <row r="74" spans="1:35" s="873" customFormat="1" ht="12" customHeight="1">
      <c r="A74" s="886" t="s">
        <v>520</v>
      </c>
      <c r="B74" s="904">
        <v>0</v>
      </c>
      <c r="C74" s="904">
        <v>0</v>
      </c>
      <c r="D74" s="904">
        <v>0</v>
      </c>
      <c r="E74" s="904">
        <v>0</v>
      </c>
      <c r="F74" s="904">
        <v>0</v>
      </c>
      <c r="G74" s="904">
        <v>0</v>
      </c>
      <c r="H74" s="904">
        <v>0</v>
      </c>
      <c r="I74" s="904">
        <v>0</v>
      </c>
      <c r="J74" s="904">
        <v>0</v>
      </c>
      <c r="K74" s="904">
        <v>0</v>
      </c>
      <c r="L74" s="904">
        <v>0</v>
      </c>
      <c r="M74" s="904">
        <v>0</v>
      </c>
      <c r="N74" s="904">
        <v>0</v>
      </c>
      <c r="O74" s="904">
        <v>0</v>
      </c>
      <c r="P74" s="904">
        <v>0</v>
      </c>
      <c r="Q74" s="904">
        <v>0</v>
      </c>
      <c r="R74" s="904">
        <v>0</v>
      </c>
      <c r="S74" s="904">
        <v>0</v>
      </c>
      <c r="T74" s="904">
        <v>0.29599999999999999</v>
      </c>
      <c r="U74" s="904">
        <v>0.85099999999999998</v>
      </c>
      <c r="V74" s="904">
        <v>1.4059999999999999</v>
      </c>
      <c r="W74" s="904">
        <v>1.147</v>
      </c>
      <c r="X74" s="904">
        <v>1.2210000000000001</v>
      </c>
      <c r="Y74" s="904">
        <v>0.96199999999999997</v>
      </c>
      <c r="Z74" s="904">
        <v>1.02582249322493</v>
      </c>
      <c r="AA74" s="904">
        <v>0.80733826968043698</v>
      </c>
      <c r="AB74" s="904">
        <v>1.2148098859315599</v>
      </c>
      <c r="AC74" s="904">
        <v>1.6960238764044899</v>
      </c>
      <c r="AD74" s="904">
        <v>1.9581051939513501</v>
      </c>
      <c r="AE74" s="904">
        <v>2.5018960441044098</v>
      </c>
      <c r="AF74" s="182">
        <v>2.9241431244380802</v>
      </c>
      <c r="AG74" s="870">
        <v>0.16557747042336601</v>
      </c>
      <c r="AH74" s="870">
        <v>0.11386862230014801</v>
      </c>
      <c r="AI74" s="870">
        <v>1.91390009965442E-3</v>
      </c>
    </row>
    <row r="75" spans="1:35" s="873" customFormat="1" ht="12" customHeight="1">
      <c r="A75" s="886" t="s">
        <v>522</v>
      </c>
      <c r="B75" s="904">
        <v>0</v>
      </c>
      <c r="C75" s="904">
        <v>0</v>
      </c>
      <c r="D75" s="904">
        <v>0</v>
      </c>
      <c r="E75" s="904">
        <v>0</v>
      </c>
      <c r="F75" s="904">
        <v>0</v>
      </c>
      <c r="G75" s="904">
        <v>0</v>
      </c>
      <c r="H75" s="904">
        <v>0</v>
      </c>
      <c r="I75" s="904">
        <v>0</v>
      </c>
      <c r="J75" s="904">
        <v>0</v>
      </c>
      <c r="K75" s="904">
        <v>0</v>
      </c>
      <c r="L75" s="904">
        <v>0</v>
      </c>
      <c r="M75" s="904">
        <v>0</v>
      </c>
      <c r="N75" s="904">
        <v>0</v>
      </c>
      <c r="O75" s="904">
        <v>0</v>
      </c>
      <c r="P75" s="904">
        <v>0</v>
      </c>
      <c r="Q75" s="904">
        <v>0</v>
      </c>
      <c r="R75" s="904">
        <v>0</v>
      </c>
      <c r="S75" s="904">
        <v>0</v>
      </c>
      <c r="T75" s="904">
        <v>0</v>
      </c>
      <c r="U75" s="904">
        <v>0</v>
      </c>
      <c r="V75" s="904">
        <v>0</v>
      </c>
      <c r="W75" s="904">
        <v>0</v>
      </c>
      <c r="X75" s="904">
        <v>0</v>
      </c>
      <c r="Y75" s="904">
        <v>0</v>
      </c>
      <c r="Z75" s="904">
        <v>0</v>
      </c>
      <c r="AA75" s="904">
        <v>0</v>
      </c>
      <c r="AB75" s="904">
        <v>0</v>
      </c>
      <c r="AC75" s="904">
        <v>0</v>
      </c>
      <c r="AD75" s="904">
        <v>0</v>
      </c>
      <c r="AE75" s="904">
        <v>0</v>
      </c>
      <c r="AF75" s="182">
        <v>0</v>
      </c>
      <c r="AG75" s="905" t="s">
        <v>273</v>
      </c>
      <c r="AH75" s="905" t="s">
        <v>273</v>
      </c>
      <c r="AI75" s="870">
        <v>0</v>
      </c>
    </row>
    <row r="76" spans="1:35" s="873" customFormat="1" ht="12" customHeight="1">
      <c r="A76" s="886" t="s">
        <v>523</v>
      </c>
      <c r="B76" s="904">
        <v>0</v>
      </c>
      <c r="C76" s="904">
        <v>0</v>
      </c>
      <c r="D76" s="904">
        <v>0</v>
      </c>
      <c r="E76" s="904">
        <v>0</v>
      </c>
      <c r="F76" s="904">
        <v>0</v>
      </c>
      <c r="G76" s="904">
        <v>0</v>
      </c>
      <c r="H76" s="904">
        <v>0</v>
      </c>
      <c r="I76" s="904">
        <v>0</v>
      </c>
      <c r="J76" s="904">
        <v>0</v>
      </c>
      <c r="K76" s="904">
        <v>0</v>
      </c>
      <c r="L76" s="904">
        <v>0</v>
      </c>
      <c r="M76" s="904">
        <v>0</v>
      </c>
      <c r="N76" s="904">
        <v>0</v>
      </c>
      <c r="O76" s="904">
        <v>0</v>
      </c>
      <c r="P76" s="904">
        <v>0</v>
      </c>
      <c r="Q76" s="904">
        <v>0</v>
      </c>
      <c r="R76" s="904">
        <v>0</v>
      </c>
      <c r="S76" s="904">
        <v>0</v>
      </c>
      <c r="T76" s="904">
        <v>0</v>
      </c>
      <c r="U76" s="904">
        <v>0</v>
      </c>
      <c r="V76" s="904">
        <v>0</v>
      </c>
      <c r="W76" s="904">
        <v>0</v>
      </c>
      <c r="X76" s="904">
        <v>0</v>
      </c>
      <c r="Y76" s="904">
        <v>0</v>
      </c>
      <c r="Z76" s="904">
        <v>0</v>
      </c>
      <c r="AA76" s="904">
        <v>0</v>
      </c>
      <c r="AB76" s="904">
        <v>0</v>
      </c>
      <c r="AC76" s="904">
        <v>0</v>
      </c>
      <c r="AD76" s="904">
        <v>0</v>
      </c>
      <c r="AE76" s="904">
        <v>0</v>
      </c>
      <c r="AF76" s="182">
        <v>0</v>
      </c>
      <c r="AG76" s="905" t="s">
        <v>552</v>
      </c>
      <c r="AH76" s="905" t="s">
        <v>552</v>
      </c>
      <c r="AI76" s="905" t="s">
        <v>552</v>
      </c>
    </row>
    <row r="77" spans="1:35" s="873" customFormat="1" ht="12" customHeight="1">
      <c r="A77" s="886" t="s">
        <v>524</v>
      </c>
      <c r="B77" s="904">
        <v>0</v>
      </c>
      <c r="C77" s="904">
        <v>0</v>
      </c>
      <c r="D77" s="904">
        <v>0</v>
      </c>
      <c r="E77" s="904">
        <v>0</v>
      </c>
      <c r="F77" s="904">
        <v>0</v>
      </c>
      <c r="G77" s="904">
        <v>0</v>
      </c>
      <c r="H77" s="904">
        <v>0</v>
      </c>
      <c r="I77" s="904">
        <v>0</v>
      </c>
      <c r="J77" s="904">
        <v>0</v>
      </c>
      <c r="K77" s="904">
        <v>0</v>
      </c>
      <c r="L77" s="904">
        <v>0</v>
      </c>
      <c r="M77" s="904">
        <v>0</v>
      </c>
      <c r="N77" s="904">
        <v>0.151911829358714</v>
      </c>
      <c r="O77" s="904">
        <v>1.18856605297604</v>
      </c>
      <c r="P77" s="904">
        <v>1.49599529818248</v>
      </c>
      <c r="Q77" s="904">
        <v>8.4630754363925291</v>
      </c>
      <c r="R77" s="904">
        <v>17.5833088619815</v>
      </c>
      <c r="S77" s="904">
        <v>27.100519433751</v>
      </c>
      <c r="T77" s="904">
        <v>48.466452367034201</v>
      </c>
      <c r="U77" s="904">
        <v>64.474337342247495</v>
      </c>
      <c r="V77" s="904">
        <v>76.818851597983198</v>
      </c>
      <c r="W77" s="904">
        <v>88.622338708267094</v>
      </c>
      <c r="X77" s="904">
        <v>119.954136610814</v>
      </c>
      <c r="Y77" s="904">
        <v>168.50210859003201</v>
      </c>
      <c r="Z77" s="904">
        <v>217.255040711845</v>
      </c>
      <c r="AA77" s="904">
        <v>146.427968853783</v>
      </c>
      <c r="AB77" s="904">
        <v>216.46677682875901</v>
      </c>
      <c r="AC77" s="904">
        <v>208.60951877744299</v>
      </c>
      <c r="AD77" s="904">
        <v>280.68951861169597</v>
      </c>
      <c r="AE77" s="904">
        <v>376.83912536284402</v>
      </c>
      <c r="AF77" s="182">
        <v>380.21054061512399</v>
      </c>
      <c r="AG77" s="870">
        <v>6.1898791329877403E-3</v>
      </c>
      <c r="AH77" s="870">
        <v>0.193100176607059</v>
      </c>
      <c r="AI77" s="870">
        <v>0.24885409523611601</v>
      </c>
    </row>
    <row r="78" spans="1:35" s="873" customFormat="1" ht="12" customHeight="1">
      <c r="A78" s="886"/>
      <c r="B78" s="911"/>
      <c r="C78" s="911"/>
      <c r="D78" s="911"/>
      <c r="E78" s="911"/>
      <c r="F78" s="911"/>
      <c r="G78" s="911"/>
      <c r="H78" s="911"/>
      <c r="I78" s="911"/>
      <c r="J78" s="911"/>
      <c r="K78" s="911"/>
      <c r="L78" s="911"/>
      <c r="M78" s="911"/>
      <c r="N78" s="911"/>
      <c r="O78" s="911"/>
      <c r="P78" s="911"/>
      <c r="Q78" s="911"/>
      <c r="R78" s="911"/>
      <c r="S78" s="911"/>
      <c r="T78" s="911"/>
      <c r="U78" s="911"/>
      <c r="V78" s="911"/>
      <c r="W78" s="911"/>
      <c r="X78" s="911"/>
      <c r="Y78" s="911"/>
      <c r="Z78" s="911"/>
      <c r="AA78" s="911"/>
      <c r="AB78" s="911"/>
      <c r="AC78" s="911"/>
      <c r="AD78" s="911"/>
      <c r="AE78" s="911"/>
      <c r="AF78" s="183"/>
      <c r="AG78" s="870"/>
      <c r="AH78" s="870"/>
      <c r="AI78" s="870"/>
    </row>
    <row r="79" spans="1:35" s="873" customFormat="1" ht="12" customHeight="1">
      <c r="A79" s="799" t="s">
        <v>353</v>
      </c>
      <c r="B79" s="907">
        <v>0.26560307318899901</v>
      </c>
      <c r="C79" s="907">
        <v>0.29480432773762</v>
      </c>
      <c r="D79" s="907">
        <v>0.61875781702888299</v>
      </c>
      <c r="E79" s="907">
        <v>0.99547380829987597</v>
      </c>
      <c r="F79" s="907">
        <v>4.4863942965716204</v>
      </c>
      <c r="G79" s="907">
        <v>7.6693199112375003</v>
      </c>
      <c r="H79" s="907">
        <v>11.159709690368</v>
      </c>
      <c r="I79" s="907">
        <v>15.1797997324528</v>
      </c>
      <c r="J79" s="907">
        <v>13.602518402561101</v>
      </c>
      <c r="K79" s="907">
        <v>15.8076186878118</v>
      </c>
      <c r="L79" s="907">
        <v>26.140720965183299</v>
      </c>
      <c r="M79" s="907">
        <v>32.185112989394902</v>
      </c>
      <c r="N79" s="907">
        <v>40.5528138539756</v>
      </c>
      <c r="O79" s="907">
        <v>50.839186245359599</v>
      </c>
      <c r="P79" s="907">
        <v>70.770905243768794</v>
      </c>
      <c r="Q79" s="907">
        <v>123.55036431511699</v>
      </c>
      <c r="R79" s="907">
        <v>219.78228542752899</v>
      </c>
      <c r="S79" s="907">
        <v>320.02026524225801</v>
      </c>
      <c r="T79" s="907">
        <v>438.73675502587201</v>
      </c>
      <c r="U79" s="907">
        <v>527.34718167937694</v>
      </c>
      <c r="V79" s="907">
        <v>655.79362880792098</v>
      </c>
      <c r="W79" s="907">
        <v>800.06306669017704</v>
      </c>
      <c r="X79" s="907">
        <v>901.04432052398397</v>
      </c>
      <c r="Y79" s="907">
        <v>973.316038487838</v>
      </c>
      <c r="Z79" s="907">
        <v>1075.9184108729601</v>
      </c>
      <c r="AA79" s="907">
        <v>1035.9771086364799</v>
      </c>
      <c r="AB79" s="907">
        <v>1187.59046956009</v>
      </c>
      <c r="AC79" s="907">
        <v>1242.8565133766699</v>
      </c>
      <c r="AD79" s="907">
        <v>1388.5043866835199</v>
      </c>
      <c r="AE79" s="907">
        <v>1515.3629275553201</v>
      </c>
      <c r="AF79" s="907">
        <v>1527.8452229382599</v>
      </c>
      <c r="AG79" s="879">
        <v>5.4824192489069104E-3</v>
      </c>
      <c r="AH79" s="879">
        <v>0.11132735086328401</v>
      </c>
      <c r="AI79" s="879">
        <v>1</v>
      </c>
    </row>
    <row r="80" spans="1:35" s="873" customFormat="1" ht="12" customHeight="1">
      <c r="A80" s="782" t="s">
        <v>354</v>
      </c>
      <c r="B80" s="904">
        <v>0.26560307318899901</v>
      </c>
      <c r="C80" s="904">
        <v>0.29480432773762</v>
      </c>
      <c r="D80" s="904">
        <v>0.61875781702888299</v>
      </c>
      <c r="E80" s="904">
        <v>0.99547380829987597</v>
      </c>
      <c r="F80" s="904">
        <v>4.4863942965716204</v>
      </c>
      <c r="G80" s="904">
        <v>7.6693199112375003</v>
      </c>
      <c r="H80" s="904">
        <v>11.159709690368</v>
      </c>
      <c r="I80" s="904">
        <v>15.1797997324528</v>
      </c>
      <c r="J80" s="904">
        <v>13.602518402561101</v>
      </c>
      <c r="K80" s="904">
        <v>15.8076186878118</v>
      </c>
      <c r="L80" s="904">
        <v>26.140720965183299</v>
      </c>
      <c r="M80" s="904">
        <v>32.185112989394902</v>
      </c>
      <c r="N80" s="904">
        <v>40.400902024616897</v>
      </c>
      <c r="O80" s="904">
        <v>49.650620192383599</v>
      </c>
      <c r="P80" s="904">
        <v>69.505183945586296</v>
      </c>
      <c r="Q80" s="904">
        <v>115.615403105949</v>
      </c>
      <c r="R80" s="904">
        <v>199.925852149402</v>
      </c>
      <c r="S80" s="904">
        <v>280.623282291301</v>
      </c>
      <c r="T80" s="904">
        <v>353.41065803292599</v>
      </c>
      <c r="U80" s="904">
        <v>409.48577299879599</v>
      </c>
      <c r="V80" s="904">
        <v>486.04399161242702</v>
      </c>
      <c r="W80" s="904">
        <v>600.11636511532095</v>
      </c>
      <c r="X80" s="904">
        <v>654.10227980979505</v>
      </c>
      <c r="Y80" s="904">
        <v>679.89322831856202</v>
      </c>
      <c r="Z80" s="904">
        <v>712.732634856706</v>
      </c>
      <c r="AA80" s="904">
        <v>719.73093731289305</v>
      </c>
      <c r="AB80" s="904">
        <v>800.90063403424199</v>
      </c>
      <c r="AC80" s="904">
        <v>839.70603221769602</v>
      </c>
      <c r="AD80" s="904">
        <v>890.12619659719303</v>
      </c>
      <c r="AE80" s="904">
        <v>895.03668468038995</v>
      </c>
      <c r="AF80" s="182">
        <v>909.62510710345202</v>
      </c>
      <c r="AG80" s="870">
        <v>1.3522471346636601E-2</v>
      </c>
      <c r="AH80" s="870">
        <v>8.1334854741865303E-2</v>
      </c>
      <c r="AI80" s="870">
        <v>0.59536469627081301</v>
      </c>
    </row>
    <row r="81" spans="1:35" s="873" customFormat="1" ht="12" customHeight="1">
      <c r="A81" s="792" t="s">
        <v>924</v>
      </c>
      <c r="B81" s="904">
        <v>0</v>
      </c>
      <c r="C81" s="904">
        <v>0</v>
      </c>
      <c r="D81" s="904">
        <v>0</v>
      </c>
      <c r="E81" s="904">
        <v>0</v>
      </c>
      <c r="F81" s="904">
        <v>0</v>
      </c>
      <c r="G81" s="904">
        <v>0</v>
      </c>
      <c r="H81" s="904">
        <v>0</v>
      </c>
      <c r="I81" s="904">
        <v>0</v>
      </c>
      <c r="J81" s="904">
        <v>0</v>
      </c>
      <c r="K81" s="904">
        <v>0</v>
      </c>
      <c r="L81" s="904">
        <v>0</v>
      </c>
      <c r="M81" s="904">
        <v>0</v>
      </c>
      <c r="N81" s="904">
        <v>0.151911829358714</v>
      </c>
      <c r="O81" s="904">
        <v>1.18856605297604</v>
      </c>
      <c r="P81" s="904">
        <v>1.2657212981824799</v>
      </c>
      <c r="Q81" s="904">
        <v>7.9349612091679802</v>
      </c>
      <c r="R81" s="904">
        <v>19.856433278127</v>
      </c>
      <c r="S81" s="904">
        <v>39.396982950957302</v>
      </c>
      <c r="T81" s="904">
        <v>85.326096992946106</v>
      </c>
      <c r="U81" s="904">
        <v>117.861408680582</v>
      </c>
      <c r="V81" s="904">
        <v>169.74963719549399</v>
      </c>
      <c r="W81" s="904">
        <v>199.94670157485601</v>
      </c>
      <c r="X81" s="904">
        <v>246.94204071418901</v>
      </c>
      <c r="Y81" s="904">
        <v>293.42281016927598</v>
      </c>
      <c r="Z81" s="904">
        <v>363.185776016251</v>
      </c>
      <c r="AA81" s="904">
        <v>316.24617132358702</v>
      </c>
      <c r="AB81" s="904">
        <v>386.68983552585303</v>
      </c>
      <c r="AC81" s="904">
        <v>403.15048115897201</v>
      </c>
      <c r="AD81" s="904">
        <v>498.37819008632903</v>
      </c>
      <c r="AE81" s="904">
        <v>620.326242874934</v>
      </c>
      <c r="AF81" s="182">
        <v>618.22011583481299</v>
      </c>
      <c r="AG81" s="870">
        <v>-6.1181565075825199E-3</v>
      </c>
      <c r="AH81" s="870">
        <v>0.18066000765644499</v>
      </c>
      <c r="AI81" s="870">
        <v>0.40463530372918799</v>
      </c>
    </row>
    <row r="82" spans="1:35" s="873" customFormat="1" ht="12" customHeight="1">
      <c r="A82" s="800" t="s">
        <v>925</v>
      </c>
      <c r="B82" s="911">
        <v>0.26560307318899901</v>
      </c>
      <c r="C82" s="911">
        <v>0.29480432773762</v>
      </c>
      <c r="D82" s="911">
        <v>0.61875781702888299</v>
      </c>
      <c r="E82" s="911">
        <v>0.99547380829987597</v>
      </c>
      <c r="F82" s="911">
        <v>4.4863942965716204</v>
      </c>
      <c r="G82" s="911">
        <v>7.6693199112375003</v>
      </c>
      <c r="H82" s="911">
        <v>11.159709690368</v>
      </c>
      <c r="I82" s="911">
        <v>15.1797997324528</v>
      </c>
      <c r="J82" s="911">
        <v>13.602518402561101</v>
      </c>
      <c r="K82" s="911">
        <v>15.8076186878118</v>
      </c>
      <c r="L82" s="911">
        <v>26.140720965183299</v>
      </c>
      <c r="M82" s="911">
        <v>30.905666596184101</v>
      </c>
      <c r="N82" s="911">
        <v>38.2971887759998</v>
      </c>
      <c r="O82" s="911">
        <v>47.283523373276402</v>
      </c>
      <c r="P82" s="911">
        <v>65.311840377925094</v>
      </c>
      <c r="Q82" s="911">
        <v>102.66239036175899</v>
      </c>
      <c r="R82" s="911">
        <v>156.61282175060299</v>
      </c>
      <c r="S82" s="911">
        <v>216.60250774015</v>
      </c>
      <c r="T82" s="911">
        <v>270.84828299121801</v>
      </c>
      <c r="U82" s="911">
        <v>318.25862598850199</v>
      </c>
      <c r="V82" s="911">
        <v>378.44339742856403</v>
      </c>
      <c r="W82" s="911">
        <v>411.27515390443398</v>
      </c>
      <c r="X82" s="911">
        <v>464.24511747354001</v>
      </c>
      <c r="Y82" s="911">
        <v>403.306785037412</v>
      </c>
      <c r="Z82" s="911">
        <v>442.60007006069401</v>
      </c>
      <c r="AA82" s="911">
        <v>456.31307354632497</v>
      </c>
      <c r="AB82" s="911">
        <v>460.742245431448</v>
      </c>
      <c r="AC82" s="911">
        <v>494.21968948888502</v>
      </c>
      <c r="AD82" s="911">
        <v>533.62505399574604</v>
      </c>
      <c r="AE82" s="911">
        <v>529.703484218413</v>
      </c>
      <c r="AF82" s="183">
        <v>549.15203115609904</v>
      </c>
      <c r="AG82" s="913">
        <v>3.3883355663586898E-2</v>
      </c>
      <c r="AH82" s="913">
        <v>5.2265337502797701E-2</v>
      </c>
      <c r="AI82" s="913">
        <v>0.35942909851823901</v>
      </c>
    </row>
    <row r="83" spans="1:35" s="123" customFormat="1" ht="11.5" customHeight="1">
      <c r="A83" s="809"/>
      <c r="B83" s="891"/>
      <c r="C83" s="892"/>
      <c r="D83" s="892"/>
      <c r="E83" s="892"/>
      <c r="F83" s="892"/>
      <c r="G83" s="892"/>
      <c r="H83" s="892"/>
      <c r="I83" s="892"/>
      <c r="J83" s="892"/>
      <c r="K83" s="892"/>
      <c r="L83" s="893"/>
      <c r="M83" s="378"/>
      <c r="N83" s="378"/>
      <c r="AF83" s="101"/>
      <c r="AI83" s="914"/>
    </row>
    <row r="84" spans="1:35" s="123" customFormat="1" ht="11.5" customHeight="1">
      <c r="A84" s="809" t="s">
        <v>357</v>
      </c>
      <c r="B84" s="891"/>
      <c r="C84" s="892"/>
      <c r="D84" s="892"/>
      <c r="E84" s="892"/>
      <c r="F84" s="892"/>
      <c r="G84" s="892"/>
      <c r="H84" s="892"/>
      <c r="I84" s="892"/>
      <c r="J84" s="892"/>
      <c r="K84" s="892"/>
      <c r="L84" s="893"/>
      <c r="M84" s="378"/>
      <c r="N84" s="378"/>
      <c r="AF84" s="101"/>
      <c r="AI84" s="914"/>
    </row>
    <row r="85" spans="1:35" s="123" customFormat="1" ht="11.5" customHeight="1">
      <c r="A85" s="809" t="s">
        <v>941</v>
      </c>
      <c r="B85" s="891"/>
      <c r="C85" s="892"/>
      <c r="D85" s="892"/>
      <c r="E85" s="892"/>
      <c r="F85" s="892"/>
      <c r="G85" s="892"/>
      <c r="H85" s="892"/>
      <c r="I85" s="892"/>
      <c r="J85" s="892"/>
      <c r="K85" s="892"/>
      <c r="L85" s="893"/>
      <c r="M85" s="378"/>
      <c r="N85" s="378"/>
      <c r="AF85" s="101"/>
      <c r="AI85" s="914"/>
    </row>
    <row r="86" spans="1:35" s="123" customFormat="1" ht="12" customHeight="1">
      <c r="A86" s="809" t="s">
        <v>395</v>
      </c>
      <c r="L86" s="894"/>
      <c r="AF86" s="101"/>
    </row>
    <row r="87" spans="1:35" s="123" customFormat="1" ht="12" customHeight="1">
      <c r="A87" s="811" t="s">
        <v>496</v>
      </c>
      <c r="L87" s="894"/>
      <c r="AF87" s="101"/>
    </row>
    <row r="88" spans="1:35" s="123" customFormat="1" ht="12" customHeight="1">
      <c r="A88" s="811" t="s">
        <v>449</v>
      </c>
      <c r="L88" s="894"/>
      <c r="AF88" s="101"/>
    </row>
    <row r="89" spans="1:35" s="123" customFormat="1" ht="12" customHeight="1">
      <c r="A89" s="101" t="s">
        <v>943</v>
      </c>
      <c r="AF89" s="101"/>
    </row>
    <row r="90" spans="1:35" s="123" customFormat="1" ht="12" customHeight="1">
      <c r="A90" s="101" t="s">
        <v>372</v>
      </c>
      <c r="AF90" s="101"/>
    </row>
  </sheetData>
  <mergeCells count="1">
    <mergeCell ref="AG2:AH2"/>
  </mergeCells>
  <hyperlinks>
    <hyperlink ref="L1" location="Contents!A1" display="Contents" xr:uid="{00000000-0004-0000-4500-000000000000}"/>
    <hyperlink ref="AK1" location="Contents!A1" display="Contents" xr:uid="{00000000-0004-0000-4500-000001000000}"/>
  </hyperlinks>
  <pageMargins left="0.7" right="0.7" top="0.75" bottom="0.75" header="0.51180555555555496" footer="0.51180555555555496"/>
  <pageSetup paperSize="9" firstPageNumber="0"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MJ63"/>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AL81" sqref="AL81"/>
    </sheetView>
  </sheetViews>
  <sheetFormatPr defaultColWidth="9.33203125" defaultRowHeight="10"/>
  <cols>
    <col min="1" max="1" width="31.6640625" style="124" customWidth="1"/>
    <col min="2" max="17" width="8.44140625" style="124" customWidth="1"/>
    <col min="18" max="1024" width="9.33203125" style="124"/>
  </cols>
  <sheetData>
    <row r="1" spans="1:19" ht="13">
      <c r="A1" s="126" t="s">
        <v>944</v>
      </c>
      <c r="Q1" s="125"/>
      <c r="S1" s="27" t="s">
        <v>88</v>
      </c>
    </row>
    <row r="2" spans="1:19" ht="10.5">
      <c r="B2" s="172"/>
      <c r="C2" s="172"/>
      <c r="D2" s="172"/>
      <c r="E2" s="172"/>
      <c r="F2" s="172"/>
      <c r="G2" s="172"/>
      <c r="H2" s="172"/>
      <c r="I2" s="173">
        <v>2019</v>
      </c>
      <c r="J2" s="172"/>
      <c r="K2" s="172"/>
      <c r="L2" s="172"/>
      <c r="M2" s="172"/>
      <c r="N2" s="172"/>
      <c r="O2" s="172"/>
      <c r="P2" s="172"/>
      <c r="Q2" s="173">
        <v>2020</v>
      </c>
    </row>
    <row r="3" spans="1:19" ht="20">
      <c r="A3" s="136" t="s">
        <v>367</v>
      </c>
      <c r="B3" s="172" t="s">
        <v>382</v>
      </c>
      <c r="C3" s="172" t="s">
        <v>383</v>
      </c>
      <c r="D3" s="172" t="s">
        <v>384</v>
      </c>
      <c r="E3" s="172" t="s">
        <v>385</v>
      </c>
      <c r="F3" s="172" t="s">
        <v>386</v>
      </c>
      <c r="G3" s="172" t="s">
        <v>387</v>
      </c>
      <c r="H3" s="172" t="s">
        <v>945</v>
      </c>
      <c r="I3" s="173" t="s">
        <v>388</v>
      </c>
      <c r="J3" s="172" t="s">
        <v>382</v>
      </c>
      <c r="K3" s="172" t="s">
        <v>383</v>
      </c>
      <c r="L3" s="172" t="s">
        <v>384</v>
      </c>
      <c r="M3" s="172" t="s">
        <v>385</v>
      </c>
      <c r="N3" s="172" t="s">
        <v>386</v>
      </c>
      <c r="O3" s="172" t="s">
        <v>387</v>
      </c>
      <c r="P3" s="172" t="s">
        <v>945</v>
      </c>
      <c r="Q3" s="173" t="s">
        <v>388</v>
      </c>
    </row>
    <row r="4" spans="1:19" ht="10.5">
      <c r="B4" s="128"/>
      <c r="C4" s="128"/>
      <c r="D4" s="128"/>
      <c r="E4" s="128"/>
      <c r="F4" s="128"/>
      <c r="G4" s="128"/>
      <c r="H4" s="128"/>
      <c r="I4" s="128"/>
      <c r="J4" s="128"/>
      <c r="K4" s="128"/>
      <c r="L4" s="128"/>
      <c r="M4" s="128"/>
      <c r="N4" s="128"/>
      <c r="O4" s="128"/>
      <c r="P4" s="128"/>
      <c r="Q4" s="129"/>
    </row>
    <row r="5" spans="1:19" ht="10.5">
      <c r="A5" s="136" t="s">
        <v>255</v>
      </c>
      <c r="B5" s="130">
        <v>3.2483870967741901</v>
      </c>
      <c r="C5" s="130">
        <v>69.505376344086002</v>
      </c>
      <c r="D5" s="130">
        <v>47.886021505376299</v>
      </c>
      <c r="E5" s="130">
        <v>100.49395368421099</v>
      </c>
      <c r="F5" s="130">
        <v>379.66892626262597</v>
      </c>
      <c r="G5" s="130">
        <v>47.138663476874001</v>
      </c>
      <c r="H5" s="130">
        <v>0.73465591397840102</v>
      </c>
      <c r="I5" s="130">
        <v>648.67598428392603</v>
      </c>
      <c r="J5" s="130">
        <v>3.3011803799025201</v>
      </c>
      <c r="K5" s="130">
        <v>70.857722554056593</v>
      </c>
      <c r="L5" s="130">
        <v>35.589402095203198</v>
      </c>
      <c r="M5" s="130">
        <v>97.528268421052601</v>
      </c>
      <c r="N5" s="130">
        <v>384.67193587736102</v>
      </c>
      <c r="O5" s="130">
        <v>51.221689388741503</v>
      </c>
      <c r="P5" s="130">
        <v>0.68495605641139401</v>
      </c>
      <c r="Q5" s="131">
        <v>643.85515477272895</v>
      </c>
    </row>
    <row r="6" spans="1:19" ht="10.5">
      <c r="A6" s="136" t="s">
        <v>256</v>
      </c>
      <c r="B6" s="130">
        <v>34.794530000000002</v>
      </c>
      <c r="C6" s="130">
        <v>187.74308586143201</v>
      </c>
      <c r="D6" s="130">
        <v>32.681849999999997</v>
      </c>
      <c r="E6" s="130">
        <v>11.437922546110199</v>
      </c>
      <c r="F6" s="130">
        <v>23.608055574442002</v>
      </c>
      <c r="G6" s="130">
        <v>32.319000720527498</v>
      </c>
      <c r="H6" s="130">
        <v>0</v>
      </c>
      <c r="I6" s="130">
        <v>322.58444470251197</v>
      </c>
      <c r="J6" s="130">
        <v>33.698368599874499</v>
      </c>
      <c r="K6" s="130">
        <v>183.124968696053</v>
      </c>
      <c r="L6" s="130">
        <v>18.944102582867998</v>
      </c>
      <c r="M6" s="130">
        <v>11.4192440112542</v>
      </c>
      <c r="N6" s="130">
        <v>26.8368723548239</v>
      </c>
      <c r="O6" s="130">
        <v>39.176447829061502</v>
      </c>
      <c r="P6" s="130">
        <v>0</v>
      </c>
      <c r="Q6" s="131">
        <v>313.20000407393502</v>
      </c>
    </row>
    <row r="7" spans="1:19" ht="10.5">
      <c r="A7" s="136" t="s">
        <v>92</v>
      </c>
      <c r="B7" s="130">
        <v>19.721229032258101</v>
      </c>
      <c r="C7" s="130">
        <v>1705.1765311828001</v>
      </c>
      <c r="D7" s="130">
        <v>1051.1267806451599</v>
      </c>
      <c r="E7" s="130">
        <v>852.009749473684</v>
      </c>
      <c r="F7" s="130">
        <v>285.46766363636402</v>
      </c>
      <c r="G7" s="130">
        <v>483.66547649122799</v>
      </c>
      <c r="H7" s="130">
        <v>13.991921537959101</v>
      </c>
      <c r="I7" s="130">
        <v>4411.1593519994503</v>
      </c>
      <c r="J7" s="130">
        <v>18.811930107526901</v>
      </c>
      <c r="K7" s="130">
        <v>1738.43868817204</v>
      </c>
      <c r="L7" s="130">
        <v>844.07226774193498</v>
      </c>
      <c r="M7" s="130">
        <v>831.49329578947402</v>
      </c>
      <c r="N7" s="130">
        <v>288.67639494949498</v>
      </c>
      <c r="O7" s="130">
        <v>551.71517001594896</v>
      </c>
      <c r="P7" s="130">
        <v>13.375419061583701</v>
      </c>
      <c r="Q7" s="131">
        <v>4286.5831658380102</v>
      </c>
    </row>
    <row r="8" spans="1:19" s="125" customFormat="1" ht="10.5">
      <c r="A8" s="133" t="s">
        <v>257</v>
      </c>
      <c r="B8" s="134">
        <v>57.764146129032298</v>
      </c>
      <c r="C8" s="134">
        <v>1962.42499338831</v>
      </c>
      <c r="D8" s="134">
        <v>1131.6946521505399</v>
      </c>
      <c r="E8" s="134">
        <v>963.94162570400499</v>
      </c>
      <c r="F8" s="134">
        <v>688.744645473432</v>
      </c>
      <c r="G8" s="134">
        <v>563.12314068862997</v>
      </c>
      <c r="H8" s="134">
        <v>14.7265774519375</v>
      </c>
      <c r="I8" s="134">
        <v>5382.4197809858897</v>
      </c>
      <c r="J8" s="134">
        <v>55.811479087304001</v>
      </c>
      <c r="K8" s="134">
        <v>1992.42137942215</v>
      </c>
      <c r="L8" s="134">
        <v>898.60577242000602</v>
      </c>
      <c r="M8" s="134">
        <v>940.44080822178103</v>
      </c>
      <c r="N8" s="134">
        <v>700.18520318167998</v>
      </c>
      <c r="O8" s="134">
        <v>642.11330723375204</v>
      </c>
      <c r="P8" s="134">
        <v>14.0603751179951</v>
      </c>
      <c r="Q8" s="134">
        <v>5243.6383246846699</v>
      </c>
    </row>
    <row r="9" spans="1:19" ht="10.5">
      <c r="B9" s="130"/>
      <c r="C9" s="130"/>
      <c r="D9" s="130"/>
      <c r="E9" s="130"/>
      <c r="F9" s="130"/>
      <c r="G9" s="130"/>
      <c r="H9" s="130"/>
      <c r="I9" s="130"/>
      <c r="J9" s="130"/>
      <c r="K9" s="130"/>
      <c r="L9" s="130"/>
      <c r="M9" s="130"/>
      <c r="N9" s="130"/>
      <c r="O9" s="130"/>
      <c r="P9" s="130"/>
      <c r="Q9" s="131"/>
    </row>
    <row r="10" spans="1:19" ht="10.5">
      <c r="A10" s="124" t="s">
        <v>258</v>
      </c>
      <c r="B10" s="130">
        <v>3.0470000000000002</v>
      </c>
      <c r="C10" s="130">
        <v>82.930862707184701</v>
      </c>
      <c r="D10" s="130">
        <v>1.145</v>
      </c>
      <c r="E10" s="130">
        <v>8.4429999999999996</v>
      </c>
      <c r="F10" s="130">
        <v>37.066787058210799</v>
      </c>
      <c r="G10" s="130">
        <v>6.4186088988688601</v>
      </c>
      <c r="H10" s="130">
        <v>0.47866378841438001</v>
      </c>
      <c r="I10" s="130">
        <v>139.52992245267899</v>
      </c>
      <c r="J10" s="130">
        <v>7.3866047101947698</v>
      </c>
      <c r="K10" s="130">
        <v>79.839339505689694</v>
      </c>
      <c r="L10" s="130">
        <v>2.45156709825048</v>
      </c>
      <c r="M10" s="130">
        <v>10.6624239559402</v>
      </c>
      <c r="N10" s="130">
        <v>30.5435921936675</v>
      </c>
      <c r="O10" s="130">
        <v>11.2285797427839</v>
      </c>
      <c r="P10" s="130">
        <v>0.39442618882084401</v>
      </c>
      <c r="Q10" s="131">
        <v>142.50653339534699</v>
      </c>
    </row>
    <row r="11" spans="1:19" ht="10.5">
      <c r="A11" s="124" t="s">
        <v>259</v>
      </c>
      <c r="B11" s="130">
        <v>9.8565509884704792</v>
      </c>
      <c r="C11" s="130">
        <v>60.448016026803401</v>
      </c>
      <c r="D11" s="130">
        <v>24.456861530486702</v>
      </c>
      <c r="E11" s="130">
        <v>16.1288243022173</v>
      </c>
      <c r="F11" s="130">
        <v>397.87705662886498</v>
      </c>
      <c r="G11" s="130">
        <v>117.561077373591</v>
      </c>
      <c r="H11" s="130">
        <v>0</v>
      </c>
      <c r="I11" s="130">
        <v>626.32838685043396</v>
      </c>
      <c r="J11" s="130">
        <v>7.5121642683425902</v>
      </c>
      <c r="K11" s="130">
        <v>56.301448501928299</v>
      </c>
      <c r="L11" s="130">
        <v>22.888276659783699</v>
      </c>
      <c r="M11" s="130">
        <v>15.2957938159993</v>
      </c>
      <c r="N11" s="130">
        <v>396.79849999999999</v>
      </c>
      <c r="O11" s="130">
        <v>120.340376743436</v>
      </c>
      <c r="P11" s="130">
        <v>0.98275578682280695</v>
      </c>
      <c r="Q11" s="131">
        <v>620.11931577631299</v>
      </c>
    </row>
    <row r="12" spans="1:19" ht="10.5">
      <c r="A12" s="124" t="s">
        <v>389</v>
      </c>
      <c r="B12" s="130">
        <v>98.467723692542606</v>
      </c>
      <c r="C12" s="130">
        <v>103.177683663069</v>
      </c>
      <c r="D12" s="130">
        <v>48.793788910117101</v>
      </c>
      <c r="E12" s="130">
        <v>0</v>
      </c>
      <c r="F12" s="130">
        <v>265.92211391857501</v>
      </c>
      <c r="G12" s="130">
        <v>57.388295221745402</v>
      </c>
      <c r="H12" s="130">
        <v>-0.59367486214660803</v>
      </c>
      <c r="I12" s="130">
        <v>573.15593042840396</v>
      </c>
      <c r="J12" s="130">
        <v>78.601199928413706</v>
      </c>
      <c r="K12" s="130">
        <v>97.353724277123106</v>
      </c>
      <c r="L12" s="130">
        <v>51.101901193388898</v>
      </c>
      <c r="M12" s="130">
        <v>0</v>
      </c>
      <c r="N12" s="130">
        <v>233.12245205166701</v>
      </c>
      <c r="O12" s="130">
        <v>61.325997989492798</v>
      </c>
      <c r="P12" s="130">
        <v>-1.30992185676048</v>
      </c>
      <c r="Q12" s="131">
        <v>520.19535348534998</v>
      </c>
    </row>
    <row r="13" spans="1:19" s="125" customFormat="1" ht="10.5">
      <c r="A13" s="133" t="s">
        <v>268</v>
      </c>
      <c r="B13" s="134">
        <v>111.37127468101301</v>
      </c>
      <c r="C13" s="134">
        <v>246.55656239705701</v>
      </c>
      <c r="D13" s="134">
        <v>74.395650440603802</v>
      </c>
      <c r="E13" s="134">
        <v>24.571824302217301</v>
      </c>
      <c r="F13" s="134">
        <v>700.86595760565103</v>
      </c>
      <c r="G13" s="134">
        <v>181.367981494205</v>
      </c>
      <c r="H13" s="134">
        <v>-0.11501107373222801</v>
      </c>
      <c r="I13" s="134">
        <v>1339.0142397315201</v>
      </c>
      <c r="J13" s="134">
        <v>93.499968906951096</v>
      </c>
      <c r="K13" s="134">
        <v>233.49451228474101</v>
      </c>
      <c r="L13" s="134">
        <v>76.441744951423104</v>
      </c>
      <c r="M13" s="134">
        <v>25.958217771939601</v>
      </c>
      <c r="N13" s="134">
        <v>660.46454424533499</v>
      </c>
      <c r="O13" s="134">
        <v>192.89495447571301</v>
      </c>
      <c r="P13" s="134">
        <v>6.7260118883176095E-2</v>
      </c>
      <c r="Q13" s="134">
        <v>1282.82120265701</v>
      </c>
    </row>
    <row r="14" spans="1:19" ht="10.5">
      <c r="B14" s="130"/>
      <c r="C14" s="130"/>
      <c r="D14" s="130"/>
      <c r="E14" s="130"/>
      <c r="F14" s="130"/>
      <c r="G14" s="130"/>
      <c r="H14" s="130"/>
      <c r="I14" s="130"/>
      <c r="J14" s="130"/>
      <c r="K14" s="130"/>
      <c r="L14" s="130"/>
      <c r="M14" s="130"/>
      <c r="N14" s="130"/>
      <c r="O14" s="130"/>
      <c r="P14" s="130"/>
      <c r="Q14" s="131"/>
    </row>
    <row r="15" spans="1:19" ht="10.5">
      <c r="A15" s="124" t="s">
        <v>280</v>
      </c>
      <c r="B15" s="130">
        <v>4.7748899125109698</v>
      </c>
      <c r="C15" s="130">
        <v>89.998575000000002</v>
      </c>
      <c r="D15" s="130">
        <v>171.44949</v>
      </c>
      <c r="E15" s="130">
        <v>75.071235999999999</v>
      </c>
      <c r="F15" s="130">
        <v>20.192319961999999</v>
      </c>
      <c r="G15" s="130">
        <v>222.70262869126901</v>
      </c>
      <c r="H15" s="130">
        <v>25.216707627999899</v>
      </c>
      <c r="I15" s="130">
        <v>609.40584719378001</v>
      </c>
      <c r="J15" s="130">
        <v>4.3</v>
      </c>
      <c r="K15" s="130">
        <v>91.9</v>
      </c>
      <c r="L15" s="130">
        <v>134.80000000000001</v>
      </c>
      <c r="M15" s="130">
        <v>64.372</v>
      </c>
      <c r="N15" s="130">
        <v>18.632999999999999</v>
      </c>
      <c r="O15" s="130">
        <v>232.380589881275</v>
      </c>
      <c r="P15" s="130">
        <v>25.4851415301112</v>
      </c>
      <c r="Q15" s="131">
        <v>571.87073141138603</v>
      </c>
    </row>
    <row r="16" spans="1:19" ht="10.5">
      <c r="A16" s="124" t="s">
        <v>285</v>
      </c>
      <c r="B16" s="130">
        <v>11.8224</v>
      </c>
      <c r="C16" s="130">
        <v>141.68700000000001</v>
      </c>
      <c r="D16" s="130">
        <v>21.2913</v>
      </c>
      <c r="E16" s="130">
        <v>0</v>
      </c>
      <c r="F16" s="130">
        <v>46.356499999999997</v>
      </c>
      <c r="G16" s="130">
        <v>69.528400000000005</v>
      </c>
      <c r="H16" s="130">
        <v>3.16759999999999</v>
      </c>
      <c r="I16" s="130">
        <v>293.85320000000002</v>
      </c>
      <c r="J16" s="130">
        <v>9.7177635036496408</v>
      </c>
      <c r="K16" s="130">
        <v>136.16468738469899</v>
      </c>
      <c r="L16" s="130">
        <v>16.698808687837001</v>
      </c>
      <c r="M16" s="130">
        <v>0</v>
      </c>
      <c r="N16" s="130">
        <v>46.696760594691902</v>
      </c>
      <c r="O16" s="130">
        <v>70.310425053849599</v>
      </c>
      <c r="P16" s="130">
        <v>3.1481790793571101</v>
      </c>
      <c r="Q16" s="131">
        <v>282.73662430408399</v>
      </c>
    </row>
    <row r="17" spans="1:17" ht="10.5">
      <c r="A17" s="124" t="s">
        <v>289</v>
      </c>
      <c r="B17" s="130">
        <v>1.385</v>
      </c>
      <c r="C17" s="130">
        <v>70.438236000000003</v>
      </c>
      <c r="D17" s="130">
        <v>17.414408000000002</v>
      </c>
      <c r="E17" s="130">
        <v>3.909748</v>
      </c>
      <c r="F17" s="130">
        <v>7.4181999999999998E-2</v>
      </c>
      <c r="G17" s="130">
        <v>22.658169999999998</v>
      </c>
      <c r="H17" s="130">
        <v>5.1818080000000002</v>
      </c>
      <c r="I17" s="130">
        <v>121.06155200000001</v>
      </c>
      <c r="J17" s="130">
        <v>1.2949999999999999</v>
      </c>
      <c r="K17" s="130">
        <v>72.144916210721107</v>
      </c>
      <c r="L17" s="130">
        <v>8.8243822223606401</v>
      </c>
      <c r="M17" s="130">
        <v>4.0841016270270298</v>
      </c>
      <c r="N17" s="130">
        <v>4.6367999999999999E-2</v>
      </c>
      <c r="O17" s="130">
        <v>32.00654520562</v>
      </c>
      <c r="P17" s="130">
        <v>3.97523386800431</v>
      </c>
      <c r="Q17" s="131">
        <v>122.376547133733</v>
      </c>
    </row>
    <row r="18" spans="1:17" ht="10.5">
      <c r="A18" s="124" t="s">
        <v>292</v>
      </c>
      <c r="B18" s="130">
        <v>1.769015</v>
      </c>
      <c r="C18" s="130">
        <v>14.797395</v>
      </c>
      <c r="D18" s="130">
        <v>121.00464877913799</v>
      </c>
      <c r="E18" s="130">
        <v>0</v>
      </c>
      <c r="F18" s="130">
        <v>1.954</v>
      </c>
      <c r="G18" s="130">
        <v>23.500416000000001</v>
      </c>
      <c r="H18" s="130">
        <v>0.96302622086176404</v>
      </c>
      <c r="I18" s="130">
        <v>163.98850100000001</v>
      </c>
      <c r="J18" s="130">
        <v>1.355</v>
      </c>
      <c r="K18" s="130">
        <v>16.655999999999999</v>
      </c>
      <c r="L18" s="130">
        <v>111.029641265671</v>
      </c>
      <c r="M18" s="130">
        <v>0</v>
      </c>
      <c r="N18" s="130">
        <v>2.1150000000000002</v>
      </c>
      <c r="O18" s="130">
        <v>25.614000000000001</v>
      </c>
      <c r="P18" s="130">
        <v>1.0513587343292301</v>
      </c>
      <c r="Q18" s="131">
        <v>157.821</v>
      </c>
    </row>
    <row r="19" spans="1:17" ht="10.5">
      <c r="A19" s="124" t="s">
        <v>297</v>
      </c>
      <c r="B19" s="130">
        <v>12.29407009</v>
      </c>
      <c r="C19" s="130">
        <v>83.163276289999999</v>
      </c>
      <c r="D19" s="130">
        <v>14.128227369999999</v>
      </c>
      <c r="E19" s="130">
        <v>58.277189389999997</v>
      </c>
      <c r="F19" s="130">
        <v>22.486077300000002</v>
      </c>
      <c r="G19" s="130">
        <v>73.834421820000003</v>
      </c>
      <c r="H19" s="130">
        <v>3.3175432800000002</v>
      </c>
      <c r="I19" s="130">
        <v>267.50080553999999</v>
      </c>
      <c r="J19" s="130">
        <v>10.662795835902999</v>
      </c>
      <c r="K19" s="130">
        <v>68.679200039095804</v>
      </c>
      <c r="L19" s="130">
        <v>5.6000358170240503</v>
      </c>
      <c r="M19" s="130">
        <v>58.206705839575299</v>
      </c>
      <c r="N19" s="130">
        <v>27.495640945764102</v>
      </c>
      <c r="O19" s="130">
        <v>80.520709827390206</v>
      </c>
      <c r="P19" s="130">
        <v>4.5947490029318301</v>
      </c>
      <c r="Q19" s="131">
        <v>255.75983730768399</v>
      </c>
    </row>
    <row r="20" spans="1:17" ht="10.5">
      <c r="A20" s="124" t="s">
        <v>300</v>
      </c>
      <c r="B20" s="130">
        <v>0.33600000000000002</v>
      </c>
      <c r="C20" s="130">
        <v>57.288200000000003</v>
      </c>
      <c r="D20" s="130">
        <v>112.89409999999999</v>
      </c>
      <c r="E20" s="130">
        <v>0</v>
      </c>
      <c r="F20" s="130">
        <v>88.822800000000001</v>
      </c>
      <c r="G20" s="130">
        <v>43.330574537417803</v>
      </c>
      <c r="H20" s="130">
        <v>1.22592546258227</v>
      </c>
      <c r="I20" s="130">
        <v>303.89760000000001</v>
      </c>
      <c r="J20" s="130">
        <v>0.143313805335369</v>
      </c>
      <c r="K20" s="130">
        <v>70.047048649855697</v>
      </c>
      <c r="L20" s="130">
        <v>106.05883760059</v>
      </c>
      <c r="M20" s="130">
        <v>0</v>
      </c>
      <c r="N20" s="130">
        <v>78.063426394404701</v>
      </c>
      <c r="O20" s="130">
        <v>49.8202125099806</v>
      </c>
      <c r="P20" s="130">
        <v>1.2965684160556601</v>
      </c>
      <c r="Q20" s="131">
        <v>305.429407376222</v>
      </c>
    </row>
    <row r="21" spans="1:17" ht="10.5">
      <c r="A21" s="124" t="s">
        <v>301</v>
      </c>
      <c r="B21" s="130">
        <v>0.68984642104415195</v>
      </c>
      <c r="C21" s="130">
        <v>10.2300132978013</v>
      </c>
      <c r="D21" s="130">
        <v>47.393306664079297</v>
      </c>
      <c r="E21" s="130">
        <v>83.002700000000004</v>
      </c>
      <c r="F21" s="130">
        <v>6.5083000000000002</v>
      </c>
      <c r="G21" s="130">
        <v>5.2821812570606097</v>
      </c>
      <c r="H21" s="130">
        <v>1.03465236001465</v>
      </c>
      <c r="I21" s="130">
        <v>154.14099999999999</v>
      </c>
      <c r="J21" s="130">
        <v>0.74471878010651804</v>
      </c>
      <c r="K21" s="130">
        <v>13.9134709233705</v>
      </c>
      <c r="L21" s="130">
        <v>41.176224681419299</v>
      </c>
      <c r="M21" s="130">
        <v>76.202500000000001</v>
      </c>
      <c r="N21" s="130">
        <v>6.2724872340695903</v>
      </c>
      <c r="O21" s="130">
        <v>9.7155591351086397</v>
      </c>
      <c r="P21" s="130">
        <v>0.99716419339797802</v>
      </c>
      <c r="Q21" s="131">
        <v>149.022124947473</v>
      </c>
    </row>
    <row r="22" spans="1:17" ht="10.5">
      <c r="A22" s="124" t="s">
        <v>302</v>
      </c>
      <c r="B22" s="130">
        <v>1.1194</v>
      </c>
      <c r="C22" s="130">
        <v>131.93129999999999</v>
      </c>
      <c r="D22" s="130">
        <v>6.8912000000000004</v>
      </c>
      <c r="E22" s="130">
        <v>56.183933063335701</v>
      </c>
      <c r="F22" s="130">
        <v>5.9348000000000001</v>
      </c>
      <c r="G22" s="130">
        <v>114.58064077972099</v>
      </c>
      <c r="H22" s="130">
        <v>8.1196605569435594</v>
      </c>
      <c r="I22" s="130">
        <v>324.7609344</v>
      </c>
      <c r="J22" s="130">
        <v>0.88700000000000001</v>
      </c>
      <c r="K22" s="130">
        <v>114.128</v>
      </c>
      <c r="L22" s="130">
        <v>5.4474999999999998</v>
      </c>
      <c r="M22" s="130">
        <v>50.278300000000002</v>
      </c>
      <c r="N22" s="130">
        <v>6.4787999999999997</v>
      </c>
      <c r="O22" s="130">
        <v>127.818958799024</v>
      </c>
      <c r="P22" s="130">
        <v>7.7200079009755296</v>
      </c>
      <c r="Q22" s="131">
        <v>312.75856670000002</v>
      </c>
    </row>
    <row r="23" spans="1:17" ht="10.5">
      <c r="A23" s="124" t="s">
        <v>303</v>
      </c>
      <c r="B23" s="130">
        <v>19.414558522828301</v>
      </c>
      <c r="C23" s="130">
        <v>174.66796546461899</v>
      </c>
      <c r="D23" s="130">
        <v>177.03218917536799</v>
      </c>
      <c r="E23" s="130">
        <v>653.53899763157904</v>
      </c>
      <c r="F23" s="130">
        <v>435.60503473264299</v>
      </c>
      <c r="G23" s="130">
        <v>264.536511874231</v>
      </c>
      <c r="H23" s="130">
        <v>28.7101443395131</v>
      </c>
      <c r="I23" s="130">
        <v>1753.5054012384701</v>
      </c>
      <c r="J23" s="130">
        <v>17.2034571899075</v>
      </c>
      <c r="K23" s="130">
        <v>175.41947668543699</v>
      </c>
      <c r="L23" s="130">
        <v>145.19649542179499</v>
      </c>
      <c r="M23" s="130">
        <v>584.25408595567797</v>
      </c>
      <c r="N23" s="130">
        <v>469.53868653557799</v>
      </c>
      <c r="O23" s="130">
        <v>292.82133965701701</v>
      </c>
      <c r="P23" s="130">
        <v>29.102151156491299</v>
      </c>
      <c r="Q23" s="131">
        <v>1713.53569259767</v>
      </c>
    </row>
    <row r="24" spans="1:17" s="125" customFormat="1" ht="10.5">
      <c r="A24" s="133" t="s">
        <v>304</v>
      </c>
      <c r="B24" s="134">
        <v>53.605179946383402</v>
      </c>
      <c r="C24" s="134">
        <v>774.20196105241996</v>
      </c>
      <c r="D24" s="134">
        <v>689.49886998858506</v>
      </c>
      <c r="E24" s="134">
        <v>929.98380408491505</v>
      </c>
      <c r="F24" s="134">
        <v>627.93401399464301</v>
      </c>
      <c r="G24" s="134">
        <v>839.95394495969902</v>
      </c>
      <c r="H24" s="134">
        <v>76.937067847915301</v>
      </c>
      <c r="I24" s="134">
        <v>3992.1148413722499</v>
      </c>
      <c r="J24" s="134">
        <v>46.309049114902002</v>
      </c>
      <c r="K24" s="134">
        <v>759.05279989317899</v>
      </c>
      <c r="L24" s="134">
        <v>574.83192569669802</v>
      </c>
      <c r="M24" s="134">
        <v>837.39769342228101</v>
      </c>
      <c r="N24" s="134">
        <v>655.34016970450898</v>
      </c>
      <c r="O24" s="134">
        <v>921.00834006926505</v>
      </c>
      <c r="P24" s="134">
        <v>77.370553881654203</v>
      </c>
      <c r="Q24" s="134">
        <v>3871.3105317782502</v>
      </c>
    </row>
    <row r="25" spans="1:17" ht="10.5">
      <c r="B25" s="130"/>
      <c r="C25" s="130"/>
      <c r="D25" s="130"/>
      <c r="E25" s="130"/>
      <c r="F25" s="130"/>
      <c r="G25" s="130"/>
      <c r="H25" s="130"/>
      <c r="I25" s="130"/>
      <c r="J25" s="130"/>
      <c r="K25" s="130"/>
      <c r="L25" s="130"/>
      <c r="M25" s="130"/>
      <c r="N25" s="130"/>
      <c r="O25" s="130"/>
      <c r="P25" s="130"/>
      <c r="Q25" s="131"/>
    </row>
    <row r="26" spans="1:17" ht="10.5">
      <c r="A26" s="124" t="s">
        <v>307</v>
      </c>
      <c r="B26" s="130">
        <v>0</v>
      </c>
      <c r="C26" s="130">
        <v>21.263326815004302</v>
      </c>
      <c r="D26" s="130">
        <v>74.122706484995604</v>
      </c>
      <c r="E26" s="130">
        <v>0</v>
      </c>
      <c r="F26" s="130">
        <v>9.9936588000000004</v>
      </c>
      <c r="G26" s="130">
        <v>1.1034689</v>
      </c>
      <c r="H26" s="130">
        <v>0</v>
      </c>
      <c r="I26" s="130">
        <v>106.483161</v>
      </c>
      <c r="J26" s="130">
        <v>0</v>
      </c>
      <c r="K26" s="130">
        <v>21.322357012952299</v>
      </c>
      <c r="L26" s="130">
        <v>72.959670677930603</v>
      </c>
      <c r="M26" s="130">
        <v>0</v>
      </c>
      <c r="N26" s="130">
        <v>9.7959509703370493</v>
      </c>
      <c r="O26" s="130">
        <v>3.7128942411986299</v>
      </c>
      <c r="P26" s="130">
        <v>1.3688116047243299</v>
      </c>
      <c r="Q26" s="131">
        <v>109.159684507143</v>
      </c>
    </row>
    <row r="27" spans="1:17" ht="10.5">
      <c r="A27" s="124" t="s">
        <v>308</v>
      </c>
      <c r="B27" s="130">
        <v>12.01154935352</v>
      </c>
      <c r="C27" s="130">
        <v>519.20866099468697</v>
      </c>
      <c r="D27" s="130">
        <v>176.80722108256001</v>
      </c>
      <c r="E27" s="130">
        <v>208.98567</v>
      </c>
      <c r="F27" s="130">
        <v>194.37613999999999</v>
      </c>
      <c r="G27" s="130">
        <v>1.8210120000000001</v>
      </c>
      <c r="H27" s="130">
        <v>4.9329765692333503</v>
      </c>
      <c r="I27" s="130">
        <v>1118.1432299999999</v>
      </c>
      <c r="J27" s="130">
        <v>10.7441173305908</v>
      </c>
      <c r="K27" s="130">
        <v>485.53925020464902</v>
      </c>
      <c r="L27" s="130">
        <v>152.32331389552701</v>
      </c>
      <c r="M27" s="130">
        <v>215.91427999999999</v>
      </c>
      <c r="N27" s="130">
        <v>212.43826999999999</v>
      </c>
      <c r="O27" s="130">
        <v>3.5135420000000002</v>
      </c>
      <c r="P27" s="130">
        <v>4.9459565692335401</v>
      </c>
      <c r="Q27" s="131">
        <v>1085.4187300000001</v>
      </c>
    </row>
    <row r="28" spans="1:17" ht="10.5">
      <c r="A28" s="124" t="s">
        <v>312</v>
      </c>
      <c r="B28" s="130">
        <v>0.81896202869793899</v>
      </c>
      <c r="C28" s="130">
        <v>151.84560260757499</v>
      </c>
      <c r="D28" s="130">
        <v>3.95928056226336</v>
      </c>
      <c r="E28" s="130">
        <v>2.1978</v>
      </c>
      <c r="F28" s="130">
        <v>44.096837091463499</v>
      </c>
      <c r="G28" s="130">
        <v>0.87375375</v>
      </c>
      <c r="H28" s="130">
        <v>0.39994999999998998</v>
      </c>
      <c r="I28" s="130">
        <v>204.19218604</v>
      </c>
      <c r="J28" s="130">
        <v>0.83602895688836099</v>
      </c>
      <c r="K28" s="130">
        <v>151.08599975992001</v>
      </c>
      <c r="L28" s="130">
        <v>4.1533524487272997</v>
      </c>
      <c r="M28" s="130">
        <v>2.0995504098847602</v>
      </c>
      <c r="N28" s="130">
        <v>43.352458557450902</v>
      </c>
      <c r="O28" s="130">
        <v>0.88657335374691504</v>
      </c>
      <c r="P28" s="130">
        <v>9.8218354109995701E-2</v>
      </c>
      <c r="Q28" s="131">
        <v>202.512181840728</v>
      </c>
    </row>
    <row r="29" spans="1:17" s="125" customFormat="1" ht="10.5">
      <c r="A29" s="133" t="s">
        <v>313</v>
      </c>
      <c r="B29" s="134">
        <v>12.8305113822179</v>
      </c>
      <c r="C29" s="134">
        <v>692.31759041726696</v>
      </c>
      <c r="D29" s="134">
        <v>254.889208129819</v>
      </c>
      <c r="E29" s="134">
        <v>211.18347</v>
      </c>
      <c r="F29" s="134">
        <v>248.466635891463</v>
      </c>
      <c r="G29" s="134">
        <v>3.7982346499999999</v>
      </c>
      <c r="H29" s="134">
        <v>5.3329265692333401</v>
      </c>
      <c r="I29" s="134">
        <v>1428.81857704</v>
      </c>
      <c r="J29" s="134">
        <v>11.5801462874792</v>
      </c>
      <c r="K29" s="134">
        <v>657.94760697752099</v>
      </c>
      <c r="L29" s="134">
        <v>229.436337022185</v>
      </c>
      <c r="M29" s="134">
        <v>218.013830409885</v>
      </c>
      <c r="N29" s="134">
        <v>265.58667952778802</v>
      </c>
      <c r="O29" s="134">
        <v>8.1130095949455505</v>
      </c>
      <c r="P29" s="134">
        <v>6.4129865280678704</v>
      </c>
      <c r="Q29" s="134">
        <v>1397.0905963478699</v>
      </c>
    </row>
    <row r="30" spans="1:17" ht="10.5">
      <c r="B30" s="130"/>
      <c r="C30" s="130"/>
      <c r="D30" s="130"/>
      <c r="E30" s="130"/>
      <c r="F30" s="130"/>
      <c r="G30" s="130"/>
      <c r="H30" s="130"/>
      <c r="I30" s="130"/>
      <c r="J30" s="130"/>
      <c r="K30" s="130"/>
      <c r="L30" s="130"/>
      <c r="M30" s="130"/>
      <c r="N30" s="130"/>
      <c r="O30" s="130"/>
      <c r="P30" s="130"/>
      <c r="Q30" s="131"/>
    </row>
    <row r="31" spans="1:17" ht="10.5">
      <c r="A31" s="124" t="s">
        <v>314</v>
      </c>
      <c r="B31" s="130">
        <v>82.467615915546602</v>
      </c>
      <c r="C31" s="130">
        <v>199.23959780035699</v>
      </c>
      <c r="D31" s="130">
        <v>0.67850999999999995</v>
      </c>
      <c r="E31" s="130">
        <v>6.41063387978142</v>
      </c>
      <c r="F31" s="130">
        <v>28.9631118497933</v>
      </c>
      <c r="G31" s="130">
        <v>0.93607312950877797</v>
      </c>
      <c r="H31" s="130">
        <v>0</v>
      </c>
      <c r="I31" s="130">
        <v>318.69554257498697</v>
      </c>
      <c r="J31" s="130">
        <v>82.062574745057802</v>
      </c>
      <c r="K31" s="130">
        <v>220.418469312794</v>
      </c>
      <c r="L31" s="130">
        <v>0.67850999999999995</v>
      </c>
      <c r="M31" s="130">
        <v>6.3278688524590203</v>
      </c>
      <c r="N31" s="130">
        <v>21.171504105443599</v>
      </c>
      <c r="O31" s="130">
        <v>0.97443413424026004</v>
      </c>
      <c r="P31" s="130">
        <v>0</v>
      </c>
      <c r="Q31" s="131">
        <v>331.63336114999498</v>
      </c>
    </row>
    <row r="32" spans="1:17" ht="10.5">
      <c r="A32" s="124" t="s">
        <v>320</v>
      </c>
      <c r="B32" s="130">
        <v>136.59532619868301</v>
      </c>
      <c r="C32" s="130">
        <v>206.02767380131701</v>
      </c>
      <c r="D32" s="130">
        <v>0</v>
      </c>
      <c r="E32" s="130">
        <v>0</v>
      </c>
      <c r="F32" s="130">
        <v>0</v>
      </c>
      <c r="G32" s="130">
        <v>1.0379558671159701</v>
      </c>
      <c r="H32" s="130">
        <v>0</v>
      </c>
      <c r="I32" s="130">
        <v>343.660955867116</v>
      </c>
      <c r="J32" s="130">
        <v>132.84087273405299</v>
      </c>
      <c r="K32" s="130">
        <v>207.03283961900999</v>
      </c>
      <c r="L32" s="130">
        <v>0</v>
      </c>
      <c r="M32" s="130">
        <v>0</v>
      </c>
      <c r="N32" s="130">
        <v>0</v>
      </c>
      <c r="O32" s="130">
        <v>1.0379558671159701</v>
      </c>
      <c r="P32" s="130">
        <v>0</v>
      </c>
      <c r="Q32" s="131">
        <v>340.91166822017902</v>
      </c>
    </row>
    <row r="33" spans="1:17" ht="10.5">
      <c r="A33" s="124" t="s">
        <v>321</v>
      </c>
      <c r="B33" s="130">
        <v>3.2177669999999998E-3</v>
      </c>
      <c r="C33" s="130">
        <v>134.25038974356201</v>
      </c>
      <c r="D33" s="130">
        <v>0</v>
      </c>
      <c r="E33" s="130">
        <v>0</v>
      </c>
      <c r="F33" s="130">
        <v>0</v>
      </c>
      <c r="G33" s="130">
        <v>4.1748786648325602</v>
      </c>
      <c r="H33" s="130">
        <v>2.55716810460456E-2</v>
      </c>
      <c r="I33" s="130">
        <v>138.45405785644101</v>
      </c>
      <c r="J33" s="130">
        <v>3.0500000000000002E-3</v>
      </c>
      <c r="K33" s="130">
        <v>131.19504896636201</v>
      </c>
      <c r="L33" s="130">
        <v>0</v>
      </c>
      <c r="M33" s="130">
        <v>1.6237918215613401</v>
      </c>
      <c r="N33" s="130">
        <v>0</v>
      </c>
      <c r="O33" s="130">
        <v>5.5591208753812102</v>
      </c>
      <c r="P33" s="130">
        <v>0</v>
      </c>
      <c r="Q33" s="131">
        <v>138.38101166330401</v>
      </c>
    </row>
    <row r="34" spans="1:17" ht="10.5">
      <c r="A34" s="124" t="s">
        <v>322</v>
      </c>
      <c r="B34" s="130">
        <v>144.84065096490801</v>
      </c>
      <c r="C34" s="130">
        <v>274.21986541545101</v>
      </c>
      <c r="D34" s="130">
        <v>21.932400000000001</v>
      </c>
      <c r="E34" s="130">
        <v>0</v>
      </c>
      <c r="F34" s="130">
        <v>4.2152050000000001</v>
      </c>
      <c r="G34" s="130">
        <v>7.6159613517327296</v>
      </c>
      <c r="H34" s="130">
        <v>-3.4314517825855301E-3</v>
      </c>
      <c r="I34" s="130">
        <v>452.82065128030899</v>
      </c>
      <c r="J34" s="130">
        <v>142.56197074178499</v>
      </c>
      <c r="K34" s="130">
        <v>277.42570508737799</v>
      </c>
      <c r="L34" s="130">
        <v>18.983966565538399</v>
      </c>
      <c r="M34" s="130">
        <v>0</v>
      </c>
      <c r="N34" s="130">
        <v>4.2626350000000004</v>
      </c>
      <c r="O34" s="130">
        <v>11.032186658175499</v>
      </c>
      <c r="P34" s="130">
        <v>0</v>
      </c>
      <c r="Q34" s="131">
        <v>454.266464055813</v>
      </c>
    </row>
    <row r="35" spans="1:17" s="125" customFormat="1" ht="10.5">
      <c r="A35" s="133" t="s">
        <v>323</v>
      </c>
      <c r="B35" s="134">
        <v>363.90681084613698</v>
      </c>
      <c r="C35" s="134">
        <v>813.73752676068705</v>
      </c>
      <c r="D35" s="134">
        <v>22.610910000000001</v>
      </c>
      <c r="E35" s="134">
        <v>6.41063387978142</v>
      </c>
      <c r="F35" s="134">
        <v>33.178316849793298</v>
      </c>
      <c r="G35" s="134">
        <v>13.764869013189999</v>
      </c>
      <c r="H35" s="134">
        <v>2.2140229263460001E-2</v>
      </c>
      <c r="I35" s="134">
        <v>1253.6312075788501</v>
      </c>
      <c r="J35" s="134">
        <v>357.468468220896</v>
      </c>
      <c r="K35" s="134">
        <v>836.07206298554399</v>
      </c>
      <c r="L35" s="134">
        <v>19.662476565538402</v>
      </c>
      <c r="M35" s="134">
        <v>7.9516606740203502</v>
      </c>
      <c r="N35" s="134">
        <v>25.434139105443599</v>
      </c>
      <c r="O35" s="134">
        <v>18.6036975349129</v>
      </c>
      <c r="P35" s="134">
        <v>0</v>
      </c>
      <c r="Q35" s="134">
        <v>1265.1925050892901</v>
      </c>
    </row>
    <row r="36" spans="1:17" ht="10.5">
      <c r="B36" s="130"/>
      <c r="C36" s="130"/>
      <c r="D36" s="130"/>
      <c r="E36" s="130"/>
      <c r="F36" s="130"/>
      <c r="G36" s="130"/>
      <c r="H36" s="130"/>
      <c r="I36" s="130"/>
      <c r="J36" s="130"/>
      <c r="K36" s="130"/>
      <c r="L36" s="130"/>
      <c r="M36" s="130"/>
      <c r="N36" s="130"/>
      <c r="O36" s="130"/>
      <c r="P36" s="130"/>
      <c r="Q36" s="131"/>
    </row>
    <row r="37" spans="1:17" ht="10.5">
      <c r="A37" s="124" t="s">
        <v>325</v>
      </c>
      <c r="B37" s="130">
        <v>27.4178560430733</v>
      </c>
      <c r="C37" s="130">
        <v>153.462714326819</v>
      </c>
      <c r="D37" s="130">
        <v>0</v>
      </c>
      <c r="E37" s="130">
        <v>0</v>
      </c>
      <c r="F37" s="130">
        <v>13.2137092</v>
      </c>
      <c r="G37" s="130">
        <v>6.4686868686868699</v>
      </c>
      <c r="H37" s="130">
        <v>0</v>
      </c>
      <c r="I37" s="130">
        <v>200.562966438579</v>
      </c>
      <c r="J37" s="130">
        <v>25.7750444473055</v>
      </c>
      <c r="K37" s="130">
        <v>150.01124859871601</v>
      </c>
      <c r="L37" s="130">
        <v>0</v>
      </c>
      <c r="M37" s="130">
        <v>0</v>
      </c>
      <c r="N37" s="130">
        <v>13.13905104</v>
      </c>
      <c r="O37" s="130">
        <v>9.6848484848484802</v>
      </c>
      <c r="P37" s="130">
        <v>0</v>
      </c>
      <c r="Q37" s="131">
        <v>198.61019257087</v>
      </c>
    </row>
    <row r="38" spans="1:17" ht="10.5">
      <c r="A38" s="124" t="s">
        <v>327</v>
      </c>
      <c r="B38" s="130">
        <v>1.2924731182795699</v>
      </c>
      <c r="C38" s="130">
        <v>1.85926052138354</v>
      </c>
      <c r="D38" s="130">
        <v>218.20738055909601</v>
      </c>
      <c r="E38" s="130">
        <v>13.596</v>
      </c>
      <c r="F38" s="130">
        <v>0.97396036363636396</v>
      </c>
      <c r="G38" s="130">
        <v>12.0125618012404</v>
      </c>
      <c r="H38" s="130">
        <v>4.63636363636365</v>
      </c>
      <c r="I38" s="130">
        <v>252.578</v>
      </c>
      <c r="J38" s="130">
        <v>1.4279569892473101</v>
      </c>
      <c r="K38" s="130">
        <v>1.85926052138354</v>
      </c>
      <c r="L38" s="130">
        <v>202.40526729575899</v>
      </c>
      <c r="M38" s="130">
        <v>15.5590839378238</v>
      </c>
      <c r="N38" s="130">
        <v>0.49921288888888798</v>
      </c>
      <c r="O38" s="130">
        <v>12.5971072557859</v>
      </c>
      <c r="P38" s="130">
        <v>5.1111111111111098</v>
      </c>
      <c r="Q38" s="131">
        <v>239.459</v>
      </c>
    </row>
    <row r="39" spans="1:17" ht="10.5">
      <c r="A39" s="124" t="s">
        <v>390</v>
      </c>
      <c r="B39" s="130">
        <v>47.235729677876897</v>
      </c>
      <c r="C39" s="130">
        <v>182.198563262101</v>
      </c>
      <c r="D39" s="130">
        <v>37.500931725473997</v>
      </c>
      <c r="E39" s="130">
        <v>0</v>
      </c>
      <c r="F39" s="130">
        <v>123.02784121137501</v>
      </c>
      <c r="G39" s="130">
        <v>19.511464450968202</v>
      </c>
      <c r="H39" s="130">
        <v>0.76568872174624303</v>
      </c>
      <c r="I39" s="130">
        <v>410.240218954108</v>
      </c>
      <c r="J39" s="130">
        <v>42.351809496882403</v>
      </c>
      <c r="K39" s="130">
        <v>180.34016996592501</v>
      </c>
      <c r="L39" s="130">
        <v>33.624321921611703</v>
      </c>
      <c r="M39" s="130">
        <v>0</v>
      </c>
      <c r="N39" s="130">
        <v>128.93673221500799</v>
      </c>
      <c r="O39" s="130">
        <v>19.983804580385801</v>
      </c>
      <c r="P39" s="130">
        <v>0.55502367239692296</v>
      </c>
      <c r="Q39" s="131">
        <v>405.79186186654601</v>
      </c>
    </row>
    <row r="40" spans="1:17" s="125" customFormat="1" ht="10.5">
      <c r="A40" s="133" t="s">
        <v>333</v>
      </c>
      <c r="B40" s="134">
        <v>75.946058839229806</v>
      </c>
      <c r="C40" s="134">
        <v>337.52053811030402</v>
      </c>
      <c r="D40" s="134">
        <v>255.70831228457101</v>
      </c>
      <c r="E40" s="134">
        <v>13.596</v>
      </c>
      <c r="F40" s="134">
        <v>137.21551077501101</v>
      </c>
      <c r="G40" s="134">
        <v>37.992713120895502</v>
      </c>
      <c r="H40" s="134">
        <v>5.4020523581099003</v>
      </c>
      <c r="I40" s="134">
        <v>863.38118539268703</v>
      </c>
      <c r="J40" s="134">
        <v>69.554810933435206</v>
      </c>
      <c r="K40" s="134">
        <v>332.21067908602402</v>
      </c>
      <c r="L40" s="134">
        <v>236.02958921737101</v>
      </c>
      <c r="M40" s="134">
        <v>15.5590839378238</v>
      </c>
      <c r="N40" s="134">
        <v>142.57499614389701</v>
      </c>
      <c r="O40" s="134">
        <v>42.265760321020203</v>
      </c>
      <c r="P40" s="134">
        <v>5.6661347835080402</v>
      </c>
      <c r="Q40" s="134">
        <v>843.86105443741496</v>
      </c>
    </row>
    <row r="41" spans="1:17" ht="10.5">
      <c r="B41" s="130"/>
      <c r="C41" s="130"/>
      <c r="D41" s="130"/>
      <c r="E41" s="130"/>
      <c r="F41" s="130"/>
      <c r="G41" s="130"/>
      <c r="H41" s="130"/>
      <c r="I41" s="130"/>
      <c r="J41" s="130"/>
      <c r="K41" s="130"/>
      <c r="L41" s="130"/>
      <c r="M41" s="130"/>
      <c r="N41" s="130"/>
      <c r="O41" s="130"/>
      <c r="P41" s="130"/>
      <c r="Q41" s="131"/>
    </row>
    <row r="42" spans="1:17" ht="10.5">
      <c r="A42" s="124" t="s">
        <v>334</v>
      </c>
      <c r="B42" s="130">
        <v>4.7272084259834397</v>
      </c>
      <c r="C42" s="130">
        <v>55.710584986262099</v>
      </c>
      <c r="D42" s="130">
        <v>149.84061117562001</v>
      </c>
      <c r="E42" s="130">
        <v>0</v>
      </c>
      <c r="F42" s="130">
        <v>14.113868797220899</v>
      </c>
      <c r="G42" s="130">
        <v>41.236400963727299</v>
      </c>
      <c r="H42" s="130">
        <v>0.27193701171873402</v>
      </c>
      <c r="I42" s="130">
        <v>265.90061136053299</v>
      </c>
      <c r="J42" s="130">
        <v>4.5063668024860704</v>
      </c>
      <c r="K42" s="130">
        <v>53.124304293982298</v>
      </c>
      <c r="L42" s="130">
        <v>142.93494811152999</v>
      </c>
      <c r="M42" s="130">
        <v>0</v>
      </c>
      <c r="N42" s="130">
        <v>14.5346443990396</v>
      </c>
      <c r="O42" s="130">
        <v>49.859977201918198</v>
      </c>
      <c r="P42" s="130">
        <v>0.271937011718762</v>
      </c>
      <c r="Q42" s="131">
        <v>265.23217782067502</v>
      </c>
    </row>
    <row r="43" spans="1:17" ht="10.5">
      <c r="A43" s="124" t="s">
        <v>336</v>
      </c>
      <c r="B43" s="130">
        <v>10.750363999999999</v>
      </c>
      <c r="C43" s="130">
        <v>232.5</v>
      </c>
      <c r="D43" s="130">
        <v>4849.6976510000004</v>
      </c>
      <c r="E43" s="130">
        <v>348.7</v>
      </c>
      <c r="F43" s="130">
        <v>1272.538</v>
      </c>
      <c r="G43" s="130">
        <v>742.02380000000005</v>
      </c>
      <c r="H43" s="130">
        <v>47.218184999997902</v>
      </c>
      <c r="I43" s="130">
        <v>7503.4279999999999</v>
      </c>
      <c r="J43" s="130">
        <v>11.419279308842899</v>
      </c>
      <c r="K43" s="130">
        <v>246.96674822415201</v>
      </c>
      <c r="L43" s="130">
        <v>4917.7198046493004</v>
      </c>
      <c r="M43" s="130">
        <v>366.2</v>
      </c>
      <c r="N43" s="130">
        <v>1322.0091091314</v>
      </c>
      <c r="O43" s="130">
        <v>863.12419999999997</v>
      </c>
      <c r="P43" s="130">
        <v>51.620858686303997</v>
      </c>
      <c r="Q43" s="131">
        <v>7779.06</v>
      </c>
    </row>
    <row r="44" spans="1:17" ht="10.5">
      <c r="A44" s="124" t="s">
        <v>338</v>
      </c>
      <c r="B44" s="130">
        <v>5.0512311329246202</v>
      </c>
      <c r="C44" s="130">
        <v>67.471102651663003</v>
      </c>
      <c r="D44" s="130">
        <v>1184.53421752296</v>
      </c>
      <c r="E44" s="130">
        <v>45.162889999999997</v>
      </c>
      <c r="F44" s="130">
        <v>162.01533968699999</v>
      </c>
      <c r="G44" s="130">
        <v>139.24902432440999</v>
      </c>
      <c r="H44" s="130">
        <v>0.19150499999977899</v>
      </c>
      <c r="I44" s="130">
        <v>1603.6753103189601</v>
      </c>
      <c r="J44" s="130">
        <v>4.8550946390089296</v>
      </c>
      <c r="K44" s="130">
        <v>70.790107537278502</v>
      </c>
      <c r="L44" s="130">
        <v>1125.21510002888</v>
      </c>
      <c r="M44" s="130">
        <v>44.613140000000001</v>
      </c>
      <c r="N44" s="130">
        <v>163.64010604629999</v>
      </c>
      <c r="O44" s="130">
        <v>151.20904688103101</v>
      </c>
      <c r="P44" s="130">
        <v>0.605488863999881</v>
      </c>
      <c r="Q44" s="131">
        <v>1560.9280839964999</v>
      </c>
    </row>
    <row r="45" spans="1:17" ht="10.5">
      <c r="A45" s="124" t="s">
        <v>339</v>
      </c>
      <c r="B45" s="130">
        <v>10.582000000000001</v>
      </c>
      <c r="C45" s="130">
        <v>62.319000000000003</v>
      </c>
      <c r="D45" s="130">
        <v>174.49299999999999</v>
      </c>
      <c r="E45" s="130">
        <v>0</v>
      </c>
      <c r="F45" s="130">
        <v>16.545999999999999</v>
      </c>
      <c r="G45" s="130">
        <v>14.882</v>
      </c>
      <c r="H45" s="130">
        <v>0.12000000000000501</v>
      </c>
      <c r="I45" s="130">
        <v>278.94200000000001</v>
      </c>
      <c r="J45" s="130">
        <v>6.7643855340699997</v>
      </c>
      <c r="K45" s="130">
        <v>51.276465103374697</v>
      </c>
      <c r="L45" s="130">
        <v>180.868959754</v>
      </c>
      <c r="M45" s="130">
        <v>0</v>
      </c>
      <c r="N45" s="130">
        <v>19.454378726529999</v>
      </c>
      <c r="O45" s="130">
        <v>16.827640033640002</v>
      </c>
      <c r="P45" s="130">
        <v>5.2500000000463799E-3</v>
      </c>
      <c r="Q45" s="131">
        <v>275.19707915161501</v>
      </c>
    </row>
    <row r="46" spans="1:17" ht="10.5">
      <c r="A46" s="124" t="s">
        <v>340</v>
      </c>
      <c r="B46" s="130">
        <v>53.482866666666702</v>
      </c>
      <c r="C46" s="130">
        <v>363.65420757300001</v>
      </c>
      <c r="D46" s="130">
        <v>307.21383378000002</v>
      </c>
      <c r="E46" s="130">
        <v>65.636142100000001</v>
      </c>
      <c r="F46" s="130">
        <v>73.640509851000004</v>
      </c>
      <c r="G46" s="130">
        <v>111.161907306629</v>
      </c>
      <c r="H46" s="130">
        <v>55.4963373297348</v>
      </c>
      <c r="I46" s="130">
        <v>1030.2858046070301</v>
      </c>
      <c r="J46" s="130">
        <v>41.585955913978502</v>
      </c>
      <c r="K46" s="130">
        <v>353.546389401667</v>
      </c>
      <c r="L46" s="130">
        <v>298.797375112667</v>
      </c>
      <c r="M46" s="130">
        <v>42.999509207000003</v>
      </c>
      <c r="N46" s="130">
        <v>77.538466627666594</v>
      </c>
      <c r="O46" s="130">
        <v>125.582558653958</v>
      </c>
      <c r="P46" s="130">
        <v>64.796558257546593</v>
      </c>
      <c r="Q46" s="131">
        <v>1004.84681317448</v>
      </c>
    </row>
    <row r="47" spans="1:17" ht="10.5">
      <c r="A47" s="124" t="s">
        <v>341</v>
      </c>
      <c r="B47" s="130">
        <v>1.0547726399876001</v>
      </c>
      <c r="C47" s="130">
        <v>66.815184903007804</v>
      </c>
      <c r="D47" s="130">
        <v>75.265748000000002</v>
      </c>
      <c r="E47" s="130">
        <v>0</v>
      </c>
      <c r="F47" s="130">
        <v>25.766993692547299</v>
      </c>
      <c r="G47" s="130">
        <v>2.6298937324046001</v>
      </c>
      <c r="H47" s="130">
        <v>0</v>
      </c>
      <c r="I47" s="130">
        <v>171.53259296794701</v>
      </c>
      <c r="J47" s="130">
        <v>0.93497263998760205</v>
      </c>
      <c r="K47" s="130">
        <v>45.609217735102803</v>
      </c>
      <c r="L47" s="130">
        <v>89.6016285175848</v>
      </c>
      <c r="M47" s="130">
        <v>0</v>
      </c>
      <c r="N47" s="130">
        <v>20.302947538882499</v>
      </c>
      <c r="O47" s="130">
        <v>3.1488454352553199</v>
      </c>
      <c r="P47" s="130">
        <v>0</v>
      </c>
      <c r="Q47" s="131">
        <v>159.597611866813</v>
      </c>
    </row>
    <row r="48" spans="1:17" ht="10.5">
      <c r="A48" s="124" t="s">
        <v>346</v>
      </c>
      <c r="B48" s="130">
        <v>8.1385872513955793</v>
      </c>
      <c r="C48" s="130">
        <v>153.96482597052201</v>
      </c>
      <c r="D48" s="130">
        <v>239.63998484776201</v>
      </c>
      <c r="E48" s="130">
        <v>145.90966948799999</v>
      </c>
      <c r="F48" s="130">
        <v>2.7886788020240001</v>
      </c>
      <c r="G48" s="130">
        <v>30.526256636526</v>
      </c>
      <c r="H48" s="130">
        <v>4.3334410037697397</v>
      </c>
      <c r="I48" s="130">
        <v>585.30144399999995</v>
      </c>
      <c r="J48" s="130">
        <v>7.03443960841647</v>
      </c>
      <c r="K48" s="130">
        <v>153.26762926596601</v>
      </c>
      <c r="L48" s="130">
        <v>208.51798355659599</v>
      </c>
      <c r="M48" s="130">
        <v>160.18372099999999</v>
      </c>
      <c r="N48" s="130">
        <v>3.8779810000000001</v>
      </c>
      <c r="O48" s="130">
        <v>37.048594562821997</v>
      </c>
      <c r="P48" s="130">
        <v>4.0681989408902801</v>
      </c>
      <c r="Q48" s="131">
        <v>573.99854793469001</v>
      </c>
    </row>
    <row r="49" spans="1:17" ht="10.5">
      <c r="A49" s="124" t="s">
        <v>348</v>
      </c>
      <c r="B49" s="130">
        <v>5.6920209599999998</v>
      </c>
      <c r="C49" s="130">
        <v>91.153873516000004</v>
      </c>
      <c r="D49" s="130">
        <v>126.43383549399999</v>
      </c>
      <c r="E49" s="130">
        <v>32.323431999999997</v>
      </c>
      <c r="F49" s="130">
        <v>5.5447959129999997</v>
      </c>
      <c r="G49" s="130">
        <v>7.8872100530000004</v>
      </c>
      <c r="H49" s="130">
        <v>5.0235054249999997</v>
      </c>
      <c r="I49" s="130">
        <v>274.05867336099999</v>
      </c>
      <c r="J49" s="130">
        <v>4.2424043620000003</v>
      </c>
      <c r="K49" s="130">
        <v>99.876024264999998</v>
      </c>
      <c r="L49" s="130">
        <v>125.955601609</v>
      </c>
      <c r="M49" s="130">
        <v>31.44024503</v>
      </c>
      <c r="N49" s="130">
        <v>3.0220053500000001</v>
      </c>
      <c r="O49" s="130">
        <v>10.3168923705</v>
      </c>
      <c r="P49" s="130">
        <v>4.9398297755000202</v>
      </c>
      <c r="Q49" s="131">
        <v>279.79300276200001</v>
      </c>
    </row>
    <row r="50" spans="1:17" ht="10.5">
      <c r="A50" s="124" t="s">
        <v>349</v>
      </c>
      <c r="B50" s="130">
        <v>1.12480183</v>
      </c>
      <c r="C50" s="130">
        <v>121.840620661</v>
      </c>
      <c r="D50" s="130">
        <v>35.825220457999997</v>
      </c>
      <c r="E50" s="130">
        <v>0</v>
      </c>
      <c r="F50" s="130">
        <v>6.309958</v>
      </c>
      <c r="G50" s="130">
        <v>21.403670967</v>
      </c>
      <c r="H50" s="130">
        <v>-1.2503030000345901E-3</v>
      </c>
      <c r="I50" s="130">
        <v>186.50302161299999</v>
      </c>
      <c r="J50" s="130">
        <v>0.72156100000000001</v>
      </c>
      <c r="K50" s="130">
        <v>113.859153366</v>
      </c>
      <c r="L50" s="130">
        <v>36.823168076999998</v>
      </c>
      <c r="M50" s="130">
        <v>0</v>
      </c>
      <c r="N50" s="130">
        <v>4.5398480000000001</v>
      </c>
      <c r="O50" s="130">
        <v>20.502122496369999</v>
      </c>
      <c r="P50" s="130">
        <v>-1.0934910000912599E-3</v>
      </c>
      <c r="Q50" s="131">
        <v>176.44475944837001</v>
      </c>
    </row>
    <row r="51" spans="1:17" ht="10.5">
      <c r="A51" s="124" t="s">
        <v>350</v>
      </c>
      <c r="B51" s="130">
        <v>1.39445553818426</v>
      </c>
      <c r="C51" s="130">
        <v>42.488078551775502</v>
      </c>
      <c r="D51" s="130">
        <v>110.81585279202299</v>
      </c>
      <c r="E51" s="130">
        <v>0</v>
      </c>
      <c r="F51" s="130">
        <v>67.722483566867993</v>
      </c>
      <c r="G51" s="130">
        <v>4.1181120040756598</v>
      </c>
      <c r="H51" s="130">
        <v>0.92201754707335204</v>
      </c>
      <c r="I51" s="130">
        <v>227.46100000000001</v>
      </c>
      <c r="J51" s="130">
        <v>1.24015076483177</v>
      </c>
      <c r="K51" s="130">
        <v>35.0687445838199</v>
      </c>
      <c r="L51" s="130">
        <v>118.574916578048</v>
      </c>
      <c r="M51" s="130">
        <v>0</v>
      </c>
      <c r="N51" s="130">
        <v>68.964918246891102</v>
      </c>
      <c r="O51" s="130">
        <v>9.4539201641202499</v>
      </c>
      <c r="P51" s="130">
        <v>1.18783376228853</v>
      </c>
      <c r="Q51" s="131">
        <v>234.4904841</v>
      </c>
    </row>
    <row r="52" spans="1:17" ht="10.5">
      <c r="A52" s="124" t="s">
        <v>351</v>
      </c>
      <c r="B52" s="130">
        <v>43.077942036319101</v>
      </c>
      <c r="C52" s="130">
        <v>239.16695757615099</v>
      </c>
      <c r="D52" s="130">
        <v>143.68556838226201</v>
      </c>
      <c r="E52" s="130">
        <v>9.1826016834353101</v>
      </c>
      <c r="F52" s="130">
        <v>144.491571332196</v>
      </c>
      <c r="G52" s="130">
        <v>34.103673410469902</v>
      </c>
      <c r="H52" s="130">
        <v>0.77424669128478396</v>
      </c>
      <c r="I52" s="130">
        <v>614.48256059704897</v>
      </c>
      <c r="J52" s="130">
        <v>40.499964987367797</v>
      </c>
      <c r="K52" s="130">
        <v>233.49376866811201</v>
      </c>
      <c r="L52" s="130">
        <v>141.386197660146</v>
      </c>
      <c r="M52" s="130">
        <v>9.3445901478852402</v>
      </c>
      <c r="N52" s="130">
        <v>149.331908161808</v>
      </c>
      <c r="O52" s="130">
        <v>34.933985780538102</v>
      </c>
      <c r="P52" s="130">
        <v>0.75515929538488602</v>
      </c>
      <c r="Q52" s="131">
        <v>609.74557477264898</v>
      </c>
    </row>
    <row r="53" spans="1:17" s="125" customFormat="1" ht="10.5">
      <c r="A53" s="133" t="s">
        <v>352</v>
      </c>
      <c r="B53" s="134">
        <v>145.07625048146099</v>
      </c>
      <c r="C53" s="134">
        <v>1497.08443638938</v>
      </c>
      <c r="D53" s="134">
        <v>7397.4455234526304</v>
      </c>
      <c r="E53" s="134">
        <v>646.91473527143603</v>
      </c>
      <c r="F53" s="134">
        <v>1791.4781996418601</v>
      </c>
      <c r="G53" s="134">
        <v>1149.22194939824</v>
      </c>
      <c r="H53" s="134">
        <v>114.349924705579</v>
      </c>
      <c r="I53" s="134">
        <v>12741.5710188255</v>
      </c>
      <c r="J53" s="134">
        <v>123.80457556099</v>
      </c>
      <c r="K53" s="134">
        <v>1456.87855244445</v>
      </c>
      <c r="L53" s="134">
        <v>7386.3956836547504</v>
      </c>
      <c r="M53" s="134">
        <v>654.78120538488497</v>
      </c>
      <c r="N53" s="134">
        <v>1847.21631322852</v>
      </c>
      <c r="O53" s="134">
        <v>1322.0077835801501</v>
      </c>
      <c r="P53" s="134">
        <v>128.25002110263301</v>
      </c>
      <c r="Q53" s="134">
        <v>12919.334135027801</v>
      </c>
    </row>
    <row r="54" spans="1:17" ht="10.5">
      <c r="B54" s="130"/>
      <c r="C54" s="130"/>
      <c r="D54" s="130"/>
      <c r="E54" s="130"/>
      <c r="F54" s="130"/>
      <c r="G54" s="130"/>
      <c r="H54" s="130"/>
      <c r="I54" s="130"/>
      <c r="J54" s="130"/>
      <c r="K54" s="130"/>
      <c r="L54" s="130"/>
      <c r="M54" s="130"/>
      <c r="N54" s="130"/>
      <c r="O54" s="130"/>
      <c r="P54" s="130"/>
      <c r="Q54" s="131"/>
    </row>
    <row r="55" spans="1:17" s="179" customFormat="1" ht="10.5">
      <c r="A55" s="137" t="s">
        <v>353</v>
      </c>
      <c r="B55" s="138">
        <v>820.50023230547595</v>
      </c>
      <c r="C55" s="138">
        <v>6323.8436085154299</v>
      </c>
      <c r="D55" s="138">
        <v>9826.2431264467505</v>
      </c>
      <c r="E55" s="138">
        <v>2796.6020932423498</v>
      </c>
      <c r="F55" s="138">
        <v>4227.8832802318502</v>
      </c>
      <c r="G55" s="138">
        <v>2789.2228333248599</v>
      </c>
      <c r="H55" s="138">
        <v>216.65567808830599</v>
      </c>
      <c r="I55" s="138">
        <v>27000.9508509267</v>
      </c>
      <c r="J55" s="138">
        <v>758.02849811195699</v>
      </c>
      <c r="K55" s="138">
        <v>6268.0775930936197</v>
      </c>
      <c r="L55" s="138">
        <v>9421.40352952797</v>
      </c>
      <c r="M55" s="138">
        <v>2700.1024998226098</v>
      </c>
      <c r="N55" s="138">
        <v>4296.8020451371704</v>
      </c>
      <c r="O55" s="138">
        <v>3147.0068528097599</v>
      </c>
      <c r="P55" s="138">
        <v>231.827331532741</v>
      </c>
      <c r="Q55" s="138">
        <v>26823.248350022299</v>
      </c>
    </row>
    <row r="56" spans="1:17" ht="10.5">
      <c r="A56" s="124" t="s">
        <v>354</v>
      </c>
      <c r="B56" s="130">
        <v>172.310132786552</v>
      </c>
      <c r="C56" s="130">
        <v>3358.6316852867999</v>
      </c>
      <c r="D56" s="130">
        <v>2450.2323803959898</v>
      </c>
      <c r="E56" s="130">
        <v>1994.6332413769201</v>
      </c>
      <c r="F56" s="130">
        <v>1444.2072667574</v>
      </c>
      <c r="G56" s="130">
        <v>1599.3426982761</v>
      </c>
      <c r="H56" s="130">
        <v>149.076837341025</v>
      </c>
      <c r="I56" s="130">
        <v>11168.434242220799</v>
      </c>
      <c r="J56" s="130">
        <v>150.42024478653599</v>
      </c>
      <c r="K56" s="130">
        <v>3360.0216055580299</v>
      </c>
      <c r="L56" s="130">
        <v>2067.7735306678201</v>
      </c>
      <c r="M56" s="130">
        <v>1876.7190962111199</v>
      </c>
      <c r="N56" s="130">
        <v>1479.69522467708</v>
      </c>
      <c r="O56" s="130">
        <v>1788.63292684418</v>
      </c>
      <c r="P56" s="130">
        <v>157.56169134443999</v>
      </c>
      <c r="Q56" s="131">
        <v>10880.824320089199</v>
      </c>
    </row>
    <row r="57" spans="1:17" ht="10.5">
      <c r="A57" s="124" t="s">
        <v>355</v>
      </c>
      <c r="B57" s="130">
        <v>648.19009951892303</v>
      </c>
      <c r="C57" s="130">
        <v>2965.21192322863</v>
      </c>
      <c r="D57" s="130">
        <v>7376.0107460507697</v>
      </c>
      <c r="E57" s="130">
        <v>801.96885186543398</v>
      </c>
      <c r="F57" s="130">
        <v>2783.67601347445</v>
      </c>
      <c r="G57" s="130">
        <v>1189.8801350487599</v>
      </c>
      <c r="H57" s="130">
        <v>67.578840747281106</v>
      </c>
      <c r="I57" s="130">
        <v>15832.516608705901</v>
      </c>
      <c r="J57" s="130">
        <v>607.60825332542095</v>
      </c>
      <c r="K57" s="130">
        <v>2908.0559875355898</v>
      </c>
      <c r="L57" s="130">
        <v>7353.6299988601504</v>
      </c>
      <c r="M57" s="130">
        <v>823.38340361149403</v>
      </c>
      <c r="N57" s="130">
        <v>2817.1068204601002</v>
      </c>
      <c r="O57" s="130">
        <v>1358.3739259655799</v>
      </c>
      <c r="P57" s="130">
        <v>74.265640188300793</v>
      </c>
      <c r="Q57" s="131">
        <v>15942.4240299331</v>
      </c>
    </row>
    <row r="58" spans="1:17" ht="10.5">
      <c r="A58" s="141" t="s">
        <v>391</v>
      </c>
      <c r="B58" s="142">
        <v>49.166033668137302</v>
      </c>
      <c r="C58" s="142">
        <v>566.71733384592505</v>
      </c>
      <c r="D58" s="142">
        <v>475.141267219079</v>
      </c>
      <c r="E58" s="142">
        <v>765.51717102157897</v>
      </c>
      <c r="F58" s="142">
        <v>317.13126490919399</v>
      </c>
      <c r="G58" s="142">
        <v>658.54170920523904</v>
      </c>
      <c r="H58" s="142">
        <v>60.262078779678703</v>
      </c>
      <c r="I58" s="142">
        <v>2892.4768586488299</v>
      </c>
      <c r="J58" s="142">
        <v>42.659645029426699</v>
      </c>
      <c r="K58" s="142">
        <v>552.92770511588503</v>
      </c>
      <c r="L58" s="142">
        <v>373.42729855533702</v>
      </c>
      <c r="M58" s="142">
        <v>687.92689342228005</v>
      </c>
      <c r="N58" s="142">
        <v>342.01034745999101</v>
      </c>
      <c r="O58" s="142">
        <v>710.38532456586199</v>
      </c>
      <c r="P58" s="142">
        <v>61.220919362823501</v>
      </c>
      <c r="Q58" s="134">
        <v>2770.5581335116099</v>
      </c>
    </row>
    <row r="59" spans="1:17" ht="10.5">
      <c r="B59" s="130"/>
      <c r="C59" s="130"/>
      <c r="D59" s="130"/>
      <c r="E59" s="130"/>
      <c r="F59" s="130"/>
      <c r="G59" s="130"/>
      <c r="H59" s="130"/>
      <c r="I59" s="130"/>
      <c r="J59" s="130"/>
      <c r="K59" s="130"/>
      <c r="L59" s="130"/>
      <c r="M59" s="130"/>
      <c r="N59" s="130"/>
      <c r="O59" s="130"/>
      <c r="P59" s="130"/>
      <c r="Q59" s="131"/>
    </row>
    <row r="60" spans="1:17" ht="10.5">
      <c r="A60" s="124" t="s">
        <v>357</v>
      </c>
      <c r="B60" s="130"/>
      <c r="C60" s="130"/>
      <c r="D60" s="130"/>
      <c r="E60" s="130"/>
      <c r="F60" s="130"/>
      <c r="G60" s="130"/>
      <c r="H60" s="130"/>
      <c r="I60" s="130"/>
      <c r="J60" s="130"/>
      <c r="K60" s="130"/>
      <c r="L60" s="130"/>
      <c r="M60" s="130"/>
      <c r="N60" s="130"/>
      <c r="O60" s="130"/>
      <c r="P60" s="130"/>
      <c r="Q60" s="131"/>
    </row>
    <row r="61" spans="1:17">
      <c r="A61" s="124" t="s">
        <v>946</v>
      </c>
    </row>
    <row r="62" spans="1:17">
      <c r="A62" s="124" t="s">
        <v>947</v>
      </c>
    </row>
    <row r="63" spans="1:17">
      <c r="A63" s="124" t="s">
        <v>395</v>
      </c>
    </row>
  </sheetData>
  <hyperlinks>
    <hyperlink ref="S1" location="Contents!A1" display="Contents" xr:uid="{00000000-0004-0000-4600-000000000000}"/>
  </hyperlinks>
  <printOptions gridLines="1"/>
  <pageMargins left="0.74791666666666701" right="0.74791666666666701" top="0.98402777777777795" bottom="0.98402777777777795" header="0.51180555555555496" footer="0.51180555555555496"/>
  <pageSetup paperSize="9" scale="95" firstPageNumber="0" orientation="landscape"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MJ66"/>
  <sheetViews>
    <sheetView showGridLines="0" showRowColHeaders="0" zoomScaleNormal="100" workbookViewId="0">
      <pane xSplit="1" ySplit="3" topLeftCell="X49" activePane="bottomRight" state="frozen"/>
      <selection pane="topRight" activeCell="X1" sqref="X1"/>
      <selection pane="bottomLeft" activeCell="A49" sqref="A49"/>
      <selection pane="bottomRight" activeCell="AP1" sqref="AP1"/>
    </sheetView>
  </sheetViews>
  <sheetFormatPr defaultColWidth="9.33203125" defaultRowHeight="10.5"/>
  <cols>
    <col min="1" max="1" width="32.6640625" style="124" customWidth="1"/>
    <col min="2" max="2" width="9.77734375" style="124" customWidth="1"/>
    <col min="3" max="35" width="8.44140625" style="124" customWidth="1"/>
    <col min="36" max="37" width="8.44140625" style="125" customWidth="1"/>
    <col min="38" max="38" width="10.44140625" style="124" customWidth="1"/>
    <col min="39" max="39" width="11.77734375" style="124" customWidth="1"/>
    <col min="40" max="1024" width="9.33203125" style="124"/>
  </cols>
  <sheetData>
    <row r="1" spans="1:42" ht="13">
      <c r="A1" s="126" t="s">
        <v>948</v>
      </c>
      <c r="L1" s="27" t="s">
        <v>88</v>
      </c>
      <c r="AN1" s="127"/>
      <c r="AP1" s="27" t="s">
        <v>88</v>
      </c>
    </row>
    <row r="2" spans="1:42">
      <c r="A2" s="136"/>
      <c r="AL2" s="11" t="s">
        <v>251</v>
      </c>
      <c r="AM2" s="11"/>
      <c r="AN2" s="127" t="s">
        <v>252</v>
      </c>
    </row>
    <row r="3" spans="1:42">
      <c r="A3" s="136" t="s">
        <v>367</v>
      </c>
      <c r="B3" s="124">
        <v>1985</v>
      </c>
      <c r="C3" s="124">
        <v>1986</v>
      </c>
      <c r="D3" s="124">
        <v>1987</v>
      </c>
      <c r="E3" s="124">
        <v>1988</v>
      </c>
      <c r="F3" s="124">
        <v>1989</v>
      </c>
      <c r="G3" s="124">
        <v>1990</v>
      </c>
      <c r="H3" s="124">
        <v>1991</v>
      </c>
      <c r="I3" s="124">
        <v>1992</v>
      </c>
      <c r="J3" s="124">
        <v>1993</v>
      </c>
      <c r="K3" s="124">
        <v>1994</v>
      </c>
      <c r="L3" s="124">
        <v>1995</v>
      </c>
      <c r="M3" s="124">
        <v>1996</v>
      </c>
      <c r="N3" s="124">
        <v>1997</v>
      </c>
      <c r="O3" s="124">
        <v>1998</v>
      </c>
      <c r="P3" s="124">
        <v>1999</v>
      </c>
      <c r="Q3" s="124">
        <v>2000</v>
      </c>
      <c r="R3" s="124">
        <v>2001</v>
      </c>
      <c r="S3" s="124">
        <v>2002</v>
      </c>
      <c r="T3" s="124">
        <v>2003</v>
      </c>
      <c r="U3" s="124">
        <v>2004</v>
      </c>
      <c r="V3" s="124">
        <v>2005</v>
      </c>
      <c r="W3" s="124">
        <v>2006</v>
      </c>
      <c r="X3" s="124">
        <v>2007</v>
      </c>
      <c r="Y3" s="124">
        <v>2008</v>
      </c>
      <c r="Z3" s="124">
        <v>2009</v>
      </c>
      <c r="AA3" s="124">
        <v>2010</v>
      </c>
      <c r="AB3" s="124">
        <v>2011</v>
      </c>
      <c r="AC3" s="124">
        <v>2012</v>
      </c>
      <c r="AD3" s="124">
        <v>2013</v>
      </c>
      <c r="AE3" s="124">
        <v>2014</v>
      </c>
      <c r="AF3" s="124">
        <v>2015</v>
      </c>
      <c r="AG3" s="124">
        <v>2016</v>
      </c>
      <c r="AH3" s="124">
        <v>2017</v>
      </c>
      <c r="AI3" s="124">
        <v>2018</v>
      </c>
      <c r="AJ3" s="124">
        <v>2019</v>
      </c>
      <c r="AK3" s="125">
        <v>2020</v>
      </c>
      <c r="AL3" s="127">
        <v>2020</v>
      </c>
      <c r="AM3" s="127" t="s">
        <v>254</v>
      </c>
      <c r="AN3" s="127">
        <v>2020</v>
      </c>
    </row>
    <row r="4" spans="1:42">
      <c r="A4" s="136"/>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9"/>
      <c r="AL4" s="128"/>
      <c r="AM4" s="128"/>
      <c r="AN4" s="128"/>
    </row>
    <row r="5" spans="1:42">
      <c r="A5" s="136" t="s">
        <v>255</v>
      </c>
      <c r="B5" s="130">
        <v>6.7770000000000001</v>
      </c>
      <c r="C5" s="130">
        <v>6.1660000000000004</v>
      </c>
      <c r="D5" s="130">
        <v>10.061</v>
      </c>
      <c r="E5" s="130">
        <v>11.842000000000001</v>
      </c>
      <c r="F5" s="130">
        <v>18.173999999999999</v>
      </c>
      <c r="G5" s="130">
        <v>16.468</v>
      </c>
      <c r="H5" s="130">
        <v>14.135</v>
      </c>
      <c r="I5" s="130">
        <v>15.593999999999999</v>
      </c>
      <c r="J5" s="130">
        <v>12.007999999999999</v>
      </c>
      <c r="K5" s="130">
        <v>10.068</v>
      </c>
      <c r="L5" s="130">
        <v>6.3034408602150496</v>
      </c>
      <c r="M5" s="130">
        <v>7.4223655913978499</v>
      </c>
      <c r="N5" s="130">
        <v>12.0247311827957</v>
      </c>
      <c r="O5" s="130">
        <v>16.858064516129001</v>
      </c>
      <c r="P5" s="130">
        <v>14.819569892473099</v>
      </c>
      <c r="Q5" s="130">
        <v>13.3541935483871</v>
      </c>
      <c r="R5" s="130">
        <v>15.905376344085999</v>
      </c>
      <c r="S5" s="130">
        <v>15.3312903225806</v>
      </c>
      <c r="T5" s="130">
        <v>19.139462365591399</v>
      </c>
      <c r="U5" s="130">
        <v>19.0231182795699</v>
      </c>
      <c r="V5" s="130">
        <v>16.5167741935484</v>
      </c>
      <c r="W5" s="130">
        <v>10.3968817204301</v>
      </c>
      <c r="X5" s="130">
        <v>12.129247311827999</v>
      </c>
      <c r="Y5" s="130">
        <v>9.7784946236559094</v>
      </c>
      <c r="Z5" s="130">
        <v>9.7709677419354808</v>
      </c>
      <c r="AA5" s="130">
        <v>6.8967741935483904</v>
      </c>
      <c r="AB5" s="130">
        <v>6.0311827956989204</v>
      </c>
      <c r="AC5" s="130">
        <v>6.2086021505376303</v>
      </c>
      <c r="AD5" s="130">
        <v>6.4752688172042996</v>
      </c>
      <c r="AE5" s="130">
        <v>4.6440860215053803</v>
      </c>
      <c r="AF5" s="130">
        <v>5.04623655913979</v>
      </c>
      <c r="AG5" s="130">
        <v>4.7784946236559103</v>
      </c>
      <c r="AH5" s="130">
        <v>3.91612903225806</v>
      </c>
      <c r="AI5" s="130">
        <v>3.8354838709677401</v>
      </c>
      <c r="AJ5" s="130">
        <v>3.2483870967741901</v>
      </c>
      <c r="AK5" s="131">
        <v>3.3011803799025201</v>
      </c>
      <c r="AL5" s="132">
        <v>1.3475507474917299E-2</v>
      </c>
      <c r="AM5" s="132">
        <v>-0.10427845665999801</v>
      </c>
      <c r="AN5" s="132">
        <v>4.3549555038166297E-3</v>
      </c>
    </row>
    <row r="6" spans="1:42">
      <c r="A6" s="136" t="s">
        <v>256</v>
      </c>
      <c r="B6" s="130">
        <v>55.062307019452298</v>
      </c>
      <c r="C6" s="130">
        <v>60.889131743302997</v>
      </c>
      <c r="D6" s="130">
        <v>66.190747721901403</v>
      </c>
      <c r="E6" s="130">
        <v>69.397719785249706</v>
      </c>
      <c r="F6" s="130">
        <v>71.972171296850206</v>
      </c>
      <c r="G6" s="130">
        <v>64.038320526230606</v>
      </c>
      <c r="H6" s="130">
        <v>67.693113012839405</v>
      </c>
      <c r="I6" s="130">
        <v>66.847000692393493</v>
      </c>
      <c r="J6" s="130">
        <v>65.924531894248901</v>
      </c>
      <c r="K6" s="130">
        <v>79.720290094688906</v>
      </c>
      <c r="L6" s="130">
        <v>70.006507918253504</v>
      </c>
      <c r="M6" s="130">
        <v>71.475854191808196</v>
      </c>
      <c r="N6" s="130">
        <v>82.5114289078669</v>
      </c>
      <c r="O6" s="130">
        <v>92.332522890797904</v>
      </c>
      <c r="P6" s="130">
        <v>89.663141704220607</v>
      </c>
      <c r="Q6" s="130">
        <v>96.579594001718604</v>
      </c>
      <c r="R6" s="130">
        <v>92.742165075208803</v>
      </c>
      <c r="S6" s="130">
        <v>79.315329703036099</v>
      </c>
      <c r="T6" s="130">
        <v>70.803788061007594</v>
      </c>
      <c r="U6" s="130">
        <v>73.933164695506207</v>
      </c>
      <c r="V6" s="130">
        <v>72.685568349787204</v>
      </c>
      <c r="W6" s="130">
        <v>53.838523417826799</v>
      </c>
      <c r="X6" s="130">
        <v>51.541457002452397</v>
      </c>
      <c r="Y6" s="130">
        <v>52.875999999999998</v>
      </c>
      <c r="Z6" s="130">
        <v>48.777000000000001</v>
      </c>
      <c r="AA6" s="130">
        <v>43.76321232758</v>
      </c>
      <c r="AB6" s="130">
        <v>48.832650000000001</v>
      </c>
      <c r="AC6" s="130">
        <v>55.733200795043203</v>
      </c>
      <c r="AD6" s="130">
        <v>47.6804699855698</v>
      </c>
      <c r="AE6" s="130">
        <v>32.488656224364398</v>
      </c>
      <c r="AF6" s="130">
        <v>31.225818528527899</v>
      </c>
      <c r="AG6" s="130">
        <v>33.522709999999996</v>
      </c>
      <c r="AH6" s="130">
        <v>38.865079999999999</v>
      </c>
      <c r="AI6" s="130">
        <v>35.700060000000001</v>
      </c>
      <c r="AJ6" s="130">
        <v>34.794530000000002</v>
      </c>
      <c r="AK6" s="131">
        <v>33.698368599874499</v>
      </c>
      <c r="AL6" s="132">
        <v>-3.41500070695109E-2</v>
      </c>
      <c r="AM6" s="132">
        <v>-3.3215700533944001E-2</v>
      </c>
      <c r="AN6" s="132">
        <v>4.4455279298612198E-2</v>
      </c>
    </row>
    <row r="7" spans="1:42">
      <c r="A7" s="136" t="s">
        <v>92</v>
      </c>
      <c r="B7" s="130">
        <v>107.744379569892</v>
      </c>
      <c r="C7" s="130">
        <v>146.86544838709699</v>
      </c>
      <c r="D7" s="130">
        <v>127.41136666666701</v>
      </c>
      <c r="E7" s="130">
        <v>160.10705483871001</v>
      </c>
      <c r="F7" s="130">
        <v>176.72959139784899</v>
      </c>
      <c r="G7" s="130">
        <v>135.978711827957</v>
      </c>
      <c r="H7" s="130">
        <v>128.76513225806499</v>
      </c>
      <c r="I7" s="130">
        <v>107.69264838709699</v>
      </c>
      <c r="J7" s="130">
        <v>121.277612903226</v>
      </c>
      <c r="K7" s="130">
        <v>113.872024731183</v>
      </c>
      <c r="L7" s="130">
        <v>80.165661290322603</v>
      </c>
      <c r="M7" s="130">
        <v>87.538951612903205</v>
      </c>
      <c r="N7" s="130">
        <v>99.521368817204305</v>
      </c>
      <c r="O7" s="130">
        <v>138.494809677419</v>
      </c>
      <c r="P7" s="130">
        <v>126.947137634409</v>
      </c>
      <c r="Q7" s="130">
        <v>119.592435483871</v>
      </c>
      <c r="R7" s="130">
        <v>134.279807526882</v>
      </c>
      <c r="S7" s="130">
        <v>101.685370967742</v>
      </c>
      <c r="T7" s="130">
        <v>128.39316451612899</v>
      </c>
      <c r="U7" s="130">
        <v>130.26350215053799</v>
      </c>
      <c r="V7" s="130">
        <v>131.42474946236601</v>
      </c>
      <c r="W7" s="130">
        <v>68.996144086021502</v>
      </c>
      <c r="X7" s="130">
        <v>70.687073118279599</v>
      </c>
      <c r="Y7" s="130">
        <v>49.723238709677403</v>
      </c>
      <c r="Z7" s="130">
        <v>41.867220430107501</v>
      </c>
      <c r="AA7" s="130">
        <v>39.850551612903203</v>
      </c>
      <c r="AB7" s="130">
        <v>32.454026881720402</v>
      </c>
      <c r="AC7" s="130">
        <v>24.934991397849501</v>
      </c>
      <c r="AD7" s="130">
        <v>29.209079569892499</v>
      </c>
      <c r="AE7" s="130">
        <v>32.507378494623701</v>
      </c>
      <c r="AF7" s="130">
        <v>30.374998924731202</v>
      </c>
      <c r="AG7" s="130">
        <v>26.0266731182796</v>
      </c>
      <c r="AH7" s="130">
        <v>22.999940860215101</v>
      </c>
      <c r="AI7" s="130">
        <v>27.124320430107499</v>
      </c>
      <c r="AJ7" s="130">
        <v>19.721229032258101</v>
      </c>
      <c r="AK7" s="131">
        <v>18.811930107526901</v>
      </c>
      <c r="AL7" s="132">
        <v>-4.8713882856922699E-2</v>
      </c>
      <c r="AM7" s="132">
        <v>-7.2516943018589797E-2</v>
      </c>
      <c r="AN7" s="132">
        <v>2.48169167180156E-2</v>
      </c>
    </row>
    <row r="8" spans="1:42" s="125" customFormat="1">
      <c r="A8" s="133" t="s">
        <v>257</v>
      </c>
      <c r="B8" s="134">
        <v>169.58368658934501</v>
      </c>
      <c r="C8" s="134">
        <v>213.9205801304</v>
      </c>
      <c r="D8" s="134">
        <v>203.663114388568</v>
      </c>
      <c r="E8" s="134">
        <v>241.34677462395899</v>
      </c>
      <c r="F8" s="134">
        <v>266.87576269469997</v>
      </c>
      <c r="G8" s="134">
        <v>216.48503235418801</v>
      </c>
      <c r="H8" s="134">
        <v>210.59324527090399</v>
      </c>
      <c r="I8" s="134">
        <v>190.13364907949</v>
      </c>
      <c r="J8" s="134">
        <v>199.21014479747501</v>
      </c>
      <c r="K8" s="134">
        <v>203.66031482587201</v>
      </c>
      <c r="L8" s="134">
        <v>156.47561006879101</v>
      </c>
      <c r="M8" s="134">
        <v>166.43717139610899</v>
      </c>
      <c r="N8" s="134">
        <v>194.05752890786701</v>
      </c>
      <c r="O8" s="134">
        <v>247.68539708434599</v>
      </c>
      <c r="P8" s="134">
        <v>231.429849231102</v>
      </c>
      <c r="Q8" s="134">
        <v>229.526223033977</v>
      </c>
      <c r="R8" s="134">
        <v>242.92734894617701</v>
      </c>
      <c r="S8" s="134">
        <v>196.331990993359</v>
      </c>
      <c r="T8" s="134">
        <v>218.336414942728</v>
      </c>
      <c r="U8" s="134">
        <v>223.21978512561401</v>
      </c>
      <c r="V8" s="134">
        <v>220.627092005701</v>
      </c>
      <c r="W8" s="134">
        <v>133.23154922427801</v>
      </c>
      <c r="X8" s="134">
        <v>134.35777743256</v>
      </c>
      <c r="Y8" s="134">
        <v>112.377733333333</v>
      </c>
      <c r="Z8" s="134">
        <v>100.415188172043</v>
      </c>
      <c r="AA8" s="134">
        <v>90.510538134031606</v>
      </c>
      <c r="AB8" s="134">
        <v>87.317859677419406</v>
      </c>
      <c r="AC8" s="134">
        <v>86.876794343430305</v>
      </c>
      <c r="AD8" s="134">
        <v>83.364818372666505</v>
      </c>
      <c r="AE8" s="134">
        <v>69.640120740493501</v>
      </c>
      <c r="AF8" s="134">
        <v>66.647054012398897</v>
      </c>
      <c r="AG8" s="134">
        <v>64.327877741935495</v>
      </c>
      <c r="AH8" s="134">
        <v>65.781149892473096</v>
      </c>
      <c r="AI8" s="134">
        <v>66.659864301075302</v>
      </c>
      <c r="AJ8" s="134">
        <v>57.764146129032298</v>
      </c>
      <c r="AK8" s="134">
        <v>55.811479087304001</v>
      </c>
      <c r="AL8" s="135">
        <v>-3.6444015238203398E-2</v>
      </c>
      <c r="AM8" s="135">
        <v>-5.3793569655829203E-2</v>
      </c>
      <c r="AN8" s="135">
        <v>7.3627151520444398E-2</v>
      </c>
    </row>
    <row r="9" spans="1:42">
      <c r="A9" s="136"/>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1"/>
      <c r="AL9" s="132"/>
      <c r="AM9" s="132"/>
      <c r="AN9" s="132"/>
    </row>
    <row r="10" spans="1:42">
      <c r="A10" s="136" t="s">
        <v>258</v>
      </c>
      <c r="B10" s="130">
        <v>5.7060000000000004</v>
      </c>
      <c r="C10" s="130">
        <v>7.8940000000000001</v>
      </c>
      <c r="D10" s="130">
        <v>10.077999999999999</v>
      </c>
      <c r="E10" s="130">
        <v>8.6349999999999998</v>
      </c>
      <c r="F10" s="130">
        <v>7.2039999999999997</v>
      </c>
      <c r="G10" s="130">
        <v>4.944</v>
      </c>
      <c r="H10" s="130">
        <v>7.6189999999999998</v>
      </c>
      <c r="I10" s="130">
        <v>7.6609999999999996</v>
      </c>
      <c r="J10" s="130">
        <v>6.6929999999999996</v>
      </c>
      <c r="K10" s="130">
        <v>4.5570000000000004</v>
      </c>
      <c r="L10" s="130">
        <v>4.585</v>
      </c>
      <c r="M10" s="130">
        <v>4.6239999999999997</v>
      </c>
      <c r="N10" s="130">
        <v>2.0419999999999998</v>
      </c>
      <c r="O10" s="130">
        <v>3.81</v>
      </c>
      <c r="P10" s="130">
        <v>3.831</v>
      </c>
      <c r="Q10" s="130">
        <v>2.883</v>
      </c>
      <c r="R10" s="130">
        <v>1.004</v>
      </c>
      <c r="S10" s="130">
        <v>0.75900000000000001</v>
      </c>
      <c r="T10" s="130">
        <v>1.0109999999999999</v>
      </c>
      <c r="U10" s="130">
        <v>4.0389999999999997</v>
      </c>
      <c r="V10" s="130">
        <v>5.7460000000000004</v>
      </c>
      <c r="W10" s="130">
        <v>8.0359999999999996</v>
      </c>
      <c r="X10" s="130">
        <v>10.97</v>
      </c>
      <c r="Y10" s="130">
        <v>14.37</v>
      </c>
      <c r="Z10" s="130">
        <v>14.276</v>
      </c>
      <c r="AA10" s="130">
        <v>16.663</v>
      </c>
      <c r="AB10" s="130">
        <v>18.992000000000001</v>
      </c>
      <c r="AC10" s="130">
        <v>19.212</v>
      </c>
      <c r="AD10" s="130">
        <v>20.827000000000002</v>
      </c>
      <c r="AE10" s="130">
        <v>19.074999999999999</v>
      </c>
      <c r="AF10" s="130">
        <v>21.956</v>
      </c>
      <c r="AG10" s="130">
        <v>20.722624657534201</v>
      </c>
      <c r="AH10" s="130">
        <v>11.699</v>
      </c>
      <c r="AI10" s="130">
        <v>6.6749999999999998</v>
      </c>
      <c r="AJ10" s="130">
        <v>3.0470000000000002</v>
      </c>
      <c r="AK10" s="131">
        <v>7.3866047101947698</v>
      </c>
      <c r="AL10" s="132">
        <v>1.41759853302011</v>
      </c>
      <c r="AM10" s="132">
        <v>-0.143107007061478</v>
      </c>
      <c r="AN10" s="132">
        <v>9.7444947367978894E-3</v>
      </c>
    </row>
    <row r="11" spans="1:42">
      <c r="A11" s="136" t="s">
        <v>259</v>
      </c>
      <c r="B11" s="130">
        <v>3.91416199625034</v>
      </c>
      <c r="C11" s="130">
        <v>10.187736461862199</v>
      </c>
      <c r="D11" s="130">
        <v>7.7827930299892003</v>
      </c>
      <c r="E11" s="130">
        <v>7.1924046744200503</v>
      </c>
      <c r="F11" s="130">
        <v>6.1521456087493096</v>
      </c>
      <c r="G11" s="130">
        <v>5.0698996800267704</v>
      </c>
      <c r="H11" s="130">
        <v>5.2459251380566201</v>
      </c>
      <c r="I11" s="130">
        <v>6.3331136250432198</v>
      </c>
      <c r="J11" s="130">
        <v>6.2156034722743003</v>
      </c>
      <c r="K11" s="130">
        <v>6.4424500487499596</v>
      </c>
      <c r="L11" s="130">
        <v>7.5814815020246602</v>
      </c>
      <c r="M11" s="130">
        <v>9.3281445582386393</v>
      </c>
      <c r="N11" s="130">
        <v>9.9690529584323802</v>
      </c>
      <c r="O11" s="130">
        <v>11.2095961324617</v>
      </c>
      <c r="P11" s="130">
        <v>16.636875</v>
      </c>
      <c r="Q11" s="130">
        <v>15.245240000000001</v>
      </c>
      <c r="R11" s="130">
        <v>15.903812673956301</v>
      </c>
      <c r="S11" s="130">
        <v>13.520092845605699</v>
      </c>
      <c r="T11" s="130">
        <v>10.835175</v>
      </c>
      <c r="U11" s="130">
        <v>12.339083351162801</v>
      </c>
      <c r="V11" s="130">
        <v>11.737517923448401</v>
      </c>
      <c r="W11" s="130">
        <v>12.3968982250138</v>
      </c>
      <c r="X11" s="130">
        <v>13.297880156332999</v>
      </c>
      <c r="Y11" s="130">
        <v>17.460723127180898</v>
      </c>
      <c r="Z11" s="130">
        <v>14.4192258949567</v>
      </c>
      <c r="AA11" s="130">
        <v>15.718150774308899</v>
      </c>
      <c r="AB11" s="130">
        <v>14.1847903488854</v>
      </c>
      <c r="AC11" s="130">
        <v>18.786203433913901</v>
      </c>
      <c r="AD11" s="130">
        <v>25.5245098717098</v>
      </c>
      <c r="AE11" s="130">
        <v>34.0557659000808</v>
      </c>
      <c r="AF11" s="130">
        <v>28.292936168223299</v>
      </c>
      <c r="AG11" s="130">
        <v>14.600783152242199</v>
      </c>
      <c r="AH11" s="130">
        <v>15.2041867022236</v>
      </c>
      <c r="AI11" s="130">
        <v>12.1509321466628</v>
      </c>
      <c r="AJ11" s="130">
        <v>9.8565509884704792</v>
      </c>
      <c r="AK11" s="131">
        <v>7.5121642683425902</v>
      </c>
      <c r="AL11" s="132">
        <v>-0.23993299094974899</v>
      </c>
      <c r="AM11" s="132">
        <v>-3.7328083148145501E-2</v>
      </c>
      <c r="AN11" s="132">
        <v>9.9101343644115696E-3</v>
      </c>
    </row>
    <row r="12" spans="1:42">
      <c r="A12" s="136" t="s">
        <v>389</v>
      </c>
      <c r="B12" s="130">
        <v>49.161905074684</v>
      </c>
      <c r="C12" s="130">
        <v>49.7163760232933</v>
      </c>
      <c r="D12" s="130">
        <v>51.295579483740198</v>
      </c>
      <c r="E12" s="130">
        <v>52.908220143263499</v>
      </c>
      <c r="F12" s="130">
        <v>56.942117544521402</v>
      </c>
      <c r="G12" s="130">
        <v>56.902992829484297</v>
      </c>
      <c r="H12" s="130">
        <v>53.288229469712398</v>
      </c>
      <c r="I12" s="130">
        <v>60.260163821749899</v>
      </c>
      <c r="J12" s="130">
        <v>58.758517400095798</v>
      </c>
      <c r="K12" s="130">
        <v>62.114847385828099</v>
      </c>
      <c r="L12" s="130">
        <v>67.4375720421002</v>
      </c>
      <c r="M12" s="130">
        <v>69.227051242823407</v>
      </c>
      <c r="N12" s="130">
        <v>76.002051752318707</v>
      </c>
      <c r="O12" s="130">
        <v>83.798881680949094</v>
      </c>
      <c r="P12" s="130">
        <v>85.4122965223645</v>
      </c>
      <c r="Q12" s="130">
        <v>84.629433746062901</v>
      </c>
      <c r="R12" s="130">
        <v>90.832628631095105</v>
      </c>
      <c r="S12" s="130">
        <v>92.890988478828106</v>
      </c>
      <c r="T12" s="130">
        <v>94.302218419996095</v>
      </c>
      <c r="U12" s="130">
        <v>90.861593215209098</v>
      </c>
      <c r="V12" s="130">
        <v>96.766138685303105</v>
      </c>
      <c r="W12" s="130">
        <v>100.80308277768199</v>
      </c>
      <c r="X12" s="130">
        <v>110.679241766223</v>
      </c>
      <c r="Y12" s="130">
        <v>111.8415416807</v>
      </c>
      <c r="Z12" s="130">
        <v>116.940564349387</v>
      </c>
      <c r="AA12" s="130">
        <v>112.593905565573</v>
      </c>
      <c r="AB12" s="130">
        <v>112.07827446351099</v>
      </c>
      <c r="AC12" s="130">
        <v>114.501352337192</v>
      </c>
      <c r="AD12" s="130">
        <v>111.33224540245099</v>
      </c>
      <c r="AE12" s="130">
        <v>106.03980413764</v>
      </c>
      <c r="AF12" s="130">
        <v>107.064201762412</v>
      </c>
      <c r="AG12" s="130">
        <v>104.679054914952</v>
      </c>
      <c r="AH12" s="130">
        <v>93.587596198497906</v>
      </c>
      <c r="AI12" s="130">
        <v>96.978042020248495</v>
      </c>
      <c r="AJ12" s="130">
        <v>98.467723692542606</v>
      </c>
      <c r="AK12" s="131">
        <v>78.601199928413706</v>
      </c>
      <c r="AL12" s="132">
        <v>-0.203937700476195</v>
      </c>
      <c r="AM12" s="132">
        <v>-1.7046731115021401E-2</v>
      </c>
      <c r="AN12" s="132">
        <v>0.103691615980386</v>
      </c>
    </row>
    <row r="13" spans="1:42">
      <c r="A13" s="133" t="s">
        <v>268</v>
      </c>
      <c r="B13" s="134">
        <v>58.782067070934403</v>
      </c>
      <c r="C13" s="134">
        <v>67.798112485155499</v>
      </c>
      <c r="D13" s="134">
        <v>69.156372513729394</v>
      </c>
      <c r="E13" s="134">
        <v>68.735624817683501</v>
      </c>
      <c r="F13" s="134">
        <v>70.298263153270696</v>
      </c>
      <c r="G13" s="134">
        <v>66.916892509511101</v>
      </c>
      <c r="H13" s="134">
        <v>66.153154607768997</v>
      </c>
      <c r="I13" s="134">
        <v>74.254277446793097</v>
      </c>
      <c r="J13" s="134">
        <v>71.667120872370106</v>
      </c>
      <c r="K13" s="134">
        <v>73.114297434578006</v>
      </c>
      <c r="L13" s="134">
        <v>79.604053544124895</v>
      </c>
      <c r="M13" s="134">
        <v>83.179195801061994</v>
      </c>
      <c r="N13" s="134">
        <v>88.013104710751094</v>
      </c>
      <c r="O13" s="134">
        <v>98.818477813410794</v>
      </c>
      <c r="P13" s="134">
        <v>105.880171522365</v>
      </c>
      <c r="Q13" s="134">
        <v>102.75767374606301</v>
      </c>
      <c r="R13" s="134">
        <v>107.74044130505099</v>
      </c>
      <c r="S13" s="134">
        <v>107.17008132443399</v>
      </c>
      <c r="T13" s="134">
        <v>106.148393419996</v>
      </c>
      <c r="U13" s="134">
        <v>107.239676566372</v>
      </c>
      <c r="V13" s="134">
        <v>114.249656608751</v>
      </c>
      <c r="W13" s="134">
        <v>121.23598100269599</v>
      </c>
      <c r="X13" s="134">
        <v>134.94712192255599</v>
      </c>
      <c r="Y13" s="134">
        <v>143.67226480788099</v>
      </c>
      <c r="Z13" s="134">
        <v>145.63579024434401</v>
      </c>
      <c r="AA13" s="134">
        <v>144.975056339882</v>
      </c>
      <c r="AB13" s="134">
        <v>145.255064812396</v>
      </c>
      <c r="AC13" s="134">
        <v>152.499555771106</v>
      </c>
      <c r="AD13" s="134">
        <v>157.683755274161</v>
      </c>
      <c r="AE13" s="134">
        <v>159.17057003772101</v>
      </c>
      <c r="AF13" s="134">
        <v>157.31313793063501</v>
      </c>
      <c r="AG13" s="134">
        <v>140.00246272472799</v>
      </c>
      <c r="AH13" s="134">
        <v>120.490782900721</v>
      </c>
      <c r="AI13" s="134">
        <v>115.803974166911</v>
      </c>
      <c r="AJ13" s="134">
        <v>111.37127468101301</v>
      </c>
      <c r="AK13" s="134">
        <v>93.499968906951096</v>
      </c>
      <c r="AL13" s="135">
        <v>-0.16275983391499199</v>
      </c>
      <c r="AM13" s="135">
        <v>-2.64673812821246E-2</v>
      </c>
      <c r="AN13" s="135">
        <v>0.123346245081595</v>
      </c>
    </row>
    <row r="14" spans="1:42">
      <c r="A14" s="136"/>
      <c r="B14" s="130"/>
      <c r="C14" s="130"/>
      <c r="D14" s="130"/>
      <c r="E14" s="130"/>
      <c r="F14" s="130"/>
      <c r="G14" s="130"/>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G14" s="130"/>
      <c r="AH14" s="130"/>
      <c r="AI14" s="130"/>
      <c r="AJ14" s="130"/>
      <c r="AK14" s="131"/>
      <c r="AL14" s="132"/>
      <c r="AM14" s="132"/>
      <c r="AN14" s="132"/>
    </row>
    <row r="15" spans="1:42">
      <c r="A15" s="136" t="s">
        <v>280</v>
      </c>
      <c r="B15" s="130">
        <v>9.5950000000000006</v>
      </c>
      <c r="C15" s="130">
        <v>13.643000000000001</v>
      </c>
      <c r="D15" s="130">
        <v>13.811</v>
      </c>
      <c r="E15" s="130">
        <v>11.794</v>
      </c>
      <c r="F15" s="130">
        <v>10.436999999999999</v>
      </c>
      <c r="G15" s="130">
        <v>10.8</v>
      </c>
      <c r="H15" s="130">
        <v>14.8</v>
      </c>
      <c r="I15" s="130">
        <v>13.2</v>
      </c>
      <c r="J15" s="130">
        <v>10.1</v>
      </c>
      <c r="K15" s="130">
        <v>10.1</v>
      </c>
      <c r="L15" s="130">
        <v>9.1</v>
      </c>
      <c r="M15" s="130">
        <v>8.1620000000000008</v>
      </c>
      <c r="N15" s="130">
        <v>7.4</v>
      </c>
      <c r="O15" s="130">
        <v>6.7</v>
      </c>
      <c r="P15" s="130">
        <v>6.3</v>
      </c>
      <c r="Q15" s="130">
        <v>5.8659999999999997</v>
      </c>
      <c r="R15" s="130">
        <v>6.101</v>
      </c>
      <c r="S15" s="130">
        <v>8.7129999999999992</v>
      </c>
      <c r="T15" s="130">
        <v>10.333</v>
      </c>
      <c r="U15" s="130">
        <v>10.7722</v>
      </c>
      <c r="V15" s="130">
        <v>12.002000000000001</v>
      </c>
      <c r="W15" s="130">
        <v>10.949</v>
      </c>
      <c r="X15" s="130">
        <v>10.003</v>
      </c>
      <c r="Y15" s="130">
        <v>9.6760000000000002</v>
      </c>
      <c r="Z15" s="130">
        <v>10.066000000000001</v>
      </c>
      <c r="AA15" s="130">
        <v>8.74</v>
      </c>
      <c r="AB15" s="130">
        <v>7.1559999999999997</v>
      </c>
      <c r="AC15" s="130">
        <v>7.6260000000000003</v>
      </c>
      <c r="AD15" s="130">
        <v>7.1980000000000004</v>
      </c>
      <c r="AE15" s="130">
        <v>5.6580000000000004</v>
      </c>
      <c r="AF15" s="130">
        <v>6.0826198346673097</v>
      </c>
      <c r="AG15" s="130">
        <v>5.7194089151175502</v>
      </c>
      <c r="AH15" s="130">
        <v>5.4760710709987501</v>
      </c>
      <c r="AI15" s="130">
        <v>5.0930279050577001</v>
      </c>
      <c r="AJ15" s="130">
        <v>4.7748899125109698</v>
      </c>
      <c r="AK15" s="131">
        <v>4.3</v>
      </c>
      <c r="AL15" s="132">
        <v>-0.101916181379529</v>
      </c>
      <c r="AM15" s="132">
        <v>-7.18660825087757E-2</v>
      </c>
      <c r="AN15" s="132">
        <v>5.6726099489796704E-3</v>
      </c>
    </row>
    <row r="16" spans="1:42">
      <c r="A16" s="136" t="s">
        <v>285</v>
      </c>
      <c r="B16" s="130">
        <v>76.174000000000007</v>
      </c>
      <c r="C16" s="130">
        <v>77.483000000000004</v>
      </c>
      <c r="D16" s="130">
        <v>89.941000000000003</v>
      </c>
      <c r="E16" s="130">
        <v>89.701999999999998</v>
      </c>
      <c r="F16" s="130">
        <v>101.785</v>
      </c>
      <c r="G16" s="130">
        <v>102.71899999999999</v>
      </c>
      <c r="H16" s="130">
        <v>104.28700000000001</v>
      </c>
      <c r="I16" s="130">
        <v>116.02</v>
      </c>
      <c r="J16" s="130">
        <v>113.919</v>
      </c>
      <c r="K16" s="130">
        <v>116.312</v>
      </c>
      <c r="L16" s="130">
        <v>120.8</v>
      </c>
      <c r="M16" s="130">
        <v>117.08799999999999</v>
      </c>
      <c r="N16" s="130">
        <v>113.312</v>
      </c>
      <c r="O16" s="130">
        <v>107.30500000000001</v>
      </c>
      <c r="P16" s="130">
        <v>91.379000000000005</v>
      </c>
      <c r="Q16" s="130">
        <v>85.878</v>
      </c>
      <c r="R16" s="130">
        <v>75.007999999999996</v>
      </c>
      <c r="S16" s="130">
        <v>87.763999999999996</v>
      </c>
      <c r="T16" s="130">
        <v>75.986999999999995</v>
      </c>
      <c r="U16" s="130">
        <v>58.890999999999998</v>
      </c>
      <c r="V16" s="130">
        <v>47.124000000000002</v>
      </c>
      <c r="W16" s="130">
        <v>45.875</v>
      </c>
      <c r="X16" s="130">
        <v>35.408999999999999</v>
      </c>
      <c r="Y16" s="130">
        <v>31.459</v>
      </c>
      <c r="Z16" s="130">
        <v>26.02</v>
      </c>
      <c r="AA16" s="130">
        <v>21.713999999999999</v>
      </c>
      <c r="AB16" s="130">
        <v>19.885000000000002</v>
      </c>
      <c r="AC16" s="130">
        <v>18.89</v>
      </c>
      <c r="AD16" s="130">
        <v>15.481999999999999</v>
      </c>
      <c r="AE16" s="130">
        <v>14.163</v>
      </c>
      <c r="AF16" s="130">
        <v>13.384</v>
      </c>
      <c r="AG16" s="130">
        <v>12.131</v>
      </c>
      <c r="AH16" s="130">
        <v>11.526694000000001</v>
      </c>
      <c r="AI16" s="130">
        <v>11.673999999999999</v>
      </c>
      <c r="AJ16" s="130">
        <v>11.8224</v>
      </c>
      <c r="AK16" s="131">
        <v>9.7177635036496408</v>
      </c>
      <c r="AL16" s="132">
        <v>-0.18026693080540099</v>
      </c>
      <c r="AM16" s="132">
        <v>-7.5855601024920796E-2</v>
      </c>
      <c r="AN16" s="132">
        <v>1.2819786495961501E-2</v>
      </c>
    </row>
    <row r="17" spans="1:42">
      <c r="A17" s="136" t="s">
        <v>289</v>
      </c>
      <c r="B17" s="130">
        <v>3.258</v>
      </c>
      <c r="C17" s="130">
        <v>3.456</v>
      </c>
      <c r="D17" s="130">
        <v>3.6589999999999998</v>
      </c>
      <c r="E17" s="130">
        <v>3.7959999999999998</v>
      </c>
      <c r="F17" s="130">
        <v>3.3069999999999999</v>
      </c>
      <c r="G17" s="130">
        <v>3.0640000000000001</v>
      </c>
      <c r="H17" s="130">
        <v>3.3039999999999998</v>
      </c>
      <c r="I17" s="130">
        <v>3.1549999999999998</v>
      </c>
      <c r="J17" s="130">
        <v>3.0259999999999998</v>
      </c>
      <c r="K17" s="130">
        <v>3.331</v>
      </c>
      <c r="L17" s="130">
        <v>2.8140000000000001</v>
      </c>
      <c r="M17" s="130">
        <v>2.8239999999999998</v>
      </c>
      <c r="N17" s="130">
        <v>2.823</v>
      </c>
      <c r="O17" s="130">
        <v>3.0129999999999999</v>
      </c>
      <c r="P17" s="130">
        <v>2.7810000000000001</v>
      </c>
      <c r="Q17" s="130">
        <v>2.641</v>
      </c>
      <c r="R17" s="130">
        <v>2.6459999999999999</v>
      </c>
      <c r="S17" s="130">
        <v>2.363</v>
      </c>
      <c r="T17" s="130">
        <v>2.4929999999999999</v>
      </c>
      <c r="U17" s="130">
        <v>2.431</v>
      </c>
      <c r="V17" s="130">
        <v>2.262</v>
      </c>
      <c r="W17" s="130">
        <v>2.0950000000000002</v>
      </c>
      <c r="X17" s="130">
        <v>2.2189999999999999</v>
      </c>
      <c r="Y17" s="130">
        <v>2.0649999999999999</v>
      </c>
      <c r="Z17" s="130">
        <v>1.4870000000000001</v>
      </c>
      <c r="AA17" s="130">
        <v>1.2529999999999999</v>
      </c>
      <c r="AB17" s="130">
        <v>1.4059999999999999</v>
      </c>
      <c r="AC17" s="130">
        <v>1.0589999999999999</v>
      </c>
      <c r="AD17" s="130">
        <v>1.2030000000000001</v>
      </c>
      <c r="AE17" s="130">
        <v>1.9059999999999999</v>
      </c>
      <c r="AF17" s="130">
        <v>1.2969999999999999</v>
      </c>
      <c r="AG17" s="130">
        <v>1.2410000000000001</v>
      </c>
      <c r="AH17" s="130">
        <v>1.1539999999999999</v>
      </c>
      <c r="AI17" s="130">
        <v>1.2669999999999999</v>
      </c>
      <c r="AJ17" s="130">
        <v>1.385</v>
      </c>
      <c r="AK17" s="131">
        <v>1.2949999999999999</v>
      </c>
      <c r="AL17" s="132">
        <v>-6.75366435856464E-2</v>
      </c>
      <c r="AM17" s="132">
        <v>-7.0808644892191904E-3</v>
      </c>
      <c r="AN17" s="132">
        <v>1.7083790427741101E-3</v>
      </c>
    </row>
    <row r="18" spans="1:42">
      <c r="A18" s="136" t="s">
        <v>292</v>
      </c>
      <c r="B18" s="130">
        <v>1.68</v>
      </c>
      <c r="C18" s="130">
        <v>1.6220000000000001</v>
      </c>
      <c r="D18" s="130">
        <v>1.698</v>
      </c>
      <c r="E18" s="130">
        <v>1.6259999999999999</v>
      </c>
      <c r="F18" s="130">
        <v>1.6910000000000001</v>
      </c>
      <c r="G18" s="130">
        <v>1.57</v>
      </c>
      <c r="H18" s="130">
        <v>1.528</v>
      </c>
      <c r="I18" s="130">
        <v>1.4570000000000001</v>
      </c>
      <c r="J18" s="130">
        <v>1.5720000000000001</v>
      </c>
      <c r="K18" s="130">
        <v>1.6859999999999999</v>
      </c>
      <c r="L18" s="130">
        <v>1.5229999999999999</v>
      </c>
      <c r="M18" s="130">
        <v>1.772</v>
      </c>
      <c r="N18" s="130">
        <v>1.901</v>
      </c>
      <c r="O18" s="130">
        <v>1.9019999999999999</v>
      </c>
      <c r="P18" s="130">
        <v>1.891</v>
      </c>
      <c r="Q18" s="130">
        <v>1.9159999999999999</v>
      </c>
      <c r="R18" s="130">
        <v>2.3980000000000001</v>
      </c>
      <c r="S18" s="130">
        <v>2.3759999999999999</v>
      </c>
      <c r="T18" s="130">
        <v>2.456</v>
      </c>
      <c r="U18" s="130">
        <v>2.9140000000000001</v>
      </c>
      <c r="V18" s="130">
        <v>2.7570000000000001</v>
      </c>
      <c r="W18" s="130">
        <v>2.9079999999999999</v>
      </c>
      <c r="X18" s="130">
        <v>2.794</v>
      </c>
      <c r="Y18" s="130">
        <v>2.726</v>
      </c>
      <c r="Z18" s="130">
        <v>2.7229999999999999</v>
      </c>
      <c r="AA18" s="130">
        <v>2.8919999999999999</v>
      </c>
      <c r="AB18" s="130">
        <v>2.4529999999999998</v>
      </c>
      <c r="AC18" s="130">
        <v>2.0449999999999999</v>
      </c>
      <c r="AD18" s="130">
        <v>1.782</v>
      </c>
      <c r="AE18" s="130">
        <v>1.5940000000000001</v>
      </c>
      <c r="AF18" s="130">
        <v>2.1179999999999999</v>
      </c>
      <c r="AG18" s="130">
        <v>2.302</v>
      </c>
      <c r="AH18" s="130">
        <v>2.0209999999999999</v>
      </c>
      <c r="AI18" s="130">
        <v>1.8</v>
      </c>
      <c r="AJ18" s="130">
        <v>1.769015</v>
      </c>
      <c r="AK18" s="131">
        <v>1.355</v>
      </c>
      <c r="AL18" s="132">
        <v>-0.23612981562753799</v>
      </c>
      <c r="AM18" s="132">
        <v>-4.2214214455554101E-2</v>
      </c>
      <c r="AN18" s="132">
        <v>1.78753173973662E-3</v>
      </c>
    </row>
    <row r="19" spans="1:42">
      <c r="A19" s="136" t="s">
        <v>297</v>
      </c>
      <c r="B19" s="130">
        <v>7.7469999999999999</v>
      </c>
      <c r="C19" s="130">
        <v>6.1870000000000003</v>
      </c>
      <c r="D19" s="130">
        <v>6.4359999999999999</v>
      </c>
      <c r="E19" s="130">
        <v>6.9370000000000003</v>
      </c>
      <c r="F19" s="130">
        <v>9.1379999999999999</v>
      </c>
      <c r="G19" s="130">
        <v>8.6039999999999992</v>
      </c>
      <c r="H19" s="130">
        <v>10.156000000000001</v>
      </c>
      <c r="I19" s="130">
        <v>14.329000000000001</v>
      </c>
      <c r="J19" s="130">
        <v>9.5440000000000005</v>
      </c>
      <c r="K19" s="130">
        <v>10.509</v>
      </c>
      <c r="L19" s="130">
        <v>14.622999999999999</v>
      </c>
      <c r="M19" s="130">
        <v>13.92</v>
      </c>
      <c r="N19" s="130">
        <v>14.103</v>
      </c>
      <c r="O19" s="130">
        <v>17.498999999999999</v>
      </c>
      <c r="P19" s="130">
        <v>24.445</v>
      </c>
      <c r="Q19" s="130">
        <v>22.577999999999999</v>
      </c>
      <c r="R19" s="130">
        <v>24.632000000000001</v>
      </c>
      <c r="S19" s="130">
        <v>28.593</v>
      </c>
      <c r="T19" s="130">
        <v>24.001999999999999</v>
      </c>
      <c r="U19" s="130">
        <v>26.802</v>
      </c>
      <c r="V19" s="130">
        <v>29.414000000000001</v>
      </c>
      <c r="W19" s="130">
        <v>24.158000000000001</v>
      </c>
      <c r="X19" s="130">
        <v>18.832000000000001</v>
      </c>
      <c r="Y19" s="130">
        <v>18.309000000000001</v>
      </c>
      <c r="Z19" s="130">
        <v>20.0748281996432</v>
      </c>
      <c r="AA19" s="130">
        <v>17.136459705335898</v>
      </c>
      <c r="AB19" s="130">
        <v>15.170999999999999</v>
      </c>
      <c r="AC19" s="130">
        <v>15.321</v>
      </c>
      <c r="AD19" s="130">
        <v>13.8539015286047</v>
      </c>
      <c r="AE19" s="130">
        <v>14.121</v>
      </c>
      <c r="AF19" s="130">
        <v>17.241</v>
      </c>
      <c r="AG19" s="130">
        <v>16.763163819999999</v>
      </c>
      <c r="AH19" s="130">
        <v>15.766005</v>
      </c>
      <c r="AI19" s="130">
        <v>14.49897953</v>
      </c>
      <c r="AJ19" s="130">
        <v>12.29407009</v>
      </c>
      <c r="AK19" s="131">
        <v>10.662795835902999</v>
      </c>
      <c r="AL19" s="132">
        <v>-0.13505759800438899</v>
      </c>
      <c r="AM19" s="132">
        <v>-4.7852163898750799E-2</v>
      </c>
      <c r="AN19" s="132">
        <v>1.40664841262052E-2</v>
      </c>
    </row>
    <row r="20" spans="1:42">
      <c r="A20" s="136" t="s">
        <v>300</v>
      </c>
      <c r="B20" s="130">
        <v>7.0819999999999999</v>
      </c>
      <c r="C20" s="130">
        <v>7.0006000000000004</v>
      </c>
      <c r="D20" s="130">
        <v>5.4955999999999996</v>
      </c>
      <c r="E20" s="130">
        <v>3.3047</v>
      </c>
      <c r="F20" s="130">
        <v>4.2474999999999996</v>
      </c>
      <c r="G20" s="130">
        <v>3.9417</v>
      </c>
      <c r="H20" s="130">
        <v>3.2932000000000001</v>
      </c>
      <c r="I20" s="130">
        <v>5.2729999999999997</v>
      </c>
      <c r="J20" s="130">
        <v>5.1745000000000001</v>
      </c>
      <c r="K20" s="130">
        <v>5.5488</v>
      </c>
      <c r="L20" s="130">
        <v>5.7720000000000002</v>
      </c>
      <c r="M20" s="130">
        <v>6.5396000000000001</v>
      </c>
      <c r="N20" s="130">
        <v>7.1573000000000002</v>
      </c>
      <c r="O20" s="130">
        <v>7.9233000000000002</v>
      </c>
      <c r="P20" s="130">
        <v>8.0794999999999995</v>
      </c>
      <c r="Q20" s="130">
        <v>9.3108000000000004</v>
      </c>
      <c r="R20" s="130">
        <v>10.366199999999999</v>
      </c>
      <c r="S20" s="130">
        <v>10.7438</v>
      </c>
      <c r="T20" s="130">
        <v>9.1961999999999993</v>
      </c>
      <c r="U20" s="130">
        <v>7.6703000000000001</v>
      </c>
      <c r="V20" s="130">
        <v>5.4824999999999999</v>
      </c>
      <c r="W20" s="130">
        <v>4.3403999999999998</v>
      </c>
      <c r="X20" s="130">
        <v>6.5267999999999997</v>
      </c>
      <c r="Y20" s="130">
        <v>7.5185000000000004</v>
      </c>
      <c r="Z20" s="130">
        <v>4.8035259999999997</v>
      </c>
      <c r="AA20" s="130">
        <v>2.1800000000000002</v>
      </c>
      <c r="AB20" s="130">
        <v>0.90359999999999996</v>
      </c>
      <c r="AC20" s="130">
        <v>1.6387</v>
      </c>
      <c r="AD20" s="130">
        <v>1.738826</v>
      </c>
      <c r="AE20" s="130">
        <v>2.145289</v>
      </c>
      <c r="AF20" s="130">
        <v>2.2239397240000001</v>
      </c>
      <c r="AG20" s="130">
        <v>1.9262999999999999</v>
      </c>
      <c r="AH20" s="130">
        <v>1.1999</v>
      </c>
      <c r="AI20" s="130">
        <v>0.3291</v>
      </c>
      <c r="AJ20" s="130">
        <v>0.33600000000000002</v>
      </c>
      <c r="AK20" s="131">
        <v>0.143313805335369</v>
      </c>
      <c r="AL20" s="132">
        <v>-0.57463619773443997</v>
      </c>
      <c r="AM20" s="132">
        <v>-0.23356043950611199</v>
      </c>
      <c r="AN20" s="132">
        <v>1.89061236737569E-4</v>
      </c>
    </row>
    <row r="21" spans="1:42">
      <c r="A21" s="136" t="s">
        <v>301</v>
      </c>
      <c r="B21" s="130">
        <v>47.115622499033201</v>
      </c>
      <c r="C21" s="130">
        <v>49.6880073098338</v>
      </c>
      <c r="D21" s="130">
        <v>50.173792916698197</v>
      </c>
      <c r="E21" s="130">
        <v>48.313147003568098</v>
      </c>
      <c r="F21" s="130">
        <v>49.533644105466401</v>
      </c>
      <c r="G21" s="130">
        <v>48.011000000000003</v>
      </c>
      <c r="H21" s="130">
        <v>38.527999999999999</v>
      </c>
      <c r="I21" s="130">
        <v>22.617999999999999</v>
      </c>
      <c r="J21" s="130">
        <v>16.936</v>
      </c>
      <c r="K21" s="130">
        <v>10.398999999999999</v>
      </c>
      <c r="L21" s="130">
        <v>10.391</v>
      </c>
      <c r="M21" s="130">
        <v>4.9470000000000001</v>
      </c>
      <c r="N21" s="130">
        <v>2.327</v>
      </c>
      <c r="O21" s="130">
        <v>2.2480000000000002</v>
      </c>
      <c r="P21" s="130">
        <v>1.427</v>
      </c>
      <c r="Q21" s="130">
        <v>1.1870000000000001</v>
      </c>
      <c r="R21" s="130">
        <v>1.0609999999999999</v>
      </c>
      <c r="S21" s="130">
        <v>0.81</v>
      </c>
      <c r="T21" s="130">
        <v>0.65</v>
      </c>
      <c r="U21" s="130">
        <v>0.56999999999999995</v>
      </c>
      <c r="V21" s="130">
        <v>0.58599999999999997</v>
      </c>
      <c r="W21" s="130">
        <v>0.69499999999999995</v>
      </c>
      <c r="X21" s="130">
        <v>0.63900000000000001</v>
      </c>
      <c r="Y21" s="130">
        <v>0.98199999999999998</v>
      </c>
      <c r="Z21" s="130">
        <v>1.694</v>
      </c>
      <c r="AA21" s="130">
        <v>0.82199999999999995</v>
      </c>
      <c r="AB21" s="130">
        <v>0.55500000000000005</v>
      </c>
      <c r="AC21" s="130">
        <v>0.53500000000000003</v>
      </c>
      <c r="AD21" s="130">
        <v>0.39</v>
      </c>
      <c r="AE21" s="130">
        <v>0.216</v>
      </c>
      <c r="AF21" s="130">
        <v>0.746</v>
      </c>
      <c r="AG21" s="130">
        <v>1.6145</v>
      </c>
      <c r="AH21" s="130">
        <v>1.3134999999999999</v>
      </c>
      <c r="AI21" s="130">
        <v>1.2210000000000001</v>
      </c>
      <c r="AJ21" s="130">
        <v>0.68984642104415195</v>
      </c>
      <c r="AK21" s="131">
        <v>0.74471878010651804</v>
      </c>
      <c r="AL21" s="132">
        <v>7.6593291905570099E-2</v>
      </c>
      <c r="AM21" s="132">
        <v>-8.5920643560716298E-2</v>
      </c>
      <c r="AN21" s="132">
        <v>9.8244166540098509E-4</v>
      </c>
    </row>
    <row r="22" spans="1:42" s="125" customFormat="1">
      <c r="A22" s="136" t="s">
        <v>302</v>
      </c>
      <c r="B22" s="130">
        <v>48.307000000000002</v>
      </c>
      <c r="C22" s="130">
        <v>31.234999999999999</v>
      </c>
      <c r="D22" s="130">
        <v>26.268000000000001</v>
      </c>
      <c r="E22" s="130">
        <v>28.393000000000001</v>
      </c>
      <c r="F22" s="130">
        <v>29.442</v>
      </c>
      <c r="G22" s="130">
        <v>34.676000000000002</v>
      </c>
      <c r="H22" s="130">
        <v>28.116</v>
      </c>
      <c r="I22" s="130">
        <v>29.809000000000001</v>
      </c>
      <c r="J22" s="130">
        <v>21.143000000000001</v>
      </c>
      <c r="K22" s="130">
        <v>14.837</v>
      </c>
      <c r="L22" s="130">
        <v>17.297000000000001</v>
      </c>
      <c r="M22" s="130">
        <v>17.184999999999999</v>
      </c>
      <c r="N22" s="130">
        <v>10.669</v>
      </c>
      <c r="O22" s="130">
        <v>8.1825404825238301</v>
      </c>
      <c r="P22" s="130">
        <v>6.5487897059157998</v>
      </c>
      <c r="Q22" s="130">
        <v>6.5239844166973899</v>
      </c>
      <c r="R22" s="130">
        <v>5.25316632900467</v>
      </c>
      <c r="S22" s="130">
        <v>4.79899495561774</v>
      </c>
      <c r="T22" s="130">
        <v>4.5941121243455498</v>
      </c>
      <c r="U22" s="130">
        <v>4.64377954492927</v>
      </c>
      <c r="V22" s="130">
        <v>5.3381573130587796</v>
      </c>
      <c r="W22" s="130">
        <v>6.1730065173812196</v>
      </c>
      <c r="X22" s="130">
        <v>5.0482968689717502</v>
      </c>
      <c r="Y22" s="130">
        <v>6.7087710343056202</v>
      </c>
      <c r="Z22" s="130">
        <v>5.9945527627295903</v>
      </c>
      <c r="AA22" s="130">
        <v>4.8054365014322604</v>
      </c>
      <c r="AB22" s="130">
        <v>3.1189469939379202</v>
      </c>
      <c r="AC22" s="130">
        <v>2.8912342340003701</v>
      </c>
      <c r="AD22" s="130">
        <v>2.0662533180368698</v>
      </c>
      <c r="AE22" s="130">
        <v>1.92005197434103</v>
      </c>
      <c r="AF22" s="130">
        <v>2.0371064509166601</v>
      </c>
      <c r="AG22" s="130">
        <v>1.89034898201155</v>
      </c>
      <c r="AH22" s="130">
        <v>1.6209442096798401</v>
      </c>
      <c r="AI22" s="130">
        <v>1.6823629871363801</v>
      </c>
      <c r="AJ22" s="130">
        <v>1.1194</v>
      </c>
      <c r="AK22" s="131">
        <v>0.88700000000000001</v>
      </c>
      <c r="AL22" s="132">
        <v>-0.209776216962444</v>
      </c>
      <c r="AM22" s="132">
        <v>-0.15448201180235099</v>
      </c>
      <c r="AN22" s="132">
        <v>1.1701407034290601E-3</v>
      </c>
      <c r="AO22" s="124"/>
      <c r="AP22" s="124"/>
    </row>
    <row r="23" spans="1:42">
      <c r="A23" s="136" t="s">
        <v>303</v>
      </c>
      <c r="B23" s="130">
        <v>70.673600882786502</v>
      </c>
      <c r="C23" s="130">
        <v>75.748402105994202</v>
      </c>
      <c r="D23" s="130">
        <v>68.233620160398402</v>
      </c>
      <c r="E23" s="130">
        <v>55.716049409912003</v>
      </c>
      <c r="F23" s="130">
        <v>71.045962879891505</v>
      </c>
      <c r="G23" s="130">
        <v>67.706981476875697</v>
      </c>
      <c r="H23" s="130">
        <v>73.859812002290099</v>
      </c>
      <c r="I23" s="130">
        <v>64.373855903630997</v>
      </c>
      <c r="J23" s="130">
        <v>59.072843521513299</v>
      </c>
      <c r="K23" s="130">
        <v>59.4447157330317</v>
      </c>
      <c r="L23" s="130">
        <v>66.049944719469494</v>
      </c>
      <c r="M23" s="130">
        <v>66.770313421695306</v>
      </c>
      <c r="N23" s="130">
        <v>66.972876593378302</v>
      </c>
      <c r="O23" s="130">
        <v>77.319457603169894</v>
      </c>
      <c r="P23" s="130">
        <v>72.682938994412694</v>
      </c>
      <c r="Q23" s="130">
        <v>57.068524971306402</v>
      </c>
      <c r="R23" s="130">
        <v>61.1119125468283</v>
      </c>
      <c r="S23" s="130">
        <v>57.798310080081698</v>
      </c>
      <c r="T23" s="130">
        <v>53.022138481475103</v>
      </c>
      <c r="U23" s="130">
        <v>47.626621613879003</v>
      </c>
      <c r="V23" s="130">
        <v>51.107488372892</v>
      </c>
      <c r="W23" s="130">
        <v>46.711412753122303</v>
      </c>
      <c r="X23" s="130">
        <v>43.191821116740002</v>
      </c>
      <c r="Y23" s="130">
        <v>39.8349750356507</v>
      </c>
      <c r="Z23" s="130">
        <v>35.647257796827503</v>
      </c>
      <c r="AA23" s="130">
        <v>33.028097922971497</v>
      </c>
      <c r="AB23" s="130">
        <v>26.822862569273902</v>
      </c>
      <c r="AC23" s="130">
        <v>29.384511766846099</v>
      </c>
      <c r="AD23" s="130">
        <v>23.410036248188099</v>
      </c>
      <c r="AE23" s="130">
        <v>22.331193741079399</v>
      </c>
      <c r="AF23" s="130">
        <v>22.585216960589801</v>
      </c>
      <c r="AG23" s="130">
        <v>21.722149770551798</v>
      </c>
      <c r="AH23" s="130">
        <v>21.075631381895398</v>
      </c>
      <c r="AI23" s="130">
        <v>19.308414892461698</v>
      </c>
      <c r="AJ23" s="130">
        <v>19.414558522828301</v>
      </c>
      <c r="AK23" s="131">
        <v>17.2034571899075</v>
      </c>
      <c r="AL23" s="132">
        <v>-0.11630989762959899</v>
      </c>
      <c r="AM23" s="132">
        <v>-5.8955546659351599E-2</v>
      </c>
      <c r="AN23" s="132">
        <v>2.26950005610035E-2</v>
      </c>
    </row>
    <row r="24" spans="1:42">
      <c r="A24" s="279" t="s">
        <v>304</v>
      </c>
      <c r="B24" s="134">
        <v>271.63222338181998</v>
      </c>
      <c r="C24" s="134">
        <v>266.06300941582799</v>
      </c>
      <c r="D24" s="134">
        <v>265.71601307709699</v>
      </c>
      <c r="E24" s="134">
        <v>249.58189641348</v>
      </c>
      <c r="F24" s="134">
        <v>280.62710698535801</v>
      </c>
      <c r="G24" s="134">
        <v>281.09268147687601</v>
      </c>
      <c r="H24" s="134">
        <v>277.87201200228998</v>
      </c>
      <c r="I24" s="134">
        <v>270.234855903631</v>
      </c>
      <c r="J24" s="134">
        <v>240.487343521513</v>
      </c>
      <c r="K24" s="134">
        <v>232.16751573303199</v>
      </c>
      <c r="L24" s="134">
        <v>248.369944719469</v>
      </c>
      <c r="M24" s="134">
        <v>239.207913421695</v>
      </c>
      <c r="N24" s="134">
        <v>226.66517659337799</v>
      </c>
      <c r="O24" s="134">
        <v>232.09229808569401</v>
      </c>
      <c r="P24" s="134">
        <v>215.53422870032799</v>
      </c>
      <c r="Q24" s="134">
        <v>192.96930938800401</v>
      </c>
      <c r="R24" s="134">
        <v>188.577278875833</v>
      </c>
      <c r="S24" s="134">
        <v>203.960105035699</v>
      </c>
      <c r="T24" s="134">
        <v>182.73345060582099</v>
      </c>
      <c r="U24" s="134">
        <v>162.320901158808</v>
      </c>
      <c r="V24" s="134">
        <v>156.073145685951</v>
      </c>
      <c r="W24" s="134">
        <v>143.904819270503</v>
      </c>
      <c r="X24" s="134">
        <v>124.662917985712</v>
      </c>
      <c r="Y24" s="134">
        <v>119.279246069956</v>
      </c>
      <c r="Z24" s="134">
        <v>108.51016475919999</v>
      </c>
      <c r="AA24" s="134">
        <v>92.570994129739702</v>
      </c>
      <c r="AB24" s="134">
        <v>77.471409563211793</v>
      </c>
      <c r="AC24" s="134">
        <v>79.390446000846396</v>
      </c>
      <c r="AD24" s="134">
        <v>67.124017094829796</v>
      </c>
      <c r="AE24" s="134">
        <v>64.054534715420502</v>
      </c>
      <c r="AF24" s="134">
        <v>67.714882970173804</v>
      </c>
      <c r="AG24" s="134">
        <v>65.309871487680894</v>
      </c>
      <c r="AH24" s="134">
        <v>61.153745662574003</v>
      </c>
      <c r="AI24" s="134">
        <v>56.873885314655801</v>
      </c>
      <c r="AJ24" s="134">
        <v>53.605179946383402</v>
      </c>
      <c r="AK24" s="134">
        <v>46.309049114902002</v>
      </c>
      <c r="AL24" s="135">
        <v>-0.13846904898936499</v>
      </c>
      <c r="AM24" s="135">
        <v>-6.8090726328595294E-2</v>
      </c>
      <c r="AN24" s="135">
        <v>6.10914355202282E-2</v>
      </c>
    </row>
    <row r="25" spans="1:42">
      <c r="A25" s="136"/>
      <c r="B25" s="130"/>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1"/>
      <c r="AL25" s="132"/>
      <c r="AM25" s="132"/>
      <c r="AN25" s="132"/>
    </row>
    <row r="26" spans="1:42">
      <c r="A26" s="136" t="s">
        <v>307</v>
      </c>
      <c r="B26" s="130">
        <v>8.2988341485683605</v>
      </c>
      <c r="C26" s="130">
        <v>8.7636496384987392</v>
      </c>
      <c r="D26" s="130">
        <v>9.0305379316386105</v>
      </c>
      <c r="E26" s="130">
        <v>8.8851326762551093</v>
      </c>
      <c r="F26" s="130">
        <v>8.9765569934610596</v>
      </c>
      <c r="G26" s="130">
        <v>8.7309999999999999</v>
      </c>
      <c r="H26" s="130">
        <v>7.4989821668105199</v>
      </c>
      <c r="I26" s="130">
        <v>7.30034989173864</v>
      </c>
      <c r="J26" s="130">
        <v>6.7349764807992596</v>
      </c>
      <c r="K26" s="130">
        <v>4.7683547542661398</v>
      </c>
      <c r="L26" s="130">
        <v>4.8602750528373102</v>
      </c>
      <c r="M26" s="130">
        <v>4.2459191707815203</v>
      </c>
      <c r="N26" s="130">
        <v>3.7667936215204101</v>
      </c>
      <c r="O26" s="130">
        <v>3.63446622616036</v>
      </c>
      <c r="P26" s="130">
        <v>3.0123554843494702</v>
      </c>
      <c r="Q26" s="130">
        <v>2.6869495319891299</v>
      </c>
      <c r="R26" s="130">
        <v>2.3313942368459899</v>
      </c>
      <c r="S26" s="130">
        <v>3.0703173402733999</v>
      </c>
      <c r="T26" s="130">
        <v>2.5940386087652301</v>
      </c>
      <c r="U26" s="130">
        <v>1.18095395166927</v>
      </c>
      <c r="V26" s="130">
        <v>2.6341910002650399</v>
      </c>
      <c r="W26" s="130">
        <v>6.5741719032760004</v>
      </c>
      <c r="X26" s="130">
        <v>7.1533556069314699</v>
      </c>
      <c r="Y26" s="130">
        <v>3.0808860975750298</v>
      </c>
      <c r="Z26" s="130">
        <v>0.88423416382341902</v>
      </c>
      <c r="AA26" s="130">
        <v>0.620003924019082</v>
      </c>
      <c r="AB26" s="130">
        <v>0.54299334074177596</v>
      </c>
      <c r="AC26" s="130">
        <v>0.71598979801472196</v>
      </c>
      <c r="AD26" s="130">
        <v>0.53500983000450997</v>
      </c>
      <c r="AE26" s="130">
        <v>1.0172850095150501</v>
      </c>
      <c r="AF26" s="130">
        <v>1.2389782494069299</v>
      </c>
      <c r="AG26" s="130">
        <v>1.9199622355246899</v>
      </c>
      <c r="AH26" s="130">
        <v>0.78198476516806104</v>
      </c>
      <c r="AI26" s="130">
        <v>6.3000303810591199E-2</v>
      </c>
      <c r="AJ26" s="130">
        <v>0</v>
      </c>
      <c r="AK26" s="131">
        <v>0</v>
      </c>
      <c r="AL26" s="132">
        <v>0</v>
      </c>
      <c r="AM26" s="132">
        <v>-1</v>
      </c>
      <c r="AN26" s="132">
        <v>0</v>
      </c>
    </row>
    <row r="27" spans="1:42">
      <c r="A27" s="136" t="s">
        <v>308</v>
      </c>
      <c r="B27" s="130">
        <v>113.337054102249</v>
      </c>
      <c r="C27" s="130">
        <v>117.995068285708</v>
      </c>
      <c r="D27" s="130">
        <v>122.545338461239</v>
      </c>
      <c r="E27" s="130">
        <v>124.108075824759</v>
      </c>
      <c r="F27" s="130">
        <v>125.828867521915</v>
      </c>
      <c r="G27" s="130">
        <v>128.493793298355</v>
      </c>
      <c r="H27" s="130">
        <v>123.973432685064</v>
      </c>
      <c r="I27" s="130">
        <v>100.052081575578</v>
      </c>
      <c r="J27" s="130">
        <v>82.885595806997003</v>
      </c>
      <c r="K27" s="130">
        <v>73.270439558687201</v>
      </c>
      <c r="L27" s="130">
        <v>67.791865782913007</v>
      </c>
      <c r="M27" s="130">
        <v>56.507878685407398</v>
      </c>
      <c r="N27" s="130">
        <v>51.792291108822504</v>
      </c>
      <c r="O27" s="130">
        <v>52.943310312387702</v>
      </c>
      <c r="P27" s="130">
        <v>40.902072660284503</v>
      </c>
      <c r="Q27" s="130">
        <v>33.091000000000001</v>
      </c>
      <c r="R27" s="130">
        <v>30.0199896193173</v>
      </c>
      <c r="S27" s="130">
        <v>27.415037403017699</v>
      </c>
      <c r="T27" s="130">
        <v>27.119130711739299</v>
      </c>
      <c r="U27" s="130">
        <v>23.918919256457698</v>
      </c>
      <c r="V27" s="130">
        <v>21.254452625131599</v>
      </c>
      <c r="W27" s="130">
        <v>24.236872203736201</v>
      </c>
      <c r="X27" s="130">
        <v>17.319847917301701</v>
      </c>
      <c r="Y27" s="130">
        <v>16.095041855316701</v>
      </c>
      <c r="Z27" s="130">
        <v>16.048168818936499</v>
      </c>
      <c r="AA27" s="130">
        <v>9.3120852999901302</v>
      </c>
      <c r="AB27" s="130">
        <v>27.472375231694901</v>
      </c>
      <c r="AC27" s="130">
        <v>28.101205281689801</v>
      </c>
      <c r="AD27" s="130">
        <v>8.7057772274694205</v>
      </c>
      <c r="AE27" s="130">
        <v>10.730216904726101</v>
      </c>
      <c r="AF27" s="130">
        <v>10.1021073172721</v>
      </c>
      <c r="AG27" s="130">
        <v>10.9684490070546</v>
      </c>
      <c r="AH27" s="130">
        <v>6.9460620428821702</v>
      </c>
      <c r="AI27" s="130">
        <v>7.9481170240891403</v>
      </c>
      <c r="AJ27" s="130">
        <v>12.01154935352</v>
      </c>
      <c r="AK27" s="131">
        <v>10.7441173305908</v>
      </c>
      <c r="AL27" s="132">
        <v>-0.107961720557002</v>
      </c>
      <c r="AM27" s="132">
        <v>-2.8556929794274401E-2</v>
      </c>
      <c r="AN27" s="132">
        <v>1.41737643866313E-2</v>
      </c>
    </row>
    <row r="28" spans="1:42">
      <c r="A28" s="136" t="s">
        <v>312</v>
      </c>
      <c r="B28" s="130">
        <v>30.910989850731902</v>
      </c>
      <c r="C28" s="130">
        <v>35.847901297810097</v>
      </c>
      <c r="D28" s="130">
        <v>36.802291414434798</v>
      </c>
      <c r="E28" s="130">
        <v>36.094237515350002</v>
      </c>
      <c r="F28" s="130">
        <v>36.692090918490599</v>
      </c>
      <c r="G28" s="130">
        <v>36.463000000000001</v>
      </c>
      <c r="H28" s="130">
        <v>37.638199999999998</v>
      </c>
      <c r="I28" s="130">
        <v>30.507300000000001</v>
      </c>
      <c r="J28" s="130">
        <v>23.218</v>
      </c>
      <c r="K28" s="130">
        <v>23.481999999999999</v>
      </c>
      <c r="L28" s="130">
        <v>25.071999999999999</v>
      </c>
      <c r="M28" s="130">
        <v>22.207999999999998</v>
      </c>
      <c r="N28" s="130">
        <v>20.998000000000001</v>
      </c>
      <c r="O28" s="130">
        <v>21.067</v>
      </c>
      <c r="P28" s="130">
        <v>21.167999999999999</v>
      </c>
      <c r="Q28" s="130">
        <v>19.881</v>
      </c>
      <c r="R28" s="130">
        <v>12.617000000000001</v>
      </c>
      <c r="S28" s="130">
        <v>11.792</v>
      </c>
      <c r="T28" s="130">
        <v>12.999040722221</v>
      </c>
      <c r="U28" s="130">
        <v>11.4335234999989</v>
      </c>
      <c r="V28" s="130">
        <v>9.1093771388882896</v>
      </c>
      <c r="W28" s="130">
        <v>10.436006055554801</v>
      </c>
      <c r="X28" s="130">
        <v>6.2687300555550198</v>
      </c>
      <c r="Y28" s="130">
        <v>3.6734955555553301</v>
      </c>
      <c r="Z28" s="130">
        <v>7.1867662499997698</v>
      </c>
      <c r="AA28" s="130">
        <v>1.9204433333330999</v>
      </c>
      <c r="AB28" s="130">
        <v>1.66088497222203</v>
      </c>
      <c r="AC28" s="130">
        <v>2.0684383055553899</v>
      </c>
      <c r="AD28" s="130">
        <v>0.69087433333319404</v>
      </c>
      <c r="AE28" s="130">
        <v>0.87587433333319398</v>
      </c>
      <c r="AF28" s="130">
        <v>2.3827743333331899</v>
      </c>
      <c r="AG28" s="130">
        <v>3.6967934760324401</v>
      </c>
      <c r="AH28" s="130">
        <v>2.0387259948320402</v>
      </c>
      <c r="AI28" s="130">
        <v>0.862429</v>
      </c>
      <c r="AJ28" s="130">
        <v>0.81896202869793899</v>
      </c>
      <c r="AK28" s="131">
        <v>0.83602895688836099</v>
      </c>
      <c r="AL28" s="132">
        <v>1.8050526825131901E-2</v>
      </c>
      <c r="AM28" s="132">
        <v>-0.195227690824401</v>
      </c>
      <c r="AN28" s="132">
        <v>1.1028991112744201E-3</v>
      </c>
    </row>
    <row r="29" spans="1:42">
      <c r="A29" s="133" t="s">
        <v>313</v>
      </c>
      <c r="B29" s="134">
        <v>152.546878101549</v>
      </c>
      <c r="C29" s="134">
        <v>162.606619222017</v>
      </c>
      <c r="D29" s="134">
        <v>168.378167807312</v>
      </c>
      <c r="E29" s="134">
        <v>169.087446016364</v>
      </c>
      <c r="F29" s="134">
        <v>171.49751543386699</v>
      </c>
      <c r="G29" s="134">
        <v>173.68779329835499</v>
      </c>
      <c r="H29" s="134">
        <v>169.110614851875</v>
      </c>
      <c r="I29" s="134">
        <v>137.85973146731601</v>
      </c>
      <c r="J29" s="134">
        <v>112.838572287796</v>
      </c>
      <c r="K29" s="134">
        <v>101.520794312953</v>
      </c>
      <c r="L29" s="134">
        <v>97.724140835750305</v>
      </c>
      <c r="M29" s="134">
        <v>82.961797856188895</v>
      </c>
      <c r="N29" s="134">
        <v>76.557084730342893</v>
      </c>
      <c r="O29" s="134">
        <v>77.644776538548101</v>
      </c>
      <c r="P29" s="134">
        <v>65.082428144633994</v>
      </c>
      <c r="Q29" s="134">
        <v>55.658949531989101</v>
      </c>
      <c r="R29" s="134">
        <v>44.9683838561633</v>
      </c>
      <c r="S29" s="134">
        <v>42.277354743291099</v>
      </c>
      <c r="T29" s="134">
        <v>42.712210042725502</v>
      </c>
      <c r="U29" s="134">
        <v>36.533396708125899</v>
      </c>
      <c r="V29" s="134">
        <v>32.998020764285002</v>
      </c>
      <c r="W29" s="134">
        <v>41.247050162567</v>
      </c>
      <c r="X29" s="134">
        <v>30.741933579788199</v>
      </c>
      <c r="Y29" s="134">
        <v>22.849423508447099</v>
      </c>
      <c r="Z29" s="134">
        <v>24.119169232759699</v>
      </c>
      <c r="AA29" s="134">
        <v>11.8525325573423</v>
      </c>
      <c r="AB29" s="134">
        <v>29.676253544658699</v>
      </c>
      <c r="AC29" s="134">
        <v>30.885633385259901</v>
      </c>
      <c r="AD29" s="134">
        <v>9.9316613908071307</v>
      </c>
      <c r="AE29" s="134">
        <v>12.6233762475744</v>
      </c>
      <c r="AF29" s="134">
        <v>13.723859900012201</v>
      </c>
      <c r="AG29" s="134">
        <v>16.585204718611699</v>
      </c>
      <c r="AH29" s="134">
        <v>9.7667728028822705</v>
      </c>
      <c r="AI29" s="134">
        <v>8.8735463278997297</v>
      </c>
      <c r="AJ29" s="134">
        <v>12.8305113822179</v>
      </c>
      <c r="AK29" s="134">
        <v>11.5801462874792</v>
      </c>
      <c r="AL29" s="135">
        <v>-9.9918452234908001E-2</v>
      </c>
      <c r="AM29" s="135">
        <v>-6.1167398850641701E-2</v>
      </c>
      <c r="AN29" s="135">
        <v>1.52766634979057E-2</v>
      </c>
    </row>
    <row r="30" spans="1:42">
      <c r="A30" s="136"/>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1"/>
      <c r="AL30" s="132"/>
      <c r="AM30" s="132"/>
      <c r="AN30" s="132"/>
    </row>
    <row r="31" spans="1:42">
      <c r="A31" s="136" t="s">
        <v>314</v>
      </c>
      <c r="B31" s="130">
        <v>19.191362648408699</v>
      </c>
      <c r="C31" s="130">
        <v>19.277683492895299</v>
      </c>
      <c r="D31" s="130">
        <v>23.632664370214801</v>
      </c>
      <c r="E31" s="130">
        <v>18.6199763276976</v>
      </c>
      <c r="F31" s="130">
        <v>18.274426909852298</v>
      </c>
      <c r="G31" s="130">
        <v>19.886968789581001</v>
      </c>
      <c r="H31" s="130">
        <v>22.111043387994201</v>
      </c>
      <c r="I31" s="130">
        <v>20.731696878953301</v>
      </c>
      <c r="J31" s="130">
        <v>23.773345838713301</v>
      </c>
      <c r="K31" s="130">
        <v>26.764605024760002</v>
      </c>
      <c r="L31" s="130">
        <v>29.3393611645146</v>
      </c>
      <c r="M31" s="130">
        <v>31.739650608933399</v>
      </c>
      <c r="N31" s="130">
        <v>32.053633463546603</v>
      </c>
      <c r="O31" s="130">
        <v>23.029913050132901</v>
      </c>
      <c r="P31" s="130">
        <v>27.342440015299601</v>
      </c>
      <c r="Q31" s="130">
        <v>33.487257295587703</v>
      </c>
      <c r="R31" s="130">
        <v>33.474154440835498</v>
      </c>
      <c r="S31" s="130">
        <v>31.626214065896299</v>
      </c>
      <c r="T31" s="130">
        <v>31.706260890047901</v>
      </c>
      <c r="U31" s="130">
        <v>35.688569933153801</v>
      </c>
      <c r="V31" s="130">
        <v>37.402670148249101</v>
      </c>
      <c r="W31" s="130">
        <v>49.110740139408399</v>
      </c>
      <c r="X31" s="130">
        <v>45.701595431245501</v>
      </c>
      <c r="Y31" s="130">
        <v>67.396655465466793</v>
      </c>
      <c r="Z31" s="130">
        <v>65.066318538541296</v>
      </c>
      <c r="AA31" s="130">
        <v>49.484209208247997</v>
      </c>
      <c r="AB31" s="130">
        <v>83.599504068884102</v>
      </c>
      <c r="AC31" s="130">
        <v>81.191722850785595</v>
      </c>
      <c r="AD31" s="130">
        <v>103.36656692139</v>
      </c>
      <c r="AE31" s="130">
        <v>63.558037084175297</v>
      </c>
      <c r="AF31" s="130">
        <v>56.279182244543499</v>
      </c>
      <c r="AG31" s="130">
        <v>39.703979963790999</v>
      </c>
      <c r="AH31" s="130">
        <v>28.872766370124101</v>
      </c>
      <c r="AI31" s="130">
        <v>85.932655703914307</v>
      </c>
      <c r="AJ31" s="130">
        <v>82.467615915546602</v>
      </c>
      <c r="AK31" s="131">
        <v>82.062574745057802</v>
      </c>
      <c r="AL31" s="132">
        <v>-7.6303388742188201E-3</v>
      </c>
      <c r="AM31" s="132">
        <v>2.3982938334208299E-2</v>
      </c>
      <c r="AN31" s="132">
        <v>0.108257901845977</v>
      </c>
    </row>
    <row r="32" spans="1:42">
      <c r="A32" s="136" t="s">
        <v>320</v>
      </c>
      <c r="B32" s="130">
        <v>21.901455652636098</v>
      </c>
      <c r="C32" s="130">
        <v>24.8445834721959</v>
      </c>
      <c r="D32" s="130">
        <v>31.929883820919599</v>
      </c>
      <c r="E32" s="130">
        <v>35.514447674994798</v>
      </c>
      <c r="F32" s="130">
        <v>36.895795933448603</v>
      </c>
      <c r="G32" s="130">
        <v>39.151903524600698</v>
      </c>
      <c r="H32" s="130">
        <v>42.240036035156699</v>
      </c>
      <c r="I32" s="130">
        <v>49.5763808816099</v>
      </c>
      <c r="J32" s="130">
        <v>54.793015613263101</v>
      </c>
      <c r="K32" s="130">
        <v>55.567935297107603</v>
      </c>
      <c r="L32" s="130">
        <v>60.119662462860198</v>
      </c>
      <c r="M32" s="130">
        <v>62.648478266426103</v>
      </c>
      <c r="N32" s="130">
        <v>66.193761066392895</v>
      </c>
      <c r="O32" s="130">
        <v>72.567081226559594</v>
      </c>
      <c r="P32" s="130">
        <v>76.097742867436395</v>
      </c>
      <c r="Q32" s="130">
        <v>74.844967210562501</v>
      </c>
      <c r="R32" s="130">
        <v>69.438347368033206</v>
      </c>
      <c r="S32" s="130">
        <v>68.399239143567698</v>
      </c>
      <c r="T32" s="130">
        <v>75.224640181943698</v>
      </c>
      <c r="U32" s="130">
        <v>74.665688242288994</v>
      </c>
      <c r="V32" s="130">
        <v>83.123072986671104</v>
      </c>
      <c r="W32" s="130">
        <v>91.763269716231704</v>
      </c>
      <c r="X32" s="130">
        <v>101.724925662942</v>
      </c>
      <c r="Y32" s="130">
        <v>103.491552080836</v>
      </c>
      <c r="Z32" s="130">
        <v>123.218086295139</v>
      </c>
      <c r="AA32" s="130">
        <v>139.16346402034199</v>
      </c>
      <c r="AB32" s="130">
        <v>139.121523715948</v>
      </c>
      <c r="AC32" s="130">
        <v>145.828668490957</v>
      </c>
      <c r="AD32" s="130">
        <v>145.946934768267</v>
      </c>
      <c r="AE32" s="130">
        <v>168.77721217845701</v>
      </c>
      <c r="AF32" s="130">
        <v>183.657174189675</v>
      </c>
      <c r="AG32" s="130">
        <v>178.467484768818</v>
      </c>
      <c r="AH32" s="130">
        <v>160.87081828379701</v>
      </c>
      <c r="AI32" s="130">
        <v>143.74010884558001</v>
      </c>
      <c r="AJ32" s="130">
        <v>136.59532619868301</v>
      </c>
      <c r="AK32" s="131">
        <v>132.84087273405299</v>
      </c>
      <c r="AL32" s="132">
        <v>-3.01431006711919E-2</v>
      </c>
      <c r="AM32" s="132">
        <v>1.03599855276022E-2</v>
      </c>
      <c r="AN32" s="132">
        <v>0.17524522239589099</v>
      </c>
    </row>
    <row r="33" spans="1:40">
      <c r="A33" s="136" t="s">
        <v>321</v>
      </c>
      <c r="B33" s="130">
        <v>9.970821325648411E-4</v>
      </c>
      <c r="C33" s="130">
        <v>1.0687824207492799E-3</v>
      </c>
      <c r="D33" s="130">
        <v>1.13600144092219E-3</v>
      </c>
      <c r="E33" s="130">
        <v>1.2368299711815599E-3</v>
      </c>
      <c r="F33" s="130">
        <v>1.2950864553314099E-3</v>
      </c>
      <c r="G33" s="130">
        <v>1.4183213256484101E-3</v>
      </c>
      <c r="H33" s="130">
        <v>1.4407276657060499E-3</v>
      </c>
      <c r="I33" s="130">
        <v>1.5505187319884699E-3</v>
      </c>
      <c r="J33" s="130">
        <v>1.8059510086455299E-3</v>
      </c>
      <c r="K33" s="130">
        <v>1.97175792507205E-3</v>
      </c>
      <c r="L33" s="130">
        <v>1.73873198847262E-3</v>
      </c>
      <c r="M33" s="130">
        <v>2.0053674351585E-3</v>
      </c>
      <c r="N33" s="130">
        <v>2.6305043227665701E-3</v>
      </c>
      <c r="O33" s="130">
        <v>2.7313328530259402E-3</v>
      </c>
      <c r="P33" s="130">
        <v>2.81871757925072E-3</v>
      </c>
      <c r="Q33" s="130">
        <v>2.7649423631123898E-3</v>
      </c>
      <c r="R33" s="130">
        <v>2.7066858789625398E-3</v>
      </c>
      <c r="S33" s="130">
        <v>2.9016210374639799E-3</v>
      </c>
      <c r="T33" s="130">
        <v>3.0405403458213299E-3</v>
      </c>
      <c r="U33" s="130">
        <v>2.7425360230547498E-3</v>
      </c>
      <c r="V33" s="130">
        <v>2.9038616714697398E-3</v>
      </c>
      <c r="W33" s="130">
        <v>3.0405403458213299E-3</v>
      </c>
      <c r="X33" s="130">
        <v>3.17721902017291E-3</v>
      </c>
      <c r="Y33" s="130">
        <v>3.2959726224783899E-3</v>
      </c>
      <c r="Z33" s="130">
        <v>3.22427233429395E-3</v>
      </c>
      <c r="AA33" s="130">
        <v>3.2377161383285299E-3</v>
      </c>
      <c r="AB33" s="130">
        <v>3.1099999999999999E-3</v>
      </c>
      <c r="AC33" s="130">
        <v>3.3500000000000001E-3</v>
      </c>
      <c r="AD33" s="130">
        <v>3.13E-3</v>
      </c>
      <c r="AE33" s="130">
        <v>4.0699999999999998E-3</v>
      </c>
      <c r="AF33" s="130">
        <v>3.3600000000000001E-3</v>
      </c>
      <c r="AG33" s="130">
        <v>3.3999999999999998E-3</v>
      </c>
      <c r="AH33" s="130">
        <v>3.31E-3</v>
      </c>
      <c r="AI33" s="130">
        <v>3.2177669999999998E-3</v>
      </c>
      <c r="AJ33" s="130">
        <v>3.2177669999999998E-3</v>
      </c>
      <c r="AK33" s="131">
        <v>3.0500000000000002E-3</v>
      </c>
      <c r="AL33" s="132">
        <v>-5.4727496842789797E-2</v>
      </c>
      <c r="AM33" s="132">
        <v>-2.01944734775195E-4</v>
      </c>
      <c r="AN33" s="132">
        <v>4.0235954289274399E-6</v>
      </c>
    </row>
    <row r="34" spans="1:40">
      <c r="A34" s="136" t="s">
        <v>322</v>
      </c>
      <c r="B34" s="130">
        <v>48.572755061177297</v>
      </c>
      <c r="C34" s="130">
        <v>51.404294281086699</v>
      </c>
      <c r="D34" s="130">
        <v>52.620212198815302</v>
      </c>
      <c r="E34" s="130">
        <v>54.482238276967898</v>
      </c>
      <c r="F34" s="130">
        <v>53.248779233155098</v>
      </c>
      <c r="G34" s="130">
        <v>53.868655799999999</v>
      </c>
      <c r="H34" s="130">
        <v>41.810010800000001</v>
      </c>
      <c r="I34" s="130">
        <v>49.419111800000003</v>
      </c>
      <c r="J34" s="130">
        <v>51.337452999999996</v>
      </c>
      <c r="K34" s="130">
        <v>56.4859668</v>
      </c>
      <c r="L34" s="130">
        <v>58.430123999999999</v>
      </c>
      <c r="M34" s="130">
        <v>58.100265999999998</v>
      </c>
      <c r="N34" s="130">
        <v>63.376629800000003</v>
      </c>
      <c r="O34" s="130">
        <v>75.2191428</v>
      </c>
      <c r="P34" s="130">
        <v>82.477069799999995</v>
      </c>
      <c r="Q34" s="130">
        <v>86.757828399999994</v>
      </c>
      <c r="R34" s="130">
        <v>91.517525000000006</v>
      </c>
      <c r="S34" s="130">
        <v>101.70712320305201</v>
      </c>
      <c r="T34" s="130">
        <v>98.474541393896502</v>
      </c>
      <c r="U34" s="130">
        <v>98.9151782</v>
      </c>
      <c r="V34" s="130">
        <v>93.841628893342801</v>
      </c>
      <c r="W34" s="130">
        <v>91.666540388261396</v>
      </c>
      <c r="X34" s="130">
        <v>100.007544077209</v>
      </c>
      <c r="Y34" s="130">
        <v>103.326653841715</v>
      </c>
      <c r="Z34" s="130">
        <v>102.920616540558</v>
      </c>
      <c r="AA34" s="130">
        <v>103.17329125183301</v>
      </c>
      <c r="AB34" s="130">
        <v>107.852778385177</v>
      </c>
      <c r="AC34" s="130">
        <v>122.3526898396</v>
      </c>
      <c r="AD34" s="130">
        <v>122.671004517551</v>
      </c>
      <c r="AE34" s="130">
        <v>129.44463923222901</v>
      </c>
      <c r="AF34" s="130">
        <v>125.063542751163</v>
      </c>
      <c r="AG34" s="130">
        <v>119.786075718874</v>
      </c>
      <c r="AH34" s="130">
        <v>130.17002273393999</v>
      </c>
      <c r="AI34" s="130">
        <v>128.34986811071099</v>
      </c>
      <c r="AJ34" s="130">
        <v>144.84065096490801</v>
      </c>
      <c r="AK34" s="131">
        <v>142.56197074178499</v>
      </c>
      <c r="AL34" s="132">
        <v>-1.84215811418252E-2</v>
      </c>
      <c r="AM34" s="132">
        <v>3.4758038477667598E-2</v>
      </c>
      <c r="AN34" s="132">
        <v>0.188069407808371</v>
      </c>
    </row>
    <row r="35" spans="1:40">
      <c r="A35" s="133" t="s">
        <v>323</v>
      </c>
      <c r="B35" s="134">
        <v>89.666570444354704</v>
      </c>
      <c r="C35" s="134">
        <v>95.527630028598693</v>
      </c>
      <c r="D35" s="134">
        <v>108.183896391391</v>
      </c>
      <c r="E35" s="134">
        <v>108.61789910963201</v>
      </c>
      <c r="F35" s="134">
        <v>108.420297162911</v>
      </c>
      <c r="G35" s="134">
        <v>112.908946435507</v>
      </c>
      <c r="H35" s="134">
        <v>106.162530950817</v>
      </c>
      <c r="I35" s="134">
        <v>119.72874007929499</v>
      </c>
      <c r="J35" s="134">
        <v>129.90562040298499</v>
      </c>
      <c r="K35" s="134">
        <v>138.820478879793</v>
      </c>
      <c r="L35" s="134">
        <v>147.89088635936301</v>
      </c>
      <c r="M35" s="134">
        <v>152.490400242795</v>
      </c>
      <c r="N35" s="134">
        <v>161.62665483426201</v>
      </c>
      <c r="O35" s="134">
        <v>170.81886840954601</v>
      </c>
      <c r="P35" s="134">
        <v>185.92007140031501</v>
      </c>
      <c r="Q35" s="134">
        <v>195.09281784851299</v>
      </c>
      <c r="R35" s="134">
        <v>194.43273349474799</v>
      </c>
      <c r="S35" s="134">
        <v>201.73547803355299</v>
      </c>
      <c r="T35" s="134">
        <v>205.40848300623401</v>
      </c>
      <c r="U35" s="134">
        <v>209.272178911466</v>
      </c>
      <c r="V35" s="134">
        <v>214.37027588993399</v>
      </c>
      <c r="W35" s="134">
        <v>232.54359078424699</v>
      </c>
      <c r="X35" s="134">
        <v>247.437242390417</v>
      </c>
      <c r="Y35" s="134">
        <v>274.21815736064099</v>
      </c>
      <c r="Z35" s="134">
        <v>291.208245646573</v>
      </c>
      <c r="AA35" s="134">
        <v>291.82420219656098</v>
      </c>
      <c r="AB35" s="134">
        <v>330.57691617000802</v>
      </c>
      <c r="AC35" s="134">
        <v>349.37643118134201</v>
      </c>
      <c r="AD35" s="134">
        <v>371.987636207207</v>
      </c>
      <c r="AE35" s="134">
        <v>361.78395849486202</v>
      </c>
      <c r="AF35" s="134">
        <v>365.00325918538101</v>
      </c>
      <c r="AG35" s="134">
        <v>337.960940451483</v>
      </c>
      <c r="AH35" s="134">
        <v>319.91691738786102</v>
      </c>
      <c r="AI35" s="134">
        <v>358.025850427205</v>
      </c>
      <c r="AJ35" s="134">
        <v>363.90681084613698</v>
      </c>
      <c r="AK35" s="134">
        <v>357.46846822089498</v>
      </c>
      <c r="AL35" s="135">
        <v>-2.0376184803694498E-2</v>
      </c>
      <c r="AM35" s="135">
        <v>2.2536105044609601E-2</v>
      </c>
      <c r="AN35" s="135">
        <v>0.47157655564566803</v>
      </c>
    </row>
    <row r="36" spans="1:40">
      <c r="A36" s="136"/>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1"/>
      <c r="AL36" s="132"/>
      <c r="AM36" s="132"/>
      <c r="AN36" s="132"/>
    </row>
    <row r="37" spans="1:40">
      <c r="A37" s="136" t="s">
        <v>325</v>
      </c>
      <c r="B37" s="130">
        <v>11.869</v>
      </c>
      <c r="C37" s="130">
        <v>13.2</v>
      </c>
      <c r="D37" s="130">
        <v>14.968999999999999</v>
      </c>
      <c r="E37" s="130">
        <v>16.728000000000002</v>
      </c>
      <c r="F37" s="130">
        <v>17.412500000000001</v>
      </c>
      <c r="G37" s="130">
        <v>15.5535</v>
      </c>
      <c r="H37" s="130">
        <v>12.9535</v>
      </c>
      <c r="I37" s="130">
        <v>12.2425</v>
      </c>
      <c r="J37" s="130">
        <v>10.472</v>
      </c>
      <c r="K37" s="130">
        <v>8.5305</v>
      </c>
      <c r="L37" s="130">
        <v>9.01</v>
      </c>
      <c r="M37" s="130">
        <v>10.5725</v>
      </c>
      <c r="N37" s="130">
        <v>12.333500000000001</v>
      </c>
      <c r="O37" s="130">
        <v>16.062999999999999</v>
      </c>
      <c r="P37" s="130">
        <v>15.051500000000001</v>
      </c>
      <c r="Q37" s="130">
        <v>16.871942865366901</v>
      </c>
      <c r="R37" s="130">
        <v>17.647759782214202</v>
      </c>
      <c r="S37" s="130">
        <v>14.5772976162379</v>
      </c>
      <c r="T37" s="130">
        <v>14.9358108445255</v>
      </c>
      <c r="U37" s="130">
        <v>10.4680542652347</v>
      </c>
      <c r="V37" s="130">
        <v>15.0026011321048</v>
      </c>
      <c r="W37" s="130">
        <v>15.2106146408942</v>
      </c>
      <c r="X37" s="130">
        <v>15.774240940911</v>
      </c>
      <c r="Y37" s="130">
        <v>19.033251409144899</v>
      </c>
      <c r="Z37" s="130">
        <v>23.281239715450699</v>
      </c>
      <c r="AA37" s="130">
        <v>22.107961553320301</v>
      </c>
      <c r="AB37" s="130">
        <v>19.1180904915669</v>
      </c>
      <c r="AC37" s="130">
        <v>23.600674364935902</v>
      </c>
      <c r="AD37" s="130">
        <v>29.892465349310601</v>
      </c>
      <c r="AE37" s="130">
        <v>35.101078238489997</v>
      </c>
      <c r="AF37" s="130">
        <v>39.775137545489599</v>
      </c>
      <c r="AG37" s="130">
        <v>36.596363514590003</v>
      </c>
      <c r="AH37" s="130">
        <v>27.6339343063539</v>
      </c>
      <c r="AI37" s="130">
        <v>23.772251930510802</v>
      </c>
      <c r="AJ37" s="130">
        <v>27.4178560430733</v>
      </c>
      <c r="AK37" s="131">
        <v>25.7750444473055</v>
      </c>
      <c r="AL37" s="132">
        <v>-6.24861116706154E-2</v>
      </c>
      <c r="AM37" s="132">
        <v>1.6489130304107001E-2</v>
      </c>
      <c r="AN37" s="132">
        <v>3.4002738038878599E-2</v>
      </c>
    </row>
    <row r="38" spans="1:40">
      <c r="A38" s="136" t="s">
        <v>327</v>
      </c>
      <c r="B38" s="130">
        <v>4.2000000000000003E-2</v>
      </c>
      <c r="C38" s="130">
        <v>4.2000000000000003E-2</v>
      </c>
      <c r="D38" s="130">
        <v>4.2000000000000003E-2</v>
      </c>
      <c r="E38" s="130">
        <v>5.0999999999999997E-2</v>
      </c>
      <c r="F38" s="130">
        <v>0</v>
      </c>
      <c r="G38" s="130">
        <v>0</v>
      </c>
      <c r="H38" s="130">
        <v>0</v>
      </c>
      <c r="I38" s="130">
        <v>0</v>
      </c>
      <c r="J38" s="130">
        <v>0</v>
      </c>
      <c r="K38" s="130">
        <v>0</v>
      </c>
      <c r="L38" s="130">
        <v>0</v>
      </c>
      <c r="M38" s="130">
        <v>0</v>
      </c>
      <c r="N38" s="130">
        <v>0</v>
      </c>
      <c r="O38" s="130">
        <v>0</v>
      </c>
      <c r="P38" s="130">
        <v>0</v>
      </c>
      <c r="Q38" s="130">
        <v>0</v>
      </c>
      <c r="R38" s="130">
        <v>0</v>
      </c>
      <c r="S38" s="130">
        <v>0</v>
      </c>
      <c r="T38" s="130">
        <v>0</v>
      </c>
      <c r="U38" s="130">
        <v>0</v>
      </c>
      <c r="V38" s="130">
        <v>0</v>
      </c>
      <c r="W38" s="130">
        <v>0</v>
      </c>
      <c r="X38" s="130">
        <v>1.153</v>
      </c>
      <c r="Y38" s="130">
        <v>0.14299999999999999</v>
      </c>
      <c r="Z38" s="130">
        <v>4.9000000000000002E-2</v>
      </c>
      <c r="AA38" s="130">
        <v>0.19700000000000001</v>
      </c>
      <c r="AB38" s="130">
        <v>0.70899999999999996</v>
      </c>
      <c r="AC38" s="130">
        <v>1.9039999999999999</v>
      </c>
      <c r="AD38" s="130">
        <v>3.621</v>
      </c>
      <c r="AE38" s="130">
        <v>3.7090000000000001</v>
      </c>
      <c r="AF38" s="130">
        <v>3.9881720430107501</v>
      </c>
      <c r="AG38" s="130">
        <v>4.2322580645161301</v>
      </c>
      <c r="AH38" s="130">
        <v>3.1182795698924699E-2</v>
      </c>
      <c r="AI38" s="130">
        <v>0.12688172043010801</v>
      </c>
      <c r="AJ38" s="130">
        <v>1.2924731182795699</v>
      </c>
      <c r="AK38" s="131">
        <v>1.4279569892473101</v>
      </c>
      <c r="AL38" s="132">
        <v>0.10180664284480299</v>
      </c>
      <c r="AM38" s="132">
        <v>0.38714718189206998</v>
      </c>
      <c r="AN38" s="132">
        <v>1.8837774474231E-3</v>
      </c>
    </row>
    <row r="39" spans="1:40">
      <c r="A39" s="136" t="s">
        <v>390</v>
      </c>
      <c r="B39" s="130">
        <v>22.384580072646902</v>
      </c>
      <c r="C39" s="130">
        <v>23.942147952610998</v>
      </c>
      <c r="D39" s="130">
        <v>23.67258900345</v>
      </c>
      <c r="E39" s="130">
        <v>25.833884631770101</v>
      </c>
      <c r="F39" s="130">
        <v>25.925381914575201</v>
      </c>
      <c r="G39" s="130">
        <v>27.453123353828499</v>
      </c>
      <c r="H39" s="130">
        <v>29.1331206195627</v>
      </c>
      <c r="I39" s="130">
        <v>30.387092272409099</v>
      </c>
      <c r="J39" s="130">
        <v>31.3260157623982</v>
      </c>
      <c r="K39" s="130">
        <v>31.287020252372098</v>
      </c>
      <c r="L39" s="130">
        <v>27.166856874468099</v>
      </c>
      <c r="M39" s="130">
        <v>26.791063618951998</v>
      </c>
      <c r="N39" s="130">
        <v>26.2363249965249</v>
      </c>
      <c r="O39" s="130">
        <v>27.029145699433901</v>
      </c>
      <c r="P39" s="130">
        <v>29.872100167028801</v>
      </c>
      <c r="Q39" s="130">
        <v>29.651390083255901</v>
      </c>
      <c r="R39" s="130">
        <v>29.760844249413299</v>
      </c>
      <c r="S39" s="130">
        <v>32.124468631198901</v>
      </c>
      <c r="T39" s="130">
        <v>33.227276819741199</v>
      </c>
      <c r="U39" s="130">
        <v>35.697877146753697</v>
      </c>
      <c r="V39" s="130">
        <v>37.21781380689</v>
      </c>
      <c r="W39" s="130">
        <v>39.796909834771597</v>
      </c>
      <c r="X39" s="130">
        <v>41.631273850195598</v>
      </c>
      <c r="Y39" s="130">
        <v>45.167673544364803</v>
      </c>
      <c r="Z39" s="130">
        <v>47.416301733772798</v>
      </c>
      <c r="AA39" s="130">
        <v>44.907328928320098</v>
      </c>
      <c r="AB39" s="130">
        <v>39.279087011772603</v>
      </c>
      <c r="AC39" s="130">
        <v>46.153193922785398</v>
      </c>
      <c r="AD39" s="130">
        <v>49.5472644228199</v>
      </c>
      <c r="AE39" s="130">
        <v>49.5690297016559</v>
      </c>
      <c r="AF39" s="130">
        <v>52.516836855038001</v>
      </c>
      <c r="AG39" s="130">
        <v>46.727477344212801</v>
      </c>
      <c r="AH39" s="130">
        <v>47.431978993086503</v>
      </c>
      <c r="AI39" s="130">
        <v>47.725624102637198</v>
      </c>
      <c r="AJ39" s="130">
        <v>47.235729677876897</v>
      </c>
      <c r="AK39" s="131">
        <v>42.351809496882403</v>
      </c>
      <c r="AL39" s="132">
        <v>-0.10584435853079099</v>
      </c>
      <c r="AM39" s="132">
        <v>-3.8147692764556302E-4</v>
      </c>
      <c r="AN39" s="132">
        <v>5.5870999048675901E-2</v>
      </c>
    </row>
    <row r="40" spans="1:40">
      <c r="A40" s="133" t="s">
        <v>333</v>
      </c>
      <c r="B40" s="134">
        <v>34.295580072646899</v>
      </c>
      <c r="C40" s="134">
        <v>37.184147952610999</v>
      </c>
      <c r="D40" s="134">
        <v>38.683589003450003</v>
      </c>
      <c r="E40" s="134">
        <v>42.6128846317701</v>
      </c>
      <c r="F40" s="134">
        <v>43.337881914575199</v>
      </c>
      <c r="G40" s="134">
        <v>43.006623353828502</v>
      </c>
      <c r="H40" s="134">
        <v>42.086620619562702</v>
      </c>
      <c r="I40" s="134">
        <v>42.629592272409099</v>
      </c>
      <c r="J40" s="134">
        <v>41.798015762398201</v>
      </c>
      <c r="K40" s="134">
        <v>39.817520252372098</v>
      </c>
      <c r="L40" s="134">
        <v>36.176856874468101</v>
      </c>
      <c r="M40" s="134">
        <v>37.363563618952</v>
      </c>
      <c r="N40" s="134">
        <v>38.5698249965249</v>
      </c>
      <c r="O40" s="134">
        <v>43.0921456994339</v>
      </c>
      <c r="P40" s="134">
        <v>44.923600167028802</v>
      </c>
      <c r="Q40" s="134">
        <v>46.523332948622802</v>
      </c>
      <c r="R40" s="134">
        <v>47.408604031627497</v>
      </c>
      <c r="S40" s="134">
        <v>46.701766247436801</v>
      </c>
      <c r="T40" s="134">
        <v>48.163087664266698</v>
      </c>
      <c r="U40" s="134">
        <v>46.165931411988304</v>
      </c>
      <c r="V40" s="134">
        <v>52.220414938994701</v>
      </c>
      <c r="W40" s="134">
        <v>55.007524475665797</v>
      </c>
      <c r="X40" s="134">
        <v>58.558514791106603</v>
      </c>
      <c r="Y40" s="134">
        <v>64.343924953509699</v>
      </c>
      <c r="Z40" s="134">
        <v>70.746541449223599</v>
      </c>
      <c r="AA40" s="134">
        <v>67.212290481640395</v>
      </c>
      <c r="AB40" s="134">
        <v>59.106177503339602</v>
      </c>
      <c r="AC40" s="134">
        <v>71.6578682877213</v>
      </c>
      <c r="AD40" s="134">
        <v>83.0607297721305</v>
      </c>
      <c r="AE40" s="134">
        <v>88.3791079401459</v>
      </c>
      <c r="AF40" s="134">
        <v>96.280146443538399</v>
      </c>
      <c r="AG40" s="134">
        <v>87.556098923318899</v>
      </c>
      <c r="AH40" s="134">
        <v>75.097096095139406</v>
      </c>
      <c r="AI40" s="134">
        <v>71.624757753578194</v>
      </c>
      <c r="AJ40" s="134">
        <v>75.946058839229806</v>
      </c>
      <c r="AK40" s="134">
        <v>69.554810933435107</v>
      </c>
      <c r="AL40" s="135">
        <v>-8.6657404918901601E-2</v>
      </c>
      <c r="AM40" s="135">
        <v>7.11717605966422E-3</v>
      </c>
      <c r="AN40" s="135">
        <v>9.1757514534977602E-2</v>
      </c>
    </row>
    <row r="41" spans="1:40">
      <c r="A41" s="136"/>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1"/>
      <c r="AL41" s="132"/>
      <c r="AM41" s="132"/>
      <c r="AN41" s="132"/>
    </row>
    <row r="42" spans="1:40">
      <c r="A42" s="136" t="s">
        <v>334</v>
      </c>
      <c r="B42" s="130">
        <v>4.6669999999999998</v>
      </c>
      <c r="C42" s="130">
        <v>3.7709999999999999</v>
      </c>
      <c r="D42" s="130">
        <v>2.7989999999999999</v>
      </c>
      <c r="E42" s="130">
        <v>2.444</v>
      </c>
      <c r="F42" s="130">
        <v>3.024</v>
      </c>
      <c r="G42" s="130">
        <v>3.4740000000000002</v>
      </c>
      <c r="H42" s="130">
        <v>2.879</v>
      </c>
      <c r="I42" s="130">
        <v>2.3915000000000002</v>
      </c>
      <c r="J42" s="130">
        <v>2.3704999999999998</v>
      </c>
      <c r="K42" s="130">
        <v>2.5289999999999999</v>
      </c>
      <c r="L42" s="130">
        <v>2.7715000000000001</v>
      </c>
      <c r="M42" s="130">
        <v>2.4900000000000002</v>
      </c>
      <c r="N42" s="130">
        <v>1.998</v>
      </c>
      <c r="O42" s="130">
        <v>1.7749999999999999</v>
      </c>
      <c r="P42" s="130">
        <v>1.7565</v>
      </c>
      <c r="Q42" s="130">
        <v>1.9139999999999999</v>
      </c>
      <c r="R42" s="130">
        <v>2.2450000000000001</v>
      </c>
      <c r="S42" s="130">
        <v>2.0535000000000001</v>
      </c>
      <c r="T42" s="130">
        <v>1.52485</v>
      </c>
      <c r="U42" s="130">
        <v>2.1148500000000001</v>
      </c>
      <c r="V42" s="130">
        <v>2.9495</v>
      </c>
      <c r="W42" s="130">
        <v>2.9754999999999998</v>
      </c>
      <c r="X42" s="130">
        <v>3.4754999999999998</v>
      </c>
      <c r="Y42" s="130">
        <v>3.7229999999999999</v>
      </c>
      <c r="Z42" s="130">
        <v>3.2473999999999998</v>
      </c>
      <c r="AA42" s="130">
        <v>3.1002999999999998</v>
      </c>
      <c r="AB42" s="130">
        <v>2.8981499999999998</v>
      </c>
      <c r="AC42" s="130">
        <v>3.5834000000000001</v>
      </c>
      <c r="AD42" s="130">
        <v>4.7383499999999996</v>
      </c>
      <c r="AE42" s="130">
        <v>5.9204249999999998</v>
      </c>
      <c r="AF42" s="130">
        <v>6.1621695140109303</v>
      </c>
      <c r="AG42" s="130">
        <v>5.7182347482418701</v>
      </c>
      <c r="AH42" s="130">
        <v>5.2728363108189704</v>
      </c>
      <c r="AI42" s="130">
        <v>4.9011936681622101</v>
      </c>
      <c r="AJ42" s="130">
        <v>4.7272084259834397</v>
      </c>
      <c r="AK42" s="131">
        <v>4.5063668024860704</v>
      </c>
      <c r="AL42" s="132">
        <v>-4.93217307318711E-2</v>
      </c>
      <c r="AM42" s="132">
        <v>3.8261849826322102E-2</v>
      </c>
      <c r="AN42" s="132">
        <v>5.9448514319846903E-3</v>
      </c>
    </row>
    <row r="43" spans="1:40">
      <c r="A43" s="136" t="s">
        <v>336</v>
      </c>
      <c r="B43" s="130">
        <v>56.685000000000002</v>
      </c>
      <c r="C43" s="130">
        <v>53.677999999999997</v>
      </c>
      <c r="D43" s="130">
        <v>54.643999999999998</v>
      </c>
      <c r="E43" s="130">
        <v>60.335999999999999</v>
      </c>
      <c r="F43" s="130">
        <v>57.631999999999998</v>
      </c>
      <c r="G43" s="130">
        <v>50.366</v>
      </c>
      <c r="H43" s="130">
        <v>51.923000000000002</v>
      </c>
      <c r="I43" s="130">
        <v>53.21</v>
      </c>
      <c r="J43" s="130">
        <v>65.453999999999994</v>
      </c>
      <c r="K43" s="130">
        <v>48.198999999999998</v>
      </c>
      <c r="L43" s="130">
        <v>55.094000000000001</v>
      </c>
      <c r="M43" s="130">
        <v>50.350999999999999</v>
      </c>
      <c r="N43" s="130">
        <v>47.115000000000002</v>
      </c>
      <c r="O43" s="130">
        <v>53.392000000000003</v>
      </c>
      <c r="P43" s="130">
        <v>50.261000000000003</v>
      </c>
      <c r="Q43" s="130">
        <v>47.268000000000001</v>
      </c>
      <c r="R43" s="130">
        <v>48.517000000000003</v>
      </c>
      <c r="S43" s="130">
        <v>50.704000000000001</v>
      </c>
      <c r="T43" s="130">
        <v>54.825000000000003</v>
      </c>
      <c r="U43" s="130">
        <v>65.534000000000006</v>
      </c>
      <c r="V43" s="130">
        <v>50.512999999999998</v>
      </c>
      <c r="W43" s="130">
        <v>37.917000000000002</v>
      </c>
      <c r="X43" s="130">
        <v>28.094000000000001</v>
      </c>
      <c r="Y43" s="130">
        <v>18.809000000000001</v>
      </c>
      <c r="Z43" s="130">
        <v>12.124000000000001</v>
      </c>
      <c r="AA43" s="130">
        <v>14.856</v>
      </c>
      <c r="AB43" s="130">
        <v>12.13</v>
      </c>
      <c r="AC43" s="130">
        <v>10.936999999999999</v>
      </c>
      <c r="AD43" s="130">
        <v>10.013</v>
      </c>
      <c r="AE43" s="130">
        <v>9.5169999999999995</v>
      </c>
      <c r="AF43" s="130">
        <v>9.6790000000000003</v>
      </c>
      <c r="AG43" s="130">
        <v>10.367000000000001</v>
      </c>
      <c r="AH43" s="130">
        <v>9.8689820000000008</v>
      </c>
      <c r="AI43" s="130">
        <v>10.750363999999999</v>
      </c>
      <c r="AJ43" s="130">
        <v>10.750363999999999</v>
      </c>
      <c r="AK43" s="131">
        <v>11.419279308842899</v>
      </c>
      <c r="AL43" s="132">
        <v>5.9320325539871099E-2</v>
      </c>
      <c r="AM43" s="132">
        <v>-1.1952726268929599E-2</v>
      </c>
      <c r="AN43" s="132">
        <v>1.5064445911051201E-2</v>
      </c>
    </row>
    <row r="44" spans="1:40">
      <c r="A44" s="136" t="s">
        <v>338</v>
      </c>
      <c r="B44" s="130">
        <v>11.868</v>
      </c>
      <c r="C44" s="130">
        <v>11.504</v>
      </c>
      <c r="D44" s="130">
        <v>12.351000000000001</v>
      </c>
      <c r="E44" s="130">
        <v>12.333</v>
      </c>
      <c r="F44" s="130">
        <v>12.805</v>
      </c>
      <c r="G44" s="130">
        <v>13.311999999999999</v>
      </c>
      <c r="H44" s="130">
        <v>13.444000000000001</v>
      </c>
      <c r="I44" s="130">
        <v>14.811</v>
      </c>
      <c r="J44" s="130">
        <v>14.208</v>
      </c>
      <c r="K44" s="130">
        <v>15.747</v>
      </c>
      <c r="L44" s="130">
        <v>16.826000000000001</v>
      </c>
      <c r="M44" s="130">
        <v>19.847999999999999</v>
      </c>
      <c r="N44" s="130">
        <v>20.888999999999999</v>
      </c>
      <c r="O44" s="130">
        <v>21.038</v>
      </c>
      <c r="P44" s="130">
        <v>24.802</v>
      </c>
      <c r="Q44" s="130">
        <v>29.163</v>
      </c>
      <c r="R44" s="130">
        <v>26.791</v>
      </c>
      <c r="S44" s="130">
        <v>27.928999999999998</v>
      </c>
      <c r="T44" s="130">
        <v>31.085999999999999</v>
      </c>
      <c r="U44" s="130">
        <v>28.268999999999998</v>
      </c>
      <c r="V44" s="130">
        <v>25.366</v>
      </c>
      <c r="W44" s="130">
        <v>19.0768691396426</v>
      </c>
      <c r="X44" s="130">
        <v>13.363390000000001</v>
      </c>
      <c r="Y44" s="130">
        <v>15.266355000000001</v>
      </c>
      <c r="Z44" s="130">
        <v>13.08314</v>
      </c>
      <c r="AA44" s="130">
        <v>10.779982499999999</v>
      </c>
      <c r="AB44" s="130">
        <v>9.3527675000000006</v>
      </c>
      <c r="AC44" s="130">
        <v>10.07066</v>
      </c>
      <c r="AD44" s="130">
        <v>10.650093814821</v>
      </c>
      <c r="AE44" s="130">
        <v>11.3458324156078</v>
      </c>
      <c r="AF44" s="130">
        <v>9.1215755707899095</v>
      </c>
      <c r="AG44" s="130">
        <v>9.3046666688529704</v>
      </c>
      <c r="AH44" s="130">
        <v>8.6241899288969801</v>
      </c>
      <c r="AI44" s="130">
        <v>6.1971434545729602</v>
      </c>
      <c r="AJ44" s="130">
        <v>5.0512311329246202</v>
      </c>
      <c r="AK44" s="131">
        <v>4.8550946390089296</v>
      </c>
      <c r="AL44" s="132">
        <v>-4.1455592568256802E-2</v>
      </c>
      <c r="AM44" s="132">
        <v>-9.0780952612369195E-2</v>
      </c>
      <c r="AN44" s="132">
        <v>6.4048972447627696E-3</v>
      </c>
    </row>
    <row r="45" spans="1:40">
      <c r="A45" s="136" t="s">
        <v>339</v>
      </c>
      <c r="B45" s="130">
        <v>6.5758087879013498</v>
      </c>
      <c r="C45" s="130">
        <v>6.7487741284812</v>
      </c>
      <c r="D45" s="130">
        <v>7.8011184202539496</v>
      </c>
      <c r="E45" s="130">
        <v>9.5589697983325692</v>
      </c>
      <c r="F45" s="130">
        <v>10.735502795854901</v>
      </c>
      <c r="G45" s="130">
        <v>12.32408</v>
      </c>
      <c r="H45" s="130">
        <v>14.243830000000001</v>
      </c>
      <c r="I45" s="130">
        <v>14.940060000000001</v>
      </c>
      <c r="J45" s="130">
        <v>14.72373</v>
      </c>
      <c r="K45" s="130">
        <v>11.20074</v>
      </c>
      <c r="L45" s="130">
        <v>8.5792099999999998</v>
      </c>
      <c r="M45" s="130">
        <v>9.1718700000000002</v>
      </c>
      <c r="N45" s="130">
        <v>12.006309999999999</v>
      </c>
      <c r="O45" s="130">
        <v>9.5304099999999998</v>
      </c>
      <c r="P45" s="130">
        <v>9.8154900000000005</v>
      </c>
      <c r="Q45" s="130">
        <v>12.504</v>
      </c>
      <c r="R45" s="130">
        <v>13.164999999999999</v>
      </c>
      <c r="S45" s="130">
        <v>16.314</v>
      </c>
      <c r="T45" s="130">
        <v>17.367999999999999</v>
      </c>
      <c r="U45" s="130">
        <v>18.559999999999999</v>
      </c>
      <c r="V45" s="130">
        <v>17.297000000000001</v>
      </c>
      <c r="W45" s="130">
        <v>17.748000000000001</v>
      </c>
      <c r="X45" s="130">
        <v>18.14</v>
      </c>
      <c r="Y45" s="130">
        <v>20.825289999999999</v>
      </c>
      <c r="Z45" s="130">
        <v>19.856100000000001</v>
      </c>
      <c r="AA45" s="130">
        <v>19.006789999999999</v>
      </c>
      <c r="AB45" s="130">
        <v>22.858160000000002</v>
      </c>
      <c r="AC45" s="130">
        <v>21.583210000000001</v>
      </c>
      <c r="AD45" s="130">
        <v>20.361999999999998</v>
      </c>
      <c r="AE45" s="130">
        <v>23.03884</v>
      </c>
      <c r="AF45" s="130">
        <v>30.910900000000002</v>
      </c>
      <c r="AG45" s="130">
        <v>20.799029999999998</v>
      </c>
      <c r="AH45" s="130">
        <v>18.848490000000002</v>
      </c>
      <c r="AI45" s="130">
        <v>17.945239999999998</v>
      </c>
      <c r="AJ45" s="130">
        <v>10.582000000000001</v>
      </c>
      <c r="AK45" s="131">
        <v>6.7643855340699997</v>
      </c>
      <c r="AL45" s="132">
        <v>-0.36251147170844</v>
      </c>
      <c r="AM45" s="132">
        <v>-6.0996133423847097E-2</v>
      </c>
      <c r="AN45" s="132">
        <v>8.9236559719301396E-3</v>
      </c>
    </row>
    <row r="46" spans="1:40">
      <c r="A46" s="136" t="s">
        <v>340</v>
      </c>
      <c r="B46" s="130">
        <v>183.860232933953</v>
      </c>
      <c r="C46" s="130">
        <v>180.84310912671299</v>
      </c>
      <c r="D46" s="130">
        <v>191.79302354039299</v>
      </c>
      <c r="E46" s="130">
        <v>213.048859306163</v>
      </c>
      <c r="F46" s="130">
        <v>231.796310541705</v>
      </c>
      <c r="G46" s="130">
        <v>287.53785595408198</v>
      </c>
      <c r="H46" s="130">
        <v>275.44655743254799</v>
      </c>
      <c r="I46" s="130">
        <v>282.14148655026099</v>
      </c>
      <c r="J46" s="130">
        <v>238.79598883797601</v>
      </c>
      <c r="K46" s="130">
        <v>281.11687388874901</v>
      </c>
      <c r="L46" s="130">
        <v>248.67469943559001</v>
      </c>
      <c r="M46" s="130">
        <v>237.25818506101001</v>
      </c>
      <c r="N46" s="130">
        <v>208.94280681043901</v>
      </c>
      <c r="O46" s="130">
        <v>192.404351318057</v>
      </c>
      <c r="P46" s="130">
        <v>193.238116553227</v>
      </c>
      <c r="Q46" s="130">
        <v>179.43207488968</v>
      </c>
      <c r="R46" s="130">
        <v>150.98973955054899</v>
      </c>
      <c r="S46" s="130">
        <v>170.17085793706801</v>
      </c>
      <c r="T46" s="130">
        <v>182.61670842286</v>
      </c>
      <c r="U46" s="130">
        <v>167.17377840650801</v>
      </c>
      <c r="V46" s="130">
        <v>182.59453933147299</v>
      </c>
      <c r="W46" s="130">
        <v>152.306673785572</v>
      </c>
      <c r="X46" s="130">
        <v>182.67290918651599</v>
      </c>
      <c r="Y46" s="130">
        <v>170.04617862021101</v>
      </c>
      <c r="Z46" s="130">
        <v>104.45609978352201</v>
      </c>
      <c r="AA46" s="130">
        <v>101.167278687475</v>
      </c>
      <c r="AB46" s="130">
        <v>160.876888384126</v>
      </c>
      <c r="AC46" s="130">
        <v>205.594451078341</v>
      </c>
      <c r="AD46" s="130">
        <v>164.96002041529599</v>
      </c>
      <c r="AE46" s="130">
        <v>121.47859015077501</v>
      </c>
      <c r="AF46" s="130">
        <v>103.559889964249</v>
      </c>
      <c r="AG46" s="130">
        <v>92.186040860215101</v>
      </c>
      <c r="AH46" s="130">
        <v>69.504438709677402</v>
      </c>
      <c r="AI46" s="130">
        <v>65.614922580645199</v>
      </c>
      <c r="AJ46" s="130">
        <v>53.482866666666702</v>
      </c>
      <c r="AK46" s="131">
        <v>41.585955913978502</v>
      </c>
      <c r="AL46" s="132">
        <v>-0.22456787250971799</v>
      </c>
      <c r="AM46" s="132">
        <v>-6.4749202647117005E-2</v>
      </c>
      <c r="AN46" s="132">
        <v>5.48606761059219E-2</v>
      </c>
    </row>
    <row r="47" spans="1:40">
      <c r="A47" s="136" t="s">
        <v>341</v>
      </c>
      <c r="B47" s="130">
        <v>9.0169999999999995</v>
      </c>
      <c r="C47" s="130">
        <v>9.1869999999999994</v>
      </c>
      <c r="D47" s="130">
        <v>9.1720000000000006</v>
      </c>
      <c r="E47" s="130">
        <v>9.39</v>
      </c>
      <c r="F47" s="130">
        <v>10.012</v>
      </c>
      <c r="G47" s="130">
        <v>10.555</v>
      </c>
      <c r="H47" s="130">
        <v>10.945</v>
      </c>
      <c r="I47" s="130">
        <v>10.586</v>
      </c>
      <c r="J47" s="130">
        <v>10.685</v>
      </c>
      <c r="K47" s="130">
        <v>9.7439999999999998</v>
      </c>
      <c r="L47" s="130">
        <v>10.936</v>
      </c>
      <c r="M47" s="130">
        <v>11.093999999999999</v>
      </c>
      <c r="N47" s="130">
        <v>11.726000000000001</v>
      </c>
      <c r="O47" s="130">
        <v>11.31</v>
      </c>
      <c r="P47" s="130">
        <v>4.9669999999999996</v>
      </c>
      <c r="Q47" s="130">
        <v>2.9350000000000001</v>
      </c>
      <c r="R47" s="130">
        <v>3.3620000000000001</v>
      </c>
      <c r="S47" s="130">
        <v>5.2110000000000003</v>
      </c>
      <c r="T47" s="130">
        <v>3.4152999999999998</v>
      </c>
      <c r="U47" s="130">
        <v>2.7857400000000001</v>
      </c>
      <c r="V47" s="130">
        <v>2.6662499999999998</v>
      </c>
      <c r="W47" s="130">
        <v>2.287868</v>
      </c>
      <c r="X47" s="130">
        <v>2.7134749999999999</v>
      </c>
      <c r="Y47" s="130">
        <v>2.5041060000000002</v>
      </c>
      <c r="Z47" s="130">
        <v>2.6706219999999998</v>
      </c>
      <c r="AA47" s="130">
        <v>2.5384134999999999</v>
      </c>
      <c r="AB47" s="130">
        <v>9.4031059999999993</v>
      </c>
      <c r="AC47" s="130">
        <v>6.6234038000000002</v>
      </c>
      <c r="AD47" s="130">
        <v>3.0312600000000001</v>
      </c>
      <c r="AE47" s="130">
        <v>3.49</v>
      </c>
      <c r="AF47" s="130">
        <v>1.7390000000000001</v>
      </c>
      <c r="AG47" s="130">
        <v>1.1839999999999999</v>
      </c>
      <c r="AH47" s="130">
        <v>1.6950000000000001</v>
      </c>
      <c r="AI47" s="130">
        <v>0.92900000000000005</v>
      </c>
      <c r="AJ47" s="130">
        <v>1.0547726399876001</v>
      </c>
      <c r="AK47" s="131">
        <v>0.93497263998760205</v>
      </c>
      <c r="AL47" s="132">
        <v>-0.11600089480520601</v>
      </c>
      <c r="AM47" s="132">
        <v>-8.8714115262445201E-2</v>
      </c>
      <c r="AN47" s="132">
        <v>1.2334267673528999E-3</v>
      </c>
    </row>
    <row r="48" spans="1:40" s="125" customFormat="1">
      <c r="A48" s="136" t="s">
        <v>346</v>
      </c>
      <c r="B48" s="130">
        <v>17.444465000000001</v>
      </c>
      <c r="C48" s="130">
        <v>12.301918000000001</v>
      </c>
      <c r="D48" s="130">
        <v>2.4064930000000002</v>
      </c>
      <c r="E48" s="130">
        <v>8.8175299999999996</v>
      </c>
      <c r="F48" s="130">
        <v>11.171258999999999</v>
      </c>
      <c r="G48" s="130">
        <v>13.307033000000001</v>
      </c>
      <c r="H48" s="130">
        <v>20.212859999999999</v>
      </c>
      <c r="I48" s="130">
        <v>23.145999</v>
      </c>
      <c r="J48" s="130">
        <v>25.328150999999998</v>
      </c>
      <c r="K48" s="130">
        <v>37.600507</v>
      </c>
      <c r="L48" s="130">
        <v>29.563983</v>
      </c>
      <c r="M48" s="130">
        <v>29.838996999999999</v>
      </c>
      <c r="N48" s="130">
        <v>28.126123</v>
      </c>
      <c r="O48" s="130">
        <v>10.517918</v>
      </c>
      <c r="P48" s="130">
        <v>11.905647</v>
      </c>
      <c r="Q48" s="130">
        <v>30.342821763346301</v>
      </c>
      <c r="R48" s="130">
        <v>32.230763035773997</v>
      </c>
      <c r="S48" s="130">
        <v>27.146642059718499</v>
      </c>
      <c r="T48" s="130">
        <v>26.288113537709101</v>
      </c>
      <c r="U48" s="130">
        <v>25.717812109371501</v>
      </c>
      <c r="V48" s="130">
        <v>23.532854343545502</v>
      </c>
      <c r="W48" s="130">
        <v>21.166085889009</v>
      </c>
      <c r="X48" s="130">
        <v>22.366861039481101</v>
      </c>
      <c r="Y48" s="130">
        <v>13.697239687960201</v>
      </c>
      <c r="Z48" s="130">
        <v>18.175668900337001</v>
      </c>
      <c r="AA48" s="130">
        <v>16.886095162985999</v>
      </c>
      <c r="AB48" s="130">
        <v>15.1304175812918</v>
      </c>
      <c r="AC48" s="130">
        <v>19.469047154943901</v>
      </c>
      <c r="AD48" s="130">
        <v>19.608719248539199</v>
      </c>
      <c r="AE48" s="130">
        <v>13.2628459359634</v>
      </c>
      <c r="AF48" s="130">
        <v>12.5273719137156</v>
      </c>
      <c r="AG48" s="130">
        <v>16.963861127433301</v>
      </c>
      <c r="AH48" s="130">
        <v>9.9725024516991496</v>
      </c>
      <c r="AI48" s="130">
        <v>10.5858563968341</v>
      </c>
      <c r="AJ48" s="130">
        <v>8.1385872513955793</v>
      </c>
      <c r="AK48" s="131">
        <v>7.03443960841647</v>
      </c>
      <c r="AL48" s="132">
        <v>-0.13802978190561799</v>
      </c>
      <c r="AM48" s="132">
        <v>-7.7203662643565693E-2</v>
      </c>
      <c r="AN48" s="132">
        <v>9.2799144437674102E-3</v>
      </c>
    </row>
    <row r="49" spans="1:41">
      <c r="A49" s="136" t="s">
        <v>348</v>
      </c>
      <c r="B49" s="130">
        <v>5.2403037760000002</v>
      </c>
      <c r="C49" s="130">
        <v>7.4875935599999996</v>
      </c>
      <c r="D49" s="130">
        <v>6.2679895910000001</v>
      </c>
      <c r="E49" s="130">
        <v>15.660161649999999</v>
      </c>
      <c r="F49" s="130">
        <v>22.088900460000001</v>
      </c>
      <c r="G49" s="130">
        <v>22.202295072999998</v>
      </c>
      <c r="H49" s="130">
        <v>25.307491675000001</v>
      </c>
      <c r="I49" s="130">
        <v>21.750784459999998</v>
      </c>
      <c r="J49" s="130">
        <v>25.484871887000001</v>
      </c>
      <c r="K49" s="130">
        <v>25.98023427</v>
      </c>
      <c r="L49" s="130">
        <v>31.131641465000001</v>
      </c>
      <c r="M49" s="130">
        <v>27.063852743999998</v>
      </c>
      <c r="N49" s="130">
        <v>28.823202601999999</v>
      </c>
      <c r="O49" s="130">
        <v>30.089332935000002</v>
      </c>
      <c r="P49" s="130">
        <v>31.378665981000001</v>
      </c>
      <c r="Q49" s="130">
        <v>30.699726242000001</v>
      </c>
      <c r="R49" s="130">
        <v>25.708948796000001</v>
      </c>
      <c r="S49" s="130">
        <v>20.738958801999999</v>
      </c>
      <c r="T49" s="130">
        <v>19.430214586000002</v>
      </c>
      <c r="U49" s="130">
        <v>17.500533892</v>
      </c>
      <c r="V49" s="130">
        <v>17.231925651000001</v>
      </c>
      <c r="W49" s="130">
        <v>19.877640457999998</v>
      </c>
      <c r="X49" s="130">
        <v>16.844452516</v>
      </c>
      <c r="Y49" s="130">
        <v>15.045635425</v>
      </c>
      <c r="Z49" s="130">
        <v>9.3701998080000006</v>
      </c>
      <c r="AA49" s="130">
        <v>11.140861320999999</v>
      </c>
      <c r="AB49" s="130">
        <v>9.4990166630000008</v>
      </c>
      <c r="AC49" s="130">
        <v>7.6116805400000001</v>
      </c>
      <c r="AD49" s="130">
        <v>6.7636177709999998</v>
      </c>
      <c r="AE49" s="130">
        <v>8.0346609890000007</v>
      </c>
      <c r="AF49" s="130">
        <v>12.009157907400001</v>
      </c>
      <c r="AG49" s="130">
        <v>11.860498739800001</v>
      </c>
      <c r="AH49" s="130">
        <v>12.689214896999999</v>
      </c>
      <c r="AI49" s="130">
        <v>8.1426578979999995</v>
      </c>
      <c r="AJ49" s="130">
        <v>5.6920209599999998</v>
      </c>
      <c r="AK49" s="131">
        <v>4.2424043620000003</v>
      </c>
      <c r="AL49" s="132">
        <v>-0.25671161034316298</v>
      </c>
      <c r="AM49" s="132">
        <v>-4.8624936611915498E-2</v>
      </c>
      <c r="AN49" s="132">
        <v>5.5966291142967297E-3</v>
      </c>
    </row>
    <row r="50" spans="1:41">
      <c r="A50" s="136" t="s">
        <v>349</v>
      </c>
      <c r="B50" s="130">
        <v>3.3519122000000001</v>
      </c>
      <c r="C50" s="130">
        <v>3.3451200000000001</v>
      </c>
      <c r="D50" s="130">
        <v>2.1907899999999998</v>
      </c>
      <c r="E50" s="130">
        <v>3.1455000000000002</v>
      </c>
      <c r="F50" s="130">
        <v>4.75528</v>
      </c>
      <c r="G50" s="130">
        <v>10.369479999999999</v>
      </c>
      <c r="H50" s="130">
        <v>12.748964000000001</v>
      </c>
      <c r="I50" s="130">
        <v>15.090260000000001</v>
      </c>
      <c r="J50" s="130">
        <v>18.238485000000001</v>
      </c>
      <c r="K50" s="130">
        <v>21.032357000000001</v>
      </c>
      <c r="L50" s="130">
        <v>23.97307</v>
      </c>
      <c r="M50" s="130">
        <v>25.556094000000002</v>
      </c>
      <c r="N50" s="130">
        <v>21.706792</v>
      </c>
      <c r="O50" s="130">
        <v>18.523073</v>
      </c>
      <c r="P50" s="130">
        <v>15.886583</v>
      </c>
      <c r="Q50" s="130">
        <v>9.7193660000000008</v>
      </c>
      <c r="R50" s="130">
        <v>2.668024</v>
      </c>
      <c r="S50" s="130">
        <v>2.120368</v>
      </c>
      <c r="T50" s="130">
        <v>2.5095749999999999</v>
      </c>
      <c r="U50" s="130">
        <v>5.7006209999999999</v>
      </c>
      <c r="V50" s="130">
        <v>7.8168499999999996</v>
      </c>
      <c r="W50" s="130">
        <v>7.8853619999999998</v>
      </c>
      <c r="X50" s="130">
        <v>2.9948090000000001</v>
      </c>
      <c r="Y50" s="130">
        <v>1.0133650000000001</v>
      </c>
      <c r="Z50" s="130">
        <v>0.49330200000000002</v>
      </c>
      <c r="AA50" s="130">
        <v>0.59989499999999996</v>
      </c>
      <c r="AB50" s="130">
        <v>1.33087</v>
      </c>
      <c r="AC50" s="130">
        <v>1.3627180000000001</v>
      </c>
      <c r="AD50" s="130">
        <v>1.417583</v>
      </c>
      <c r="AE50" s="130">
        <v>1.6690254360000001</v>
      </c>
      <c r="AF50" s="130">
        <v>0.92261403450000001</v>
      </c>
      <c r="AG50" s="130">
        <v>0.49149704900000002</v>
      </c>
      <c r="AH50" s="130">
        <v>0.33029946599999999</v>
      </c>
      <c r="AI50" s="130">
        <v>0.177198575</v>
      </c>
      <c r="AJ50" s="130">
        <v>1.12480183</v>
      </c>
      <c r="AK50" s="131">
        <v>0.72156100000000001</v>
      </c>
      <c r="AL50" s="132">
        <v>-0.36025217716980101</v>
      </c>
      <c r="AM50" s="132">
        <v>8.5916204251286404E-2</v>
      </c>
      <c r="AN50" s="132">
        <v>9.5189165288272505E-4</v>
      </c>
    </row>
    <row r="51" spans="1:41">
      <c r="A51" s="136" t="s">
        <v>350</v>
      </c>
      <c r="B51" s="130">
        <v>1.216</v>
      </c>
      <c r="C51" s="130">
        <v>1.397</v>
      </c>
      <c r="D51" s="130">
        <v>1.536</v>
      </c>
      <c r="E51" s="130">
        <v>1.49</v>
      </c>
      <c r="F51" s="130">
        <v>1.1819999999999999</v>
      </c>
      <c r="G51" s="130">
        <v>1.3049999999999999</v>
      </c>
      <c r="H51" s="130">
        <v>1.492</v>
      </c>
      <c r="I51" s="130">
        <v>1.62</v>
      </c>
      <c r="J51" s="130">
        <v>2.0459999999999998</v>
      </c>
      <c r="K51" s="130">
        <v>1.97</v>
      </c>
      <c r="L51" s="130">
        <v>1.2949999999999999</v>
      </c>
      <c r="M51" s="130">
        <v>1.4630000000000001</v>
      </c>
      <c r="N51" s="130">
        <v>2.177</v>
      </c>
      <c r="O51" s="130">
        <v>3.6760000000000002</v>
      </c>
      <c r="P51" s="130">
        <v>3.274</v>
      </c>
      <c r="Q51" s="130">
        <v>4.5190000000000001</v>
      </c>
      <c r="R51" s="130">
        <v>4.7569999999999997</v>
      </c>
      <c r="S51" s="130">
        <v>4.3860000000000001</v>
      </c>
      <c r="T51" s="130">
        <v>2.6579999999999999</v>
      </c>
      <c r="U51" s="130">
        <v>1.6850000000000001</v>
      </c>
      <c r="V51" s="130">
        <v>2.1669999999999998</v>
      </c>
      <c r="W51" s="130">
        <v>1.4039999999999999</v>
      </c>
      <c r="X51" s="130">
        <v>2.6560000000000001</v>
      </c>
      <c r="Y51" s="130">
        <v>1.569</v>
      </c>
      <c r="Z51" s="130">
        <v>1.7849999999999999</v>
      </c>
      <c r="AA51" s="130">
        <v>2.532</v>
      </c>
      <c r="AB51" s="130">
        <v>0.72886297376093301</v>
      </c>
      <c r="AC51" s="130">
        <v>0.105</v>
      </c>
      <c r="AD51" s="130">
        <v>0.72886297376093301</v>
      </c>
      <c r="AE51" s="130">
        <v>0.69970845481049604</v>
      </c>
      <c r="AF51" s="130">
        <v>0.69970845481049604</v>
      </c>
      <c r="AG51" s="130">
        <v>0.69970845481049604</v>
      </c>
      <c r="AH51" s="130">
        <v>0.45600422740524799</v>
      </c>
      <c r="AI51" s="130">
        <v>0.21229999999999999</v>
      </c>
      <c r="AJ51" s="130">
        <v>1.39445553818426</v>
      </c>
      <c r="AK51" s="131">
        <v>1.24015076483177</v>
      </c>
      <c r="AL51" s="132">
        <v>-0.113085831066129</v>
      </c>
      <c r="AM51" s="132">
        <v>-2.4389097116201498E-2</v>
      </c>
      <c r="AN51" s="132">
        <v>1.63602129460918E-3</v>
      </c>
    </row>
    <row r="52" spans="1:41">
      <c r="A52" s="136" t="s">
        <v>351</v>
      </c>
      <c r="B52" s="130">
        <v>32.328442701525503</v>
      </c>
      <c r="C52" s="130">
        <v>32.885438165865899</v>
      </c>
      <c r="D52" s="130">
        <v>36.2798177291454</v>
      </c>
      <c r="E52" s="130">
        <v>38.081618119513401</v>
      </c>
      <c r="F52" s="130">
        <v>40.4624996806415</v>
      </c>
      <c r="G52" s="130">
        <v>45.608224061234999</v>
      </c>
      <c r="H52" s="130">
        <v>49.048485155696802</v>
      </c>
      <c r="I52" s="130">
        <v>53.032217819492999</v>
      </c>
      <c r="J52" s="130">
        <v>52.490999790743203</v>
      </c>
      <c r="K52" s="130">
        <v>57.059529014426701</v>
      </c>
      <c r="L52" s="130">
        <v>63.792932888195203</v>
      </c>
      <c r="M52" s="130">
        <v>68.953627862186707</v>
      </c>
      <c r="N52" s="130">
        <v>75.366680534677201</v>
      </c>
      <c r="O52" s="130">
        <v>72.692363003430103</v>
      </c>
      <c r="P52" s="130">
        <v>71.101456532594099</v>
      </c>
      <c r="Q52" s="130">
        <v>71.327975210028796</v>
      </c>
      <c r="R52" s="130">
        <v>71.083219093499196</v>
      </c>
      <c r="S52" s="130">
        <v>63.233042679363002</v>
      </c>
      <c r="T52" s="130">
        <v>48.5569437346482</v>
      </c>
      <c r="U52" s="130">
        <v>49.468352118577002</v>
      </c>
      <c r="V52" s="130">
        <v>50.759452463653503</v>
      </c>
      <c r="W52" s="130">
        <v>57.974541885435698</v>
      </c>
      <c r="X52" s="130">
        <v>63.085633806174002</v>
      </c>
      <c r="Y52" s="130">
        <v>63.633256199740998</v>
      </c>
      <c r="Z52" s="130">
        <v>68.557831587030407</v>
      </c>
      <c r="AA52" s="130">
        <v>69.645576517312094</v>
      </c>
      <c r="AB52" s="130">
        <v>68.027729795613098</v>
      </c>
      <c r="AC52" s="130">
        <v>81.592107628354697</v>
      </c>
      <c r="AD52" s="130">
        <v>62.901706833667603</v>
      </c>
      <c r="AE52" s="130">
        <v>67.085409211553298</v>
      </c>
      <c r="AF52" s="130">
        <v>64.233699565668701</v>
      </c>
      <c r="AG52" s="130">
        <v>72.1984227769413</v>
      </c>
      <c r="AH52" s="130">
        <v>72.820573727003094</v>
      </c>
      <c r="AI52" s="130">
        <v>52.830862866076899</v>
      </c>
      <c r="AJ52" s="130">
        <v>43.077942036319101</v>
      </c>
      <c r="AK52" s="131">
        <v>40.499964987367797</v>
      </c>
      <c r="AL52" s="132">
        <v>-6.2413211121519097E-2</v>
      </c>
      <c r="AM52" s="132">
        <v>-4.5403610416668599E-2</v>
      </c>
      <c r="AN52" s="132">
        <v>5.3428024260621002E-2</v>
      </c>
    </row>
    <row r="53" spans="1:41" s="125" customFormat="1">
      <c r="A53" s="133" t="s">
        <v>352</v>
      </c>
      <c r="B53" s="134">
        <v>332.25416539937999</v>
      </c>
      <c r="C53" s="134">
        <v>323.14895298106001</v>
      </c>
      <c r="D53" s="134">
        <v>327.24123228079202</v>
      </c>
      <c r="E53" s="134">
        <v>374.30563887400899</v>
      </c>
      <c r="F53" s="134">
        <v>405.66475247820199</v>
      </c>
      <c r="G53" s="134">
        <v>470.36096808831701</v>
      </c>
      <c r="H53" s="134">
        <v>477.69118826324501</v>
      </c>
      <c r="I53" s="134">
        <v>492.71930782975397</v>
      </c>
      <c r="J53" s="134">
        <v>469.82572651572002</v>
      </c>
      <c r="K53" s="134">
        <v>512.17924117317602</v>
      </c>
      <c r="L53" s="134">
        <v>492.63803678878497</v>
      </c>
      <c r="M53" s="134">
        <v>483.08862666719699</v>
      </c>
      <c r="N53" s="134">
        <v>458.87691494711601</v>
      </c>
      <c r="O53" s="134">
        <v>424.94844825648801</v>
      </c>
      <c r="P53" s="134">
        <v>418.38645906682098</v>
      </c>
      <c r="Q53" s="134">
        <v>419.82496410505502</v>
      </c>
      <c r="R53" s="134">
        <v>381.517694475822</v>
      </c>
      <c r="S53" s="134">
        <v>390.00736947814897</v>
      </c>
      <c r="T53" s="134">
        <v>390.27870528121701</v>
      </c>
      <c r="U53" s="134">
        <v>384.50968752645599</v>
      </c>
      <c r="V53" s="134">
        <v>382.89437178967199</v>
      </c>
      <c r="W53" s="134">
        <v>340.61954115766002</v>
      </c>
      <c r="X53" s="134">
        <v>356.40703054817101</v>
      </c>
      <c r="Y53" s="134">
        <v>326.13242593291301</v>
      </c>
      <c r="Z53" s="134">
        <v>253.81936407888901</v>
      </c>
      <c r="AA53" s="134">
        <v>252.253192688773</v>
      </c>
      <c r="AB53" s="134">
        <v>312.23596889779202</v>
      </c>
      <c r="AC53" s="134">
        <v>368.53267820164001</v>
      </c>
      <c r="AD53" s="134">
        <v>305.17521405708402</v>
      </c>
      <c r="AE53" s="134">
        <v>265.54233759370999</v>
      </c>
      <c r="AF53" s="134">
        <v>251.56508692514399</v>
      </c>
      <c r="AG53" s="134">
        <v>241.772960425295</v>
      </c>
      <c r="AH53" s="134">
        <v>210.082531718501</v>
      </c>
      <c r="AI53" s="134">
        <v>178.28673943929101</v>
      </c>
      <c r="AJ53" s="134">
        <v>145.07625048146099</v>
      </c>
      <c r="AK53" s="134">
        <v>123.80457556099</v>
      </c>
      <c r="AL53" s="135">
        <v>-0.14895572994482401</v>
      </c>
      <c r="AM53" s="135">
        <v>-5.4400667222947702E-2</v>
      </c>
      <c r="AN53" s="135">
        <v>0.163324434199181</v>
      </c>
    </row>
    <row r="54" spans="1:41">
      <c r="A54" s="136"/>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1"/>
      <c r="AL54" s="132"/>
      <c r="AM54" s="132"/>
      <c r="AN54" s="132"/>
    </row>
    <row r="55" spans="1:41">
      <c r="A55" s="137" t="s">
        <v>353</v>
      </c>
      <c r="B55" s="138">
        <v>1108.7611710600299</v>
      </c>
      <c r="C55" s="138">
        <v>1166.24905221567</v>
      </c>
      <c r="D55" s="138">
        <v>1181.02238546234</v>
      </c>
      <c r="E55" s="138">
        <v>1254.2881644869001</v>
      </c>
      <c r="F55" s="138">
        <v>1346.7215798228799</v>
      </c>
      <c r="G55" s="138">
        <v>1364.4589375165799</v>
      </c>
      <c r="H55" s="138">
        <v>1349.66936656646</v>
      </c>
      <c r="I55" s="138">
        <v>1327.5601540786899</v>
      </c>
      <c r="J55" s="138">
        <v>1265.73254416026</v>
      </c>
      <c r="K55" s="138">
        <v>1301.28016261178</v>
      </c>
      <c r="L55" s="138">
        <v>1258.87952919075</v>
      </c>
      <c r="M55" s="138">
        <v>1244.728669004</v>
      </c>
      <c r="N55" s="138">
        <v>1244.36628972024</v>
      </c>
      <c r="O55" s="138">
        <v>1295.10041188747</v>
      </c>
      <c r="P55" s="138">
        <v>1267.15680823259</v>
      </c>
      <c r="Q55" s="138">
        <v>1242.3532706022199</v>
      </c>
      <c r="R55" s="138">
        <v>1207.57248498542</v>
      </c>
      <c r="S55" s="138">
        <v>1188.18414585592</v>
      </c>
      <c r="T55" s="138">
        <v>1193.78074496299</v>
      </c>
      <c r="U55" s="138">
        <v>1169.26155740883</v>
      </c>
      <c r="V55" s="138">
        <v>1173.4329776832899</v>
      </c>
      <c r="W55" s="138">
        <v>1067.79005607762</v>
      </c>
      <c r="X55" s="138">
        <v>1087.1125386503099</v>
      </c>
      <c r="Y55" s="138">
        <v>1062.87317596668</v>
      </c>
      <c r="Z55" s="138">
        <v>994.45446358303195</v>
      </c>
      <c r="AA55" s="138">
        <v>951.19880652796996</v>
      </c>
      <c r="AB55" s="138">
        <v>1041.63965016883</v>
      </c>
      <c r="AC55" s="138">
        <v>1139.21940717134</v>
      </c>
      <c r="AD55" s="138">
        <v>1078.3278321688899</v>
      </c>
      <c r="AE55" s="138">
        <v>1021.19400576993</v>
      </c>
      <c r="AF55" s="138">
        <v>1018.24742736728</v>
      </c>
      <c r="AG55" s="138">
        <v>953.51541647305396</v>
      </c>
      <c r="AH55" s="138">
        <v>862.28899646015202</v>
      </c>
      <c r="AI55" s="138">
        <v>856.14861773061705</v>
      </c>
      <c r="AJ55" s="138">
        <v>820.50023230547504</v>
      </c>
      <c r="AK55" s="138">
        <v>758.02849811195699</v>
      </c>
      <c r="AL55" s="139">
        <v>-7.8662805648723896E-2</v>
      </c>
      <c r="AM55" s="139">
        <v>-1.9044332464911801E-2</v>
      </c>
      <c r="AN55" s="139">
        <v>1</v>
      </c>
      <c r="AO55" s="915"/>
    </row>
    <row r="56" spans="1:41">
      <c r="A56" s="136" t="s">
        <v>354</v>
      </c>
      <c r="B56" s="130">
        <v>582.99578712234302</v>
      </c>
      <c r="C56" s="130">
        <v>606.50762599488496</v>
      </c>
      <c r="D56" s="130">
        <v>599.41268103977598</v>
      </c>
      <c r="E56" s="130">
        <v>659.14237624192594</v>
      </c>
      <c r="F56" s="130">
        <v>734.05138295488598</v>
      </c>
      <c r="G56" s="130">
        <v>742.48563938023904</v>
      </c>
      <c r="H56" s="130">
        <v>743.61588258576899</v>
      </c>
      <c r="I56" s="130">
        <v>745.93540329687301</v>
      </c>
      <c r="J56" s="130">
        <v>687.96894294787296</v>
      </c>
      <c r="K56" s="130">
        <v>747.43193682175604</v>
      </c>
      <c r="L56" s="130">
        <v>673.17772082506701</v>
      </c>
      <c r="M56" s="130">
        <v>668.24010692211505</v>
      </c>
      <c r="N56" s="130">
        <v>653.65108366141999</v>
      </c>
      <c r="O56" s="130">
        <v>681.11682166379796</v>
      </c>
      <c r="P56" s="130">
        <v>653.69670701501605</v>
      </c>
      <c r="Q56" s="130">
        <v>635.766963101908</v>
      </c>
      <c r="R56" s="130">
        <v>613.66064470738195</v>
      </c>
      <c r="S56" s="130">
        <v>596.46931714647997</v>
      </c>
      <c r="T56" s="130">
        <v>608.77284974807299</v>
      </c>
      <c r="U56" s="130">
        <v>575.20289338497798</v>
      </c>
      <c r="V56" s="130">
        <v>581.45293133422797</v>
      </c>
      <c r="W56" s="130">
        <v>448.04021745201601</v>
      </c>
      <c r="X56" s="130">
        <v>473.58215695462297</v>
      </c>
      <c r="Y56" s="130">
        <v>425.811010554154</v>
      </c>
      <c r="Z56" s="130">
        <v>334.09686546377498</v>
      </c>
      <c r="AA56" s="130">
        <v>302.58693933080502</v>
      </c>
      <c r="AB56" s="130">
        <v>342.53826957502702</v>
      </c>
      <c r="AC56" s="130">
        <v>402.57521735230802</v>
      </c>
      <c r="AD56" s="130">
        <v>337.18063723627802</v>
      </c>
      <c r="AE56" s="130">
        <v>272.42582037268198</v>
      </c>
      <c r="AF56" s="130">
        <v>252.99904099764501</v>
      </c>
      <c r="AG56" s="130">
        <v>240.03591416046601</v>
      </c>
      <c r="AH56" s="130">
        <v>205.21997242583799</v>
      </c>
      <c r="AI56" s="130">
        <v>197.629729227182</v>
      </c>
      <c r="AJ56" s="130">
        <v>172.310132786552</v>
      </c>
      <c r="AK56" s="131">
        <v>150.42024478653599</v>
      </c>
      <c r="AL56" s="132">
        <v>-0.12942287208967801</v>
      </c>
      <c r="AM56" s="132">
        <v>-6.4068979858990904E-2</v>
      </c>
      <c r="AN56" s="132">
        <v>0.198436134210247</v>
      </c>
    </row>
    <row r="57" spans="1:41">
      <c r="A57" s="136" t="s">
        <v>355</v>
      </c>
      <c r="B57" s="130">
        <v>525.76538393768703</v>
      </c>
      <c r="C57" s="130">
        <v>559.741426220785</v>
      </c>
      <c r="D57" s="130">
        <v>581.60970442256303</v>
      </c>
      <c r="E57" s="130">
        <v>595.14578824497096</v>
      </c>
      <c r="F57" s="130">
        <v>612.67019686799802</v>
      </c>
      <c r="G57" s="130">
        <v>621.97329813634201</v>
      </c>
      <c r="H57" s="130">
        <v>606.05348398069202</v>
      </c>
      <c r="I57" s="130">
        <v>581.62475078181501</v>
      </c>
      <c r="J57" s="130">
        <v>577.76360121238395</v>
      </c>
      <c r="K57" s="130">
        <v>553.848225790019</v>
      </c>
      <c r="L57" s="130">
        <v>585.70180836568602</v>
      </c>
      <c r="M57" s="130">
        <v>576.48856208188397</v>
      </c>
      <c r="N57" s="130">
        <v>590.71520605882301</v>
      </c>
      <c r="O57" s="130">
        <v>613.98359022366799</v>
      </c>
      <c r="P57" s="130">
        <v>613.46010121757899</v>
      </c>
      <c r="Q57" s="130">
        <v>606.586307500315</v>
      </c>
      <c r="R57" s="130">
        <v>593.91184027803899</v>
      </c>
      <c r="S57" s="130">
        <v>591.71482870944305</v>
      </c>
      <c r="T57" s="130">
        <v>585.00789521491595</v>
      </c>
      <c r="U57" s="130">
        <v>594.05866402385197</v>
      </c>
      <c r="V57" s="130">
        <v>591.98004634906101</v>
      </c>
      <c r="W57" s="130">
        <v>619.749838625601</v>
      </c>
      <c r="X57" s="130">
        <v>613.53038169568799</v>
      </c>
      <c r="Y57" s="130">
        <v>637.06216541252695</v>
      </c>
      <c r="Z57" s="130">
        <v>660.35759811925698</v>
      </c>
      <c r="AA57" s="130">
        <v>648.611867197165</v>
      </c>
      <c r="AB57" s="130">
        <v>699.10138059379904</v>
      </c>
      <c r="AC57" s="130">
        <v>736.64418981903896</v>
      </c>
      <c r="AD57" s="130">
        <v>741.14719493260895</v>
      </c>
      <c r="AE57" s="130">
        <v>748.76818539724502</v>
      </c>
      <c r="AF57" s="130">
        <v>765.24838636963898</v>
      </c>
      <c r="AG57" s="130">
        <v>713.47950231258699</v>
      </c>
      <c r="AH57" s="130">
        <v>657.069024034314</v>
      </c>
      <c r="AI57" s="130">
        <v>658.51888850343596</v>
      </c>
      <c r="AJ57" s="130">
        <v>648.19009951892303</v>
      </c>
      <c r="AK57" s="131">
        <v>607.60825332542095</v>
      </c>
      <c r="AL57" s="132">
        <v>-6.5169119467483203E-2</v>
      </c>
      <c r="AM57" s="132">
        <v>-1.8580204228586499E-3</v>
      </c>
      <c r="AN57" s="132">
        <v>0.80156386578975403</v>
      </c>
    </row>
    <row r="58" spans="1:41">
      <c r="A58" s="742" t="s">
        <v>356</v>
      </c>
      <c r="B58" s="142">
        <v>159.67623210442099</v>
      </c>
      <c r="C58" s="142">
        <v>168.185202035374</v>
      </c>
      <c r="D58" s="142">
        <v>174.48861570006301</v>
      </c>
      <c r="E58" s="142">
        <v>159.88116538922301</v>
      </c>
      <c r="F58" s="142">
        <v>186.94699148407199</v>
      </c>
      <c r="G58" s="142">
        <v>187.25153704301101</v>
      </c>
      <c r="H58" s="142">
        <v>201.44451669892501</v>
      </c>
      <c r="I58" s="142">
        <v>209.964043150538</v>
      </c>
      <c r="J58" s="142">
        <v>195.30229883870999</v>
      </c>
      <c r="K58" s="142">
        <v>199.60051344086</v>
      </c>
      <c r="L58" s="142">
        <v>211.51293366308201</v>
      </c>
      <c r="M58" s="142">
        <v>208.23773497132601</v>
      </c>
      <c r="N58" s="142">
        <v>204.041737863799</v>
      </c>
      <c r="O58" s="142">
        <v>211.18874139784899</v>
      </c>
      <c r="P58" s="142">
        <v>197.28458506885701</v>
      </c>
      <c r="Q58" s="142">
        <v>173.82009571326199</v>
      </c>
      <c r="R58" s="142">
        <v>169.929999845878</v>
      </c>
      <c r="S58" s="142">
        <v>185.642186630824</v>
      </c>
      <c r="T58" s="142">
        <v>166.225357827957</v>
      </c>
      <c r="U58" s="142">
        <v>147.42767691039401</v>
      </c>
      <c r="V58" s="142">
        <v>141.96319834063601</v>
      </c>
      <c r="W58" s="142">
        <v>130.020788250881</v>
      </c>
      <c r="X58" s="142">
        <v>109.296476300644</v>
      </c>
      <c r="Y58" s="142">
        <v>101.73919636340401</v>
      </c>
      <c r="Z58" s="142">
        <v>93.738901233117105</v>
      </c>
      <c r="AA58" s="142">
        <v>82.614479027442101</v>
      </c>
      <c r="AB58" s="142">
        <v>70.694529637114996</v>
      </c>
      <c r="AC58" s="142">
        <v>72.179903416963796</v>
      </c>
      <c r="AD58" s="142">
        <v>60.796473013684597</v>
      </c>
      <c r="AE58" s="142">
        <v>57.6122182842021</v>
      </c>
      <c r="AF58" s="142">
        <v>60.477696514595301</v>
      </c>
      <c r="AG58" s="142">
        <v>57.556587741108899</v>
      </c>
      <c r="AH58" s="142">
        <v>54.622286008397197</v>
      </c>
      <c r="AI58" s="142">
        <v>51.237742469877603</v>
      </c>
      <c r="AJ58" s="142">
        <v>49.166033668137302</v>
      </c>
      <c r="AK58" s="134">
        <v>42.659645029426699</v>
      </c>
      <c r="AL58" s="143">
        <v>-0.134705701309946</v>
      </c>
      <c r="AM58" s="143">
        <v>-6.2492973142783501E-2</v>
      </c>
      <c r="AN58" s="143">
        <v>5.6277099259038801E-2</v>
      </c>
    </row>
    <row r="60" spans="1:41">
      <c r="A60" s="136" t="s">
        <v>357</v>
      </c>
    </row>
    <row r="61" spans="1:41">
      <c r="A61" s="136" t="s">
        <v>368</v>
      </c>
    </row>
    <row r="62" spans="1:41">
      <c r="A62" s="136" t="s">
        <v>395</v>
      </c>
    </row>
    <row r="63" spans="1:41">
      <c r="A63" s="136" t="s">
        <v>369</v>
      </c>
    </row>
    <row r="64" spans="1:41">
      <c r="A64" s="124" t="s">
        <v>949</v>
      </c>
    </row>
    <row r="65" spans="1:1">
      <c r="A65" s="140" t="s">
        <v>371</v>
      </c>
    </row>
    <row r="66" spans="1:1">
      <c r="A66" s="140" t="s">
        <v>372</v>
      </c>
    </row>
  </sheetData>
  <mergeCells count="1">
    <mergeCell ref="AL2:AM2"/>
  </mergeCells>
  <conditionalFormatting sqref="AL47:AN47 AL49:AN55 AL4:AN40">
    <cfRule type="cellIs" dxfId="93" priority="2" operator="lessThanOrEqual">
      <formula>0</formula>
    </cfRule>
    <cfRule type="cellIs" dxfId="92" priority="3" operator="greaterThan">
      <formula>0</formula>
    </cfRule>
  </conditionalFormatting>
  <conditionalFormatting sqref="AL46:AN46">
    <cfRule type="cellIs" dxfId="91" priority="4" operator="lessThanOrEqual">
      <formula>0</formula>
    </cfRule>
    <cfRule type="cellIs" dxfId="90" priority="5" operator="greaterThan">
      <formula>0</formula>
    </cfRule>
  </conditionalFormatting>
  <conditionalFormatting sqref="AL41:AN45">
    <cfRule type="cellIs" dxfId="89" priority="6" operator="lessThanOrEqual">
      <formula>0</formula>
    </cfRule>
    <cfRule type="cellIs" dxfId="88" priority="7" operator="greaterThan">
      <formula>0</formula>
    </cfRule>
  </conditionalFormatting>
  <conditionalFormatting sqref="AL56:AN57">
    <cfRule type="cellIs" dxfId="87" priority="8" operator="lessThanOrEqual">
      <formula>0</formula>
    </cfRule>
    <cfRule type="cellIs" dxfId="86" priority="9" operator="greaterThan">
      <formula>0</formula>
    </cfRule>
  </conditionalFormatting>
  <conditionalFormatting sqref="AL48:AN48">
    <cfRule type="cellIs" dxfId="85" priority="10" operator="lessThanOrEqual">
      <formula>0</formula>
    </cfRule>
    <cfRule type="cellIs" dxfId="84" priority="11" operator="greaterThan">
      <formula>0</formula>
    </cfRule>
  </conditionalFormatting>
  <conditionalFormatting sqref="AL58:AN58">
    <cfRule type="cellIs" dxfId="83" priority="12" operator="lessThanOrEqual">
      <formula>0</formula>
    </cfRule>
    <cfRule type="cellIs" dxfId="82" priority="13" operator="greaterThan">
      <formula>0</formula>
    </cfRule>
  </conditionalFormatting>
  <hyperlinks>
    <hyperlink ref="L1" location="Contents!A1" display="Contents" xr:uid="{00000000-0004-0000-4700-000000000000}"/>
    <hyperlink ref="AP1" location="Contents!A1" display="Contents" xr:uid="{00000000-0004-0000-4700-000001000000}"/>
  </hyperlinks>
  <pageMargins left="0.75" right="0.75" top="1" bottom="1" header="0.51180555555555496" footer="0.51180555555555496"/>
  <pageSetup paperSize="9" firstPageNumber="0"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MJ66"/>
  <sheetViews>
    <sheetView showGridLines="0" showRowColHeaders="0" zoomScaleNormal="100" workbookViewId="0">
      <pane xSplit="1" ySplit="3" topLeftCell="W52" activePane="bottomRight" state="frozen"/>
      <selection pane="topRight" activeCell="W1" sqref="W1"/>
      <selection pane="bottomLeft" activeCell="A52" sqref="A52"/>
      <selection pane="bottomRight" activeCell="AP1" sqref="AP1"/>
    </sheetView>
  </sheetViews>
  <sheetFormatPr defaultColWidth="9.33203125" defaultRowHeight="10.5"/>
  <cols>
    <col min="1" max="1" width="30.6640625" style="124" customWidth="1"/>
    <col min="2" max="35" width="8.44140625" style="124" customWidth="1"/>
    <col min="36" max="37" width="8.44140625" style="125" customWidth="1"/>
    <col min="38" max="38" width="9.21875" style="124" customWidth="1"/>
    <col min="39" max="39" width="10.33203125" style="124" customWidth="1"/>
    <col min="40" max="40" width="8.77734375" style="124" customWidth="1"/>
    <col min="41" max="1024" width="9.33203125" style="124"/>
  </cols>
  <sheetData>
    <row r="1" spans="1:42" ht="13">
      <c r="A1" s="126" t="s">
        <v>950</v>
      </c>
      <c r="L1" s="27" t="s">
        <v>88</v>
      </c>
      <c r="AN1" s="127"/>
      <c r="AP1" s="27" t="s">
        <v>88</v>
      </c>
    </row>
    <row r="2" spans="1:42">
      <c r="A2" s="136"/>
      <c r="AL2" s="11" t="s">
        <v>251</v>
      </c>
      <c r="AM2" s="11"/>
      <c r="AN2" s="127" t="s">
        <v>252</v>
      </c>
    </row>
    <row r="3" spans="1:42">
      <c r="A3" s="136" t="s">
        <v>367</v>
      </c>
      <c r="B3" s="124">
        <v>1985</v>
      </c>
      <c r="C3" s="124">
        <v>1986</v>
      </c>
      <c r="D3" s="124">
        <v>1987</v>
      </c>
      <c r="E3" s="124">
        <v>1988</v>
      </c>
      <c r="F3" s="124">
        <v>1989</v>
      </c>
      <c r="G3" s="124">
        <v>1990</v>
      </c>
      <c r="H3" s="124">
        <v>1991</v>
      </c>
      <c r="I3" s="124">
        <v>1992</v>
      </c>
      <c r="J3" s="124">
        <v>1993</v>
      </c>
      <c r="K3" s="124">
        <v>1994</v>
      </c>
      <c r="L3" s="124">
        <v>1995</v>
      </c>
      <c r="M3" s="124">
        <v>1996</v>
      </c>
      <c r="N3" s="124">
        <v>1997</v>
      </c>
      <c r="O3" s="124">
        <v>1998</v>
      </c>
      <c r="P3" s="124">
        <v>1999</v>
      </c>
      <c r="Q3" s="124">
        <v>2000</v>
      </c>
      <c r="R3" s="124">
        <v>2001</v>
      </c>
      <c r="S3" s="124">
        <v>2002</v>
      </c>
      <c r="T3" s="124">
        <v>2003</v>
      </c>
      <c r="U3" s="124">
        <v>2004</v>
      </c>
      <c r="V3" s="124">
        <v>2005</v>
      </c>
      <c r="W3" s="124">
        <v>2006</v>
      </c>
      <c r="X3" s="124">
        <v>2007</v>
      </c>
      <c r="Y3" s="124">
        <v>2008</v>
      </c>
      <c r="Z3" s="124">
        <v>2009</v>
      </c>
      <c r="AA3" s="124">
        <v>2010</v>
      </c>
      <c r="AB3" s="124">
        <v>2011</v>
      </c>
      <c r="AC3" s="124">
        <v>2012</v>
      </c>
      <c r="AD3" s="124">
        <v>2013</v>
      </c>
      <c r="AE3" s="124">
        <v>2014</v>
      </c>
      <c r="AF3" s="124">
        <v>2015</v>
      </c>
      <c r="AG3" s="124">
        <v>2016</v>
      </c>
      <c r="AH3" s="124">
        <v>2017</v>
      </c>
      <c r="AI3" s="124">
        <v>2018</v>
      </c>
      <c r="AJ3" s="124">
        <v>2019</v>
      </c>
      <c r="AK3" s="125">
        <v>2020</v>
      </c>
      <c r="AL3" s="127">
        <v>2020</v>
      </c>
      <c r="AM3" s="127" t="s">
        <v>254</v>
      </c>
      <c r="AN3" s="127">
        <v>2020</v>
      </c>
    </row>
    <row r="4" spans="1:42">
      <c r="A4" s="136"/>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9"/>
      <c r="AL4" s="128"/>
      <c r="AM4" s="128"/>
      <c r="AN4" s="128"/>
    </row>
    <row r="5" spans="1:42">
      <c r="A5" s="136" t="s">
        <v>255</v>
      </c>
      <c r="B5" s="130">
        <v>6.8079999999999998</v>
      </c>
      <c r="C5" s="130">
        <v>6.8860000000000001</v>
      </c>
      <c r="D5" s="130">
        <v>6.1589999999999998</v>
      </c>
      <c r="E5" s="130">
        <v>9.4320000000000004</v>
      </c>
      <c r="F5" s="130">
        <v>14.835000000000001</v>
      </c>
      <c r="G5" s="130">
        <v>9.6539999999999999</v>
      </c>
      <c r="H5" s="130">
        <v>8.6219999999999999</v>
      </c>
      <c r="I5" s="130">
        <v>13.122</v>
      </c>
      <c r="J5" s="130">
        <v>15.298999999999999</v>
      </c>
      <c r="K5" s="130">
        <v>15.436999999999999</v>
      </c>
      <c r="L5" s="130">
        <v>19.9754838709677</v>
      </c>
      <c r="M5" s="130">
        <v>18.6215053763441</v>
      </c>
      <c r="N5" s="130">
        <v>22.8263440860215</v>
      </c>
      <c r="O5" s="130">
        <v>26.423763440860199</v>
      </c>
      <c r="P5" s="130">
        <v>27.874623655914</v>
      </c>
      <c r="Q5" s="130">
        <v>35.425161290322599</v>
      </c>
      <c r="R5" s="130">
        <v>41.827096774193599</v>
      </c>
      <c r="S5" s="130">
        <v>38.374516129032301</v>
      </c>
      <c r="T5" s="130">
        <v>38.323978494623702</v>
      </c>
      <c r="U5" s="130">
        <v>39.950537634408597</v>
      </c>
      <c r="V5" s="130">
        <v>40.133978494623697</v>
      </c>
      <c r="W5" s="130">
        <v>43.301935483870999</v>
      </c>
      <c r="X5" s="130">
        <v>45.045053763440897</v>
      </c>
      <c r="Y5" s="130">
        <v>38.633333333333297</v>
      </c>
      <c r="Z5" s="130">
        <v>44.054838709677398</v>
      </c>
      <c r="AA5" s="130">
        <v>51.302150537634397</v>
      </c>
      <c r="AB5" s="130">
        <v>60.749462365591398</v>
      </c>
      <c r="AC5" s="130">
        <v>61.549462365591403</v>
      </c>
      <c r="AD5" s="130">
        <v>58.630107526881702</v>
      </c>
      <c r="AE5" s="130">
        <v>62.506451612903199</v>
      </c>
      <c r="AF5" s="130">
        <v>68.584946236559105</v>
      </c>
      <c r="AG5" s="130">
        <v>63.652688172043</v>
      </c>
      <c r="AH5" s="130">
        <v>58.834408602150503</v>
      </c>
      <c r="AI5" s="130">
        <v>67.265591397849505</v>
      </c>
      <c r="AJ5" s="130">
        <v>69.505376344086002</v>
      </c>
      <c r="AK5" s="131">
        <v>70.857722554056593</v>
      </c>
      <c r="AL5" s="132">
        <v>1.6671312869195098E-2</v>
      </c>
      <c r="AM5" s="132">
        <v>4.6652411407399202E-2</v>
      </c>
      <c r="AN5" s="132">
        <v>1.13045381939959E-2</v>
      </c>
    </row>
    <row r="6" spans="1:42">
      <c r="A6" s="136" t="s">
        <v>256</v>
      </c>
      <c r="B6" s="130">
        <v>7.2125925389035803</v>
      </c>
      <c r="C6" s="130">
        <v>7.6519614612962599</v>
      </c>
      <c r="D6" s="130">
        <v>8.9591068416370607</v>
      </c>
      <c r="E6" s="130">
        <v>8.3032505292088992</v>
      </c>
      <c r="F6" s="130">
        <v>9.7592880807555407</v>
      </c>
      <c r="G6" s="130">
        <v>13.2084711388736</v>
      </c>
      <c r="H6" s="130">
        <v>18.932141965718799</v>
      </c>
      <c r="I6" s="130">
        <v>18.7759422032881</v>
      </c>
      <c r="J6" s="130">
        <v>19.067332403378099</v>
      </c>
      <c r="K6" s="130">
        <v>21.380185026035601</v>
      </c>
      <c r="L6" s="130">
        <v>22.397767104092701</v>
      </c>
      <c r="M6" s="130">
        <v>21.168264880515601</v>
      </c>
      <c r="N6" s="130">
        <v>23.121218635350498</v>
      </c>
      <c r="O6" s="130">
        <v>30.022325098295799</v>
      </c>
      <c r="P6" s="130">
        <v>32.905169836489797</v>
      </c>
      <c r="Q6" s="130">
        <v>40.309586645045101</v>
      </c>
      <c r="R6" s="130">
        <v>50.860834924791199</v>
      </c>
      <c r="S6" s="130">
        <v>69.600670296963898</v>
      </c>
      <c r="T6" s="130">
        <v>80.583211938992406</v>
      </c>
      <c r="U6" s="130">
        <v>92.372835304493805</v>
      </c>
      <c r="V6" s="130">
        <v>86.480431650212793</v>
      </c>
      <c r="W6" s="130">
        <v>116.057476582173</v>
      </c>
      <c r="X6" s="130">
        <v>128.78554299754799</v>
      </c>
      <c r="Y6" s="130">
        <v>131.273</v>
      </c>
      <c r="Z6" s="130">
        <v>138.15600000000001</v>
      </c>
      <c r="AA6" s="130">
        <v>143.75078767241999</v>
      </c>
      <c r="AB6" s="130">
        <v>151.71118000000001</v>
      </c>
      <c r="AC6" s="130">
        <v>153.644759331687</v>
      </c>
      <c r="AD6" s="130">
        <v>165.49863004146701</v>
      </c>
      <c r="AE6" s="130">
        <v>174.039423833645</v>
      </c>
      <c r="AF6" s="130">
        <v>186.31221941432301</v>
      </c>
      <c r="AG6" s="130">
        <v>192.072990949066</v>
      </c>
      <c r="AH6" s="130">
        <v>192.73645921333099</v>
      </c>
      <c r="AI6" s="130">
        <v>202.268183566906</v>
      </c>
      <c r="AJ6" s="130">
        <v>187.74308586143201</v>
      </c>
      <c r="AK6" s="131">
        <v>183.124968696053</v>
      </c>
      <c r="AL6" s="132">
        <v>-2.72631004567691E-2</v>
      </c>
      <c r="AM6" s="132">
        <v>3.11442399609878E-2</v>
      </c>
      <c r="AN6" s="132">
        <v>2.9215491668103499E-2</v>
      </c>
    </row>
    <row r="7" spans="1:42">
      <c r="A7" s="136" t="s">
        <v>92</v>
      </c>
      <c r="B7" s="130">
        <v>313.920392473118</v>
      </c>
      <c r="C7" s="130">
        <v>267.21336881720401</v>
      </c>
      <c r="D7" s="130">
        <v>293.14064838709697</v>
      </c>
      <c r="E7" s="130">
        <v>271.82871397849499</v>
      </c>
      <c r="F7" s="130">
        <v>379.17082365591398</v>
      </c>
      <c r="G7" s="130">
        <v>400.822746236559</v>
      </c>
      <c r="H7" s="130">
        <v>410.27206129032299</v>
      </c>
      <c r="I7" s="130">
        <v>434.488572043011</v>
      </c>
      <c r="J7" s="130">
        <v>446.15784731182799</v>
      </c>
      <c r="K7" s="130">
        <v>494.85879784946201</v>
      </c>
      <c r="L7" s="130">
        <v>533.39563978494596</v>
      </c>
      <c r="M7" s="130">
        <v>489.30707096774199</v>
      </c>
      <c r="N7" s="130">
        <v>515.48244086021498</v>
      </c>
      <c r="O7" s="130">
        <v>571.24419784946201</v>
      </c>
      <c r="P7" s="130">
        <v>598.275405376344</v>
      </c>
      <c r="Q7" s="130">
        <v>646.27759032258098</v>
      </c>
      <c r="R7" s="130">
        <v>687.23561182795697</v>
      </c>
      <c r="S7" s="130">
        <v>743.01692903225796</v>
      </c>
      <c r="T7" s="130">
        <v>698.82531075268798</v>
      </c>
      <c r="U7" s="130">
        <v>763.54840537634402</v>
      </c>
      <c r="V7" s="130">
        <v>818.23683225806406</v>
      </c>
      <c r="W7" s="130">
        <v>877.89330107526905</v>
      </c>
      <c r="X7" s="130">
        <v>964.07504408602199</v>
      </c>
      <c r="Y7" s="130">
        <v>949.44150430107504</v>
      </c>
      <c r="Z7" s="130">
        <v>990.29965698924696</v>
      </c>
      <c r="AA7" s="130">
        <v>1062.0400365591399</v>
      </c>
      <c r="AB7" s="130">
        <v>1089.98809569892</v>
      </c>
      <c r="AC7" s="130">
        <v>1318.16577956989</v>
      </c>
      <c r="AD7" s="130">
        <v>1209.5006021505401</v>
      </c>
      <c r="AE7" s="130">
        <v>1211.40748172043</v>
      </c>
      <c r="AF7" s="130">
        <v>1433.8517311828</v>
      </c>
      <c r="AG7" s="130">
        <v>1482.05046666667</v>
      </c>
      <c r="AH7" s="130">
        <v>1394.0241838709701</v>
      </c>
      <c r="AI7" s="130">
        <v>1579.7125612903201</v>
      </c>
      <c r="AJ7" s="130">
        <v>1705.1765311828001</v>
      </c>
      <c r="AK7" s="131">
        <v>1738.43868817204</v>
      </c>
      <c r="AL7" s="132">
        <v>1.6721039720224901E-2</v>
      </c>
      <c r="AM7" s="132">
        <v>5.5845253241749902E-2</v>
      </c>
      <c r="AN7" s="132">
        <v>0.27734798466558802</v>
      </c>
    </row>
    <row r="8" spans="1:42" s="125" customFormat="1">
      <c r="A8" s="133" t="s">
        <v>257</v>
      </c>
      <c r="B8" s="134">
        <v>327.940985012022</v>
      </c>
      <c r="C8" s="134">
        <v>281.75133027850097</v>
      </c>
      <c r="D8" s="134">
        <v>308.258755228734</v>
      </c>
      <c r="E8" s="134">
        <v>289.56396450770399</v>
      </c>
      <c r="F8" s="134">
        <v>403.76511173666898</v>
      </c>
      <c r="G8" s="134">
        <v>423.68521737543301</v>
      </c>
      <c r="H8" s="134">
        <v>437.82620325604103</v>
      </c>
      <c r="I8" s="134">
        <v>466.38651424629899</v>
      </c>
      <c r="J8" s="134">
        <v>480.524179715206</v>
      </c>
      <c r="K8" s="134">
        <v>531.67598287549799</v>
      </c>
      <c r="L8" s="134">
        <v>575.76889076000703</v>
      </c>
      <c r="M8" s="134">
        <v>529.09684122460203</v>
      </c>
      <c r="N8" s="134">
        <v>561.43000358158702</v>
      </c>
      <c r="O8" s="134">
        <v>627.69028638861801</v>
      </c>
      <c r="P8" s="134">
        <v>659.05519886874799</v>
      </c>
      <c r="Q8" s="134">
        <v>722.01233825794804</v>
      </c>
      <c r="R8" s="134">
        <v>779.92354352694201</v>
      </c>
      <c r="S8" s="134">
        <v>850.99211545825403</v>
      </c>
      <c r="T8" s="134">
        <v>817.73250118630403</v>
      </c>
      <c r="U8" s="134">
        <v>895.87177831524605</v>
      </c>
      <c r="V8" s="134">
        <v>944.85124240290099</v>
      </c>
      <c r="W8" s="134">
        <v>1037.2527131413101</v>
      </c>
      <c r="X8" s="134">
        <v>1137.9056408470101</v>
      </c>
      <c r="Y8" s="134">
        <v>1119.3478376344101</v>
      </c>
      <c r="Z8" s="134">
        <v>1172.5104956989201</v>
      </c>
      <c r="AA8" s="134">
        <v>1257.0929747691901</v>
      </c>
      <c r="AB8" s="134">
        <v>1302.4487380645201</v>
      </c>
      <c r="AC8" s="134">
        <v>1533.36000126717</v>
      </c>
      <c r="AD8" s="134">
        <v>1433.6293397188899</v>
      </c>
      <c r="AE8" s="134">
        <v>1447.9533571669799</v>
      </c>
      <c r="AF8" s="134">
        <v>1688.74889683368</v>
      </c>
      <c r="AG8" s="134">
        <v>1737.77614578778</v>
      </c>
      <c r="AH8" s="134">
        <v>1645.59505168645</v>
      </c>
      <c r="AI8" s="134">
        <v>1849.24633625508</v>
      </c>
      <c r="AJ8" s="134">
        <v>1962.42499338831</v>
      </c>
      <c r="AK8" s="134">
        <v>1992.42137942215</v>
      </c>
      <c r="AL8" s="135">
        <v>1.2511363163353099E-2</v>
      </c>
      <c r="AM8" s="135">
        <v>5.2852742523753701E-2</v>
      </c>
      <c r="AN8" s="135">
        <v>0.31786801452768698</v>
      </c>
    </row>
    <row r="9" spans="1:42">
      <c r="A9" s="136"/>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1"/>
      <c r="AL9" s="132"/>
      <c r="AM9" s="132"/>
      <c r="AN9" s="132"/>
    </row>
    <row r="10" spans="1:42">
      <c r="A10" s="136" t="s">
        <v>258</v>
      </c>
      <c r="B10" s="130">
        <v>12.463813785714301</v>
      </c>
      <c r="C10" s="130">
        <v>13.2707440791926</v>
      </c>
      <c r="D10" s="130">
        <v>12.5582517766917</v>
      </c>
      <c r="E10" s="130">
        <v>20.555376752648499</v>
      </c>
      <c r="F10" s="130">
        <v>24.307409692105299</v>
      </c>
      <c r="G10" s="130">
        <v>19.847225516269798</v>
      </c>
      <c r="H10" s="130">
        <v>21.022293395687299</v>
      </c>
      <c r="I10" s="130">
        <v>20.4208828004442</v>
      </c>
      <c r="J10" s="130">
        <v>22.289238249747701</v>
      </c>
      <c r="K10" s="130">
        <v>22.081195483618501</v>
      </c>
      <c r="L10" s="130">
        <v>24.881919730580901</v>
      </c>
      <c r="M10" s="130">
        <v>29.379675489755002</v>
      </c>
      <c r="N10" s="130">
        <v>26.904527554040801</v>
      </c>
      <c r="O10" s="130">
        <v>28.020801118205</v>
      </c>
      <c r="P10" s="130">
        <v>40.2090069500724</v>
      </c>
      <c r="Q10" s="130">
        <v>43.324821388885802</v>
      </c>
      <c r="R10" s="130">
        <v>38.1289965141818</v>
      </c>
      <c r="S10" s="130">
        <v>34.770907429169299</v>
      </c>
      <c r="T10" s="130">
        <v>42.345250556818598</v>
      </c>
      <c r="U10" s="130">
        <v>50.203340921834297</v>
      </c>
      <c r="V10" s="130">
        <v>50.201402925051198</v>
      </c>
      <c r="W10" s="130">
        <v>50.204424685439101</v>
      </c>
      <c r="X10" s="130">
        <v>53.2416312242202</v>
      </c>
      <c r="Y10" s="130">
        <v>58.946617130327802</v>
      </c>
      <c r="Z10" s="130">
        <v>55.134351141096801</v>
      </c>
      <c r="AA10" s="130">
        <v>56.193360975354103</v>
      </c>
      <c r="AB10" s="130">
        <v>58.983897771961701</v>
      </c>
      <c r="AC10" s="130">
        <v>67.454768398537198</v>
      </c>
      <c r="AD10" s="130">
        <v>65.806643994890905</v>
      </c>
      <c r="AE10" s="130">
        <v>66.785686245665204</v>
      </c>
      <c r="AF10" s="130">
        <v>68.431379290345603</v>
      </c>
      <c r="AG10" s="130">
        <v>74.764386943302</v>
      </c>
      <c r="AH10" s="130">
        <v>80.621912194731493</v>
      </c>
      <c r="AI10" s="130">
        <v>87.016305116643096</v>
      </c>
      <c r="AJ10" s="130">
        <v>82.930862707184701</v>
      </c>
      <c r="AK10" s="131">
        <v>79.839339505689694</v>
      </c>
      <c r="AL10" s="132">
        <v>-3.9908706666350997E-2</v>
      </c>
      <c r="AM10" s="132">
        <v>4.1668164735365797E-2</v>
      </c>
      <c r="AN10" s="132">
        <v>1.27374523240841E-2</v>
      </c>
    </row>
    <row r="11" spans="1:42">
      <c r="A11" s="136" t="s">
        <v>259</v>
      </c>
      <c r="B11" s="130">
        <v>0</v>
      </c>
      <c r="C11" s="130">
        <v>0</v>
      </c>
      <c r="D11" s="130">
        <v>0</v>
      </c>
      <c r="E11" s="130">
        <v>5.0000000000000001E-3</v>
      </c>
      <c r="F11" s="130">
        <v>0.215</v>
      </c>
      <c r="G11" s="130">
        <v>0.32561200000000001</v>
      </c>
      <c r="H11" s="130">
        <v>0.373</v>
      </c>
      <c r="I11" s="130">
        <v>0.39</v>
      </c>
      <c r="J11" s="130">
        <v>0.38800000000000001</v>
      </c>
      <c r="K11" s="130">
        <v>0.47916743192203698</v>
      </c>
      <c r="L11" s="130">
        <v>0.55969370432695398</v>
      </c>
      <c r="M11" s="130">
        <v>0.97414683731611096</v>
      </c>
      <c r="N11" s="130">
        <v>1.177</v>
      </c>
      <c r="O11" s="130">
        <v>1.321</v>
      </c>
      <c r="P11" s="130">
        <v>2.6528650887573999</v>
      </c>
      <c r="Q11" s="130">
        <v>4.0678597990658796</v>
      </c>
      <c r="R11" s="130">
        <v>9.9212460556844597</v>
      </c>
      <c r="S11" s="130">
        <v>12.4057849134819</v>
      </c>
      <c r="T11" s="130">
        <v>13.11</v>
      </c>
      <c r="U11" s="130">
        <v>19.263910220540399</v>
      </c>
      <c r="V11" s="130">
        <v>18.811273857935198</v>
      </c>
      <c r="W11" s="130">
        <v>18.258215</v>
      </c>
      <c r="X11" s="130">
        <v>15.4965939491813</v>
      </c>
      <c r="Y11" s="130">
        <v>28.778265471291999</v>
      </c>
      <c r="Z11" s="130">
        <v>13.33179</v>
      </c>
      <c r="AA11" s="130">
        <v>36.475562536207299</v>
      </c>
      <c r="AB11" s="130">
        <v>25.0952834970109</v>
      </c>
      <c r="AC11" s="130">
        <v>46.760164622951102</v>
      </c>
      <c r="AD11" s="130">
        <v>69.002734052804698</v>
      </c>
      <c r="AE11" s="130">
        <v>81.073113990732693</v>
      </c>
      <c r="AF11" s="130">
        <v>79.489563192931001</v>
      </c>
      <c r="AG11" s="130">
        <v>56.484888837290001</v>
      </c>
      <c r="AH11" s="130">
        <v>65.593315917169903</v>
      </c>
      <c r="AI11" s="130">
        <v>54.621735532863902</v>
      </c>
      <c r="AJ11" s="130">
        <v>60.448016026803401</v>
      </c>
      <c r="AK11" s="131">
        <v>56.301448501928299</v>
      </c>
      <c r="AL11" s="132">
        <v>-7.1142063905551695E-2</v>
      </c>
      <c r="AM11" s="132">
        <v>0.16318651506977999</v>
      </c>
      <c r="AN11" s="132">
        <v>8.9822513626766805E-3</v>
      </c>
    </row>
    <row r="12" spans="1:42">
      <c r="A12" s="136" t="s">
        <v>389</v>
      </c>
      <c r="B12" s="130">
        <v>26.849892236296899</v>
      </c>
      <c r="C12" s="130">
        <v>27.848845202932601</v>
      </c>
      <c r="D12" s="130">
        <v>27.112709194149399</v>
      </c>
      <c r="E12" s="130">
        <v>28.412853763155599</v>
      </c>
      <c r="F12" s="130">
        <v>24.808686229646199</v>
      </c>
      <c r="G12" s="130">
        <v>26.793132908445401</v>
      </c>
      <c r="H12" s="130">
        <v>28.261439613451699</v>
      </c>
      <c r="I12" s="130">
        <v>29.4553576242992</v>
      </c>
      <c r="J12" s="130">
        <v>31.545881646522901</v>
      </c>
      <c r="K12" s="130">
        <v>31.874870042471599</v>
      </c>
      <c r="L12" s="130">
        <v>36.557080800226203</v>
      </c>
      <c r="M12" s="130">
        <v>37.269899696281598</v>
      </c>
      <c r="N12" s="130">
        <v>40.761062684279899</v>
      </c>
      <c r="O12" s="130">
        <v>47.475090459688701</v>
      </c>
      <c r="P12" s="130">
        <v>42.192785180614102</v>
      </c>
      <c r="Q12" s="130">
        <v>49.341926745814</v>
      </c>
      <c r="R12" s="130">
        <v>58.148806826581001</v>
      </c>
      <c r="S12" s="130">
        <v>58.228244291139099</v>
      </c>
      <c r="T12" s="130">
        <v>61.234824215645801</v>
      </c>
      <c r="U12" s="130">
        <v>64.501097646989393</v>
      </c>
      <c r="V12" s="130">
        <v>64.660095216140803</v>
      </c>
      <c r="W12" s="130">
        <v>63.155243631053999</v>
      </c>
      <c r="X12" s="130">
        <v>64.414229068374397</v>
      </c>
      <c r="Y12" s="130">
        <v>62.921580506080097</v>
      </c>
      <c r="Z12" s="130">
        <v>71.306922121356195</v>
      </c>
      <c r="AA12" s="130">
        <v>84.336656974113694</v>
      </c>
      <c r="AB12" s="130">
        <v>82.586638081265406</v>
      </c>
      <c r="AC12" s="130">
        <v>89.868620220189101</v>
      </c>
      <c r="AD12" s="130">
        <v>96.472626863574504</v>
      </c>
      <c r="AE12" s="130">
        <v>100.07706958979399</v>
      </c>
      <c r="AF12" s="130">
        <v>113.58526244630301</v>
      </c>
      <c r="AG12" s="130">
        <v>119.293651787999</v>
      </c>
      <c r="AH12" s="130">
        <v>105.425493003638</v>
      </c>
      <c r="AI12" s="130">
        <v>102.91964086928</v>
      </c>
      <c r="AJ12" s="130">
        <v>103.177683663069</v>
      </c>
      <c r="AK12" s="131">
        <v>97.353724277123106</v>
      </c>
      <c r="AL12" s="132">
        <v>-5.9023937657012797E-2</v>
      </c>
      <c r="AM12" s="132">
        <v>3.7636901730671198E-2</v>
      </c>
      <c r="AN12" s="132">
        <v>1.5531671845350301E-2</v>
      </c>
    </row>
    <row r="13" spans="1:42">
      <c r="A13" s="133" t="s">
        <v>268</v>
      </c>
      <c r="B13" s="134">
        <v>39.313706022011097</v>
      </c>
      <c r="C13" s="134">
        <v>41.119589282125197</v>
      </c>
      <c r="D13" s="134">
        <v>39.670960970841101</v>
      </c>
      <c r="E13" s="134">
        <v>48.973230515803998</v>
      </c>
      <c r="F13" s="134">
        <v>49.331095921751498</v>
      </c>
      <c r="G13" s="134">
        <v>46.965970424715202</v>
      </c>
      <c r="H13" s="134">
        <v>49.656733009139003</v>
      </c>
      <c r="I13" s="134">
        <v>50.266240424743401</v>
      </c>
      <c r="J13" s="134">
        <v>54.223119896270603</v>
      </c>
      <c r="K13" s="134">
        <v>54.435232958012101</v>
      </c>
      <c r="L13" s="134">
        <v>61.998694235134103</v>
      </c>
      <c r="M13" s="134">
        <v>67.623722023352698</v>
      </c>
      <c r="N13" s="134">
        <v>68.842590238320696</v>
      </c>
      <c r="O13" s="134">
        <v>76.816891577893699</v>
      </c>
      <c r="P13" s="134">
        <v>85.054657219443897</v>
      </c>
      <c r="Q13" s="134">
        <v>96.734607933765602</v>
      </c>
      <c r="R13" s="134">
        <v>106.19904939644699</v>
      </c>
      <c r="S13" s="134">
        <v>105.40493663379</v>
      </c>
      <c r="T13" s="134">
        <v>116.690074772464</v>
      </c>
      <c r="U13" s="134">
        <v>133.968348789364</v>
      </c>
      <c r="V13" s="134">
        <v>133.67277199912701</v>
      </c>
      <c r="W13" s="134">
        <v>131.61788331649299</v>
      </c>
      <c r="X13" s="134">
        <v>133.15245424177601</v>
      </c>
      <c r="Y13" s="134">
        <v>150.64646310769999</v>
      </c>
      <c r="Z13" s="134">
        <v>139.77306326245301</v>
      </c>
      <c r="AA13" s="134">
        <v>177.00558048567501</v>
      </c>
      <c r="AB13" s="134">
        <v>166.665819350238</v>
      </c>
      <c r="AC13" s="134">
        <v>204.08355324167701</v>
      </c>
      <c r="AD13" s="134">
        <v>231.28200491127001</v>
      </c>
      <c r="AE13" s="134">
        <v>247.935869826192</v>
      </c>
      <c r="AF13" s="134">
        <v>261.50620492958001</v>
      </c>
      <c r="AG13" s="134">
        <v>250.54292756859101</v>
      </c>
      <c r="AH13" s="134">
        <v>251.64072111553901</v>
      </c>
      <c r="AI13" s="134">
        <v>244.55768151878701</v>
      </c>
      <c r="AJ13" s="134">
        <v>246.55656239705701</v>
      </c>
      <c r="AK13" s="134">
        <v>233.49451228474101</v>
      </c>
      <c r="AL13" s="135">
        <v>-5.5565396951683999E-2</v>
      </c>
      <c r="AM13" s="135">
        <v>5.8398725721347897E-2</v>
      </c>
      <c r="AN13" s="135">
        <v>3.7251375532110997E-2</v>
      </c>
    </row>
    <row r="14" spans="1:42">
      <c r="A14" s="136"/>
      <c r="B14" s="130"/>
      <c r="C14" s="130"/>
      <c r="D14" s="130"/>
      <c r="E14" s="130"/>
      <c r="F14" s="130"/>
      <c r="G14" s="130"/>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G14" s="130"/>
      <c r="AH14" s="130"/>
      <c r="AI14" s="130"/>
      <c r="AJ14" s="130"/>
      <c r="AK14" s="131"/>
      <c r="AL14" s="132"/>
      <c r="AM14" s="132"/>
      <c r="AN14" s="132"/>
    </row>
    <row r="15" spans="1:42">
      <c r="A15" s="136" t="s">
        <v>280</v>
      </c>
      <c r="B15" s="130">
        <v>27.984999999999999</v>
      </c>
      <c r="C15" s="130">
        <v>29.811</v>
      </c>
      <c r="D15" s="130">
        <v>32.956000000000003</v>
      </c>
      <c r="E15" s="130">
        <v>33.140999999999998</v>
      </c>
      <c r="F15" s="130">
        <v>38.575000000000003</v>
      </c>
      <c r="G15" s="130">
        <v>35.9</v>
      </c>
      <c r="H15" s="130">
        <v>36.299999999999997</v>
      </c>
      <c r="I15" s="130">
        <v>33</v>
      </c>
      <c r="J15" s="130">
        <v>32.799999999999997</v>
      </c>
      <c r="K15" s="130">
        <v>36.1</v>
      </c>
      <c r="L15" s="130">
        <v>41.1</v>
      </c>
      <c r="M15" s="130">
        <v>45.56</v>
      </c>
      <c r="N15" s="130">
        <v>48.1</v>
      </c>
      <c r="O15" s="130">
        <v>50.743000000000002</v>
      </c>
      <c r="P15" s="130">
        <v>51.8</v>
      </c>
      <c r="Q15" s="130">
        <v>49.197000000000003</v>
      </c>
      <c r="R15" s="130">
        <v>55.515999999999998</v>
      </c>
      <c r="S15" s="130">
        <v>56.307000000000002</v>
      </c>
      <c r="T15" s="130">
        <v>62.863999999999997</v>
      </c>
      <c r="U15" s="130">
        <v>63.008000000000003</v>
      </c>
      <c r="V15" s="130">
        <v>72.739999999999995</v>
      </c>
      <c r="W15" s="130">
        <v>75.290000000000006</v>
      </c>
      <c r="X15" s="130">
        <v>78.052000000000007</v>
      </c>
      <c r="Y15" s="130">
        <v>89.066000000000003</v>
      </c>
      <c r="Z15" s="130">
        <v>80.888000000000005</v>
      </c>
      <c r="AA15" s="130">
        <v>89.292000000000002</v>
      </c>
      <c r="AB15" s="130">
        <v>86.129000000000005</v>
      </c>
      <c r="AC15" s="130">
        <v>76.447999999999993</v>
      </c>
      <c r="AD15" s="130">
        <v>67.518000000000001</v>
      </c>
      <c r="AE15" s="130">
        <v>61.13</v>
      </c>
      <c r="AF15" s="130">
        <v>61.472372048397602</v>
      </c>
      <c r="AG15" s="130">
        <v>80.616866698024296</v>
      </c>
      <c r="AH15" s="130">
        <v>86.041295994852106</v>
      </c>
      <c r="AI15" s="130">
        <v>81.563298696844896</v>
      </c>
      <c r="AJ15" s="130">
        <v>89.998575000000002</v>
      </c>
      <c r="AK15" s="131">
        <v>91.9</v>
      </c>
      <c r="AL15" s="132">
        <v>1.8337313716635401E-2</v>
      </c>
      <c r="AM15" s="132">
        <v>1.0729993381684001E-2</v>
      </c>
      <c r="AN15" s="132">
        <v>1.46615925912051E-2</v>
      </c>
    </row>
    <row r="16" spans="1:42">
      <c r="A16" s="136" t="s">
        <v>285</v>
      </c>
      <c r="B16" s="130">
        <v>24.712</v>
      </c>
      <c r="C16" s="130">
        <v>26.870999999999999</v>
      </c>
      <c r="D16" s="130">
        <v>31.731999999999999</v>
      </c>
      <c r="E16" s="130">
        <v>32.42</v>
      </c>
      <c r="F16" s="130">
        <v>34.406999999999996</v>
      </c>
      <c r="G16" s="130">
        <v>39.082000000000001</v>
      </c>
      <c r="H16" s="130">
        <v>35.869999999999997</v>
      </c>
      <c r="I16" s="130">
        <v>35.167999999999999</v>
      </c>
      <c r="J16" s="130">
        <v>39.595999999999997</v>
      </c>
      <c r="K16" s="130">
        <v>40.404000000000003</v>
      </c>
      <c r="L16" s="130">
        <v>46.442</v>
      </c>
      <c r="M16" s="130">
        <v>49.725000000000001</v>
      </c>
      <c r="N16" s="130">
        <v>60.649000000000001</v>
      </c>
      <c r="O16" s="130">
        <v>70.212999999999994</v>
      </c>
      <c r="P16" s="130">
        <v>86.216999999999999</v>
      </c>
      <c r="Q16" s="130">
        <v>101.36</v>
      </c>
      <c r="R16" s="130">
        <v>104.188</v>
      </c>
      <c r="S16" s="130">
        <v>99.414000000000001</v>
      </c>
      <c r="T16" s="130">
        <v>117.301</v>
      </c>
      <c r="U16" s="130">
        <v>129.77199999999999</v>
      </c>
      <c r="V16" s="130">
        <v>149.25899999999999</v>
      </c>
      <c r="W16" s="130">
        <v>158.07900000000001</v>
      </c>
      <c r="X16" s="130">
        <v>172.64599999999999</v>
      </c>
      <c r="Y16" s="130">
        <v>172.697</v>
      </c>
      <c r="Z16" s="130">
        <v>147.27000000000001</v>
      </c>
      <c r="AA16" s="130">
        <v>152.73699999999999</v>
      </c>
      <c r="AB16" s="130">
        <v>144.53899999999999</v>
      </c>
      <c r="AC16" s="130">
        <v>129.05799999999999</v>
      </c>
      <c r="AD16" s="130">
        <v>108.876</v>
      </c>
      <c r="AE16" s="130">
        <v>93.637</v>
      </c>
      <c r="AF16" s="130">
        <v>110.86</v>
      </c>
      <c r="AG16" s="130">
        <v>126.148</v>
      </c>
      <c r="AH16" s="130">
        <v>140.3493</v>
      </c>
      <c r="AI16" s="130">
        <v>128.5376</v>
      </c>
      <c r="AJ16" s="130">
        <v>141.68700000000001</v>
      </c>
      <c r="AK16" s="131">
        <v>136.16468738469899</v>
      </c>
      <c r="AL16" s="132">
        <v>-4.1601186278814498E-2</v>
      </c>
      <c r="AM16" s="132">
        <v>-3.8572653035097199E-3</v>
      </c>
      <c r="AN16" s="132">
        <v>2.17235165586862E-2</v>
      </c>
    </row>
    <row r="17" spans="1:42">
      <c r="A17" s="136" t="s">
        <v>289</v>
      </c>
      <c r="B17" s="130">
        <v>38.213000000000001</v>
      </c>
      <c r="C17" s="130">
        <v>41.502000000000002</v>
      </c>
      <c r="D17" s="130">
        <v>41.292000000000002</v>
      </c>
      <c r="E17" s="130">
        <v>36.427999999999997</v>
      </c>
      <c r="F17" s="130">
        <v>39.93</v>
      </c>
      <c r="G17" s="130">
        <v>36.529000000000003</v>
      </c>
      <c r="H17" s="130">
        <v>41.015000000000001</v>
      </c>
      <c r="I17" s="130">
        <v>43.462000000000003</v>
      </c>
      <c r="J17" s="130">
        <v>44.121000000000002</v>
      </c>
      <c r="K17" s="130">
        <v>43.540999999999997</v>
      </c>
      <c r="L17" s="130">
        <v>42.011000000000003</v>
      </c>
      <c r="M17" s="130">
        <v>47.075000000000003</v>
      </c>
      <c r="N17" s="130">
        <v>50.661000000000001</v>
      </c>
      <c r="O17" s="130">
        <v>52.126125999999999</v>
      </c>
      <c r="P17" s="130">
        <v>52.581516000000001</v>
      </c>
      <c r="Q17" s="130">
        <v>52.492704000000003</v>
      </c>
      <c r="R17" s="130">
        <v>54.408071999999997</v>
      </c>
      <c r="S17" s="130">
        <v>55.132204999999999</v>
      </c>
      <c r="T17" s="130">
        <v>56.172989000000001</v>
      </c>
      <c r="U17" s="130">
        <v>60.498004999999999</v>
      </c>
      <c r="V17" s="130">
        <v>58.207785000000001</v>
      </c>
      <c r="W17" s="130">
        <v>57.075274</v>
      </c>
      <c r="X17" s="130">
        <v>60.888077000000003</v>
      </c>
      <c r="Y17" s="130">
        <v>64.563170999999997</v>
      </c>
      <c r="Z17" s="130">
        <v>68.494439</v>
      </c>
      <c r="AA17" s="130">
        <v>73.577777999999995</v>
      </c>
      <c r="AB17" s="130">
        <v>67.946072000000001</v>
      </c>
      <c r="AC17" s="130">
        <v>54.057456000000002</v>
      </c>
      <c r="AD17" s="130">
        <v>54.028719000000002</v>
      </c>
      <c r="AE17" s="130">
        <v>50.991982</v>
      </c>
      <c r="AF17" s="130">
        <v>45.881464999999999</v>
      </c>
      <c r="AG17" s="130">
        <v>52.567425</v>
      </c>
      <c r="AH17" s="130">
        <v>57.883553999999997</v>
      </c>
      <c r="AI17" s="130">
        <v>57.348843000000002</v>
      </c>
      <c r="AJ17" s="130">
        <v>70.438236000000003</v>
      </c>
      <c r="AK17" s="131">
        <v>72.144916210721107</v>
      </c>
      <c r="AL17" s="132">
        <v>2.1431015866364901E-2</v>
      </c>
      <c r="AM17" s="132">
        <v>2.8022872103115001E-3</v>
      </c>
      <c r="AN17" s="132">
        <v>1.15098952013952E-2</v>
      </c>
    </row>
    <row r="18" spans="1:42">
      <c r="A18" s="136" t="s">
        <v>292</v>
      </c>
      <c r="B18" s="130">
        <v>8.1000000000000003E-2</v>
      </c>
      <c r="C18" s="130">
        <v>6.3E-2</v>
      </c>
      <c r="D18" s="130">
        <v>0.16500000000000001</v>
      </c>
      <c r="E18" s="130">
        <v>9.7000000000000003E-2</v>
      </c>
      <c r="F18" s="130">
        <v>0.115</v>
      </c>
      <c r="G18" s="130">
        <v>0.125</v>
      </c>
      <c r="H18" s="130">
        <v>0.107</v>
      </c>
      <c r="I18" s="130">
        <v>0.1</v>
      </c>
      <c r="J18" s="130">
        <v>9.7000000000000003E-2</v>
      </c>
      <c r="K18" s="130">
        <v>0.14699999999999999</v>
      </c>
      <c r="L18" s="130">
        <v>0.25800000000000001</v>
      </c>
      <c r="M18" s="130">
        <v>0.32300000000000001</v>
      </c>
      <c r="N18" s="130">
        <v>0.215</v>
      </c>
      <c r="O18" s="130">
        <v>0.313</v>
      </c>
      <c r="P18" s="130">
        <v>0.62</v>
      </c>
      <c r="Q18" s="130">
        <v>0.92800000000000005</v>
      </c>
      <c r="R18" s="130">
        <v>1.3580000000000001</v>
      </c>
      <c r="S18" s="130">
        <v>2.198</v>
      </c>
      <c r="T18" s="130">
        <v>2.4249999999999998</v>
      </c>
      <c r="U18" s="130">
        <v>3.2250000000000001</v>
      </c>
      <c r="V18" s="130">
        <v>5.165</v>
      </c>
      <c r="W18" s="130">
        <v>4.58</v>
      </c>
      <c r="X18" s="130">
        <v>4.4829999999999997</v>
      </c>
      <c r="Y18" s="130">
        <v>4.6790000000000003</v>
      </c>
      <c r="Z18" s="130">
        <v>4.7869999999999999</v>
      </c>
      <c r="AA18" s="130">
        <v>4.798</v>
      </c>
      <c r="AB18" s="130">
        <v>5.8209999999999997</v>
      </c>
      <c r="AC18" s="130">
        <v>6.26</v>
      </c>
      <c r="AD18" s="130">
        <v>5.27</v>
      </c>
      <c r="AE18" s="130">
        <v>5.3280000000000003</v>
      </c>
      <c r="AF18" s="130">
        <v>5.9729999999999999</v>
      </c>
      <c r="AG18" s="130">
        <v>7.8310000000000004</v>
      </c>
      <c r="AH18" s="130">
        <v>10.035</v>
      </c>
      <c r="AI18" s="130">
        <v>12.634</v>
      </c>
      <c r="AJ18" s="130">
        <v>14.797395</v>
      </c>
      <c r="AK18" s="131">
        <v>16.655999999999999</v>
      </c>
      <c r="AL18" s="132">
        <v>0.122528107364755</v>
      </c>
      <c r="AM18" s="132">
        <v>0.11946928926587901</v>
      </c>
      <c r="AN18" s="132">
        <v>2.6572740609261398E-3</v>
      </c>
    </row>
    <row r="19" spans="1:42">
      <c r="A19" s="136" t="s">
        <v>297</v>
      </c>
      <c r="B19" s="130">
        <v>2.5139999999999998</v>
      </c>
      <c r="C19" s="130">
        <v>2.1179999999999999</v>
      </c>
      <c r="D19" s="130">
        <v>1.496</v>
      </c>
      <c r="E19" s="130">
        <v>1.365</v>
      </c>
      <c r="F19" s="130">
        <v>1.3979999999999999</v>
      </c>
      <c r="G19" s="130">
        <v>1.5089999999999999</v>
      </c>
      <c r="H19" s="130">
        <v>1.361</v>
      </c>
      <c r="I19" s="130">
        <v>1.7110000000000001</v>
      </c>
      <c r="J19" s="130">
        <v>1.196</v>
      </c>
      <c r="K19" s="130">
        <v>3.2290000000000001</v>
      </c>
      <c r="L19" s="130">
        <v>3.75</v>
      </c>
      <c r="M19" s="130">
        <v>6.7670000000000003</v>
      </c>
      <c r="N19" s="130">
        <v>18.173999999999999</v>
      </c>
      <c r="O19" s="130">
        <v>16.212</v>
      </c>
      <c r="P19" s="130">
        <v>19.058</v>
      </c>
      <c r="Q19" s="130">
        <v>20.178000000000001</v>
      </c>
      <c r="R19" s="130">
        <v>23.358000000000001</v>
      </c>
      <c r="S19" s="130">
        <v>32.386000000000003</v>
      </c>
      <c r="T19" s="130">
        <v>39.368000000000002</v>
      </c>
      <c r="U19" s="130">
        <v>55.46</v>
      </c>
      <c r="V19" s="130">
        <v>79.010999999999996</v>
      </c>
      <c r="W19" s="130">
        <v>90.57</v>
      </c>
      <c r="X19" s="130">
        <v>94.799000000000007</v>
      </c>
      <c r="Y19" s="130">
        <v>120.798</v>
      </c>
      <c r="Z19" s="130">
        <v>109.588541666667</v>
      </c>
      <c r="AA19" s="130">
        <v>97.208254166666705</v>
      </c>
      <c r="AB19" s="130">
        <v>84.516999999999996</v>
      </c>
      <c r="AC19" s="130">
        <v>73.308000000000007</v>
      </c>
      <c r="AD19" s="130">
        <v>57.094327295950897</v>
      </c>
      <c r="AE19" s="130">
        <v>47.273000000000003</v>
      </c>
      <c r="AF19" s="130">
        <v>52.497999999999998</v>
      </c>
      <c r="AG19" s="130">
        <v>52.8306602545671</v>
      </c>
      <c r="AH19" s="130">
        <v>64.037000000000006</v>
      </c>
      <c r="AI19" s="130">
        <v>58.002001470000003</v>
      </c>
      <c r="AJ19" s="130">
        <v>83.163276289999999</v>
      </c>
      <c r="AK19" s="131">
        <v>68.679200039095804</v>
      </c>
      <c r="AL19" s="132">
        <v>-0.17642071107541199</v>
      </c>
      <c r="AM19" s="132">
        <v>-2.7215495108628199E-2</v>
      </c>
      <c r="AN19" s="132">
        <v>1.0956979874462499E-2</v>
      </c>
    </row>
    <row r="20" spans="1:42">
      <c r="A20" s="136" t="s">
        <v>300</v>
      </c>
      <c r="B20" s="130">
        <v>5.8200000000000002E-2</v>
      </c>
      <c r="C20" s="130">
        <v>1.3407</v>
      </c>
      <c r="D20" s="130">
        <v>2.5280999999999998</v>
      </c>
      <c r="E20" s="130">
        <v>3.2395</v>
      </c>
      <c r="F20" s="130">
        <v>9.5239999999999991</v>
      </c>
      <c r="G20" s="130">
        <v>10.192299999999999</v>
      </c>
      <c r="H20" s="130">
        <v>12.5886</v>
      </c>
      <c r="I20" s="130">
        <v>10.813700000000001</v>
      </c>
      <c r="J20" s="130">
        <v>10.7882</v>
      </c>
      <c r="K20" s="130">
        <v>13.8223</v>
      </c>
      <c r="L20" s="130">
        <v>16.5793</v>
      </c>
      <c r="M20" s="130">
        <v>17.174199999999999</v>
      </c>
      <c r="N20" s="130">
        <v>22.085599999999999</v>
      </c>
      <c r="O20" s="130">
        <v>24.837499999999999</v>
      </c>
      <c r="P20" s="130">
        <v>36.3459</v>
      </c>
      <c r="Q20" s="130">
        <v>46.216900000000003</v>
      </c>
      <c r="R20" s="130">
        <v>49.549199999999999</v>
      </c>
      <c r="S20" s="130">
        <v>52.496499999999997</v>
      </c>
      <c r="T20" s="130">
        <v>63.536000000000001</v>
      </c>
      <c r="U20" s="130">
        <v>62.241799999999998</v>
      </c>
      <c r="V20" s="130">
        <v>73.444900000000004</v>
      </c>
      <c r="W20" s="130">
        <v>80.691199999999995</v>
      </c>
      <c r="X20" s="130">
        <v>95.024799999999999</v>
      </c>
      <c r="Y20" s="130">
        <v>98.685299999999998</v>
      </c>
      <c r="Z20" s="130">
        <v>96.094700000000003</v>
      </c>
      <c r="AA20" s="130">
        <v>98.143699999999995</v>
      </c>
      <c r="AB20" s="130">
        <v>104.0476</v>
      </c>
      <c r="AC20" s="130">
        <v>104.4992</v>
      </c>
      <c r="AD20" s="130">
        <v>105.116347</v>
      </c>
      <c r="AE20" s="130">
        <v>120.576031</v>
      </c>
      <c r="AF20" s="130">
        <v>99.218700952999995</v>
      </c>
      <c r="AG20" s="130">
        <v>89.227099999999993</v>
      </c>
      <c r="AH20" s="130">
        <v>110.49</v>
      </c>
      <c r="AI20" s="130">
        <v>92.482799999999997</v>
      </c>
      <c r="AJ20" s="130">
        <v>57.288200000000003</v>
      </c>
      <c r="AK20" s="131">
        <v>70.047048649855697</v>
      </c>
      <c r="AL20" s="132">
        <v>0.21937263295113099</v>
      </c>
      <c r="AM20" s="132">
        <v>-5.0409034249447898E-2</v>
      </c>
      <c r="AN20" s="132">
        <v>1.11752044561535E-2</v>
      </c>
    </row>
    <row r="21" spans="1:42">
      <c r="A21" s="136" t="s">
        <v>301</v>
      </c>
      <c r="B21" s="130">
        <v>48.958598880553801</v>
      </c>
      <c r="C21" s="130">
        <v>51.631605187983901</v>
      </c>
      <c r="D21" s="130">
        <v>52.136392802090299</v>
      </c>
      <c r="E21" s="130">
        <v>50.202965796609298</v>
      </c>
      <c r="F21" s="130">
        <v>51.471203906971603</v>
      </c>
      <c r="G21" s="130">
        <v>49.889000000000003</v>
      </c>
      <c r="H21" s="130">
        <v>46.430999999999997</v>
      </c>
      <c r="I21" s="130">
        <v>42.234999999999999</v>
      </c>
      <c r="J21" s="130">
        <v>38.887999999999998</v>
      </c>
      <c r="K21" s="130">
        <v>34.26</v>
      </c>
      <c r="L21" s="130">
        <v>32.725999999999999</v>
      </c>
      <c r="M21" s="130">
        <v>33.274999999999999</v>
      </c>
      <c r="N21" s="130">
        <v>31.016999999999999</v>
      </c>
      <c r="O21" s="130">
        <v>29.196999999999999</v>
      </c>
      <c r="P21" s="130">
        <v>30.254000000000001</v>
      </c>
      <c r="Q21" s="130">
        <v>29.946999999999999</v>
      </c>
      <c r="R21" s="130">
        <v>30.356999999999999</v>
      </c>
      <c r="S21" s="130">
        <v>30.494</v>
      </c>
      <c r="T21" s="130">
        <v>34.24</v>
      </c>
      <c r="U21" s="130">
        <v>37.524000000000001</v>
      </c>
      <c r="V21" s="130">
        <v>34.156999999999996</v>
      </c>
      <c r="W21" s="130">
        <v>24.45</v>
      </c>
      <c r="X21" s="130">
        <v>22.448</v>
      </c>
      <c r="Y21" s="130">
        <v>19.312999999999999</v>
      </c>
      <c r="Z21" s="130">
        <v>11.688000000000001</v>
      </c>
      <c r="AA21" s="130">
        <v>15.702999999999999</v>
      </c>
      <c r="AB21" s="130">
        <v>18.451000000000001</v>
      </c>
      <c r="AC21" s="130">
        <v>16.039000000000001</v>
      </c>
      <c r="AD21" s="130">
        <v>13.983000000000001</v>
      </c>
      <c r="AE21" s="130">
        <v>12.714</v>
      </c>
      <c r="AF21" s="130">
        <v>10.102</v>
      </c>
      <c r="AG21" s="130">
        <v>9.8309999999999995</v>
      </c>
      <c r="AH21" s="130">
        <v>7.3804999999999996</v>
      </c>
      <c r="AI21" s="130">
        <v>10.570499999999999</v>
      </c>
      <c r="AJ21" s="130">
        <v>10.2300132978013</v>
      </c>
      <c r="AK21" s="131">
        <v>13.9134709233705</v>
      </c>
      <c r="AL21" s="132">
        <v>0.35634779462844102</v>
      </c>
      <c r="AM21" s="132">
        <v>-1.3235312137764001E-2</v>
      </c>
      <c r="AN21" s="132">
        <v>2.2197349532974602E-3</v>
      </c>
    </row>
    <row r="22" spans="1:42" s="125" customFormat="1">
      <c r="A22" s="136" t="s">
        <v>302</v>
      </c>
      <c r="B22" s="130">
        <v>2.8959999999999999</v>
      </c>
      <c r="C22" s="130">
        <v>1.7430000000000001</v>
      </c>
      <c r="D22" s="130">
        <v>4.532</v>
      </c>
      <c r="E22" s="130">
        <v>4.7779999999999996</v>
      </c>
      <c r="F22" s="130">
        <v>4.9489999999999998</v>
      </c>
      <c r="G22" s="130">
        <v>4.9980000000000002</v>
      </c>
      <c r="H22" s="130">
        <v>5.8239999999999998</v>
      </c>
      <c r="I22" s="130">
        <v>12.583</v>
      </c>
      <c r="J22" s="130">
        <v>34.039000000000001</v>
      </c>
      <c r="K22" s="130">
        <v>53.258000000000003</v>
      </c>
      <c r="L22" s="130">
        <v>63.738999999999997</v>
      </c>
      <c r="M22" s="130">
        <v>84.085999999999999</v>
      </c>
      <c r="N22" s="130">
        <v>110.96299999999999</v>
      </c>
      <c r="O22" s="130">
        <v>117.79828819105199</v>
      </c>
      <c r="P22" s="130">
        <v>142.90086861058899</v>
      </c>
      <c r="Q22" s="130">
        <v>148.07653281680501</v>
      </c>
      <c r="R22" s="130">
        <v>141.90605411284099</v>
      </c>
      <c r="S22" s="130">
        <v>152.27748439721199</v>
      </c>
      <c r="T22" s="130">
        <v>148.882673124549</v>
      </c>
      <c r="U22" s="130">
        <v>157.064867007787</v>
      </c>
      <c r="V22" s="130">
        <v>152.64174212305599</v>
      </c>
      <c r="W22" s="130">
        <v>140.82823702306399</v>
      </c>
      <c r="X22" s="130">
        <v>165.79308325185201</v>
      </c>
      <c r="Y22" s="130">
        <v>176.219018779641</v>
      </c>
      <c r="Z22" s="130">
        <v>166.498663626754</v>
      </c>
      <c r="AA22" s="130">
        <v>175.65340736185701</v>
      </c>
      <c r="AB22" s="130">
        <v>146.498986703328</v>
      </c>
      <c r="AC22" s="130">
        <v>100.169570020609</v>
      </c>
      <c r="AD22" s="130">
        <v>95.842935490020395</v>
      </c>
      <c r="AE22" s="130">
        <v>100.892020725663</v>
      </c>
      <c r="AF22" s="130">
        <v>99.875415147487203</v>
      </c>
      <c r="AG22" s="130">
        <v>143.12911768690299</v>
      </c>
      <c r="AH22" s="130">
        <v>136.82943394987299</v>
      </c>
      <c r="AI22" s="130">
        <v>131.48241535666</v>
      </c>
      <c r="AJ22" s="130">
        <v>131.93129999999999</v>
      </c>
      <c r="AK22" s="131">
        <v>114.128</v>
      </c>
      <c r="AL22" s="132">
        <v>-0.13730725867638699</v>
      </c>
      <c r="AM22" s="132">
        <v>-2.3001922848569601E-2</v>
      </c>
      <c r="AN22" s="132">
        <v>1.8207815443406501E-2</v>
      </c>
      <c r="AO22" s="124"/>
      <c r="AP22" s="124"/>
    </row>
    <row r="23" spans="1:42">
      <c r="A23" s="136" t="s">
        <v>303</v>
      </c>
      <c r="B23" s="130">
        <v>77.475332895271706</v>
      </c>
      <c r="C23" s="130">
        <v>74.162261231682507</v>
      </c>
      <c r="D23" s="130">
        <v>73.087680002869007</v>
      </c>
      <c r="E23" s="130">
        <v>77.0985191384719</v>
      </c>
      <c r="F23" s="130">
        <v>83.596303349500701</v>
      </c>
      <c r="G23" s="130">
        <v>76.921215354838694</v>
      </c>
      <c r="H23" s="130">
        <v>74.349639186506806</v>
      </c>
      <c r="I23" s="130">
        <v>65.934976637232893</v>
      </c>
      <c r="J23" s="130">
        <v>65.926251407622004</v>
      </c>
      <c r="K23" s="130">
        <v>70.390216970038907</v>
      </c>
      <c r="L23" s="130">
        <v>73.059203440942895</v>
      </c>
      <c r="M23" s="130">
        <v>81.2883182663832</v>
      </c>
      <c r="N23" s="130">
        <v>73.953585973972295</v>
      </c>
      <c r="O23" s="130">
        <v>85.728037045389499</v>
      </c>
      <c r="P23" s="130">
        <v>103.048022505901</v>
      </c>
      <c r="Q23" s="130">
        <v>108.831059118658</v>
      </c>
      <c r="R23" s="130">
        <v>116.89427571696</v>
      </c>
      <c r="S23" s="130">
        <v>132.23473864193701</v>
      </c>
      <c r="T23" s="130">
        <v>145.98917295585099</v>
      </c>
      <c r="U23" s="130">
        <v>151.50505823900801</v>
      </c>
      <c r="V23" s="130">
        <v>154.42816942630401</v>
      </c>
      <c r="W23" s="130">
        <v>160.39852787248</v>
      </c>
      <c r="X23" s="130">
        <v>165.986214799246</v>
      </c>
      <c r="Y23" s="130">
        <v>165.993868136092</v>
      </c>
      <c r="Z23" s="130">
        <v>162.19939348060799</v>
      </c>
      <c r="AA23" s="130">
        <v>179.004620998121</v>
      </c>
      <c r="AB23" s="130">
        <v>174.03741723949199</v>
      </c>
      <c r="AC23" s="130">
        <v>150.560349062135</v>
      </c>
      <c r="AD23" s="130">
        <v>127.62996574278201</v>
      </c>
      <c r="AE23" s="130">
        <v>104.895034879167</v>
      </c>
      <c r="AF23" s="130">
        <v>126.416284567259</v>
      </c>
      <c r="AG23" s="130">
        <v>154.470690160674</v>
      </c>
      <c r="AH23" s="130">
        <v>175.25952043688201</v>
      </c>
      <c r="AI23" s="130">
        <v>160.27473449768999</v>
      </c>
      <c r="AJ23" s="130">
        <v>174.66796546461899</v>
      </c>
      <c r="AK23" s="131">
        <v>175.41947668543699</v>
      </c>
      <c r="AL23" s="132">
        <v>1.55851722683265E-3</v>
      </c>
      <c r="AM23" s="132">
        <v>7.4335354790411303E-3</v>
      </c>
      <c r="AN23" s="132">
        <v>2.7986168658588401E-2</v>
      </c>
    </row>
    <row r="24" spans="1:42">
      <c r="A24" s="279" t="s">
        <v>304</v>
      </c>
      <c r="B24" s="134">
        <v>222.893131775825</v>
      </c>
      <c r="C24" s="134">
        <v>229.24256641966599</v>
      </c>
      <c r="D24" s="134">
        <v>239.925172804959</v>
      </c>
      <c r="E24" s="134">
        <v>238.769984935081</v>
      </c>
      <c r="F24" s="134">
        <v>263.96550725647199</v>
      </c>
      <c r="G24" s="134">
        <v>255.14551535483901</v>
      </c>
      <c r="H24" s="134">
        <v>253.84623918650701</v>
      </c>
      <c r="I24" s="134">
        <v>245.007676637233</v>
      </c>
      <c r="J24" s="134">
        <v>267.45145140762202</v>
      </c>
      <c r="K24" s="134">
        <v>295.15151697003898</v>
      </c>
      <c r="L24" s="134">
        <v>319.66450344094301</v>
      </c>
      <c r="M24" s="134">
        <v>365.27351826638301</v>
      </c>
      <c r="N24" s="134">
        <v>415.81818597397199</v>
      </c>
      <c r="O24" s="134">
        <v>447.16795123644101</v>
      </c>
      <c r="P24" s="134">
        <v>522.82530711648997</v>
      </c>
      <c r="Q24" s="134">
        <v>557.22719593546299</v>
      </c>
      <c r="R24" s="134">
        <v>577.53460182980098</v>
      </c>
      <c r="S24" s="134">
        <v>612.93992803914796</v>
      </c>
      <c r="T24" s="134">
        <v>670.77883508039997</v>
      </c>
      <c r="U24" s="134">
        <v>720.298730246795</v>
      </c>
      <c r="V24" s="134">
        <v>779.05459654935896</v>
      </c>
      <c r="W24" s="134">
        <v>791.96223889554403</v>
      </c>
      <c r="X24" s="134">
        <v>860.12017505109804</v>
      </c>
      <c r="Y24" s="134">
        <v>912.01435791573294</v>
      </c>
      <c r="Z24" s="134">
        <v>847.50873777402796</v>
      </c>
      <c r="AA24" s="134">
        <v>886.11776052664504</v>
      </c>
      <c r="AB24" s="134">
        <v>831.98707594281996</v>
      </c>
      <c r="AC24" s="134">
        <v>710.39957508274495</v>
      </c>
      <c r="AD24" s="134">
        <v>635.35929452875303</v>
      </c>
      <c r="AE24" s="134">
        <v>597.43706860482996</v>
      </c>
      <c r="AF24" s="134">
        <v>612.29723771614397</v>
      </c>
      <c r="AG24" s="134">
        <v>716.65185980016804</v>
      </c>
      <c r="AH24" s="134">
        <v>788.30560438160796</v>
      </c>
      <c r="AI24" s="134">
        <v>732.89619302119604</v>
      </c>
      <c r="AJ24" s="134">
        <v>774.20196105242098</v>
      </c>
      <c r="AK24" s="134">
        <v>759.05279989317899</v>
      </c>
      <c r="AL24" s="135">
        <v>-2.2246231318809501E-2</v>
      </c>
      <c r="AM24" s="135">
        <v>-9.0060383024247494E-3</v>
      </c>
      <c r="AN24" s="135">
        <v>0.121098181798121</v>
      </c>
    </row>
    <row r="25" spans="1:42">
      <c r="A25" s="136"/>
      <c r="B25" s="130"/>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1"/>
      <c r="AL25" s="132"/>
      <c r="AM25" s="132"/>
      <c r="AN25" s="132"/>
    </row>
    <row r="26" spans="1:42">
      <c r="A26" s="136" t="s">
        <v>307</v>
      </c>
      <c r="B26" s="130">
        <v>8.6856885178808501</v>
      </c>
      <c r="C26" s="130">
        <v>9.1721716179820802</v>
      </c>
      <c r="D26" s="130">
        <v>9.4515010444752701</v>
      </c>
      <c r="E26" s="130">
        <v>9.299317649252</v>
      </c>
      <c r="F26" s="130">
        <v>9.3950037574444103</v>
      </c>
      <c r="G26" s="130">
        <v>9.1379999999999999</v>
      </c>
      <c r="H26" s="130">
        <v>8.6412112385763606</v>
      </c>
      <c r="I26" s="130">
        <v>8.7354186718269897</v>
      </c>
      <c r="J26" s="130">
        <v>7.7599729014108698</v>
      </c>
      <c r="K26" s="130">
        <v>5.3503980569051697</v>
      </c>
      <c r="L26" s="130">
        <v>5.4543086704063102</v>
      </c>
      <c r="M26" s="130">
        <v>4.7641258126211197</v>
      </c>
      <c r="N26" s="130">
        <v>4.2257225912309604</v>
      </c>
      <c r="O26" s="130">
        <v>4.0731960493907504</v>
      </c>
      <c r="P26" s="130">
        <v>4.0980772661219396</v>
      </c>
      <c r="Q26" s="130">
        <v>5.5189218273240002</v>
      </c>
      <c r="R26" s="130">
        <v>5.8876432661780402</v>
      </c>
      <c r="S26" s="130">
        <v>6.2286151188222902</v>
      </c>
      <c r="T26" s="130">
        <v>6.8201015080103602</v>
      </c>
      <c r="U26" s="130">
        <v>7.1487212535847702</v>
      </c>
      <c r="V26" s="130">
        <v>7.2617967787618101</v>
      </c>
      <c r="W26" s="130">
        <v>8.0044268586517209</v>
      </c>
      <c r="X26" s="130">
        <v>5.0496628588714998</v>
      </c>
      <c r="Y26" s="130">
        <v>8.2083608171106306</v>
      </c>
      <c r="Z26" s="130">
        <v>12.8604057061965</v>
      </c>
      <c r="AA26" s="130">
        <v>7.3470464996261198</v>
      </c>
      <c r="AB26" s="130">
        <v>7.9399026252112401</v>
      </c>
      <c r="AC26" s="130">
        <v>14.632493545549901</v>
      </c>
      <c r="AD26" s="130">
        <v>15.3408059907949</v>
      </c>
      <c r="AE26" s="130">
        <v>18.1879433146499</v>
      </c>
      <c r="AF26" s="130">
        <v>17.643690260319499</v>
      </c>
      <c r="AG26" s="130">
        <v>19.512616198850701</v>
      </c>
      <c r="AH26" s="130">
        <v>21.758576093723601</v>
      </c>
      <c r="AI26" s="130">
        <v>21.4671035222533</v>
      </c>
      <c r="AJ26" s="130">
        <v>21.263326815004302</v>
      </c>
      <c r="AK26" s="131">
        <v>21.322357012952299</v>
      </c>
      <c r="AL26" s="132">
        <v>3.6325073134779701E-5</v>
      </c>
      <c r="AM26" s="132">
        <v>5.1568708852962199E-2</v>
      </c>
      <c r="AN26" s="132">
        <v>3.40173788474572E-3</v>
      </c>
    </row>
    <row r="27" spans="1:42">
      <c r="A27" s="136" t="s">
        <v>308</v>
      </c>
      <c r="B27" s="130">
        <v>451.26718249401301</v>
      </c>
      <c r="C27" s="130">
        <v>469.81371128141399</v>
      </c>
      <c r="D27" s="130">
        <v>487.93124237451798</v>
      </c>
      <c r="E27" s="130">
        <v>494.153497687222</v>
      </c>
      <c r="F27" s="130">
        <v>501.00506822596401</v>
      </c>
      <c r="G27" s="130">
        <v>511.615839400629</v>
      </c>
      <c r="H27" s="130">
        <v>501.31112271312202</v>
      </c>
      <c r="I27" s="130">
        <v>460.187429929225</v>
      </c>
      <c r="J27" s="130">
        <v>429.168167163607</v>
      </c>
      <c r="K27" s="130">
        <v>363.74231404168</v>
      </c>
      <c r="L27" s="130">
        <v>353.544216108927</v>
      </c>
      <c r="M27" s="130">
        <v>364.11108149137903</v>
      </c>
      <c r="N27" s="130">
        <v>356.86755772443598</v>
      </c>
      <c r="O27" s="130">
        <v>346.50375199621601</v>
      </c>
      <c r="P27" s="130">
        <v>358.63363709294902</v>
      </c>
      <c r="Q27" s="130">
        <v>370.37200000000001</v>
      </c>
      <c r="R27" s="130">
        <v>376.74386972485303</v>
      </c>
      <c r="S27" s="130">
        <v>384.772595140504</v>
      </c>
      <c r="T27" s="130">
        <v>406.81996570332399</v>
      </c>
      <c r="U27" s="130">
        <v>422.55923778605802</v>
      </c>
      <c r="V27" s="130">
        <v>440.066740109899</v>
      </c>
      <c r="W27" s="130">
        <v>455.24842077915599</v>
      </c>
      <c r="X27" s="130">
        <v>489.13746892037102</v>
      </c>
      <c r="Y27" s="130">
        <v>494.44080517230901</v>
      </c>
      <c r="Z27" s="130">
        <v>469.82939977661101</v>
      </c>
      <c r="AA27" s="130">
        <v>520.53376816135699</v>
      </c>
      <c r="AB27" s="130">
        <v>521.29640249420595</v>
      </c>
      <c r="AC27" s="130">
        <v>526.11100161350998</v>
      </c>
      <c r="AD27" s="130">
        <v>529.96043881815797</v>
      </c>
      <c r="AE27" s="130">
        <v>534.84963161291796</v>
      </c>
      <c r="AF27" s="130">
        <v>529.75462771902198</v>
      </c>
      <c r="AG27" s="130">
        <v>521.80936091292904</v>
      </c>
      <c r="AH27" s="130">
        <v>516.27420271230505</v>
      </c>
      <c r="AI27" s="130">
        <v>523.722463741208</v>
      </c>
      <c r="AJ27" s="130">
        <v>519.20866099468697</v>
      </c>
      <c r="AK27" s="131">
        <v>485.53925020464902</v>
      </c>
      <c r="AL27" s="132">
        <v>-6.7402613616325505E-2</v>
      </c>
      <c r="AM27" s="132">
        <v>1.00437226878047E-2</v>
      </c>
      <c r="AN27" s="132">
        <v>7.7462227133185596E-2</v>
      </c>
    </row>
    <row r="28" spans="1:42">
      <c r="A28" s="136" t="s">
        <v>312</v>
      </c>
      <c r="B28" s="130">
        <v>94.898337316831899</v>
      </c>
      <c r="C28" s="130">
        <v>103.690535711696</v>
      </c>
      <c r="D28" s="130">
        <v>105.233507440369</v>
      </c>
      <c r="E28" s="130">
        <v>102.14460173660299</v>
      </c>
      <c r="F28" s="130">
        <v>110.402862680881</v>
      </c>
      <c r="G28" s="130">
        <v>110.359634</v>
      </c>
      <c r="H28" s="130">
        <v>104.8241556</v>
      </c>
      <c r="I28" s="130">
        <v>99.521633399999999</v>
      </c>
      <c r="J28" s="130">
        <v>89.306562600000007</v>
      </c>
      <c r="K28" s="130">
        <v>79.536576999999994</v>
      </c>
      <c r="L28" s="130">
        <v>76.228461199999998</v>
      </c>
      <c r="M28" s="130">
        <v>74.935508600000006</v>
      </c>
      <c r="N28" s="130">
        <v>79.427904999999996</v>
      </c>
      <c r="O28" s="130">
        <v>76.714484200000001</v>
      </c>
      <c r="P28" s="130">
        <v>78.232224599999995</v>
      </c>
      <c r="Q28" s="130">
        <v>80.869909399999997</v>
      </c>
      <c r="R28" s="130">
        <v>89.778267400000004</v>
      </c>
      <c r="S28" s="130">
        <v>90.612160599999996</v>
      </c>
      <c r="T28" s="130">
        <v>90.8028438134656</v>
      </c>
      <c r="U28" s="130">
        <v>99.534463294817897</v>
      </c>
      <c r="V28" s="130">
        <v>101.52517726041501</v>
      </c>
      <c r="W28" s="130">
        <v>106.017488090528</v>
      </c>
      <c r="X28" s="130">
        <v>107.95421333333501</v>
      </c>
      <c r="Y28" s="130">
        <v>117.324466055556</v>
      </c>
      <c r="Z28" s="130">
        <v>104.51547661111201</v>
      </c>
      <c r="AA28" s="130">
        <v>114.21331630555601</v>
      </c>
      <c r="AB28" s="130">
        <v>118.459964916667</v>
      </c>
      <c r="AC28" s="130">
        <v>120.943612566151</v>
      </c>
      <c r="AD28" s="130">
        <v>123.159579250001</v>
      </c>
      <c r="AE28" s="130">
        <v>131.162336402666</v>
      </c>
      <c r="AF28" s="130">
        <v>132.533056586839</v>
      </c>
      <c r="AG28" s="130">
        <v>133.92945671574799</v>
      </c>
      <c r="AH28" s="130">
        <v>135.90463288146901</v>
      </c>
      <c r="AI28" s="130">
        <v>148.59795299999999</v>
      </c>
      <c r="AJ28" s="130">
        <v>151.84560260757499</v>
      </c>
      <c r="AK28" s="131">
        <v>151.08599975992001</v>
      </c>
      <c r="AL28" s="132">
        <v>-7.7210410150487796E-3</v>
      </c>
      <c r="AM28" s="132">
        <v>3.8059294626762601E-2</v>
      </c>
      <c r="AN28" s="132">
        <v>2.4104041074155098E-2</v>
      </c>
    </row>
    <row r="29" spans="1:42">
      <c r="A29" s="133" t="s">
        <v>313</v>
      </c>
      <c r="B29" s="134">
        <v>554.85120832872599</v>
      </c>
      <c r="C29" s="134">
        <v>582.676418611092</v>
      </c>
      <c r="D29" s="134">
        <v>602.61625085936305</v>
      </c>
      <c r="E29" s="134">
        <v>605.59741707307603</v>
      </c>
      <c r="F29" s="134">
        <v>620.80293466428998</v>
      </c>
      <c r="G29" s="134">
        <v>631.113473400629</v>
      </c>
      <c r="H29" s="134">
        <v>614.77648955169798</v>
      </c>
      <c r="I29" s="134">
        <v>568.44448200105205</v>
      </c>
      <c r="J29" s="134">
        <v>526.23470266501795</v>
      </c>
      <c r="K29" s="134">
        <v>448.62928909858499</v>
      </c>
      <c r="L29" s="134">
        <v>435.22698597933299</v>
      </c>
      <c r="M29" s="134">
        <v>443.81071590400001</v>
      </c>
      <c r="N29" s="134">
        <v>440.52118531566703</v>
      </c>
      <c r="O29" s="134">
        <v>427.29143224560602</v>
      </c>
      <c r="P29" s="134">
        <v>440.96393895907102</v>
      </c>
      <c r="Q29" s="134">
        <v>456.76083122732399</v>
      </c>
      <c r="R29" s="134">
        <v>472.40978039103101</v>
      </c>
      <c r="S29" s="134">
        <v>481.61337085932598</v>
      </c>
      <c r="T29" s="134">
        <v>504.44291102480003</v>
      </c>
      <c r="U29" s="134">
        <v>529.24242233446103</v>
      </c>
      <c r="V29" s="134">
        <v>548.85371414907604</v>
      </c>
      <c r="W29" s="134">
        <v>569.27033572833602</v>
      </c>
      <c r="X29" s="134">
        <v>602.14134511257703</v>
      </c>
      <c r="Y29" s="134">
        <v>619.97363204497594</v>
      </c>
      <c r="Z29" s="134">
        <v>587.20528209391898</v>
      </c>
      <c r="AA29" s="134">
        <v>642.09413096653998</v>
      </c>
      <c r="AB29" s="134">
        <v>647.69627003608502</v>
      </c>
      <c r="AC29" s="134">
        <v>661.68710772521104</v>
      </c>
      <c r="AD29" s="134">
        <v>668.46082405895402</v>
      </c>
      <c r="AE29" s="134">
        <v>684.19991133023404</v>
      </c>
      <c r="AF29" s="134">
        <v>679.93137456618001</v>
      </c>
      <c r="AG29" s="134">
        <v>675.25143382752799</v>
      </c>
      <c r="AH29" s="134">
        <v>673.93741168749796</v>
      </c>
      <c r="AI29" s="134">
        <v>693.78752026346103</v>
      </c>
      <c r="AJ29" s="134">
        <v>692.31759041726696</v>
      </c>
      <c r="AK29" s="134">
        <v>657.94760697752099</v>
      </c>
      <c r="AL29" s="135">
        <v>-5.2241420697201099E-2</v>
      </c>
      <c r="AM29" s="135">
        <v>1.6603361196840999E-2</v>
      </c>
      <c r="AN29" s="135">
        <v>0.10496800609208599</v>
      </c>
    </row>
    <row r="30" spans="1:42">
      <c r="A30" s="136"/>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1"/>
      <c r="AL30" s="132"/>
      <c r="AM30" s="132"/>
      <c r="AN30" s="132"/>
    </row>
    <row r="31" spans="1:42">
      <c r="A31" s="136" t="s">
        <v>314</v>
      </c>
      <c r="B31" s="130">
        <v>13.7366373515913</v>
      </c>
      <c r="C31" s="130">
        <v>15.7713165071047</v>
      </c>
      <c r="D31" s="130">
        <v>13.5283356297852</v>
      </c>
      <c r="E31" s="130">
        <v>20.016023672302399</v>
      </c>
      <c r="F31" s="130">
        <v>26.3605730901477</v>
      </c>
      <c r="G31" s="130">
        <v>30.322031210418999</v>
      </c>
      <c r="H31" s="130">
        <v>35.001956612005799</v>
      </c>
      <c r="I31" s="130">
        <v>37.159303121046698</v>
      </c>
      <c r="J31" s="130">
        <v>40.283654161286698</v>
      </c>
      <c r="K31" s="130">
        <v>47.248394975239997</v>
      </c>
      <c r="L31" s="130">
        <v>46.599638835485401</v>
      </c>
      <c r="M31" s="130">
        <v>49.094349391066601</v>
      </c>
      <c r="N31" s="130">
        <v>58.892366536453402</v>
      </c>
      <c r="O31" s="130">
        <v>71.755086949867106</v>
      </c>
      <c r="P31" s="130">
        <v>77.150559984700394</v>
      </c>
      <c r="Q31" s="130">
        <v>81.559242704412299</v>
      </c>
      <c r="R31" s="130">
        <v>89.501145559164499</v>
      </c>
      <c r="S31" s="130">
        <v>98.0404859341037</v>
      </c>
      <c r="T31" s="130">
        <v>109.851139109952</v>
      </c>
      <c r="U31" s="130">
        <v>114.611130066846</v>
      </c>
      <c r="V31" s="130">
        <v>124.584429851751</v>
      </c>
      <c r="W31" s="130">
        <v>125.12085986059201</v>
      </c>
      <c r="X31" s="130">
        <v>138.75440456875401</v>
      </c>
      <c r="Y31" s="130">
        <v>135.05934453453301</v>
      </c>
      <c r="Z31" s="130">
        <v>149.41348146145901</v>
      </c>
      <c r="AA31" s="130">
        <v>175.37199079175201</v>
      </c>
      <c r="AB31" s="130">
        <v>140.532184820005</v>
      </c>
      <c r="AC31" s="130">
        <v>152.956899371437</v>
      </c>
      <c r="AD31" s="130">
        <v>135.84891085638799</v>
      </c>
      <c r="AE31" s="130">
        <v>192.650962915825</v>
      </c>
      <c r="AF31" s="130">
        <v>206.437817755456</v>
      </c>
      <c r="AG31" s="130">
        <v>223.66014225843099</v>
      </c>
      <c r="AH31" s="130">
        <v>251.170339756218</v>
      </c>
      <c r="AI31" s="130">
        <v>208.722333816782</v>
      </c>
      <c r="AJ31" s="130">
        <v>199.23959780035699</v>
      </c>
      <c r="AK31" s="131">
        <v>220.418469312794</v>
      </c>
      <c r="AL31" s="132">
        <v>0.103275832137056</v>
      </c>
      <c r="AM31" s="132">
        <v>2.91971788938645E-2</v>
      </c>
      <c r="AN31" s="132">
        <v>3.5165242618511797E-2</v>
      </c>
    </row>
    <row r="32" spans="1:42">
      <c r="A32" s="136" t="s">
        <v>320</v>
      </c>
      <c r="B32" s="130">
        <v>29.752546977976898</v>
      </c>
      <c r="C32" s="130">
        <v>30.840101075562401</v>
      </c>
      <c r="D32" s="130">
        <v>33.070402395036901</v>
      </c>
      <c r="E32" s="130">
        <v>34.576622239659699</v>
      </c>
      <c r="F32" s="130">
        <v>38.833995024041599</v>
      </c>
      <c r="G32" s="130">
        <v>40.728552214633602</v>
      </c>
      <c r="H32" s="130">
        <v>42.755676615341798</v>
      </c>
      <c r="I32" s="130">
        <v>43.896796413754302</v>
      </c>
      <c r="J32" s="130">
        <v>47.875520032721901</v>
      </c>
      <c r="K32" s="130">
        <v>50.478018557915</v>
      </c>
      <c r="L32" s="130">
        <v>49.808362902310598</v>
      </c>
      <c r="M32" s="130">
        <v>49.518644025409401</v>
      </c>
      <c r="N32" s="130">
        <v>52.910709866287199</v>
      </c>
      <c r="O32" s="130">
        <v>53.600597439721902</v>
      </c>
      <c r="P32" s="130">
        <v>54.901633251632397</v>
      </c>
      <c r="Q32" s="130">
        <v>63.838516002630598</v>
      </c>
      <c r="R32" s="130">
        <v>76.654864369231305</v>
      </c>
      <c r="S32" s="130">
        <v>86.506720195124501</v>
      </c>
      <c r="T32" s="130">
        <v>91.362948983297997</v>
      </c>
      <c r="U32" s="130">
        <v>98.738973404078706</v>
      </c>
      <c r="V32" s="130">
        <v>107.931882925794</v>
      </c>
      <c r="W32" s="130">
        <v>104.54817220260701</v>
      </c>
      <c r="X32" s="130">
        <v>102.708817032252</v>
      </c>
      <c r="Y32" s="130">
        <v>100.708447919164</v>
      </c>
      <c r="Z32" s="130">
        <v>94.087913704861094</v>
      </c>
      <c r="AA32" s="130">
        <v>100.903535979658</v>
      </c>
      <c r="AB32" s="130">
        <v>110.953476284053</v>
      </c>
      <c r="AC32" s="130">
        <v>125.849331509043</v>
      </c>
      <c r="AD32" s="130">
        <v>138.06806523173299</v>
      </c>
      <c r="AE32" s="130">
        <v>143.027787821543</v>
      </c>
      <c r="AF32" s="130">
        <v>154.67882581032501</v>
      </c>
      <c r="AG32" s="130">
        <v>166.977515231182</v>
      </c>
      <c r="AH32" s="130">
        <v>188.53718171620301</v>
      </c>
      <c r="AI32" s="130">
        <v>200.03189115442001</v>
      </c>
      <c r="AJ32" s="130">
        <v>206.02767380131701</v>
      </c>
      <c r="AK32" s="131">
        <v>207.03283961900999</v>
      </c>
      <c r="AL32" s="132">
        <v>2.1332198406001099E-3</v>
      </c>
      <c r="AM32" s="132">
        <v>8.1531497753727394E-2</v>
      </c>
      <c r="AN32" s="132">
        <v>3.3029718688729302E-2</v>
      </c>
    </row>
    <row r="33" spans="1:40">
      <c r="A33" s="136" t="s">
        <v>321</v>
      </c>
      <c r="B33" s="130">
        <v>12.184002917867399</v>
      </c>
      <c r="C33" s="130">
        <v>12.813931217579301</v>
      </c>
      <c r="D33" s="130">
        <v>13.6568639985591</v>
      </c>
      <c r="E33" s="130">
        <v>14.8387631700288</v>
      </c>
      <c r="F33" s="130">
        <v>15.6107049135447</v>
      </c>
      <c r="G33" s="130">
        <v>17.079581678674401</v>
      </c>
      <c r="H33" s="130">
        <v>17.220559272334299</v>
      </c>
      <c r="I33" s="130">
        <v>18.687449481268001</v>
      </c>
      <c r="J33" s="130">
        <v>21.728194048991401</v>
      </c>
      <c r="K33" s="130">
        <v>23.734028242074899</v>
      </c>
      <c r="L33" s="130">
        <v>24.9802612680115</v>
      </c>
      <c r="M33" s="130">
        <v>26.5699946325648</v>
      </c>
      <c r="N33" s="130">
        <v>28.4613694956772</v>
      </c>
      <c r="O33" s="130">
        <v>33.389268667147</v>
      </c>
      <c r="P33" s="130">
        <v>37.123181282420802</v>
      </c>
      <c r="Q33" s="130">
        <v>39.941235057636902</v>
      </c>
      <c r="R33" s="130">
        <v>43.169293314120999</v>
      </c>
      <c r="S33" s="130">
        <v>46.8530983789625</v>
      </c>
      <c r="T33" s="130">
        <v>49.446959459654202</v>
      </c>
      <c r="U33" s="130">
        <v>52.414257463976902</v>
      </c>
      <c r="V33" s="130">
        <v>60.695096138328502</v>
      </c>
      <c r="W33" s="130">
        <v>62.434959459654202</v>
      </c>
      <c r="X33" s="130">
        <v>78.757822780979794</v>
      </c>
      <c r="Y33" s="130">
        <v>80.459704027377498</v>
      </c>
      <c r="Z33" s="130">
        <v>85.688421727665698</v>
      </c>
      <c r="AA33" s="130">
        <v>93.927338283861701</v>
      </c>
      <c r="AB33" s="130">
        <v>99.113193999999993</v>
      </c>
      <c r="AC33" s="130">
        <v>106.194408</v>
      </c>
      <c r="AD33" s="130">
        <v>109.888558</v>
      </c>
      <c r="AE33" s="130">
        <v>116.206521</v>
      </c>
      <c r="AF33" s="130">
        <v>127.062958827377</v>
      </c>
      <c r="AG33" s="130">
        <v>129.26456417812699</v>
      </c>
      <c r="AH33" s="130">
        <v>133.77410958801499</v>
      </c>
      <c r="AI33" s="130">
        <v>134.69638044346101</v>
      </c>
      <c r="AJ33" s="130">
        <v>134.25038974356201</v>
      </c>
      <c r="AK33" s="131">
        <v>131.19504896636201</v>
      </c>
      <c r="AL33" s="132">
        <v>-2.5428583124877599E-2</v>
      </c>
      <c r="AM33" s="132">
        <v>4.5922103720011001E-2</v>
      </c>
      <c r="AN33" s="132">
        <v>2.09306676597171E-2</v>
      </c>
    </row>
    <row r="34" spans="1:40">
      <c r="A34" s="136" t="s">
        <v>322</v>
      </c>
      <c r="B34" s="130">
        <v>15.2462449388227</v>
      </c>
      <c r="C34" s="130">
        <v>18.253705718913299</v>
      </c>
      <c r="D34" s="130">
        <v>19.302690801184699</v>
      </c>
      <c r="E34" s="130">
        <v>23.526664723032098</v>
      </c>
      <c r="F34" s="130">
        <v>27.2119625668449</v>
      </c>
      <c r="G34" s="130">
        <v>26.812999999999999</v>
      </c>
      <c r="H34" s="130">
        <v>20.635999999999999</v>
      </c>
      <c r="I34" s="130">
        <v>28.573</v>
      </c>
      <c r="J34" s="130">
        <v>36.356999999999999</v>
      </c>
      <c r="K34" s="130">
        <v>38.941000000000003</v>
      </c>
      <c r="L34" s="130">
        <v>40.603999999999999</v>
      </c>
      <c r="M34" s="130">
        <v>45.963999999999999</v>
      </c>
      <c r="N34" s="130">
        <v>46.838000000000001</v>
      </c>
      <c r="O34" s="130">
        <v>46.466000000000001</v>
      </c>
      <c r="P34" s="130">
        <v>46.572000000000003</v>
      </c>
      <c r="Q34" s="130">
        <v>49.720999999999997</v>
      </c>
      <c r="R34" s="130">
        <v>52.356000000000002</v>
      </c>
      <c r="S34" s="130">
        <v>52.811568999999999</v>
      </c>
      <c r="T34" s="130">
        <v>55.027692000000002</v>
      </c>
      <c r="U34" s="130">
        <v>64.565821</v>
      </c>
      <c r="V34" s="130">
        <v>79.564794906657198</v>
      </c>
      <c r="W34" s="130">
        <v>97.223262599531594</v>
      </c>
      <c r="X34" s="130">
        <v>104.952207928894</v>
      </c>
      <c r="Y34" s="130">
        <v>122.669500164388</v>
      </c>
      <c r="Z34" s="130">
        <v>140.32723446554499</v>
      </c>
      <c r="AA34" s="130">
        <v>159.22070873595999</v>
      </c>
      <c r="AB34" s="130">
        <v>153.92571160261599</v>
      </c>
      <c r="AC34" s="130">
        <v>149.35696216650399</v>
      </c>
      <c r="AD34" s="130">
        <v>164.59883745803501</v>
      </c>
      <c r="AE34" s="130">
        <v>182.79564377387399</v>
      </c>
      <c r="AF34" s="130">
        <v>204.38001124883701</v>
      </c>
      <c r="AG34" s="130">
        <v>230.62165438112601</v>
      </c>
      <c r="AH34" s="130">
        <v>241.88317225995601</v>
      </c>
      <c r="AI34" s="130">
        <v>255.743081883185</v>
      </c>
      <c r="AJ34" s="130">
        <v>274.21986541545101</v>
      </c>
      <c r="AK34" s="131">
        <v>277.42570508737799</v>
      </c>
      <c r="AL34" s="132">
        <v>8.9265813710177593E-3</v>
      </c>
      <c r="AM34" s="132">
        <v>6.9290466284407395E-2</v>
      </c>
      <c r="AN34" s="132">
        <v>4.4260094258095198E-2</v>
      </c>
    </row>
    <row r="35" spans="1:40">
      <c r="A35" s="133" t="s">
        <v>323</v>
      </c>
      <c r="B35" s="134">
        <v>70.919432186258305</v>
      </c>
      <c r="C35" s="134">
        <v>77.679054519159493</v>
      </c>
      <c r="D35" s="134">
        <v>79.558292824565896</v>
      </c>
      <c r="E35" s="134">
        <v>92.958073805023005</v>
      </c>
      <c r="F35" s="134">
        <v>108.01723559457901</v>
      </c>
      <c r="G35" s="134">
        <v>114.943165103727</v>
      </c>
      <c r="H35" s="134">
        <v>115.61419249968201</v>
      </c>
      <c r="I35" s="134">
        <v>128.31654901606899</v>
      </c>
      <c r="J35" s="134">
        <v>146.244368243</v>
      </c>
      <c r="K35" s="134">
        <v>160.40144177523001</v>
      </c>
      <c r="L35" s="134">
        <v>161.99226300580801</v>
      </c>
      <c r="M35" s="134">
        <v>171.146988049041</v>
      </c>
      <c r="N35" s="134">
        <v>187.10244589841801</v>
      </c>
      <c r="O35" s="134">
        <v>205.210953056736</v>
      </c>
      <c r="P35" s="134">
        <v>215.74737451875399</v>
      </c>
      <c r="Q35" s="134">
        <v>235.05999376468</v>
      </c>
      <c r="R35" s="134">
        <v>261.681303242517</v>
      </c>
      <c r="S35" s="134">
        <v>284.21187350819099</v>
      </c>
      <c r="T35" s="134">
        <v>305.688739552904</v>
      </c>
      <c r="U35" s="134">
        <v>330.33018193490199</v>
      </c>
      <c r="V35" s="134">
        <v>372.77620382253099</v>
      </c>
      <c r="W35" s="134">
        <v>389.32725412238398</v>
      </c>
      <c r="X35" s="134">
        <v>425.17325231088103</v>
      </c>
      <c r="Y35" s="134">
        <v>438.89699664546299</v>
      </c>
      <c r="Z35" s="134">
        <v>469.51705135953102</v>
      </c>
      <c r="AA35" s="134">
        <v>529.423573791232</v>
      </c>
      <c r="AB35" s="134">
        <v>504.52456670667402</v>
      </c>
      <c r="AC35" s="134">
        <v>534.35760104698397</v>
      </c>
      <c r="AD35" s="134">
        <v>548.40437154615699</v>
      </c>
      <c r="AE35" s="134">
        <v>634.68091551124098</v>
      </c>
      <c r="AF35" s="134">
        <v>692.55961364199595</v>
      </c>
      <c r="AG35" s="134">
        <v>750.52387604886599</v>
      </c>
      <c r="AH35" s="134">
        <v>815.36480332039298</v>
      </c>
      <c r="AI35" s="134">
        <v>799.19368729784799</v>
      </c>
      <c r="AJ35" s="134">
        <v>813.73752676068796</v>
      </c>
      <c r="AK35" s="134">
        <v>836.07206298554399</v>
      </c>
      <c r="AL35" s="135">
        <v>2.4639623547662502E-2</v>
      </c>
      <c r="AM35" s="135">
        <v>5.6533562205308002E-2</v>
      </c>
      <c r="AN35" s="135">
        <v>0.13338572322505299</v>
      </c>
    </row>
    <row r="36" spans="1:40">
      <c r="A36" s="136"/>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1"/>
      <c r="AL36" s="132"/>
      <c r="AM36" s="132"/>
      <c r="AN36" s="132"/>
    </row>
    <row r="37" spans="1:40">
      <c r="A37" s="136" t="s">
        <v>325</v>
      </c>
      <c r="B37" s="130">
        <v>9.2364999999999995</v>
      </c>
      <c r="C37" s="130">
        <v>10.289</v>
      </c>
      <c r="D37" s="130">
        <v>11.715999999999999</v>
      </c>
      <c r="E37" s="130">
        <v>13.1555</v>
      </c>
      <c r="F37" s="130">
        <v>13.715</v>
      </c>
      <c r="G37" s="130">
        <v>16.446000000000002</v>
      </c>
      <c r="H37" s="130">
        <v>20.406500000000001</v>
      </c>
      <c r="I37" s="130">
        <v>22.944500000000001</v>
      </c>
      <c r="J37" s="130">
        <v>26.172499999999999</v>
      </c>
      <c r="K37" s="130">
        <v>29.291499999999999</v>
      </c>
      <c r="L37" s="130">
        <v>30.45</v>
      </c>
      <c r="M37" s="130">
        <v>31.513500000000001</v>
      </c>
      <c r="N37" s="130">
        <v>32.679499999999997</v>
      </c>
      <c r="O37" s="130">
        <v>32.529499999999999</v>
      </c>
      <c r="P37" s="130">
        <v>37.226500000000001</v>
      </c>
      <c r="Q37" s="130">
        <v>42.188357134633101</v>
      </c>
      <c r="R37" s="130">
        <v>48.471340217785901</v>
      </c>
      <c r="S37" s="130">
        <v>57.450702383762099</v>
      </c>
      <c r="T37" s="130">
        <v>64.024689155474505</v>
      </c>
      <c r="U37" s="130">
        <v>74.447714551969597</v>
      </c>
      <c r="V37" s="130">
        <v>76.789603168970501</v>
      </c>
      <c r="W37" s="130">
        <v>83.059874606417594</v>
      </c>
      <c r="X37" s="130">
        <v>89.211603145110502</v>
      </c>
      <c r="Y37" s="130">
        <v>93.731845365048699</v>
      </c>
      <c r="Z37" s="130">
        <v>96.174098994226696</v>
      </c>
      <c r="AA37" s="130">
        <v>107.934914790766</v>
      </c>
      <c r="AB37" s="130">
        <v>115.71538262671299</v>
      </c>
      <c r="AC37" s="130">
        <v>124.36251380710701</v>
      </c>
      <c r="AD37" s="130">
        <v>120.33285185499</v>
      </c>
      <c r="AE37" s="130">
        <v>121.378523912048</v>
      </c>
      <c r="AF37" s="130">
        <v>126.44124417494</v>
      </c>
      <c r="AG37" s="130">
        <v>135.76693218433499</v>
      </c>
      <c r="AH37" s="130">
        <v>150.077108704399</v>
      </c>
      <c r="AI37" s="130">
        <v>159.273578413575</v>
      </c>
      <c r="AJ37" s="130">
        <v>153.462714326819</v>
      </c>
      <c r="AK37" s="131">
        <v>150.01124859871601</v>
      </c>
      <c r="AL37" s="132">
        <v>-2.5161372548969201E-2</v>
      </c>
      <c r="AM37" s="132">
        <v>4.7838798027779503E-2</v>
      </c>
      <c r="AN37" s="132">
        <v>2.3932576834084399E-2</v>
      </c>
    </row>
    <row r="38" spans="1:40">
      <c r="A38" s="136" t="s">
        <v>327</v>
      </c>
      <c r="B38" s="130">
        <v>0</v>
      </c>
      <c r="C38" s="130">
        <v>0</v>
      </c>
      <c r="D38" s="130">
        <v>0</v>
      </c>
      <c r="E38" s="130">
        <v>0</v>
      </c>
      <c r="F38" s="130">
        <v>0</v>
      </c>
      <c r="G38" s="130">
        <v>0</v>
      </c>
      <c r="H38" s="130">
        <v>0</v>
      </c>
      <c r="I38" s="130">
        <v>0</v>
      </c>
      <c r="J38" s="130">
        <v>0</v>
      </c>
      <c r="K38" s="130">
        <v>0</v>
      </c>
      <c r="L38" s="130">
        <v>0</v>
      </c>
      <c r="M38" s="130">
        <v>0</v>
      </c>
      <c r="N38" s="130">
        <v>0</v>
      </c>
      <c r="O38" s="130">
        <v>0</v>
      </c>
      <c r="P38" s="130">
        <v>0</v>
      </c>
      <c r="Q38" s="130">
        <v>0</v>
      </c>
      <c r="R38" s="130">
        <v>0</v>
      </c>
      <c r="S38" s="130">
        <v>0</v>
      </c>
      <c r="T38" s="130">
        <v>1.10972223990594E-3</v>
      </c>
      <c r="U38" s="130">
        <v>3.3260000656510401E-3</v>
      </c>
      <c r="V38" s="130">
        <v>8.59389963050083E-2</v>
      </c>
      <c r="W38" s="130">
        <v>1.9536389983233399E-2</v>
      </c>
      <c r="X38" s="130">
        <v>8.59389963050083E-2</v>
      </c>
      <c r="Y38" s="130">
        <v>8.59389963050083E-2</v>
      </c>
      <c r="Z38" s="130">
        <v>6.7874999010757303E-3</v>
      </c>
      <c r="AA38" s="130">
        <v>0.80929993265095501</v>
      </c>
      <c r="AB38" s="130">
        <v>0.87794203655790903</v>
      </c>
      <c r="AC38" s="130">
        <v>1.7619719909118901</v>
      </c>
      <c r="AD38" s="130">
        <v>2.9789559136191799</v>
      </c>
      <c r="AE38" s="130">
        <v>3.1</v>
      </c>
      <c r="AF38" s="130">
        <v>3.9756219117396498</v>
      </c>
      <c r="AG38" s="130">
        <v>1.7104404498210899</v>
      </c>
      <c r="AH38" s="130">
        <v>1.87853978531266</v>
      </c>
      <c r="AI38" s="130">
        <v>1.8502811381836799</v>
      </c>
      <c r="AJ38" s="130">
        <v>1.85926052138354</v>
      </c>
      <c r="AK38" s="131">
        <v>1.85926052138354</v>
      </c>
      <c r="AL38" s="132">
        <v>-2.7322404371584699E-3</v>
      </c>
      <c r="AM38" s="132">
        <v>0.75292381424743804</v>
      </c>
      <c r="AN38" s="132">
        <v>2.9662372454229599E-4</v>
      </c>
    </row>
    <row r="39" spans="1:40">
      <c r="A39" s="136" t="s">
        <v>390</v>
      </c>
      <c r="B39" s="130">
        <v>18.690000000000001</v>
      </c>
      <c r="C39" s="130">
        <v>18.059999999999999</v>
      </c>
      <c r="D39" s="130">
        <v>19.867999999999999</v>
      </c>
      <c r="E39" s="130">
        <v>20.853999999999999</v>
      </c>
      <c r="F39" s="130">
        <v>23.224</v>
      </c>
      <c r="G39" s="130">
        <v>26.2</v>
      </c>
      <c r="H39" s="130">
        <v>25.204999999999998</v>
      </c>
      <c r="I39" s="130">
        <v>27.6</v>
      </c>
      <c r="J39" s="130">
        <v>28.960999999999999</v>
      </c>
      <c r="K39" s="130">
        <v>32.81</v>
      </c>
      <c r="L39" s="130">
        <v>35.863999999999997</v>
      </c>
      <c r="M39" s="130">
        <v>38.478000000000002</v>
      </c>
      <c r="N39" s="130">
        <v>43.164999999999999</v>
      </c>
      <c r="O39" s="130">
        <v>44.801000000000002</v>
      </c>
      <c r="P39" s="130">
        <v>48.863999999999997</v>
      </c>
      <c r="Q39" s="130">
        <v>49.655299999237101</v>
      </c>
      <c r="R39" s="130">
        <v>52.506999999999998</v>
      </c>
      <c r="S39" s="130">
        <v>58.503999999999998</v>
      </c>
      <c r="T39" s="130">
        <v>59.957999999999998</v>
      </c>
      <c r="U39" s="130">
        <v>66.691999999999993</v>
      </c>
      <c r="V39" s="130">
        <v>74.848699999999994</v>
      </c>
      <c r="W39" s="130">
        <v>81.456400000000002</v>
      </c>
      <c r="X39" s="130">
        <v>85.522999999999996</v>
      </c>
      <c r="Y39" s="130">
        <v>89.535399999999996</v>
      </c>
      <c r="Z39" s="130">
        <v>93.737499999999997</v>
      </c>
      <c r="AA39" s="130">
        <v>107.918899996948</v>
      </c>
      <c r="AB39" s="130">
        <v>117.983134243896</v>
      </c>
      <c r="AC39" s="130">
        <v>132.654792986301</v>
      </c>
      <c r="AD39" s="130">
        <v>142.09441397558601</v>
      </c>
      <c r="AE39" s="130">
        <v>149.266582975586</v>
      </c>
      <c r="AF39" s="130">
        <v>159.11382312220701</v>
      </c>
      <c r="AG39" s="130">
        <v>166.02871760204999</v>
      </c>
      <c r="AH39" s="130">
        <v>175.30187667993499</v>
      </c>
      <c r="AI39" s="130">
        <v>174.54904632680899</v>
      </c>
      <c r="AJ39" s="130">
        <v>182.198563262101</v>
      </c>
      <c r="AK39" s="131">
        <v>180.34016996592501</v>
      </c>
      <c r="AL39" s="132">
        <v>-1.2904196163274101E-2</v>
      </c>
      <c r="AM39" s="132">
        <v>6.8718083751935402E-2</v>
      </c>
      <c r="AN39" s="132">
        <v>2.87712089213174E-2</v>
      </c>
    </row>
    <row r="40" spans="1:40">
      <c r="A40" s="133" t="s">
        <v>333</v>
      </c>
      <c r="B40" s="134">
        <v>27.926500000000001</v>
      </c>
      <c r="C40" s="134">
        <v>28.349</v>
      </c>
      <c r="D40" s="134">
        <v>31.584</v>
      </c>
      <c r="E40" s="134">
        <v>34.009500000000003</v>
      </c>
      <c r="F40" s="134">
        <v>36.939</v>
      </c>
      <c r="G40" s="134">
        <v>42.646000000000001</v>
      </c>
      <c r="H40" s="134">
        <v>45.611499999999999</v>
      </c>
      <c r="I40" s="134">
        <v>50.544499999999999</v>
      </c>
      <c r="J40" s="134">
        <v>55.133499999999998</v>
      </c>
      <c r="K40" s="134">
        <v>62.101500000000001</v>
      </c>
      <c r="L40" s="134">
        <v>66.313999999999993</v>
      </c>
      <c r="M40" s="134">
        <v>69.991500000000002</v>
      </c>
      <c r="N40" s="134">
        <v>75.844499999999996</v>
      </c>
      <c r="O40" s="134">
        <v>77.330500000000001</v>
      </c>
      <c r="P40" s="134">
        <v>86.090500000000006</v>
      </c>
      <c r="Q40" s="134">
        <v>91.843657133870195</v>
      </c>
      <c r="R40" s="134">
        <v>100.978340217786</v>
      </c>
      <c r="S40" s="134">
        <v>115.954702383762</v>
      </c>
      <c r="T40" s="134">
        <v>123.98379887771399</v>
      </c>
      <c r="U40" s="134">
        <v>141.14304055203499</v>
      </c>
      <c r="V40" s="134">
        <v>151.724242165276</v>
      </c>
      <c r="W40" s="134">
        <v>164.53581099640101</v>
      </c>
      <c r="X40" s="134">
        <v>174.82054214141601</v>
      </c>
      <c r="Y40" s="134">
        <v>183.35318436135401</v>
      </c>
      <c r="Z40" s="134">
        <v>189.91838649412799</v>
      </c>
      <c r="AA40" s="134">
        <v>216.663114720365</v>
      </c>
      <c r="AB40" s="134">
        <v>234.57645890716699</v>
      </c>
      <c r="AC40" s="134">
        <v>258.77927878432001</v>
      </c>
      <c r="AD40" s="134">
        <v>265.40622174419599</v>
      </c>
      <c r="AE40" s="134">
        <v>273.74510688763399</v>
      </c>
      <c r="AF40" s="134">
        <v>289.530689208887</v>
      </c>
      <c r="AG40" s="134">
        <v>303.50609023620598</v>
      </c>
      <c r="AH40" s="134">
        <v>327.25752516964599</v>
      </c>
      <c r="AI40" s="134">
        <v>335.67290587856797</v>
      </c>
      <c r="AJ40" s="134">
        <v>337.52053811030402</v>
      </c>
      <c r="AK40" s="134">
        <v>332.21067908602402</v>
      </c>
      <c r="AL40" s="135">
        <v>-1.8421215224840099E-2</v>
      </c>
      <c r="AM40" s="135">
        <v>5.9188652321926702E-2</v>
      </c>
      <c r="AN40" s="135">
        <v>5.3000409479944201E-2</v>
      </c>
    </row>
    <row r="41" spans="1:40">
      <c r="A41" s="136"/>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1"/>
      <c r="AL41" s="132"/>
      <c r="AM41" s="132"/>
      <c r="AN41" s="132"/>
    </row>
    <row r="42" spans="1:40">
      <c r="A42" s="136" t="s">
        <v>334</v>
      </c>
      <c r="B42" s="130">
        <v>11.500999999999999</v>
      </c>
      <c r="C42" s="130">
        <v>13.784000000000001</v>
      </c>
      <c r="D42" s="130">
        <v>13.989000000000001</v>
      </c>
      <c r="E42" s="130">
        <v>14.718</v>
      </c>
      <c r="F42" s="130">
        <v>15.128</v>
      </c>
      <c r="G42" s="130">
        <v>12.5655</v>
      </c>
      <c r="H42" s="130">
        <v>11.202500000000001</v>
      </c>
      <c r="I42" s="130">
        <v>11.964</v>
      </c>
      <c r="J42" s="130">
        <v>12.247</v>
      </c>
      <c r="K42" s="130">
        <v>13.555999999999999</v>
      </c>
      <c r="L42" s="130">
        <v>13.679</v>
      </c>
      <c r="M42" s="130">
        <v>11.935499999999999</v>
      </c>
      <c r="N42" s="130">
        <v>12.18</v>
      </c>
      <c r="O42" s="130">
        <v>14.467499999999999</v>
      </c>
      <c r="P42" s="130">
        <v>16.123000000000001</v>
      </c>
      <c r="Q42" s="130">
        <v>16.757999999999999</v>
      </c>
      <c r="R42" s="130">
        <v>24.500499999999999</v>
      </c>
      <c r="S42" s="130">
        <v>30.55265</v>
      </c>
      <c r="T42" s="130">
        <v>30.147349999999999</v>
      </c>
      <c r="U42" s="130">
        <v>27.361149999999999</v>
      </c>
      <c r="V42" s="130">
        <v>23.264399999999998</v>
      </c>
      <c r="W42" s="130">
        <v>27.2879</v>
      </c>
      <c r="X42" s="130">
        <v>33.402850000000001</v>
      </c>
      <c r="Y42" s="130">
        <v>36.308100000000003</v>
      </c>
      <c r="Z42" s="130">
        <v>41.122900000000001</v>
      </c>
      <c r="AA42" s="130">
        <v>46.790799999999997</v>
      </c>
      <c r="AB42" s="130">
        <v>48.783900000000003</v>
      </c>
      <c r="AC42" s="130">
        <v>49.8125</v>
      </c>
      <c r="AD42" s="130">
        <v>52.723649999999999</v>
      </c>
      <c r="AE42" s="130">
        <v>53.655406999999997</v>
      </c>
      <c r="AF42" s="130">
        <v>49.7055603313623</v>
      </c>
      <c r="AG42" s="130">
        <v>48.110498923565103</v>
      </c>
      <c r="AH42" s="130">
        <v>55.0877715238259</v>
      </c>
      <c r="AI42" s="130">
        <v>51.464721987500504</v>
      </c>
      <c r="AJ42" s="130">
        <v>55.710584986262099</v>
      </c>
      <c r="AK42" s="131">
        <v>53.124304293982298</v>
      </c>
      <c r="AL42" s="132">
        <v>-4.9028906541572298E-2</v>
      </c>
      <c r="AM42" s="132">
        <v>3.0826081902260102E-2</v>
      </c>
      <c r="AN42" s="132">
        <v>8.4753743879170292E-3</v>
      </c>
    </row>
    <row r="43" spans="1:40">
      <c r="A43" s="136" t="s">
        <v>336</v>
      </c>
      <c r="B43" s="130">
        <v>0.97199999999999998</v>
      </c>
      <c r="C43" s="130">
        <v>1.6930000000000001</v>
      </c>
      <c r="D43" s="130">
        <v>2.7370000000000001</v>
      </c>
      <c r="E43" s="130">
        <v>2.0529999999999999</v>
      </c>
      <c r="F43" s="130">
        <v>3.7090000000000001</v>
      </c>
      <c r="G43" s="130">
        <v>2.7709999999999999</v>
      </c>
      <c r="H43" s="130">
        <v>2.4289999999999998</v>
      </c>
      <c r="I43" s="130">
        <v>2.4670000000000001</v>
      </c>
      <c r="J43" s="130">
        <v>3.1240000000000001</v>
      </c>
      <c r="K43" s="130">
        <v>3.1539999999999999</v>
      </c>
      <c r="L43" s="130">
        <v>2.9990000000000001</v>
      </c>
      <c r="M43" s="130">
        <v>2.8279999999999998</v>
      </c>
      <c r="N43" s="130">
        <v>8.077</v>
      </c>
      <c r="O43" s="130">
        <v>6.0919999999999996</v>
      </c>
      <c r="P43" s="130">
        <v>4.8129999999999997</v>
      </c>
      <c r="Q43" s="130">
        <v>5.7729999999999997</v>
      </c>
      <c r="R43" s="130">
        <v>4.9340000000000002</v>
      </c>
      <c r="S43" s="130">
        <v>4.194</v>
      </c>
      <c r="T43" s="130">
        <v>5.1550000000000002</v>
      </c>
      <c r="U43" s="130">
        <v>7.46</v>
      </c>
      <c r="V43" s="130">
        <v>12.141999999999999</v>
      </c>
      <c r="W43" s="130">
        <v>23.818999999999999</v>
      </c>
      <c r="X43" s="130">
        <v>33.906999999999996</v>
      </c>
      <c r="Y43" s="130">
        <v>34.566000000000003</v>
      </c>
      <c r="Z43" s="130">
        <v>56.558880000000002</v>
      </c>
      <c r="AA43" s="130">
        <v>77.72672</v>
      </c>
      <c r="AB43" s="130">
        <v>108.76690000000001</v>
      </c>
      <c r="AC43" s="130">
        <v>110.2518828</v>
      </c>
      <c r="AD43" s="130">
        <v>116.3884582</v>
      </c>
      <c r="AE43" s="130">
        <v>133.28256999999999</v>
      </c>
      <c r="AF43" s="130">
        <v>166.90685999999999</v>
      </c>
      <c r="AG43" s="130">
        <v>188.28020000000001</v>
      </c>
      <c r="AH43" s="130">
        <v>203.2</v>
      </c>
      <c r="AI43" s="130">
        <v>215.5</v>
      </c>
      <c r="AJ43" s="130">
        <v>232.5</v>
      </c>
      <c r="AK43" s="131">
        <v>246.96674822415201</v>
      </c>
      <c r="AL43" s="132">
        <v>5.9320325539871301E-2</v>
      </c>
      <c r="AM43" s="132">
        <v>0.151840157597846</v>
      </c>
      <c r="AN43" s="132">
        <v>3.9400716496596697E-2</v>
      </c>
    </row>
    <row r="44" spans="1:40">
      <c r="A44" s="136" t="s">
        <v>338</v>
      </c>
      <c r="B44" s="130">
        <v>2.1579999999999999</v>
      </c>
      <c r="C44" s="130">
        <v>3.6819999999999999</v>
      </c>
      <c r="D44" s="130">
        <v>4.2350000000000003</v>
      </c>
      <c r="E44" s="130">
        <v>3.6040000000000001</v>
      </c>
      <c r="F44" s="130">
        <v>7.2750000000000004</v>
      </c>
      <c r="G44" s="130">
        <v>9.9580000000000002</v>
      </c>
      <c r="H44" s="130">
        <v>13.355</v>
      </c>
      <c r="I44" s="130">
        <v>16.257999999999999</v>
      </c>
      <c r="J44" s="130">
        <v>17.878</v>
      </c>
      <c r="K44" s="130">
        <v>21.882000000000001</v>
      </c>
      <c r="L44" s="130">
        <v>29.434000000000001</v>
      </c>
      <c r="M44" s="130">
        <v>32.024000000000001</v>
      </c>
      <c r="N44" s="130">
        <v>40.179000000000002</v>
      </c>
      <c r="O44" s="130">
        <v>50.174999999999997</v>
      </c>
      <c r="P44" s="130">
        <v>59.009</v>
      </c>
      <c r="Q44" s="130">
        <v>55.963999999999999</v>
      </c>
      <c r="R44" s="130">
        <v>55.933999999999997</v>
      </c>
      <c r="S44" s="130">
        <v>62.884999999999998</v>
      </c>
      <c r="T44" s="130">
        <v>72.802000000000007</v>
      </c>
      <c r="U44" s="130">
        <v>76.576999999999998</v>
      </c>
      <c r="V44" s="130">
        <v>75.466999999999999</v>
      </c>
      <c r="W44" s="130">
        <v>74.704221078755793</v>
      </c>
      <c r="X44" s="130">
        <v>90.046937499999999</v>
      </c>
      <c r="Y44" s="130">
        <v>85.881259999999997</v>
      </c>
      <c r="Z44" s="130">
        <v>104.36732499999999</v>
      </c>
      <c r="AA44" s="130">
        <v>118.027315</v>
      </c>
      <c r="AB44" s="130">
        <v>117.55915</v>
      </c>
      <c r="AC44" s="130">
        <v>96.253332499999999</v>
      </c>
      <c r="AD44" s="130">
        <v>66.310577677798406</v>
      </c>
      <c r="AE44" s="130">
        <v>64.014644948151499</v>
      </c>
      <c r="AF44" s="130">
        <v>64.768423133602397</v>
      </c>
      <c r="AG44" s="130">
        <v>72.623985775790999</v>
      </c>
      <c r="AH44" s="130">
        <v>74.991495508097103</v>
      </c>
      <c r="AI44" s="130">
        <v>71.256706850976798</v>
      </c>
      <c r="AJ44" s="130">
        <v>67.471102651663003</v>
      </c>
      <c r="AK44" s="131">
        <v>70.790107537278502</v>
      </c>
      <c r="AL44" s="132">
        <v>4.6324858619666502E-2</v>
      </c>
      <c r="AM44" s="132">
        <v>-4.2683982311429801E-2</v>
      </c>
      <c r="AN44" s="132">
        <v>1.1293750992374001E-2</v>
      </c>
    </row>
    <row r="45" spans="1:40">
      <c r="A45" s="136" t="s">
        <v>339</v>
      </c>
      <c r="B45" s="130">
        <v>1.8146852087662899</v>
      </c>
      <c r="C45" s="130">
        <v>1.86241738214654</v>
      </c>
      <c r="D45" s="130">
        <v>2.15282631622674</v>
      </c>
      <c r="E45" s="130">
        <v>2.6379296697302399</v>
      </c>
      <c r="F45" s="130">
        <v>2.9626101914871099</v>
      </c>
      <c r="G45" s="130">
        <v>3.40076</v>
      </c>
      <c r="H45" s="130">
        <v>4.3498200000000002</v>
      </c>
      <c r="I45" s="130">
        <v>3.24939</v>
      </c>
      <c r="J45" s="130">
        <v>4.3172899999999998</v>
      </c>
      <c r="K45" s="130">
        <v>12.333500000000001</v>
      </c>
      <c r="L45" s="130">
        <v>20.666540000000001</v>
      </c>
      <c r="M45" s="130">
        <v>21.855540000000001</v>
      </c>
      <c r="N45" s="130">
        <v>29.615480000000002</v>
      </c>
      <c r="O45" s="130">
        <v>31.073270000000001</v>
      </c>
      <c r="P45" s="130">
        <v>33.497570000000003</v>
      </c>
      <c r="Q45" s="130">
        <v>31.928999999999998</v>
      </c>
      <c r="R45" s="130">
        <v>33.087000000000003</v>
      </c>
      <c r="S45" s="130">
        <v>32.792000000000002</v>
      </c>
      <c r="T45" s="130">
        <v>33.74</v>
      </c>
      <c r="U45" s="130">
        <v>37.03</v>
      </c>
      <c r="V45" s="130">
        <v>41.087800000000001</v>
      </c>
      <c r="W45" s="130">
        <v>40.382199999999997</v>
      </c>
      <c r="X45" s="130">
        <v>42.055999999999997</v>
      </c>
      <c r="Y45" s="130">
        <v>47.22513</v>
      </c>
      <c r="Z45" s="130">
        <v>50.282310000000003</v>
      </c>
      <c r="AA45" s="130">
        <v>55.390349999999998</v>
      </c>
      <c r="AB45" s="130">
        <v>57.457920000000001</v>
      </c>
      <c r="AC45" s="130">
        <v>54.076770000000003</v>
      </c>
      <c r="AD45" s="130">
        <v>58.048769999999998</v>
      </c>
      <c r="AE45" s="130">
        <v>60.537230000000001</v>
      </c>
      <c r="AF45" s="130">
        <v>54.136209999999998</v>
      </c>
      <c r="AG45" s="130">
        <v>61.788800000000002</v>
      </c>
      <c r="AH45" s="130">
        <v>55.825769999999999</v>
      </c>
      <c r="AI45" s="130">
        <v>57.447119999999998</v>
      </c>
      <c r="AJ45" s="130">
        <v>62.319000000000003</v>
      </c>
      <c r="AK45" s="131">
        <v>51.276465103374697</v>
      </c>
      <c r="AL45" s="132">
        <v>-0.17944181594786901</v>
      </c>
      <c r="AM45" s="132">
        <v>2.16932530915417E-2</v>
      </c>
      <c r="AN45" s="132">
        <v>8.1805728059066891E-3</v>
      </c>
    </row>
    <row r="46" spans="1:40">
      <c r="A46" s="136" t="s">
        <v>340</v>
      </c>
      <c r="B46" s="130">
        <v>128.04316221887399</v>
      </c>
      <c r="C46" s="130">
        <v>130.835532584573</v>
      </c>
      <c r="D46" s="130">
        <v>135.03832197774199</v>
      </c>
      <c r="E46" s="130">
        <v>141.932890018758</v>
      </c>
      <c r="F46" s="130">
        <v>149.58808076577</v>
      </c>
      <c r="G46" s="130">
        <v>172.93030706938001</v>
      </c>
      <c r="H46" s="130">
        <v>184.34411241894401</v>
      </c>
      <c r="I46" s="130">
        <v>184.15915699386301</v>
      </c>
      <c r="J46" s="130">
        <v>182.32395767766599</v>
      </c>
      <c r="K46" s="130">
        <v>199.119502829006</v>
      </c>
      <c r="L46" s="130">
        <v>201.16463298105</v>
      </c>
      <c r="M46" s="130">
        <v>212.91620708761599</v>
      </c>
      <c r="N46" s="130">
        <v>219.677328034114</v>
      </c>
      <c r="O46" s="130">
        <v>230.09956092131401</v>
      </c>
      <c r="P46" s="130">
        <v>244.68681853249601</v>
      </c>
      <c r="Q46" s="130">
        <v>253.76231740239999</v>
      </c>
      <c r="R46" s="130">
        <v>251.74569444409499</v>
      </c>
      <c r="S46" s="130">
        <v>248.647982352664</v>
      </c>
      <c r="T46" s="130">
        <v>269.266328860263</v>
      </c>
      <c r="U46" s="130">
        <v>254.10398458592101</v>
      </c>
      <c r="V46" s="130">
        <v>249.87068882090401</v>
      </c>
      <c r="W46" s="130">
        <v>276.57958012128699</v>
      </c>
      <c r="X46" s="130">
        <v>292.82188179181401</v>
      </c>
      <c r="Y46" s="130">
        <v>322.16516390978899</v>
      </c>
      <c r="Z46" s="130">
        <v>322.15847286566299</v>
      </c>
      <c r="AA46" s="130">
        <v>321.85896896015402</v>
      </c>
      <c r="AB46" s="130">
        <v>375.17857445631199</v>
      </c>
      <c r="AC46" s="130">
        <v>430.92707333999402</v>
      </c>
      <c r="AD46" s="130">
        <v>419.71634448533302</v>
      </c>
      <c r="AE46" s="130">
        <v>447.69375665556299</v>
      </c>
      <c r="AF46" s="130">
        <v>413.97390253714099</v>
      </c>
      <c r="AG46" s="130">
        <v>394.53100000000001</v>
      </c>
      <c r="AH46" s="130">
        <v>400.40795719200003</v>
      </c>
      <c r="AI46" s="130">
        <v>387.59057145499997</v>
      </c>
      <c r="AJ46" s="130">
        <v>363.65420757300001</v>
      </c>
      <c r="AK46" s="131">
        <v>353.546389401667</v>
      </c>
      <c r="AL46" s="132">
        <v>-3.04514334834005E-2</v>
      </c>
      <c r="AM46" s="132">
        <v>1.2189681960389101E-2</v>
      </c>
      <c r="AN46" s="132">
        <v>5.6404277731216403E-2</v>
      </c>
    </row>
    <row r="47" spans="1:40">
      <c r="A47" s="136" t="s">
        <v>341</v>
      </c>
      <c r="B47" s="130">
        <v>2.194</v>
      </c>
      <c r="C47" s="130">
        <v>2.8620000000000001</v>
      </c>
      <c r="D47" s="130">
        <v>3.33</v>
      </c>
      <c r="E47" s="130">
        <v>4.03</v>
      </c>
      <c r="F47" s="130">
        <v>4.0869999999999997</v>
      </c>
      <c r="G47" s="130">
        <v>5.54</v>
      </c>
      <c r="H47" s="130">
        <v>7.726</v>
      </c>
      <c r="I47" s="130">
        <v>12.672108006447001</v>
      </c>
      <c r="J47" s="130">
        <v>15.4593491691213</v>
      </c>
      <c r="K47" s="130">
        <v>19.446204697382299</v>
      </c>
      <c r="L47" s="130">
        <v>25.446500092258098</v>
      </c>
      <c r="M47" s="130">
        <v>32.9543738742844</v>
      </c>
      <c r="N47" s="130">
        <v>41.576254694603499</v>
      </c>
      <c r="O47" s="130">
        <v>44.719266568109802</v>
      </c>
      <c r="P47" s="130">
        <v>51.1286982804424</v>
      </c>
      <c r="Q47" s="130">
        <v>55.9382735775024</v>
      </c>
      <c r="R47" s="130">
        <v>60.109685162007501</v>
      </c>
      <c r="S47" s="130">
        <v>60.01296</v>
      </c>
      <c r="T47" s="130">
        <v>60.392499999999998</v>
      </c>
      <c r="U47" s="130">
        <v>63.879899999999999</v>
      </c>
      <c r="V47" s="130">
        <v>63.891249999999999</v>
      </c>
      <c r="W47" s="130">
        <v>67.388112000000007</v>
      </c>
      <c r="X47" s="130">
        <v>67.945414</v>
      </c>
      <c r="Y47" s="130">
        <v>71.480844000000005</v>
      </c>
      <c r="Z47" s="130">
        <v>67.346119999999999</v>
      </c>
      <c r="AA47" s="130">
        <v>65.223472000000001</v>
      </c>
      <c r="AB47" s="130">
        <v>55.7324634</v>
      </c>
      <c r="AC47" s="130">
        <v>60.991627299999998</v>
      </c>
      <c r="AD47" s="130">
        <v>71.173959999999994</v>
      </c>
      <c r="AE47" s="130">
        <v>73.835999999999999</v>
      </c>
      <c r="AF47" s="130">
        <v>69.962000000000003</v>
      </c>
      <c r="AG47" s="130">
        <v>65.233999999999995</v>
      </c>
      <c r="AH47" s="130">
        <v>62.131</v>
      </c>
      <c r="AI47" s="130">
        <v>64.052999999999997</v>
      </c>
      <c r="AJ47" s="130">
        <v>66.815184903007804</v>
      </c>
      <c r="AK47" s="131">
        <v>45.609217735102803</v>
      </c>
      <c r="AL47" s="132">
        <v>-0.31924752655960598</v>
      </c>
      <c r="AM47" s="132">
        <v>-7.91178660723313E-4</v>
      </c>
      <c r="AN47" s="132">
        <v>7.2764283877654297E-3</v>
      </c>
    </row>
    <row r="48" spans="1:40" s="125" customFormat="1">
      <c r="A48" s="136" t="s">
        <v>346</v>
      </c>
      <c r="B48" s="130">
        <v>5.7794000000005299E-2</v>
      </c>
      <c r="C48" s="130">
        <v>5.2819999999999701E-2</v>
      </c>
      <c r="D48" s="130">
        <v>9.5365210000000005</v>
      </c>
      <c r="E48" s="130">
        <v>11.064439999999999</v>
      </c>
      <c r="F48" s="130">
        <v>9.9097509999999893</v>
      </c>
      <c r="G48" s="130">
        <v>12.392569999999999</v>
      </c>
      <c r="H48" s="130">
        <v>13.210645</v>
      </c>
      <c r="I48" s="130">
        <v>19.538755999999999</v>
      </c>
      <c r="J48" s="130">
        <v>18.922913000000001</v>
      </c>
      <c r="K48" s="130">
        <v>17.912262999999999</v>
      </c>
      <c r="L48" s="130">
        <v>29.217818999999999</v>
      </c>
      <c r="M48" s="130">
        <v>34.765664999999998</v>
      </c>
      <c r="N48" s="130">
        <v>42.002330000000001</v>
      </c>
      <c r="O48" s="130">
        <v>27.876671999999999</v>
      </c>
      <c r="P48" s="130">
        <v>29.912465999999998</v>
      </c>
      <c r="Q48" s="130">
        <v>29.220121444553001</v>
      </c>
      <c r="R48" s="130">
        <v>32.939337375530002</v>
      </c>
      <c r="S48" s="130">
        <v>42.105595724226703</v>
      </c>
      <c r="T48" s="130">
        <v>44.533826360825998</v>
      </c>
      <c r="U48" s="130">
        <v>62.674729585644698</v>
      </c>
      <c r="V48" s="130">
        <v>64.029048634391799</v>
      </c>
      <c r="W48" s="130">
        <v>74.243137296345907</v>
      </c>
      <c r="X48" s="130">
        <v>83.855625283180402</v>
      </c>
      <c r="Y48" s="130">
        <v>81.036992523169204</v>
      </c>
      <c r="Z48" s="130">
        <v>70.6048744082604</v>
      </c>
      <c r="AA48" s="130">
        <v>102.99582282813</v>
      </c>
      <c r="AB48" s="130">
        <v>114.237963919528</v>
      </c>
      <c r="AC48" s="130">
        <v>126.79392750210999</v>
      </c>
      <c r="AD48" s="130">
        <v>141.27313985046601</v>
      </c>
      <c r="AE48" s="130">
        <v>128.651893447161</v>
      </c>
      <c r="AF48" s="130">
        <v>119.818648047651</v>
      </c>
      <c r="AG48" s="130">
        <v>127.995623943708</v>
      </c>
      <c r="AH48" s="130">
        <v>134.200662422492</v>
      </c>
      <c r="AI48" s="130">
        <v>162.100409401283</v>
      </c>
      <c r="AJ48" s="130">
        <v>153.96482597052201</v>
      </c>
      <c r="AK48" s="131">
        <v>153.26762926596601</v>
      </c>
      <c r="AL48" s="132">
        <v>-7.2481536734767503E-3</v>
      </c>
      <c r="AM48" s="132">
        <v>8.1082116120929901E-2</v>
      </c>
      <c r="AN48" s="132">
        <v>2.44520950785359E-2</v>
      </c>
    </row>
    <row r="49" spans="1:41">
      <c r="A49" s="136" t="s">
        <v>348</v>
      </c>
      <c r="B49" s="130">
        <v>0</v>
      </c>
      <c r="C49" s="130">
        <v>0</v>
      </c>
      <c r="D49" s="130">
        <v>0</v>
      </c>
      <c r="E49" s="130">
        <v>0</v>
      </c>
      <c r="F49" s="130">
        <v>3.1434950000000003E-2</v>
      </c>
      <c r="G49" s="130">
        <v>1.0699247999999999</v>
      </c>
      <c r="H49" s="130">
        <v>2.713720108</v>
      </c>
      <c r="I49" s="130">
        <v>2.8383670030000001</v>
      </c>
      <c r="J49" s="130">
        <v>2.4173680200000001</v>
      </c>
      <c r="K49" s="130">
        <v>5.1568280059999996</v>
      </c>
      <c r="L49" s="130">
        <v>5.6161509479999996</v>
      </c>
      <c r="M49" s="130">
        <v>6.0044130940000002</v>
      </c>
      <c r="N49" s="130">
        <v>8.9828649719999998</v>
      </c>
      <c r="O49" s="130">
        <v>14.285841897999999</v>
      </c>
      <c r="P49" s="130">
        <v>15.447148302</v>
      </c>
      <c r="Q49" s="130">
        <v>17.660120278000001</v>
      </c>
      <c r="R49" s="130">
        <v>20.501558845000002</v>
      </c>
      <c r="S49" s="130">
        <v>26.219268426999999</v>
      </c>
      <c r="T49" s="130">
        <v>28.35127275</v>
      </c>
      <c r="U49" s="130">
        <v>36.151129693999998</v>
      </c>
      <c r="V49" s="130">
        <v>38.902727462999998</v>
      </c>
      <c r="W49" s="130">
        <v>40.101460156999998</v>
      </c>
      <c r="X49" s="130">
        <v>45.035343415</v>
      </c>
      <c r="Y49" s="130">
        <v>48.513140747000001</v>
      </c>
      <c r="Z49" s="130">
        <v>47.280294169000001</v>
      </c>
      <c r="AA49" s="130">
        <v>60.249644461000003</v>
      </c>
      <c r="AB49" s="130">
        <v>64.201777316999994</v>
      </c>
      <c r="AC49" s="130">
        <v>66.290450253000003</v>
      </c>
      <c r="AD49" s="130">
        <v>68.386037184000003</v>
      </c>
      <c r="AE49" s="130">
        <v>73.073761048999998</v>
      </c>
      <c r="AF49" s="130">
        <v>79.012946248009996</v>
      </c>
      <c r="AG49" s="130">
        <v>83.349620669000004</v>
      </c>
      <c r="AH49" s="130">
        <v>91.475500095000001</v>
      </c>
      <c r="AI49" s="130">
        <v>92.415558141000005</v>
      </c>
      <c r="AJ49" s="130">
        <v>91.153873516000004</v>
      </c>
      <c r="AK49" s="131">
        <v>99.876024264999998</v>
      </c>
      <c r="AL49" s="132">
        <v>9.2692335617723207E-2</v>
      </c>
      <c r="AM49" s="132">
        <v>6.7848140767725204E-2</v>
      </c>
      <c r="AN49" s="132">
        <v>1.5934075923860098E-2</v>
      </c>
    </row>
    <row r="50" spans="1:41">
      <c r="A50" s="136" t="s">
        <v>349</v>
      </c>
      <c r="B50" s="130">
        <v>10.666</v>
      </c>
      <c r="C50" s="130">
        <v>10.251709999999999</v>
      </c>
      <c r="D50" s="130">
        <v>15.623659999999999</v>
      </c>
      <c r="E50" s="130">
        <v>18.71988</v>
      </c>
      <c r="F50" s="130">
        <v>19.194749999999999</v>
      </c>
      <c r="G50" s="130">
        <v>17.765059999999998</v>
      </c>
      <c r="H50" s="130">
        <v>19.051186000000001</v>
      </c>
      <c r="I50" s="130">
        <v>22.94304</v>
      </c>
      <c r="J50" s="130">
        <v>27.95316</v>
      </c>
      <c r="K50" s="130">
        <v>31.484798000000001</v>
      </c>
      <c r="L50" s="130">
        <v>33.863262249999998</v>
      </c>
      <c r="M50" s="130">
        <v>36.433344200000001</v>
      </c>
      <c r="N50" s="130">
        <v>44.573673632000002</v>
      </c>
      <c r="O50" s="130">
        <v>49.021127972999999</v>
      </c>
      <c r="P50" s="130">
        <v>53.804434628999999</v>
      </c>
      <c r="Q50" s="130">
        <v>61.094558866</v>
      </c>
      <c r="R50" s="130">
        <v>71.228779314999997</v>
      </c>
      <c r="S50" s="130">
        <v>78.910241319999997</v>
      </c>
      <c r="T50" s="130">
        <v>85.687826509999994</v>
      </c>
      <c r="U50" s="130">
        <v>90.289051076999996</v>
      </c>
      <c r="V50" s="130">
        <v>94.467622465999995</v>
      </c>
      <c r="W50" s="130">
        <v>94.438456360000004</v>
      </c>
      <c r="X50" s="130">
        <v>98.243470633000001</v>
      </c>
      <c r="Y50" s="130">
        <v>104.457920965</v>
      </c>
      <c r="Z50" s="130">
        <v>106.34331027499999</v>
      </c>
      <c r="AA50" s="130">
        <v>118.43815100800001</v>
      </c>
      <c r="AB50" s="130">
        <v>108.26132220700001</v>
      </c>
      <c r="AC50" s="130">
        <v>119.3684492065</v>
      </c>
      <c r="AD50" s="130">
        <v>119.2178991975</v>
      </c>
      <c r="AE50" s="130">
        <v>120.31416075849999</v>
      </c>
      <c r="AF50" s="130">
        <v>128.524996168</v>
      </c>
      <c r="AG50" s="130">
        <v>126.14959041711001</v>
      </c>
      <c r="AH50" s="130">
        <v>121.044163137</v>
      </c>
      <c r="AI50" s="130">
        <v>116.265176074</v>
      </c>
      <c r="AJ50" s="130">
        <v>121.840620661</v>
      </c>
      <c r="AK50" s="131">
        <v>113.859153366</v>
      </c>
      <c r="AL50" s="132">
        <v>-6.8060699567837904E-2</v>
      </c>
      <c r="AM50" s="132">
        <v>1.36970736373119E-2</v>
      </c>
      <c r="AN50" s="132">
        <v>1.8164924041695601E-2</v>
      </c>
    </row>
    <row r="51" spans="1:41">
      <c r="A51" s="136" t="s">
        <v>350</v>
      </c>
      <c r="B51" s="130">
        <v>7.1999999999999995E-2</v>
      </c>
      <c r="C51" s="130">
        <v>6.6000000000000003E-2</v>
      </c>
      <c r="D51" s="130">
        <v>6.6000000000000003E-2</v>
      </c>
      <c r="E51" s="130">
        <v>6.4000000000000001E-2</v>
      </c>
      <c r="F51" s="130">
        <v>3.7999999999999999E-2</v>
      </c>
      <c r="G51" s="130">
        <v>6.0000000000000001E-3</v>
      </c>
      <c r="H51" s="130">
        <v>3.5000000000000003E-2</v>
      </c>
      <c r="I51" s="130">
        <v>6.0000000000000001E-3</v>
      </c>
      <c r="J51" s="130">
        <v>1.4E-2</v>
      </c>
      <c r="K51" s="130">
        <v>4.0000000000000001E-3</v>
      </c>
      <c r="L51" s="130">
        <v>0.748</v>
      </c>
      <c r="M51" s="130">
        <v>1.097</v>
      </c>
      <c r="N51" s="130">
        <v>1.9730000000000001</v>
      </c>
      <c r="O51" s="130">
        <v>3.4369999999999998</v>
      </c>
      <c r="P51" s="130">
        <v>3.5960000000000001</v>
      </c>
      <c r="Q51" s="130">
        <v>4.3559999999999999</v>
      </c>
      <c r="R51" s="130">
        <v>4.423</v>
      </c>
      <c r="S51" s="130">
        <v>8.3339999999999996</v>
      </c>
      <c r="T51" s="130">
        <v>12.044</v>
      </c>
      <c r="U51" s="130">
        <v>19.533000000000001</v>
      </c>
      <c r="V51" s="130">
        <v>22.318999999999999</v>
      </c>
      <c r="W51" s="130">
        <v>24.501999999999999</v>
      </c>
      <c r="X51" s="130">
        <v>26.617999999999999</v>
      </c>
      <c r="Y51" s="130">
        <v>31.062000000000001</v>
      </c>
      <c r="Z51" s="130">
        <v>36.357999999999997</v>
      </c>
      <c r="AA51" s="130">
        <v>44.686</v>
      </c>
      <c r="AB51" s="130">
        <v>39.650145772594797</v>
      </c>
      <c r="AC51" s="130">
        <v>40.381999999999998</v>
      </c>
      <c r="AD51" s="130">
        <v>41.749271137026199</v>
      </c>
      <c r="AE51" s="130">
        <v>43.381924198250701</v>
      </c>
      <c r="AF51" s="130">
        <v>47.113702623906697</v>
      </c>
      <c r="AG51" s="130">
        <v>44.781341107871697</v>
      </c>
      <c r="AH51" s="130">
        <v>39.482076267950802</v>
      </c>
      <c r="AI51" s="130">
        <v>40.082239999999999</v>
      </c>
      <c r="AJ51" s="130">
        <v>42.488078551775502</v>
      </c>
      <c r="AK51" s="131">
        <v>35.0687445838199</v>
      </c>
      <c r="AL51" s="132">
        <v>-0.17687667849771099</v>
      </c>
      <c r="AM51" s="132">
        <v>1.5702942485985801E-2</v>
      </c>
      <c r="AN51" s="132">
        <v>5.59481660253534E-3</v>
      </c>
    </row>
    <row r="52" spans="1:41">
      <c r="A52" s="136" t="s">
        <v>351</v>
      </c>
      <c r="B52" s="130">
        <v>21.037867895249398</v>
      </c>
      <c r="C52" s="130">
        <v>22.850395660247599</v>
      </c>
      <c r="D52" s="130">
        <v>24.613552294071301</v>
      </c>
      <c r="E52" s="130">
        <v>27.852735792489302</v>
      </c>
      <c r="F52" s="130">
        <v>29.641270502072501</v>
      </c>
      <c r="G52" s="130">
        <v>32.187982012830702</v>
      </c>
      <c r="H52" s="130">
        <v>35.3221560258621</v>
      </c>
      <c r="I52" s="130">
        <v>37.814567111236201</v>
      </c>
      <c r="J52" s="130">
        <v>41.912479722015199</v>
      </c>
      <c r="K52" s="130">
        <v>40.9566844074117</v>
      </c>
      <c r="L52" s="130">
        <v>44.276558889389698</v>
      </c>
      <c r="M52" s="130">
        <v>50.518805229816401</v>
      </c>
      <c r="N52" s="130">
        <v>59.910597079498501</v>
      </c>
      <c r="O52" s="130">
        <v>61.643449911483799</v>
      </c>
      <c r="P52" s="130">
        <v>65.129834945996507</v>
      </c>
      <c r="Q52" s="130">
        <v>67.081199624523705</v>
      </c>
      <c r="R52" s="130">
        <v>79.309885148694505</v>
      </c>
      <c r="S52" s="130">
        <v>95.440548669425297</v>
      </c>
      <c r="T52" s="130">
        <v>113.514305014298</v>
      </c>
      <c r="U52" s="130">
        <v>125.445513694326</v>
      </c>
      <c r="V52" s="130">
        <v>134.330233689865</v>
      </c>
      <c r="W52" s="130">
        <v>137.32403812779501</v>
      </c>
      <c r="X52" s="130">
        <v>140.90767962309801</v>
      </c>
      <c r="Y52" s="130">
        <v>143.267272556226</v>
      </c>
      <c r="Z52" s="130">
        <v>142.975230674915</v>
      </c>
      <c r="AA52" s="130">
        <v>152.82753168970001</v>
      </c>
      <c r="AB52" s="130">
        <v>150.85743979211199</v>
      </c>
      <c r="AC52" s="130">
        <v>164.23245998251201</v>
      </c>
      <c r="AD52" s="130">
        <v>162.388784463071</v>
      </c>
      <c r="AE52" s="130">
        <v>169.21186159082001</v>
      </c>
      <c r="AF52" s="130">
        <v>184.612269291242</v>
      </c>
      <c r="AG52" s="130">
        <v>191.687440818331</v>
      </c>
      <c r="AH52" s="130">
        <v>201.77437224165601</v>
      </c>
      <c r="AI52" s="130">
        <v>220.57214904188001</v>
      </c>
      <c r="AJ52" s="130">
        <v>239.16695757615099</v>
      </c>
      <c r="AK52" s="131">
        <v>233.49376866811201</v>
      </c>
      <c r="AL52" s="132">
        <v>-2.6388051629616101E-2</v>
      </c>
      <c r="AM52" s="132">
        <v>5.2795542057186597E-2</v>
      </c>
      <c r="AN52" s="132">
        <v>3.7251256896593601E-2</v>
      </c>
    </row>
    <row r="53" spans="1:41" s="125" customFormat="1">
      <c r="A53" s="133" t="s">
        <v>352</v>
      </c>
      <c r="B53" s="134">
        <v>178.51650932288899</v>
      </c>
      <c r="C53" s="134">
        <v>187.93987562696699</v>
      </c>
      <c r="D53" s="134">
        <v>211.32188158803999</v>
      </c>
      <c r="E53" s="134">
        <v>226.676875480977</v>
      </c>
      <c r="F53" s="134">
        <v>241.56489740932901</v>
      </c>
      <c r="G53" s="134">
        <v>270.58710388221101</v>
      </c>
      <c r="H53" s="134">
        <v>293.73913955280602</v>
      </c>
      <c r="I53" s="134">
        <v>313.91038511454599</v>
      </c>
      <c r="J53" s="134">
        <v>326.569517588802</v>
      </c>
      <c r="K53" s="134">
        <v>365.00578093979999</v>
      </c>
      <c r="L53" s="134">
        <v>407.11146416069801</v>
      </c>
      <c r="M53" s="134">
        <v>443.33284848571702</v>
      </c>
      <c r="N53" s="134">
        <v>508.74752841221601</v>
      </c>
      <c r="O53" s="134">
        <v>532.89068927190704</v>
      </c>
      <c r="P53" s="134">
        <v>577.14797068993505</v>
      </c>
      <c r="Q53" s="134">
        <v>599.53659119297902</v>
      </c>
      <c r="R53" s="134">
        <v>638.71344029032696</v>
      </c>
      <c r="S53" s="134">
        <v>690.09424649331697</v>
      </c>
      <c r="T53" s="134">
        <v>755.63440949538699</v>
      </c>
      <c r="U53" s="134">
        <v>800.50545863689194</v>
      </c>
      <c r="V53" s="134">
        <v>819.77177107416105</v>
      </c>
      <c r="W53" s="134">
        <v>880.77010514118399</v>
      </c>
      <c r="X53" s="134">
        <v>954.84020224609299</v>
      </c>
      <c r="Y53" s="134">
        <v>1005.96382470118</v>
      </c>
      <c r="Z53" s="134">
        <v>1045.3977173928399</v>
      </c>
      <c r="AA53" s="134">
        <v>1164.2147759469799</v>
      </c>
      <c r="AB53" s="134">
        <v>1240.6875568645501</v>
      </c>
      <c r="AC53" s="134">
        <v>1319.3804728841201</v>
      </c>
      <c r="AD53" s="134">
        <v>1317.3768921952001</v>
      </c>
      <c r="AE53" s="134">
        <v>1367.65320964745</v>
      </c>
      <c r="AF53" s="134">
        <v>1378.5355183809099</v>
      </c>
      <c r="AG53" s="134">
        <v>1404.5321016553801</v>
      </c>
      <c r="AH53" s="134">
        <v>1439.62076838802</v>
      </c>
      <c r="AI53" s="134">
        <v>1478.74765295164</v>
      </c>
      <c r="AJ53" s="134">
        <v>1497.08443638938</v>
      </c>
      <c r="AK53" s="134">
        <v>1456.87855244445</v>
      </c>
      <c r="AL53" s="135">
        <v>-2.9514986171729499E-2</v>
      </c>
      <c r="AM53" s="135">
        <v>3.6564842858959098E-2</v>
      </c>
      <c r="AN53" s="135">
        <v>0.23242828934499701</v>
      </c>
    </row>
    <row r="54" spans="1:41">
      <c r="A54" s="136"/>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1"/>
      <c r="AL54" s="132"/>
      <c r="AM54" s="132"/>
      <c r="AN54" s="132"/>
    </row>
    <row r="55" spans="1:41">
      <c r="A55" s="137" t="s">
        <v>353</v>
      </c>
      <c r="B55" s="138">
        <v>1422.3614726477299</v>
      </c>
      <c r="C55" s="138">
        <v>1428.7578347375099</v>
      </c>
      <c r="D55" s="138">
        <v>1512.9353142765001</v>
      </c>
      <c r="E55" s="138">
        <v>1536.54904631767</v>
      </c>
      <c r="F55" s="138">
        <v>1724.3857825830901</v>
      </c>
      <c r="G55" s="138">
        <v>1785.0864455415499</v>
      </c>
      <c r="H55" s="138">
        <v>1811.07049705587</v>
      </c>
      <c r="I55" s="138">
        <v>1822.87634743994</v>
      </c>
      <c r="J55" s="138">
        <v>1856.3808395159199</v>
      </c>
      <c r="K55" s="138">
        <v>1917.4007446171599</v>
      </c>
      <c r="L55" s="138">
        <v>2028.0768015819201</v>
      </c>
      <c r="M55" s="138">
        <v>2090.2761339530898</v>
      </c>
      <c r="N55" s="138">
        <v>2258.3064394201801</v>
      </c>
      <c r="O55" s="138">
        <v>2394.3987037771999</v>
      </c>
      <c r="P55" s="138">
        <v>2586.8849473724399</v>
      </c>
      <c r="Q55" s="138">
        <v>2759.1752154460301</v>
      </c>
      <c r="R55" s="138">
        <v>2937.4400588948502</v>
      </c>
      <c r="S55" s="138">
        <v>3141.2111733757902</v>
      </c>
      <c r="T55" s="138">
        <v>3294.9512699899701</v>
      </c>
      <c r="U55" s="138">
        <v>3551.3599608096902</v>
      </c>
      <c r="V55" s="138">
        <v>3750.7045421624298</v>
      </c>
      <c r="W55" s="138">
        <v>3964.7363413416601</v>
      </c>
      <c r="X55" s="138">
        <v>4288.1536119508501</v>
      </c>
      <c r="Y55" s="138">
        <v>4430.1962964108197</v>
      </c>
      <c r="Z55" s="138">
        <v>4451.8307340758201</v>
      </c>
      <c r="AA55" s="138">
        <v>4872.6119112066399</v>
      </c>
      <c r="AB55" s="138">
        <v>4928.5864858720497</v>
      </c>
      <c r="AC55" s="138">
        <v>5222.0475900322299</v>
      </c>
      <c r="AD55" s="138">
        <v>5099.91894870341</v>
      </c>
      <c r="AE55" s="138">
        <v>5253.6054389745595</v>
      </c>
      <c r="AF55" s="138">
        <v>5603.10953527738</v>
      </c>
      <c r="AG55" s="138">
        <v>5838.7844349245097</v>
      </c>
      <c r="AH55" s="138">
        <v>5941.7218857491598</v>
      </c>
      <c r="AI55" s="138">
        <v>6134.1019771865804</v>
      </c>
      <c r="AJ55" s="138">
        <v>6323.8436085154299</v>
      </c>
      <c r="AK55" s="138">
        <v>6268.0775930936197</v>
      </c>
      <c r="AL55" s="139">
        <v>-1.15265201034949E-2</v>
      </c>
      <c r="AM55" s="139">
        <v>3.57244956910963E-2</v>
      </c>
      <c r="AN55" s="139">
        <v>1</v>
      </c>
      <c r="AO55" s="915"/>
    </row>
    <row r="56" spans="1:41">
      <c r="A56" s="136" t="s">
        <v>354</v>
      </c>
      <c r="B56" s="130">
        <v>617.31179337173501</v>
      </c>
      <c r="C56" s="130">
        <v>577.99736662231498</v>
      </c>
      <c r="D56" s="130">
        <v>631.34675261767597</v>
      </c>
      <c r="E56" s="130">
        <v>620.24905946228296</v>
      </c>
      <c r="F56" s="130">
        <v>764.08447084440195</v>
      </c>
      <c r="G56" s="130">
        <v>806.12653305218305</v>
      </c>
      <c r="H56" s="130">
        <v>840.02456035295302</v>
      </c>
      <c r="I56" s="130">
        <v>871.58580822597901</v>
      </c>
      <c r="J56" s="130">
        <v>910.268851927794</v>
      </c>
      <c r="K56" s="130">
        <v>1010.7822189658</v>
      </c>
      <c r="L56" s="130">
        <v>1099.2067813333999</v>
      </c>
      <c r="M56" s="130">
        <v>1114.3984968131799</v>
      </c>
      <c r="N56" s="130">
        <v>1229.9849349291601</v>
      </c>
      <c r="O56" s="130">
        <v>1331.39364438396</v>
      </c>
      <c r="P56" s="130">
        <v>1456.84245847029</v>
      </c>
      <c r="Q56" s="130">
        <v>1566.6714342940099</v>
      </c>
      <c r="R56" s="130">
        <v>1660.5538110658899</v>
      </c>
      <c r="S56" s="130">
        <v>1776.2555522261</v>
      </c>
      <c r="T56" s="130">
        <v>1820.8904543987101</v>
      </c>
      <c r="U56" s="130">
        <v>1947.93808787428</v>
      </c>
      <c r="V56" s="130">
        <v>2055.1393112593501</v>
      </c>
      <c r="W56" s="130">
        <v>2207.4422169080799</v>
      </c>
      <c r="X56" s="130">
        <v>2406.0410685217798</v>
      </c>
      <c r="Y56" s="130">
        <v>2473.76285044315</v>
      </c>
      <c r="Z56" s="130">
        <v>2476.77092703057</v>
      </c>
      <c r="AA56" s="130">
        <v>2646.3308332390702</v>
      </c>
      <c r="AB56" s="130">
        <v>2692.55326219173</v>
      </c>
      <c r="AC56" s="130">
        <v>2863.8232097269201</v>
      </c>
      <c r="AD56" s="130">
        <v>2714.3274879557098</v>
      </c>
      <c r="AE56" s="130">
        <v>2710.67353624408</v>
      </c>
      <c r="AF56" s="130">
        <v>2928.60029769721</v>
      </c>
      <c r="AG56" s="130">
        <v>3072.9571894799001</v>
      </c>
      <c r="AH56" s="130">
        <v>3067.5324086197402</v>
      </c>
      <c r="AI56" s="130">
        <v>3229.03827795288</v>
      </c>
      <c r="AJ56" s="130">
        <v>3358.6316852867999</v>
      </c>
      <c r="AK56" s="131">
        <v>3360.0216055580199</v>
      </c>
      <c r="AL56" s="132">
        <v>-2.3195358584076099E-3</v>
      </c>
      <c r="AM56" s="132">
        <v>3.09263828294821E-2</v>
      </c>
      <c r="AN56" s="132">
        <v>0.53605296929639401</v>
      </c>
    </row>
    <row r="57" spans="1:41">
      <c r="A57" s="136" t="s">
        <v>355</v>
      </c>
      <c r="B57" s="130">
        <v>805.04967927599796</v>
      </c>
      <c r="C57" s="130">
        <v>850.76046811519495</v>
      </c>
      <c r="D57" s="130">
        <v>881.58856165882696</v>
      </c>
      <c r="E57" s="130">
        <v>916.29998685538203</v>
      </c>
      <c r="F57" s="130">
        <v>960.30131173868995</v>
      </c>
      <c r="G57" s="130">
        <v>978.95991248937003</v>
      </c>
      <c r="H57" s="130">
        <v>971.04593670292002</v>
      </c>
      <c r="I57" s="130">
        <v>951.29053921396303</v>
      </c>
      <c r="J57" s="130">
        <v>946.11198758812498</v>
      </c>
      <c r="K57" s="130">
        <v>906.61852565136405</v>
      </c>
      <c r="L57" s="130">
        <v>928.87002024852495</v>
      </c>
      <c r="M57" s="130">
        <v>975.87763713991501</v>
      </c>
      <c r="N57" s="130">
        <v>1028.3215044910201</v>
      </c>
      <c r="O57" s="130">
        <v>1063.0050593932499</v>
      </c>
      <c r="P57" s="130">
        <v>1130.0424889021499</v>
      </c>
      <c r="Q57" s="130">
        <v>1192.5037811520201</v>
      </c>
      <c r="R57" s="130">
        <v>1276.88624782896</v>
      </c>
      <c r="S57" s="130">
        <v>1364.9556211496899</v>
      </c>
      <c r="T57" s="130">
        <v>1474.0608155912601</v>
      </c>
      <c r="U57" s="130">
        <v>1603.42187293541</v>
      </c>
      <c r="V57" s="130">
        <v>1695.56523090308</v>
      </c>
      <c r="W57" s="130">
        <v>1757.29412443357</v>
      </c>
      <c r="X57" s="130">
        <v>1882.11254342907</v>
      </c>
      <c r="Y57" s="130">
        <v>1956.43344596767</v>
      </c>
      <c r="Z57" s="130">
        <v>1975.05980704526</v>
      </c>
      <c r="AA57" s="130">
        <v>2226.2810779675701</v>
      </c>
      <c r="AB57" s="130">
        <v>2236.0332236803201</v>
      </c>
      <c r="AC57" s="130">
        <v>2358.2243803053002</v>
      </c>
      <c r="AD57" s="130">
        <v>2385.5914607476998</v>
      </c>
      <c r="AE57" s="130">
        <v>2542.93190273047</v>
      </c>
      <c r="AF57" s="130">
        <v>2674.5092375801701</v>
      </c>
      <c r="AG57" s="130">
        <v>2765.8272454446101</v>
      </c>
      <c r="AH57" s="130">
        <v>2874.1894771294101</v>
      </c>
      <c r="AI57" s="130">
        <v>2905.0636992336999</v>
      </c>
      <c r="AJ57" s="130">
        <v>2965.21192322863</v>
      </c>
      <c r="AK57" s="131">
        <v>2908.0559875355898</v>
      </c>
      <c r="AL57" s="132">
        <v>-2.1955072872099201E-2</v>
      </c>
      <c r="AM57" s="132">
        <v>4.14718806830554E-2</v>
      </c>
      <c r="AN57" s="132">
        <v>0.46394703070360699</v>
      </c>
    </row>
    <row r="58" spans="1:41">
      <c r="A58" s="742" t="s">
        <v>356</v>
      </c>
      <c r="B58" s="142">
        <v>166.12758786153199</v>
      </c>
      <c r="C58" s="142">
        <v>169.55613748104</v>
      </c>
      <c r="D58" s="142">
        <v>176.869884464362</v>
      </c>
      <c r="E58" s="142">
        <v>176.542825151161</v>
      </c>
      <c r="F58" s="142">
        <v>193.12315186500399</v>
      </c>
      <c r="G58" s="142">
        <v>185.08037935483901</v>
      </c>
      <c r="H58" s="142">
        <v>184.88979393548399</v>
      </c>
      <c r="I58" s="142">
        <v>174.13050615721701</v>
      </c>
      <c r="J58" s="142">
        <v>179.41963924323801</v>
      </c>
      <c r="K58" s="142">
        <v>188.87205914355499</v>
      </c>
      <c r="L58" s="142">
        <v>204.020681985663</v>
      </c>
      <c r="M58" s="142">
        <v>228.18304139068101</v>
      </c>
      <c r="N58" s="142">
        <v>249.224682297491</v>
      </c>
      <c r="O58" s="142">
        <v>272.66046663440898</v>
      </c>
      <c r="P58" s="142">
        <v>310.77973886953799</v>
      </c>
      <c r="Q58" s="142">
        <v>329.78256307168499</v>
      </c>
      <c r="R58" s="142">
        <v>352.59312194623698</v>
      </c>
      <c r="S58" s="142">
        <v>375.31111055913999</v>
      </c>
      <c r="T58" s="142">
        <v>421.66036330824397</v>
      </c>
      <c r="U58" s="142">
        <v>460.55452082078801</v>
      </c>
      <c r="V58" s="142">
        <v>515.88654692473096</v>
      </c>
      <c r="W58" s="142">
        <v>542.30470141952503</v>
      </c>
      <c r="X58" s="142">
        <v>573.00004976042806</v>
      </c>
      <c r="Y58" s="142">
        <v>614.45743813609204</v>
      </c>
      <c r="Z58" s="142">
        <v>566.55511786675697</v>
      </c>
      <c r="AA58" s="142">
        <v>589.173990487541</v>
      </c>
      <c r="AB58" s="142">
        <v>554.77973723949196</v>
      </c>
      <c r="AC58" s="142">
        <v>482.59284406213499</v>
      </c>
      <c r="AD58" s="142">
        <v>414.30830003873302</v>
      </c>
      <c r="AE58" s="142">
        <v>357.203930294695</v>
      </c>
      <c r="AF58" s="142">
        <v>396.631905361995</v>
      </c>
      <c r="AG58" s="142">
        <v>467.41553185935902</v>
      </c>
      <c r="AH58" s="142">
        <v>526.19848689018204</v>
      </c>
      <c r="AI58" s="142">
        <v>491.220986854535</v>
      </c>
      <c r="AJ58" s="142">
        <v>566.71733384592505</v>
      </c>
      <c r="AK58" s="134">
        <v>552.92770511588503</v>
      </c>
      <c r="AL58" s="143">
        <v>-2.69982216018512E-2</v>
      </c>
      <c r="AM58" s="143">
        <v>2.8628297106036999E-5</v>
      </c>
      <c r="AN58" s="143">
        <v>8.8213283403689793E-2</v>
      </c>
    </row>
    <row r="60" spans="1:41">
      <c r="A60" s="136" t="s">
        <v>357</v>
      </c>
    </row>
    <row r="61" spans="1:41">
      <c r="A61" s="136" t="s">
        <v>368</v>
      </c>
    </row>
    <row r="62" spans="1:41">
      <c r="A62" s="136" t="s">
        <v>395</v>
      </c>
    </row>
    <row r="63" spans="1:41">
      <c r="A63" s="136" t="s">
        <v>369</v>
      </c>
    </row>
    <row r="64" spans="1:41">
      <c r="A64" s="124" t="s">
        <v>370</v>
      </c>
    </row>
    <row r="65" spans="1:1">
      <c r="A65" s="140" t="s">
        <v>371</v>
      </c>
    </row>
    <row r="66" spans="1:1">
      <c r="A66" s="140" t="s">
        <v>372</v>
      </c>
    </row>
  </sheetData>
  <mergeCells count="1">
    <mergeCell ref="AL2:AM2"/>
  </mergeCells>
  <conditionalFormatting sqref="AL47:AN47 AL49:AN55 AL4:AN40">
    <cfRule type="cellIs" dxfId="81" priority="2" operator="lessThanOrEqual">
      <formula>0</formula>
    </cfRule>
    <cfRule type="cellIs" dxfId="80" priority="3" operator="greaterThan">
      <formula>0</formula>
    </cfRule>
  </conditionalFormatting>
  <conditionalFormatting sqref="AL46:AN46">
    <cfRule type="cellIs" dxfId="79" priority="4" operator="lessThanOrEqual">
      <formula>0</formula>
    </cfRule>
    <cfRule type="cellIs" dxfId="78" priority="5" operator="greaterThan">
      <formula>0</formula>
    </cfRule>
  </conditionalFormatting>
  <conditionalFormatting sqref="AL41:AN45">
    <cfRule type="cellIs" dxfId="77" priority="6" operator="lessThanOrEqual">
      <formula>0</formula>
    </cfRule>
    <cfRule type="cellIs" dxfId="76" priority="7" operator="greaterThan">
      <formula>0</formula>
    </cfRule>
  </conditionalFormatting>
  <conditionalFormatting sqref="AL56:AN57">
    <cfRule type="cellIs" dxfId="75" priority="8" operator="lessThanOrEqual">
      <formula>0</formula>
    </cfRule>
    <cfRule type="cellIs" dxfId="74" priority="9" operator="greaterThan">
      <formula>0</formula>
    </cfRule>
  </conditionalFormatting>
  <conditionalFormatting sqref="AL48:AN48">
    <cfRule type="cellIs" dxfId="73" priority="10" operator="lessThanOrEqual">
      <formula>0</formula>
    </cfRule>
    <cfRule type="cellIs" dxfId="72" priority="11" operator="greaterThan">
      <formula>0</formula>
    </cfRule>
  </conditionalFormatting>
  <conditionalFormatting sqref="AL58:AN58">
    <cfRule type="cellIs" dxfId="71" priority="12" operator="lessThanOrEqual">
      <formula>0</formula>
    </cfRule>
    <cfRule type="cellIs" dxfId="70" priority="13" operator="greaterThan">
      <formula>0</formula>
    </cfRule>
  </conditionalFormatting>
  <hyperlinks>
    <hyperlink ref="L1" location="Contents!A1" display="Contents" xr:uid="{00000000-0004-0000-4800-000000000000}"/>
    <hyperlink ref="AP1" location="Contents!A1" display="Contents" xr:uid="{00000000-0004-0000-4800-000001000000}"/>
  </hyperlinks>
  <pageMargins left="0.75" right="0.75" top="1" bottom="1" header="0.51180555555555496" footer="0.51180555555555496"/>
  <pageSetup paperSize="9" firstPageNumber="0"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MJ65"/>
  <sheetViews>
    <sheetView showGridLines="0" showRowColHeaders="0" zoomScaleNormal="100" workbookViewId="0">
      <pane xSplit="1" ySplit="3" topLeftCell="X46" activePane="bottomRight" state="frozen"/>
      <selection pane="topRight" activeCell="X1" sqref="X1"/>
      <selection pane="bottomLeft" activeCell="A46" sqref="A46"/>
      <selection pane="bottomRight" activeCell="AP1" sqref="AP1"/>
    </sheetView>
  </sheetViews>
  <sheetFormatPr defaultColWidth="9.33203125" defaultRowHeight="10.5"/>
  <cols>
    <col min="1" max="1" width="30.6640625" style="124" customWidth="1"/>
    <col min="2" max="35" width="8.44140625" style="124" customWidth="1"/>
    <col min="36" max="37" width="8.44140625" style="125" customWidth="1"/>
    <col min="38" max="38" width="9.77734375" style="124" customWidth="1"/>
    <col min="39" max="39" width="11.77734375" style="124" customWidth="1"/>
    <col min="40" max="1024" width="9.33203125" style="124"/>
  </cols>
  <sheetData>
    <row r="1" spans="1:42" ht="13">
      <c r="A1" s="126" t="s">
        <v>951</v>
      </c>
      <c r="L1" s="27" t="s">
        <v>88</v>
      </c>
      <c r="AN1" s="127"/>
      <c r="AP1" s="27" t="s">
        <v>88</v>
      </c>
    </row>
    <row r="2" spans="1:42">
      <c r="A2" s="136"/>
      <c r="AL2" s="11" t="s">
        <v>251</v>
      </c>
      <c r="AM2" s="11"/>
      <c r="AN2" s="127" t="s">
        <v>252</v>
      </c>
    </row>
    <row r="3" spans="1:42">
      <c r="A3" s="136" t="s">
        <v>367</v>
      </c>
      <c r="B3" s="124">
        <v>1985</v>
      </c>
      <c r="C3" s="124">
        <v>1986</v>
      </c>
      <c r="D3" s="124">
        <v>1987</v>
      </c>
      <c r="E3" s="124">
        <v>1988</v>
      </c>
      <c r="F3" s="124">
        <v>1989</v>
      </c>
      <c r="G3" s="124">
        <v>1990</v>
      </c>
      <c r="H3" s="124">
        <v>1991</v>
      </c>
      <c r="I3" s="124">
        <v>1992</v>
      </c>
      <c r="J3" s="124">
        <v>1993</v>
      </c>
      <c r="K3" s="124">
        <v>1994</v>
      </c>
      <c r="L3" s="124">
        <v>1995</v>
      </c>
      <c r="M3" s="124">
        <v>1996</v>
      </c>
      <c r="N3" s="124">
        <v>1997</v>
      </c>
      <c r="O3" s="124">
        <v>1998</v>
      </c>
      <c r="P3" s="124">
        <v>1999</v>
      </c>
      <c r="Q3" s="124">
        <v>2000</v>
      </c>
      <c r="R3" s="124">
        <v>2001</v>
      </c>
      <c r="S3" s="124">
        <v>2002</v>
      </c>
      <c r="T3" s="124">
        <v>2003</v>
      </c>
      <c r="U3" s="124">
        <v>2004</v>
      </c>
      <c r="V3" s="124">
        <v>2005</v>
      </c>
      <c r="W3" s="124">
        <v>2006</v>
      </c>
      <c r="X3" s="124">
        <v>2007</v>
      </c>
      <c r="Y3" s="124">
        <v>2008</v>
      </c>
      <c r="Z3" s="124">
        <v>2009</v>
      </c>
      <c r="AA3" s="124">
        <v>2010</v>
      </c>
      <c r="AB3" s="124">
        <v>2011</v>
      </c>
      <c r="AC3" s="124">
        <v>2012</v>
      </c>
      <c r="AD3" s="124">
        <v>2013</v>
      </c>
      <c r="AE3" s="124">
        <v>2014</v>
      </c>
      <c r="AF3" s="124">
        <v>2015</v>
      </c>
      <c r="AG3" s="124">
        <v>2016</v>
      </c>
      <c r="AH3" s="124">
        <v>2017</v>
      </c>
      <c r="AI3" s="124">
        <v>2018</v>
      </c>
      <c r="AJ3" s="124">
        <v>2019</v>
      </c>
      <c r="AK3" s="125">
        <v>2020</v>
      </c>
      <c r="AL3" s="127">
        <v>2020</v>
      </c>
      <c r="AM3" s="127" t="s">
        <v>254</v>
      </c>
      <c r="AN3" s="127">
        <v>2020</v>
      </c>
    </row>
    <row r="4" spans="1:42">
      <c r="A4" s="136"/>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9"/>
      <c r="AL4" s="128"/>
      <c r="AM4" s="128"/>
      <c r="AN4" s="128"/>
    </row>
    <row r="5" spans="1:42">
      <c r="A5" s="136" t="s">
        <v>255</v>
      </c>
      <c r="B5" s="130">
        <v>79.444999999999993</v>
      </c>
      <c r="C5" s="130">
        <v>71.626999999999995</v>
      </c>
      <c r="D5" s="130">
        <v>84.238</v>
      </c>
      <c r="E5" s="130">
        <v>91.757999999999996</v>
      </c>
      <c r="F5" s="130">
        <v>91.736999999999995</v>
      </c>
      <c r="G5" s="130">
        <v>82.22</v>
      </c>
      <c r="H5" s="130">
        <v>88.484999999999999</v>
      </c>
      <c r="I5" s="130">
        <v>90.03</v>
      </c>
      <c r="J5" s="130">
        <v>82.384</v>
      </c>
      <c r="K5" s="130">
        <v>86.650999999999996</v>
      </c>
      <c r="L5" s="130">
        <v>91.603978494623703</v>
      </c>
      <c r="M5" s="130">
        <v>89.621075268817194</v>
      </c>
      <c r="N5" s="130">
        <v>96.925913978494606</v>
      </c>
      <c r="O5" s="130">
        <v>105.993655913979</v>
      </c>
      <c r="P5" s="130">
        <v>106.186451612903</v>
      </c>
      <c r="Q5" s="130">
        <v>114.93311827957</v>
      </c>
      <c r="R5" s="130">
        <v>110.475053763441</v>
      </c>
      <c r="S5" s="130">
        <v>109.413225806452</v>
      </c>
      <c r="T5" s="130">
        <v>108.41505376344099</v>
      </c>
      <c r="U5" s="130">
        <v>98.700860215053794</v>
      </c>
      <c r="V5" s="130">
        <v>101.59408602150501</v>
      </c>
      <c r="W5" s="130">
        <v>94.365806451612897</v>
      </c>
      <c r="X5" s="130">
        <v>104.576559139785</v>
      </c>
      <c r="Y5" s="130">
        <v>98.261290322580606</v>
      </c>
      <c r="Z5" s="130">
        <v>82.454838709677404</v>
      </c>
      <c r="AA5" s="130">
        <v>84.031182795698896</v>
      </c>
      <c r="AB5" s="130">
        <v>77.624731182795699</v>
      </c>
      <c r="AC5" s="130">
        <v>67.491397849462402</v>
      </c>
      <c r="AD5" s="130">
        <v>68.592473118279599</v>
      </c>
      <c r="AE5" s="130">
        <v>66.224731182795693</v>
      </c>
      <c r="AF5" s="130">
        <v>62.118279569892501</v>
      </c>
      <c r="AG5" s="130">
        <v>62.261290322580599</v>
      </c>
      <c r="AH5" s="130">
        <v>60.126881720430099</v>
      </c>
      <c r="AI5" s="130">
        <v>50.580645161290299</v>
      </c>
      <c r="AJ5" s="130">
        <v>47.886021505376299</v>
      </c>
      <c r="AK5" s="131">
        <v>35.589402095203198</v>
      </c>
      <c r="AL5" s="132">
        <v>-0.25881996090070702</v>
      </c>
      <c r="AM5" s="132">
        <v>-5.2892532196896498E-2</v>
      </c>
      <c r="AN5" s="132">
        <v>3.7775053349175798E-3</v>
      </c>
    </row>
    <row r="6" spans="1:42">
      <c r="A6" s="136" t="s">
        <v>256</v>
      </c>
      <c r="B6" s="130">
        <v>3.8643408087280302</v>
      </c>
      <c r="C6" s="130">
        <v>6.35730210407828</v>
      </c>
      <c r="D6" s="130">
        <v>7.3123520651138598</v>
      </c>
      <c r="E6" s="130">
        <v>8.0607420555892304</v>
      </c>
      <c r="F6" s="130">
        <v>7.91527751320461</v>
      </c>
      <c r="G6" s="130">
        <v>7.7989058792969104</v>
      </c>
      <c r="H6" s="130">
        <v>9.2425160619967102</v>
      </c>
      <c r="I6" s="130">
        <v>9.5494964066152903</v>
      </c>
      <c r="J6" s="130">
        <v>11.5589134990042</v>
      </c>
      <c r="K6" s="130">
        <v>14.284618062169899</v>
      </c>
      <c r="L6" s="130">
        <v>15.481440124686101</v>
      </c>
      <c r="M6" s="130">
        <v>18.534189107282</v>
      </c>
      <c r="N6" s="130">
        <v>18.391734176119101</v>
      </c>
      <c r="O6" s="130">
        <v>18.6876792795913</v>
      </c>
      <c r="P6" s="130">
        <v>18.6084261840852</v>
      </c>
      <c r="Q6" s="130">
        <v>19.054851848644901</v>
      </c>
      <c r="R6" s="130">
        <v>23.172000000000001</v>
      </c>
      <c r="S6" s="130">
        <v>26.097999999999999</v>
      </c>
      <c r="T6" s="130">
        <v>30.898</v>
      </c>
      <c r="U6" s="130">
        <v>23.797999999999998</v>
      </c>
      <c r="V6" s="130">
        <v>32.81</v>
      </c>
      <c r="W6" s="130">
        <v>31.736999999999998</v>
      </c>
      <c r="X6" s="130">
        <v>31.565999999999999</v>
      </c>
      <c r="Y6" s="130">
        <v>21.343</v>
      </c>
      <c r="Z6" s="130">
        <v>29.442</v>
      </c>
      <c r="AA6" s="130">
        <v>32.387</v>
      </c>
      <c r="AB6" s="130">
        <v>33.78163</v>
      </c>
      <c r="AC6" s="130">
        <v>34.232999999999997</v>
      </c>
      <c r="AD6" s="130">
        <v>31.737570000000002</v>
      </c>
      <c r="AE6" s="130">
        <v>33.778460000000003</v>
      </c>
      <c r="AF6" s="130">
        <v>33.763559999999998</v>
      </c>
      <c r="AG6" s="130">
        <v>34.44943</v>
      </c>
      <c r="AH6" s="130">
        <v>30.86101</v>
      </c>
      <c r="AI6" s="130">
        <v>29.03443</v>
      </c>
      <c r="AJ6" s="130">
        <v>32.681849999999997</v>
      </c>
      <c r="AK6" s="131">
        <v>18.944102582867998</v>
      </c>
      <c r="AL6" s="132">
        <v>-0.42193166115916497</v>
      </c>
      <c r="AM6" s="132">
        <v>1.04944496404238E-2</v>
      </c>
      <c r="AN6" s="132">
        <v>2.0107516383832298E-3</v>
      </c>
    </row>
    <row r="7" spans="1:42">
      <c r="A7" s="136" t="s">
        <v>92</v>
      </c>
      <c r="B7" s="130">
        <v>1507.66465053763</v>
      </c>
      <c r="C7" s="130">
        <v>1490.1413462365599</v>
      </c>
      <c r="D7" s="130">
        <v>1573.95837526882</v>
      </c>
      <c r="E7" s="130">
        <v>1656.6158860215101</v>
      </c>
      <c r="F7" s="130">
        <v>1711.4425344086001</v>
      </c>
      <c r="G7" s="130">
        <v>1725.1551709677401</v>
      </c>
      <c r="H7" s="130">
        <v>1722.53585053763</v>
      </c>
      <c r="I7" s="130">
        <v>1757.50137204301</v>
      </c>
      <c r="J7" s="130">
        <v>1831.21078494624</v>
      </c>
      <c r="K7" s="130">
        <v>1832.2719516129</v>
      </c>
      <c r="L7" s="130">
        <v>1853.0069021505401</v>
      </c>
      <c r="M7" s="130">
        <v>1945.7542000000001</v>
      </c>
      <c r="N7" s="130">
        <v>1998.2434086021501</v>
      </c>
      <c r="O7" s="130">
        <v>2029.0407741935501</v>
      </c>
      <c r="P7" s="130">
        <v>2037.86324301075</v>
      </c>
      <c r="Q7" s="130">
        <v>2129.26812258064</v>
      </c>
      <c r="R7" s="130">
        <v>2056.9843172043002</v>
      </c>
      <c r="S7" s="130">
        <v>2090.9602559139798</v>
      </c>
      <c r="T7" s="130">
        <v>2139.0718000000002</v>
      </c>
      <c r="U7" s="130">
        <v>2143.6053548387099</v>
      </c>
      <c r="V7" s="130">
        <v>2178.8571935483901</v>
      </c>
      <c r="W7" s="130">
        <v>2155.5784333333299</v>
      </c>
      <c r="X7" s="130">
        <v>2182.6977827956998</v>
      </c>
      <c r="Y7" s="130">
        <v>2147.8581967741902</v>
      </c>
      <c r="Z7" s="130">
        <v>1899.50146236559</v>
      </c>
      <c r="AA7" s="130">
        <v>1998.4979204301101</v>
      </c>
      <c r="AB7" s="130">
        <v>1876.3400053763401</v>
      </c>
      <c r="AC7" s="130">
        <v>1640.7962688171999</v>
      </c>
      <c r="AD7" s="130">
        <v>1713.9437129032301</v>
      </c>
      <c r="AE7" s="130">
        <v>1713.6904688172001</v>
      </c>
      <c r="AF7" s="130">
        <v>1468.29558602151</v>
      </c>
      <c r="AG7" s="130">
        <v>1346.1893397849501</v>
      </c>
      <c r="AH7" s="130">
        <v>1310.0045623655899</v>
      </c>
      <c r="AI7" s="130">
        <v>1250.4839655914</v>
      </c>
      <c r="AJ7" s="130">
        <v>1051.1267806451599</v>
      </c>
      <c r="AK7" s="131">
        <v>844.07226774193498</v>
      </c>
      <c r="AL7" s="132">
        <v>-0.199177420973456</v>
      </c>
      <c r="AM7" s="132">
        <v>-5.7456187218605598E-2</v>
      </c>
      <c r="AN7" s="132">
        <v>8.9590926139242105E-2</v>
      </c>
    </row>
    <row r="8" spans="1:42" s="125" customFormat="1">
      <c r="A8" s="133" t="s">
        <v>257</v>
      </c>
      <c r="B8" s="134">
        <v>1590.97399134636</v>
      </c>
      <c r="C8" s="134">
        <v>1568.1256483406401</v>
      </c>
      <c r="D8" s="134">
        <v>1665.50872733393</v>
      </c>
      <c r="E8" s="134">
        <v>1756.4346280770901</v>
      </c>
      <c r="F8" s="134">
        <v>1811.0948119218101</v>
      </c>
      <c r="G8" s="134">
        <v>1815.1740768470399</v>
      </c>
      <c r="H8" s="134">
        <v>1820.26336659963</v>
      </c>
      <c r="I8" s="134">
        <v>1857.0808684496301</v>
      </c>
      <c r="J8" s="134">
        <v>1925.15369844524</v>
      </c>
      <c r="K8" s="134">
        <v>1933.2075696750701</v>
      </c>
      <c r="L8" s="134">
        <v>1960.0923207698499</v>
      </c>
      <c r="M8" s="134">
        <v>2053.9094643761</v>
      </c>
      <c r="N8" s="134">
        <v>2113.5610567567601</v>
      </c>
      <c r="O8" s="134">
        <v>2153.7221093871199</v>
      </c>
      <c r="P8" s="134">
        <v>2162.65812080774</v>
      </c>
      <c r="Q8" s="134">
        <v>2263.2560927088598</v>
      </c>
      <c r="R8" s="134">
        <v>2190.6313709677402</v>
      </c>
      <c r="S8" s="134">
        <v>2226.4714817204299</v>
      </c>
      <c r="T8" s="134">
        <v>2278.3848537634399</v>
      </c>
      <c r="U8" s="134">
        <v>2266.1042150537601</v>
      </c>
      <c r="V8" s="134">
        <v>2313.2612795698901</v>
      </c>
      <c r="W8" s="134">
        <v>2281.6812397849499</v>
      </c>
      <c r="X8" s="134">
        <v>2318.84034193548</v>
      </c>
      <c r="Y8" s="134">
        <v>2267.46248709677</v>
      </c>
      <c r="Z8" s="134">
        <v>2011.39830107527</v>
      </c>
      <c r="AA8" s="134">
        <v>2114.9161032258098</v>
      </c>
      <c r="AB8" s="134">
        <v>1987.7463665591399</v>
      </c>
      <c r="AC8" s="134">
        <v>1742.52066666667</v>
      </c>
      <c r="AD8" s="134">
        <v>1814.2737560215101</v>
      </c>
      <c r="AE8" s="134">
        <v>1813.6936599999999</v>
      </c>
      <c r="AF8" s="134">
        <v>1564.1774255913999</v>
      </c>
      <c r="AG8" s="134">
        <v>1442.90006010753</v>
      </c>
      <c r="AH8" s="134">
        <v>1400.99245408602</v>
      </c>
      <c r="AI8" s="134">
        <v>1330.0990407526899</v>
      </c>
      <c r="AJ8" s="134">
        <v>1131.6946521505399</v>
      </c>
      <c r="AK8" s="134">
        <v>898.60577242000602</v>
      </c>
      <c r="AL8" s="135">
        <v>-0.20813395761073999</v>
      </c>
      <c r="AM8" s="135">
        <v>-5.5888867906420697E-2</v>
      </c>
      <c r="AN8" s="135">
        <v>9.5379183112542898E-2</v>
      </c>
    </row>
    <row r="9" spans="1:42">
      <c r="A9" s="136"/>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1"/>
      <c r="AL9" s="132"/>
      <c r="AM9" s="132"/>
      <c r="AN9" s="132"/>
    </row>
    <row r="10" spans="1:42">
      <c r="A10" s="136" t="s">
        <v>258</v>
      </c>
      <c r="B10" s="130">
        <v>0.60699999999999998</v>
      </c>
      <c r="C10" s="130">
        <v>1.0129999999999999</v>
      </c>
      <c r="D10" s="130">
        <v>1.016</v>
      </c>
      <c r="E10" s="130">
        <v>1.5860000000000001</v>
      </c>
      <c r="F10" s="130">
        <v>0.86499999999999999</v>
      </c>
      <c r="G10" s="130">
        <v>0.66</v>
      </c>
      <c r="H10" s="130">
        <v>0.92600000000000005</v>
      </c>
      <c r="I10" s="130">
        <v>0.83399999999999996</v>
      </c>
      <c r="J10" s="130">
        <v>1.18</v>
      </c>
      <c r="K10" s="130">
        <v>2.3479999999999999</v>
      </c>
      <c r="L10" s="130">
        <v>1.9079999999999999</v>
      </c>
      <c r="M10" s="130">
        <v>1.917</v>
      </c>
      <c r="N10" s="130">
        <v>1.8959999999999999</v>
      </c>
      <c r="O10" s="130">
        <v>1.8080000000000001</v>
      </c>
      <c r="P10" s="130">
        <v>2.1059999999999999</v>
      </c>
      <c r="Q10" s="130">
        <v>1.7809999999999999</v>
      </c>
      <c r="R10" s="130">
        <v>1.3620000000000001</v>
      </c>
      <c r="S10" s="130">
        <v>0.81100000000000005</v>
      </c>
      <c r="T10" s="130">
        <v>0.93700000000000006</v>
      </c>
      <c r="U10" s="130">
        <v>1.6779999999999999</v>
      </c>
      <c r="V10" s="130">
        <v>2.1800000000000002</v>
      </c>
      <c r="W10" s="130">
        <v>1.994</v>
      </c>
      <c r="X10" s="130">
        <v>2.3410000000000002</v>
      </c>
      <c r="Y10" s="130">
        <v>1.9370000000000001</v>
      </c>
      <c r="Z10" s="130">
        <v>1.7549999999999999</v>
      </c>
      <c r="AA10" s="130">
        <v>3.0129999999999999</v>
      </c>
      <c r="AB10" s="130">
        <v>2.911</v>
      </c>
      <c r="AC10" s="130">
        <v>2.6440000000000001</v>
      </c>
      <c r="AD10" s="130">
        <v>2.3780000000000001</v>
      </c>
      <c r="AE10" s="130">
        <v>2.544</v>
      </c>
      <c r="AF10" s="130">
        <v>2.387</v>
      </c>
      <c r="AG10" s="130">
        <v>1.9303068493150699</v>
      </c>
      <c r="AH10" s="130">
        <v>2.1120000000000001</v>
      </c>
      <c r="AI10" s="130">
        <v>2.0310000000000001</v>
      </c>
      <c r="AJ10" s="130">
        <v>1.145</v>
      </c>
      <c r="AK10" s="131">
        <v>2.45156709825048</v>
      </c>
      <c r="AL10" s="132">
        <v>1.1352566178954</v>
      </c>
      <c r="AM10" s="132">
        <v>-4.1807346930134798E-2</v>
      </c>
      <c r="AN10" s="132">
        <v>2.6021251404495402E-4</v>
      </c>
    </row>
    <row r="11" spans="1:42">
      <c r="A11" s="136" t="s">
        <v>259</v>
      </c>
      <c r="B11" s="130">
        <v>4.9449463114077696</v>
      </c>
      <c r="C11" s="130">
        <v>6.1842306011326897</v>
      </c>
      <c r="D11" s="130">
        <v>5.4099815477750797</v>
      </c>
      <c r="E11" s="130">
        <v>4.7146598684061498</v>
      </c>
      <c r="F11" s="130">
        <v>5.4487125614886702</v>
      </c>
      <c r="G11" s="130">
        <v>4.6205410499999999</v>
      </c>
      <c r="H11" s="130">
        <v>5.5337594750000001</v>
      </c>
      <c r="I11" s="130">
        <v>5.0074775753363099</v>
      </c>
      <c r="J11" s="130">
        <v>4.90858107252647</v>
      </c>
      <c r="K11" s="130">
        <v>4.9706692377807098</v>
      </c>
      <c r="L11" s="130">
        <v>5.4424270000000003</v>
      </c>
      <c r="M11" s="130">
        <v>6.0257388900000004</v>
      </c>
      <c r="N11" s="130">
        <v>7.31027249</v>
      </c>
      <c r="O11" s="130">
        <v>6.9736292000000004</v>
      </c>
      <c r="P11" s="130">
        <v>10.081460719041299</v>
      </c>
      <c r="Q11" s="130">
        <v>11.302199999999999</v>
      </c>
      <c r="R11" s="130">
        <v>11.513999999999999</v>
      </c>
      <c r="S11" s="130">
        <v>9.5375999999999994</v>
      </c>
      <c r="T11" s="130">
        <v>9.4651999999999994</v>
      </c>
      <c r="U11" s="130">
        <v>10.9054596</v>
      </c>
      <c r="V11" s="130">
        <v>11.4863682535543</v>
      </c>
      <c r="W11" s="130">
        <v>11.1520042</v>
      </c>
      <c r="X11" s="130">
        <v>11.2633440550534</v>
      </c>
      <c r="Y11" s="130">
        <v>12.2053512903132</v>
      </c>
      <c r="Z11" s="130">
        <v>10.34817</v>
      </c>
      <c r="AA11" s="130">
        <v>11.672629766251999</v>
      </c>
      <c r="AB11" s="130">
        <v>13.152317854183501</v>
      </c>
      <c r="AC11" s="130">
        <v>14.754070345524701</v>
      </c>
      <c r="AD11" s="130">
        <v>22.310656068035101</v>
      </c>
      <c r="AE11" s="130">
        <v>27.290198674356301</v>
      </c>
      <c r="AF11" s="130">
        <v>27.403554569903399</v>
      </c>
      <c r="AG11" s="130">
        <v>26.128518682199999</v>
      </c>
      <c r="AH11" s="130">
        <v>25.766994981776001</v>
      </c>
      <c r="AI11" s="130">
        <v>23.660046658279999</v>
      </c>
      <c r="AJ11" s="130">
        <v>24.456861530486702</v>
      </c>
      <c r="AK11" s="131">
        <v>22.888276659783699</v>
      </c>
      <c r="AL11" s="132">
        <v>-6.6693804668946796E-2</v>
      </c>
      <c r="AM11" s="132">
        <v>8.9817348401765695E-2</v>
      </c>
      <c r="AN11" s="132">
        <v>2.4293913946100199E-3</v>
      </c>
    </row>
    <row r="12" spans="1:42">
      <c r="A12" s="136" t="s">
        <v>389</v>
      </c>
      <c r="B12" s="130">
        <v>5.4260000000000002</v>
      </c>
      <c r="C12" s="130">
        <v>4.7297327258921804</v>
      </c>
      <c r="D12" s="130">
        <v>5.1760000000000002</v>
      </c>
      <c r="E12" s="130">
        <v>6.5259999999999998</v>
      </c>
      <c r="F12" s="130">
        <v>8.9600000000000009</v>
      </c>
      <c r="G12" s="130">
        <v>10.2856724796604</v>
      </c>
      <c r="H12" s="130">
        <v>8.5402537970314096</v>
      </c>
      <c r="I12" s="130">
        <v>7.7298829069767399</v>
      </c>
      <c r="J12" s="130">
        <v>8.1553348036809794</v>
      </c>
      <c r="K12" s="130">
        <v>8.3866594779400501</v>
      </c>
      <c r="L12" s="130">
        <v>10.865215677657099</v>
      </c>
      <c r="M12" s="130">
        <v>11.6529546213592</v>
      </c>
      <c r="N12" s="130">
        <v>12.7014029701777</v>
      </c>
      <c r="O12" s="130">
        <v>14.0784697555639</v>
      </c>
      <c r="P12" s="130">
        <v>15.5757279569892</v>
      </c>
      <c r="Q12" s="130">
        <v>13.112370967741899</v>
      </c>
      <c r="R12" s="130">
        <v>10.085761458580601</v>
      </c>
      <c r="S12" s="130">
        <v>12.653543241898401</v>
      </c>
      <c r="T12" s="130">
        <v>15.9032812334768</v>
      </c>
      <c r="U12" s="130">
        <v>17.963059299352501</v>
      </c>
      <c r="V12" s="130">
        <v>17.621235544912601</v>
      </c>
      <c r="W12" s="130">
        <v>23.218218366797899</v>
      </c>
      <c r="X12" s="130">
        <v>26.302174331263402</v>
      </c>
      <c r="Y12" s="130">
        <v>26.488441196881698</v>
      </c>
      <c r="Z12" s="130">
        <v>27.201113447976098</v>
      </c>
      <c r="AA12" s="130">
        <v>29.6174983743167</v>
      </c>
      <c r="AB12" s="130">
        <v>32.492568769520403</v>
      </c>
      <c r="AC12" s="130">
        <v>39.522967688601803</v>
      </c>
      <c r="AD12" s="130">
        <v>47.972022073968297</v>
      </c>
      <c r="AE12" s="130">
        <v>45.222894511905601</v>
      </c>
      <c r="AF12" s="130">
        <v>45.328774915659103</v>
      </c>
      <c r="AG12" s="130">
        <v>49.855546481015999</v>
      </c>
      <c r="AH12" s="130">
        <v>42.089193929030799</v>
      </c>
      <c r="AI12" s="130">
        <v>44.7117631607384</v>
      </c>
      <c r="AJ12" s="130">
        <v>48.793788910117101</v>
      </c>
      <c r="AK12" s="131">
        <v>51.101901193388898</v>
      </c>
      <c r="AL12" s="132">
        <v>4.4441918753431502E-2</v>
      </c>
      <c r="AM12" s="132">
        <v>6.01755546736331E-2</v>
      </c>
      <c r="AN12" s="132">
        <v>5.4240221250717599E-3</v>
      </c>
    </row>
    <row r="13" spans="1:42">
      <c r="A13" s="133" t="s">
        <v>268</v>
      </c>
      <c r="B13" s="134">
        <v>10.9779463114078</v>
      </c>
      <c r="C13" s="134">
        <v>11.9269633270249</v>
      </c>
      <c r="D13" s="134">
        <v>11.6019815477751</v>
      </c>
      <c r="E13" s="134">
        <v>12.8266598684061</v>
      </c>
      <c r="F13" s="134">
        <v>15.273712561488701</v>
      </c>
      <c r="G13" s="134">
        <v>15.5662135296604</v>
      </c>
      <c r="H13" s="134">
        <v>15.000013272031399</v>
      </c>
      <c r="I13" s="134">
        <v>13.5713604823131</v>
      </c>
      <c r="J13" s="134">
        <v>14.243915876207399</v>
      </c>
      <c r="K13" s="134">
        <v>15.7053287157208</v>
      </c>
      <c r="L13" s="134">
        <v>18.215642677657101</v>
      </c>
      <c r="M13" s="134">
        <v>19.595693511359201</v>
      </c>
      <c r="N13" s="134">
        <v>21.9076754601777</v>
      </c>
      <c r="O13" s="134">
        <v>22.860098955563899</v>
      </c>
      <c r="P13" s="134">
        <v>27.763188676030499</v>
      </c>
      <c r="Q13" s="134">
        <v>26.195570967741901</v>
      </c>
      <c r="R13" s="134">
        <v>22.9617614585806</v>
      </c>
      <c r="S13" s="134">
        <v>23.002143241898398</v>
      </c>
      <c r="T13" s="134">
        <v>26.305481233476801</v>
      </c>
      <c r="U13" s="134">
        <v>30.546518899352499</v>
      </c>
      <c r="V13" s="134">
        <v>31.2876037984669</v>
      </c>
      <c r="W13" s="134">
        <v>36.364222566797899</v>
      </c>
      <c r="X13" s="134">
        <v>39.906518386316797</v>
      </c>
      <c r="Y13" s="134">
        <v>40.630792487194903</v>
      </c>
      <c r="Z13" s="134">
        <v>39.304283447976097</v>
      </c>
      <c r="AA13" s="134">
        <v>44.303128140568703</v>
      </c>
      <c r="AB13" s="134">
        <v>48.555886623703898</v>
      </c>
      <c r="AC13" s="134">
        <v>56.921038034126497</v>
      </c>
      <c r="AD13" s="134">
        <v>72.660678142003405</v>
      </c>
      <c r="AE13" s="134">
        <v>75.057093186261895</v>
      </c>
      <c r="AF13" s="134">
        <v>75.119329485562503</v>
      </c>
      <c r="AG13" s="134">
        <v>77.914372012531103</v>
      </c>
      <c r="AH13" s="134">
        <v>69.968188910806802</v>
      </c>
      <c r="AI13" s="134">
        <v>70.402809819018401</v>
      </c>
      <c r="AJ13" s="134">
        <v>74.395650440603802</v>
      </c>
      <c r="AK13" s="134">
        <v>76.441744951423104</v>
      </c>
      <c r="AL13" s="135">
        <v>2.46954932619723E-2</v>
      </c>
      <c r="AM13" s="135">
        <v>6.5886020243738602E-2</v>
      </c>
      <c r="AN13" s="135">
        <v>8.1136260337267303E-3</v>
      </c>
    </row>
    <row r="14" spans="1:42">
      <c r="A14" s="136"/>
      <c r="B14" s="130"/>
      <c r="C14" s="130"/>
      <c r="D14" s="130"/>
      <c r="E14" s="130"/>
      <c r="F14" s="130"/>
      <c r="G14" s="130"/>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G14" s="130"/>
      <c r="AH14" s="130"/>
      <c r="AI14" s="130"/>
      <c r="AJ14" s="130"/>
      <c r="AK14" s="131"/>
      <c r="AL14" s="132"/>
      <c r="AM14" s="132"/>
      <c r="AN14" s="132"/>
    </row>
    <row r="15" spans="1:42">
      <c r="A15" s="136" t="s">
        <v>280</v>
      </c>
      <c r="B15" s="130">
        <v>312.88</v>
      </c>
      <c r="C15" s="130">
        <v>315.31200000000001</v>
      </c>
      <c r="D15" s="130">
        <v>308.47899999999998</v>
      </c>
      <c r="E15" s="130">
        <v>310.38499999999999</v>
      </c>
      <c r="F15" s="130">
        <v>313.10399999999998</v>
      </c>
      <c r="G15" s="130">
        <v>311.7</v>
      </c>
      <c r="H15" s="130">
        <v>308.10000000000002</v>
      </c>
      <c r="I15" s="130">
        <v>296.39999999999998</v>
      </c>
      <c r="J15" s="130">
        <v>293.7</v>
      </c>
      <c r="K15" s="130">
        <v>290.7</v>
      </c>
      <c r="L15" s="130">
        <v>289.7</v>
      </c>
      <c r="M15" s="130">
        <v>296.97500000000002</v>
      </c>
      <c r="N15" s="130">
        <v>284.82299999999998</v>
      </c>
      <c r="O15" s="130">
        <v>292.80200000000002</v>
      </c>
      <c r="P15" s="130">
        <v>279.06799999999998</v>
      </c>
      <c r="Q15" s="130">
        <v>291.44200000000001</v>
      </c>
      <c r="R15" s="130">
        <v>293.17</v>
      </c>
      <c r="S15" s="130">
        <v>292.54199999999997</v>
      </c>
      <c r="T15" s="130">
        <v>304.62799999999999</v>
      </c>
      <c r="U15" s="130">
        <v>298.76</v>
      </c>
      <c r="V15" s="130">
        <v>288.14299999999997</v>
      </c>
      <c r="W15" s="130">
        <v>288.93200000000002</v>
      </c>
      <c r="X15" s="130">
        <v>297.11</v>
      </c>
      <c r="Y15" s="130">
        <v>275.20800000000003</v>
      </c>
      <c r="Z15" s="130">
        <v>253.446</v>
      </c>
      <c r="AA15" s="130">
        <v>262.89499999999998</v>
      </c>
      <c r="AB15" s="130">
        <v>262.46982500000001</v>
      </c>
      <c r="AC15" s="130">
        <v>277.12700000000001</v>
      </c>
      <c r="AD15" s="130">
        <v>288.20600000000002</v>
      </c>
      <c r="AE15" s="130">
        <v>274.41000000000003</v>
      </c>
      <c r="AF15" s="130">
        <v>272.19979899999998</v>
      </c>
      <c r="AG15" s="130">
        <v>261.74400000000003</v>
      </c>
      <c r="AH15" s="130">
        <v>241.9308</v>
      </c>
      <c r="AI15" s="130">
        <v>228.15600000000001</v>
      </c>
      <c r="AJ15" s="130">
        <v>171.44949</v>
      </c>
      <c r="AK15" s="131">
        <v>134.80000000000001</v>
      </c>
      <c r="AL15" s="132">
        <v>-0.215910796882096</v>
      </c>
      <c r="AM15" s="132">
        <v>-3.8332197722754202E-2</v>
      </c>
      <c r="AN15" s="132">
        <v>1.4307846976039E-2</v>
      </c>
    </row>
    <row r="16" spans="1:42">
      <c r="A16" s="136" t="s">
        <v>285</v>
      </c>
      <c r="B16" s="130">
        <v>30.023</v>
      </c>
      <c r="C16" s="130">
        <v>31.004000000000001</v>
      </c>
      <c r="D16" s="130">
        <v>33.034999999999997</v>
      </c>
      <c r="E16" s="130">
        <v>33.896999999999998</v>
      </c>
      <c r="F16" s="130">
        <v>31.867000000000001</v>
      </c>
      <c r="G16" s="130">
        <v>35.594000000000001</v>
      </c>
      <c r="H16" s="130">
        <v>32.011000000000003</v>
      </c>
      <c r="I16" s="130">
        <v>24.814</v>
      </c>
      <c r="J16" s="130">
        <v>18.373000000000001</v>
      </c>
      <c r="K16" s="130">
        <v>22.882999999999999</v>
      </c>
      <c r="L16" s="130">
        <v>27.565000000000001</v>
      </c>
      <c r="M16" s="130">
        <v>25.323</v>
      </c>
      <c r="N16" s="130">
        <v>24.768999999999998</v>
      </c>
      <c r="O16" s="130">
        <v>27.827000000000002</v>
      </c>
      <c r="P16" s="130">
        <v>28.225000000000001</v>
      </c>
      <c r="Q16" s="130">
        <v>30.524000000000001</v>
      </c>
      <c r="R16" s="130">
        <v>36.774999999999999</v>
      </c>
      <c r="S16" s="130">
        <v>40.468000000000004</v>
      </c>
      <c r="T16" s="130">
        <v>44.116999999999997</v>
      </c>
      <c r="U16" s="130">
        <v>50.9</v>
      </c>
      <c r="V16" s="130">
        <v>49.442999999999998</v>
      </c>
      <c r="W16" s="130">
        <v>50.457999999999998</v>
      </c>
      <c r="X16" s="130">
        <v>49.756999999999998</v>
      </c>
      <c r="Y16" s="130">
        <v>48.616999999999997</v>
      </c>
      <c r="Z16" s="130">
        <v>43.445999999999998</v>
      </c>
      <c r="AA16" s="130">
        <v>44.465000000000003</v>
      </c>
      <c r="AB16" s="130">
        <v>50.167999999999999</v>
      </c>
      <c r="AC16" s="130">
        <v>54.140999999999998</v>
      </c>
      <c r="AD16" s="130">
        <v>48.53</v>
      </c>
      <c r="AE16" s="130">
        <v>46.558999999999997</v>
      </c>
      <c r="AF16" s="130">
        <v>45.420999999999999</v>
      </c>
      <c r="AG16" s="130">
        <v>38.44</v>
      </c>
      <c r="AH16" s="130">
        <v>35.128700000000002</v>
      </c>
      <c r="AI16" s="130">
        <v>30.990100000000002</v>
      </c>
      <c r="AJ16" s="130">
        <v>21.2913</v>
      </c>
      <c r="AK16" s="131">
        <v>16.698808687837001</v>
      </c>
      <c r="AL16" s="132">
        <v>-0.21784092434526101</v>
      </c>
      <c r="AM16" s="132">
        <v>-6.8838013509742502E-2</v>
      </c>
      <c r="AN16" s="132">
        <v>1.7724332298792501E-3</v>
      </c>
    </row>
    <row r="17" spans="1:42">
      <c r="A17" s="136" t="s">
        <v>289</v>
      </c>
      <c r="B17" s="130">
        <v>14.833</v>
      </c>
      <c r="C17" s="130">
        <v>15.138</v>
      </c>
      <c r="D17" s="130">
        <v>16.948</v>
      </c>
      <c r="E17" s="130">
        <v>22.254999999999999</v>
      </c>
      <c r="F17" s="130">
        <v>22.155999999999999</v>
      </c>
      <c r="G17" s="130">
        <v>27.498999999999999</v>
      </c>
      <c r="H17" s="130">
        <v>25.242000000000001</v>
      </c>
      <c r="I17" s="130">
        <v>25.216000000000001</v>
      </c>
      <c r="J17" s="130">
        <v>24.248000000000001</v>
      </c>
      <c r="K17" s="130">
        <v>27.007000000000001</v>
      </c>
      <c r="L17" s="130">
        <v>30.021999999999998</v>
      </c>
      <c r="M17" s="130">
        <v>28.452999999999999</v>
      </c>
      <c r="N17" s="130">
        <v>27.361999999999998</v>
      </c>
      <c r="O17" s="130">
        <v>25.782450000000001</v>
      </c>
      <c r="P17" s="130">
        <v>20.809657999999999</v>
      </c>
      <c r="Q17" s="130">
        <v>23.428151</v>
      </c>
      <c r="R17" s="130">
        <v>24.910475999999999</v>
      </c>
      <c r="S17" s="130">
        <v>24.954184999999999</v>
      </c>
      <c r="T17" s="130">
        <v>25.881088999999999</v>
      </c>
      <c r="U17" s="130">
        <v>24.420741</v>
      </c>
      <c r="V17" s="130">
        <v>23.059152000000001</v>
      </c>
      <c r="W17" s="130">
        <v>23.125406999999999</v>
      </c>
      <c r="X17" s="130">
        <v>24.599968000000001</v>
      </c>
      <c r="Y17" s="130">
        <v>22.539960000000001</v>
      </c>
      <c r="Z17" s="130">
        <v>23.434488000000002</v>
      </c>
      <c r="AA17" s="130">
        <v>21.893332999999998</v>
      </c>
      <c r="AB17" s="130">
        <v>20.766667000000002</v>
      </c>
      <c r="AC17" s="130">
        <v>24.222999000000002</v>
      </c>
      <c r="AD17" s="130">
        <v>24.56015</v>
      </c>
      <c r="AE17" s="130">
        <v>28.760066999999999</v>
      </c>
      <c r="AF17" s="130">
        <v>39.534306999999998</v>
      </c>
      <c r="AG17" s="130">
        <v>36.720171999999998</v>
      </c>
      <c r="AH17" s="130">
        <v>31.275539999999999</v>
      </c>
      <c r="AI17" s="130">
        <v>27.470253</v>
      </c>
      <c r="AJ17" s="130">
        <v>17.414408000000002</v>
      </c>
      <c r="AK17" s="131">
        <v>8.8243822223606401</v>
      </c>
      <c r="AL17" s="132">
        <v>-0.49465569610980997</v>
      </c>
      <c r="AM17" s="132">
        <v>-2.9254637282262502E-2</v>
      </c>
      <c r="AN17" s="132">
        <v>9.3663138349862798E-4</v>
      </c>
    </row>
    <row r="18" spans="1:42">
      <c r="A18" s="136" t="s">
        <v>292</v>
      </c>
      <c r="B18" s="130">
        <v>131.52095</v>
      </c>
      <c r="C18" s="130">
        <v>134.28099</v>
      </c>
      <c r="D18" s="130">
        <v>139.58713</v>
      </c>
      <c r="E18" s="130">
        <v>138.20957000000001</v>
      </c>
      <c r="F18" s="130">
        <v>139.66750999999999</v>
      </c>
      <c r="G18" s="130">
        <v>131.04499999999999</v>
      </c>
      <c r="H18" s="130">
        <v>129.22999999999999</v>
      </c>
      <c r="I18" s="130">
        <v>127.199</v>
      </c>
      <c r="J18" s="130">
        <v>128.25700000000001</v>
      </c>
      <c r="K18" s="130">
        <v>129.37100000000001</v>
      </c>
      <c r="L18" s="130">
        <v>133.00899999999999</v>
      </c>
      <c r="M18" s="130">
        <v>136.76400000000001</v>
      </c>
      <c r="N18" s="130">
        <v>136.25299999999999</v>
      </c>
      <c r="O18" s="130">
        <v>135.99299999999999</v>
      </c>
      <c r="P18" s="130">
        <v>135.108</v>
      </c>
      <c r="Q18" s="130">
        <v>137.92099999999999</v>
      </c>
      <c r="R18" s="130">
        <v>137.107</v>
      </c>
      <c r="S18" s="130">
        <v>135.005</v>
      </c>
      <c r="T18" s="130">
        <v>142.84800000000001</v>
      </c>
      <c r="U18" s="130">
        <v>143.2456</v>
      </c>
      <c r="V18" s="130">
        <v>143.4932</v>
      </c>
      <c r="W18" s="130">
        <v>148.8792</v>
      </c>
      <c r="X18" s="130">
        <v>145.9615</v>
      </c>
      <c r="Y18" s="130">
        <v>140.61199999999999</v>
      </c>
      <c r="Z18" s="130">
        <v>134.87299999999999</v>
      </c>
      <c r="AA18" s="130">
        <v>138.38300000000001</v>
      </c>
      <c r="AB18" s="130">
        <v>141.571</v>
      </c>
      <c r="AC18" s="130">
        <v>136.416</v>
      </c>
      <c r="AD18" s="130">
        <v>139.75800000000001</v>
      </c>
      <c r="AE18" s="130">
        <v>131.55099999999999</v>
      </c>
      <c r="AF18" s="130">
        <v>132.96199999999999</v>
      </c>
      <c r="AG18" s="130">
        <v>132.93299999999999</v>
      </c>
      <c r="AH18" s="130">
        <v>133.81299999999999</v>
      </c>
      <c r="AI18" s="130">
        <v>133.29225140755199</v>
      </c>
      <c r="AJ18" s="130">
        <v>121.00464877913799</v>
      </c>
      <c r="AK18" s="131">
        <v>111.029641265671</v>
      </c>
      <c r="AL18" s="132">
        <v>-8.4941919940754798E-2</v>
      </c>
      <c r="AM18" s="132">
        <v>-1.07918090986329E-2</v>
      </c>
      <c r="AN18" s="132">
        <v>1.17848302450573E-2</v>
      </c>
    </row>
    <row r="19" spans="1:42">
      <c r="A19" s="136" t="s">
        <v>297</v>
      </c>
      <c r="B19" s="130">
        <v>54.604999999999997</v>
      </c>
      <c r="C19" s="130">
        <v>54.808</v>
      </c>
      <c r="D19" s="130">
        <v>54.723999999999997</v>
      </c>
      <c r="E19" s="130">
        <v>43.070999999999998</v>
      </c>
      <c r="F19" s="130">
        <v>59.622</v>
      </c>
      <c r="G19" s="130">
        <v>60.662999999999997</v>
      </c>
      <c r="H19" s="130">
        <v>59.715000000000003</v>
      </c>
      <c r="I19" s="130">
        <v>65.14</v>
      </c>
      <c r="J19" s="130">
        <v>63.387999999999998</v>
      </c>
      <c r="K19" s="130">
        <v>62.613</v>
      </c>
      <c r="L19" s="130">
        <v>67.078999999999994</v>
      </c>
      <c r="M19" s="130">
        <v>54.67</v>
      </c>
      <c r="N19" s="130">
        <v>63.975999999999999</v>
      </c>
      <c r="O19" s="130">
        <v>63.165999999999997</v>
      </c>
      <c r="P19" s="130">
        <v>75.436000000000007</v>
      </c>
      <c r="Q19" s="130">
        <v>80.858000000000004</v>
      </c>
      <c r="R19" s="130">
        <v>71.733999999999995</v>
      </c>
      <c r="S19" s="130">
        <v>82.456999999999994</v>
      </c>
      <c r="T19" s="130">
        <v>75.954999999999998</v>
      </c>
      <c r="U19" s="130">
        <v>80.322999999999993</v>
      </c>
      <c r="V19" s="130">
        <v>80.766999999999996</v>
      </c>
      <c r="W19" s="130">
        <v>67.977999999999994</v>
      </c>
      <c r="X19" s="130">
        <v>74.084999999999994</v>
      </c>
      <c r="Y19" s="130">
        <v>49.972999999999999</v>
      </c>
      <c r="Z19" s="130">
        <v>36.864027140681799</v>
      </c>
      <c r="AA19" s="130">
        <v>24.184286952068899</v>
      </c>
      <c r="AB19" s="130">
        <v>44.927</v>
      </c>
      <c r="AC19" s="130">
        <v>55.991</v>
      </c>
      <c r="AD19" s="130">
        <v>41.571369967933201</v>
      </c>
      <c r="AE19" s="130">
        <v>45.295000000000002</v>
      </c>
      <c r="AF19" s="130">
        <v>52.676000000000002</v>
      </c>
      <c r="AG19" s="130">
        <v>37.382116459999999</v>
      </c>
      <c r="AH19" s="130">
        <v>46.348999999999997</v>
      </c>
      <c r="AI19" s="130">
        <v>38.716296849999999</v>
      </c>
      <c r="AJ19" s="130">
        <v>14.128227369999999</v>
      </c>
      <c r="AK19" s="131">
        <v>5.6000358170240503</v>
      </c>
      <c r="AL19" s="132">
        <v>-0.60471083693245797</v>
      </c>
      <c r="AM19" s="132">
        <v>-9.1450717312244204E-2</v>
      </c>
      <c r="AN19" s="132">
        <v>5.9439507069968596E-4</v>
      </c>
    </row>
    <row r="20" spans="1:42">
      <c r="A20" s="136" t="s">
        <v>300</v>
      </c>
      <c r="B20" s="130">
        <v>15.027799999999999</v>
      </c>
      <c r="C20" s="130">
        <v>19.4373</v>
      </c>
      <c r="D20" s="130">
        <v>17.653500000000001</v>
      </c>
      <c r="E20" s="130">
        <v>12.486599999999999</v>
      </c>
      <c r="F20" s="130">
        <v>20.269500000000001</v>
      </c>
      <c r="G20" s="130">
        <v>20.1813</v>
      </c>
      <c r="H20" s="130">
        <v>21.561499999999999</v>
      </c>
      <c r="I20" s="130">
        <v>24.570799999999998</v>
      </c>
      <c r="J20" s="130">
        <v>23.759899999999998</v>
      </c>
      <c r="K20" s="130">
        <v>28.2347</v>
      </c>
      <c r="L20" s="130">
        <v>28.046900000000001</v>
      </c>
      <c r="M20" s="130">
        <v>30.413599999999999</v>
      </c>
      <c r="N20" s="130">
        <v>33.86</v>
      </c>
      <c r="O20" s="130">
        <v>35.6875</v>
      </c>
      <c r="P20" s="130">
        <v>37.030900000000003</v>
      </c>
      <c r="Q20" s="130">
        <v>38.186300000000003</v>
      </c>
      <c r="R20" s="130">
        <v>38.417499999999997</v>
      </c>
      <c r="S20" s="130">
        <v>32.149099999999997</v>
      </c>
      <c r="T20" s="130">
        <v>32.252899999999997</v>
      </c>
      <c r="U20" s="130">
        <v>34.447600000000001</v>
      </c>
      <c r="V20" s="130">
        <v>43.192500000000003</v>
      </c>
      <c r="W20" s="130">
        <v>46.649500000000003</v>
      </c>
      <c r="X20" s="130">
        <v>53.430900000000001</v>
      </c>
      <c r="Y20" s="130">
        <v>57.715600000000002</v>
      </c>
      <c r="Z20" s="130">
        <v>55.685099999999998</v>
      </c>
      <c r="AA20" s="130">
        <v>55.046399999999998</v>
      </c>
      <c r="AB20" s="130">
        <v>66.2179</v>
      </c>
      <c r="AC20" s="130">
        <v>68.013099999999994</v>
      </c>
      <c r="AD20" s="130">
        <v>63.786076000000001</v>
      </c>
      <c r="AE20" s="130">
        <v>76.262681999999998</v>
      </c>
      <c r="AF20" s="130">
        <v>76.165606539999999</v>
      </c>
      <c r="AG20" s="130">
        <v>92.273099999999999</v>
      </c>
      <c r="AH20" s="130">
        <v>97.476299999999995</v>
      </c>
      <c r="AI20" s="130">
        <v>113.2486</v>
      </c>
      <c r="AJ20" s="130">
        <v>112.89409999999999</v>
      </c>
      <c r="AK20" s="131">
        <v>106.05883760059</v>
      </c>
      <c r="AL20" s="132">
        <v>-6.3112604150438997E-2</v>
      </c>
      <c r="AM20" s="132">
        <v>7.3231038337413998E-2</v>
      </c>
      <c r="AN20" s="132">
        <v>1.1257222691734599E-2</v>
      </c>
    </row>
    <row r="21" spans="1:42">
      <c r="A21" s="136" t="s">
        <v>301</v>
      </c>
      <c r="B21" s="130">
        <v>111.906350220413</v>
      </c>
      <c r="C21" s="130">
        <v>118.016132502182</v>
      </c>
      <c r="D21" s="130">
        <v>119.16994288121199</v>
      </c>
      <c r="E21" s="130">
        <v>114.75064239982299</v>
      </c>
      <c r="F21" s="130">
        <v>117.649497787562</v>
      </c>
      <c r="G21" s="130">
        <v>114.033</v>
      </c>
      <c r="H21" s="130">
        <v>106.667</v>
      </c>
      <c r="I21" s="130">
        <v>105.831</v>
      </c>
      <c r="J21" s="130">
        <v>87.602000000000004</v>
      </c>
      <c r="K21" s="130">
        <v>77.087999999999994</v>
      </c>
      <c r="L21" s="130">
        <v>70.227999999999994</v>
      </c>
      <c r="M21" s="130">
        <v>56.353999999999999</v>
      </c>
      <c r="N21" s="130">
        <v>55.192999999999998</v>
      </c>
      <c r="O21" s="130">
        <v>50.22</v>
      </c>
      <c r="P21" s="130">
        <v>53.871000000000002</v>
      </c>
      <c r="Q21" s="130">
        <v>51.514000000000003</v>
      </c>
      <c r="R21" s="130">
        <v>53.167999999999999</v>
      </c>
      <c r="S21" s="130">
        <v>54.628999999999998</v>
      </c>
      <c r="T21" s="130">
        <v>54.643000000000001</v>
      </c>
      <c r="U21" s="130">
        <v>45.128</v>
      </c>
      <c r="V21" s="130">
        <v>50.012999999999998</v>
      </c>
      <c r="W21" s="130">
        <v>64.941999999999993</v>
      </c>
      <c r="X21" s="130">
        <v>70.037000000000006</v>
      </c>
      <c r="Y21" s="130">
        <v>70.629000000000005</v>
      </c>
      <c r="Z21" s="130">
        <v>65.194999999999993</v>
      </c>
      <c r="AA21" s="130">
        <v>69.760000000000005</v>
      </c>
      <c r="AB21" s="130">
        <v>74.494</v>
      </c>
      <c r="AC21" s="130">
        <v>80.418000000000006</v>
      </c>
      <c r="AD21" s="130">
        <v>81.013000000000005</v>
      </c>
      <c r="AE21" s="130">
        <v>70.489000000000004</v>
      </c>
      <c r="AF21" s="130">
        <v>56.061999999999998</v>
      </c>
      <c r="AG21" s="130">
        <v>61.213000000000001</v>
      </c>
      <c r="AH21" s="130">
        <v>49.268900000000002</v>
      </c>
      <c r="AI21" s="130">
        <v>49.0229</v>
      </c>
      <c r="AJ21" s="130">
        <v>47.393306664079297</v>
      </c>
      <c r="AK21" s="131">
        <v>41.176224681419299</v>
      </c>
      <c r="AL21" s="132">
        <v>-0.13355441462752801</v>
      </c>
      <c r="AM21" s="132">
        <v>-3.1387047758742702E-2</v>
      </c>
      <c r="AN21" s="132">
        <v>4.3704979361479804E-3</v>
      </c>
    </row>
    <row r="22" spans="1:42" s="125" customFormat="1">
      <c r="A22" s="136" t="s">
        <v>302</v>
      </c>
      <c r="B22" s="130">
        <v>177.16300000000001</v>
      </c>
      <c r="C22" s="130">
        <v>201.36099999999999</v>
      </c>
      <c r="D22" s="130">
        <v>209.92400000000001</v>
      </c>
      <c r="E22" s="130">
        <v>203.374</v>
      </c>
      <c r="F22" s="130">
        <v>199.93799999999999</v>
      </c>
      <c r="G22" s="130">
        <v>206.43799999999999</v>
      </c>
      <c r="H22" s="130">
        <v>211.458</v>
      </c>
      <c r="I22" s="130">
        <v>193.63800000000001</v>
      </c>
      <c r="J22" s="130">
        <v>171.24600000000001</v>
      </c>
      <c r="K22" s="130">
        <v>161.34100000000001</v>
      </c>
      <c r="L22" s="130">
        <v>155.20599999999999</v>
      </c>
      <c r="M22" s="130">
        <v>147.26900000000001</v>
      </c>
      <c r="N22" s="130">
        <v>121.973</v>
      </c>
      <c r="O22" s="130">
        <v>122.97085129707401</v>
      </c>
      <c r="P22" s="130">
        <v>106.17967779235801</v>
      </c>
      <c r="Q22" s="130">
        <v>119.949818529681</v>
      </c>
      <c r="R22" s="130">
        <v>131.460514164843</v>
      </c>
      <c r="S22" s="130">
        <v>124.27861389080201</v>
      </c>
      <c r="T22" s="130">
        <v>138.45872557649599</v>
      </c>
      <c r="U22" s="130">
        <v>131.78756739997399</v>
      </c>
      <c r="V22" s="130">
        <v>134.636987945063</v>
      </c>
      <c r="W22" s="130">
        <v>148.85002096132499</v>
      </c>
      <c r="X22" s="130">
        <v>135.943924227564</v>
      </c>
      <c r="Y22" s="130">
        <v>124.381362957161</v>
      </c>
      <c r="Z22" s="130">
        <v>103.038030717425</v>
      </c>
      <c r="AA22" s="130">
        <v>107.59423537628901</v>
      </c>
      <c r="AB22" s="130">
        <v>108.44227186995499</v>
      </c>
      <c r="AC22" s="130">
        <v>142.792001834736</v>
      </c>
      <c r="AD22" s="130">
        <v>130.25789114914801</v>
      </c>
      <c r="AE22" s="130">
        <v>100.238869448694</v>
      </c>
      <c r="AF22" s="130">
        <v>75.878224846770195</v>
      </c>
      <c r="AG22" s="130">
        <v>30.668596979785299</v>
      </c>
      <c r="AH22" s="130">
        <v>22.529168818102601</v>
      </c>
      <c r="AI22" s="130">
        <v>16.835106873799099</v>
      </c>
      <c r="AJ22" s="130">
        <v>6.8912000000000004</v>
      </c>
      <c r="AK22" s="131">
        <v>5.4474999999999998</v>
      </c>
      <c r="AL22" s="132">
        <v>-0.21165890988237501</v>
      </c>
      <c r="AM22" s="132">
        <v>-0.236990877368883</v>
      </c>
      <c r="AN22" s="132">
        <v>5.7820472108288201E-4</v>
      </c>
      <c r="AO22" s="124"/>
      <c r="AP22" s="124"/>
    </row>
    <row r="23" spans="1:42">
      <c r="A23" s="136" t="s">
        <v>303</v>
      </c>
      <c r="B23" s="130">
        <v>291.36160166938299</v>
      </c>
      <c r="C23" s="130">
        <v>285.79435709355499</v>
      </c>
      <c r="D23" s="130">
        <v>292.43132312729301</v>
      </c>
      <c r="E23" s="130">
        <v>294.86492959666998</v>
      </c>
      <c r="F23" s="130">
        <v>305.63639465088301</v>
      </c>
      <c r="G23" s="130">
        <v>311.315135</v>
      </c>
      <c r="H23" s="130">
        <v>315.15532488667498</v>
      </c>
      <c r="I23" s="130">
        <v>296.15961993199397</v>
      </c>
      <c r="J23" s="130">
        <v>281.46458275799102</v>
      </c>
      <c r="K23" s="130">
        <v>291.390550115677</v>
      </c>
      <c r="L23" s="130">
        <v>292.91412629544698</v>
      </c>
      <c r="M23" s="130">
        <v>317.464839091123</v>
      </c>
      <c r="N23" s="130">
        <v>303.14760929178402</v>
      </c>
      <c r="O23" s="130">
        <v>300.07054141779503</v>
      </c>
      <c r="P23" s="130">
        <v>282.47211408289598</v>
      </c>
      <c r="Q23" s="130">
        <v>299.46162728522302</v>
      </c>
      <c r="R23" s="130">
        <v>301.55121089969799</v>
      </c>
      <c r="S23" s="130">
        <v>303.74819210785898</v>
      </c>
      <c r="T23" s="130">
        <v>332.77815272498799</v>
      </c>
      <c r="U23" s="130">
        <v>314.55327414364001</v>
      </c>
      <c r="V23" s="130">
        <v>302.30871325333101</v>
      </c>
      <c r="W23" s="130">
        <v>318.65793817334202</v>
      </c>
      <c r="X23" s="130">
        <v>323.10726046461002</v>
      </c>
      <c r="Y23" s="130">
        <v>306.291763964138</v>
      </c>
      <c r="Z23" s="130">
        <v>288.36236830307797</v>
      </c>
      <c r="AA23" s="130">
        <v>291.851783619152</v>
      </c>
      <c r="AB23" s="130">
        <v>293.33445073102502</v>
      </c>
      <c r="AC23" s="130">
        <v>273.83719438755901</v>
      </c>
      <c r="AD23" s="130">
        <v>267.619663942307</v>
      </c>
      <c r="AE23" s="130">
        <v>239.621354775512</v>
      </c>
      <c r="AF23" s="130">
        <v>238.80377856179999</v>
      </c>
      <c r="AG23" s="130">
        <v>230.31711672451701</v>
      </c>
      <c r="AH23" s="130">
        <v>230.00899388694401</v>
      </c>
      <c r="AI23" s="130">
        <v>214.704152058201</v>
      </c>
      <c r="AJ23" s="130">
        <v>177.03218917536799</v>
      </c>
      <c r="AK23" s="131">
        <v>145.19649542179499</v>
      </c>
      <c r="AL23" s="132">
        <v>-0.18207087445418299</v>
      </c>
      <c r="AM23" s="132">
        <v>-4.76175900016899E-2</v>
      </c>
      <c r="AN23" s="132">
        <v>1.5411344495194299E-2</v>
      </c>
    </row>
    <row r="24" spans="1:42">
      <c r="A24" s="279" t="s">
        <v>304</v>
      </c>
      <c r="B24" s="134">
        <v>1139.3207018897999</v>
      </c>
      <c r="C24" s="134">
        <v>1175.15177959574</v>
      </c>
      <c r="D24" s="134">
        <v>1191.9518960084999</v>
      </c>
      <c r="E24" s="134">
        <v>1173.2937419964901</v>
      </c>
      <c r="F24" s="134">
        <v>1209.90990243845</v>
      </c>
      <c r="G24" s="134">
        <v>1218.468435</v>
      </c>
      <c r="H24" s="134">
        <v>1209.1398248866799</v>
      </c>
      <c r="I24" s="134">
        <v>1158.96841993199</v>
      </c>
      <c r="J24" s="134">
        <v>1092.0384827579901</v>
      </c>
      <c r="K24" s="134">
        <v>1090.62825011568</v>
      </c>
      <c r="L24" s="134">
        <v>1093.77002629545</v>
      </c>
      <c r="M24" s="134">
        <v>1093.6864390911201</v>
      </c>
      <c r="N24" s="134">
        <v>1051.3566092917799</v>
      </c>
      <c r="O24" s="134">
        <v>1054.5193427148699</v>
      </c>
      <c r="P24" s="134">
        <v>1018.20034987525</v>
      </c>
      <c r="Q24" s="134">
        <v>1073.2848968149001</v>
      </c>
      <c r="R24" s="134">
        <v>1088.2937010645401</v>
      </c>
      <c r="S24" s="134">
        <v>1090.23109099866</v>
      </c>
      <c r="T24" s="134">
        <v>1151.5618673014801</v>
      </c>
      <c r="U24" s="134">
        <v>1123.5657825436101</v>
      </c>
      <c r="V24" s="134">
        <v>1115.05655319839</v>
      </c>
      <c r="W24" s="134">
        <v>1158.4720661346701</v>
      </c>
      <c r="X24" s="134">
        <v>1174.0325526921699</v>
      </c>
      <c r="Y24" s="134">
        <v>1095.9676869212999</v>
      </c>
      <c r="Z24" s="134">
        <v>1004.34401416118</v>
      </c>
      <c r="AA24" s="134">
        <v>1016.07303894751</v>
      </c>
      <c r="AB24" s="134">
        <v>1062.39111460098</v>
      </c>
      <c r="AC24" s="134">
        <v>1112.9582952223</v>
      </c>
      <c r="AD24" s="134">
        <v>1085.3021510593901</v>
      </c>
      <c r="AE24" s="134">
        <v>1013.18697322421</v>
      </c>
      <c r="AF24" s="134">
        <v>989.70271594857002</v>
      </c>
      <c r="AG24" s="134">
        <v>921.69110216430204</v>
      </c>
      <c r="AH24" s="134">
        <v>887.78040270504698</v>
      </c>
      <c r="AI24" s="134">
        <v>852.43566018955198</v>
      </c>
      <c r="AJ24" s="134">
        <v>689.49886998858506</v>
      </c>
      <c r="AK24" s="134">
        <v>574.831925696697</v>
      </c>
      <c r="AL24" s="135">
        <v>-0.168582616133614</v>
      </c>
      <c r="AM24" s="135">
        <v>-3.6913918875813301E-2</v>
      </c>
      <c r="AN24" s="135">
        <v>6.1013406749333601E-2</v>
      </c>
    </row>
    <row r="25" spans="1:42">
      <c r="A25" s="136"/>
      <c r="B25" s="130"/>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1"/>
      <c r="AL25" s="132"/>
      <c r="AM25" s="132"/>
      <c r="AN25" s="132"/>
    </row>
    <row r="26" spans="1:42">
      <c r="A26" s="136" t="s">
        <v>307</v>
      </c>
      <c r="B26" s="130">
        <v>59.068004733550801</v>
      </c>
      <c r="C26" s="130">
        <v>62.376387943519198</v>
      </c>
      <c r="D26" s="130">
        <v>64.275999223886103</v>
      </c>
      <c r="E26" s="130">
        <v>63.2410588744929</v>
      </c>
      <c r="F26" s="130">
        <v>63.891783049094499</v>
      </c>
      <c r="G26" s="130">
        <v>62.143999999999998</v>
      </c>
      <c r="H26" s="130">
        <v>62.111437194613103</v>
      </c>
      <c r="I26" s="130">
        <v>59.802866236434397</v>
      </c>
      <c r="J26" s="130">
        <v>55.319806817789903</v>
      </c>
      <c r="K26" s="130">
        <v>47.103504388828703</v>
      </c>
      <c r="L26" s="130">
        <v>48.0187174767564</v>
      </c>
      <c r="M26" s="130">
        <v>42.321201816597402</v>
      </c>
      <c r="N26" s="130">
        <v>37.206027187248601</v>
      </c>
      <c r="O26" s="130">
        <v>35.865403124448903</v>
      </c>
      <c r="P26" s="130">
        <v>34.055440049528599</v>
      </c>
      <c r="Q26" s="130">
        <v>35.8981694406869</v>
      </c>
      <c r="R26" s="130">
        <v>39.083826596976003</v>
      </c>
      <c r="S26" s="130">
        <v>40.142074740904299</v>
      </c>
      <c r="T26" s="130">
        <v>45.827682083224403</v>
      </c>
      <c r="U26" s="130">
        <v>50.556028694745997</v>
      </c>
      <c r="V26" s="130">
        <v>50.167772120973098</v>
      </c>
      <c r="W26" s="130">
        <v>49.321792038072303</v>
      </c>
      <c r="X26" s="130">
        <v>56.246522034197</v>
      </c>
      <c r="Y26" s="130">
        <v>61.598716485314299</v>
      </c>
      <c r="Z26" s="130">
        <v>58.105387529980099</v>
      </c>
      <c r="AA26" s="130">
        <v>66.657421876354803</v>
      </c>
      <c r="AB26" s="130">
        <v>70.219138834047001</v>
      </c>
      <c r="AC26" s="130">
        <v>67.625479956435399</v>
      </c>
      <c r="AD26" s="130">
        <v>69.003805279200606</v>
      </c>
      <c r="AE26" s="130">
        <v>67.160679475835096</v>
      </c>
      <c r="AF26" s="130">
        <v>63.314888490273603</v>
      </c>
      <c r="AG26" s="130">
        <v>61.223795765624601</v>
      </c>
      <c r="AH26" s="130">
        <v>68.942656841108402</v>
      </c>
      <c r="AI26" s="130">
        <v>74.833360873936002</v>
      </c>
      <c r="AJ26" s="130">
        <v>74.122706484995604</v>
      </c>
      <c r="AK26" s="131">
        <v>72.959670677930603</v>
      </c>
      <c r="AL26" s="132">
        <v>-1.8380051595239599E-2</v>
      </c>
      <c r="AM26" s="132">
        <v>2.4645145106113601E-2</v>
      </c>
      <c r="AN26" s="132">
        <v>7.7440341504601698E-3</v>
      </c>
    </row>
    <row r="27" spans="1:42">
      <c r="A27" s="136" t="s">
        <v>308</v>
      </c>
      <c r="B27" s="130">
        <v>138.352632403738</v>
      </c>
      <c r="C27" s="130">
        <v>144.038756232878</v>
      </c>
      <c r="D27" s="130">
        <v>149.59335496424299</v>
      </c>
      <c r="E27" s="130">
        <v>151.501017288019</v>
      </c>
      <c r="F27" s="130">
        <v>153.60161945212101</v>
      </c>
      <c r="G27" s="130">
        <v>156.854743501016</v>
      </c>
      <c r="H27" s="130">
        <v>154.735944601814</v>
      </c>
      <c r="I27" s="130">
        <v>154.11139292220301</v>
      </c>
      <c r="J27" s="130">
        <v>148.39155109892499</v>
      </c>
      <c r="K27" s="130">
        <v>162.48473284032801</v>
      </c>
      <c r="L27" s="130">
        <v>160.295958615399</v>
      </c>
      <c r="M27" s="130">
        <v>160.63060594598801</v>
      </c>
      <c r="N27" s="130">
        <v>157.02240438001201</v>
      </c>
      <c r="O27" s="130">
        <v>162.97269257034301</v>
      </c>
      <c r="P27" s="130">
        <v>161.34128661393001</v>
      </c>
      <c r="Q27" s="130">
        <v>175.61500000000001</v>
      </c>
      <c r="R27" s="130">
        <v>168.77294163960801</v>
      </c>
      <c r="S27" s="130">
        <v>170.358660542606</v>
      </c>
      <c r="T27" s="130">
        <v>172.23623455167299</v>
      </c>
      <c r="U27" s="130">
        <v>160.85453194180499</v>
      </c>
      <c r="V27" s="130">
        <v>165.73524560659101</v>
      </c>
      <c r="W27" s="130">
        <v>177.77253465513499</v>
      </c>
      <c r="X27" s="130">
        <v>170.722205222209</v>
      </c>
      <c r="Y27" s="130">
        <v>196.63955476848699</v>
      </c>
      <c r="Z27" s="130">
        <v>164.39030530012599</v>
      </c>
      <c r="AA27" s="130">
        <v>166.095521457964</v>
      </c>
      <c r="AB27" s="130">
        <v>165.010961354382</v>
      </c>
      <c r="AC27" s="130">
        <v>169.16300707789901</v>
      </c>
      <c r="AD27" s="130">
        <v>161.87185785364599</v>
      </c>
      <c r="AE27" s="130">
        <v>158.701542165864</v>
      </c>
      <c r="AF27" s="130">
        <v>158.55168433513001</v>
      </c>
      <c r="AG27" s="130">
        <v>171.45001851900599</v>
      </c>
      <c r="AH27" s="130">
        <v>174.013812166647</v>
      </c>
      <c r="AI27" s="130">
        <v>176.607861599411</v>
      </c>
      <c r="AJ27" s="130">
        <v>176.80722108256001</v>
      </c>
      <c r="AK27" s="131">
        <v>152.32331389552701</v>
      </c>
      <c r="AL27" s="132">
        <v>-0.140831867342982</v>
      </c>
      <c r="AM27" s="132">
        <v>7.3082238566333198E-3</v>
      </c>
      <c r="AN27" s="132">
        <v>1.6167794258904699E-2</v>
      </c>
    </row>
    <row r="28" spans="1:42">
      <c r="A28" s="136" t="s">
        <v>312</v>
      </c>
      <c r="B28" s="130">
        <v>10.2199662324362</v>
      </c>
      <c r="C28" s="130">
        <v>10.9645585904942</v>
      </c>
      <c r="D28" s="130">
        <v>10.959927945196601</v>
      </c>
      <c r="E28" s="130">
        <v>10.321797948047401</v>
      </c>
      <c r="F28" s="130">
        <v>10.9689630006279</v>
      </c>
      <c r="G28" s="130">
        <v>11.202999999999999</v>
      </c>
      <c r="H28" s="130">
        <v>10.544</v>
      </c>
      <c r="I28" s="130">
        <v>7.452</v>
      </c>
      <c r="J28" s="130">
        <v>8.1180000000000003</v>
      </c>
      <c r="K28" s="130">
        <v>8.2550000000000008</v>
      </c>
      <c r="L28" s="130">
        <v>4.2300000000000004</v>
      </c>
      <c r="M28" s="130">
        <v>4.0140000000000002</v>
      </c>
      <c r="N28" s="130">
        <v>3.2679999999999998</v>
      </c>
      <c r="O28" s="130">
        <v>3.2519999999999998</v>
      </c>
      <c r="P28" s="130">
        <v>2.6030000000000002</v>
      </c>
      <c r="Q28" s="130">
        <v>2.7210000000000001</v>
      </c>
      <c r="R28" s="130">
        <v>2.6970000000000001</v>
      </c>
      <c r="S28" s="130">
        <v>2.7080000000000002</v>
      </c>
      <c r="T28" s="130">
        <v>2.3196901111106598</v>
      </c>
      <c r="U28" s="130">
        <v>2.8664953888882301</v>
      </c>
      <c r="V28" s="130">
        <v>2.1561770555550401</v>
      </c>
      <c r="W28" s="130">
        <v>2.8115293333326399</v>
      </c>
      <c r="X28" s="130">
        <v>2.7296026111104399</v>
      </c>
      <c r="Y28" s="130">
        <v>2.67498438888834</v>
      </c>
      <c r="Z28" s="130">
        <v>2.8680957638882298</v>
      </c>
      <c r="AA28" s="130">
        <v>2.2540462361106099</v>
      </c>
      <c r="AB28" s="130">
        <v>2.47317336111055</v>
      </c>
      <c r="AC28" s="130">
        <v>3.10470867381974</v>
      </c>
      <c r="AD28" s="130">
        <v>4.76523591666556</v>
      </c>
      <c r="AE28" s="130">
        <v>4.58038875</v>
      </c>
      <c r="AF28" s="130">
        <v>5.24025125</v>
      </c>
      <c r="AG28" s="130">
        <v>3.4308350342465701</v>
      </c>
      <c r="AH28" s="130">
        <v>3.4082303736987098</v>
      </c>
      <c r="AI28" s="130">
        <v>4.1285332500000003</v>
      </c>
      <c r="AJ28" s="130">
        <v>3.95928056226336</v>
      </c>
      <c r="AK28" s="131">
        <v>4.1533524487272997</v>
      </c>
      <c r="AL28" s="132">
        <v>4.6150790801573902E-2</v>
      </c>
      <c r="AM28" s="132">
        <v>3.276678717381E-2</v>
      </c>
      <c r="AN28" s="132">
        <v>4.40842220133138E-4</v>
      </c>
    </row>
    <row r="29" spans="1:42">
      <c r="A29" s="133" t="s">
        <v>313</v>
      </c>
      <c r="B29" s="134">
        <v>207.640603369724</v>
      </c>
      <c r="C29" s="134">
        <v>217.379702766892</v>
      </c>
      <c r="D29" s="134">
        <v>224.82928213332599</v>
      </c>
      <c r="E29" s="134">
        <v>225.06387411055999</v>
      </c>
      <c r="F29" s="134">
        <v>228.46236550184301</v>
      </c>
      <c r="G29" s="134">
        <v>230.20174350101601</v>
      </c>
      <c r="H29" s="134">
        <v>227.391381796427</v>
      </c>
      <c r="I29" s="134">
        <v>221.36625915863701</v>
      </c>
      <c r="J29" s="134">
        <v>211.829357916715</v>
      </c>
      <c r="K29" s="134">
        <v>217.84323722915701</v>
      </c>
      <c r="L29" s="134">
        <v>212.54467609215601</v>
      </c>
      <c r="M29" s="134">
        <v>206.965807762585</v>
      </c>
      <c r="N29" s="134">
        <v>197.49643156726</v>
      </c>
      <c r="O29" s="134">
        <v>202.09009569479201</v>
      </c>
      <c r="P29" s="134">
        <v>197.99972666345801</v>
      </c>
      <c r="Q29" s="134">
        <v>214.234169440687</v>
      </c>
      <c r="R29" s="134">
        <v>210.55376823658401</v>
      </c>
      <c r="S29" s="134">
        <v>213.20873528351001</v>
      </c>
      <c r="T29" s="134">
        <v>220.38360674600801</v>
      </c>
      <c r="U29" s="134">
        <v>214.27705602544</v>
      </c>
      <c r="V29" s="134">
        <v>218.05919478312001</v>
      </c>
      <c r="W29" s="134">
        <v>229.90585602653999</v>
      </c>
      <c r="X29" s="134">
        <v>229.69832986751601</v>
      </c>
      <c r="Y29" s="134">
        <v>260.91325564268902</v>
      </c>
      <c r="Z29" s="134">
        <v>225.363788593994</v>
      </c>
      <c r="AA29" s="134">
        <v>235.006989570429</v>
      </c>
      <c r="AB29" s="134">
        <v>237.70327354953901</v>
      </c>
      <c r="AC29" s="134">
        <v>239.893195708154</v>
      </c>
      <c r="AD29" s="134">
        <v>235.640899049512</v>
      </c>
      <c r="AE29" s="134">
        <v>230.44261039169899</v>
      </c>
      <c r="AF29" s="134">
        <v>227.10682407540401</v>
      </c>
      <c r="AG29" s="134">
        <v>236.10464931887799</v>
      </c>
      <c r="AH29" s="134">
        <v>246.36469938145399</v>
      </c>
      <c r="AI29" s="134">
        <v>255.56975572334699</v>
      </c>
      <c r="AJ29" s="134">
        <v>254.889208129819</v>
      </c>
      <c r="AK29" s="134">
        <v>229.436337022185</v>
      </c>
      <c r="AL29" s="135">
        <v>-0.102317969979007</v>
      </c>
      <c r="AM29" s="135">
        <v>1.2387399870579701E-2</v>
      </c>
      <c r="AN29" s="135">
        <v>2.4352670629497999E-2</v>
      </c>
    </row>
    <row r="30" spans="1:42">
      <c r="A30" s="136"/>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1"/>
      <c r="AL30" s="132"/>
      <c r="AM30" s="132"/>
      <c r="AN30" s="132"/>
    </row>
    <row r="31" spans="1:42">
      <c r="A31" s="136" t="s">
        <v>314</v>
      </c>
      <c r="B31" s="130">
        <v>8.7999999999999995E-2</v>
      </c>
      <c r="C31" s="130">
        <v>8.6999999999999994E-2</v>
      </c>
      <c r="D31" s="130">
        <v>8.5000000000000006E-2</v>
      </c>
      <c r="E31" s="130">
        <v>8.7999999999999995E-2</v>
      </c>
      <c r="F31" s="130">
        <v>6.4000000000000001E-2</v>
      </c>
      <c r="G31" s="130">
        <v>6.5000000000000002E-2</v>
      </c>
      <c r="H31" s="130">
        <v>9.4E-2</v>
      </c>
      <c r="I31" s="130">
        <v>8.3000000000000004E-2</v>
      </c>
      <c r="J31" s="130">
        <v>9.6000000000000002E-2</v>
      </c>
      <c r="K31" s="130">
        <v>9.5000000000000001E-2</v>
      </c>
      <c r="L31" s="130">
        <v>9.0999999999999998E-2</v>
      </c>
      <c r="M31" s="130">
        <v>9.1999999999999998E-2</v>
      </c>
      <c r="N31" s="130">
        <v>9.6000000000000002E-2</v>
      </c>
      <c r="O31" s="130">
        <v>0.112</v>
      </c>
      <c r="P31" s="130">
        <v>0.41699999999999998</v>
      </c>
      <c r="Q31" s="130">
        <v>0.48399999999999999</v>
      </c>
      <c r="R31" s="130">
        <v>0.47199999999999998</v>
      </c>
      <c r="S31" s="130">
        <v>0.51600000000000001</v>
      </c>
      <c r="T31" s="130">
        <v>0.47199999999999998</v>
      </c>
      <c r="U31" s="130">
        <v>0.47599999999999998</v>
      </c>
      <c r="V31" s="130">
        <v>0.57099999999999995</v>
      </c>
      <c r="W31" s="130">
        <v>0.56399999999999995</v>
      </c>
      <c r="X31" s="130">
        <v>0.57499999999999996</v>
      </c>
      <c r="Y31" s="130">
        <v>0.39</v>
      </c>
      <c r="Z31" s="130">
        <v>0.376</v>
      </c>
      <c r="AA31" s="130">
        <v>0.35299999999999998</v>
      </c>
      <c r="AB31" s="130">
        <v>0.42499999999999999</v>
      </c>
      <c r="AC31" s="130">
        <v>0.4</v>
      </c>
      <c r="AD31" s="130">
        <v>0.45900000000000002</v>
      </c>
      <c r="AE31" s="130">
        <v>0.53</v>
      </c>
      <c r="AF31" s="130">
        <v>0.46200000000000002</v>
      </c>
      <c r="AG31" s="130">
        <v>0.48799999999999999</v>
      </c>
      <c r="AH31" s="130">
        <v>0.62646199999999996</v>
      </c>
      <c r="AI31" s="130">
        <v>0.64988500000000005</v>
      </c>
      <c r="AJ31" s="130">
        <v>0.67850999999999995</v>
      </c>
      <c r="AK31" s="131">
        <v>0.67850999999999995</v>
      </c>
      <c r="AL31" s="132">
        <v>-2.7322404371584699E-3</v>
      </c>
      <c r="AM31" s="132">
        <v>6.0808133150336702E-2</v>
      </c>
      <c r="AN31" s="132">
        <v>7.2017932134363699E-5</v>
      </c>
    </row>
    <row r="32" spans="1:42">
      <c r="A32" s="136" t="s">
        <v>320</v>
      </c>
      <c r="B32" s="130">
        <v>0</v>
      </c>
      <c r="C32" s="130">
        <v>0</v>
      </c>
      <c r="D32" s="130">
        <v>0</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0">
        <v>0</v>
      </c>
      <c r="U32" s="130">
        <v>0</v>
      </c>
      <c r="V32" s="130">
        <v>0</v>
      </c>
      <c r="W32" s="130">
        <v>0</v>
      </c>
      <c r="X32" s="130">
        <v>0</v>
      </c>
      <c r="Y32" s="130">
        <v>0</v>
      </c>
      <c r="Z32" s="130">
        <v>0</v>
      </c>
      <c r="AA32" s="130">
        <v>0</v>
      </c>
      <c r="AB32" s="130">
        <v>0</v>
      </c>
      <c r="AC32" s="130">
        <v>0</v>
      </c>
      <c r="AD32" s="130">
        <v>0</v>
      </c>
      <c r="AE32" s="130">
        <v>0</v>
      </c>
      <c r="AF32" s="130">
        <v>0</v>
      </c>
      <c r="AG32" s="130">
        <v>0</v>
      </c>
      <c r="AH32" s="130">
        <v>0</v>
      </c>
      <c r="AI32" s="130">
        <v>0</v>
      </c>
      <c r="AJ32" s="130">
        <v>0</v>
      </c>
      <c r="AK32" s="131">
        <v>0</v>
      </c>
      <c r="AL32" s="132">
        <v>0</v>
      </c>
      <c r="AM32" s="132">
        <v>0</v>
      </c>
      <c r="AN32" s="132">
        <v>0</v>
      </c>
    </row>
    <row r="33" spans="1:40">
      <c r="A33" s="136" t="s">
        <v>321</v>
      </c>
      <c r="B33" s="130">
        <v>0</v>
      </c>
      <c r="C33" s="130">
        <v>0</v>
      </c>
      <c r="D33" s="130">
        <v>0</v>
      </c>
      <c r="E33" s="130">
        <v>0</v>
      </c>
      <c r="F33" s="130">
        <v>0</v>
      </c>
      <c r="G33" s="130">
        <v>0</v>
      </c>
      <c r="H33" s="130">
        <v>0</v>
      </c>
      <c r="I33" s="130">
        <v>0</v>
      </c>
      <c r="J33" s="130">
        <v>0</v>
      </c>
      <c r="K33" s="130">
        <v>0</v>
      </c>
      <c r="L33" s="130">
        <v>0</v>
      </c>
      <c r="M33" s="130">
        <v>0</v>
      </c>
      <c r="N33" s="130">
        <v>0</v>
      </c>
      <c r="O33" s="130">
        <v>0</v>
      </c>
      <c r="P33" s="130">
        <v>0</v>
      </c>
      <c r="Q33" s="130">
        <v>0</v>
      </c>
      <c r="R33" s="130">
        <v>0</v>
      </c>
      <c r="S33" s="130">
        <v>0</v>
      </c>
      <c r="T33" s="130">
        <v>0</v>
      </c>
      <c r="U33" s="130">
        <v>0</v>
      </c>
      <c r="V33" s="130">
        <v>0</v>
      </c>
      <c r="W33" s="130">
        <v>0</v>
      </c>
      <c r="X33" s="130">
        <v>0</v>
      </c>
      <c r="Y33" s="130">
        <v>0</v>
      </c>
      <c r="Z33" s="130">
        <v>0</v>
      </c>
      <c r="AA33" s="130">
        <v>0</v>
      </c>
      <c r="AB33" s="130">
        <v>0</v>
      </c>
      <c r="AC33" s="130">
        <v>0</v>
      </c>
      <c r="AD33" s="130">
        <v>0</v>
      </c>
      <c r="AE33" s="130">
        <v>0</v>
      </c>
      <c r="AF33" s="130">
        <v>0</v>
      </c>
      <c r="AG33" s="130">
        <v>0</v>
      </c>
      <c r="AH33" s="130">
        <v>0</v>
      </c>
      <c r="AI33" s="130">
        <v>0</v>
      </c>
      <c r="AJ33" s="130">
        <v>0</v>
      </c>
      <c r="AK33" s="131">
        <v>0</v>
      </c>
      <c r="AL33" s="132">
        <v>0</v>
      </c>
      <c r="AM33" s="132">
        <v>0</v>
      </c>
      <c r="AN33" s="132">
        <v>0</v>
      </c>
    </row>
    <row r="34" spans="1:40">
      <c r="A34" s="136" t="s">
        <v>322</v>
      </c>
      <c r="B34" s="130">
        <v>8.3963999999999999</v>
      </c>
      <c r="C34" s="130">
        <v>8.8989999999999991</v>
      </c>
      <c r="D34" s="130">
        <v>9.077</v>
      </c>
      <c r="E34" s="130">
        <v>9.0389999999999997</v>
      </c>
      <c r="F34" s="130">
        <v>9.7430000000000003</v>
      </c>
      <c r="G34" s="130">
        <v>10.467599999999999</v>
      </c>
      <c r="H34" s="130">
        <v>11.345000000000001</v>
      </c>
      <c r="I34" s="130">
        <v>14.032</v>
      </c>
      <c r="J34" s="130">
        <v>15.989000000000001</v>
      </c>
      <c r="K34" s="130">
        <v>16.963999999999999</v>
      </c>
      <c r="L34" s="130">
        <v>18.71</v>
      </c>
      <c r="M34" s="130">
        <v>22.373000000000001</v>
      </c>
      <c r="N34" s="130">
        <v>24.783000000000001</v>
      </c>
      <c r="O34" s="130">
        <v>26.431000000000001</v>
      </c>
      <c r="P34" s="130">
        <v>26.202999999999999</v>
      </c>
      <c r="Q34" s="130">
        <v>29.184999999999999</v>
      </c>
      <c r="R34" s="130">
        <v>32.898000000000003</v>
      </c>
      <c r="S34" s="130">
        <v>35.073999999999998</v>
      </c>
      <c r="T34" s="130">
        <v>36.055</v>
      </c>
      <c r="U34" s="130">
        <v>36.896000000000001</v>
      </c>
      <c r="V34" s="130">
        <v>36.130000000000003</v>
      </c>
      <c r="W34" s="130">
        <v>35.737000000000002</v>
      </c>
      <c r="X34" s="130">
        <v>37.249000000000002</v>
      </c>
      <c r="Y34" s="130">
        <v>35.35</v>
      </c>
      <c r="Z34" s="130">
        <v>34.353000000000002</v>
      </c>
      <c r="AA34" s="130">
        <v>34.289000000000001</v>
      </c>
      <c r="AB34" s="130">
        <v>35.191000000000003</v>
      </c>
      <c r="AC34" s="130">
        <v>38.76</v>
      </c>
      <c r="AD34" s="130">
        <v>32.155700000000003</v>
      </c>
      <c r="AE34" s="130">
        <v>30.1554</v>
      </c>
      <c r="AF34" s="130">
        <v>29.216000000000001</v>
      </c>
      <c r="AG34" s="130">
        <v>24.205200000000001</v>
      </c>
      <c r="AH34" s="130">
        <v>22.075900000000001</v>
      </c>
      <c r="AI34" s="130">
        <v>20.642900000000001</v>
      </c>
      <c r="AJ34" s="130">
        <v>21.932400000000001</v>
      </c>
      <c r="AK34" s="131">
        <v>18.983966565538399</v>
      </c>
      <c r="AL34" s="132">
        <v>-0.13679771459437401</v>
      </c>
      <c r="AM34" s="132">
        <v>-4.38805590984334E-2</v>
      </c>
      <c r="AN34" s="132">
        <v>2.0149828532489899E-3</v>
      </c>
    </row>
    <row r="35" spans="1:40">
      <c r="A35" s="133" t="s">
        <v>323</v>
      </c>
      <c r="B35" s="134">
        <v>8.4844000000000008</v>
      </c>
      <c r="C35" s="134">
        <v>8.9860000000000007</v>
      </c>
      <c r="D35" s="134">
        <v>9.1620000000000008</v>
      </c>
      <c r="E35" s="134">
        <v>9.1270000000000007</v>
      </c>
      <c r="F35" s="134">
        <v>9.8070000000000004</v>
      </c>
      <c r="G35" s="134">
        <v>10.5326</v>
      </c>
      <c r="H35" s="134">
        <v>11.439</v>
      </c>
      <c r="I35" s="134">
        <v>14.115</v>
      </c>
      <c r="J35" s="134">
        <v>16.085000000000001</v>
      </c>
      <c r="K35" s="134">
        <v>17.059000000000001</v>
      </c>
      <c r="L35" s="134">
        <v>18.800999999999998</v>
      </c>
      <c r="M35" s="134">
        <v>22.465</v>
      </c>
      <c r="N35" s="134">
        <v>24.879000000000001</v>
      </c>
      <c r="O35" s="134">
        <v>26.542999999999999</v>
      </c>
      <c r="P35" s="134">
        <v>26.62</v>
      </c>
      <c r="Q35" s="134">
        <v>29.669</v>
      </c>
      <c r="R35" s="134">
        <v>33.369999999999997</v>
      </c>
      <c r="S35" s="134">
        <v>35.590000000000003</v>
      </c>
      <c r="T35" s="134">
        <v>36.527000000000001</v>
      </c>
      <c r="U35" s="134">
        <v>37.372</v>
      </c>
      <c r="V35" s="134">
        <v>36.701000000000001</v>
      </c>
      <c r="W35" s="134">
        <v>36.301000000000002</v>
      </c>
      <c r="X35" s="134">
        <v>37.823999999999998</v>
      </c>
      <c r="Y35" s="134">
        <v>35.74</v>
      </c>
      <c r="Z35" s="134">
        <v>34.728999999999999</v>
      </c>
      <c r="AA35" s="134">
        <v>34.642000000000003</v>
      </c>
      <c r="AB35" s="134">
        <v>35.616</v>
      </c>
      <c r="AC35" s="134">
        <v>39.159999999999997</v>
      </c>
      <c r="AD35" s="134">
        <v>32.614699999999999</v>
      </c>
      <c r="AE35" s="134">
        <v>30.685400000000001</v>
      </c>
      <c r="AF35" s="134">
        <v>29.678000000000001</v>
      </c>
      <c r="AG35" s="134">
        <v>24.693200000000001</v>
      </c>
      <c r="AH35" s="134">
        <v>22.702362000000001</v>
      </c>
      <c r="AI35" s="134">
        <v>21.292784999999999</v>
      </c>
      <c r="AJ35" s="134">
        <v>22.610910000000001</v>
      </c>
      <c r="AK35" s="134">
        <v>19.662476565538402</v>
      </c>
      <c r="AL35" s="135">
        <v>-0.13277466709781599</v>
      </c>
      <c r="AM35" s="135">
        <v>-4.2006469306215599E-2</v>
      </c>
      <c r="AN35" s="135">
        <v>2.0870007853833498E-3</v>
      </c>
    </row>
    <row r="36" spans="1:40">
      <c r="A36" s="136"/>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1"/>
      <c r="AL36" s="132"/>
      <c r="AM36" s="132"/>
      <c r="AN36" s="132"/>
    </row>
    <row r="37" spans="1:40">
      <c r="A37" s="136" t="s">
        <v>325</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v>0</v>
      </c>
      <c r="Y37" s="130">
        <v>0</v>
      </c>
      <c r="Z37" s="130">
        <v>0</v>
      </c>
      <c r="AA37" s="130">
        <v>0</v>
      </c>
      <c r="AB37" s="130">
        <v>0</v>
      </c>
      <c r="AC37" s="130">
        <v>0</v>
      </c>
      <c r="AD37" s="130">
        <v>0</v>
      </c>
      <c r="AE37" s="130">
        <v>0</v>
      </c>
      <c r="AF37" s="130">
        <v>0</v>
      </c>
      <c r="AG37" s="130">
        <v>0</v>
      </c>
      <c r="AH37" s="130">
        <v>0</v>
      </c>
      <c r="AI37" s="130">
        <v>0</v>
      </c>
      <c r="AJ37" s="130">
        <v>0</v>
      </c>
      <c r="AK37" s="131">
        <v>0</v>
      </c>
      <c r="AL37" s="132">
        <v>0</v>
      </c>
      <c r="AM37" s="132">
        <v>0</v>
      </c>
      <c r="AN37" s="132">
        <v>0</v>
      </c>
    </row>
    <row r="38" spans="1:40">
      <c r="A38" s="136" t="s">
        <v>327</v>
      </c>
      <c r="B38" s="130">
        <v>135.40299999999999</v>
      </c>
      <c r="C38" s="130">
        <v>135.988</v>
      </c>
      <c r="D38" s="130">
        <v>142.773</v>
      </c>
      <c r="E38" s="130">
        <v>143.03200000000001</v>
      </c>
      <c r="F38" s="130">
        <v>148.46199999999999</v>
      </c>
      <c r="G38" s="130">
        <v>155.92599999999999</v>
      </c>
      <c r="H38" s="130">
        <v>155.38800000000001</v>
      </c>
      <c r="I38" s="130">
        <v>156.71699970016999</v>
      </c>
      <c r="J38" s="130">
        <v>165.95999990918699</v>
      </c>
      <c r="K38" s="130">
        <v>169.402000236042</v>
      </c>
      <c r="L38" s="130">
        <v>173.55100060987499</v>
      </c>
      <c r="M38" s="130">
        <v>184.718000051247</v>
      </c>
      <c r="N38" s="130">
        <v>192.869000090697</v>
      </c>
      <c r="O38" s="130">
        <v>187.527000522766</v>
      </c>
      <c r="P38" s="130">
        <v>186.66200020789799</v>
      </c>
      <c r="Q38" s="130">
        <v>193.23920003937801</v>
      </c>
      <c r="R38" s="130">
        <v>195.29910038366401</v>
      </c>
      <c r="S38" s="130">
        <v>204.01630053390701</v>
      </c>
      <c r="T38" s="130">
        <v>217.32817895719</v>
      </c>
      <c r="U38" s="130">
        <v>226.20221225733499</v>
      </c>
      <c r="V38" s="130">
        <v>228.89016665260701</v>
      </c>
      <c r="W38" s="130">
        <v>237.47174437756101</v>
      </c>
      <c r="X38" s="130">
        <v>244.61584132781101</v>
      </c>
      <c r="Y38" s="130">
        <v>240.52764149148899</v>
      </c>
      <c r="Z38" s="130">
        <v>231.999193150915</v>
      </c>
      <c r="AA38" s="130">
        <v>240.51390037491601</v>
      </c>
      <c r="AB38" s="130">
        <v>241.49393376057699</v>
      </c>
      <c r="AC38" s="130">
        <v>236.715484271668</v>
      </c>
      <c r="AD38" s="130">
        <v>230.688429910796</v>
      </c>
      <c r="AE38" s="130">
        <v>226.638840361364</v>
      </c>
      <c r="AF38" s="130">
        <v>220.22230604525001</v>
      </c>
      <c r="AG38" s="130">
        <v>220.21100148566299</v>
      </c>
      <c r="AH38" s="130">
        <v>223.71314251192001</v>
      </c>
      <c r="AI38" s="130">
        <v>225.666245037115</v>
      </c>
      <c r="AJ38" s="130">
        <v>218.20738055909601</v>
      </c>
      <c r="AK38" s="131">
        <v>202.40526729575899</v>
      </c>
      <c r="AL38" s="132">
        <v>-7.4952245324749506E-2</v>
      </c>
      <c r="AM38" s="132">
        <v>-6.1100568465299902E-3</v>
      </c>
      <c r="AN38" s="132">
        <v>2.1483557801276001E-2</v>
      </c>
    </row>
    <row r="39" spans="1:40">
      <c r="A39" s="136" t="s">
        <v>390</v>
      </c>
      <c r="B39" s="130">
        <v>4.1113361408261699</v>
      </c>
      <c r="C39" s="130">
        <v>6.0902501116084897</v>
      </c>
      <c r="D39" s="130">
        <v>9.4544759373353209</v>
      </c>
      <c r="E39" s="130">
        <v>9.4167262937270007</v>
      </c>
      <c r="F39" s="130">
        <v>8.7486277407484607</v>
      </c>
      <c r="G39" s="130">
        <v>8.7475354423814409</v>
      </c>
      <c r="H39" s="130">
        <v>9.3979777319263</v>
      </c>
      <c r="I39" s="130">
        <v>8.7034075478532298</v>
      </c>
      <c r="J39" s="130">
        <v>10.0024054432103</v>
      </c>
      <c r="K39" s="130">
        <v>10.3967305863726</v>
      </c>
      <c r="L39" s="130">
        <v>13.3381637223615</v>
      </c>
      <c r="M39" s="130">
        <v>12.5763056608409</v>
      </c>
      <c r="N39" s="130">
        <v>13.178764252645101</v>
      </c>
      <c r="O39" s="130">
        <v>14.172961581606</v>
      </c>
      <c r="P39" s="130">
        <v>13.1337152116064</v>
      </c>
      <c r="Q39" s="130">
        <v>14.974383915676</v>
      </c>
      <c r="R39" s="130">
        <v>19.132059792176001</v>
      </c>
      <c r="S39" s="130">
        <v>18.881378374919901</v>
      </c>
      <c r="T39" s="130">
        <v>17.687298194327401</v>
      </c>
      <c r="U39" s="130">
        <v>18.992379472083599</v>
      </c>
      <c r="V39" s="130">
        <v>19.921901097062701</v>
      </c>
      <c r="W39" s="130">
        <v>18.429687367926199</v>
      </c>
      <c r="X39" s="130">
        <v>17.854572916532</v>
      </c>
      <c r="Y39" s="130">
        <v>16.9636770831947</v>
      </c>
      <c r="Z39" s="130">
        <v>15.7063950831947</v>
      </c>
      <c r="AA39" s="130">
        <v>16.8209790831947</v>
      </c>
      <c r="AB39" s="130">
        <v>18.465074777633799</v>
      </c>
      <c r="AC39" s="130">
        <v>18.796879777633801</v>
      </c>
      <c r="AD39" s="130">
        <v>20.697797777633799</v>
      </c>
      <c r="AE39" s="130">
        <v>25.2330908242145</v>
      </c>
      <c r="AF39" s="130">
        <v>26.7889229090909</v>
      </c>
      <c r="AG39" s="130">
        <v>26.645289637727299</v>
      </c>
      <c r="AH39" s="130">
        <v>28.361439635308901</v>
      </c>
      <c r="AI39" s="130">
        <v>33.162277940854402</v>
      </c>
      <c r="AJ39" s="130">
        <v>37.500931725473997</v>
      </c>
      <c r="AK39" s="131">
        <v>33.624321921611703</v>
      </c>
      <c r="AL39" s="132">
        <v>-0.105823491665217</v>
      </c>
      <c r="AM39" s="132">
        <v>9.0929169191285297E-2</v>
      </c>
      <c r="AN39" s="132">
        <v>3.5689291745363101E-3</v>
      </c>
    </row>
    <row r="40" spans="1:40">
      <c r="A40" s="133" t="s">
        <v>333</v>
      </c>
      <c r="B40" s="134">
        <v>139.514336140826</v>
      </c>
      <c r="C40" s="134">
        <v>142.07825011160801</v>
      </c>
      <c r="D40" s="134">
        <v>152.22747593733499</v>
      </c>
      <c r="E40" s="134">
        <v>152.44872629372699</v>
      </c>
      <c r="F40" s="134">
        <v>157.21062774074801</v>
      </c>
      <c r="G40" s="134">
        <v>164.673535442381</v>
      </c>
      <c r="H40" s="134">
        <v>164.78597773192601</v>
      </c>
      <c r="I40" s="134">
        <v>165.42040724802399</v>
      </c>
      <c r="J40" s="134">
        <v>175.96240535239701</v>
      </c>
      <c r="K40" s="134">
        <v>179.798730822415</v>
      </c>
      <c r="L40" s="134">
        <v>186.88916433223599</v>
      </c>
      <c r="M40" s="134">
        <v>197.294305712088</v>
      </c>
      <c r="N40" s="134">
        <v>206.04776434334201</v>
      </c>
      <c r="O40" s="134">
        <v>201.69996210437199</v>
      </c>
      <c r="P40" s="134">
        <v>199.795715419505</v>
      </c>
      <c r="Q40" s="134">
        <v>208.21358395505399</v>
      </c>
      <c r="R40" s="134">
        <v>214.43116017584001</v>
      </c>
      <c r="S40" s="134">
        <v>222.897678908827</v>
      </c>
      <c r="T40" s="134">
        <v>235.01547715151699</v>
      </c>
      <c r="U40" s="134">
        <v>245.19459172941899</v>
      </c>
      <c r="V40" s="134">
        <v>248.81206774967001</v>
      </c>
      <c r="W40" s="134">
        <v>255.901431745488</v>
      </c>
      <c r="X40" s="134">
        <v>262.47041424434298</v>
      </c>
      <c r="Y40" s="134">
        <v>257.49131857468399</v>
      </c>
      <c r="Z40" s="134">
        <v>247.70558823411</v>
      </c>
      <c r="AA40" s="134">
        <v>257.33487945810998</v>
      </c>
      <c r="AB40" s="134">
        <v>259.95900853821098</v>
      </c>
      <c r="AC40" s="134">
        <v>255.51236404930199</v>
      </c>
      <c r="AD40" s="134">
        <v>251.38622768843001</v>
      </c>
      <c r="AE40" s="134">
        <v>251.87193118557801</v>
      </c>
      <c r="AF40" s="134">
        <v>247.01122895434099</v>
      </c>
      <c r="AG40" s="134">
        <v>246.85629112339001</v>
      </c>
      <c r="AH40" s="134">
        <v>252.07458214722899</v>
      </c>
      <c r="AI40" s="134">
        <v>258.82852297797001</v>
      </c>
      <c r="AJ40" s="134">
        <v>255.70831228457101</v>
      </c>
      <c r="AK40" s="134">
        <v>236.02958921737101</v>
      </c>
      <c r="AL40" s="135">
        <v>-7.94796714805555E-2</v>
      </c>
      <c r="AM40" s="135">
        <v>3.1847097460764302E-3</v>
      </c>
      <c r="AN40" s="135">
        <v>2.5052486975812301E-2</v>
      </c>
    </row>
    <row r="41" spans="1:40">
      <c r="A41" s="136"/>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1"/>
      <c r="AL41" s="132"/>
      <c r="AM41" s="132"/>
      <c r="AN41" s="132"/>
    </row>
    <row r="42" spans="1:40">
      <c r="A42" s="136" t="s">
        <v>334</v>
      </c>
      <c r="B42" s="130">
        <v>89.373999999999995</v>
      </c>
      <c r="C42" s="130">
        <v>92.587000000000003</v>
      </c>
      <c r="D42" s="130">
        <v>100.348</v>
      </c>
      <c r="E42" s="130">
        <v>105.998</v>
      </c>
      <c r="F42" s="130">
        <v>113.56</v>
      </c>
      <c r="G42" s="130">
        <v>123.363</v>
      </c>
      <c r="H42" s="130">
        <v>127.22154999999999</v>
      </c>
      <c r="I42" s="130">
        <v>130.00239999999999</v>
      </c>
      <c r="J42" s="130">
        <v>133.2774</v>
      </c>
      <c r="K42" s="130">
        <v>136.89410000000001</v>
      </c>
      <c r="L42" s="130">
        <v>141.93535</v>
      </c>
      <c r="M42" s="130">
        <v>148.43090000000001</v>
      </c>
      <c r="N42" s="130">
        <v>157.47385</v>
      </c>
      <c r="O42" s="130">
        <v>165.94589999999999</v>
      </c>
      <c r="P42" s="130">
        <v>171.16139999999999</v>
      </c>
      <c r="Q42" s="130">
        <v>180.26025000000001</v>
      </c>
      <c r="R42" s="130">
        <v>179.87735000000001</v>
      </c>
      <c r="S42" s="130">
        <v>171.8623</v>
      </c>
      <c r="T42" s="130">
        <v>173.60599999999999</v>
      </c>
      <c r="U42" s="130">
        <v>178.9607</v>
      </c>
      <c r="V42" s="130">
        <v>182.97534999999999</v>
      </c>
      <c r="W42" s="130">
        <v>185.76435000000001</v>
      </c>
      <c r="X42" s="130">
        <v>185.48615000000001</v>
      </c>
      <c r="Y42" s="130">
        <v>184.23994999999999</v>
      </c>
      <c r="Z42" s="130">
        <v>182.02234999999999</v>
      </c>
      <c r="AA42" s="130">
        <v>176.01984999999999</v>
      </c>
      <c r="AB42" s="130">
        <v>171.9845</v>
      </c>
      <c r="AC42" s="130">
        <v>165.38415000000001</v>
      </c>
      <c r="AD42" s="130">
        <v>155.44739999999999</v>
      </c>
      <c r="AE42" s="130">
        <v>155.22915</v>
      </c>
      <c r="AF42" s="130">
        <v>162.20250530600401</v>
      </c>
      <c r="AG42" s="130">
        <v>162.35650692466399</v>
      </c>
      <c r="AH42" s="130">
        <v>159.168673085346</v>
      </c>
      <c r="AI42" s="130">
        <v>156.55554483019799</v>
      </c>
      <c r="AJ42" s="130">
        <v>149.84061117562001</v>
      </c>
      <c r="AK42" s="131">
        <v>142.93494811152999</v>
      </c>
      <c r="AL42" s="132">
        <v>-4.8693045576620603E-2</v>
      </c>
      <c r="AM42" s="132">
        <v>-1.9267693141968301E-2</v>
      </c>
      <c r="AN42" s="132">
        <v>1.5171300928099801E-2</v>
      </c>
    </row>
    <row r="43" spans="1:40">
      <c r="A43" s="136" t="s">
        <v>336</v>
      </c>
      <c r="B43" s="130">
        <v>260.645443</v>
      </c>
      <c r="C43" s="130">
        <v>299.6103564</v>
      </c>
      <c r="D43" s="130">
        <v>339.8617198</v>
      </c>
      <c r="E43" s="130">
        <v>373.6529812</v>
      </c>
      <c r="F43" s="130">
        <v>405.06001579999997</v>
      </c>
      <c r="G43" s="130">
        <v>441.25100719798002</v>
      </c>
      <c r="H43" s="130">
        <v>498.43395749090899</v>
      </c>
      <c r="I43" s="130">
        <v>567.32960946868695</v>
      </c>
      <c r="J43" s="130">
        <v>589.22847198787895</v>
      </c>
      <c r="K43" s="130">
        <v>693.40839661616201</v>
      </c>
      <c r="L43" s="130">
        <v>741.885900783838</v>
      </c>
      <c r="M43" s="130">
        <v>824.18410760606105</v>
      </c>
      <c r="N43" s="130">
        <v>867.02651800202</v>
      </c>
      <c r="O43" s="130">
        <v>891.67413904444504</v>
      </c>
      <c r="P43" s="130">
        <v>969.68443242626302</v>
      </c>
      <c r="Q43" s="130">
        <v>1060.2594138101001</v>
      </c>
      <c r="R43" s="130">
        <v>1129.14250048081</v>
      </c>
      <c r="S43" s="130">
        <v>1282.5674984626301</v>
      </c>
      <c r="T43" s="130">
        <v>1519.9681357030299</v>
      </c>
      <c r="U43" s="130">
        <v>1722.42122222222</v>
      </c>
      <c r="V43" s="130">
        <v>1980.1479393939401</v>
      </c>
      <c r="W43" s="130">
        <v>2302.4211818181798</v>
      </c>
      <c r="X43" s="130">
        <v>2656.7017070707102</v>
      </c>
      <c r="Y43" s="130">
        <v>2708.913</v>
      </c>
      <c r="Z43" s="130">
        <v>2911.5204221668</v>
      </c>
      <c r="AA43" s="130">
        <v>3233.59935</v>
      </c>
      <c r="AB43" s="130">
        <v>3690.8661000000002</v>
      </c>
      <c r="AC43" s="130">
        <v>3748.1943108</v>
      </c>
      <c r="AD43" s="130">
        <v>4077.3667421</v>
      </c>
      <c r="AE43" s="130">
        <v>4203.05879</v>
      </c>
      <c r="AF43" s="130">
        <v>4046.1676600000001</v>
      </c>
      <c r="AG43" s="130">
        <v>4156.3501230000002</v>
      </c>
      <c r="AH43" s="130">
        <v>4430.0297377894703</v>
      </c>
      <c r="AI43" s="130">
        <v>4763.2456670000001</v>
      </c>
      <c r="AJ43" s="130">
        <v>4849.6976510000004</v>
      </c>
      <c r="AK43" s="131">
        <v>4917.7198046493004</v>
      </c>
      <c r="AL43" s="132">
        <v>1.1255497696679001E-2</v>
      </c>
      <c r="AM43" s="132">
        <v>5.23482478801909E-2</v>
      </c>
      <c r="AN43" s="132">
        <v>0.52197316347150302</v>
      </c>
    </row>
    <row r="44" spans="1:40">
      <c r="A44" s="136" t="s">
        <v>338</v>
      </c>
      <c r="B44" s="130">
        <v>116.039</v>
      </c>
      <c r="C44" s="130">
        <v>129.90199999999999</v>
      </c>
      <c r="D44" s="130">
        <v>152.80000000000001</v>
      </c>
      <c r="E44" s="130">
        <v>164.67599999999999</v>
      </c>
      <c r="F44" s="130">
        <v>184.97499999999999</v>
      </c>
      <c r="G44" s="130">
        <v>191.63300000000001</v>
      </c>
      <c r="H44" s="130">
        <v>214.11799999999999</v>
      </c>
      <c r="I44" s="130">
        <v>229.41200000000001</v>
      </c>
      <c r="J44" s="130">
        <v>252.78399999999999</v>
      </c>
      <c r="K44" s="130">
        <v>264.60899999999998</v>
      </c>
      <c r="L44" s="130">
        <v>296.29199999999997</v>
      </c>
      <c r="M44" s="130">
        <v>312.23399999999998</v>
      </c>
      <c r="N44" s="130">
        <v>325.827</v>
      </c>
      <c r="O44" s="130">
        <v>336.48399999999998</v>
      </c>
      <c r="P44" s="130">
        <v>365.43599999999998</v>
      </c>
      <c r="Q44" s="130">
        <v>390.233</v>
      </c>
      <c r="R44" s="130">
        <v>408.291</v>
      </c>
      <c r="S44" s="130">
        <v>426.70100000000002</v>
      </c>
      <c r="T44" s="130">
        <v>441.47199999999998</v>
      </c>
      <c r="U44" s="130">
        <v>463.005</v>
      </c>
      <c r="V44" s="130">
        <v>478.48500000000001</v>
      </c>
      <c r="W44" s="130">
        <v>505.46456978160199</v>
      </c>
      <c r="X44" s="130">
        <v>533.26517000000001</v>
      </c>
      <c r="Y44" s="130">
        <v>573.12298750000002</v>
      </c>
      <c r="Z44" s="130">
        <v>611.1145775</v>
      </c>
      <c r="AA44" s="130">
        <v>642.97013249999998</v>
      </c>
      <c r="AB44" s="130">
        <v>701.25486000000001</v>
      </c>
      <c r="AC44" s="130">
        <v>787.13020500000005</v>
      </c>
      <c r="AD44" s="130">
        <v>847.96880118120202</v>
      </c>
      <c r="AE44" s="130">
        <v>949.93075836271896</v>
      </c>
      <c r="AF44" s="130">
        <v>1006.5546295333299</v>
      </c>
      <c r="AG44" s="130">
        <v>1073.60417766562</v>
      </c>
      <c r="AH44" s="130">
        <v>1115.23659855554</v>
      </c>
      <c r="AI44" s="130">
        <v>1198.86085035869</v>
      </c>
      <c r="AJ44" s="130">
        <v>1184.53421752296</v>
      </c>
      <c r="AK44" s="131">
        <v>1125.21510002888</v>
      </c>
      <c r="AL44" s="132">
        <v>-5.2673426202376597E-2</v>
      </c>
      <c r="AM44" s="132">
        <v>6.8421199642407601E-2</v>
      </c>
      <c r="AN44" s="132">
        <v>0.119431791293335</v>
      </c>
    </row>
    <row r="45" spans="1:40">
      <c r="A45" s="136" t="s">
        <v>339</v>
      </c>
      <c r="B45" s="130">
        <v>5.2119616033323499</v>
      </c>
      <c r="C45" s="130">
        <v>5.34905328937226</v>
      </c>
      <c r="D45" s="130">
        <v>6.1831374635192997</v>
      </c>
      <c r="E45" s="130">
        <v>7.5764039319371896</v>
      </c>
      <c r="F45" s="130">
        <v>8.5089196126580102</v>
      </c>
      <c r="G45" s="130">
        <v>9.7680199999999999</v>
      </c>
      <c r="H45" s="130">
        <v>11.04635</v>
      </c>
      <c r="I45" s="130">
        <v>11.36168</v>
      </c>
      <c r="J45" s="130">
        <v>10.68136</v>
      </c>
      <c r="K45" s="130">
        <v>12.80518</v>
      </c>
      <c r="L45" s="130">
        <v>14.36661</v>
      </c>
      <c r="M45" s="130">
        <v>16.67061</v>
      </c>
      <c r="N45" s="130">
        <v>20.472729999999999</v>
      </c>
      <c r="O45" s="130">
        <v>22.436530000000001</v>
      </c>
      <c r="P45" s="130">
        <v>26.334900000000001</v>
      </c>
      <c r="Q45" s="130">
        <v>34.002000000000002</v>
      </c>
      <c r="R45" s="130">
        <v>37.713000000000001</v>
      </c>
      <c r="S45" s="130">
        <v>42.929000000000002</v>
      </c>
      <c r="T45" s="130">
        <v>46.459000000000003</v>
      </c>
      <c r="U45" s="130">
        <v>48.210999999999999</v>
      </c>
      <c r="V45" s="130">
        <v>51.825000000000003</v>
      </c>
      <c r="W45" s="130">
        <v>58.667000000000002</v>
      </c>
      <c r="X45" s="130">
        <v>63.902000000000001</v>
      </c>
      <c r="Y45" s="130">
        <v>61.493340000000003</v>
      </c>
      <c r="Z45" s="130">
        <v>65.913349999999994</v>
      </c>
      <c r="AA45" s="130">
        <v>68.477069999999998</v>
      </c>
      <c r="AB45" s="130">
        <v>81.089969999999994</v>
      </c>
      <c r="AC45" s="130">
        <v>102.16625999999999</v>
      </c>
      <c r="AD45" s="130">
        <v>111.25151</v>
      </c>
      <c r="AE45" s="130">
        <v>119.53201</v>
      </c>
      <c r="AF45" s="130">
        <v>124.65749</v>
      </c>
      <c r="AG45" s="130">
        <v>135.38032999999999</v>
      </c>
      <c r="AH45" s="130">
        <v>147.96445</v>
      </c>
      <c r="AI45" s="130">
        <v>160.01286999999999</v>
      </c>
      <c r="AJ45" s="130">
        <v>174.49299999999999</v>
      </c>
      <c r="AK45" s="131">
        <v>180.868959754</v>
      </c>
      <c r="AL45" s="132">
        <v>3.3707840820739597E-2</v>
      </c>
      <c r="AM45" s="132">
        <v>0.102250900870115</v>
      </c>
      <c r="AN45" s="132">
        <v>1.91976661637655E-2</v>
      </c>
    </row>
    <row r="46" spans="1:40">
      <c r="A46" s="136" t="s">
        <v>340</v>
      </c>
      <c r="B46" s="130">
        <v>99.334125847173297</v>
      </c>
      <c r="C46" s="130">
        <v>98.774280288713598</v>
      </c>
      <c r="D46" s="130">
        <v>107.33318848186499</v>
      </c>
      <c r="E46" s="130">
        <v>112.197764675079</v>
      </c>
      <c r="F46" s="130">
        <v>116.86643369252501</v>
      </c>
      <c r="G46" s="130">
        <v>119.28443597653801</v>
      </c>
      <c r="H46" s="130">
        <v>125.57195114850801</v>
      </c>
      <c r="I46" s="130">
        <v>131.97460945587599</v>
      </c>
      <c r="J46" s="130">
        <v>140.23030688839799</v>
      </c>
      <c r="K46" s="130">
        <v>156.84714368628599</v>
      </c>
      <c r="L46" s="130">
        <v>168.60079598740001</v>
      </c>
      <c r="M46" s="130">
        <v>178.44433765945499</v>
      </c>
      <c r="N46" s="130">
        <v>188.135038713597</v>
      </c>
      <c r="O46" s="130">
        <v>192.232286803558</v>
      </c>
      <c r="P46" s="130">
        <v>211.61293727791301</v>
      </c>
      <c r="Q46" s="130">
        <v>233.87888998874101</v>
      </c>
      <c r="R46" s="130">
        <v>249.17906278617801</v>
      </c>
      <c r="S46" s="130">
        <v>260.11985971026797</v>
      </c>
      <c r="T46" s="130">
        <v>287.96286871687698</v>
      </c>
      <c r="U46" s="130">
        <v>291.091596884284</v>
      </c>
      <c r="V46" s="130">
        <v>315.135000316218</v>
      </c>
      <c r="W46" s="130">
        <v>307.49254103090198</v>
      </c>
      <c r="X46" s="130">
        <v>313.01136120188198</v>
      </c>
      <c r="Y46" s="130">
        <v>330.96815429288102</v>
      </c>
      <c r="Z46" s="130">
        <v>309.61311845434301</v>
      </c>
      <c r="AA46" s="130">
        <v>312.74000359212698</v>
      </c>
      <c r="AB46" s="130">
        <v>281.577106508621</v>
      </c>
      <c r="AC46" s="130">
        <v>330.798435062306</v>
      </c>
      <c r="AD46" s="130">
        <v>359.24596920213099</v>
      </c>
      <c r="AE46" s="130">
        <v>353.08640740773802</v>
      </c>
      <c r="AF46" s="130">
        <v>346.68684282352802</v>
      </c>
      <c r="AG46" s="130">
        <v>322.88866358991402</v>
      </c>
      <c r="AH46" s="130">
        <v>320.08299828115997</v>
      </c>
      <c r="AI46" s="130">
        <v>314.47774412811998</v>
      </c>
      <c r="AJ46" s="130">
        <v>307.21383378000002</v>
      </c>
      <c r="AK46" s="131">
        <v>298.797375112667</v>
      </c>
      <c r="AL46" s="132">
        <v>-3.0053480419585402E-2</v>
      </c>
      <c r="AM46" s="132">
        <v>-7.7764557592063799E-4</v>
      </c>
      <c r="AN46" s="132">
        <v>3.1714741245950702E-2</v>
      </c>
    </row>
    <row r="47" spans="1:40">
      <c r="A47" s="136" t="s">
        <v>341</v>
      </c>
      <c r="B47" s="130">
        <v>0</v>
      </c>
      <c r="C47" s="130">
        <v>0</v>
      </c>
      <c r="D47" s="130">
        <v>0</v>
      </c>
      <c r="E47" s="130">
        <v>0.25700000000000001</v>
      </c>
      <c r="F47" s="130">
        <v>2.1709999999999998</v>
      </c>
      <c r="G47" s="130">
        <v>2.9319999999999999</v>
      </c>
      <c r="H47" s="130">
        <v>3.4729999999999999</v>
      </c>
      <c r="I47" s="130">
        <v>3.8370000000000002</v>
      </c>
      <c r="J47" s="130">
        <v>3.88</v>
      </c>
      <c r="K47" s="130">
        <v>4.0810000000000004</v>
      </c>
      <c r="L47" s="130">
        <v>3.9740000000000002</v>
      </c>
      <c r="M47" s="130">
        <v>4.1769999999999996</v>
      </c>
      <c r="N47" s="130">
        <v>2.46</v>
      </c>
      <c r="O47" s="130">
        <v>3.6549999999999998</v>
      </c>
      <c r="P47" s="130">
        <v>4.5220000000000002</v>
      </c>
      <c r="Q47" s="130">
        <v>4.0380000000000003</v>
      </c>
      <c r="R47" s="130">
        <v>6.2380000000000004</v>
      </c>
      <c r="S47" s="130">
        <v>9.5589999999999993</v>
      </c>
      <c r="T47" s="130">
        <v>13.435</v>
      </c>
      <c r="U47" s="130">
        <v>22.626999999999999</v>
      </c>
      <c r="V47" s="130">
        <v>25.231000000000002</v>
      </c>
      <c r="W47" s="130">
        <v>26.626000000000001</v>
      </c>
      <c r="X47" s="130">
        <v>30.856000000000002</v>
      </c>
      <c r="Y47" s="130">
        <v>31.029</v>
      </c>
      <c r="Z47" s="130">
        <v>37.643999999999998</v>
      </c>
      <c r="AA47" s="130">
        <v>49.401000000000003</v>
      </c>
      <c r="AB47" s="130">
        <v>52.302</v>
      </c>
      <c r="AC47" s="130">
        <v>55.615000000000002</v>
      </c>
      <c r="AD47" s="130">
        <v>53.663359999999997</v>
      </c>
      <c r="AE47" s="130">
        <v>55.826999999999998</v>
      </c>
      <c r="AF47" s="130">
        <v>63.473999999999997</v>
      </c>
      <c r="AG47" s="130">
        <v>69.153000000000006</v>
      </c>
      <c r="AH47" s="130">
        <v>68.866</v>
      </c>
      <c r="AI47" s="130">
        <v>77.286000000000001</v>
      </c>
      <c r="AJ47" s="130">
        <v>75.265748000000002</v>
      </c>
      <c r="AK47" s="131">
        <v>89.6016285175848</v>
      </c>
      <c r="AL47" s="132">
        <v>0.18721752854849399</v>
      </c>
      <c r="AM47" s="132">
        <v>7.1741781158592297E-2</v>
      </c>
      <c r="AN47" s="132">
        <v>9.5104331575185108E-3</v>
      </c>
    </row>
    <row r="48" spans="1:40" s="125" customFormat="1">
      <c r="A48" s="136" t="s">
        <v>346</v>
      </c>
      <c r="B48" s="130">
        <v>24.687149000000002</v>
      </c>
      <c r="C48" s="130">
        <v>24.912939000000001</v>
      </c>
      <c r="D48" s="130">
        <v>23.481051999999998</v>
      </c>
      <c r="E48" s="130">
        <v>29.290514000000002</v>
      </c>
      <c r="F48" s="130">
        <v>30.298577000000002</v>
      </c>
      <c r="G48" s="130">
        <v>33.235790000000001</v>
      </c>
      <c r="H48" s="130">
        <v>36.218468000000001</v>
      </c>
      <c r="I48" s="130">
        <v>40.942611999999997</v>
      </c>
      <c r="J48" s="130">
        <v>51.954262999999997</v>
      </c>
      <c r="K48" s="130">
        <v>63.499223000000001</v>
      </c>
      <c r="L48" s="130">
        <v>70.451100999999994</v>
      </c>
      <c r="M48" s="130">
        <v>80.002050999999994</v>
      </c>
      <c r="N48" s="130">
        <v>91.871498000000003</v>
      </c>
      <c r="O48" s="130">
        <v>99.559313000000003</v>
      </c>
      <c r="P48" s="130">
        <v>106.43118</v>
      </c>
      <c r="Q48" s="130">
        <v>111.47006229210101</v>
      </c>
      <c r="R48" s="130">
        <v>124.15797119169601</v>
      </c>
      <c r="S48" s="130">
        <v>133.66117744135499</v>
      </c>
      <c r="T48" s="130">
        <v>135.21720030546501</v>
      </c>
      <c r="U48" s="130">
        <v>142.14512794396501</v>
      </c>
      <c r="V48" s="130">
        <v>149.216254856474</v>
      </c>
      <c r="W48" s="130">
        <v>152.655293871852</v>
      </c>
      <c r="X48" s="130">
        <v>169.451289152729</v>
      </c>
      <c r="Y48" s="130">
        <v>189.89971446670199</v>
      </c>
      <c r="Z48" s="130">
        <v>208.372340111396</v>
      </c>
      <c r="AA48" s="130">
        <v>215.40877299608999</v>
      </c>
      <c r="AB48" s="130">
        <v>218.31199683490701</v>
      </c>
      <c r="AC48" s="130">
        <v>217.767008415562</v>
      </c>
      <c r="AD48" s="130">
        <v>218.48838765299499</v>
      </c>
      <c r="AE48" s="130">
        <v>218.94465527774599</v>
      </c>
      <c r="AF48" s="130">
        <v>226.529911538199</v>
      </c>
      <c r="AG48" s="130">
        <v>227.37851474268899</v>
      </c>
      <c r="AH48" s="130">
        <v>251.69748475675101</v>
      </c>
      <c r="AI48" s="130">
        <v>251.22158772580099</v>
      </c>
      <c r="AJ48" s="130">
        <v>239.63998484776201</v>
      </c>
      <c r="AK48" s="131">
        <v>208.51798355659599</v>
      </c>
      <c r="AL48" s="132">
        <v>-0.13224722317457899</v>
      </c>
      <c r="AM48" s="132">
        <v>1.40793086720046E-2</v>
      </c>
      <c r="AN48" s="132">
        <v>2.21323694397625E-2</v>
      </c>
    </row>
    <row r="49" spans="1:41">
      <c r="A49" s="136" t="s">
        <v>348</v>
      </c>
      <c r="B49" s="130">
        <v>14.660622116000001</v>
      </c>
      <c r="C49" s="130">
        <v>20.482162782</v>
      </c>
      <c r="D49" s="130">
        <v>22.661673002000001</v>
      </c>
      <c r="E49" s="130">
        <v>23.793280602999999</v>
      </c>
      <c r="F49" s="130">
        <v>26.661787543999999</v>
      </c>
      <c r="G49" s="130">
        <v>25.521220119999999</v>
      </c>
      <c r="H49" s="130">
        <v>29.958829149</v>
      </c>
      <c r="I49" s="130">
        <v>38.308305920000002</v>
      </c>
      <c r="J49" s="130">
        <v>45.851676636000001</v>
      </c>
      <c r="K49" s="130">
        <v>49.30871655</v>
      </c>
      <c r="L49" s="130">
        <v>51.537344267999998</v>
      </c>
      <c r="M49" s="130">
        <v>61.246245666</v>
      </c>
      <c r="N49" s="130">
        <v>66.066922207999994</v>
      </c>
      <c r="O49" s="130">
        <v>70.401151604000006</v>
      </c>
      <c r="P49" s="130">
        <v>74.050102409000004</v>
      </c>
      <c r="Q49" s="130">
        <v>87.297116696000003</v>
      </c>
      <c r="R49" s="130">
        <v>95.295355266000001</v>
      </c>
      <c r="S49" s="130">
        <v>102.928989207</v>
      </c>
      <c r="T49" s="130">
        <v>112.30238707700001</v>
      </c>
      <c r="U49" s="130">
        <v>115.325847575</v>
      </c>
      <c r="V49" s="130">
        <v>120.029726079</v>
      </c>
      <c r="W49" s="130">
        <v>124.026855954</v>
      </c>
      <c r="X49" s="130">
        <v>128.44328241400001</v>
      </c>
      <c r="Y49" s="130">
        <v>122.195724353</v>
      </c>
      <c r="Z49" s="130">
        <v>120.70235247399999</v>
      </c>
      <c r="AA49" s="130">
        <v>122.340667397</v>
      </c>
      <c r="AB49" s="130">
        <v>124.46126138299999</v>
      </c>
      <c r="AC49" s="130">
        <v>122.442321276</v>
      </c>
      <c r="AD49" s="130">
        <v>121.517639897</v>
      </c>
      <c r="AE49" s="130">
        <v>123.424187092</v>
      </c>
      <c r="AF49" s="130">
        <v>117.13766239100001</v>
      </c>
      <c r="AG49" s="130">
        <v>121.21239000600001</v>
      </c>
      <c r="AH49" s="130">
        <v>127.947059001</v>
      </c>
      <c r="AI49" s="130">
        <v>131.289075827</v>
      </c>
      <c r="AJ49" s="130">
        <v>126.43383549399999</v>
      </c>
      <c r="AK49" s="131">
        <v>125.955601609</v>
      </c>
      <c r="AL49" s="132">
        <v>-6.5043891913076904E-3</v>
      </c>
      <c r="AM49" s="132">
        <v>4.6499288815224898E-3</v>
      </c>
      <c r="AN49" s="132">
        <v>1.33690910504192E-2</v>
      </c>
    </row>
    <row r="50" spans="1:41">
      <c r="A50" s="136" t="s">
        <v>349</v>
      </c>
      <c r="B50" s="130">
        <v>5.3129999999999997</v>
      </c>
      <c r="C50" s="130">
        <v>5.5412800000000004</v>
      </c>
      <c r="D50" s="130">
        <v>6.69801</v>
      </c>
      <c r="E50" s="130">
        <v>6.7995000000000001</v>
      </c>
      <c r="F50" s="130">
        <v>7.8695700000000004</v>
      </c>
      <c r="G50" s="130">
        <v>11.052849999999999</v>
      </c>
      <c r="H50" s="130">
        <v>13.785220000000001</v>
      </c>
      <c r="I50" s="130">
        <v>14.815049999999999</v>
      </c>
      <c r="J50" s="130">
        <v>13.503754000000001</v>
      </c>
      <c r="K50" s="130">
        <v>14.130908</v>
      </c>
      <c r="L50" s="130">
        <v>15.16511264</v>
      </c>
      <c r="M50" s="130">
        <v>17.580072040000001</v>
      </c>
      <c r="N50" s="130">
        <v>19.025794489999999</v>
      </c>
      <c r="O50" s="130">
        <v>16.590478220000001</v>
      </c>
      <c r="P50" s="130">
        <v>16.633195531999998</v>
      </c>
      <c r="Q50" s="130">
        <v>18.197338689999999</v>
      </c>
      <c r="R50" s="130">
        <v>20.296029109999999</v>
      </c>
      <c r="S50" s="130">
        <v>19.291505837999999</v>
      </c>
      <c r="T50" s="130">
        <v>19.301379904000001</v>
      </c>
      <c r="U50" s="130">
        <v>20.404479068000001</v>
      </c>
      <c r="V50" s="130">
        <v>20.614304654000001</v>
      </c>
      <c r="W50" s="130">
        <v>24.468379551999998</v>
      </c>
      <c r="X50" s="130">
        <v>30.881112346999998</v>
      </c>
      <c r="Y50" s="130">
        <v>30.837639901999999</v>
      </c>
      <c r="Z50" s="130">
        <v>29.808062894999999</v>
      </c>
      <c r="AA50" s="130">
        <v>29.764004005</v>
      </c>
      <c r="AB50" s="130">
        <v>31.711729168000002</v>
      </c>
      <c r="AC50" s="130">
        <v>34.582607565000004</v>
      </c>
      <c r="AD50" s="130">
        <v>35.352193419000002</v>
      </c>
      <c r="AE50" s="130">
        <v>37.571917586989997</v>
      </c>
      <c r="AF50" s="130">
        <v>34.58211124924</v>
      </c>
      <c r="AG50" s="130">
        <v>37.107156261199997</v>
      </c>
      <c r="AH50" s="130">
        <v>35.732450110999999</v>
      </c>
      <c r="AI50" s="130">
        <v>35.796423679999997</v>
      </c>
      <c r="AJ50" s="130">
        <v>35.825220457999997</v>
      </c>
      <c r="AK50" s="131">
        <v>36.823168076999998</v>
      </c>
      <c r="AL50" s="132">
        <v>2.5047658009746301E-2</v>
      </c>
      <c r="AM50" s="132">
        <v>1.85574080192485E-2</v>
      </c>
      <c r="AN50" s="132">
        <v>3.9084588577053504E-3</v>
      </c>
    </row>
    <row r="51" spans="1:41">
      <c r="A51" s="136" t="s">
        <v>350</v>
      </c>
      <c r="B51" s="130">
        <v>2.3039999999999998</v>
      </c>
      <c r="C51" s="130">
        <v>2.657</v>
      </c>
      <c r="D51" s="130">
        <v>3.0649999999999999</v>
      </c>
      <c r="E51" s="130">
        <v>3.44</v>
      </c>
      <c r="F51" s="130">
        <v>2.726</v>
      </c>
      <c r="G51" s="130">
        <v>2.0009999999999999</v>
      </c>
      <c r="H51" s="130">
        <v>1.3660000000000001</v>
      </c>
      <c r="I51" s="130">
        <v>0.85099999999999998</v>
      </c>
      <c r="J51" s="130">
        <v>0.63700000000000001</v>
      </c>
      <c r="K51" s="130">
        <v>1.071</v>
      </c>
      <c r="L51" s="130">
        <v>2.0230000000000001</v>
      </c>
      <c r="M51" s="130">
        <v>2.3759999999999999</v>
      </c>
      <c r="N51" s="130">
        <v>3.3250000000000002</v>
      </c>
      <c r="O51" s="130">
        <v>3.48</v>
      </c>
      <c r="P51" s="130">
        <v>2.915</v>
      </c>
      <c r="Q51" s="130">
        <v>3.1349999999999998</v>
      </c>
      <c r="R51" s="130">
        <v>3.218</v>
      </c>
      <c r="S51" s="130">
        <v>4.8780000000000001</v>
      </c>
      <c r="T51" s="130">
        <v>7.2370000000000001</v>
      </c>
      <c r="U51" s="130">
        <v>7.173</v>
      </c>
      <c r="V51" s="130">
        <v>11.007</v>
      </c>
      <c r="W51" s="130">
        <v>12.234999999999999</v>
      </c>
      <c r="X51" s="130">
        <v>12.356999999999999</v>
      </c>
      <c r="Y51" s="130">
        <v>12.2883</v>
      </c>
      <c r="Z51" s="130">
        <v>12.449400000000001</v>
      </c>
      <c r="AA51" s="130">
        <v>15.878</v>
      </c>
      <c r="AB51" s="130">
        <v>19.941690962099099</v>
      </c>
      <c r="AC51" s="130">
        <v>21.251000000000001</v>
      </c>
      <c r="AD51" s="130">
        <v>24.0233236151604</v>
      </c>
      <c r="AE51" s="130">
        <v>34.868804664723001</v>
      </c>
      <c r="AF51" s="130">
        <v>52.711370262390702</v>
      </c>
      <c r="AG51" s="130">
        <v>63.931888544891699</v>
      </c>
      <c r="AH51" s="130">
        <v>62.538699690402503</v>
      </c>
      <c r="AI51" s="130">
        <v>83.900959999999998</v>
      </c>
      <c r="AJ51" s="130">
        <v>110.81585279202299</v>
      </c>
      <c r="AK51" s="131">
        <v>118.574916578048</v>
      </c>
      <c r="AL51" s="132">
        <v>6.7094088226454796E-2</v>
      </c>
      <c r="AM51" s="132">
        <v>0.244358008483683</v>
      </c>
      <c r="AN51" s="132">
        <v>1.2585695560796001E-2</v>
      </c>
    </row>
    <row r="52" spans="1:41">
      <c r="A52" s="136" t="s">
        <v>351</v>
      </c>
      <c r="B52" s="130">
        <v>33.830025016032998</v>
      </c>
      <c r="C52" s="130">
        <v>35.462682834130199</v>
      </c>
      <c r="D52" s="130">
        <v>40.194717073809201</v>
      </c>
      <c r="E52" s="130">
        <v>43.528474822045702</v>
      </c>
      <c r="F52" s="130">
        <v>46.341391657669803</v>
      </c>
      <c r="G52" s="130">
        <v>45.463199182797098</v>
      </c>
      <c r="H52" s="130">
        <v>47.536615057171701</v>
      </c>
      <c r="I52" s="130">
        <v>49.7906737949316</v>
      </c>
      <c r="J52" s="130">
        <v>48.2209850700443</v>
      </c>
      <c r="K52" s="130">
        <v>40.259649822196998</v>
      </c>
      <c r="L52" s="130">
        <v>41.828390063729699</v>
      </c>
      <c r="M52" s="130">
        <v>39.873065825891302</v>
      </c>
      <c r="N52" s="130">
        <v>36.936075254966099</v>
      </c>
      <c r="O52" s="130">
        <v>40.181951658513498</v>
      </c>
      <c r="P52" s="130">
        <v>40.702374629037102</v>
      </c>
      <c r="Q52" s="130">
        <v>49.437669848344598</v>
      </c>
      <c r="R52" s="130">
        <v>53.382953839861898</v>
      </c>
      <c r="S52" s="130">
        <v>51.5742557748504</v>
      </c>
      <c r="T52" s="130">
        <v>57.518618699579399</v>
      </c>
      <c r="U52" s="130">
        <v>57.448088544232803</v>
      </c>
      <c r="V52" s="130">
        <v>60.185573927403603</v>
      </c>
      <c r="W52" s="130">
        <v>61.637158666961497</v>
      </c>
      <c r="X52" s="130">
        <v>63.673974578152396</v>
      </c>
      <c r="Y52" s="130">
        <v>63.024189783361201</v>
      </c>
      <c r="Z52" s="130">
        <v>63.422978232632801</v>
      </c>
      <c r="AA52" s="130">
        <v>65.603278269220496</v>
      </c>
      <c r="AB52" s="130">
        <v>70.688447528282495</v>
      </c>
      <c r="AC52" s="130">
        <v>75.383690745047105</v>
      </c>
      <c r="AD52" s="130">
        <v>80.909613108486099</v>
      </c>
      <c r="AE52" s="130">
        <v>86.017983599877198</v>
      </c>
      <c r="AF52" s="130">
        <v>88.901640577407704</v>
      </c>
      <c r="AG52" s="130">
        <v>102.894280550647</v>
      </c>
      <c r="AH52" s="130">
        <v>117.095543033399</v>
      </c>
      <c r="AI52" s="130">
        <v>135.45470959544701</v>
      </c>
      <c r="AJ52" s="130">
        <v>143.68556838226201</v>
      </c>
      <c r="AK52" s="131">
        <v>141.386197660146</v>
      </c>
      <c r="AL52" s="132">
        <v>-1.8691312139813801E-2</v>
      </c>
      <c r="AM52" s="132">
        <v>8.5217158531203804E-2</v>
      </c>
      <c r="AN52" s="132">
        <v>1.5006914544847001E-2</v>
      </c>
    </row>
    <row r="53" spans="1:41" s="125" customFormat="1">
      <c r="A53" s="133" t="s">
        <v>352</v>
      </c>
      <c r="B53" s="134">
        <v>651.39932658253895</v>
      </c>
      <c r="C53" s="134">
        <v>715.27875459421602</v>
      </c>
      <c r="D53" s="134">
        <v>802.62649782119399</v>
      </c>
      <c r="E53" s="134">
        <v>871.20991923206202</v>
      </c>
      <c r="F53" s="134">
        <v>945.03869530685301</v>
      </c>
      <c r="G53" s="134">
        <v>1005.50552247732</v>
      </c>
      <c r="H53" s="134">
        <v>1108.7299408455899</v>
      </c>
      <c r="I53" s="134">
        <v>1218.62494063949</v>
      </c>
      <c r="J53" s="134">
        <v>1290.2492175823199</v>
      </c>
      <c r="K53" s="134">
        <v>1436.91431767464</v>
      </c>
      <c r="L53" s="134">
        <v>1548.0596047429699</v>
      </c>
      <c r="M53" s="134">
        <v>1685.2183897974101</v>
      </c>
      <c r="N53" s="134">
        <v>1778.62042666858</v>
      </c>
      <c r="O53" s="134">
        <v>1842.6407503305199</v>
      </c>
      <c r="P53" s="134">
        <v>1989.4835222742099</v>
      </c>
      <c r="Q53" s="134">
        <v>2172.2087413252898</v>
      </c>
      <c r="R53" s="134">
        <v>2306.7912226745402</v>
      </c>
      <c r="S53" s="134">
        <v>2506.0725864340998</v>
      </c>
      <c r="T53" s="134">
        <v>2814.4795904059501</v>
      </c>
      <c r="U53" s="134">
        <v>3068.8130622376998</v>
      </c>
      <c r="V53" s="134">
        <v>3394.8521492270302</v>
      </c>
      <c r="W53" s="134">
        <v>3761.4583306754998</v>
      </c>
      <c r="X53" s="134">
        <v>4188.02904676447</v>
      </c>
      <c r="Y53" s="134">
        <v>4308.0120002979402</v>
      </c>
      <c r="Z53" s="134">
        <v>4552.5829518341698</v>
      </c>
      <c r="AA53" s="134">
        <v>4932.2021287594398</v>
      </c>
      <c r="AB53" s="134">
        <v>5444.1896623849098</v>
      </c>
      <c r="AC53" s="134">
        <v>5660.7149888639196</v>
      </c>
      <c r="AD53" s="134">
        <v>6085.2349401759802</v>
      </c>
      <c r="AE53" s="134">
        <v>6337.4916639917901</v>
      </c>
      <c r="AF53" s="134">
        <v>6269.6058236811004</v>
      </c>
      <c r="AG53" s="134">
        <v>6472.2570312856196</v>
      </c>
      <c r="AH53" s="134">
        <v>6836.3596943040702</v>
      </c>
      <c r="AI53" s="134">
        <v>7308.1014331452498</v>
      </c>
      <c r="AJ53" s="134">
        <v>7397.4455234526304</v>
      </c>
      <c r="AK53" s="134">
        <v>7386.3956836547504</v>
      </c>
      <c r="AL53" s="135">
        <v>-4.2218964195953603E-3</v>
      </c>
      <c r="AM53" s="135">
        <v>4.97415581171936E-2</v>
      </c>
      <c r="AN53" s="135">
        <v>0.78400162571370302</v>
      </c>
    </row>
    <row r="54" spans="1:41">
      <c r="A54" s="136"/>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1"/>
      <c r="AL54" s="132"/>
      <c r="AM54" s="132"/>
      <c r="AN54" s="132"/>
    </row>
    <row r="55" spans="1:41">
      <c r="A55" s="137" t="s">
        <v>353</v>
      </c>
      <c r="B55" s="138">
        <v>3748.3113056406601</v>
      </c>
      <c r="C55" s="138">
        <v>3838.9270987361201</v>
      </c>
      <c r="D55" s="138">
        <v>4057.9078607820702</v>
      </c>
      <c r="E55" s="138">
        <v>4200.4045495783403</v>
      </c>
      <c r="F55" s="138">
        <v>4376.7971154711804</v>
      </c>
      <c r="G55" s="138">
        <v>4460.1221267974097</v>
      </c>
      <c r="H55" s="138">
        <v>4556.7495051322803</v>
      </c>
      <c r="I55" s="138">
        <v>4649.1472559100903</v>
      </c>
      <c r="J55" s="138">
        <v>4725.5620779308701</v>
      </c>
      <c r="K55" s="138">
        <v>4891.1564342326901</v>
      </c>
      <c r="L55" s="138">
        <v>5038.3724349103104</v>
      </c>
      <c r="M55" s="138">
        <v>5279.1351002506599</v>
      </c>
      <c r="N55" s="138">
        <v>5393.8689640879102</v>
      </c>
      <c r="O55" s="138">
        <v>5504.0753591872299</v>
      </c>
      <c r="P55" s="138">
        <v>5622.5206237162001</v>
      </c>
      <c r="Q55" s="138">
        <v>5987.0620552125301</v>
      </c>
      <c r="R55" s="138">
        <v>6067.0329845778297</v>
      </c>
      <c r="S55" s="138">
        <v>6317.4737165874203</v>
      </c>
      <c r="T55" s="138">
        <v>6762.6578766018802</v>
      </c>
      <c r="U55" s="138">
        <v>6985.8732264892897</v>
      </c>
      <c r="V55" s="138">
        <v>7358.0298483265797</v>
      </c>
      <c r="W55" s="138">
        <v>7760.0841469339402</v>
      </c>
      <c r="X55" s="138">
        <v>8250.8012038903107</v>
      </c>
      <c r="Y55" s="138">
        <v>8266.2175410205891</v>
      </c>
      <c r="Z55" s="138">
        <v>8115.42792734671</v>
      </c>
      <c r="AA55" s="138">
        <v>8634.4782681018605</v>
      </c>
      <c r="AB55" s="138">
        <v>9076.1613122564904</v>
      </c>
      <c r="AC55" s="138">
        <v>9107.6805485444602</v>
      </c>
      <c r="AD55" s="138">
        <v>9577.1133521368101</v>
      </c>
      <c r="AE55" s="138">
        <v>9752.4293319795397</v>
      </c>
      <c r="AF55" s="138">
        <v>9402.4013477363806</v>
      </c>
      <c r="AG55" s="138">
        <v>9422.41670601226</v>
      </c>
      <c r="AH55" s="138">
        <v>9716.2423835346308</v>
      </c>
      <c r="AI55" s="138">
        <v>10096.730007607801</v>
      </c>
      <c r="AJ55" s="138">
        <v>9826.2431264467505</v>
      </c>
      <c r="AK55" s="138">
        <v>9421.40352952797</v>
      </c>
      <c r="AL55" s="139">
        <v>-4.38195077280411E-2</v>
      </c>
      <c r="AM55" s="139">
        <v>1.93131054521243E-2</v>
      </c>
      <c r="AN55" s="139">
        <v>1</v>
      </c>
      <c r="AO55" s="915"/>
    </row>
    <row r="56" spans="1:41">
      <c r="A56" s="136" t="s">
        <v>354</v>
      </c>
      <c r="B56" s="130">
        <v>2765.30849893819</v>
      </c>
      <c r="C56" s="130">
        <v>2771.4567022875099</v>
      </c>
      <c r="D56" s="130">
        <v>2894.8546714807198</v>
      </c>
      <c r="E56" s="130">
        <v>2986.4761833380899</v>
      </c>
      <c r="F56" s="130">
        <v>3088.6480511361801</v>
      </c>
      <c r="G56" s="130">
        <v>3131.9591839591499</v>
      </c>
      <c r="H56" s="130">
        <v>3156.0065758247401</v>
      </c>
      <c r="I56" s="130">
        <v>3165.9256769630201</v>
      </c>
      <c r="J56" s="130">
        <v>3212.9203872018402</v>
      </c>
      <c r="K56" s="130">
        <v>3263.2309214020202</v>
      </c>
      <c r="L56" s="130">
        <v>3326.2270016463699</v>
      </c>
      <c r="M56" s="130">
        <v>3464.5909320977698</v>
      </c>
      <c r="N56" s="130">
        <v>3513.4911917129398</v>
      </c>
      <c r="O56" s="130">
        <v>3586.9677501608799</v>
      </c>
      <c r="P56" s="130">
        <v>3596.84924221851</v>
      </c>
      <c r="Q56" s="130">
        <v>3780.24724835092</v>
      </c>
      <c r="R56" s="130">
        <v>3745.5943360351898</v>
      </c>
      <c r="S56" s="130">
        <v>3798.6344530818501</v>
      </c>
      <c r="T56" s="130">
        <v>3937.4228760791302</v>
      </c>
      <c r="U56" s="130">
        <v>3927.5420929858601</v>
      </c>
      <c r="V56" s="130">
        <v>3994.7358431685798</v>
      </c>
      <c r="W56" s="130">
        <v>3988.0996566008898</v>
      </c>
      <c r="X56" s="130">
        <v>4055.5194155640502</v>
      </c>
      <c r="Y56" s="130">
        <v>3956.6965176297199</v>
      </c>
      <c r="Z56" s="130">
        <v>3616.85205903924</v>
      </c>
      <c r="AA56" s="130">
        <v>3732.9690844422598</v>
      </c>
      <c r="AB56" s="130">
        <v>3601.9617472220102</v>
      </c>
      <c r="AC56" s="130">
        <v>3465.2233488711099</v>
      </c>
      <c r="AD56" s="130">
        <v>3534.8179977817799</v>
      </c>
      <c r="AE56" s="130">
        <v>3466.2906542646001</v>
      </c>
      <c r="AF56" s="130">
        <v>3208.12764238301</v>
      </c>
      <c r="AG56" s="130">
        <v>2993.02456799641</v>
      </c>
      <c r="AH56" s="130">
        <v>2938.00712914425</v>
      </c>
      <c r="AI56" s="130">
        <v>2828.71273495674</v>
      </c>
      <c r="AJ56" s="130">
        <v>2450.2323803959898</v>
      </c>
      <c r="AK56" s="131">
        <v>2067.7735306678201</v>
      </c>
      <c r="AL56" s="132">
        <v>-0.158396610578146</v>
      </c>
      <c r="AM56" s="132">
        <v>-3.8193621319586299E-2</v>
      </c>
      <c r="AN56" s="132">
        <v>0.219476166601625</v>
      </c>
    </row>
    <row r="57" spans="1:41">
      <c r="A57" s="136" t="s">
        <v>355</v>
      </c>
      <c r="B57" s="130">
        <v>983.00280670246798</v>
      </c>
      <c r="C57" s="130">
        <v>1067.47039644861</v>
      </c>
      <c r="D57" s="130">
        <v>1163.0531893013399</v>
      </c>
      <c r="E57" s="130">
        <v>1213.9283662402499</v>
      </c>
      <c r="F57" s="130">
        <v>1288.149064335</v>
      </c>
      <c r="G57" s="130">
        <v>1328.1629428382601</v>
      </c>
      <c r="H57" s="130">
        <v>1400.74292930754</v>
      </c>
      <c r="I57" s="130">
        <v>1483.2215789470699</v>
      </c>
      <c r="J57" s="130">
        <v>1512.64169072904</v>
      </c>
      <c r="K57" s="130">
        <v>1627.92551283066</v>
      </c>
      <c r="L57" s="130">
        <v>1712.14543326394</v>
      </c>
      <c r="M57" s="130">
        <v>1814.5441681528901</v>
      </c>
      <c r="N57" s="130">
        <v>1880.3777723749699</v>
      </c>
      <c r="O57" s="130">
        <v>1917.10760902635</v>
      </c>
      <c r="P57" s="130">
        <v>2025.6713814976899</v>
      </c>
      <c r="Q57" s="130">
        <v>2206.8148068616101</v>
      </c>
      <c r="R57" s="130">
        <v>2321.4386485426398</v>
      </c>
      <c r="S57" s="130">
        <v>2518.8392635055802</v>
      </c>
      <c r="T57" s="130">
        <v>2825.2350005227499</v>
      </c>
      <c r="U57" s="130">
        <v>3058.33113350343</v>
      </c>
      <c r="V57" s="130">
        <v>3363.2940051579999</v>
      </c>
      <c r="W57" s="130">
        <v>3771.98449033305</v>
      </c>
      <c r="X57" s="130">
        <v>4195.2817883262596</v>
      </c>
      <c r="Y57" s="130">
        <v>4309.5210233908601</v>
      </c>
      <c r="Z57" s="130">
        <v>4498.57586830747</v>
      </c>
      <c r="AA57" s="130">
        <v>4901.5091836596102</v>
      </c>
      <c r="AB57" s="130">
        <v>5474.1995650344797</v>
      </c>
      <c r="AC57" s="130">
        <v>5642.4571996733503</v>
      </c>
      <c r="AD57" s="130">
        <v>6042.2953543550302</v>
      </c>
      <c r="AE57" s="130">
        <v>6286.1386777149401</v>
      </c>
      <c r="AF57" s="130">
        <v>6194.2737053533701</v>
      </c>
      <c r="AG57" s="130">
        <v>6429.3921380158399</v>
      </c>
      <c r="AH57" s="130">
        <v>6778.2352543903799</v>
      </c>
      <c r="AI57" s="130">
        <v>7268.01727265108</v>
      </c>
      <c r="AJ57" s="130">
        <v>7376.0107460507697</v>
      </c>
      <c r="AK57" s="131">
        <v>7353.6299988601504</v>
      </c>
      <c r="AL57" s="132">
        <v>-5.7582118431892503E-3</v>
      </c>
      <c r="AM57" s="132">
        <v>5.06901216847584E-2</v>
      </c>
      <c r="AN57" s="132">
        <v>0.78052383339837506</v>
      </c>
    </row>
    <row r="58" spans="1:41">
      <c r="A58" s="742" t="s">
        <v>356</v>
      </c>
      <c r="B58" s="142">
        <v>792.50755166938302</v>
      </c>
      <c r="C58" s="142">
        <v>793.581347093555</v>
      </c>
      <c r="D58" s="142">
        <v>800.03545312729295</v>
      </c>
      <c r="E58" s="142">
        <v>795.27849959667003</v>
      </c>
      <c r="F58" s="142">
        <v>822.56290465088296</v>
      </c>
      <c r="G58" s="142">
        <v>833.75313500000004</v>
      </c>
      <c r="H58" s="142">
        <v>831.35782800000004</v>
      </c>
      <c r="I58" s="142">
        <v>802.67382199999997</v>
      </c>
      <c r="J58" s="142">
        <v>780.408276</v>
      </c>
      <c r="K58" s="142">
        <v>794.45130244444397</v>
      </c>
      <c r="L58" s="142">
        <v>810.01531455555596</v>
      </c>
      <c r="M58" s="142">
        <v>829.31140100000005</v>
      </c>
      <c r="N58" s="142">
        <v>804.219080111111</v>
      </c>
      <c r="O58" s="142">
        <v>808.44523744444496</v>
      </c>
      <c r="P58" s="142">
        <v>790.15554988888903</v>
      </c>
      <c r="Q58" s="142">
        <v>828.56384558422906</v>
      </c>
      <c r="R58" s="142">
        <v>829.24798090322599</v>
      </c>
      <c r="S58" s="142">
        <v>843.37503279211501</v>
      </c>
      <c r="T58" s="142">
        <v>887.07714158781403</v>
      </c>
      <c r="U58" s="142">
        <v>873.33095476344101</v>
      </c>
      <c r="V58" s="142">
        <v>846.424103681004</v>
      </c>
      <c r="W58" s="142">
        <v>854.91377135980804</v>
      </c>
      <c r="X58" s="142">
        <v>870.67372846461001</v>
      </c>
      <c r="Y58" s="142">
        <v>794.84172396413805</v>
      </c>
      <c r="Z58" s="142">
        <v>733.25988344376003</v>
      </c>
      <c r="AA58" s="142">
        <v>738.47340357122096</v>
      </c>
      <c r="AB58" s="142">
        <v>761.21764273102497</v>
      </c>
      <c r="AC58" s="142">
        <v>773.27811638755895</v>
      </c>
      <c r="AD58" s="142">
        <v>759.43618391023995</v>
      </c>
      <c r="AE58" s="142">
        <v>722.40042177551197</v>
      </c>
      <c r="AF58" s="142">
        <v>732.47146456179996</v>
      </c>
      <c r="AG58" s="142">
        <v>688.20590518451695</v>
      </c>
      <c r="AH58" s="142">
        <v>669.02478388694396</v>
      </c>
      <c r="AI58" s="142">
        <v>625.67250367059205</v>
      </c>
      <c r="AJ58" s="142">
        <v>475.141267219079</v>
      </c>
      <c r="AK58" s="134">
        <v>373.42729855533702</v>
      </c>
      <c r="AL58" s="143">
        <v>-0.21621835213447099</v>
      </c>
      <c r="AM58" s="143">
        <v>-4.2460975617999303E-2</v>
      </c>
      <c r="AN58" s="143">
        <v>3.9636058192918398E-2</v>
      </c>
    </row>
    <row r="60" spans="1:41">
      <c r="A60" s="136" t="s">
        <v>357</v>
      </c>
    </row>
    <row r="61" spans="1:41">
      <c r="A61" s="136" t="s">
        <v>368</v>
      </c>
    </row>
    <row r="62" spans="1:41">
      <c r="A62" s="136" t="s">
        <v>369</v>
      </c>
    </row>
    <row r="63" spans="1:41">
      <c r="A63" s="136" t="s">
        <v>370</v>
      </c>
    </row>
    <row r="64" spans="1:41">
      <c r="A64" s="140" t="s">
        <v>371</v>
      </c>
    </row>
    <row r="65" spans="1:1">
      <c r="A65" s="140" t="s">
        <v>372</v>
      </c>
    </row>
  </sheetData>
  <mergeCells count="1">
    <mergeCell ref="AL2:AM2"/>
  </mergeCells>
  <conditionalFormatting sqref="AL47:AN47 AL49:AN55 AL4:AN40">
    <cfRule type="cellIs" dxfId="69" priority="2" operator="lessThanOrEqual">
      <formula>0</formula>
    </cfRule>
    <cfRule type="cellIs" dxfId="68" priority="3" operator="greaterThan">
      <formula>0</formula>
    </cfRule>
  </conditionalFormatting>
  <conditionalFormatting sqref="AL46:AN46">
    <cfRule type="cellIs" dxfId="67" priority="4" operator="lessThanOrEqual">
      <formula>0</formula>
    </cfRule>
    <cfRule type="cellIs" dxfId="66" priority="5" operator="greaterThan">
      <formula>0</formula>
    </cfRule>
  </conditionalFormatting>
  <conditionalFormatting sqref="AL41:AN45">
    <cfRule type="cellIs" dxfId="65" priority="6" operator="lessThanOrEqual">
      <formula>0</formula>
    </cfRule>
    <cfRule type="cellIs" dxfId="64" priority="7" operator="greaterThan">
      <formula>0</formula>
    </cfRule>
  </conditionalFormatting>
  <conditionalFormatting sqref="AL56:AN57">
    <cfRule type="cellIs" dxfId="63" priority="8" operator="lessThanOrEqual">
      <formula>0</formula>
    </cfRule>
    <cfRule type="cellIs" dxfId="62" priority="9" operator="greaterThan">
      <formula>0</formula>
    </cfRule>
  </conditionalFormatting>
  <conditionalFormatting sqref="AL48:AN48">
    <cfRule type="cellIs" dxfId="61" priority="10" operator="lessThanOrEqual">
      <formula>0</formula>
    </cfRule>
    <cfRule type="cellIs" dxfId="60" priority="11" operator="greaterThan">
      <formula>0</formula>
    </cfRule>
  </conditionalFormatting>
  <conditionalFormatting sqref="AL58:AN58">
    <cfRule type="cellIs" dxfId="59" priority="12" operator="lessThanOrEqual">
      <formula>0</formula>
    </cfRule>
    <cfRule type="cellIs" dxfId="58" priority="13" operator="greaterThan">
      <formula>0</formula>
    </cfRule>
  </conditionalFormatting>
  <hyperlinks>
    <hyperlink ref="L1" location="Contents!A1" display="Contents" xr:uid="{00000000-0004-0000-4900-000000000000}"/>
    <hyperlink ref="AP1" location="Contents!A1" display="Contents" xr:uid="{00000000-0004-0000-4900-000001000000}"/>
  </hyperlinks>
  <pageMargins left="0.75" right="0.75" top="1" bottom="1" header="0.51180555555555496" footer="0.51180555555555496"/>
  <pageSetup paperSize="9" firstPageNumber="0"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MJ66"/>
  <sheetViews>
    <sheetView showGridLines="0" showRowColHeaders="0" zoomScaleNormal="100" workbookViewId="0">
      <pane xSplit="1" ySplit="3" topLeftCell="X55" activePane="bottomRight" state="frozen"/>
      <selection pane="topRight" activeCell="X1" sqref="X1"/>
      <selection pane="bottomLeft" activeCell="A55" sqref="A55"/>
      <selection pane="bottomRight" activeCell="AP1" sqref="AP1"/>
    </sheetView>
  </sheetViews>
  <sheetFormatPr defaultColWidth="9.33203125" defaultRowHeight="10.5"/>
  <cols>
    <col min="1" max="1" width="30.6640625" style="124" customWidth="1"/>
    <col min="2" max="35" width="8.44140625" style="124" customWidth="1"/>
    <col min="36" max="37" width="8.44140625" style="125" customWidth="1"/>
    <col min="38" max="38" width="10" style="124" customWidth="1"/>
    <col min="39" max="39" width="11.77734375" style="124" customWidth="1"/>
    <col min="40" max="1024" width="9.33203125" style="124"/>
  </cols>
  <sheetData>
    <row r="1" spans="1:42" ht="13">
      <c r="A1" s="126" t="s">
        <v>952</v>
      </c>
      <c r="L1" s="27" t="s">
        <v>88</v>
      </c>
      <c r="AN1" s="127"/>
      <c r="AP1" s="27" t="s">
        <v>88</v>
      </c>
    </row>
    <row r="2" spans="1:42">
      <c r="A2" s="136"/>
      <c r="AL2" s="11" t="s">
        <v>251</v>
      </c>
      <c r="AM2" s="11"/>
      <c r="AN2" s="127" t="s">
        <v>252</v>
      </c>
    </row>
    <row r="3" spans="1:42">
      <c r="A3" s="136" t="s">
        <v>367</v>
      </c>
      <c r="B3" s="124">
        <v>1985</v>
      </c>
      <c r="C3" s="124">
        <v>1986</v>
      </c>
      <c r="D3" s="124">
        <v>1987</v>
      </c>
      <c r="E3" s="124">
        <v>1988</v>
      </c>
      <c r="F3" s="124">
        <v>1989</v>
      </c>
      <c r="G3" s="124">
        <v>1990</v>
      </c>
      <c r="H3" s="124">
        <v>1991</v>
      </c>
      <c r="I3" s="124">
        <v>1992</v>
      </c>
      <c r="J3" s="124">
        <v>1993</v>
      </c>
      <c r="K3" s="124">
        <v>1994</v>
      </c>
      <c r="L3" s="124">
        <v>1995</v>
      </c>
      <c r="M3" s="124">
        <v>1996</v>
      </c>
      <c r="N3" s="124">
        <v>1997</v>
      </c>
      <c r="O3" s="124">
        <v>1998</v>
      </c>
      <c r="P3" s="124">
        <v>1999</v>
      </c>
      <c r="Q3" s="124">
        <v>2000</v>
      </c>
      <c r="R3" s="124">
        <v>2001</v>
      </c>
      <c r="S3" s="124">
        <v>2002</v>
      </c>
      <c r="T3" s="124">
        <v>2003</v>
      </c>
      <c r="U3" s="124">
        <v>2004</v>
      </c>
      <c r="V3" s="124">
        <v>2005</v>
      </c>
      <c r="W3" s="124">
        <v>2006</v>
      </c>
      <c r="X3" s="124">
        <v>2007</v>
      </c>
      <c r="Y3" s="124">
        <v>2008</v>
      </c>
      <c r="Z3" s="124">
        <v>2009</v>
      </c>
      <c r="AA3" s="124">
        <v>2010</v>
      </c>
      <c r="AB3" s="124">
        <v>2011</v>
      </c>
      <c r="AC3" s="124">
        <v>2012</v>
      </c>
      <c r="AD3" s="124">
        <v>2013</v>
      </c>
      <c r="AE3" s="124">
        <v>2014</v>
      </c>
      <c r="AF3" s="124">
        <v>2015</v>
      </c>
      <c r="AG3" s="124">
        <v>2016</v>
      </c>
      <c r="AH3" s="124">
        <v>2017</v>
      </c>
      <c r="AI3" s="124">
        <v>2018</v>
      </c>
      <c r="AJ3" s="124">
        <v>2019</v>
      </c>
      <c r="AK3" s="125">
        <v>2020</v>
      </c>
      <c r="AL3" s="127">
        <v>2020</v>
      </c>
      <c r="AM3" s="127" t="s">
        <v>254</v>
      </c>
      <c r="AN3" s="127">
        <v>2020</v>
      </c>
    </row>
    <row r="4" spans="1:42">
      <c r="A4" s="136"/>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9"/>
      <c r="AL4" s="128"/>
      <c r="AM4" s="128"/>
      <c r="AN4" s="128"/>
    </row>
    <row r="5" spans="1:42">
      <c r="A5" s="136" t="s">
        <v>255</v>
      </c>
      <c r="B5" s="130">
        <v>0.142400199999941</v>
      </c>
      <c r="C5" s="130">
        <v>0.13703300000011601</v>
      </c>
      <c r="D5" s="130">
        <v>0.15969980000002701</v>
      </c>
      <c r="E5" s="130">
        <v>0.19576459999998999</v>
      </c>
      <c r="F5" s="130">
        <v>0.10199999999720399</v>
      </c>
      <c r="G5" s="130">
        <v>0.151999999997145</v>
      </c>
      <c r="H5" s="130">
        <v>0.151999999997074</v>
      </c>
      <c r="I5" s="130">
        <v>0.15799999999720199</v>
      </c>
      <c r="J5" s="130">
        <v>0.16499999999676601</v>
      </c>
      <c r="K5" s="130">
        <v>0.16499999999676601</v>
      </c>
      <c r="L5" s="130">
        <v>1.56113708334922</v>
      </c>
      <c r="M5" s="130">
        <v>1.6460655265861699</v>
      </c>
      <c r="N5" s="130">
        <v>1.6929262964034699</v>
      </c>
      <c r="O5" s="130">
        <v>1.79391286385237</v>
      </c>
      <c r="P5" s="130">
        <v>1.7938056309688499</v>
      </c>
      <c r="Q5" s="130">
        <v>1.8524084014607101</v>
      </c>
      <c r="R5" s="130">
        <v>1.84321318175461</v>
      </c>
      <c r="S5" s="130">
        <v>1.92444209053213</v>
      </c>
      <c r="T5" s="130">
        <v>1.7501082311970899</v>
      </c>
      <c r="U5" s="130">
        <v>1.91508602150174</v>
      </c>
      <c r="V5" s="130">
        <v>1.91508602150179</v>
      </c>
      <c r="W5" s="130">
        <v>2.3790645161255402</v>
      </c>
      <c r="X5" s="130">
        <v>2.87272043010356</v>
      </c>
      <c r="Y5" s="130">
        <v>3.7841182795699799</v>
      </c>
      <c r="Z5" s="130">
        <v>3.7507849462365601</v>
      </c>
      <c r="AA5" s="130">
        <v>4.0916451612901898</v>
      </c>
      <c r="AB5" s="130">
        <v>4.2400322580644696</v>
      </c>
      <c r="AC5" s="130">
        <v>3.7239032258065099</v>
      </c>
      <c r="AD5" s="130">
        <v>3.7937956989246402</v>
      </c>
      <c r="AE5" s="130">
        <v>0.408849462365595</v>
      </c>
      <c r="AF5" s="130">
        <v>0.45723655913983002</v>
      </c>
      <c r="AG5" s="130">
        <v>0.57229032258055701</v>
      </c>
      <c r="AH5" s="130">
        <v>0.34755913978494801</v>
      </c>
      <c r="AI5" s="130">
        <v>0.72605376344085903</v>
      </c>
      <c r="AJ5" s="130">
        <v>0.73465591397844299</v>
      </c>
      <c r="AK5" s="131">
        <v>0.684956056411409</v>
      </c>
      <c r="AL5" s="132">
        <v>-7.0197926976126798E-2</v>
      </c>
      <c r="AM5" s="132">
        <v>-0.15043584265808799</v>
      </c>
      <c r="AN5" s="132">
        <v>2.9545957842104899E-3</v>
      </c>
    </row>
    <row r="6" spans="1:42">
      <c r="A6" s="136" t="s">
        <v>256</v>
      </c>
      <c r="B6" s="130">
        <v>0</v>
      </c>
      <c r="C6" s="130">
        <v>0</v>
      </c>
      <c r="D6" s="130">
        <v>0</v>
      </c>
      <c r="E6" s="130">
        <v>0</v>
      </c>
      <c r="F6" s="130">
        <v>-7.70399999993288E-4</v>
      </c>
      <c r="G6" s="130">
        <v>1.90100000003213E-3</v>
      </c>
      <c r="H6" s="130">
        <v>6.2400000003037803E-4</v>
      </c>
      <c r="I6" s="130">
        <v>1.00780000002487E-3</v>
      </c>
      <c r="J6" s="130">
        <v>1.05040000001111E-3</v>
      </c>
      <c r="K6" s="130">
        <v>3.62400000005891E-3</v>
      </c>
      <c r="L6" s="130">
        <v>2.47340000004215E-3</v>
      </c>
      <c r="M6" s="130">
        <v>1.7902000000304999E-3</v>
      </c>
      <c r="N6" s="130">
        <v>4.7198000000037198E-3</v>
      </c>
      <c r="O6" s="130">
        <v>-1.93759999993404E-3</v>
      </c>
      <c r="P6" s="130">
        <v>3.5215999999706998E-3</v>
      </c>
      <c r="Q6" s="130">
        <v>3.5033999999996E-3</v>
      </c>
      <c r="R6" s="130">
        <v>2.3150000000100599E-3</v>
      </c>
      <c r="S6" s="130">
        <v>0</v>
      </c>
      <c r="T6" s="130">
        <v>5.2876582045543898</v>
      </c>
      <c r="U6" s="130">
        <v>3.6313927185933599</v>
      </c>
      <c r="V6" s="130">
        <v>9.3148802961552004</v>
      </c>
      <c r="W6" s="130">
        <v>5.73685782053641</v>
      </c>
      <c r="X6" s="130">
        <v>5.0892240162671101</v>
      </c>
      <c r="Y6" s="130">
        <v>6.6097044505520399</v>
      </c>
      <c r="Z6" s="130">
        <v>5.9850764956480296</v>
      </c>
      <c r="AA6" s="130">
        <v>3.9130104840105302</v>
      </c>
      <c r="AB6" s="130">
        <v>2.4019218578267498</v>
      </c>
      <c r="AC6" s="130">
        <v>1.58646135816502</v>
      </c>
      <c r="AD6" s="130">
        <v>0.76718259743626105</v>
      </c>
      <c r="AE6" s="130">
        <v>0.65548478308841096</v>
      </c>
      <c r="AF6" s="130">
        <v>-8.0105287253218194E-5</v>
      </c>
      <c r="AG6" s="130">
        <v>0</v>
      </c>
      <c r="AH6" s="130">
        <v>0</v>
      </c>
      <c r="AI6" s="130">
        <v>0</v>
      </c>
      <c r="AJ6" s="130">
        <v>0</v>
      </c>
      <c r="AK6" s="131">
        <v>0</v>
      </c>
      <c r="AL6" s="132">
        <v>0</v>
      </c>
      <c r="AM6" s="132">
        <v>-1</v>
      </c>
      <c r="AN6" s="132">
        <v>0</v>
      </c>
    </row>
    <row r="7" spans="1:42">
      <c r="A7" s="136" t="s">
        <v>92</v>
      </c>
      <c r="B7" s="130">
        <v>0.34385913978462701</v>
      </c>
      <c r="C7" s="130">
        <v>0.368405376344072</v>
      </c>
      <c r="D7" s="130">
        <v>0.37308655913989203</v>
      </c>
      <c r="E7" s="130">
        <v>0.39691290322616601</v>
      </c>
      <c r="F7" s="130">
        <v>4.9262833333332301</v>
      </c>
      <c r="G7" s="130">
        <v>10.6724087487778</v>
      </c>
      <c r="H7" s="130">
        <v>13.009214532421099</v>
      </c>
      <c r="I7" s="130">
        <v>13.797283137830201</v>
      </c>
      <c r="J7" s="130">
        <v>13.9328036331049</v>
      </c>
      <c r="K7" s="130">
        <v>13.696135304659499</v>
      </c>
      <c r="L7" s="130">
        <v>13.7230720918865</v>
      </c>
      <c r="M7" s="130">
        <v>14.3619244705119</v>
      </c>
      <c r="N7" s="130">
        <v>15.7522567448682</v>
      </c>
      <c r="O7" s="130">
        <v>16.581186298468801</v>
      </c>
      <c r="P7" s="130">
        <v>18.294061795373199</v>
      </c>
      <c r="Q7" s="130">
        <v>18.0309984033888</v>
      </c>
      <c r="R7" s="130">
        <v>12.227130922125101</v>
      </c>
      <c r="S7" s="130">
        <v>13.9754887911377</v>
      </c>
      <c r="T7" s="130">
        <v>14.545181003582501</v>
      </c>
      <c r="U7" s="130">
        <v>14.750847344411801</v>
      </c>
      <c r="V7" s="130">
        <v>13.3591562398187</v>
      </c>
      <c r="W7" s="130">
        <v>13.524135516455299</v>
      </c>
      <c r="X7" s="130">
        <v>12.702030400782</v>
      </c>
      <c r="Y7" s="130">
        <v>12.2819982078845</v>
      </c>
      <c r="Z7" s="130">
        <v>12.524094573922399</v>
      </c>
      <c r="AA7" s="130">
        <v>13.464263506027701</v>
      </c>
      <c r="AB7" s="130">
        <v>14.801048191592599</v>
      </c>
      <c r="AC7" s="130">
        <v>14.5025074617147</v>
      </c>
      <c r="AD7" s="130">
        <v>14.305665623981</v>
      </c>
      <c r="AE7" s="130">
        <v>14.071837178233601</v>
      </c>
      <c r="AF7" s="130">
        <v>14.751862333007001</v>
      </c>
      <c r="AG7" s="130">
        <v>14.3535948191593</v>
      </c>
      <c r="AH7" s="130">
        <v>13.658482828283001</v>
      </c>
      <c r="AI7" s="130">
        <v>13.565444248941301</v>
      </c>
      <c r="AJ7" s="130">
        <v>13.991921537959101</v>
      </c>
      <c r="AK7" s="131">
        <v>13.375419061583701</v>
      </c>
      <c r="AL7" s="132">
        <v>-4.6673170331020801E-2</v>
      </c>
      <c r="AM7" s="132">
        <v>1.1144216780493999E-2</v>
      </c>
      <c r="AN7" s="132">
        <v>5.7695608939425602E-2</v>
      </c>
    </row>
    <row r="8" spans="1:42" s="125" customFormat="1">
      <c r="A8" s="133" t="s">
        <v>257</v>
      </c>
      <c r="B8" s="134">
        <v>0.48625933978456698</v>
      </c>
      <c r="C8" s="134">
        <v>0.50543837634418798</v>
      </c>
      <c r="D8" s="134">
        <v>0.53278635913991901</v>
      </c>
      <c r="E8" s="134">
        <v>0.59267750322615598</v>
      </c>
      <c r="F8" s="134">
        <v>5.0275129333304402</v>
      </c>
      <c r="G8" s="134">
        <v>10.826309748775</v>
      </c>
      <c r="H8" s="134">
        <v>13.1618385324182</v>
      </c>
      <c r="I8" s="134">
        <v>13.956290937827401</v>
      </c>
      <c r="J8" s="134">
        <v>14.098854033101601</v>
      </c>
      <c r="K8" s="134">
        <v>13.8647593046563</v>
      </c>
      <c r="L8" s="134">
        <v>15.2866825752357</v>
      </c>
      <c r="M8" s="134">
        <v>16.009780197098099</v>
      </c>
      <c r="N8" s="134">
        <v>17.449902841271701</v>
      </c>
      <c r="O8" s="134">
        <v>18.373161562321201</v>
      </c>
      <c r="P8" s="134">
        <v>20.091389026342</v>
      </c>
      <c r="Q8" s="134">
        <v>19.886910204849499</v>
      </c>
      <c r="R8" s="134">
        <v>14.072659103879699</v>
      </c>
      <c r="S8" s="134">
        <v>15.8999308816698</v>
      </c>
      <c r="T8" s="134">
        <v>21.5829474393339</v>
      </c>
      <c r="U8" s="134">
        <v>20.297326084506899</v>
      </c>
      <c r="V8" s="134">
        <v>24.589122557475701</v>
      </c>
      <c r="W8" s="134">
        <v>21.640057853117298</v>
      </c>
      <c r="X8" s="134">
        <v>20.663974847152598</v>
      </c>
      <c r="Y8" s="134">
        <v>22.675820938006499</v>
      </c>
      <c r="Z8" s="134">
        <v>22.259956015806999</v>
      </c>
      <c r="AA8" s="134">
        <v>21.4689191513284</v>
      </c>
      <c r="AB8" s="134">
        <v>21.443002307483798</v>
      </c>
      <c r="AC8" s="134">
        <v>19.812872045686198</v>
      </c>
      <c r="AD8" s="134">
        <v>18.8666439203419</v>
      </c>
      <c r="AE8" s="134">
        <v>15.1361714236876</v>
      </c>
      <c r="AF8" s="134">
        <v>15.2090187868596</v>
      </c>
      <c r="AG8" s="134">
        <v>14.925885141739901</v>
      </c>
      <c r="AH8" s="134">
        <v>14.006041968068001</v>
      </c>
      <c r="AI8" s="134">
        <v>14.2914980123821</v>
      </c>
      <c r="AJ8" s="134">
        <v>14.726577451937599</v>
      </c>
      <c r="AK8" s="134">
        <v>14.0603751179951</v>
      </c>
      <c r="AL8" s="135">
        <v>-4.7846735719899197E-2</v>
      </c>
      <c r="AM8" s="135">
        <v>-4.0471779088206102E-2</v>
      </c>
      <c r="AN8" s="135">
        <v>6.0650204723636102E-2</v>
      </c>
    </row>
    <row r="9" spans="1:42">
      <c r="A9" s="136"/>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1"/>
      <c r="AL9" s="132"/>
      <c r="AM9" s="132"/>
      <c r="AN9" s="132"/>
    </row>
    <row r="10" spans="1:42">
      <c r="A10" s="136" t="s">
        <v>258</v>
      </c>
      <c r="B10" s="130">
        <v>1.15926000000037E-2</v>
      </c>
      <c r="C10" s="130">
        <v>1.7369999999999702E-2</v>
      </c>
      <c r="D10" s="130">
        <v>4.8870399999994901E-2</v>
      </c>
      <c r="E10" s="130">
        <v>0.77102719999999902</v>
      </c>
      <c r="F10" s="130">
        <v>0.36302640000000302</v>
      </c>
      <c r="G10" s="130">
        <v>0.28990519999999997</v>
      </c>
      <c r="H10" s="130">
        <v>0.21037620000000601</v>
      </c>
      <c r="I10" s="130">
        <v>0.22929819999978901</v>
      </c>
      <c r="J10" s="130">
        <v>0.29362759999975202</v>
      </c>
      <c r="K10" s="130">
        <v>0.30876159999962699</v>
      </c>
      <c r="L10" s="130">
        <v>0.154620599999682</v>
      </c>
      <c r="M10" s="130">
        <v>7.3947199999679497E-2</v>
      </c>
      <c r="N10" s="130">
        <v>0.168758799999605</v>
      </c>
      <c r="O10" s="130">
        <v>0.15952779999962299</v>
      </c>
      <c r="P10" s="130">
        <v>0.27739519999969497</v>
      </c>
      <c r="Q10" s="130">
        <v>6.8321199999594698E-2</v>
      </c>
      <c r="R10" s="130">
        <v>2.1781799999473599E-2</v>
      </c>
      <c r="S10" s="130">
        <v>3.7349799999475401E-2</v>
      </c>
      <c r="T10" s="130">
        <v>2.80127999994946E-2</v>
      </c>
      <c r="U10" s="130">
        <v>9.5790199999612496E-2</v>
      </c>
      <c r="V10" s="130">
        <v>0.25374759999958502</v>
      </c>
      <c r="W10" s="130">
        <v>0.20700000000000801</v>
      </c>
      <c r="X10" s="130">
        <v>0.34000009999999797</v>
      </c>
      <c r="Y10" s="130">
        <v>0.32299998799999202</v>
      </c>
      <c r="Z10" s="130">
        <v>0.42900000000000199</v>
      </c>
      <c r="AA10" s="130">
        <v>0.33100000000000301</v>
      </c>
      <c r="AB10" s="130">
        <v>0.33700000000001801</v>
      </c>
      <c r="AC10" s="130">
        <v>0.61299999999999999</v>
      </c>
      <c r="AD10" s="130">
        <v>0.59700000000000797</v>
      </c>
      <c r="AE10" s="130">
        <v>0.83100000000001695</v>
      </c>
      <c r="AF10" s="130">
        <v>0.85099999999998499</v>
      </c>
      <c r="AG10" s="130">
        <v>0.71106849315070497</v>
      </c>
      <c r="AH10" s="130">
        <v>0.54292472027122995</v>
      </c>
      <c r="AI10" s="130">
        <v>0.53782176736479004</v>
      </c>
      <c r="AJ10" s="130">
        <v>0.478663788414394</v>
      </c>
      <c r="AK10" s="131">
        <v>0.394426188820859</v>
      </c>
      <c r="AL10" s="132">
        <v>-0.178236308743385</v>
      </c>
      <c r="AM10" s="132">
        <v>1.1014369298394401E-2</v>
      </c>
      <c r="AN10" s="132">
        <v>1.70137915237639E-3</v>
      </c>
    </row>
    <row r="11" spans="1:42">
      <c r="A11" s="136" t="s">
        <v>259</v>
      </c>
      <c r="B11" s="130">
        <v>0</v>
      </c>
      <c r="C11" s="130">
        <v>0</v>
      </c>
      <c r="D11" s="130">
        <v>0</v>
      </c>
      <c r="E11" s="130">
        <v>0</v>
      </c>
      <c r="F11" s="130">
        <v>0</v>
      </c>
      <c r="G11" s="130">
        <v>0</v>
      </c>
      <c r="H11" s="130">
        <v>2.0400000000364601E-5</v>
      </c>
      <c r="I11" s="130">
        <v>0</v>
      </c>
      <c r="J11" s="130">
        <v>0</v>
      </c>
      <c r="K11" s="130">
        <v>9.9999999996214201E-5</v>
      </c>
      <c r="L11" s="130">
        <v>9.9999999989108801E-5</v>
      </c>
      <c r="M11" s="130">
        <v>0</v>
      </c>
      <c r="N11" s="130">
        <v>5.0639593910162305E-4</v>
      </c>
      <c r="O11" s="130">
        <v>1.80000000067793E-4</v>
      </c>
      <c r="P11" s="130">
        <v>3.06000000058759E-5</v>
      </c>
      <c r="Q11" s="130">
        <v>2.7598399999462198E-4</v>
      </c>
      <c r="R11" s="130">
        <v>9.9999999974897906E-5</v>
      </c>
      <c r="S11" s="130">
        <v>2.0000000000663901E-4</v>
      </c>
      <c r="T11" s="130">
        <v>0</v>
      </c>
      <c r="U11" s="130">
        <v>0</v>
      </c>
      <c r="V11" s="130">
        <v>9.9075486986066594E-5</v>
      </c>
      <c r="W11" s="130">
        <v>-6.5837209302458205E-2</v>
      </c>
      <c r="X11" s="130">
        <v>-1.11474171973214E-4</v>
      </c>
      <c r="Y11" s="130">
        <v>0</v>
      </c>
      <c r="Z11" s="130">
        <v>0</v>
      </c>
      <c r="AA11" s="130">
        <v>4.4200000002803097E-4</v>
      </c>
      <c r="AB11" s="130">
        <v>0</v>
      </c>
      <c r="AC11" s="130">
        <v>1.6614900662688099E-3</v>
      </c>
      <c r="AD11" s="130">
        <v>2.5471101600516E-3</v>
      </c>
      <c r="AE11" s="130">
        <v>0</v>
      </c>
      <c r="AF11" s="130">
        <v>0</v>
      </c>
      <c r="AG11" s="130">
        <v>0</v>
      </c>
      <c r="AH11" s="130">
        <v>0</v>
      </c>
      <c r="AI11" s="130">
        <v>0</v>
      </c>
      <c r="AJ11" s="130">
        <v>0</v>
      </c>
      <c r="AK11" s="131">
        <v>0.98275578682286402</v>
      </c>
      <c r="AL11" s="132">
        <v>0</v>
      </c>
      <c r="AM11" s="132">
        <v>0</v>
      </c>
      <c r="AN11" s="132">
        <v>4.2391713708875801E-3</v>
      </c>
    </row>
    <row r="12" spans="1:42">
      <c r="A12" s="136" t="s">
        <v>389</v>
      </c>
      <c r="B12" s="130">
        <v>1.20000000000008E-2</v>
      </c>
      <c r="C12" s="130">
        <v>1.7999999999999801E-2</v>
      </c>
      <c r="D12" s="130">
        <v>1.09999999999936E-2</v>
      </c>
      <c r="E12" s="130">
        <v>8.3999999999997702E-2</v>
      </c>
      <c r="F12" s="130">
        <v>6.8999999999998396E-2</v>
      </c>
      <c r="G12" s="130">
        <v>2.4052631578952498E-2</v>
      </c>
      <c r="H12" s="130">
        <v>3.7501052631576097E-2</v>
      </c>
      <c r="I12" s="130">
        <v>3.5274736842106198E-2</v>
      </c>
      <c r="J12" s="130">
        <v>3.5975034556086499E-2</v>
      </c>
      <c r="K12" s="130">
        <v>5.0735560871879401E-2</v>
      </c>
      <c r="L12" s="130">
        <v>5.8069245082407801E-2</v>
      </c>
      <c r="M12" s="130">
        <v>0.134762631578946</v>
      </c>
      <c r="N12" s="130">
        <v>0.201350526315794</v>
      </c>
      <c r="O12" s="130">
        <v>0.20364215705292599</v>
      </c>
      <c r="P12" s="130">
        <v>8.6340379822585203E-2</v>
      </c>
      <c r="Q12" s="130">
        <v>5.29473684213411E-4</v>
      </c>
      <c r="R12" s="130">
        <v>-5.0000000000238699E-4</v>
      </c>
      <c r="S12" s="130">
        <v>1.8999999999969001E-4</v>
      </c>
      <c r="T12" s="130">
        <v>2.4869999999998199E-2</v>
      </c>
      <c r="U12" s="130">
        <v>2.4679999999999098E-2</v>
      </c>
      <c r="V12" s="130">
        <v>2.2180000000001001E-2</v>
      </c>
      <c r="W12" s="130">
        <v>2.2571000000001701E-2</v>
      </c>
      <c r="X12" s="130">
        <v>3.2879999999995101E-2</v>
      </c>
      <c r="Y12" s="130">
        <v>2.6106000000041302E-3</v>
      </c>
      <c r="Z12" s="130">
        <v>8.7954009999999805E-2</v>
      </c>
      <c r="AA12" s="130">
        <v>0.32355303569015198</v>
      </c>
      <c r="AB12" s="130">
        <v>2.41927864134053E-2</v>
      </c>
      <c r="AC12" s="130">
        <v>0.37177425000000502</v>
      </c>
      <c r="AD12" s="130">
        <v>5.3746630000002599E-2</v>
      </c>
      <c r="AE12" s="130">
        <v>8.5230866523</v>
      </c>
      <c r="AF12" s="130">
        <v>1.4026131069585499</v>
      </c>
      <c r="AG12" s="130">
        <v>-0.51704426513467205</v>
      </c>
      <c r="AH12" s="130">
        <v>-0.71556759003271098</v>
      </c>
      <c r="AI12" s="130">
        <v>-0.74002743759140299</v>
      </c>
      <c r="AJ12" s="130">
        <v>-0.59367486214661003</v>
      </c>
      <c r="AK12" s="131">
        <v>-1.30992185676048</v>
      </c>
      <c r="AL12" s="132">
        <v>1.20043481472409</v>
      </c>
      <c r="AM12" s="132">
        <v>0</v>
      </c>
      <c r="AN12" s="132">
        <v>-5.6504202852176401E-3</v>
      </c>
    </row>
    <row r="13" spans="1:42">
      <c r="A13" s="133" t="s">
        <v>268</v>
      </c>
      <c r="B13" s="134">
        <v>2.3592600000004599E-2</v>
      </c>
      <c r="C13" s="134">
        <v>3.5369999999999499E-2</v>
      </c>
      <c r="D13" s="134">
        <v>5.9870399999988499E-2</v>
      </c>
      <c r="E13" s="134">
        <v>0.85502719999999599</v>
      </c>
      <c r="F13" s="134">
        <v>0.43202640000000098</v>
      </c>
      <c r="G13" s="134">
        <v>0.31395783157895202</v>
      </c>
      <c r="H13" s="134">
        <v>0.24789765263158201</v>
      </c>
      <c r="I13" s="134">
        <v>0.26457293684189498</v>
      </c>
      <c r="J13" s="134">
        <v>0.32960263455583799</v>
      </c>
      <c r="K13" s="134">
        <v>0.35959716087150301</v>
      </c>
      <c r="L13" s="134">
        <v>0.21278984508207799</v>
      </c>
      <c r="M13" s="134">
        <v>0.20870983157862599</v>
      </c>
      <c r="N13" s="134">
        <v>0.37061572225450101</v>
      </c>
      <c r="O13" s="134">
        <v>0.36334995705261602</v>
      </c>
      <c r="P13" s="134">
        <v>0.36376617982228598</v>
      </c>
      <c r="Q13" s="134">
        <v>6.91266576838028E-2</v>
      </c>
      <c r="R13" s="134">
        <v>2.1381799999446099E-2</v>
      </c>
      <c r="S13" s="134">
        <v>3.7739799999481703E-2</v>
      </c>
      <c r="T13" s="134">
        <v>5.2882799999492698E-2</v>
      </c>
      <c r="U13" s="134">
        <v>0.120470199999612</v>
      </c>
      <c r="V13" s="134">
        <v>0.276026675486572</v>
      </c>
      <c r="W13" s="134">
        <v>0.16373379069755101</v>
      </c>
      <c r="X13" s="134">
        <v>0.37276862582801901</v>
      </c>
      <c r="Y13" s="134">
        <v>0.32561058799999598</v>
      </c>
      <c r="Z13" s="134">
        <v>0.51695401000000196</v>
      </c>
      <c r="AA13" s="134">
        <v>0.65499503569018303</v>
      </c>
      <c r="AB13" s="134">
        <v>0.36119278641342301</v>
      </c>
      <c r="AC13" s="134">
        <v>0.98643574006627299</v>
      </c>
      <c r="AD13" s="134">
        <v>0.65329374016006303</v>
      </c>
      <c r="AE13" s="134">
        <v>9.3540866523000208</v>
      </c>
      <c r="AF13" s="134">
        <v>2.2536131069585399</v>
      </c>
      <c r="AG13" s="134">
        <v>0.194024228016033</v>
      </c>
      <c r="AH13" s="134">
        <v>-0.17264286976148099</v>
      </c>
      <c r="AI13" s="134">
        <v>-0.20220567022661301</v>
      </c>
      <c r="AJ13" s="134">
        <v>-0.115011073732216</v>
      </c>
      <c r="AK13" s="134">
        <v>6.7260118883241404E-2</v>
      </c>
      <c r="AL13" s="135">
        <v>-1.5832164320350299</v>
      </c>
      <c r="AM13" s="135">
        <v>0</v>
      </c>
      <c r="AN13" s="135">
        <v>2.90130238046336E-4</v>
      </c>
    </row>
    <row r="14" spans="1:42">
      <c r="A14" s="136"/>
      <c r="B14" s="130"/>
      <c r="C14" s="130"/>
      <c r="D14" s="130"/>
      <c r="E14" s="130"/>
      <c r="F14" s="130"/>
      <c r="G14" s="130"/>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G14" s="130"/>
      <c r="AH14" s="130"/>
      <c r="AI14" s="130"/>
      <c r="AJ14" s="130"/>
      <c r="AK14" s="131"/>
      <c r="AL14" s="132"/>
      <c r="AM14" s="132"/>
      <c r="AN14" s="132"/>
    </row>
    <row r="15" spans="1:42">
      <c r="A15" s="136" t="s">
        <v>280</v>
      </c>
      <c r="B15" s="130">
        <v>14.388320662</v>
      </c>
      <c r="C15" s="130">
        <v>14.133448644000101</v>
      </c>
      <c r="D15" s="130">
        <v>13.680180706</v>
      </c>
      <c r="E15" s="130">
        <v>15.626727396</v>
      </c>
      <c r="F15" s="130">
        <v>16.067004307000101</v>
      </c>
      <c r="G15" s="130">
        <v>20.158000000000001</v>
      </c>
      <c r="H15" s="130">
        <v>16.200000000000099</v>
      </c>
      <c r="I15" s="130">
        <v>16.293700000000101</v>
      </c>
      <c r="J15" s="130">
        <v>15.8200000000001</v>
      </c>
      <c r="K15" s="130">
        <v>17.383199999999999</v>
      </c>
      <c r="L15" s="130">
        <v>17.747999999999902</v>
      </c>
      <c r="M15" s="130">
        <v>17.398999999999901</v>
      </c>
      <c r="N15" s="130">
        <v>17.463999999999899</v>
      </c>
      <c r="O15" s="130">
        <v>18.590000000000099</v>
      </c>
      <c r="P15" s="130">
        <v>19.3000000000002</v>
      </c>
      <c r="Q15" s="130">
        <v>21.274249999999999</v>
      </c>
      <c r="R15" s="130">
        <v>21.279499999999999</v>
      </c>
      <c r="S15" s="130">
        <v>18.626249999999899</v>
      </c>
      <c r="T15" s="130">
        <v>20.306000000000001</v>
      </c>
      <c r="U15" s="130">
        <v>21.226800000000001</v>
      </c>
      <c r="V15" s="130">
        <v>24.146799999999999</v>
      </c>
      <c r="W15" s="130">
        <v>25.4006000000001</v>
      </c>
      <c r="X15" s="130">
        <v>26.558599999999899</v>
      </c>
      <c r="Y15" s="130">
        <v>24.7123999999998</v>
      </c>
      <c r="Z15" s="130">
        <v>21.1252</v>
      </c>
      <c r="AA15" s="130">
        <v>26.429300000000001</v>
      </c>
      <c r="AB15" s="130">
        <v>25.3062</v>
      </c>
      <c r="AC15" s="130">
        <v>26.109599999999901</v>
      </c>
      <c r="AD15" s="130">
        <v>26.180000000000199</v>
      </c>
      <c r="AE15" s="130">
        <v>26.9130000000001</v>
      </c>
      <c r="AF15" s="130">
        <v>27.293983316000201</v>
      </c>
      <c r="AG15" s="130">
        <v>27.2822093549999</v>
      </c>
      <c r="AH15" s="130">
        <v>26.829214794999899</v>
      </c>
      <c r="AI15" s="130">
        <v>27.282548902999899</v>
      </c>
      <c r="AJ15" s="130">
        <v>25.216707628000002</v>
      </c>
      <c r="AK15" s="131">
        <v>25.4851415301112</v>
      </c>
      <c r="AL15" s="132">
        <v>7.8837559132895994E-3</v>
      </c>
      <c r="AM15" s="132">
        <v>1.7861658518339801E-2</v>
      </c>
      <c r="AN15" s="132">
        <v>0.109931565711491</v>
      </c>
    </row>
    <row r="16" spans="1:42">
      <c r="A16" s="136" t="s">
        <v>285</v>
      </c>
      <c r="B16" s="130">
        <v>3.5030000000000401</v>
      </c>
      <c r="C16" s="130">
        <v>3.61700000000002</v>
      </c>
      <c r="D16" s="130">
        <v>3.29200000000003</v>
      </c>
      <c r="E16" s="130">
        <v>3.07900000000001</v>
      </c>
      <c r="F16" s="130">
        <v>5.4329797979798098</v>
      </c>
      <c r="G16" s="130">
        <v>4.5930808080808001</v>
      </c>
      <c r="H16" s="130">
        <v>4.3341212121212003</v>
      </c>
      <c r="I16" s="130">
        <v>4.4740808080808003</v>
      </c>
      <c r="J16" s="130">
        <v>5.6771616161616096</v>
      </c>
      <c r="K16" s="130">
        <v>3.9642828282828502</v>
      </c>
      <c r="L16" s="130">
        <v>5.2153636363636302</v>
      </c>
      <c r="M16" s="130">
        <v>6.1333333333333</v>
      </c>
      <c r="N16" s="130">
        <v>6.5260000000000398</v>
      </c>
      <c r="O16" s="130">
        <v>7.9389999999999903</v>
      </c>
      <c r="P16" s="130">
        <v>8.5209999999999599</v>
      </c>
      <c r="Q16" s="130">
        <v>7.9870000000000498</v>
      </c>
      <c r="R16" s="130">
        <v>8.6769999999999907</v>
      </c>
      <c r="S16" s="130">
        <v>8.4390000000000196</v>
      </c>
      <c r="T16" s="130">
        <v>9.5939999999999905</v>
      </c>
      <c r="U16" s="130">
        <v>9.8870000000000005</v>
      </c>
      <c r="V16" s="130">
        <v>9.4070000000000107</v>
      </c>
      <c r="W16" s="130">
        <v>9.0432999999999595</v>
      </c>
      <c r="X16" s="130">
        <v>8.3729999999999905</v>
      </c>
      <c r="Y16" s="130">
        <v>8.19399999999996</v>
      </c>
      <c r="Z16" s="130">
        <v>6.6492999999999798</v>
      </c>
      <c r="AA16" s="130">
        <v>6.1816000000000004</v>
      </c>
      <c r="AB16" s="130">
        <v>5.01609999999999</v>
      </c>
      <c r="AC16" s="130">
        <v>4.9645000000000401</v>
      </c>
      <c r="AD16" s="130">
        <v>4.9062999999999599</v>
      </c>
      <c r="AE16" s="130">
        <v>4.7911000000000001</v>
      </c>
      <c r="AF16" s="130">
        <v>5.8569000000000502</v>
      </c>
      <c r="AG16" s="130">
        <v>6.8522000000000398</v>
      </c>
      <c r="AH16" s="130">
        <v>6.7535659999999798</v>
      </c>
      <c r="AI16" s="130">
        <v>4.0537000000000196</v>
      </c>
      <c r="AJ16" s="130">
        <v>3.1676000000000202</v>
      </c>
      <c r="AK16" s="131">
        <v>3.14817907935713</v>
      </c>
      <c r="AL16" s="132">
        <v>-8.8466039989020303E-3</v>
      </c>
      <c r="AM16" s="132">
        <v>-7.1471067556219597E-2</v>
      </c>
      <c r="AN16" s="132">
        <v>1.3579844354601E-2</v>
      </c>
    </row>
    <row r="17" spans="1:42">
      <c r="A17" s="136" t="s">
        <v>289</v>
      </c>
      <c r="B17" s="130">
        <v>2.3279999999999998</v>
      </c>
      <c r="C17" s="130">
        <v>2.3009999999999899</v>
      </c>
      <c r="D17" s="130">
        <v>2.28800000000001</v>
      </c>
      <c r="E17" s="130">
        <v>2.64700000000001</v>
      </c>
      <c r="F17" s="130">
        <v>2.7090000000000001</v>
      </c>
      <c r="G17" s="130">
        <v>0.486999999999981</v>
      </c>
      <c r="H17" s="130">
        <v>0.45000000000000301</v>
      </c>
      <c r="I17" s="130">
        <v>0.57799999999998897</v>
      </c>
      <c r="J17" s="130">
        <v>0.51899999999999102</v>
      </c>
      <c r="K17" s="130">
        <v>0.55398999999999898</v>
      </c>
      <c r="L17" s="130">
        <v>0.77499999999999103</v>
      </c>
      <c r="M17" s="130">
        <v>0.887000000000015</v>
      </c>
      <c r="N17" s="130">
        <v>1.37300000000002</v>
      </c>
      <c r="O17" s="130">
        <v>4.9295150000000101</v>
      </c>
      <c r="P17" s="130">
        <v>5.0880599999999996</v>
      </c>
      <c r="Q17" s="130">
        <v>4.707217</v>
      </c>
      <c r="R17" s="130">
        <v>4.8218889999999996</v>
      </c>
      <c r="S17" s="130">
        <v>4.74053400000001</v>
      </c>
      <c r="T17" s="130">
        <v>5.6069410000000097</v>
      </c>
      <c r="U17" s="130">
        <v>5.6522559999999897</v>
      </c>
      <c r="V17" s="130">
        <v>5.7763990000000103</v>
      </c>
      <c r="W17" s="130">
        <v>5.0010789999999998</v>
      </c>
      <c r="X17" s="130">
        <v>5.6508089999999997</v>
      </c>
      <c r="Y17" s="130">
        <v>5.3856430000000204</v>
      </c>
      <c r="Z17" s="130">
        <v>5.0025189999999897</v>
      </c>
      <c r="AA17" s="130">
        <v>6.2308879999999904</v>
      </c>
      <c r="AB17" s="130">
        <v>6.3653469999999901</v>
      </c>
      <c r="AC17" s="130">
        <v>6.7077859999999996</v>
      </c>
      <c r="AD17" s="130">
        <v>5.9812479999999901</v>
      </c>
      <c r="AE17" s="130">
        <v>5.96129299999998</v>
      </c>
      <c r="AF17" s="130">
        <v>5.6013169999999901</v>
      </c>
      <c r="AG17" s="130">
        <v>5.9468589999999999</v>
      </c>
      <c r="AH17" s="130">
        <v>6.1112079999999898</v>
      </c>
      <c r="AI17" s="130">
        <v>5.6004820000000004</v>
      </c>
      <c r="AJ17" s="130">
        <v>5.1818080000000002</v>
      </c>
      <c r="AK17" s="131">
        <v>3.9752338680043202</v>
      </c>
      <c r="AL17" s="132">
        <v>-0.23494414048475001</v>
      </c>
      <c r="AM17" s="132">
        <v>3.5274513196623699E-3</v>
      </c>
      <c r="AN17" s="132">
        <v>1.71473908694104E-2</v>
      </c>
    </row>
    <row r="18" spans="1:42">
      <c r="A18" s="136" t="s">
        <v>292</v>
      </c>
      <c r="B18" s="130">
        <v>2.1830499999999802</v>
      </c>
      <c r="C18" s="130">
        <v>2.4110100000000001</v>
      </c>
      <c r="D18" s="130">
        <v>2.52886999999998</v>
      </c>
      <c r="E18" s="130">
        <v>2.5204299999999802</v>
      </c>
      <c r="F18" s="130">
        <v>2.2784899999999499</v>
      </c>
      <c r="G18" s="130">
        <v>2.09899999999999</v>
      </c>
      <c r="H18" s="130">
        <v>2.34100000000001</v>
      </c>
      <c r="I18" s="130">
        <v>2.3759999999999999</v>
      </c>
      <c r="J18" s="130">
        <v>2.3919999999999702</v>
      </c>
      <c r="K18" s="130">
        <v>2.3590000000000102</v>
      </c>
      <c r="L18" s="130">
        <v>2.2609999999999699</v>
      </c>
      <c r="M18" s="130">
        <v>2.25</v>
      </c>
      <c r="N18" s="130">
        <v>2.2889999999999602</v>
      </c>
      <c r="O18" s="130">
        <v>2.0480000000000298</v>
      </c>
      <c r="P18" s="130">
        <v>2.1570000000000098</v>
      </c>
      <c r="Q18" s="130">
        <v>2.0870000000000202</v>
      </c>
      <c r="R18" s="130">
        <v>1.97</v>
      </c>
      <c r="S18" s="130">
        <v>1.78</v>
      </c>
      <c r="T18" s="130">
        <v>1.6519999999999899</v>
      </c>
      <c r="U18" s="130">
        <v>1.69999999999999</v>
      </c>
      <c r="V18" s="130">
        <v>1.6740000000000099</v>
      </c>
      <c r="W18" s="130">
        <v>1.0839999999999701</v>
      </c>
      <c r="X18" s="130">
        <v>0.68000000000003502</v>
      </c>
      <c r="Y18" s="130">
        <v>0.68139999999999701</v>
      </c>
      <c r="Z18" s="130">
        <v>0.65869999999998197</v>
      </c>
      <c r="AA18" s="130">
        <v>0.69650000000004297</v>
      </c>
      <c r="AB18" s="130">
        <v>0.56499999999999795</v>
      </c>
      <c r="AC18" s="130">
        <v>0.53860000000000197</v>
      </c>
      <c r="AD18" s="130">
        <v>0.68040000000001999</v>
      </c>
      <c r="AE18" s="130">
        <v>0.73999999999998101</v>
      </c>
      <c r="AF18" s="130">
        <v>1.40500000000003</v>
      </c>
      <c r="AG18" s="130">
        <v>0.76000000000001899</v>
      </c>
      <c r="AH18" s="130">
        <v>0.47399999999998998</v>
      </c>
      <c r="AI18" s="130">
        <v>0.69574859244804099</v>
      </c>
      <c r="AJ18" s="130">
        <v>0.96302622086176404</v>
      </c>
      <c r="AK18" s="131">
        <v>1.0513587343292301</v>
      </c>
      <c r="AL18" s="132">
        <v>8.8741040241973504E-2</v>
      </c>
      <c r="AM18" s="132">
        <v>3.8711751043034801E-2</v>
      </c>
      <c r="AN18" s="132">
        <v>4.5350939743734999E-3</v>
      </c>
    </row>
    <row r="19" spans="1:42">
      <c r="A19" s="136" t="s">
        <v>297</v>
      </c>
      <c r="B19" s="130">
        <v>1.75394679999999</v>
      </c>
      <c r="C19" s="130">
        <v>0.93363080000001697</v>
      </c>
      <c r="D19" s="130">
        <v>0.79245160000000703</v>
      </c>
      <c r="E19" s="130">
        <v>1.0010474</v>
      </c>
      <c r="F19" s="130">
        <v>0.82445599999999797</v>
      </c>
      <c r="G19" s="130">
        <v>0.90000000000000602</v>
      </c>
      <c r="H19" s="130">
        <v>1.14099999999998</v>
      </c>
      <c r="I19" s="130">
        <v>2.1499999999999799</v>
      </c>
      <c r="J19" s="130">
        <v>1.5289999999999999</v>
      </c>
      <c r="K19" s="130">
        <v>1.1800000000000199</v>
      </c>
      <c r="L19" s="130">
        <v>1.77000000000001</v>
      </c>
      <c r="M19" s="130">
        <v>1.5050000000000101</v>
      </c>
      <c r="N19" s="130">
        <v>1.849</v>
      </c>
      <c r="O19" s="130">
        <v>2.4359999999999902</v>
      </c>
      <c r="P19" s="130">
        <v>3.31200000000003</v>
      </c>
      <c r="Q19" s="130">
        <v>2.8439999999999799</v>
      </c>
      <c r="R19" s="130">
        <v>3.1700000000000199</v>
      </c>
      <c r="S19" s="130">
        <v>3.6329999999999498</v>
      </c>
      <c r="T19" s="130">
        <v>3.17300000000006</v>
      </c>
      <c r="U19" s="130">
        <v>3.05400000000003</v>
      </c>
      <c r="V19" s="130">
        <v>5.6039999999999903</v>
      </c>
      <c r="W19" s="130">
        <v>4.5419999999999998</v>
      </c>
      <c r="X19" s="130">
        <v>4.0260000000000096</v>
      </c>
      <c r="Y19" s="130">
        <v>3.3939999999999801</v>
      </c>
      <c r="Z19" s="130">
        <v>3.2980661764706301</v>
      </c>
      <c r="AA19" s="130">
        <v>3.6894191176471098</v>
      </c>
      <c r="AB19" s="130">
        <v>3.1891601018242</v>
      </c>
      <c r="AC19" s="130">
        <v>4.5070099999999202</v>
      </c>
      <c r="AD19" s="130">
        <v>5.0583550451948902</v>
      </c>
      <c r="AE19" s="130">
        <v>4.487040944726</v>
      </c>
      <c r="AF19" s="130">
        <v>4.2121673344024702</v>
      </c>
      <c r="AG19" s="130">
        <v>4.4292200064918497</v>
      </c>
      <c r="AH19" s="130">
        <v>3.51999500000001</v>
      </c>
      <c r="AI19" s="130">
        <v>3.3191752250000102</v>
      </c>
      <c r="AJ19" s="130">
        <v>3.31754327999995</v>
      </c>
      <c r="AK19" s="131">
        <v>4.5947490029317901</v>
      </c>
      <c r="AL19" s="132">
        <v>0.38120128576211199</v>
      </c>
      <c r="AM19" s="132">
        <v>5.8899774453302601E-4</v>
      </c>
      <c r="AN19" s="132">
        <v>1.9819703624043301E-2</v>
      </c>
    </row>
    <row r="20" spans="1:42">
      <c r="A20" s="136" t="s">
        <v>300</v>
      </c>
      <c r="B20" s="130">
        <v>0</v>
      </c>
      <c r="C20" s="130">
        <v>0</v>
      </c>
      <c r="D20" s="130">
        <v>0</v>
      </c>
      <c r="E20" s="130">
        <v>0</v>
      </c>
      <c r="F20" s="130">
        <v>0</v>
      </c>
      <c r="G20" s="130">
        <v>0</v>
      </c>
      <c r="H20" s="130">
        <v>0</v>
      </c>
      <c r="I20" s="130">
        <v>0</v>
      </c>
      <c r="J20" s="130">
        <v>0</v>
      </c>
      <c r="K20" s="130">
        <v>0</v>
      </c>
      <c r="L20" s="130">
        <v>0</v>
      </c>
      <c r="M20" s="130">
        <v>0</v>
      </c>
      <c r="N20" s="130">
        <v>0</v>
      </c>
      <c r="O20" s="130">
        <v>1.35999999999967E-2</v>
      </c>
      <c r="P20" s="130">
        <v>7.1699999999992797E-2</v>
      </c>
      <c r="Q20" s="130">
        <v>5.42000000000087E-2</v>
      </c>
      <c r="R20" s="130">
        <v>4.5900000000003202E-2</v>
      </c>
      <c r="S20" s="130">
        <v>4.3699999999986999E-2</v>
      </c>
      <c r="T20" s="130">
        <v>3.6899999999974398E-2</v>
      </c>
      <c r="U20" s="130">
        <v>2.7999999999991601E-2</v>
      </c>
      <c r="V20" s="130">
        <v>8.8400000000007098E-2</v>
      </c>
      <c r="W20" s="130">
        <v>9.6149999999965999E-2</v>
      </c>
      <c r="X20" s="130">
        <v>0.11878740900002099</v>
      </c>
      <c r="Y20" s="130">
        <v>7.9605000000014997E-2</v>
      </c>
      <c r="Z20" s="130">
        <v>8.8448999999997099E-2</v>
      </c>
      <c r="AA20" s="130">
        <v>0.124595999999997</v>
      </c>
      <c r="AB20" s="130">
        <v>0.12635899999997899</v>
      </c>
      <c r="AC20" s="130">
        <v>0.12876799999998001</v>
      </c>
      <c r="AD20" s="130">
        <v>0.29258300000000798</v>
      </c>
      <c r="AE20" s="130">
        <v>0.35005899999998702</v>
      </c>
      <c r="AF20" s="130">
        <v>0.51713700000004803</v>
      </c>
      <c r="AG20" s="130">
        <v>0.73687000000001002</v>
      </c>
      <c r="AH20" s="130">
        <v>0.84820000000004803</v>
      </c>
      <c r="AI20" s="130">
        <v>0.97338500000003603</v>
      </c>
      <c r="AJ20" s="130">
        <v>1.2259254625823199</v>
      </c>
      <c r="AK20" s="131">
        <v>1.2965684160556601</v>
      </c>
      <c r="AL20" s="132">
        <v>5.4734499662081298E-2</v>
      </c>
      <c r="AM20" s="132">
        <v>0.30069992089296699</v>
      </c>
      <c r="AN20" s="132">
        <v>5.5928194811341401E-3</v>
      </c>
    </row>
    <row r="21" spans="1:42">
      <c r="A21" s="136" t="s">
        <v>301</v>
      </c>
      <c r="B21" s="130">
        <v>0</v>
      </c>
      <c r="C21" s="130">
        <v>0</v>
      </c>
      <c r="D21" s="130">
        <v>0</v>
      </c>
      <c r="E21" s="130">
        <v>0</v>
      </c>
      <c r="F21" s="130">
        <v>0</v>
      </c>
      <c r="G21" s="130">
        <v>0.20899999999997501</v>
      </c>
      <c r="H21" s="130">
        <v>0.21599999999998001</v>
      </c>
      <c r="I21" s="130">
        <v>0.20699999999996499</v>
      </c>
      <c r="J21" s="130">
        <v>0.198000000000008</v>
      </c>
      <c r="K21" s="130">
        <v>0.208999999999989</v>
      </c>
      <c r="L21" s="130">
        <v>0.19700000000000301</v>
      </c>
      <c r="M21" s="130">
        <v>0.20099999999999299</v>
      </c>
      <c r="N21" s="130">
        <v>0.175999999999988</v>
      </c>
      <c r="O21" s="130">
        <v>0.17600000000000199</v>
      </c>
      <c r="P21" s="130">
        <v>0.17600000000000199</v>
      </c>
      <c r="Q21" s="130">
        <v>0.175999999999988</v>
      </c>
      <c r="R21" s="130">
        <v>0.16900000000004001</v>
      </c>
      <c r="S21" s="130">
        <v>0.16200000000004899</v>
      </c>
      <c r="T21" s="130">
        <v>0.152000000000001</v>
      </c>
      <c r="U21" s="130">
        <v>0.13499999999996201</v>
      </c>
      <c r="V21" s="130">
        <v>0.14199999999999599</v>
      </c>
      <c r="W21" s="130">
        <v>0.14799999999998201</v>
      </c>
      <c r="X21" s="130">
        <v>0.115999999999985</v>
      </c>
      <c r="Y21" s="130">
        <v>0</v>
      </c>
      <c r="Z21" s="130">
        <v>0</v>
      </c>
      <c r="AA21" s="130">
        <v>9.9999999999056399E-4</v>
      </c>
      <c r="AB21" s="130">
        <v>1.6699999999900701E-3</v>
      </c>
      <c r="AC21" s="130">
        <v>0.51417000000000701</v>
      </c>
      <c r="AD21" s="130">
        <v>0.66788999999998599</v>
      </c>
      <c r="AE21" s="130">
        <v>0.83983000000000596</v>
      </c>
      <c r="AF21" s="130">
        <v>2.0426799999999798</v>
      </c>
      <c r="AG21" s="130">
        <v>1.708</v>
      </c>
      <c r="AH21" s="130">
        <v>1.6305897199999899</v>
      </c>
      <c r="AI21" s="130">
        <v>1.6162000000000101</v>
      </c>
      <c r="AJ21" s="130">
        <v>1.03465236001463</v>
      </c>
      <c r="AK21" s="131">
        <v>0.99716419339796403</v>
      </c>
      <c r="AL21" s="132">
        <v>-3.8865865002026802E-2</v>
      </c>
      <c r="AM21" s="132">
        <v>0</v>
      </c>
      <c r="AN21" s="132">
        <v>4.3013228285256298E-3</v>
      </c>
    </row>
    <row r="22" spans="1:42" s="125" customFormat="1">
      <c r="A22" s="136" t="s">
        <v>302</v>
      </c>
      <c r="B22" s="130">
        <v>4.6727898989899197</v>
      </c>
      <c r="C22" s="130">
        <v>2.88368989898993</v>
      </c>
      <c r="D22" s="130">
        <v>1.9632000000000001</v>
      </c>
      <c r="E22" s="130">
        <v>3.9383898989899002</v>
      </c>
      <c r="F22" s="130">
        <v>3.7447000000000199</v>
      </c>
      <c r="G22" s="130">
        <v>2.1559999999999802</v>
      </c>
      <c r="H22" s="130">
        <v>1.70139999999998</v>
      </c>
      <c r="I22" s="130">
        <v>1.88900000000001</v>
      </c>
      <c r="J22" s="130">
        <v>1.60290000000001</v>
      </c>
      <c r="K22" s="130">
        <v>1.86030000000002</v>
      </c>
      <c r="L22" s="130">
        <v>5.5324000000000204</v>
      </c>
      <c r="M22" s="130">
        <v>1.9674400000000101</v>
      </c>
      <c r="N22" s="130">
        <v>1.7430599999999901</v>
      </c>
      <c r="O22" s="130">
        <v>5.6145565051168704</v>
      </c>
      <c r="P22" s="130">
        <v>7.7730231731870303</v>
      </c>
      <c r="Q22" s="130">
        <v>7.5402911960429702</v>
      </c>
      <c r="R22" s="130">
        <v>6.5186087775692796</v>
      </c>
      <c r="S22" s="130">
        <v>6.9132576496176101</v>
      </c>
      <c r="T22" s="130">
        <v>6.8949459141575202</v>
      </c>
      <c r="U22" s="130">
        <v>6.28307835940819</v>
      </c>
      <c r="V22" s="130">
        <v>7.1809423613999597</v>
      </c>
      <c r="W22" s="130">
        <v>7.863095299137</v>
      </c>
      <c r="X22" s="130">
        <v>7.3266796595302699</v>
      </c>
      <c r="Y22" s="130">
        <v>7.2184248840128999</v>
      </c>
      <c r="Z22" s="130">
        <v>6.8810504653096096</v>
      </c>
      <c r="AA22" s="130">
        <v>5.6952316244080503</v>
      </c>
      <c r="AB22" s="130">
        <v>5.7289904741506401</v>
      </c>
      <c r="AC22" s="130">
        <v>6.3671729951440703</v>
      </c>
      <c r="AD22" s="130">
        <v>6.2959676022974502</v>
      </c>
      <c r="AE22" s="130">
        <v>6.7746255013634302</v>
      </c>
      <c r="AF22" s="130">
        <v>7.3758513365139002</v>
      </c>
      <c r="AG22" s="130">
        <v>8.7466476481827993</v>
      </c>
      <c r="AH22" s="130">
        <v>7.9845346169104001</v>
      </c>
      <c r="AI22" s="130">
        <v>7.6630525067920701</v>
      </c>
      <c r="AJ22" s="130">
        <v>8.1196605569435896</v>
      </c>
      <c r="AK22" s="131">
        <v>7.7200079009755296</v>
      </c>
      <c r="AL22" s="132">
        <v>-5.1818123526171198E-2</v>
      </c>
      <c r="AM22" s="132">
        <v>1.6689440890910401E-2</v>
      </c>
      <c r="AN22" s="132">
        <v>3.3300680510508301E-2</v>
      </c>
      <c r="AO22" s="124"/>
      <c r="AP22" s="124"/>
    </row>
    <row r="23" spans="1:42">
      <c r="A23" s="136" t="s">
        <v>303</v>
      </c>
      <c r="B23" s="130">
        <v>11.4748188062915</v>
      </c>
      <c r="C23" s="130">
        <v>11.6544321551268</v>
      </c>
      <c r="D23" s="130">
        <v>11.145369979223</v>
      </c>
      <c r="E23" s="130">
        <v>12.190042399477599</v>
      </c>
      <c r="F23" s="130">
        <v>12.8134758841072</v>
      </c>
      <c r="G23" s="130">
        <v>10.8703706743403</v>
      </c>
      <c r="H23" s="130">
        <v>11.4419587400404</v>
      </c>
      <c r="I23" s="130">
        <v>12.034538087991301</v>
      </c>
      <c r="J23" s="130">
        <v>10.6599544802741</v>
      </c>
      <c r="K23" s="130">
        <v>10.8014509715159</v>
      </c>
      <c r="L23" s="130">
        <v>12.044408817848099</v>
      </c>
      <c r="M23" s="130">
        <v>13.5235399309316</v>
      </c>
      <c r="N23" s="130">
        <v>14.733546168059499</v>
      </c>
      <c r="O23" s="130">
        <v>15.7145613280957</v>
      </c>
      <c r="P23" s="130">
        <v>15.3989758465032</v>
      </c>
      <c r="Q23" s="130">
        <v>18.726881572856701</v>
      </c>
      <c r="R23" s="130">
        <v>17.934927901139801</v>
      </c>
      <c r="S23" s="130">
        <v>20.3432519702252</v>
      </c>
      <c r="T23" s="130">
        <v>21.739950848972899</v>
      </c>
      <c r="U23" s="130">
        <v>22.2457315492662</v>
      </c>
      <c r="V23" s="130">
        <v>22.493804062777301</v>
      </c>
      <c r="W23" s="130">
        <v>23.3319662025845</v>
      </c>
      <c r="X23" s="130">
        <v>24.252789683336498</v>
      </c>
      <c r="Y23" s="130">
        <v>24.607324917658001</v>
      </c>
      <c r="Z23" s="130">
        <v>25.8652738834883</v>
      </c>
      <c r="AA23" s="130">
        <v>26.5066769225648</v>
      </c>
      <c r="AB23" s="130">
        <v>27.924011556384201</v>
      </c>
      <c r="AC23" s="130">
        <v>26.388697905910401</v>
      </c>
      <c r="AD23" s="130">
        <v>26.892724577828499</v>
      </c>
      <c r="AE23" s="130">
        <v>27.274163619982801</v>
      </c>
      <c r="AF23" s="130">
        <v>26.8226349518538</v>
      </c>
      <c r="AG23" s="130">
        <v>27.8568388924479</v>
      </c>
      <c r="AH23" s="130">
        <v>29.683584073595799</v>
      </c>
      <c r="AI23" s="130">
        <v>29.474757884093702</v>
      </c>
      <c r="AJ23" s="130">
        <v>28.7101443395131</v>
      </c>
      <c r="AK23" s="131">
        <v>29.102151156491399</v>
      </c>
      <c r="AL23" s="132">
        <v>1.0884401662521401E-2</v>
      </c>
      <c r="AM23" s="132">
        <v>1.04895566015071E-2</v>
      </c>
      <c r="AN23" s="132">
        <v>0.12553373652744301</v>
      </c>
    </row>
    <row r="24" spans="1:42">
      <c r="A24" s="279" t="s">
        <v>304</v>
      </c>
      <c r="B24" s="134">
        <v>40.303926167281404</v>
      </c>
      <c r="C24" s="134">
        <v>37.934211498116802</v>
      </c>
      <c r="D24" s="134">
        <v>35.690072285223003</v>
      </c>
      <c r="E24" s="134">
        <v>41.002637094467502</v>
      </c>
      <c r="F24" s="134">
        <v>43.870105989087101</v>
      </c>
      <c r="G24" s="134">
        <v>41.472451482421</v>
      </c>
      <c r="H24" s="134">
        <v>37.825479952161601</v>
      </c>
      <c r="I24" s="134">
        <v>40.002318896072197</v>
      </c>
      <c r="J24" s="134">
        <v>38.398016096435697</v>
      </c>
      <c r="K24" s="134">
        <v>38.311223799798803</v>
      </c>
      <c r="L24" s="134">
        <v>45.5431724542116</v>
      </c>
      <c r="M24" s="134">
        <v>43.866313264264797</v>
      </c>
      <c r="N24" s="134">
        <v>46.153606168059397</v>
      </c>
      <c r="O24" s="134">
        <v>57.461232833212698</v>
      </c>
      <c r="P24" s="134">
        <v>61.797759019690403</v>
      </c>
      <c r="Q24" s="134">
        <v>65.396839768899795</v>
      </c>
      <c r="R24" s="134">
        <v>64.586825678709104</v>
      </c>
      <c r="S24" s="134">
        <v>64.680993619842596</v>
      </c>
      <c r="T24" s="134">
        <v>69.155737763130404</v>
      </c>
      <c r="U24" s="134">
        <v>70.211865908674397</v>
      </c>
      <c r="V24" s="134">
        <v>76.513345424177302</v>
      </c>
      <c r="W24" s="134">
        <v>76.510190501721496</v>
      </c>
      <c r="X24" s="134">
        <v>77.102665751866795</v>
      </c>
      <c r="Y24" s="134">
        <v>74.272797801670706</v>
      </c>
      <c r="Z24" s="134">
        <v>69.5685585252685</v>
      </c>
      <c r="AA24" s="134">
        <v>75.555211664620103</v>
      </c>
      <c r="AB24" s="134">
        <v>74.222838132359001</v>
      </c>
      <c r="AC24" s="134">
        <v>76.226304901054405</v>
      </c>
      <c r="AD24" s="134">
        <v>76.955468225320999</v>
      </c>
      <c r="AE24" s="134">
        <v>78.131112066072305</v>
      </c>
      <c r="AF24" s="134">
        <v>81.127670938770393</v>
      </c>
      <c r="AG24" s="134">
        <v>84.318844902122507</v>
      </c>
      <c r="AH24" s="134">
        <v>83.834892205506193</v>
      </c>
      <c r="AI24" s="134">
        <v>80.679050111333794</v>
      </c>
      <c r="AJ24" s="134">
        <v>76.937067847915401</v>
      </c>
      <c r="AK24" s="134">
        <v>77.370553881654303</v>
      </c>
      <c r="AL24" s="135">
        <v>2.8866589797398299E-3</v>
      </c>
      <c r="AM24" s="135">
        <v>1.0118354545257001E-2</v>
      </c>
      <c r="AN24" s="135">
        <v>0.33374215788153</v>
      </c>
    </row>
    <row r="25" spans="1:42">
      <c r="A25" s="136"/>
      <c r="B25" s="130"/>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1"/>
      <c r="AL25" s="132"/>
      <c r="AM25" s="132"/>
      <c r="AN25" s="132"/>
    </row>
    <row r="26" spans="1:42">
      <c r="A26" s="136" t="s">
        <v>307</v>
      </c>
      <c r="B26" s="130">
        <v>0</v>
      </c>
      <c r="C26" s="130">
        <v>0</v>
      </c>
      <c r="D26" s="130">
        <v>0</v>
      </c>
      <c r="E26" s="130">
        <v>0</v>
      </c>
      <c r="F26" s="130">
        <v>0</v>
      </c>
      <c r="G26" s="130">
        <v>0</v>
      </c>
      <c r="H26" s="130">
        <v>-7.9740000001038403E-4</v>
      </c>
      <c r="I26" s="130">
        <v>-2.6718000000158799E-3</v>
      </c>
      <c r="J26" s="130">
        <v>-1.11560000000566E-3</v>
      </c>
      <c r="K26" s="130">
        <v>-4.3256000000013702E-3</v>
      </c>
      <c r="L26" s="130">
        <v>-4.8503999999880403E-3</v>
      </c>
      <c r="M26" s="130">
        <v>-3.6348000000074902E-3</v>
      </c>
      <c r="N26" s="130">
        <v>1.9374000000027499E-3</v>
      </c>
      <c r="O26" s="130">
        <v>-2.4533999999860599E-3</v>
      </c>
      <c r="P26" s="130">
        <v>2.12720000001099E-3</v>
      </c>
      <c r="Q26" s="130">
        <v>0</v>
      </c>
      <c r="R26" s="130">
        <v>0</v>
      </c>
      <c r="S26" s="130">
        <v>0</v>
      </c>
      <c r="T26" s="130">
        <v>0</v>
      </c>
      <c r="U26" s="130">
        <v>0</v>
      </c>
      <c r="V26" s="130">
        <v>0</v>
      </c>
      <c r="W26" s="130">
        <v>0</v>
      </c>
      <c r="X26" s="130">
        <v>0</v>
      </c>
      <c r="Y26" s="130">
        <v>0</v>
      </c>
      <c r="Z26" s="130">
        <v>0</v>
      </c>
      <c r="AA26" s="130">
        <v>0</v>
      </c>
      <c r="AB26" s="130">
        <v>0</v>
      </c>
      <c r="AC26" s="130">
        <v>-2.09999999754018E-5</v>
      </c>
      <c r="AD26" s="130">
        <v>0</v>
      </c>
      <c r="AE26" s="130">
        <v>0</v>
      </c>
      <c r="AF26" s="130">
        <v>0</v>
      </c>
      <c r="AG26" s="130">
        <v>0</v>
      </c>
      <c r="AH26" s="130">
        <v>0</v>
      </c>
      <c r="AI26" s="130">
        <v>0</v>
      </c>
      <c r="AJ26" s="130">
        <v>0</v>
      </c>
      <c r="AK26" s="131">
        <v>1.3688116047243299</v>
      </c>
      <c r="AL26" s="132">
        <v>0</v>
      </c>
      <c r="AM26" s="132">
        <v>0</v>
      </c>
      <c r="AN26" s="132">
        <v>5.90444446594945E-3</v>
      </c>
    </row>
    <row r="27" spans="1:42">
      <c r="A27" s="136" t="s">
        <v>308</v>
      </c>
      <c r="B27" s="130">
        <v>0</v>
      </c>
      <c r="C27" s="130">
        <v>0</v>
      </c>
      <c r="D27" s="130">
        <v>0</v>
      </c>
      <c r="E27" s="130">
        <v>0</v>
      </c>
      <c r="F27" s="130">
        <v>0</v>
      </c>
      <c r="G27" s="130">
        <v>0</v>
      </c>
      <c r="H27" s="130">
        <v>0</v>
      </c>
      <c r="I27" s="130">
        <v>1.8160955729945301</v>
      </c>
      <c r="J27" s="130">
        <v>2.6066859304703498</v>
      </c>
      <c r="K27" s="130">
        <v>2.60951355930513</v>
      </c>
      <c r="L27" s="130">
        <v>2.5487594927605</v>
      </c>
      <c r="M27" s="130">
        <v>2.5414338772259302</v>
      </c>
      <c r="N27" s="130">
        <v>2.45974678672951</v>
      </c>
      <c r="O27" s="130">
        <v>2.46424512105341</v>
      </c>
      <c r="P27" s="130">
        <v>2.9240036328365</v>
      </c>
      <c r="Q27" s="130">
        <v>3.81400000000008</v>
      </c>
      <c r="R27" s="130">
        <v>4.7959990162211197</v>
      </c>
      <c r="S27" s="130">
        <v>4.7572069138730102</v>
      </c>
      <c r="T27" s="130">
        <v>3.724269033263</v>
      </c>
      <c r="U27" s="130">
        <v>3.7265110156783998</v>
      </c>
      <c r="V27" s="130">
        <v>4.5284616583780899</v>
      </c>
      <c r="W27" s="130">
        <v>4.6102723619727604</v>
      </c>
      <c r="X27" s="130">
        <v>3.9268779401190801</v>
      </c>
      <c r="Y27" s="130">
        <v>4.4665982038869698</v>
      </c>
      <c r="Z27" s="130">
        <v>4.54942610432715</v>
      </c>
      <c r="AA27" s="130">
        <v>4.6518250806886998</v>
      </c>
      <c r="AB27" s="130">
        <v>4.5174609197174496</v>
      </c>
      <c r="AC27" s="130">
        <v>4.4135745200515002</v>
      </c>
      <c r="AD27" s="130">
        <v>4.3914261007272399</v>
      </c>
      <c r="AE27" s="130">
        <v>4.9527033164921503</v>
      </c>
      <c r="AF27" s="130">
        <v>4.7063626285759002</v>
      </c>
      <c r="AG27" s="130">
        <v>4.4539190610098602</v>
      </c>
      <c r="AH27" s="130">
        <v>4.4437440781664499</v>
      </c>
      <c r="AI27" s="130">
        <v>4.3348106352916602</v>
      </c>
      <c r="AJ27" s="130">
        <v>4.9329765692333503</v>
      </c>
      <c r="AK27" s="131">
        <v>4.9459565692335401</v>
      </c>
      <c r="AL27" s="132">
        <v>-1.08158336291297E-4</v>
      </c>
      <c r="AM27" s="132">
        <v>8.1269940102870492E-3</v>
      </c>
      <c r="AN27" s="132">
        <v>2.1334656860918899E-2</v>
      </c>
    </row>
    <row r="28" spans="1:42">
      <c r="A28" s="136" t="s">
        <v>312</v>
      </c>
      <c r="B28" s="130">
        <v>2.09699999998492E-3</v>
      </c>
      <c r="C28" s="130">
        <v>2.0969999999920202E-3</v>
      </c>
      <c r="D28" s="130">
        <v>2.0969999999991299E-3</v>
      </c>
      <c r="E28" s="130">
        <v>2.0969999999920202E-3</v>
      </c>
      <c r="F28" s="130">
        <v>2.0969999999920202E-3</v>
      </c>
      <c r="G28" s="130">
        <v>-0.97863399999999801</v>
      </c>
      <c r="H28" s="130">
        <v>1.3443999999998E-3</v>
      </c>
      <c r="I28" s="130">
        <v>9.6659999999992895E-4</v>
      </c>
      <c r="J28" s="130">
        <v>-1.76260000000017E-3</v>
      </c>
      <c r="K28" s="130">
        <v>-5.7700000000027196E-4</v>
      </c>
      <c r="L28" s="130">
        <v>-4.4611999999997201E-3</v>
      </c>
      <c r="M28" s="130">
        <v>-2.5085999999996402E-3</v>
      </c>
      <c r="N28" s="130">
        <v>-1.3905000000000301E-2</v>
      </c>
      <c r="O28" s="130">
        <v>-1.4842000000006E-3</v>
      </c>
      <c r="P28" s="130">
        <v>-3.2245999999993601E-3</v>
      </c>
      <c r="Q28" s="130">
        <v>-6.3400000000157802E-5</v>
      </c>
      <c r="R28" s="130">
        <v>1.57860000000021E-3</v>
      </c>
      <c r="S28" s="130">
        <v>-2.3146000000000598E-3</v>
      </c>
      <c r="T28" s="130">
        <v>6.2988000000001598E-3</v>
      </c>
      <c r="U28" s="130">
        <v>1.82362989898972E-2</v>
      </c>
      <c r="V28" s="130">
        <v>1.1103999999990701E-3</v>
      </c>
      <c r="W28" s="130">
        <v>0</v>
      </c>
      <c r="X28" s="130">
        <v>0</v>
      </c>
      <c r="Y28" s="130">
        <v>4.9999999999990096E-3</v>
      </c>
      <c r="Z28" s="130">
        <v>3.45000000000013E-2</v>
      </c>
      <c r="AA28" s="130">
        <v>3.7000000000002599E-3</v>
      </c>
      <c r="AB28" s="130">
        <v>1.00000000000051E-2</v>
      </c>
      <c r="AC28" s="130">
        <v>2.50999999999948E-2</v>
      </c>
      <c r="AD28" s="130">
        <v>0.27089999999998998</v>
      </c>
      <c r="AE28" s="130">
        <v>0.31379999999999703</v>
      </c>
      <c r="AF28" s="130">
        <v>0.31309999999999899</v>
      </c>
      <c r="AG28" s="130">
        <v>-0.207053000000016</v>
      </c>
      <c r="AH28" s="130">
        <v>-0.19676199999999699</v>
      </c>
      <c r="AI28" s="130">
        <v>0.31244000000000499</v>
      </c>
      <c r="AJ28" s="130">
        <v>0.39994999999999697</v>
      </c>
      <c r="AK28" s="131">
        <v>9.8218354109995701E-2</v>
      </c>
      <c r="AL28" s="132">
        <v>-0.75509439192092498</v>
      </c>
      <c r="AM28" s="132">
        <v>0.27766989124004099</v>
      </c>
      <c r="AN28" s="132">
        <v>4.2367029573527098E-4</v>
      </c>
    </row>
    <row r="29" spans="1:42">
      <c r="A29" s="133" t="s">
        <v>313</v>
      </c>
      <c r="B29" s="134">
        <v>2.09699999998492E-3</v>
      </c>
      <c r="C29" s="134">
        <v>2.0969999999920202E-3</v>
      </c>
      <c r="D29" s="134">
        <v>2.0969999999991299E-3</v>
      </c>
      <c r="E29" s="134">
        <v>2.0969999999920202E-3</v>
      </c>
      <c r="F29" s="134">
        <v>2.0969999999920202E-3</v>
      </c>
      <c r="G29" s="134">
        <v>-0.97863399999999801</v>
      </c>
      <c r="H29" s="134">
        <v>5.4699999998941695E-4</v>
      </c>
      <c r="I29" s="134">
        <v>1.8143903729945099</v>
      </c>
      <c r="J29" s="134">
        <v>2.60380773047034</v>
      </c>
      <c r="K29" s="134">
        <v>2.6046109593051301</v>
      </c>
      <c r="L29" s="134">
        <v>2.53944789276051</v>
      </c>
      <c r="M29" s="134">
        <v>2.5352904772259199</v>
      </c>
      <c r="N29" s="134">
        <v>2.4477791867295098</v>
      </c>
      <c r="O29" s="134">
        <v>2.4603075210534202</v>
      </c>
      <c r="P29" s="134">
        <v>2.9229062328365099</v>
      </c>
      <c r="Q29" s="134">
        <v>3.8139366000000798</v>
      </c>
      <c r="R29" s="134">
        <v>4.7975776162211199</v>
      </c>
      <c r="S29" s="134">
        <v>4.7548923138730101</v>
      </c>
      <c r="T29" s="134">
        <v>3.7305678332630001</v>
      </c>
      <c r="U29" s="134">
        <v>3.7447473146682899</v>
      </c>
      <c r="V29" s="134">
        <v>4.5295720583780898</v>
      </c>
      <c r="W29" s="134">
        <v>4.6102723619727604</v>
      </c>
      <c r="X29" s="134">
        <v>3.9268779401190801</v>
      </c>
      <c r="Y29" s="134">
        <v>4.4715982038869697</v>
      </c>
      <c r="Z29" s="134">
        <v>4.5839261043271602</v>
      </c>
      <c r="AA29" s="134">
        <v>4.6555250806887001</v>
      </c>
      <c r="AB29" s="134">
        <v>4.52746091971746</v>
      </c>
      <c r="AC29" s="134">
        <v>4.4386535200515196</v>
      </c>
      <c r="AD29" s="134">
        <v>4.6623261007272401</v>
      </c>
      <c r="AE29" s="134">
        <v>5.2665033164921402</v>
      </c>
      <c r="AF29" s="134">
        <v>5.0194626285758996</v>
      </c>
      <c r="AG29" s="134">
        <v>4.2468660610098397</v>
      </c>
      <c r="AH29" s="134">
        <v>4.2469820781664502</v>
      </c>
      <c r="AI29" s="134">
        <v>4.6472506352916696</v>
      </c>
      <c r="AJ29" s="134">
        <v>5.3329265692333401</v>
      </c>
      <c r="AK29" s="134">
        <v>6.4129865280678704</v>
      </c>
      <c r="AL29" s="135">
        <v>0.19924109659592301</v>
      </c>
      <c r="AM29" s="135">
        <v>1.5249535788884E-2</v>
      </c>
      <c r="AN29" s="135">
        <v>2.76627716226036E-2</v>
      </c>
    </row>
    <row r="30" spans="1:42">
      <c r="A30" s="136"/>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1"/>
      <c r="AL30" s="132"/>
      <c r="AM30" s="132"/>
      <c r="AN30" s="132"/>
    </row>
    <row r="31" spans="1:42">
      <c r="A31" s="136" t="s">
        <v>314</v>
      </c>
      <c r="B31" s="130">
        <v>0</v>
      </c>
      <c r="C31" s="130">
        <v>0</v>
      </c>
      <c r="D31" s="130">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0</v>
      </c>
      <c r="AB31" s="130">
        <v>4.0291438979807E-3</v>
      </c>
      <c r="AC31" s="130">
        <v>2.60728597449713E-2</v>
      </c>
      <c r="AD31" s="130">
        <v>6.6845173041940598E-2</v>
      </c>
      <c r="AE31" s="130">
        <v>-2.00860819672135</v>
      </c>
      <c r="AF31" s="130">
        <v>-0.70634426229514702</v>
      </c>
      <c r="AG31" s="130">
        <v>0.103493624772341</v>
      </c>
      <c r="AH31" s="130">
        <v>-0.111677683719506</v>
      </c>
      <c r="AI31" s="130">
        <v>0</v>
      </c>
      <c r="AJ31" s="130">
        <v>0</v>
      </c>
      <c r="AK31" s="131">
        <v>0</v>
      </c>
      <c r="AL31" s="132">
        <v>0</v>
      </c>
      <c r="AM31" s="132">
        <v>0</v>
      </c>
      <c r="AN31" s="132">
        <v>0</v>
      </c>
    </row>
    <row r="32" spans="1:42">
      <c r="A32" s="136" t="s">
        <v>320</v>
      </c>
      <c r="B32" s="130">
        <v>0</v>
      </c>
      <c r="C32" s="130">
        <v>0</v>
      </c>
      <c r="D32" s="130">
        <v>0</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0">
        <v>0</v>
      </c>
      <c r="U32" s="130">
        <v>0</v>
      </c>
      <c r="V32" s="130">
        <v>0</v>
      </c>
      <c r="W32" s="130">
        <v>0</v>
      </c>
      <c r="X32" s="130">
        <v>0</v>
      </c>
      <c r="Y32" s="130">
        <v>0</v>
      </c>
      <c r="Z32" s="130">
        <v>0</v>
      </c>
      <c r="AA32" s="130">
        <v>0</v>
      </c>
      <c r="AB32" s="130">
        <v>3.9999999999906803E-3</v>
      </c>
      <c r="AC32" s="130">
        <v>0.40399999999999597</v>
      </c>
      <c r="AD32" s="130">
        <v>0.42799999999999699</v>
      </c>
      <c r="AE32" s="130">
        <v>0.46200000000004598</v>
      </c>
      <c r="AF32" s="130">
        <v>0.456000000000017</v>
      </c>
      <c r="AG32" s="130">
        <v>0</v>
      </c>
      <c r="AH32" s="130">
        <v>0</v>
      </c>
      <c r="AI32" s="130">
        <v>0</v>
      </c>
      <c r="AJ32" s="130">
        <v>0</v>
      </c>
      <c r="AK32" s="131">
        <v>0</v>
      </c>
      <c r="AL32" s="132">
        <v>0</v>
      </c>
      <c r="AM32" s="132">
        <v>0</v>
      </c>
      <c r="AN32" s="132">
        <v>0</v>
      </c>
    </row>
    <row r="33" spans="1:40">
      <c r="A33" s="136" t="s">
        <v>321</v>
      </c>
      <c r="B33" s="130">
        <v>0</v>
      </c>
      <c r="C33" s="130">
        <v>0</v>
      </c>
      <c r="D33" s="130">
        <v>0</v>
      </c>
      <c r="E33" s="130">
        <v>0</v>
      </c>
      <c r="F33" s="130">
        <v>0</v>
      </c>
      <c r="G33" s="130">
        <v>0</v>
      </c>
      <c r="H33" s="130">
        <v>0</v>
      </c>
      <c r="I33" s="130">
        <v>0</v>
      </c>
      <c r="J33" s="130">
        <v>0</v>
      </c>
      <c r="K33" s="130">
        <v>0</v>
      </c>
      <c r="L33" s="130">
        <v>0</v>
      </c>
      <c r="M33" s="130">
        <v>0</v>
      </c>
      <c r="N33" s="130">
        <v>0</v>
      </c>
      <c r="O33" s="130">
        <v>0</v>
      </c>
      <c r="P33" s="130">
        <v>0</v>
      </c>
      <c r="Q33" s="130">
        <v>0</v>
      </c>
      <c r="R33" s="130">
        <v>0</v>
      </c>
      <c r="S33" s="130">
        <v>0</v>
      </c>
      <c r="T33" s="130">
        <v>0</v>
      </c>
      <c r="U33" s="130">
        <v>0</v>
      </c>
      <c r="V33" s="130">
        <v>0</v>
      </c>
      <c r="W33" s="130">
        <v>0</v>
      </c>
      <c r="X33" s="130">
        <v>0</v>
      </c>
      <c r="Y33" s="130">
        <v>0</v>
      </c>
      <c r="Z33" s="130">
        <v>0</v>
      </c>
      <c r="AA33" s="130">
        <v>0</v>
      </c>
      <c r="AB33" s="130">
        <v>0</v>
      </c>
      <c r="AC33" s="130">
        <v>0</v>
      </c>
      <c r="AD33" s="130">
        <v>0</v>
      </c>
      <c r="AE33" s="130">
        <v>0</v>
      </c>
      <c r="AF33" s="130">
        <v>0</v>
      </c>
      <c r="AG33" s="130">
        <v>0</v>
      </c>
      <c r="AH33" s="130">
        <v>0</v>
      </c>
      <c r="AI33" s="130">
        <v>-5.4041809423779298E-3</v>
      </c>
      <c r="AJ33" s="130">
        <v>2.55716810460456E-2</v>
      </c>
      <c r="AK33" s="131">
        <v>0</v>
      </c>
      <c r="AL33" s="132">
        <v>-1</v>
      </c>
      <c r="AM33" s="132">
        <v>0</v>
      </c>
      <c r="AN33" s="132">
        <v>0</v>
      </c>
    </row>
    <row r="34" spans="1:40">
      <c r="A34" s="136" t="s">
        <v>322</v>
      </c>
      <c r="B34" s="130">
        <v>5.2999999999999999E-2</v>
      </c>
      <c r="C34" s="130">
        <v>0.13619999999999899</v>
      </c>
      <c r="D34" s="130">
        <v>0.14809700000000001</v>
      </c>
      <c r="E34" s="130">
        <v>5.6596999999998697E-2</v>
      </c>
      <c r="F34" s="130">
        <v>0.18955819999999601</v>
      </c>
      <c r="G34" s="130">
        <v>2.2581999999999902E-3</v>
      </c>
      <c r="H34" s="130">
        <v>6.2581999999999898E-3</v>
      </c>
      <c r="I34" s="130">
        <v>-1.7418000000004601E-3</v>
      </c>
      <c r="J34" s="130">
        <v>9.6999999999347595E-5</v>
      </c>
      <c r="K34" s="130">
        <v>-7.4179999999923795E-4</v>
      </c>
      <c r="L34" s="130">
        <v>4.09700000000068E-3</v>
      </c>
      <c r="M34" s="130">
        <v>9.70000000002358E-5</v>
      </c>
      <c r="N34" s="130">
        <v>-3.7418000000002398E-3</v>
      </c>
      <c r="O34" s="130">
        <v>4.0258200000005601E-2</v>
      </c>
      <c r="P34" s="130">
        <v>0.112258199999999</v>
      </c>
      <c r="Q34" s="130">
        <v>0.115774600000006</v>
      </c>
      <c r="R34" s="130">
        <v>6.3194000000003303E-2</v>
      </c>
      <c r="S34" s="130">
        <v>7.7032800000001303E-2</v>
      </c>
      <c r="T34" s="130">
        <v>6.77746000000123E-2</v>
      </c>
      <c r="U34" s="130">
        <v>0.10203279999999799</v>
      </c>
      <c r="V34" s="130">
        <v>0.112452200000002</v>
      </c>
      <c r="W34" s="130">
        <v>0</v>
      </c>
      <c r="X34" s="130">
        <v>0</v>
      </c>
      <c r="Y34" s="130">
        <v>0</v>
      </c>
      <c r="Z34" s="130">
        <v>0</v>
      </c>
      <c r="AA34" s="130">
        <v>9.9999999999056399E-4</v>
      </c>
      <c r="AB34" s="130">
        <v>-3.2000000000003602E-2</v>
      </c>
      <c r="AC34" s="130">
        <v>1.536</v>
      </c>
      <c r="AD34" s="130">
        <v>-9.1820000000026897E-3</v>
      </c>
      <c r="AE34" s="130">
        <v>1.22000000011724E-4</v>
      </c>
      <c r="AF34" s="130">
        <v>6.10000000023092E-5</v>
      </c>
      <c r="AG34" s="130">
        <v>-2.3049000000000298E-2</v>
      </c>
      <c r="AH34" s="130">
        <v>-2.0999999999997201E-2</v>
      </c>
      <c r="AI34" s="130">
        <v>-8.1332001894729392E-3</v>
      </c>
      <c r="AJ34" s="130">
        <v>-3.4314517825855301E-3</v>
      </c>
      <c r="AK34" s="131">
        <v>0</v>
      </c>
      <c r="AL34" s="132">
        <v>-1</v>
      </c>
      <c r="AM34" s="132">
        <v>0</v>
      </c>
      <c r="AN34" s="132">
        <v>0</v>
      </c>
    </row>
    <row r="35" spans="1:40">
      <c r="A35" s="133" t="s">
        <v>323</v>
      </c>
      <c r="B35" s="134">
        <v>5.2999999999999999E-2</v>
      </c>
      <c r="C35" s="134">
        <v>0.13619999999999899</v>
      </c>
      <c r="D35" s="134">
        <v>0.14809700000000001</v>
      </c>
      <c r="E35" s="134">
        <v>5.6596999999998697E-2</v>
      </c>
      <c r="F35" s="134">
        <v>0.18955819999999601</v>
      </c>
      <c r="G35" s="134">
        <v>2.2581999999999902E-3</v>
      </c>
      <c r="H35" s="134">
        <v>6.2581999999999898E-3</v>
      </c>
      <c r="I35" s="134">
        <v>-1.7418000000004601E-3</v>
      </c>
      <c r="J35" s="134">
        <v>9.6999999999347595E-5</v>
      </c>
      <c r="K35" s="134">
        <v>-7.4179999999923795E-4</v>
      </c>
      <c r="L35" s="134">
        <v>4.09700000000068E-3</v>
      </c>
      <c r="M35" s="134">
        <v>9.70000000002358E-5</v>
      </c>
      <c r="N35" s="134">
        <v>-3.7418000000002398E-3</v>
      </c>
      <c r="O35" s="134">
        <v>4.0258200000005601E-2</v>
      </c>
      <c r="P35" s="134">
        <v>0.112258199999999</v>
      </c>
      <c r="Q35" s="134">
        <v>0.115774600000006</v>
      </c>
      <c r="R35" s="134">
        <v>6.3194000000003303E-2</v>
      </c>
      <c r="S35" s="134">
        <v>7.7032800000001303E-2</v>
      </c>
      <c r="T35" s="134">
        <v>6.77746000000123E-2</v>
      </c>
      <c r="U35" s="134">
        <v>0.10203279999999799</v>
      </c>
      <c r="V35" s="134">
        <v>0.112452200000002</v>
      </c>
      <c r="W35" s="134">
        <v>0</v>
      </c>
      <c r="X35" s="134">
        <v>0</v>
      </c>
      <c r="Y35" s="134">
        <v>0</v>
      </c>
      <c r="Z35" s="134">
        <v>0</v>
      </c>
      <c r="AA35" s="134">
        <v>9.9999999999056399E-4</v>
      </c>
      <c r="AB35" s="134">
        <v>-2.3970856102032201E-2</v>
      </c>
      <c r="AC35" s="134">
        <v>1.9660728597449699</v>
      </c>
      <c r="AD35" s="134">
        <v>0.48566317304193501</v>
      </c>
      <c r="AE35" s="134">
        <v>-1.5464861967212999</v>
      </c>
      <c r="AF35" s="134">
        <v>-0.25028326229512698</v>
      </c>
      <c r="AG35" s="134">
        <v>8.0444624772340503E-2</v>
      </c>
      <c r="AH35" s="134">
        <v>-0.132677683719503</v>
      </c>
      <c r="AI35" s="134">
        <v>-1.3537381131850899E-2</v>
      </c>
      <c r="AJ35" s="134">
        <v>2.2140229263460001E-2</v>
      </c>
      <c r="AK35" s="134">
        <v>0</v>
      </c>
      <c r="AL35" s="135">
        <v>-1</v>
      </c>
      <c r="AM35" s="135">
        <v>0</v>
      </c>
      <c r="AN35" s="135">
        <v>0</v>
      </c>
    </row>
    <row r="36" spans="1:40">
      <c r="A36" s="136"/>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1"/>
      <c r="AL36" s="132"/>
      <c r="AM36" s="132"/>
      <c r="AN36" s="132"/>
    </row>
    <row r="37" spans="1:40">
      <c r="A37" s="136" t="s">
        <v>325</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0</v>
      </c>
      <c r="W37" s="130">
        <v>0</v>
      </c>
      <c r="X37" s="130">
        <v>0</v>
      </c>
      <c r="Y37" s="130">
        <v>0</v>
      </c>
      <c r="Z37" s="130">
        <v>0</v>
      </c>
      <c r="AA37" s="130">
        <v>0</v>
      </c>
      <c r="AB37" s="130">
        <v>0</v>
      </c>
      <c r="AC37" s="130">
        <v>0</v>
      </c>
      <c r="AD37" s="130">
        <v>0</v>
      </c>
      <c r="AE37" s="130">
        <v>0</v>
      </c>
      <c r="AF37" s="130">
        <v>0</v>
      </c>
      <c r="AG37" s="130">
        <v>0</v>
      </c>
      <c r="AH37" s="130">
        <v>0</v>
      </c>
      <c r="AI37" s="130">
        <v>0</v>
      </c>
      <c r="AJ37" s="130">
        <v>0</v>
      </c>
      <c r="AK37" s="131">
        <v>0</v>
      </c>
      <c r="AL37" s="132">
        <v>0</v>
      </c>
      <c r="AM37" s="132">
        <v>0</v>
      </c>
      <c r="AN37" s="132">
        <v>0</v>
      </c>
    </row>
    <row r="38" spans="1:40">
      <c r="A38" s="136" t="s">
        <v>327</v>
      </c>
      <c r="B38" s="130">
        <v>2.10700000000003</v>
      </c>
      <c r="C38" s="130">
        <v>1.7850000000000299</v>
      </c>
      <c r="D38" s="130">
        <v>1.774</v>
      </c>
      <c r="E38" s="130">
        <v>1.40299999999999</v>
      </c>
      <c r="F38" s="130">
        <v>1.0390000000000199</v>
      </c>
      <c r="G38" s="130">
        <v>1.84099999999998</v>
      </c>
      <c r="H38" s="130">
        <v>1.804</v>
      </c>
      <c r="I38" s="130">
        <v>1.333</v>
      </c>
      <c r="J38" s="130">
        <v>1.3450000000000299</v>
      </c>
      <c r="K38" s="130">
        <v>1.5169999999999999</v>
      </c>
      <c r="L38" s="130">
        <v>1.27399999999997</v>
      </c>
      <c r="M38" s="130">
        <v>2.2200000000000002</v>
      </c>
      <c r="N38" s="130">
        <v>2.6080000000000001</v>
      </c>
      <c r="O38" s="130">
        <v>2.4199999999999902</v>
      </c>
      <c r="P38" s="130">
        <v>2.59</v>
      </c>
      <c r="Q38" s="130">
        <v>2.8330000000000002</v>
      </c>
      <c r="R38" s="130">
        <v>1.9269999999999901</v>
      </c>
      <c r="S38" s="130">
        <v>2.0109999999999699</v>
      </c>
      <c r="T38" s="130">
        <v>2.9809999999999701</v>
      </c>
      <c r="U38" s="130">
        <v>3.6750000000000398</v>
      </c>
      <c r="V38" s="130">
        <v>2.8669999999999898</v>
      </c>
      <c r="W38" s="130">
        <v>2.9470000000000001</v>
      </c>
      <c r="X38" s="130">
        <v>2.9790000000000099</v>
      </c>
      <c r="Y38" s="130">
        <v>2.7720000000000802</v>
      </c>
      <c r="Z38" s="130">
        <v>2.74200000000002</v>
      </c>
      <c r="AA38" s="130">
        <v>2.9529999999999998</v>
      </c>
      <c r="AB38" s="130">
        <v>2.9620000000000202</v>
      </c>
      <c r="AC38" s="130">
        <v>3.00599999999997</v>
      </c>
      <c r="AD38" s="130">
        <v>2.8809999999999998</v>
      </c>
      <c r="AE38" s="130">
        <v>3.1070000000000602</v>
      </c>
      <c r="AF38" s="130">
        <v>2.8963838383838301</v>
      </c>
      <c r="AG38" s="130">
        <v>2.62048484848486</v>
      </c>
      <c r="AH38" s="130">
        <v>2.7261793090975499</v>
      </c>
      <c r="AI38" s="130">
        <v>4.5242424242424297</v>
      </c>
      <c r="AJ38" s="130">
        <v>4.63636363636365</v>
      </c>
      <c r="AK38" s="131">
        <v>5.11111111111114</v>
      </c>
      <c r="AL38" s="132">
        <v>9.9384501827448804E-2</v>
      </c>
      <c r="AM38" s="132">
        <v>5.3928148907573401E-2</v>
      </c>
      <c r="AN38" s="132">
        <v>2.2047060099940199E-2</v>
      </c>
    </row>
    <row r="39" spans="1:40">
      <c r="A39" s="136" t="s">
        <v>390</v>
      </c>
      <c r="B39" s="130">
        <v>0.10873684210526301</v>
      </c>
      <c r="C39" s="130">
        <v>0.105894736842106</v>
      </c>
      <c r="D39" s="130">
        <v>0.109</v>
      </c>
      <c r="E39" s="130">
        <v>0.109052631578947</v>
      </c>
      <c r="F39" s="130">
        <v>0.129105263157895</v>
      </c>
      <c r="G39" s="130">
        <v>0.165210526315789</v>
      </c>
      <c r="H39" s="130">
        <v>1.04105263157897E-2</v>
      </c>
      <c r="I39" s="130">
        <v>7.1105263157889304E-3</v>
      </c>
      <c r="J39" s="130">
        <v>4.2105263157894701E-3</v>
      </c>
      <c r="K39" s="130">
        <v>4.2105263157894701E-3</v>
      </c>
      <c r="L39" s="130">
        <v>4.3157894736841999E-3</v>
      </c>
      <c r="M39" s="130">
        <v>4.3157894736841999E-3</v>
      </c>
      <c r="N39" s="130">
        <v>4.3157894736841999E-3</v>
      </c>
      <c r="O39" s="130">
        <v>3.00000000000053E-3</v>
      </c>
      <c r="P39" s="130">
        <v>4.2105263157894701E-3</v>
      </c>
      <c r="Q39" s="130">
        <v>-1.3693225315789499</v>
      </c>
      <c r="R39" s="130">
        <v>-2.43502210526316</v>
      </c>
      <c r="S39" s="130">
        <v>-3.1460000258904799</v>
      </c>
      <c r="T39" s="130">
        <v>-3.3665712376022001</v>
      </c>
      <c r="U39" s="130">
        <v>-4.2942264088904798</v>
      </c>
      <c r="V39" s="130">
        <v>-3.5806794538565301</v>
      </c>
      <c r="W39" s="130">
        <v>-3.4363511779957499</v>
      </c>
      <c r="X39" s="130">
        <v>-3.82388881799575</v>
      </c>
      <c r="Y39" s="130">
        <v>-2.8232995313793001</v>
      </c>
      <c r="Z39" s="130">
        <v>-1.4371316429957499</v>
      </c>
      <c r="AA39" s="130">
        <v>0.82180883200425303</v>
      </c>
      <c r="AB39" s="130">
        <v>2.51445083200425</v>
      </c>
      <c r="AC39" s="130">
        <v>0.62402003369370296</v>
      </c>
      <c r="AD39" s="130">
        <v>0.69994612600425499</v>
      </c>
      <c r="AE39" s="130">
        <v>0.80041076860425298</v>
      </c>
      <c r="AF39" s="130">
        <v>0.626307027637382</v>
      </c>
      <c r="AG39" s="130">
        <v>0.65817268966328002</v>
      </c>
      <c r="AH39" s="130">
        <v>0.64799830036466299</v>
      </c>
      <c r="AI39" s="130">
        <v>0.63396993672828195</v>
      </c>
      <c r="AJ39" s="130">
        <v>0.76568872174624703</v>
      </c>
      <c r="AK39" s="131">
        <v>0.55502367239692896</v>
      </c>
      <c r="AL39" s="132">
        <v>-0.277111966579206</v>
      </c>
      <c r="AM39" s="132">
        <v>0</v>
      </c>
      <c r="AN39" s="132">
        <v>2.3941252686961101E-3</v>
      </c>
    </row>
    <row r="40" spans="1:40">
      <c r="A40" s="133" t="s">
        <v>333</v>
      </c>
      <c r="B40" s="134">
        <v>2.2157368421052901</v>
      </c>
      <c r="C40" s="134">
        <v>1.8908947368421301</v>
      </c>
      <c r="D40" s="134">
        <v>1.883</v>
      </c>
      <c r="E40" s="134">
        <v>1.51205263157894</v>
      </c>
      <c r="F40" s="134">
        <v>1.1681052631579101</v>
      </c>
      <c r="G40" s="134">
        <v>2.0062105263157699</v>
      </c>
      <c r="H40" s="134">
        <v>1.8144105263157899</v>
      </c>
      <c r="I40" s="134">
        <v>1.34011052631579</v>
      </c>
      <c r="J40" s="134">
        <v>1.3492105263158201</v>
      </c>
      <c r="K40" s="134">
        <v>1.52121052631579</v>
      </c>
      <c r="L40" s="134">
        <v>1.2783157894736601</v>
      </c>
      <c r="M40" s="134">
        <v>2.22431578947368</v>
      </c>
      <c r="N40" s="134">
        <v>2.6123157894736901</v>
      </c>
      <c r="O40" s="134">
        <v>2.4229999999999898</v>
      </c>
      <c r="P40" s="134">
        <v>2.59421052631579</v>
      </c>
      <c r="Q40" s="134">
        <v>1.4636774684210501</v>
      </c>
      <c r="R40" s="134">
        <v>-0.50802210526316505</v>
      </c>
      <c r="S40" s="134">
        <v>-1.13500002589052</v>
      </c>
      <c r="T40" s="134">
        <v>-0.385571237602231</v>
      </c>
      <c r="U40" s="134">
        <v>-0.61922640889044001</v>
      </c>
      <c r="V40" s="134">
        <v>-0.71367945385654497</v>
      </c>
      <c r="W40" s="134">
        <v>-0.48935117799574601</v>
      </c>
      <c r="X40" s="134">
        <v>-0.84488881799573301</v>
      </c>
      <c r="Y40" s="134">
        <v>-5.1299531379226701E-2</v>
      </c>
      <c r="Z40" s="134">
        <v>1.3048683570042701</v>
      </c>
      <c r="AA40" s="134">
        <v>3.7748088320042599</v>
      </c>
      <c r="AB40" s="134">
        <v>5.4764508320042697</v>
      </c>
      <c r="AC40" s="134">
        <v>3.6300200336936701</v>
      </c>
      <c r="AD40" s="134">
        <v>3.5809461260042599</v>
      </c>
      <c r="AE40" s="134">
        <v>3.90741076860431</v>
      </c>
      <c r="AF40" s="134">
        <v>3.5226908660212102</v>
      </c>
      <c r="AG40" s="134">
        <v>3.2786575381481402</v>
      </c>
      <c r="AH40" s="134">
        <v>3.37417760946221</v>
      </c>
      <c r="AI40" s="134">
        <v>5.15821236097071</v>
      </c>
      <c r="AJ40" s="134">
        <v>5.4020523581099003</v>
      </c>
      <c r="AK40" s="134">
        <v>5.6661347835080704</v>
      </c>
      <c r="AL40" s="135">
        <v>4.6019765515057397E-2</v>
      </c>
      <c r="AM40" s="135">
        <v>0.15265465616417701</v>
      </c>
      <c r="AN40" s="135">
        <v>2.44411853686364E-2</v>
      </c>
    </row>
    <row r="41" spans="1:40">
      <c r="A41" s="136"/>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1"/>
      <c r="AL41" s="132"/>
      <c r="AM41" s="132"/>
      <c r="AN41" s="132"/>
    </row>
    <row r="42" spans="1:40">
      <c r="A42" s="136" t="s">
        <v>334</v>
      </c>
      <c r="B42" s="130">
        <v>3.7344894000000002</v>
      </c>
      <c r="C42" s="130">
        <v>4.8992012000000198</v>
      </c>
      <c r="D42" s="130">
        <v>4.5952039999999998</v>
      </c>
      <c r="E42" s="130">
        <v>5.1485563999999897</v>
      </c>
      <c r="F42" s="130">
        <v>4.6573310000000001</v>
      </c>
      <c r="G42" s="130">
        <v>0.73200000000002796</v>
      </c>
      <c r="H42" s="130">
        <v>0.282000000000039</v>
      </c>
      <c r="I42" s="130">
        <v>0.418999999999983</v>
      </c>
      <c r="J42" s="130">
        <v>0.41399999999998699</v>
      </c>
      <c r="K42" s="130">
        <v>0.29400000000001097</v>
      </c>
      <c r="L42" s="130">
        <v>0.35400000000001303</v>
      </c>
      <c r="M42" s="130">
        <v>0.323000000000007</v>
      </c>
      <c r="N42" s="130">
        <v>0.34000000000000302</v>
      </c>
      <c r="O42" s="130">
        <v>0.35000000000002301</v>
      </c>
      <c r="P42" s="130">
        <v>0.36000000000004201</v>
      </c>
      <c r="Q42" s="130">
        <v>0.36000000000001398</v>
      </c>
      <c r="R42" s="130">
        <v>0.36999999999997601</v>
      </c>
      <c r="S42" s="130">
        <v>1.07309999999995</v>
      </c>
      <c r="T42" s="130">
        <v>2.0046000000000102</v>
      </c>
      <c r="U42" s="130">
        <v>1.4104999999999801</v>
      </c>
      <c r="V42" s="130">
        <v>0.83049999999997204</v>
      </c>
      <c r="W42" s="130">
        <v>0.826000000000079</v>
      </c>
      <c r="X42" s="130">
        <v>0.530499999999961</v>
      </c>
      <c r="Y42" s="130">
        <v>1.99095</v>
      </c>
      <c r="Z42" s="130">
        <v>3.35245796991788</v>
      </c>
      <c r="AA42" s="130">
        <v>2.9005517201790401</v>
      </c>
      <c r="AB42" s="130">
        <v>2.01510342990125</v>
      </c>
      <c r="AC42" s="130">
        <v>1.6207</v>
      </c>
      <c r="AD42" s="130">
        <v>1.1266500000000099</v>
      </c>
      <c r="AE42" s="130">
        <v>8.2999999999970001E-2</v>
      </c>
      <c r="AF42" s="130">
        <v>0.120999999999981</v>
      </c>
      <c r="AG42" s="130">
        <v>0.29700000000002502</v>
      </c>
      <c r="AH42" s="130">
        <v>0.24800000000001901</v>
      </c>
      <c r="AI42" s="130">
        <v>0.19000000000002601</v>
      </c>
      <c r="AJ42" s="130">
        <v>0.27193701171867701</v>
      </c>
      <c r="AK42" s="131">
        <v>0.271937011718762</v>
      </c>
      <c r="AL42" s="132">
        <v>-2.7322404368458298E-3</v>
      </c>
      <c r="AM42" s="132">
        <v>-0.22212377502464001</v>
      </c>
      <c r="AN42" s="132">
        <v>1.1730153210185901E-3</v>
      </c>
    </row>
    <row r="43" spans="1:40">
      <c r="A43" s="136" t="s">
        <v>336</v>
      </c>
      <c r="B43" s="130">
        <v>0</v>
      </c>
      <c r="C43" s="130">
        <v>0</v>
      </c>
      <c r="D43" s="130">
        <v>0</v>
      </c>
      <c r="E43" s="130">
        <v>0</v>
      </c>
      <c r="F43" s="130">
        <v>0</v>
      </c>
      <c r="G43" s="130">
        <v>0</v>
      </c>
      <c r="H43" s="130">
        <v>0</v>
      </c>
      <c r="I43" s="130">
        <v>0</v>
      </c>
      <c r="J43" s="130">
        <v>2.42199999775039E-4</v>
      </c>
      <c r="K43" s="130">
        <v>4.7960000001694399E-3</v>
      </c>
      <c r="L43" s="130">
        <v>9.3759999992926201E-4</v>
      </c>
      <c r="M43" s="130">
        <v>2.9529999998203502E-3</v>
      </c>
      <c r="N43" s="130">
        <v>2.50220000009449E-3</v>
      </c>
      <c r="O43" s="130">
        <v>2.3053999998410299E-3</v>
      </c>
      <c r="P43" s="130">
        <v>1.8302000000858199E-3</v>
      </c>
      <c r="Q43" s="130">
        <v>3.6872000000585099E-3</v>
      </c>
      <c r="R43" s="130">
        <v>2.3075999997672599E-3</v>
      </c>
      <c r="S43" s="130">
        <v>6.1278000002857897E-3</v>
      </c>
      <c r="T43" s="130">
        <v>7.8946000000996702E-3</v>
      </c>
      <c r="U43" s="130">
        <v>0</v>
      </c>
      <c r="V43" s="130">
        <v>0</v>
      </c>
      <c r="W43" s="130">
        <v>0</v>
      </c>
      <c r="X43" s="130">
        <v>0</v>
      </c>
      <c r="Y43" s="130">
        <v>0</v>
      </c>
      <c r="Z43" s="130">
        <v>0</v>
      </c>
      <c r="AA43" s="130">
        <v>19.851860000000698</v>
      </c>
      <c r="AB43" s="130">
        <v>21.668999999999901</v>
      </c>
      <c r="AC43" s="130">
        <v>20.279889999999799</v>
      </c>
      <c r="AD43" s="130">
        <v>22.982726600001101</v>
      </c>
      <c r="AE43" s="130">
        <v>26.1463300000005</v>
      </c>
      <c r="AF43" s="130">
        <v>26.78359</v>
      </c>
      <c r="AG43" s="130">
        <v>42.193499999999403</v>
      </c>
      <c r="AH43" s="130">
        <v>46.185795999999797</v>
      </c>
      <c r="AI43" s="130">
        <v>46.326168999998103</v>
      </c>
      <c r="AJ43" s="130">
        <v>47.218184999998797</v>
      </c>
      <c r="AK43" s="131">
        <v>51.620858686304899</v>
      </c>
      <c r="AL43" s="132">
        <v>9.0254063954441605E-2</v>
      </c>
      <c r="AM43" s="132">
        <v>0</v>
      </c>
      <c r="AN43" s="132">
        <v>0.22266942532189801</v>
      </c>
    </row>
    <row r="44" spans="1:40">
      <c r="A44" s="136" t="s">
        <v>338</v>
      </c>
      <c r="B44" s="130">
        <v>0</v>
      </c>
      <c r="C44" s="130">
        <v>0</v>
      </c>
      <c r="D44" s="130">
        <v>0</v>
      </c>
      <c r="E44" s="130">
        <v>0</v>
      </c>
      <c r="F44" s="130">
        <v>0</v>
      </c>
      <c r="G44" s="130">
        <v>0</v>
      </c>
      <c r="H44" s="130">
        <v>0</v>
      </c>
      <c r="I44" s="130">
        <v>0</v>
      </c>
      <c r="J44" s="130">
        <v>0</v>
      </c>
      <c r="K44" s="130">
        <v>0</v>
      </c>
      <c r="L44" s="130">
        <v>0</v>
      </c>
      <c r="M44" s="130">
        <v>0</v>
      </c>
      <c r="N44" s="130">
        <v>0</v>
      </c>
      <c r="O44" s="130">
        <v>0</v>
      </c>
      <c r="P44" s="130">
        <v>0</v>
      </c>
      <c r="Q44" s="130">
        <v>0</v>
      </c>
      <c r="R44" s="130">
        <v>0</v>
      </c>
      <c r="S44" s="130">
        <v>0</v>
      </c>
      <c r="T44" s="130">
        <v>0</v>
      </c>
      <c r="U44" s="130">
        <v>0</v>
      </c>
      <c r="V44" s="130">
        <v>0</v>
      </c>
      <c r="W44" s="130">
        <v>0</v>
      </c>
      <c r="X44" s="130">
        <v>0</v>
      </c>
      <c r="Y44" s="130">
        <v>0</v>
      </c>
      <c r="Z44" s="130">
        <v>0</v>
      </c>
      <c r="AA44" s="130">
        <v>0</v>
      </c>
      <c r="AB44" s="130">
        <v>0</v>
      </c>
      <c r="AC44" s="130">
        <v>0</v>
      </c>
      <c r="AD44" s="130">
        <v>0</v>
      </c>
      <c r="AE44" s="130">
        <v>0.20679999999993001</v>
      </c>
      <c r="AF44" s="130">
        <v>0.13768499999946501</v>
      </c>
      <c r="AG44" s="130">
        <v>0.10410499999988999</v>
      </c>
      <c r="AH44" s="130">
        <v>0.174565000000484</v>
      </c>
      <c r="AI44" s="130">
        <v>0.20623000000000499</v>
      </c>
      <c r="AJ44" s="130">
        <v>0.19150499999977899</v>
      </c>
      <c r="AK44" s="131">
        <v>0.605488863999881</v>
      </c>
      <c r="AL44" s="132">
        <v>2.1531005605185598</v>
      </c>
      <c r="AM44" s="132">
        <v>0</v>
      </c>
      <c r="AN44" s="132">
        <v>2.6118096602184499E-3</v>
      </c>
    </row>
    <row r="45" spans="1:40">
      <c r="A45" s="136" t="s">
        <v>339</v>
      </c>
      <c r="B45" s="130">
        <v>0</v>
      </c>
      <c r="C45" s="130">
        <v>0</v>
      </c>
      <c r="D45" s="130">
        <v>0</v>
      </c>
      <c r="E45" s="130">
        <v>0</v>
      </c>
      <c r="F45" s="130">
        <v>0</v>
      </c>
      <c r="G45" s="130">
        <v>1.9999999999988898E-3</v>
      </c>
      <c r="H45" s="130">
        <v>1.9999999999953401E-3</v>
      </c>
      <c r="I45" s="130">
        <v>2.000000000006E-3</v>
      </c>
      <c r="J45" s="130">
        <v>1.9999999999953401E-3</v>
      </c>
      <c r="K45" s="130">
        <v>2.1500000000003201E-3</v>
      </c>
      <c r="L45" s="130">
        <v>2.49999999999062E-3</v>
      </c>
      <c r="M45" s="130">
        <v>2.49999999999062E-3</v>
      </c>
      <c r="N45" s="130">
        <v>2.50000000000483E-3</v>
      </c>
      <c r="O45" s="130">
        <v>2.49999999999062E-3</v>
      </c>
      <c r="P45" s="130">
        <v>2.4999999999835202E-3</v>
      </c>
      <c r="Q45" s="130">
        <v>2.9999999999716898E-3</v>
      </c>
      <c r="R45" s="130">
        <v>4.0000000000048903E-3</v>
      </c>
      <c r="S45" s="130">
        <v>5.5000000000120499E-3</v>
      </c>
      <c r="T45" s="130">
        <v>7.4999999999931797E-3</v>
      </c>
      <c r="U45" s="130">
        <v>1.00000000000051E-2</v>
      </c>
      <c r="V45" s="130">
        <v>1.1000000000009899E-2</v>
      </c>
      <c r="W45" s="130">
        <v>1.6000000000019599E-2</v>
      </c>
      <c r="X45" s="130">
        <v>1.80000000000149E-2</v>
      </c>
      <c r="Y45" s="130">
        <v>2.7564999999952999E-2</v>
      </c>
      <c r="Z45" s="130">
        <v>3.1295000000000101E-2</v>
      </c>
      <c r="AA45" s="130">
        <v>4.7359999999997598E-2</v>
      </c>
      <c r="AB45" s="130">
        <v>0.108429999999998</v>
      </c>
      <c r="AC45" s="130">
        <v>0.134314999999987</v>
      </c>
      <c r="AD45" s="130">
        <v>9.2149999999975293E-2</v>
      </c>
      <c r="AE45" s="130">
        <v>0.120385000000027</v>
      </c>
      <c r="AF45" s="130">
        <v>0.24022500000000899</v>
      </c>
      <c r="AG45" s="130">
        <v>0.295005000000089</v>
      </c>
      <c r="AH45" s="130">
        <v>0.29521999999999998</v>
      </c>
      <c r="AI45" s="130">
        <v>0.31122999999996598</v>
      </c>
      <c r="AJ45" s="130">
        <v>0.12000000000000501</v>
      </c>
      <c r="AK45" s="131">
        <v>5.2500000000748103E-3</v>
      </c>
      <c r="AL45" s="132">
        <v>-0.95636953551850601</v>
      </c>
      <c r="AM45" s="132">
        <v>0.14385408899754801</v>
      </c>
      <c r="AN45" s="132">
        <v>2.2646164994282901E-5</v>
      </c>
    </row>
    <row r="46" spans="1:40">
      <c r="A46" s="136" t="s">
        <v>340</v>
      </c>
      <c r="B46" s="130">
        <v>5.5639999999999601</v>
      </c>
      <c r="C46" s="130">
        <v>5.9210000000001104</v>
      </c>
      <c r="D46" s="130">
        <v>6.7360000000000504</v>
      </c>
      <c r="E46" s="130">
        <v>6.3740000000000796</v>
      </c>
      <c r="F46" s="130">
        <v>6.9160000000000501</v>
      </c>
      <c r="G46" s="130">
        <v>8.9400000000000492</v>
      </c>
      <c r="H46" s="130">
        <v>11.178999999999901</v>
      </c>
      <c r="I46" s="130">
        <v>9.5699999999999399</v>
      </c>
      <c r="J46" s="130">
        <v>12.89</v>
      </c>
      <c r="K46" s="130">
        <v>11.1969999999999</v>
      </c>
      <c r="L46" s="130">
        <v>12.423</v>
      </c>
      <c r="M46" s="130">
        <v>12.2599999999999</v>
      </c>
      <c r="N46" s="130">
        <v>13.9770000000001</v>
      </c>
      <c r="O46" s="130">
        <v>13.550999999999901</v>
      </c>
      <c r="P46" s="130">
        <v>11.8360000000001</v>
      </c>
      <c r="Q46" s="130">
        <v>12.4440000000002</v>
      </c>
      <c r="R46" s="130">
        <v>12.372000000000099</v>
      </c>
      <c r="S46" s="130">
        <v>11.237000000000201</v>
      </c>
      <c r="T46" s="130">
        <v>10.5369999999998</v>
      </c>
      <c r="U46" s="130">
        <v>10.5259999999997</v>
      </c>
      <c r="V46" s="130">
        <v>9.6359999999999708</v>
      </c>
      <c r="W46" s="130">
        <v>9.2129999999997398</v>
      </c>
      <c r="X46" s="130">
        <v>10.8339999999999</v>
      </c>
      <c r="Y46" s="130">
        <v>6.80000000000007</v>
      </c>
      <c r="Z46" s="130">
        <v>5.8599999999999</v>
      </c>
      <c r="AA46" s="130">
        <v>9.6649999999999601</v>
      </c>
      <c r="AB46" s="130">
        <v>10.133000000000299</v>
      </c>
      <c r="AC46" s="130">
        <v>10.2392835000002</v>
      </c>
      <c r="AD46" s="130">
        <v>8.6840888493000001</v>
      </c>
      <c r="AE46" s="130">
        <v>6.5716687477500999</v>
      </c>
      <c r="AF46" s="130">
        <v>7.3560000804500296</v>
      </c>
      <c r="AG46" s="130">
        <v>56.045803478195097</v>
      </c>
      <c r="AH46" s="130">
        <v>56.257563027413902</v>
      </c>
      <c r="AI46" s="130">
        <v>56.602486172091098</v>
      </c>
      <c r="AJ46" s="130">
        <v>55.496337329734999</v>
      </c>
      <c r="AK46" s="131">
        <v>64.796558257546494</v>
      </c>
      <c r="AL46" s="132">
        <v>0.164392491290833</v>
      </c>
      <c r="AM46" s="132">
        <v>0.252093239179005</v>
      </c>
      <c r="AN46" s="132">
        <v>0.27950353320783899</v>
      </c>
    </row>
    <row r="47" spans="1:40">
      <c r="A47" s="136" t="s">
        <v>341</v>
      </c>
      <c r="B47" s="130">
        <v>-3.5417508417506099E-2</v>
      </c>
      <c r="C47" s="130">
        <v>-3.8606060606060297E-2</v>
      </c>
      <c r="D47" s="130">
        <v>-4.6858585858588597E-2</v>
      </c>
      <c r="E47" s="130">
        <v>-5.3933782267115801E-2</v>
      </c>
      <c r="F47" s="130">
        <v>-4.9567901234567599E-2</v>
      </c>
      <c r="G47" s="130">
        <v>-3.7689113355774802E-2</v>
      </c>
      <c r="H47" s="130">
        <v>-4.1315375982041103E-2</v>
      </c>
      <c r="I47" s="130">
        <v>0</v>
      </c>
      <c r="J47" s="130">
        <v>0</v>
      </c>
      <c r="K47" s="130">
        <v>0</v>
      </c>
      <c r="L47" s="130">
        <v>0</v>
      </c>
      <c r="M47" s="130">
        <v>0</v>
      </c>
      <c r="N47" s="130">
        <v>0</v>
      </c>
      <c r="O47" s="130">
        <v>0</v>
      </c>
      <c r="P47" s="130">
        <v>0</v>
      </c>
      <c r="Q47" s="130">
        <v>-0.57090300000000105</v>
      </c>
      <c r="R47" s="130">
        <v>-0.574093999999988</v>
      </c>
      <c r="S47" s="130">
        <v>0.27763999999999101</v>
      </c>
      <c r="T47" s="130">
        <v>0.55069999999999197</v>
      </c>
      <c r="U47" s="130">
        <v>0.617999999999995</v>
      </c>
      <c r="V47" s="130">
        <v>0.36199999999999499</v>
      </c>
      <c r="W47" s="130">
        <v>0.74505599999997696</v>
      </c>
      <c r="X47" s="130">
        <v>0.307338000000001</v>
      </c>
      <c r="Y47" s="130">
        <v>0.20528900000000799</v>
      </c>
      <c r="Z47" s="130">
        <v>0.16989000000000901</v>
      </c>
      <c r="AA47" s="130">
        <v>0.25815999999999001</v>
      </c>
      <c r="AB47" s="130">
        <v>3.7895700000007103E-2</v>
      </c>
      <c r="AC47" s="130">
        <v>8.7306499999982606E-2</v>
      </c>
      <c r="AD47" s="130">
        <v>7.3140000000023506E-2</v>
      </c>
      <c r="AE47" s="130">
        <v>0</v>
      </c>
      <c r="AF47" s="130">
        <v>0</v>
      </c>
      <c r="AG47" s="130">
        <v>0</v>
      </c>
      <c r="AH47" s="130">
        <v>1.0000000000047701E-3</v>
      </c>
      <c r="AI47" s="130">
        <v>2.0000000000095501E-3</v>
      </c>
      <c r="AJ47" s="130">
        <v>0</v>
      </c>
      <c r="AK47" s="131">
        <v>0</v>
      </c>
      <c r="AL47" s="132">
        <v>0</v>
      </c>
      <c r="AM47" s="132">
        <v>-1</v>
      </c>
      <c r="AN47" s="132">
        <v>0</v>
      </c>
    </row>
    <row r="48" spans="1:40" s="125" customFormat="1">
      <c r="A48" s="136" t="s">
        <v>346</v>
      </c>
      <c r="B48" s="130">
        <v>0.54748600000000602</v>
      </c>
      <c r="C48" s="130">
        <v>0.99182299999999701</v>
      </c>
      <c r="D48" s="130">
        <v>1.5477180000000199</v>
      </c>
      <c r="E48" s="130">
        <v>1.8484590000000201</v>
      </c>
      <c r="F48" s="130">
        <v>1.9148860000000001</v>
      </c>
      <c r="G48" s="130">
        <v>1.95389400000001</v>
      </c>
      <c r="H48" s="130">
        <v>2.1763749999999802</v>
      </c>
      <c r="I48" s="130">
        <v>3.1822550000000001</v>
      </c>
      <c r="J48" s="130">
        <v>3.3268719999999798</v>
      </c>
      <c r="K48" s="130">
        <v>3.35352899999998</v>
      </c>
      <c r="L48" s="130">
        <v>4.2729920000000199</v>
      </c>
      <c r="M48" s="130">
        <v>4.4843090000000201</v>
      </c>
      <c r="N48" s="130">
        <v>4.6058790000000203</v>
      </c>
      <c r="O48" s="130">
        <v>5.2111130000000401</v>
      </c>
      <c r="P48" s="130">
        <v>6.5824030000000304</v>
      </c>
      <c r="Q48" s="130">
        <v>6.3356805000001097</v>
      </c>
      <c r="R48" s="130">
        <v>5.9881346060000498</v>
      </c>
      <c r="S48" s="130">
        <v>6.5709239746999497</v>
      </c>
      <c r="T48" s="130">
        <v>6.9391122820000799</v>
      </c>
      <c r="U48" s="130">
        <v>2.1198039426880899</v>
      </c>
      <c r="V48" s="130">
        <v>1.8449308416350301</v>
      </c>
      <c r="W48" s="130">
        <v>2.1967770088409702</v>
      </c>
      <c r="X48" s="130">
        <v>2.3338760663399398</v>
      </c>
      <c r="Y48" s="130">
        <v>2.5755386957280302</v>
      </c>
      <c r="Z48" s="130">
        <v>2.9199908995561299</v>
      </c>
      <c r="AA48" s="130">
        <v>2.9819331243411402</v>
      </c>
      <c r="AB48" s="130">
        <v>3.5742761846687499</v>
      </c>
      <c r="AC48" s="130">
        <v>4.2576828286775603</v>
      </c>
      <c r="AD48" s="130">
        <v>4.5661308151200002</v>
      </c>
      <c r="AE48" s="130">
        <v>5.6657841380170497</v>
      </c>
      <c r="AF48" s="130">
        <v>4.6997875898398398</v>
      </c>
      <c r="AG48" s="130">
        <v>4.8695511008871799</v>
      </c>
      <c r="AH48" s="130">
        <v>5.1605703080567196</v>
      </c>
      <c r="AI48" s="130">
        <v>4.9554221853047098</v>
      </c>
      <c r="AJ48" s="130">
        <v>4.3334410037697397</v>
      </c>
      <c r="AK48" s="131">
        <v>4.0681989408902801</v>
      </c>
      <c r="AL48" s="132">
        <v>-6.3773190933428994E-2</v>
      </c>
      <c r="AM48" s="132">
        <v>4.0267760029281299E-2</v>
      </c>
      <c r="AN48" s="132">
        <v>1.75484008464106E-2</v>
      </c>
    </row>
    <row r="49" spans="1:41">
      <c r="A49" s="136" t="s">
        <v>348</v>
      </c>
      <c r="B49" s="130">
        <v>0.92500899999999897</v>
      </c>
      <c r="C49" s="130">
        <v>1.28884200000001</v>
      </c>
      <c r="D49" s="130">
        <v>1.6092900000000101</v>
      </c>
      <c r="E49" s="130">
        <v>1.4795539999999801</v>
      </c>
      <c r="F49" s="130">
        <v>1.8188709999999899</v>
      </c>
      <c r="G49" s="130">
        <v>1.80680700000001</v>
      </c>
      <c r="H49" s="130">
        <v>1.6592289999999901</v>
      </c>
      <c r="I49" s="130">
        <v>1.8106901799999799</v>
      </c>
      <c r="J49" s="130">
        <v>2.6256291199999802</v>
      </c>
      <c r="K49" s="130">
        <v>3.87165870000003</v>
      </c>
      <c r="L49" s="130">
        <v>4.1596745150000203</v>
      </c>
      <c r="M49" s="130">
        <v>4.5220025610000496</v>
      </c>
      <c r="N49" s="130">
        <v>4.5781967080000099</v>
      </c>
      <c r="O49" s="130">
        <v>4.7665293985000003</v>
      </c>
      <c r="P49" s="130">
        <v>4.37749137999994</v>
      </c>
      <c r="Q49" s="130">
        <v>5.0614207594999803</v>
      </c>
      <c r="R49" s="130">
        <v>5.0704577800000301</v>
      </c>
      <c r="S49" s="130">
        <v>4.8679079324999996</v>
      </c>
      <c r="T49" s="130">
        <v>5.2490710954999704</v>
      </c>
      <c r="U49" s="130">
        <v>4.8458331670000199</v>
      </c>
      <c r="V49" s="130">
        <v>5.3637996699999597</v>
      </c>
      <c r="W49" s="130">
        <v>5.4386105080000098</v>
      </c>
      <c r="X49" s="130">
        <v>5.51280521550001</v>
      </c>
      <c r="Y49" s="130">
        <v>5.0103439739999702</v>
      </c>
      <c r="Z49" s="130">
        <v>4.8224614824999898</v>
      </c>
      <c r="AA49" s="130">
        <v>4.62390139299995</v>
      </c>
      <c r="AB49" s="130">
        <v>4.5002379664999799</v>
      </c>
      <c r="AC49" s="130">
        <v>4.5299776089999604</v>
      </c>
      <c r="AD49" s="130">
        <v>4.8089619285000298</v>
      </c>
      <c r="AE49" s="130">
        <v>4.7832836350000001</v>
      </c>
      <c r="AF49" s="130">
        <v>4.72705178214997</v>
      </c>
      <c r="AG49" s="130">
        <v>4.9919408860000702</v>
      </c>
      <c r="AH49" s="130">
        <v>5.0041773480000096</v>
      </c>
      <c r="AI49" s="130">
        <v>5.15407490049998</v>
      </c>
      <c r="AJ49" s="130">
        <v>5.0235054249999704</v>
      </c>
      <c r="AK49" s="131">
        <v>4.9398297755000398</v>
      </c>
      <c r="AL49" s="132">
        <v>-1.9343554738019401E-2</v>
      </c>
      <c r="AM49" s="132">
        <v>4.0927026379453703E-3</v>
      </c>
      <c r="AN49" s="132">
        <v>2.1308228597724101E-2</v>
      </c>
    </row>
    <row r="50" spans="1:41">
      <c r="A50" s="136" t="s">
        <v>349</v>
      </c>
      <c r="B50" s="130">
        <v>8.0378000000003204E-3</v>
      </c>
      <c r="C50" s="130">
        <v>0</v>
      </c>
      <c r="D50" s="130">
        <v>0</v>
      </c>
      <c r="E50" s="130">
        <v>0</v>
      </c>
      <c r="F50" s="130">
        <v>0</v>
      </c>
      <c r="G50" s="130">
        <v>0</v>
      </c>
      <c r="H50" s="130">
        <v>2.9999999995311601E-6</v>
      </c>
      <c r="I50" s="130">
        <v>0</v>
      </c>
      <c r="J50" s="130">
        <v>0</v>
      </c>
      <c r="K50" s="130">
        <v>1.4599999786923901E-6</v>
      </c>
      <c r="L50" s="130">
        <v>5.0499999986186603E-6</v>
      </c>
      <c r="M50" s="130">
        <v>-3.05000001787903E-6</v>
      </c>
      <c r="N50" s="130">
        <v>-4.8038699998187402E-4</v>
      </c>
      <c r="O50" s="130">
        <v>-2.2880000045688601E-6</v>
      </c>
      <c r="P50" s="130">
        <v>3.3975551999986899E-2</v>
      </c>
      <c r="Q50" s="130">
        <v>9.1664952999991597E-2</v>
      </c>
      <c r="R50" s="130">
        <v>-1.07526400000779E-3</v>
      </c>
      <c r="S50" s="130">
        <v>2.3267500000656599E-4</v>
      </c>
      <c r="T50" s="130">
        <v>-3.4097260000294201E-3</v>
      </c>
      <c r="U50" s="130">
        <v>2.9696000000001299E-4</v>
      </c>
      <c r="V50" s="130">
        <v>8.3840999963058493E-5</v>
      </c>
      <c r="W50" s="130">
        <v>-1.7268069999971699E-3</v>
      </c>
      <c r="X50" s="130">
        <v>-1.8328339999698099E-3</v>
      </c>
      <c r="Y50" s="130">
        <v>-1.3041000000555401E-3</v>
      </c>
      <c r="Z50" s="130">
        <v>-1.4091960000541799E-3</v>
      </c>
      <c r="AA50" s="130">
        <v>-1.6393909999692399E-3</v>
      </c>
      <c r="AB50" s="130">
        <v>-1.82386000011547E-3</v>
      </c>
      <c r="AC50" s="130">
        <v>-8.6483350000321501E-4</v>
      </c>
      <c r="AD50" s="130">
        <v>-1.2587779401371799E-3</v>
      </c>
      <c r="AE50" s="130">
        <v>-1.43453301998875E-3</v>
      </c>
      <c r="AF50" s="130">
        <v>-1.3585070800559199E-3</v>
      </c>
      <c r="AG50" s="130">
        <v>-1.39684283007568E-3</v>
      </c>
      <c r="AH50" s="130">
        <v>-1.5616709999051201E-3</v>
      </c>
      <c r="AI50" s="130">
        <v>-0.12390958000003099</v>
      </c>
      <c r="AJ50" s="130">
        <v>-1.2503030000630101E-3</v>
      </c>
      <c r="AK50" s="131">
        <v>-1.0934910000912599E-3</v>
      </c>
      <c r="AL50" s="132">
        <v>-0.12780876338920699</v>
      </c>
      <c r="AM50" s="132">
        <v>-1.18920644606314E-2</v>
      </c>
      <c r="AN50" s="132">
        <v>-4.7168338299956797E-6</v>
      </c>
    </row>
    <row r="51" spans="1:41">
      <c r="A51" s="136" t="s">
        <v>350</v>
      </c>
      <c r="B51" s="130">
        <v>0</v>
      </c>
      <c r="C51" s="130">
        <v>0</v>
      </c>
      <c r="D51" s="130">
        <v>0</v>
      </c>
      <c r="E51" s="130">
        <v>0</v>
      </c>
      <c r="F51" s="130">
        <v>0</v>
      </c>
      <c r="G51" s="130">
        <v>0</v>
      </c>
      <c r="H51" s="130">
        <v>0</v>
      </c>
      <c r="I51" s="130">
        <v>0</v>
      </c>
      <c r="J51" s="130">
        <v>0</v>
      </c>
      <c r="K51" s="130">
        <v>0</v>
      </c>
      <c r="L51" s="130">
        <v>0</v>
      </c>
      <c r="M51" s="130">
        <v>0</v>
      </c>
      <c r="N51" s="130">
        <v>0</v>
      </c>
      <c r="O51" s="130">
        <v>0</v>
      </c>
      <c r="P51" s="130">
        <v>0</v>
      </c>
      <c r="Q51" s="130">
        <v>0</v>
      </c>
      <c r="R51" s="130">
        <v>0</v>
      </c>
      <c r="S51" s="130">
        <v>0</v>
      </c>
      <c r="T51" s="130">
        <v>0</v>
      </c>
      <c r="U51" s="130">
        <v>0</v>
      </c>
      <c r="V51" s="130">
        <v>0</v>
      </c>
      <c r="W51" s="130">
        <v>0</v>
      </c>
      <c r="X51" s="130">
        <v>0</v>
      </c>
      <c r="Y51" s="130">
        <v>0</v>
      </c>
      <c r="Z51" s="130">
        <v>0</v>
      </c>
      <c r="AA51" s="130">
        <v>3.4000000013634201E-5</v>
      </c>
      <c r="AB51" s="130">
        <v>3.3999999992317899E-5</v>
      </c>
      <c r="AC51" s="130">
        <v>3.3999999999423401E-5</v>
      </c>
      <c r="AD51" s="130">
        <v>5.80000000240943E-5</v>
      </c>
      <c r="AE51" s="130">
        <v>5.7999999995672597E-5</v>
      </c>
      <c r="AF51" s="130">
        <v>6.0000000132731699E-6</v>
      </c>
      <c r="AG51" s="130">
        <v>1.8999999994662199E-5</v>
      </c>
      <c r="AH51" s="130">
        <v>0</v>
      </c>
      <c r="AI51" s="130">
        <v>0</v>
      </c>
      <c r="AJ51" s="130">
        <v>0.92201754707335204</v>
      </c>
      <c r="AK51" s="131">
        <v>1.18783376228856</v>
      </c>
      <c r="AL51" s="132">
        <v>0.28477849321925602</v>
      </c>
      <c r="AM51" s="132">
        <v>0</v>
      </c>
      <c r="AN51" s="132">
        <v>5.1237865459396797E-3</v>
      </c>
    </row>
    <row r="52" spans="1:41">
      <c r="A52" s="136" t="s">
        <v>351</v>
      </c>
      <c r="B52" s="130">
        <v>0.15442573209566701</v>
      </c>
      <c r="C52" s="130">
        <v>0.23072496579014501</v>
      </c>
      <c r="D52" s="130">
        <v>0.230829730140304</v>
      </c>
      <c r="E52" s="130">
        <v>0.28936788289958998</v>
      </c>
      <c r="F52" s="130">
        <v>0.27567149800463098</v>
      </c>
      <c r="G52" s="130">
        <v>0.22976437521444601</v>
      </c>
      <c r="H52" s="130">
        <v>0.446095040008815</v>
      </c>
      <c r="I52" s="130">
        <v>0.51289915430599797</v>
      </c>
      <c r="J52" s="130">
        <v>0.37696318836934001</v>
      </c>
      <c r="K52" s="130">
        <v>0.49462049841877198</v>
      </c>
      <c r="L52" s="130">
        <v>0.54379401125858495</v>
      </c>
      <c r="M52" s="130">
        <v>0.89487301533306696</v>
      </c>
      <c r="N52" s="130">
        <v>0.96629541669058205</v>
      </c>
      <c r="O52" s="130">
        <v>0.50241020577088202</v>
      </c>
      <c r="P52" s="130">
        <v>0.56120761086404902</v>
      </c>
      <c r="Q52" s="130">
        <v>1.1081852227209401</v>
      </c>
      <c r="R52" s="130">
        <v>1.30100769220889</v>
      </c>
      <c r="S52" s="130">
        <v>1.8586384861555001</v>
      </c>
      <c r="T52" s="130">
        <v>0.93618134127755603</v>
      </c>
      <c r="U52" s="130">
        <v>1.21540909182359</v>
      </c>
      <c r="V52" s="130">
        <v>0.53399220435115502</v>
      </c>
      <c r="W52" s="130">
        <v>0.56179901860500103</v>
      </c>
      <c r="X52" s="130">
        <v>0.49050269898597898</v>
      </c>
      <c r="Y52" s="130">
        <v>0.43225308991130401</v>
      </c>
      <c r="Z52" s="130">
        <v>0.52957492659292105</v>
      </c>
      <c r="AA52" s="130">
        <v>0.52059295099621405</v>
      </c>
      <c r="AB52" s="130">
        <v>0.58573878865989903</v>
      </c>
      <c r="AC52" s="130">
        <v>0.65457015167517296</v>
      </c>
      <c r="AD52" s="130">
        <v>0.37710469003160502</v>
      </c>
      <c r="AE52" s="130">
        <v>0.98370454171212096</v>
      </c>
      <c r="AF52" s="130">
        <v>0.76483788121638896</v>
      </c>
      <c r="AG52" s="130">
        <v>0.75951673493406402</v>
      </c>
      <c r="AH52" s="130">
        <v>1.0478222155858601</v>
      </c>
      <c r="AI52" s="130">
        <v>2.06119713574958</v>
      </c>
      <c r="AJ52" s="130">
        <v>0.77424669128478096</v>
      </c>
      <c r="AK52" s="131">
        <v>0.75515929538489301</v>
      </c>
      <c r="AL52" s="132">
        <v>-2.73177436872706E-2</v>
      </c>
      <c r="AM52" s="132">
        <v>3.8712108552429597E-2</v>
      </c>
      <c r="AN52" s="132">
        <v>3.25742133333505E-3</v>
      </c>
    </row>
    <row r="53" spans="1:41" s="125" customFormat="1">
      <c r="A53" s="133" t="s">
        <v>352</v>
      </c>
      <c r="B53" s="134">
        <v>10.898030423678099</v>
      </c>
      <c r="C53" s="134">
        <v>13.292985105184201</v>
      </c>
      <c r="D53" s="134">
        <v>14.672183144281799</v>
      </c>
      <c r="E53" s="134">
        <v>15.086003500632501</v>
      </c>
      <c r="F53" s="134">
        <v>15.5331915967701</v>
      </c>
      <c r="G53" s="134">
        <v>13.626776261858801</v>
      </c>
      <c r="H53" s="134">
        <v>15.703386664026601</v>
      </c>
      <c r="I53" s="134">
        <v>15.4968443343059</v>
      </c>
      <c r="J53" s="134">
        <v>19.635706508369001</v>
      </c>
      <c r="K53" s="134">
        <v>19.217755658418799</v>
      </c>
      <c r="L53" s="134">
        <v>21.7569031762586</v>
      </c>
      <c r="M53" s="134">
        <v>22.4896345263328</v>
      </c>
      <c r="N53" s="134">
        <v>24.4718929376908</v>
      </c>
      <c r="O53" s="134">
        <v>24.385855716270701</v>
      </c>
      <c r="P53" s="134">
        <v>23.7554077428642</v>
      </c>
      <c r="Q53" s="134">
        <v>24.836735635221299</v>
      </c>
      <c r="R53" s="134">
        <v>24.532738414208801</v>
      </c>
      <c r="S53" s="134">
        <v>25.8970708683559</v>
      </c>
      <c r="T53" s="134">
        <v>26.228649592777501</v>
      </c>
      <c r="U53" s="134">
        <v>20.745843161511399</v>
      </c>
      <c r="V53" s="134">
        <v>18.582306556986101</v>
      </c>
      <c r="W53" s="134">
        <v>18.995515728445799</v>
      </c>
      <c r="X53" s="134">
        <v>20.025189146825898</v>
      </c>
      <c r="Y53" s="134">
        <v>17.0406356596393</v>
      </c>
      <c r="Z53" s="134">
        <v>17.684261082566799</v>
      </c>
      <c r="AA53" s="134">
        <v>40.847753797517001</v>
      </c>
      <c r="AB53" s="134">
        <v>42.6218922097299</v>
      </c>
      <c r="AC53" s="134">
        <v>41.802894755852599</v>
      </c>
      <c r="AD53" s="134">
        <v>42.709752105012598</v>
      </c>
      <c r="AE53" s="134">
        <v>44.559579529459697</v>
      </c>
      <c r="AF53" s="134">
        <v>44.828824826575598</v>
      </c>
      <c r="AG53" s="134">
        <v>109.55504435718601</v>
      </c>
      <c r="AH53" s="134">
        <v>114.37315222805699</v>
      </c>
      <c r="AI53" s="134">
        <v>115.684899813643</v>
      </c>
      <c r="AJ53" s="134">
        <v>114.34992470557999</v>
      </c>
      <c r="AK53" s="134">
        <v>128.25002110263401</v>
      </c>
      <c r="AL53" s="135">
        <v>0.118493182555367</v>
      </c>
      <c r="AM53" s="135">
        <v>0.20521602199243999</v>
      </c>
      <c r="AN53" s="135">
        <v>0.55321355016554796</v>
      </c>
    </row>
    <row r="54" spans="1:41">
      <c r="A54" s="136"/>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1"/>
      <c r="AL54" s="132"/>
      <c r="AM54" s="132"/>
      <c r="AN54" s="132"/>
    </row>
    <row r="55" spans="1:41">
      <c r="A55" s="137" t="s">
        <v>353</v>
      </c>
      <c r="B55" s="138">
        <v>53.982642372849398</v>
      </c>
      <c r="C55" s="138">
        <v>53.797196716487399</v>
      </c>
      <c r="D55" s="138">
        <v>52.9881061886447</v>
      </c>
      <c r="E55" s="138">
        <v>59.107091929905202</v>
      </c>
      <c r="F55" s="138">
        <v>66.222597382345498</v>
      </c>
      <c r="G55" s="138">
        <v>67.269330050949407</v>
      </c>
      <c r="H55" s="138">
        <v>68.759818527553804</v>
      </c>
      <c r="I55" s="138">
        <v>72.872786204357695</v>
      </c>
      <c r="J55" s="138">
        <v>76.415294529248399</v>
      </c>
      <c r="K55" s="138">
        <v>75.8784156093663</v>
      </c>
      <c r="L55" s="138">
        <v>86.621408733022093</v>
      </c>
      <c r="M55" s="138">
        <v>87.334141085973997</v>
      </c>
      <c r="N55" s="138">
        <v>93.502370845479703</v>
      </c>
      <c r="O55" s="138">
        <v>105.507165789911</v>
      </c>
      <c r="P55" s="138">
        <v>111.637696927871</v>
      </c>
      <c r="Q55" s="138">
        <v>115.583000935076</v>
      </c>
      <c r="R55" s="138">
        <v>107.56635450775499</v>
      </c>
      <c r="S55" s="138">
        <v>110.21266025785</v>
      </c>
      <c r="T55" s="138">
        <v>120.432988790902</v>
      </c>
      <c r="U55" s="138">
        <v>114.60305906047</v>
      </c>
      <c r="V55" s="138">
        <v>123.889146018647</v>
      </c>
      <c r="W55" s="138">
        <v>121.430419057959</v>
      </c>
      <c r="X55" s="138">
        <v>121.24658749379699</v>
      </c>
      <c r="Y55" s="138">
        <v>118.735163659824</v>
      </c>
      <c r="Z55" s="138">
        <v>115.918524094974</v>
      </c>
      <c r="AA55" s="138">
        <v>146.95821356184899</v>
      </c>
      <c r="AB55" s="138">
        <v>148.62886633160599</v>
      </c>
      <c r="AC55" s="138">
        <v>148.86325385615001</v>
      </c>
      <c r="AD55" s="138">
        <v>147.914093390609</v>
      </c>
      <c r="AE55" s="138">
        <v>154.80837755989501</v>
      </c>
      <c r="AF55" s="138">
        <v>151.71099789146601</v>
      </c>
      <c r="AG55" s="138">
        <v>216.599766852995</v>
      </c>
      <c r="AH55" s="138">
        <v>219.529925535779</v>
      </c>
      <c r="AI55" s="138">
        <v>220.24516788226299</v>
      </c>
      <c r="AJ55" s="138">
        <v>216.65567808830801</v>
      </c>
      <c r="AK55" s="138">
        <v>231.82733153274199</v>
      </c>
      <c r="AL55" s="139">
        <v>6.7102997544596296E-2</v>
      </c>
      <c r="AM55" s="139">
        <v>6.4539359239209795E-2</v>
      </c>
      <c r="AN55" s="139">
        <v>1</v>
      </c>
      <c r="AO55" s="915"/>
    </row>
    <row r="56" spans="1:41">
      <c r="A56" s="136" t="s">
        <v>354</v>
      </c>
      <c r="B56" s="130">
        <v>50.906584911888899</v>
      </c>
      <c r="C56" s="130">
        <v>50.317279171564401</v>
      </c>
      <c r="D56" s="130">
        <v>49.161212081574</v>
      </c>
      <c r="E56" s="130">
        <v>55.044311699633198</v>
      </c>
      <c r="F56" s="130">
        <v>63.151289194397101</v>
      </c>
      <c r="G56" s="130">
        <v>63.7649811560497</v>
      </c>
      <c r="H56" s="130">
        <v>64.450751747651395</v>
      </c>
      <c r="I56" s="130">
        <v>66.734025718057495</v>
      </c>
      <c r="J56" s="130">
        <v>68.797148460137393</v>
      </c>
      <c r="K56" s="130">
        <v>66.760740477107703</v>
      </c>
      <c r="L56" s="130">
        <v>77.528702777175297</v>
      </c>
      <c r="M56" s="130">
        <v>76.457607735653696</v>
      </c>
      <c r="N56" s="130">
        <v>81.760516494914995</v>
      </c>
      <c r="O56" s="130">
        <v>94.092055146424897</v>
      </c>
      <c r="P56" s="130">
        <v>100.11636097862799</v>
      </c>
      <c r="Q56" s="130">
        <v>103.72585936243</v>
      </c>
      <c r="R56" s="130">
        <v>96.507858162996101</v>
      </c>
      <c r="S56" s="130">
        <v>98.551698259374305</v>
      </c>
      <c r="T56" s="130">
        <v>109.582464203114</v>
      </c>
      <c r="U56" s="130">
        <v>104.29673805331301</v>
      </c>
      <c r="V56" s="130">
        <v>112.90441883752899</v>
      </c>
      <c r="W56" s="130">
        <v>109.57021062731</v>
      </c>
      <c r="X56" s="130">
        <v>110.818699620421</v>
      </c>
      <c r="Y56" s="130">
        <v>107.219134799307</v>
      </c>
      <c r="Z56" s="130">
        <v>102.18993683475099</v>
      </c>
      <c r="AA56" s="130">
        <v>110.85492492887499</v>
      </c>
      <c r="AB56" s="130">
        <v>109.601679814096</v>
      </c>
      <c r="AC56" s="130">
        <v>109.62813877096001</v>
      </c>
      <c r="AD56" s="130">
        <v>107.334876917046</v>
      </c>
      <c r="AE56" s="130">
        <v>103.336249325963</v>
      </c>
      <c r="AF56" s="130">
        <v>104.523770890018</v>
      </c>
      <c r="AG56" s="130">
        <v>156.52061102060301</v>
      </c>
      <c r="AH56" s="130">
        <v>155.88494345321899</v>
      </c>
      <c r="AI56" s="130">
        <v>153.57667181921599</v>
      </c>
      <c r="AJ56" s="130">
        <v>149.07683734102599</v>
      </c>
      <c r="AK56" s="131">
        <v>157.56169134443999</v>
      </c>
      <c r="AL56" s="132">
        <v>5.4028229486459599E-2</v>
      </c>
      <c r="AM56" s="132">
        <v>3.84849427967928E-2</v>
      </c>
      <c r="AN56" s="132">
        <v>0.67965105884069199</v>
      </c>
    </row>
    <row r="57" spans="1:41">
      <c r="A57" s="136" t="s">
        <v>355</v>
      </c>
      <c r="B57" s="130">
        <v>3.0760574609605098</v>
      </c>
      <c r="C57" s="130">
        <v>3.4799175449229298</v>
      </c>
      <c r="D57" s="130">
        <v>3.8268941070707001</v>
      </c>
      <c r="E57" s="130">
        <v>4.0627802302719296</v>
      </c>
      <c r="F57" s="130">
        <v>3.0713081879484099</v>
      </c>
      <c r="G57" s="130">
        <v>3.5043488948997399</v>
      </c>
      <c r="H57" s="130">
        <v>4.3090667799023796</v>
      </c>
      <c r="I57" s="130">
        <v>6.1387604863001402</v>
      </c>
      <c r="J57" s="130">
        <v>7.6181460691111003</v>
      </c>
      <c r="K57" s="130">
        <v>9.1176751322586096</v>
      </c>
      <c r="L57" s="130">
        <v>9.0927059558468297</v>
      </c>
      <c r="M57" s="130">
        <v>10.876533350320299</v>
      </c>
      <c r="N57" s="130">
        <v>11.741854350564701</v>
      </c>
      <c r="O57" s="130">
        <v>11.415110643485701</v>
      </c>
      <c r="P57" s="130">
        <v>11.5213359492435</v>
      </c>
      <c r="Q57" s="130">
        <v>11.857141572645499</v>
      </c>
      <c r="R57" s="130">
        <v>11.0584963447589</v>
      </c>
      <c r="S57" s="130">
        <v>11.660961998475999</v>
      </c>
      <c r="T57" s="130">
        <v>10.850524587787801</v>
      </c>
      <c r="U57" s="130">
        <v>10.306321007157001</v>
      </c>
      <c r="V57" s="130">
        <v>10.984727181118201</v>
      </c>
      <c r="W57" s="130">
        <v>11.8602084306491</v>
      </c>
      <c r="X57" s="130">
        <v>10.427887873375401</v>
      </c>
      <c r="Y57" s="130">
        <v>11.516028860517601</v>
      </c>
      <c r="Z57" s="130">
        <v>13.7285872602229</v>
      </c>
      <c r="AA57" s="130">
        <v>36.103288632973701</v>
      </c>
      <c r="AB57" s="130">
        <v>39.027186517510202</v>
      </c>
      <c r="AC57" s="130">
        <v>39.235115085189697</v>
      </c>
      <c r="AD57" s="130">
        <v>40.579216473562703</v>
      </c>
      <c r="AE57" s="130">
        <v>51.472128233931699</v>
      </c>
      <c r="AF57" s="130">
        <v>47.1872270014481</v>
      </c>
      <c r="AG57" s="130">
        <v>60.079155832391699</v>
      </c>
      <c r="AH57" s="130">
        <v>63.6449820825598</v>
      </c>
      <c r="AI57" s="130">
        <v>66.668496063046902</v>
      </c>
      <c r="AJ57" s="130">
        <v>67.578840747281902</v>
      </c>
      <c r="AK57" s="131">
        <v>74.265640188301902</v>
      </c>
      <c r="AL57" s="132">
        <v>9.5945532419729099E-2</v>
      </c>
      <c r="AM57" s="132">
        <v>0.17278523286882799</v>
      </c>
      <c r="AN57" s="132">
        <v>0.32034894115930801</v>
      </c>
    </row>
    <row r="58" spans="1:41">
      <c r="A58" s="742" t="s">
        <v>356</v>
      </c>
      <c r="B58" s="142">
        <v>34.309859268291497</v>
      </c>
      <c r="C58" s="142">
        <v>33.3858185991269</v>
      </c>
      <c r="D58" s="142">
        <v>32.131975285223</v>
      </c>
      <c r="E58" s="142">
        <v>35.337910195477598</v>
      </c>
      <c r="F58" s="142">
        <v>39.475887989086999</v>
      </c>
      <c r="G58" s="142">
        <v>37.149835482420997</v>
      </c>
      <c r="H58" s="142">
        <v>33.612586952161699</v>
      </c>
      <c r="I58" s="142">
        <v>35.588318896072202</v>
      </c>
      <c r="J58" s="142">
        <v>34.798176096435697</v>
      </c>
      <c r="K58" s="142">
        <v>33.540654799798801</v>
      </c>
      <c r="L58" s="142">
        <v>37.409711454211603</v>
      </c>
      <c r="M58" s="142">
        <v>39.652775052264801</v>
      </c>
      <c r="N58" s="142">
        <v>41.1155075780595</v>
      </c>
      <c r="O58" s="142">
        <v>48.9674878950958</v>
      </c>
      <c r="P58" s="142">
        <v>51.327203846503402</v>
      </c>
      <c r="Q58" s="142">
        <v>54.733249572856899</v>
      </c>
      <c r="R58" s="142">
        <v>54.703873401139802</v>
      </c>
      <c r="S58" s="142">
        <v>54.291760985526999</v>
      </c>
      <c r="T58" s="142">
        <v>58.282496624612499</v>
      </c>
      <c r="U58" s="142">
        <v>60.334134324290503</v>
      </c>
      <c r="V58" s="142">
        <v>65.138852681777294</v>
      </c>
      <c r="W58" s="142">
        <v>64.687863102144505</v>
      </c>
      <c r="X58" s="142">
        <v>65.634328946494307</v>
      </c>
      <c r="Y58" s="142">
        <v>62.223424360236699</v>
      </c>
      <c r="Z58" s="142">
        <v>57.916992059958901</v>
      </c>
      <c r="AA58" s="142">
        <v>65.555779002153102</v>
      </c>
      <c r="AB58" s="142">
        <v>63.416173207444302</v>
      </c>
      <c r="AC58" s="142">
        <v>64.339899093191406</v>
      </c>
      <c r="AD58" s="142">
        <v>65.406758982879794</v>
      </c>
      <c r="AE58" s="142">
        <v>65.309320800468299</v>
      </c>
      <c r="AF58" s="142">
        <v>67.554100693619603</v>
      </c>
      <c r="AG58" s="142">
        <v>69.075422815077403</v>
      </c>
      <c r="AH58" s="142">
        <v>68.453413558920005</v>
      </c>
      <c r="AI58" s="142">
        <v>64.4574762848966</v>
      </c>
      <c r="AJ58" s="142">
        <v>60.262078779678802</v>
      </c>
      <c r="AK58" s="134">
        <v>61.220919362823501</v>
      </c>
      <c r="AL58" s="143">
        <v>1.31354630920659E-2</v>
      </c>
      <c r="AM58" s="143">
        <v>3.9771093813254499E-3</v>
      </c>
      <c r="AN58" s="143">
        <v>0.264079817328083</v>
      </c>
    </row>
    <row r="60" spans="1:41">
      <c r="A60" s="136" t="s">
        <v>357</v>
      </c>
    </row>
    <row r="61" spans="1:41">
      <c r="A61" s="136" t="s">
        <v>953</v>
      </c>
    </row>
    <row r="62" spans="1:41">
      <c r="A62" s="136" t="s">
        <v>395</v>
      </c>
    </row>
    <row r="63" spans="1:41">
      <c r="A63" s="136" t="s">
        <v>369</v>
      </c>
    </row>
    <row r="64" spans="1:41">
      <c r="A64" s="124" t="s">
        <v>370</v>
      </c>
    </row>
    <row r="65" spans="1:1">
      <c r="A65" s="140" t="s">
        <v>371</v>
      </c>
    </row>
    <row r="66" spans="1:1">
      <c r="A66" s="140" t="s">
        <v>372</v>
      </c>
    </row>
  </sheetData>
  <mergeCells count="1">
    <mergeCell ref="AL2:AM2"/>
  </mergeCells>
  <conditionalFormatting sqref="AL4:AN20 AL47:AN47 AL49:AN55 AL22:AN40">
    <cfRule type="cellIs" dxfId="57" priority="2" operator="lessThanOrEqual">
      <formula>0</formula>
    </cfRule>
    <cfRule type="cellIs" dxfId="56" priority="3" operator="greaterThan">
      <formula>0</formula>
    </cfRule>
  </conditionalFormatting>
  <conditionalFormatting sqref="AL46:AN46">
    <cfRule type="cellIs" dxfId="55" priority="4" operator="lessThanOrEqual">
      <formula>0</formula>
    </cfRule>
    <cfRule type="cellIs" dxfId="54" priority="5" operator="greaterThan">
      <formula>0</formula>
    </cfRule>
  </conditionalFormatting>
  <conditionalFormatting sqref="AL41:AN45">
    <cfRule type="cellIs" dxfId="53" priority="6" operator="lessThanOrEqual">
      <formula>0</formula>
    </cfRule>
    <cfRule type="cellIs" dxfId="52" priority="7" operator="greaterThan">
      <formula>0</formula>
    </cfRule>
  </conditionalFormatting>
  <conditionalFormatting sqref="AL56:AN57">
    <cfRule type="cellIs" dxfId="51" priority="8" operator="lessThanOrEqual">
      <formula>0</formula>
    </cfRule>
    <cfRule type="cellIs" dxfId="50" priority="9" operator="greaterThan">
      <formula>0</formula>
    </cfRule>
  </conditionalFormatting>
  <conditionalFormatting sqref="AL48:AN48">
    <cfRule type="cellIs" dxfId="49" priority="10" operator="lessThanOrEqual">
      <formula>0</formula>
    </cfRule>
    <cfRule type="cellIs" dxfId="48" priority="11" operator="greaterThan">
      <formula>0</formula>
    </cfRule>
  </conditionalFormatting>
  <conditionalFormatting sqref="AL58:AN58">
    <cfRule type="cellIs" dxfId="47" priority="12" operator="lessThanOrEqual">
      <formula>0</formula>
    </cfRule>
    <cfRule type="cellIs" dxfId="46" priority="13" operator="greaterThan">
      <formula>0</formula>
    </cfRule>
  </conditionalFormatting>
  <conditionalFormatting sqref="AL21:AN21">
    <cfRule type="cellIs" dxfId="45" priority="14" operator="lessThanOrEqual">
      <formula>0</formula>
    </cfRule>
    <cfRule type="cellIs" dxfId="44" priority="15" operator="greaterThan">
      <formula>0</formula>
    </cfRule>
  </conditionalFormatting>
  <hyperlinks>
    <hyperlink ref="L1" location="Contents!A1" display="Contents" xr:uid="{00000000-0004-0000-4A00-000000000000}"/>
    <hyperlink ref="AP1" location="Contents!A1" display="Contents" xr:uid="{00000000-0004-0000-4A00-000001000000}"/>
  </hyperlinks>
  <pageMargins left="0.75" right="0.75" top="1" bottom="1" header="0.51180555555555496" footer="0.51180555555555496"/>
  <pageSetup paperSize="9" firstPageNumber="0"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MJ26"/>
  <sheetViews>
    <sheetView showGridLines="0" showRowColHeaders="0" zoomScaleNormal="100" workbookViewId="0">
      <pane xSplit="1" ySplit="4" topLeftCell="AF14" activePane="bottomRight" state="frozen"/>
      <selection pane="topRight" activeCell="AF1" sqref="AF1"/>
      <selection pane="bottomLeft" activeCell="A14" sqref="A14"/>
      <selection pane="bottomRight" activeCell="AH4" sqref="AH4"/>
    </sheetView>
  </sheetViews>
  <sheetFormatPr defaultColWidth="9.21875" defaultRowHeight="14.5"/>
  <cols>
    <col min="1" max="1" width="29.77734375" style="544" customWidth="1"/>
    <col min="2" max="28" width="9.21875" style="544"/>
    <col min="29" max="29" width="14.77734375" style="544" customWidth="1"/>
    <col min="30" max="30" width="9.21875" style="544"/>
    <col min="31" max="31" width="6.33203125" style="544" customWidth="1"/>
    <col min="32" max="32" width="9.77734375" style="544" customWidth="1"/>
    <col min="33" max="33" width="9.6640625" style="544" customWidth="1"/>
    <col min="34" max="1024" width="9.21875" style="544"/>
  </cols>
  <sheetData>
    <row r="1" spans="1:36" s="917" customFormat="1" ht="13">
      <c r="A1" s="916" t="s">
        <v>954</v>
      </c>
      <c r="L1" s="27" t="s">
        <v>88</v>
      </c>
      <c r="Z1" s="918"/>
      <c r="AA1" s="918"/>
      <c r="AB1" s="919"/>
      <c r="AC1" s="919"/>
      <c r="AD1" s="919"/>
      <c r="AJ1" s="27" t="s">
        <v>88</v>
      </c>
    </row>
    <row r="2" spans="1:36" s="917" customFormat="1" ht="13">
      <c r="A2" s="916"/>
      <c r="Z2" s="918"/>
      <c r="AA2" s="918"/>
      <c r="AF2" s="920" t="s">
        <v>955</v>
      </c>
    </row>
    <row r="3" spans="1:36" s="917" customFormat="1" ht="14.5" customHeight="1">
      <c r="A3" s="921" t="s">
        <v>956</v>
      </c>
      <c r="Z3" s="918"/>
      <c r="AA3" s="918"/>
      <c r="AB3" s="1" t="s">
        <v>251</v>
      </c>
      <c r="AC3" s="1"/>
      <c r="AD3" s="922" t="s">
        <v>252</v>
      </c>
      <c r="AF3" s="919" t="s">
        <v>957</v>
      </c>
      <c r="AG3" s="921"/>
    </row>
    <row r="4" spans="1:36" s="917" customFormat="1" ht="13.15" customHeight="1">
      <c r="A4" s="917" t="s">
        <v>958</v>
      </c>
      <c r="B4" s="917">
        <v>1995</v>
      </c>
      <c r="C4" s="917">
        <v>1996</v>
      </c>
      <c r="D4" s="917">
        <v>1997</v>
      </c>
      <c r="E4" s="917">
        <v>1998</v>
      </c>
      <c r="F4" s="917">
        <v>1999</v>
      </c>
      <c r="G4" s="917">
        <v>2000</v>
      </c>
      <c r="H4" s="917">
        <v>2001</v>
      </c>
      <c r="I4" s="917">
        <v>2002</v>
      </c>
      <c r="J4" s="917">
        <v>2003</v>
      </c>
      <c r="K4" s="917">
        <v>2004</v>
      </c>
      <c r="L4" s="917">
        <v>2005</v>
      </c>
      <c r="M4" s="917">
        <v>2006</v>
      </c>
      <c r="N4" s="917">
        <v>2007</v>
      </c>
      <c r="O4" s="917">
        <v>2008</v>
      </c>
      <c r="P4" s="917">
        <v>2009</v>
      </c>
      <c r="Q4" s="917">
        <v>2010</v>
      </c>
      <c r="R4" s="917">
        <v>2011</v>
      </c>
      <c r="S4" s="917">
        <v>2012</v>
      </c>
      <c r="T4" s="917">
        <v>2013</v>
      </c>
      <c r="U4" s="917">
        <v>2014</v>
      </c>
      <c r="V4" s="917">
        <v>2015</v>
      </c>
      <c r="W4" s="917">
        <v>2016</v>
      </c>
      <c r="X4" s="917">
        <v>2017</v>
      </c>
      <c r="Y4" s="917">
        <v>2018</v>
      </c>
      <c r="Z4" s="917">
        <v>2019</v>
      </c>
      <c r="AA4" s="918">
        <v>2020</v>
      </c>
      <c r="AB4" s="922">
        <v>2020</v>
      </c>
      <c r="AC4" s="923" t="s">
        <v>254</v>
      </c>
      <c r="AD4" s="922">
        <v>2020</v>
      </c>
      <c r="AF4" s="924">
        <v>2020</v>
      </c>
      <c r="AG4" s="925" t="s">
        <v>252</v>
      </c>
      <c r="AH4" s="919" t="s">
        <v>845</v>
      </c>
    </row>
    <row r="5" spans="1:36" s="917" customFormat="1" ht="11.15" customHeight="1">
      <c r="B5" s="919"/>
      <c r="C5" s="919"/>
      <c r="D5" s="919"/>
      <c r="E5" s="919"/>
      <c r="F5" s="919"/>
      <c r="G5" s="919"/>
      <c r="H5" s="919"/>
      <c r="I5" s="919"/>
      <c r="J5" s="919"/>
      <c r="K5" s="919"/>
      <c r="L5" s="919"/>
      <c r="M5" s="919"/>
      <c r="N5" s="919"/>
      <c r="O5" s="919"/>
      <c r="P5" s="919"/>
      <c r="Q5" s="919"/>
      <c r="R5" s="919"/>
      <c r="S5" s="919"/>
      <c r="T5" s="919"/>
      <c r="U5" s="919"/>
      <c r="V5" s="926"/>
      <c r="W5" s="926"/>
      <c r="X5" s="926"/>
      <c r="Y5" s="919"/>
      <c r="Z5" s="926"/>
      <c r="AA5" s="926"/>
      <c r="AB5" s="919"/>
      <c r="AC5" s="919"/>
      <c r="AD5" s="919"/>
    </row>
    <row r="6" spans="1:36" s="917" customFormat="1" ht="11.15" customHeight="1">
      <c r="A6" s="917" t="s">
        <v>334</v>
      </c>
      <c r="B6" s="927">
        <v>0.82399999999999995</v>
      </c>
      <c r="C6" s="927">
        <v>0.94199999999999995</v>
      </c>
      <c r="D6" s="927">
        <v>1.2190000000000001</v>
      </c>
      <c r="E6" s="927">
        <v>1.2689999999999999</v>
      </c>
      <c r="F6" s="927">
        <v>1.0103448486328099</v>
      </c>
      <c r="G6" s="927">
        <v>3.59847998046875</v>
      </c>
      <c r="H6" s="927">
        <v>4.3119399414062496</v>
      </c>
      <c r="I6" s="927">
        <v>4.8540000000000001</v>
      </c>
      <c r="J6" s="927">
        <v>5.12</v>
      </c>
      <c r="K6" s="927">
        <v>4.55</v>
      </c>
      <c r="L6" s="927">
        <v>4.1100000000000003</v>
      </c>
      <c r="M6" s="927">
        <v>5.05</v>
      </c>
      <c r="N6" s="927">
        <v>4.74</v>
      </c>
      <c r="O6" s="927">
        <v>4.79</v>
      </c>
      <c r="P6" s="927">
        <v>4.63</v>
      </c>
      <c r="Q6" s="927">
        <v>3.85</v>
      </c>
      <c r="R6" s="927">
        <v>3.85</v>
      </c>
      <c r="S6" s="927">
        <v>5.88</v>
      </c>
      <c r="T6" s="927">
        <v>6.4</v>
      </c>
      <c r="U6" s="927">
        <v>6.2012558593750002</v>
      </c>
      <c r="V6" s="927">
        <v>6.03</v>
      </c>
      <c r="W6" s="927">
        <v>5.47</v>
      </c>
      <c r="X6" s="927">
        <v>5.8</v>
      </c>
      <c r="Y6" s="927">
        <v>4.9000000000000004</v>
      </c>
      <c r="Z6" s="928">
        <v>5.7</v>
      </c>
      <c r="AA6" s="928">
        <v>5.6602787456446002</v>
      </c>
      <c r="AB6" s="929">
        <v>-9.6818415490946795E-3</v>
      </c>
      <c r="AC6" s="929">
        <v>2.1008567748981501E-2</v>
      </c>
      <c r="AD6" s="929">
        <v>4.4337493676540399E-2</v>
      </c>
      <c r="AF6" s="930">
        <v>1400</v>
      </c>
      <c r="AG6" s="929">
        <v>0.202839756592292</v>
      </c>
      <c r="AH6" s="930">
        <v>247.337642351493</v>
      </c>
    </row>
    <row r="7" spans="1:36" s="917" customFormat="1" ht="11.15" customHeight="1">
      <c r="A7" s="917" t="s">
        <v>255</v>
      </c>
      <c r="B7" s="927">
        <v>5.3390000000000004</v>
      </c>
      <c r="C7" s="927">
        <v>5.7140000000000004</v>
      </c>
      <c r="D7" s="927">
        <v>5.7089999999999996</v>
      </c>
      <c r="E7" s="927">
        <v>5.8609999999999998</v>
      </c>
      <c r="F7" s="927">
        <v>5.3230000000000004</v>
      </c>
      <c r="G7" s="927">
        <v>5.298</v>
      </c>
      <c r="H7" s="927">
        <v>5.3259999999999996</v>
      </c>
      <c r="I7" s="927">
        <v>5.1479999999999997</v>
      </c>
      <c r="J7" s="927">
        <v>4.327</v>
      </c>
      <c r="K7" s="927">
        <v>5.0599999999999996</v>
      </c>
      <c r="L7" s="927">
        <v>5.7670000000000003</v>
      </c>
      <c r="M7" s="927">
        <v>7.1150000000000002</v>
      </c>
      <c r="N7" s="927">
        <v>8.6920000000000002</v>
      </c>
      <c r="O7" s="927">
        <v>8.9529999999999994</v>
      </c>
      <c r="P7" s="927">
        <v>3.919</v>
      </c>
      <c r="Q7" s="927">
        <v>4.6360000000000001</v>
      </c>
      <c r="R7" s="927">
        <v>6.8360000000000003</v>
      </c>
      <c r="S7" s="927">
        <v>3.698</v>
      </c>
      <c r="T7" s="927">
        <v>4.0049999999999999</v>
      </c>
      <c r="U7" s="927">
        <v>3.907</v>
      </c>
      <c r="V7" s="927">
        <v>4.3390000000000004</v>
      </c>
      <c r="W7" s="927">
        <v>4.2160000000000002</v>
      </c>
      <c r="X7" s="927">
        <v>3.7040000000000002</v>
      </c>
      <c r="Y7" s="927">
        <v>3.524</v>
      </c>
      <c r="Z7" s="928">
        <v>3.3359999999999999</v>
      </c>
      <c r="AA7" s="928">
        <v>3.2</v>
      </c>
      <c r="AB7" s="929">
        <v>-4.3388240227490202E-2</v>
      </c>
      <c r="AC7" s="929">
        <v>-1.59773889377577E-2</v>
      </c>
      <c r="AD7" s="929">
        <v>2.5065899779953601E-2</v>
      </c>
      <c r="AF7" s="930">
        <v>220</v>
      </c>
      <c r="AG7" s="929">
        <v>3.1874818893074502E-2</v>
      </c>
      <c r="AH7" s="930">
        <v>68.75</v>
      </c>
    </row>
    <row r="8" spans="1:36" s="917" customFormat="1" ht="11.15" customHeight="1">
      <c r="A8" s="917" t="s">
        <v>336</v>
      </c>
      <c r="B8" s="927">
        <v>0.98</v>
      </c>
      <c r="C8" s="927">
        <v>0.19</v>
      </c>
      <c r="D8" s="927">
        <v>0.2</v>
      </c>
      <c r="E8" s="927">
        <v>0.04</v>
      </c>
      <c r="F8" s="927">
        <v>0.25</v>
      </c>
      <c r="G8" s="927">
        <v>0.09</v>
      </c>
      <c r="H8" s="927">
        <v>0.15</v>
      </c>
      <c r="I8" s="927">
        <v>1</v>
      </c>
      <c r="J8" s="927">
        <v>0.7</v>
      </c>
      <c r="K8" s="927">
        <v>1.26</v>
      </c>
      <c r="L8" s="927">
        <v>2.1</v>
      </c>
      <c r="M8" s="927">
        <v>1.84</v>
      </c>
      <c r="N8" s="927">
        <v>1.84</v>
      </c>
      <c r="O8" s="927">
        <v>1.84</v>
      </c>
      <c r="P8" s="927">
        <v>1.84</v>
      </c>
      <c r="Q8" s="927">
        <v>1.5</v>
      </c>
      <c r="R8" s="927">
        <v>1.5</v>
      </c>
      <c r="S8" s="927">
        <v>1.5</v>
      </c>
      <c r="T8" s="927">
        <v>1.5</v>
      </c>
      <c r="U8" s="927">
        <v>1.5</v>
      </c>
      <c r="V8" s="927">
        <v>1.5</v>
      </c>
      <c r="W8" s="927">
        <v>1.5</v>
      </c>
      <c r="X8" s="927">
        <v>1.5</v>
      </c>
      <c r="Y8" s="927">
        <v>3.1</v>
      </c>
      <c r="Z8" s="928">
        <v>2.5</v>
      </c>
      <c r="AA8" s="928">
        <v>2.2999999999999998</v>
      </c>
      <c r="AB8" s="929">
        <v>-8.2513661202185798E-2</v>
      </c>
      <c r="AC8" s="929">
        <v>3.1127141470018001E-2</v>
      </c>
      <c r="AD8" s="929">
        <v>1.80161154668417E-2</v>
      </c>
      <c r="AF8" s="930">
        <v>80</v>
      </c>
      <c r="AG8" s="929">
        <v>1.1590843233845301E-2</v>
      </c>
      <c r="AH8" s="930">
        <v>34.7826086956522</v>
      </c>
    </row>
    <row r="9" spans="1:36" s="917" customFormat="1" ht="11.15" customHeight="1">
      <c r="A9" s="917" t="s">
        <v>959</v>
      </c>
      <c r="B9" s="927">
        <v>1.591</v>
      </c>
      <c r="C9" s="927">
        <v>2.0110000000000001</v>
      </c>
      <c r="D9" s="927">
        <v>2.3580000000000001</v>
      </c>
      <c r="E9" s="927">
        <v>2.665</v>
      </c>
      <c r="F9" s="927">
        <v>2.5369999999999999</v>
      </c>
      <c r="G9" s="927">
        <v>2.8519999999999999</v>
      </c>
      <c r="H9" s="927">
        <v>3.4249999999999998</v>
      </c>
      <c r="I9" s="927">
        <v>3.4420000000000002</v>
      </c>
      <c r="J9" s="927">
        <v>3.274</v>
      </c>
      <c r="K9" s="927">
        <v>3.5539999999999998</v>
      </c>
      <c r="L9" s="927">
        <v>4.798</v>
      </c>
      <c r="M9" s="927">
        <v>5.6020000000000003</v>
      </c>
      <c r="N9" s="927">
        <v>4.54</v>
      </c>
      <c r="O9" s="927">
        <v>4</v>
      </c>
      <c r="P9" s="927">
        <v>4.5999999999999996</v>
      </c>
      <c r="Q9" s="927">
        <v>4.8</v>
      </c>
      <c r="R9" s="927">
        <v>5.0999999999999996</v>
      </c>
      <c r="S9" s="927">
        <v>4.7</v>
      </c>
      <c r="T9" s="927">
        <v>4</v>
      </c>
      <c r="U9" s="927">
        <v>3.7</v>
      </c>
      <c r="V9" s="927">
        <v>4.3</v>
      </c>
      <c r="W9" s="927">
        <v>5.0999999999999996</v>
      </c>
      <c r="X9" s="927">
        <v>5</v>
      </c>
      <c r="Y9" s="927">
        <v>4.4904193279644504</v>
      </c>
      <c r="Z9" s="928">
        <v>4.6875867814495997</v>
      </c>
      <c r="AA9" s="928">
        <v>4.6792557622882498</v>
      </c>
      <c r="AB9" s="929">
        <v>-4.5046357444383798E-3</v>
      </c>
      <c r="AC9" s="929">
        <v>1.8879400194595801E-3</v>
      </c>
      <c r="AD9" s="929">
        <v>3.6653048744464997E-2</v>
      </c>
      <c r="AF9" s="930">
        <v>500</v>
      </c>
      <c r="AG9" s="929">
        <v>7.2442770211532906E-2</v>
      </c>
      <c r="AH9" s="930">
        <v>106.854599406528</v>
      </c>
    </row>
    <row r="10" spans="1:36" s="917" customFormat="1" ht="11.15" customHeight="1">
      <c r="A10" s="917" t="s">
        <v>960</v>
      </c>
      <c r="B10" s="927">
        <v>1.67</v>
      </c>
      <c r="C10" s="927">
        <v>2</v>
      </c>
      <c r="D10" s="927">
        <v>3.5</v>
      </c>
      <c r="E10" s="927">
        <v>5</v>
      </c>
      <c r="F10" s="927">
        <v>7</v>
      </c>
      <c r="G10" s="927">
        <v>11</v>
      </c>
      <c r="H10" s="927">
        <v>12</v>
      </c>
      <c r="I10" s="927">
        <v>14.6</v>
      </c>
      <c r="J10" s="927">
        <v>14.8</v>
      </c>
      <c r="K10" s="927">
        <v>20.2</v>
      </c>
      <c r="L10" s="927">
        <v>24.5</v>
      </c>
      <c r="M10" s="927">
        <v>27.1</v>
      </c>
      <c r="N10" s="927">
        <v>25.4</v>
      </c>
      <c r="O10" s="927">
        <v>42.460999999999999</v>
      </c>
      <c r="P10" s="927">
        <v>56.103000000000002</v>
      </c>
      <c r="Q10" s="927">
        <v>84.004999999999995</v>
      </c>
      <c r="R10" s="927">
        <v>99.474999999999994</v>
      </c>
      <c r="S10" s="927">
        <v>86.433000000000007</v>
      </c>
      <c r="T10" s="927">
        <v>76.572000000000003</v>
      </c>
      <c r="U10" s="927">
        <v>76.474960937500001</v>
      </c>
      <c r="V10" s="927">
        <v>84.400476562500003</v>
      </c>
      <c r="W10" s="927">
        <v>69.038289062499999</v>
      </c>
      <c r="X10" s="927">
        <v>90.31940625</v>
      </c>
      <c r="Y10" s="927">
        <v>109.4023</v>
      </c>
      <c r="Z10" s="928">
        <v>77.963700000000003</v>
      </c>
      <c r="AA10" s="928">
        <v>85.855000000000004</v>
      </c>
      <c r="AB10" s="929">
        <v>9.8208826636854998E-2</v>
      </c>
      <c r="AC10" s="929">
        <v>3.3452774812573201E-2</v>
      </c>
      <c r="AD10" s="929">
        <v>0.67251025800247499</v>
      </c>
      <c r="AF10" s="930">
        <v>3600</v>
      </c>
      <c r="AG10" s="929">
        <v>0.521587945523037</v>
      </c>
      <c r="AH10" s="930">
        <v>41.931163007396201</v>
      </c>
    </row>
    <row r="11" spans="1:36" s="917" customFormat="1" ht="11.15" customHeight="1">
      <c r="A11" s="917" t="s">
        <v>961</v>
      </c>
      <c r="B11" s="927" t="s">
        <v>273</v>
      </c>
      <c r="C11" s="927" t="s">
        <v>273</v>
      </c>
      <c r="D11" s="927" t="s">
        <v>273</v>
      </c>
      <c r="E11" s="927" t="s">
        <v>273</v>
      </c>
      <c r="F11" s="927" t="s">
        <v>273</v>
      </c>
      <c r="G11" s="927" t="s">
        <v>273</v>
      </c>
      <c r="H11" s="927" t="s">
        <v>273</v>
      </c>
      <c r="I11" s="927" t="s">
        <v>273</v>
      </c>
      <c r="J11" s="927" t="s">
        <v>273</v>
      </c>
      <c r="K11" s="927" t="s">
        <v>273</v>
      </c>
      <c r="L11" s="927" t="s">
        <v>273</v>
      </c>
      <c r="M11" s="927">
        <v>0</v>
      </c>
      <c r="N11" s="927">
        <v>0</v>
      </c>
      <c r="O11" s="927">
        <v>0</v>
      </c>
      <c r="P11" s="927">
        <v>0</v>
      </c>
      <c r="Q11" s="927">
        <v>0.16500000000000001</v>
      </c>
      <c r="R11" s="927">
        <v>0.5</v>
      </c>
      <c r="S11" s="927">
        <v>0.6</v>
      </c>
      <c r="T11" s="927">
        <v>2.4</v>
      </c>
      <c r="U11" s="927">
        <v>3.4</v>
      </c>
      <c r="V11" s="927">
        <v>4</v>
      </c>
      <c r="W11" s="927">
        <v>3.8</v>
      </c>
      <c r="X11" s="927">
        <v>3.4051948051948102</v>
      </c>
      <c r="Y11" s="927">
        <v>2.8473999999999999</v>
      </c>
      <c r="Z11" s="928">
        <v>2.8885000000000001</v>
      </c>
      <c r="AA11" s="928">
        <v>0.7</v>
      </c>
      <c r="AB11" s="929">
        <v>-0.75832181696590295</v>
      </c>
      <c r="AC11" s="931" t="s">
        <v>273</v>
      </c>
      <c r="AD11" s="929">
        <v>5.4831655768648596E-3</v>
      </c>
      <c r="AF11" s="930">
        <v>100</v>
      </c>
      <c r="AG11" s="929">
        <v>1.44885540423066E-2</v>
      </c>
      <c r="AH11" s="930">
        <v>142.857142857143</v>
      </c>
    </row>
    <row r="12" spans="1:36" s="917" customFormat="1" ht="11.15" customHeight="1">
      <c r="A12" s="917" t="s">
        <v>326</v>
      </c>
      <c r="B12" s="927">
        <v>0.53700000000000003</v>
      </c>
      <c r="C12" s="927">
        <v>0.56499999999999995</v>
      </c>
      <c r="D12" s="927">
        <v>0.71399999999999997</v>
      </c>
      <c r="E12" s="927">
        <v>0.28699999999999998</v>
      </c>
      <c r="F12" s="927">
        <v>0.86299999999999999</v>
      </c>
      <c r="G12" s="927">
        <v>0.96699999999999997</v>
      </c>
      <c r="H12" s="927">
        <v>1.242</v>
      </c>
      <c r="I12" s="927">
        <v>1.4530000000000001</v>
      </c>
      <c r="J12" s="927">
        <v>1.391</v>
      </c>
      <c r="K12" s="927">
        <v>1.6</v>
      </c>
      <c r="L12" s="927">
        <v>1.6</v>
      </c>
      <c r="M12" s="927">
        <v>2.6</v>
      </c>
      <c r="N12" s="927">
        <v>1.8</v>
      </c>
      <c r="O12" s="927">
        <v>1.7</v>
      </c>
      <c r="P12" s="927">
        <v>2.61</v>
      </c>
      <c r="Q12" s="927">
        <v>3.11</v>
      </c>
      <c r="R12" s="927">
        <v>2.16</v>
      </c>
      <c r="S12" s="927">
        <v>2</v>
      </c>
      <c r="T12" s="927">
        <v>2</v>
      </c>
      <c r="U12" s="927">
        <v>2.15</v>
      </c>
      <c r="V12" s="927">
        <v>2.25</v>
      </c>
      <c r="W12" s="927">
        <v>2.72986889648437</v>
      </c>
      <c r="X12" s="927">
        <v>2.5239152832031202</v>
      </c>
      <c r="Y12" s="927">
        <v>2.1</v>
      </c>
      <c r="Z12" s="928">
        <v>2.2999999999999998</v>
      </c>
      <c r="AA12" s="928">
        <v>1.9</v>
      </c>
      <c r="AB12" s="929">
        <v>-0.176170111665479</v>
      </c>
      <c r="AC12" s="929">
        <v>-1.2564508930545301E-2</v>
      </c>
      <c r="AD12" s="929">
        <v>1.4882877994347499E-2</v>
      </c>
      <c r="AF12" s="930">
        <v>14</v>
      </c>
      <c r="AG12" s="929">
        <v>2.02839756592292E-3</v>
      </c>
      <c r="AH12" s="930">
        <v>7.3684210526315796</v>
      </c>
    </row>
    <row r="13" spans="1:36" s="917" customFormat="1" ht="11.15" customHeight="1">
      <c r="A13" s="917" t="s">
        <v>962</v>
      </c>
      <c r="B13" s="927">
        <v>1.1000000000000001</v>
      </c>
      <c r="C13" s="927">
        <v>1.1000000000000001</v>
      </c>
      <c r="D13" s="927">
        <v>1</v>
      </c>
      <c r="E13" s="927">
        <v>1</v>
      </c>
      <c r="F13" s="927">
        <v>1.1000000000000001</v>
      </c>
      <c r="G13" s="927">
        <v>1.2</v>
      </c>
      <c r="H13" s="927">
        <v>1.4</v>
      </c>
      <c r="I13" s="927">
        <v>2.78</v>
      </c>
      <c r="J13" s="927">
        <v>2.6019999999999999</v>
      </c>
      <c r="K13" s="927">
        <v>2.726</v>
      </c>
      <c r="L13" s="927">
        <v>1.7689999999999999</v>
      </c>
      <c r="M13" s="927">
        <v>1.629</v>
      </c>
      <c r="N13" s="927">
        <v>2.25</v>
      </c>
      <c r="O13" s="927">
        <v>2.11</v>
      </c>
      <c r="P13" s="927">
        <v>2</v>
      </c>
      <c r="Q13" s="927">
        <v>2.85</v>
      </c>
      <c r="R13" s="927">
        <v>3.1</v>
      </c>
      <c r="S13" s="927">
        <v>2.67</v>
      </c>
      <c r="T13" s="927">
        <v>3.19</v>
      </c>
      <c r="U13" s="927">
        <v>4.04</v>
      </c>
      <c r="V13" s="927">
        <v>3.69</v>
      </c>
      <c r="W13" s="927">
        <v>3.39</v>
      </c>
      <c r="X13" s="927">
        <v>2.8</v>
      </c>
      <c r="Y13" s="927">
        <v>1.661</v>
      </c>
      <c r="Z13" s="928">
        <v>1.24</v>
      </c>
      <c r="AA13" s="928">
        <v>0.68100000000000005</v>
      </c>
      <c r="AB13" s="931">
        <v>-0.45230698043363299</v>
      </c>
      <c r="AC13" s="931">
        <v>-4.6678980086391902E-2</v>
      </c>
      <c r="AD13" s="929">
        <v>5.3343367969213903E-3</v>
      </c>
      <c r="AF13" s="930">
        <v>64</v>
      </c>
      <c r="AG13" s="929">
        <v>9.2726745870762104E-3</v>
      </c>
      <c r="AH13" s="930">
        <v>93.979441997063105</v>
      </c>
    </row>
    <row r="14" spans="1:36" s="917" customFormat="1" ht="11.15" customHeight="1">
      <c r="A14" s="917" t="s">
        <v>707</v>
      </c>
      <c r="B14" s="927" t="s">
        <v>273</v>
      </c>
      <c r="C14" s="927" t="s">
        <v>273</v>
      </c>
      <c r="D14" s="927" t="s">
        <v>273</v>
      </c>
      <c r="E14" s="927" t="s">
        <v>273</v>
      </c>
      <c r="F14" s="927" t="s">
        <v>273</v>
      </c>
      <c r="G14" s="927" t="s">
        <v>273</v>
      </c>
      <c r="H14" s="927" t="s">
        <v>273</v>
      </c>
      <c r="I14" s="927" t="s">
        <v>273</v>
      </c>
      <c r="J14" s="927" t="s">
        <v>273</v>
      </c>
      <c r="K14" s="927" t="s">
        <v>273</v>
      </c>
      <c r="L14" s="927" t="s">
        <v>273</v>
      </c>
      <c r="M14" s="927" t="s">
        <v>273</v>
      </c>
      <c r="N14" s="927" t="s">
        <v>273</v>
      </c>
      <c r="O14" s="927">
        <v>0</v>
      </c>
      <c r="P14" s="927">
        <v>0</v>
      </c>
      <c r="Q14" s="927">
        <v>0</v>
      </c>
      <c r="R14" s="927" t="s">
        <v>273</v>
      </c>
      <c r="S14" s="927">
        <v>0.46899999999999997</v>
      </c>
      <c r="T14" s="927">
        <v>1.0129999999999999</v>
      </c>
      <c r="U14" s="927">
        <v>2.1339999999999999</v>
      </c>
      <c r="V14" s="927">
        <v>2.5049999999999999</v>
      </c>
      <c r="W14" s="927">
        <v>2.19</v>
      </c>
      <c r="X14" s="927">
        <v>3.31</v>
      </c>
      <c r="Y14" s="927">
        <v>3.28</v>
      </c>
      <c r="Z14" s="928">
        <v>2.91</v>
      </c>
      <c r="AA14" s="928">
        <v>2.8</v>
      </c>
      <c r="AB14" s="929">
        <v>-4.0429647156028703E-2</v>
      </c>
      <c r="AC14" s="931" t="s">
        <v>273</v>
      </c>
      <c r="AD14" s="929">
        <v>2.19326623074594E-2</v>
      </c>
      <c r="AF14" s="930">
        <v>51</v>
      </c>
      <c r="AG14" s="929">
        <v>7.3891625615763604E-3</v>
      </c>
      <c r="AH14" s="930">
        <v>18.214285714285701</v>
      </c>
    </row>
    <row r="15" spans="1:36" s="917" customFormat="1" ht="11.15" customHeight="1">
      <c r="A15" s="917" t="s">
        <v>344</v>
      </c>
      <c r="B15" s="927" t="s">
        <v>273</v>
      </c>
      <c r="C15" s="927" t="s">
        <v>273</v>
      </c>
      <c r="D15" s="927" t="s">
        <v>273</v>
      </c>
      <c r="E15" s="927" t="s">
        <v>273</v>
      </c>
      <c r="F15" s="927" t="s">
        <v>273</v>
      </c>
      <c r="G15" s="927" t="s">
        <v>273</v>
      </c>
      <c r="H15" s="927" t="s">
        <v>273</v>
      </c>
      <c r="I15" s="927" t="s">
        <v>273</v>
      </c>
      <c r="J15" s="927">
        <v>0.1</v>
      </c>
      <c r="K15" s="927">
        <v>0.1</v>
      </c>
      <c r="L15" s="927">
        <v>0.3</v>
      </c>
      <c r="M15" s="927">
        <v>0.9</v>
      </c>
      <c r="N15" s="927">
        <v>1</v>
      </c>
      <c r="O15" s="927">
        <v>1.2</v>
      </c>
      <c r="P15" s="927">
        <v>1.4</v>
      </c>
      <c r="Q15" s="927">
        <v>2.1</v>
      </c>
      <c r="R15" s="927">
        <v>2</v>
      </c>
      <c r="S15" s="927">
        <v>2.7</v>
      </c>
      <c r="T15" s="927">
        <v>2.8</v>
      </c>
      <c r="U15" s="927">
        <v>4.5999999999999996</v>
      </c>
      <c r="V15" s="927">
        <v>4.3</v>
      </c>
      <c r="W15" s="927">
        <v>4.0999999999999996</v>
      </c>
      <c r="X15" s="927">
        <v>4.5999999999999996</v>
      </c>
      <c r="Y15" s="927">
        <v>4.4373419170000004</v>
      </c>
      <c r="Z15" s="928">
        <v>4.6263571199999998</v>
      </c>
      <c r="AA15" s="928">
        <v>4.4653456819618498</v>
      </c>
      <c r="AB15" s="929">
        <v>-3.7440221665441697E-2</v>
      </c>
      <c r="AC15" s="929">
        <v>0.12696677338272599</v>
      </c>
      <c r="AD15" s="929">
        <v>3.4977471045907697E-2</v>
      </c>
      <c r="AF15" s="930">
        <v>260</v>
      </c>
      <c r="AG15" s="929">
        <v>3.7670240509997101E-2</v>
      </c>
      <c r="AH15" s="930">
        <v>58.226175198550102</v>
      </c>
    </row>
    <row r="16" spans="1:36" s="917" customFormat="1" ht="11.15" customHeight="1">
      <c r="A16" s="917" t="s">
        <v>308</v>
      </c>
      <c r="B16" s="927">
        <v>3.5</v>
      </c>
      <c r="C16" s="927">
        <v>3.3</v>
      </c>
      <c r="D16" s="927">
        <v>3.3</v>
      </c>
      <c r="E16" s="927">
        <v>3.6</v>
      </c>
      <c r="F16" s="927">
        <v>3.9</v>
      </c>
      <c r="G16" s="927">
        <v>4</v>
      </c>
      <c r="H16" s="927">
        <v>4.5999999999999996</v>
      </c>
      <c r="I16" s="927">
        <v>4.5999999999999996</v>
      </c>
      <c r="J16" s="927">
        <v>6.1</v>
      </c>
      <c r="K16" s="927">
        <v>6</v>
      </c>
      <c r="L16" s="927">
        <v>6.3</v>
      </c>
      <c r="M16" s="927">
        <v>6.3</v>
      </c>
      <c r="N16" s="927">
        <v>6.3</v>
      </c>
      <c r="O16" s="927">
        <v>6.2</v>
      </c>
      <c r="P16" s="927">
        <v>6.1</v>
      </c>
      <c r="Q16" s="927">
        <v>6.2</v>
      </c>
      <c r="R16" s="927">
        <v>6.1</v>
      </c>
      <c r="S16" s="927">
        <v>6.3</v>
      </c>
      <c r="T16" s="927">
        <v>6.3</v>
      </c>
      <c r="U16" s="927">
        <v>6.3</v>
      </c>
      <c r="V16" s="927">
        <v>6.2</v>
      </c>
      <c r="W16" s="927">
        <v>5.5</v>
      </c>
      <c r="X16" s="927">
        <v>5.9</v>
      </c>
      <c r="Y16" s="927">
        <v>6.1</v>
      </c>
      <c r="Z16" s="928">
        <v>6.3</v>
      </c>
      <c r="AA16" s="928">
        <v>6.3</v>
      </c>
      <c r="AB16" s="929" t="s">
        <v>963</v>
      </c>
      <c r="AC16" s="929">
        <v>3.2312956384801198E-3</v>
      </c>
      <c r="AD16" s="929">
        <v>4.9348490191783799E-2</v>
      </c>
      <c r="AF16" s="930">
        <v>250</v>
      </c>
      <c r="AG16" s="929">
        <v>3.6221385105766397E-2</v>
      </c>
      <c r="AH16" s="930">
        <v>39.682539682539698</v>
      </c>
    </row>
    <row r="17" spans="1:34" s="917" customFormat="1" ht="11.15" customHeight="1">
      <c r="A17" s="917" t="s">
        <v>327</v>
      </c>
      <c r="B17" s="927">
        <v>0.28799999999999998</v>
      </c>
      <c r="C17" s="927">
        <v>0.35</v>
      </c>
      <c r="D17" s="927">
        <v>0.46500000000000002</v>
      </c>
      <c r="E17" s="927">
        <v>0.435</v>
      </c>
      <c r="F17" s="927">
        <v>0.45</v>
      </c>
      <c r="G17" s="927">
        <v>0.57999999999999996</v>
      </c>
      <c r="H17" s="927">
        <v>0.56000000000000005</v>
      </c>
      <c r="I17" s="927">
        <v>0.52</v>
      </c>
      <c r="J17" s="927">
        <v>0.48</v>
      </c>
      <c r="K17" s="927">
        <v>0.61</v>
      </c>
      <c r="L17" s="927">
        <v>0.62</v>
      </c>
      <c r="M17" s="927">
        <v>0.6</v>
      </c>
      <c r="N17" s="927">
        <v>0.6</v>
      </c>
      <c r="O17" s="927">
        <v>0.59</v>
      </c>
      <c r="P17" s="927">
        <v>0.61</v>
      </c>
      <c r="Q17" s="927">
        <v>1.8</v>
      </c>
      <c r="R17" s="927">
        <v>1.6</v>
      </c>
      <c r="S17" s="927">
        <v>2.5</v>
      </c>
      <c r="T17" s="927">
        <v>3</v>
      </c>
      <c r="U17" s="927">
        <v>3</v>
      </c>
      <c r="V17" s="927">
        <v>2.9</v>
      </c>
      <c r="W17" s="927">
        <v>2.2999999999999998</v>
      </c>
      <c r="X17" s="927">
        <v>2.2999999999999998</v>
      </c>
      <c r="Y17" s="927">
        <v>2.2999999999999998</v>
      </c>
      <c r="Z17" s="928">
        <v>2.1</v>
      </c>
      <c r="AA17" s="928">
        <v>1.8</v>
      </c>
      <c r="AB17" s="929">
        <v>-0.14519906323185</v>
      </c>
      <c r="AC17" s="929">
        <v>0.13158959635408801</v>
      </c>
      <c r="AD17" s="929">
        <v>1.4099568626223901E-2</v>
      </c>
      <c r="AF17" s="930">
        <v>40</v>
      </c>
      <c r="AG17" s="929">
        <v>5.7954216169226304E-3</v>
      </c>
      <c r="AH17" s="930">
        <v>22.2222222222222</v>
      </c>
    </row>
    <row r="18" spans="1:34" s="917" customFormat="1" ht="11.15" customHeight="1">
      <c r="A18" s="917" t="s">
        <v>964</v>
      </c>
      <c r="B18" s="927">
        <v>2.931</v>
      </c>
      <c r="C18" s="927">
        <v>4.8289999999999997</v>
      </c>
      <c r="D18" s="927">
        <v>4.0279999999999996</v>
      </c>
      <c r="E18" s="927">
        <v>4.9610000000000003</v>
      </c>
      <c r="F18" s="927">
        <v>4.3780000000000001</v>
      </c>
      <c r="G18" s="927">
        <v>2.8769999999999998</v>
      </c>
      <c r="H18" s="927">
        <v>4.1820000000000004</v>
      </c>
      <c r="I18" s="927">
        <v>3.99</v>
      </c>
      <c r="J18" s="927">
        <v>3.2109999999999999</v>
      </c>
      <c r="K18" s="927">
        <v>6.0819999999999999</v>
      </c>
      <c r="L18" s="927">
        <v>5.5289999999999999</v>
      </c>
      <c r="M18" s="927">
        <v>4.6580000000000004</v>
      </c>
      <c r="N18" s="927">
        <v>4.6900000000000004</v>
      </c>
      <c r="O18" s="927">
        <v>4.6130000000000004</v>
      </c>
      <c r="P18" s="927">
        <v>5.8789999999999996</v>
      </c>
      <c r="Q18" s="927">
        <v>8.6479999999999997</v>
      </c>
      <c r="R18" s="927">
        <v>7.702</v>
      </c>
      <c r="S18" s="927">
        <v>5.4349999999999996</v>
      </c>
      <c r="T18" s="927">
        <v>5.9189999999999996</v>
      </c>
      <c r="U18" s="927">
        <v>4.5620000000000003</v>
      </c>
      <c r="V18" s="927">
        <v>2.9790000000000001</v>
      </c>
      <c r="W18" s="927">
        <v>4.9820000000000002</v>
      </c>
      <c r="X18" s="927">
        <v>2.6488999999999998</v>
      </c>
      <c r="Y18" s="927">
        <v>1.585</v>
      </c>
      <c r="Z18" s="928">
        <v>4.2686000000000002</v>
      </c>
      <c r="AA18" s="928">
        <v>4.2686000000000002</v>
      </c>
      <c r="AB18" s="929" t="s">
        <v>963</v>
      </c>
      <c r="AC18" s="929">
        <v>-3.1503177976636203E-2</v>
      </c>
      <c r="AD18" s="929">
        <v>3.3436343687721901E-2</v>
      </c>
      <c r="AF18" s="930">
        <v>270</v>
      </c>
      <c r="AG18" s="929">
        <v>3.9119095914227797E-2</v>
      </c>
      <c r="AH18" s="930">
        <v>63.252588670758499</v>
      </c>
    </row>
    <row r="19" spans="1:34" s="917" customFormat="1" ht="11.15" customHeight="1">
      <c r="A19" s="917" t="s">
        <v>668</v>
      </c>
      <c r="B19" s="927">
        <v>1.8939999999999999</v>
      </c>
      <c r="C19" s="927">
        <v>2.0139999999999998</v>
      </c>
      <c r="D19" s="927">
        <v>1.81</v>
      </c>
      <c r="E19" s="927">
        <v>1.823</v>
      </c>
      <c r="F19" s="927">
        <v>2.202</v>
      </c>
      <c r="G19" s="927">
        <v>2.3370000000000002</v>
      </c>
      <c r="H19" s="927">
        <v>2.4729999999999999</v>
      </c>
      <c r="I19" s="927">
        <v>2.5169999999999999</v>
      </c>
      <c r="J19" s="927">
        <v>2.4740000000000002</v>
      </c>
      <c r="K19" s="927">
        <v>2.5129999999999999</v>
      </c>
      <c r="L19" s="927">
        <v>3.214</v>
      </c>
      <c r="M19" s="927">
        <v>2.9369999999999998</v>
      </c>
      <c r="N19" s="927">
        <v>4.53</v>
      </c>
      <c r="O19" s="927">
        <v>4.4710000000000001</v>
      </c>
      <c r="P19" s="927">
        <v>3.8410000000000002</v>
      </c>
      <c r="Q19" s="927">
        <v>5.798</v>
      </c>
      <c r="R19" s="927">
        <v>8.3190000000000008</v>
      </c>
      <c r="S19" s="927">
        <v>9.8510000000000009</v>
      </c>
      <c r="T19" s="927">
        <v>11.382999999999999</v>
      </c>
      <c r="U19" s="927">
        <v>7.4640000000000004</v>
      </c>
      <c r="V19" s="927">
        <v>7.0739999999999998</v>
      </c>
      <c r="W19" s="927">
        <v>4.8042848205566404</v>
      </c>
      <c r="X19" s="927">
        <v>3.98</v>
      </c>
      <c r="Y19" s="927">
        <v>2.8239999999999998</v>
      </c>
      <c r="Z19" s="928">
        <v>2.9540000000000002</v>
      </c>
      <c r="AA19" s="928">
        <v>3.0539999999999998</v>
      </c>
      <c r="AB19" s="929">
        <v>3.1027670177697499E-2</v>
      </c>
      <c r="AC19" s="929">
        <v>-2.5915532212603499E-2</v>
      </c>
      <c r="AD19" s="929">
        <v>2.3922268102493299E-2</v>
      </c>
      <c r="AF19" s="930">
        <v>53</v>
      </c>
      <c r="AG19" s="929">
        <v>7.67893364242249E-3</v>
      </c>
      <c r="AH19" s="930">
        <v>17.354289456450601</v>
      </c>
    </row>
    <row r="20" spans="1:34" s="917" customFormat="1" ht="11.15" customHeight="1">
      <c r="A20" s="932" t="s">
        <v>353</v>
      </c>
      <c r="B20" s="933">
        <v>20.654</v>
      </c>
      <c r="C20" s="933">
        <v>23.015000000000001</v>
      </c>
      <c r="D20" s="933">
        <v>24.303000000000001</v>
      </c>
      <c r="E20" s="933">
        <v>26.940999999999999</v>
      </c>
      <c r="F20" s="933">
        <v>29.013344848632801</v>
      </c>
      <c r="G20" s="933">
        <v>34.799479980468703</v>
      </c>
      <c r="H20" s="933">
        <v>39.669939941406298</v>
      </c>
      <c r="I20" s="933">
        <v>44.904000000000003</v>
      </c>
      <c r="J20" s="933">
        <v>44.579000000000001</v>
      </c>
      <c r="K20" s="933">
        <v>54.255000000000003</v>
      </c>
      <c r="L20" s="933">
        <v>60.606999999999999</v>
      </c>
      <c r="M20" s="933">
        <v>66.331000000000003</v>
      </c>
      <c r="N20" s="933">
        <v>66.382000000000005</v>
      </c>
      <c r="O20" s="933">
        <v>82.927999999999997</v>
      </c>
      <c r="P20" s="933">
        <v>93.531999999999996</v>
      </c>
      <c r="Q20" s="933">
        <v>129.46199999999999</v>
      </c>
      <c r="R20" s="933">
        <v>148.24199999999999</v>
      </c>
      <c r="S20" s="933">
        <v>134.73599999999999</v>
      </c>
      <c r="T20" s="933">
        <v>130.482</v>
      </c>
      <c r="U20" s="933">
        <v>129.433216796875</v>
      </c>
      <c r="V20" s="933">
        <v>136.4674765625</v>
      </c>
      <c r="W20" s="933">
        <v>119.12044277954099</v>
      </c>
      <c r="X20" s="933">
        <v>137.79141633839799</v>
      </c>
      <c r="Y20" s="933">
        <v>152.551461244964</v>
      </c>
      <c r="Z20" s="933">
        <v>123.77474390144999</v>
      </c>
      <c r="AA20" s="933">
        <v>127.663480189895</v>
      </c>
      <c r="AB20" s="934">
        <v>2.8599768045898699E-2</v>
      </c>
      <c r="AC20" s="934">
        <v>2.8412108900548499E-2</v>
      </c>
      <c r="AD20" s="934">
        <v>1</v>
      </c>
      <c r="AE20" s="935"/>
      <c r="AF20" s="936">
        <v>6902</v>
      </c>
      <c r="AG20" s="934">
        <v>1</v>
      </c>
      <c r="AH20" s="936">
        <v>54.064012587887497</v>
      </c>
    </row>
    <row r="21" spans="1:34" s="917" customFormat="1" ht="11.15" customHeight="1">
      <c r="P21" s="937"/>
      <c r="Q21" s="937"/>
      <c r="R21" s="937"/>
      <c r="S21" s="937"/>
      <c r="T21" s="937"/>
      <c r="U21" s="938"/>
      <c r="V21" s="937"/>
      <c r="W21" s="937"/>
      <c r="X21" s="937"/>
      <c r="Y21" s="937"/>
      <c r="Z21" s="918"/>
      <c r="AA21" s="918"/>
      <c r="AH21" s="914"/>
    </row>
    <row r="22" spans="1:34" s="917" customFormat="1" ht="10.5">
      <c r="A22" s="917" t="s">
        <v>965</v>
      </c>
      <c r="P22" s="937"/>
      <c r="Q22" s="937"/>
      <c r="R22" s="937"/>
      <c r="S22" s="937"/>
      <c r="T22" s="937"/>
      <c r="U22" s="938"/>
      <c r="V22" s="937"/>
      <c r="W22" s="937"/>
      <c r="X22" s="937"/>
      <c r="Y22" s="937"/>
      <c r="Z22" s="918"/>
      <c r="AA22" s="918"/>
      <c r="AH22" s="914"/>
    </row>
    <row r="23" spans="1:34">
      <c r="A23" s="917" t="s">
        <v>966</v>
      </c>
      <c r="Z23" s="564"/>
      <c r="AA23" s="564"/>
    </row>
    <row r="24" spans="1:34">
      <c r="A24" s="917" t="s">
        <v>967</v>
      </c>
    </row>
    <row r="25" spans="1:34">
      <c r="A25" s="546" t="s">
        <v>968</v>
      </c>
    </row>
    <row r="26" spans="1:34">
      <c r="A26" s="709" t="s">
        <v>969</v>
      </c>
    </row>
  </sheetData>
  <mergeCells count="1">
    <mergeCell ref="AB3:AC3"/>
  </mergeCells>
  <conditionalFormatting sqref="AB20 AB5:AD19">
    <cfRule type="cellIs" dxfId="43" priority="2" operator="lessThanOrEqual">
      <formula>0</formula>
    </cfRule>
    <cfRule type="cellIs" dxfId="42" priority="3" operator="greaterThan">
      <formula>0</formula>
    </cfRule>
  </conditionalFormatting>
  <conditionalFormatting sqref="AC20:AD20">
    <cfRule type="cellIs" dxfId="41" priority="4" operator="lessThanOrEqual">
      <formula>0</formula>
    </cfRule>
    <cfRule type="cellIs" dxfId="40" priority="5" operator="greaterThan">
      <formula>0</formula>
    </cfRule>
  </conditionalFormatting>
  <conditionalFormatting sqref="AG6:AG19">
    <cfRule type="cellIs" dxfId="39" priority="6" operator="lessThanOrEqual">
      <formula>0</formula>
    </cfRule>
    <cfRule type="cellIs" dxfId="38" priority="7" operator="greaterThan">
      <formula>0</formula>
    </cfRule>
  </conditionalFormatting>
  <conditionalFormatting sqref="AG20">
    <cfRule type="cellIs" dxfId="37" priority="8" operator="lessThanOrEqual">
      <formula>0</formula>
    </cfRule>
    <cfRule type="cellIs" dxfId="36" priority="9" operator="greaterThan">
      <formula>0</formula>
    </cfRule>
  </conditionalFormatting>
  <hyperlinks>
    <hyperlink ref="L1" location="Contents!A1" display="Contents" xr:uid="{00000000-0004-0000-4B00-000000000000}"/>
    <hyperlink ref="AJ1" location="Contents!A1" display="Contents" xr:uid="{00000000-0004-0000-4B00-000001000000}"/>
  </hyperlinks>
  <pageMargins left="0.7" right="0.7" top="0.75" bottom="0.75" header="0.51180555555555496" footer="0.51180555555555496"/>
  <pageSetup paperSize="9" firstPageNumber="0"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AMJ68"/>
  <sheetViews>
    <sheetView showGridLines="0" showRowColHeaders="0" zoomScaleNormal="100" workbookViewId="0">
      <pane xSplit="1" ySplit="3" topLeftCell="R4" activePane="bottomRight" state="frozen"/>
      <selection pane="topRight" activeCell="R1" sqref="R1"/>
      <selection pane="bottomLeft" activeCell="A4" sqref="A4"/>
      <selection pane="bottomRight" activeCell="AJ1" sqref="AJ1"/>
    </sheetView>
  </sheetViews>
  <sheetFormatPr defaultColWidth="9.21875" defaultRowHeight="10.5"/>
  <cols>
    <col min="1" max="1" width="30.21875" style="917" customWidth="1"/>
    <col min="2" max="26" width="8.21875" style="917" customWidth="1"/>
    <col min="27" max="27" width="8.21875" style="918" customWidth="1"/>
    <col min="28" max="28" width="12.21875" style="917" customWidth="1"/>
    <col min="29" max="29" width="11.44140625" style="917" customWidth="1"/>
    <col min="30" max="30" width="7.44140625" style="917" customWidth="1"/>
    <col min="31" max="31" width="6.44140625" style="917" customWidth="1"/>
    <col min="32" max="32" width="10.77734375" style="917" customWidth="1"/>
    <col min="33" max="33" width="11.77734375" style="917" customWidth="1"/>
    <col min="34" max="1024" width="9.21875" style="917"/>
  </cols>
  <sheetData>
    <row r="1" spans="1:36" ht="13">
      <c r="A1" s="916" t="s">
        <v>970</v>
      </c>
      <c r="L1" s="27" t="s">
        <v>88</v>
      </c>
      <c r="AB1" s="919"/>
      <c r="AC1" s="919"/>
      <c r="AD1" s="919"/>
      <c r="AJ1" s="27" t="s">
        <v>88</v>
      </c>
    </row>
    <row r="2" spans="1:36" ht="13" customHeight="1">
      <c r="A2" s="921" t="s">
        <v>956</v>
      </c>
      <c r="AB2" s="5" t="s">
        <v>251</v>
      </c>
      <c r="AC2" s="5"/>
      <c r="AD2" s="547" t="s">
        <v>252</v>
      </c>
      <c r="AF2" s="920" t="s">
        <v>955</v>
      </c>
      <c r="AG2" s="921"/>
    </row>
    <row r="3" spans="1:36" ht="21" customHeight="1">
      <c r="A3" s="917" t="s">
        <v>971</v>
      </c>
      <c r="B3" s="917">
        <v>1995</v>
      </c>
      <c r="C3" s="917">
        <v>1996</v>
      </c>
      <c r="D3" s="917">
        <v>1997</v>
      </c>
      <c r="E3" s="917">
        <v>1998</v>
      </c>
      <c r="F3" s="917">
        <v>1999</v>
      </c>
      <c r="G3" s="917">
        <v>2000</v>
      </c>
      <c r="H3" s="917">
        <v>2001</v>
      </c>
      <c r="I3" s="917">
        <v>2002</v>
      </c>
      <c r="J3" s="917">
        <v>2003</v>
      </c>
      <c r="K3" s="917">
        <v>2004</v>
      </c>
      <c r="L3" s="917">
        <v>2005</v>
      </c>
      <c r="M3" s="917">
        <v>2006</v>
      </c>
      <c r="N3" s="917">
        <v>2007</v>
      </c>
      <c r="O3" s="917">
        <v>2008</v>
      </c>
      <c r="P3" s="917">
        <v>2009</v>
      </c>
      <c r="Q3" s="917">
        <v>2010</v>
      </c>
      <c r="R3" s="917">
        <v>2011</v>
      </c>
      <c r="S3" s="917">
        <v>2012</v>
      </c>
      <c r="T3" s="917">
        <v>2013</v>
      </c>
      <c r="U3" s="917">
        <v>2014</v>
      </c>
      <c r="V3" s="917">
        <v>2015</v>
      </c>
      <c r="W3" s="917">
        <v>2016</v>
      </c>
      <c r="X3" s="917">
        <v>2017</v>
      </c>
      <c r="Y3" s="917">
        <v>2018</v>
      </c>
      <c r="Z3" s="917">
        <v>2019</v>
      </c>
      <c r="AA3" s="918">
        <v>2020</v>
      </c>
      <c r="AB3" s="547">
        <v>2020</v>
      </c>
      <c r="AC3" s="619" t="s">
        <v>254</v>
      </c>
      <c r="AD3" s="547">
        <v>2020</v>
      </c>
      <c r="AF3" s="925" t="s">
        <v>972</v>
      </c>
      <c r="AG3" s="925" t="s">
        <v>252</v>
      </c>
      <c r="AH3" s="919" t="s">
        <v>845</v>
      </c>
    </row>
    <row r="4" spans="1:36" ht="11.15" customHeight="1">
      <c r="B4" s="919"/>
      <c r="C4" s="919"/>
      <c r="D4" s="919"/>
      <c r="E4" s="919"/>
      <c r="F4" s="919"/>
      <c r="G4" s="919"/>
      <c r="H4" s="919"/>
      <c r="I4" s="919"/>
      <c r="J4" s="919"/>
      <c r="K4" s="919"/>
      <c r="L4" s="919"/>
      <c r="M4" s="919"/>
      <c r="N4" s="919"/>
      <c r="O4" s="919"/>
      <c r="P4" s="919"/>
      <c r="Q4" s="919"/>
      <c r="R4" s="919"/>
      <c r="S4" s="919"/>
      <c r="T4" s="919"/>
      <c r="U4" s="919"/>
      <c r="V4" s="919"/>
      <c r="W4" s="926"/>
      <c r="X4" s="926"/>
      <c r="Y4" s="926"/>
      <c r="Z4" s="919"/>
      <c r="AA4" s="926"/>
      <c r="AB4" s="919"/>
      <c r="AC4" s="919"/>
      <c r="AD4" s="919"/>
    </row>
    <row r="5" spans="1:36" ht="11.15" customHeight="1">
      <c r="A5" s="917" t="s">
        <v>258</v>
      </c>
      <c r="B5" s="939">
        <v>8.0000000000000002E-3</v>
      </c>
      <c r="C5" s="939">
        <v>8.0000000000000002E-3</v>
      </c>
      <c r="D5" s="939">
        <v>8.0000000000000002E-3</v>
      </c>
      <c r="E5" s="939">
        <v>1.1299999999999999</v>
      </c>
      <c r="F5" s="939">
        <v>0.2</v>
      </c>
      <c r="G5" s="939">
        <v>0.2</v>
      </c>
      <c r="H5" s="927">
        <v>0.2</v>
      </c>
      <c r="I5" s="927">
        <v>0.94599999999999995</v>
      </c>
      <c r="J5" s="927">
        <v>0.96</v>
      </c>
      <c r="K5" s="927">
        <v>1.97</v>
      </c>
      <c r="L5" s="927">
        <v>1.98</v>
      </c>
      <c r="M5" s="927">
        <v>2.9</v>
      </c>
      <c r="N5" s="927">
        <v>3</v>
      </c>
      <c r="O5" s="927">
        <v>3.17</v>
      </c>
      <c r="P5" s="927">
        <v>2.2200000000000002</v>
      </c>
      <c r="Q5" s="927">
        <v>2.95</v>
      </c>
      <c r="R5" s="927">
        <v>2.95</v>
      </c>
      <c r="S5" s="927">
        <v>2.7</v>
      </c>
      <c r="T5" s="927">
        <v>2.5</v>
      </c>
      <c r="U5" s="927">
        <v>3.2</v>
      </c>
      <c r="V5" s="927">
        <v>3.6</v>
      </c>
      <c r="W5" s="927">
        <v>5.8</v>
      </c>
      <c r="X5" s="927">
        <v>5.7</v>
      </c>
      <c r="Y5" s="927">
        <v>6.4</v>
      </c>
      <c r="Z5" s="927">
        <v>6.3</v>
      </c>
      <c r="AA5" s="928">
        <v>6.2</v>
      </c>
      <c r="AB5" s="929">
        <v>-1.85618874143464E-2</v>
      </c>
      <c r="AC5" s="929">
        <v>0.109938095280345</v>
      </c>
      <c r="AD5" s="929">
        <v>7.1873285903372497E-2</v>
      </c>
      <c r="AF5" s="930">
        <v>1900</v>
      </c>
      <c r="AG5" s="940">
        <v>0.100237404378792</v>
      </c>
      <c r="AH5" s="930">
        <v>306.45161290322602</v>
      </c>
    </row>
    <row r="6" spans="1:36" ht="11.15" customHeight="1">
      <c r="A6" s="917" t="s">
        <v>334</v>
      </c>
      <c r="B6" s="939">
        <v>2.2334814453125</v>
      </c>
      <c r="C6" s="939">
        <v>3.8821357421874998</v>
      </c>
      <c r="D6" s="939">
        <v>1.5766063232421901</v>
      </c>
      <c r="E6" s="939">
        <v>1.1799951171875001</v>
      </c>
      <c r="F6" s="939">
        <v>1.50570129394531</v>
      </c>
      <c r="G6" s="939">
        <v>1.8256938476562501</v>
      </c>
      <c r="H6" s="927">
        <v>2.2257890625000001</v>
      </c>
      <c r="I6" s="927">
        <v>2.20421655273437</v>
      </c>
      <c r="J6" s="927">
        <v>3.5</v>
      </c>
      <c r="K6" s="927">
        <v>3.3014052734375001</v>
      </c>
      <c r="L6" s="927">
        <v>4.8394653320312502</v>
      </c>
      <c r="M6" s="927">
        <v>6.1902846679687498</v>
      </c>
      <c r="N6" s="927">
        <v>6.8362900390624999</v>
      </c>
      <c r="O6" s="927">
        <v>6.6760014648437496</v>
      </c>
      <c r="P6" s="927">
        <v>5.5041166992187502</v>
      </c>
      <c r="Q6" s="927">
        <v>8.4653789062500007</v>
      </c>
      <c r="R6" s="927">
        <v>11.7</v>
      </c>
      <c r="S6" s="927">
        <v>12.7</v>
      </c>
      <c r="T6" s="927">
        <v>10.117349609374999</v>
      </c>
      <c r="U6" s="927">
        <v>12.374939453125</v>
      </c>
      <c r="V6" s="927">
        <v>11.928996093749999</v>
      </c>
      <c r="W6" s="927">
        <v>14</v>
      </c>
      <c r="X6" s="927">
        <v>21.3</v>
      </c>
      <c r="Y6" s="927">
        <v>57</v>
      </c>
      <c r="Z6" s="927">
        <v>45</v>
      </c>
      <c r="AA6" s="928">
        <v>40</v>
      </c>
      <c r="AB6" s="929">
        <v>-0.113539769277474</v>
      </c>
      <c r="AC6" s="929">
        <v>0.23382193824606101</v>
      </c>
      <c r="AD6" s="929">
        <v>0.46369861873143497</v>
      </c>
      <c r="AF6" s="930">
        <v>4700</v>
      </c>
      <c r="AG6" s="940">
        <v>0.24795568451595901</v>
      </c>
      <c r="AH6" s="930">
        <v>117.5</v>
      </c>
    </row>
    <row r="7" spans="1:36" ht="11.15" customHeight="1">
      <c r="A7" s="917" t="s">
        <v>259</v>
      </c>
      <c r="B7" s="939">
        <v>3.2000000000000001E-2</v>
      </c>
      <c r="C7" s="939">
        <v>3.2000000000000001E-2</v>
      </c>
      <c r="D7" s="939">
        <v>3.2000000000000001E-2</v>
      </c>
      <c r="E7" s="939">
        <v>3.2000000000000001E-2</v>
      </c>
      <c r="F7" s="939">
        <v>3.2000000000000001E-2</v>
      </c>
      <c r="G7" s="939">
        <v>0.03</v>
      </c>
      <c r="H7" s="927">
        <v>0.22</v>
      </c>
      <c r="I7" s="927">
        <v>0.224</v>
      </c>
      <c r="J7" s="927">
        <v>0.24</v>
      </c>
      <c r="K7" s="927">
        <v>0.24199999999999999</v>
      </c>
      <c r="L7" s="927">
        <v>0.24199999999999999</v>
      </c>
      <c r="M7" s="927">
        <v>0.24199999999999999</v>
      </c>
      <c r="N7" s="927">
        <v>0.18</v>
      </c>
      <c r="O7" s="927">
        <v>0.16</v>
      </c>
      <c r="P7" s="927">
        <v>0.16</v>
      </c>
      <c r="Q7" s="927">
        <v>0.16</v>
      </c>
      <c r="R7" s="927">
        <v>0.32</v>
      </c>
      <c r="S7" s="927">
        <v>0.15</v>
      </c>
      <c r="T7" s="927">
        <v>0.4</v>
      </c>
      <c r="U7" s="927">
        <v>0.16</v>
      </c>
      <c r="V7" s="927">
        <v>0.2</v>
      </c>
      <c r="W7" s="927">
        <v>0.2</v>
      </c>
      <c r="X7" s="927">
        <v>0.2</v>
      </c>
      <c r="Y7" s="927">
        <v>0.3</v>
      </c>
      <c r="Z7" s="927">
        <v>2.4</v>
      </c>
      <c r="AA7" s="928">
        <v>1.9</v>
      </c>
      <c r="AB7" s="931">
        <v>-0.21049635701274999</v>
      </c>
      <c r="AC7" s="929">
        <v>0.31101942303975</v>
      </c>
      <c r="AD7" s="929">
        <v>2.20256843897432E-2</v>
      </c>
      <c r="AF7" s="930">
        <v>95</v>
      </c>
      <c r="AG7" s="940">
        <v>5.0118702189395903E-3</v>
      </c>
      <c r="AH7" s="930">
        <v>50</v>
      </c>
    </row>
    <row r="8" spans="1:36" ht="11.15" customHeight="1">
      <c r="A8" s="917" t="s">
        <v>260</v>
      </c>
      <c r="B8" s="939">
        <v>2</v>
      </c>
      <c r="C8" s="939">
        <v>2.6636677246093701</v>
      </c>
      <c r="D8" s="939">
        <v>4.5545336914062498</v>
      </c>
      <c r="E8" s="939">
        <v>5.4626489257812496</v>
      </c>
      <c r="F8" s="939">
        <v>5.7051552734374997</v>
      </c>
      <c r="G8" s="939">
        <v>6.7378769531250002</v>
      </c>
      <c r="H8" s="927">
        <v>5.88336181640625</v>
      </c>
      <c r="I8" s="927">
        <v>6.6200966796875003</v>
      </c>
      <c r="J8" s="927">
        <v>7.8270126953124999</v>
      </c>
      <c r="K8" s="927">
        <v>8.3406884765624998</v>
      </c>
      <c r="L8" s="927">
        <v>8.3520429687500002</v>
      </c>
      <c r="M8" s="927">
        <v>9.9765078124999995</v>
      </c>
      <c r="N8" s="927">
        <v>11.5256416015625</v>
      </c>
      <c r="O8" s="927">
        <v>10.992454101562499</v>
      </c>
      <c r="P8" s="927">
        <v>5.9830742187499997</v>
      </c>
      <c r="Q8" s="927">
        <v>10.357922851562501</v>
      </c>
      <c r="R8" s="927">
        <v>13.57149609375</v>
      </c>
      <c r="S8" s="927">
        <v>13.9038671875</v>
      </c>
      <c r="T8" s="927">
        <v>11.72121875</v>
      </c>
      <c r="U8" s="927">
        <v>12.049469726562499</v>
      </c>
      <c r="V8" s="927">
        <v>10.9362197265625</v>
      </c>
      <c r="W8" s="927">
        <v>15.211735351562499</v>
      </c>
      <c r="X8" s="927">
        <v>15.763586340527</v>
      </c>
      <c r="Y8" s="927">
        <v>18.848738276137802</v>
      </c>
      <c r="Z8" s="927">
        <v>22.119865946468401</v>
      </c>
      <c r="AA8" s="928">
        <v>20.629926789452401</v>
      </c>
      <c r="AB8" s="929">
        <v>-6.9905716469888607E-2</v>
      </c>
      <c r="AC8" s="929">
        <v>0.139687565745264</v>
      </c>
      <c r="AD8" s="929">
        <v>0.23915171391999299</v>
      </c>
      <c r="AF8" s="930">
        <v>9200</v>
      </c>
      <c r="AG8" s="940">
        <v>0.48536006330783399</v>
      </c>
      <c r="AH8" s="930">
        <v>445.95407894048998</v>
      </c>
    </row>
    <row r="9" spans="1:36" ht="11.15" customHeight="1">
      <c r="A9" s="917" t="s">
        <v>336</v>
      </c>
      <c r="B9" s="927">
        <v>0.32</v>
      </c>
      <c r="C9" s="927">
        <v>2.8</v>
      </c>
      <c r="D9" s="927">
        <v>2.9</v>
      </c>
      <c r="E9" s="927">
        <v>3</v>
      </c>
      <c r="F9" s="927">
        <v>2.2999999999999998</v>
      </c>
      <c r="G9" s="927">
        <v>2.4</v>
      </c>
      <c r="H9" s="927">
        <v>2.4</v>
      </c>
      <c r="I9" s="927">
        <v>2.4</v>
      </c>
      <c r="J9" s="927">
        <v>2.5</v>
      </c>
      <c r="K9" s="927">
        <v>2.63</v>
      </c>
      <c r="L9" s="927">
        <v>2.82</v>
      </c>
      <c r="M9" s="927">
        <v>2.82</v>
      </c>
      <c r="N9" s="927">
        <v>3.01</v>
      </c>
      <c r="O9" s="927">
        <v>3.29</v>
      </c>
      <c r="P9" s="927">
        <v>3.76</v>
      </c>
      <c r="Q9" s="927">
        <v>3.95</v>
      </c>
      <c r="R9" s="927">
        <v>4.1399999999999997</v>
      </c>
      <c r="S9" s="927">
        <v>4.5</v>
      </c>
      <c r="T9" s="927">
        <v>4.7</v>
      </c>
      <c r="U9" s="927">
        <v>2.2999999999999998</v>
      </c>
      <c r="V9" s="927">
        <v>2</v>
      </c>
      <c r="W9" s="927">
        <v>2.2999999999999998</v>
      </c>
      <c r="X9" s="927">
        <v>6.8</v>
      </c>
      <c r="Y9" s="927">
        <v>7.1</v>
      </c>
      <c r="Z9" s="927">
        <v>10.8</v>
      </c>
      <c r="AA9" s="928">
        <v>14</v>
      </c>
      <c r="AB9" s="929">
        <v>0.29275450313701701</v>
      </c>
      <c r="AC9" s="929">
        <v>0.11128023733147201</v>
      </c>
      <c r="AD9" s="929">
        <v>0.16229451655600199</v>
      </c>
      <c r="AF9" s="930">
        <v>1500</v>
      </c>
      <c r="AG9" s="940">
        <v>7.9134792930625197E-2</v>
      </c>
      <c r="AH9" s="930">
        <v>107.142857142857</v>
      </c>
    </row>
    <row r="10" spans="1:36" ht="11.15" customHeight="1">
      <c r="A10" s="917" t="s">
        <v>293</v>
      </c>
      <c r="B10" s="927">
        <v>0.16</v>
      </c>
      <c r="C10" s="927">
        <v>0.16</v>
      </c>
      <c r="D10" s="927">
        <v>0.18</v>
      </c>
      <c r="E10" s="927">
        <v>0.16</v>
      </c>
      <c r="F10" s="927">
        <v>0.14000000000000001</v>
      </c>
      <c r="G10" s="927">
        <v>0.14000000000000001</v>
      </c>
      <c r="H10" s="927">
        <v>0.2</v>
      </c>
      <c r="I10" s="927">
        <v>0.19</v>
      </c>
      <c r="J10" s="927">
        <v>0.19</v>
      </c>
      <c r="K10" s="927">
        <v>0.32</v>
      </c>
      <c r="L10" s="927">
        <v>0.32</v>
      </c>
      <c r="M10" s="927">
        <v>0.32</v>
      </c>
      <c r="N10" s="927">
        <v>0.56999999999999995</v>
      </c>
      <c r="O10" s="927">
        <v>0.7</v>
      </c>
      <c r="P10" s="927">
        <v>0</v>
      </c>
      <c r="Q10" s="927">
        <v>0.8</v>
      </c>
      <c r="R10" s="927">
        <v>0.82</v>
      </c>
      <c r="S10" s="927">
        <v>0.56000000000000005</v>
      </c>
      <c r="T10" s="927">
        <v>0.56999999999999995</v>
      </c>
      <c r="U10" s="927">
        <v>0.3</v>
      </c>
      <c r="V10" s="927">
        <v>0.2</v>
      </c>
      <c r="W10" s="927">
        <v>0.4</v>
      </c>
      <c r="X10" s="927">
        <v>0.8</v>
      </c>
      <c r="Y10" s="927">
        <v>0.8</v>
      </c>
      <c r="Z10" s="927">
        <v>0.9</v>
      </c>
      <c r="AA10" s="928">
        <v>0.9</v>
      </c>
      <c r="AB10" s="931" t="s">
        <v>963</v>
      </c>
      <c r="AC10" s="929" t="s">
        <v>273</v>
      </c>
      <c r="AD10" s="929">
        <v>1.04332189214573E-2</v>
      </c>
      <c r="AF10" s="930">
        <v>60</v>
      </c>
      <c r="AG10" s="940">
        <v>3.1653917172250099E-3</v>
      </c>
      <c r="AH10" s="930">
        <v>66.6666666666667</v>
      </c>
    </row>
    <row r="11" spans="1:36" ht="11.15" customHeight="1">
      <c r="A11" s="917" t="s">
        <v>92</v>
      </c>
      <c r="B11" s="927">
        <v>3.5</v>
      </c>
      <c r="C11" s="927">
        <v>4</v>
      </c>
      <c r="D11" s="927">
        <v>4</v>
      </c>
      <c r="E11" s="927">
        <v>1.5</v>
      </c>
      <c r="F11" s="927">
        <v>1.5</v>
      </c>
      <c r="G11" s="927">
        <v>1.5</v>
      </c>
      <c r="H11" s="927">
        <v>1.5</v>
      </c>
      <c r="I11" s="927">
        <v>1.5</v>
      </c>
      <c r="J11" s="927">
        <v>1.5</v>
      </c>
      <c r="K11" s="927">
        <v>1.5</v>
      </c>
      <c r="L11" s="927">
        <v>1.5</v>
      </c>
      <c r="M11" s="927">
        <v>1.5</v>
      </c>
      <c r="N11" s="927">
        <v>1.5</v>
      </c>
      <c r="O11" s="927">
        <v>1.5</v>
      </c>
      <c r="P11" s="927">
        <v>1.5</v>
      </c>
      <c r="Q11" s="927">
        <v>1</v>
      </c>
      <c r="R11" s="927">
        <v>1</v>
      </c>
      <c r="S11" s="927">
        <v>1</v>
      </c>
      <c r="T11" s="927">
        <v>0.87</v>
      </c>
      <c r="U11" s="927">
        <v>0.9</v>
      </c>
      <c r="V11" s="927">
        <v>0.9</v>
      </c>
      <c r="W11" s="927">
        <v>0.9</v>
      </c>
      <c r="X11" s="927">
        <v>0.9</v>
      </c>
      <c r="Y11" s="927">
        <v>0.9</v>
      </c>
      <c r="Z11" s="927">
        <v>0.9</v>
      </c>
      <c r="AA11" s="928">
        <v>0.9</v>
      </c>
      <c r="AB11" s="931" t="s">
        <v>963</v>
      </c>
      <c r="AC11" s="929">
        <v>-4.9799783494323603E-2</v>
      </c>
      <c r="AD11" s="929">
        <v>1.04332189214573E-2</v>
      </c>
      <c r="AF11" s="930">
        <v>750</v>
      </c>
      <c r="AG11" s="940">
        <v>3.9567396465312599E-2</v>
      </c>
      <c r="AH11" s="930">
        <v>833.33333333333303</v>
      </c>
    </row>
    <row r="12" spans="1:36" ht="11.15" customHeight="1">
      <c r="A12" s="917" t="s">
        <v>847</v>
      </c>
      <c r="B12" s="927">
        <v>0.52</v>
      </c>
      <c r="C12" s="927">
        <v>0.5</v>
      </c>
      <c r="D12" s="927">
        <v>0.7</v>
      </c>
      <c r="E12" s="927">
        <v>1</v>
      </c>
      <c r="F12" s="927">
        <v>0.7</v>
      </c>
      <c r="G12" s="927">
        <v>0.74</v>
      </c>
      <c r="H12" s="927">
        <v>0.7</v>
      </c>
      <c r="I12" s="927">
        <v>0.64</v>
      </c>
      <c r="J12" s="927">
        <v>0.48</v>
      </c>
      <c r="K12" s="927">
        <v>0.24</v>
      </c>
      <c r="L12" s="927">
        <v>0.26</v>
      </c>
      <c r="M12" s="927">
        <v>0.6</v>
      </c>
      <c r="N12" s="927">
        <v>0.3</v>
      </c>
      <c r="O12" s="927">
        <v>0.5</v>
      </c>
      <c r="P12" s="927">
        <v>0.4</v>
      </c>
      <c r="Q12" s="927">
        <v>0.47</v>
      </c>
      <c r="R12" s="927">
        <v>0.47</v>
      </c>
      <c r="S12" s="927">
        <v>1.06</v>
      </c>
      <c r="T12" s="927">
        <v>1</v>
      </c>
      <c r="U12" s="927">
        <v>0.9</v>
      </c>
      <c r="V12" s="927">
        <v>0.9</v>
      </c>
      <c r="W12" s="927">
        <v>1</v>
      </c>
      <c r="X12" s="927">
        <v>0.8</v>
      </c>
      <c r="Y12" s="927">
        <v>1.6</v>
      </c>
      <c r="Z12" s="927">
        <v>1.2</v>
      </c>
      <c r="AA12" s="928">
        <v>1.2</v>
      </c>
      <c r="AB12" s="931" t="s">
        <v>963</v>
      </c>
      <c r="AC12" s="929">
        <v>0.116123174033904</v>
      </c>
      <c r="AD12" s="929">
        <v>1.3910958561943101E-2</v>
      </c>
      <c r="AF12" s="930">
        <v>220</v>
      </c>
      <c r="AG12" s="940">
        <v>1.16064362964917E-2</v>
      </c>
      <c r="AH12" s="930">
        <v>183.333333333333</v>
      </c>
    </row>
    <row r="13" spans="1:36" ht="11.15" customHeight="1">
      <c r="A13" s="917" t="s">
        <v>668</v>
      </c>
      <c r="B13" s="927">
        <v>0.71199999999999997</v>
      </c>
      <c r="C13" s="927">
        <v>0.73799999999999999</v>
      </c>
      <c r="D13" s="927">
        <v>1.64</v>
      </c>
      <c r="E13" s="927">
        <v>0.72799999999999998</v>
      </c>
      <c r="F13" s="927">
        <v>0.71</v>
      </c>
      <c r="G13" s="927">
        <v>0.71</v>
      </c>
      <c r="H13" s="927">
        <v>0.7</v>
      </c>
      <c r="I13" s="927">
        <v>0.70699999999999996</v>
      </c>
      <c r="J13" s="927">
        <v>0.71</v>
      </c>
      <c r="K13" s="927">
        <v>0.70699999999999996</v>
      </c>
      <c r="L13" s="927">
        <v>0.70699999999999996</v>
      </c>
      <c r="M13" s="927">
        <v>0.70699999999999996</v>
      </c>
      <c r="N13" s="927">
        <v>0.70699999999999996</v>
      </c>
      <c r="O13" s="927">
        <v>0.69</v>
      </c>
      <c r="P13" s="927">
        <v>0.31</v>
      </c>
      <c r="Q13" s="927" t="s">
        <v>273</v>
      </c>
      <c r="R13" s="927" t="s">
        <v>273</v>
      </c>
      <c r="S13" s="927">
        <v>0</v>
      </c>
      <c r="T13" s="927">
        <v>0</v>
      </c>
      <c r="U13" s="927">
        <v>0</v>
      </c>
      <c r="V13" s="927">
        <v>0</v>
      </c>
      <c r="W13" s="927">
        <v>0.16200000000000001</v>
      </c>
      <c r="X13" s="927">
        <v>1.06</v>
      </c>
      <c r="Y13" s="927">
        <v>2.2970000000000002</v>
      </c>
      <c r="Z13" s="927">
        <v>0.53300000000000003</v>
      </c>
      <c r="AA13" s="928">
        <v>0.53300000000000003</v>
      </c>
      <c r="AB13" s="931" t="s">
        <v>963</v>
      </c>
      <c r="AC13" s="931">
        <v>5.5690349526354301E-2</v>
      </c>
      <c r="AD13" s="929">
        <v>6.1787840945963703E-3</v>
      </c>
      <c r="AF13" s="930">
        <v>530</v>
      </c>
      <c r="AG13" s="940">
        <v>2.7960960168820902E-2</v>
      </c>
      <c r="AH13" s="941">
        <v>994.37148217636002</v>
      </c>
    </row>
    <row r="14" spans="1:36" ht="11.15" customHeight="1">
      <c r="A14" s="932" t="s">
        <v>353</v>
      </c>
      <c r="B14" s="933">
        <v>9.4854814453124998</v>
      </c>
      <c r="C14" s="933">
        <v>14.7838034667969</v>
      </c>
      <c r="D14" s="933">
        <v>15.591140014648399</v>
      </c>
      <c r="E14" s="933">
        <v>14.1926440429688</v>
      </c>
      <c r="F14" s="933">
        <v>12.792856567382801</v>
      </c>
      <c r="G14" s="933">
        <v>14.283570800781201</v>
      </c>
      <c r="H14" s="933">
        <v>14.029150878906201</v>
      </c>
      <c r="I14" s="933">
        <v>15.4313132324219</v>
      </c>
      <c r="J14" s="933">
        <v>17.907012695312499</v>
      </c>
      <c r="K14" s="933">
        <v>19.251093749999999</v>
      </c>
      <c r="L14" s="933">
        <v>21.020508300781199</v>
      </c>
      <c r="M14" s="933">
        <v>25.255792480468699</v>
      </c>
      <c r="N14" s="933">
        <v>27.628931640625002</v>
      </c>
      <c r="O14" s="933">
        <v>27.6784555664062</v>
      </c>
      <c r="P14" s="933">
        <v>19.837190917968801</v>
      </c>
      <c r="Q14" s="933">
        <v>28.1533017578125</v>
      </c>
      <c r="R14" s="933">
        <v>34.971496093749998</v>
      </c>
      <c r="S14" s="933">
        <v>36.573867187499999</v>
      </c>
      <c r="T14" s="933">
        <v>31.878568359374999</v>
      </c>
      <c r="U14" s="933">
        <v>32.184409179687499</v>
      </c>
      <c r="V14" s="933">
        <v>30.6652158203125</v>
      </c>
      <c r="W14" s="933">
        <v>39.973735351562503</v>
      </c>
      <c r="X14" s="933">
        <v>53.323586340527001</v>
      </c>
      <c r="Y14" s="933">
        <v>95.2457382761378</v>
      </c>
      <c r="Z14" s="933">
        <v>90.152865946468395</v>
      </c>
      <c r="AA14" s="933">
        <v>86.262926789452393</v>
      </c>
      <c r="AB14" s="934">
        <v>-4.5762607439097103E-2</v>
      </c>
      <c r="AC14" s="942">
        <v>0.16345592714879101</v>
      </c>
      <c r="AD14" s="942">
        <v>1</v>
      </c>
      <c r="AE14" s="935"/>
      <c r="AF14" s="936">
        <v>18955</v>
      </c>
      <c r="AG14" s="942">
        <v>1</v>
      </c>
      <c r="AH14" s="936">
        <v>219.73518295135901</v>
      </c>
    </row>
    <row r="15" spans="1:36" ht="11.15" customHeight="1">
      <c r="P15" s="937"/>
      <c r="Q15" s="937"/>
      <c r="R15" s="937"/>
      <c r="S15" s="937"/>
      <c r="T15" s="937"/>
      <c r="U15" s="938"/>
      <c r="V15" s="938"/>
      <c r="W15" s="937"/>
      <c r="X15" s="937"/>
      <c r="Y15" s="937"/>
      <c r="Z15" s="937"/>
      <c r="AH15" s="914"/>
    </row>
    <row r="16" spans="1:36" ht="11.15" customHeight="1">
      <c r="A16" s="917" t="s">
        <v>965</v>
      </c>
      <c r="P16" s="937"/>
      <c r="Q16" s="937"/>
      <c r="R16" s="937"/>
      <c r="S16" s="937"/>
      <c r="T16" s="937"/>
      <c r="U16" s="938"/>
      <c r="V16" s="938"/>
      <c r="W16" s="937"/>
      <c r="X16" s="937"/>
      <c r="Y16" s="937"/>
      <c r="Z16" s="937"/>
      <c r="AH16" s="914"/>
    </row>
    <row r="17" spans="1:27" s="544" customFormat="1" ht="11.15" customHeight="1">
      <c r="A17" s="917" t="s">
        <v>973</v>
      </c>
      <c r="AA17" s="564"/>
    </row>
    <row r="18" spans="1:27" s="544" customFormat="1" ht="11.15" customHeight="1">
      <c r="A18" s="917" t="s">
        <v>974</v>
      </c>
      <c r="AA18" s="564"/>
    </row>
    <row r="19" spans="1:27" s="544" customFormat="1" ht="14.5">
      <c r="A19" s="546" t="s">
        <v>968</v>
      </c>
      <c r="AA19" s="564"/>
    </row>
    <row r="20" spans="1:27" s="544" customFormat="1" ht="14.5">
      <c r="A20" s="564" t="s">
        <v>975</v>
      </c>
      <c r="AA20" s="564"/>
    </row>
    <row r="21" spans="1:27" s="544" customFormat="1" ht="14.5">
      <c r="AA21" s="564"/>
    </row>
    <row r="22" spans="1:27" s="544" customFormat="1" ht="14.5">
      <c r="AA22" s="564"/>
    </row>
    <row r="23" spans="1:27" s="544" customFormat="1" ht="14.5">
      <c r="AA23" s="564"/>
    </row>
    <row r="24" spans="1:27" s="544" customFormat="1" ht="14.5">
      <c r="AA24" s="564"/>
    </row>
    <row r="25" spans="1:27" s="544" customFormat="1" ht="14.5">
      <c r="AA25" s="564"/>
    </row>
    <row r="26" spans="1:27" s="544" customFormat="1" ht="14.5">
      <c r="AA26" s="564"/>
    </row>
    <row r="27" spans="1:27" s="544" customFormat="1" ht="14.5">
      <c r="AA27" s="564"/>
    </row>
    <row r="28" spans="1:27" s="544" customFormat="1" ht="14.5">
      <c r="AA28" s="564"/>
    </row>
    <row r="29" spans="1:27" s="544" customFormat="1" ht="14.5">
      <c r="AA29" s="564"/>
    </row>
    <row r="30" spans="1:27" s="544" customFormat="1" ht="14.5">
      <c r="AA30" s="564"/>
    </row>
    <row r="31" spans="1:27" s="544" customFormat="1" ht="14.5">
      <c r="AA31" s="564"/>
    </row>
    <row r="32" spans="1:27" s="544" customFormat="1" ht="14.5">
      <c r="AA32" s="564"/>
    </row>
    <row r="33" spans="27:27" s="544" customFormat="1" ht="14.5">
      <c r="AA33" s="564"/>
    </row>
    <row r="34" spans="27:27" s="544" customFormat="1" ht="14.5">
      <c r="AA34" s="564"/>
    </row>
    <row r="35" spans="27:27" s="544" customFormat="1" ht="14.5">
      <c r="AA35" s="564"/>
    </row>
    <row r="36" spans="27:27" s="544" customFormat="1" ht="14.5">
      <c r="AA36" s="564"/>
    </row>
    <row r="37" spans="27:27" s="544" customFormat="1" ht="14.5">
      <c r="AA37" s="564"/>
    </row>
    <row r="38" spans="27:27" s="544" customFormat="1" ht="14.5">
      <c r="AA38" s="564"/>
    </row>
    <row r="39" spans="27:27" s="544" customFormat="1" ht="14.5">
      <c r="AA39" s="564"/>
    </row>
    <row r="40" spans="27:27" s="544" customFormat="1" ht="14.5">
      <c r="AA40" s="564"/>
    </row>
    <row r="41" spans="27:27" s="544" customFormat="1" ht="14.5">
      <c r="AA41" s="564"/>
    </row>
    <row r="42" spans="27:27" s="544" customFormat="1" ht="14.5">
      <c r="AA42" s="564"/>
    </row>
    <row r="43" spans="27:27" s="544" customFormat="1" ht="14.5">
      <c r="AA43" s="564"/>
    </row>
    <row r="44" spans="27:27" s="544" customFormat="1" ht="14.5">
      <c r="AA44" s="564"/>
    </row>
    <row r="45" spans="27:27" s="544" customFormat="1" ht="14.5">
      <c r="AA45" s="564"/>
    </row>
    <row r="46" spans="27:27" s="544" customFormat="1" ht="14.5">
      <c r="AA46" s="564"/>
    </row>
    <row r="47" spans="27:27" s="544" customFormat="1" ht="14.5">
      <c r="AA47" s="564"/>
    </row>
    <row r="48" spans="27:27" s="544" customFormat="1" ht="14.5">
      <c r="AA48" s="564"/>
    </row>
    <row r="49" spans="27:27" s="544" customFormat="1" ht="14.5">
      <c r="AA49" s="564"/>
    </row>
    <row r="50" spans="27:27" s="544" customFormat="1" ht="14.5">
      <c r="AA50" s="564"/>
    </row>
    <row r="51" spans="27:27" s="544" customFormat="1" ht="14.5">
      <c r="AA51" s="564"/>
    </row>
    <row r="52" spans="27:27" s="544" customFormat="1" ht="14.5">
      <c r="AA52" s="564"/>
    </row>
    <row r="53" spans="27:27" s="544" customFormat="1" ht="14.5">
      <c r="AA53" s="564"/>
    </row>
    <row r="54" spans="27:27" s="544" customFormat="1" ht="14.5">
      <c r="AA54" s="564"/>
    </row>
    <row r="55" spans="27:27" s="544" customFormat="1" ht="14.5">
      <c r="AA55" s="564"/>
    </row>
    <row r="56" spans="27:27" s="544" customFormat="1" ht="14.5">
      <c r="AA56" s="564"/>
    </row>
    <row r="57" spans="27:27" s="544" customFormat="1" ht="14.5">
      <c r="AA57" s="564"/>
    </row>
    <row r="58" spans="27:27" s="544" customFormat="1" ht="14.5">
      <c r="AA58" s="564"/>
    </row>
    <row r="59" spans="27:27" s="544" customFormat="1" ht="14.5">
      <c r="AA59" s="564"/>
    </row>
    <row r="60" spans="27:27" s="544" customFormat="1" ht="14.5">
      <c r="AA60" s="564"/>
    </row>
    <row r="61" spans="27:27" s="544" customFormat="1" ht="14.5">
      <c r="AA61" s="564"/>
    </row>
    <row r="62" spans="27:27" s="544" customFormat="1" ht="14.5">
      <c r="AA62" s="564"/>
    </row>
    <row r="63" spans="27:27" s="544" customFormat="1" ht="14.5">
      <c r="AA63" s="564"/>
    </row>
    <row r="64" spans="27:27" s="544" customFormat="1" ht="14.5">
      <c r="AA64" s="564"/>
    </row>
    <row r="65" spans="27:27" s="544" customFormat="1" ht="14.5">
      <c r="AA65" s="564"/>
    </row>
    <row r="66" spans="27:27" s="544" customFormat="1" ht="14.5">
      <c r="AA66" s="564"/>
    </row>
    <row r="67" spans="27:27" s="544" customFormat="1" ht="14.5">
      <c r="AA67" s="564"/>
    </row>
    <row r="68" spans="27:27" s="544" customFormat="1" ht="14.5">
      <c r="AA68" s="564"/>
    </row>
  </sheetData>
  <mergeCells count="1">
    <mergeCell ref="AB2:AC2"/>
  </mergeCells>
  <conditionalFormatting sqref="AB7">
    <cfRule type="cellIs" dxfId="35" priority="2" operator="lessThanOrEqual">
      <formula>0</formula>
    </cfRule>
    <cfRule type="cellIs" dxfId="34" priority="3" operator="greaterThan">
      <formula>0</formula>
    </cfRule>
  </conditionalFormatting>
  <conditionalFormatting sqref="AB14 AB4:AD5 AB8:AB9 AB6 AC6:AD13">
    <cfRule type="cellIs" dxfId="33" priority="4" operator="lessThanOrEqual">
      <formula>0</formula>
    </cfRule>
    <cfRule type="cellIs" dxfId="32" priority="5" operator="greaterThan">
      <formula>0</formula>
    </cfRule>
  </conditionalFormatting>
  <conditionalFormatting sqref="AB10:AB12">
    <cfRule type="cellIs" dxfId="31" priority="6" operator="lessThanOrEqual">
      <formula>0</formula>
    </cfRule>
    <cfRule type="cellIs" dxfId="30" priority="7" operator="greaterThan">
      <formula>0</formula>
    </cfRule>
  </conditionalFormatting>
  <conditionalFormatting sqref="AB13">
    <cfRule type="cellIs" dxfId="29" priority="8" operator="lessThanOrEqual">
      <formula>0</formula>
    </cfRule>
    <cfRule type="cellIs" dxfId="28" priority="9" operator="greaterThan">
      <formula>0</formula>
    </cfRule>
  </conditionalFormatting>
  <hyperlinks>
    <hyperlink ref="L1" location="Contents!A1" display="Contents" xr:uid="{00000000-0004-0000-4C00-000000000000}"/>
    <hyperlink ref="AJ1" location="Contents!A1" display="Contents" xr:uid="{00000000-0004-0000-4C00-000001000000}"/>
  </hyperlinks>
  <pageMargins left="0.7" right="0.7" top="0.75" bottom="0.75" header="0.51180555555555496" footer="0.51180555555555496"/>
  <pageSetup paperSize="9" firstPageNumber="0" orientation="portrait" horizontalDpi="300" verticalDpi="30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MJ70"/>
  <sheetViews>
    <sheetView showGridLines="0" showRowColHeaders="0" zoomScaleNormal="100" workbookViewId="0">
      <pane xSplit="1" ySplit="3" topLeftCell="S4" activePane="bottomRight" state="frozen"/>
      <selection pane="topRight" activeCell="S1" sqref="S1"/>
      <selection pane="bottomLeft" activeCell="A4" sqref="A4"/>
      <selection pane="bottomRight" activeCell="AJ1" sqref="AJ1"/>
    </sheetView>
  </sheetViews>
  <sheetFormatPr defaultColWidth="9" defaultRowHeight="10.5"/>
  <cols>
    <col min="1" max="1" width="30.21875" style="917" customWidth="1"/>
    <col min="2" max="26" width="8.21875" style="917" customWidth="1"/>
    <col min="27" max="27" width="8.21875" style="918" customWidth="1"/>
    <col min="28" max="29" width="11.44140625" style="917" customWidth="1"/>
    <col min="30" max="30" width="9" style="917"/>
    <col min="31" max="31" width="6.44140625" style="917" customWidth="1"/>
    <col min="32" max="33" width="11.77734375" style="917" customWidth="1"/>
    <col min="34" max="1024" width="9" style="917"/>
  </cols>
  <sheetData>
    <row r="1" spans="1:36" ht="13">
      <c r="A1" s="916" t="s">
        <v>976</v>
      </c>
      <c r="L1" s="27" t="s">
        <v>88</v>
      </c>
      <c r="AB1" s="919"/>
      <c r="AC1" s="919"/>
      <c r="AD1" s="919"/>
      <c r="AJ1" s="27" t="s">
        <v>88</v>
      </c>
    </row>
    <row r="2" spans="1:36" ht="17.149999999999999" customHeight="1">
      <c r="A2" s="921" t="s">
        <v>956</v>
      </c>
      <c r="AB2" s="5" t="s">
        <v>251</v>
      </c>
      <c r="AC2" s="5"/>
      <c r="AD2" s="547" t="s">
        <v>252</v>
      </c>
      <c r="AF2" s="920" t="s">
        <v>955</v>
      </c>
      <c r="AG2" s="921"/>
    </row>
    <row r="3" spans="1:36" ht="19.75" customHeight="1">
      <c r="A3" s="917" t="s">
        <v>958</v>
      </c>
      <c r="B3" s="917">
        <v>1995</v>
      </c>
      <c r="C3" s="917">
        <v>1996</v>
      </c>
      <c r="D3" s="917">
        <v>1997</v>
      </c>
      <c r="E3" s="917">
        <v>1998</v>
      </c>
      <c r="F3" s="917">
        <v>1999</v>
      </c>
      <c r="G3" s="917">
        <v>2000</v>
      </c>
      <c r="H3" s="917">
        <v>2001</v>
      </c>
      <c r="I3" s="917">
        <v>2002</v>
      </c>
      <c r="J3" s="917">
        <v>2003</v>
      </c>
      <c r="K3" s="917">
        <v>2004</v>
      </c>
      <c r="L3" s="917">
        <v>2005</v>
      </c>
      <c r="M3" s="917">
        <v>2006</v>
      </c>
      <c r="N3" s="917">
        <v>2007</v>
      </c>
      <c r="O3" s="917">
        <v>2008</v>
      </c>
      <c r="P3" s="917">
        <v>2009</v>
      </c>
      <c r="Q3" s="917">
        <v>2010</v>
      </c>
      <c r="R3" s="917">
        <v>2011</v>
      </c>
      <c r="S3" s="917">
        <v>2012</v>
      </c>
      <c r="T3" s="917">
        <v>2013</v>
      </c>
      <c r="U3" s="917">
        <v>2014</v>
      </c>
      <c r="V3" s="917">
        <v>2015</v>
      </c>
      <c r="W3" s="917">
        <v>2016</v>
      </c>
      <c r="X3" s="917">
        <v>2017</v>
      </c>
      <c r="Y3" s="917">
        <v>2018</v>
      </c>
      <c r="Z3" s="917">
        <v>2019</v>
      </c>
      <c r="AA3" s="918">
        <v>2020</v>
      </c>
      <c r="AB3" s="547">
        <v>2020</v>
      </c>
      <c r="AC3" s="619" t="s">
        <v>254</v>
      </c>
      <c r="AD3" s="547">
        <v>2020</v>
      </c>
      <c r="AF3" s="925" t="s">
        <v>972</v>
      </c>
      <c r="AG3" s="925" t="s">
        <v>252</v>
      </c>
      <c r="AH3" s="919" t="s">
        <v>845</v>
      </c>
    </row>
    <row r="4" spans="1:36" ht="11.15" customHeight="1">
      <c r="B4" s="919"/>
      <c r="C4" s="919"/>
      <c r="D4" s="919"/>
      <c r="E4" s="919"/>
      <c r="F4" s="919"/>
      <c r="G4" s="919"/>
      <c r="H4" s="919"/>
      <c r="I4" s="919"/>
      <c r="J4" s="919"/>
      <c r="K4" s="919"/>
      <c r="L4" s="919"/>
      <c r="M4" s="919"/>
      <c r="N4" s="919"/>
      <c r="O4" s="919"/>
      <c r="P4" s="919"/>
      <c r="Q4" s="919"/>
      <c r="R4" s="919"/>
      <c r="S4" s="919"/>
      <c r="T4" s="919"/>
      <c r="U4" s="919"/>
      <c r="V4" s="919"/>
      <c r="W4" s="926"/>
      <c r="X4" s="926"/>
      <c r="Y4" s="926"/>
      <c r="Z4" s="919"/>
      <c r="AA4" s="926"/>
      <c r="AB4" s="919"/>
      <c r="AC4" s="919"/>
      <c r="AD4" s="919"/>
    </row>
    <row r="5" spans="1:36" ht="11.15" customHeight="1">
      <c r="A5" s="917" t="s">
        <v>977</v>
      </c>
      <c r="B5" s="927">
        <v>33.590000000000003</v>
      </c>
      <c r="C5" s="927">
        <v>40.466000000000001</v>
      </c>
      <c r="D5" s="927">
        <v>41.444000000000003</v>
      </c>
      <c r="E5" s="927">
        <v>61.369</v>
      </c>
      <c r="F5" s="927">
        <v>53.503</v>
      </c>
      <c r="G5" s="927">
        <v>71.207999999999998</v>
      </c>
      <c r="H5" s="927">
        <v>60.665999999999997</v>
      </c>
      <c r="I5" s="927">
        <v>60.921999999999997</v>
      </c>
      <c r="J5" s="927">
        <v>70.739000000000004</v>
      </c>
      <c r="K5" s="927">
        <v>76.331999999999994</v>
      </c>
      <c r="L5" s="927">
        <v>75.515000000000001</v>
      </c>
      <c r="M5" s="927">
        <v>76.194000000000003</v>
      </c>
      <c r="N5" s="927">
        <v>77.162999999999997</v>
      </c>
      <c r="O5" s="927">
        <v>80.5</v>
      </c>
      <c r="P5" s="927">
        <v>59.424999999999997</v>
      </c>
      <c r="Q5" s="927">
        <v>92.364000000000004</v>
      </c>
      <c r="R5" s="927">
        <v>105.188</v>
      </c>
      <c r="S5" s="927">
        <v>88.11</v>
      </c>
      <c r="T5" s="927">
        <v>91.908000000000001</v>
      </c>
      <c r="U5" s="927">
        <v>87.025999999999996</v>
      </c>
      <c r="V5" s="927">
        <v>75.099999999999994</v>
      </c>
      <c r="W5" s="927">
        <v>85</v>
      </c>
      <c r="X5" s="927">
        <v>85</v>
      </c>
      <c r="Y5" s="927">
        <v>95</v>
      </c>
      <c r="Z5" s="927">
        <v>96</v>
      </c>
      <c r="AA5" s="928">
        <v>95</v>
      </c>
      <c r="AB5" s="931">
        <v>-1.3120446265938E-2</v>
      </c>
      <c r="AC5" s="929">
        <v>4.91321701657692E-2</v>
      </c>
      <c r="AD5" s="929">
        <v>0.104779366253943</v>
      </c>
      <c r="AF5" s="943">
        <v>70000</v>
      </c>
      <c r="AG5" s="944">
        <v>0.200284518464516</v>
      </c>
      <c r="AH5" s="943">
        <v>736.84210526315803</v>
      </c>
    </row>
    <row r="6" spans="1:36" ht="11.15" customHeight="1">
      <c r="A6" s="917" t="s">
        <v>255</v>
      </c>
      <c r="B6" s="927">
        <v>25</v>
      </c>
      <c r="C6" s="927">
        <v>25</v>
      </c>
      <c r="D6" s="927">
        <v>25</v>
      </c>
      <c r="E6" s="927">
        <v>25</v>
      </c>
      <c r="F6" s="927">
        <v>25</v>
      </c>
      <c r="G6" s="927">
        <v>25</v>
      </c>
      <c r="H6" s="927">
        <v>35</v>
      </c>
      <c r="I6" s="927">
        <v>25</v>
      </c>
      <c r="J6" s="927">
        <v>25</v>
      </c>
      <c r="K6" s="927">
        <v>28</v>
      </c>
      <c r="L6" s="927">
        <v>28</v>
      </c>
      <c r="M6" s="927">
        <v>28</v>
      </c>
      <c r="N6" s="927">
        <v>28</v>
      </c>
      <c r="O6" s="927">
        <v>27</v>
      </c>
      <c r="P6" s="927">
        <v>15</v>
      </c>
      <c r="Q6" s="927">
        <v>20</v>
      </c>
      <c r="R6" s="927">
        <v>25</v>
      </c>
      <c r="S6" s="927">
        <v>24</v>
      </c>
      <c r="T6" s="927">
        <v>20</v>
      </c>
      <c r="U6" s="927">
        <v>30</v>
      </c>
      <c r="V6" s="927">
        <v>30</v>
      </c>
      <c r="W6" s="927">
        <v>30</v>
      </c>
      <c r="X6" s="927">
        <v>40</v>
      </c>
      <c r="Y6" s="927">
        <v>40</v>
      </c>
      <c r="Z6" s="927">
        <v>11</v>
      </c>
      <c r="AA6" s="928">
        <v>10</v>
      </c>
      <c r="AB6" s="931">
        <v>-9.33929458519622E-2</v>
      </c>
      <c r="AC6" s="929">
        <v>-3.0539446728239199E-2</v>
      </c>
      <c r="AD6" s="929">
        <v>1.10294069740993E-2</v>
      </c>
      <c r="AF6" s="943" t="s">
        <v>273</v>
      </c>
      <c r="AG6" s="945" t="s">
        <v>273</v>
      </c>
      <c r="AH6" s="943" t="s">
        <v>273</v>
      </c>
    </row>
    <row r="7" spans="1:36" ht="11.15" customHeight="1">
      <c r="A7" s="917" t="s">
        <v>336</v>
      </c>
      <c r="B7" s="927">
        <v>204</v>
      </c>
      <c r="C7" s="927">
        <v>185</v>
      </c>
      <c r="D7" s="927">
        <v>310</v>
      </c>
      <c r="E7" s="927">
        <v>224</v>
      </c>
      <c r="F7" s="927">
        <v>300</v>
      </c>
      <c r="G7" s="927">
        <v>430</v>
      </c>
      <c r="H7" s="927">
        <v>450</v>
      </c>
      <c r="I7" s="927">
        <v>629</v>
      </c>
      <c r="J7" s="927">
        <v>710</v>
      </c>
      <c r="K7" s="927">
        <v>700</v>
      </c>
      <c r="L7" s="927">
        <v>720</v>
      </c>
      <c r="M7" s="927">
        <v>720</v>
      </c>
      <c r="N7" s="927">
        <v>800</v>
      </c>
      <c r="O7" s="927">
        <v>650</v>
      </c>
      <c r="P7" s="927">
        <v>450</v>
      </c>
      <c r="Q7" s="927">
        <v>700</v>
      </c>
      <c r="R7" s="927">
        <v>800</v>
      </c>
      <c r="S7" s="927">
        <v>820</v>
      </c>
      <c r="T7" s="927">
        <v>750</v>
      </c>
      <c r="U7" s="927">
        <v>780</v>
      </c>
      <c r="V7" s="927">
        <v>780</v>
      </c>
      <c r="W7" s="927">
        <v>780</v>
      </c>
      <c r="X7" s="927">
        <v>625</v>
      </c>
      <c r="Y7" s="927">
        <v>630</v>
      </c>
      <c r="Z7" s="927">
        <v>700</v>
      </c>
      <c r="AA7" s="928">
        <v>650</v>
      </c>
      <c r="AB7" s="931">
        <v>-7.3965651834504306E-2</v>
      </c>
      <c r="AC7" s="929">
        <v>4.5173891819142699E-2</v>
      </c>
      <c r="AD7" s="929">
        <v>0.71691145331645401</v>
      </c>
      <c r="AF7" s="943">
        <v>73000</v>
      </c>
      <c r="AG7" s="944">
        <v>0.208868140684424</v>
      </c>
      <c r="AH7" s="943">
        <v>112.30769230769199</v>
      </c>
    </row>
    <row r="8" spans="1:36" ht="11.15" customHeight="1">
      <c r="A8" s="917" t="s">
        <v>978</v>
      </c>
      <c r="B8" s="927">
        <v>136.26300000000001</v>
      </c>
      <c r="C8" s="927">
        <v>117.761</v>
      </c>
      <c r="D8" s="927">
        <v>111.518</v>
      </c>
      <c r="E8" s="927">
        <v>135.66800000000001</v>
      </c>
      <c r="F8" s="927">
        <v>108.82599999999999</v>
      </c>
      <c r="G8" s="927">
        <v>124.79</v>
      </c>
      <c r="H8" s="927">
        <v>105.81399999999999</v>
      </c>
      <c r="I8" s="927">
        <v>106.06</v>
      </c>
      <c r="J8" s="927">
        <v>87.206999999999994</v>
      </c>
      <c r="K8" s="927">
        <v>108.15</v>
      </c>
      <c r="L8" s="927">
        <v>125.651</v>
      </c>
      <c r="M8" s="927">
        <v>162.29300000000001</v>
      </c>
      <c r="N8" s="927">
        <v>170.81299999999999</v>
      </c>
      <c r="O8" s="927">
        <v>117.767</v>
      </c>
      <c r="P8" s="927">
        <v>124.625</v>
      </c>
      <c r="Q8" s="927">
        <v>115.697</v>
      </c>
      <c r="R8" s="927">
        <v>153.339</v>
      </c>
      <c r="S8" s="927">
        <v>134.73500000000001</v>
      </c>
      <c r="T8" s="927">
        <v>146.38999999999999</v>
      </c>
      <c r="U8" s="927">
        <v>116.712</v>
      </c>
      <c r="V8" s="927">
        <v>134.56800000000001</v>
      </c>
      <c r="W8" s="927">
        <v>122.437</v>
      </c>
      <c r="X8" s="927">
        <v>35</v>
      </c>
      <c r="Y8" s="927">
        <v>35</v>
      </c>
      <c r="Z8" s="927">
        <v>35</v>
      </c>
      <c r="AA8" s="928">
        <v>34</v>
      </c>
      <c r="AB8" s="929">
        <v>-3.1225604996096799E-2</v>
      </c>
      <c r="AC8" s="929">
        <v>-0.119262907224864</v>
      </c>
      <c r="AD8" s="929">
        <v>3.74999837119376E-2</v>
      </c>
      <c r="AF8" s="943">
        <v>8000</v>
      </c>
      <c r="AG8" s="944">
        <v>2.2889659253087499E-2</v>
      </c>
      <c r="AH8" s="943">
        <v>235.29411764705901</v>
      </c>
    </row>
    <row r="9" spans="1:36" ht="11.15" customHeight="1">
      <c r="A9" s="917" t="s">
        <v>961</v>
      </c>
      <c r="B9" s="927">
        <v>16.119</v>
      </c>
      <c r="C9" s="927">
        <v>12.134</v>
      </c>
      <c r="D9" s="927">
        <v>14.106999999999999</v>
      </c>
      <c r="E9" s="927">
        <v>20.629000000000001</v>
      </c>
      <c r="F9" s="927">
        <v>16.137</v>
      </c>
      <c r="G9" s="927">
        <v>40.328000000000003</v>
      </c>
      <c r="H9" s="927">
        <v>2.0129999999999999</v>
      </c>
      <c r="I9" s="927">
        <v>2</v>
      </c>
      <c r="J9" s="927">
        <v>15</v>
      </c>
      <c r="K9" s="927">
        <v>7.77</v>
      </c>
      <c r="L9" s="927">
        <v>6.4</v>
      </c>
      <c r="M9" s="927">
        <v>4.8570000000000002</v>
      </c>
      <c r="N9" s="927">
        <v>5.351</v>
      </c>
      <c r="O9" s="927">
        <v>4.9219999999999997</v>
      </c>
      <c r="P9" s="927">
        <v>3.4369999999999998</v>
      </c>
      <c r="Q9" s="927">
        <v>3.7829999999999999</v>
      </c>
      <c r="R9" s="927">
        <v>3.573</v>
      </c>
      <c r="S9" s="927">
        <v>2.8849999999999998</v>
      </c>
      <c r="T9" s="927">
        <v>4.3</v>
      </c>
      <c r="U9" s="927">
        <v>5.3159999999999998</v>
      </c>
      <c r="V9" s="927">
        <v>8.1</v>
      </c>
      <c r="W9" s="927">
        <v>9.23</v>
      </c>
      <c r="X9" s="927">
        <v>13.342000000000001</v>
      </c>
      <c r="Y9" s="927">
        <v>48.055999999999997</v>
      </c>
      <c r="Z9" s="927">
        <v>53.573912317327803</v>
      </c>
      <c r="AA9" s="928">
        <v>29.037060475991598</v>
      </c>
      <c r="AB9" s="929">
        <v>-0.45948087431694001</v>
      </c>
      <c r="AC9" s="929">
        <v>0.31606513205700099</v>
      </c>
      <c r="AD9" s="929">
        <v>3.2026155732124501E-2</v>
      </c>
      <c r="AF9" s="943">
        <v>26000</v>
      </c>
      <c r="AG9" s="944">
        <v>7.4391392572534507E-2</v>
      </c>
      <c r="AH9" s="943">
        <v>895.40744048445504</v>
      </c>
    </row>
    <row r="10" spans="1:36" ht="11.15" customHeight="1">
      <c r="A10" s="917" t="s">
        <v>256</v>
      </c>
      <c r="B10" s="927">
        <v>34.386000000000003</v>
      </c>
      <c r="C10" s="927">
        <v>40.411999999999999</v>
      </c>
      <c r="D10" s="927">
        <v>47.981000000000002</v>
      </c>
      <c r="E10" s="927">
        <v>43.460999999999999</v>
      </c>
      <c r="F10" s="927">
        <v>27.78</v>
      </c>
      <c r="G10" s="927">
        <v>30.33</v>
      </c>
      <c r="H10" s="927">
        <v>21.442</v>
      </c>
      <c r="I10" s="927">
        <v>13.885</v>
      </c>
      <c r="J10" s="927">
        <v>8.73</v>
      </c>
      <c r="K10" s="927">
        <v>14.769</v>
      </c>
      <c r="L10" s="927">
        <v>12.356999999999999</v>
      </c>
      <c r="M10" s="927">
        <v>11.773</v>
      </c>
      <c r="N10" s="927">
        <v>9.9</v>
      </c>
      <c r="O10" s="927">
        <v>7.2290000000000001</v>
      </c>
      <c r="P10" s="927">
        <v>5.1050000000000004</v>
      </c>
      <c r="Q10" s="927">
        <v>6.6280000000000001</v>
      </c>
      <c r="R10" s="927">
        <v>7.3479999999999999</v>
      </c>
      <c r="S10" s="927">
        <v>7.52</v>
      </c>
      <c r="T10" s="927">
        <v>7.024</v>
      </c>
      <c r="U10" s="927">
        <v>9.16</v>
      </c>
      <c r="V10" s="927">
        <v>6.524</v>
      </c>
      <c r="W10" s="927">
        <v>3.839</v>
      </c>
      <c r="X10" s="927">
        <v>1.746</v>
      </c>
      <c r="Y10" s="927">
        <v>4.13</v>
      </c>
      <c r="Z10" s="927">
        <v>1.591</v>
      </c>
      <c r="AA10" s="928">
        <v>1.591</v>
      </c>
      <c r="AB10" s="931" t="s">
        <v>979</v>
      </c>
      <c r="AC10" s="929">
        <v>-0.1100462378323</v>
      </c>
      <c r="AD10" s="929">
        <v>1.7547786495791999E-3</v>
      </c>
      <c r="AF10" s="943">
        <v>3100</v>
      </c>
      <c r="AG10" s="944">
        <v>8.8697429605714192E-3</v>
      </c>
      <c r="AH10" s="943">
        <v>1948.4600879949701</v>
      </c>
    </row>
    <row r="11" spans="1:36" ht="11.15" customHeight="1">
      <c r="A11" s="917" t="s">
        <v>980</v>
      </c>
      <c r="B11" s="927">
        <v>3.0190000000000001</v>
      </c>
      <c r="C11" s="927">
        <v>3.2829999999999999</v>
      </c>
      <c r="D11" s="927">
        <v>5.125</v>
      </c>
      <c r="E11" s="927">
        <v>5.8890000000000002</v>
      </c>
      <c r="F11" s="927">
        <v>4.0069999999999997</v>
      </c>
      <c r="G11" s="927" t="s">
        <v>273</v>
      </c>
      <c r="H11" s="927" t="s">
        <v>273</v>
      </c>
      <c r="I11" s="927" t="s">
        <v>273</v>
      </c>
      <c r="J11" s="927" t="s">
        <v>273</v>
      </c>
      <c r="K11" s="927" t="s">
        <v>273</v>
      </c>
      <c r="L11" s="927" t="s">
        <v>273</v>
      </c>
      <c r="M11" s="927" t="s">
        <v>273</v>
      </c>
      <c r="N11" s="927" t="s">
        <v>273</v>
      </c>
      <c r="O11" s="927" t="s">
        <v>273</v>
      </c>
      <c r="P11" s="927" t="s">
        <v>273</v>
      </c>
      <c r="Q11" s="927" t="s">
        <v>273</v>
      </c>
      <c r="R11" s="927" t="s">
        <v>273</v>
      </c>
      <c r="S11" s="927" t="s">
        <v>273</v>
      </c>
      <c r="T11" s="927" t="s">
        <v>273</v>
      </c>
      <c r="U11" s="927" t="s">
        <v>273</v>
      </c>
      <c r="V11" s="927" t="s">
        <v>273</v>
      </c>
      <c r="W11" s="927" t="s">
        <v>273</v>
      </c>
      <c r="X11" s="927">
        <v>0.3</v>
      </c>
      <c r="Y11" s="927">
        <v>104</v>
      </c>
      <c r="Z11" s="927">
        <v>153</v>
      </c>
      <c r="AA11" s="928">
        <v>12</v>
      </c>
      <c r="AB11" s="931">
        <v>-0.92178292081860103</v>
      </c>
      <c r="AC11" s="931" t="s">
        <v>273</v>
      </c>
      <c r="AD11" s="929">
        <v>1.32352883689191E-2</v>
      </c>
      <c r="AF11" s="943">
        <v>25000</v>
      </c>
      <c r="AG11" s="944">
        <v>7.1530185165898499E-2</v>
      </c>
      <c r="AH11" s="943">
        <v>2083.3333333333298</v>
      </c>
    </row>
    <row r="12" spans="1:36" ht="11.15" customHeight="1">
      <c r="A12" s="917" t="s">
        <v>291</v>
      </c>
      <c r="B12" s="927">
        <v>2.5579999999999998</v>
      </c>
      <c r="C12" s="927">
        <v>7.0650000000000004</v>
      </c>
      <c r="D12" s="927">
        <v>7.7130000000000001</v>
      </c>
      <c r="E12" s="927">
        <v>8.2710000000000008</v>
      </c>
      <c r="F12" s="927">
        <v>7.3390000000000004</v>
      </c>
      <c r="G12" s="927">
        <v>8.3919999999999995</v>
      </c>
      <c r="H12" s="927">
        <v>9.07</v>
      </c>
      <c r="I12" s="927">
        <v>8.6</v>
      </c>
      <c r="J12" s="927">
        <v>1</v>
      </c>
      <c r="K12" s="927">
        <v>6</v>
      </c>
      <c r="L12" s="927">
        <v>9</v>
      </c>
      <c r="M12" s="927">
        <v>9</v>
      </c>
      <c r="N12" s="927">
        <v>3</v>
      </c>
      <c r="O12" s="927">
        <v>4.0999999999999996</v>
      </c>
      <c r="P12" s="927">
        <v>4.5620000000000003</v>
      </c>
      <c r="Q12" s="927">
        <v>6.27</v>
      </c>
      <c r="R12" s="927">
        <v>7.7889999999999997</v>
      </c>
      <c r="S12" s="927">
        <v>6.992</v>
      </c>
      <c r="T12" s="927">
        <v>6.2069999999999999</v>
      </c>
      <c r="U12" s="927">
        <v>8.266</v>
      </c>
      <c r="V12" s="927">
        <v>9.1850000000000005</v>
      </c>
      <c r="W12" s="927">
        <v>9.6</v>
      </c>
      <c r="X12" s="927">
        <v>9.6</v>
      </c>
      <c r="Y12" s="927">
        <v>12</v>
      </c>
      <c r="Z12" s="927">
        <v>16</v>
      </c>
      <c r="AA12" s="928">
        <v>15</v>
      </c>
      <c r="AB12" s="931">
        <v>-6.5061475409836103E-2</v>
      </c>
      <c r="AC12" s="931">
        <v>0.13369562369556001</v>
      </c>
      <c r="AD12" s="929">
        <v>1.6544110461148901E-2</v>
      </c>
      <c r="AF12" s="943">
        <v>600</v>
      </c>
      <c r="AG12" s="944">
        <v>1.7167244439815601E-3</v>
      </c>
      <c r="AH12" s="943">
        <v>40</v>
      </c>
    </row>
    <row r="13" spans="1:36" ht="11.15" customHeight="1">
      <c r="A13" s="917" t="s">
        <v>308</v>
      </c>
      <c r="B13" s="927">
        <v>13.7</v>
      </c>
      <c r="C13" s="927">
        <v>13.928000000000001</v>
      </c>
      <c r="D13" s="927">
        <v>14.275</v>
      </c>
      <c r="E13" s="927">
        <v>6</v>
      </c>
      <c r="F13" s="927">
        <v>15.67</v>
      </c>
      <c r="G13" s="927">
        <v>20.125</v>
      </c>
      <c r="H13" s="927">
        <v>16.562999999999999</v>
      </c>
      <c r="I13" s="927">
        <v>14.241</v>
      </c>
      <c r="J13" s="927">
        <v>12.78</v>
      </c>
      <c r="K13" s="927">
        <v>13.55</v>
      </c>
      <c r="L13" s="927">
        <v>14</v>
      </c>
      <c r="M13" s="927">
        <v>14</v>
      </c>
      <c r="N13" s="927">
        <v>14</v>
      </c>
      <c r="O13" s="927">
        <v>14</v>
      </c>
      <c r="P13" s="927">
        <v>14</v>
      </c>
      <c r="Q13" s="927">
        <v>7.7</v>
      </c>
      <c r="R13" s="927">
        <v>20.7</v>
      </c>
      <c r="S13" s="927">
        <v>14.3</v>
      </c>
      <c r="T13" s="927">
        <v>20.2</v>
      </c>
      <c r="U13" s="927">
        <v>17.600000000000001</v>
      </c>
      <c r="V13" s="927">
        <v>15.9</v>
      </c>
      <c r="W13" s="927">
        <v>19.399999999999999</v>
      </c>
      <c r="X13" s="927">
        <v>19.5</v>
      </c>
      <c r="Y13" s="927">
        <v>11.9</v>
      </c>
      <c r="Z13" s="927">
        <v>17.5</v>
      </c>
      <c r="AA13" s="928">
        <v>17.5</v>
      </c>
      <c r="AB13" s="931" t="s">
        <v>979</v>
      </c>
      <c r="AC13" s="929">
        <v>2.25651825635729E-2</v>
      </c>
      <c r="AD13" s="929">
        <v>1.93014622046737E-2</v>
      </c>
      <c r="AF13" s="943">
        <v>25702.799999999999</v>
      </c>
      <c r="AG13" s="944">
        <v>7.35410417312823E-2</v>
      </c>
      <c r="AH13" s="943">
        <v>1468.7314285714299</v>
      </c>
    </row>
    <row r="14" spans="1:36" ht="11.15" customHeight="1">
      <c r="A14" s="917" t="s">
        <v>347</v>
      </c>
      <c r="B14" s="927">
        <v>4.8250000000000002</v>
      </c>
      <c r="C14" s="927">
        <v>5.6449999999999996</v>
      </c>
      <c r="D14" s="927">
        <v>5.4</v>
      </c>
      <c r="E14" s="927">
        <v>5.91</v>
      </c>
      <c r="F14" s="927">
        <v>4.5919999999999996</v>
      </c>
      <c r="G14" s="927">
        <v>5.9020000000000001</v>
      </c>
      <c r="H14" s="927">
        <v>6.585</v>
      </c>
      <c r="I14" s="927">
        <v>3.6190000000000002</v>
      </c>
      <c r="J14" s="927">
        <v>3.387</v>
      </c>
      <c r="K14" s="927">
        <v>5.3739999999999997</v>
      </c>
      <c r="L14" s="927">
        <v>4.37</v>
      </c>
      <c r="M14" s="927">
        <v>5.7560000000000002</v>
      </c>
      <c r="N14" s="927">
        <v>9.593</v>
      </c>
      <c r="O14" s="927">
        <v>6.6150000000000002</v>
      </c>
      <c r="P14" s="927">
        <v>3.1709999999999998</v>
      </c>
      <c r="Q14" s="927">
        <v>3.4369999999999998</v>
      </c>
      <c r="R14" s="927">
        <v>3.3570000000000002</v>
      </c>
      <c r="S14" s="927">
        <v>4.173</v>
      </c>
      <c r="T14" s="927">
        <v>3.1429999999999998</v>
      </c>
      <c r="U14" s="927">
        <v>4</v>
      </c>
      <c r="V14" s="927">
        <v>4.2119999999999997</v>
      </c>
      <c r="W14" s="927">
        <v>4</v>
      </c>
      <c r="X14" s="927">
        <v>3.5</v>
      </c>
      <c r="Y14" s="927">
        <v>4</v>
      </c>
      <c r="Z14" s="927">
        <v>4</v>
      </c>
      <c r="AA14" s="928">
        <v>3.5</v>
      </c>
      <c r="AB14" s="931">
        <v>-0.12739071038251401</v>
      </c>
      <c r="AC14" s="929">
        <v>2.3496530788313701E-2</v>
      </c>
      <c r="AD14" s="929">
        <v>3.8602924409347501E-3</v>
      </c>
      <c r="AF14" s="943">
        <v>1500</v>
      </c>
      <c r="AG14" s="945">
        <v>4.2918111099539101E-3</v>
      </c>
      <c r="AH14" s="943">
        <v>428.57142857142901</v>
      </c>
    </row>
    <row r="15" spans="1:36" ht="11.15" customHeight="1">
      <c r="A15" s="917" t="s">
        <v>300</v>
      </c>
      <c r="B15" s="927">
        <v>5</v>
      </c>
      <c r="C15" s="927">
        <v>5</v>
      </c>
      <c r="D15" s="927">
        <v>5</v>
      </c>
      <c r="E15" s="927">
        <v>5</v>
      </c>
      <c r="F15" s="927">
        <v>5</v>
      </c>
      <c r="G15" s="927">
        <v>0</v>
      </c>
      <c r="H15" s="927">
        <v>0</v>
      </c>
      <c r="I15" s="927">
        <v>0</v>
      </c>
      <c r="J15" s="927">
        <v>0</v>
      </c>
      <c r="K15" s="927">
        <v>2.8000000000000001E-2</v>
      </c>
      <c r="L15" s="927">
        <v>0</v>
      </c>
      <c r="M15" s="927">
        <v>0</v>
      </c>
      <c r="N15" s="927">
        <v>0</v>
      </c>
      <c r="O15" s="927">
        <v>3.2360000000000002</v>
      </c>
      <c r="P15" s="927">
        <v>2.4</v>
      </c>
      <c r="Q15" s="927">
        <v>0</v>
      </c>
      <c r="R15" s="927">
        <v>5.25</v>
      </c>
      <c r="S15" s="927">
        <v>31.5</v>
      </c>
      <c r="T15" s="927">
        <v>28.74</v>
      </c>
      <c r="U15" s="927">
        <v>3.85</v>
      </c>
      <c r="V15" s="927">
        <v>0</v>
      </c>
      <c r="W15" s="927">
        <v>0</v>
      </c>
      <c r="X15" s="927">
        <v>0</v>
      </c>
      <c r="Y15" s="927">
        <v>16.751999999999999</v>
      </c>
      <c r="Z15" s="927">
        <v>9.99</v>
      </c>
      <c r="AA15" s="928">
        <v>9.99</v>
      </c>
      <c r="AB15" s="931" t="s">
        <v>979</v>
      </c>
      <c r="AC15" s="929">
        <v>0.15328176333524801</v>
      </c>
      <c r="AD15" s="929">
        <v>1.10183775671252E-2</v>
      </c>
      <c r="AF15" s="943">
        <v>90000</v>
      </c>
      <c r="AG15" s="945">
        <v>0.25750866659723498</v>
      </c>
      <c r="AH15" s="943">
        <v>9009.0090090090107</v>
      </c>
    </row>
    <row r="16" spans="1:36" ht="11.15" customHeight="1">
      <c r="A16" s="917" t="s">
        <v>301</v>
      </c>
      <c r="B16" s="927">
        <v>8.7569999999999997</v>
      </c>
      <c r="C16" s="927">
        <v>5.367</v>
      </c>
      <c r="D16" s="927">
        <v>4.2889999999999997</v>
      </c>
      <c r="E16" s="927">
        <v>5.1040000000000001</v>
      </c>
      <c r="F16" s="927">
        <v>7.4610000000000003</v>
      </c>
      <c r="G16" s="927">
        <v>7.431</v>
      </c>
      <c r="H16" s="927">
        <v>6.4</v>
      </c>
      <c r="I16" s="927">
        <v>9.4</v>
      </c>
      <c r="J16" s="927">
        <v>11</v>
      </c>
      <c r="K16" s="927">
        <v>10.96</v>
      </c>
      <c r="L16" s="927">
        <v>10.4</v>
      </c>
      <c r="M16" s="927">
        <v>10.7</v>
      </c>
      <c r="N16" s="927">
        <v>10.6</v>
      </c>
      <c r="O16" s="927">
        <v>11.3</v>
      </c>
      <c r="P16" s="927">
        <v>4.3</v>
      </c>
      <c r="Q16" s="927">
        <v>2.8</v>
      </c>
      <c r="R16" s="927">
        <v>0.6</v>
      </c>
      <c r="S16" s="927">
        <v>4.5999999999999996</v>
      </c>
      <c r="T16" s="927">
        <v>6.9</v>
      </c>
      <c r="U16" s="927">
        <v>13.8</v>
      </c>
      <c r="V16" s="927">
        <v>14.5</v>
      </c>
      <c r="W16" s="927">
        <v>14.63</v>
      </c>
      <c r="X16" s="927">
        <v>14.855</v>
      </c>
      <c r="Y16" s="927">
        <v>15</v>
      </c>
      <c r="Z16" s="927">
        <v>15</v>
      </c>
      <c r="AA16" s="928">
        <v>15</v>
      </c>
      <c r="AB16" s="931" t="s">
        <v>979</v>
      </c>
      <c r="AC16" s="929">
        <v>0.133084452202372</v>
      </c>
      <c r="AD16" s="929">
        <v>1.6544110461148901E-2</v>
      </c>
      <c r="AF16" s="943" t="s">
        <v>273</v>
      </c>
      <c r="AG16" s="945" t="s">
        <v>273</v>
      </c>
      <c r="AH16" s="943" t="s">
        <v>273</v>
      </c>
    </row>
    <row r="17" spans="1:34" ht="11.15" customHeight="1">
      <c r="A17" s="917" t="s">
        <v>981</v>
      </c>
      <c r="B17" s="927">
        <v>100.15</v>
      </c>
      <c r="C17" s="927">
        <v>103.67400000000001</v>
      </c>
      <c r="D17" s="927">
        <v>106.096</v>
      </c>
      <c r="E17" s="927">
        <v>93.164000000000001</v>
      </c>
      <c r="F17" s="927">
        <v>75.007000000000005</v>
      </c>
      <c r="G17" s="927">
        <v>72.784999999999997</v>
      </c>
      <c r="H17" s="927">
        <v>59.651000000000003</v>
      </c>
      <c r="I17" s="927">
        <v>56.378999999999998</v>
      </c>
      <c r="J17" s="927">
        <v>45.582999999999998</v>
      </c>
      <c r="K17" s="927">
        <v>50.029000000000003</v>
      </c>
      <c r="L17" s="927">
        <v>43.335000000000001</v>
      </c>
      <c r="M17" s="927">
        <v>42.515999999999998</v>
      </c>
      <c r="N17" s="927">
        <v>39.33</v>
      </c>
      <c r="O17" s="927">
        <v>38.517000000000003</v>
      </c>
      <c r="P17" s="927">
        <v>53.960999999999999</v>
      </c>
      <c r="Q17" s="927">
        <v>22.404</v>
      </c>
      <c r="R17" s="927">
        <v>19.193000000000001</v>
      </c>
      <c r="S17" s="927">
        <v>17.239999999999998</v>
      </c>
      <c r="T17" s="927">
        <v>20.657</v>
      </c>
      <c r="U17" s="927">
        <v>31.946000000000002</v>
      </c>
      <c r="V17" s="927">
        <v>20.587</v>
      </c>
      <c r="W17" s="927">
        <v>18.012</v>
      </c>
      <c r="X17" s="927">
        <v>14.872</v>
      </c>
      <c r="Y17" s="927">
        <v>17.652000000000001</v>
      </c>
      <c r="Z17" s="927">
        <v>15.548999999999999</v>
      </c>
      <c r="AA17" s="928">
        <v>14.048999999999999</v>
      </c>
      <c r="AB17" s="931">
        <v>-9.8937889632879306E-2</v>
      </c>
      <c r="AC17" s="929">
        <v>-0.116996861084519</v>
      </c>
      <c r="AD17" s="929">
        <v>1.54952138579121E-2</v>
      </c>
      <c r="AF17" s="943">
        <v>26600</v>
      </c>
      <c r="AG17" s="945">
        <v>7.6108117016516E-2</v>
      </c>
      <c r="AH17" s="943">
        <v>1893.3731938216199</v>
      </c>
    </row>
    <row r="18" spans="1:34" ht="11.15" customHeight="1">
      <c r="A18" s="932" t="s">
        <v>353</v>
      </c>
      <c r="B18" s="933">
        <v>587.36699999999996</v>
      </c>
      <c r="C18" s="933">
        <v>564.73500000000001</v>
      </c>
      <c r="D18" s="933">
        <v>697.94799999999998</v>
      </c>
      <c r="E18" s="933">
        <v>639.46500000000003</v>
      </c>
      <c r="F18" s="933">
        <v>650.322</v>
      </c>
      <c r="G18" s="933">
        <v>836.29100000000005</v>
      </c>
      <c r="H18" s="933">
        <v>773.20399999999995</v>
      </c>
      <c r="I18" s="933">
        <v>929.10599999999999</v>
      </c>
      <c r="J18" s="933">
        <v>990.42600000000004</v>
      </c>
      <c r="K18" s="933">
        <v>1020.962</v>
      </c>
      <c r="L18" s="933">
        <v>1049.028</v>
      </c>
      <c r="M18" s="933">
        <v>1085.0889999999999</v>
      </c>
      <c r="N18" s="933">
        <v>1167.75</v>
      </c>
      <c r="O18" s="933">
        <v>965.18600000000004</v>
      </c>
      <c r="P18" s="933">
        <v>739.98599999999999</v>
      </c>
      <c r="Q18" s="933">
        <v>981.08299999999997</v>
      </c>
      <c r="R18" s="933">
        <v>1151.337</v>
      </c>
      <c r="S18" s="933">
        <v>1156.0550000000001</v>
      </c>
      <c r="T18" s="933">
        <v>1105.4690000000001</v>
      </c>
      <c r="U18" s="933">
        <v>1107.6759999999999</v>
      </c>
      <c r="V18" s="933">
        <v>1098.6759999999999</v>
      </c>
      <c r="W18" s="933">
        <v>1096.1479999999999</v>
      </c>
      <c r="X18" s="933">
        <v>862.71500000000003</v>
      </c>
      <c r="Y18" s="933">
        <v>1033.49</v>
      </c>
      <c r="Z18" s="933">
        <v>1128.2039123173299</v>
      </c>
      <c r="AA18" s="933">
        <v>906.667060475992</v>
      </c>
      <c r="AB18" s="934">
        <v>-0.19855815229968801</v>
      </c>
      <c r="AC18" s="934">
        <v>4.3077097421401901E-2</v>
      </c>
      <c r="AD18" s="946">
        <v>1</v>
      </c>
      <c r="AE18" s="935"/>
      <c r="AF18" s="936">
        <v>349502.8</v>
      </c>
      <c r="AG18" s="946">
        <v>1</v>
      </c>
      <c r="AH18" s="936">
        <v>385.480861978723</v>
      </c>
    </row>
    <row r="19" spans="1:34" ht="11.15" customHeight="1">
      <c r="P19" s="937"/>
      <c r="Q19" s="937"/>
      <c r="R19" s="937"/>
      <c r="S19" s="937"/>
      <c r="T19" s="937"/>
      <c r="U19" s="938"/>
      <c r="V19" s="938"/>
      <c r="W19" s="937"/>
      <c r="X19" s="937"/>
      <c r="Y19" s="937"/>
      <c r="Z19" s="937"/>
      <c r="AH19" s="914"/>
    </row>
    <row r="20" spans="1:34">
      <c r="A20" s="917" t="s">
        <v>965</v>
      </c>
      <c r="P20" s="937"/>
      <c r="Q20" s="937"/>
      <c r="R20" s="937"/>
      <c r="S20" s="937"/>
      <c r="T20" s="937"/>
      <c r="U20" s="938"/>
      <c r="V20" s="938"/>
      <c r="W20" s="937"/>
      <c r="X20" s="937"/>
      <c r="Y20" s="937"/>
      <c r="Z20" s="937"/>
      <c r="AH20" s="914"/>
    </row>
    <row r="21" spans="1:34" s="544" customFormat="1" ht="12.75" customHeight="1">
      <c r="A21" s="947" t="s">
        <v>982</v>
      </c>
      <c r="AA21" s="564"/>
    </row>
    <row r="22" spans="1:34" s="544" customFormat="1" ht="13.4" customHeight="1">
      <c r="A22" s="947" t="s">
        <v>983</v>
      </c>
      <c r="AA22" s="564"/>
    </row>
    <row r="23" spans="1:34" s="544" customFormat="1" ht="11.5" customHeight="1">
      <c r="A23" s="947" t="s">
        <v>984</v>
      </c>
      <c r="AA23" s="564"/>
    </row>
    <row r="24" spans="1:34" s="544" customFormat="1" ht="14.5">
      <c r="A24" s="947" t="s">
        <v>985</v>
      </c>
      <c r="AA24" s="564"/>
    </row>
    <row r="25" spans="1:34" s="544" customFormat="1" ht="14.5">
      <c r="A25" s="709" t="s">
        <v>969</v>
      </c>
      <c r="AA25" s="564"/>
    </row>
    <row r="26" spans="1:34" s="544" customFormat="1" ht="14.5">
      <c r="AA26" s="564"/>
    </row>
    <row r="27" spans="1:34" s="544" customFormat="1" ht="14.5">
      <c r="AA27" s="564"/>
    </row>
    <row r="28" spans="1:34" s="544" customFormat="1" ht="14.5">
      <c r="AA28" s="564"/>
    </row>
    <row r="29" spans="1:34" s="544" customFormat="1" ht="14.5">
      <c r="AA29" s="564"/>
    </row>
    <row r="30" spans="1:34" s="544" customFormat="1" ht="14.5">
      <c r="AA30" s="564"/>
    </row>
    <row r="31" spans="1:34" s="544" customFormat="1" ht="14.5">
      <c r="AA31" s="564"/>
    </row>
    <row r="32" spans="1:34" s="544" customFormat="1" ht="14.5">
      <c r="AA32" s="564"/>
    </row>
    <row r="33" spans="27:27" s="544" customFormat="1" ht="14.5">
      <c r="AA33" s="564"/>
    </row>
    <row r="34" spans="27:27" s="544" customFormat="1" ht="14.5">
      <c r="AA34" s="564"/>
    </row>
    <row r="35" spans="27:27" s="544" customFormat="1" ht="14.5">
      <c r="AA35" s="564"/>
    </row>
    <row r="36" spans="27:27" s="544" customFormat="1" ht="14.5">
      <c r="AA36" s="564"/>
    </row>
    <row r="37" spans="27:27" s="544" customFormat="1" ht="14.5">
      <c r="AA37" s="564"/>
    </row>
    <row r="38" spans="27:27" s="544" customFormat="1" ht="14.5">
      <c r="AA38" s="564"/>
    </row>
    <row r="39" spans="27:27" s="544" customFormat="1" ht="14.5">
      <c r="AA39" s="564"/>
    </row>
    <row r="40" spans="27:27" s="544" customFormat="1" ht="14.5">
      <c r="AA40" s="564"/>
    </row>
    <row r="41" spans="27:27" s="544" customFormat="1" ht="14.5">
      <c r="AA41" s="564"/>
    </row>
    <row r="42" spans="27:27" s="544" customFormat="1" ht="14.5">
      <c r="AA42" s="564"/>
    </row>
    <row r="43" spans="27:27" s="544" customFormat="1" ht="14.5">
      <c r="AA43" s="564"/>
    </row>
    <row r="44" spans="27:27" s="544" customFormat="1" ht="14.5">
      <c r="AA44" s="564"/>
    </row>
    <row r="45" spans="27:27" s="544" customFormat="1" ht="14.5">
      <c r="AA45" s="564"/>
    </row>
    <row r="46" spans="27:27" s="544" customFormat="1" ht="14.5">
      <c r="AA46" s="564"/>
    </row>
    <row r="47" spans="27:27" s="544" customFormat="1" ht="14.5">
      <c r="AA47" s="564"/>
    </row>
    <row r="48" spans="27:27" s="544" customFormat="1" ht="14.5">
      <c r="AA48" s="564"/>
    </row>
    <row r="49" spans="27:27" s="544" customFormat="1" ht="14.5">
      <c r="AA49" s="564"/>
    </row>
    <row r="50" spans="27:27" s="544" customFormat="1" ht="14.5">
      <c r="AA50" s="564"/>
    </row>
    <row r="51" spans="27:27" s="544" customFormat="1" ht="14.5">
      <c r="AA51" s="564"/>
    </row>
    <row r="52" spans="27:27" s="544" customFormat="1" ht="14.5">
      <c r="AA52" s="564"/>
    </row>
    <row r="53" spans="27:27" s="544" customFormat="1" ht="14.5">
      <c r="AA53" s="564"/>
    </row>
    <row r="54" spans="27:27" s="544" customFormat="1" ht="14.5">
      <c r="AA54" s="564"/>
    </row>
    <row r="55" spans="27:27" s="544" customFormat="1" ht="14.5">
      <c r="AA55" s="564"/>
    </row>
    <row r="56" spans="27:27" s="544" customFormat="1" ht="14.5">
      <c r="AA56" s="564"/>
    </row>
    <row r="57" spans="27:27" s="544" customFormat="1" ht="14.5">
      <c r="AA57" s="564"/>
    </row>
    <row r="58" spans="27:27" s="544" customFormat="1" ht="14.5">
      <c r="AA58" s="564"/>
    </row>
    <row r="59" spans="27:27" s="544" customFormat="1" ht="14.5">
      <c r="AA59" s="564"/>
    </row>
    <row r="60" spans="27:27" s="544" customFormat="1" ht="14.5">
      <c r="AA60" s="564"/>
    </row>
    <row r="61" spans="27:27" s="544" customFormat="1" ht="14.5">
      <c r="AA61" s="564"/>
    </row>
    <row r="62" spans="27:27" s="544" customFormat="1" ht="14.5">
      <c r="AA62" s="564"/>
    </row>
    <row r="63" spans="27:27" s="544" customFormat="1" ht="14.5">
      <c r="AA63" s="564"/>
    </row>
    <row r="64" spans="27:27" s="544" customFormat="1" ht="14.5">
      <c r="AA64" s="564"/>
    </row>
    <row r="65" spans="27:27" s="544" customFormat="1" ht="14.5">
      <c r="AA65" s="564"/>
    </row>
    <row r="66" spans="27:27" s="544" customFormat="1" ht="14.5">
      <c r="AA66" s="564"/>
    </row>
    <row r="67" spans="27:27" s="544" customFormat="1" ht="14.5">
      <c r="AA67" s="564"/>
    </row>
    <row r="68" spans="27:27" s="544" customFormat="1" ht="14.5">
      <c r="AA68" s="564"/>
    </row>
    <row r="69" spans="27:27" s="544" customFormat="1" ht="14.5">
      <c r="AA69" s="564"/>
    </row>
    <row r="70" spans="27:27" s="544" customFormat="1" ht="14.5">
      <c r="AA70" s="564"/>
    </row>
  </sheetData>
  <mergeCells count="1">
    <mergeCell ref="AB2:AC2"/>
  </mergeCells>
  <conditionalFormatting sqref="AB4:AD4 AB11:AD12 AC10:AD10 AB8:AD9 AC5:AD7 AB14 AC13:AD17 AB17:AB18">
    <cfRule type="cellIs" dxfId="27" priority="2" operator="lessThanOrEqual">
      <formula>0</formula>
    </cfRule>
    <cfRule type="cellIs" dxfId="26" priority="3" operator="greaterThan">
      <formula>0</formula>
    </cfRule>
  </conditionalFormatting>
  <conditionalFormatting sqref="AB5:AB7">
    <cfRule type="cellIs" dxfId="25" priority="4" operator="lessThanOrEqual">
      <formula>0</formula>
    </cfRule>
    <cfRule type="cellIs" dxfId="24" priority="5" operator="greaterThan">
      <formula>0</formula>
    </cfRule>
  </conditionalFormatting>
  <conditionalFormatting sqref="AB10">
    <cfRule type="cellIs" dxfId="23" priority="6" operator="lessThanOrEqual">
      <formula>0</formula>
    </cfRule>
    <cfRule type="cellIs" dxfId="22" priority="7" operator="greaterThan">
      <formula>0</formula>
    </cfRule>
  </conditionalFormatting>
  <conditionalFormatting sqref="AC18">
    <cfRule type="cellIs" dxfId="21" priority="8" operator="lessThanOrEqual">
      <formula>0</formula>
    </cfRule>
    <cfRule type="cellIs" dxfId="20" priority="9" operator="greaterThan">
      <formula>0</formula>
    </cfRule>
  </conditionalFormatting>
  <conditionalFormatting sqref="AB13">
    <cfRule type="cellIs" dxfId="19" priority="10" operator="lessThanOrEqual">
      <formula>0</formula>
    </cfRule>
    <cfRule type="cellIs" dxfId="18" priority="11" operator="greaterThan">
      <formula>0</formula>
    </cfRule>
  </conditionalFormatting>
  <conditionalFormatting sqref="AB15:AB16">
    <cfRule type="cellIs" dxfId="17" priority="12" operator="lessThanOrEqual">
      <formula>0</formula>
    </cfRule>
    <cfRule type="cellIs" dxfId="16" priority="13" operator="greaterThan">
      <formula>0</formula>
    </cfRule>
  </conditionalFormatting>
  <hyperlinks>
    <hyperlink ref="L1" location="Contents!A1" display="Contents" xr:uid="{00000000-0004-0000-4D00-000000000000}"/>
    <hyperlink ref="AJ1" location="Contents!A1" display="Contents" xr:uid="{00000000-0004-0000-4D00-000001000000}"/>
  </hyperlinks>
  <pageMargins left="0.7" right="0.7" top="0.75" bottom="0.75" header="0.51180555555555496" footer="0.51180555555555496"/>
  <pageSetup paperSize="9" firstPageNumber="0" orientation="portrait" horizontalDpi="300" verticalDpi="30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MJ67"/>
  <sheetViews>
    <sheetView showGridLines="0" showRowColHeaders="0" zoomScaleNormal="100" workbookViewId="0">
      <pane xSplit="1" ySplit="3" topLeftCell="N7" activePane="bottomRight" state="frozen"/>
      <selection pane="topRight" activeCell="N1" sqref="N1"/>
      <selection pane="bottomLeft" activeCell="A7" sqref="A7"/>
      <selection pane="bottomRight" activeCell="AJ1" sqref="AJ1"/>
    </sheetView>
  </sheetViews>
  <sheetFormatPr defaultColWidth="14.5546875" defaultRowHeight="10.5"/>
  <cols>
    <col min="1" max="1" width="22" style="917" customWidth="1"/>
    <col min="2" max="26" width="7.21875" style="917" customWidth="1"/>
    <col min="27" max="27" width="7.21875" style="918" customWidth="1"/>
    <col min="28" max="28" width="12.21875" style="917" customWidth="1"/>
    <col min="29" max="29" width="8.44140625" style="917" customWidth="1"/>
    <col min="30" max="30" width="7.21875" style="917" customWidth="1"/>
    <col min="31" max="31" width="6.21875" style="917" customWidth="1"/>
    <col min="32" max="32" width="7.77734375" style="917" customWidth="1"/>
    <col min="33" max="33" width="9" style="917" customWidth="1"/>
    <col min="34" max="34" width="7.77734375" style="917" customWidth="1"/>
    <col min="35" max="35" width="7.21875" style="917" customWidth="1"/>
    <col min="36" max="1024" width="14.44140625" style="917"/>
  </cols>
  <sheetData>
    <row r="1" spans="1:36" ht="13">
      <c r="A1" s="916" t="s">
        <v>986</v>
      </c>
      <c r="L1" s="27" t="s">
        <v>88</v>
      </c>
      <c r="AB1" s="919"/>
      <c r="AC1" s="919"/>
      <c r="AD1" s="919"/>
      <c r="AE1" s="919"/>
      <c r="AJ1" s="27" t="s">
        <v>88</v>
      </c>
    </row>
    <row r="2" spans="1:36" ht="12.25" customHeight="1">
      <c r="A2" s="921" t="s">
        <v>956</v>
      </c>
      <c r="AB2" s="5" t="s">
        <v>251</v>
      </c>
      <c r="AC2" s="5"/>
      <c r="AD2" s="547" t="s">
        <v>252</v>
      </c>
      <c r="AE2" s="920"/>
      <c r="AF2" s="920" t="s">
        <v>955</v>
      </c>
      <c r="AG2" s="921"/>
    </row>
    <row r="3" spans="1:36" ht="19.5" customHeight="1">
      <c r="A3" s="917" t="s">
        <v>987</v>
      </c>
      <c r="B3" s="917">
        <v>1995</v>
      </c>
      <c r="C3" s="917">
        <v>1996</v>
      </c>
      <c r="D3" s="917">
        <v>1997</v>
      </c>
      <c r="E3" s="917">
        <v>1998</v>
      </c>
      <c r="F3" s="917">
        <v>1999</v>
      </c>
      <c r="G3" s="917">
        <v>2000</v>
      </c>
      <c r="H3" s="917">
        <v>2001</v>
      </c>
      <c r="I3" s="917">
        <v>2002</v>
      </c>
      <c r="J3" s="917">
        <v>2003</v>
      </c>
      <c r="K3" s="917">
        <v>2004</v>
      </c>
      <c r="L3" s="917">
        <v>2005</v>
      </c>
      <c r="M3" s="917">
        <v>2006</v>
      </c>
      <c r="N3" s="917">
        <v>2007</v>
      </c>
      <c r="O3" s="917">
        <v>2008</v>
      </c>
      <c r="P3" s="917">
        <v>2009</v>
      </c>
      <c r="Q3" s="917">
        <v>2010</v>
      </c>
      <c r="R3" s="917">
        <v>2011</v>
      </c>
      <c r="S3" s="917">
        <v>2012</v>
      </c>
      <c r="T3" s="917">
        <v>2013</v>
      </c>
      <c r="U3" s="917">
        <v>2014</v>
      </c>
      <c r="V3" s="917">
        <v>2015</v>
      </c>
      <c r="W3" s="917">
        <v>2016</v>
      </c>
      <c r="X3" s="917">
        <v>2017</v>
      </c>
      <c r="Y3" s="917">
        <v>2018</v>
      </c>
      <c r="Z3" s="917">
        <v>2019</v>
      </c>
      <c r="AA3" s="918">
        <v>2020</v>
      </c>
      <c r="AB3" s="547">
        <v>2020</v>
      </c>
      <c r="AC3" s="619" t="s">
        <v>254</v>
      </c>
      <c r="AD3" s="547">
        <v>2020</v>
      </c>
      <c r="AE3" s="547"/>
      <c r="AF3" s="924" t="s">
        <v>972</v>
      </c>
      <c r="AG3" s="925" t="s">
        <v>252</v>
      </c>
      <c r="AH3" s="919" t="s">
        <v>845</v>
      </c>
    </row>
    <row r="4" spans="1:36" ht="11.15" customHeight="1">
      <c r="B4" s="919"/>
      <c r="C4" s="919"/>
      <c r="D4" s="919"/>
      <c r="E4" s="919"/>
      <c r="F4" s="919"/>
      <c r="G4" s="919"/>
      <c r="H4" s="919"/>
      <c r="I4" s="919"/>
      <c r="J4" s="919"/>
      <c r="K4" s="919"/>
      <c r="L4" s="919"/>
      <c r="M4" s="919"/>
      <c r="N4" s="919"/>
      <c r="O4" s="919"/>
      <c r="P4" s="919"/>
      <c r="Q4" s="919"/>
      <c r="R4" s="919"/>
      <c r="S4" s="919"/>
      <c r="T4" s="919"/>
      <c r="U4" s="919"/>
      <c r="V4" s="926"/>
      <c r="W4" s="926"/>
      <c r="X4" s="926"/>
      <c r="Y4" s="926"/>
      <c r="Z4" s="919"/>
      <c r="AA4" s="926"/>
      <c r="AB4" s="919"/>
      <c r="AC4" s="919"/>
      <c r="AD4" s="919"/>
      <c r="AE4" s="919"/>
    </row>
    <row r="5" spans="1:36" ht="11.15" customHeight="1">
      <c r="A5" s="917" t="s">
        <v>334</v>
      </c>
      <c r="B5" s="927">
        <v>0.11</v>
      </c>
      <c r="C5" s="927" t="s">
        <v>273</v>
      </c>
      <c r="D5" s="927" t="s">
        <v>273</v>
      </c>
      <c r="E5" s="927" t="s">
        <v>273</v>
      </c>
      <c r="F5" s="927" t="s">
        <v>273</v>
      </c>
      <c r="G5" s="927" t="s">
        <v>273</v>
      </c>
      <c r="H5" s="927" t="s">
        <v>273</v>
      </c>
      <c r="I5" s="927" t="s">
        <v>273</v>
      </c>
      <c r="J5" s="927" t="s">
        <v>273</v>
      </c>
      <c r="K5" s="927" t="s">
        <v>273</v>
      </c>
      <c r="L5" s="927" t="s">
        <v>273</v>
      </c>
      <c r="M5" s="927" t="s">
        <v>273</v>
      </c>
      <c r="N5" s="927">
        <v>0</v>
      </c>
      <c r="O5" s="927">
        <v>0</v>
      </c>
      <c r="P5" s="927">
        <v>0</v>
      </c>
      <c r="Q5" s="927">
        <v>0</v>
      </c>
      <c r="R5" s="927">
        <v>2.1880000000000002</v>
      </c>
      <c r="S5" s="927">
        <v>3.222</v>
      </c>
      <c r="T5" s="927">
        <v>1.268</v>
      </c>
      <c r="U5" s="927">
        <v>6.2</v>
      </c>
      <c r="V5" s="927">
        <v>11.907</v>
      </c>
      <c r="W5" s="927">
        <v>13.872999999999999</v>
      </c>
      <c r="X5" s="927">
        <v>17.263000000000002</v>
      </c>
      <c r="Y5" s="927">
        <v>18.556000000000001</v>
      </c>
      <c r="Z5" s="927">
        <v>17.613</v>
      </c>
      <c r="AA5" s="928">
        <v>41.438000000000002</v>
      </c>
      <c r="AB5" s="929">
        <v>1.34626590704395</v>
      </c>
      <c r="AC5" s="931" t="s">
        <v>273</v>
      </c>
      <c r="AD5" s="929">
        <v>0.154820438479817</v>
      </c>
      <c r="AE5" s="929"/>
      <c r="AF5" s="930">
        <v>4100</v>
      </c>
      <c r="AG5" s="948">
        <v>3.3026695236100599E-2</v>
      </c>
      <c r="AH5" s="930">
        <v>98.942999179497093</v>
      </c>
    </row>
    <row r="6" spans="1:36" ht="11.15" customHeight="1">
      <c r="A6" s="917" t="s">
        <v>259</v>
      </c>
      <c r="B6" s="927">
        <v>0.10299999999999999</v>
      </c>
      <c r="C6" s="927" t="s">
        <v>273</v>
      </c>
      <c r="D6" s="927" t="s">
        <v>273</v>
      </c>
      <c r="E6" s="927" t="s">
        <v>273</v>
      </c>
      <c r="F6" s="927" t="s">
        <v>273</v>
      </c>
      <c r="G6" s="927" t="s">
        <v>273</v>
      </c>
      <c r="H6" s="927">
        <v>0</v>
      </c>
      <c r="I6" s="927">
        <v>0</v>
      </c>
      <c r="J6" s="927">
        <v>0</v>
      </c>
      <c r="K6" s="927">
        <v>0.40200000000000002</v>
      </c>
      <c r="L6" s="927">
        <v>0.52700000000000002</v>
      </c>
      <c r="M6" s="927">
        <v>0.52700000000000002</v>
      </c>
      <c r="N6" s="927">
        <v>0.64500000000000002</v>
      </c>
      <c r="O6" s="927">
        <v>0.46</v>
      </c>
      <c r="P6" s="927">
        <v>0.17</v>
      </c>
      <c r="Q6" s="927">
        <v>0.14000000000000001</v>
      </c>
      <c r="R6" s="927">
        <v>0.14000000000000001</v>
      </c>
      <c r="S6" s="927">
        <v>1.62</v>
      </c>
      <c r="T6" s="927">
        <v>0.33</v>
      </c>
      <c r="U6" s="927">
        <v>0</v>
      </c>
      <c r="V6" s="927">
        <v>0.88</v>
      </c>
      <c r="W6" s="927">
        <v>2.2000000000000002</v>
      </c>
      <c r="X6" s="927">
        <v>1.7</v>
      </c>
      <c r="Y6" s="927">
        <v>1.1000000000000001</v>
      </c>
      <c r="Z6" s="927">
        <v>0.71</v>
      </c>
      <c r="AA6" s="928">
        <v>1</v>
      </c>
      <c r="AB6" s="929">
        <v>0.40460247825752399</v>
      </c>
      <c r="AC6" s="929">
        <v>0.153668255628334</v>
      </c>
      <c r="AD6" s="929">
        <v>3.7361947603604699E-3</v>
      </c>
      <c r="AE6" s="929"/>
      <c r="AF6" s="930">
        <v>21000</v>
      </c>
      <c r="AG6" s="948">
        <v>0.169161121941003</v>
      </c>
      <c r="AH6" s="930">
        <v>21000</v>
      </c>
    </row>
    <row r="7" spans="1:36" ht="11.15" customHeight="1">
      <c r="A7" s="917" t="s">
        <v>336</v>
      </c>
      <c r="B7" s="927">
        <v>48</v>
      </c>
      <c r="C7" s="927">
        <v>55</v>
      </c>
      <c r="D7" s="927">
        <v>53</v>
      </c>
      <c r="E7" s="927">
        <v>60</v>
      </c>
      <c r="F7" s="927">
        <v>70</v>
      </c>
      <c r="G7" s="927">
        <v>73</v>
      </c>
      <c r="H7" s="927">
        <v>80.599999999999994</v>
      </c>
      <c r="I7" s="927">
        <v>88</v>
      </c>
      <c r="J7" s="927">
        <v>92</v>
      </c>
      <c r="K7" s="927">
        <v>98</v>
      </c>
      <c r="L7" s="927">
        <v>119</v>
      </c>
      <c r="M7" s="927">
        <v>133</v>
      </c>
      <c r="N7" s="927">
        <v>120</v>
      </c>
      <c r="O7" s="927">
        <v>125</v>
      </c>
      <c r="P7" s="927">
        <v>129</v>
      </c>
      <c r="Q7" s="927">
        <v>89.2</v>
      </c>
      <c r="R7" s="927">
        <v>93.8</v>
      </c>
      <c r="S7" s="927">
        <v>93.8</v>
      </c>
      <c r="T7" s="927">
        <v>93.8</v>
      </c>
      <c r="U7" s="927">
        <v>105</v>
      </c>
      <c r="V7" s="927">
        <v>105</v>
      </c>
      <c r="W7" s="927">
        <v>105</v>
      </c>
      <c r="X7" s="927">
        <v>105</v>
      </c>
      <c r="Y7" s="927">
        <v>120</v>
      </c>
      <c r="Z7" s="927">
        <v>132</v>
      </c>
      <c r="AA7" s="928">
        <v>140</v>
      </c>
      <c r="AB7" s="931">
        <v>5.7708229839377199E-2</v>
      </c>
      <c r="AC7" s="931">
        <v>2.30159643843741E-3</v>
      </c>
      <c r="AD7" s="929">
        <v>0.52306726645046597</v>
      </c>
      <c r="AE7" s="929"/>
      <c r="AF7" s="930">
        <v>44000</v>
      </c>
      <c r="AG7" s="948">
        <v>0.35443282692400602</v>
      </c>
      <c r="AH7" s="930">
        <v>314.28571428571399</v>
      </c>
    </row>
    <row r="8" spans="1:36" ht="11.15" customHeight="1">
      <c r="A8" s="917" t="s">
        <v>338</v>
      </c>
      <c r="B8" s="927">
        <v>5</v>
      </c>
      <c r="C8" s="927">
        <v>5</v>
      </c>
      <c r="D8" s="927">
        <v>5</v>
      </c>
      <c r="E8" s="927">
        <v>3.2</v>
      </c>
      <c r="F8" s="927">
        <v>1.698</v>
      </c>
      <c r="G8" s="927">
        <v>1.89</v>
      </c>
      <c r="H8" s="927">
        <v>2.6509999999999998</v>
      </c>
      <c r="I8" s="927">
        <v>2.8559999999999999</v>
      </c>
      <c r="J8" s="927">
        <v>2.891</v>
      </c>
      <c r="K8" s="927">
        <v>0.14899999999999999</v>
      </c>
      <c r="L8" s="927">
        <v>9.2999999999999999E-2</v>
      </c>
      <c r="M8" s="939">
        <v>4.4999999999999998E-2</v>
      </c>
      <c r="N8" s="939">
        <v>3.5000000000000003E-2</v>
      </c>
      <c r="O8" s="939">
        <v>2.1999999999999999E-2</v>
      </c>
      <c r="P8" s="939">
        <v>1.6E-2</v>
      </c>
      <c r="Q8" s="927" t="s">
        <v>273</v>
      </c>
      <c r="R8" s="927" t="s">
        <v>273</v>
      </c>
      <c r="S8" s="927" t="s">
        <v>273</v>
      </c>
      <c r="T8" s="927">
        <v>0.294600006103516</v>
      </c>
      <c r="U8" s="927">
        <v>1.6950000000000001</v>
      </c>
      <c r="V8" s="927">
        <v>0.95599999999999996</v>
      </c>
      <c r="W8" s="927">
        <v>1.5</v>
      </c>
      <c r="X8" s="927">
        <v>1.5</v>
      </c>
      <c r="Y8" s="927">
        <v>2.9</v>
      </c>
      <c r="Z8" s="927">
        <v>3</v>
      </c>
      <c r="AA8" s="928">
        <v>3</v>
      </c>
      <c r="AB8" s="931" t="s">
        <v>988</v>
      </c>
      <c r="AC8" s="931">
        <v>0.68771895176352005</v>
      </c>
      <c r="AD8" s="929">
        <v>1.12085842810814E-2</v>
      </c>
      <c r="AE8" s="929"/>
      <c r="AF8" s="930">
        <v>6900</v>
      </c>
      <c r="AG8" s="948">
        <v>5.5581511494901002E-2</v>
      </c>
      <c r="AH8" s="930">
        <v>2300</v>
      </c>
    </row>
    <row r="9" spans="1:36" ht="11.15" customHeight="1">
      <c r="A9" s="917" t="s">
        <v>961</v>
      </c>
      <c r="B9" s="927" t="s">
        <v>273</v>
      </c>
      <c r="C9" s="927" t="s">
        <v>273</v>
      </c>
      <c r="D9" s="927" t="s">
        <v>273</v>
      </c>
      <c r="E9" s="927" t="s">
        <v>273</v>
      </c>
      <c r="F9" s="927" t="s">
        <v>273</v>
      </c>
      <c r="G9" s="927" t="s">
        <v>273</v>
      </c>
      <c r="H9" s="927" t="s">
        <v>273</v>
      </c>
      <c r="I9" s="927" t="s">
        <v>273</v>
      </c>
      <c r="J9" s="927" t="s">
        <v>273</v>
      </c>
      <c r="K9" s="927" t="s">
        <v>273</v>
      </c>
      <c r="L9" s="927" t="s">
        <v>273</v>
      </c>
      <c r="M9" s="927" t="s">
        <v>273</v>
      </c>
      <c r="N9" s="927" t="s">
        <v>273</v>
      </c>
      <c r="O9" s="927" t="s">
        <v>273</v>
      </c>
      <c r="P9" s="927" t="s">
        <v>273</v>
      </c>
      <c r="Q9" s="927" t="s">
        <v>273</v>
      </c>
      <c r="R9" s="927" t="s">
        <v>273</v>
      </c>
      <c r="S9" s="927" t="s">
        <v>273</v>
      </c>
      <c r="T9" s="927" t="s">
        <v>273</v>
      </c>
      <c r="U9" s="927" t="s">
        <v>273</v>
      </c>
      <c r="V9" s="927" t="s">
        <v>273</v>
      </c>
      <c r="W9" s="927" t="s">
        <v>273</v>
      </c>
      <c r="X9" s="927" t="s">
        <v>273</v>
      </c>
      <c r="Y9" s="927">
        <v>2</v>
      </c>
      <c r="Z9" s="927">
        <v>4</v>
      </c>
      <c r="AA9" s="928">
        <v>8</v>
      </c>
      <c r="AB9" s="931">
        <v>0.99453551912568305</v>
      </c>
      <c r="AC9" s="931" t="s">
        <v>273</v>
      </c>
      <c r="AD9" s="929">
        <v>2.9889558082883801E-2</v>
      </c>
      <c r="AE9" s="929"/>
      <c r="AF9" s="930" t="s">
        <v>273</v>
      </c>
      <c r="AG9" s="948" t="s">
        <v>273</v>
      </c>
      <c r="AH9" s="930" t="s">
        <v>273</v>
      </c>
    </row>
    <row r="10" spans="1:36" ht="11.15" customHeight="1">
      <c r="A10" s="917" t="s">
        <v>308</v>
      </c>
      <c r="B10" s="927">
        <v>1.74</v>
      </c>
      <c r="C10" s="927">
        <v>1.74</v>
      </c>
      <c r="D10" s="927">
        <v>1.74</v>
      </c>
      <c r="E10" s="927">
        <v>1.74</v>
      </c>
      <c r="F10" s="927">
        <v>2.61</v>
      </c>
      <c r="G10" s="927">
        <v>2.61</v>
      </c>
      <c r="H10" s="927">
        <v>3.5316201171874999</v>
      </c>
      <c r="I10" s="927">
        <v>2.5801298828124999</v>
      </c>
      <c r="J10" s="927">
        <v>1.72259997558594</v>
      </c>
      <c r="K10" s="927">
        <v>2.246919921875</v>
      </c>
      <c r="L10" s="927">
        <v>2.1564399414062501</v>
      </c>
      <c r="M10" s="927">
        <v>2.9350000000000001</v>
      </c>
      <c r="N10" s="927">
        <v>2.7109999999999999</v>
      </c>
      <c r="O10" s="927">
        <v>2.4700000000000002</v>
      </c>
      <c r="P10" s="927">
        <v>1.8979999999999999</v>
      </c>
      <c r="Q10" s="927">
        <v>1.4955000000000001</v>
      </c>
      <c r="R10" s="927">
        <v>1.4435999755859401</v>
      </c>
      <c r="S10" s="927">
        <v>2.1313000488281202</v>
      </c>
      <c r="T10" s="927">
        <v>1.4430999755859399</v>
      </c>
      <c r="U10" s="927">
        <v>2.1338000488281201</v>
      </c>
      <c r="V10" s="927">
        <v>2.31230004882813</v>
      </c>
      <c r="W10" s="927">
        <v>3.1</v>
      </c>
      <c r="X10" s="927">
        <v>2.5</v>
      </c>
      <c r="Y10" s="927">
        <v>2.6</v>
      </c>
      <c r="Z10" s="927">
        <v>2.6</v>
      </c>
      <c r="AA10" s="928">
        <v>2.6</v>
      </c>
      <c r="AB10" s="931" t="s">
        <v>988</v>
      </c>
      <c r="AC10" s="931">
        <v>3.1971524855039402E-2</v>
      </c>
      <c r="AD10" s="929">
        <v>9.7141063769372194E-3</v>
      </c>
      <c r="AE10" s="929"/>
      <c r="AF10" s="930">
        <v>20602</v>
      </c>
      <c r="AG10" s="948">
        <v>0.16595511591564499</v>
      </c>
      <c r="AH10" s="930">
        <v>7923.8461538461497</v>
      </c>
    </row>
    <row r="11" spans="1:36" ht="11.15" customHeight="1">
      <c r="A11" s="917" t="s">
        <v>349</v>
      </c>
      <c r="B11" s="927">
        <v>0</v>
      </c>
      <c r="C11" s="927">
        <v>0</v>
      </c>
      <c r="D11" s="927">
        <v>1.2E-2</v>
      </c>
      <c r="E11" s="927" t="s">
        <v>273</v>
      </c>
      <c r="F11" s="927" t="s">
        <v>273</v>
      </c>
      <c r="G11" s="927" t="s">
        <v>273</v>
      </c>
      <c r="H11" s="927" t="s">
        <v>273</v>
      </c>
      <c r="I11" s="927" t="s">
        <v>273</v>
      </c>
      <c r="J11" s="927" t="s">
        <v>273</v>
      </c>
      <c r="K11" s="927" t="s">
        <v>273</v>
      </c>
      <c r="L11" s="927" t="s">
        <v>273</v>
      </c>
      <c r="M11" s="927" t="s">
        <v>273</v>
      </c>
      <c r="N11" s="927" t="s">
        <v>273</v>
      </c>
      <c r="O11" s="927" t="s">
        <v>273</v>
      </c>
      <c r="P11" s="927">
        <v>4</v>
      </c>
      <c r="Q11" s="927">
        <v>5.6</v>
      </c>
      <c r="R11" s="927">
        <v>3.1</v>
      </c>
      <c r="S11" s="927">
        <v>0.12</v>
      </c>
      <c r="T11" s="927">
        <v>0.13</v>
      </c>
      <c r="U11" s="927">
        <v>1.9</v>
      </c>
      <c r="V11" s="927">
        <v>0.76</v>
      </c>
      <c r="W11" s="927">
        <v>1.6</v>
      </c>
      <c r="X11" s="927">
        <v>1.3</v>
      </c>
      <c r="Y11" s="927">
        <v>1</v>
      </c>
      <c r="Z11" s="927">
        <v>1.9</v>
      </c>
      <c r="AA11" s="928">
        <v>2</v>
      </c>
      <c r="AB11" s="931">
        <v>4.9755536381938401E-2</v>
      </c>
      <c r="AC11" s="931">
        <v>-7.1740588954462198E-2</v>
      </c>
      <c r="AD11" s="929">
        <v>7.4723895207209397E-3</v>
      </c>
      <c r="AE11" s="929"/>
      <c r="AF11" s="930" t="s">
        <v>273</v>
      </c>
      <c r="AG11" s="948" t="s">
        <v>273</v>
      </c>
      <c r="AH11" s="930" t="s">
        <v>273</v>
      </c>
    </row>
    <row r="12" spans="1:36" ht="11.15" customHeight="1">
      <c r="A12" s="917" t="s">
        <v>92</v>
      </c>
      <c r="B12" s="927">
        <v>22.2</v>
      </c>
      <c r="C12" s="927">
        <v>20.399999999999999</v>
      </c>
      <c r="D12" s="927">
        <v>10</v>
      </c>
      <c r="E12" s="927">
        <v>5</v>
      </c>
      <c r="F12" s="927" t="s">
        <v>273</v>
      </c>
      <c r="G12" s="927" t="s">
        <v>273</v>
      </c>
      <c r="H12" s="927" t="s">
        <v>273</v>
      </c>
      <c r="I12" s="927" t="s">
        <v>273</v>
      </c>
      <c r="J12" s="927" t="s">
        <v>273</v>
      </c>
      <c r="K12" s="927" t="s">
        <v>273</v>
      </c>
      <c r="L12" s="927" t="s">
        <v>273</v>
      </c>
      <c r="M12" s="927" t="s">
        <v>273</v>
      </c>
      <c r="N12" s="927" t="s">
        <v>273</v>
      </c>
      <c r="O12" s="927">
        <v>0</v>
      </c>
      <c r="P12" s="927">
        <v>0</v>
      </c>
      <c r="Q12" s="927">
        <v>0</v>
      </c>
      <c r="R12" s="927">
        <v>0</v>
      </c>
      <c r="S12" s="927">
        <v>3</v>
      </c>
      <c r="T12" s="927">
        <v>5.5</v>
      </c>
      <c r="U12" s="927">
        <v>5.4</v>
      </c>
      <c r="V12" s="927">
        <v>5.9</v>
      </c>
      <c r="W12" s="927">
        <v>0</v>
      </c>
      <c r="X12" s="927">
        <v>0</v>
      </c>
      <c r="Y12" s="927">
        <v>18</v>
      </c>
      <c r="Z12" s="927">
        <v>28</v>
      </c>
      <c r="AA12" s="928">
        <v>38</v>
      </c>
      <c r="AB12" s="929">
        <v>0.35343481654957098</v>
      </c>
      <c r="AC12" s="931" t="s">
        <v>273</v>
      </c>
      <c r="AD12" s="929">
        <v>0.14197540089369801</v>
      </c>
      <c r="AE12" s="929"/>
      <c r="AF12" s="930">
        <v>1500</v>
      </c>
      <c r="AG12" s="948">
        <v>1.20829372815002E-2</v>
      </c>
      <c r="AH12" s="941">
        <v>39.473684210526301</v>
      </c>
    </row>
    <row r="13" spans="1:36" ht="11.15" customHeight="1">
      <c r="A13" s="917" t="s">
        <v>989</v>
      </c>
      <c r="B13" s="927">
        <v>0.58799999999999997</v>
      </c>
      <c r="C13" s="927">
        <v>0.47</v>
      </c>
      <c r="D13" s="927">
        <v>0.53800000000000003</v>
      </c>
      <c r="E13" s="927">
        <v>0.40200000000000002</v>
      </c>
      <c r="F13" s="927">
        <v>0.745</v>
      </c>
      <c r="G13" s="927">
        <v>0.44600000000000001</v>
      </c>
      <c r="H13" s="927">
        <v>0.35099999999999998</v>
      </c>
      <c r="I13" s="927">
        <v>0.24</v>
      </c>
      <c r="J13" s="927">
        <v>0.36</v>
      </c>
      <c r="K13" s="927">
        <v>0.8</v>
      </c>
      <c r="L13" s="927">
        <v>0.15</v>
      </c>
      <c r="M13" s="927">
        <v>0.43</v>
      </c>
      <c r="N13" s="927">
        <v>0.38</v>
      </c>
      <c r="O13" s="927">
        <v>0.12</v>
      </c>
      <c r="P13" s="927">
        <v>1.2999999999999999E-2</v>
      </c>
      <c r="Q13" s="927">
        <v>0.55000000000000004</v>
      </c>
      <c r="R13" s="927">
        <v>0.61</v>
      </c>
      <c r="S13" s="927">
        <v>0.3</v>
      </c>
      <c r="T13" s="927">
        <v>0.28000000000000003</v>
      </c>
      <c r="U13" s="927">
        <v>0.24</v>
      </c>
      <c r="V13" s="927">
        <v>0.56000000000000005</v>
      </c>
      <c r="W13" s="927">
        <v>2.0960000000000001</v>
      </c>
      <c r="X13" s="927">
        <v>0.55200000000000005</v>
      </c>
      <c r="Y13" s="927">
        <v>21.006</v>
      </c>
      <c r="Z13" s="927">
        <v>26.614000000000001</v>
      </c>
      <c r="AA13" s="928">
        <v>31.614000000000001</v>
      </c>
      <c r="AB13" s="931">
        <v>0.18462549601035799</v>
      </c>
      <c r="AC13" s="931">
        <v>1.14346639963259</v>
      </c>
      <c r="AD13" s="929">
        <v>0.118116061154036</v>
      </c>
      <c r="AE13" s="929"/>
      <c r="AF13" s="930">
        <v>26040</v>
      </c>
      <c r="AG13" s="948">
        <v>0.20975979120684399</v>
      </c>
      <c r="AH13" s="941">
        <v>823.68570886316195</v>
      </c>
    </row>
    <row r="14" spans="1:36" ht="11.15" customHeight="1">
      <c r="A14" s="932" t="s">
        <v>353</v>
      </c>
      <c r="B14" s="933">
        <v>77.741</v>
      </c>
      <c r="C14" s="933">
        <v>82.61</v>
      </c>
      <c r="D14" s="933">
        <v>70.290000000000006</v>
      </c>
      <c r="E14" s="933">
        <v>70.341999999999999</v>
      </c>
      <c r="F14" s="933">
        <v>75.052999999999997</v>
      </c>
      <c r="G14" s="933">
        <v>77.945999999999998</v>
      </c>
      <c r="H14" s="933">
        <v>87.133620117187505</v>
      </c>
      <c r="I14" s="933">
        <v>93.676129882812504</v>
      </c>
      <c r="J14" s="933">
        <v>96.973599975585898</v>
      </c>
      <c r="K14" s="933">
        <v>101.597919921875</v>
      </c>
      <c r="L14" s="933">
        <v>121.926439941406</v>
      </c>
      <c r="M14" s="933">
        <v>136.93700000000001</v>
      </c>
      <c r="N14" s="933">
        <v>123.771</v>
      </c>
      <c r="O14" s="933">
        <v>128.072</v>
      </c>
      <c r="P14" s="933">
        <v>135.09700000000001</v>
      </c>
      <c r="Q14" s="933">
        <v>96.985500000000002</v>
      </c>
      <c r="R14" s="933">
        <v>101.281599975586</v>
      </c>
      <c r="S14" s="933">
        <v>104.19330004882799</v>
      </c>
      <c r="T14" s="933">
        <v>103.045699981689</v>
      </c>
      <c r="U14" s="933">
        <v>122.568800048828</v>
      </c>
      <c r="V14" s="933">
        <v>128.275300048828</v>
      </c>
      <c r="W14" s="933">
        <v>129.369</v>
      </c>
      <c r="X14" s="933">
        <v>129.815</v>
      </c>
      <c r="Y14" s="933">
        <v>187.16200000000001</v>
      </c>
      <c r="Z14" s="933">
        <v>216.43700000000001</v>
      </c>
      <c r="AA14" s="933">
        <v>267.65199999999999</v>
      </c>
      <c r="AB14" s="934">
        <v>0.233248984150185</v>
      </c>
      <c r="AC14" s="934">
        <v>4.8258952343843302E-2</v>
      </c>
      <c r="AD14" s="934">
        <v>1</v>
      </c>
      <c r="AE14" s="946"/>
      <c r="AF14" s="936">
        <v>124142</v>
      </c>
      <c r="AG14" s="934">
        <v>1</v>
      </c>
      <c r="AH14" s="936">
        <v>463.818689940669</v>
      </c>
    </row>
    <row r="15" spans="1:36" ht="11.15" customHeight="1">
      <c r="P15" s="937"/>
      <c r="Q15" s="937"/>
      <c r="R15" s="937"/>
      <c r="S15" s="937"/>
      <c r="T15" s="937"/>
      <c r="U15" s="938"/>
      <c r="V15" s="937"/>
      <c r="W15" s="937"/>
      <c r="X15" s="937"/>
      <c r="Y15" s="937"/>
      <c r="Z15" s="937"/>
      <c r="AH15" s="914"/>
    </row>
    <row r="16" spans="1:36" ht="11.15" customHeight="1">
      <c r="A16" s="917" t="s">
        <v>965</v>
      </c>
      <c r="P16" s="937"/>
      <c r="Q16" s="937"/>
      <c r="R16" s="937"/>
      <c r="S16" s="937"/>
      <c r="T16" s="937"/>
      <c r="U16" s="938"/>
      <c r="V16" s="937"/>
      <c r="W16" s="937"/>
      <c r="X16" s="937"/>
      <c r="Y16" s="937"/>
      <c r="Z16" s="937"/>
      <c r="AH16" s="914"/>
    </row>
    <row r="17" spans="1:27" s="544" customFormat="1" ht="11.15" customHeight="1">
      <c r="A17" s="917" t="s">
        <v>990</v>
      </c>
      <c r="AA17" s="564"/>
    </row>
    <row r="18" spans="1:27" s="544" customFormat="1" ht="11.15" customHeight="1">
      <c r="A18" s="917" t="s">
        <v>966</v>
      </c>
      <c r="AA18" s="564"/>
    </row>
    <row r="19" spans="1:27" s="544" customFormat="1" ht="13.75" customHeight="1">
      <c r="A19" s="949" t="s">
        <v>991</v>
      </c>
      <c r="AA19" s="564"/>
    </row>
    <row r="20" spans="1:27" s="544" customFormat="1" ht="14.5">
      <c r="A20" s="950" t="s">
        <v>992</v>
      </c>
      <c r="AA20" s="564"/>
    </row>
    <row r="21" spans="1:27" s="544" customFormat="1" ht="14.5">
      <c r="A21" s="949" t="s">
        <v>993</v>
      </c>
      <c r="AA21" s="564"/>
    </row>
    <row r="22" spans="1:27" s="544" customFormat="1" ht="14.5">
      <c r="A22" s="709" t="s">
        <v>969</v>
      </c>
      <c r="AA22" s="564"/>
    </row>
    <row r="23" spans="1:27" s="544" customFormat="1" ht="14.5">
      <c r="AA23" s="564"/>
    </row>
    <row r="24" spans="1:27" s="544" customFormat="1" ht="14.5">
      <c r="AA24" s="564"/>
    </row>
    <row r="25" spans="1:27" s="544" customFormat="1" ht="14.5">
      <c r="AA25" s="564"/>
    </row>
    <row r="26" spans="1:27" s="544" customFormat="1" ht="14.5">
      <c r="AA26" s="564"/>
    </row>
    <row r="27" spans="1:27" s="544" customFormat="1" ht="14.5">
      <c r="AA27" s="564"/>
    </row>
    <row r="28" spans="1:27" s="544" customFormat="1" ht="14.5">
      <c r="AA28" s="564"/>
    </row>
    <row r="29" spans="1:27" s="544" customFormat="1" ht="14.5">
      <c r="AA29" s="564"/>
    </row>
    <row r="30" spans="1:27" s="544" customFormat="1" ht="14.5">
      <c r="AA30" s="564"/>
    </row>
    <row r="31" spans="1:27" s="544" customFormat="1" ht="14.5">
      <c r="AA31" s="564"/>
    </row>
    <row r="32" spans="1:27" s="544" customFormat="1" ht="14.5">
      <c r="AA32" s="564"/>
    </row>
    <row r="33" spans="27:27" s="544" customFormat="1" ht="14.5">
      <c r="AA33" s="564"/>
    </row>
    <row r="34" spans="27:27" s="544" customFormat="1" ht="14.5">
      <c r="AA34" s="564"/>
    </row>
    <row r="35" spans="27:27" s="544" customFormat="1" ht="14.5">
      <c r="AA35" s="564"/>
    </row>
    <row r="36" spans="27:27" s="544" customFormat="1" ht="14.5">
      <c r="AA36" s="564"/>
    </row>
    <row r="37" spans="27:27" s="544" customFormat="1" ht="14.5">
      <c r="AA37" s="564"/>
    </row>
    <row r="38" spans="27:27" s="544" customFormat="1" ht="14.5">
      <c r="AA38" s="564"/>
    </row>
    <row r="39" spans="27:27" s="544" customFormat="1" ht="14.5">
      <c r="AA39" s="564"/>
    </row>
    <row r="40" spans="27:27" s="544" customFormat="1" ht="14.5">
      <c r="AA40" s="564"/>
    </row>
    <row r="41" spans="27:27" s="544" customFormat="1" ht="14.5">
      <c r="AA41" s="564"/>
    </row>
    <row r="42" spans="27:27" s="544" customFormat="1" ht="14.5">
      <c r="AA42" s="564"/>
    </row>
    <row r="43" spans="27:27" s="544" customFormat="1" ht="14.5">
      <c r="AA43" s="564"/>
    </row>
    <row r="44" spans="27:27" s="544" customFormat="1" ht="14.5">
      <c r="AA44" s="564"/>
    </row>
    <row r="45" spans="27:27" s="544" customFormat="1" ht="14.5">
      <c r="AA45" s="564"/>
    </row>
    <row r="46" spans="27:27" s="544" customFormat="1" ht="14.5">
      <c r="AA46" s="564"/>
    </row>
    <row r="47" spans="27:27" s="544" customFormat="1" ht="14.5">
      <c r="AA47" s="564"/>
    </row>
    <row r="48" spans="27:27" s="544" customFormat="1" ht="14.5">
      <c r="AA48" s="564"/>
    </row>
    <row r="49" spans="27:27" s="544" customFormat="1" ht="14.5">
      <c r="AA49" s="564"/>
    </row>
    <row r="50" spans="27:27" s="544" customFormat="1" ht="14.5">
      <c r="AA50" s="564"/>
    </row>
    <row r="51" spans="27:27" s="544" customFormat="1" ht="14.5">
      <c r="AA51" s="564"/>
    </row>
    <row r="52" spans="27:27" s="544" customFormat="1" ht="14.5">
      <c r="AA52" s="564"/>
    </row>
    <row r="53" spans="27:27" s="544" customFormat="1" ht="14.5">
      <c r="AA53" s="564"/>
    </row>
    <row r="54" spans="27:27" s="544" customFormat="1" ht="14.5">
      <c r="AA54" s="564"/>
    </row>
    <row r="55" spans="27:27" s="544" customFormat="1" ht="14.5">
      <c r="AA55" s="564"/>
    </row>
    <row r="56" spans="27:27" s="544" customFormat="1" ht="14.5">
      <c r="AA56" s="564"/>
    </row>
    <row r="57" spans="27:27" s="544" customFormat="1" ht="14.5">
      <c r="AA57" s="564"/>
    </row>
    <row r="58" spans="27:27" s="544" customFormat="1" ht="14.5">
      <c r="AA58" s="564"/>
    </row>
    <row r="59" spans="27:27" s="544" customFormat="1" ht="14.5">
      <c r="AA59" s="564"/>
    </row>
    <row r="60" spans="27:27" s="544" customFormat="1" ht="14.5">
      <c r="AA60" s="564"/>
    </row>
    <row r="61" spans="27:27" s="544" customFormat="1" ht="14.5">
      <c r="AA61" s="564"/>
    </row>
    <row r="62" spans="27:27" s="544" customFormat="1" ht="14.5">
      <c r="AA62" s="564"/>
    </row>
    <row r="63" spans="27:27" s="544" customFormat="1" ht="14.5">
      <c r="AA63" s="564"/>
    </row>
    <row r="64" spans="27:27" s="544" customFormat="1" ht="14.5">
      <c r="AA64" s="564"/>
    </row>
    <row r="65" spans="27:27" s="544" customFormat="1" ht="14.5">
      <c r="AA65" s="564"/>
    </row>
    <row r="66" spans="27:27" s="544" customFormat="1" ht="14.5">
      <c r="AA66" s="564"/>
    </row>
    <row r="67" spans="27:27" s="544" customFormat="1" ht="14.5">
      <c r="AA67" s="564"/>
    </row>
  </sheetData>
  <mergeCells count="1">
    <mergeCell ref="AB2:AC2"/>
  </mergeCells>
  <conditionalFormatting sqref="AB14 AB4:AE6 AB12:AE13 AC7:AE11">
    <cfRule type="cellIs" dxfId="15" priority="2" operator="lessThanOrEqual">
      <formula>0</formula>
    </cfRule>
    <cfRule type="cellIs" dxfId="14" priority="3" operator="greaterThan">
      <formula>0</formula>
    </cfRule>
  </conditionalFormatting>
  <conditionalFormatting sqref="AG5:AG13">
    <cfRule type="cellIs" dxfId="13" priority="4" operator="lessThanOrEqual">
      <formula>0</formula>
    </cfRule>
    <cfRule type="cellIs" dxfId="12" priority="5" operator="greaterThan">
      <formula>0</formula>
    </cfRule>
  </conditionalFormatting>
  <conditionalFormatting sqref="AB7:AB9">
    <cfRule type="cellIs" dxfId="11" priority="6" operator="lessThanOrEqual">
      <formula>0</formula>
    </cfRule>
    <cfRule type="cellIs" dxfId="10" priority="7" operator="greaterThan">
      <formula>0</formula>
    </cfRule>
  </conditionalFormatting>
  <conditionalFormatting sqref="AB11">
    <cfRule type="cellIs" dxfId="9" priority="8" operator="lessThanOrEqual">
      <formula>0</formula>
    </cfRule>
    <cfRule type="cellIs" dxfId="8" priority="9" operator="greaterThan">
      <formula>0</formula>
    </cfRule>
  </conditionalFormatting>
  <conditionalFormatting sqref="AC14">
    <cfRule type="cellIs" dxfId="7" priority="10" operator="lessThanOrEqual">
      <formula>0</formula>
    </cfRule>
    <cfRule type="cellIs" dxfId="6" priority="11" operator="greaterThan">
      <formula>0</formula>
    </cfRule>
  </conditionalFormatting>
  <conditionalFormatting sqref="AD14">
    <cfRule type="cellIs" dxfId="5" priority="12" operator="lessThanOrEqual">
      <formula>0</formula>
    </cfRule>
    <cfRule type="cellIs" dxfId="4" priority="13" operator="greaterThan">
      <formula>0</formula>
    </cfRule>
  </conditionalFormatting>
  <conditionalFormatting sqref="AG14">
    <cfRule type="cellIs" dxfId="3" priority="14" operator="lessThanOrEqual">
      <formula>0</formula>
    </cfRule>
    <cfRule type="cellIs" dxfId="2" priority="15" operator="greaterThan">
      <formula>0</formula>
    </cfRule>
  </conditionalFormatting>
  <conditionalFormatting sqref="AB10">
    <cfRule type="cellIs" dxfId="1" priority="16" operator="lessThanOrEqual">
      <formula>0</formula>
    </cfRule>
    <cfRule type="cellIs" dxfId="0" priority="17" operator="greaterThan">
      <formula>0</formula>
    </cfRule>
  </conditionalFormatting>
  <hyperlinks>
    <hyperlink ref="L1" location="Contents!A1" display="Contents" xr:uid="{00000000-0004-0000-4E00-000000000000}"/>
    <hyperlink ref="AJ1" location="Contents!A1" display="Contents" xr:uid="{00000000-0004-0000-4E00-000001000000}"/>
  </hyperlinks>
  <pageMargins left="0.7" right="0.7" top="0.75" bottom="0.75" header="0.51180555555555496" footer="0.51180555555555496"/>
  <pageSetup paperSize="9" firstPageNumber="0" orientation="portrait" horizontalDpi="300" verticalDpi="30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MJ54"/>
  <sheetViews>
    <sheetView showGridLines="0" showRowColHeaders="0" topLeftCell="A13" zoomScaleNormal="100" workbookViewId="0">
      <selection activeCell="A7" sqref="A7"/>
    </sheetView>
  </sheetViews>
  <sheetFormatPr defaultColWidth="14.5546875" defaultRowHeight="10"/>
  <cols>
    <col min="1" max="1" width="25.44140625" style="16" customWidth="1"/>
    <col min="2" max="2" width="19.44140625" style="16" customWidth="1"/>
    <col min="3" max="3" width="19.77734375" style="16" customWidth="1"/>
    <col min="4" max="6" width="14.44140625" style="16"/>
    <col min="7" max="7" width="12.77734375" style="16" customWidth="1"/>
    <col min="8" max="243" width="14.44140625" style="16"/>
    <col min="244" max="244" width="19" style="16" customWidth="1"/>
    <col min="245" max="1024" width="14.44140625" style="16"/>
  </cols>
  <sheetData>
    <row r="1" spans="1:6" s="289" customFormat="1" ht="13">
      <c r="A1" s="916" t="s">
        <v>994</v>
      </c>
      <c r="C1" s="16"/>
      <c r="E1" s="290" t="s">
        <v>88</v>
      </c>
    </row>
    <row r="2" spans="1:6" s="289" customFormat="1" ht="13">
      <c r="A2" s="916"/>
    </row>
    <row r="3" spans="1:6" s="289" customFormat="1" ht="21.25" customHeight="1">
      <c r="B3" s="951" t="s">
        <v>995</v>
      </c>
      <c r="C3" s="951" t="s">
        <v>996</v>
      </c>
    </row>
    <row r="4" spans="1:6" s="289" customFormat="1" ht="11.25" customHeight="1">
      <c r="B4" s="291"/>
      <c r="C4" s="291"/>
    </row>
    <row r="5" spans="1:6" s="289" customFormat="1" ht="11.25" customHeight="1">
      <c r="A5" s="952" t="s">
        <v>863</v>
      </c>
      <c r="B5" s="293" t="s">
        <v>997</v>
      </c>
      <c r="C5" s="293" t="s">
        <v>998</v>
      </c>
    </row>
    <row r="6" spans="1:6" s="289" customFormat="1" ht="11.25" customHeight="1">
      <c r="B6" s="495"/>
      <c r="C6" s="495"/>
    </row>
    <row r="7" spans="1:6" ht="11.25" customHeight="1">
      <c r="A7" s="16">
        <v>2000</v>
      </c>
      <c r="B7" s="306">
        <v>33.421999999999997</v>
      </c>
      <c r="C7" s="306">
        <v>4.47</v>
      </c>
      <c r="E7" s="306"/>
      <c r="F7" s="306"/>
    </row>
    <row r="8" spans="1:6" ht="11.25" customHeight="1">
      <c r="A8" s="16">
        <v>2001</v>
      </c>
      <c r="B8" s="306">
        <v>23.259</v>
      </c>
      <c r="C8" s="306">
        <v>1.49</v>
      </c>
      <c r="E8" s="306"/>
      <c r="F8" s="306"/>
    </row>
    <row r="9" spans="1:6" ht="11.25" customHeight="1">
      <c r="A9" s="16">
        <v>2002</v>
      </c>
      <c r="B9" s="306">
        <v>15.234</v>
      </c>
      <c r="C9" s="306">
        <v>1.59</v>
      </c>
      <c r="E9" s="306"/>
      <c r="F9" s="306"/>
    </row>
    <row r="10" spans="1:6" ht="11.25" customHeight="1">
      <c r="A10" s="16">
        <v>2003</v>
      </c>
      <c r="B10" s="306">
        <v>23.369</v>
      </c>
      <c r="C10" s="306">
        <v>1.55</v>
      </c>
      <c r="E10" s="306"/>
      <c r="F10" s="306"/>
    </row>
    <row r="11" spans="1:6" ht="11.25" customHeight="1">
      <c r="A11" s="16">
        <v>2004</v>
      </c>
      <c r="B11" s="306">
        <v>52.756999999999998</v>
      </c>
      <c r="C11" s="306">
        <v>1.72</v>
      </c>
      <c r="E11" s="306"/>
      <c r="F11" s="306"/>
    </row>
    <row r="12" spans="1:6" ht="11.25" customHeight="1">
      <c r="A12" s="16">
        <v>2005</v>
      </c>
      <c r="B12" s="306">
        <v>35.186</v>
      </c>
      <c r="C12" s="306">
        <v>1.46</v>
      </c>
      <c r="E12" s="306"/>
      <c r="F12" s="306"/>
    </row>
    <row r="13" spans="1:6" ht="11.25" customHeight="1">
      <c r="A13" s="16">
        <v>2006</v>
      </c>
      <c r="B13" s="306">
        <v>37.963999999999999</v>
      </c>
      <c r="C13" s="306">
        <v>2.3199999999999998</v>
      </c>
      <c r="E13" s="306"/>
      <c r="F13" s="306"/>
    </row>
    <row r="14" spans="1:6" ht="11.25" customHeight="1">
      <c r="A14" s="16">
        <v>2007</v>
      </c>
      <c r="B14" s="306">
        <v>67.350999999999999</v>
      </c>
      <c r="C14" s="306">
        <v>3.53</v>
      </c>
      <c r="E14" s="306"/>
      <c r="F14" s="306"/>
    </row>
    <row r="15" spans="1:6" ht="11.25" customHeight="1">
      <c r="A15" s="16">
        <v>2008</v>
      </c>
      <c r="B15" s="306">
        <v>86.001999999999995</v>
      </c>
      <c r="C15" s="306">
        <v>4.4400000000000004</v>
      </c>
      <c r="E15" s="306"/>
      <c r="F15" s="306"/>
    </row>
    <row r="16" spans="1:6" ht="11.25" customHeight="1">
      <c r="A16" s="16">
        <v>2009</v>
      </c>
      <c r="B16" s="306">
        <v>39.375</v>
      </c>
      <c r="C16" s="306">
        <v>5.1646000000000001</v>
      </c>
      <c r="E16" s="306"/>
      <c r="F16" s="306"/>
    </row>
    <row r="17" spans="1:6" ht="11.25" customHeight="1">
      <c r="A17" s="16">
        <v>2010</v>
      </c>
      <c r="B17" s="306">
        <v>45.966000000000001</v>
      </c>
      <c r="C17" s="306">
        <v>4.3</v>
      </c>
      <c r="E17" s="306"/>
      <c r="F17" s="306"/>
    </row>
    <row r="18" spans="1:6" ht="11.25" customHeight="1">
      <c r="A18" s="16">
        <v>2011</v>
      </c>
      <c r="B18" s="306">
        <v>39.661000000000001</v>
      </c>
      <c r="C18" s="306">
        <v>4.2916999999999996</v>
      </c>
      <c r="E18" s="306"/>
      <c r="F18" s="306"/>
    </row>
    <row r="19" spans="1:6" ht="11.25" customHeight="1">
      <c r="A19" s="16">
        <v>2012</v>
      </c>
      <c r="B19" s="306">
        <v>31.018999999999998</v>
      </c>
      <c r="C19" s="306">
        <v>4.45</v>
      </c>
      <c r="E19" s="306"/>
      <c r="F19" s="306"/>
    </row>
    <row r="20" spans="1:6" ht="11.25" customHeight="1">
      <c r="A20" s="16">
        <v>2013</v>
      </c>
      <c r="B20" s="306">
        <v>27.074000000000002</v>
      </c>
      <c r="C20" s="306">
        <v>4.7521000000000004</v>
      </c>
      <c r="E20" s="306"/>
      <c r="F20" s="306"/>
    </row>
    <row r="21" spans="1:6" ht="11.25" customHeight="1">
      <c r="A21" s="16">
        <v>2014</v>
      </c>
      <c r="B21" s="306">
        <v>30.786000000000001</v>
      </c>
      <c r="C21" s="306">
        <v>4.6833</v>
      </c>
      <c r="E21" s="306"/>
      <c r="F21" s="306"/>
    </row>
    <row r="22" spans="1:6" ht="11.25" customHeight="1">
      <c r="A22" s="16">
        <v>2015</v>
      </c>
      <c r="B22" s="306">
        <v>28.454999999999998</v>
      </c>
      <c r="C22" s="306">
        <v>5.1124999999999998</v>
      </c>
      <c r="E22" s="306"/>
      <c r="F22" s="306"/>
    </row>
    <row r="23" spans="1:6" ht="11.25" customHeight="1">
      <c r="A23" s="16">
        <v>2016</v>
      </c>
      <c r="B23" s="306">
        <v>25.472000000000001</v>
      </c>
      <c r="C23" s="306">
        <v>8.8437999999999999</v>
      </c>
      <c r="E23" s="306"/>
      <c r="F23" s="306"/>
    </row>
    <row r="24" spans="1:6" ht="11.25" customHeight="1">
      <c r="A24" s="16">
        <v>2017</v>
      </c>
      <c r="B24" s="306">
        <v>55.79</v>
      </c>
      <c r="C24" s="306">
        <v>12.072900000000001</v>
      </c>
      <c r="E24" s="306"/>
      <c r="F24" s="306"/>
    </row>
    <row r="25" spans="1:6" ht="11.25" customHeight="1">
      <c r="A25" s="16">
        <v>2018</v>
      </c>
      <c r="B25" s="306">
        <v>72.793999999999997</v>
      </c>
      <c r="C25" s="306">
        <v>14.656000000000001</v>
      </c>
      <c r="E25" s="306"/>
      <c r="F25" s="306"/>
    </row>
    <row r="26" spans="1:6" ht="11.25" customHeight="1">
      <c r="A26" s="16">
        <v>2019</v>
      </c>
      <c r="B26" s="306">
        <v>33.197000000000003</v>
      </c>
      <c r="C26" s="306">
        <v>11.3104</v>
      </c>
      <c r="E26" s="306"/>
      <c r="F26" s="306"/>
    </row>
    <row r="27" spans="1:6" ht="11.25" customHeight="1">
      <c r="A27" s="953">
        <v>2020</v>
      </c>
      <c r="B27" s="364">
        <v>31.437000000000001</v>
      </c>
      <c r="C27" s="364">
        <v>6.8</v>
      </c>
      <c r="E27" s="306"/>
      <c r="F27" s="306"/>
    </row>
    <row r="28" spans="1:6" ht="11.25" customHeight="1">
      <c r="B28" s="306"/>
      <c r="C28" s="306"/>
      <c r="E28" s="306"/>
      <c r="F28" s="306"/>
    </row>
    <row r="29" spans="1:6" ht="11.25" customHeight="1">
      <c r="A29" s="954" t="s">
        <v>999</v>
      </c>
      <c r="B29" s="302"/>
    </row>
    <row r="30" spans="1:6" ht="11.25" customHeight="1">
      <c r="A30" s="954" t="s">
        <v>1000</v>
      </c>
    </row>
    <row r="54" spans="4:4">
      <c r="D54" s="301"/>
    </row>
  </sheetData>
  <hyperlinks>
    <hyperlink ref="E1" location="Contents!A1" display="Contents" xr:uid="{00000000-0004-0000-4F00-000000000000}"/>
  </hyperlinks>
  <pageMargins left="0.7" right="0.7" top="0.75" bottom="0.75" header="0.51180555555555496" footer="0.51180555555555496"/>
  <pageSetup paperSize="9" firstPageNumber="0" orientation="portrait" horizontalDpi="300" verticalDpi="30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pageSetUpPr fitToPage="1"/>
  </sheetPr>
  <dimension ref="A1:AMJ96"/>
  <sheetViews>
    <sheetView showGridLines="0" showRowColHeaders="0" zoomScaleNormal="100" workbookViewId="0">
      <pane xSplit="1" ySplit="4" topLeftCell="B5" activePane="bottomRight" state="frozen"/>
      <selection pane="topRight" activeCell="B1" sqref="B1"/>
      <selection pane="bottomLeft" activeCell="A5" sqref="A5"/>
      <selection pane="bottomRight" activeCell="Q56" sqref="Q56"/>
    </sheetView>
  </sheetViews>
  <sheetFormatPr defaultColWidth="12.6640625" defaultRowHeight="10"/>
  <cols>
    <col min="1" max="1" width="25.44140625" style="917" customWidth="1"/>
    <col min="2" max="5" width="10.21875" style="917" customWidth="1"/>
    <col min="6" max="28" width="10.44140625" style="917" customWidth="1"/>
    <col min="29" max="30" width="10.44140625" style="955" customWidth="1"/>
    <col min="31" max="31" width="10.21875" style="955" customWidth="1"/>
    <col min="32" max="32" width="11.21875" style="955" customWidth="1"/>
    <col min="33" max="1024" width="12.6640625" style="955"/>
  </cols>
  <sheetData>
    <row r="1" spans="1:32" ht="13">
      <c r="A1" s="956" t="s">
        <v>1001</v>
      </c>
      <c r="J1" s="27"/>
      <c r="K1" s="955"/>
      <c r="L1" s="27" t="s">
        <v>88</v>
      </c>
      <c r="AF1" s="27" t="s">
        <v>88</v>
      </c>
    </row>
    <row r="2" spans="1:32" ht="16" customHeight="1">
      <c r="A2" s="957" t="s">
        <v>1002</v>
      </c>
      <c r="B2" s="958"/>
      <c r="C2" s="958"/>
      <c r="D2" s="958"/>
      <c r="E2" s="958"/>
      <c r="F2" s="958"/>
      <c r="G2" s="958"/>
      <c r="H2" s="958"/>
      <c r="I2" s="958"/>
      <c r="M2" s="959"/>
      <c r="N2" s="959"/>
      <c r="O2" s="959"/>
      <c r="P2" s="959"/>
      <c r="AC2" s="748"/>
      <c r="AD2" s="748"/>
    </row>
    <row r="3" spans="1:32" ht="14.5" customHeight="1">
      <c r="B3" s="960"/>
      <c r="C3" s="960"/>
      <c r="D3" s="960"/>
      <c r="E3" s="960"/>
      <c r="F3" s="960"/>
      <c r="G3" s="960"/>
      <c r="H3" s="960"/>
      <c r="I3" s="960"/>
      <c r="J3" s="748"/>
      <c r="K3" s="748"/>
      <c r="L3" s="748"/>
      <c r="M3" s="748"/>
      <c r="N3" s="748"/>
      <c r="O3" s="748"/>
      <c r="R3" s="748"/>
      <c r="S3" s="961"/>
      <c r="T3" s="961"/>
      <c r="U3" s="961"/>
      <c r="V3" s="961"/>
      <c r="W3" s="961"/>
      <c r="AB3" s="1052" t="s">
        <v>251</v>
      </c>
      <c r="AC3" s="1052"/>
      <c r="AD3" s="963" t="s">
        <v>252</v>
      </c>
    </row>
    <row r="4" spans="1:32" ht="14.5" customHeight="1">
      <c r="A4" s="964" t="s">
        <v>1003</v>
      </c>
      <c r="B4" s="748">
        <v>1975</v>
      </c>
      <c r="C4" s="748">
        <v>1980</v>
      </c>
      <c r="D4" s="748">
        <v>1985</v>
      </c>
      <c r="E4" s="748">
        <v>1990</v>
      </c>
      <c r="F4" s="748">
        <v>1995</v>
      </c>
      <c r="G4" s="748">
        <v>2000</v>
      </c>
      <c r="H4" s="748">
        <v>2001</v>
      </c>
      <c r="I4" s="748">
        <v>2002</v>
      </c>
      <c r="J4" s="748">
        <v>2003</v>
      </c>
      <c r="K4" s="748">
        <v>2004</v>
      </c>
      <c r="L4" s="748">
        <v>2005</v>
      </c>
      <c r="M4" s="748">
        <v>2006</v>
      </c>
      <c r="N4" s="748">
        <v>2007</v>
      </c>
      <c r="O4" s="748">
        <v>2008</v>
      </c>
      <c r="P4" s="748">
        <v>2009</v>
      </c>
      <c r="Q4" s="748">
        <v>2010</v>
      </c>
      <c r="R4" s="748">
        <v>2011</v>
      </c>
      <c r="S4" s="748">
        <v>2012</v>
      </c>
      <c r="T4" s="748">
        <v>2013</v>
      </c>
      <c r="U4" s="748">
        <v>2014</v>
      </c>
      <c r="V4" s="748">
        <v>2015</v>
      </c>
      <c r="W4" s="748">
        <v>2016</v>
      </c>
      <c r="X4" s="748">
        <v>2017</v>
      </c>
      <c r="Y4" s="748">
        <v>2018</v>
      </c>
      <c r="Z4" s="748">
        <v>2019</v>
      </c>
      <c r="AA4" s="748">
        <v>2020</v>
      </c>
      <c r="AB4" s="962">
        <v>2020</v>
      </c>
      <c r="AC4" s="963" t="s">
        <v>1004</v>
      </c>
      <c r="AD4" s="963">
        <v>2020</v>
      </c>
    </row>
    <row r="5" spans="1:32" ht="9.75" customHeight="1">
      <c r="A5" s="964"/>
      <c r="B5" s="748"/>
      <c r="C5" s="748"/>
      <c r="D5" s="748"/>
      <c r="E5" s="748"/>
      <c r="F5" s="748"/>
      <c r="G5" s="748"/>
      <c r="H5" s="748"/>
      <c r="I5" s="748"/>
      <c r="J5" s="748"/>
      <c r="K5" s="748"/>
      <c r="L5" s="748"/>
      <c r="M5" s="748"/>
      <c r="N5" s="748"/>
      <c r="O5" s="748"/>
      <c r="P5" s="748"/>
      <c r="Q5" s="748"/>
      <c r="R5" s="748"/>
      <c r="S5" s="748"/>
      <c r="T5" s="748"/>
      <c r="U5" s="748"/>
      <c r="V5" s="748"/>
      <c r="W5" s="748"/>
      <c r="X5" s="748"/>
      <c r="Y5" s="748"/>
      <c r="Z5" s="748"/>
      <c r="AA5" s="748"/>
      <c r="AB5" s="962"/>
      <c r="AC5" s="963"/>
      <c r="AD5" s="962"/>
    </row>
    <row r="6" spans="1:32" ht="14.5" customHeight="1">
      <c r="A6" s="965" t="s">
        <v>256</v>
      </c>
      <c r="B6" s="966"/>
      <c r="C6" s="966"/>
      <c r="D6" s="966"/>
      <c r="E6" s="967">
        <v>743</v>
      </c>
      <c r="F6" s="967">
        <v>743</v>
      </c>
      <c r="G6" s="967">
        <v>855</v>
      </c>
      <c r="H6" s="967">
        <v>838</v>
      </c>
      <c r="I6" s="967">
        <v>843</v>
      </c>
      <c r="J6" s="967">
        <v>960</v>
      </c>
      <c r="K6" s="967">
        <v>960</v>
      </c>
      <c r="L6" s="967">
        <v>960</v>
      </c>
      <c r="M6" s="967">
        <v>960</v>
      </c>
      <c r="N6" s="967">
        <v>960</v>
      </c>
      <c r="O6" s="967">
        <v>963</v>
      </c>
      <c r="P6" s="967">
        <v>965</v>
      </c>
      <c r="Q6" s="967">
        <v>965</v>
      </c>
      <c r="R6" s="967">
        <v>887</v>
      </c>
      <c r="S6" s="967">
        <v>824</v>
      </c>
      <c r="T6" s="967">
        <v>823</v>
      </c>
      <c r="U6" s="967">
        <v>813</v>
      </c>
      <c r="V6" s="967">
        <v>906</v>
      </c>
      <c r="W6" s="967">
        <v>926</v>
      </c>
      <c r="X6" s="967">
        <v>925.7</v>
      </c>
      <c r="Y6" s="967">
        <v>950.6</v>
      </c>
      <c r="Z6" s="967">
        <v>935.6</v>
      </c>
      <c r="AA6" s="967">
        <v>906</v>
      </c>
      <c r="AB6" s="968">
        <f>+AA6/Z6*(365/366)-1</f>
        <v>-3.4283251214264121E-2</v>
      </c>
      <c r="AC6" s="968">
        <f>+(Z6/P6)^(0.1)-1</f>
        <v>-3.0892251568894746E-3</v>
      </c>
      <c r="AD6" s="968">
        <f>+AA6/$AA$43</f>
        <v>6.4369449378330376E-2</v>
      </c>
    </row>
    <row r="7" spans="1:32" ht="14.5" customHeight="1">
      <c r="A7" s="965" t="s">
        <v>92</v>
      </c>
      <c r="B7" s="966"/>
      <c r="C7" s="966"/>
      <c r="D7" s="966"/>
      <c r="E7" s="967">
        <v>2913.5</v>
      </c>
      <c r="F7" s="967">
        <v>3170.96</v>
      </c>
      <c r="G7" s="967">
        <v>2793</v>
      </c>
      <c r="H7" s="967">
        <v>2216</v>
      </c>
      <c r="I7" s="967">
        <v>2252</v>
      </c>
      <c r="J7" s="967">
        <v>2133</v>
      </c>
      <c r="K7" s="967">
        <v>2152</v>
      </c>
      <c r="L7" s="967">
        <v>2285</v>
      </c>
      <c r="M7" s="967">
        <v>2274</v>
      </c>
      <c r="N7" s="967">
        <v>2214</v>
      </c>
      <c r="O7" s="967">
        <v>2229</v>
      </c>
      <c r="P7" s="967">
        <v>2382</v>
      </c>
      <c r="Q7" s="967">
        <v>2405</v>
      </c>
      <c r="R7" s="967">
        <v>2409</v>
      </c>
      <c r="S7" s="967">
        <v>2592</v>
      </c>
      <c r="T7" s="967">
        <v>2607</v>
      </c>
      <c r="U7" s="967">
        <v>2514</v>
      </c>
      <c r="V7" s="967">
        <v>2542</v>
      </c>
      <c r="W7" s="967">
        <v>2517</v>
      </c>
      <c r="X7" s="967">
        <v>2483</v>
      </c>
      <c r="Y7" s="967">
        <v>2540.5</v>
      </c>
      <c r="Z7" s="967">
        <v>2555.3000000000002</v>
      </c>
      <c r="AA7" s="969">
        <v>2587</v>
      </c>
      <c r="AB7" s="968">
        <f>+AA7/Z7*(365/366)-1</f>
        <v>9.6394528975349836E-3</v>
      </c>
      <c r="AC7" s="968">
        <f>+(Z7/P7)^(0.1)-1</f>
        <v>7.0476347738439582E-3</v>
      </c>
      <c r="AD7" s="968">
        <f>+AA7/$AA$43</f>
        <v>0.18380106571936056</v>
      </c>
    </row>
    <row r="8" spans="1:32" ht="14.5" customHeight="1">
      <c r="A8" s="970" t="s">
        <v>257</v>
      </c>
      <c r="B8" s="971"/>
      <c r="C8" s="971"/>
      <c r="D8" s="971"/>
      <c r="E8" s="971">
        <v>3656.5</v>
      </c>
      <c r="F8" s="971">
        <v>3913.96</v>
      </c>
      <c r="G8" s="971">
        <v>3648</v>
      </c>
      <c r="H8" s="971">
        <v>3054</v>
      </c>
      <c r="I8" s="971">
        <v>3095</v>
      </c>
      <c r="J8" s="971">
        <v>3093</v>
      </c>
      <c r="K8" s="971">
        <v>3112</v>
      </c>
      <c r="L8" s="971">
        <v>3245</v>
      </c>
      <c r="M8" s="971">
        <v>3234</v>
      </c>
      <c r="N8" s="971">
        <v>3174</v>
      </c>
      <c r="O8" s="971">
        <v>3192</v>
      </c>
      <c r="P8" s="971">
        <v>3347</v>
      </c>
      <c r="Q8" s="971">
        <v>3370</v>
      </c>
      <c r="R8" s="971">
        <f t="shared" ref="R8:AA8" si="0">+R7+R6</f>
        <v>3296</v>
      </c>
      <c r="S8" s="971">
        <f t="shared" si="0"/>
        <v>3416</v>
      </c>
      <c r="T8" s="971">
        <f t="shared" si="0"/>
        <v>3430</v>
      </c>
      <c r="U8" s="971">
        <f t="shared" si="0"/>
        <v>3327</v>
      </c>
      <c r="V8" s="971">
        <f t="shared" si="0"/>
        <v>3448</v>
      </c>
      <c r="W8" s="971">
        <f t="shared" si="0"/>
        <v>3443</v>
      </c>
      <c r="X8" s="971">
        <f t="shared" si="0"/>
        <v>3408.7</v>
      </c>
      <c r="Y8" s="971">
        <f t="shared" si="0"/>
        <v>3491.1</v>
      </c>
      <c r="Z8" s="971">
        <f t="shared" si="0"/>
        <v>3490.9</v>
      </c>
      <c r="AA8" s="971">
        <f t="shared" si="0"/>
        <v>3493</v>
      </c>
      <c r="AB8" s="972">
        <f>+AA8/Z8*(365/366)-1</f>
        <v>-2.1323199882535837E-3</v>
      </c>
      <c r="AC8" s="972">
        <f>+(Z8/P8)^(0.1)-1</f>
        <v>4.2183884974662522E-3</v>
      </c>
      <c r="AD8" s="972">
        <f>+AA8/$AA$43</f>
        <v>0.24817051509769095</v>
      </c>
    </row>
    <row r="9" spans="1:32" ht="9.75" customHeight="1">
      <c r="A9" s="973"/>
      <c r="B9" s="974"/>
      <c r="C9" s="974"/>
      <c r="D9" s="974"/>
      <c r="E9" s="974"/>
      <c r="F9" s="974"/>
      <c r="G9" s="974"/>
      <c r="H9" s="974"/>
      <c r="I9" s="974"/>
      <c r="J9" s="974"/>
      <c r="K9" s="974"/>
      <c r="L9" s="975"/>
      <c r="M9" s="975"/>
      <c r="N9" s="975"/>
      <c r="O9" s="975"/>
      <c r="P9" s="975"/>
      <c r="Q9" s="975"/>
      <c r="R9" s="975"/>
      <c r="S9" s="975"/>
      <c r="T9" s="975"/>
      <c r="U9" s="975"/>
      <c r="V9" s="975"/>
      <c r="W9" s="975"/>
      <c r="X9" s="974"/>
      <c r="Y9" s="974"/>
      <c r="Z9" s="974"/>
      <c r="AA9" s="975"/>
      <c r="AB9" s="968"/>
      <c r="AC9" s="968"/>
      <c r="AD9" s="968"/>
    </row>
    <row r="10" spans="1:32" ht="14.5" customHeight="1">
      <c r="A10" s="976" t="s">
        <v>260</v>
      </c>
      <c r="B10" s="974"/>
      <c r="C10" s="974"/>
      <c r="D10" s="974"/>
      <c r="E10" s="967">
        <v>0</v>
      </c>
      <c r="F10" s="967">
        <v>0</v>
      </c>
      <c r="G10" s="967">
        <v>0</v>
      </c>
      <c r="H10" s="967">
        <v>0</v>
      </c>
      <c r="I10" s="967">
        <v>0</v>
      </c>
      <c r="J10" s="967">
        <v>0</v>
      </c>
      <c r="K10" s="967">
        <v>0</v>
      </c>
      <c r="L10" s="967">
        <v>0</v>
      </c>
      <c r="M10" s="967">
        <v>0</v>
      </c>
      <c r="N10" s="967">
        <v>0</v>
      </c>
      <c r="O10" s="967">
        <v>0</v>
      </c>
      <c r="P10" s="967">
        <v>0</v>
      </c>
      <c r="Q10" s="967">
        <v>0</v>
      </c>
      <c r="R10" s="967">
        <v>0</v>
      </c>
      <c r="S10" s="967">
        <v>0</v>
      </c>
      <c r="T10" s="967">
        <v>0</v>
      </c>
      <c r="U10" s="967">
        <v>0</v>
      </c>
      <c r="V10" s="967">
        <v>0</v>
      </c>
      <c r="W10" s="967">
        <v>0</v>
      </c>
      <c r="X10" s="967">
        <v>24</v>
      </c>
      <c r="Y10" s="967">
        <v>48</v>
      </c>
      <c r="Z10" s="967">
        <v>39.700000000000003</v>
      </c>
      <c r="AA10" s="969">
        <v>40</v>
      </c>
      <c r="AB10" s="968">
        <f t="shared" ref="AB10:AB17" si="1">+AA10/Z10*(365/366)-1</f>
        <v>4.8037879726363641E-3</v>
      </c>
      <c r="AC10" s="968" t="s">
        <v>774</v>
      </c>
      <c r="AD10" s="968">
        <f t="shared" ref="AD10:AD17" si="2">+AA10/$AA$43</f>
        <v>2.8419182948490229E-3</v>
      </c>
    </row>
    <row r="11" spans="1:32" ht="14.5" customHeight="1">
      <c r="A11" s="976" t="s">
        <v>1005</v>
      </c>
      <c r="B11" s="974"/>
      <c r="C11" s="974"/>
      <c r="D11" s="974"/>
      <c r="E11" s="974">
        <v>0</v>
      </c>
      <c r="F11" s="974">
        <v>55</v>
      </c>
      <c r="G11" s="974">
        <v>145</v>
      </c>
      <c r="H11" s="974">
        <v>145</v>
      </c>
      <c r="I11" s="974">
        <v>144.69999999999999</v>
      </c>
      <c r="J11" s="974">
        <v>162.69999999999999</v>
      </c>
      <c r="K11" s="974">
        <v>165.7</v>
      </c>
      <c r="L11" s="974">
        <v>165.7</v>
      </c>
      <c r="M11" s="974">
        <v>165.7</v>
      </c>
      <c r="N11" s="974">
        <v>165.7</v>
      </c>
      <c r="O11" s="974">
        <v>165.7</v>
      </c>
      <c r="P11" s="974">
        <v>165.7</v>
      </c>
      <c r="Q11" s="974">
        <v>165.7</v>
      </c>
      <c r="R11" s="974">
        <v>217.5</v>
      </c>
      <c r="S11" s="974">
        <v>217.5</v>
      </c>
      <c r="T11" s="974">
        <v>217.5</v>
      </c>
      <c r="U11" s="974">
        <v>217.5</v>
      </c>
      <c r="V11" s="974">
        <v>217.36</v>
      </c>
      <c r="W11" s="974">
        <v>206.86</v>
      </c>
      <c r="X11" s="974">
        <v>206.86</v>
      </c>
      <c r="Y11" s="974">
        <v>206.86</v>
      </c>
      <c r="Z11" s="974">
        <v>261.86</v>
      </c>
      <c r="AA11" s="975">
        <v>262</v>
      </c>
      <c r="AB11" s="968">
        <f t="shared" si="1"/>
        <v>-2.1990643646817576E-3</v>
      </c>
      <c r="AC11" s="968">
        <f>+(Z11/P11)^(0.1)-1</f>
        <v>4.6826397344864601E-2</v>
      </c>
      <c r="AD11" s="968">
        <f t="shared" si="2"/>
        <v>1.8614564831261102E-2</v>
      </c>
    </row>
    <row r="12" spans="1:32" ht="14.5" customHeight="1">
      <c r="A12" s="976" t="s">
        <v>1006</v>
      </c>
      <c r="B12" s="974"/>
      <c r="C12" s="974"/>
      <c r="D12" s="974"/>
      <c r="E12" s="974">
        <v>95</v>
      </c>
      <c r="F12" s="974">
        <v>105</v>
      </c>
      <c r="G12" s="974">
        <v>161.19999999999999</v>
      </c>
      <c r="H12" s="974">
        <v>161.19999999999999</v>
      </c>
      <c r="I12" s="974">
        <v>161.19999999999999</v>
      </c>
      <c r="J12" s="974">
        <v>161.19999999999999</v>
      </c>
      <c r="K12" s="974">
        <v>151.19999999999999</v>
      </c>
      <c r="L12" s="974">
        <v>151.19999999999999</v>
      </c>
      <c r="M12" s="974">
        <v>151.19999999999999</v>
      </c>
      <c r="N12" s="974">
        <v>204.4</v>
      </c>
      <c r="O12" s="974">
        <v>204.4</v>
      </c>
      <c r="P12" s="974">
        <v>204.4</v>
      </c>
      <c r="Q12" s="974">
        <v>204.4</v>
      </c>
      <c r="R12" s="974">
        <v>204</v>
      </c>
      <c r="S12" s="974">
        <v>204.4</v>
      </c>
      <c r="T12" s="974">
        <v>204.4</v>
      </c>
      <c r="U12" s="974">
        <v>204.4</v>
      </c>
      <c r="V12" s="974">
        <v>204.4</v>
      </c>
      <c r="W12" s="974">
        <v>204.4</v>
      </c>
      <c r="X12" s="974">
        <v>204.4</v>
      </c>
      <c r="Y12" s="974">
        <v>204.4</v>
      </c>
      <c r="Z12" s="974">
        <v>204.4</v>
      </c>
      <c r="AA12" s="975">
        <v>204</v>
      </c>
      <c r="AB12" s="968">
        <f t="shared" si="1"/>
        <v>-4.6838407494145251E-3</v>
      </c>
      <c r="AC12" s="968">
        <f>+(Z12/P12)^(0.1)-1</f>
        <v>0</v>
      </c>
      <c r="AD12" s="968">
        <f t="shared" si="2"/>
        <v>1.4493783303730018E-2</v>
      </c>
    </row>
    <row r="13" spans="1:32" ht="14.5" customHeight="1">
      <c r="A13" s="965" t="s">
        <v>1007</v>
      </c>
      <c r="B13" s="966"/>
      <c r="C13" s="966"/>
      <c r="D13" s="966"/>
      <c r="E13" s="967">
        <v>0</v>
      </c>
      <c r="F13" s="967">
        <v>0</v>
      </c>
      <c r="G13" s="967">
        <v>29</v>
      </c>
      <c r="H13" s="967">
        <v>29</v>
      </c>
      <c r="I13" s="967">
        <v>29</v>
      </c>
      <c r="J13" s="967">
        <v>29</v>
      </c>
      <c r="K13" s="967">
        <v>29</v>
      </c>
      <c r="L13" s="967">
        <v>29</v>
      </c>
      <c r="M13" s="967">
        <v>54.2</v>
      </c>
      <c r="N13" s="967">
        <v>54.2</v>
      </c>
      <c r="O13" s="967">
        <v>54.2</v>
      </c>
      <c r="P13" s="967">
        <v>54.2</v>
      </c>
      <c r="Q13" s="967">
        <v>54.2</v>
      </c>
      <c r="R13" s="967">
        <v>54.2</v>
      </c>
      <c r="S13" s="967">
        <v>54.2</v>
      </c>
      <c r="T13" s="967">
        <v>49.2</v>
      </c>
      <c r="U13" s="967">
        <v>49.2</v>
      </c>
      <c r="V13" s="967">
        <v>49.2</v>
      </c>
      <c r="W13" s="967">
        <v>49.2</v>
      </c>
      <c r="X13" s="967">
        <v>49.2</v>
      </c>
      <c r="Y13" s="967">
        <v>49.2</v>
      </c>
      <c r="Z13" s="967">
        <v>52</v>
      </c>
      <c r="AA13" s="969">
        <v>49</v>
      </c>
      <c r="AB13" s="968">
        <f t="shared" si="1"/>
        <v>-6.0266918873476238E-2</v>
      </c>
      <c r="AC13" s="968">
        <f>+(Z13/P13)^(0.1)-1</f>
        <v>-4.1351456288476474E-3</v>
      </c>
      <c r="AD13" s="968">
        <f t="shared" si="2"/>
        <v>3.4813499111900534E-3</v>
      </c>
    </row>
    <row r="14" spans="1:32" ht="14.5" customHeight="1">
      <c r="A14" s="965" t="s">
        <v>1008</v>
      </c>
      <c r="B14" s="966"/>
      <c r="C14" s="966"/>
      <c r="D14" s="966"/>
      <c r="E14" s="967">
        <v>0</v>
      </c>
      <c r="F14" s="967">
        <v>0</v>
      </c>
      <c r="G14" s="967">
        <v>0</v>
      </c>
      <c r="H14" s="967">
        <v>0</v>
      </c>
      <c r="I14" s="967">
        <v>0</v>
      </c>
      <c r="J14" s="967">
        <v>0</v>
      </c>
      <c r="K14" s="967">
        <v>0</v>
      </c>
      <c r="L14" s="967">
        <v>0</v>
      </c>
      <c r="M14" s="967">
        <v>0</v>
      </c>
      <c r="N14" s="967">
        <v>0</v>
      </c>
      <c r="O14" s="967">
        <v>0</v>
      </c>
      <c r="P14" s="967">
        <v>0</v>
      </c>
      <c r="Q14" s="967">
        <v>0</v>
      </c>
      <c r="R14" s="967">
        <v>0</v>
      </c>
      <c r="S14" s="967">
        <v>0</v>
      </c>
      <c r="T14" s="967">
        <v>0</v>
      </c>
      <c r="U14" s="967">
        <v>0</v>
      </c>
      <c r="V14" s="967">
        <v>0</v>
      </c>
      <c r="W14" s="967">
        <v>0</v>
      </c>
      <c r="X14" s="967">
        <v>35</v>
      </c>
      <c r="Y14" s="967">
        <v>35</v>
      </c>
      <c r="Z14" s="967">
        <v>35</v>
      </c>
      <c r="AA14" s="969">
        <v>39</v>
      </c>
      <c r="AB14" s="968">
        <f t="shared" si="1"/>
        <v>0.11124121779859486</v>
      </c>
      <c r="AC14" s="968" t="s">
        <v>774</v>
      </c>
      <c r="AD14" s="968">
        <f t="shared" si="2"/>
        <v>2.7708703374777974E-3</v>
      </c>
      <c r="AE14" s="977"/>
    </row>
    <row r="15" spans="1:32" ht="15" customHeight="1">
      <c r="A15" s="965" t="s">
        <v>1009</v>
      </c>
      <c r="B15" s="966"/>
      <c r="C15" s="966"/>
      <c r="D15" s="966"/>
      <c r="E15" s="967">
        <v>35</v>
      </c>
      <c r="F15" s="967">
        <v>70</v>
      </c>
      <c r="G15" s="978">
        <v>21</v>
      </c>
      <c r="H15" s="978">
        <v>26</v>
      </c>
      <c r="I15" s="978">
        <v>77.5</v>
      </c>
      <c r="J15" s="978">
        <v>77.5</v>
      </c>
      <c r="K15" s="978">
        <v>77.5</v>
      </c>
      <c r="L15" s="978">
        <v>87.5</v>
      </c>
      <c r="M15" s="978">
        <v>87.5</v>
      </c>
      <c r="N15" s="978">
        <v>87.5</v>
      </c>
      <c r="O15" s="978">
        <v>87.5</v>
      </c>
      <c r="P15" s="978">
        <v>87.5</v>
      </c>
      <c r="Q15" s="978">
        <v>87.5</v>
      </c>
      <c r="R15" s="978">
        <v>87.5</v>
      </c>
      <c r="S15" s="978">
        <v>164.5</v>
      </c>
      <c r="T15" s="978">
        <v>154.5</v>
      </c>
      <c r="U15" s="978">
        <v>154.5</v>
      </c>
      <c r="V15" s="978">
        <v>154.5</v>
      </c>
      <c r="W15" s="978">
        <v>154.5</v>
      </c>
      <c r="X15" s="978">
        <v>154.5</v>
      </c>
      <c r="Y15" s="978">
        <v>154.5</v>
      </c>
      <c r="Z15" s="978">
        <v>153.24</v>
      </c>
      <c r="AA15" s="979">
        <v>153</v>
      </c>
      <c r="AB15" s="968">
        <f t="shared" si="1"/>
        <v>-4.2941319948137657E-3</v>
      </c>
      <c r="AC15" s="968">
        <f>+(Z15/P15)^(0.1)-1</f>
        <v>5.7636448201468626E-2</v>
      </c>
      <c r="AD15" s="968">
        <f t="shared" si="2"/>
        <v>1.0870337477797514E-2</v>
      </c>
      <c r="AE15" s="977"/>
    </row>
    <row r="16" spans="1:32" ht="15" customHeight="1">
      <c r="A16" s="965" t="s">
        <v>1010</v>
      </c>
      <c r="B16" s="966"/>
      <c r="C16" s="966"/>
      <c r="D16" s="966"/>
      <c r="E16" s="967">
        <v>0</v>
      </c>
      <c r="F16" s="967">
        <v>0</v>
      </c>
      <c r="G16" s="978">
        <v>4.6000000000000201</v>
      </c>
      <c r="H16" s="978">
        <v>4.6000000000000201</v>
      </c>
      <c r="I16" s="978">
        <v>4.6000000000000201</v>
      </c>
      <c r="J16" s="978">
        <v>4.6000000000000201</v>
      </c>
      <c r="K16" s="978">
        <v>4.6000000000000201</v>
      </c>
      <c r="L16" s="978">
        <v>15.6</v>
      </c>
      <c r="M16" s="978">
        <v>15.600000000000099</v>
      </c>
      <c r="N16" s="978">
        <v>15.6</v>
      </c>
      <c r="O16" s="978">
        <v>15.6</v>
      </c>
      <c r="P16" s="978">
        <v>14.999999999999901</v>
      </c>
      <c r="Q16" s="978">
        <v>14.999999999999901</v>
      </c>
      <c r="R16" s="978">
        <v>15</v>
      </c>
      <c r="S16" s="978">
        <v>15</v>
      </c>
      <c r="T16" s="978">
        <v>15</v>
      </c>
      <c r="U16" s="978">
        <v>15</v>
      </c>
      <c r="V16" s="978">
        <v>15</v>
      </c>
      <c r="W16" s="978">
        <v>15</v>
      </c>
      <c r="X16" s="978">
        <v>15</v>
      </c>
      <c r="Y16" s="978">
        <v>15</v>
      </c>
      <c r="Z16" s="978">
        <v>15</v>
      </c>
      <c r="AA16" s="979">
        <v>15</v>
      </c>
      <c r="AB16" s="968">
        <f t="shared" si="1"/>
        <v>-2.732240437158473E-3</v>
      </c>
      <c r="AC16" s="968">
        <f>+(Z16/P16)^(0.1)-1</f>
        <v>0</v>
      </c>
      <c r="AD16" s="968">
        <f t="shared" si="2"/>
        <v>1.0657193605683837E-3</v>
      </c>
      <c r="AE16" s="977"/>
    </row>
    <row r="17" spans="1:30" ht="14.5" customHeight="1">
      <c r="A17" s="980" t="s">
        <v>268</v>
      </c>
      <c r="B17" s="981"/>
      <c r="C17" s="981"/>
      <c r="D17" s="981"/>
      <c r="E17" s="981">
        <v>130</v>
      </c>
      <c r="F17" s="981">
        <v>230</v>
      </c>
      <c r="G17" s="981">
        <v>360.8</v>
      </c>
      <c r="H17" s="981">
        <v>365.8</v>
      </c>
      <c r="I17" s="981">
        <v>417</v>
      </c>
      <c r="J17" s="981">
        <v>435</v>
      </c>
      <c r="K17" s="981">
        <v>428</v>
      </c>
      <c r="L17" s="981">
        <v>449</v>
      </c>
      <c r="M17" s="981">
        <v>474.2</v>
      </c>
      <c r="N17" s="981">
        <v>527.4</v>
      </c>
      <c r="O17" s="981">
        <v>527.4</v>
      </c>
      <c r="P17" s="981">
        <v>526.79999999999995</v>
      </c>
      <c r="Q17" s="981">
        <v>526.79999999999995</v>
      </c>
      <c r="R17" s="981">
        <f t="shared" ref="R17:AA17" si="3">+SUM(R10:R16)</f>
        <v>578.20000000000005</v>
      </c>
      <c r="S17" s="981">
        <f t="shared" si="3"/>
        <v>655.59999999999991</v>
      </c>
      <c r="T17" s="981">
        <f t="shared" si="3"/>
        <v>640.59999999999991</v>
      </c>
      <c r="U17" s="981">
        <f t="shared" si="3"/>
        <v>640.59999999999991</v>
      </c>
      <c r="V17" s="981">
        <f t="shared" si="3"/>
        <v>640.46</v>
      </c>
      <c r="W17" s="981">
        <f t="shared" si="3"/>
        <v>629.96</v>
      </c>
      <c r="X17" s="981">
        <f t="shared" si="3"/>
        <v>688.96</v>
      </c>
      <c r="Y17" s="981">
        <f t="shared" si="3"/>
        <v>712.96</v>
      </c>
      <c r="Z17" s="981">
        <f t="shared" si="3"/>
        <v>761.2</v>
      </c>
      <c r="AA17" s="981">
        <f t="shared" si="3"/>
        <v>762</v>
      </c>
      <c r="AB17" s="972">
        <f t="shared" si="1"/>
        <v>-1.6841397965249305E-3</v>
      </c>
      <c r="AC17" s="972">
        <f>+(Z17/P17)^(0.1)-1</f>
        <v>3.7493301332917062E-2</v>
      </c>
      <c r="AD17" s="972">
        <f t="shared" si="2"/>
        <v>5.4138543516873888E-2</v>
      </c>
    </row>
    <row r="18" spans="1:30" ht="11.15" customHeight="1">
      <c r="A18" s="982"/>
      <c r="B18" s="983"/>
      <c r="C18" s="983"/>
      <c r="D18" s="983"/>
      <c r="E18" s="983"/>
      <c r="F18" s="984"/>
      <c r="G18" s="975"/>
      <c r="H18" s="984"/>
      <c r="I18" s="984"/>
      <c r="J18" s="984"/>
      <c r="K18" s="984"/>
      <c r="L18" s="984"/>
      <c r="M18" s="984"/>
      <c r="N18" s="984"/>
      <c r="O18" s="984"/>
      <c r="P18" s="984"/>
      <c r="Q18" s="984"/>
      <c r="R18" s="984"/>
      <c r="S18" s="984"/>
      <c r="T18" s="984"/>
      <c r="U18" s="984"/>
      <c r="V18" s="984"/>
      <c r="W18" s="984"/>
      <c r="X18" s="985"/>
      <c r="Y18" s="985"/>
      <c r="Z18" s="985"/>
      <c r="AA18" s="984"/>
      <c r="AB18" s="968"/>
      <c r="AC18" s="968"/>
      <c r="AD18" s="968"/>
    </row>
    <row r="19" spans="1:30" ht="14.5" customHeight="1">
      <c r="A19" s="965" t="s">
        <v>272</v>
      </c>
      <c r="B19" s="974"/>
      <c r="C19" s="974"/>
      <c r="D19" s="974"/>
      <c r="E19" s="967">
        <v>0</v>
      </c>
      <c r="F19" s="967">
        <v>0</v>
      </c>
      <c r="G19" s="967">
        <v>0</v>
      </c>
      <c r="H19" s="967">
        <v>0</v>
      </c>
      <c r="I19" s="967">
        <v>0</v>
      </c>
      <c r="J19" s="967">
        <v>0</v>
      </c>
      <c r="K19" s="967">
        <v>0</v>
      </c>
      <c r="L19" s="967">
        <v>0</v>
      </c>
      <c r="M19" s="967">
        <v>0</v>
      </c>
      <c r="N19" s="967">
        <v>0</v>
      </c>
      <c r="O19" s="967">
        <v>0</v>
      </c>
      <c r="P19" s="967">
        <v>0</v>
      </c>
      <c r="Q19" s="967">
        <v>0</v>
      </c>
      <c r="R19" s="967">
        <v>0</v>
      </c>
      <c r="S19" s="967">
        <v>0</v>
      </c>
      <c r="T19" s="967">
        <v>0</v>
      </c>
      <c r="U19" s="967">
        <v>0</v>
      </c>
      <c r="V19" s="967">
        <v>0</v>
      </c>
      <c r="W19" s="967">
        <v>0</v>
      </c>
      <c r="X19" s="967">
        <v>0</v>
      </c>
      <c r="Y19" s="967">
        <v>10</v>
      </c>
      <c r="Z19" s="967">
        <v>10</v>
      </c>
      <c r="AA19" s="969">
        <v>10</v>
      </c>
      <c r="AB19" s="968">
        <f t="shared" ref="AB19:AB27" si="4">+AA19/Z19*(365/366)-1</f>
        <v>-2.732240437158473E-3</v>
      </c>
      <c r="AC19" s="968" t="s">
        <v>774</v>
      </c>
      <c r="AD19" s="968">
        <f t="shared" ref="AD19:AD27" si="5">+AA19/$AA$43</f>
        <v>7.1047957371225573E-4</v>
      </c>
    </row>
    <row r="20" spans="1:30" ht="14.5" customHeight="1">
      <c r="A20" s="965" t="s">
        <v>279</v>
      </c>
      <c r="B20" s="974"/>
      <c r="C20" s="974"/>
      <c r="D20" s="974"/>
      <c r="E20" s="967">
        <v>4.2</v>
      </c>
      <c r="F20" s="967">
        <v>4.2</v>
      </c>
      <c r="G20" s="978">
        <v>0</v>
      </c>
      <c r="H20" s="978">
        <v>0</v>
      </c>
      <c r="I20" s="978">
        <v>0</v>
      </c>
      <c r="J20" s="978">
        <v>0</v>
      </c>
      <c r="K20" s="978">
        <v>0</v>
      </c>
      <c r="L20" s="978">
        <v>0</v>
      </c>
      <c r="M20" s="978">
        <v>0</v>
      </c>
      <c r="N20" s="978">
        <v>0</v>
      </c>
      <c r="O20" s="978">
        <v>0</v>
      </c>
      <c r="P20" s="978">
        <v>0</v>
      </c>
      <c r="Q20" s="978">
        <v>0</v>
      </c>
      <c r="R20" s="978">
        <v>16.3</v>
      </c>
      <c r="S20" s="978">
        <v>15.3</v>
      </c>
      <c r="T20" s="978">
        <v>16.3</v>
      </c>
      <c r="U20" s="978">
        <v>16.3</v>
      </c>
      <c r="V20" s="978">
        <v>16.3</v>
      </c>
      <c r="W20" s="978">
        <v>15.51</v>
      </c>
      <c r="X20" s="978">
        <v>15.9</v>
      </c>
      <c r="Y20" s="978">
        <v>15.9</v>
      </c>
      <c r="Z20" s="978">
        <v>15.9</v>
      </c>
      <c r="AA20" s="979">
        <v>16</v>
      </c>
      <c r="AB20" s="968">
        <f t="shared" si="4"/>
        <v>3.5398838368216889E-3</v>
      </c>
      <c r="AC20" s="968" t="s">
        <v>774</v>
      </c>
      <c r="AD20" s="968">
        <f t="shared" si="5"/>
        <v>1.1367673179396092E-3</v>
      </c>
    </row>
    <row r="21" spans="1:30" ht="14.5" customHeight="1">
      <c r="A21" s="965" t="s">
        <v>280</v>
      </c>
      <c r="B21" s="974"/>
      <c r="C21" s="974"/>
      <c r="D21" s="974"/>
      <c r="E21" s="967">
        <v>0</v>
      </c>
      <c r="F21" s="967">
        <v>0</v>
      </c>
      <c r="G21" s="967">
        <v>0</v>
      </c>
      <c r="H21" s="967">
        <v>0</v>
      </c>
      <c r="I21" s="967">
        <v>0</v>
      </c>
      <c r="J21" s="967">
        <v>0</v>
      </c>
      <c r="K21" s="967">
        <v>0.2</v>
      </c>
      <c r="L21" s="967">
        <v>0.2</v>
      </c>
      <c r="M21" s="967">
        <v>0.2</v>
      </c>
      <c r="N21" s="967">
        <v>3</v>
      </c>
      <c r="O21" s="967">
        <v>3</v>
      </c>
      <c r="P21" s="967">
        <v>8</v>
      </c>
      <c r="Q21" s="967">
        <v>8</v>
      </c>
      <c r="R21" s="967">
        <v>6</v>
      </c>
      <c r="S21" s="967">
        <v>16</v>
      </c>
      <c r="T21" s="967">
        <v>26</v>
      </c>
      <c r="U21" s="967">
        <v>29</v>
      </c>
      <c r="V21" s="967">
        <v>29</v>
      </c>
      <c r="W21" s="967">
        <v>33</v>
      </c>
      <c r="X21" s="967">
        <v>32</v>
      </c>
      <c r="Y21" s="967">
        <v>35</v>
      </c>
      <c r="Z21" s="967">
        <v>40</v>
      </c>
      <c r="AA21" s="969">
        <v>40</v>
      </c>
      <c r="AB21" s="968">
        <f t="shared" si="4"/>
        <v>-2.732240437158473E-3</v>
      </c>
      <c r="AC21" s="968">
        <f t="shared" ref="AC21:AC27" si="6">+(Z21/P21)^(0.1)-1</f>
        <v>0.17461894308801895</v>
      </c>
      <c r="AD21" s="968">
        <f t="shared" si="5"/>
        <v>2.8419182948490229E-3</v>
      </c>
    </row>
    <row r="22" spans="1:30" ht="14.5" customHeight="1">
      <c r="A22" s="965" t="s">
        <v>283</v>
      </c>
      <c r="B22" s="966"/>
      <c r="C22" s="966"/>
      <c r="D22" s="966"/>
      <c r="E22" s="967">
        <v>44.8</v>
      </c>
      <c r="F22" s="967">
        <v>49.6</v>
      </c>
      <c r="G22" s="978">
        <v>172</v>
      </c>
      <c r="H22" s="978">
        <v>202</v>
      </c>
      <c r="I22" s="978">
        <v>202</v>
      </c>
      <c r="J22" s="978">
        <v>202</v>
      </c>
      <c r="K22" s="978">
        <v>202</v>
      </c>
      <c r="L22" s="978">
        <v>232</v>
      </c>
      <c r="M22" s="978">
        <v>422</v>
      </c>
      <c r="N22" s="978">
        <v>485</v>
      </c>
      <c r="O22" s="978">
        <v>575</v>
      </c>
      <c r="P22" s="978">
        <v>575</v>
      </c>
      <c r="Q22" s="978">
        <v>575</v>
      </c>
      <c r="R22" s="978">
        <v>665</v>
      </c>
      <c r="S22" s="978">
        <v>665</v>
      </c>
      <c r="T22" s="978">
        <v>665</v>
      </c>
      <c r="U22" s="978">
        <v>665</v>
      </c>
      <c r="V22" s="978">
        <v>665</v>
      </c>
      <c r="W22" s="978">
        <v>665</v>
      </c>
      <c r="X22" s="978">
        <v>710</v>
      </c>
      <c r="Y22" s="978">
        <v>756</v>
      </c>
      <c r="Z22" s="978">
        <v>756</v>
      </c>
      <c r="AA22" s="979">
        <v>756</v>
      </c>
      <c r="AB22" s="968">
        <f t="shared" si="4"/>
        <v>-2.732240437158473E-3</v>
      </c>
      <c r="AC22" s="968">
        <f t="shared" si="6"/>
        <v>2.7745053186373436E-2</v>
      </c>
      <c r="AD22" s="968">
        <f t="shared" si="5"/>
        <v>5.3712255772646537E-2</v>
      </c>
    </row>
    <row r="23" spans="1:30" ht="14.5" customHeight="1">
      <c r="A23" s="965" t="s">
        <v>285</v>
      </c>
      <c r="B23" s="966"/>
      <c r="C23" s="966"/>
      <c r="D23" s="966"/>
      <c r="E23" s="967">
        <v>545</v>
      </c>
      <c r="F23" s="967">
        <v>631.70000000000005</v>
      </c>
      <c r="G23" s="967">
        <v>590</v>
      </c>
      <c r="H23" s="967">
        <v>573</v>
      </c>
      <c r="I23" s="967">
        <v>666</v>
      </c>
      <c r="J23" s="967">
        <v>707</v>
      </c>
      <c r="K23" s="967">
        <v>642</v>
      </c>
      <c r="L23" s="967">
        <v>671</v>
      </c>
      <c r="M23" s="967">
        <v>671</v>
      </c>
      <c r="N23" s="967">
        <v>671</v>
      </c>
      <c r="O23" s="967">
        <v>671</v>
      </c>
      <c r="P23" s="967">
        <v>695</v>
      </c>
      <c r="Q23" s="967">
        <v>728</v>
      </c>
      <c r="R23" s="967">
        <v>728</v>
      </c>
      <c r="S23" s="967">
        <v>728</v>
      </c>
      <c r="T23" s="967">
        <v>729</v>
      </c>
      <c r="U23" s="967">
        <v>768</v>
      </c>
      <c r="V23" s="967">
        <v>768</v>
      </c>
      <c r="W23" s="967">
        <v>767</v>
      </c>
      <c r="X23" s="967">
        <v>767.19</v>
      </c>
      <c r="Y23" s="967">
        <v>767.19</v>
      </c>
      <c r="Z23" s="967">
        <v>767</v>
      </c>
      <c r="AA23" s="969">
        <v>797</v>
      </c>
      <c r="AB23" s="968">
        <f t="shared" si="4"/>
        <v>3.6274321214582406E-2</v>
      </c>
      <c r="AC23" s="968">
        <f t="shared" si="6"/>
        <v>9.9062407265002594E-3</v>
      </c>
      <c r="AD23" s="968">
        <f t="shared" si="5"/>
        <v>5.6625222024866785E-2</v>
      </c>
    </row>
    <row r="24" spans="1:30" ht="14.5" customHeight="1">
      <c r="A24" s="965" t="s">
        <v>293</v>
      </c>
      <c r="B24" s="966"/>
      <c r="C24" s="966"/>
      <c r="D24" s="966"/>
      <c r="E24" s="967">
        <v>3</v>
      </c>
      <c r="F24" s="967">
        <v>5</v>
      </c>
      <c r="G24" s="978">
        <v>14</v>
      </c>
      <c r="H24" s="978">
        <v>14</v>
      </c>
      <c r="I24" s="978">
        <v>14</v>
      </c>
      <c r="J24" s="978">
        <v>14</v>
      </c>
      <c r="K24" s="978">
        <v>14</v>
      </c>
      <c r="L24" s="978">
        <v>14</v>
      </c>
      <c r="M24" s="978">
        <v>25</v>
      </c>
      <c r="N24" s="978">
        <v>25</v>
      </c>
      <c r="O24" s="978">
        <v>25</v>
      </c>
      <c r="P24" s="978">
        <v>25</v>
      </c>
      <c r="Q24" s="978">
        <v>25</v>
      </c>
      <c r="R24" s="978">
        <v>25</v>
      </c>
      <c r="S24" s="978">
        <v>25</v>
      </c>
      <c r="T24" s="978">
        <v>25</v>
      </c>
      <c r="U24" s="978">
        <v>25</v>
      </c>
      <c r="V24" s="978">
        <v>25</v>
      </c>
      <c r="W24" s="978">
        <v>25</v>
      </c>
      <c r="X24" s="978">
        <v>29.1</v>
      </c>
      <c r="Y24" s="978">
        <v>29.1</v>
      </c>
      <c r="Z24" s="978">
        <v>29.1</v>
      </c>
      <c r="AA24" s="979">
        <v>29</v>
      </c>
      <c r="AB24" s="968">
        <f t="shared" si="4"/>
        <v>-6.1592774116012716E-3</v>
      </c>
      <c r="AC24" s="968">
        <f t="shared" si="6"/>
        <v>1.5302131732092494E-2</v>
      </c>
      <c r="AD24" s="968">
        <f t="shared" si="5"/>
        <v>2.0603907637655417E-3</v>
      </c>
    </row>
    <row r="25" spans="1:30" ht="14.5" customHeight="1">
      <c r="A25" s="965" t="s">
        <v>300</v>
      </c>
      <c r="B25" s="966"/>
      <c r="C25" s="966"/>
      <c r="D25" s="966"/>
      <c r="E25" s="967">
        <v>20.6</v>
      </c>
      <c r="F25" s="967">
        <v>20.399999999999999</v>
      </c>
      <c r="G25" s="978">
        <v>18</v>
      </c>
      <c r="H25" s="978">
        <v>18</v>
      </c>
      <c r="I25" s="978">
        <v>18</v>
      </c>
      <c r="J25" s="978">
        <v>15</v>
      </c>
      <c r="K25" s="978">
        <v>15</v>
      </c>
      <c r="L25" s="978">
        <v>15</v>
      </c>
      <c r="M25" s="978">
        <v>23</v>
      </c>
      <c r="N25" s="978">
        <v>23</v>
      </c>
      <c r="O25" s="978">
        <v>30</v>
      </c>
      <c r="P25" s="978">
        <v>77</v>
      </c>
      <c r="Q25" s="978">
        <v>94</v>
      </c>
      <c r="R25" s="978">
        <v>114</v>
      </c>
      <c r="S25" s="978">
        <v>162</v>
      </c>
      <c r="T25" s="978">
        <v>311</v>
      </c>
      <c r="U25" s="978">
        <v>405</v>
      </c>
      <c r="V25" s="978">
        <v>624</v>
      </c>
      <c r="W25" s="978">
        <v>821</v>
      </c>
      <c r="X25" s="978">
        <v>1063.7</v>
      </c>
      <c r="Y25" s="978">
        <v>1282.5</v>
      </c>
      <c r="Z25" s="978">
        <v>1514.7</v>
      </c>
      <c r="AA25" s="979">
        <v>1613</v>
      </c>
      <c r="AB25" s="968">
        <f t="shared" si="4"/>
        <v>6.1987783834992705E-2</v>
      </c>
      <c r="AC25" s="968">
        <f t="shared" si="6"/>
        <v>0.34704960855237177</v>
      </c>
      <c r="AD25" s="968">
        <f t="shared" si="5"/>
        <v>0.11460035523978686</v>
      </c>
    </row>
    <row r="26" spans="1:30" ht="14.5" customHeight="1">
      <c r="A26" s="965" t="s">
        <v>303</v>
      </c>
      <c r="B26" s="966"/>
      <c r="C26" s="966"/>
      <c r="D26" s="966"/>
      <c r="E26" s="967">
        <v>0</v>
      </c>
      <c r="F26" s="967">
        <v>0</v>
      </c>
      <c r="G26" s="978">
        <v>0</v>
      </c>
      <c r="H26" s="978">
        <v>0</v>
      </c>
      <c r="I26" s="978">
        <v>2</v>
      </c>
      <c r="J26" s="978">
        <v>2</v>
      </c>
      <c r="K26" s="978">
        <v>2</v>
      </c>
      <c r="L26" s="978">
        <v>0.89999999999997704</v>
      </c>
      <c r="M26" s="978">
        <v>0.89999999999986402</v>
      </c>
      <c r="N26" s="978">
        <v>0.90000000000009095</v>
      </c>
      <c r="O26" s="978">
        <v>0.90000000000009095</v>
      </c>
      <c r="P26" s="978">
        <v>0.90000000000009095</v>
      </c>
      <c r="Q26" s="978">
        <v>0.90000000000009095</v>
      </c>
      <c r="R26" s="978">
        <v>0.90000000000009095</v>
      </c>
      <c r="S26" s="978">
        <v>0.90000000000009095</v>
      </c>
      <c r="T26" s="978">
        <v>0.90000000000009095</v>
      </c>
      <c r="U26" s="978">
        <v>0.96500000000014596</v>
      </c>
      <c r="V26" s="978">
        <v>0.96500000000014596</v>
      </c>
      <c r="W26" s="978">
        <v>0.97399999999970499</v>
      </c>
      <c r="X26" s="978">
        <v>3.9649999999996899</v>
      </c>
      <c r="Y26" s="978">
        <v>3.9649999999996899</v>
      </c>
      <c r="Z26" s="978">
        <v>3.96500000000015</v>
      </c>
      <c r="AA26" s="979">
        <f>+(1+3)</f>
        <v>4</v>
      </c>
      <c r="AB26" s="968">
        <f t="shared" si="4"/>
        <v>6.0708797607100795E-3</v>
      </c>
      <c r="AC26" s="968">
        <f t="shared" si="6"/>
        <v>0.15984530338519543</v>
      </c>
      <c r="AD26" s="968">
        <f t="shared" si="5"/>
        <v>2.841918294849023E-4</v>
      </c>
    </row>
    <row r="27" spans="1:30" ht="14.5" customHeight="1">
      <c r="A27" s="986" t="s">
        <v>304</v>
      </c>
      <c r="B27" s="971"/>
      <c r="C27" s="971"/>
      <c r="D27" s="971"/>
      <c r="E27" s="971">
        <v>617.6</v>
      </c>
      <c r="F27" s="971">
        <v>710.9</v>
      </c>
      <c r="G27" s="971">
        <v>794</v>
      </c>
      <c r="H27" s="971">
        <v>807</v>
      </c>
      <c r="I27" s="971">
        <v>902</v>
      </c>
      <c r="J27" s="971">
        <f t="shared" ref="J27:AA27" si="7">+SUM(J19:J26)</f>
        <v>940</v>
      </c>
      <c r="K27" s="971">
        <f t="shared" si="7"/>
        <v>875.2</v>
      </c>
      <c r="L27" s="971">
        <f t="shared" si="7"/>
        <v>933.1</v>
      </c>
      <c r="M27" s="971">
        <f t="shared" si="7"/>
        <v>1142.0999999999999</v>
      </c>
      <c r="N27" s="971">
        <f t="shared" si="7"/>
        <v>1207.9000000000001</v>
      </c>
      <c r="O27" s="971">
        <f t="shared" si="7"/>
        <v>1304.9000000000001</v>
      </c>
      <c r="P27" s="971">
        <f t="shared" si="7"/>
        <v>1380.9</v>
      </c>
      <c r="Q27" s="971">
        <f t="shared" si="7"/>
        <v>1430.9</v>
      </c>
      <c r="R27" s="971">
        <f t="shared" si="7"/>
        <v>1555.2</v>
      </c>
      <c r="S27" s="971">
        <f t="shared" si="7"/>
        <v>1612.2</v>
      </c>
      <c r="T27" s="971">
        <f t="shared" si="7"/>
        <v>1773.2</v>
      </c>
      <c r="U27" s="971">
        <f t="shared" si="7"/>
        <v>1909.2650000000001</v>
      </c>
      <c r="V27" s="971">
        <f t="shared" si="7"/>
        <v>2128.2650000000003</v>
      </c>
      <c r="W27" s="971">
        <f t="shared" si="7"/>
        <v>2327.4839999999999</v>
      </c>
      <c r="X27" s="971">
        <f t="shared" si="7"/>
        <v>2621.855</v>
      </c>
      <c r="Y27" s="971">
        <f t="shared" si="7"/>
        <v>2899.6549999999997</v>
      </c>
      <c r="Z27" s="971">
        <f t="shared" si="7"/>
        <v>3136.665</v>
      </c>
      <c r="AA27" s="971">
        <f t="shared" si="7"/>
        <v>3265</v>
      </c>
      <c r="AB27" s="972">
        <f t="shared" si="4"/>
        <v>3.8070445831058564E-2</v>
      </c>
      <c r="AC27" s="972">
        <f t="shared" si="6"/>
        <v>8.5501907193494597E-2</v>
      </c>
      <c r="AD27" s="972">
        <f t="shared" si="5"/>
        <v>0.23197158081705152</v>
      </c>
    </row>
    <row r="28" spans="1:30" ht="14.5" customHeight="1">
      <c r="A28" s="987"/>
      <c r="B28" s="975"/>
      <c r="C28" s="975"/>
      <c r="D28" s="975"/>
      <c r="E28" s="975"/>
      <c r="F28" s="975"/>
      <c r="G28" s="975"/>
      <c r="H28" s="975"/>
      <c r="I28" s="975"/>
      <c r="J28" s="975"/>
      <c r="K28" s="975"/>
      <c r="L28" s="975"/>
      <c r="M28" s="975"/>
      <c r="N28" s="975"/>
      <c r="O28" s="975"/>
      <c r="P28" s="975"/>
      <c r="Q28" s="975"/>
      <c r="R28" s="975"/>
      <c r="S28" s="975"/>
      <c r="T28" s="975"/>
      <c r="U28" s="975"/>
      <c r="V28" s="975"/>
      <c r="W28" s="975"/>
      <c r="X28" s="974"/>
      <c r="Y28" s="974"/>
      <c r="Z28" s="974"/>
      <c r="AA28" s="975"/>
      <c r="AB28" s="968"/>
      <c r="AC28" s="968"/>
      <c r="AD28" s="968"/>
    </row>
    <row r="29" spans="1:30" ht="14.5" customHeight="1">
      <c r="A29" s="965" t="s">
        <v>308</v>
      </c>
      <c r="B29" s="966"/>
      <c r="C29" s="966"/>
      <c r="D29" s="966"/>
      <c r="E29" s="967">
        <v>11</v>
      </c>
      <c r="F29" s="967">
        <v>11</v>
      </c>
      <c r="G29" s="978">
        <v>23</v>
      </c>
      <c r="H29" s="978">
        <v>21</v>
      </c>
      <c r="I29" s="978">
        <v>70</v>
      </c>
      <c r="J29" s="978">
        <v>70</v>
      </c>
      <c r="K29" s="978">
        <v>56</v>
      </c>
      <c r="L29" s="978">
        <v>79</v>
      </c>
      <c r="M29" s="978">
        <v>87</v>
      </c>
      <c r="N29" s="978">
        <v>90</v>
      </c>
      <c r="O29" s="978">
        <v>80</v>
      </c>
      <c r="P29" s="978">
        <v>81</v>
      </c>
      <c r="Q29" s="978">
        <v>81</v>
      </c>
      <c r="R29" s="978">
        <v>81</v>
      </c>
      <c r="S29" s="978">
        <v>81</v>
      </c>
      <c r="T29" s="978">
        <v>79</v>
      </c>
      <c r="U29" s="978">
        <v>78</v>
      </c>
      <c r="V29" s="978">
        <v>78</v>
      </c>
      <c r="W29" s="978">
        <v>78</v>
      </c>
      <c r="X29" s="978">
        <v>74</v>
      </c>
      <c r="Y29" s="978">
        <v>74</v>
      </c>
      <c r="Z29" s="978">
        <v>74</v>
      </c>
      <c r="AA29" s="979">
        <v>74</v>
      </c>
      <c r="AB29" s="968">
        <f>+AA29/Z29*(365/366)-1</f>
        <v>-2.732240437158473E-3</v>
      </c>
      <c r="AC29" s="968">
        <f>+(Z29/P29)^(0.1)-1</f>
        <v>-8.9976825385160719E-3</v>
      </c>
      <c r="AD29" s="968">
        <f>+AA29/$AA$43</f>
        <v>5.2575488454706925E-3</v>
      </c>
    </row>
    <row r="30" spans="1:30" ht="14.5" customHeight="1">
      <c r="A30" s="986" t="s">
        <v>313</v>
      </c>
      <c r="B30" s="971"/>
      <c r="C30" s="971"/>
      <c r="D30" s="971"/>
      <c r="E30" s="988"/>
      <c r="F30" s="988"/>
      <c r="G30" s="971">
        <v>23</v>
      </c>
      <c r="H30" s="971">
        <v>21</v>
      </c>
      <c r="I30" s="971">
        <v>70</v>
      </c>
      <c r="J30" s="971">
        <v>70</v>
      </c>
      <c r="K30" s="971">
        <v>56</v>
      </c>
      <c r="L30" s="971">
        <v>79</v>
      </c>
      <c r="M30" s="971">
        <v>87</v>
      </c>
      <c r="N30" s="971">
        <v>90</v>
      </c>
      <c r="O30" s="971">
        <v>80</v>
      </c>
      <c r="P30" s="971">
        <v>81</v>
      </c>
      <c r="Q30" s="971">
        <v>81</v>
      </c>
      <c r="R30" s="971">
        <v>81</v>
      </c>
      <c r="S30" s="971">
        <v>81</v>
      </c>
      <c r="T30" s="971">
        <v>79</v>
      </c>
      <c r="U30" s="971">
        <v>78</v>
      </c>
      <c r="V30" s="971">
        <v>78</v>
      </c>
      <c r="W30" s="971">
        <v>78</v>
      </c>
      <c r="X30" s="971">
        <v>78</v>
      </c>
      <c r="Y30" s="971">
        <v>78</v>
      </c>
      <c r="Z30" s="971">
        <v>74</v>
      </c>
      <c r="AA30" s="971">
        <f>+AA29</f>
        <v>74</v>
      </c>
      <c r="AB30" s="972">
        <f>+AA30/Z30*(365/366)-1</f>
        <v>-2.732240437158473E-3</v>
      </c>
      <c r="AC30" s="972">
        <f>+(Z30/P30)^(0.1)-1</f>
        <v>-8.9976825385160719E-3</v>
      </c>
      <c r="AD30" s="972">
        <f>+AA30/$AA$43</f>
        <v>5.2575488454706925E-3</v>
      </c>
    </row>
    <row r="31" spans="1:30" ht="14.5" customHeight="1">
      <c r="A31" s="987"/>
      <c r="B31" s="975"/>
      <c r="C31" s="975"/>
      <c r="D31" s="975"/>
      <c r="E31" s="975"/>
      <c r="F31" s="975"/>
      <c r="G31" s="975"/>
      <c r="H31" s="975"/>
      <c r="I31" s="975"/>
      <c r="J31" s="975"/>
      <c r="K31" s="975"/>
      <c r="L31" s="975"/>
      <c r="M31" s="975"/>
      <c r="N31" s="975"/>
      <c r="O31" s="975"/>
      <c r="P31" s="975"/>
      <c r="Q31" s="975"/>
      <c r="R31" s="975"/>
      <c r="S31" s="975"/>
      <c r="T31" s="975"/>
      <c r="U31" s="975"/>
      <c r="V31" s="975"/>
      <c r="W31" s="975"/>
      <c r="X31" s="974"/>
      <c r="Y31" s="974"/>
      <c r="Z31" s="974"/>
      <c r="AA31" s="975"/>
      <c r="AB31" s="968"/>
      <c r="AC31" s="968"/>
      <c r="AD31" s="968"/>
    </row>
    <row r="32" spans="1:30" ht="14.5" customHeight="1">
      <c r="A32" s="965" t="s">
        <v>1011</v>
      </c>
      <c r="B32" s="966"/>
      <c r="C32" s="966"/>
      <c r="D32" s="966"/>
      <c r="E32" s="967">
        <v>0</v>
      </c>
      <c r="F32" s="967">
        <v>0</v>
      </c>
      <c r="G32" s="967">
        <v>7.3</v>
      </c>
      <c r="H32" s="967">
        <v>7.3</v>
      </c>
      <c r="I32" s="967">
        <v>7.3</v>
      </c>
      <c r="J32" s="967">
        <v>7.3</v>
      </c>
      <c r="K32" s="967">
        <v>7.3</v>
      </c>
      <c r="L32" s="967">
        <v>7.3</v>
      </c>
      <c r="M32" s="967">
        <v>7.3</v>
      </c>
      <c r="N32" s="967">
        <v>7.3</v>
      </c>
      <c r="O32" s="967">
        <v>7.3</v>
      </c>
      <c r="P32" s="967">
        <v>7.3</v>
      </c>
      <c r="Q32" s="967">
        <v>7.3</v>
      </c>
      <c r="R32" s="967">
        <v>7.3</v>
      </c>
      <c r="S32" s="967">
        <v>7.3</v>
      </c>
      <c r="T32" s="967">
        <v>7.3</v>
      </c>
      <c r="U32" s="967">
        <v>7.3</v>
      </c>
      <c r="V32" s="967">
        <v>7.3</v>
      </c>
      <c r="W32" s="967">
        <v>7.3</v>
      </c>
      <c r="X32" s="967">
        <v>7.3</v>
      </c>
      <c r="Y32" s="967">
        <v>7.3</v>
      </c>
      <c r="Z32" s="967">
        <v>7.3</v>
      </c>
      <c r="AA32" s="969">
        <v>7</v>
      </c>
      <c r="AB32" s="968">
        <f>+AA32/Z32*(365/366)-1</f>
        <v>-4.3715846994535457E-2</v>
      </c>
      <c r="AC32" s="968">
        <f>+(Z32/P32)^(0.1)-1</f>
        <v>0</v>
      </c>
      <c r="AD32" s="968">
        <f>+AA32/$AA$43</f>
        <v>4.9733570159857905E-4</v>
      </c>
    </row>
    <row r="33" spans="1:30" ht="14.5" customHeight="1">
      <c r="A33" s="965" t="s">
        <v>1012</v>
      </c>
      <c r="B33" s="966"/>
      <c r="C33" s="966"/>
      <c r="D33" s="966"/>
      <c r="E33" s="967">
        <v>45</v>
      </c>
      <c r="F33" s="967">
        <v>45</v>
      </c>
      <c r="G33" s="967">
        <v>58</v>
      </c>
      <c r="H33" s="967">
        <v>58</v>
      </c>
      <c r="I33" s="967">
        <v>58</v>
      </c>
      <c r="J33" s="967">
        <v>58</v>
      </c>
      <c r="K33" s="967">
        <v>128</v>
      </c>
      <c r="L33" s="967">
        <v>128</v>
      </c>
      <c r="M33" s="967">
        <v>128</v>
      </c>
      <c r="N33" s="967">
        <v>128</v>
      </c>
      <c r="O33" s="967">
        <v>128</v>
      </c>
      <c r="P33" s="967">
        <v>163</v>
      </c>
      <c r="Q33" s="967">
        <v>198</v>
      </c>
      <c r="R33" s="967">
        <v>198</v>
      </c>
      <c r="S33" s="967">
        <v>205.5</v>
      </c>
      <c r="T33" s="967">
        <v>205.5</v>
      </c>
      <c r="U33" s="967">
        <v>366.1</v>
      </c>
      <c r="V33" s="967">
        <v>604</v>
      </c>
      <c r="W33" s="967">
        <v>638</v>
      </c>
      <c r="X33" s="967">
        <v>648</v>
      </c>
      <c r="Y33" s="967">
        <v>664</v>
      </c>
      <c r="Z33" s="967">
        <v>824</v>
      </c>
      <c r="AA33" s="969">
        <v>824</v>
      </c>
      <c r="AB33" s="968">
        <f>+AA33/Z33*(365/366)-1</f>
        <v>-2.732240437158473E-3</v>
      </c>
      <c r="AC33" s="968">
        <f>+(Z33/P33)^(0.1)-1</f>
        <v>0.17590966718776357</v>
      </c>
      <c r="AD33" s="968">
        <f>+AA33/$AA$43</f>
        <v>5.8543516873889874E-2</v>
      </c>
    </row>
    <row r="34" spans="1:30" ht="14.5" customHeight="1">
      <c r="A34" s="986" t="s">
        <v>333</v>
      </c>
      <c r="B34" s="971"/>
      <c r="C34" s="971"/>
      <c r="D34" s="971"/>
      <c r="E34" s="988">
        <v>45</v>
      </c>
      <c r="F34" s="988">
        <v>45</v>
      </c>
      <c r="G34" s="971">
        <v>65.3</v>
      </c>
      <c r="H34" s="971">
        <v>65.3</v>
      </c>
      <c r="I34" s="971">
        <v>65.3</v>
      </c>
      <c r="J34" s="971">
        <v>65.3</v>
      </c>
      <c r="K34" s="971">
        <v>135.30000000000001</v>
      </c>
      <c r="L34" s="971">
        <v>135.30000000000001</v>
      </c>
      <c r="M34" s="971">
        <v>135.30000000000001</v>
      </c>
      <c r="N34" s="971">
        <v>135.30000000000001</v>
      </c>
      <c r="O34" s="971">
        <v>135.30000000000001</v>
      </c>
      <c r="P34" s="971">
        <v>170.3</v>
      </c>
      <c r="Q34" s="971">
        <f t="shared" ref="Q34:AA34" si="8">+SUM(Q32:Q33)</f>
        <v>205.3</v>
      </c>
      <c r="R34" s="971">
        <f t="shared" si="8"/>
        <v>205.3</v>
      </c>
      <c r="S34" s="971">
        <f t="shared" si="8"/>
        <v>212.8</v>
      </c>
      <c r="T34" s="971">
        <f t="shared" si="8"/>
        <v>212.8</v>
      </c>
      <c r="U34" s="971">
        <f t="shared" si="8"/>
        <v>373.40000000000003</v>
      </c>
      <c r="V34" s="971">
        <f t="shared" si="8"/>
        <v>611.29999999999995</v>
      </c>
      <c r="W34" s="971">
        <f t="shared" si="8"/>
        <v>645.29999999999995</v>
      </c>
      <c r="X34" s="971">
        <f t="shared" si="8"/>
        <v>655.29999999999995</v>
      </c>
      <c r="Y34" s="971">
        <f t="shared" si="8"/>
        <v>671.3</v>
      </c>
      <c r="Z34" s="971">
        <f t="shared" si="8"/>
        <v>831.3</v>
      </c>
      <c r="AA34" s="971">
        <f t="shared" si="8"/>
        <v>831</v>
      </c>
      <c r="AB34" s="972">
        <f>+AA34/Z34*(365/366)-1</f>
        <v>-3.0921349732691006E-3</v>
      </c>
      <c r="AC34" s="972">
        <f>+(Z34/P34)^(0.1)-1</f>
        <v>0.17180221137416929</v>
      </c>
      <c r="AD34" s="972">
        <f>+AA34/$AA$43</f>
        <v>5.9040852575488453E-2</v>
      </c>
    </row>
    <row r="35" spans="1:30" ht="14.5" customHeight="1">
      <c r="A35" s="987"/>
      <c r="B35" s="975"/>
      <c r="C35" s="975"/>
      <c r="D35" s="975"/>
      <c r="E35" s="975"/>
      <c r="F35" s="975"/>
      <c r="G35" s="975"/>
      <c r="H35" s="975"/>
      <c r="I35" s="975"/>
      <c r="J35" s="975"/>
      <c r="K35" s="975"/>
      <c r="L35" s="975"/>
      <c r="M35" s="975"/>
      <c r="N35" s="975"/>
      <c r="O35" s="975"/>
      <c r="P35" s="975"/>
      <c r="Q35" s="975"/>
      <c r="R35" s="975"/>
      <c r="S35" s="975"/>
      <c r="T35" s="975"/>
      <c r="U35" s="975"/>
      <c r="V35" s="975"/>
      <c r="W35" s="975"/>
      <c r="X35" s="974"/>
      <c r="Y35" s="974"/>
      <c r="Z35" s="974"/>
      <c r="AA35" s="975"/>
      <c r="AB35" s="968"/>
      <c r="AC35" s="968"/>
      <c r="AD35" s="968"/>
    </row>
    <row r="36" spans="1:30" ht="12.75" customHeight="1">
      <c r="A36" s="965" t="s">
        <v>336</v>
      </c>
      <c r="B36" s="974"/>
      <c r="C36" s="974"/>
      <c r="D36" s="974"/>
      <c r="E36" s="967">
        <v>29.3</v>
      </c>
      <c r="F36" s="967">
        <v>26.3</v>
      </c>
      <c r="G36" s="967">
        <v>21.7</v>
      </c>
      <c r="H36" s="967">
        <v>21.7</v>
      </c>
      <c r="I36" s="967">
        <v>21.7</v>
      </c>
      <c r="J36" s="967">
        <v>21.7</v>
      </c>
      <c r="K36" s="967">
        <v>21.7</v>
      </c>
      <c r="L36" s="967">
        <v>21.7</v>
      </c>
      <c r="M36" s="967">
        <v>21.7</v>
      </c>
      <c r="N36" s="967">
        <v>21.7</v>
      </c>
      <c r="O36" s="967">
        <v>24.8</v>
      </c>
      <c r="P36" s="967">
        <v>24.8</v>
      </c>
      <c r="Q36" s="967">
        <v>24.1</v>
      </c>
      <c r="R36" s="967">
        <v>26.2</v>
      </c>
      <c r="S36" s="967">
        <v>26.2</v>
      </c>
      <c r="T36" s="967">
        <v>26</v>
      </c>
      <c r="U36" s="967">
        <v>25.95</v>
      </c>
      <c r="V36" s="967">
        <v>25.75</v>
      </c>
      <c r="W36" s="967">
        <v>25.75</v>
      </c>
      <c r="X36" s="967">
        <v>25.75</v>
      </c>
      <c r="Y36" s="967">
        <v>25.75</v>
      </c>
      <c r="Z36" s="967">
        <v>26</v>
      </c>
      <c r="AA36" s="969">
        <v>26</v>
      </c>
      <c r="AB36" s="968">
        <f t="shared" ref="AB36:AB43" si="9">+AA36/Z36*(365/366)-1</f>
        <v>-2.732240437158473E-3</v>
      </c>
      <c r="AC36" s="968">
        <f t="shared" ref="AC36:AC43" si="10">+(Z36/P36)^(0.1)-1</f>
        <v>4.7364702661309988E-3</v>
      </c>
      <c r="AD36" s="968">
        <f t="shared" ref="AD36:AD43" si="11">+AA36/$AA$43</f>
        <v>1.8472468916518651E-3</v>
      </c>
    </row>
    <row r="37" spans="1:30" ht="10.75" customHeight="1">
      <c r="A37" s="965" t="s">
        <v>339</v>
      </c>
      <c r="B37" s="974"/>
      <c r="C37" s="974"/>
      <c r="D37" s="974"/>
      <c r="E37" s="989"/>
      <c r="F37" s="989"/>
      <c r="G37" s="967">
        <v>525</v>
      </c>
      <c r="H37" s="967">
        <v>785</v>
      </c>
      <c r="I37" s="967">
        <v>785</v>
      </c>
      <c r="J37" s="967">
        <v>805</v>
      </c>
      <c r="K37" s="967">
        <v>820</v>
      </c>
      <c r="L37" s="967">
        <v>850</v>
      </c>
      <c r="M37" s="967">
        <v>850</v>
      </c>
      <c r="N37" s="967">
        <v>980</v>
      </c>
      <c r="O37" s="967">
        <v>1052</v>
      </c>
      <c r="P37" s="967">
        <v>1189</v>
      </c>
      <c r="Q37" s="967">
        <v>1189</v>
      </c>
      <c r="R37" s="967">
        <v>1226</v>
      </c>
      <c r="S37" s="967">
        <v>1336</v>
      </c>
      <c r="T37" s="967">
        <v>1343.5</v>
      </c>
      <c r="U37" s="967">
        <v>1403.5</v>
      </c>
      <c r="V37" s="967">
        <v>1438</v>
      </c>
      <c r="W37" s="967">
        <v>1533</v>
      </c>
      <c r="X37" s="967">
        <v>1808</v>
      </c>
      <c r="Y37" s="967">
        <v>1948</v>
      </c>
      <c r="Z37" s="967">
        <v>2130.5</v>
      </c>
      <c r="AA37" s="969">
        <v>2131</v>
      </c>
      <c r="AB37" s="968">
        <f t="shared" si="9"/>
        <v>-2.4981949643673174E-3</v>
      </c>
      <c r="AC37" s="968">
        <f t="shared" si="10"/>
        <v>6.0058831103532606E-2</v>
      </c>
      <c r="AD37" s="968">
        <f t="shared" si="11"/>
        <v>0.1514031971580817</v>
      </c>
    </row>
    <row r="38" spans="1:30" ht="11.15" customHeight="1">
      <c r="A38" s="965" t="s">
        <v>340</v>
      </c>
      <c r="B38" s="966"/>
      <c r="C38" s="966"/>
      <c r="D38" s="966"/>
      <c r="E38" s="967">
        <v>214.6</v>
      </c>
      <c r="F38" s="967">
        <v>413.7</v>
      </c>
      <c r="G38" s="967">
        <v>533</v>
      </c>
      <c r="H38" s="967">
        <v>533</v>
      </c>
      <c r="I38" s="967">
        <v>533</v>
      </c>
      <c r="J38" s="967">
        <v>535</v>
      </c>
      <c r="K38" s="967">
        <v>535</v>
      </c>
      <c r="L38" s="967">
        <v>535</v>
      </c>
      <c r="M38" s="967">
        <v>532</v>
      </c>
      <c r="N38" s="967">
        <v>532</v>
      </c>
      <c r="O38" s="967">
        <v>532</v>
      </c>
      <c r="P38" s="967">
        <v>535</v>
      </c>
      <c r="Q38" s="967">
        <v>537</v>
      </c>
      <c r="R38" s="967">
        <v>537</v>
      </c>
      <c r="S38" s="967">
        <v>512</v>
      </c>
      <c r="T38" s="967">
        <v>512</v>
      </c>
      <c r="U38" s="967">
        <v>508</v>
      </c>
      <c r="V38" s="967">
        <v>516</v>
      </c>
      <c r="W38" s="967">
        <v>526</v>
      </c>
      <c r="X38" s="967">
        <v>481</v>
      </c>
      <c r="Y38" s="967">
        <v>482</v>
      </c>
      <c r="Z38" s="967">
        <v>525</v>
      </c>
      <c r="AA38" s="969">
        <v>525</v>
      </c>
      <c r="AB38" s="968">
        <f t="shared" si="9"/>
        <v>-2.732240437158473E-3</v>
      </c>
      <c r="AC38" s="968">
        <f t="shared" si="10"/>
        <v>-1.8850694510026411E-3</v>
      </c>
      <c r="AD38" s="968">
        <f t="shared" si="11"/>
        <v>3.7300177619893425E-2</v>
      </c>
    </row>
    <row r="39" spans="1:30" ht="10.5">
      <c r="A39" s="965" t="s">
        <v>342</v>
      </c>
      <c r="B39" s="966"/>
      <c r="C39" s="966"/>
      <c r="D39" s="966"/>
      <c r="E39" s="967">
        <v>261</v>
      </c>
      <c r="F39" s="967">
        <v>265</v>
      </c>
      <c r="G39" s="967">
        <v>418</v>
      </c>
      <c r="H39" s="967">
        <v>417</v>
      </c>
      <c r="I39" s="967">
        <v>373</v>
      </c>
      <c r="J39" s="967">
        <v>378</v>
      </c>
      <c r="K39" s="967">
        <v>378</v>
      </c>
      <c r="L39" s="967">
        <v>433</v>
      </c>
      <c r="M39" s="967">
        <v>433</v>
      </c>
      <c r="N39" s="967">
        <v>451</v>
      </c>
      <c r="O39" s="967">
        <v>593</v>
      </c>
      <c r="P39" s="967">
        <v>633</v>
      </c>
      <c r="Q39" s="967">
        <v>731</v>
      </c>
      <c r="R39" s="967">
        <v>726</v>
      </c>
      <c r="S39" s="967">
        <v>726</v>
      </c>
      <c r="T39" s="967">
        <v>798</v>
      </c>
      <c r="U39" s="967">
        <v>924</v>
      </c>
      <c r="V39" s="967">
        <v>941</v>
      </c>
      <c r="W39" s="967">
        <v>941</v>
      </c>
      <c r="X39" s="967">
        <v>941</v>
      </c>
      <c r="Y39" s="967">
        <v>952</v>
      </c>
      <c r="Z39" s="967">
        <v>952</v>
      </c>
      <c r="AA39" s="969">
        <v>984</v>
      </c>
      <c r="AB39" s="968">
        <f t="shared" si="9"/>
        <v>3.0789364926298468E-2</v>
      </c>
      <c r="AC39" s="968">
        <f t="shared" si="10"/>
        <v>4.1653611273963165E-2</v>
      </c>
      <c r="AD39" s="968">
        <f t="shared" si="11"/>
        <v>6.9911190053285971E-2</v>
      </c>
    </row>
    <row r="40" spans="1:30" ht="10.5">
      <c r="A40" s="965" t="s">
        <v>344</v>
      </c>
      <c r="B40" s="966"/>
      <c r="C40" s="966"/>
      <c r="D40" s="966"/>
      <c r="E40" s="967">
        <v>888</v>
      </c>
      <c r="F40" s="967">
        <v>1154</v>
      </c>
      <c r="G40" s="967">
        <v>1846.5</v>
      </c>
      <c r="H40" s="967">
        <v>1846.5</v>
      </c>
      <c r="I40" s="967">
        <v>1846.5</v>
      </c>
      <c r="J40" s="967">
        <v>1846.5</v>
      </c>
      <c r="K40" s="967">
        <v>1846.5</v>
      </c>
      <c r="L40" s="967">
        <v>1846.5</v>
      </c>
      <c r="M40" s="967">
        <v>1846.5</v>
      </c>
      <c r="N40" s="967">
        <v>1846.5</v>
      </c>
      <c r="O40" s="967">
        <v>1846.5</v>
      </c>
      <c r="P40" s="967">
        <v>1846.5</v>
      </c>
      <c r="Q40" s="967">
        <v>1846.5</v>
      </c>
      <c r="R40" s="967">
        <v>1846.5</v>
      </c>
      <c r="S40" s="967">
        <v>1846.5</v>
      </c>
      <c r="T40" s="967">
        <v>1846.5</v>
      </c>
      <c r="U40" s="967">
        <v>1916.1</v>
      </c>
      <c r="V40" s="967">
        <v>1916.1</v>
      </c>
      <c r="W40" s="967">
        <v>1916.1</v>
      </c>
      <c r="X40" s="967">
        <v>1916.1</v>
      </c>
      <c r="Y40" s="967">
        <v>1928.1</v>
      </c>
      <c r="Z40" s="967">
        <v>1928.1</v>
      </c>
      <c r="AA40" s="969">
        <v>1928</v>
      </c>
      <c r="AB40" s="968">
        <f t="shared" si="9"/>
        <v>-2.7839632606406761E-3</v>
      </c>
      <c r="AC40" s="968">
        <f t="shared" si="10"/>
        <v>4.3336739984558559E-3</v>
      </c>
      <c r="AD40" s="968">
        <f t="shared" si="11"/>
        <v>0.13698046181172291</v>
      </c>
    </row>
    <row r="41" spans="1:30" ht="10.5">
      <c r="A41" s="965" t="s">
        <v>707</v>
      </c>
      <c r="B41" s="966"/>
      <c r="C41" s="966"/>
      <c r="D41" s="966"/>
      <c r="E41" s="967">
        <v>0</v>
      </c>
      <c r="F41" s="967">
        <v>0</v>
      </c>
      <c r="G41" s="967">
        <v>0</v>
      </c>
      <c r="H41" s="967">
        <v>0</v>
      </c>
      <c r="I41" s="967">
        <v>0</v>
      </c>
      <c r="J41" s="967">
        <v>6</v>
      </c>
      <c r="K41" s="967">
        <v>6</v>
      </c>
      <c r="L41" s="967">
        <v>36</v>
      </c>
      <c r="M41" s="967">
        <v>36</v>
      </c>
      <c r="N41" s="967">
        <v>56</v>
      </c>
      <c r="O41" s="967">
        <v>56</v>
      </c>
      <c r="P41" s="967">
        <v>56</v>
      </c>
      <c r="Q41" s="967">
        <v>56</v>
      </c>
      <c r="R41" s="967">
        <v>56</v>
      </c>
      <c r="S41" s="967">
        <v>56</v>
      </c>
      <c r="T41" s="967">
        <v>56</v>
      </c>
      <c r="U41" s="967">
        <v>56</v>
      </c>
      <c r="V41" s="967">
        <v>56</v>
      </c>
      <c r="W41" s="967">
        <v>56</v>
      </c>
      <c r="X41" s="967">
        <v>56</v>
      </c>
      <c r="Y41" s="967">
        <v>56</v>
      </c>
      <c r="Z41" s="967">
        <v>56</v>
      </c>
      <c r="AA41" s="969">
        <v>56</v>
      </c>
      <c r="AB41" s="968">
        <f t="shared" si="9"/>
        <v>-2.732240437158473E-3</v>
      </c>
      <c r="AC41" s="968">
        <f t="shared" si="10"/>
        <v>0</v>
      </c>
      <c r="AD41" s="968">
        <f t="shared" si="11"/>
        <v>3.9786856127886324E-3</v>
      </c>
    </row>
    <row r="42" spans="1:30" ht="10.5">
      <c r="A42" s="987" t="s">
        <v>352</v>
      </c>
      <c r="B42" s="975"/>
      <c r="C42" s="975"/>
      <c r="D42" s="975"/>
      <c r="E42" s="975">
        <v>1393.4</v>
      </c>
      <c r="F42" s="975">
        <v>1859.5</v>
      </c>
      <c r="G42" s="975">
        <v>3344.7</v>
      </c>
      <c r="H42" s="975">
        <v>3603.7</v>
      </c>
      <c r="I42" s="975">
        <v>3559.7</v>
      </c>
      <c r="J42" s="975">
        <v>3592.6</v>
      </c>
      <c r="K42" s="975">
        <v>3607.6</v>
      </c>
      <c r="L42" s="975">
        <v>3722.7</v>
      </c>
      <c r="M42" s="975">
        <v>3719.6</v>
      </c>
      <c r="N42" s="975">
        <v>3887.6</v>
      </c>
      <c r="O42" s="975">
        <v>4104.7</v>
      </c>
      <c r="P42" s="975">
        <v>4284.7</v>
      </c>
      <c r="Q42" s="975">
        <v>4384</v>
      </c>
      <c r="R42" s="975">
        <f t="shared" ref="R42:AA42" si="12">+SUM(R36:R41)</f>
        <v>4417.7</v>
      </c>
      <c r="S42" s="975">
        <f t="shared" si="12"/>
        <v>4502.7</v>
      </c>
      <c r="T42" s="975">
        <f t="shared" si="12"/>
        <v>4582</v>
      </c>
      <c r="U42" s="975">
        <f t="shared" si="12"/>
        <v>4833.5499999999993</v>
      </c>
      <c r="V42" s="975">
        <f t="shared" si="12"/>
        <v>4892.8500000000004</v>
      </c>
      <c r="W42" s="975">
        <f t="shared" si="12"/>
        <v>4997.8500000000004</v>
      </c>
      <c r="X42" s="975">
        <f t="shared" si="12"/>
        <v>5227.8500000000004</v>
      </c>
      <c r="Y42" s="975">
        <f t="shared" si="12"/>
        <v>5391.85</v>
      </c>
      <c r="Z42" s="975">
        <f t="shared" si="12"/>
        <v>5617.6</v>
      </c>
      <c r="AA42" s="975">
        <f t="shared" si="12"/>
        <v>5650</v>
      </c>
      <c r="AB42" s="968">
        <f t="shared" si="9"/>
        <v>3.0195887087109963E-3</v>
      </c>
      <c r="AC42" s="968">
        <f t="shared" si="10"/>
        <v>2.745554253894511E-2</v>
      </c>
      <c r="AD42" s="968">
        <f t="shared" si="11"/>
        <v>0.40142095914742454</v>
      </c>
    </row>
    <row r="43" spans="1:30" ht="12.75" customHeight="1">
      <c r="A43" s="990" t="s">
        <v>353</v>
      </c>
      <c r="B43" s="991">
        <v>1300</v>
      </c>
      <c r="C43" s="991">
        <v>3887</v>
      </c>
      <c r="D43" s="991">
        <v>4764</v>
      </c>
      <c r="E43" s="992">
        <v>5853.5</v>
      </c>
      <c r="F43" s="992">
        <v>6770.36</v>
      </c>
      <c r="G43" s="993">
        <v>8235.7999999999993</v>
      </c>
      <c r="H43" s="993">
        <v>7916.8</v>
      </c>
      <c r="I43" s="993">
        <v>8109</v>
      </c>
      <c r="J43" s="993">
        <v>8195.9</v>
      </c>
      <c r="K43" s="993">
        <v>8214.1</v>
      </c>
      <c r="L43" s="993">
        <v>8564.1</v>
      </c>
      <c r="M43" s="993">
        <v>8792.2000000000007</v>
      </c>
      <c r="N43" s="993">
        <v>9022.2000000000007</v>
      </c>
      <c r="O43" s="993">
        <v>9344.2999999999993</v>
      </c>
      <c r="P43" s="993">
        <v>9790.7000000000007</v>
      </c>
      <c r="Q43" s="993">
        <v>9998</v>
      </c>
      <c r="R43" s="993">
        <f t="shared" ref="R43:AA43" si="13">+R42+R34+R30+R27+R17+R8</f>
        <v>10133.4</v>
      </c>
      <c r="S43" s="993">
        <f t="shared" si="13"/>
        <v>10480.299999999999</v>
      </c>
      <c r="T43" s="993">
        <f t="shared" si="13"/>
        <v>10717.6</v>
      </c>
      <c r="U43" s="993">
        <f t="shared" si="13"/>
        <v>11161.814999999999</v>
      </c>
      <c r="V43" s="993">
        <f t="shared" si="13"/>
        <v>11798.875</v>
      </c>
      <c r="W43" s="993">
        <f t="shared" si="13"/>
        <v>12121.594000000001</v>
      </c>
      <c r="X43" s="993">
        <f t="shared" si="13"/>
        <v>12680.665000000001</v>
      </c>
      <c r="Y43" s="993">
        <f t="shared" si="13"/>
        <v>13244.865</v>
      </c>
      <c r="Z43" s="993">
        <f t="shared" si="13"/>
        <v>13911.665000000001</v>
      </c>
      <c r="AA43" s="993">
        <f t="shared" si="13"/>
        <v>14075</v>
      </c>
      <c r="AB43" s="994">
        <f t="shared" si="9"/>
        <v>8.9765470809564096E-3</v>
      </c>
      <c r="AC43" s="994">
        <f t="shared" si="10"/>
        <v>3.5753803442440057E-2</v>
      </c>
      <c r="AD43" s="994">
        <f t="shared" si="11"/>
        <v>1</v>
      </c>
    </row>
    <row r="44" spans="1:30" ht="10.5">
      <c r="B44" s="995"/>
      <c r="C44" s="995"/>
      <c r="D44" s="995"/>
      <c r="E44" s="995"/>
      <c r="F44" s="995"/>
      <c r="G44" s="996"/>
      <c r="H44" s="996"/>
      <c r="I44" s="996"/>
      <c r="J44" s="996"/>
      <c r="K44" s="996"/>
      <c r="L44" s="996"/>
      <c r="M44" s="996"/>
      <c r="N44" s="996"/>
      <c r="O44" s="996"/>
      <c r="P44" s="996"/>
      <c r="Q44" s="996"/>
      <c r="R44" s="996"/>
      <c r="S44" s="996"/>
      <c r="T44" s="996"/>
      <c r="U44" s="996"/>
      <c r="V44" s="996"/>
      <c r="W44" s="996"/>
      <c r="X44" s="996"/>
      <c r="Y44" s="996"/>
      <c r="Z44" s="996"/>
      <c r="AA44" s="996"/>
      <c r="AB44" s="996"/>
      <c r="AD44" s="914"/>
    </row>
    <row r="45" spans="1:30" ht="10.5">
      <c r="A45" s="997" t="s">
        <v>1013</v>
      </c>
      <c r="B45" s="995"/>
      <c r="C45" s="995"/>
      <c r="D45" s="995"/>
      <c r="E45" s="995"/>
      <c r="F45" s="995"/>
      <c r="G45" s="996"/>
      <c r="H45" s="996"/>
      <c r="I45" s="996"/>
      <c r="J45" s="996"/>
      <c r="K45" s="996"/>
      <c r="L45" s="996"/>
      <c r="M45" s="996"/>
      <c r="N45" s="996"/>
      <c r="O45" s="996"/>
      <c r="P45" s="996"/>
      <c r="Q45" s="996"/>
      <c r="R45" s="996"/>
      <c r="S45" s="996"/>
      <c r="T45" s="996"/>
      <c r="U45" s="996"/>
      <c r="V45" s="996"/>
      <c r="W45" s="996"/>
      <c r="X45" s="996"/>
      <c r="Y45" s="996"/>
      <c r="Z45" s="996"/>
      <c r="AA45" s="996"/>
      <c r="AB45" s="996"/>
      <c r="AD45" s="914"/>
    </row>
    <row r="46" spans="1:30" ht="10.5">
      <c r="A46" s="998" t="s">
        <v>1014</v>
      </c>
      <c r="B46" s="995"/>
      <c r="C46" s="995"/>
      <c r="D46" s="995"/>
      <c r="E46" s="995"/>
      <c r="F46" s="995"/>
      <c r="G46" s="996"/>
      <c r="H46" s="996"/>
      <c r="I46" s="996"/>
      <c r="J46" s="996"/>
      <c r="K46" s="996"/>
      <c r="L46" s="996"/>
      <c r="M46" s="996"/>
      <c r="N46" s="996"/>
      <c r="O46" s="996"/>
      <c r="P46" s="996"/>
      <c r="Q46" s="996"/>
      <c r="R46" s="999"/>
      <c r="S46" s="999"/>
      <c r="T46" s="999"/>
      <c r="U46" s="999"/>
      <c r="V46" s="999"/>
      <c r="W46" s="999"/>
      <c r="X46" s="999"/>
      <c r="Y46" s="999"/>
      <c r="Z46" s="999"/>
      <c r="AA46" s="999"/>
      <c r="AB46" s="996"/>
    </row>
    <row r="47" spans="1:30" ht="10.5">
      <c r="A47" s="917" t="s">
        <v>1015</v>
      </c>
      <c r="B47" s="995"/>
      <c r="C47" s="995"/>
      <c r="D47" s="995"/>
      <c r="E47" s="995"/>
      <c r="F47" s="995"/>
      <c r="G47" s="995"/>
      <c r="H47" s="995"/>
      <c r="I47" s="995"/>
      <c r="J47" s="995"/>
      <c r="K47" s="995"/>
      <c r="L47" s="995"/>
      <c r="M47" s="995"/>
      <c r="N47" s="995"/>
      <c r="O47" s="995"/>
      <c r="P47" s="995"/>
      <c r="Q47" s="995"/>
      <c r="R47" s="999"/>
      <c r="S47" s="999"/>
      <c r="T47" s="999"/>
      <c r="U47" s="999"/>
      <c r="V47" s="999"/>
      <c r="W47" s="999"/>
      <c r="X47" s="999"/>
      <c r="Y47" s="999"/>
      <c r="Z47" s="999"/>
      <c r="AA47" s="999"/>
      <c r="AB47" s="1000"/>
    </row>
    <row r="48" spans="1:30" ht="10.5">
      <c r="A48" s="987" t="s">
        <v>365</v>
      </c>
      <c r="B48" s="995"/>
      <c r="C48" s="995"/>
      <c r="D48" s="995"/>
      <c r="E48" s="995"/>
      <c r="F48" s="995"/>
      <c r="G48" s="996"/>
      <c r="H48" s="996"/>
      <c r="I48" s="996"/>
      <c r="J48" s="996"/>
      <c r="K48" s="996"/>
      <c r="L48" s="996"/>
      <c r="M48" s="996"/>
      <c r="N48" s="996"/>
      <c r="O48" s="996"/>
      <c r="P48" s="996"/>
      <c r="Q48" s="996"/>
      <c r="R48" s="996"/>
      <c r="S48" s="996"/>
      <c r="T48" s="996"/>
      <c r="U48" s="996"/>
      <c r="V48" s="996"/>
      <c r="W48" s="996"/>
      <c r="X48" s="996"/>
      <c r="Y48" s="996"/>
      <c r="Z48" s="999"/>
      <c r="AA48" s="999"/>
      <c r="AB48" s="996"/>
    </row>
    <row r="49" spans="1:28" ht="10.5">
      <c r="A49" s="1001"/>
      <c r="B49" s="995"/>
      <c r="C49" s="995"/>
      <c r="D49" s="995"/>
      <c r="E49" s="995"/>
      <c r="F49" s="995"/>
      <c r="G49" s="995"/>
      <c r="H49" s="995"/>
      <c r="I49" s="995"/>
      <c r="J49" s="995"/>
      <c r="K49" s="995"/>
      <c r="L49" s="995"/>
      <c r="M49" s="995"/>
      <c r="N49" s="995"/>
      <c r="O49" s="995"/>
      <c r="P49" s="995"/>
      <c r="Q49" s="995"/>
      <c r="R49" s="995"/>
      <c r="S49" s="995"/>
      <c r="T49" s="995"/>
      <c r="U49" s="995"/>
      <c r="V49" s="995"/>
      <c r="W49" s="995"/>
      <c r="X49" s="995"/>
      <c r="Y49" s="995"/>
      <c r="Z49" s="999"/>
      <c r="AA49" s="999"/>
      <c r="AB49" s="995"/>
    </row>
    <row r="50" spans="1:28" ht="10.5">
      <c r="A50" s="1002"/>
      <c r="B50" s="1003"/>
      <c r="C50" s="1003"/>
      <c r="D50" s="1003"/>
      <c r="E50" s="1003"/>
      <c r="F50" s="1003"/>
      <c r="G50" s="1003"/>
      <c r="H50" s="1003"/>
      <c r="I50" s="1003"/>
      <c r="J50" s="1003"/>
      <c r="K50" s="1003"/>
      <c r="L50" s="1003"/>
      <c r="M50" s="1003"/>
      <c r="N50" s="1003"/>
      <c r="O50" s="1003"/>
      <c r="P50" s="1003"/>
      <c r="Q50" s="1003"/>
      <c r="R50" s="1003"/>
      <c r="S50" s="1003"/>
      <c r="T50" s="1003"/>
      <c r="U50" s="1003"/>
      <c r="V50" s="1003"/>
      <c r="W50" s="1003"/>
      <c r="X50" s="1003"/>
      <c r="Y50" s="1003"/>
      <c r="Z50" s="999"/>
      <c r="AA50" s="999"/>
      <c r="AB50" s="1003"/>
    </row>
    <row r="51" spans="1:28" ht="10.5">
      <c r="A51" s="1002"/>
      <c r="B51" s="1003"/>
      <c r="C51" s="1003"/>
      <c r="D51" s="1003"/>
      <c r="E51" s="1003"/>
      <c r="F51" s="1003"/>
      <c r="G51" s="1003"/>
      <c r="H51" s="1003"/>
      <c r="I51" s="1003"/>
      <c r="J51" s="1003"/>
      <c r="K51" s="1003"/>
      <c r="L51" s="1003"/>
      <c r="M51" s="1003"/>
      <c r="N51" s="1003"/>
      <c r="O51" s="1003"/>
      <c r="P51" s="1003"/>
      <c r="Q51" s="1003"/>
      <c r="R51" s="1003"/>
      <c r="S51" s="1003"/>
      <c r="T51" s="1003"/>
      <c r="U51" s="1003"/>
      <c r="V51" s="1003"/>
      <c r="W51" s="1003"/>
      <c r="X51" s="1003"/>
      <c r="Y51" s="1003"/>
      <c r="Z51" s="1003"/>
      <c r="AA51" s="1003"/>
      <c r="AB51" s="1003"/>
    </row>
    <row r="52" spans="1:28" ht="10.5">
      <c r="A52" s="1002"/>
      <c r="B52" s="1003"/>
      <c r="C52" s="1003"/>
      <c r="D52" s="1003"/>
      <c r="E52" s="1003"/>
      <c r="F52" s="1003"/>
      <c r="G52" s="1003"/>
      <c r="H52" s="1003"/>
      <c r="I52" s="1003"/>
      <c r="J52" s="1003"/>
      <c r="K52" s="1003"/>
      <c r="L52" s="1003"/>
      <c r="M52" s="1003"/>
      <c r="N52" s="1003"/>
      <c r="O52" s="1003"/>
      <c r="P52" s="1003"/>
      <c r="Q52" s="1003"/>
      <c r="R52" s="1003"/>
      <c r="S52" s="1003"/>
      <c r="T52" s="1003"/>
      <c r="U52" s="1003"/>
      <c r="V52" s="1003"/>
      <c r="W52" s="1003"/>
      <c r="X52" s="1003"/>
      <c r="Y52" s="1003"/>
      <c r="Z52" s="1003"/>
      <c r="AA52" s="1003"/>
      <c r="AB52" s="1003"/>
    </row>
    <row r="53" spans="1:28" ht="10.5">
      <c r="A53" s="1002"/>
      <c r="B53" s="1003"/>
      <c r="C53" s="1003"/>
      <c r="D53" s="1003"/>
      <c r="E53" s="1003"/>
      <c r="F53" s="1003"/>
      <c r="G53" s="1003"/>
      <c r="H53" s="1003"/>
      <c r="I53" s="1003"/>
      <c r="J53" s="1003"/>
      <c r="K53" s="1003"/>
      <c r="L53" s="1003"/>
      <c r="M53" s="1003"/>
      <c r="N53" s="1003"/>
      <c r="O53" s="1003"/>
      <c r="P53" s="1003"/>
      <c r="Q53" s="1003"/>
      <c r="R53" s="1003"/>
      <c r="S53" s="1003"/>
      <c r="T53" s="1003"/>
      <c r="U53" s="1003"/>
      <c r="V53" s="1003"/>
      <c r="W53" s="1003"/>
      <c r="X53" s="1003"/>
      <c r="Y53" s="1003"/>
      <c r="Z53" s="1003"/>
      <c r="AA53" s="1003"/>
      <c r="AB53" s="1003"/>
    </row>
    <row r="54" spans="1:28" ht="10.5">
      <c r="A54" s="1002"/>
      <c r="B54" s="1003"/>
      <c r="C54" s="1003"/>
      <c r="D54" s="1003"/>
      <c r="E54" s="1003"/>
      <c r="F54" s="1003"/>
      <c r="G54" s="1003"/>
      <c r="H54" s="1003"/>
      <c r="I54" s="1003"/>
      <c r="J54" s="1003"/>
      <c r="K54" s="1003"/>
      <c r="L54" s="1003"/>
      <c r="M54" s="1003"/>
      <c r="N54" s="1003"/>
      <c r="O54" s="1003"/>
      <c r="P54" s="1003"/>
      <c r="Q54" s="1003"/>
      <c r="R54" s="1003"/>
      <c r="S54" s="1003"/>
      <c r="T54" s="1003"/>
      <c r="U54" s="1003"/>
      <c r="V54" s="1003"/>
      <c r="W54" s="1003"/>
      <c r="X54" s="1003"/>
      <c r="Y54" s="1003"/>
      <c r="Z54" s="1003"/>
      <c r="AA54" s="1003"/>
      <c r="AB54" s="1003"/>
    </row>
    <row r="55" spans="1:28" ht="10.5">
      <c r="A55" s="1002"/>
      <c r="B55" s="1003"/>
      <c r="C55" s="1003"/>
      <c r="D55" s="1003"/>
      <c r="E55" s="1003"/>
      <c r="F55" s="1003"/>
      <c r="G55" s="1003"/>
      <c r="H55" s="1003"/>
      <c r="I55" s="1003"/>
      <c r="J55" s="1003"/>
      <c r="K55" s="1003"/>
      <c r="L55" s="1003"/>
      <c r="M55" s="1003"/>
      <c r="N55" s="1003"/>
      <c r="O55" s="1003"/>
      <c r="P55" s="1003"/>
      <c r="Q55" s="1003"/>
      <c r="R55" s="1003"/>
      <c r="S55" s="1003"/>
      <c r="T55" s="1003"/>
      <c r="U55" s="1003"/>
      <c r="V55" s="1003"/>
      <c r="W55" s="1003"/>
      <c r="X55" s="1003"/>
      <c r="Y55" s="1003"/>
      <c r="Z55" s="1003"/>
      <c r="AA55" s="1003"/>
      <c r="AB55" s="1003"/>
    </row>
    <row r="56" spans="1:28" ht="10.5">
      <c r="A56" s="1002"/>
      <c r="B56" s="1003"/>
      <c r="C56" s="1003"/>
      <c r="D56" s="1003"/>
      <c r="E56" s="1003"/>
      <c r="F56" s="1003"/>
      <c r="G56" s="1003"/>
      <c r="H56" s="1003"/>
      <c r="I56" s="1003"/>
      <c r="J56" s="1003"/>
      <c r="K56" s="1003"/>
      <c r="L56" s="1003"/>
      <c r="M56" s="1003"/>
      <c r="N56" s="1003"/>
      <c r="O56" s="1003"/>
      <c r="P56" s="1003"/>
      <c r="Q56" s="1003"/>
      <c r="R56" s="1003"/>
      <c r="S56" s="1003"/>
      <c r="T56" s="1003"/>
      <c r="U56" s="1003"/>
      <c r="V56" s="1003"/>
      <c r="W56" s="1003"/>
      <c r="X56" s="1003"/>
      <c r="Y56" s="1003"/>
      <c r="Z56" s="1003"/>
      <c r="AA56" s="1003"/>
      <c r="AB56" s="1003"/>
    </row>
    <row r="57" spans="1:28" ht="10.5">
      <c r="A57" s="1002"/>
      <c r="B57" s="1003"/>
      <c r="C57" s="1003"/>
      <c r="D57" s="1003"/>
      <c r="E57" s="1003"/>
      <c r="F57" s="1003"/>
      <c r="G57" s="1003"/>
      <c r="H57" s="1003"/>
      <c r="I57" s="1003"/>
      <c r="J57" s="1003"/>
      <c r="K57" s="1003"/>
      <c r="L57" s="1003"/>
      <c r="M57" s="1003"/>
      <c r="N57" s="1003"/>
      <c r="O57" s="1003"/>
      <c r="P57" s="1003"/>
      <c r="Q57" s="1003"/>
      <c r="R57" s="1003"/>
      <c r="S57" s="1003"/>
      <c r="T57" s="1003"/>
      <c r="U57" s="1003"/>
      <c r="V57" s="1003"/>
      <c r="W57" s="1003"/>
      <c r="X57" s="1003"/>
      <c r="Y57" s="1003"/>
      <c r="Z57" s="1003"/>
      <c r="AA57" s="1003"/>
      <c r="AB57" s="1003"/>
    </row>
    <row r="58" spans="1:28" ht="10.5">
      <c r="A58" s="1002"/>
      <c r="B58" s="1003"/>
      <c r="C58" s="1003"/>
      <c r="D58" s="1003"/>
      <c r="E58" s="1003"/>
      <c r="F58" s="1003"/>
      <c r="G58" s="1003"/>
      <c r="H58" s="1003"/>
      <c r="I58" s="1003"/>
      <c r="J58" s="1003"/>
      <c r="K58" s="1003"/>
      <c r="L58" s="1003"/>
      <c r="M58" s="1003"/>
      <c r="N58" s="1003"/>
      <c r="O58" s="1003"/>
      <c r="P58" s="1003"/>
      <c r="Q58" s="1003"/>
      <c r="R58" s="1003"/>
      <c r="S58" s="1003"/>
      <c r="T58" s="1003"/>
      <c r="U58" s="1003"/>
      <c r="V58" s="1003"/>
      <c r="W58" s="1003"/>
      <c r="X58" s="1003"/>
      <c r="Y58" s="1003"/>
      <c r="Z58" s="1003"/>
      <c r="AA58" s="1003"/>
      <c r="AB58" s="1003"/>
    </row>
    <row r="59" spans="1:28" ht="10.5">
      <c r="A59" s="1004"/>
      <c r="B59" s="1003"/>
      <c r="C59" s="1003"/>
      <c r="D59" s="1003"/>
      <c r="E59" s="1003"/>
      <c r="F59" s="1003"/>
      <c r="G59" s="1003"/>
      <c r="H59" s="1003"/>
      <c r="I59" s="1003"/>
      <c r="J59" s="1003"/>
      <c r="K59" s="1003"/>
      <c r="L59" s="1003"/>
      <c r="M59" s="1003"/>
      <c r="N59" s="1003"/>
      <c r="O59" s="1003"/>
      <c r="P59" s="1003"/>
      <c r="Q59" s="1003"/>
      <c r="R59" s="1003"/>
      <c r="S59" s="1003"/>
      <c r="T59" s="1003"/>
      <c r="U59" s="1003"/>
      <c r="V59" s="1003"/>
      <c r="W59" s="1003"/>
      <c r="X59" s="1003"/>
      <c r="Y59" s="1003"/>
      <c r="Z59" s="1003"/>
      <c r="AA59" s="1003"/>
      <c r="AB59" s="1003"/>
    </row>
    <row r="60" spans="1:28" ht="10.5">
      <c r="A60" s="976"/>
      <c r="B60" s="1003"/>
      <c r="C60" s="1003"/>
      <c r="D60" s="1003"/>
      <c r="E60" s="1003"/>
      <c r="F60" s="1003"/>
      <c r="G60" s="1003"/>
      <c r="H60" s="1003"/>
      <c r="I60" s="1003"/>
      <c r="J60" s="1003"/>
      <c r="K60" s="1003"/>
      <c r="L60" s="1003"/>
      <c r="M60" s="1003"/>
      <c r="N60" s="1003"/>
      <c r="O60" s="1003"/>
      <c r="P60" s="1003"/>
      <c r="Q60" s="1003"/>
      <c r="R60" s="1003"/>
      <c r="S60" s="1003"/>
      <c r="T60" s="1003"/>
      <c r="U60" s="1003"/>
      <c r="V60" s="1003"/>
      <c r="W60" s="1003"/>
      <c r="X60" s="1003"/>
      <c r="Y60" s="1003"/>
      <c r="Z60" s="1003"/>
      <c r="AA60" s="1003"/>
      <c r="AB60" s="1003"/>
    </row>
    <row r="61" spans="1:28" ht="10.5">
      <c r="A61" s="965"/>
      <c r="O61" s="1003"/>
      <c r="P61" s="1005"/>
      <c r="Q61" s="1005"/>
      <c r="R61" s="1005"/>
      <c r="S61" s="1005"/>
      <c r="T61" s="1005"/>
      <c r="U61" s="1005"/>
    </row>
    <row r="62" spans="1:28" ht="10.5">
      <c r="A62" s="965"/>
      <c r="O62" s="1003"/>
      <c r="P62" s="1005"/>
      <c r="Q62" s="1005"/>
      <c r="R62" s="1005"/>
      <c r="S62" s="1005"/>
      <c r="T62" s="1005"/>
      <c r="U62" s="1005"/>
    </row>
    <row r="63" spans="1:28">
      <c r="O63" s="1005"/>
      <c r="P63" s="1005"/>
      <c r="Q63" s="1005"/>
      <c r="R63" s="1005"/>
      <c r="S63" s="1005"/>
      <c r="T63" s="1005"/>
      <c r="U63" s="1005"/>
      <c r="V63" s="1006"/>
      <c r="W63" s="1006"/>
      <c r="X63" s="1006"/>
      <c r="Y63" s="1006"/>
      <c r="Z63" s="1006"/>
      <c r="AA63" s="1006"/>
      <c r="AB63" s="1006"/>
    </row>
    <row r="64" spans="1:28">
      <c r="R64" s="1006"/>
      <c r="S64" s="1006"/>
      <c r="T64" s="1006"/>
      <c r="U64" s="1006"/>
      <c r="V64" s="1006"/>
      <c r="W64" s="1006"/>
      <c r="X64" s="1006"/>
      <c r="Y64" s="1006"/>
      <c r="Z64" s="1006"/>
      <c r="AA64" s="1006"/>
      <c r="AB64" s="1006"/>
    </row>
    <row r="65" spans="6:28">
      <c r="K65" s="1005"/>
      <c r="L65" s="1005"/>
      <c r="M65" s="1005"/>
      <c r="N65" s="1005"/>
      <c r="O65" s="1005"/>
      <c r="P65" s="1005"/>
      <c r="Q65" s="1005"/>
      <c r="R65" s="1005"/>
      <c r="S65" s="1005"/>
      <c r="T65" s="1005"/>
      <c r="U65" s="1005"/>
      <c r="V65" s="1006"/>
      <c r="W65" s="1006"/>
      <c r="X65" s="1006"/>
      <c r="Y65" s="1006"/>
      <c r="Z65" s="1006"/>
      <c r="AA65" s="1006"/>
      <c r="AB65" s="1006"/>
    </row>
    <row r="66" spans="6:28">
      <c r="K66" s="1005"/>
      <c r="L66" s="1005"/>
      <c r="M66" s="1005"/>
      <c r="N66" s="1005"/>
      <c r="O66" s="1005"/>
      <c r="P66" s="1005"/>
      <c r="Q66" s="1005"/>
      <c r="R66" s="1005"/>
      <c r="S66" s="1005"/>
      <c r="T66" s="1005"/>
      <c r="U66" s="1005"/>
      <c r="V66" s="1006"/>
      <c r="W66" s="1006"/>
      <c r="X66" s="1006"/>
      <c r="Y66" s="1006"/>
      <c r="Z66" s="1006"/>
      <c r="AA66" s="1006"/>
      <c r="AB66" s="1006"/>
    </row>
    <row r="67" spans="6:28">
      <c r="K67" s="1005"/>
      <c r="L67" s="1005"/>
      <c r="M67" s="1005"/>
      <c r="N67" s="1005"/>
      <c r="O67" s="1005"/>
      <c r="P67" s="1005"/>
      <c r="Q67" s="1005"/>
      <c r="R67" s="1005"/>
      <c r="S67" s="1005"/>
      <c r="T67" s="1005"/>
      <c r="U67" s="1005"/>
      <c r="V67" s="1006"/>
      <c r="W67" s="1006"/>
      <c r="X67" s="1006"/>
      <c r="Y67" s="1006"/>
      <c r="Z67" s="1006"/>
      <c r="AA67" s="1006"/>
      <c r="AB67" s="1006"/>
    </row>
    <row r="68" spans="6:28">
      <c r="K68" s="1007"/>
      <c r="L68" s="1007"/>
      <c r="M68" s="1005"/>
      <c r="N68" s="1005"/>
      <c r="O68" s="1005"/>
      <c r="P68" s="1005"/>
      <c r="Q68" s="1007"/>
      <c r="R68" s="1007"/>
      <c r="S68" s="1005"/>
      <c r="T68" s="1005"/>
      <c r="U68" s="1005"/>
      <c r="V68" s="1006"/>
      <c r="W68" s="1006"/>
      <c r="X68" s="1006"/>
      <c r="Y68" s="1006"/>
      <c r="Z68" s="1006"/>
      <c r="AA68" s="1006"/>
      <c r="AB68" s="1006"/>
    </row>
    <row r="69" spans="6:28">
      <c r="R69" s="1006"/>
      <c r="S69" s="1006"/>
      <c r="T69" s="1006"/>
      <c r="U69" s="1006"/>
      <c r="V69" s="1006"/>
      <c r="W69" s="1006"/>
      <c r="X69" s="1006"/>
      <c r="Y69" s="1006"/>
      <c r="Z69" s="1006"/>
      <c r="AA69" s="1006"/>
      <c r="AB69" s="1006"/>
    </row>
    <row r="70" spans="6:28">
      <c r="R70" s="1006"/>
      <c r="S70" s="1006"/>
      <c r="T70" s="1006"/>
      <c r="U70" s="1006"/>
      <c r="V70" s="1006"/>
      <c r="W70" s="1006"/>
      <c r="X70" s="1006"/>
      <c r="Y70" s="1006"/>
      <c r="Z70" s="1006"/>
      <c r="AA70" s="1006"/>
      <c r="AB70" s="1006"/>
    </row>
    <row r="71" spans="6:28">
      <c r="R71" s="1006"/>
      <c r="S71" s="1006"/>
      <c r="T71" s="1006"/>
      <c r="U71" s="1006"/>
      <c r="V71" s="1006"/>
      <c r="W71" s="1006"/>
      <c r="X71" s="1006"/>
      <c r="Y71" s="1006"/>
      <c r="Z71" s="1006"/>
      <c r="AA71" s="1006"/>
      <c r="AB71" s="1006"/>
    </row>
    <row r="72" spans="6:28">
      <c r="F72" s="1008"/>
      <c r="G72" s="1008"/>
      <c r="H72" s="1008"/>
      <c r="I72" s="1008"/>
      <c r="J72" s="1008"/>
      <c r="K72" s="1008"/>
      <c r="L72" s="1008"/>
      <c r="M72" s="1008"/>
      <c r="N72" s="1008"/>
      <c r="O72" s="1008"/>
      <c r="P72" s="1008"/>
      <c r="Q72" s="1008"/>
      <c r="R72" s="1008"/>
      <c r="S72" s="1009"/>
      <c r="T72" s="1009"/>
      <c r="U72" s="1009"/>
      <c r="V72" s="1009"/>
      <c r="W72" s="1009"/>
      <c r="X72" s="1009"/>
      <c r="Y72" s="1009"/>
      <c r="Z72" s="1009"/>
      <c r="AA72" s="1009"/>
      <c r="AB72" s="1009"/>
    </row>
    <row r="81" spans="7:28">
      <c r="G81" s="1005"/>
      <c r="H81" s="1005"/>
      <c r="I81" s="1005"/>
      <c r="J81" s="1005"/>
      <c r="K81" s="1005"/>
      <c r="L81" s="1005"/>
      <c r="M81" s="1005"/>
      <c r="N81" s="1005"/>
      <c r="O81" s="1005"/>
      <c r="P81" s="1005"/>
      <c r="Q81" s="1005"/>
      <c r="R81" s="1005"/>
      <c r="S81" s="1005"/>
      <c r="T81" s="1005"/>
      <c r="U81" s="1005"/>
      <c r="V81" s="1005"/>
      <c r="W81" s="1005"/>
      <c r="X81" s="1005"/>
      <c r="Y81" s="1005"/>
      <c r="Z81" s="1005"/>
      <c r="AA81" s="1005"/>
      <c r="AB81" s="1005"/>
    </row>
    <row r="82" spans="7:28">
      <c r="G82" s="1005"/>
      <c r="H82" s="1005"/>
      <c r="I82" s="1005"/>
      <c r="J82" s="1005"/>
      <c r="K82" s="1005"/>
      <c r="L82" s="1005"/>
      <c r="M82" s="1005"/>
      <c r="N82" s="1005"/>
      <c r="O82" s="1005"/>
      <c r="P82" s="1005"/>
      <c r="Q82" s="1005"/>
      <c r="R82" s="1005"/>
      <c r="S82" s="1005"/>
      <c r="T82" s="1005"/>
      <c r="U82" s="1005"/>
      <c r="V82" s="1005"/>
      <c r="W82" s="1005"/>
      <c r="X82" s="1005"/>
      <c r="Y82" s="1005"/>
      <c r="Z82" s="1005"/>
      <c r="AA82" s="1005"/>
      <c r="AB82" s="1005"/>
    </row>
    <row r="83" spans="7:28">
      <c r="G83" s="1005"/>
      <c r="H83" s="1005"/>
      <c r="I83" s="1005"/>
      <c r="J83" s="1005"/>
      <c r="K83" s="1005"/>
      <c r="L83" s="1005"/>
      <c r="M83" s="1005"/>
      <c r="N83" s="1005"/>
      <c r="O83" s="1005"/>
      <c r="P83" s="1005"/>
      <c r="Q83" s="1005"/>
      <c r="R83" s="1005"/>
      <c r="S83" s="1005"/>
      <c r="T83" s="1005"/>
      <c r="U83" s="1005"/>
      <c r="V83" s="1005"/>
      <c r="W83" s="1005"/>
      <c r="X83" s="1005"/>
      <c r="Y83" s="1005"/>
      <c r="Z83" s="1005"/>
      <c r="AA83" s="1005"/>
      <c r="AB83" s="1005"/>
    </row>
    <row r="84" spans="7:28">
      <c r="G84" s="1005"/>
      <c r="H84" s="1005"/>
      <c r="I84" s="1005"/>
      <c r="J84" s="1005"/>
      <c r="K84" s="1005"/>
      <c r="L84" s="1005"/>
      <c r="M84" s="1005"/>
      <c r="N84" s="1005"/>
      <c r="O84" s="1005"/>
      <c r="P84" s="1005"/>
      <c r="Q84" s="1005"/>
      <c r="R84" s="1005"/>
      <c r="S84" s="1005"/>
      <c r="T84" s="1005"/>
      <c r="U84" s="1005"/>
      <c r="V84" s="1005"/>
      <c r="W84" s="1005"/>
      <c r="X84" s="1005"/>
      <c r="Y84" s="1005"/>
      <c r="Z84" s="1005"/>
      <c r="AA84" s="1005"/>
      <c r="AB84" s="1005"/>
    </row>
    <row r="86" spans="7:28">
      <c r="G86" s="1005"/>
      <c r="H86" s="1005"/>
      <c r="I86" s="1005"/>
      <c r="J86" s="1005"/>
      <c r="K86" s="1005"/>
      <c r="L86" s="1005"/>
      <c r="M86" s="1005"/>
      <c r="N86" s="1005"/>
      <c r="O86" s="1005"/>
      <c r="P86" s="1005"/>
      <c r="Q86" s="1005"/>
      <c r="R86" s="1005"/>
      <c r="S86" s="1005"/>
      <c r="T86" s="1005"/>
      <c r="U86" s="1005"/>
      <c r="V86" s="1005"/>
      <c r="W86" s="1005"/>
      <c r="X86" s="1005"/>
      <c r="Y86" s="1005"/>
      <c r="Z86" s="1005"/>
      <c r="AA86" s="1005"/>
      <c r="AB86" s="1005"/>
    </row>
    <row r="87" spans="7:28">
      <c r="G87" s="1005"/>
      <c r="H87" s="1005"/>
      <c r="I87" s="1005"/>
      <c r="J87" s="1005"/>
      <c r="K87" s="1005"/>
      <c r="L87" s="1005"/>
      <c r="M87" s="1005"/>
      <c r="N87" s="1005"/>
      <c r="O87" s="1005"/>
      <c r="P87" s="1005"/>
      <c r="Q87" s="1005"/>
      <c r="R87" s="1005"/>
      <c r="S87" s="1005"/>
      <c r="T87" s="1005"/>
      <c r="U87" s="1005"/>
      <c r="V87" s="1005"/>
      <c r="W87" s="1005"/>
      <c r="X87" s="1005"/>
      <c r="Y87" s="1005"/>
      <c r="Z87" s="1005"/>
      <c r="AA87" s="1005"/>
      <c r="AB87" s="1005"/>
    </row>
    <row r="88" spans="7:28">
      <c r="G88" s="1005"/>
      <c r="H88" s="1005"/>
      <c r="I88" s="1005"/>
      <c r="J88" s="1005"/>
      <c r="K88" s="1005"/>
      <c r="L88" s="1005"/>
      <c r="M88" s="1005"/>
      <c r="N88" s="1005"/>
      <c r="O88" s="1005"/>
      <c r="P88" s="1005"/>
      <c r="Q88" s="1005"/>
      <c r="R88" s="1005"/>
      <c r="S88" s="1005"/>
      <c r="T88" s="1005"/>
      <c r="U88" s="1005"/>
      <c r="V88" s="1005"/>
      <c r="W88" s="1005"/>
      <c r="X88" s="1005"/>
      <c r="Y88" s="1005"/>
      <c r="Z88" s="1005"/>
      <c r="AA88" s="1005"/>
      <c r="AB88" s="1005"/>
    </row>
    <row r="89" spans="7:28">
      <c r="G89" s="1005"/>
      <c r="H89" s="1005"/>
      <c r="I89" s="1005"/>
      <c r="J89" s="1005"/>
      <c r="K89" s="1005"/>
      <c r="L89" s="1005"/>
      <c r="M89" s="1005"/>
      <c r="N89" s="1005"/>
      <c r="O89" s="1005"/>
      <c r="P89" s="1005"/>
      <c r="Q89" s="1005"/>
      <c r="R89" s="1005"/>
      <c r="S89" s="1005"/>
      <c r="T89" s="1005"/>
      <c r="U89" s="1005"/>
      <c r="V89" s="1005"/>
      <c r="W89" s="1005"/>
      <c r="X89" s="1005"/>
      <c r="Y89" s="1005"/>
      <c r="Z89" s="1005"/>
      <c r="AA89" s="1005"/>
      <c r="AB89" s="1005"/>
    </row>
    <row r="93" spans="7:28">
      <c r="G93" s="1005"/>
      <c r="H93" s="1005"/>
      <c r="I93" s="1005"/>
      <c r="J93" s="1005"/>
      <c r="K93" s="1005"/>
      <c r="L93" s="1005"/>
      <c r="M93" s="1005"/>
      <c r="N93" s="1005"/>
      <c r="O93" s="1005"/>
      <c r="P93" s="1005"/>
      <c r="Q93" s="1005"/>
      <c r="R93" s="1005"/>
      <c r="S93" s="1005"/>
      <c r="T93" s="1005"/>
      <c r="U93" s="1005"/>
      <c r="V93" s="1005"/>
      <c r="W93" s="1005"/>
      <c r="X93" s="1005"/>
      <c r="Y93" s="1005"/>
      <c r="Z93" s="1005"/>
      <c r="AA93" s="1005"/>
      <c r="AB93" s="1005"/>
    </row>
    <row r="94" spans="7:28">
      <c r="G94" s="1005"/>
      <c r="H94" s="1005"/>
      <c r="I94" s="1005"/>
      <c r="J94" s="1005"/>
      <c r="K94" s="1005"/>
      <c r="L94" s="1005"/>
      <c r="M94" s="1005"/>
      <c r="N94" s="1005"/>
      <c r="O94" s="1005"/>
      <c r="P94" s="1005"/>
      <c r="Q94" s="1005"/>
      <c r="R94" s="1005"/>
      <c r="S94" s="1005"/>
      <c r="T94" s="1005"/>
      <c r="U94" s="1005"/>
      <c r="V94" s="1005"/>
      <c r="W94" s="1005"/>
      <c r="X94" s="1005"/>
      <c r="Y94" s="1005"/>
      <c r="Z94" s="1005"/>
      <c r="AA94" s="1005"/>
      <c r="AB94" s="1005"/>
    </row>
    <row r="95" spans="7:28">
      <c r="G95" s="1005"/>
      <c r="H95" s="1005"/>
      <c r="I95" s="1005"/>
      <c r="J95" s="1005"/>
      <c r="K95" s="1005"/>
      <c r="L95" s="1005"/>
      <c r="M95" s="1005"/>
      <c r="N95" s="1005"/>
      <c r="O95" s="1005"/>
      <c r="P95" s="1005"/>
      <c r="Q95" s="1005"/>
      <c r="R95" s="1005"/>
      <c r="S95" s="1005"/>
      <c r="T95" s="1005"/>
      <c r="U95" s="1005"/>
      <c r="V95" s="1005"/>
      <c r="W95" s="1005"/>
      <c r="X95" s="1005"/>
      <c r="Y95" s="1005"/>
      <c r="Z95" s="1005"/>
      <c r="AA95" s="1005"/>
      <c r="AB95" s="1005"/>
    </row>
    <row r="96" spans="7:28">
      <c r="G96" s="1005"/>
      <c r="H96" s="1005"/>
      <c r="I96" s="1005"/>
      <c r="J96" s="1005"/>
      <c r="K96" s="1005"/>
      <c r="L96" s="1005"/>
      <c r="M96" s="1005"/>
      <c r="N96" s="1005"/>
      <c r="O96" s="1005"/>
      <c r="P96" s="1005"/>
      <c r="Q96" s="1005"/>
      <c r="R96" s="1005"/>
      <c r="S96" s="1005"/>
      <c r="T96" s="1005"/>
      <c r="U96" s="1005"/>
      <c r="V96" s="1005"/>
      <c r="W96" s="1005"/>
      <c r="X96" s="1005"/>
      <c r="Y96" s="1005"/>
      <c r="Z96" s="1005"/>
      <c r="AA96" s="1005"/>
      <c r="AB96" s="1005"/>
    </row>
  </sheetData>
  <mergeCells count="1">
    <mergeCell ref="AB3:AC3"/>
  </mergeCells>
  <hyperlinks>
    <hyperlink ref="L1" location="Contents!A1" display="Contents" xr:uid="{00000000-0004-0000-5000-000000000000}"/>
    <hyperlink ref="AF1" location="Contents!A1" display="Contents" xr:uid="{00000000-0004-0000-5000-000001000000}"/>
  </hyperlinks>
  <pageMargins left="0.75" right="0.75" top="1" bottom="1" header="0.51180555555555496" footer="0.51180555555555496"/>
  <pageSetup paperSize="9" firstPageNumber="0" orientation="landscape" horizontalDpi="300" verticalDpi="30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pageSetUpPr fitToPage="1"/>
  </sheetPr>
  <dimension ref="A1:AMJ123"/>
  <sheetViews>
    <sheetView showGridLines="0" showRowColHeaders="0" zoomScaleNormal="100" workbookViewId="0">
      <pane xSplit="1" ySplit="4" topLeftCell="B5" activePane="bottomRight" state="frozen"/>
      <selection pane="topRight" activeCell="B1" sqref="B1"/>
      <selection pane="bottomLeft" activeCell="A5" sqref="A5"/>
      <selection pane="bottomRight"/>
    </sheetView>
  </sheetViews>
  <sheetFormatPr defaultColWidth="12.5546875" defaultRowHeight="10"/>
  <cols>
    <col min="1" max="1" width="24.21875" style="917" customWidth="1"/>
    <col min="2" max="26" width="10.21875" style="917" customWidth="1"/>
    <col min="27" max="29" width="12.44140625" style="917"/>
    <col min="30" max="30" width="12.44140625" style="1010"/>
    <col min="31" max="1024" width="12.44140625" style="917"/>
  </cols>
  <sheetData>
    <row r="1" spans="1:37" ht="13">
      <c r="A1" s="956" t="s">
        <v>1016</v>
      </c>
      <c r="J1" s="27"/>
      <c r="K1" s="27" t="s">
        <v>88</v>
      </c>
      <c r="AE1" s="27" t="s">
        <v>88</v>
      </c>
    </row>
    <row r="2" spans="1:37" ht="18" customHeight="1">
      <c r="A2" s="957" t="s">
        <v>1017</v>
      </c>
      <c r="B2" s="958"/>
      <c r="C2" s="958"/>
      <c r="D2" s="958"/>
      <c r="E2" s="958"/>
      <c r="F2" s="958"/>
      <c r="J2" s="959"/>
      <c r="K2" s="959"/>
      <c r="L2" s="959"/>
      <c r="M2" s="959"/>
      <c r="AA2" s="748"/>
      <c r="AB2" s="748"/>
      <c r="AC2" s="748"/>
    </row>
    <row r="3" spans="1:37" ht="14.5" customHeight="1">
      <c r="B3" s="960"/>
      <c r="C3" s="960"/>
      <c r="D3" s="960"/>
      <c r="E3" s="960"/>
      <c r="F3" s="960"/>
      <c r="G3" s="748"/>
      <c r="H3" s="748"/>
      <c r="I3" s="748"/>
      <c r="J3" s="748"/>
      <c r="K3" s="748"/>
      <c r="L3" s="748"/>
      <c r="O3" s="748"/>
      <c r="P3" s="961"/>
      <c r="Q3" s="961"/>
      <c r="R3" s="961"/>
      <c r="S3" s="961"/>
      <c r="T3" s="961"/>
      <c r="U3" s="961"/>
      <c r="V3" s="961"/>
      <c r="W3" s="961"/>
      <c r="X3" s="961"/>
      <c r="Y3" s="961"/>
      <c r="Z3" s="961"/>
      <c r="AA3" s="1053" t="s">
        <v>251</v>
      </c>
      <c r="AB3" s="1053"/>
      <c r="AC3" s="1011" t="s">
        <v>252</v>
      </c>
    </row>
    <row r="4" spans="1:37" ht="11.15" customHeight="1">
      <c r="A4" s="964" t="s">
        <v>1003</v>
      </c>
      <c r="B4" s="748">
        <v>1996</v>
      </c>
      <c r="C4" s="748">
        <v>1997</v>
      </c>
      <c r="D4" s="748">
        <v>1998</v>
      </c>
      <c r="E4" s="748">
        <v>1999</v>
      </c>
      <c r="F4" s="748">
        <v>2000</v>
      </c>
      <c r="G4" s="748">
        <v>2001</v>
      </c>
      <c r="H4" s="748">
        <v>2002</v>
      </c>
      <c r="I4" s="748">
        <v>2003</v>
      </c>
      <c r="J4" s="748">
        <v>2004</v>
      </c>
      <c r="K4" s="748">
        <v>2005</v>
      </c>
      <c r="L4" s="748">
        <v>2006</v>
      </c>
      <c r="M4" s="748">
        <v>2007</v>
      </c>
      <c r="N4" s="748">
        <v>2008</v>
      </c>
      <c r="O4" s="748">
        <v>2009</v>
      </c>
      <c r="P4" s="748">
        <v>2010</v>
      </c>
      <c r="Q4" s="748">
        <v>2011</v>
      </c>
      <c r="R4" s="748">
        <v>2012</v>
      </c>
      <c r="S4" s="748">
        <v>2013</v>
      </c>
      <c r="T4" s="748">
        <v>2014</v>
      </c>
      <c r="U4" s="748">
        <v>2015</v>
      </c>
      <c r="V4" s="748">
        <v>2016</v>
      </c>
      <c r="W4" s="748">
        <v>2017</v>
      </c>
      <c r="X4" s="748">
        <v>2018</v>
      </c>
      <c r="Y4" s="748">
        <v>2019</v>
      </c>
      <c r="Z4" s="748">
        <v>2020</v>
      </c>
      <c r="AA4" s="1011">
        <v>2020</v>
      </c>
      <c r="AB4" s="1011" t="s">
        <v>1004</v>
      </c>
      <c r="AC4" s="1011">
        <v>2020</v>
      </c>
    </row>
    <row r="5" spans="1:37" ht="9" customHeight="1">
      <c r="A5" s="964"/>
      <c r="B5" s="748"/>
      <c r="C5" s="748"/>
      <c r="D5" s="748"/>
      <c r="E5" s="748"/>
      <c r="F5" s="748"/>
      <c r="G5" s="748"/>
      <c r="H5" s="748"/>
      <c r="I5" s="748"/>
      <c r="J5" s="748"/>
      <c r="K5" s="748"/>
      <c r="L5" s="748"/>
      <c r="M5" s="748"/>
      <c r="N5" s="748"/>
      <c r="O5" s="757"/>
      <c r="P5" s="757"/>
      <c r="Q5" s="757"/>
      <c r="R5" s="757"/>
      <c r="S5" s="757"/>
      <c r="T5" s="757"/>
      <c r="U5" s="757"/>
      <c r="V5" s="757"/>
      <c r="W5" s="757"/>
      <c r="X5" s="757"/>
      <c r="Y5" s="757"/>
      <c r="Z5" s="757"/>
      <c r="AA5" s="748"/>
      <c r="AB5" s="748"/>
    </row>
    <row r="6" spans="1:37" ht="11.15" customHeight="1">
      <c r="A6" s="965" t="s">
        <v>255</v>
      </c>
      <c r="B6" s="1012">
        <v>3</v>
      </c>
      <c r="C6" s="1012">
        <v>3</v>
      </c>
      <c r="D6" s="1012">
        <v>5</v>
      </c>
      <c r="E6" s="1012">
        <v>6</v>
      </c>
      <c r="F6" s="1012">
        <v>7</v>
      </c>
      <c r="G6" s="1012">
        <v>9</v>
      </c>
      <c r="H6" s="1012">
        <v>10</v>
      </c>
      <c r="I6" s="1012">
        <v>12</v>
      </c>
      <c r="J6" s="1012">
        <v>14</v>
      </c>
      <c r="K6" s="1012">
        <v>17</v>
      </c>
      <c r="L6" s="1012">
        <v>21</v>
      </c>
      <c r="M6" s="1012">
        <v>26</v>
      </c>
      <c r="N6" s="1012">
        <v>33</v>
      </c>
      <c r="O6" s="1012">
        <v>95</v>
      </c>
      <c r="P6" s="1012">
        <v>221</v>
      </c>
      <c r="Q6" s="1012">
        <v>497</v>
      </c>
      <c r="R6" s="1012">
        <v>766</v>
      </c>
      <c r="S6" s="1012">
        <v>1210</v>
      </c>
      <c r="T6" s="1012">
        <v>1843</v>
      </c>
      <c r="U6" s="1012">
        <v>2517</v>
      </c>
      <c r="V6" s="1012">
        <v>2661</v>
      </c>
      <c r="W6" s="1012">
        <v>2913</v>
      </c>
      <c r="X6" s="1012">
        <v>3100</v>
      </c>
      <c r="Y6" s="1012">
        <v>3310</v>
      </c>
      <c r="Z6" s="1012">
        <v>3325</v>
      </c>
      <c r="AA6" s="968">
        <f>+Z6/Y6*(365/366)-1</f>
        <v>1.7870998629752055E-3</v>
      </c>
      <c r="AB6" s="968">
        <f>+(Y6/O6)^(0.1)-1</f>
        <v>0.42629854393360156</v>
      </c>
      <c r="AC6" s="968">
        <f t="shared" ref="AC6:AC37" si="0">+Z6/$Z$72</f>
        <v>4.6996798563947451E-3</v>
      </c>
      <c r="AD6" s="1013"/>
      <c r="AE6" s="1005"/>
    </row>
    <row r="7" spans="1:37" ht="11.15" customHeight="1">
      <c r="A7" s="965" t="s">
        <v>256</v>
      </c>
      <c r="B7" s="1012">
        <v>10</v>
      </c>
      <c r="C7" s="1012">
        <v>11</v>
      </c>
      <c r="D7" s="1012">
        <v>12</v>
      </c>
      <c r="E7" s="1012">
        <v>13</v>
      </c>
      <c r="F7" s="1012">
        <v>14</v>
      </c>
      <c r="G7" s="1012">
        <v>15</v>
      </c>
      <c r="H7" s="1012">
        <v>16</v>
      </c>
      <c r="I7" s="1012">
        <v>16</v>
      </c>
      <c r="J7" s="1012">
        <v>16</v>
      </c>
      <c r="K7" s="1012">
        <v>16</v>
      </c>
      <c r="L7" s="1012">
        <v>16</v>
      </c>
      <c r="M7" s="1012">
        <v>19</v>
      </c>
      <c r="N7" s="1012">
        <v>19</v>
      </c>
      <c r="O7" s="1012">
        <v>25</v>
      </c>
      <c r="P7" s="1012">
        <v>29</v>
      </c>
      <c r="Q7" s="1012">
        <v>39</v>
      </c>
      <c r="R7" s="1012">
        <v>60</v>
      </c>
      <c r="S7" s="1012">
        <v>82</v>
      </c>
      <c r="T7" s="1012">
        <v>116</v>
      </c>
      <c r="U7" s="1012">
        <v>173</v>
      </c>
      <c r="V7" s="1012">
        <v>388.6</v>
      </c>
      <c r="W7" s="1012">
        <v>673.74</v>
      </c>
      <c r="X7" s="1012">
        <v>2541</v>
      </c>
      <c r="Y7" s="1012">
        <v>4426</v>
      </c>
      <c r="Z7" s="1012">
        <v>5630</v>
      </c>
      <c r="AA7" s="968">
        <f>+Z7/Y7*(365/366)-1</f>
        <v>0.26855343116556663</v>
      </c>
      <c r="AB7" s="968">
        <f>+(Y7/O7)^(0.1)-1</f>
        <v>0.67805866647163548</v>
      </c>
      <c r="AC7" s="968">
        <f t="shared" si="0"/>
        <v>7.9576534109781702E-3</v>
      </c>
      <c r="AD7" s="1013"/>
      <c r="AE7" s="1005"/>
    </row>
    <row r="8" spans="1:37" ht="11.15" customHeight="1">
      <c r="A8" s="965" t="s">
        <v>92</v>
      </c>
      <c r="B8" s="1012">
        <v>13.9</v>
      </c>
      <c r="C8" s="1012">
        <v>14.6</v>
      </c>
      <c r="D8" s="1012">
        <v>15.2</v>
      </c>
      <c r="E8" s="1012">
        <v>16.600000000000001</v>
      </c>
      <c r="F8" s="1012">
        <v>18.5</v>
      </c>
      <c r="G8" s="1012">
        <v>21.9</v>
      </c>
      <c r="H8" s="1012">
        <v>28</v>
      </c>
      <c r="I8" s="1012">
        <v>73</v>
      </c>
      <c r="J8" s="1012">
        <v>111</v>
      </c>
      <c r="K8" s="1012">
        <v>190</v>
      </c>
      <c r="L8" s="1012">
        <v>295</v>
      </c>
      <c r="M8" s="1012">
        <v>455</v>
      </c>
      <c r="N8" s="1012">
        <v>753</v>
      </c>
      <c r="O8" s="1012">
        <v>1188</v>
      </c>
      <c r="P8" s="1012">
        <v>2040</v>
      </c>
      <c r="Q8" s="1012">
        <v>5172</v>
      </c>
      <c r="R8" s="1012">
        <v>8137</v>
      </c>
      <c r="S8" s="1012">
        <v>11759</v>
      </c>
      <c r="T8" s="1012">
        <v>15984</v>
      </c>
      <c r="U8" s="1012">
        <v>21684</v>
      </c>
      <c r="V8" s="1012">
        <v>32958</v>
      </c>
      <c r="W8" s="1012">
        <v>41357</v>
      </c>
      <c r="X8" s="1012">
        <v>51426</v>
      </c>
      <c r="Y8" s="1012">
        <v>58924</v>
      </c>
      <c r="Z8" s="1012">
        <v>73814</v>
      </c>
      <c r="AA8" s="968">
        <f>+Z8/Y8*(365/366)-1</f>
        <v>0.24927571794806158</v>
      </c>
      <c r="AB8" s="968">
        <f>+(Y8/O8)^(0.1)-1</f>
        <v>0.47756834393871772</v>
      </c>
      <c r="AC8" s="968">
        <f t="shared" si="0"/>
        <v>0.10433147937441253</v>
      </c>
      <c r="AD8" s="1013"/>
      <c r="AE8" s="1005"/>
      <c r="AF8" s="1014"/>
    </row>
    <row r="9" spans="1:37" ht="11.15" customHeight="1">
      <c r="A9" s="970" t="s">
        <v>257</v>
      </c>
      <c r="B9" s="1015">
        <v>26.9</v>
      </c>
      <c r="C9" s="1015">
        <v>28.6</v>
      </c>
      <c r="D9" s="1015">
        <v>32.200000000000003</v>
      </c>
      <c r="E9" s="1015">
        <v>35.6</v>
      </c>
      <c r="F9" s="1015">
        <v>39.5</v>
      </c>
      <c r="G9" s="1015">
        <v>45.9</v>
      </c>
      <c r="H9" s="1015">
        <v>54</v>
      </c>
      <c r="I9" s="1015">
        <v>101</v>
      </c>
      <c r="J9" s="1015">
        <v>141</v>
      </c>
      <c r="K9" s="1015">
        <v>223</v>
      </c>
      <c r="L9" s="1015">
        <v>332</v>
      </c>
      <c r="M9" s="1015">
        <v>500</v>
      </c>
      <c r="N9" s="1015">
        <v>805</v>
      </c>
      <c r="O9" s="1015">
        <v>1308</v>
      </c>
      <c r="P9" s="1015">
        <v>2290</v>
      </c>
      <c r="Q9" s="1015">
        <f t="shared" ref="Q9:Z9" si="1">+Q8+Q7+Q6</f>
        <v>5708</v>
      </c>
      <c r="R9" s="1015">
        <f t="shared" si="1"/>
        <v>8963</v>
      </c>
      <c r="S9" s="1015">
        <f t="shared" si="1"/>
        <v>13051</v>
      </c>
      <c r="T9" s="1015">
        <f t="shared" si="1"/>
        <v>17943</v>
      </c>
      <c r="U9" s="1015">
        <f t="shared" si="1"/>
        <v>24374</v>
      </c>
      <c r="V9" s="1015">
        <f t="shared" si="1"/>
        <v>36007.599999999999</v>
      </c>
      <c r="W9" s="1015">
        <f t="shared" si="1"/>
        <v>44943.74</v>
      </c>
      <c r="X9" s="1015">
        <f t="shared" si="1"/>
        <v>57067</v>
      </c>
      <c r="Y9" s="1015">
        <f t="shared" si="1"/>
        <v>66660</v>
      </c>
      <c r="Z9" s="1015">
        <f t="shared" si="1"/>
        <v>82769</v>
      </c>
      <c r="AA9" s="1016">
        <f>+Z9/Y9*(365/366)-1</f>
        <v>0.23826665453430595</v>
      </c>
      <c r="AB9" s="1016">
        <f>+(Y9/O9)^(0.1)-1</f>
        <v>0.48158221657257383</v>
      </c>
      <c r="AC9" s="1016">
        <f t="shared" si="0"/>
        <v>0.11698881264178546</v>
      </c>
      <c r="AD9" s="1013"/>
      <c r="AE9" s="1005"/>
      <c r="AG9" s="1005">
        <f>+AD8+AD24</f>
        <v>0</v>
      </c>
    </row>
    <row r="10" spans="1:37" ht="11.15" customHeight="1">
      <c r="A10" s="973"/>
      <c r="B10" s="1012"/>
      <c r="C10" s="1012"/>
      <c r="D10" s="1012"/>
      <c r="E10" s="1012"/>
      <c r="F10" s="1012"/>
      <c r="G10" s="1012"/>
      <c r="H10" s="1012"/>
      <c r="I10" s="1017"/>
      <c r="J10" s="1017"/>
      <c r="K10" s="1017"/>
      <c r="L10" s="1017"/>
      <c r="M10" s="1017"/>
      <c r="N10" s="1017"/>
      <c r="O10" s="1017"/>
      <c r="P10" s="1017"/>
      <c r="Q10" s="1017"/>
      <c r="R10" s="1017"/>
      <c r="S10" s="1017"/>
      <c r="T10" s="1017"/>
      <c r="U10" s="1017"/>
      <c r="V10" s="1017"/>
      <c r="W10" s="1017"/>
      <c r="X10" s="1017"/>
      <c r="Y10" s="1017"/>
      <c r="Z10" s="1017"/>
      <c r="AA10" s="968"/>
      <c r="AB10" s="968"/>
      <c r="AC10" s="968">
        <f t="shared" si="0"/>
        <v>0</v>
      </c>
      <c r="AD10" s="1013"/>
      <c r="AE10" s="1005"/>
    </row>
    <row r="11" spans="1:37" ht="11.15" customHeight="1">
      <c r="A11" s="976" t="s">
        <v>258</v>
      </c>
      <c r="B11" s="1017">
        <v>0</v>
      </c>
      <c r="C11" s="1017">
        <v>0</v>
      </c>
      <c r="D11" s="1017">
        <v>0</v>
      </c>
      <c r="E11" s="1017">
        <v>0</v>
      </c>
      <c r="F11" s="1017">
        <v>0</v>
      </c>
      <c r="G11" s="1017">
        <v>0</v>
      </c>
      <c r="H11" s="1017">
        <v>0</v>
      </c>
      <c r="I11" s="1017">
        <v>0</v>
      </c>
      <c r="J11" s="1017">
        <v>0</v>
      </c>
      <c r="K11" s="1017">
        <v>0</v>
      </c>
      <c r="L11" s="1017">
        <v>0</v>
      </c>
      <c r="M11" s="1017">
        <v>0</v>
      </c>
      <c r="N11" s="1017">
        <v>0</v>
      </c>
      <c r="O11" s="1017">
        <v>0</v>
      </c>
      <c r="P11" s="1017">
        <v>0</v>
      </c>
      <c r="Q11" s="1012">
        <v>1</v>
      </c>
      <c r="R11" s="1012">
        <v>6</v>
      </c>
      <c r="S11" s="1012">
        <v>8</v>
      </c>
      <c r="T11" s="1012">
        <v>8</v>
      </c>
      <c r="U11" s="1012">
        <v>9</v>
      </c>
      <c r="V11" s="1012">
        <v>9</v>
      </c>
      <c r="W11" s="1012">
        <v>9</v>
      </c>
      <c r="X11" s="1012">
        <v>191</v>
      </c>
      <c r="Y11" s="1012">
        <v>442</v>
      </c>
      <c r="Z11" s="1012">
        <v>764</v>
      </c>
      <c r="AA11" s="968">
        <f t="shared" ref="AA11:AA16" si="2">+Z11/Y11*(365/366)-1</f>
        <v>0.72378409119007014</v>
      </c>
      <c r="AB11" s="968" t="s">
        <v>774</v>
      </c>
      <c r="AC11" s="968">
        <f t="shared" si="0"/>
        <v>1.0798662888076948E-3</v>
      </c>
      <c r="AD11" s="1013"/>
      <c r="AE11" s="1005"/>
    </row>
    <row r="12" spans="1:37" ht="11.15" customHeight="1">
      <c r="A12" s="976" t="s">
        <v>259</v>
      </c>
      <c r="B12" s="1012">
        <v>0</v>
      </c>
      <c r="C12" s="1012">
        <v>0</v>
      </c>
      <c r="D12" s="1012">
        <v>0</v>
      </c>
      <c r="E12" s="1012">
        <v>0</v>
      </c>
      <c r="F12" s="1012">
        <v>0</v>
      </c>
      <c r="G12" s="1012">
        <v>0</v>
      </c>
      <c r="H12" s="1012">
        <v>0</v>
      </c>
      <c r="I12" s="1012">
        <v>0</v>
      </c>
      <c r="J12" s="1012">
        <v>0</v>
      </c>
      <c r="K12" s="1012">
        <v>0</v>
      </c>
      <c r="L12" s="1012">
        <v>0</v>
      </c>
      <c r="M12" s="1012">
        <v>0</v>
      </c>
      <c r="N12" s="1012">
        <v>0</v>
      </c>
      <c r="O12" s="1012">
        <v>0</v>
      </c>
      <c r="P12" s="1012">
        <v>1</v>
      </c>
      <c r="Q12" s="1012">
        <v>2</v>
      </c>
      <c r="R12" s="1012">
        <v>3</v>
      </c>
      <c r="S12" s="1012">
        <v>8</v>
      </c>
      <c r="T12" s="1012">
        <v>20</v>
      </c>
      <c r="U12" s="1012">
        <v>41</v>
      </c>
      <c r="V12" s="1012">
        <v>148</v>
      </c>
      <c r="W12" s="1012">
        <v>1296</v>
      </c>
      <c r="X12" s="1012">
        <v>2470</v>
      </c>
      <c r="Y12" s="1012">
        <v>4615</v>
      </c>
      <c r="Z12" s="1012">
        <v>7881</v>
      </c>
      <c r="AA12" s="968">
        <f t="shared" si="2"/>
        <v>0.70302648171500626</v>
      </c>
      <c r="AB12" s="968" t="s">
        <v>774</v>
      </c>
      <c r="AC12" s="968">
        <f t="shared" si="0"/>
        <v>1.1139301337818642E-2</v>
      </c>
      <c r="AD12" s="1013"/>
      <c r="AE12" s="1005"/>
    </row>
    <row r="13" spans="1:37" s="976" customFormat="1" ht="11.15" customHeight="1">
      <c r="A13" s="976" t="s">
        <v>260</v>
      </c>
      <c r="B13" s="1012">
        <v>0</v>
      </c>
      <c r="C13" s="1012">
        <v>0</v>
      </c>
      <c r="D13" s="1012">
        <v>0</v>
      </c>
      <c r="E13" s="1012">
        <v>0</v>
      </c>
      <c r="F13" s="1012">
        <v>0</v>
      </c>
      <c r="G13" s="1012">
        <v>0</v>
      </c>
      <c r="H13" s="1012">
        <v>0</v>
      </c>
      <c r="I13" s="1012">
        <v>0</v>
      </c>
      <c r="J13" s="1012">
        <v>0</v>
      </c>
      <c r="K13" s="1012">
        <v>0</v>
      </c>
      <c r="L13" s="1012">
        <v>0</v>
      </c>
      <c r="M13" s="1012">
        <v>0</v>
      </c>
      <c r="N13" s="1012">
        <v>0</v>
      </c>
      <c r="O13" s="1012">
        <v>0</v>
      </c>
      <c r="P13" s="1012">
        <v>0</v>
      </c>
      <c r="Q13" s="1012">
        <v>0</v>
      </c>
      <c r="R13" s="1012">
        <v>2</v>
      </c>
      <c r="S13" s="1012">
        <v>15</v>
      </c>
      <c r="T13" s="1012">
        <v>221</v>
      </c>
      <c r="U13" s="1012">
        <v>576</v>
      </c>
      <c r="V13" s="1012">
        <v>1125</v>
      </c>
      <c r="W13" s="1012">
        <v>1809</v>
      </c>
      <c r="X13" s="1012">
        <v>2137</v>
      </c>
      <c r="Y13" s="1012">
        <v>2555</v>
      </c>
      <c r="Z13" s="1012">
        <v>3106</v>
      </c>
      <c r="AA13" s="968">
        <f t="shared" si="2"/>
        <v>0.21233411397345825</v>
      </c>
      <c r="AB13" s="968" t="s">
        <v>774</v>
      </c>
      <c r="AC13" s="968">
        <f t="shared" si="0"/>
        <v>4.3901370327705498E-3</v>
      </c>
      <c r="AD13" s="1013"/>
      <c r="AE13" s="1005"/>
      <c r="AF13" s="917"/>
      <c r="AH13" s="1008"/>
      <c r="AI13" s="1008"/>
      <c r="AJ13" s="1008"/>
      <c r="AK13" s="1008"/>
    </row>
    <row r="14" spans="1:37" s="976" customFormat="1" ht="11.15" customHeight="1">
      <c r="A14" s="976" t="s">
        <v>1008</v>
      </c>
      <c r="B14" s="1012">
        <v>0</v>
      </c>
      <c r="C14" s="1012">
        <v>0</v>
      </c>
      <c r="D14" s="1012">
        <v>0</v>
      </c>
      <c r="E14" s="1012">
        <v>1</v>
      </c>
      <c r="F14" s="1012">
        <v>1.6</v>
      </c>
      <c r="G14" s="1012">
        <v>1.8</v>
      </c>
      <c r="H14" s="1012">
        <v>2</v>
      </c>
      <c r="I14" s="1012">
        <v>2.1</v>
      </c>
      <c r="J14" s="1012">
        <v>2.4</v>
      </c>
      <c r="K14" s="1012">
        <v>2.7</v>
      </c>
      <c r="L14" s="1012">
        <v>2.9</v>
      </c>
      <c r="M14" s="1012">
        <v>3.2</v>
      </c>
      <c r="N14" s="1012">
        <v>3.2</v>
      </c>
      <c r="O14" s="1012">
        <v>3.5</v>
      </c>
      <c r="P14" s="1012">
        <v>3.7</v>
      </c>
      <c r="Q14" s="1012">
        <v>4.5</v>
      </c>
      <c r="R14" s="1012">
        <v>5.2</v>
      </c>
      <c r="S14" s="1012">
        <v>5.2</v>
      </c>
      <c r="T14" s="1012">
        <v>5.1559999999999997</v>
      </c>
      <c r="U14" s="1012">
        <v>393.15600000000001</v>
      </c>
      <c r="V14" s="1012">
        <v>414.15600000000001</v>
      </c>
      <c r="W14" s="1012">
        <v>453.786</v>
      </c>
      <c r="X14" s="1012">
        <v>514</v>
      </c>
      <c r="Y14" s="1012">
        <v>514</v>
      </c>
      <c r="Z14" s="1012">
        <v>514</v>
      </c>
      <c r="AA14" s="968">
        <f t="shared" si="2"/>
        <v>-2.732240437158473E-3</v>
      </c>
      <c r="AB14" s="968">
        <f>+(Y14/O14)^(0.1)-1</f>
        <v>0.64698448286338239</v>
      </c>
      <c r="AC14" s="968">
        <f t="shared" si="0"/>
        <v>7.2650690110884176E-4</v>
      </c>
      <c r="AD14" s="1013"/>
      <c r="AE14" s="1005"/>
      <c r="AF14" s="917"/>
      <c r="AH14" s="1008"/>
      <c r="AI14" s="1008"/>
      <c r="AJ14" s="1008"/>
      <c r="AK14" s="1008"/>
    </row>
    <row r="15" spans="1:37" s="976" customFormat="1" ht="11.15" customHeight="1">
      <c r="A15" s="976" t="s">
        <v>389</v>
      </c>
      <c r="B15" s="1012">
        <v>0</v>
      </c>
      <c r="C15" s="1012">
        <v>0</v>
      </c>
      <c r="D15" s="1012">
        <v>0</v>
      </c>
      <c r="E15" s="1012">
        <v>1</v>
      </c>
      <c r="F15" s="1012">
        <v>2.7</v>
      </c>
      <c r="G15" s="1012">
        <v>5</v>
      </c>
      <c r="H15" s="1012">
        <v>7.3</v>
      </c>
      <c r="I15" s="1012">
        <v>9.3000000000000007</v>
      </c>
      <c r="J15" s="1012">
        <v>11.3</v>
      </c>
      <c r="K15" s="1012">
        <v>13.6</v>
      </c>
      <c r="L15" s="1012">
        <v>19.399999999999999</v>
      </c>
      <c r="M15" s="1012">
        <v>26</v>
      </c>
      <c r="N15" s="1012">
        <v>35.4</v>
      </c>
      <c r="O15" s="1012">
        <v>58.7</v>
      </c>
      <c r="P15" s="1012">
        <v>112.2</v>
      </c>
      <c r="Q15" s="1012">
        <f t="shared" ref="Q15:Z15" si="3">+Q16-SUM(Q11:Q14)</f>
        <v>161.5</v>
      </c>
      <c r="R15" s="1012">
        <f t="shared" si="3"/>
        <v>306.8</v>
      </c>
      <c r="S15" s="1012">
        <f t="shared" si="3"/>
        <v>419.8</v>
      </c>
      <c r="T15" s="1012">
        <f t="shared" si="3"/>
        <v>550.84400000000005</v>
      </c>
      <c r="U15" s="1012">
        <f t="shared" si="3"/>
        <v>820.84400000000005</v>
      </c>
      <c r="V15" s="1012">
        <f t="shared" si="3"/>
        <v>1047.8440000000001</v>
      </c>
      <c r="W15" s="1012">
        <f t="shared" si="3"/>
        <v>1669.2139999999999</v>
      </c>
      <c r="X15" s="1012">
        <f t="shared" si="3"/>
        <v>2143</v>
      </c>
      <c r="Y15" s="1012">
        <f t="shared" si="3"/>
        <v>2630</v>
      </c>
      <c r="Z15" s="1012">
        <f t="shared" si="3"/>
        <v>2794</v>
      </c>
      <c r="AA15" s="968">
        <f t="shared" si="2"/>
        <v>5.9454798562197375E-2</v>
      </c>
      <c r="AB15" s="968">
        <f>+(Y15/O15)^(0.1)-1</f>
        <v>0.46262086556980986</v>
      </c>
      <c r="AC15" s="968">
        <f t="shared" si="0"/>
        <v>3.9491445169223807E-3</v>
      </c>
      <c r="AD15" s="1013"/>
      <c r="AE15" s="1005"/>
      <c r="AF15" s="917"/>
      <c r="AH15" s="1008"/>
      <c r="AI15" s="1008"/>
      <c r="AJ15" s="1008"/>
      <c r="AK15" s="1008"/>
    </row>
    <row r="16" spans="1:37" s="976" customFormat="1" ht="11.15" customHeight="1">
      <c r="A16" s="980" t="s">
        <v>268</v>
      </c>
      <c r="B16" s="1018">
        <v>0</v>
      </c>
      <c r="C16" s="1018">
        <v>0</v>
      </c>
      <c r="D16" s="1018">
        <v>0</v>
      </c>
      <c r="E16" s="1018">
        <v>2</v>
      </c>
      <c r="F16" s="1018">
        <v>4.3</v>
      </c>
      <c r="G16" s="1018">
        <v>6.8</v>
      </c>
      <c r="H16" s="1018">
        <v>9.3000000000000007</v>
      </c>
      <c r="I16" s="1018">
        <v>11.4</v>
      </c>
      <c r="J16" s="1018">
        <v>13.7</v>
      </c>
      <c r="K16" s="1018">
        <v>16.3</v>
      </c>
      <c r="L16" s="1018">
        <v>22.3</v>
      </c>
      <c r="M16" s="1018">
        <v>29.2</v>
      </c>
      <c r="N16" s="1018">
        <v>38.6</v>
      </c>
      <c r="O16" s="1018">
        <v>62.2</v>
      </c>
      <c r="P16" s="1018">
        <v>116.9</v>
      </c>
      <c r="Q16" s="1018">
        <f>65+104</f>
        <v>169</v>
      </c>
      <c r="R16" s="1018">
        <f>162+161</f>
        <v>323</v>
      </c>
      <c r="S16" s="1018">
        <f>263+193</f>
        <v>456</v>
      </c>
      <c r="T16" s="1018">
        <f>336+469</f>
        <v>805</v>
      </c>
      <c r="U16" s="1018">
        <f>919+921</f>
        <v>1840</v>
      </c>
      <c r="V16" s="1018">
        <f>1135+1609</f>
        <v>2744</v>
      </c>
      <c r="W16" s="1018">
        <f>1477+3760</f>
        <v>5237</v>
      </c>
      <c r="X16" s="1018">
        <f>1836+5619</f>
        <v>7455</v>
      </c>
      <c r="Y16" s="1018">
        <f>2255+8501</f>
        <v>10756</v>
      </c>
      <c r="Z16" s="1018">
        <f>2391+12668</f>
        <v>15059</v>
      </c>
      <c r="AA16" s="1016">
        <f t="shared" si="2"/>
        <v>0.39623049379479647</v>
      </c>
      <c r="AB16" s="1016">
        <f>+(Y16/O16)^(0.1)-1</f>
        <v>0.67411790346481371</v>
      </c>
      <c r="AC16" s="1016">
        <f t="shared" si="0"/>
        <v>2.128495607742811E-2</v>
      </c>
      <c r="AD16" s="1013"/>
      <c r="AE16" s="1005"/>
      <c r="AF16" s="917"/>
      <c r="AH16" s="1008"/>
      <c r="AI16" s="1008"/>
      <c r="AJ16" s="1008"/>
      <c r="AK16" s="1008"/>
    </row>
    <row r="17" spans="1:37" s="976" customFormat="1" ht="11.15" customHeight="1">
      <c r="A17" s="982"/>
      <c r="B17" s="1019"/>
      <c r="C17" s="1020"/>
      <c r="D17" s="1017"/>
      <c r="E17" s="1020"/>
      <c r="F17" s="1020"/>
      <c r="G17" s="1020"/>
      <c r="H17" s="1020"/>
      <c r="I17" s="1020"/>
      <c r="J17" s="1020"/>
      <c r="K17" s="1020"/>
      <c r="L17" s="1020"/>
      <c r="M17" s="1020"/>
      <c r="N17" s="1020"/>
      <c r="O17" s="1020"/>
      <c r="P17" s="1020"/>
      <c r="Q17" s="1020"/>
      <c r="R17" s="1020"/>
      <c r="S17" s="1020"/>
      <c r="T17" s="1020"/>
      <c r="U17" s="1020"/>
      <c r="V17" s="1020"/>
      <c r="W17" s="1020"/>
      <c r="X17" s="1020"/>
      <c r="Y17" s="1020"/>
      <c r="Z17" s="1020"/>
      <c r="AA17" s="968"/>
      <c r="AB17" s="968"/>
      <c r="AC17" s="968">
        <f t="shared" si="0"/>
        <v>0</v>
      </c>
      <c r="AD17" s="1013"/>
      <c r="AE17" s="1005"/>
      <c r="AF17" s="917"/>
      <c r="AH17" s="1008"/>
      <c r="AI17" s="1008"/>
      <c r="AJ17" s="1008"/>
      <c r="AK17" s="1008"/>
    </row>
    <row r="18" spans="1:37" ht="11.15" customHeight="1">
      <c r="A18" s="965" t="s">
        <v>269</v>
      </c>
      <c r="B18" s="1012">
        <v>1.7</v>
      </c>
      <c r="C18" s="1012">
        <v>2.2000000000000002</v>
      </c>
      <c r="D18" s="1012">
        <v>2.9</v>
      </c>
      <c r="E18" s="1012">
        <v>3.7</v>
      </c>
      <c r="F18" s="1012">
        <v>5</v>
      </c>
      <c r="G18" s="1012">
        <v>7</v>
      </c>
      <c r="H18" s="1012">
        <v>9</v>
      </c>
      <c r="I18" s="1012">
        <v>23</v>
      </c>
      <c r="J18" s="1012">
        <v>27</v>
      </c>
      <c r="K18" s="1012">
        <v>21</v>
      </c>
      <c r="L18" s="1012">
        <v>22.4</v>
      </c>
      <c r="M18" s="1012">
        <v>24.2</v>
      </c>
      <c r="N18" s="1012">
        <v>30.1</v>
      </c>
      <c r="O18" s="1012">
        <v>48.9</v>
      </c>
      <c r="P18" s="1012">
        <v>88.8</v>
      </c>
      <c r="Q18" s="1012">
        <v>174.1</v>
      </c>
      <c r="R18" s="1012">
        <v>337</v>
      </c>
      <c r="S18" s="1012">
        <v>626</v>
      </c>
      <c r="T18" s="1012">
        <v>785.24599999999998</v>
      </c>
      <c r="U18" s="1012">
        <v>937.09799999999996</v>
      </c>
      <c r="V18" s="1012">
        <v>1096.0160000000001</v>
      </c>
      <c r="W18" s="1012">
        <v>1268.971</v>
      </c>
      <c r="X18" s="1012">
        <v>1455</v>
      </c>
      <c r="Y18" s="1012">
        <v>1702</v>
      </c>
      <c r="Z18" s="1012">
        <v>2220</v>
      </c>
      <c r="AA18" s="968">
        <f t="shared" ref="AA18:AA40" si="4">+Z18/Y18*(365/366)-1</f>
        <v>0.30078403421240196</v>
      </c>
      <c r="AB18" s="968">
        <f t="shared" ref="AB18:AB28" si="5">+(Y18/O18)^(0.1)-1</f>
        <v>0.42614955142504241</v>
      </c>
      <c r="AC18" s="968">
        <f t="shared" si="0"/>
        <v>3.1378313627658146E-3</v>
      </c>
      <c r="AD18" s="1013"/>
      <c r="AE18" s="1005"/>
    </row>
    <row r="19" spans="1:37" ht="11.15" customHeight="1">
      <c r="A19" s="965" t="s">
        <v>270</v>
      </c>
      <c r="B19" s="1012">
        <v>0</v>
      </c>
      <c r="C19" s="1012">
        <v>0</v>
      </c>
      <c r="D19" s="1012">
        <v>0</v>
      </c>
      <c r="E19" s="1012">
        <v>0</v>
      </c>
      <c r="F19" s="1012">
        <v>0</v>
      </c>
      <c r="G19" s="1012">
        <v>0</v>
      </c>
      <c r="H19" s="1012">
        <v>1</v>
      </c>
      <c r="I19" s="1012">
        <v>1</v>
      </c>
      <c r="J19" s="1012">
        <v>1</v>
      </c>
      <c r="K19" s="1012">
        <v>2</v>
      </c>
      <c r="L19" s="1012">
        <v>2</v>
      </c>
      <c r="M19" s="1012">
        <v>20</v>
      </c>
      <c r="N19" s="1012">
        <v>62</v>
      </c>
      <c r="O19" s="1012">
        <v>386</v>
      </c>
      <c r="P19" s="1012">
        <v>1006.9</v>
      </c>
      <c r="Q19" s="1012">
        <v>1979.1</v>
      </c>
      <c r="R19" s="1012">
        <v>2646.5</v>
      </c>
      <c r="S19" s="1012">
        <v>2902.4</v>
      </c>
      <c r="T19" s="1012">
        <v>3015.2</v>
      </c>
      <c r="U19" s="1012">
        <v>3131.7</v>
      </c>
      <c r="V19" s="1012">
        <v>3327</v>
      </c>
      <c r="W19" s="1012">
        <v>3621</v>
      </c>
      <c r="X19" s="1012">
        <v>4000</v>
      </c>
      <c r="Y19" s="1012">
        <v>4637</v>
      </c>
      <c r="Z19" s="1012">
        <v>5646</v>
      </c>
      <c r="AA19" s="968">
        <f t="shared" si="4"/>
        <v>0.21427081528829039</v>
      </c>
      <c r="AB19" s="968">
        <f t="shared" si="5"/>
        <v>0.28222718154543958</v>
      </c>
      <c r="AC19" s="968">
        <f t="shared" si="0"/>
        <v>7.9802684117908952E-3</v>
      </c>
      <c r="AD19" s="1013"/>
      <c r="AE19" s="1005"/>
    </row>
    <row r="20" spans="1:37" ht="11.15" customHeight="1">
      <c r="A20" s="965" t="s">
        <v>271</v>
      </c>
      <c r="B20" s="1012">
        <v>0</v>
      </c>
      <c r="C20" s="1012">
        <v>0</v>
      </c>
      <c r="D20" s="1012">
        <v>0</v>
      </c>
      <c r="E20" s="1012">
        <v>0</v>
      </c>
      <c r="F20" s="1021">
        <v>0</v>
      </c>
      <c r="G20" s="1021">
        <v>0</v>
      </c>
      <c r="H20" s="1021">
        <v>0</v>
      </c>
      <c r="I20" s="1021">
        <v>0</v>
      </c>
      <c r="J20" s="1021">
        <v>0</v>
      </c>
      <c r="K20" s="1021">
        <v>0</v>
      </c>
      <c r="L20" s="1021">
        <v>0</v>
      </c>
      <c r="M20" s="1021">
        <v>0</v>
      </c>
      <c r="N20" s="1021">
        <v>0</v>
      </c>
      <c r="O20" s="1021">
        <v>2</v>
      </c>
      <c r="P20" s="1021">
        <v>25</v>
      </c>
      <c r="Q20" s="1021">
        <v>154</v>
      </c>
      <c r="R20" s="1021">
        <v>1013</v>
      </c>
      <c r="S20" s="1021">
        <v>1020</v>
      </c>
      <c r="T20" s="1021">
        <v>1026</v>
      </c>
      <c r="U20" s="1021">
        <v>1029</v>
      </c>
      <c r="V20" s="1021">
        <v>1028</v>
      </c>
      <c r="W20" s="1021">
        <v>1035.57</v>
      </c>
      <c r="X20" s="1021">
        <v>1032.6790000000001</v>
      </c>
      <c r="Y20" s="1021">
        <v>1048</v>
      </c>
      <c r="Z20" s="1021">
        <v>1073</v>
      </c>
      <c r="AA20" s="968">
        <f t="shared" si="4"/>
        <v>2.1057543903558296E-2</v>
      </c>
      <c r="AB20" s="968">
        <f t="shared" si="5"/>
        <v>0.87039412077425649</v>
      </c>
      <c r="AC20" s="968">
        <f t="shared" si="0"/>
        <v>1.516618492003477E-3</v>
      </c>
      <c r="AD20" s="1013"/>
      <c r="AE20" s="1005"/>
    </row>
    <row r="21" spans="1:37" ht="11.15" customHeight="1">
      <c r="A21" s="965" t="s">
        <v>275</v>
      </c>
      <c r="B21" s="1012">
        <v>0</v>
      </c>
      <c r="C21" s="1012">
        <v>0</v>
      </c>
      <c r="D21" s="1012">
        <v>0</v>
      </c>
      <c r="E21" s="1012">
        <v>0</v>
      </c>
      <c r="F21" s="1012">
        <v>0.1</v>
      </c>
      <c r="G21" s="1012">
        <v>0.1</v>
      </c>
      <c r="H21" s="1012">
        <v>0.2</v>
      </c>
      <c r="I21" s="1012">
        <v>0.3</v>
      </c>
      <c r="J21" s="1012">
        <v>0.4</v>
      </c>
      <c r="K21" s="1012">
        <v>1</v>
      </c>
      <c r="L21" s="1012">
        <v>1</v>
      </c>
      <c r="M21" s="1012">
        <v>4</v>
      </c>
      <c r="N21" s="1012">
        <v>40</v>
      </c>
      <c r="O21" s="1012">
        <v>465</v>
      </c>
      <c r="P21" s="1012">
        <v>1727</v>
      </c>
      <c r="Q21" s="1012">
        <v>1913</v>
      </c>
      <c r="R21" s="1012">
        <v>2022</v>
      </c>
      <c r="S21" s="1012">
        <v>2064</v>
      </c>
      <c r="T21" s="1012">
        <v>2067.4</v>
      </c>
      <c r="U21" s="1012">
        <v>2074.9</v>
      </c>
      <c r="V21" s="1012">
        <v>2067.9</v>
      </c>
      <c r="W21" s="1012">
        <v>2069.5</v>
      </c>
      <c r="X21" s="1012">
        <v>2075.0720000000001</v>
      </c>
      <c r="Y21" s="1012">
        <v>2089</v>
      </c>
      <c r="Z21" s="1012">
        <v>2073</v>
      </c>
      <c r="AA21" s="968">
        <f t="shared" si="4"/>
        <v>-1.0370480816768612E-2</v>
      </c>
      <c r="AB21" s="968">
        <f t="shared" si="5"/>
        <v>0.16211350641169031</v>
      </c>
      <c r="AC21" s="968">
        <f t="shared" si="0"/>
        <v>2.9300560427988889E-3</v>
      </c>
      <c r="AD21" s="1013"/>
      <c r="AE21" s="1005"/>
    </row>
    <row r="22" spans="1:37" ht="11.15" customHeight="1">
      <c r="A22" s="965" t="s">
        <v>276</v>
      </c>
      <c r="B22" s="1012">
        <v>0</v>
      </c>
      <c r="C22" s="1012">
        <v>0</v>
      </c>
      <c r="D22" s="1012">
        <v>0</v>
      </c>
      <c r="E22" s="1012">
        <v>0</v>
      </c>
      <c r="F22" s="1012">
        <v>1</v>
      </c>
      <c r="G22" s="1012">
        <v>1</v>
      </c>
      <c r="H22" s="1012">
        <v>2</v>
      </c>
      <c r="I22" s="1012">
        <v>2</v>
      </c>
      <c r="J22" s="1012">
        <v>2</v>
      </c>
      <c r="K22" s="1012">
        <v>3</v>
      </c>
      <c r="L22" s="1012">
        <v>3</v>
      </c>
      <c r="M22" s="1012">
        <v>3</v>
      </c>
      <c r="N22" s="1012">
        <v>3</v>
      </c>
      <c r="O22" s="1012">
        <v>5</v>
      </c>
      <c r="P22" s="1012">
        <v>7</v>
      </c>
      <c r="Q22" s="1012">
        <v>17</v>
      </c>
      <c r="R22" s="1012">
        <v>402</v>
      </c>
      <c r="S22" s="1012">
        <v>571</v>
      </c>
      <c r="T22" s="1012">
        <v>607</v>
      </c>
      <c r="U22" s="1012">
        <v>782.10799999999995</v>
      </c>
      <c r="V22" s="1012">
        <v>850.95299999999997</v>
      </c>
      <c r="W22" s="1012">
        <v>906.35</v>
      </c>
      <c r="X22" s="1012">
        <v>998</v>
      </c>
      <c r="Y22" s="1012">
        <v>1080</v>
      </c>
      <c r="Z22" s="1012">
        <v>1300</v>
      </c>
      <c r="AA22" s="968">
        <f t="shared" si="4"/>
        <v>0.20041489577008709</v>
      </c>
      <c r="AB22" s="968">
        <f t="shared" si="5"/>
        <v>0.71176985940970505</v>
      </c>
      <c r="AC22" s="968">
        <f t="shared" si="0"/>
        <v>1.8374688160340356E-3</v>
      </c>
      <c r="AD22" s="1013"/>
      <c r="AE22" s="1005"/>
    </row>
    <row r="23" spans="1:37" ht="11.15" customHeight="1">
      <c r="A23" s="965" t="s">
        <v>279</v>
      </c>
      <c r="B23" s="1012">
        <v>4</v>
      </c>
      <c r="C23" s="1012">
        <v>6</v>
      </c>
      <c r="D23" s="1012">
        <v>8</v>
      </c>
      <c r="E23" s="1012">
        <v>9</v>
      </c>
      <c r="F23" s="1012">
        <v>7</v>
      </c>
      <c r="G23" s="1012">
        <v>7</v>
      </c>
      <c r="H23" s="1012">
        <v>8</v>
      </c>
      <c r="I23" s="1012">
        <v>9</v>
      </c>
      <c r="J23" s="1012">
        <v>11</v>
      </c>
      <c r="K23" s="1012">
        <v>13</v>
      </c>
      <c r="L23" s="1012">
        <v>15</v>
      </c>
      <c r="M23" s="1012">
        <v>26</v>
      </c>
      <c r="N23" s="1012">
        <v>80</v>
      </c>
      <c r="O23" s="1012">
        <v>277</v>
      </c>
      <c r="P23" s="1012">
        <v>1044</v>
      </c>
      <c r="Q23" s="1012">
        <v>3003.6</v>
      </c>
      <c r="R23" s="1012">
        <v>4358.8</v>
      </c>
      <c r="S23" s="1012">
        <v>5277.3</v>
      </c>
      <c r="T23" s="1012">
        <v>6034.4170000000004</v>
      </c>
      <c r="U23" s="1012">
        <v>7137.5169999999998</v>
      </c>
      <c r="V23" s="1012">
        <v>7702.0810000000001</v>
      </c>
      <c r="W23" s="1012">
        <v>8610.4369999999999</v>
      </c>
      <c r="X23" s="1012">
        <v>9691</v>
      </c>
      <c r="Y23" s="1012">
        <v>10795</v>
      </c>
      <c r="Z23" s="1012">
        <v>11724</v>
      </c>
      <c r="AA23" s="968">
        <f t="shared" si="4"/>
        <v>8.3090987782747039E-2</v>
      </c>
      <c r="AB23" s="968">
        <f t="shared" si="5"/>
        <v>0.44236205206466717</v>
      </c>
      <c r="AC23" s="968">
        <f t="shared" si="0"/>
        <v>1.6571141845525411E-2</v>
      </c>
      <c r="AD23" s="1013"/>
      <c r="AE23" s="1005"/>
    </row>
    <row r="24" spans="1:37" ht="11.15" customHeight="1">
      <c r="A24" s="965" t="s">
        <v>280</v>
      </c>
      <c r="B24" s="1012">
        <v>28</v>
      </c>
      <c r="C24" s="1012">
        <v>42</v>
      </c>
      <c r="D24" s="1012">
        <v>54</v>
      </c>
      <c r="E24" s="1012">
        <v>70</v>
      </c>
      <c r="F24" s="1012">
        <v>114</v>
      </c>
      <c r="G24" s="1012">
        <v>195</v>
      </c>
      <c r="H24" s="1012">
        <v>260</v>
      </c>
      <c r="I24" s="1012">
        <v>435</v>
      </c>
      <c r="J24" s="1012">
        <v>1105</v>
      </c>
      <c r="K24" s="1012">
        <v>2056</v>
      </c>
      <c r="L24" s="1012">
        <v>2899</v>
      </c>
      <c r="M24" s="1012">
        <v>4170</v>
      </c>
      <c r="N24" s="1012">
        <v>6120</v>
      </c>
      <c r="O24" s="1012">
        <v>10567</v>
      </c>
      <c r="P24" s="1012">
        <v>18007</v>
      </c>
      <c r="Q24" s="1012">
        <v>25914</v>
      </c>
      <c r="R24" s="1012">
        <v>34075</v>
      </c>
      <c r="S24" s="1012">
        <v>36708</v>
      </c>
      <c r="T24" s="1012">
        <v>37898</v>
      </c>
      <c r="U24" s="1012">
        <v>39222</v>
      </c>
      <c r="V24" s="1012">
        <v>40677</v>
      </c>
      <c r="W24" s="1012">
        <v>42291</v>
      </c>
      <c r="X24" s="1012">
        <v>45156</v>
      </c>
      <c r="Y24" s="1012">
        <v>49045</v>
      </c>
      <c r="Z24" s="1012">
        <v>53781</v>
      </c>
      <c r="AA24" s="968">
        <f t="shared" si="4"/>
        <v>9.356830211130962E-2</v>
      </c>
      <c r="AB24" s="968">
        <f t="shared" si="5"/>
        <v>0.16590805604546488</v>
      </c>
      <c r="AC24" s="968">
        <f t="shared" si="0"/>
        <v>7.6016084919328056E-2</v>
      </c>
      <c r="AD24" s="1013"/>
      <c r="AE24" s="1005"/>
    </row>
    <row r="25" spans="1:37" ht="11.15" customHeight="1">
      <c r="A25" s="965" t="s">
        <v>281</v>
      </c>
      <c r="B25" s="1012">
        <v>0</v>
      </c>
      <c r="C25" s="1012">
        <v>0</v>
      </c>
      <c r="D25" s="1012">
        <v>0</v>
      </c>
      <c r="E25" s="1012">
        <v>0</v>
      </c>
      <c r="F25" s="1012">
        <v>0</v>
      </c>
      <c r="G25" s="1012">
        <v>1</v>
      </c>
      <c r="H25" s="1012">
        <v>1</v>
      </c>
      <c r="I25" s="1012">
        <v>1</v>
      </c>
      <c r="J25" s="1012">
        <v>1</v>
      </c>
      <c r="K25" s="1012">
        <v>1</v>
      </c>
      <c r="L25" s="1012">
        <v>5</v>
      </c>
      <c r="M25" s="1012">
        <v>9</v>
      </c>
      <c r="N25" s="1012">
        <v>12</v>
      </c>
      <c r="O25" s="1012">
        <v>46</v>
      </c>
      <c r="P25" s="1012">
        <v>202</v>
      </c>
      <c r="Q25" s="1012">
        <v>612</v>
      </c>
      <c r="R25" s="1012">
        <v>1536</v>
      </c>
      <c r="S25" s="1012">
        <v>2579</v>
      </c>
      <c r="T25" s="1012">
        <v>2596</v>
      </c>
      <c r="U25" s="1012">
        <v>2604</v>
      </c>
      <c r="V25" s="1012">
        <v>2604</v>
      </c>
      <c r="W25" s="1012">
        <v>2605.5300000000002</v>
      </c>
      <c r="X25" s="1012">
        <v>2651.57</v>
      </c>
      <c r="Y25" s="1012">
        <v>2834</v>
      </c>
      <c r="Z25" s="1012">
        <v>3247</v>
      </c>
      <c r="AA25" s="968">
        <f t="shared" si="4"/>
        <v>0.1426000053989227</v>
      </c>
      <c r="AB25" s="968">
        <f t="shared" si="5"/>
        <v>0.50995568448977235</v>
      </c>
      <c r="AC25" s="968">
        <f t="shared" si="0"/>
        <v>4.5894317274327023E-3</v>
      </c>
      <c r="AD25" s="1013"/>
      <c r="AE25" s="1005"/>
    </row>
    <row r="26" spans="1:37" ht="11.15" customHeight="1">
      <c r="A26" s="965" t="s">
        <v>282</v>
      </c>
      <c r="B26" s="1012">
        <v>0</v>
      </c>
      <c r="C26" s="1012">
        <v>0</v>
      </c>
      <c r="D26" s="1012">
        <v>0</v>
      </c>
      <c r="E26" s="1012">
        <v>0</v>
      </c>
      <c r="F26" s="1012">
        <v>0</v>
      </c>
      <c r="G26" s="1012">
        <v>0</v>
      </c>
      <c r="H26" s="1012">
        <v>0</v>
      </c>
      <c r="I26" s="1012">
        <v>0</v>
      </c>
      <c r="J26" s="1012">
        <v>0</v>
      </c>
      <c r="K26" s="1012">
        <v>0</v>
      </c>
      <c r="L26" s="1012">
        <v>0</v>
      </c>
      <c r="M26" s="1012">
        <v>0</v>
      </c>
      <c r="N26" s="1012">
        <v>1</v>
      </c>
      <c r="O26" s="1012">
        <v>1</v>
      </c>
      <c r="P26" s="1012">
        <v>2</v>
      </c>
      <c r="Q26" s="1012">
        <v>4</v>
      </c>
      <c r="R26" s="1012">
        <v>12</v>
      </c>
      <c r="S26" s="1012">
        <v>35</v>
      </c>
      <c r="T26" s="1012">
        <v>89</v>
      </c>
      <c r="U26" s="1012">
        <v>172</v>
      </c>
      <c r="V26" s="1012">
        <v>235</v>
      </c>
      <c r="W26" s="1012">
        <v>344</v>
      </c>
      <c r="X26" s="1012">
        <v>728</v>
      </c>
      <c r="Y26" s="1012">
        <v>1400</v>
      </c>
      <c r="Z26" s="1012">
        <v>1953</v>
      </c>
      <c r="AA26" s="968">
        <f t="shared" si="4"/>
        <v>0.39118852459016384</v>
      </c>
      <c r="AB26" s="968">
        <f t="shared" si="5"/>
        <v>1.0635395810949939</v>
      </c>
      <c r="AC26" s="968">
        <f t="shared" si="0"/>
        <v>2.7604435367034395E-3</v>
      </c>
      <c r="AD26" s="1013"/>
      <c r="AE26" s="1005"/>
    </row>
    <row r="27" spans="1:37" ht="11.15" customHeight="1">
      <c r="A27" s="965" t="s">
        <v>285</v>
      </c>
      <c r="B27" s="1012">
        <v>16</v>
      </c>
      <c r="C27" s="1012">
        <v>17</v>
      </c>
      <c r="D27" s="1012">
        <v>18</v>
      </c>
      <c r="E27" s="1012">
        <v>18</v>
      </c>
      <c r="F27" s="1012">
        <v>19</v>
      </c>
      <c r="G27" s="1012">
        <v>20</v>
      </c>
      <c r="H27" s="1012">
        <v>22</v>
      </c>
      <c r="I27" s="1012">
        <v>26</v>
      </c>
      <c r="J27" s="1012">
        <v>31</v>
      </c>
      <c r="K27" s="1012">
        <v>34</v>
      </c>
      <c r="L27" s="1012">
        <v>45</v>
      </c>
      <c r="M27" s="1012">
        <v>110</v>
      </c>
      <c r="N27" s="1012">
        <v>483</v>
      </c>
      <c r="O27" s="1012">
        <v>1264</v>
      </c>
      <c r="P27" s="1012">
        <v>3596.7</v>
      </c>
      <c r="Q27" s="1012">
        <v>13131</v>
      </c>
      <c r="R27" s="1012">
        <v>16785</v>
      </c>
      <c r="S27" s="1012">
        <v>18185</v>
      </c>
      <c r="T27" s="1012">
        <v>18594</v>
      </c>
      <c r="U27" s="1012">
        <v>18901</v>
      </c>
      <c r="V27" s="1012">
        <v>19283</v>
      </c>
      <c r="W27" s="1012">
        <v>19682</v>
      </c>
      <c r="X27" s="1012">
        <v>20108</v>
      </c>
      <c r="Y27" s="1012">
        <v>20865</v>
      </c>
      <c r="Z27" s="1012">
        <v>21594</v>
      </c>
      <c r="AA27" s="968">
        <f t="shared" si="4"/>
        <v>3.2111190989695615E-2</v>
      </c>
      <c r="AB27" s="968">
        <f t="shared" si="5"/>
        <v>0.32363161425457343</v>
      </c>
      <c r="AC27" s="968">
        <f t="shared" si="0"/>
        <v>3.0521770471876125E-2</v>
      </c>
      <c r="AD27" s="1013"/>
      <c r="AE27" s="1005"/>
    </row>
    <row r="28" spans="1:37" ht="11.15" customHeight="1">
      <c r="A28" s="965" t="s">
        <v>289</v>
      </c>
      <c r="B28" s="1012">
        <v>0.7</v>
      </c>
      <c r="C28" s="1012">
        <v>1</v>
      </c>
      <c r="D28" s="1012">
        <v>1</v>
      </c>
      <c r="E28" s="1012">
        <v>5</v>
      </c>
      <c r="F28" s="1012">
        <v>13</v>
      </c>
      <c r="G28" s="1012">
        <v>21</v>
      </c>
      <c r="H28" s="1012">
        <v>26</v>
      </c>
      <c r="I28" s="1012">
        <v>46</v>
      </c>
      <c r="J28" s="1012">
        <v>50</v>
      </c>
      <c r="K28" s="1012">
        <v>51</v>
      </c>
      <c r="L28" s="1012">
        <v>53</v>
      </c>
      <c r="M28" s="1012">
        <v>54</v>
      </c>
      <c r="N28" s="1012">
        <v>59</v>
      </c>
      <c r="O28" s="1012">
        <v>69</v>
      </c>
      <c r="P28" s="1012">
        <v>90</v>
      </c>
      <c r="Q28" s="1012">
        <v>149</v>
      </c>
      <c r="R28" s="1012">
        <v>287</v>
      </c>
      <c r="S28" s="1012">
        <v>650</v>
      </c>
      <c r="T28" s="1012">
        <v>1007</v>
      </c>
      <c r="U28" s="1012">
        <v>1526</v>
      </c>
      <c r="V28" s="1012">
        <v>2135</v>
      </c>
      <c r="W28" s="1012">
        <v>2911</v>
      </c>
      <c r="X28" s="1012">
        <v>4608</v>
      </c>
      <c r="Y28" s="1012">
        <v>7177</v>
      </c>
      <c r="Z28" s="1012">
        <v>10213</v>
      </c>
      <c r="AA28" s="968">
        <f t="shared" si="4"/>
        <v>0.41912994683228377</v>
      </c>
      <c r="AB28" s="968">
        <f t="shared" si="5"/>
        <v>0.59114363389303359</v>
      </c>
      <c r="AC28" s="968">
        <f t="shared" si="0"/>
        <v>1.4435437706273542E-2</v>
      </c>
      <c r="AD28" s="1013"/>
      <c r="AE28" s="1005"/>
    </row>
    <row r="29" spans="1:37" ht="11.15" customHeight="1">
      <c r="A29" s="965" t="s">
        <v>292</v>
      </c>
      <c r="B29" s="1012"/>
      <c r="C29" s="1012">
        <v>0</v>
      </c>
      <c r="D29" s="1012">
        <v>0</v>
      </c>
      <c r="E29" s="1012">
        <v>0</v>
      </c>
      <c r="F29" s="1012">
        <v>0</v>
      </c>
      <c r="G29" s="1012">
        <v>0</v>
      </c>
      <c r="H29" s="1012">
        <v>0</v>
      </c>
      <c r="I29" s="1012">
        <v>0</v>
      </c>
      <c r="J29" s="1012">
        <v>0</v>
      </c>
      <c r="K29" s="1012">
        <v>0</v>
      </c>
      <c r="L29" s="1012">
        <v>0</v>
      </c>
      <c r="M29" s="1012">
        <v>0</v>
      </c>
      <c r="N29" s="1012">
        <v>0</v>
      </c>
      <c r="O29" s="1012">
        <v>0</v>
      </c>
      <c r="P29" s="1012">
        <v>0</v>
      </c>
      <c r="Q29" s="1012">
        <v>0</v>
      </c>
      <c r="R29" s="1012">
        <v>1.1100000000000001</v>
      </c>
      <c r="S29" s="1012">
        <v>2.3929999999999998</v>
      </c>
      <c r="T29" s="1012">
        <v>27.15</v>
      </c>
      <c r="U29" s="1012">
        <v>107.777</v>
      </c>
      <c r="V29" s="1012">
        <v>187.24700000000001</v>
      </c>
      <c r="W29" s="1012">
        <v>287.09100000000001</v>
      </c>
      <c r="X29" s="1012">
        <v>561.976</v>
      </c>
      <c r="Y29" s="1012">
        <v>1539.259</v>
      </c>
      <c r="Z29" s="1012">
        <v>3936</v>
      </c>
      <c r="AA29" s="968">
        <f t="shared" si="4"/>
        <v>1.5500879979518354</v>
      </c>
      <c r="AB29" s="968" t="s">
        <v>774</v>
      </c>
      <c r="AC29" s="968">
        <f t="shared" si="0"/>
        <v>5.5632901999307415E-3</v>
      </c>
      <c r="AD29" s="1013"/>
      <c r="AE29" s="1005"/>
    </row>
    <row r="30" spans="1:37" ht="11.15" customHeight="1">
      <c r="A30" s="965" t="s">
        <v>293</v>
      </c>
      <c r="B30" s="1012">
        <v>0.4</v>
      </c>
      <c r="C30" s="1012">
        <v>0.5</v>
      </c>
      <c r="D30" s="1012">
        <v>0.6</v>
      </c>
      <c r="E30" s="1012">
        <v>0.9</v>
      </c>
      <c r="F30" s="1012">
        <v>1</v>
      </c>
      <c r="G30" s="1012">
        <v>1</v>
      </c>
      <c r="H30" s="1012">
        <v>1</v>
      </c>
      <c r="I30" s="1012">
        <v>2</v>
      </c>
      <c r="J30" s="1012">
        <v>2</v>
      </c>
      <c r="K30" s="1012">
        <v>2</v>
      </c>
      <c r="L30" s="1012">
        <v>3</v>
      </c>
      <c r="M30" s="1012">
        <v>24</v>
      </c>
      <c r="N30" s="1012">
        <v>59</v>
      </c>
      <c r="O30" s="1012">
        <v>115</v>
      </c>
      <c r="P30" s="1012">
        <v>134</v>
      </c>
      <c r="Q30" s="1012">
        <v>172</v>
      </c>
      <c r="R30" s="1012">
        <v>238</v>
      </c>
      <c r="S30" s="1012">
        <v>296</v>
      </c>
      <c r="T30" s="1012">
        <v>415</v>
      </c>
      <c r="U30" s="1012">
        <v>447</v>
      </c>
      <c r="V30" s="1012">
        <v>513</v>
      </c>
      <c r="W30" s="1012">
        <v>579</v>
      </c>
      <c r="X30" s="1012">
        <v>667</v>
      </c>
      <c r="Y30" s="1012">
        <v>901</v>
      </c>
      <c r="Z30" s="1012">
        <v>1025</v>
      </c>
      <c r="AA30" s="968">
        <f t="shared" si="4"/>
        <v>0.13451659661699522</v>
      </c>
      <c r="AB30" s="968">
        <f>+(Y30/O30)^(0.1)-1</f>
        <v>0.2285778893020014</v>
      </c>
      <c r="AC30" s="968">
        <f t="shared" si="0"/>
        <v>1.4487734895652974E-3</v>
      </c>
      <c r="AD30" s="1013"/>
      <c r="AE30" s="1005"/>
    </row>
    <row r="31" spans="1:37" ht="11.15" customHeight="1">
      <c r="A31" s="965" t="s">
        <v>294</v>
      </c>
      <c r="B31" s="1012">
        <v>0</v>
      </c>
      <c r="C31" s="1012">
        <v>0</v>
      </c>
      <c r="D31" s="1012">
        <v>0</v>
      </c>
      <c r="E31" s="1012">
        <v>0</v>
      </c>
      <c r="F31" s="1012">
        <v>0</v>
      </c>
      <c r="G31" s="1012">
        <v>0</v>
      </c>
      <c r="H31" s="1012">
        <v>0</v>
      </c>
      <c r="I31" s="1012">
        <v>0</v>
      </c>
      <c r="J31" s="1012">
        <v>0</v>
      </c>
      <c r="K31" s="1012">
        <v>0</v>
      </c>
      <c r="L31" s="1012">
        <v>0</v>
      </c>
      <c r="M31" s="1012">
        <v>0</v>
      </c>
      <c r="N31" s="1012">
        <v>0.1</v>
      </c>
      <c r="O31" s="1012">
        <v>0.1</v>
      </c>
      <c r="P31" s="1012">
        <v>0.1</v>
      </c>
      <c r="Q31" s="1012">
        <v>1</v>
      </c>
      <c r="R31" s="1012">
        <v>41</v>
      </c>
      <c r="S31" s="1012">
        <v>761</v>
      </c>
      <c r="T31" s="1012">
        <v>1293</v>
      </c>
      <c r="U31" s="1012">
        <v>1326</v>
      </c>
      <c r="V31" s="1012">
        <v>1372</v>
      </c>
      <c r="W31" s="1012">
        <v>1374</v>
      </c>
      <c r="X31" s="1012">
        <v>1386</v>
      </c>
      <c r="Y31" s="1012">
        <v>1398</v>
      </c>
      <c r="Z31" s="1012">
        <v>1387</v>
      </c>
      <c r="AA31" s="968">
        <f t="shared" si="4"/>
        <v>-1.0579125526708699E-2</v>
      </c>
      <c r="AB31" s="968">
        <f>+(Y31/O31)^(0.1)-1</f>
        <v>1.597471057744865</v>
      </c>
      <c r="AC31" s="968">
        <f t="shared" si="0"/>
        <v>1.9604378829532363E-3</v>
      </c>
      <c r="AD31" s="1013"/>
      <c r="AE31" s="1005"/>
    </row>
    <row r="32" spans="1:37" ht="11.15" customHeight="1">
      <c r="A32" s="965" t="s">
        <v>295</v>
      </c>
      <c r="B32" s="1012">
        <v>0</v>
      </c>
      <c r="C32" s="1012">
        <v>0</v>
      </c>
      <c r="D32" s="1012">
        <v>0</v>
      </c>
      <c r="E32" s="1012">
        <v>0</v>
      </c>
      <c r="F32" s="1012">
        <v>0</v>
      </c>
      <c r="G32" s="1012">
        <v>0</v>
      </c>
      <c r="H32" s="1012">
        <v>0</v>
      </c>
      <c r="I32" s="1012">
        <v>0</v>
      </c>
      <c r="J32" s="1012">
        <v>0</v>
      </c>
      <c r="K32" s="1012">
        <v>0</v>
      </c>
      <c r="L32" s="1012">
        <v>0</v>
      </c>
      <c r="M32" s="1012">
        <v>0</v>
      </c>
      <c r="N32" s="1012">
        <v>0</v>
      </c>
      <c r="O32" s="1012">
        <v>0</v>
      </c>
      <c r="P32" s="1012">
        <v>0</v>
      </c>
      <c r="Q32" s="1012">
        <v>19</v>
      </c>
      <c r="R32" s="1012">
        <v>496</v>
      </c>
      <c r="S32" s="1012">
        <v>533</v>
      </c>
      <c r="T32" s="1012">
        <v>533</v>
      </c>
      <c r="U32" s="1012">
        <v>533</v>
      </c>
      <c r="V32" s="1012">
        <v>533</v>
      </c>
      <c r="W32" s="1012">
        <v>528</v>
      </c>
      <c r="X32" s="1012">
        <v>472</v>
      </c>
      <c r="Y32" s="1012">
        <v>590</v>
      </c>
      <c r="Z32" s="1012">
        <v>593</v>
      </c>
      <c r="AA32" s="968">
        <f t="shared" si="4"/>
        <v>2.3386125775679556E-3</v>
      </c>
      <c r="AB32" s="968" t="s">
        <v>774</v>
      </c>
      <c r="AC32" s="968">
        <f t="shared" si="0"/>
        <v>8.3816846762167926E-4</v>
      </c>
      <c r="AD32" s="1013"/>
      <c r="AE32" s="1005"/>
    </row>
    <row r="33" spans="1:32" ht="11.15" customHeight="1">
      <c r="A33" s="965" t="s">
        <v>297</v>
      </c>
      <c r="B33" s="1012">
        <v>1</v>
      </c>
      <c r="C33" s="1012">
        <v>1</v>
      </c>
      <c r="D33" s="1012">
        <v>1</v>
      </c>
      <c r="E33" s="1012">
        <v>2</v>
      </c>
      <c r="F33" s="1012">
        <v>10</v>
      </c>
      <c r="G33" s="1012">
        <v>13</v>
      </c>
      <c r="H33" s="1012">
        <v>17</v>
      </c>
      <c r="I33" s="1012">
        <v>22</v>
      </c>
      <c r="J33" s="1012">
        <v>33</v>
      </c>
      <c r="K33" s="1012">
        <v>52</v>
      </c>
      <c r="L33" s="1012">
        <v>130</v>
      </c>
      <c r="M33" s="1012">
        <v>494</v>
      </c>
      <c r="N33" s="1012">
        <v>3384</v>
      </c>
      <c r="O33" s="1012">
        <v>3423</v>
      </c>
      <c r="P33" s="1012">
        <v>3873</v>
      </c>
      <c r="Q33" s="1012">
        <v>4283</v>
      </c>
      <c r="R33" s="1012">
        <v>4569</v>
      </c>
      <c r="S33" s="1012">
        <v>4690</v>
      </c>
      <c r="T33" s="1012">
        <v>4697</v>
      </c>
      <c r="U33" s="1012">
        <v>4704</v>
      </c>
      <c r="V33" s="1012">
        <v>4713</v>
      </c>
      <c r="W33" s="1012">
        <v>4723</v>
      </c>
      <c r="X33" s="1012">
        <v>4764</v>
      </c>
      <c r="Y33" s="1012">
        <v>8973</v>
      </c>
      <c r="Z33" s="1012">
        <v>11785</v>
      </c>
      <c r="AA33" s="968">
        <f t="shared" si="4"/>
        <v>0.30979611573031174</v>
      </c>
      <c r="AB33" s="968">
        <f>+(Y33/O33)^(0.1)-1</f>
        <v>0.10116671848437075</v>
      </c>
      <c r="AC33" s="968">
        <f t="shared" si="0"/>
        <v>1.6657361536123929E-2</v>
      </c>
      <c r="AD33" s="1013"/>
      <c r="AE33" s="1005"/>
    </row>
    <row r="34" spans="1:32" ht="11.15" customHeight="1">
      <c r="A34" s="965" t="s">
        <v>298</v>
      </c>
      <c r="B34" s="1012">
        <v>2</v>
      </c>
      <c r="C34" s="1012">
        <v>2</v>
      </c>
      <c r="D34" s="1012">
        <v>2</v>
      </c>
      <c r="E34" s="1012">
        <v>3</v>
      </c>
      <c r="F34" s="1012">
        <v>3</v>
      </c>
      <c r="G34" s="1012">
        <v>3</v>
      </c>
      <c r="H34" s="1012">
        <v>3</v>
      </c>
      <c r="I34" s="1012">
        <v>4</v>
      </c>
      <c r="J34" s="1012">
        <v>4</v>
      </c>
      <c r="K34" s="1012">
        <v>4</v>
      </c>
      <c r="L34" s="1012">
        <v>5</v>
      </c>
      <c r="M34" s="1012">
        <v>6</v>
      </c>
      <c r="N34" s="1012">
        <v>8</v>
      </c>
      <c r="O34" s="1012">
        <v>9</v>
      </c>
      <c r="P34" s="1012">
        <v>11</v>
      </c>
      <c r="Q34" s="1012">
        <v>12</v>
      </c>
      <c r="R34" s="1012">
        <v>24</v>
      </c>
      <c r="S34" s="1012">
        <v>43</v>
      </c>
      <c r="T34" s="1012">
        <v>60</v>
      </c>
      <c r="U34" s="1012">
        <v>104</v>
      </c>
      <c r="V34" s="1012">
        <v>153</v>
      </c>
      <c r="W34" s="1012">
        <v>244</v>
      </c>
      <c r="X34" s="1012">
        <v>428</v>
      </c>
      <c r="Y34" s="1012">
        <v>714</v>
      </c>
      <c r="Z34" s="1012">
        <v>1417</v>
      </c>
      <c r="AA34" s="968">
        <f t="shared" si="4"/>
        <v>0.97917145000076533</v>
      </c>
      <c r="AB34" s="968">
        <f>+(Y34/O34)^(0.1)-1</f>
        <v>0.54862251917685745</v>
      </c>
      <c r="AC34" s="968">
        <f t="shared" si="0"/>
        <v>2.0028410094770988E-3</v>
      </c>
      <c r="AD34" s="1013"/>
      <c r="AE34" s="1005"/>
    </row>
    <row r="35" spans="1:32" ht="11.15" customHeight="1">
      <c r="A35" s="965" t="s">
        <v>299</v>
      </c>
      <c r="B35" s="1012">
        <v>8</v>
      </c>
      <c r="C35" s="1012">
        <v>10</v>
      </c>
      <c r="D35" s="1012">
        <v>12</v>
      </c>
      <c r="E35" s="1012">
        <v>13</v>
      </c>
      <c r="F35" s="1012">
        <v>16</v>
      </c>
      <c r="G35" s="1012">
        <v>18</v>
      </c>
      <c r="H35" s="1012">
        <v>20</v>
      </c>
      <c r="I35" s="1012">
        <v>22</v>
      </c>
      <c r="J35" s="1012">
        <v>24</v>
      </c>
      <c r="K35" s="1012">
        <v>28</v>
      </c>
      <c r="L35" s="1012">
        <v>30</v>
      </c>
      <c r="M35" s="1012">
        <v>37</v>
      </c>
      <c r="N35" s="1012">
        <v>49</v>
      </c>
      <c r="O35" s="1012">
        <v>79</v>
      </c>
      <c r="P35" s="1012">
        <v>125</v>
      </c>
      <c r="Q35" s="1012">
        <v>223</v>
      </c>
      <c r="R35" s="1012">
        <v>437</v>
      </c>
      <c r="S35" s="1012">
        <v>756</v>
      </c>
      <c r="T35" s="1012">
        <v>1061</v>
      </c>
      <c r="U35" s="1012">
        <v>1394</v>
      </c>
      <c r="V35" s="1012">
        <v>1664</v>
      </c>
      <c r="W35" s="1012">
        <v>1906</v>
      </c>
      <c r="X35" s="1012">
        <v>2203</v>
      </c>
      <c r="Y35" s="1012">
        <v>2589</v>
      </c>
      <c r="Z35" s="1012">
        <v>3188</v>
      </c>
      <c r="AA35" s="968">
        <f t="shared" si="4"/>
        <v>0.22799907975524869</v>
      </c>
      <c r="AB35" s="968">
        <f>+(Y35/O35)^(0.1)-1</f>
        <v>0.41758952661110249</v>
      </c>
      <c r="AC35" s="968">
        <f t="shared" si="0"/>
        <v>4.5060389119357738E-3</v>
      </c>
      <c r="AD35" s="1013"/>
      <c r="AE35" s="1005"/>
    </row>
    <row r="36" spans="1:32" ht="11.15" customHeight="1">
      <c r="A36" s="965" t="s">
        <v>300</v>
      </c>
      <c r="B36" s="1012">
        <v>0</v>
      </c>
      <c r="C36" s="1012">
        <v>0</v>
      </c>
      <c r="D36" s="1012">
        <v>0</v>
      </c>
      <c r="E36" s="1012">
        <v>0</v>
      </c>
      <c r="F36" s="1012">
        <v>0.1</v>
      </c>
      <c r="G36" s="1012">
        <v>0.3</v>
      </c>
      <c r="H36" s="1012">
        <v>0.6</v>
      </c>
      <c r="I36" s="1012">
        <v>1</v>
      </c>
      <c r="J36" s="1012">
        <v>1.5</v>
      </c>
      <c r="K36" s="1012">
        <v>2</v>
      </c>
      <c r="L36" s="1012">
        <v>2.5</v>
      </c>
      <c r="M36" s="1012">
        <v>3</v>
      </c>
      <c r="N36" s="1012">
        <v>3.7</v>
      </c>
      <c r="O36" s="1012">
        <v>4.7</v>
      </c>
      <c r="P36" s="1012">
        <v>5.7</v>
      </c>
      <c r="Q36" s="1012">
        <v>6.7</v>
      </c>
      <c r="R36" s="1012">
        <v>11.7</v>
      </c>
      <c r="S36" s="1012">
        <v>18</v>
      </c>
      <c r="T36" s="1012">
        <v>40</v>
      </c>
      <c r="U36" s="1012">
        <v>249</v>
      </c>
      <c r="V36" s="1012">
        <v>833</v>
      </c>
      <c r="W36" s="1012">
        <v>3421</v>
      </c>
      <c r="X36" s="1012">
        <v>5063</v>
      </c>
      <c r="Y36" s="1012">
        <v>5995</v>
      </c>
      <c r="Z36" s="1012">
        <v>6667</v>
      </c>
      <c r="AA36" s="968">
        <f t="shared" si="4"/>
        <v>0.10905490458806733</v>
      </c>
      <c r="AB36" s="968">
        <f>+(Y36/O36)^(0.1)-1</f>
        <v>1.0444153493363046</v>
      </c>
      <c r="AC36" s="968">
        <f t="shared" si="0"/>
        <v>9.4233881511530115E-3</v>
      </c>
      <c r="AD36" s="1013"/>
      <c r="AE36" s="1005"/>
    </row>
    <row r="37" spans="1:32" ht="11.15" customHeight="1">
      <c r="A37" s="965" t="s">
        <v>301</v>
      </c>
      <c r="B37" s="1012">
        <v>0</v>
      </c>
      <c r="C37" s="1012">
        <v>0</v>
      </c>
      <c r="D37" s="1012">
        <v>0</v>
      </c>
      <c r="E37" s="1012">
        <v>0</v>
      </c>
      <c r="F37" s="1012">
        <v>0</v>
      </c>
      <c r="G37" s="1012">
        <v>0</v>
      </c>
      <c r="H37" s="1012">
        <v>0</v>
      </c>
      <c r="I37" s="1012">
        <v>0</v>
      </c>
      <c r="J37" s="1012">
        <v>0</v>
      </c>
      <c r="K37" s="1012">
        <v>0</v>
      </c>
      <c r="L37" s="1012">
        <v>0</v>
      </c>
      <c r="M37" s="1012">
        <v>0</v>
      </c>
      <c r="N37" s="1012">
        <v>0</v>
      </c>
      <c r="O37" s="1012">
        <v>0</v>
      </c>
      <c r="P37" s="1012">
        <v>2.5</v>
      </c>
      <c r="Q37" s="1012">
        <v>188.2</v>
      </c>
      <c r="R37" s="1012">
        <v>371.6</v>
      </c>
      <c r="S37" s="1012">
        <v>748.4</v>
      </c>
      <c r="T37" s="1012">
        <v>819.1</v>
      </c>
      <c r="U37" s="1012">
        <v>841.2</v>
      </c>
      <c r="V37" s="1012">
        <v>954.7</v>
      </c>
      <c r="W37" s="1012">
        <v>1200</v>
      </c>
      <c r="X37" s="1012">
        <v>2002.6880000000001</v>
      </c>
      <c r="Y37" s="1012">
        <v>5935.6880000000001</v>
      </c>
      <c r="Z37" s="1012">
        <v>7331</v>
      </c>
      <c r="AA37" s="968">
        <f t="shared" si="4"/>
        <v>0.23169714199182834</v>
      </c>
      <c r="AB37" s="968" t="s">
        <v>774</v>
      </c>
      <c r="AC37" s="968">
        <f t="shared" si="0"/>
        <v>1.0361910684881166E-2</v>
      </c>
      <c r="AD37" s="1013"/>
      <c r="AE37" s="1005"/>
    </row>
    <row r="38" spans="1:32" ht="11.15" customHeight="1">
      <c r="A38" s="965" t="s">
        <v>302</v>
      </c>
      <c r="B38" s="1012">
        <v>0.2</v>
      </c>
      <c r="C38" s="1012">
        <v>0.4</v>
      </c>
      <c r="D38" s="1012">
        <v>0.5</v>
      </c>
      <c r="E38" s="1012">
        <v>0.9</v>
      </c>
      <c r="F38" s="1012">
        <v>2</v>
      </c>
      <c r="G38" s="1012">
        <v>3</v>
      </c>
      <c r="H38" s="1012">
        <v>4</v>
      </c>
      <c r="I38" s="1012">
        <v>6</v>
      </c>
      <c r="J38" s="1012">
        <v>8</v>
      </c>
      <c r="K38" s="1012">
        <v>11</v>
      </c>
      <c r="L38" s="1012">
        <v>14</v>
      </c>
      <c r="M38" s="1012">
        <v>18</v>
      </c>
      <c r="N38" s="1012">
        <v>23</v>
      </c>
      <c r="O38" s="1012">
        <v>27</v>
      </c>
      <c r="P38" s="1012">
        <v>95</v>
      </c>
      <c r="Q38" s="1012">
        <v>1000</v>
      </c>
      <c r="R38" s="1012">
        <v>1753</v>
      </c>
      <c r="S38" s="1012">
        <v>2937</v>
      </c>
      <c r="T38" s="1012">
        <v>5528</v>
      </c>
      <c r="U38" s="1012">
        <v>9601.2189999999991</v>
      </c>
      <c r="V38" s="1012">
        <v>11914</v>
      </c>
      <c r="W38" s="1012">
        <v>12760</v>
      </c>
      <c r="X38" s="1012">
        <v>13073</v>
      </c>
      <c r="Y38" s="1012">
        <v>13346</v>
      </c>
      <c r="Z38" s="1012">
        <v>13563</v>
      </c>
      <c r="AA38" s="968">
        <f t="shared" si="4"/>
        <v>1.348288797773245E-2</v>
      </c>
      <c r="AB38" s="968">
        <f>+(Y38/O38)^(0.1)-1</f>
        <v>0.85951093084800489</v>
      </c>
      <c r="AC38" s="968">
        <f t="shared" ref="AC38:AC72" si="6">+Z38/$Z$72</f>
        <v>1.9170453501438173E-2</v>
      </c>
      <c r="AD38" s="1013"/>
      <c r="AE38" s="1005"/>
    </row>
    <row r="39" spans="1:32" ht="11.15" customHeight="1">
      <c r="A39" s="965" t="s">
        <v>303</v>
      </c>
      <c r="B39" s="1012">
        <f t="shared" ref="B39:Z39" si="7">+B40-SUM(B18:B38)</f>
        <v>4.8999999999999986</v>
      </c>
      <c r="C39" s="1012">
        <f t="shared" si="7"/>
        <v>5.1999999999999886</v>
      </c>
      <c r="D39" s="1012">
        <f t="shared" si="7"/>
        <v>5.4000000000000057</v>
      </c>
      <c r="E39" s="1012">
        <f t="shared" si="7"/>
        <v>5.9999999999999858</v>
      </c>
      <c r="F39" s="1012">
        <f t="shared" si="7"/>
        <v>9</v>
      </c>
      <c r="G39" s="1012">
        <f t="shared" si="7"/>
        <v>10.259999999999991</v>
      </c>
      <c r="H39" s="1012">
        <f t="shared" si="7"/>
        <v>11.793000000000006</v>
      </c>
      <c r="I39" s="1012">
        <f t="shared" si="7"/>
        <v>25.470000000000027</v>
      </c>
      <c r="J39" s="1012">
        <f t="shared" si="7"/>
        <v>36.961000000000013</v>
      </c>
      <c r="K39" s="1012">
        <f t="shared" si="7"/>
        <v>37.460000000000036</v>
      </c>
      <c r="L39" s="1012">
        <f t="shared" si="7"/>
        <v>40.072999999999865</v>
      </c>
      <c r="M39" s="1012">
        <f t="shared" si="7"/>
        <v>41.065999999999804</v>
      </c>
      <c r="N39" s="1012">
        <f t="shared" si="7"/>
        <v>44.959999999999127</v>
      </c>
      <c r="O39" s="1012">
        <f t="shared" si="7"/>
        <v>51.74199999999837</v>
      </c>
      <c r="P39" s="1012">
        <f t="shared" si="7"/>
        <v>82.154999999998836</v>
      </c>
      <c r="Q39" s="1012">
        <f t="shared" si="7"/>
        <v>615.94900000000052</v>
      </c>
      <c r="R39" s="1012">
        <f t="shared" si="7"/>
        <v>310.98999999999069</v>
      </c>
      <c r="S39" s="1012">
        <f t="shared" si="7"/>
        <v>475.50700000001234</v>
      </c>
      <c r="T39" s="1012">
        <f t="shared" si="7"/>
        <v>627.48699999999371</v>
      </c>
      <c r="U39" s="1012">
        <f t="shared" si="7"/>
        <v>724.48099999999977</v>
      </c>
      <c r="V39" s="1012">
        <f t="shared" si="7"/>
        <v>853.10300000000279</v>
      </c>
      <c r="W39" s="1012">
        <f t="shared" si="7"/>
        <v>1110.5509999999922</v>
      </c>
      <c r="X39" s="1012">
        <f t="shared" si="7"/>
        <v>1280.0149999999994</v>
      </c>
      <c r="Y39" s="1012">
        <f t="shared" si="7"/>
        <v>1662.0529999999853</v>
      </c>
      <c r="Z39" s="1012">
        <f t="shared" si="7"/>
        <v>2096</v>
      </c>
      <c r="AA39" s="968">
        <f t="shared" si="4"/>
        <v>0.25764534827934749</v>
      </c>
      <c r="AB39" s="968">
        <f>+(Y39/O39)^(0.1)-1</f>
        <v>0.41475150854429899</v>
      </c>
      <c r="AC39" s="968">
        <f t="shared" si="6"/>
        <v>2.9625651064671835E-3</v>
      </c>
      <c r="AD39" s="1013"/>
      <c r="AE39" s="1005"/>
    </row>
    <row r="40" spans="1:32" ht="11.15" customHeight="1">
      <c r="A40" s="986" t="s">
        <v>304</v>
      </c>
      <c r="B40" s="1015">
        <v>66.900000000000006</v>
      </c>
      <c r="C40" s="1015">
        <v>87.3</v>
      </c>
      <c r="D40" s="1015">
        <v>105.4</v>
      </c>
      <c r="E40" s="1015">
        <v>131.5</v>
      </c>
      <c r="F40" s="1015">
        <v>200.2</v>
      </c>
      <c r="G40" s="1015">
        <v>300.66000000000003</v>
      </c>
      <c r="H40" s="1015">
        <v>386.59300000000002</v>
      </c>
      <c r="I40" s="1015">
        <v>625.77</v>
      </c>
      <c r="J40" s="1015">
        <v>1337.8610000000001</v>
      </c>
      <c r="K40" s="1015">
        <v>2318.46</v>
      </c>
      <c r="L40" s="1015">
        <v>3269.973</v>
      </c>
      <c r="M40" s="1015">
        <v>5043.2659999999996</v>
      </c>
      <c r="N40" s="1015">
        <v>10461.86</v>
      </c>
      <c r="O40" s="1015">
        <v>16840.441999999999</v>
      </c>
      <c r="P40" s="1015">
        <v>30124.855</v>
      </c>
      <c r="Q40" s="1015">
        <v>53571.648999999998</v>
      </c>
      <c r="R40" s="1015">
        <v>71727.7</v>
      </c>
      <c r="S40" s="1015">
        <v>81878</v>
      </c>
      <c r="T40" s="1015">
        <v>88820</v>
      </c>
      <c r="U40" s="1015">
        <v>97549</v>
      </c>
      <c r="V40" s="1015">
        <v>104696</v>
      </c>
      <c r="W40" s="1015">
        <v>113478</v>
      </c>
      <c r="X40" s="1015">
        <v>124404</v>
      </c>
      <c r="Y40" s="1015">
        <v>146315</v>
      </c>
      <c r="Z40" s="1015">
        <v>167812</v>
      </c>
      <c r="AA40" s="1016">
        <f t="shared" si="4"/>
        <v>0.14378906651921919</v>
      </c>
      <c r="AB40" s="1016">
        <f>+(Y40/O40)^(0.1)-1</f>
        <v>0.2413479648731216</v>
      </c>
      <c r="AC40" s="1016">
        <f t="shared" si="6"/>
        <v>0.23719178227407967</v>
      </c>
      <c r="AD40" s="1013"/>
      <c r="AE40" s="1005"/>
    </row>
    <row r="41" spans="1:32" ht="11.15" customHeight="1">
      <c r="B41" s="1021"/>
      <c r="C41" s="1021"/>
      <c r="D41" s="1021"/>
      <c r="E41" s="1021"/>
      <c r="F41" s="1021"/>
      <c r="G41" s="1021"/>
      <c r="H41" s="1021"/>
      <c r="I41" s="1021"/>
      <c r="J41" s="1021"/>
      <c r="K41" s="1021"/>
      <c r="L41" s="1021"/>
      <c r="M41" s="1021"/>
      <c r="N41" s="1021"/>
      <c r="O41" s="1021"/>
      <c r="P41" s="1021"/>
      <c r="Q41" s="1021"/>
      <c r="S41" s="1021"/>
      <c r="T41" s="1021"/>
      <c r="U41" s="1021"/>
      <c r="V41" s="1021"/>
      <c r="W41" s="1021"/>
      <c r="X41" s="1021"/>
      <c r="Y41" s="1021"/>
      <c r="Z41" s="1021"/>
      <c r="AA41" s="1021"/>
      <c r="AB41" s="968"/>
      <c r="AC41" s="968">
        <f t="shared" si="6"/>
        <v>0</v>
      </c>
      <c r="AD41" s="1013"/>
      <c r="AE41" s="1005"/>
      <c r="AF41" s="1014"/>
    </row>
    <row r="42" spans="1:32" ht="11.15" customHeight="1">
      <c r="A42" s="965" t="s">
        <v>308</v>
      </c>
      <c r="B42" s="1012">
        <v>0</v>
      </c>
      <c r="C42" s="1012">
        <v>0</v>
      </c>
      <c r="D42" s="1012">
        <v>0</v>
      </c>
      <c r="E42" s="1012">
        <v>0</v>
      </c>
      <c r="F42" s="1012">
        <v>0</v>
      </c>
      <c r="G42" s="1012">
        <v>0</v>
      </c>
      <c r="H42" s="1012">
        <v>0</v>
      </c>
      <c r="I42" s="1012">
        <v>0</v>
      </c>
      <c r="J42" s="1012">
        <v>0</v>
      </c>
      <c r="K42" s="1012">
        <v>0</v>
      </c>
      <c r="L42" s="1012">
        <v>0</v>
      </c>
      <c r="M42" s="1012">
        <v>0</v>
      </c>
      <c r="N42" s="1012">
        <v>0</v>
      </c>
      <c r="O42" s="1012">
        <v>0</v>
      </c>
      <c r="P42" s="1012">
        <v>0</v>
      </c>
      <c r="Q42" s="1012">
        <v>0</v>
      </c>
      <c r="R42" s="1012">
        <v>0.1</v>
      </c>
      <c r="S42" s="1012">
        <v>1.3</v>
      </c>
      <c r="T42" s="1012">
        <v>5</v>
      </c>
      <c r="U42" s="1012">
        <v>61.32</v>
      </c>
      <c r="V42" s="1012">
        <v>76.319999999999993</v>
      </c>
      <c r="W42" s="1012">
        <v>225</v>
      </c>
      <c r="X42" s="1012">
        <v>535.32000000000005</v>
      </c>
      <c r="Y42" s="1012">
        <v>1063.82</v>
      </c>
      <c r="Z42" s="1012">
        <v>1428</v>
      </c>
      <c r="AA42" s="968">
        <f>+Z42/Y42*(365/366)-1</f>
        <v>0.33866477473232104</v>
      </c>
      <c r="AB42" s="968" t="s">
        <v>774</v>
      </c>
      <c r="AC42" s="968">
        <f t="shared" si="6"/>
        <v>2.0183888225358483E-3</v>
      </c>
      <c r="AD42" s="1013"/>
      <c r="AE42" s="1005"/>
    </row>
    <row r="43" spans="1:32" ht="11.15" customHeight="1">
      <c r="A43" s="964" t="s">
        <v>312</v>
      </c>
      <c r="B43" s="1012">
        <v>0</v>
      </c>
      <c r="C43" s="1012">
        <v>0</v>
      </c>
      <c r="D43" s="1012">
        <v>0</v>
      </c>
      <c r="E43" s="1012">
        <v>0</v>
      </c>
      <c r="F43" s="1012">
        <v>0</v>
      </c>
      <c r="G43" s="1012">
        <v>0</v>
      </c>
      <c r="H43" s="1012">
        <v>0</v>
      </c>
      <c r="I43" s="1012">
        <v>0</v>
      </c>
      <c r="J43" s="1012">
        <v>0</v>
      </c>
      <c r="K43" s="1012">
        <v>6.3E-2</v>
      </c>
      <c r="L43" s="1012">
        <v>0.14199999999999999</v>
      </c>
      <c r="M43" s="1012">
        <v>0.73899999999999999</v>
      </c>
      <c r="N43" s="1012">
        <v>1.1240000000000001</v>
      </c>
      <c r="O43" s="1012">
        <v>1.3220000000000001</v>
      </c>
      <c r="P43" s="1012">
        <v>2.589</v>
      </c>
      <c r="Q43" s="1012">
        <v>4</v>
      </c>
      <c r="R43" s="1012">
        <v>6</v>
      </c>
      <c r="S43" s="1012">
        <f>16+1</f>
        <v>17</v>
      </c>
      <c r="T43" s="1012">
        <f>76+1</f>
        <v>77</v>
      </c>
      <c r="U43" s="1012">
        <f>1+144</f>
        <v>145</v>
      </c>
      <c r="V43" s="1012">
        <f>2+157+1</f>
        <v>160</v>
      </c>
      <c r="W43" s="1012">
        <f>3+175+2</f>
        <v>180</v>
      </c>
      <c r="X43" s="1012">
        <f>4+490+17</f>
        <v>511</v>
      </c>
      <c r="Y43" s="1012">
        <f>4+1150+50+1</f>
        <v>1205</v>
      </c>
      <c r="Z43" s="1012">
        <f>4+1719+95+1</f>
        <v>1819</v>
      </c>
      <c r="AA43" s="968">
        <f>+Z43/Y43*(365/366)-1</f>
        <v>0.50541913248531833</v>
      </c>
      <c r="AB43" s="968">
        <f>+(Y43/O43)^(0.1)-1</f>
        <v>0.97685838517034895</v>
      </c>
      <c r="AC43" s="968">
        <f t="shared" si="6"/>
        <v>2.5710429048968544E-3</v>
      </c>
      <c r="AD43" s="1013"/>
      <c r="AE43" s="1005"/>
    </row>
    <row r="44" spans="1:32" ht="11.15" customHeight="1">
      <c r="A44" s="986" t="s">
        <v>313</v>
      </c>
      <c r="B44" s="1015">
        <v>0</v>
      </c>
      <c r="C44" s="1015">
        <v>0</v>
      </c>
      <c r="D44" s="1015">
        <v>0</v>
      </c>
      <c r="E44" s="1015">
        <v>0</v>
      </c>
      <c r="F44" s="1015">
        <f t="shared" ref="F44:Z44" si="8">+F43+F42</f>
        <v>0</v>
      </c>
      <c r="G44" s="1015">
        <f t="shared" si="8"/>
        <v>0</v>
      </c>
      <c r="H44" s="1015">
        <f t="shared" si="8"/>
        <v>0</v>
      </c>
      <c r="I44" s="1015">
        <f t="shared" si="8"/>
        <v>0</v>
      </c>
      <c r="J44" s="1015">
        <f t="shared" si="8"/>
        <v>0</v>
      </c>
      <c r="K44" s="1015">
        <f t="shared" si="8"/>
        <v>6.3E-2</v>
      </c>
      <c r="L44" s="1015">
        <f t="shared" si="8"/>
        <v>0.14199999999999999</v>
      </c>
      <c r="M44" s="1015">
        <f t="shared" si="8"/>
        <v>0.73899999999999999</v>
      </c>
      <c r="N44" s="1015">
        <f t="shared" si="8"/>
        <v>1.1240000000000001</v>
      </c>
      <c r="O44" s="1015">
        <f t="shared" si="8"/>
        <v>1.3220000000000001</v>
      </c>
      <c r="P44" s="1015">
        <f t="shared" si="8"/>
        <v>2.589</v>
      </c>
      <c r="Q44" s="1015">
        <f t="shared" si="8"/>
        <v>4</v>
      </c>
      <c r="R44" s="1015">
        <f t="shared" si="8"/>
        <v>6.1</v>
      </c>
      <c r="S44" s="1015">
        <f t="shared" si="8"/>
        <v>18.3</v>
      </c>
      <c r="T44" s="1015">
        <f t="shared" si="8"/>
        <v>82</v>
      </c>
      <c r="U44" s="1015">
        <f t="shared" si="8"/>
        <v>206.32</v>
      </c>
      <c r="V44" s="1015">
        <f t="shared" si="8"/>
        <v>236.32</v>
      </c>
      <c r="W44" s="1015">
        <f t="shared" si="8"/>
        <v>405</v>
      </c>
      <c r="X44" s="1015">
        <f t="shared" si="8"/>
        <v>1046.3200000000002</v>
      </c>
      <c r="Y44" s="1015">
        <f t="shared" si="8"/>
        <v>2268.8199999999997</v>
      </c>
      <c r="Z44" s="1015">
        <f t="shared" si="8"/>
        <v>3247</v>
      </c>
      <c r="AA44" s="1016">
        <f>+Z44/Y44*(365/366)-1</f>
        <v>0.42723019688672825</v>
      </c>
      <c r="AB44" s="1016">
        <f>+(Y44/O44)^(0.1)-1</f>
        <v>1.1059926865032019</v>
      </c>
      <c r="AC44" s="1016">
        <f t="shared" si="6"/>
        <v>4.5894317274327023E-3</v>
      </c>
      <c r="AD44" s="1013"/>
      <c r="AE44" s="1005"/>
    </row>
    <row r="45" spans="1:32" ht="11.15" customHeight="1">
      <c r="A45" s="987"/>
      <c r="B45" s="1017"/>
      <c r="C45" s="101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968"/>
      <c r="AB45" s="968"/>
      <c r="AC45" s="968">
        <f t="shared" si="6"/>
        <v>0</v>
      </c>
      <c r="AD45" s="1013"/>
      <c r="AE45" s="1005"/>
    </row>
    <row r="46" spans="1:32" ht="11.15" customHeight="1">
      <c r="A46" s="976" t="s">
        <v>316</v>
      </c>
      <c r="B46" s="1012">
        <v>0</v>
      </c>
      <c r="C46" s="1012">
        <v>0.3</v>
      </c>
      <c r="D46" s="1012">
        <v>0.3</v>
      </c>
      <c r="E46" s="1012">
        <v>0.4</v>
      </c>
      <c r="F46" s="1012">
        <v>0</v>
      </c>
      <c r="G46" s="1012">
        <v>0</v>
      </c>
      <c r="H46" s="1012">
        <v>0</v>
      </c>
      <c r="I46" s="1012">
        <v>0</v>
      </c>
      <c r="J46" s="1012">
        <v>0</v>
      </c>
      <c r="K46" s="1012">
        <v>1</v>
      </c>
      <c r="L46" s="1012">
        <v>1.3</v>
      </c>
      <c r="M46" s="1012">
        <v>1.8</v>
      </c>
      <c r="N46" s="1012">
        <v>3</v>
      </c>
      <c r="O46" s="1012">
        <v>24.5</v>
      </c>
      <c r="P46" s="1012">
        <v>69.900000000000006</v>
      </c>
      <c r="Q46" s="1012">
        <v>189.7</v>
      </c>
      <c r="R46" s="1012">
        <v>242.8</v>
      </c>
      <c r="S46" s="1012">
        <v>420</v>
      </c>
      <c r="T46" s="1012">
        <v>670</v>
      </c>
      <c r="U46" s="1012">
        <v>765.75</v>
      </c>
      <c r="V46" s="1012">
        <v>866</v>
      </c>
      <c r="W46" s="1012">
        <v>969</v>
      </c>
      <c r="X46" s="1012">
        <v>1070</v>
      </c>
      <c r="Y46" s="1012">
        <v>1190</v>
      </c>
      <c r="Z46" s="1012">
        <v>1190</v>
      </c>
      <c r="AA46" s="968">
        <f>+Z46/Y46*(365/366)-1</f>
        <v>-2.732240437158473E-3</v>
      </c>
      <c r="AB46" s="968">
        <f>+(Y46/O46)^(0.1)-1</f>
        <v>0.47447728930999489</v>
      </c>
      <c r="AC46" s="968">
        <f t="shared" si="6"/>
        <v>1.6819906854465402E-3</v>
      </c>
      <c r="AD46" s="1013"/>
      <c r="AE46" s="1005"/>
    </row>
    <row r="47" spans="1:32" ht="11.15" customHeight="1">
      <c r="A47" s="976" t="s">
        <v>1018</v>
      </c>
      <c r="B47" s="1012">
        <v>0</v>
      </c>
      <c r="C47" s="1012">
        <v>0</v>
      </c>
      <c r="D47" s="1012">
        <v>0</v>
      </c>
      <c r="E47" s="1012">
        <v>0</v>
      </c>
      <c r="F47" s="1012">
        <v>0</v>
      </c>
      <c r="G47" s="1012">
        <v>0</v>
      </c>
      <c r="H47" s="1012">
        <v>0</v>
      </c>
      <c r="I47" s="1012">
        <v>0</v>
      </c>
      <c r="J47" s="1012">
        <v>0</v>
      </c>
      <c r="K47" s="1012">
        <v>0</v>
      </c>
      <c r="L47" s="1012">
        <v>0</v>
      </c>
      <c r="M47" s="1012">
        <v>0</v>
      </c>
      <c r="N47" s="1012">
        <v>0</v>
      </c>
      <c r="O47" s="1012">
        <v>0</v>
      </c>
      <c r="P47" s="1012">
        <v>0</v>
      </c>
      <c r="Q47" s="1012">
        <v>0</v>
      </c>
      <c r="R47" s="1012">
        <v>0.1</v>
      </c>
      <c r="S47" s="1012">
        <v>0.1</v>
      </c>
      <c r="T47" s="1012">
        <v>0.221</v>
      </c>
      <c r="U47" s="1012">
        <v>6</v>
      </c>
      <c r="V47" s="1012">
        <v>296</v>
      </c>
      <c r="W47" s="1012">
        <v>406</v>
      </c>
      <c r="X47" s="1012">
        <v>809</v>
      </c>
      <c r="Y47" s="1012">
        <v>1101</v>
      </c>
      <c r="Z47" s="1012">
        <v>1359</v>
      </c>
      <c r="AA47" s="968">
        <f>+Z47/Y47*(365/366)-1</f>
        <v>0.23095993210345278</v>
      </c>
      <c r="AB47" s="968" t="s">
        <v>774</v>
      </c>
      <c r="AC47" s="968">
        <f t="shared" si="6"/>
        <v>1.9208616315309649E-3</v>
      </c>
      <c r="AD47" s="1013"/>
      <c r="AE47" s="1005"/>
    </row>
    <row r="48" spans="1:32" ht="11.15" customHeight="1">
      <c r="A48" s="976" t="s">
        <v>321</v>
      </c>
      <c r="B48" s="1012">
        <v>0</v>
      </c>
      <c r="C48" s="1012">
        <v>0</v>
      </c>
      <c r="D48" s="1012">
        <v>0</v>
      </c>
      <c r="E48" s="1012">
        <v>0</v>
      </c>
      <c r="F48" s="1012">
        <v>0</v>
      </c>
      <c r="G48" s="1012">
        <v>0</v>
      </c>
      <c r="H48" s="1012">
        <v>0</v>
      </c>
      <c r="I48" s="1012">
        <v>0</v>
      </c>
      <c r="J48" s="1012">
        <v>0</v>
      </c>
      <c r="K48" s="1012">
        <v>0</v>
      </c>
      <c r="L48" s="1012">
        <v>0</v>
      </c>
      <c r="M48" s="1012">
        <v>0</v>
      </c>
      <c r="N48" s="1012">
        <v>0</v>
      </c>
      <c r="O48" s="1012">
        <v>10</v>
      </c>
      <c r="P48" s="1012">
        <v>10.8</v>
      </c>
      <c r="Q48" s="1012">
        <v>12.6</v>
      </c>
      <c r="R48" s="1012">
        <v>13</v>
      </c>
      <c r="S48" s="1012">
        <v>26</v>
      </c>
      <c r="T48" s="1012">
        <v>33</v>
      </c>
      <c r="U48" s="1012">
        <v>33</v>
      </c>
      <c r="V48" s="1012">
        <v>40</v>
      </c>
      <c r="W48" s="1012">
        <v>255</v>
      </c>
      <c r="X48" s="1012">
        <v>498</v>
      </c>
      <c r="Y48" s="1012">
        <v>1818</v>
      </c>
      <c r="Z48" s="1012">
        <v>2439</v>
      </c>
      <c r="AA48" s="968">
        <f>+Z48/Y48*(365/366)-1</f>
        <v>0.33791862792836658</v>
      </c>
      <c r="AB48" s="968">
        <f>+(Y48/O48)^(0.1)-1</f>
        <v>0.6825167167932944</v>
      </c>
      <c r="AC48" s="968">
        <f t="shared" si="6"/>
        <v>3.4473741863900098E-3</v>
      </c>
      <c r="AD48" s="1013"/>
      <c r="AE48" s="1005"/>
    </row>
    <row r="49" spans="1:32" ht="11.15" customHeight="1">
      <c r="A49" s="976" t="s">
        <v>322</v>
      </c>
      <c r="B49" s="1012">
        <v>0</v>
      </c>
      <c r="C49" s="1012">
        <v>0</v>
      </c>
      <c r="D49" s="1012">
        <v>0</v>
      </c>
      <c r="E49" s="1012">
        <v>0</v>
      </c>
      <c r="F49" s="1012">
        <v>0.4</v>
      </c>
      <c r="G49" s="1012">
        <v>0.4</v>
      </c>
      <c r="H49" s="1012">
        <v>0.4</v>
      </c>
      <c r="I49" s="1012">
        <f t="shared" ref="I49:Z49" si="9">+I50-I48-I47-I46</f>
        <v>0.4</v>
      </c>
      <c r="J49" s="1012">
        <f t="shared" si="9"/>
        <v>0.4</v>
      </c>
      <c r="K49" s="1012">
        <f t="shared" si="9"/>
        <v>0.39999999999999991</v>
      </c>
      <c r="L49" s="1012">
        <f t="shared" si="9"/>
        <v>0.39999999999999991</v>
      </c>
      <c r="M49" s="1012">
        <f t="shared" si="9"/>
        <v>0.49999999999999978</v>
      </c>
      <c r="N49" s="1012">
        <f t="shared" si="9"/>
        <v>7.4</v>
      </c>
      <c r="O49" s="1012">
        <f t="shared" si="9"/>
        <v>7.7000000000000028</v>
      </c>
      <c r="P49" s="1012">
        <f t="shared" si="9"/>
        <v>10.200000000000003</v>
      </c>
      <c r="Q49" s="1012">
        <f t="shared" si="9"/>
        <v>6.7000000000000171</v>
      </c>
      <c r="R49" s="1012">
        <f t="shared" si="9"/>
        <v>12.099999999999994</v>
      </c>
      <c r="S49" s="1012">
        <f t="shared" si="9"/>
        <v>60.899999999999977</v>
      </c>
      <c r="T49" s="1012">
        <f t="shared" si="9"/>
        <v>94.778999999999996</v>
      </c>
      <c r="U49" s="1012">
        <f t="shared" si="9"/>
        <v>167.25</v>
      </c>
      <c r="V49" s="1012">
        <f t="shared" si="9"/>
        <v>277</v>
      </c>
      <c r="W49" s="1012">
        <f t="shared" si="9"/>
        <v>480</v>
      </c>
      <c r="X49" s="1012">
        <f t="shared" si="9"/>
        <v>956</v>
      </c>
      <c r="Y49" s="1012">
        <f t="shared" si="9"/>
        <v>1375</v>
      </c>
      <c r="Z49" s="1012">
        <f t="shared" si="9"/>
        <v>1532</v>
      </c>
      <c r="AA49" s="968">
        <f>+Z49/Y49*(365/366)-1</f>
        <v>0.11113760556383512</v>
      </c>
      <c r="AB49" s="968">
        <f>+(Y49/O49)^(0.1)-1</f>
        <v>0.67950459856780876</v>
      </c>
      <c r="AC49" s="968">
        <f t="shared" si="6"/>
        <v>2.1653863278185709E-3</v>
      </c>
      <c r="AD49" s="1013"/>
      <c r="AE49" s="1005"/>
    </row>
    <row r="50" spans="1:32" ht="11.15" customHeight="1">
      <c r="A50" s="980" t="s">
        <v>323</v>
      </c>
      <c r="B50" s="1015">
        <v>0</v>
      </c>
      <c r="C50" s="1015">
        <v>0.3</v>
      </c>
      <c r="D50" s="1015">
        <v>0.3</v>
      </c>
      <c r="E50" s="1015">
        <v>0.4</v>
      </c>
      <c r="F50" s="1015">
        <v>0.4</v>
      </c>
      <c r="G50" s="1015">
        <v>0.4</v>
      </c>
      <c r="H50" s="1015">
        <v>0.4</v>
      </c>
      <c r="I50" s="1015">
        <v>0.4</v>
      </c>
      <c r="J50" s="1015">
        <v>0.4</v>
      </c>
      <c r="K50" s="1015">
        <v>1.4</v>
      </c>
      <c r="L50" s="1015">
        <v>1.7</v>
      </c>
      <c r="M50" s="1015">
        <v>2.2999999999999998</v>
      </c>
      <c r="N50" s="1015">
        <v>10.4</v>
      </c>
      <c r="O50" s="1015">
        <v>42.2</v>
      </c>
      <c r="P50" s="1015">
        <v>90.9</v>
      </c>
      <c r="Q50" s="1015">
        <v>209</v>
      </c>
      <c r="R50" s="1015">
        <v>268</v>
      </c>
      <c r="S50" s="1015">
        <v>507</v>
      </c>
      <c r="T50" s="1015">
        <v>798</v>
      </c>
      <c r="U50" s="1015">
        <v>972</v>
      </c>
      <c r="V50" s="1015">
        <v>1479</v>
      </c>
      <c r="W50" s="1015">
        <v>2110</v>
      </c>
      <c r="X50" s="1015">
        <v>3333</v>
      </c>
      <c r="Y50" s="1015">
        <v>5484</v>
      </c>
      <c r="Z50" s="1015">
        <v>6520</v>
      </c>
      <c r="AA50" s="1016">
        <f>+Z50/Y50*(365/366)-1</f>
        <v>0.18566480531541352</v>
      </c>
      <c r="AB50" s="1016">
        <f>+(Y50/O50)^(0.1)-1</f>
        <v>0.62696608346754723</v>
      </c>
      <c r="AC50" s="1016">
        <f t="shared" si="6"/>
        <v>9.2156128311860867E-3</v>
      </c>
      <c r="AD50" s="1013"/>
      <c r="AE50" s="1005"/>
    </row>
    <row r="51" spans="1:32" ht="11.15" customHeight="1">
      <c r="A51" s="987"/>
      <c r="B51" s="1017"/>
      <c r="C51" s="1017"/>
      <c r="D51" s="1017"/>
      <c r="E51" s="1017"/>
      <c r="F51" s="1017"/>
      <c r="G51" s="1017"/>
      <c r="H51" s="1017"/>
      <c r="I51" s="1017"/>
      <c r="J51" s="1017"/>
      <c r="K51" s="1017"/>
      <c r="L51" s="1017"/>
      <c r="M51" s="1017"/>
      <c r="N51" s="1017"/>
      <c r="O51" s="1017"/>
      <c r="P51" s="1017"/>
      <c r="Q51" s="1017"/>
      <c r="R51" s="1017"/>
      <c r="S51" s="1017"/>
      <c r="T51" s="1017"/>
      <c r="U51" s="1017"/>
      <c r="V51" s="1017"/>
      <c r="W51" s="1017"/>
      <c r="X51" s="1017"/>
      <c r="Y51" s="1017"/>
      <c r="Z51" s="1017"/>
      <c r="AA51" s="968"/>
      <c r="AB51" s="968"/>
      <c r="AC51" s="968">
        <f t="shared" si="6"/>
        <v>0</v>
      </c>
      <c r="AD51" s="1013"/>
      <c r="AE51" s="1005"/>
    </row>
    <row r="52" spans="1:32" ht="11.15" customHeight="1">
      <c r="A52" s="965" t="s">
        <v>324</v>
      </c>
      <c r="B52" s="1012">
        <v>0</v>
      </c>
      <c r="C52" s="1012">
        <v>0</v>
      </c>
      <c r="D52" s="1012">
        <v>0</v>
      </c>
      <c r="E52" s="1012">
        <v>0</v>
      </c>
      <c r="F52" s="1012">
        <v>0</v>
      </c>
      <c r="G52" s="1012">
        <v>0</v>
      </c>
      <c r="H52" s="1012">
        <v>0</v>
      </c>
      <c r="I52" s="1012">
        <v>0</v>
      </c>
      <c r="J52" s="1012">
        <v>0</v>
      </c>
      <c r="K52" s="1012">
        <v>0</v>
      </c>
      <c r="L52" s="1012">
        <v>0</v>
      </c>
      <c r="M52" s="1012">
        <v>0</v>
      </c>
      <c r="N52" s="1012">
        <v>0</v>
      </c>
      <c r="O52" s="1012">
        <v>0</v>
      </c>
      <c r="P52" s="1012">
        <v>0</v>
      </c>
      <c r="Q52" s="1012">
        <v>0</v>
      </c>
      <c r="R52" s="1012">
        <v>0</v>
      </c>
      <c r="S52" s="1012">
        <v>0</v>
      </c>
      <c r="T52" s="1012">
        <v>1.1000000000000001</v>
      </c>
      <c r="U52" s="1012">
        <v>49.1</v>
      </c>
      <c r="V52" s="1012">
        <v>219.1</v>
      </c>
      <c r="W52" s="1012">
        <v>400</v>
      </c>
      <c r="X52" s="1012">
        <v>423</v>
      </c>
      <c r="Y52" s="1012">
        <v>423</v>
      </c>
      <c r="Z52" s="1012">
        <v>423</v>
      </c>
      <c r="AA52" s="968">
        <f t="shared" ref="AA52:AA57" si="10">+Z52/Y52*(365/366)-1</f>
        <v>-2.732240437158473E-3</v>
      </c>
      <c r="AB52" s="968" t="s">
        <v>774</v>
      </c>
      <c r="AC52" s="968">
        <f t="shared" si="6"/>
        <v>5.978840839864593E-4</v>
      </c>
      <c r="AD52" s="1013"/>
      <c r="AE52" s="1005"/>
    </row>
    <row r="53" spans="1:32" ht="11.15" customHeight="1">
      <c r="A53" s="965" t="s">
        <v>325</v>
      </c>
      <c r="B53" s="1012">
        <v>0.1</v>
      </c>
      <c r="C53" s="1012">
        <v>0.1</v>
      </c>
      <c r="D53" s="1012">
        <v>0.1</v>
      </c>
      <c r="E53" s="1012">
        <v>0.1</v>
      </c>
      <c r="F53" s="1012">
        <v>0.1</v>
      </c>
      <c r="G53" s="1012">
        <v>0.5</v>
      </c>
      <c r="H53" s="1012">
        <v>0.6</v>
      </c>
      <c r="I53" s="1012">
        <v>0.6</v>
      </c>
      <c r="J53" s="1012">
        <v>0.6</v>
      </c>
      <c r="K53" s="1012">
        <v>0.6</v>
      </c>
      <c r="L53" s="1012">
        <v>0.6</v>
      </c>
      <c r="M53" s="1012">
        <v>0.7</v>
      </c>
      <c r="N53" s="1012">
        <v>0.9</v>
      </c>
      <c r="O53" s="1012">
        <v>1.3</v>
      </c>
      <c r="P53" s="1012">
        <v>15</v>
      </c>
      <c r="Q53" s="1012">
        <v>15</v>
      </c>
      <c r="R53" s="1012">
        <v>35</v>
      </c>
      <c r="S53" s="1012">
        <v>15</v>
      </c>
      <c r="T53" s="1012">
        <v>15</v>
      </c>
      <c r="U53" s="1012">
        <v>25</v>
      </c>
      <c r="V53" s="1012">
        <v>39</v>
      </c>
      <c r="W53" s="1012">
        <v>160</v>
      </c>
      <c r="X53" s="1012">
        <v>744.2</v>
      </c>
      <c r="Y53" s="1012">
        <v>1641.2</v>
      </c>
      <c r="Z53" s="1012">
        <v>1673</v>
      </c>
      <c r="AA53" s="968">
        <f t="shared" si="10"/>
        <v>1.6590885783959175E-2</v>
      </c>
      <c r="AB53" s="968">
        <f>+(Y53/O53)^(0.1)-1</f>
        <v>1.0423107136665211</v>
      </c>
      <c r="AC53" s="968">
        <f t="shared" si="6"/>
        <v>2.3646810224807243E-3</v>
      </c>
      <c r="AD53" s="1013"/>
      <c r="AE53" s="1005"/>
    </row>
    <row r="54" spans="1:32" ht="11.15" customHeight="1">
      <c r="A54" s="965" t="s">
        <v>326</v>
      </c>
      <c r="B54" s="1012">
        <v>0</v>
      </c>
      <c r="C54" s="1012">
        <v>0</v>
      </c>
      <c r="D54" s="1012">
        <v>0</v>
      </c>
      <c r="E54" s="1012">
        <v>0</v>
      </c>
      <c r="F54" s="1012">
        <v>6.7</v>
      </c>
      <c r="G54" s="1012">
        <v>7</v>
      </c>
      <c r="H54" s="1012">
        <v>7.7</v>
      </c>
      <c r="I54" s="1012">
        <v>8.4</v>
      </c>
      <c r="J54" s="1012">
        <v>9.1</v>
      </c>
      <c r="K54" s="1012">
        <v>10</v>
      </c>
      <c r="L54" s="1012">
        <v>10.8</v>
      </c>
      <c r="M54" s="1012">
        <v>11.945</v>
      </c>
      <c r="N54" s="1012">
        <v>12.845000000000001</v>
      </c>
      <c r="O54" s="1012">
        <v>13.445</v>
      </c>
      <c r="P54" s="1012">
        <v>13.545</v>
      </c>
      <c r="Q54" s="1012">
        <v>14.173999999999999</v>
      </c>
      <c r="R54" s="1012">
        <v>35.173999999999999</v>
      </c>
      <c r="S54" s="1012">
        <v>15.173999999999999</v>
      </c>
      <c r="T54" s="1012">
        <v>19.600000000000001</v>
      </c>
      <c r="U54" s="1012">
        <v>19.8</v>
      </c>
      <c r="V54" s="1012">
        <v>21.87</v>
      </c>
      <c r="W54" s="1012">
        <v>23.895</v>
      </c>
      <c r="X54" s="1012">
        <v>203.89500000000001</v>
      </c>
      <c r="Y54" s="1012">
        <v>204.083</v>
      </c>
      <c r="Z54" s="1012">
        <v>204</v>
      </c>
      <c r="AA54" s="968">
        <f t="shared" si="10"/>
        <v>-3.1378265175459052E-3</v>
      </c>
      <c r="AB54" s="968">
        <f>+(Y54/O54)^(0.1)-1</f>
        <v>0.31257643294420534</v>
      </c>
      <c r="AC54" s="968">
        <f t="shared" si="6"/>
        <v>2.8834126036226404E-4</v>
      </c>
      <c r="AD54" s="1013"/>
      <c r="AE54" s="1005"/>
    </row>
    <row r="55" spans="1:32" ht="11.15" customHeight="1">
      <c r="A55" s="965" t="s">
        <v>327</v>
      </c>
      <c r="B55" s="1012">
        <v>0</v>
      </c>
      <c r="C55" s="1012">
        <v>2</v>
      </c>
      <c r="D55" s="1012">
        <v>4</v>
      </c>
      <c r="E55" s="1012">
        <v>6</v>
      </c>
      <c r="F55" s="1012">
        <v>0</v>
      </c>
      <c r="G55" s="1012">
        <v>0</v>
      </c>
      <c r="H55" s="1012">
        <v>0</v>
      </c>
      <c r="I55" s="1012">
        <v>0</v>
      </c>
      <c r="J55" s="1012">
        <v>0</v>
      </c>
      <c r="K55" s="1012">
        <v>0</v>
      </c>
      <c r="L55" s="1012">
        <v>0</v>
      </c>
      <c r="M55" s="1012">
        <v>0</v>
      </c>
      <c r="N55" s="1012">
        <v>0</v>
      </c>
      <c r="O55" s="1012">
        <v>0</v>
      </c>
      <c r="P55" s="1012">
        <v>1.9590000000000001</v>
      </c>
      <c r="Q55" s="1012">
        <v>5.6580000000000004</v>
      </c>
      <c r="R55" s="1012">
        <v>11.303000000000001</v>
      </c>
      <c r="S55" s="1012">
        <v>261.625</v>
      </c>
      <c r="T55" s="1012">
        <v>1062.9010000000001</v>
      </c>
      <c r="U55" s="1012">
        <v>1251.6559999999999</v>
      </c>
      <c r="V55" s="1012">
        <v>1974.0260000000001</v>
      </c>
      <c r="W55" s="1012">
        <v>3146.73</v>
      </c>
      <c r="X55" s="1012">
        <v>4400.9290000000001</v>
      </c>
      <c r="Y55" s="1012">
        <v>4404.991</v>
      </c>
      <c r="Z55" s="1012">
        <v>5490</v>
      </c>
      <c r="AA55" s="968">
        <f t="shared" si="10"/>
        <v>0.24290832830305442</v>
      </c>
      <c r="AB55" s="968" t="s">
        <v>774</v>
      </c>
      <c r="AC55" s="968">
        <f t="shared" si="6"/>
        <v>7.7597721538668115E-3</v>
      </c>
      <c r="AD55" s="1013"/>
      <c r="AE55" s="1005"/>
    </row>
    <row r="56" spans="1:32" ht="11.15" customHeight="1">
      <c r="A56" s="965" t="s">
        <v>390</v>
      </c>
      <c r="B56" s="1012">
        <v>1.0124252185918099</v>
      </c>
      <c r="C56" s="1012">
        <v>1.0372756557754299</v>
      </c>
      <c r="D56" s="1012">
        <v>1.0621260929590399</v>
      </c>
      <c r="E56" s="1012">
        <v>2.0994017487344698</v>
      </c>
      <c r="F56" s="1012">
        <f t="shared" ref="F56:Z56" si="11">+F57-SUM(F52:F55)</f>
        <v>4.1269999999999998</v>
      </c>
      <c r="G56" s="1012">
        <f t="shared" si="11"/>
        <v>5.5289999999999999</v>
      </c>
      <c r="H56" s="1012">
        <f t="shared" si="11"/>
        <v>6.9429999999999996</v>
      </c>
      <c r="I56" s="1012">
        <f t="shared" si="11"/>
        <v>9.0189999999999984</v>
      </c>
      <c r="J56" s="1012">
        <f t="shared" si="11"/>
        <v>12.295999999999999</v>
      </c>
      <c r="K56" s="1012">
        <f t="shared" si="11"/>
        <v>15.365</v>
      </c>
      <c r="L56" s="1012">
        <f t="shared" si="11"/>
        <v>22.868000000000002</v>
      </c>
      <c r="M56" s="1012">
        <f t="shared" si="11"/>
        <v>34.010999999999996</v>
      </c>
      <c r="N56" s="1012">
        <f t="shared" si="11"/>
        <v>49.622</v>
      </c>
      <c r="O56" s="1012">
        <f t="shared" si="11"/>
        <v>92.092999999999989</v>
      </c>
      <c r="P56" s="1012">
        <f t="shared" si="11"/>
        <v>163.321</v>
      </c>
      <c r="Q56" s="1012">
        <f t="shared" si="11"/>
        <v>231.51999999999998</v>
      </c>
      <c r="R56" s="1012">
        <f t="shared" si="11"/>
        <v>241.87499999999997</v>
      </c>
      <c r="S56" s="1012">
        <f t="shared" si="11"/>
        <v>367.98800000000006</v>
      </c>
      <c r="T56" s="1012">
        <f t="shared" si="11"/>
        <v>466.26699999999983</v>
      </c>
      <c r="U56" s="1012">
        <f t="shared" si="11"/>
        <v>585.90200000000004</v>
      </c>
      <c r="V56" s="1012">
        <f t="shared" si="11"/>
        <v>720.23599999999988</v>
      </c>
      <c r="W56" s="1012">
        <f t="shared" si="11"/>
        <v>960.80199999999968</v>
      </c>
      <c r="X56" s="1012">
        <f t="shared" si="11"/>
        <v>1324.1369999999997</v>
      </c>
      <c r="Y56" s="1012">
        <f t="shared" si="11"/>
        <v>1603.2669999999998</v>
      </c>
      <c r="Z56" s="1012">
        <f t="shared" si="11"/>
        <v>1715</v>
      </c>
      <c r="AA56" s="968">
        <f t="shared" si="10"/>
        <v>6.6768172519158453E-2</v>
      </c>
      <c r="AB56" s="968">
        <f>+(Y56/O56)^(0.1)-1</f>
        <v>0.33069315619146322</v>
      </c>
      <c r="AC56" s="968">
        <f t="shared" si="6"/>
        <v>2.4240453996141314E-3</v>
      </c>
      <c r="AD56" s="1013"/>
      <c r="AE56" s="1005"/>
    </row>
    <row r="57" spans="1:32" ht="11.15" customHeight="1">
      <c r="A57" s="986" t="s">
        <v>333</v>
      </c>
      <c r="B57" s="1015">
        <v>1.0124252185918099</v>
      </c>
      <c r="C57" s="1015">
        <v>3.0372756557754301</v>
      </c>
      <c r="D57" s="1015">
        <v>5.0621260929590397</v>
      </c>
      <c r="E57" s="1015">
        <v>8.0994017487344703</v>
      </c>
      <c r="F57" s="1015">
        <v>10.927</v>
      </c>
      <c r="G57" s="1015">
        <v>13.029</v>
      </c>
      <c r="H57" s="1015">
        <v>15.243</v>
      </c>
      <c r="I57" s="1015">
        <v>18.018999999999998</v>
      </c>
      <c r="J57" s="1015">
        <v>21.995999999999999</v>
      </c>
      <c r="K57" s="1015">
        <v>25.965</v>
      </c>
      <c r="L57" s="1015">
        <v>34.268000000000001</v>
      </c>
      <c r="M57" s="1015">
        <v>46.655999999999999</v>
      </c>
      <c r="N57" s="1015">
        <v>63.366999999999997</v>
      </c>
      <c r="O57" s="1015">
        <v>106.83799999999999</v>
      </c>
      <c r="P57" s="1015">
        <v>193.82499999999999</v>
      </c>
      <c r="Q57" s="1015">
        <v>266.35199999999998</v>
      </c>
      <c r="R57" s="1015">
        <f>+Q57+57</f>
        <v>323.35199999999998</v>
      </c>
      <c r="S57" s="1015">
        <v>659.78700000000003</v>
      </c>
      <c r="T57" s="1015">
        <v>1564.8679999999999</v>
      </c>
      <c r="U57" s="1015">
        <v>1931.4580000000001</v>
      </c>
      <c r="V57" s="1015">
        <v>2974.232</v>
      </c>
      <c r="W57" s="1015">
        <v>4691.4269999999997</v>
      </c>
      <c r="X57" s="1015">
        <v>7096.1610000000001</v>
      </c>
      <c r="Y57" s="1015">
        <v>8276.5409999999993</v>
      </c>
      <c r="Z57" s="1015">
        <v>9505</v>
      </c>
      <c r="AA57" s="972">
        <f t="shared" si="10"/>
        <v>0.14528884163623546</v>
      </c>
      <c r="AB57" s="1016">
        <f>+(Y57/O57)^(0.1)-1</f>
        <v>0.54494247059978052</v>
      </c>
      <c r="AC57" s="1016">
        <f t="shared" si="6"/>
        <v>1.3434723920310391E-2</v>
      </c>
      <c r="AD57" s="1013"/>
      <c r="AE57" s="1005"/>
    </row>
    <row r="58" spans="1:32" ht="11.15" customHeight="1">
      <c r="A58" s="987"/>
      <c r="B58" s="1017"/>
      <c r="C58" s="1017"/>
      <c r="D58" s="1017"/>
      <c r="E58" s="1017"/>
      <c r="F58" s="1017"/>
      <c r="G58" s="1017"/>
      <c r="H58" s="1017"/>
      <c r="I58" s="1017"/>
      <c r="J58" s="1017"/>
      <c r="K58" s="1017"/>
      <c r="L58" s="1017"/>
      <c r="M58" s="1017"/>
      <c r="N58" s="1017"/>
      <c r="O58" s="1017"/>
      <c r="P58" s="1017"/>
      <c r="Q58" s="1017"/>
      <c r="S58" s="1017"/>
      <c r="T58" s="1017"/>
      <c r="U58" s="1017"/>
      <c r="V58" s="1017"/>
      <c r="W58" s="1017"/>
      <c r="X58" s="1017"/>
      <c r="Y58" s="1017"/>
      <c r="Z58" s="1017"/>
      <c r="AA58" s="968"/>
      <c r="AB58" s="968"/>
      <c r="AC58" s="968">
        <f t="shared" si="6"/>
        <v>0</v>
      </c>
      <c r="AD58" s="1013"/>
      <c r="AE58" s="1005"/>
    </row>
    <row r="59" spans="1:32" ht="11.15" customHeight="1">
      <c r="A59" s="965" t="s">
        <v>334</v>
      </c>
      <c r="B59" s="1012">
        <v>16</v>
      </c>
      <c r="C59" s="1012">
        <v>19</v>
      </c>
      <c r="D59" s="1012">
        <v>23</v>
      </c>
      <c r="E59" s="1012">
        <v>25</v>
      </c>
      <c r="F59" s="1012">
        <v>26.148</v>
      </c>
      <c r="G59" s="1012">
        <v>30.635000000000002</v>
      </c>
      <c r="H59" s="1012">
        <v>35.822000000000003</v>
      </c>
      <c r="I59" s="1012">
        <v>41.066000000000003</v>
      </c>
      <c r="J59" s="1012">
        <v>48.411999999999999</v>
      </c>
      <c r="K59" s="1012">
        <v>54.911000000000001</v>
      </c>
      <c r="L59" s="1012">
        <v>64.27</v>
      </c>
      <c r="M59" s="1012">
        <v>76.707999999999998</v>
      </c>
      <c r="N59" s="1012">
        <v>89.376000000000005</v>
      </c>
      <c r="O59" s="1012">
        <v>337.40499999999997</v>
      </c>
      <c r="P59" s="1012">
        <v>1099.3409999999999</v>
      </c>
      <c r="Q59" s="1012">
        <v>2491.2269999999999</v>
      </c>
      <c r="R59" s="1012">
        <v>3799</v>
      </c>
      <c r="S59" s="1012">
        <v>4605.7870000000003</v>
      </c>
      <c r="T59" s="1012">
        <v>5352.6930000000002</v>
      </c>
      <c r="U59" s="1012">
        <v>6073.99</v>
      </c>
      <c r="V59" s="1012">
        <v>6854.201</v>
      </c>
      <c r="W59" s="1012">
        <v>7570.817</v>
      </c>
      <c r="X59" s="1012">
        <v>8875.7640000000101</v>
      </c>
      <c r="Y59" s="1012">
        <v>13564.898999999999</v>
      </c>
      <c r="Z59" s="1012">
        <v>17625</v>
      </c>
      <c r="AA59" s="968">
        <f t="shared" ref="AA59:AA72" si="12">+Z59/Y59*(365/366)-1</f>
        <v>0.295759316917515</v>
      </c>
      <c r="AB59" s="968">
        <f t="shared" ref="AB59:AB72" si="13">+(Y59/O59)^(0.1)-1</f>
        <v>0.4468599825717694</v>
      </c>
      <c r="AC59" s="968">
        <f t="shared" si="6"/>
        <v>2.4911836832769135E-2</v>
      </c>
      <c r="AD59" s="1013"/>
      <c r="AE59" s="1005"/>
    </row>
    <row r="60" spans="1:32" ht="11.15" customHeight="1">
      <c r="A60" s="965" t="s">
        <v>336</v>
      </c>
      <c r="B60" s="1012">
        <v>1</v>
      </c>
      <c r="C60" s="1012">
        <v>2.5</v>
      </c>
      <c r="D60" s="1012">
        <v>5</v>
      </c>
      <c r="E60" s="1012">
        <v>10</v>
      </c>
      <c r="F60" s="1012">
        <v>33.515000000000001</v>
      </c>
      <c r="G60" s="1012">
        <v>38.020000000000003</v>
      </c>
      <c r="H60" s="1012">
        <v>56.53</v>
      </c>
      <c r="I60" s="1012">
        <v>66.599999999999994</v>
      </c>
      <c r="J60" s="1012">
        <v>76.599999999999994</v>
      </c>
      <c r="K60" s="1012">
        <v>141.19999999999999</v>
      </c>
      <c r="L60" s="1012">
        <v>160.19999999999999</v>
      </c>
      <c r="M60" s="1012">
        <v>199</v>
      </c>
      <c r="N60" s="1012">
        <v>253</v>
      </c>
      <c r="O60" s="1012">
        <v>414.8</v>
      </c>
      <c r="P60" s="1012">
        <v>1021.8</v>
      </c>
      <c r="Q60" s="1012">
        <v>3107.8</v>
      </c>
      <c r="R60" s="1012">
        <v>6718.8</v>
      </c>
      <c r="S60" s="1012">
        <v>17747.8</v>
      </c>
      <c r="T60" s="1012">
        <v>28387.8</v>
      </c>
      <c r="U60" s="1012">
        <v>43537.8</v>
      </c>
      <c r="V60" s="1012">
        <v>77787.8</v>
      </c>
      <c r="W60" s="1012">
        <v>130801.29</v>
      </c>
      <c r="X60" s="1012">
        <v>175015.864</v>
      </c>
      <c r="Y60" s="1012">
        <v>204574.8</v>
      </c>
      <c r="Z60" s="1012">
        <v>253834</v>
      </c>
      <c r="AA60" s="968">
        <f t="shared" si="12"/>
        <v>0.23739807875102081</v>
      </c>
      <c r="AB60" s="968">
        <f t="shared" si="13"/>
        <v>0.8590939551206751</v>
      </c>
      <c r="AC60" s="968">
        <f t="shared" si="6"/>
        <v>0.35877850726860261</v>
      </c>
      <c r="AD60" s="1013"/>
      <c r="AE60" s="1005"/>
      <c r="AF60" s="1014"/>
    </row>
    <row r="61" spans="1:32" ht="11.15" customHeight="1">
      <c r="A61" s="965" t="s">
        <v>338</v>
      </c>
      <c r="B61" s="1012">
        <v>0</v>
      </c>
      <c r="C61" s="1012">
        <v>0</v>
      </c>
      <c r="D61" s="1012">
        <v>0</v>
      </c>
      <c r="E61" s="1012">
        <v>0</v>
      </c>
      <c r="F61" s="1012">
        <v>1.0840000000000001</v>
      </c>
      <c r="G61" s="1012">
        <v>5.5350000000000001</v>
      </c>
      <c r="H61" s="1012">
        <v>6.7050000000000001</v>
      </c>
      <c r="I61" s="1012">
        <v>7.8849999999999998</v>
      </c>
      <c r="J61" s="1012">
        <v>7.81</v>
      </c>
      <c r="K61" s="1012">
        <v>11.567</v>
      </c>
      <c r="L61" s="1012">
        <v>9.6029999999999998</v>
      </c>
      <c r="M61" s="1012">
        <v>25.099</v>
      </c>
      <c r="N61" s="1012">
        <v>27.722999999999999</v>
      </c>
      <c r="O61" s="1012">
        <v>39.362000000000002</v>
      </c>
      <c r="P61" s="1012">
        <v>65.361999999999995</v>
      </c>
      <c r="Q61" s="1012">
        <v>563.31500000000005</v>
      </c>
      <c r="R61" s="1012">
        <v>979</v>
      </c>
      <c r="S61" s="1012">
        <v>1445.827</v>
      </c>
      <c r="T61" s="1012">
        <v>3444.0079999999998</v>
      </c>
      <c r="U61" s="1012">
        <v>5364.9840000000004</v>
      </c>
      <c r="V61" s="1012">
        <v>9650.5210000000006</v>
      </c>
      <c r="W61" s="1012">
        <v>17923.256000000001</v>
      </c>
      <c r="X61" s="1012">
        <v>27124.598000000002</v>
      </c>
      <c r="Y61" s="1012">
        <v>34860.908000000003</v>
      </c>
      <c r="Z61" s="1012">
        <v>38983</v>
      </c>
      <c r="AA61" s="968">
        <f t="shared" si="12"/>
        <v>0.11518865403730283</v>
      </c>
      <c r="AB61" s="968">
        <f t="shared" si="13"/>
        <v>0.97117940861887031</v>
      </c>
      <c r="AC61" s="968">
        <f t="shared" si="6"/>
        <v>5.5100036042657542E-2</v>
      </c>
      <c r="AD61" s="1013"/>
      <c r="AE61" s="1005"/>
      <c r="AF61" s="1014"/>
    </row>
    <row r="62" spans="1:32" ht="11.15" customHeight="1">
      <c r="A62" s="965" t="s">
        <v>340</v>
      </c>
      <c r="B62" s="1012">
        <v>60</v>
      </c>
      <c r="C62" s="1012">
        <v>91</v>
      </c>
      <c r="D62" s="1012">
        <v>133</v>
      </c>
      <c r="E62" s="1012">
        <v>209</v>
      </c>
      <c r="F62" s="1012">
        <v>330</v>
      </c>
      <c r="G62" s="1012">
        <v>453</v>
      </c>
      <c r="H62" s="1012">
        <v>637</v>
      </c>
      <c r="I62" s="1012">
        <v>860</v>
      </c>
      <c r="J62" s="1012">
        <v>1132</v>
      </c>
      <c r="K62" s="1012">
        <v>1421</v>
      </c>
      <c r="L62" s="1012">
        <v>1700</v>
      </c>
      <c r="M62" s="1012">
        <v>1909</v>
      </c>
      <c r="N62" s="1012">
        <v>2131</v>
      </c>
      <c r="O62" s="1012">
        <v>2611</v>
      </c>
      <c r="P62" s="1012">
        <v>3599</v>
      </c>
      <c r="Q62" s="1012">
        <v>4890</v>
      </c>
      <c r="R62" s="1012">
        <v>6430</v>
      </c>
      <c r="S62" s="1012">
        <v>12107</v>
      </c>
      <c r="T62" s="1012">
        <v>19334</v>
      </c>
      <c r="U62" s="1012">
        <v>28615</v>
      </c>
      <c r="V62" s="1012">
        <v>38438</v>
      </c>
      <c r="W62" s="1012">
        <v>44226</v>
      </c>
      <c r="X62" s="1012">
        <v>55500</v>
      </c>
      <c r="Y62" s="1012">
        <v>61526</v>
      </c>
      <c r="Z62" s="1012">
        <v>67000</v>
      </c>
      <c r="AA62" s="968">
        <f t="shared" si="12"/>
        <v>8.5995187249461758E-2</v>
      </c>
      <c r="AB62" s="968">
        <f t="shared" si="13"/>
        <v>0.37159275027884586</v>
      </c>
      <c r="AC62" s="968">
        <f t="shared" si="6"/>
        <v>9.4700315903292601E-2</v>
      </c>
      <c r="AD62" s="1013"/>
      <c r="AE62" s="1005"/>
      <c r="AF62" s="1014"/>
    </row>
    <row r="63" spans="1:32" ht="11.15" customHeight="1">
      <c r="A63" s="965" t="s">
        <v>341</v>
      </c>
      <c r="B63" s="1012">
        <v>0</v>
      </c>
      <c r="C63" s="1012">
        <v>0</v>
      </c>
      <c r="D63" s="1012">
        <v>0</v>
      </c>
      <c r="E63" s="1012">
        <v>0</v>
      </c>
      <c r="F63" s="1012">
        <v>0</v>
      </c>
      <c r="G63" s="1012">
        <v>0</v>
      </c>
      <c r="H63" s="1012">
        <v>0</v>
      </c>
      <c r="I63" s="1012">
        <v>0</v>
      </c>
      <c r="J63" s="1012">
        <v>0</v>
      </c>
      <c r="K63" s="1012">
        <v>0</v>
      </c>
      <c r="L63" s="1012">
        <v>0</v>
      </c>
      <c r="M63" s="1012">
        <v>0.45</v>
      </c>
      <c r="N63" s="1012">
        <v>0.54</v>
      </c>
      <c r="O63" s="1012">
        <v>0.54</v>
      </c>
      <c r="P63" s="1012">
        <v>0.54400000000000004</v>
      </c>
      <c r="Q63" s="1012">
        <v>0.54400000000000004</v>
      </c>
      <c r="R63" s="1012">
        <v>25.103999999999999</v>
      </c>
      <c r="S63" s="1012">
        <v>97.123999999999995</v>
      </c>
      <c r="T63" s="1012">
        <v>165.77799999999999</v>
      </c>
      <c r="U63" s="1012">
        <v>229.095</v>
      </c>
      <c r="V63" s="1012">
        <v>278.798</v>
      </c>
      <c r="W63" s="1012">
        <v>370.06799999999998</v>
      </c>
      <c r="X63" s="1012">
        <v>536.01499999999999</v>
      </c>
      <c r="Y63" s="1012">
        <v>882.01499999999999</v>
      </c>
      <c r="Z63" s="1012">
        <v>1493</v>
      </c>
      <c r="AA63" s="968">
        <f t="shared" si="12"/>
        <v>0.68809007219528295</v>
      </c>
      <c r="AB63" s="968">
        <f t="shared" si="13"/>
        <v>1.09559918618845</v>
      </c>
      <c r="AC63" s="968">
        <f t="shared" si="6"/>
        <v>2.11026226333755E-3</v>
      </c>
      <c r="AD63" s="1013"/>
      <c r="AE63" s="1005"/>
    </row>
    <row r="64" spans="1:32" ht="11.15" customHeight="1">
      <c r="A64" s="965" t="s">
        <v>343</v>
      </c>
      <c r="B64" s="1012">
        <v>0</v>
      </c>
      <c r="C64" s="1012">
        <v>0</v>
      </c>
      <c r="D64" s="1012">
        <v>0</v>
      </c>
      <c r="E64" s="1012">
        <v>0</v>
      </c>
      <c r="F64" s="1012">
        <v>0</v>
      </c>
      <c r="G64" s="1012">
        <v>0</v>
      </c>
      <c r="H64" s="1012">
        <v>0</v>
      </c>
      <c r="I64" s="1012">
        <v>0</v>
      </c>
      <c r="J64" s="1012">
        <v>0</v>
      </c>
      <c r="K64" s="1012">
        <v>0</v>
      </c>
      <c r="L64" s="1012">
        <v>0</v>
      </c>
      <c r="M64" s="1012">
        <v>0.14000000000000001</v>
      </c>
      <c r="N64" s="1012">
        <v>1.1000000000000001</v>
      </c>
      <c r="O64" s="1012">
        <v>3.7</v>
      </c>
      <c r="P64" s="1012">
        <v>9.3249999999999993</v>
      </c>
      <c r="Q64" s="1012">
        <v>18.632000000000001</v>
      </c>
      <c r="R64" s="1012">
        <v>45.704999999999998</v>
      </c>
      <c r="S64" s="1012">
        <v>100.51</v>
      </c>
      <c r="T64" s="1012">
        <v>165.245</v>
      </c>
      <c r="U64" s="1012">
        <v>266</v>
      </c>
      <c r="V64" s="1012">
        <v>589</v>
      </c>
      <c r="W64" s="1012">
        <v>655</v>
      </c>
      <c r="X64" s="1012">
        <v>679</v>
      </c>
      <c r="Y64" s="1012">
        <v>713</v>
      </c>
      <c r="Z64" s="1012">
        <v>737</v>
      </c>
      <c r="AA64" s="968">
        <f t="shared" si="12"/>
        <v>3.0836379800580849E-2</v>
      </c>
      <c r="AB64" s="968">
        <f t="shared" si="13"/>
        <v>0.69234452439711003</v>
      </c>
      <c r="AC64" s="968">
        <f t="shared" si="6"/>
        <v>1.0417034749362186E-3</v>
      </c>
      <c r="AD64" s="1013"/>
      <c r="AE64" s="1005"/>
    </row>
    <row r="65" spans="1:37" ht="11.15" customHeight="1">
      <c r="A65" s="965" t="s">
        <v>344</v>
      </c>
      <c r="B65" s="1012">
        <v>0</v>
      </c>
      <c r="C65" s="1012">
        <v>0</v>
      </c>
      <c r="D65" s="1012">
        <v>0</v>
      </c>
      <c r="E65" s="1012">
        <v>0</v>
      </c>
      <c r="F65" s="1012">
        <v>0</v>
      </c>
      <c r="G65" s="1012">
        <v>0</v>
      </c>
      <c r="H65" s="1012">
        <v>0</v>
      </c>
      <c r="I65" s="1012">
        <v>0</v>
      </c>
      <c r="J65" s="1012">
        <v>1</v>
      </c>
      <c r="K65" s="1012">
        <v>1</v>
      </c>
      <c r="L65" s="1012">
        <v>1</v>
      </c>
      <c r="M65" s="1012">
        <v>1</v>
      </c>
      <c r="N65" s="1012">
        <v>1</v>
      </c>
      <c r="O65" s="1012">
        <v>1</v>
      </c>
      <c r="P65" s="1012">
        <v>1</v>
      </c>
      <c r="Q65" s="1012">
        <v>2</v>
      </c>
      <c r="R65" s="1012">
        <v>2</v>
      </c>
      <c r="S65" s="1012">
        <v>3</v>
      </c>
      <c r="T65" s="1012">
        <v>28</v>
      </c>
      <c r="U65" s="1012">
        <v>173</v>
      </c>
      <c r="V65" s="1012">
        <v>784</v>
      </c>
      <c r="W65" s="1012">
        <v>908</v>
      </c>
      <c r="X65" s="1012">
        <v>914</v>
      </c>
      <c r="Y65" s="1012">
        <v>973</v>
      </c>
      <c r="Z65" s="1012">
        <v>1048</v>
      </c>
      <c r="AA65" s="968">
        <f t="shared" si="12"/>
        <v>7.4138347401703886E-2</v>
      </c>
      <c r="AB65" s="968">
        <f t="shared" si="13"/>
        <v>0.98980851048329233</v>
      </c>
      <c r="AC65" s="968">
        <f t="shared" si="6"/>
        <v>1.4812825532335917E-3</v>
      </c>
      <c r="AD65" s="1013"/>
      <c r="AE65" s="1005"/>
    </row>
    <row r="66" spans="1:37" ht="11.15" customHeight="1">
      <c r="A66" s="965" t="s">
        <v>346</v>
      </c>
      <c r="B66" s="1012">
        <v>0</v>
      </c>
      <c r="C66" s="1012">
        <v>0</v>
      </c>
      <c r="D66" s="1012">
        <v>0</v>
      </c>
      <c r="E66" s="1012">
        <v>0</v>
      </c>
      <c r="F66" s="1012">
        <v>4</v>
      </c>
      <c r="G66" s="1012">
        <v>5</v>
      </c>
      <c r="H66" s="1012">
        <v>5</v>
      </c>
      <c r="I66" s="1012">
        <v>6</v>
      </c>
      <c r="J66" s="1012">
        <v>9</v>
      </c>
      <c r="K66" s="1012">
        <v>14</v>
      </c>
      <c r="L66" s="1012">
        <v>36</v>
      </c>
      <c r="M66" s="1012">
        <v>81</v>
      </c>
      <c r="N66" s="1012">
        <v>357</v>
      </c>
      <c r="O66" s="1012">
        <v>524</v>
      </c>
      <c r="P66" s="1012">
        <v>650</v>
      </c>
      <c r="Q66" s="1012">
        <v>730.2</v>
      </c>
      <c r="R66" s="1012">
        <v>1024.2</v>
      </c>
      <c r="S66" s="1012">
        <v>1555.2</v>
      </c>
      <c r="T66" s="1012">
        <v>2481.1999999999998</v>
      </c>
      <c r="U66" s="1012">
        <v>3615.2</v>
      </c>
      <c r="V66" s="1012">
        <v>4502.2</v>
      </c>
      <c r="W66" s="1012">
        <v>5835.2</v>
      </c>
      <c r="X66" s="1012">
        <v>7129.8590000000004</v>
      </c>
      <c r="Y66" s="1012">
        <v>10505.102000000001</v>
      </c>
      <c r="Z66" s="1012">
        <v>14575</v>
      </c>
      <c r="AA66" s="968">
        <f t="shared" si="12"/>
        <v>0.38363031559602323</v>
      </c>
      <c r="AB66" s="968">
        <f t="shared" si="13"/>
        <v>0.34960568399769043</v>
      </c>
      <c r="AC66" s="968">
        <f t="shared" si="6"/>
        <v>2.0600852302843128E-2</v>
      </c>
      <c r="AD66" s="1013"/>
      <c r="AE66" s="1005"/>
    </row>
    <row r="67" spans="1:37" ht="11.15" customHeight="1">
      <c r="A67" s="965" t="s">
        <v>348</v>
      </c>
      <c r="B67" s="1012">
        <v>0</v>
      </c>
      <c r="C67" s="1012">
        <v>0</v>
      </c>
      <c r="D67" s="1012">
        <v>0</v>
      </c>
      <c r="E67" s="1012">
        <v>0</v>
      </c>
      <c r="F67" s="1012">
        <v>0.1</v>
      </c>
      <c r="G67" s="1012">
        <v>0.2</v>
      </c>
      <c r="H67" s="1012">
        <v>0.3</v>
      </c>
      <c r="I67" s="1012">
        <v>0.5</v>
      </c>
      <c r="J67" s="1012">
        <v>0.6</v>
      </c>
      <c r="K67" s="1012">
        <v>1</v>
      </c>
      <c r="L67" s="1012">
        <v>1.4</v>
      </c>
      <c r="M67" s="1012">
        <v>2.4</v>
      </c>
      <c r="N67" s="1012">
        <v>5.6</v>
      </c>
      <c r="O67" s="1012">
        <v>9.5</v>
      </c>
      <c r="P67" s="1012">
        <v>22</v>
      </c>
      <c r="Q67" s="1012">
        <v>130</v>
      </c>
      <c r="R67" s="1012">
        <v>231</v>
      </c>
      <c r="S67" s="1012">
        <v>410</v>
      </c>
      <c r="T67" s="1012">
        <v>636</v>
      </c>
      <c r="U67" s="1012">
        <v>842.2</v>
      </c>
      <c r="V67" s="1012">
        <v>1245</v>
      </c>
      <c r="W67" s="1012">
        <v>1767.7</v>
      </c>
      <c r="X67" s="1012">
        <v>2738.116</v>
      </c>
      <c r="Y67" s="1012">
        <v>4149.5360000000001</v>
      </c>
      <c r="Z67" s="1012">
        <v>5817</v>
      </c>
      <c r="AA67" s="968">
        <f t="shared" si="12"/>
        <v>0.39801330977175509</v>
      </c>
      <c r="AB67" s="968">
        <f t="shared" si="13"/>
        <v>0.83665503255364393</v>
      </c>
      <c r="AC67" s="968">
        <f t="shared" si="6"/>
        <v>8.221966232976911E-3</v>
      </c>
      <c r="AD67" s="1013"/>
      <c r="AE67" s="1005"/>
    </row>
    <row r="68" spans="1:37" s="976" customFormat="1">
      <c r="A68" s="965" t="s">
        <v>349</v>
      </c>
      <c r="B68" s="1012">
        <v>0</v>
      </c>
      <c r="C68" s="1012">
        <v>0</v>
      </c>
      <c r="D68" s="1012">
        <v>0</v>
      </c>
      <c r="E68" s="1012">
        <v>0</v>
      </c>
      <c r="F68" s="1012">
        <v>0</v>
      </c>
      <c r="G68" s="1012">
        <v>0</v>
      </c>
      <c r="H68" s="1012">
        <v>0</v>
      </c>
      <c r="I68" s="1012">
        <v>0</v>
      </c>
      <c r="J68" s="1012">
        <v>0</v>
      </c>
      <c r="K68" s="1012">
        <v>0</v>
      </c>
      <c r="L68" s="1012">
        <v>30.41</v>
      </c>
      <c r="M68" s="1012">
        <v>32.25</v>
      </c>
      <c r="N68" s="1012">
        <v>32.35</v>
      </c>
      <c r="O68" s="1012">
        <v>37</v>
      </c>
      <c r="P68" s="1012">
        <v>48.6</v>
      </c>
      <c r="Q68" s="1012">
        <v>78.7</v>
      </c>
      <c r="R68" s="1012">
        <v>377</v>
      </c>
      <c r="S68" s="1012">
        <v>824</v>
      </c>
      <c r="T68" s="1012">
        <v>1299</v>
      </c>
      <c r="U68" s="1012">
        <v>1420</v>
      </c>
      <c r="V68" s="1012">
        <v>2446</v>
      </c>
      <c r="W68" s="1012">
        <v>2697</v>
      </c>
      <c r="X68" s="1012">
        <v>2962</v>
      </c>
      <c r="Y68" s="1012">
        <v>2983</v>
      </c>
      <c r="Z68" s="1012">
        <v>2983</v>
      </c>
      <c r="AA68" s="968">
        <f t="shared" si="12"/>
        <v>-2.732240437158473E-3</v>
      </c>
      <c r="AB68" s="968">
        <f t="shared" si="13"/>
        <v>0.55111912601615987</v>
      </c>
      <c r="AC68" s="968">
        <f t="shared" si="6"/>
        <v>4.2162842140227143E-3</v>
      </c>
      <c r="AD68" s="1013"/>
      <c r="AE68" s="1005"/>
      <c r="AF68" s="917"/>
      <c r="AH68" s="1008"/>
      <c r="AI68" s="1008"/>
      <c r="AJ68" s="1008"/>
      <c r="AK68" s="1008"/>
    </row>
    <row r="69" spans="1:37" s="976" customFormat="1">
      <c r="A69" s="965" t="s">
        <v>1019</v>
      </c>
      <c r="B69" s="1012"/>
      <c r="C69" s="1012"/>
      <c r="D69" s="1012"/>
      <c r="E69" s="1012"/>
      <c r="F69" s="1012">
        <v>2E-3</v>
      </c>
      <c r="G69" s="1012">
        <v>0.108</v>
      </c>
      <c r="H69" s="1012">
        <v>0.23599999999999999</v>
      </c>
      <c r="I69" s="1012">
        <v>0.40600000000000003</v>
      </c>
      <c r="J69" s="1012">
        <v>0.747</v>
      </c>
      <c r="K69" s="1012">
        <v>1.885</v>
      </c>
      <c r="L69" s="1012">
        <v>3.4239999999999999</v>
      </c>
      <c r="M69" s="1012">
        <v>3.4239999999999999</v>
      </c>
      <c r="N69" s="1012">
        <v>3.4239999999999999</v>
      </c>
      <c r="O69" s="1012">
        <v>3.5150000000000001</v>
      </c>
      <c r="P69" s="1012">
        <v>4.5179999999999998</v>
      </c>
      <c r="Q69" s="1012">
        <v>4.5179999999999998</v>
      </c>
      <c r="R69" s="1012">
        <v>4.5179999999999998</v>
      </c>
      <c r="S69" s="1012">
        <v>4.5179999999999998</v>
      </c>
      <c r="T69" s="1012">
        <v>5.29</v>
      </c>
      <c r="U69" s="1012">
        <v>5.29</v>
      </c>
      <c r="V69" s="1012">
        <v>5.29</v>
      </c>
      <c r="W69" s="1012">
        <v>7.992</v>
      </c>
      <c r="X69" s="1012">
        <v>104.992</v>
      </c>
      <c r="Y69" s="1012">
        <v>4898.1400000000003</v>
      </c>
      <c r="Z69" s="1012">
        <v>16504</v>
      </c>
      <c r="AA69" s="968">
        <f t="shared" si="12"/>
        <v>2.360236151646367</v>
      </c>
      <c r="AB69" s="968">
        <f t="shared" si="13"/>
        <v>1.0625789751874923</v>
      </c>
      <c r="AC69" s="968">
        <f t="shared" si="6"/>
        <v>2.3327373338327479E-2</v>
      </c>
      <c r="AD69" s="1013"/>
      <c r="AE69" s="1005"/>
      <c r="AF69" s="917"/>
      <c r="AH69" s="1008"/>
      <c r="AI69" s="1008"/>
      <c r="AJ69" s="1008"/>
      <c r="AK69" s="1008"/>
    </row>
    <row r="70" spans="1:37">
      <c r="A70" s="965" t="s">
        <v>351</v>
      </c>
      <c r="B70" s="1012">
        <f t="shared" ref="B70:Z70" si="14">+B71-SUM(B59:B69)</f>
        <v>1.9895196601282805E-13</v>
      </c>
      <c r="C70" s="1012">
        <f t="shared" si="14"/>
        <v>-4.2632564145606011E-13</v>
      </c>
      <c r="D70" s="1012">
        <f t="shared" si="14"/>
        <v>0.99999999999994316</v>
      </c>
      <c r="E70" s="1012">
        <f t="shared" si="14"/>
        <v>2.00000000000054</v>
      </c>
      <c r="F70" s="1012">
        <f t="shared" si="14"/>
        <v>1.1609999999999445</v>
      </c>
      <c r="G70" s="1012">
        <f t="shared" si="14"/>
        <v>2.6619999999999209</v>
      </c>
      <c r="H70" s="1012">
        <f t="shared" si="14"/>
        <v>4.2979999999998881</v>
      </c>
      <c r="I70" s="1012">
        <f t="shared" si="14"/>
        <v>7.4279999999997699</v>
      </c>
      <c r="J70" s="1012">
        <f t="shared" si="14"/>
        <v>9.322999999999638</v>
      </c>
      <c r="K70" s="1012">
        <f t="shared" si="14"/>
        <v>12.452999999999975</v>
      </c>
      <c r="L70" s="1012">
        <f t="shared" si="14"/>
        <v>31.776000000000522</v>
      </c>
      <c r="M70" s="1012">
        <f t="shared" si="14"/>
        <v>29.528000000001157</v>
      </c>
      <c r="N70" s="1012">
        <f t="shared" si="14"/>
        <v>88.793999999999869</v>
      </c>
      <c r="O70" s="1012">
        <f t="shared" si="14"/>
        <v>296.22000000000253</v>
      </c>
      <c r="P70" s="1012">
        <f t="shared" si="14"/>
        <v>788.80100000000311</v>
      </c>
      <c r="Q70" s="1012">
        <f t="shared" si="14"/>
        <v>95.398000000008324</v>
      </c>
      <c r="R70" s="1012">
        <f t="shared" si="14"/>
        <v>201.520999999997</v>
      </c>
      <c r="S70" s="1012">
        <f t="shared" si="14"/>
        <v>210.20799999998417</v>
      </c>
      <c r="T70" s="1012">
        <f t="shared" si="14"/>
        <v>277.9910000000018</v>
      </c>
      <c r="U70" s="1012">
        <f t="shared" si="14"/>
        <v>447.88499999999476</v>
      </c>
      <c r="V70" s="1012">
        <f t="shared" si="14"/>
        <v>577.34699999995064</v>
      </c>
      <c r="W70" s="1012">
        <f t="shared" si="14"/>
        <v>824.01300000000629</v>
      </c>
      <c r="X70" s="1012">
        <f t="shared" si="14"/>
        <v>934.21500000095693</v>
      </c>
      <c r="Y70" s="1012">
        <f t="shared" si="14"/>
        <v>1369.4530000000959</v>
      </c>
      <c r="Z70" s="1012">
        <f t="shared" si="14"/>
        <v>1984</v>
      </c>
      <c r="AA70" s="968">
        <f t="shared" si="12"/>
        <v>0.4447952832061699</v>
      </c>
      <c r="AB70" s="968">
        <f t="shared" si="13"/>
        <v>0.16544900496432779</v>
      </c>
      <c r="AC70" s="968">
        <f t="shared" si="6"/>
        <v>2.8042601007780975E-3</v>
      </c>
      <c r="AD70" s="1013"/>
      <c r="AE70" s="1005"/>
    </row>
    <row r="71" spans="1:37" ht="10.5">
      <c r="A71" s="987" t="s">
        <v>352</v>
      </c>
      <c r="B71" s="1017">
        <f t="shared" ref="B71:Z71" si="15">+B72-B57-B50-B44-B40-B16-B9</f>
        <v>77.000000000000199</v>
      </c>
      <c r="C71" s="1017">
        <f t="shared" si="15"/>
        <v>112.49999999999957</v>
      </c>
      <c r="D71" s="1017">
        <f t="shared" si="15"/>
        <v>161.99999999999994</v>
      </c>
      <c r="E71" s="1017">
        <f t="shared" si="15"/>
        <v>246.00000000000054</v>
      </c>
      <c r="F71" s="1017">
        <f t="shared" si="15"/>
        <v>396.01</v>
      </c>
      <c r="G71" s="1017">
        <f t="shared" si="15"/>
        <v>535.16</v>
      </c>
      <c r="H71" s="1017">
        <f t="shared" si="15"/>
        <v>745.89099999999985</v>
      </c>
      <c r="I71" s="1017">
        <f t="shared" si="15"/>
        <v>989.88499999999976</v>
      </c>
      <c r="J71" s="1017">
        <f t="shared" si="15"/>
        <v>1285.4919999999997</v>
      </c>
      <c r="K71" s="1017">
        <f t="shared" si="15"/>
        <v>1659.0159999999998</v>
      </c>
      <c r="L71" s="1017">
        <f t="shared" si="15"/>
        <v>2038.0830000000005</v>
      </c>
      <c r="M71" s="1017">
        <f t="shared" si="15"/>
        <v>2359.9990000000007</v>
      </c>
      <c r="N71" s="1017">
        <f t="shared" si="15"/>
        <v>2990.9069999999997</v>
      </c>
      <c r="O71" s="1017">
        <f t="shared" si="15"/>
        <v>4278.0420000000022</v>
      </c>
      <c r="P71" s="1017">
        <f t="shared" si="15"/>
        <v>7310.2910000000029</v>
      </c>
      <c r="Q71" s="1017">
        <f t="shared" si="15"/>
        <v>12112.33400000001</v>
      </c>
      <c r="R71" s="1017">
        <f t="shared" si="15"/>
        <v>19837.847999999998</v>
      </c>
      <c r="S71" s="1017">
        <f t="shared" si="15"/>
        <v>39110.973999999987</v>
      </c>
      <c r="T71" s="1017">
        <f t="shared" si="15"/>
        <v>61577.005000000005</v>
      </c>
      <c r="U71" s="1017">
        <f t="shared" si="15"/>
        <v>90590.443999999989</v>
      </c>
      <c r="V71" s="1017">
        <f t="shared" si="15"/>
        <v>143158.15699999998</v>
      </c>
      <c r="W71" s="1017">
        <f t="shared" si="15"/>
        <v>213586.33600000001</v>
      </c>
      <c r="X71" s="1017">
        <f t="shared" si="15"/>
        <v>282514.423000001</v>
      </c>
      <c r="Y71" s="1017">
        <f t="shared" si="15"/>
        <v>340999.85300000012</v>
      </c>
      <c r="Z71" s="1017">
        <f t="shared" si="15"/>
        <v>422583</v>
      </c>
      <c r="AA71" s="968">
        <f t="shared" si="12"/>
        <v>0.23586094812581671</v>
      </c>
      <c r="AB71" s="968">
        <f t="shared" si="13"/>
        <v>0.54935491710683015</v>
      </c>
      <c r="AC71" s="968">
        <f t="shared" si="6"/>
        <v>0.59729468052777757</v>
      </c>
      <c r="AD71" s="1013"/>
      <c r="AE71" s="1005"/>
    </row>
    <row r="72" spans="1:37" ht="13.75" customHeight="1">
      <c r="A72" s="990" t="s">
        <v>353</v>
      </c>
      <c r="B72" s="1022">
        <v>171.81242521859201</v>
      </c>
      <c r="C72" s="1022">
        <v>231.73727565577499</v>
      </c>
      <c r="D72" s="1022">
        <v>304.96212609295901</v>
      </c>
      <c r="E72" s="1022">
        <v>423.59940174873498</v>
      </c>
      <c r="F72" s="1022">
        <v>651.33699999999999</v>
      </c>
      <c r="G72" s="1022">
        <v>901.94899999999996</v>
      </c>
      <c r="H72" s="1022">
        <v>1211.4269999999999</v>
      </c>
      <c r="I72" s="1022">
        <v>1746.4739999999999</v>
      </c>
      <c r="J72" s="1022">
        <v>2800.4490000000001</v>
      </c>
      <c r="K72" s="1022">
        <v>4244.2039999999997</v>
      </c>
      <c r="L72" s="1022">
        <v>5698.4660000000003</v>
      </c>
      <c r="M72" s="1022">
        <v>7982.16</v>
      </c>
      <c r="N72" s="1022">
        <v>14371.258</v>
      </c>
      <c r="O72" s="1022">
        <v>22639.044000000002</v>
      </c>
      <c r="P72" s="1022">
        <v>40129.360000000001</v>
      </c>
      <c r="Q72" s="1022">
        <v>72040.335000000006</v>
      </c>
      <c r="R72" s="1022">
        <v>101449</v>
      </c>
      <c r="S72" s="1022">
        <v>135681.06099999999</v>
      </c>
      <c r="T72" s="1022">
        <v>171589.87299999999</v>
      </c>
      <c r="U72" s="1022">
        <v>217463.22200000001</v>
      </c>
      <c r="V72" s="1022">
        <v>291295.30900000001</v>
      </c>
      <c r="W72" s="1022">
        <v>384451.50300000003</v>
      </c>
      <c r="X72" s="1022">
        <v>482915.90400000103</v>
      </c>
      <c r="Y72" s="1022">
        <v>580760.21400000004</v>
      </c>
      <c r="Z72" s="1022">
        <v>707495</v>
      </c>
      <c r="AA72" s="1023">
        <f t="shared" si="12"/>
        <v>0.21489374881990897</v>
      </c>
      <c r="AB72" s="1023">
        <f t="shared" si="13"/>
        <v>0.38329203827608316</v>
      </c>
      <c r="AC72" s="1023">
        <f t="shared" si="6"/>
        <v>1</v>
      </c>
      <c r="AD72" s="1013"/>
      <c r="AE72" s="1005"/>
    </row>
    <row r="73" spans="1:37" ht="10.5">
      <c r="A73" s="1001"/>
      <c r="B73" s="999"/>
      <c r="C73" s="999"/>
      <c r="D73" s="999"/>
      <c r="E73" s="999"/>
      <c r="F73" s="999"/>
      <c r="G73" s="999"/>
      <c r="H73" s="999"/>
      <c r="I73" s="999"/>
      <c r="J73" s="999"/>
      <c r="K73" s="999"/>
      <c r="L73" s="999"/>
      <c r="M73" s="999"/>
      <c r="N73" s="999"/>
      <c r="O73" s="999"/>
      <c r="P73" s="999"/>
      <c r="Q73" s="999"/>
      <c r="R73" s="999"/>
      <c r="S73" s="999"/>
      <c r="T73" s="999"/>
      <c r="U73" s="999"/>
      <c r="V73" s="999"/>
      <c r="W73" s="999"/>
      <c r="X73" s="999"/>
      <c r="Y73" s="999"/>
      <c r="Z73" s="999"/>
      <c r="AA73" s="1024"/>
      <c r="AB73" s="1024"/>
      <c r="AC73" s="914"/>
    </row>
    <row r="74" spans="1:37" ht="10.5">
      <c r="A74" s="997" t="s">
        <v>1013</v>
      </c>
      <c r="B74" s="999"/>
      <c r="C74" s="999"/>
      <c r="D74" s="999"/>
      <c r="E74" s="999"/>
      <c r="F74" s="999"/>
      <c r="G74" s="999"/>
      <c r="H74" s="999"/>
      <c r="I74" s="999"/>
      <c r="J74" s="999"/>
      <c r="K74" s="999"/>
      <c r="L74" s="999"/>
      <c r="M74" s="999"/>
      <c r="N74" s="999"/>
      <c r="O74" s="999"/>
      <c r="P74" s="999"/>
      <c r="Q74" s="999"/>
      <c r="R74" s="999"/>
      <c r="S74" s="999"/>
      <c r="T74" s="999"/>
      <c r="U74" s="999"/>
      <c r="V74" s="999"/>
      <c r="W74" s="999"/>
      <c r="X74" s="999"/>
      <c r="Y74" s="999"/>
      <c r="Z74" s="999"/>
      <c r="AA74" s="1024"/>
      <c r="AB74" s="1024"/>
      <c r="AC74" s="914"/>
    </row>
    <row r="75" spans="1:37" ht="10.5">
      <c r="A75" s="964" t="s">
        <v>1014</v>
      </c>
      <c r="B75" s="995"/>
      <c r="C75" s="995"/>
      <c r="D75" s="995"/>
      <c r="E75" s="995"/>
      <c r="F75" s="996"/>
      <c r="G75" s="996"/>
      <c r="H75" s="996"/>
      <c r="I75" s="996"/>
      <c r="J75" s="996"/>
      <c r="K75" s="996"/>
      <c r="L75" s="996"/>
      <c r="M75" s="996"/>
      <c r="N75" s="996"/>
      <c r="O75" s="999"/>
      <c r="P75" s="999"/>
      <c r="Q75" s="999"/>
      <c r="R75" s="999"/>
      <c r="S75" s="999"/>
      <c r="T75" s="999"/>
      <c r="U75" s="999"/>
      <c r="V75" s="999"/>
      <c r="W75" s="999"/>
      <c r="X75" s="999"/>
      <c r="Y75" s="999"/>
      <c r="Z75" s="999"/>
      <c r="AA75" s="1024"/>
      <c r="AB75" s="1024"/>
      <c r="AC75" s="914"/>
    </row>
    <row r="76" spans="1:37" ht="11.15" customHeight="1">
      <c r="A76" s="965" t="s">
        <v>1015</v>
      </c>
      <c r="B76" s="1003"/>
      <c r="C76" s="1003"/>
      <c r="D76" s="1003"/>
      <c r="E76" s="1003"/>
      <c r="F76" s="1025"/>
      <c r="G76" s="1025"/>
      <c r="H76" s="1025"/>
      <c r="I76" s="1025"/>
      <c r="J76" s="1025"/>
      <c r="K76" s="1025"/>
      <c r="L76" s="1025"/>
      <c r="M76" s="1025"/>
      <c r="N76" s="1025"/>
      <c r="O76" s="1025"/>
      <c r="P76" s="1025"/>
      <c r="Q76" s="1025"/>
      <c r="R76" s="1025"/>
      <c r="S76" s="1025"/>
      <c r="T76" s="1025"/>
      <c r="U76" s="1025"/>
      <c r="V76" s="1025"/>
      <c r="W76" s="1025"/>
      <c r="X76" s="1025"/>
      <c r="Y76" s="1003"/>
      <c r="Z76" s="999"/>
      <c r="AA76" s="1026"/>
      <c r="AB76" s="1026"/>
      <c r="AC76" s="1026"/>
    </row>
    <row r="77" spans="1:37" ht="11.15" customHeight="1">
      <c r="A77" s="987" t="s">
        <v>365</v>
      </c>
      <c r="B77" s="1003"/>
      <c r="C77" s="1003"/>
      <c r="D77" s="1003"/>
      <c r="E77" s="1003"/>
      <c r="F77" s="1003"/>
      <c r="G77" s="1003"/>
      <c r="H77" s="1003"/>
      <c r="I77" s="1003"/>
      <c r="J77" s="1003"/>
      <c r="K77" s="1003"/>
      <c r="L77" s="1003"/>
      <c r="M77" s="1003"/>
      <c r="N77" s="1003"/>
      <c r="O77" s="1003"/>
      <c r="P77" s="1003"/>
      <c r="Q77" s="1003"/>
      <c r="R77" s="1003"/>
      <c r="S77" s="1003"/>
      <c r="T77" s="1003"/>
      <c r="U77" s="1003"/>
      <c r="V77" s="1003"/>
      <c r="W77" s="1003"/>
      <c r="X77" s="1003"/>
      <c r="Y77" s="1003"/>
      <c r="Z77" s="1003"/>
      <c r="AA77" s="1026"/>
      <c r="AB77" s="1026"/>
      <c r="AC77" s="1026"/>
    </row>
    <row r="78" spans="1:37" ht="11.15" customHeight="1">
      <c r="A78" s="1002"/>
      <c r="B78" s="1003"/>
      <c r="C78" s="1003"/>
      <c r="D78" s="1003"/>
      <c r="E78" s="1003"/>
      <c r="F78" s="1003"/>
      <c r="G78" s="1003"/>
      <c r="H78" s="1003"/>
      <c r="I78" s="1003"/>
      <c r="J78" s="1003"/>
      <c r="K78" s="1003"/>
      <c r="L78" s="1003"/>
      <c r="M78" s="1003"/>
      <c r="N78" s="1003"/>
      <c r="O78" s="1003"/>
      <c r="P78" s="1003"/>
      <c r="Q78" s="1003"/>
      <c r="R78" s="1003"/>
      <c r="S78" s="1003"/>
      <c r="T78" s="1003"/>
      <c r="U78" s="1003"/>
      <c r="V78" s="1003"/>
      <c r="W78" s="1003"/>
      <c r="X78" s="1003"/>
      <c r="Y78" s="1003"/>
      <c r="Z78" s="1003"/>
      <c r="AA78" s="1003"/>
      <c r="AB78" s="1026"/>
      <c r="AC78" s="1026"/>
    </row>
    <row r="79" spans="1:37" ht="11.15" customHeight="1">
      <c r="A79" s="1002"/>
      <c r="B79" s="1003"/>
      <c r="C79" s="1003"/>
      <c r="D79" s="1003"/>
      <c r="E79" s="1003"/>
      <c r="F79" s="1003"/>
      <c r="G79" s="1003"/>
      <c r="H79" s="1003"/>
      <c r="I79" s="1003"/>
      <c r="J79" s="1003"/>
      <c r="K79" s="1003"/>
      <c r="L79" s="1003"/>
      <c r="M79" s="1003"/>
      <c r="N79" s="1003"/>
      <c r="O79" s="1003"/>
      <c r="P79" s="1003"/>
      <c r="Q79" s="1003"/>
      <c r="R79" s="1003"/>
      <c r="S79" s="1003"/>
      <c r="T79" s="1003"/>
      <c r="U79" s="1003"/>
      <c r="V79" s="1003"/>
      <c r="W79" s="1003"/>
      <c r="X79" s="1003"/>
      <c r="Y79" s="1003"/>
      <c r="Z79" s="1003"/>
      <c r="AA79" s="1003"/>
      <c r="AB79" s="1026"/>
      <c r="AC79" s="1026"/>
    </row>
    <row r="80" spans="1:37" ht="11.15" customHeight="1">
      <c r="A80" s="1002"/>
      <c r="B80" s="1003"/>
      <c r="C80" s="1003"/>
      <c r="D80" s="1003"/>
      <c r="E80" s="1003"/>
      <c r="F80" s="1003"/>
      <c r="G80" s="1003"/>
      <c r="H80" s="1003"/>
      <c r="I80" s="1003"/>
      <c r="J80" s="1003"/>
      <c r="K80" s="1003"/>
      <c r="L80" s="1003"/>
      <c r="M80" s="1003"/>
      <c r="N80" s="1003"/>
      <c r="O80" s="1003"/>
      <c r="P80" s="1003"/>
      <c r="Q80" s="1003"/>
      <c r="R80" s="1003"/>
      <c r="S80" s="1003"/>
      <c r="T80" s="1003"/>
      <c r="U80" s="1003"/>
      <c r="V80" s="1003"/>
      <c r="W80" s="1003"/>
      <c r="X80" s="1003"/>
      <c r="Y80" s="1003"/>
      <c r="Z80" s="1003"/>
      <c r="AA80" s="1026"/>
      <c r="AB80" s="1026"/>
      <c r="AC80" s="1026"/>
    </row>
    <row r="81" spans="1:29" ht="11.15" customHeight="1">
      <c r="A81" s="1002"/>
      <c r="B81" s="1003"/>
      <c r="C81" s="1003"/>
      <c r="D81" s="1003"/>
      <c r="E81" s="1003"/>
      <c r="F81" s="1003"/>
      <c r="G81" s="1003"/>
      <c r="H81" s="1003"/>
      <c r="I81" s="1003"/>
      <c r="J81" s="1003"/>
      <c r="K81" s="1003"/>
      <c r="L81" s="1003"/>
      <c r="M81" s="1003"/>
      <c r="N81" s="1003"/>
      <c r="O81" s="1003"/>
      <c r="P81" s="1003"/>
      <c r="Q81" s="1003"/>
      <c r="R81" s="1003"/>
      <c r="S81" s="1003"/>
      <c r="T81" s="1003"/>
      <c r="U81" s="1003"/>
      <c r="V81" s="1003"/>
      <c r="W81" s="1003"/>
      <c r="X81" s="1003"/>
      <c r="Y81" s="1003"/>
      <c r="Z81" s="1003"/>
      <c r="AA81" s="1026"/>
      <c r="AB81" s="1026"/>
      <c r="AC81" s="1026"/>
    </row>
    <row r="82" spans="1:29" ht="11.15" customHeight="1">
      <c r="A82" s="1002"/>
      <c r="B82" s="1003"/>
      <c r="C82" s="1003"/>
      <c r="D82" s="1003"/>
      <c r="E82" s="1003"/>
      <c r="F82" s="1003"/>
      <c r="G82" s="1003"/>
      <c r="H82" s="1003"/>
      <c r="I82" s="1003"/>
      <c r="J82" s="1003"/>
      <c r="K82" s="1003"/>
      <c r="L82" s="1003"/>
      <c r="M82" s="1003"/>
      <c r="N82" s="1003"/>
      <c r="O82" s="1003"/>
      <c r="P82" s="1003"/>
      <c r="Q82" s="1003"/>
      <c r="R82" s="1003"/>
      <c r="S82" s="1003"/>
      <c r="T82" s="1003"/>
      <c r="U82" s="1003"/>
      <c r="V82" s="1003"/>
      <c r="W82" s="1003"/>
      <c r="X82" s="1003"/>
      <c r="Y82" s="1003"/>
      <c r="Z82" s="1003"/>
      <c r="AA82" s="1026"/>
      <c r="AB82" s="1026"/>
      <c r="AC82" s="1026"/>
    </row>
    <row r="83" spans="1:29" ht="11.15" customHeight="1">
      <c r="A83" s="1002"/>
      <c r="B83" s="1003"/>
      <c r="C83" s="1003"/>
      <c r="D83" s="1003"/>
      <c r="E83" s="1003"/>
      <c r="F83" s="1003"/>
      <c r="G83" s="1003"/>
      <c r="H83" s="1003"/>
      <c r="I83" s="1003"/>
      <c r="J83" s="1003"/>
      <c r="K83" s="1003"/>
      <c r="L83" s="1003"/>
      <c r="M83" s="1003"/>
      <c r="N83" s="1003"/>
      <c r="O83" s="1003"/>
      <c r="P83" s="1003"/>
      <c r="Q83" s="1003"/>
      <c r="R83" s="1003"/>
      <c r="S83" s="1003"/>
      <c r="T83" s="1003"/>
      <c r="U83" s="1003"/>
      <c r="V83" s="1003"/>
      <c r="W83" s="1003"/>
      <c r="X83" s="1003"/>
      <c r="Y83" s="1003"/>
      <c r="Z83" s="1003"/>
      <c r="AA83" s="1026"/>
      <c r="AB83" s="1026"/>
      <c r="AC83" s="1026"/>
    </row>
    <row r="84" spans="1:29" ht="11.15" customHeight="1">
      <c r="A84" s="1002"/>
      <c r="B84" s="1003"/>
      <c r="C84" s="1003"/>
      <c r="D84" s="1003"/>
      <c r="E84" s="1003"/>
      <c r="F84" s="1003"/>
      <c r="G84" s="1003"/>
      <c r="H84" s="1003"/>
      <c r="I84" s="1003"/>
      <c r="J84" s="1003"/>
      <c r="K84" s="1003"/>
      <c r="L84" s="1003"/>
      <c r="M84" s="1003"/>
      <c r="N84" s="1003"/>
      <c r="O84" s="1003"/>
      <c r="P84" s="1003"/>
      <c r="Q84" s="1003"/>
      <c r="R84" s="1003"/>
      <c r="S84" s="1003"/>
      <c r="T84" s="1003"/>
      <c r="U84" s="1003"/>
      <c r="V84" s="1003"/>
      <c r="W84" s="1003"/>
      <c r="X84" s="1003"/>
      <c r="Y84" s="1003"/>
      <c r="Z84" s="1003"/>
      <c r="AA84" s="1026"/>
      <c r="AB84" s="1026"/>
      <c r="AC84" s="1026"/>
    </row>
    <row r="85" spans="1:29" ht="11.15" customHeight="1">
      <c r="A85" s="1004"/>
      <c r="B85" s="1003"/>
      <c r="C85" s="1003"/>
      <c r="D85" s="1003"/>
      <c r="E85" s="1003"/>
      <c r="F85" s="1003"/>
      <c r="G85" s="1003"/>
      <c r="H85" s="1003"/>
      <c r="I85" s="1003"/>
      <c r="J85" s="1003"/>
      <c r="K85" s="1003"/>
      <c r="L85" s="1003"/>
      <c r="M85" s="1003"/>
      <c r="N85" s="1003"/>
      <c r="O85" s="1003"/>
      <c r="P85" s="1003"/>
      <c r="Q85" s="1003"/>
      <c r="R85" s="1003"/>
      <c r="S85" s="1003"/>
      <c r="T85" s="1003"/>
      <c r="U85" s="1003"/>
      <c r="V85" s="1003"/>
      <c r="W85" s="1003"/>
      <c r="X85" s="1003"/>
      <c r="Y85" s="1003"/>
      <c r="Z85" s="1003"/>
      <c r="AA85" s="1026"/>
      <c r="AB85" s="1026"/>
      <c r="AC85" s="1026"/>
    </row>
    <row r="86" spans="1:29" ht="11.15" customHeight="1">
      <c r="A86" s="976"/>
      <c r="B86" s="1003"/>
      <c r="C86" s="1003"/>
      <c r="D86" s="1003"/>
      <c r="E86" s="1003"/>
      <c r="F86" s="1003"/>
      <c r="G86" s="1003"/>
      <c r="H86" s="1003"/>
      <c r="I86" s="1003"/>
      <c r="J86" s="1003"/>
      <c r="K86" s="1003"/>
      <c r="L86" s="1003"/>
      <c r="M86" s="1003"/>
      <c r="N86" s="1003"/>
      <c r="O86" s="1003"/>
      <c r="P86" s="1003"/>
      <c r="Q86" s="1003"/>
      <c r="R86" s="1003"/>
      <c r="S86" s="1003"/>
      <c r="T86" s="1003"/>
      <c r="U86" s="1003"/>
      <c r="V86" s="1003"/>
      <c r="W86" s="1003"/>
      <c r="X86" s="1003"/>
      <c r="Y86" s="1003"/>
      <c r="Z86" s="1003"/>
      <c r="AA86" s="1026"/>
      <c r="AB86" s="1026"/>
      <c r="AC86" s="1026"/>
    </row>
    <row r="87" spans="1:29" ht="10.5">
      <c r="A87" s="965"/>
      <c r="L87" s="1003"/>
      <c r="M87" s="1005"/>
      <c r="N87" s="1005"/>
      <c r="O87" s="1005"/>
      <c r="P87" s="1005"/>
      <c r="Q87" s="1005"/>
      <c r="R87" s="1005"/>
    </row>
    <row r="88" spans="1:29" ht="10.5">
      <c r="A88" s="965"/>
      <c r="L88" s="1003"/>
      <c r="M88" s="1005"/>
      <c r="N88" s="1005"/>
      <c r="O88" s="1005"/>
      <c r="P88" s="1005"/>
      <c r="Q88" s="1005"/>
      <c r="R88" s="1005"/>
    </row>
    <row r="89" spans="1:29">
      <c r="L89" s="1005"/>
      <c r="M89" s="1005"/>
      <c r="N89" s="1005"/>
      <c r="O89" s="1005"/>
      <c r="P89" s="1005"/>
      <c r="Q89" s="1005"/>
      <c r="R89" s="1005"/>
      <c r="S89" s="1006"/>
      <c r="T89" s="1006"/>
      <c r="U89" s="1006"/>
      <c r="V89" s="1006"/>
      <c r="W89" s="1006"/>
      <c r="X89" s="1006"/>
      <c r="Y89" s="1006"/>
      <c r="Z89" s="1006"/>
    </row>
    <row r="90" spans="1:29">
      <c r="O90" s="1006"/>
      <c r="P90" s="1006"/>
      <c r="Q90" s="1006"/>
      <c r="R90" s="1006"/>
      <c r="S90" s="1006"/>
      <c r="T90" s="1006"/>
      <c r="U90" s="1006"/>
      <c r="V90" s="1006"/>
      <c r="W90" s="1006"/>
      <c r="X90" s="1006"/>
      <c r="Y90" s="1006"/>
      <c r="Z90" s="1006"/>
    </row>
    <row r="91" spans="1:29">
      <c r="H91" s="1005"/>
      <c r="I91" s="1005"/>
      <c r="J91" s="1005"/>
      <c r="K91" s="1005"/>
      <c r="L91" s="1005"/>
      <c r="M91" s="1005"/>
      <c r="N91" s="1005"/>
      <c r="O91" s="1005"/>
      <c r="P91" s="1005"/>
      <c r="Q91" s="1005"/>
      <c r="R91" s="1005"/>
      <c r="S91" s="1006"/>
      <c r="T91" s="1006"/>
      <c r="U91" s="1006"/>
      <c r="V91" s="1006"/>
      <c r="W91" s="1006"/>
      <c r="X91" s="1006"/>
      <c r="Y91" s="1006"/>
      <c r="Z91" s="1006"/>
    </row>
    <row r="92" spans="1:29">
      <c r="H92" s="1005"/>
      <c r="I92" s="1005"/>
      <c r="J92" s="1005"/>
      <c r="K92" s="1005"/>
      <c r="L92" s="1005"/>
      <c r="M92" s="1005"/>
      <c r="N92" s="1005"/>
      <c r="O92" s="1005"/>
      <c r="P92" s="1005"/>
      <c r="Q92" s="1005"/>
      <c r="R92" s="1005"/>
      <c r="S92" s="1006"/>
      <c r="T92" s="1006"/>
      <c r="U92" s="1006"/>
      <c r="V92" s="1006"/>
      <c r="W92" s="1006"/>
      <c r="X92" s="1006"/>
      <c r="Y92" s="1006"/>
      <c r="Z92" s="1006"/>
    </row>
    <row r="93" spans="1:29">
      <c r="H93" s="1005"/>
      <c r="I93" s="1005"/>
      <c r="J93" s="1005"/>
      <c r="K93" s="1005"/>
      <c r="L93" s="1005"/>
      <c r="M93" s="1005"/>
      <c r="N93" s="1005"/>
      <c r="O93" s="1005"/>
      <c r="P93" s="1005"/>
      <c r="Q93" s="1005"/>
      <c r="R93" s="1005"/>
      <c r="S93" s="1006"/>
      <c r="T93" s="1006"/>
      <c r="U93" s="1006"/>
      <c r="V93" s="1006"/>
      <c r="W93" s="1006"/>
      <c r="X93" s="1006"/>
      <c r="Y93" s="1006"/>
      <c r="Z93" s="1006"/>
    </row>
    <row r="94" spans="1:29">
      <c r="H94" s="1007"/>
      <c r="I94" s="1007"/>
      <c r="J94" s="1005"/>
      <c r="K94" s="1005"/>
      <c r="L94" s="1005"/>
      <c r="M94" s="1005"/>
      <c r="N94" s="1007"/>
      <c r="O94" s="1007"/>
      <c r="P94" s="1005"/>
      <c r="Q94" s="1005"/>
      <c r="R94" s="1005"/>
      <c r="S94" s="1006"/>
      <c r="T94" s="1006"/>
      <c r="U94" s="1006"/>
      <c r="V94" s="1006"/>
      <c r="W94" s="1006"/>
      <c r="X94" s="1006"/>
      <c r="Y94" s="1006"/>
      <c r="Z94" s="1006"/>
    </row>
    <row r="95" spans="1:29">
      <c r="O95" s="1006"/>
      <c r="P95" s="1006"/>
      <c r="Q95" s="1006"/>
      <c r="R95" s="1006"/>
      <c r="S95" s="1006"/>
      <c r="T95" s="1006"/>
      <c r="U95" s="1006"/>
      <c r="V95" s="1006"/>
      <c r="W95" s="1006"/>
      <c r="X95" s="1006"/>
      <c r="Y95" s="1006"/>
      <c r="Z95" s="1006"/>
    </row>
    <row r="96" spans="1:29">
      <c r="O96" s="1006"/>
      <c r="P96" s="1006"/>
      <c r="Q96" s="1006"/>
      <c r="R96" s="1006"/>
      <c r="S96" s="1006"/>
      <c r="T96" s="1006"/>
      <c r="U96" s="1006"/>
      <c r="V96" s="1006"/>
      <c r="W96" s="1006"/>
      <c r="X96" s="1006"/>
      <c r="Y96" s="1006"/>
      <c r="Z96" s="1006"/>
    </row>
    <row r="97" spans="3:26">
      <c r="O97" s="1006"/>
      <c r="P97" s="1006"/>
      <c r="Q97" s="1006"/>
      <c r="R97" s="1006"/>
      <c r="S97" s="1006"/>
      <c r="T97" s="1006"/>
      <c r="U97" s="1006"/>
      <c r="V97" s="1006"/>
      <c r="W97" s="1006"/>
      <c r="X97" s="1006"/>
      <c r="Y97" s="1006"/>
      <c r="Z97" s="1006"/>
    </row>
    <row r="98" spans="3:26">
      <c r="C98" s="1008"/>
      <c r="D98" s="1008"/>
      <c r="E98" s="1008"/>
      <c r="F98" s="1008"/>
      <c r="G98" s="1008"/>
      <c r="H98" s="1008"/>
      <c r="I98" s="1008"/>
      <c r="J98" s="1008"/>
      <c r="K98" s="1008"/>
      <c r="L98" s="1008"/>
      <c r="M98" s="1008"/>
      <c r="N98" s="1008"/>
      <c r="O98" s="1008"/>
      <c r="P98" s="1009"/>
      <c r="Q98" s="1009"/>
      <c r="R98" s="1009"/>
      <c r="S98" s="1009"/>
      <c r="T98" s="1009"/>
      <c r="U98" s="1009"/>
      <c r="V98" s="1009"/>
      <c r="W98" s="1009"/>
      <c r="X98" s="1009"/>
      <c r="Y98" s="1009"/>
      <c r="Z98" s="1009"/>
    </row>
    <row r="107" spans="3:26">
      <c r="D107" s="1005"/>
      <c r="E107" s="1005"/>
      <c r="F107" s="1005"/>
      <c r="G107" s="1005"/>
      <c r="H107" s="1005"/>
      <c r="I107" s="1005"/>
      <c r="J107" s="1005"/>
      <c r="K107" s="1005"/>
      <c r="L107" s="1005"/>
      <c r="M107" s="1005"/>
      <c r="N107" s="1005"/>
      <c r="O107" s="1005"/>
      <c r="P107" s="1005"/>
      <c r="Q107" s="1005"/>
      <c r="R107" s="1005"/>
      <c r="S107" s="1005"/>
      <c r="T107" s="1005"/>
      <c r="U107" s="1005"/>
      <c r="V107" s="1005"/>
      <c r="W107" s="1005"/>
      <c r="X107" s="1005"/>
      <c r="Y107" s="1005"/>
      <c r="Z107" s="1005"/>
    </row>
    <row r="108" spans="3:26">
      <c r="D108" s="1005"/>
      <c r="E108" s="1005"/>
      <c r="F108" s="1005"/>
      <c r="G108" s="1005"/>
      <c r="H108" s="1005"/>
      <c r="I108" s="1005"/>
      <c r="J108" s="1005"/>
      <c r="K108" s="1005"/>
      <c r="L108" s="1005"/>
      <c r="M108" s="1005"/>
      <c r="N108" s="1005"/>
      <c r="O108" s="1005"/>
      <c r="P108" s="1005"/>
      <c r="Q108" s="1005"/>
      <c r="R108" s="1005"/>
      <c r="S108" s="1005"/>
      <c r="T108" s="1005"/>
      <c r="U108" s="1005"/>
      <c r="V108" s="1005"/>
      <c r="W108" s="1005"/>
      <c r="X108" s="1005"/>
      <c r="Y108" s="1005"/>
      <c r="Z108" s="1005"/>
    </row>
    <row r="109" spans="3:26">
      <c r="D109" s="1005"/>
      <c r="E109" s="1005"/>
      <c r="F109" s="1005"/>
      <c r="G109" s="1005"/>
      <c r="H109" s="1005"/>
      <c r="I109" s="1005"/>
      <c r="J109" s="1005"/>
      <c r="K109" s="1005"/>
      <c r="L109" s="1005"/>
      <c r="M109" s="1005"/>
      <c r="N109" s="1005"/>
      <c r="O109" s="1005"/>
      <c r="P109" s="1005"/>
      <c r="Q109" s="1005"/>
      <c r="R109" s="1005"/>
      <c r="S109" s="1005"/>
      <c r="T109" s="1005"/>
      <c r="U109" s="1005"/>
      <c r="V109" s="1005"/>
      <c r="W109" s="1005"/>
      <c r="X109" s="1005"/>
      <c r="Y109" s="1005"/>
      <c r="Z109" s="1005"/>
    </row>
    <row r="110" spans="3:26">
      <c r="D110" s="1005"/>
      <c r="E110" s="1005"/>
      <c r="F110" s="1005"/>
      <c r="G110" s="1005"/>
      <c r="H110" s="1005"/>
      <c r="I110" s="1005"/>
      <c r="J110" s="1005"/>
      <c r="K110" s="1005"/>
      <c r="L110" s="1005"/>
      <c r="M110" s="1005"/>
      <c r="N110" s="1005"/>
      <c r="O110" s="1005"/>
      <c r="P110" s="1005"/>
      <c r="Q110" s="1005"/>
      <c r="R110" s="1005"/>
      <c r="S110" s="1005"/>
      <c r="T110" s="1005"/>
      <c r="U110" s="1005"/>
      <c r="V110" s="1005"/>
      <c r="W110" s="1005"/>
      <c r="X110" s="1005"/>
      <c r="Y110" s="1005"/>
      <c r="Z110" s="1005"/>
    </row>
    <row r="112" spans="3:26">
      <c r="D112" s="1005"/>
      <c r="E112" s="1005"/>
      <c r="F112" s="1005"/>
      <c r="G112" s="1005"/>
      <c r="H112" s="1005"/>
      <c r="I112" s="1005"/>
      <c r="J112" s="1005"/>
      <c r="K112" s="1005"/>
      <c r="L112" s="1005"/>
      <c r="M112" s="1005"/>
      <c r="N112" s="1005"/>
      <c r="O112" s="1005"/>
      <c r="P112" s="1005"/>
      <c r="Q112" s="1005"/>
      <c r="R112" s="1005"/>
      <c r="S112" s="1005"/>
      <c r="T112" s="1005"/>
      <c r="U112" s="1005"/>
      <c r="V112" s="1005"/>
      <c r="W112" s="1005"/>
      <c r="X112" s="1005"/>
      <c r="Y112" s="1005"/>
      <c r="Z112" s="1005"/>
    </row>
    <row r="113" spans="4:27">
      <c r="D113" s="1005"/>
      <c r="E113" s="1005"/>
      <c r="F113" s="1005"/>
      <c r="G113" s="1005"/>
      <c r="H113" s="1005"/>
      <c r="I113" s="1005"/>
      <c r="J113" s="1005"/>
      <c r="K113" s="1005"/>
      <c r="L113" s="1005"/>
      <c r="M113" s="1005"/>
      <c r="N113" s="1005"/>
      <c r="O113" s="1005"/>
      <c r="P113" s="1005"/>
      <c r="Q113" s="1005"/>
      <c r="R113" s="1005"/>
      <c r="S113" s="1005"/>
      <c r="T113" s="1005"/>
      <c r="U113" s="1005"/>
      <c r="V113" s="1005"/>
      <c r="W113" s="1005"/>
      <c r="X113" s="1005"/>
      <c r="Y113" s="1005"/>
      <c r="Z113" s="1005"/>
    </row>
    <row r="114" spans="4:27">
      <c r="D114" s="1005"/>
      <c r="E114" s="1005"/>
      <c r="F114" s="1005"/>
      <c r="G114" s="1005"/>
      <c r="H114" s="1005"/>
      <c r="I114" s="1005"/>
      <c r="J114" s="1005"/>
      <c r="K114" s="1005"/>
      <c r="L114" s="1005"/>
      <c r="M114" s="1005"/>
      <c r="N114" s="1005"/>
      <c r="O114" s="1005"/>
      <c r="P114" s="1005"/>
      <c r="Q114" s="1005"/>
      <c r="R114" s="1005"/>
      <c r="S114" s="1005"/>
      <c r="T114" s="1005"/>
      <c r="U114" s="1005"/>
      <c r="V114" s="1005"/>
      <c r="W114" s="1005"/>
      <c r="X114" s="1005"/>
      <c r="Y114" s="1005"/>
      <c r="Z114" s="1005"/>
      <c r="AA114" s="1005"/>
    </row>
    <row r="115" spans="4:27">
      <c r="D115" s="1005"/>
      <c r="E115" s="1005"/>
      <c r="F115" s="1005"/>
      <c r="G115" s="1005"/>
      <c r="H115" s="1005"/>
      <c r="I115" s="1005"/>
      <c r="J115" s="1005"/>
      <c r="K115" s="1005"/>
      <c r="L115" s="1005"/>
      <c r="M115" s="1005"/>
      <c r="N115" s="1005"/>
      <c r="O115" s="1005"/>
      <c r="P115" s="1005"/>
      <c r="Q115" s="1005"/>
      <c r="R115" s="1005"/>
      <c r="S115" s="1005"/>
      <c r="T115" s="1005"/>
      <c r="U115" s="1005"/>
      <c r="V115" s="1005"/>
      <c r="W115" s="1005"/>
      <c r="X115" s="1005"/>
      <c r="Y115" s="1005"/>
      <c r="Z115" s="1005"/>
      <c r="AA115" s="1005"/>
    </row>
    <row r="116" spans="4:27">
      <c r="AA116" s="1005"/>
    </row>
    <row r="119" spans="4:27">
      <c r="D119" s="1005"/>
      <c r="E119" s="1005"/>
      <c r="F119" s="1005"/>
      <c r="G119" s="1005"/>
      <c r="H119" s="1005"/>
      <c r="I119" s="1005"/>
      <c r="J119" s="1005"/>
      <c r="K119" s="1005"/>
      <c r="L119" s="1005"/>
      <c r="M119" s="1005"/>
      <c r="N119" s="1005"/>
      <c r="O119" s="1005"/>
      <c r="P119" s="1005"/>
      <c r="Q119" s="1005"/>
      <c r="R119" s="1005"/>
      <c r="S119" s="1005"/>
      <c r="T119" s="1005"/>
      <c r="U119" s="1005"/>
      <c r="V119" s="1005"/>
      <c r="W119" s="1005"/>
      <c r="X119" s="1005"/>
      <c r="Y119" s="1005"/>
      <c r="Z119" s="1005"/>
    </row>
    <row r="120" spans="4:27">
      <c r="D120" s="1005"/>
      <c r="E120" s="1005"/>
      <c r="F120" s="1005"/>
      <c r="G120" s="1005"/>
      <c r="H120" s="1005"/>
      <c r="I120" s="1005"/>
      <c r="J120" s="1005"/>
      <c r="K120" s="1005"/>
      <c r="L120" s="1005"/>
      <c r="M120" s="1005"/>
      <c r="N120" s="1005"/>
      <c r="O120" s="1005"/>
      <c r="P120" s="1005"/>
      <c r="Q120" s="1005"/>
      <c r="R120" s="1005"/>
      <c r="S120" s="1005"/>
      <c r="T120" s="1005"/>
      <c r="U120" s="1005"/>
      <c r="V120" s="1005"/>
      <c r="W120" s="1005"/>
      <c r="X120" s="1005"/>
      <c r="Y120" s="1005"/>
      <c r="Z120" s="1005"/>
    </row>
    <row r="121" spans="4:27">
      <c r="D121" s="1005"/>
      <c r="E121" s="1005"/>
      <c r="F121" s="1005"/>
      <c r="G121" s="1005"/>
      <c r="H121" s="1005"/>
      <c r="I121" s="1005"/>
      <c r="J121" s="1005"/>
      <c r="K121" s="1005"/>
      <c r="L121" s="1005"/>
      <c r="M121" s="1005"/>
      <c r="N121" s="1005"/>
      <c r="O121" s="1005"/>
      <c r="P121" s="1005"/>
      <c r="Q121" s="1005"/>
      <c r="R121" s="1005"/>
      <c r="S121" s="1005"/>
      <c r="T121" s="1005"/>
      <c r="U121" s="1005"/>
      <c r="V121" s="1005"/>
      <c r="W121" s="1005"/>
      <c r="X121" s="1005"/>
      <c r="Y121" s="1005"/>
      <c r="Z121" s="1005"/>
    </row>
    <row r="122" spans="4:27">
      <c r="D122" s="1005"/>
      <c r="E122" s="1005"/>
      <c r="F122" s="1005"/>
      <c r="G122" s="1005"/>
      <c r="H122" s="1005"/>
      <c r="I122" s="1005"/>
      <c r="J122" s="1005"/>
      <c r="K122" s="1005"/>
      <c r="L122" s="1005"/>
      <c r="M122" s="1005"/>
      <c r="N122" s="1005"/>
      <c r="O122" s="1005"/>
      <c r="P122" s="1005"/>
      <c r="Q122" s="1005"/>
      <c r="R122" s="1005"/>
      <c r="S122" s="1005"/>
      <c r="T122" s="1005"/>
      <c r="U122" s="1005"/>
      <c r="V122" s="1005"/>
      <c r="W122" s="1005"/>
      <c r="X122" s="1005"/>
      <c r="Y122" s="1005"/>
      <c r="Z122" s="1005"/>
    </row>
    <row r="123" spans="4:27">
      <c r="V123" s="1005"/>
      <c r="W123" s="1005"/>
      <c r="X123" s="1005"/>
      <c r="Y123" s="1005"/>
      <c r="Z123" s="1005"/>
    </row>
  </sheetData>
  <mergeCells count="1">
    <mergeCell ref="AA3:AB3"/>
  </mergeCells>
  <hyperlinks>
    <hyperlink ref="K1" location="Contents!A1" display="Contents" xr:uid="{00000000-0004-0000-5100-000000000000}"/>
    <hyperlink ref="AE1" location="Contents!A1" display="Contents" xr:uid="{00000000-0004-0000-5100-000001000000}"/>
  </hyperlinks>
  <pageMargins left="0.75" right="0.75" top="1" bottom="1" header="0.51180555555555496" footer="0.51180555555555496"/>
  <pageSetup paperSize="9" firstPageNumber="0" orientation="landscape" horizontalDpi="300" verticalDpi="30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pageSetUpPr fitToPage="1"/>
  </sheetPr>
  <dimension ref="A1:AMJ77"/>
  <sheetViews>
    <sheetView showGridLines="0" showRowColHeaders="0" zoomScaleNormal="100" workbookViewId="0">
      <pane xSplit="1" ySplit="4" topLeftCell="B5" activePane="bottomRight" state="frozen"/>
      <selection pane="topRight" activeCell="B1" sqref="B1"/>
      <selection pane="bottomLeft" activeCell="A5" sqref="A5"/>
      <selection pane="bottomRight"/>
    </sheetView>
  </sheetViews>
  <sheetFormatPr defaultColWidth="12.5546875" defaultRowHeight="10.5"/>
  <cols>
    <col min="1" max="1" width="25.77734375" style="1010" customWidth="1"/>
    <col min="2" max="22" width="10.21875" style="1010" customWidth="1"/>
    <col min="23" max="27" width="10.21875" style="1027" customWidth="1"/>
    <col min="28" max="28" width="10.44140625" style="1010" customWidth="1"/>
    <col min="29" max="29" width="13.44140625" style="1010" customWidth="1"/>
    <col min="30" max="30" width="10.44140625" style="1010" customWidth="1"/>
    <col min="31" max="31" width="12.44140625" style="1010"/>
    <col min="32" max="33" width="12.44140625" style="917"/>
    <col min="34" max="49" width="12.44140625" style="1010"/>
    <col min="50" max="50" width="9.21875" style="1010" customWidth="1"/>
    <col min="51" max="52" width="14.33203125" style="1010" hidden="1" customWidth="1"/>
    <col min="53" max="60" width="12.44140625" style="1010"/>
    <col min="61" max="61" width="13.44140625" style="1010" customWidth="1"/>
    <col min="62" max="1024" width="12.44140625" style="1010"/>
  </cols>
  <sheetData>
    <row r="1" spans="1:57" ht="18.75" customHeight="1">
      <c r="A1" s="1028" t="s">
        <v>1020</v>
      </c>
      <c r="J1" s="27"/>
      <c r="L1" s="27" t="s">
        <v>88</v>
      </c>
      <c r="AF1" s="27" t="s">
        <v>88</v>
      </c>
    </row>
    <row r="2" spans="1:57" ht="16" customHeight="1">
      <c r="A2" s="1029" t="s">
        <v>1021</v>
      </c>
      <c r="F2" s="1030"/>
      <c r="G2" s="1030"/>
      <c r="H2" s="1030"/>
      <c r="I2" s="1030"/>
      <c r="J2" s="1030"/>
      <c r="K2" s="1030"/>
      <c r="L2" s="1030"/>
      <c r="M2" s="1030"/>
      <c r="N2" s="1030"/>
      <c r="O2" s="1030"/>
      <c r="P2" s="1030"/>
      <c r="Q2" s="1030"/>
      <c r="R2" s="1030"/>
      <c r="S2" s="1030"/>
      <c r="AB2" s="748"/>
      <c r="AC2" s="748"/>
      <c r="AD2" s="748"/>
    </row>
    <row r="3" spans="1:57" ht="11.15" customHeight="1">
      <c r="C3" s="748"/>
      <c r="AB3" s="1054" t="s">
        <v>251</v>
      </c>
      <c r="AC3" s="1054"/>
      <c r="AD3" s="1031" t="s">
        <v>252</v>
      </c>
    </row>
    <row r="4" spans="1:57" ht="11.15" customHeight="1">
      <c r="A4" s="1032" t="s">
        <v>1003</v>
      </c>
      <c r="B4" s="748">
        <v>1995</v>
      </c>
      <c r="C4" s="748">
        <v>1996</v>
      </c>
      <c r="D4" s="748">
        <v>1997</v>
      </c>
      <c r="E4" s="748">
        <v>1998</v>
      </c>
      <c r="F4" s="748">
        <v>1999</v>
      </c>
      <c r="G4" s="748">
        <v>2000</v>
      </c>
      <c r="H4" s="748">
        <v>2001</v>
      </c>
      <c r="I4" s="748">
        <v>2002</v>
      </c>
      <c r="J4" s="748">
        <v>2003</v>
      </c>
      <c r="K4" s="748">
        <v>2004</v>
      </c>
      <c r="L4" s="748">
        <v>2005</v>
      </c>
      <c r="M4" s="748">
        <v>2006</v>
      </c>
      <c r="N4" s="748">
        <v>2007</v>
      </c>
      <c r="O4" s="748">
        <v>2008</v>
      </c>
      <c r="P4" s="748">
        <v>2009</v>
      </c>
      <c r="Q4" s="748">
        <v>2010</v>
      </c>
      <c r="R4" s="748">
        <v>2011</v>
      </c>
      <c r="S4" s="748">
        <v>2012</v>
      </c>
      <c r="T4" s="748">
        <v>2013</v>
      </c>
      <c r="U4" s="748">
        <v>2014</v>
      </c>
      <c r="V4" s="748">
        <v>2015</v>
      </c>
      <c r="W4" s="748">
        <v>2016</v>
      </c>
      <c r="X4" s="748">
        <v>2017</v>
      </c>
      <c r="Y4" s="748">
        <v>2018</v>
      </c>
      <c r="Z4" s="748">
        <v>2019</v>
      </c>
      <c r="AA4" s="748">
        <v>2020</v>
      </c>
      <c r="AB4" s="1031">
        <v>2020</v>
      </c>
      <c r="AC4" s="1031" t="s">
        <v>1004</v>
      </c>
      <c r="AD4" s="1031">
        <v>2020</v>
      </c>
    </row>
    <row r="5" spans="1:57" ht="11.15" customHeight="1">
      <c r="B5" s="748"/>
      <c r="C5" s="748"/>
      <c r="D5" s="748"/>
      <c r="E5" s="748"/>
      <c r="F5" s="748"/>
      <c r="G5" s="748"/>
      <c r="H5" s="748"/>
      <c r="I5" s="748"/>
      <c r="J5" s="748"/>
      <c r="K5" s="748"/>
      <c r="L5" s="748"/>
      <c r="M5" s="748"/>
      <c r="N5" s="748"/>
      <c r="O5" s="748"/>
      <c r="P5" s="757"/>
      <c r="Q5" s="757"/>
      <c r="R5" s="757"/>
      <c r="S5" s="757"/>
    </row>
    <row r="6" spans="1:57" ht="11.15" customHeight="1">
      <c r="A6" s="1010" t="s">
        <v>255</v>
      </c>
      <c r="B6" s="1033"/>
      <c r="C6" s="1033"/>
      <c r="D6" s="1012">
        <v>26</v>
      </c>
      <c r="E6" s="1012">
        <v>83</v>
      </c>
      <c r="F6" s="1012">
        <v>126</v>
      </c>
      <c r="G6" s="1012">
        <v>139</v>
      </c>
      <c r="H6" s="1012">
        <v>214</v>
      </c>
      <c r="I6" s="1012">
        <v>270</v>
      </c>
      <c r="J6" s="1012">
        <v>351</v>
      </c>
      <c r="K6" s="1012">
        <v>444</v>
      </c>
      <c r="L6" s="1012">
        <v>677</v>
      </c>
      <c r="M6" s="1012">
        <v>1423</v>
      </c>
      <c r="N6" s="1012">
        <v>1840</v>
      </c>
      <c r="O6" s="1012">
        <v>2336</v>
      </c>
      <c r="P6" s="1012">
        <v>3282</v>
      </c>
      <c r="Q6" s="1012">
        <v>3967</v>
      </c>
      <c r="R6" s="1012">
        <v>5265</v>
      </c>
      <c r="S6" s="1012">
        <v>6201</v>
      </c>
      <c r="T6" s="1012">
        <v>7801</v>
      </c>
      <c r="U6" s="1012">
        <v>9694</v>
      </c>
      <c r="V6" s="1012">
        <v>11214</v>
      </c>
      <c r="W6" s="1012">
        <v>11973</v>
      </c>
      <c r="X6" s="1012">
        <v>12403</v>
      </c>
      <c r="Y6" s="1012">
        <v>12816</v>
      </c>
      <c r="Z6" s="1012">
        <v>13413</v>
      </c>
      <c r="AA6" s="1012">
        <v>13577</v>
      </c>
      <c r="AB6" s="968">
        <f>+(AA6/Z6)*(365/366)-1</f>
        <v>9.4612966215388283E-3</v>
      </c>
      <c r="AC6" s="968">
        <f>+(Z6/P6)^(0.1)-1</f>
        <v>0.15116806930243021</v>
      </c>
      <c r="AD6" s="968">
        <f>+AA6/$AA$70</f>
        <v>1.8515538487554481E-2</v>
      </c>
      <c r="AE6" s="1013"/>
      <c r="AF6" s="1005"/>
      <c r="AG6" s="1013"/>
      <c r="AH6" s="1013"/>
      <c r="AK6" s="1013"/>
      <c r="AL6" s="1013"/>
      <c r="AM6" s="1013"/>
      <c r="AN6" s="1013"/>
      <c r="AO6" s="1013"/>
      <c r="AP6" s="1013"/>
      <c r="AQ6" s="1013"/>
      <c r="AS6" s="1008"/>
      <c r="AT6" s="1008"/>
      <c r="AU6" s="1008"/>
      <c r="AV6" s="1008"/>
      <c r="AW6" s="1008"/>
      <c r="AX6" s="1008"/>
      <c r="AY6" s="1008"/>
      <c r="AZ6" s="1008"/>
    </row>
    <row r="7" spans="1:57" ht="11.15" customHeight="1">
      <c r="A7" s="1010" t="s">
        <v>256</v>
      </c>
      <c r="B7" s="1033"/>
      <c r="C7" s="1033"/>
      <c r="D7" s="1012">
        <v>2</v>
      </c>
      <c r="E7" s="1012">
        <v>2</v>
      </c>
      <c r="F7" s="1012">
        <v>2</v>
      </c>
      <c r="G7" s="1012">
        <v>17</v>
      </c>
      <c r="H7" s="1012">
        <v>17</v>
      </c>
      <c r="I7" s="1012">
        <v>18</v>
      </c>
      <c r="J7" s="1012">
        <v>18</v>
      </c>
      <c r="K7" s="1012">
        <v>18</v>
      </c>
      <c r="L7" s="1012">
        <v>18</v>
      </c>
      <c r="M7" s="1012">
        <v>101</v>
      </c>
      <c r="N7" s="1012">
        <v>101</v>
      </c>
      <c r="O7" s="1012">
        <v>101</v>
      </c>
      <c r="P7" s="1012">
        <v>425</v>
      </c>
      <c r="Q7" s="1012">
        <v>519</v>
      </c>
      <c r="R7" s="1012">
        <v>601</v>
      </c>
      <c r="S7" s="1012">
        <v>1815</v>
      </c>
      <c r="T7" s="1012">
        <v>2122</v>
      </c>
      <c r="U7" s="1012">
        <v>2569</v>
      </c>
      <c r="V7" s="1012">
        <v>3271</v>
      </c>
      <c r="W7" s="1012">
        <v>4051</v>
      </c>
      <c r="X7" s="1012">
        <v>4198.9799999999996</v>
      </c>
      <c r="Y7" s="1012">
        <v>4875.375</v>
      </c>
      <c r="Z7" s="1012">
        <v>6590.875</v>
      </c>
      <c r="AA7" s="1012">
        <v>8128</v>
      </c>
      <c r="AB7" s="968">
        <f>+(AA7/Z7)*(365/366)-1</f>
        <v>0.22985071780708566</v>
      </c>
      <c r="AC7" s="968">
        <f>+(Z7/P7)^(0.1)-1</f>
        <v>0.31539266111996622</v>
      </c>
      <c r="AD7" s="968">
        <f>+AA7/$AA$70</f>
        <v>1.1084502970232219E-2</v>
      </c>
      <c r="AE7" s="1013"/>
      <c r="AF7" s="1005"/>
      <c r="AG7" s="1013"/>
      <c r="AH7" s="1013"/>
      <c r="AK7" s="1013"/>
      <c r="AL7" s="1013"/>
      <c r="AM7" s="1013"/>
      <c r="AN7" s="1013"/>
      <c r="AO7" s="1013"/>
      <c r="AP7" s="1013"/>
      <c r="AQ7" s="1013"/>
      <c r="AS7" s="1008"/>
      <c r="AT7" s="1008"/>
      <c r="AU7" s="1008"/>
      <c r="AV7" s="1008"/>
      <c r="AW7" s="1008"/>
      <c r="AY7" s="1008"/>
      <c r="AZ7" s="1008"/>
      <c r="BB7" s="1013"/>
      <c r="BC7" s="1013"/>
      <c r="BD7" s="1013"/>
      <c r="BE7" s="1013"/>
    </row>
    <row r="8" spans="1:57" ht="11.15" customHeight="1">
      <c r="A8" s="1010" t="s">
        <v>92</v>
      </c>
      <c r="B8" s="1033"/>
      <c r="C8" s="1033"/>
      <c r="D8" s="1012">
        <v>1611</v>
      </c>
      <c r="E8" s="1012">
        <v>2141</v>
      </c>
      <c r="F8" s="1012">
        <v>2445</v>
      </c>
      <c r="G8" s="1012">
        <v>2377</v>
      </c>
      <c r="H8" s="1012">
        <v>3864</v>
      </c>
      <c r="I8" s="1012">
        <v>4417</v>
      </c>
      <c r="J8" s="1012">
        <v>5995</v>
      </c>
      <c r="K8" s="1012">
        <v>6456</v>
      </c>
      <c r="L8" s="1012">
        <v>8706</v>
      </c>
      <c r="M8" s="1012">
        <v>11329</v>
      </c>
      <c r="N8" s="1012">
        <v>16515</v>
      </c>
      <c r="O8" s="1012">
        <v>24651</v>
      </c>
      <c r="P8" s="1012">
        <v>34296</v>
      </c>
      <c r="Q8" s="1012">
        <v>39135</v>
      </c>
      <c r="R8" s="1012">
        <v>45676</v>
      </c>
      <c r="S8" s="1012">
        <v>59075</v>
      </c>
      <c r="T8" s="1012">
        <v>59973</v>
      </c>
      <c r="U8" s="1012">
        <v>64232</v>
      </c>
      <c r="V8" s="1012">
        <v>72573.02</v>
      </c>
      <c r="W8" s="1012">
        <v>81286</v>
      </c>
      <c r="X8" s="1012">
        <v>87597</v>
      </c>
      <c r="Y8" s="1012">
        <v>94417.4</v>
      </c>
      <c r="Z8" s="1012">
        <v>103571</v>
      </c>
      <c r="AA8" s="1012">
        <v>117744</v>
      </c>
      <c r="AB8" s="968">
        <f>+(AA8/Z8)*(365/366)-1</f>
        <v>0.13373719556600983</v>
      </c>
      <c r="AC8" s="968">
        <f>+(Z8/P8)^(0.1)-1</f>
        <v>0.11686188452995383</v>
      </c>
      <c r="AD8" s="968">
        <f>+AA8/$AA$70</f>
        <v>0.16057255385421043</v>
      </c>
      <c r="AE8" s="1013"/>
      <c r="AF8" s="1005"/>
      <c r="AG8" s="1014"/>
      <c r="AH8" s="1013"/>
      <c r="AK8" s="1013"/>
      <c r="AL8" s="1013"/>
      <c r="AM8" s="1013"/>
      <c r="AN8" s="1013"/>
      <c r="AO8" s="1013"/>
      <c r="AP8" s="1013"/>
      <c r="AQ8" s="1013"/>
      <c r="AS8" s="1008"/>
      <c r="AT8" s="1008"/>
      <c r="AU8" s="1008"/>
      <c r="AV8" s="1008"/>
      <c r="AW8" s="1008"/>
      <c r="AY8" s="1008"/>
      <c r="AZ8" s="1008"/>
    </row>
    <row r="9" spans="1:57" ht="11.15" customHeight="1">
      <c r="A9" s="1034" t="s">
        <v>257</v>
      </c>
      <c r="B9" s="1035"/>
      <c r="C9" s="1035"/>
      <c r="D9" s="1015">
        <v>1639</v>
      </c>
      <c r="E9" s="1015">
        <v>2226</v>
      </c>
      <c r="F9" s="1015">
        <v>2573</v>
      </c>
      <c r="G9" s="1015">
        <v>2533</v>
      </c>
      <c r="H9" s="1015">
        <v>4095</v>
      </c>
      <c r="I9" s="1015">
        <v>4705</v>
      </c>
      <c r="J9" s="1015">
        <v>6364</v>
      </c>
      <c r="K9" s="1015">
        <v>6918</v>
      </c>
      <c r="L9" s="1015">
        <v>9401</v>
      </c>
      <c r="M9" s="1015">
        <v>12853</v>
      </c>
      <c r="N9" s="1015">
        <v>18456</v>
      </c>
      <c r="O9" s="1015">
        <v>27088</v>
      </c>
      <c r="P9" s="1015">
        <v>38003</v>
      </c>
      <c r="Q9" s="1015">
        <v>43621</v>
      </c>
      <c r="R9" s="1015">
        <v>51542</v>
      </c>
      <c r="S9" s="1015">
        <v>67091</v>
      </c>
      <c r="T9" s="1015">
        <v>69896</v>
      </c>
      <c r="U9" s="1015">
        <v>76495</v>
      </c>
      <c r="V9" s="1015">
        <v>87058.02</v>
      </c>
      <c r="W9" s="1015">
        <v>97310</v>
      </c>
      <c r="X9" s="1015">
        <f>+SUM(X6:X8)</f>
        <v>104198.98</v>
      </c>
      <c r="Y9" s="1015">
        <f>+SUM(Y6:Y8)</f>
        <v>112108.77499999999</v>
      </c>
      <c r="Z9" s="1015">
        <f>+SUM(Z6:Z8)</f>
        <v>123574.875</v>
      </c>
      <c r="AA9" s="1015">
        <f>+SUM(AA6:AA8)</f>
        <v>139449</v>
      </c>
      <c r="AB9" s="1016">
        <f>+(AA9/Z9)*(365/366)-1</f>
        <v>0.12537432712983687</v>
      </c>
      <c r="AC9" s="1016">
        <f>+(Z9/P9)^(0.1)-1</f>
        <v>0.12515208633002706</v>
      </c>
      <c r="AD9" s="1016">
        <f>+AA9/$AA$70</f>
        <v>0.19017259531199712</v>
      </c>
      <c r="AE9" s="1013"/>
      <c r="AF9" s="1005"/>
      <c r="AG9" s="1013"/>
      <c r="AH9" s="1013"/>
      <c r="AK9" s="1013"/>
      <c r="AL9" s="1013"/>
      <c r="AM9" s="1013"/>
      <c r="AN9" s="1013"/>
      <c r="AO9" s="1013"/>
      <c r="AP9" s="1013"/>
      <c r="AQ9" s="1013"/>
      <c r="AS9" s="1008"/>
      <c r="AT9" s="1008"/>
      <c r="AU9" s="1008"/>
      <c r="AV9" s="1008"/>
      <c r="AW9" s="1008"/>
      <c r="AY9" s="1008"/>
      <c r="AZ9" s="1008"/>
    </row>
    <row r="10" spans="1:57" ht="11.15" customHeight="1">
      <c r="B10" s="1036"/>
      <c r="C10" s="1037"/>
      <c r="D10" s="1017"/>
      <c r="E10" s="1017"/>
      <c r="F10" s="1017"/>
      <c r="G10" s="1017"/>
      <c r="H10" s="1017"/>
      <c r="I10" s="1017"/>
      <c r="J10" s="1017"/>
      <c r="K10" s="1017"/>
      <c r="L10" s="1017"/>
      <c r="M10" s="1017"/>
      <c r="N10" s="1017"/>
      <c r="O10" s="1017"/>
      <c r="P10" s="1017"/>
      <c r="Q10" s="1017"/>
      <c r="R10" s="1017"/>
      <c r="S10" s="1017"/>
      <c r="T10" s="1017"/>
      <c r="U10" s="1017"/>
      <c r="V10" s="1017"/>
      <c r="W10" s="1017"/>
      <c r="X10" s="1017"/>
      <c r="Y10" s="1017"/>
      <c r="Z10" s="1017"/>
      <c r="AA10" s="1017"/>
      <c r="AB10" s="968"/>
      <c r="AC10" s="968"/>
      <c r="AD10" s="968"/>
      <c r="AE10" s="1013"/>
      <c r="AF10" s="1005"/>
      <c r="AG10" s="1013"/>
      <c r="AH10" s="1013"/>
      <c r="AK10" s="1013"/>
      <c r="AL10" s="1013"/>
      <c r="AM10" s="1013"/>
      <c r="AN10" s="1013"/>
      <c r="AO10" s="1013"/>
      <c r="AP10" s="1013"/>
      <c r="AQ10" s="1013"/>
      <c r="AS10" s="1008"/>
      <c r="AT10" s="1008"/>
      <c r="AU10" s="1008"/>
      <c r="AV10" s="1008"/>
      <c r="AW10" s="1008"/>
      <c r="AY10" s="1008"/>
      <c r="AZ10" s="1008"/>
    </row>
    <row r="11" spans="1:57" ht="11.15" customHeight="1">
      <c r="A11" s="1010" t="s">
        <v>258</v>
      </c>
      <c r="B11" s="1038"/>
      <c r="C11" s="1033"/>
      <c r="D11" s="1012">
        <v>9</v>
      </c>
      <c r="E11" s="1012">
        <v>14</v>
      </c>
      <c r="F11" s="1012">
        <v>14</v>
      </c>
      <c r="G11" s="1012">
        <v>14.1</v>
      </c>
      <c r="H11" s="1012">
        <v>24.8</v>
      </c>
      <c r="I11" s="1012">
        <v>25.8</v>
      </c>
      <c r="J11" s="1012">
        <v>25.7</v>
      </c>
      <c r="K11" s="1012">
        <v>27.8</v>
      </c>
      <c r="L11" s="1012">
        <v>27.8</v>
      </c>
      <c r="M11" s="1012">
        <v>27.8</v>
      </c>
      <c r="N11" s="1012">
        <v>27.8</v>
      </c>
      <c r="O11" s="1012">
        <v>27.8</v>
      </c>
      <c r="P11" s="1012">
        <v>27.8</v>
      </c>
      <c r="Q11" s="1012">
        <v>27.8</v>
      </c>
      <c r="R11" s="1012">
        <v>59.6</v>
      </c>
      <c r="S11" s="1012">
        <v>137</v>
      </c>
      <c r="T11" s="1012">
        <v>190</v>
      </c>
      <c r="U11" s="1012">
        <v>215.2</v>
      </c>
      <c r="V11" s="1012">
        <v>187</v>
      </c>
      <c r="W11" s="1012">
        <v>187</v>
      </c>
      <c r="X11" s="1012">
        <v>257.202</v>
      </c>
      <c r="Y11" s="1012">
        <v>750.09199999999998</v>
      </c>
      <c r="Z11" s="1012">
        <v>1609.4090000000001</v>
      </c>
      <c r="AA11" s="1012">
        <v>2624</v>
      </c>
      <c r="AB11" s="968">
        <f t="shared" ref="AB11:AB17" si="0">+(AA11/Z11)*(365/366)-1</f>
        <v>0.62595747948029135</v>
      </c>
      <c r="AC11" s="968">
        <f t="shared" ref="AC11:AC17" si="1">+(Z11/P11)^(0.1)-1</f>
        <v>0.5005903973688508</v>
      </c>
      <c r="AD11" s="968">
        <f t="shared" ref="AD11:AD17" si="2">+AA11/$AA$70</f>
        <v>3.5784615888151254E-3</v>
      </c>
      <c r="AE11" s="1013"/>
      <c r="AF11" s="1005"/>
      <c r="AG11" s="1013"/>
      <c r="AH11" s="1013"/>
      <c r="AK11" s="1013"/>
      <c r="AL11" s="1013"/>
      <c r="AM11" s="1013"/>
      <c r="AN11" s="1013"/>
      <c r="AO11" s="1013"/>
      <c r="AP11" s="1013"/>
      <c r="AQ11" s="1013"/>
      <c r="AS11" s="1008"/>
      <c r="AT11" s="1008"/>
      <c r="AU11" s="1008"/>
      <c r="AV11" s="1008"/>
      <c r="AW11" s="1008"/>
      <c r="AY11" s="1008"/>
      <c r="AZ11" s="1008"/>
    </row>
    <row r="12" spans="1:57" ht="11.15" customHeight="1">
      <c r="A12" s="1010" t="s">
        <v>259</v>
      </c>
      <c r="B12" s="1038"/>
      <c r="C12" s="1033"/>
      <c r="D12" s="1012">
        <v>4</v>
      </c>
      <c r="E12" s="1012">
        <v>19</v>
      </c>
      <c r="F12" s="1012">
        <v>22</v>
      </c>
      <c r="G12" s="1012">
        <v>22</v>
      </c>
      <c r="H12" s="1012">
        <v>24</v>
      </c>
      <c r="I12" s="1012">
        <v>22</v>
      </c>
      <c r="J12" s="1012">
        <v>24</v>
      </c>
      <c r="K12" s="1012">
        <v>24</v>
      </c>
      <c r="L12" s="1012">
        <v>29</v>
      </c>
      <c r="M12" s="1012">
        <v>237</v>
      </c>
      <c r="N12" s="1012">
        <v>247</v>
      </c>
      <c r="O12" s="1012">
        <v>398</v>
      </c>
      <c r="P12" s="1012">
        <v>602</v>
      </c>
      <c r="Q12" s="1012">
        <v>927</v>
      </c>
      <c r="R12" s="1012">
        <v>1426</v>
      </c>
      <c r="S12" s="1012">
        <v>1894</v>
      </c>
      <c r="T12" s="1012">
        <v>2202</v>
      </c>
      <c r="U12" s="1012">
        <v>4888</v>
      </c>
      <c r="V12" s="1012">
        <v>7633</v>
      </c>
      <c r="W12" s="1012">
        <v>10129</v>
      </c>
      <c r="X12" s="1012">
        <v>12304</v>
      </c>
      <c r="Y12" s="1012">
        <v>14843</v>
      </c>
      <c r="Z12" s="1012">
        <v>15438</v>
      </c>
      <c r="AA12" s="1012">
        <v>17198</v>
      </c>
      <c r="AB12" s="968">
        <f t="shared" si="0"/>
        <v>0.11096067683389998</v>
      </c>
      <c r="AC12" s="968">
        <f t="shared" si="1"/>
        <v>0.3832461003803167</v>
      </c>
      <c r="AD12" s="968">
        <f t="shared" si="2"/>
        <v>2.345365183096133E-2</v>
      </c>
      <c r="AE12" s="1013"/>
      <c r="AF12" s="1005"/>
      <c r="AG12" s="1013"/>
      <c r="AH12" s="1013"/>
      <c r="AK12" s="1013"/>
      <c r="AL12" s="1013"/>
      <c r="AM12" s="1013"/>
      <c r="AN12" s="1013"/>
      <c r="AO12" s="1013"/>
      <c r="AP12" s="1013"/>
      <c r="AQ12" s="1013"/>
      <c r="AS12" s="1008"/>
      <c r="AT12" s="1008"/>
      <c r="AU12" s="1008"/>
      <c r="AV12" s="1008"/>
      <c r="AW12" s="1008"/>
      <c r="AY12" s="1008"/>
      <c r="AZ12" s="1008"/>
    </row>
    <row r="13" spans="1:57" ht="11.15" customHeight="1">
      <c r="A13" s="1010" t="s">
        <v>260</v>
      </c>
      <c r="B13" s="1038"/>
      <c r="C13" s="1033"/>
      <c r="D13" s="1012">
        <v>0</v>
      </c>
      <c r="E13" s="1012">
        <v>0</v>
      </c>
      <c r="F13" s="1012">
        <v>0</v>
      </c>
      <c r="G13" s="1012">
        <v>0</v>
      </c>
      <c r="H13" s="1012">
        <v>2</v>
      </c>
      <c r="I13" s="1012">
        <v>2</v>
      </c>
      <c r="J13" s="1012">
        <v>2</v>
      </c>
      <c r="K13" s="1012">
        <v>2</v>
      </c>
      <c r="L13" s="1012">
        <v>2</v>
      </c>
      <c r="M13" s="1012">
        <v>2</v>
      </c>
      <c r="N13" s="1012">
        <v>20</v>
      </c>
      <c r="O13" s="1012">
        <v>20</v>
      </c>
      <c r="P13" s="1012">
        <v>163</v>
      </c>
      <c r="Q13" s="1012">
        <v>163</v>
      </c>
      <c r="R13" s="1012">
        <v>184</v>
      </c>
      <c r="S13" s="1012">
        <v>202</v>
      </c>
      <c r="T13" s="1012">
        <v>301</v>
      </c>
      <c r="U13" s="1012">
        <v>736</v>
      </c>
      <c r="V13" s="1012">
        <v>910</v>
      </c>
      <c r="W13" s="1012">
        <v>1039</v>
      </c>
      <c r="X13" s="1012">
        <v>1305</v>
      </c>
      <c r="Y13" s="1012">
        <v>1524</v>
      </c>
      <c r="Z13" s="1012">
        <v>1620.0740000000001</v>
      </c>
      <c r="AA13" s="1012">
        <v>2149</v>
      </c>
      <c r="AB13" s="968">
        <f t="shared" si="0"/>
        <v>0.32285834801406987</v>
      </c>
      <c r="AC13" s="968">
        <f t="shared" si="1"/>
        <v>0.25815667133898446</v>
      </c>
      <c r="AD13" s="968">
        <f t="shared" si="2"/>
        <v>2.9306836716325095E-3</v>
      </c>
      <c r="AE13" s="1013"/>
      <c r="AF13" s="1005"/>
      <c r="AG13" s="1013"/>
      <c r="AH13" s="1013"/>
      <c r="AK13" s="1013"/>
      <c r="AL13" s="1013"/>
      <c r="AM13" s="1013"/>
      <c r="AN13" s="1013"/>
      <c r="AO13" s="1013"/>
      <c r="AP13" s="1013"/>
      <c r="AQ13" s="1013"/>
      <c r="AS13" s="1008"/>
      <c r="AT13" s="1008"/>
      <c r="AU13" s="1008"/>
      <c r="AV13" s="1008"/>
      <c r="AW13" s="1008"/>
      <c r="AY13" s="1008"/>
      <c r="AZ13" s="1008"/>
    </row>
    <row r="14" spans="1:57" ht="11.15" customHeight="1">
      <c r="A14" s="1010" t="s">
        <v>1005</v>
      </c>
      <c r="B14" s="1038"/>
      <c r="C14" s="1033"/>
      <c r="D14" s="1012">
        <v>23</v>
      </c>
      <c r="E14" s="1012">
        <v>27</v>
      </c>
      <c r="F14" s="1012">
        <v>35</v>
      </c>
      <c r="G14" s="1012">
        <v>42.5</v>
      </c>
      <c r="H14" s="1012">
        <v>62.3</v>
      </c>
      <c r="I14" s="1012">
        <v>62.3</v>
      </c>
      <c r="J14" s="1012">
        <v>68.599999999999994</v>
      </c>
      <c r="K14" s="1012">
        <v>68.599999999999994</v>
      </c>
      <c r="L14" s="1012">
        <v>68.599999999999994</v>
      </c>
      <c r="M14" s="1012">
        <v>68.599999999999994</v>
      </c>
      <c r="N14" s="1012">
        <v>69.900000000000006</v>
      </c>
      <c r="O14" s="1012">
        <v>69.900000000000006</v>
      </c>
      <c r="P14" s="1012">
        <v>119.6</v>
      </c>
      <c r="Q14" s="1012">
        <v>119.6</v>
      </c>
      <c r="R14" s="1012">
        <v>132.80000000000001</v>
      </c>
      <c r="S14" s="1012">
        <v>148.1</v>
      </c>
      <c r="T14" s="1012">
        <v>148.1</v>
      </c>
      <c r="U14" s="1012">
        <v>196.5</v>
      </c>
      <c r="V14" s="1012">
        <v>278.14</v>
      </c>
      <c r="W14" s="1012">
        <v>319.14</v>
      </c>
      <c r="X14" s="1012">
        <v>378</v>
      </c>
      <c r="Y14" s="1012">
        <v>407.77</v>
      </c>
      <c r="Z14" s="1012">
        <v>410.92</v>
      </c>
      <c r="AA14" s="1012">
        <v>394</v>
      </c>
      <c r="AB14" s="968">
        <f t="shared" si="0"/>
        <v>-4.3795635968656876E-2</v>
      </c>
      <c r="AC14" s="968">
        <f t="shared" si="1"/>
        <v>0.13136466325984753</v>
      </c>
      <c r="AD14" s="968">
        <f t="shared" si="2"/>
        <v>5.3731473551568579E-4</v>
      </c>
      <c r="AE14" s="1013"/>
      <c r="AF14" s="1005"/>
      <c r="AG14" s="1013"/>
      <c r="AH14" s="1013"/>
      <c r="AK14" s="1013"/>
      <c r="AL14" s="1013"/>
      <c r="AM14" s="1013"/>
      <c r="AN14" s="1013"/>
      <c r="AO14" s="1013"/>
      <c r="AP14" s="1013"/>
      <c r="AQ14" s="1013"/>
      <c r="AS14" s="1008"/>
      <c r="AT14" s="1008"/>
      <c r="AU14" s="1008"/>
      <c r="AV14" s="1008"/>
      <c r="AW14" s="1008"/>
      <c r="AY14" s="1008"/>
      <c r="AZ14" s="1008"/>
    </row>
    <row r="15" spans="1:57" ht="11.15" customHeight="1">
      <c r="A15" s="1010" t="s">
        <v>1022</v>
      </c>
      <c r="B15" s="1038"/>
      <c r="C15" s="1033"/>
      <c r="D15" s="1012">
        <v>0</v>
      </c>
      <c r="E15" s="1012">
        <v>0</v>
      </c>
      <c r="F15" s="1012">
        <v>0</v>
      </c>
      <c r="G15" s="1012">
        <v>0</v>
      </c>
      <c r="H15" s="1012">
        <v>0</v>
      </c>
      <c r="I15" s="1012">
        <v>0</v>
      </c>
      <c r="J15" s="1012">
        <v>0</v>
      </c>
      <c r="K15" s="1012">
        <v>0</v>
      </c>
      <c r="L15" s="1012">
        <v>0</v>
      </c>
      <c r="M15" s="1012">
        <v>0</v>
      </c>
      <c r="N15" s="1012">
        <v>0</v>
      </c>
      <c r="O15" s="1012">
        <v>14.6</v>
      </c>
      <c r="P15" s="1012">
        <v>30.6</v>
      </c>
      <c r="Q15" s="1012">
        <v>40.6</v>
      </c>
      <c r="R15" s="1012">
        <v>43.6</v>
      </c>
      <c r="S15" s="1012">
        <v>52.6</v>
      </c>
      <c r="T15" s="1012">
        <v>59.4</v>
      </c>
      <c r="U15" s="1012">
        <v>481.3</v>
      </c>
      <c r="V15" s="1012">
        <v>856.76599999999996</v>
      </c>
      <c r="W15" s="1012">
        <v>1211</v>
      </c>
      <c r="X15" s="1012">
        <v>1511</v>
      </c>
      <c r="Y15" s="1012">
        <v>1511</v>
      </c>
      <c r="Z15" s="1012">
        <v>1514</v>
      </c>
      <c r="AA15" s="1012">
        <v>1514</v>
      </c>
      <c r="AB15" s="968">
        <f t="shared" si="0"/>
        <v>-2.732240437158473E-3</v>
      </c>
      <c r="AC15" s="968">
        <f t="shared" si="1"/>
        <v>0.47720389760862014</v>
      </c>
      <c r="AD15" s="968">
        <f t="shared" si="2"/>
        <v>2.0647068770831174E-3</v>
      </c>
      <c r="AE15" s="1013"/>
      <c r="AF15" s="1005"/>
      <c r="AG15" s="1013"/>
      <c r="AH15" s="1013"/>
      <c r="AK15" s="1013"/>
      <c r="AL15" s="1013"/>
      <c r="AM15" s="1013"/>
      <c r="AN15" s="1013"/>
      <c r="AO15" s="1013"/>
      <c r="AP15" s="1013"/>
      <c r="AQ15" s="1013"/>
      <c r="AS15" s="1008"/>
      <c r="AT15" s="1008"/>
      <c r="AU15" s="1008"/>
      <c r="AV15" s="1008"/>
      <c r="AW15" s="1008"/>
      <c r="AY15" s="1008"/>
      <c r="AZ15" s="1008"/>
    </row>
    <row r="16" spans="1:57" ht="11.15" customHeight="1">
      <c r="A16" s="1010" t="s">
        <v>389</v>
      </c>
      <c r="B16" s="1038"/>
      <c r="C16" s="1033"/>
      <c r="D16" s="1012">
        <v>6</v>
      </c>
      <c r="E16" s="1012">
        <v>6</v>
      </c>
      <c r="F16" s="1012">
        <v>7</v>
      </c>
      <c r="G16" s="1012">
        <v>11.8</v>
      </c>
      <c r="H16" s="1012">
        <v>20.8</v>
      </c>
      <c r="I16" s="1012">
        <v>24.1</v>
      </c>
      <c r="J16" s="1012">
        <v>32.200000000000003</v>
      </c>
      <c r="K16" s="1012">
        <v>74</v>
      </c>
      <c r="L16" s="1012">
        <v>65.7</v>
      </c>
      <c r="M16" s="1012">
        <v>75.599999999999994</v>
      </c>
      <c r="N16" s="1012">
        <v>80.499999999999901</v>
      </c>
      <c r="O16" s="1012">
        <v>82.9</v>
      </c>
      <c r="P16" s="1012">
        <v>163.9</v>
      </c>
      <c r="Q16" s="1012">
        <v>210.9</v>
      </c>
      <c r="R16" s="1012">
        <v>351.2</v>
      </c>
      <c r="S16" s="1012">
        <v>637.6</v>
      </c>
      <c r="T16" s="1012">
        <v>718.6</v>
      </c>
      <c r="U16" s="1012">
        <v>964.4</v>
      </c>
      <c r="V16" s="1012">
        <f t="shared" ref="V16:AA16" si="3">+V17-SUM(V11:V15)</f>
        <v>1380.094000000001</v>
      </c>
      <c r="W16" s="1012">
        <f t="shared" si="3"/>
        <v>1605.8600000000006</v>
      </c>
      <c r="X16" s="1012">
        <f t="shared" si="3"/>
        <v>1571.7980000000007</v>
      </c>
      <c r="Y16" s="1012">
        <f t="shared" si="3"/>
        <v>1813.137999999999</v>
      </c>
      <c r="Z16" s="1012">
        <f t="shared" si="3"/>
        <v>2053.5970000000016</v>
      </c>
      <c r="AA16" s="1012">
        <f t="shared" si="3"/>
        <v>2545</v>
      </c>
      <c r="AB16" s="968">
        <f t="shared" si="0"/>
        <v>0.23590288069539911</v>
      </c>
      <c r="AC16" s="968">
        <f t="shared" si="1"/>
        <v>0.28763753132271508</v>
      </c>
      <c r="AD16" s="968">
        <f t="shared" si="2"/>
        <v>3.4707258931152801E-3</v>
      </c>
      <c r="AE16" s="1013"/>
      <c r="AF16" s="1005"/>
      <c r="AG16" s="1013"/>
      <c r="AH16" s="1013"/>
      <c r="AK16" s="1013"/>
      <c r="AL16" s="1013"/>
      <c r="AM16" s="1013"/>
      <c r="AN16" s="1013"/>
      <c r="AO16" s="1013"/>
      <c r="AP16" s="1013"/>
      <c r="AQ16" s="1013"/>
      <c r="AS16" s="1008"/>
      <c r="AT16" s="1008"/>
      <c r="AU16" s="1008"/>
      <c r="AV16" s="1008"/>
      <c r="AW16" s="1008"/>
      <c r="AY16" s="1008"/>
      <c r="AZ16" s="1008"/>
    </row>
    <row r="17" spans="1:52" ht="11.15" customHeight="1">
      <c r="A17" s="1034" t="s">
        <v>268</v>
      </c>
      <c r="B17" s="1039"/>
      <c r="C17" s="1035"/>
      <c r="D17" s="1015">
        <v>42</v>
      </c>
      <c r="E17" s="1040">
        <v>66</v>
      </c>
      <c r="F17" s="1040">
        <v>78</v>
      </c>
      <c r="G17" s="1040">
        <v>90.4</v>
      </c>
      <c r="H17" s="1040">
        <v>133.9</v>
      </c>
      <c r="I17" s="1040">
        <v>136.19999999999999</v>
      </c>
      <c r="J17" s="1040">
        <v>152.5</v>
      </c>
      <c r="K17" s="1040">
        <v>196.4</v>
      </c>
      <c r="L17" s="1040">
        <v>193.1</v>
      </c>
      <c r="M17" s="1040">
        <v>411</v>
      </c>
      <c r="N17" s="1040">
        <v>445.2</v>
      </c>
      <c r="O17" s="1040">
        <v>613.20000000000005</v>
      </c>
      <c r="P17" s="1040">
        <v>1106.9000000000001</v>
      </c>
      <c r="Q17" s="1040">
        <v>1488.9</v>
      </c>
      <c r="R17" s="1040">
        <v>2197.1999999999998</v>
      </c>
      <c r="S17" s="1040">
        <v>3071.3</v>
      </c>
      <c r="T17" s="1040">
        <v>3619.1</v>
      </c>
      <c r="U17" s="1040">
        <v>7481.4</v>
      </c>
      <c r="V17" s="1040">
        <f>9943+1302</f>
        <v>11245</v>
      </c>
      <c r="W17" s="1040">
        <f>12947+1544</f>
        <v>14491</v>
      </c>
      <c r="X17" s="1040">
        <f>15727+1600</f>
        <v>17327</v>
      </c>
      <c r="Y17" s="1040">
        <f>1709+19140</f>
        <v>20849</v>
      </c>
      <c r="Z17" s="1040">
        <f>20698+1948</f>
        <v>22646</v>
      </c>
      <c r="AA17" s="1040">
        <f>1931+24493</f>
        <v>26424</v>
      </c>
      <c r="AB17" s="1016">
        <f t="shared" si="0"/>
        <v>0.1636405227717268</v>
      </c>
      <c r="AC17" s="1016">
        <f t="shared" si="1"/>
        <v>0.35234752816390014</v>
      </c>
      <c r="AD17" s="1016">
        <f t="shared" si="2"/>
        <v>3.6035544597123048E-2</v>
      </c>
      <c r="AE17" s="1013"/>
      <c r="AF17" s="1005"/>
      <c r="AG17" s="1013"/>
      <c r="AH17" s="1013"/>
      <c r="AK17" s="1013"/>
      <c r="AL17" s="1013"/>
      <c r="AM17" s="1013"/>
      <c r="AN17" s="1013"/>
      <c r="AO17" s="1013"/>
      <c r="AP17" s="1013"/>
      <c r="AQ17" s="1013"/>
      <c r="AS17" s="1008"/>
      <c r="AT17" s="1008"/>
      <c r="AU17" s="1008"/>
      <c r="AV17" s="1008"/>
      <c r="AW17" s="1008"/>
      <c r="AY17" s="1008"/>
      <c r="AZ17" s="1008"/>
    </row>
    <row r="18" spans="1:52" ht="11.15" customHeight="1">
      <c r="A18" s="965"/>
      <c r="B18" s="1036"/>
      <c r="C18" s="1037"/>
      <c r="D18" s="1017"/>
      <c r="E18" s="1017"/>
      <c r="F18" s="1017"/>
      <c r="G18" s="1017"/>
      <c r="H18" s="1017"/>
      <c r="I18" s="1017"/>
      <c r="J18" s="1017"/>
      <c r="K18" s="1017"/>
      <c r="L18" s="1017"/>
      <c r="M18" s="1017"/>
      <c r="N18" s="1017"/>
      <c r="O18" s="1017"/>
      <c r="P18" s="1017"/>
      <c r="Q18" s="1017"/>
      <c r="R18" s="1017"/>
      <c r="S18" s="1017"/>
      <c r="T18" s="1017"/>
      <c r="U18" s="1017"/>
      <c r="V18" s="1017"/>
      <c r="W18" s="1017"/>
      <c r="X18" s="1017"/>
      <c r="Y18" s="1017"/>
      <c r="Z18" s="1017"/>
      <c r="AA18" s="1017"/>
      <c r="AB18" s="968"/>
      <c r="AC18" s="968"/>
      <c r="AD18" s="968"/>
      <c r="AE18" s="1013"/>
      <c r="AF18" s="1005"/>
      <c r="AG18" s="1013"/>
      <c r="AH18" s="1013"/>
      <c r="AK18" s="1013"/>
      <c r="AL18" s="1013"/>
      <c r="AM18" s="1013"/>
      <c r="AN18" s="1013"/>
      <c r="AO18" s="1013"/>
      <c r="AP18" s="1013"/>
      <c r="AQ18" s="1013"/>
      <c r="AS18" s="1008"/>
      <c r="AT18" s="1008"/>
      <c r="AU18" s="1008"/>
      <c r="AV18" s="1008"/>
      <c r="AW18" s="1008"/>
      <c r="AY18" s="1008"/>
      <c r="AZ18" s="1008"/>
    </row>
    <row r="19" spans="1:52" ht="11.15" customHeight="1">
      <c r="A19" s="965" t="s">
        <v>269</v>
      </c>
      <c r="B19" s="1038"/>
      <c r="C19" s="1033"/>
      <c r="D19" s="1012">
        <v>20</v>
      </c>
      <c r="E19" s="1012">
        <v>30</v>
      </c>
      <c r="F19" s="1012">
        <v>42</v>
      </c>
      <c r="G19" s="1012">
        <v>50</v>
      </c>
      <c r="H19" s="1012">
        <v>67</v>
      </c>
      <c r="I19" s="1012">
        <v>109</v>
      </c>
      <c r="J19" s="1012">
        <v>322</v>
      </c>
      <c r="K19" s="1012">
        <v>581</v>
      </c>
      <c r="L19" s="1012">
        <v>825.21900000000005</v>
      </c>
      <c r="M19" s="1012">
        <v>968.26900000000001</v>
      </c>
      <c r="N19" s="1012">
        <v>991.15899999999999</v>
      </c>
      <c r="O19" s="1012">
        <v>991.97400000000005</v>
      </c>
      <c r="P19" s="1012">
        <v>1000.985</v>
      </c>
      <c r="Q19" s="1012">
        <v>1015.828</v>
      </c>
      <c r="R19" s="1012">
        <v>1105.9659999999999</v>
      </c>
      <c r="S19" s="1012">
        <v>1337.15</v>
      </c>
      <c r="T19" s="1012">
        <v>1674.538</v>
      </c>
      <c r="U19" s="1012">
        <v>2110.2750000000001</v>
      </c>
      <c r="V19" s="1012">
        <v>2488.7260000000001</v>
      </c>
      <c r="W19" s="1012">
        <v>2729.9960000000001</v>
      </c>
      <c r="X19" s="1012">
        <v>2886.6979999999999</v>
      </c>
      <c r="Y19" s="1012">
        <v>3132.7130000000002</v>
      </c>
      <c r="Z19" s="1012">
        <v>3224</v>
      </c>
      <c r="AA19" s="1012">
        <v>3224</v>
      </c>
      <c r="AB19" s="968">
        <f t="shared" ref="AB19:AB40" si="4">+(AA19/Z19)*(365/366)-1</f>
        <v>-2.732240437158473E-3</v>
      </c>
      <c r="AC19" s="968">
        <f t="shared" ref="AC19:AC40" si="5">+(Z19/P19)^(0.1)-1</f>
        <v>0.12407877208704976</v>
      </c>
      <c r="AD19" s="968">
        <f t="shared" ref="AD19:AD40" si="6">+AA19/$AA$70</f>
        <v>4.3967073789405358E-3</v>
      </c>
      <c r="AE19" s="1013"/>
      <c r="AF19" s="1005"/>
      <c r="AG19" s="1013"/>
      <c r="AH19" s="1013"/>
      <c r="AK19" s="1013"/>
      <c r="AL19" s="1013"/>
      <c r="AM19" s="1013"/>
      <c r="AN19" s="1013"/>
      <c r="AO19" s="1013"/>
      <c r="AP19" s="1013"/>
      <c r="AQ19" s="1013"/>
      <c r="AS19" s="1008"/>
      <c r="AT19" s="1008"/>
      <c r="AU19" s="1008"/>
      <c r="AV19" s="1008"/>
      <c r="AW19" s="1008"/>
      <c r="AY19" s="1008"/>
      <c r="AZ19" s="1008"/>
    </row>
    <row r="20" spans="1:52" ht="11.15" customHeight="1">
      <c r="A20" s="965" t="s">
        <v>270</v>
      </c>
      <c r="B20" s="1038"/>
      <c r="C20" s="1033"/>
      <c r="D20" s="1012">
        <v>9</v>
      </c>
      <c r="E20" s="1012">
        <v>10</v>
      </c>
      <c r="F20" s="1012">
        <v>11</v>
      </c>
      <c r="G20" s="1012">
        <v>14</v>
      </c>
      <c r="H20" s="1012">
        <v>26</v>
      </c>
      <c r="I20" s="1012">
        <v>31</v>
      </c>
      <c r="J20" s="1012">
        <v>67</v>
      </c>
      <c r="K20" s="1012">
        <v>96</v>
      </c>
      <c r="L20" s="1012">
        <v>167</v>
      </c>
      <c r="M20" s="1012">
        <v>212</v>
      </c>
      <c r="N20" s="1012">
        <v>276</v>
      </c>
      <c r="O20" s="1012">
        <v>324</v>
      </c>
      <c r="P20" s="1012">
        <v>608</v>
      </c>
      <c r="Q20" s="1012">
        <v>912</v>
      </c>
      <c r="R20" s="1012">
        <v>1069</v>
      </c>
      <c r="S20" s="1012">
        <v>1370</v>
      </c>
      <c r="T20" s="1012">
        <v>1780</v>
      </c>
      <c r="U20" s="1012">
        <v>1944</v>
      </c>
      <c r="V20" s="1012">
        <v>2176</v>
      </c>
      <c r="W20" s="1012">
        <v>2370</v>
      </c>
      <c r="X20" s="1012">
        <v>2788</v>
      </c>
      <c r="Y20" s="1012">
        <v>3268</v>
      </c>
      <c r="Z20" s="1012">
        <v>3863</v>
      </c>
      <c r="AA20" s="1012">
        <v>4692</v>
      </c>
      <c r="AB20" s="968">
        <f t="shared" si="4"/>
        <v>0.2112814723968035</v>
      </c>
      <c r="AC20" s="968">
        <f t="shared" si="5"/>
        <v>0.20310106957161822</v>
      </c>
      <c r="AD20" s="968">
        <f t="shared" si="6"/>
        <v>6.3986820787807043E-3</v>
      </c>
      <c r="AE20" s="1013"/>
      <c r="AF20" s="1005"/>
      <c r="AG20" s="1013"/>
      <c r="AH20" s="1013"/>
      <c r="AK20" s="1013"/>
      <c r="AL20" s="1013"/>
      <c r="AM20" s="1013"/>
      <c r="AN20" s="1013"/>
      <c r="AO20" s="1013"/>
      <c r="AP20" s="1013"/>
      <c r="AQ20" s="1013"/>
      <c r="AS20" s="1008"/>
      <c r="AT20" s="1008"/>
      <c r="AU20" s="1008"/>
      <c r="AV20" s="1008"/>
      <c r="AW20" s="1008"/>
      <c r="AY20" s="1008"/>
      <c r="AZ20" s="1008"/>
    </row>
    <row r="21" spans="1:52" ht="11.15" customHeight="1">
      <c r="A21" s="965" t="s">
        <v>271</v>
      </c>
      <c r="B21" s="1038"/>
      <c r="C21" s="1033"/>
      <c r="D21" s="1012">
        <v>0</v>
      </c>
      <c r="E21" s="1012">
        <v>0</v>
      </c>
      <c r="F21" s="1012">
        <v>0</v>
      </c>
      <c r="G21" s="1012">
        <v>0</v>
      </c>
      <c r="H21" s="1012">
        <v>0</v>
      </c>
      <c r="I21" s="1012">
        <v>0</v>
      </c>
      <c r="J21" s="1012">
        <v>0</v>
      </c>
      <c r="K21" s="1012">
        <v>1</v>
      </c>
      <c r="L21" s="1012">
        <v>8</v>
      </c>
      <c r="M21" s="1012">
        <v>27</v>
      </c>
      <c r="N21" s="1012">
        <v>30</v>
      </c>
      <c r="O21" s="1012">
        <v>114</v>
      </c>
      <c r="P21" s="1012">
        <v>333</v>
      </c>
      <c r="Q21" s="1012">
        <v>488</v>
      </c>
      <c r="R21" s="1012">
        <v>541</v>
      </c>
      <c r="S21" s="1012">
        <v>677</v>
      </c>
      <c r="T21" s="1012">
        <v>683</v>
      </c>
      <c r="U21" s="1012">
        <v>699</v>
      </c>
      <c r="V21" s="1012">
        <v>699</v>
      </c>
      <c r="W21" s="1012">
        <v>699</v>
      </c>
      <c r="X21" s="1012">
        <v>698.39</v>
      </c>
      <c r="Y21" s="1012">
        <v>698.92</v>
      </c>
      <c r="Z21" s="1012">
        <v>703</v>
      </c>
      <c r="AA21" s="1012">
        <v>703</v>
      </c>
      <c r="AB21" s="968">
        <f t="shared" si="4"/>
        <v>-2.732240437158473E-3</v>
      </c>
      <c r="AC21" s="968">
        <f t="shared" si="5"/>
        <v>7.7583937488473254E-2</v>
      </c>
      <c r="AD21" s="968">
        <f t="shared" si="6"/>
        <v>9.5871131743027185E-4</v>
      </c>
      <c r="AE21" s="1013"/>
      <c r="AF21" s="1005"/>
      <c r="AG21" s="1013"/>
      <c r="AH21" s="1013"/>
      <c r="AK21" s="1013"/>
      <c r="AL21" s="1013"/>
      <c r="AM21" s="1013"/>
      <c r="AN21" s="1013"/>
      <c r="AO21" s="1013"/>
      <c r="AP21" s="1013"/>
      <c r="AQ21" s="1013"/>
      <c r="AS21" s="1008"/>
      <c r="AT21" s="1008"/>
      <c r="AU21" s="1008"/>
      <c r="AV21" s="1008"/>
      <c r="AW21" s="1008"/>
      <c r="AY21" s="1008"/>
      <c r="AZ21" s="1008"/>
    </row>
    <row r="22" spans="1:52" ht="11.15" customHeight="1">
      <c r="A22" s="965" t="s">
        <v>276</v>
      </c>
      <c r="B22" s="1038"/>
      <c r="C22" s="1033"/>
      <c r="D22" s="1012">
        <v>1116</v>
      </c>
      <c r="E22" s="1012">
        <v>1420</v>
      </c>
      <c r="F22" s="1012">
        <v>1738</v>
      </c>
      <c r="G22" s="1012">
        <v>2390</v>
      </c>
      <c r="H22" s="1012">
        <v>2497.1999999999998</v>
      </c>
      <c r="I22" s="1012">
        <v>2894.5</v>
      </c>
      <c r="J22" s="1012">
        <v>3119.9</v>
      </c>
      <c r="K22" s="1012">
        <v>3123.7</v>
      </c>
      <c r="L22" s="1012">
        <v>3127.8</v>
      </c>
      <c r="M22" s="1012">
        <v>3135.7</v>
      </c>
      <c r="N22" s="1012">
        <v>3124.2</v>
      </c>
      <c r="O22" s="1012">
        <v>3162.9</v>
      </c>
      <c r="P22" s="1012">
        <v>3482.1</v>
      </c>
      <c r="Q22" s="1012">
        <v>3801.8</v>
      </c>
      <c r="R22" s="1012">
        <v>3952</v>
      </c>
      <c r="S22" s="1012">
        <v>4161.8999999999996</v>
      </c>
      <c r="T22" s="1012">
        <v>4819.1000000000004</v>
      </c>
      <c r="U22" s="1012">
        <v>4886.6000000000004</v>
      </c>
      <c r="V22" s="1012">
        <v>5076.9759999999997</v>
      </c>
      <c r="W22" s="1012">
        <v>5245</v>
      </c>
      <c r="X22" s="1012">
        <v>5489</v>
      </c>
      <c r="Y22" s="1012">
        <v>6115</v>
      </c>
      <c r="Z22" s="1012">
        <v>6103</v>
      </c>
      <c r="AA22" s="1012">
        <v>6235</v>
      </c>
      <c r="AB22" s="968">
        <f t="shared" si="4"/>
        <v>1.8837371927628688E-2</v>
      </c>
      <c r="AC22" s="968">
        <f t="shared" si="5"/>
        <v>5.7718774339835077E-2</v>
      </c>
      <c r="AD22" s="968">
        <f t="shared" si="6"/>
        <v>8.5029375023865494E-3</v>
      </c>
      <c r="AE22" s="1013"/>
      <c r="AF22" s="1005"/>
      <c r="AG22" s="1013"/>
      <c r="AH22" s="1013"/>
      <c r="AK22" s="1013"/>
      <c r="AL22" s="1013"/>
      <c r="AM22" s="1013"/>
      <c r="AN22" s="1013"/>
      <c r="AO22" s="1013"/>
      <c r="AP22" s="1013"/>
      <c r="AQ22" s="1013"/>
      <c r="AS22" s="1008"/>
      <c r="AT22" s="1008"/>
      <c r="AU22" s="1008"/>
      <c r="AV22" s="1008"/>
      <c r="AW22" s="1008"/>
      <c r="AY22" s="1008"/>
      <c r="AZ22" s="1008"/>
    </row>
    <row r="23" spans="1:52" ht="11.15" customHeight="1">
      <c r="A23" s="965" t="s">
        <v>278</v>
      </c>
      <c r="B23" s="1038"/>
      <c r="C23" s="1033"/>
      <c r="D23" s="1012">
        <v>12</v>
      </c>
      <c r="E23" s="1012">
        <v>18</v>
      </c>
      <c r="F23" s="1012">
        <v>39</v>
      </c>
      <c r="G23" s="1012">
        <v>38</v>
      </c>
      <c r="H23" s="1012">
        <v>39</v>
      </c>
      <c r="I23" s="1012">
        <v>43</v>
      </c>
      <c r="J23" s="1012">
        <v>52</v>
      </c>
      <c r="K23" s="1012">
        <v>82</v>
      </c>
      <c r="L23" s="1012">
        <v>82</v>
      </c>
      <c r="M23" s="1012">
        <v>86</v>
      </c>
      <c r="N23" s="1012">
        <v>110</v>
      </c>
      <c r="O23" s="1012">
        <v>143</v>
      </c>
      <c r="P23" s="1012">
        <v>147</v>
      </c>
      <c r="Q23" s="1012">
        <v>197</v>
      </c>
      <c r="R23" s="1012">
        <v>199</v>
      </c>
      <c r="S23" s="1012">
        <v>257</v>
      </c>
      <c r="T23" s="1012">
        <v>447</v>
      </c>
      <c r="U23" s="1012">
        <v>627</v>
      </c>
      <c r="V23" s="1012">
        <v>1005</v>
      </c>
      <c r="W23" s="1012">
        <v>1565</v>
      </c>
      <c r="X23" s="1012">
        <v>2044</v>
      </c>
      <c r="Y23" s="1012">
        <v>2041</v>
      </c>
      <c r="Z23" s="1012">
        <v>2281.5500000000002</v>
      </c>
      <c r="AA23" s="1012">
        <v>2474</v>
      </c>
      <c r="AB23" s="968">
        <f t="shared" si="4"/>
        <v>8.1387844736459769E-2</v>
      </c>
      <c r="AC23" s="968">
        <f t="shared" si="5"/>
        <v>0.31550125153743469</v>
      </c>
      <c r="AD23" s="968">
        <f t="shared" si="6"/>
        <v>3.3739001412837733E-3</v>
      </c>
      <c r="AE23" s="1013"/>
      <c r="AF23" s="1005"/>
      <c r="AG23" s="1013"/>
      <c r="AH23" s="1013"/>
      <c r="AK23" s="1013"/>
      <c r="AL23" s="1013"/>
      <c r="AM23" s="1013"/>
      <c r="AN23" s="1013"/>
      <c r="AO23" s="1013"/>
      <c r="AP23" s="1013"/>
      <c r="AQ23" s="1013"/>
      <c r="AS23" s="1008"/>
      <c r="AT23" s="1008"/>
      <c r="AU23" s="1008"/>
      <c r="AV23" s="1008"/>
      <c r="AW23" s="1008"/>
      <c r="AY23" s="1008"/>
      <c r="AZ23" s="1008"/>
    </row>
    <row r="24" spans="1:52" ht="11.15" customHeight="1">
      <c r="A24" s="965" t="s">
        <v>279</v>
      </c>
      <c r="B24" s="1038"/>
      <c r="C24" s="1033"/>
      <c r="D24" s="1012">
        <v>13</v>
      </c>
      <c r="E24" s="1012">
        <v>21</v>
      </c>
      <c r="F24" s="1012">
        <v>25</v>
      </c>
      <c r="G24" s="1012">
        <v>38</v>
      </c>
      <c r="H24" s="1012">
        <v>66</v>
      </c>
      <c r="I24" s="1012">
        <v>138</v>
      </c>
      <c r="J24" s="1012">
        <v>218</v>
      </c>
      <c r="K24" s="1012">
        <v>358</v>
      </c>
      <c r="L24" s="1012">
        <v>690</v>
      </c>
      <c r="M24" s="1012">
        <v>1412</v>
      </c>
      <c r="N24" s="1012">
        <v>2223</v>
      </c>
      <c r="O24" s="1012">
        <v>3403</v>
      </c>
      <c r="P24" s="1012">
        <v>4582</v>
      </c>
      <c r="Q24" s="1012">
        <v>5912</v>
      </c>
      <c r="R24" s="1012">
        <v>6758.0159999999996</v>
      </c>
      <c r="S24" s="1012">
        <v>7607.4960000000001</v>
      </c>
      <c r="T24" s="1012">
        <v>8155.9610000000002</v>
      </c>
      <c r="U24" s="1012">
        <v>9201.4249999999993</v>
      </c>
      <c r="V24" s="1012">
        <v>10298.18</v>
      </c>
      <c r="W24" s="1012">
        <v>11566.564</v>
      </c>
      <c r="X24" s="1012">
        <v>13499.357</v>
      </c>
      <c r="Y24" s="1012">
        <v>14900.146000000001</v>
      </c>
      <c r="Z24" s="1012">
        <v>16427</v>
      </c>
      <c r="AA24" s="1012">
        <v>17382</v>
      </c>
      <c r="AB24" s="968">
        <f t="shared" si="4"/>
        <v>5.5244913661734341E-2</v>
      </c>
      <c r="AC24" s="968">
        <f t="shared" si="5"/>
        <v>0.1361883116433662</v>
      </c>
      <c r="AD24" s="968">
        <f t="shared" si="6"/>
        <v>2.3704580539933122E-2</v>
      </c>
      <c r="AE24" s="1013"/>
      <c r="AF24" s="1005"/>
      <c r="AG24" s="1013"/>
      <c r="AH24" s="1013"/>
      <c r="AK24" s="1013"/>
      <c r="AL24" s="1013"/>
      <c r="AM24" s="1013"/>
      <c r="AN24" s="1013"/>
      <c r="AO24" s="1013"/>
      <c r="AP24" s="1013"/>
      <c r="AQ24" s="1013"/>
      <c r="AS24" s="1008"/>
      <c r="AT24" s="1008"/>
      <c r="AU24" s="1008"/>
      <c r="AV24" s="1008"/>
      <c r="AW24" s="1008"/>
      <c r="AY24" s="1008"/>
      <c r="AZ24" s="1008"/>
    </row>
    <row r="25" spans="1:52" ht="11.15" customHeight="1">
      <c r="A25" s="965" t="s">
        <v>280</v>
      </c>
      <c r="B25" s="1038"/>
      <c r="C25" s="1033"/>
      <c r="D25" s="1012">
        <v>2089</v>
      </c>
      <c r="E25" s="1012">
        <v>2877</v>
      </c>
      <c r="F25" s="1012">
        <v>4435</v>
      </c>
      <c r="G25" s="1012">
        <v>6095</v>
      </c>
      <c r="H25" s="1012">
        <v>8754</v>
      </c>
      <c r="I25" s="1012">
        <v>12001</v>
      </c>
      <c r="J25" s="1012">
        <v>14381</v>
      </c>
      <c r="K25" s="1012">
        <v>16419</v>
      </c>
      <c r="L25" s="1012">
        <v>18248</v>
      </c>
      <c r="M25" s="1012">
        <v>20474</v>
      </c>
      <c r="N25" s="1012">
        <v>22116</v>
      </c>
      <c r="O25" s="1012">
        <v>22794</v>
      </c>
      <c r="P25" s="1012">
        <v>25732</v>
      </c>
      <c r="Q25" s="1012">
        <v>26903</v>
      </c>
      <c r="R25" s="1012">
        <v>28712</v>
      </c>
      <c r="S25" s="1012">
        <v>30979</v>
      </c>
      <c r="T25" s="1012">
        <v>33477</v>
      </c>
      <c r="U25" s="1012">
        <v>38614</v>
      </c>
      <c r="V25" s="1012">
        <v>44580</v>
      </c>
      <c r="W25" s="1012">
        <v>49435</v>
      </c>
      <c r="X25" s="1012">
        <v>55580</v>
      </c>
      <c r="Y25" s="1012">
        <v>58721</v>
      </c>
      <c r="Z25" s="1012">
        <v>60721</v>
      </c>
      <c r="AA25" s="1012">
        <v>62184</v>
      </c>
      <c r="AB25" s="968">
        <f t="shared" si="4"/>
        <v>2.1295735588276576E-2</v>
      </c>
      <c r="AC25" s="968">
        <f t="shared" si="5"/>
        <v>8.9648780774340464E-2</v>
      </c>
      <c r="AD25" s="968">
        <f t="shared" si="6"/>
        <v>8.4802993688597478E-2</v>
      </c>
      <c r="AE25" s="1013"/>
      <c r="AF25" s="1005"/>
      <c r="AG25" s="1013"/>
      <c r="AH25" s="1013"/>
      <c r="AK25" s="1013"/>
      <c r="AL25" s="1013"/>
      <c r="AM25" s="1013"/>
      <c r="AN25" s="1013"/>
      <c r="AO25" s="1013"/>
      <c r="AP25" s="1013"/>
      <c r="AQ25" s="1013"/>
      <c r="AS25" s="1008"/>
      <c r="AT25" s="1008"/>
      <c r="AU25" s="1008"/>
      <c r="AV25" s="1008"/>
      <c r="AW25" s="1008"/>
      <c r="AY25" s="1008"/>
      <c r="AZ25" s="1008"/>
    </row>
    <row r="26" spans="1:52" ht="11.15" customHeight="1">
      <c r="A26" s="965" t="s">
        <v>281</v>
      </c>
      <c r="B26" s="1038"/>
      <c r="C26" s="1033"/>
      <c r="D26" s="1012">
        <v>29</v>
      </c>
      <c r="E26" s="1012">
        <v>38.1</v>
      </c>
      <c r="F26" s="1012">
        <v>105.8</v>
      </c>
      <c r="G26" s="1012">
        <v>226</v>
      </c>
      <c r="H26" s="1012">
        <v>270</v>
      </c>
      <c r="I26" s="1012">
        <v>287</v>
      </c>
      <c r="J26" s="1012">
        <v>371</v>
      </c>
      <c r="K26" s="1012">
        <v>470</v>
      </c>
      <c r="L26" s="1012">
        <v>491</v>
      </c>
      <c r="M26" s="1012">
        <v>749</v>
      </c>
      <c r="N26" s="1012">
        <v>846</v>
      </c>
      <c r="O26" s="1012">
        <v>1022</v>
      </c>
      <c r="P26" s="1012">
        <v>1171</v>
      </c>
      <c r="Q26" s="1012">
        <v>1298</v>
      </c>
      <c r="R26" s="1012">
        <v>1640</v>
      </c>
      <c r="S26" s="1012">
        <v>1753</v>
      </c>
      <c r="T26" s="1012">
        <v>1809</v>
      </c>
      <c r="U26" s="1012">
        <v>1978</v>
      </c>
      <c r="V26" s="1012">
        <v>2091</v>
      </c>
      <c r="W26" s="1012">
        <v>2370</v>
      </c>
      <c r="X26" s="1012">
        <v>2624</v>
      </c>
      <c r="Y26" s="1012">
        <v>2877.4949999999999</v>
      </c>
      <c r="Z26" s="1012">
        <v>3589</v>
      </c>
      <c r="AA26" s="1012">
        <v>4113</v>
      </c>
      <c r="AB26" s="968">
        <f t="shared" si="4"/>
        <v>0.14287051966619302</v>
      </c>
      <c r="AC26" s="968">
        <f t="shared" si="5"/>
        <v>0.11851459742281834</v>
      </c>
      <c r="AD26" s="968">
        <f t="shared" si="6"/>
        <v>5.6090748913096844E-3</v>
      </c>
      <c r="AE26" s="1013"/>
      <c r="AF26" s="1005"/>
      <c r="AG26" s="1013"/>
      <c r="AH26" s="1013"/>
      <c r="AK26" s="1013"/>
      <c r="AL26" s="1013"/>
      <c r="AM26" s="1013"/>
      <c r="AN26" s="1013"/>
      <c r="AO26" s="1013"/>
      <c r="AP26" s="1013"/>
      <c r="AQ26" s="1013"/>
      <c r="AS26" s="1008"/>
      <c r="AT26" s="1008"/>
      <c r="AU26" s="1008"/>
      <c r="AV26" s="1008"/>
      <c r="AW26" s="1008"/>
      <c r="AY26" s="1008"/>
      <c r="AZ26" s="1008"/>
    </row>
    <row r="27" spans="1:52" ht="11.15" customHeight="1">
      <c r="A27" s="965" t="s">
        <v>284</v>
      </c>
      <c r="B27" s="1038"/>
      <c r="C27" s="1033"/>
      <c r="D27" s="1012">
        <v>53</v>
      </c>
      <c r="E27" s="1012">
        <v>64</v>
      </c>
      <c r="F27" s="1012">
        <v>74</v>
      </c>
      <c r="G27" s="1012">
        <v>116.5</v>
      </c>
      <c r="H27" s="1012">
        <v>122.9</v>
      </c>
      <c r="I27" s="1012">
        <v>134.80000000000001</v>
      </c>
      <c r="J27" s="1012">
        <v>210.3</v>
      </c>
      <c r="K27" s="1012">
        <v>336.4</v>
      </c>
      <c r="L27" s="1012">
        <v>493.3</v>
      </c>
      <c r="M27" s="1012">
        <v>676.5</v>
      </c>
      <c r="N27" s="1012">
        <v>740.5</v>
      </c>
      <c r="O27" s="1012">
        <v>942.3</v>
      </c>
      <c r="P27" s="1012">
        <v>1251.3</v>
      </c>
      <c r="Q27" s="1012">
        <v>1390.4</v>
      </c>
      <c r="R27" s="1012">
        <v>1584.6</v>
      </c>
      <c r="S27" s="1012">
        <v>1704.4</v>
      </c>
      <c r="T27" s="1012">
        <v>2008.2</v>
      </c>
      <c r="U27" s="1012">
        <v>2283.3000000000002</v>
      </c>
      <c r="V27" s="1012">
        <v>2451.1509999999998</v>
      </c>
      <c r="W27" s="1012">
        <v>2785.951</v>
      </c>
      <c r="X27" s="1012">
        <v>3317.951</v>
      </c>
      <c r="Y27" s="1012">
        <v>3676.134</v>
      </c>
      <c r="Z27" s="1012">
        <v>4160</v>
      </c>
      <c r="AA27" s="1012">
        <v>4300</v>
      </c>
      <c r="AB27" s="968">
        <f t="shared" si="4"/>
        <v>3.0829655317360372E-2</v>
      </c>
      <c r="AC27" s="968">
        <f t="shared" si="5"/>
        <v>0.127647051310122</v>
      </c>
      <c r="AD27" s="968">
        <f t="shared" si="6"/>
        <v>5.8640948292321034E-3</v>
      </c>
      <c r="AE27" s="1013"/>
      <c r="AF27" s="1005"/>
      <c r="AG27" s="1013"/>
      <c r="AH27" s="1013"/>
      <c r="AK27" s="1013"/>
      <c r="AL27" s="1013"/>
      <c r="AM27" s="1013"/>
      <c r="AN27" s="1013"/>
      <c r="AO27" s="1013"/>
      <c r="AP27" s="1013"/>
      <c r="AQ27" s="1013"/>
      <c r="AS27" s="1008"/>
      <c r="AT27" s="1008"/>
      <c r="AU27" s="1008"/>
      <c r="AV27" s="1008"/>
      <c r="AW27" s="1008"/>
      <c r="AY27" s="1008"/>
      <c r="AZ27" s="1008"/>
    </row>
    <row r="28" spans="1:52" ht="11.15" customHeight="1">
      <c r="A28" s="965" t="s">
        <v>285</v>
      </c>
      <c r="B28" s="1038"/>
      <c r="C28" s="1033"/>
      <c r="D28" s="1012">
        <v>103</v>
      </c>
      <c r="E28" s="1012">
        <v>197</v>
      </c>
      <c r="F28" s="1012">
        <v>277</v>
      </c>
      <c r="G28" s="1012">
        <v>363</v>
      </c>
      <c r="H28" s="1012">
        <v>664</v>
      </c>
      <c r="I28" s="1012">
        <v>780</v>
      </c>
      <c r="J28" s="1012">
        <v>874</v>
      </c>
      <c r="K28" s="1012">
        <v>1127</v>
      </c>
      <c r="L28" s="1012">
        <v>1635</v>
      </c>
      <c r="M28" s="1012">
        <v>1902</v>
      </c>
      <c r="N28" s="1012">
        <v>2702</v>
      </c>
      <c r="O28" s="1012">
        <v>3525</v>
      </c>
      <c r="P28" s="1012">
        <v>4879</v>
      </c>
      <c r="Q28" s="1012">
        <v>5794</v>
      </c>
      <c r="R28" s="1012">
        <v>6918</v>
      </c>
      <c r="S28" s="1012">
        <v>8102</v>
      </c>
      <c r="T28" s="1012">
        <v>8542</v>
      </c>
      <c r="U28" s="1012">
        <v>8683</v>
      </c>
      <c r="V28" s="1012">
        <v>9137</v>
      </c>
      <c r="W28" s="1012">
        <v>9384</v>
      </c>
      <c r="X28" s="1012">
        <v>9736.5779999999995</v>
      </c>
      <c r="Y28" s="1012">
        <v>10230.245999999999</v>
      </c>
      <c r="Z28" s="1012">
        <v>10679</v>
      </c>
      <c r="AA28" s="1012">
        <v>10839</v>
      </c>
      <c r="AB28" s="968">
        <f t="shared" si="4"/>
        <v>1.2209499569401761E-2</v>
      </c>
      <c r="AC28" s="968">
        <f t="shared" si="5"/>
        <v>8.1483696645134662E-2</v>
      </c>
      <c r="AD28" s="968">
        <f t="shared" si="6"/>
        <v>1.4781610198615527E-2</v>
      </c>
      <c r="AE28" s="1013"/>
      <c r="AF28" s="1005"/>
      <c r="AG28" s="1013"/>
      <c r="AH28" s="1013"/>
      <c r="AK28" s="1013"/>
      <c r="AL28" s="1013"/>
      <c r="AM28" s="1013"/>
      <c r="AN28" s="1013"/>
      <c r="AO28" s="1013"/>
      <c r="AP28" s="1013"/>
      <c r="AQ28" s="1013"/>
      <c r="AS28" s="1008"/>
      <c r="AT28" s="1008"/>
      <c r="AU28" s="1008"/>
      <c r="AV28" s="1008"/>
      <c r="AW28" s="1008"/>
      <c r="AY28" s="1008"/>
      <c r="AZ28" s="1008"/>
    </row>
    <row r="29" spans="1:52" ht="11.15" customHeight="1">
      <c r="A29" s="965" t="s">
        <v>289</v>
      </c>
      <c r="B29" s="1038"/>
      <c r="C29" s="1033"/>
      <c r="D29" s="1012">
        <v>329</v>
      </c>
      <c r="E29" s="1012">
        <v>379</v>
      </c>
      <c r="F29" s="1012">
        <v>433</v>
      </c>
      <c r="G29" s="1012">
        <v>447</v>
      </c>
      <c r="H29" s="1012">
        <v>486</v>
      </c>
      <c r="I29" s="1012">
        <v>672</v>
      </c>
      <c r="J29" s="1012">
        <v>905</v>
      </c>
      <c r="K29" s="1012">
        <v>1075</v>
      </c>
      <c r="L29" s="1012">
        <v>1224</v>
      </c>
      <c r="M29" s="1012">
        <v>1561</v>
      </c>
      <c r="N29" s="1012">
        <v>1749</v>
      </c>
      <c r="O29" s="1012">
        <v>2149</v>
      </c>
      <c r="P29" s="1012">
        <v>2222</v>
      </c>
      <c r="Q29" s="1012">
        <v>2237</v>
      </c>
      <c r="R29" s="1012">
        <v>2316</v>
      </c>
      <c r="S29" s="1012">
        <v>2433</v>
      </c>
      <c r="T29" s="1012">
        <v>2713</v>
      </c>
      <c r="U29" s="1012">
        <v>2865</v>
      </c>
      <c r="V29" s="1012">
        <v>3391</v>
      </c>
      <c r="W29" s="1012">
        <v>4257</v>
      </c>
      <c r="X29" s="1012">
        <v>4202</v>
      </c>
      <c r="Y29" s="1012">
        <v>4393</v>
      </c>
      <c r="Z29" s="1012">
        <v>4484</v>
      </c>
      <c r="AA29" s="1012">
        <v>6600</v>
      </c>
      <c r="AB29" s="968">
        <f t="shared" si="4"/>
        <v>0.46787850426288013</v>
      </c>
      <c r="AC29" s="968">
        <f t="shared" si="5"/>
        <v>7.2734269856164602E-2</v>
      </c>
      <c r="AD29" s="968">
        <f t="shared" si="6"/>
        <v>9.000703691379508E-3</v>
      </c>
      <c r="AE29" s="1013"/>
      <c r="AF29" s="1005"/>
      <c r="AG29" s="1013"/>
      <c r="AH29" s="1013"/>
      <c r="AK29" s="1013"/>
      <c r="AL29" s="1013"/>
      <c r="AM29" s="1013"/>
      <c r="AN29" s="1013"/>
      <c r="AO29" s="1013"/>
      <c r="AP29" s="1013"/>
      <c r="AQ29" s="1013"/>
      <c r="AS29" s="1008"/>
      <c r="AT29" s="1008"/>
      <c r="AU29" s="1008"/>
      <c r="AV29" s="1008"/>
      <c r="AW29" s="1008"/>
      <c r="AY29" s="1008"/>
      <c r="AZ29" s="1008"/>
    </row>
    <row r="30" spans="1:52" ht="11.15" customHeight="1">
      <c r="A30" s="965" t="s">
        <v>291</v>
      </c>
      <c r="B30" s="1038"/>
      <c r="C30" s="1033"/>
      <c r="D30" s="1012">
        <v>5</v>
      </c>
      <c r="E30" s="1012">
        <v>8</v>
      </c>
      <c r="F30" s="1012">
        <v>13</v>
      </c>
      <c r="G30" s="1012">
        <v>13</v>
      </c>
      <c r="H30" s="1012">
        <v>13</v>
      </c>
      <c r="I30" s="1012">
        <v>97</v>
      </c>
      <c r="J30" s="1012">
        <v>97</v>
      </c>
      <c r="K30" s="1012">
        <v>152</v>
      </c>
      <c r="L30" s="1012">
        <v>265</v>
      </c>
      <c r="M30" s="1012">
        <v>284</v>
      </c>
      <c r="N30" s="1012">
        <v>348</v>
      </c>
      <c r="O30" s="1012">
        <v>395</v>
      </c>
      <c r="P30" s="1012">
        <v>423</v>
      </c>
      <c r="Q30" s="1012">
        <v>425</v>
      </c>
      <c r="R30" s="1012">
        <v>512</v>
      </c>
      <c r="S30" s="1012">
        <v>705</v>
      </c>
      <c r="T30" s="1012">
        <v>818</v>
      </c>
      <c r="U30" s="1012">
        <v>863</v>
      </c>
      <c r="V30" s="1012">
        <v>867</v>
      </c>
      <c r="W30" s="1012">
        <v>883</v>
      </c>
      <c r="X30" s="1012">
        <v>1207</v>
      </c>
      <c r="Y30" s="1012">
        <v>1710.3</v>
      </c>
      <c r="Z30" s="1012">
        <v>2914</v>
      </c>
      <c r="AA30" s="1012">
        <v>3977</v>
      </c>
      <c r="AB30" s="968">
        <f t="shared" si="4"/>
        <v>0.36106172950632143</v>
      </c>
      <c r="AC30" s="968">
        <f t="shared" si="5"/>
        <v>0.21287185430064959</v>
      </c>
      <c r="AD30" s="968">
        <f t="shared" si="6"/>
        <v>5.4236058455479248E-3</v>
      </c>
      <c r="AE30" s="1013"/>
      <c r="AF30" s="1005"/>
      <c r="AG30" s="1013"/>
      <c r="AH30" s="1013"/>
      <c r="AK30" s="1013"/>
      <c r="AL30" s="1013"/>
      <c r="AM30" s="1013"/>
      <c r="AN30" s="1013"/>
      <c r="AO30" s="1013"/>
      <c r="AP30" s="1013"/>
      <c r="AQ30" s="1013"/>
      <c r="AS30" s="1008"/>
      <c r="AT30" s="1008"/>
      <c r="AU30" s="1008"/>
      <c r="AV30" s="1008"/>
      <c r="AW30" s="1008"/>
      <c r="AY30" s="1008"/>
      <c r="AZ30" s="1008"/>
    </row>
    <row r="31" spans="1:52" ht="11.15" customHeight="1">
      <c r="A31" s="965" t="s">
        <v>292</v>
      </c>
      <c r="B31" s="1038"/>
      <c r="C31" s="1033"/>
      <c r="D31" s="1012">
        <v>2</v>
      </c>
      <c r="E31" s="1012">
        <v>2</v>
      </c>
      <c r="F31" s="1012">
        <v>2</v>
      </c>
      <c r="G31" s="1012">
        <v>4</v>
      </c>
      <c r="H31" s="1012">
        <v>19</v>
      </c>
      <c r="I31" s="1012">
        <v>32</v>
      </c>
      <c r="J31" s="1012">
        <v>35</v>
      </c>
      <c r="K31" s="1012">
        <v>40</v>
      </c>
      <c r="L31" s="1012">
        <v>121</v>
      </c>
      <c r="M31" s="1012">
        <v>172</v>
      </c>
      <c r="N31" s="1012">
        <v>306</v>
      </c>
      <c r="O31" s="1012">
        <v>526</v>
      </c>
      <c r="P31" s="1012">
        <v>709</v>
      </c>
      <c r="Q31" s="1012">
        <v>1108</v>
      </c>
      <c r="R31" s="1012">
        <v>1800</v>
      </c>
      <c r="S31" s="1012">
        <v>2564</v>
      </c>
      <c r="T31" s="1012">
        <v>3429</v>
      </c>
      <c r="U31" s="1012">
        <v>3836</v>
      </c>
      <c r="V31" s="1012">
        <v>4886</v>
      </c>
      <c r="W31" s="1012">
        <v>5747</v>
      </c>
      <c r="X31" s="1012">
        <v>5759.357</v>
      </c>
      <c r="Y31" s="1012">
        <v>5766.0780000000004</v>
      </c>
      <c r="Z31" s="1012">
        <v>5837</v>
      </c>
      <c r="AA31" s="1012">
        <v>6267</v>
      </c>
      <c r="AB31" s="968">
        <f t="shared" si="4"/>
        <v>7.0734461055392828E-2</v>
      </c>
      <c r="AC31" s="968">
        <f t="shared" si="5"/>
        <v>0.23467980822159595</v>
      </c>
      <c r="AD31" s="968">
        <f t="shared" si="6"/>
        <v>8.5465772778599049E-3</v>
      </c>
      <c r="AE31" s="1013"/>
      <c r="AF31" s="1005"/>
      <c r="AG31" s="1013"/>
      <c r="AH31" s="1013"/>
      <c r="AK31" s="1013"/>
      <c r="AL31" s="1013"/>
      <c r="AM31" s="1013"/>
      <c r="AN31" s="1013"/>
      <c r="AO31" s="1013"/>
      <c r="AP31" s="1013"/>
      <c r="AQ31" s="1013"/>
      <c r="AS31" s="1008"/>
      <c r="AT31" s="1008"/>
      <c r="AU31" s="1008"/>
      <c r="AV31" s="1008"/>
      <c r="AW31" s="1008"/>
      <c r="AY31" s="1008"/>
      <c r="AZ31" s="1008"/>
    </row>
    <row r="32" spans="1:52" ht="11.15" customHeight="1">
      <c r="A32" s="965" t="s">
        <v>293</v>
      </c>
      <c r="B32" s="1038"/>
      <c r="C32" s="1033"/>
      <c r="D32" s="1012">
        <v>39</v>
      </c>
      <c r="E32" s="1012">
        <v>51</v>
      </c>
      <c r="F32" s="1012">
        <v>61</v>
      </c>
      <c r="G32" s="1012">
        <v>83</v>
      </c>
      <c r="H32" s="1012">
        <v>125</v>
      </c>
      <c r="I32" s="1012">
        <v>190</v>
      </c>
      <c r="J32" s="1012">
        <v>268</v>
      </c>
      <c r="K32" s="1012">
        <v>553</v>
      </c>
      <c r="L32" s="1012">
        <v>1064</v>
      </c>
      <c r="M32" s="1012">
        <v>1681</v>
      </c>
      <c r="N32" s="1012">
        <v>2201</v>
      </c>
      <c r="O32" s="1012">
        <v>2857</v>
      </c>
      <c r="P32" s="1012">
        <v>3326</v>
      </c>
      <c r="Q32" s="1012">
        <v>3796</v>
      </c>
      <c r="R32" s="1012">
        <v>4256.2150000000001</v>
      </c>
      <c r="S32" s="1012">
        <v>4411.5519999999997</v>
      </c>
      <c r="T32" s="1012">
        <v>4609.9489999999996</v>
      </c>
      <c r="U32" s="1012">
        <v>4856.5559999999996</v>
      </c>
      <c r="V32" s="1012">
        <v>4936.8379999999997</v>
      </c>
      <c r="W32" s="1012">
        <v>5124.1030000000001</v>
      </c>
      <c r="X32" s="1012">
        <v>5124.1049999999996</v>
      </c>
      <c r="Y32" s="1012">
        <v>5172.3590000000004</v>
      </c>
      <c r="Z32" s="1012">
        <v>5223</v>
      </c>
      <c r="AA32" s="1012">
        <v>5239</v>
      </c>
      <c r="AB32" s="968">
        <f t="shared" si="4"/>
        <v>3.2276322989210904E-4</v>
      </c>
      <c r="AC32" s="968">
        <f t="shared" si="5"/>
        <v>4.6164016479826042E-2</v>
      </c>
      <c r="AD32" s="968">
        <f t="shared" si="6"/>
        <v>7.1446494907783696E-3</v>
      </c>
      <c r="AE32" s="1013"/>
      <c r="AF32" s="1005"/>
      <c r="AG32" s="1013"/>
      <c r="AH32" s="1013"/>
      <c r="AK32" s="1013"/>
      <c r="AL32" s="1013"/>
      <c r="AM32" s="1013"/>
      <c r="AN32" s="1013"/>
      <c r="AO32" s="1013"/>
      <c r="AP32" s="1013"/>
      <c r="AQ32" s="1013"/>
      <c r="AS32" s="1008"/>
      <c r="AT32" s="1008"/>
      <c r="AU32" s="1008"/>
      <c r="AV32" s="1008"/>
      <c r="AW32" s="1008"/>
      <c r="AY32" s="1008"/>
      <c r="AZ32" s="1008"/>
    </row>
    <row r="33" spans="1:65" ht="11.15" customHeight="1">
      <c r="A33" s="965" t="s">
        <v>294</v>
      </c>
      <c r="B33" s="1038"/>
      <c r="C33" s="1033"/>
      <c r="D33" s="1012">
        <v>0</v>
      </c>
      <c r="E33" s="1012">
        <v>0</v>
      </c>
      <c r="F33" s="1012">
        <v>0</v>
      </c>
      <c r="G33" s="1012">
        <v>0</v>
      </c>
      <c r="H33" s="1012">
        <v>0</v>
      </c>
      <c r="I33" s="1012">
        <v>0</v>
      </c>
      <c r="J33" s="1012">
        <v>0</v>
      </c>
      <c r="K33" s="1012">
        <v>0</v>
      </c>
      <c r="L33" s="1012">
        <v>1</v>
      </c>
      <c r="M33" s="1012">
        <v>1</v>
      </c>
      <c r="N33" s="1012">
        <v>3</v>
      </c>
      <c r="O33" s="1012">
        <v>5</v>
      </c>
      <c r="P33" s="1012">
        <v>15</v>
      </c>
      <c r="Q33" s="1012">
        <v>389</v>
      </c>
      <c r="R33" s="1012">
        <v>988</v>
      </c>
      <c r="S33" s="1012">
        <v>1822</v>
      </c>
      <c r="T33" s="1012">
        <v>2773</v>
      </c>
      <c r="U33" s="1012">
        <v>3244</v>
      </c>
      <c r="V33" s="1012">
        <v>3130</v>
      </c>
      <c r="W33" s="1012">
        <v>3025</v>
      </c>
      <c r="X33" s="1012">
        <v>3029.7979999999998</v>
      </c>
      <c r="Y33" s="1012">
        <v>3032.2579999999998</v>
      </c>
      <c r="Z33" s="1012">
        <v>3038</v>
      </c>
      <c r="AA33" s="1012">
        <v>3023</v>
      </c>
      <c r="AB33" s="968">
        <f t="shared" si="4"/>
        <v>-7.656208966928979E-3</v>
      </c>
      <c r="AC33" s="968">
        <f t="shared" si="5"/>
        <v>0.70078591675365476</v>
      </c>
      <c r="AD33" s="968">
        <f t="shared" si="6"/>
        <v>4.1225950392485234E-3</v>
      </c>
      <c r="AE33" s="1013"/>
      <c r="AF33" s="1005"/>
      <c r="AG33" s="1013"/>
      <c r="AH33" s="1013"/>
      <c r="AK33" s="1013"/>
      <c r="AL33" s="1013"/>
      <c r="AM33" s="1013"/>
      <c r="AN33" s="1013"/>
      <c r="AO33" s="1013"/>
      <c r="AP33" s="1013"/>
      <c r="AQ33" s="1013"/>
      <c r="AS33" s="1008"/>
      <c r="AT33" s="1008"/>
      <c r="AU33" s="1008"/>
      <c r="AV33" s="1008"/>
      <c r="AW33" s="1008"/>
      <c r="AY33" s="1008"/>
      <c r="AZ33" s="1008"/>
    </row>
    <row r="34" spans="1:65" ht="11.15" customHeight="1">
      <c r="A34" s="965" t="s">
        <v>297</v>
      </c>
      <c r="B34" s="1038"/>
      <c r="C34" s="1033"/>
      <c r="D34" s="1012">
        <v>512</v>
      </c>
      <c r="E34" s="1012">
        <v>723</v>
      </c>
      <c r="F34" s="1012">
        <v>1408</v>
      </c>
      <c r="G34" s="1012">
        <v>2206</v>
      </c>
      <c r="H34" s="1012">
        <v>3397</v>
      </c>
      <c r="I34" s="1012">
        <v>4891</v>
      </c>
      <c r="J34" s="1012">
        <v>5945</v>
      </c>
      <c r="K34" s="1012">
        <v>8317</v>
      </c>
      <c r="L34" s="1012">
        <v>9918</v>
      </c>
      <c r="M34" s="1012">
        <v>11722</v>
      </c>
      <c r="N34" s="1012">
        <v>14820</v>
      </c>
      <c r="O34" s="1012">
        <v>16555</v>
      </c>
      <c r="P34" s="1012">
        <v>19176</v>
      </c>
      <c r="Q34" s="1012">
        <v>20693</v>
      </c>
      <c r="R34" s="1012">
        <v>21529</v>
      </c>
      <c r="S34" s="1012">
        <v>22789</v>
      </c>
      <c r="T34" s="1012">
        <v>22958</v>
      </c>
      <c r="U34" s="1012">
        <v>22925</v>
      </c>
      <c r="V34" s="1012">
        <v>22943</v>
      </c>
      <c r="W34" s="1012">
        <v>22990</v>
      </c>
      <c r="X34" s="1012">
        <v>23124.478999999999</v>
      </c>
      <c r="Y34" s="1012">
        <v>23405.055</v>
      </c>
      <c r="Z34" s="1012">
        <v>25583</v>
      </c>
      <c r="AA34" s="1012">
        <v>27089</v>
      </c>
      <c r="AB34" s="968">
        <f t="shared" si="4"/>
        <v>5.5974136684431519E-2</v>
      </c>
      <c r="AC34" s="968">
        <f t="shared" si="5"/>
        <v>2.9246372372311313E-2</v>
      </c>
      <c r="AD34" s="968">
        <f t="shared" si="6"/>
        <v>3.6942433681178707E-2</v>
      </c>
      <c r="AE34" s="1013"/>
      <c r="AF34" s="1005"/>
      <c r="AG34" s="1013"/>
      <c r="AH34" s="1013"/>
      <c r="AK34" s="1013"/>
      <c r="AL34" s="1013"/>
      <c r="AM34" s="1013"/>
      <c r="AN34" s="1013"/>
      <c r="AO34" s="1013"/>
      <c r="AP34" s="1013"/>
      <c r="AQ34" s="1013"/>
      <c r="AS34" s="1008"/>
      <c r="AT34" s="1008"/>
      <c r="AU34" s="1008"/>
      <c r="AV34" s="1008"/>
      <c r="AW34" s="1008"/>
      <c r="AY34" s="1008"/>
      <c r="AZ34" s="1008"/>
    </row>
    <row r="35" spans="1:65" ht="11.15" customHeight="1">
      <c r="A35" s="965" t="s">
        <v>298</v>
      </c>
      <c r="B35" s="1038"/>
      <c r="C35" s="1033"/>
      <c r="D35" s="1012">
        <v>122</v>
      </c>
      <c r="E35" s="1012">
        <v>176</v>
      </c>
      <c r="F35" s="1012">
        <v>220</v>
      </c>
      <c r="G35" s="1012">
        <v>209</v>
      </c>
      <c r="H35" s="1012">
        <v>295</v>
      </c>
      <c r="I35" s="1012">
        <v>357</v>
      </c>
      <c r="J35" s="1012">
        <v>417</v>
      </c>
      <c r="K35" s="1012">
        <v>475</v>
      </c>
      <c r="L35" s="1012">
        <v>522</v>
      </c>
      <c r="M35" s="1012">
        <v>585</v>
      </c>
      <c r="N35" s="1012">
        <v>823</v>
      </c>
      <c r="O35" s="1012">
        <v>1089</v>
      </c>
      <c r="P35" s="1012">
        <v>1475</v>
      </c>
      <c r="Q35" s="1012">
        <v>2017</v>
      </c>
      <c r="R35" s="1012">
        <v>2764</v>
      </c>
      <c r="S35" s="1012">
        <v>3606</v>
      </c>
      <c r="T35" s="1012">
        <v>4194</v>
      </c>
      <c r="U35" s="1012">
        <v>5088</v>
      </c>
      <c r="V35" s="1012">
        <v>5819</v>
      </c>
      <c r="W35" s="1012">
        <v>6435</v>
      </c>
      <c r="X35" s="1012">
        <v>6611</v>
      </c>
      <c r="Y35" s="1012">
        <v>7300</v>
      </c>
      <c r="Z35" s="1012">
        <v>8681</v>
      </c>
      <c r="AA35" s="1012">
        <v>9688</v>
      </c>
      <c r="AB35" s="968">
        <f t="shared" si="4"/>
        <v>0.11295127918958747</v>
      </c>
      <c r="AC35" s="968">
        <f t="shared" si="5"/>
        <v>0.19392699986737938</v>
      </c>
      <c r="AD35" s="968">
        <f t="shared" si="6"/>
        <v>1.3211942024558283E-2</v>
      </c>
      <c r="AE35" s="1013"/>
      <c r="AF35" s="1005"/>
      <c r="AG35" s="1013"/>
      <c r="AH35" s="1013"/>
      <c r="AK35" s="1013"/>
      <c r="AL35" s="1013"/>
      <c r="AM35" s="1013"/>
      <c r="AN35" s="1013"/>
      <c r="AO35" s="1013"/>
      <c r="AP35" s="1013"/>
      <c r="AQ35" s="1013"/>
      <c r="AS35" s="1008"/>
      <c r="AT35" s="1008"/>
      <c r="AU35" s="1008"/>
      <c r="AV35" s="1008"/>
      <c r="AW35" s="1008"/>
      <c r="AY35" s="1008"/>
      <c r="AZ35" s="1008"/>
    </row>
    <row r="36" spans="1:65" ht="11.15" customHeight="1">
      <c r="A36" s="965" t="s">
        <v>300</v>
      </c>
      <c r="B36" s="1038"/>
      <c r="C36" s="1033"/>
      <c r="D36" s="1012">
        <v>9</v>
      </c>
      <c r="E36" s="1012">
        <v>9</v>
      </c>
      <c r="F36" s="1012">
        <v>9</v>
      </c>
      <c r="G36" s="1012">
        <v>19</v>
      </c>
      <c r="H36" s="1012">
        <v>19</v>
      </c>
      <c r="I36" s="1012">
        <v>19</v>
      </c>
      <c r="J36" s="1012">
        <v>19</v>
      </c>
      <c r="K36" s="1012">
        <v>19</v>
      </c>
      <c r="L36" s="1012">
        <v>21</v>
      </c>
      <c r="M36" s="1012">
        <v>59</v>
      </c>
      <c r="N36" s="1012">
        <v>146</v>
      </c>
      <c r="O36" s="1012">
        <v>364</v>
      </c>
      <c r="P36" s="1012">
        <v>792</v>
      </c>
      <c r="Q36" s="1012">
        <v>1320</v>
      </c>
      <c r="R36" s="1012">
        <v>1729</v>
      </c>
      <c r="S36" s="1012">
        <v>2261</v>
      </c>
      <c r="T36" s="1012">
        <v>2760</v>
      </c>
      <c r="U36" s="1012">
        <v>3630</v>
      </c>
      <c r="V36" s="1012">
        <v>4503</v>
      </c>
      <c r="W36" s="1012">
        <v>5751</v>
      </c>
      <c r="X36" s="1012">
        <v>6516.15</v>
      </c>
      <c r="Y36" s="1012">
        <v>7005.35</v>
      </c>
      <c r="Z36" s="1012">
        <v>7591.15</v>
      </c>
      <c r="AA36" s="1012">
        <v>8832</v>
      </c>
      <c r="AB36" s="968">
        <f t="shared" si="4"/>
        <v>0.1602812291232576</v>
      </c>
      <c r="AC36" s="968">
        <f t="shared" si="5"/>
        <v>0.25359785153863146</v>
      </c>
      <c r="AD36" s="968">
        <f t="shared" si="6"/>
        <v>1.2044578030646033E-2</v>
      </c>
      <c r="AE36" s="1013"/>
      <c r="AF36" s="1005"/>
      <c r="AG36" s="1013"/>
      <c r="AH36" s="1013"/>
      <c r="AK36" s="1013"/>
      <c r="AL36" s="1013"/>
      <c r="AM36" s="1013"/>
      <c r="AN36" s="1013"/>
      <c r="AO36" s="1013"/>
      <c r="AP36" s="1013"/>
      <c r="AQ36" s="1013"/>
      <c r="AS36" s="1008"/>
      <c r="AT36" s="1008"/>
      <c r="AU36" s="1008"/>
      <c r="AV36" s="1008"/>
      <c r="AW36" s="1008"/>
      <c r="AY36" s="1008"/>
      <c r="AZ36" s="1008"/>
    </row>
    <row r="37" spans="1:65" ht="11.15" customHeight="1">
      <c r="A37" s="965" t="s">
        <v>301</v>
      </c>
      <c r="B37" s="1038"/>
      <c r="C37" s="1033"/>
      <c r="D37" s="1012"/>
      <c r="E37" s="1012"/>
      <c r="F37" s="1012"/>
      <c r="G37" s="1012">
        <v>5</v>
      </c>
      <c r="H37" s="1012">
        <v>36.200000000000003</v>
      </c>
      <c r="I37" s="1012">
        <v>46.2</v>
      </c>
      <c r="J37" s="1012">
        <v>54.4</v>
      </c>
      <c r="K37" s="1012">
        <v>71.400000000000006</v>
      </c>
      <c r="L37" s="1012">
        <v>76.599999999999994</v>
      </c>
      <c r="M37" s="1012">
        <v>76.599999999999994</v>
      </c>
      <c r="N37" s="1012">
        <v>82</v>
      </c>
      <c r="O37" s="1012">
        <v>83</v>
      </c>
      <c r="P37" s="1012">
        <v>86</v>
      </c>
      <c r="Q37" s="1012">
        <v>88</v>
      </c>
      <c r="R37" s="1012">
        <v>146</v>
      </c>
      <c r="S37" s="1012">
        <v>248</v>
      </c>
      <c r="T37" s="1012">
        <v>362</v>
      </c>
      <c r="U37" s="1012">
        <v>513.9</v>
      </c>
      <c r="V37" s="1012">
        <v>513.9</v>
      </c>
      <c r="W37" s="1012">
        <v>526</v>
      </c>
      <c r="X37" s="1012">
        <v>553</v>
      </c>
      <c r="Y37" s="1012">
        <v>620.77</v>
      </c>
      <c r="Z37" s="1012">
        <v>1257.77</v>
      </c>
      <c r="AA37" s="1012">
        <v>1402</v>
      </c>
      <c r="AB37" s="968">
        <f t="shared" si="4"/>
        <v>0.11162565406004576</v>
      </c>
      <c r="AC37" s="968">
        <f t="shared" si="5"/>
        <v>0.30770648687495705</v>
      </c>
      <c r="AD37" s="968">
        <f t="shared" si="6"/>
        <v>1.9119676629263743E-3</v>
      </c>
      <c r="AE37" s="1013"/>
      <c r="AF37" s="1005"/>
      <c r="AG37" s="1013"/>
      <c r="AH37" s="1013"/>
      <c r="AI37" s="544"/>
      <c r="AK37" s="1013"/>
      <c r="AL37" s="1013"/>
      <c r="AM37" s="1013"/>
      <c r="AN37" s="1013"/>
      <c r="AO37" s="1013"/>
      <c r="AP37" s="1013"/>
      <c r="AQ37" s="1013"/>
      <c r="AS37" s="1008"/>
      <c r="AT37" s="1008"/>
      <c r="AU37" s="1008"/>
      <c r="AV37" s="1008"/>
      <c r="AW37" s="1008"/>
      <c r="AY37" s="1008"/>
      <c r="AZ37" s="1008"/>
    </row>
    <row r="38" spans="1:65" ht="11.15" customHeight="1">
      <c r="A38" s="965" t="s">
        <v>302</v>
      </c>
      <c r="B38" s="1038"/>
      <c r="C38" s="1033"/>
      <c r="D38" s="1012">
        <v>328</v>
      </c>
      <c r="E38" s="1012">
        <v>338</v>
      </c>
      <c r="F38" s="1012">
        <v>362</v>
      </c>
      <c r="G38" s="1012">
        <v>412</v>
      </c>
      <c r="H38" s="1012">
        <v>493</v>
      </c>
      <c r="I38" s="1012">
        <v>534</v>
      </c>
      <c r="J38" s="1012">
        <v>742</v>
      </c>
      <c r="K38" s="1012">
        <v>933</v>
      </c>
      <c r="L38" s="1012">
        <v>1565</v>
      </c>
      <c r="M38" s="1012">
        <v>1955</v>
      </c>
      <c r="N38" s="1012">
        <v>2477</v>
      </c>
      <c r="O38" s="1012">
        <v>3446</v>
      </c>
      <c r="P38" s="1012">
        <v>4422</v>
      </c>
      <c r="Q38" s="1012">
        <v>5421.2</v>
      </c>
      <c r="R38" s="1012">
        <v>6596.3</v>
      </c>
      <c r="S38" s="1012">
        <v>9030.4</v>
      </c>
      <c r="T38" s="1012">
        <v>11282.3</v>
      </c>
      <c r="U38" s="1012">
        <v>13074</v>
      </c>
      <c r="V38" s="1012">
        <v>14305.634</v>
      </c>
      <c r="W38" s="1012">
        <v>16125.696</v>
      </c>
      <c r="X38" s="1012">
        <v>19584.758000000002</v>
      </c>
      <c r="Y38" s="1012">
        <v>21767</v>
      </c>
      <c r="Z38" s="1012">
        <v>24095</v>
      </c>
      <c r="AA38" s="1012">
        <v>24665</v>
      </c>
      <c r="AB38" s="968">
        <f t="shared" si="4"/>
        <v>2.085948493950962E-2</v>
      </c>
      <c r="AC38" s="968">
        <f t="shared" si="5"/>
        <v>0.1847611898982886</v>
      </c>
      <c r="AD38" s="968">
        <f t="shared" si="6"/>
        <v>3.3636720689072051E-2</v>
      </c>
      <c r="AE38" s="1013"/>
      <c r="AF38" s="1005"/>
      <c r="AG38" s="1013"/>
      <c r="AH38" s="1013"/>
      <c r="AK38" s="1013"/>
      <c r="AL38" s="1013"/>
      <c r="AM38" s="1013"/>
      <c r="AN38" s="1013"/>
      <c r="AO38" s="1013"/>
      <c r="AP38" s="1013"/>
      <c r="AQ38" s="1013"/>
      <c r="AS38" s="1008"/>
      <c r="AT38" s="1008"/>
      <c r="AU38" s="1008"/>
      <c r="AV38" s="1008"/>
      <c r="AW38" s="1008"/>
      <c r="AY38" s="1008"/>
      <c r="AZ38" s="1008"/>
    </row>
    <row r="39" spans="1:65" ht="11.15" customHeight="1">
      <c r="A39" s="965" t="s">
        <v>303</v>
      </c>
      <c r="B39" s="1038"/>
      <c r="C39" s="1033"/>
      <c r="D39" s="1012">
        <v>20</v>
      </c>
      <c r="E39" s="1012">
        <v>22</v>
      </c>
      <c r="F39" s="1012">
        <v>25</v>
      </c>
      <c r="G39" s="1012">
        <v>21.385000000000201</v>
      </c>
      <c r="H39" s="1012">
        <v>22.602999999999199</v>
      </c>
      <c r="I39" s="1012">
        <v>50.581000000002</v>
      </c>
      <c r="J39" s="1012">
        <v>72.335999999999302</v>
      </c>
      <c r="K39" s="1012">
        <v>107.87199999999601</v>
      </c>
      <c r="L39" s="1012">
        <v>156.39599999999299</v>
      </c>
      <c r="M39" s="1012">
        <v>234.85599999999999</v>
      </c>
      <c r="N39" s="1012">
        <v>368.99700000000303</v>
      </c>
      <c r="O39" s="1012">
        <v>524.37800000000402</v>
      </c>
      <c r="P39" s="1012">
        <v>763.41000000000395</v>
      </c>
      <c r="Q39" s="1012">
        <v>1030.1610000000201</v>
      </c>
      <c r="R39" s="1012">
        <v>1323.2660000000001</v>
      </c>
      <c r="S39" s="1012">
        <v>1624.712</v>
      </c>
      <c r="T39" s="1012">
        <v>1719.33799999999</v>
      </c>
      <c r="U39" s="1012">
        <v>1892.33600000001</v>
      </c>
      <c r="V39" s="1012">
        <f t="shared" ref="V39:AA39" si="7">+V40-SUM(V19:V38)</f>
        <v>2237.5950000000012</v>
      </c>
      <c r="W39" s="1012">
        <f t="shared" si="7"/>
        <v>2492.6900000000023</v>
      </c>
      <c r="X39" s="1012">
        <f t="shared" si="7"/>
        <v>2764.5290000000095</v>
      </c>
      <c r="Y39" s="1012">
        <f t="shared" si="7"/>
        <v>3135.5260000000126</v>
      </c>
      <c r="Z39" s="1012">
        <f t="shared" si="7"/>
        <v>3447.6800000000221</v>
      </c>
      <c r="AA39" s="1012">
        <f t="shared" si="7"/>
        <v>3651</v>
      </c>
      <c r="AB39" s="968">
        <f t="shared" si="4"/>
        <v>5.6079621706164984E-2</v>
      </c>
      <c r="AC39" s="968">
        <f t="shared" si="5"/>
        <v>0.16272473247446761</v>
      </c>
      <c r="AD39" s="968">
        <f t="shared" si="6"/>
        <v>4.9790256329131184E-3</v>
      </c>
      <c r="AE39" s="1013"/>
      <c r="AF39" s="1005"/>
      <c r="AG39" s="1013"/>
      <c r="AH39" s="1013"/>
      <c r="AK39" s="1013"/>
      <c r="AL39" s="1013"/>
      <c r="AM39" s="1013"/>
      <c r="AN39" s="1013"/>
      <c r="AO39" s="1013"/>
      <c r="AP39" s="1013"/>
      <c r="AQ39" s="1013"/>
      <c r="AS39" s="1008"/>
      <c r="AT39" s="1008"/>
      <c r="AU39" s="1008"/>
      <c r="AV39" s="1008"/>
      <c r="AW39" s="1008"/>
      <c r="AY39" s="1008"/>
      <c r="AZ39" s="1008"/>
    </row>
    <row r="40" spans="1:65" s="124" customFormat="1" ht="12.75" customHeight="1">
      <c r="A40" s="986" t="s">
        <v>304</v>
      </c>
      <c r="B40" s="1039"/>
      <c r="C40" s="1035"/>
      <c r="D40" s="1015">
        <v>4810</v>
      </c>
      <c r="E40" s="1015">
        <v>6383.1</v>
      </c>
      <c r="F40" s="1015">
        <v>9279.7999999999993</v>
      </c>
      <c r="G40" s="1015">
        <v>12749.885</v>
      </c>
      <c r="H40" s="1015">
        <v>17411.902999999998</v>
      </c>
      <c r="I40" s="1015">
        <v>23307.080999999998</v>
      </c>
      <c r="J40" s="1015">
        <v>28169.936000000002</v>
      </c>
      <c r="K40" s="1015">
        <v>34337.372000000003</v>
      </c>
      <c r="L40" s="1015">
        <v>40701.315000000002</v>
      </c>
      <c r="M40" s="1015">
        <v>47973.925000000003</v>
      </c>
      <c r="N40" s="1015">
        <v>56482.856</v>
      </c>
      <c r="O40" s="1015">
        <v>64415.552000000003</v>
      </c>
      <c r="P40" s="1015">
        <v>76595.794999999998</v>
      </c>
      <c r="Q40" s="1015">
        <v>86236.388999999996</v>
      </c>
      <c r="R40" s="1015">
        <v>96439.362999999998</v>
      </c>
      <c r="S40" s="1015">
        <v>109443.61</v>
      </c>
      <c r="T40" s="1015">
        <v>121014.386</v>
      </c>
      <c r="U40" s="1015">
        <v>133814.39199999999</v>
      </c>
      <c r="V40" s="1015">
        <f>143033+V36</f>
        <v>147536</v>
      </c>
      <c r="W40" s="1015">
        <f>155756+W36</f>
        <v>161507</v>
      </c>
      <c r="X40" s="1015">
        <f>170624+X36</f>
        <v>177140.15</v>
      </c>
      <c r="Y40" s="1015">
        <f>181963+Y36</f>
        <v>188968.35</v>
      </c>
      <c r="Z40" s="1015">
        <f>196311+Z36</f>
        <v>203902.15</v>
      </c>
      <c r="AA40" s="1015">
        <f>207747+AA36</f>
        <v>216579</v>
      </c>
      <c r="AB40" s="1016">
        <f t="shared" si="4"/>
        <v>5.9269135211966528E-2</v>
      </c>
      <c r="AC40" s="1016">
        <f t="shared" si="5"/>
        <v>0.10286330700952706</v>
      </c>
      <c r="AD40" s="1016">
        <f t="shared" si="6"/>
        <v>0.29535809163261856</v>
      </c>
      <c r="AE40" s="1013"/>
      <c r="AF40" s="1005"/>
      <c r="AG40" s="1003"/>
      <c r="AH40" s="1003"/>
      <c r="AI40" s="1003"/>
      <c r="AJ40" s="1003"/>
      <c r="AK40" s="1003"/>
      <c r="AL40" s="1003"/>
      <c r="AM40" s="1003"/>
      <c r="AN40" s="1003"/>
      <c r="AO40" s="1003"/>
      <c r="AP40" s="1003"/>
      <c r="AQ40" s="1003"/>
      <c r="AR40" s="1003"/>
      <c r="AS40" s="1003"/>
      <c r="AT40" s="1003"/>
      <c r="AU40" s="1003"/>
      <c r="AV40" s="1003"/>
      <c r="AW40" s="1003"/>
      <c r="AX40" s="1003"/>
      <c r="AY40" s="1003"/>
      <c r="AZ40" s="1003"/>
      <c r="BA40" s="1003"/>
      <c r="BB40" s="1003"/>
      <c r="BC40" s="1003"/>
      <c r="BD40" s="1003"/>
      <c r="BE40" s="1003"/>
      <c r="BF40" s="1003"/>
      <c r="BG40" s="1003"/>
      <c r="BH40" s="1003"/>
      <c r="BI40" s="1003"/>
      <c r="BJ40" s="1003"/>
      <c r="BK40" s="1003"/>
      <c r="BL40" s="1003"/>
      <c r="BM40" s="1003"/>
    </row>
    <row r="41" spans="1:65" ht="11.15" customHeight="1">
      <c r="A41" s="1041"/>
      <c r="B41" s="1042"/>
      <c r="C41" s="1042"/>
      <c r="D41" s="1017"/>
      <c r="E41" s="1017"/>
      <c r="F41" s="1017"/>
      <c r="G41" s="1017"/>
      <c r="H41" s="1017"/>
      <c r="I41" s="1017"/>
      <c r="J41" s="1017"/>
      <c r="K41" s="1017"/>
      <c r="L41" s="1017"/>
      <c r="M41" s="1017"/>
      <c r="N41" s="1017"/>
      <c r="O41" s="1017"/>
      <c r="P41" s="1017"/>
      <c r="Q41" s="1017"/>
      <c r="R41" s="1017"/>
      <c r="S41" s="1017"/>
      <c r="T41" s="1017"/>
      <c r="U41" s="1017"/>
      <c r="V41" s="1017"/>
      <c r="W41" s="1017"/>
      <c r="X41" s="1017"/>
      <c r="Y41" s="1017"/>
      <c r="Z41" s="1017"/>
      <c r="AA41" s="1017"/>
      <c r="AB41" s="968"/>
      <c r="AC41" s="968"/>
      <c r="AD41" s="968"/>
      <c r="AE41" s="1013"/>
      <c r="AF41" s="1005"/>
      <c r="AG41" s="1013"/>
      <c r="AH41" s="1013"/>
      <c r="AK41" s="1013"/>
      <c r="AL41" s="1013"/>
      <c r="AM41" s="1013"/>
      <c r="AN41" s="1013"/>
      <c r="AO41" s="1013"/>
      <c r="AP41" s="1013"/>
      <c r="AQ41" s="1013"/>
      <c r="AS41" s="1008"/>
      <c r="AT41" s="1008"/>
      <c r="AU41" s="1008"/>
      <c r="AV41" s="1008"/>
      <c r="AW41" s="1008"/>
      <c r="AY41" s="1008"/>
      <c r="AZ41" s="1008"/>
    </row>
    <row r="42" spans="1:65" ht="11.15" customHeight="1">
      <c r="A42" s="1041" t="s">
        <v>308</v>
      </c>
      <c r="B42" s="1042"/>
      <c r="C42" s="1042"/>
      <c r="D42" s="1017"/>
      <c r="E42" s="1017"/>
      <c r="F42" s="1017"/>
      <c r="G42" s="1012">
        <v>3</v>
      </c>
      <c r="H42" s="1012">
        <v>3</v>
      </c>
      <c r="I42" s="1012">
        <v>7</v>
      </c>
      <c r="J42" s="1012">
        <v>9</v>
      </c>
      <c r="K42" s="1012">
        <v>9</v>
      </c>
      <c r="L42" s="1012">
        <v>10</v>
      </c>
      <c r="M42" s="1012">
        <v>10</v>
      </c>
      <c r="N42" s="1012">
        <v>10</v>
      </c>
      <c r="O42" s="1012">
        <v>10</v>
      </c>
      <c r="P42" s="1012">
        <v>10</v>
      </c>
      <c r="Q42" s="1012">
        <v>10</v>
      </c>
      <c r="R42" s="1012">
        <v>10</v>
      </c>
      <c r="S42" s="1012">
        <v>10</v>
      </c>
      <c r="T42" s="1012">
        <v>10</v>
      </c>
      <c r="U42" s="1012">
        <v>10</v>
      </c>
      <c r="V42" s="1012">
        <v>10.9</v>
      </c>
      <c r="W42" s="1012">
        <v>10.9</v>
      </c>
      <c r="X42" s="1012">
        <v>10.9</v>
      </c>
      <c r="Y42" s="1012">
        <v>51.9</v>
      </c>
      <c r="Z42" s="1012">
        <v>101.9</v>
      </c>
      <c r="AA42" s="1012">
        <v>945</v>
      </c>
      <c r="AB42" s="968">
        <f>+(AA42/Z42)*(365/366)-1</f>
        <v>8.2484595955533386</v>
      </c>
      <c r="AC42" s="968">
        <f>+(Z42/P42)^(0.1)-1</f>
        <v>0.26129716158938066</v>
      </c>
      <c r="AD42" s="968">
        <f>+AA42/$AA$70</f>
        <v>1.2887371194475205E-3</v>
      </c>
      <c r="AE42" s="1013"/>
      <c r="AF42" s="1005"/>
      <c r="AG42" s="1013"/>
      <c r="AH42" s="1013"/>
      <c r="AK42" s="1013"/>
      <c r="AL42" s="1013"/>
      <c r="AM42" s="1013"/>
      <c r="AN42" s="1013"/>
      <c r="AO42" s="1013"/>
      <c r="AP42" s="1013"/>
      <c r="AQ42" s="1013"/>
      <c r="AS42" s="1008"/>
      <c r="AT42" s="1008"/>
      <c r="AU42" s="1008"/>
      <c r="AV42" s="1008"/>
      <c r="AW42" s="1008"/>
      <c r="AY42" s="1008"/>
      <c r="AZ42" s="1008"/>
    </row>
    <row r="43" spans="1:65" ht="11.15" customHeight="1">
      <c r="A43" s="1041" t="s">
        <v>312</v>
      </c>
      <c r="B43" s="1042"/>
      <c r="C43" s="1042"/>
      <c r="D43" s="1017"/>
      <c r="E43" s="1017"/>
      <c r="F43" s="1017"/>
      <c r="G43" s="1012">
        <v>0</v>
      </c>
      <c r="H43" s="1012">
        <v>0</v>
      </c>
      <c r="I43" s="1012">
        <v>0</v>
      </c>
      <c r="J43" s="1012">
        <v>0</v>
      </c>
      <c r="K43" s="1012">
        <v>0</v>
      </c>
      <c r="L43" s="1012">
        <v>2.6</v>
      </c>
      <c r="M43" s="1012">
        <v>2.5999999999999899</v>
      </c>
      <c r="N43" s="1012">
        <v>2.5999999999999899</v>
      </c>
      <c r="O43" s="1012">
        <v>2.6000000000000201</v>
      </c>
      <c r="P43" s="1012">
        <v>4.6000000000000201</v>
      </c>
      <c r="Q43" s="1012">
        <v>4.6399999999999997</v>
      </c>
      <c r="R43" s="1012">
        <v>2.64</v>
      </c>
      <c r="S43" s="1012">
        <v>4.1399999999999997</v>
      </c>
      <c r="T43" s="1012">
        <v>9.34</v>
      </c>
      <c r="U43" s="1012">
        <v>58.15</v>
      </c>
      <c r="V43" s="1012">
        <f>3+8+72</f>
        <v>83</v>
      </c>
      <c r="W43" s="1012">
        <f>98+3+16+21</f>
        <v>138</v>
      </c>
      <c r="X43" s="1012">
        <f>3+16+21+112+1</f>
        <v>153</v>
      </c>
      <c r="Y43" s="1012">
        <f>121+1+3+66+21</f>
        <v>212</v>
      </c>
      <c r="Z43" s="1012">
        <f>3+66+21+1+284</f>
        <v>375</v>
      </c>
      <c r="AA43" s="1012">
        <f>486+1+3+66+21</f>
        <v>577</v>
      </c>
      <c r="AB43" s="968">
        <f>+(AA43/Z43)*(365/366)-1</f>
        <v>0.53446265938069204</v>
      </c>
      <c r="AC43" s="968">
        <f>+(Z43/P43)^(0.1)-1</f>
        <v>0.55284226682053728</v>
      </c>
      <c r="AD43" s="968">
        <f>+AA43/$AA$70</f>
        <v>7.8687970150393576E-4</v>
      </c>
      <c r="AE43" s="1013"/>
      <c r="AF43" s="1005"/>
      <c r="AG43" s="1013"/>
      <c r="AH43" s="1013"/>
      <c r="AK43" s="1013"/>
      <c r="AL43" s="1013"/>
      <c r="AM43" s="1013"/>
      <c r="AN43" s="1013"/>
      <c r="AO43" s="1013"/>
      <c r="AP43" s="1013"/>
      <c r="AQ43" s="1013"/>
      <c r="AS43" s="1008"/>
      <c r="AT43" s="1008"/>
      <c r="AU43" s="1008"/>
      <c r="AV43" s="1008"/>
      <c r="AW43" s="1008"/>
      <c r="AY43" s="1008"/>
      <c r="AZ43" s="1008"/>
    </row>
    <row r="44" spans="1:65" ht="11.15" customHeight="1">
      <c r="A44" s="986" t="s">
        <v>313</v>
      </c>
      <c r="B44" s="1039"/>
      <c r="C44" s="1035"/>
      <c r="D44" s="1015"/>
      <c r="E44" s="1015"/>
      <c r="F44" s="1015"/>
      <c r="G44" s="1015">
        <v>3</v>
      </c>
      <c r="H44" s="1015">
        <v>3</v>
      </c>
      <c r="I44" s="1015">
        <v>7</v>
      </c>
      <c r="J44" s="1015">
        <v>9</v>
      </c>
      <c r="K44" s="1015">
        <v>9</v>
      </c>
      <c r="L44" s="1015">
        <v>12.6</v>
      </c>
      <c r="M44" s="1015">
        <v>12.6</v>
      </c>
      <c r="N44" s="1015">
        <v>12.6</v>
      </c>
      <c r="O44" s="1015">
        <v>12.6</v>
      </c>
      <c r="P44" s="1015">
        <v>14.6</v>
      </c>
      <c r="Q44" s="1015">
        <v>14.64</v>
      </c>
      <c r="R44" s="1015">
        <v>12.64</v>
      </c>
      <c r="S44" s="1015">
        <v>14.14</v>
      </c>
      <c r="T44" s="1015">
        <v>19.34</v>
      </c>
      <c r="U44" s="1015">
        <v>68.150000000000006</v>
      </c>
      <c r="V44" s="1015">
        <f t="shared" ref="V44:AA44" si="8">+V43+V42</f>
        <v>93.9</v>
      </c>
      <c r="W44" s="1015">
        <f t="shared" si="8"/>
        <v>148.9</v>
      </c>
      <c r="X44" s="1015">
        <f t="shared" si="8"/>
        <v>163.9</v>
      </c>
      <c r="Y44" s="1015">
        <f t="shared" si="8"/>
        <v>263.89999999999998</v>
      </c>
      <c r="Z44" s="1015">
        <f t="shared" si="8"/>
        <v>476.9</v>
      </c>
      <c r="AA44" s="1015">
        <f t="shared" si="8"/>
        <v>1522</v>
      </c>
      <c r="AB44" s="1016">
        <f>+(AA44/Z44)*(365/366)-1</f>
        <v>2.1827249529348811</v>
      </c>
      <c r="AC44" s="1016">
        <f>+(Z44/P44)^(0.1)-1</f>
        <v>0.41712267351256327</v>
      </c>
      <c r="AD44" s="1016">
        <f>+AA44/$AA$70</f>
        <v>2.0756168209514563E-3</v>
      </c>
      <c r="AE44" s="1013"/>
      <c r="AF44" s="1005"/>
      <c r="AG44" s="1013"/>
      <c r="AH44" s="1013"/>
      <c r="AK44" s="1013"/>
      <c r="AL44" s="1013"/>
      <c r="AM44" s="1013"/>
      <c r="AN44" s="1013"/>
      <c r="AO44" s="1013"/>
      <c r="AP44" s="1013"/>
      <c r="AQ44" s="1013"/>
      <c r="AS44" s="1008"/>
      <c r="AT44" s="1008"/>
      <c r="AU44" s="1008"/>
      <c r="AV44" s="1008"/>
      <c r="AW44" s="1008"/>
      <c r="AY44" s="1008"/>
      <c r="AZ44" s="1008"/>
    </row>
    <row r="45" spans="1:65" ht="11.15" customHeight="1">
      <c r="A45" s="987"/>
      <c r="B45" s="1038"/>
      <c r="C45" s="103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1017"/>
      <c r="AB45" s="968"/>
      <c r="AC45" s="968"/>
      <c r="AD45" s="968"/>
      <c r="AE45" s="1013"/>
      <c r="AF45" s="1005"/>
      <c r="AG45" s="1013"/>
      <c r="AH45" s="1013"/>
      <c r="AK45" s="1013"/>
      <c r="AL45" s="1013"/>
      <c r="AM45" s="1013"/>
      <c r="AN45" s="1013"/>
      <c r="AO45" s="1013"/>
      <c r="AP45" s="1013"/>
      <c r="AQ45" s="1013"/>
      <c r="AS45" s="1008"/>
      <c r="AT45" s="1008"/>
      <c r="AU45" s="1008"/>
      <c r="AV45" s="1008"/>
      <c r="AW45" s="1008"/>
      <c r="AY45" s="1008"/>
      <c r="AZ45" s="1008"/>
    </row>
    <row r="46" spans="1:65" ht="11.15" customHeight="1">
      <c r="A46" s="1010" t="s">
        <v>314</v>
      </c>
      <c r="B46" s="1038"/>
      <c r="C46" s="1033"/>
      <c r="D46" s="1012">
        <v>9</v>
      </c>
      <c r="E46" s="1012">
        <v>9</v>
      </c>
      <c r="F46" s="1012">
        <v>9</v>
      </c>
      <c r="G46" s="1012">
        <v>11</v>
      </c>
      <c r="H46" s="1012">
        <v>11</v>
      </c>
      <c r="I46" s="1012">
        <v>12</v>
      </c>
      <c r="J46" s="1012">
        <v>16</v>
      </c>
      <c r="K46" s="1012">
        <v>24.9</v>
      </c>
      <c r="L46" s="1012">
        <v>37</v>
      </c>
      <c r="M46" s="1012">
        <v>47</v>
      </c>
      <c r="N46" s="1012">
        <v>63</v>
      </c>
      <c r="O46" s="1012">
        <v>63</v>
      </c>
      <c r="P46" s="1012">
        <v>92</v>
      </c>
      <c r="Q46" s="1012">
        <v>95</v>
      </c>
      <c r="R46" s="1012">
        <v>98.2</v>
      </c>
      <c r="S46" s="1012">
        <v>106.1</v>
      </c>
      <c r="T46" s="1012">
        <v>107.6</v>
      </c>
      <c r="U46" s="1012">
        <v>148.80000000000001</v>
      </c>
      <c r="V46" s="1012">
        <v>153.44</v>
      </c>
      <c r="W46" s="1012">
        <v>190.94</v>
      </c>
      <c r="X46" s="1012">
        <v>259</v>
      </c>
      <c r="Y46" s="1012">
        <v>282</v>
      </c>
      <c r="Z46" s="1012">
        <v>302.2</v>
      </c>
      <c r="AA46" s="1012">
        <v>303</v>
      </c>
      <c r="AB46" s="968">
        <f>+(AA46/Z46)*(365/366)-1</f>
        <v>-9.2219895628686821E-5</v>
      </c>
      <c r="AC46" s="968">
        <f>+(Z46/P46)^(0.1)-1</f>
        <v>0.12629112840348644</v>
      </c>
      <c r="AD46" s="968">
        <f>+AA46/$AA$70</f>
        <v>4.1321412401333196E-4</v>
      </c>
      <c r="AE46" s="1013"/>
      <c r="AF46" s="1005"/>
      <c r="AG46" s="1013"/>
      <c r="AH46" s="1013"/>
      <c r="AK46" s="1013"/>
      <c r="AL46" s="1013"/>
      <c r="AM46" s="1013"/>
      <c r="AN46" s="1013"/>
      <c r="AO46" s="1013"/>
      <c r="AP46" s="1013"/>
      <c r="AQ46" s="1013"/>
      <c r="AS46" s="1008"/>
      <c r="AT46" s="1008"/>
      <c r="AU46" s="1008"/>
      <c r="AV46" s="1008"/>
      <c r="AW46" s="1008"/>
      <c r="AY46" s="1008"/>
      <c r="AZ46" s="1008"/>
    </row>
    <row r="47" spans="1:65" ht="11.15" customHeight="1">
      <c r="A47" s="1010" t="s">
        <v>1018</v>
      </c>
      <c r="B47" s="1038"/>
      <c r="C47" s="1033"/>
      <c r="D47" s="1012"/>
      <c r="E47" s="1012"/>
      <c r="F47" s="1012"/>
      <c r="G47" s="1012">
        <v>1.4</v>
      </c>
      <c r="H47" s="1012">
        <v>1.4</v>
      </c>
      <c r="I47" s="1012">
        <v>1.4</v>
      </c>
      <c r="J47" s="1012">
        <v>1.4</v>
      </c>
      <c r="K47" s="1012">
        <v>1.4</v>
      </c>
      <c r="L47" s="1012">
        <v>1.4</v>
      </c>
      <c r="M47" s="1012">
        <v>1.4</v>
      </c>
      <c r="N47" s="1012">
        <v>1.4</v>
      </c>
      <c r="O47" s="1012">
        <v>1.4</v>
      </c>
      <c r="P47" s="1012">
        <v>1.4</v>
      </c>
      <c r="Q47" s="1012">
        <v>1.4</v>
      </c>
      <c r="R47" s="1012">
        <v>1.4</v>
      </c>
      <c r="S47" s="1012">
        <v>1.4</v>
      </c>
      <c r="T47" s="1012">
        <v>1.4</v>
      </c>
      <c r="U47" s="1012">
        <v>1.4</v>
      </c>
      <c r="V47" s="1012">
        <v>118.4</v>
      </c>
      <c r="W47" s="1012">
        <v>198</v>
      </c>
      <c r="X47" s="1012">
        <v>198.4</v>
      </c>
      <c r="Y47" s="1012">
        <v>280</v>
      </c>
      <c r="Z47" s="1012">
        <v>370</v>
      </c>
      <c r="AA47" s="1012">
        <v>515</v>
      </c>
      <c r="AB47" s="968">
        <f>+(AA47/Z47)*(365/366)-1</f>
        <v>0.38808890858071177</v>
      </c>
      <c r="AC47" s="968">
        <f>+(Z47/P47)^(0.1)-1</f>
        <v>0.74665595480657032</v>
      </c>
      <c r="AD47" s="968">
        <f>+AA47/$AA$70</f>
        <v>7.0232763652431013E-4</v>
      </c>
      <c r="AE47" s="1013"/>
      <c r="AF47" s="1005"/>
      <c r="AG47" s="1013"/>
      <c r="AH47" s="1013"/>
      <c r="AK47" s="1013"/>
      <c r="AL47" s="1013"/>
      <c r="AM47" s="1013"/>
      <c r="AN47" s="1013"/>
      <c r="AO47" s="1013"/>
      <c r="AP47" s="1013"/>
      <c r="AQ47" s="1013"/>
      <c r="AS47" s="1008"/>
      <c r="AT47" s="1008"/>
      <c r="AU47" s="1008"/>
      <c r="AV47" s="1008"/>
      <c r="AW47" s="1008"/>
      <c r="AY47" s="1008"/>
      <c r="AZ47" s="1008"/>
    </row>
    <row r="48" spans="1:65" ht="11.15" customHeight="1">
      <c r="A48" s="1010" t="s">
        <v>322</v>
      </c>
      <c r="B48" s="1038"/>
      <c r="C48" s="1033"/>
      <c r="D48" s="1012">
        <v>0</v>
      </c>
      <c r="E48" s="1012">
        <v>0</v>
      </c>
      <c r="F48" s="1012">
        <v>0</v>
      </c>
      <c r="G48" s="1012">
        <v>0</v>
      </c>
      <c r="H48" s="1012">
        <v>0</v>
      </c>
      <c r="I48" s="1012">
        <v>6</v>
      </c>
      <c r="J48" s="1012">
        <v>6</v>
      </c>
      <c r="K48" s="1012">
        <v>6.6</v>
      </c>
      <c r="L48" s="1012">
        <v>6.6</v>
      </c>
      <c r="M48" s="1012">
        <v>6.6</v>
      </c>
      <c r="N48" s="1012">
        <v>6.5999999999999899</v>
      </c>
      <c r="O48" s="1012">
        <v>7.3</v>
      </c>
      <c r="P48" s="1012">
        <v>7.3</v>
      </c>
      <c r="Q48" s="1012">
        <v>7.3</v>
      </c>
      <c r="R48" s="1012">
        <v>7.3</v>
      </c>
      <c r="S48" s="1012">
        <v>7.8</v>
      </c>
      <c r="T48" s="1012">
        <v>10.199999999999999</v>
      </c>
      <c r="U48" s="1012">
        <v>12</v>
      </c>
      <c r="V48" s="1012">
        <v>14.38</v>
      </c>
      <c r="W48" s="1012">
        <f>+W49-W47-W46</f>
        <v>34.06</v>
      </c>
      <c r="X48" s="1012">
        <f>+X49-X47-X46</f>
        <v>46.600000000000023</v>
      </c>
      <c r="Y48" s="1012">
        <f>+Y49-Y47-Y46</f>
        <v>47</v>
      </c>
      <c r="Z48" s="1012">
        <f>+Z49-Z47-Z46</f>
        <v>96.800000000000011</v>
      </c>
      <c r="AA48" s="1012">
        <f>+AA49-AA47-AA46</f>
        <v>97</v>
      </c>
      <c r="AB48" s="968">
        <f>+(AA48/Z48)*(365/366)-1</f>
        <v>-6.7176985954930934E-4</v>
      </c>
      <c r="AC48" s="968">
        <f>+(Z48/P48)^(0.1)-1</f>
        <v>0.29495670817604469</v>
      </c>
      <c r="AD48" s="968">
        <f>+AA48/$AA$70</f>
        <v>1.3228306940360791E-4</v>
      </c>
      <c r="AE48" s="1013"/>
      <c r="AF48" s="1005"/>
      <c r="AG48" s="1013"/>
      <c r="AH48" s="1013"/>
      <c r="AK48" s="1013"/>
      <c r="AL48" s="1013"/>
      <c r="AM48" s="1013"/>
      <c r="AN48" s="1013"/>
      <c r="AO48" s="1013"/>
      <c r="AP48" s="1013"/>
      <c r="AQ48" s="1013"/>
      <c r="AS48" s="1008"/>
      <c r="AT48" s="1008"/>
      <c r="AU48" s="1008"/>
      <c r="AV48" s="1008"/>
      <c r="AW48" s="1008"/>
      <c r="AY48" s="1008"/>
      <c r="AZ48" s="1008"/>
    </row>
    <row r="49" spans="1:60" ht="11.15" customHeight="1">
      <c r="A49" s="1034" t="s">
        <v>323</v>
      </c>
      <c r="B49" s="1039"/>
      <c r="C49" s="1035"/>
      <c r="D49" s="1015">
        <v>9</v>
      </c>
      <c r="E49" s="1015">
        <v>9</v>
      </c>
      <c r="F49" s="1015">
        <v>9</v>
      </c>
      <c r="G49" s="1015">
        <v>12.4</v>
      </c>
      <c r="H49" s="1015">
        <v>12.4</v>
      </c>
      <c r="I49" s="1015">
        <v>19.399999999999999</v>
      </c>
      <c r="J49" s="1015">
        <v>23.4</v>
      </c>
      <c r="K49" s="1015">
        <v>32.9</v>
      </c>
      <c r="L49" s="1015">
        <v>45</v>
      </c>
      <c r="M49" s="1015">
        <v>55</v>
      </c>
      <c r="N49" s="1015">
        <v>71</v>
      </c>
      <c r="O49" s="1015">
        <v>71.7</v>
      </c>
      <c r="P49" s="1015">
        <v>100.7</v>
      </c>
      <c r="Q49" s="1015">
        <v>103.7</v>
      </c>
      <c r="R49" s="1015">
        <v>106.9</v>
      </c>
      <c r="S49" s="1015">
        <v>115.3</v>
      </c>
      <c r="T49" s="1015">
        <v>119.2</v>
      </c>
      <c r="U49" s="1015">
        <v>162.19999999999999</v>
      </c>
      <c r="V49" s="1015">
        <v>286.22000000000003</v>
      </c>
      <c r="W49" s="1015">
        <v>423</v>
      </c>
      <c r="X49" s="1015">
        <v>504</v>
      </c>
      <c r="Y49" s="1015">
        <v>609</v>
      </c>
      <c r="Z49" s="1015">
        <v>769</v>
      </c>
      <c r="AA49" s="1015">
        <v>915</v>
      </c>
      <c r="AB49" s="1016">
        <f>+(AA49/Z49)*(365/366)-1</f>
        <v>0.18660598179453847</v>
      </c>
      <c r="AC49" s="1016">
        <f>+(Z49/P49)^(0.1)-1</f>
        <v>0.22543332602557942</v>
      </c>
      <c r="AD49" s="1016">
        <f>+AA49/$AA$70</f>
        <v>1.2478248299412499E-3</v>
      </c>
      <c r="AE49" s="1013"/>
      <c r="AF49" s="1005"/>
      <c r="AG49" s="1013"/>
      <c r="AH49" s="1013"/>
      <c r="AK49" s="1013"/>
      <c r="AL49" s="1013"/>
      <c r="AM49" s="1013"/>
      <c r="AN49" s="1013"/>
      <c r="AO49" s="1013"/>
      <c r="AP49" s="1013"/>
      <c r="AQ49" s="1013"/>
      <c r="AS49" s="1008"/>
      <c r="AT49" s="1008"/>
      <c r="AU49" s="1008"/>
      <c r="AV49" s="1008"/>
      <c r="AW49" s="1008"/>
      <c r="AY49" s="1008"/>
      <c r="AZ49" s="1008"/>
    </row>
    <row r="50" spans="1:60" ht="11.15" customHeight="1">
      <c r="A50" s="987"/>
      <c r="B50" s="1038"/>
      <c r="C50" s="1037"/>
      <c r="D50" s="1043"/>
      <c r="E50" s="1017"/>
      <c r="F50" s="1017"/>
      <c r="G50" s="1017"/>
      <c r="H50" s="1017"/>
      <c r="I50" s="1017"/>
      <c r="J50" s="1017"/>
      <c r="K50" s="1017"/>
      <c r="L50" s="1017"/>
      <c r="M50" s="1017"/>
      <c r="N50" s="1017"/>
      <c r="O50" s="1017"/>
      <c r="P50" s="1017"/>
      <c r="Q50" s="1017"/>
      <c r="R50" s="1017"/>
      <c r="S50" s="1017"/>
      <c r="T50" s="1017"/>
      <c r="U50" s="1017"/>
      <c r="V50" s="1017"/>
      <c r="W50" s="1017"/>
      <c r="X50" s="1017"/>
      <c r="Y50" s="1017"/>
      <c r="Z50" s="1017"/>
      <c r="AA50" s="1017"/>
      <c r="AB50" s="968"/>
      <c r="AC50" s="968"/>
      <c r="AD50" s="968"/>
      <c r="AE50" s="1013"/>
      <c r="AF50" s="1005"/>
      <c r="AG50" s="1013"/>
      <c r="AH50" s="1013"/>
      <c r="AK50" s="1013"/>
      <c r="AL50" s="1013"/>
      <c r="AM50" s="1013"/>
      <c r="AN50" s="1013"/>
      <c r="AO50" s="1013"/>
      <c r="AP50" s="1013"/>
      <c r="AQ50" s="1013"/>
      <c r="AS50" s="1008"/>
      <c r="AT50" s="1008"/>
      <c r="AU50" s="1008"/>
      <c r="AV50" s="1008"/>
      <c r="AW50" s="1008"/>
      <c r="AY50" s="1008"/>
      <c r="AZ50" s="1008"/>
    </row>
    <row r="51" spans="1:60" ht="11.15" customHeight="1">
      <c r="A51" s="965" t="s">
        <v>325</v>
      </c>
      <c r="B51" s="1036"/>
      <c r="C51" s="1038"/>
      <c r="D51" s="1012">
        <v>6</v>
      </c>
      <c r="E51" s="1012">
        <v>6</v>
      </c>
      <c r="F51" s="1012">
        <v>36</v>
      </c>
      <c r="G51" s="1012">
        <v>69</v>
      </c>
      <c r="H51" s="1012">
        <v>69</v>
      </c>
      <c r="I51" s="1012">
        <v>69</v>
      </c>
      <c r="J51" s="1012">
        <v>69</v>
      </c>
      <c r="K51" s="1012">
        <v>145</v>
      </c>
      <c r="L51" s="1012">
        <v>145</v>
      </c>
      <c r="M51" s="1012">
        <v>230</v>
      </c>
      <c r="N51" s="1012">
        <v>310</v>
      </c>
      <c r="O51" s="1012">
        <v>390</v>
      </c>
      <c r="P51" s="1012">
        <v>435</v>
      </c>
      <c r="Q51" s="1012">
        <v>550</v>
      </c>
      <c r="R51" s="1012">
        <v>550</v>
      </c>
      <c r="S51" s="1012">
        <v>550</v>
      </c>
      <c r="T51" s="1012">
        <v>550</v>
      </c>
      <c r="U51" s="1012">
        <v>550</v>
      </c>
      <c r="V51" s="1012">
        <v>750</v>
      </c>
      <c r="W51" s="1012">
        <v>750</v>
      </c>
      <c r="X51" s="1012">
        <v>750</v>
      </c>
      <c r="Y51" s="1012">
        <v>1125</v>
      </c>
      <c r="Z51" s="1012">
        <v>1375</v>
      </c>
      <c r="AA51" s="1012">
        <v>1375</v>
      </c>
      <c r="AB51" s="968">
        <f t="shared" ref="AB51:AB56" si="9">+(AA51/Z51)*(365/366)-1</f>
        <v>-2.732240437158473E-3</v>
      </c>
      <c r="AC51" s="968">
        <f t="shared" ref="AC51:AC56" si="10">+(Z51/P51)^(0.1)-1</f>
        <v>0.12197025707261111</v>
      </c>
      <c r="AD51" s="968">
        <f t="shared" ref="AD51:AD56" si="11">+AA51/$AA$70</f>
        <v>1.8751466023707308E-3</v>
      </c>
      <c r="AE51" s="1013"/>
      <c r="AF51" s="1005"/>
      <c r="AG51" s="1013"/>
      <c r="AH51" s="1013"/>
      <c r="AK51" s="1013"/>
      <c r="AL51" s="1013"/>
      <c r="AM51" s="1013"/>
      <c r="AN51" s="1013"/>
      <c r="AO51" s="1013"/>
      <c r="AP51" s="1013"/>
      <c r="AQ51" s="1013"/>
      <c r="AS51" s="1008"/>
      <c r="AT51" s="1008"/>
      <c r="AU51" s="1008"/>
      <c r="AV51" s="1008"/>
      <c r="AW51" s="1008"/>
      <c r="AY51" s="1008"/>
      <c r="AZ51" s="1008"/>
    </row>
    <row r="52" spans="1:60" ht="11.15" customHeight="1">
      <c r="A52" s="965" t="s">
        <v>326</v>
      </c>
      <c r="B52" s="1036"/>
      <c r="C52" s="1038"/>
      <c r="D52" s="1012">
        <v>0</v>
      </c>
      <c r="E52" s="1012">
        <v>2</v>
      </c>
      <c r="F52" s="1012">
        <v>20</v>
      </c>
      <c r="G52" s="1012">
        <v>54</v>
      </c>
      <c r="H52" s="1012">
        <v>54</v>
      </c>
      <c r="I52" s="1012">
        <v>54</v>
      </c>
      <c r="J52" s="1012">
        <v>54</v>
      </c>
      <c r="K52" s="1012">
        <v>54</v>
      </c>
      <c r="L52" s="1012">
        <v>54</v>
      </c>
      <c r="M52" s="1012">
        <v>54</v>
      </c>
      <c r="N52" s="1012">
        <v>114</v>
      </c>
      <c r="O52" s="1012">
        <v>114</v>
      </c>
      <c r="P52" s="1012">
        <v>221</v>
      </c>
      <c r="Q52" s="1012">
        <v>221</v>
      </c>
      <c r="R52" s="1012">
        <v>255</v>
      </c>
      <c r="S52" s="1012">
        <v>255</v>
      </c>
      <c r="T52" s="1012">
        <v>495</v>
      </c>
      <c r="U52" s="1012">
        <v>797</v>
      </c>
      <c r="V52" s="1012">
        <v>797</v>
      </c>
      <c r="W52" s="1012">
        <v>897</v>
      </c>
      <c r="X52" s="1012">
        <v>1023</v>
      </c>
      <c r="Y52" s="1012">
        <v>1225</v>
      </c>
      <c r="Z52" s="1012">
        <v>1225</v>
      </c>
      <c r="AA52" s="1012">
        <v>1405</v>
      </c>
      <c r="AB52" s="968">
        <f t="shared" si="9"/>
        <v>0.14380506300881013</v>
      </c>
      <c r="AC52" s="968">
        <f t="shared" si="10"/>
        <v>0.18679137521344003</v>
      </c>
      <c r="AD52" s="968">
        <f t="shared" si="11"/>
        <v>1.9160588918770013E-3</v>
      </c>
      <c r="AE52" s="1013"/>
      <c r="AF52" s="1005"/>
      <c r="AG52" s="1013"/>
      <c r="AH52" s="1013"/>
      <c r="AK52" s="1013"/>
      <c r="AL52" s="1013"/>
      <c r="AM52" s="1013"/>
      <c r="AN52" s="1013"/>
      <c r="AO52" s="1013"/>
      <c r="AP52" s="1013"/>
      <c r="AQ52" s="1013"/>
      <c r="AS52" s="1008"/>
      <c r="AT52" s="1008"/>
      <c r="AU52" s="1008"/>
      <c r="AV52" s="1008"/>
      <c r="AW52" s="1008"/>
      <c r="AY52" s="1008"/>
      <c r="AZ52" s="1008"/>
    </row>
    <row r="53" spans="1:60" ht="11.15" customHeight="1">
      <c r="A53" s="965" t="s">
        <v>327</v>
      </c>
      <c r="B53" s="1036"/>
      <c r="C53" s="1038"/>
      <c r="D53" s="1012">
        <v>0</v>
      </c>
      <c r="E53" s="1012">
        <v>0</v>
      </c>
      <c r="F53" s="1012">
        <v>0</v>
      </c>
      <c r="G53" s="1012">
        <v>0</v>
      </c>
      <c r="H53" s="1012">
        <v>0</v>
      </c>
      <c r="I53" s="1012">
        <v>3.2</v>
      </c>
      <c r="J53" s="1012">
        <v>3.2</v>
      </c>
      <c r="K53" s="1012">
        <v>3.2</v>
      </c>
      <c r="L53" s="1012">
        <v>3.2</v>
      </c>
      <c r="M53" s="1012">
        <v>3.2</v>
      </c>
      <c r="N53" s="1012">
        <v>3.2</v>
      </c>
      <c r="O53" s="1012">
        <v>8.4</v>
      </c>
      <c r="P53" s="1012">
        <v>8.4</v>
      </c>
      <c r="Q53" s="1012">
        <v>10.16</v>
      </c>
      <c r="R53" s="1012">
        <v>10.16</v>
      </c>
      <c r="S53" s="1012">
        <v>10.16</v>
      </c>
      <c r="T53" s="1012">
        <v>257</v>
      </c>
      <c r="U53" s="1012">
        <v>569</v>
      </c>
      <c r="V53" s="1012">
        <v>1079</v>
      </c>
      <c r="W53" s="1012">
        <v>1473</v>
      </c>
      <c r="X53" s="1012">
        <v>2094</v>
      </c>
      <c r="Y53" s="1012">
        <v>2094</v>
      </c>
      <c r="Z53" s="1012">
        <v>2094</v>
      </c>
      <c r="AA53" s="1012">
        <v>2636</v>
      </c>
      <c r="AB53" s="968">
        <f t="shared" si="9"/>
        <v>0.25539532674672905</v>
      </c>
      <c r="AC53" s="968">
        <f t="shared" si="10"/>
        <v>0.73647981392324757</v>
      </c>
      <c r="AD53" s="968">
        <f t="shared" si="11"/>
        <v>3.5948265046176339E-3</v>
      </c>
      <c r="AE53" s="1013"/>
      <c r="AF53" s="1005"/>
      <c r="AG53" s="1013"/>
      <c r="AH53" s="1013"/>
      <c r="AK53" s="1013"/>
      <c r="AL53" s="1013"/>
      <c r="AM53" s="1013"/>
      <c r="AN53" s="1013"/>
      <c r="AO53" s="1013"/>
      <c r="AP53" s="1013"/>
      <c r="AQ53" s="1013"/>
      <c r="AS53" s="1008"/>
      <c r="AT53" s="1008"/>
      <c r="AU53" s="1008"/>
      <c r="AV53" s="1008"/>
      <c r="AW53" s="1008"/>
      <c r="AY53" s="1008"/>
      <c r="AZ53" s="1008"/>
    </row>
    <row r="54" spans="1:60" ht="11.15" customHeight="1">
      <c r="A54" s="965" t="s">
        <v>437</v>
      </c>
      <c r="B54" s="1036"/>
      <c r="C54" s="1038"/>
      <c r="D54" s="1012">
        <v>0</v>
      </c>
      <c r="E54" s="1012">
        <v>2</v>
      </c>
      <c r="F54" s="1012">
        <v>8</v>
      </c>
      <c r="G54" s="1012">
        <v>10</v>
      </c>
      <c r="H54" s="1012">
        <v>10</v>
      </c>
      <c r="I54" s="1012">
        <v>10</v>
      </c>
      <c r="J54" s="1012">
        <v>19</v>
      </c>
      <c r="K54" s="1012">
        <v>19</v>
      </c>
      <c r="L54" s="1012">
        <v>19</v>
      </c>
      <c r="M54" s="1012">
        <v>19</v>
      </c>
      <c r="N54" s="1012">
        <v>19</v>
      </c>
      <c r="O54" s="1012">
        <v>19</v>
      </c>
      <c r="P54" s="1012">
        <v>53</v>
      </c>
      <c r="Q54" s="1012">
        <v>53</v>
      </c>
      <c r="R54" s="1012">
        <v>53</v>
      </c>
      <c r="S54" s="1012">
        <v>173</v>
      </c>
      <c r="T54" s="1012">
        <v>200</v>
      </c>
      <c r="U54" s="1012">
        <v>233</v>
      </c>
      <c r="V54" s="1012">
        <v>244</v>
      </c>
      <c r="W54" s="1012">
        <v>244</v>
      </c>
      <c r="X54" s="1012">
        <v>244</v>
      </c>
      <c r="Y54" s="1012">
        <v>244</v>
      </c>
      <c r="Z54" s="1012">
        <v>244</v>
      </c>
      <c r="AA54" s="1012">
        <v>244</v>
      </c>
      <c r="AB54" s="968">
        <f t="shared" si="9"/>
        <v>-2.732240437158473E-3</v>
      </c>
      <c r="AC54" s="968">
        <f t="shared" si="10"/>
        <v>0.16496102459423856</v>
      </c>
      <c r="AD54" s="968">
        <f t="shared" si="11"/>
        <v>3.327532879843333E-4</v>
      </c>
      <c r="AE54" s="1013"/>
      <c r="AF54" s="1005"/>
      <c r="AG54" s="1013"/>
      <c r="AH54" s="1013"/>
      <c r="AK54" s="1013"/>
      <c r="AL54" s="1013"/>
      <c r="AM54" s="1013"/>
      <c r="AN54" s="1013"/>
      <c r="AO54" s="1013"/>
      <c r="AP54" s="1013"/>
      <c r="AQ54" s="1013"/>
      <c r="AS54" s="1008"/>
      <c r="AT54" s="1008"/>
      <c r="AU54" s="1008"/>
      <c r="AV54" s="1008"/>
      <c r="AW54" s="1008"/>
      <c r="AY54" s="1008"/>
      <c r="AZ54" s="1008"/>
    </row>
    <row r="55" spans="1:60" ht="10.75" customHeight="1">
      <c r="A55" s="965" t="s">
        <v>390</v>
      </c>
      <c r="B55" s="1036"/>
      <c r="C55" s="1038"/>
      <c r="D55" s="1012">
        <v>0</v>
      </c>
      <c r="E55" s="1012">
        <v>0</v>
      </c>
      <c r="F55" s="1012">
        <v>0</v>
      </c>
      <c r="G55" s="1012">
        <v>0.40000000000000602</v>
      </c>
      <c r="H55" s="1012">
        <v>0.40000000000000602</v>
      </c>
      <c r="I55" s="1012">
        <v>3.4599999999999902</v>
      </c>
      <c r="J55" s="1012">
        <v>5.0400000000000196</v>
      </c>
      <c r="K55" s="1012">
        <v>4.9600000000000097</v>
      </c>
      <c r="L55" s="1012">
        <v>5.1800000000000104</v>
      </c>
      <c r="M55" s="1012">
        <v>4.8800000000000496</v>
      </c>
      <c r="N55" s="1012">
        <v>5.7200000000000299</v>
      </c>
      <c r="O55" s="1012">
        <v>5.7200000000000299</v>
      </c>
      <c r="P55" s="1012">
        <v>6.6500000000000901</v>
      </c>
      <c r="Q55" s="1012">
        <v>12.317</v>
      </c>
      <c r="R55" s="1012">
        <v>108.52200000000001</v>
      </c>
      <c r="S55" s="1012">
        <v>121.81399999999999</v>
      </c>
      <c r="T55" s="1012">
        <v>222.20400000000001</v>
      </c>
      <c r="U55" s="1012">
        <v>233.768</v>
      </c>
      <c r="V55" s="1012">
        <f t="shared" ref="V55:AA55" si="12">+V56-SUM(V51:V54)</f>
        <v>452</v>
      </c>
      <c r="W55" s="1012">
        <f t="shared" si="12"/>
        <v>465</v>
      </c>
      <c r="X55" s="1012">
        <f t="shared" si="12"/>
        <v>470</v>
      </c>
      <c r="Y55" s="1012">
        <f t="shared" si="12"/>
        <v>781</v>
      </c>
      <c r="Z55" s="1012">
        <f t="shared" si="12"/>
        <v>831</v>
      </c>
      <c r="AA55" s="1012">
        <f t="shared" si="12"/>
        <v>831</v>
      </c>
      <c r="AB55" s="968">
        <f t="shared" si="9"/>
        <v>-2.732240437158473E-3</v>
      </c>
      <c r="AC55" s="968">
        <f t="shared" si="10"/>
        <v>0.62060784854312234</v>
      </c>
      <c r="AD55" s="968">
        <f t="shared" si="11"/>
        <v>1.1332704193236925E-3</v>
      </c>
      <c r="AE55" s="1013"/>
      <c r="AF55" s="1005"/>
      <c r="AG55" s="1013"/>
      <c r="AH55" s="1013"/>
      <c r="AK55" s="1013"/>
      <c r="AL55" s="1013"/>
      <c r="AM55" s="1013"/>
      <c r="AN55" s="1013"/>
      <c r="AO55" s="1013"/>
      <c r="AP55" s="1013"/>
      <c r="AQ55" s="1013"/>
      <c r="AS55" s="1008"/>
      <c r="AT55" s="1008"/>
      <c r="AU55" s="1008"/>
      <c r="AV55" s="1008"/>
      <c r="AW55" s="1008"/>
      <c r="AY55" s="1008"/>
      <c r="AZ55" s="1008"/>
    </row>
    <row r="56" spans="1:60" ht="10.75" customHeight="1">
      <c r="A56" s="986" t="s">
        <v>333</v>
      </c>
      <c r="B56" s="1044"/>
      <c r="C56" s="1039"/>
      <c r="D56" s="1015">
        <v>6</v>
      </c>
      <c r="E56" s="1015">
        <v>10</v>
      </c>
      <c r="F56" s="1015">
        <v>64</v>
      </c>
      <c r="G56" s="1015">
        <v>133.4</v>
      </c>
      <c r="H56" s="1015">
        <v>133.4</v>
      </c>
      <c r="I56" s="1015">
        <v>139.66</v>
      </c>
      <c r="J56" s="1015">
        <v>150.24</v>
      </c>
      <c r="K56" s="1015">
        <v>226.16</v>
      </c>
      <c r="L56" s="1015">
        <v>226.38</v>
      </c>
      <c r="M56" s="1015">
        <v>311.08</v>
      </c>
      <c r="N56" s="1015">
        <v>451.92</v>
      </c>
      <c r="O56" s="1015">
        <v>537.12</v>
      </c>
      <c r="P56" s="1015">
        <v>724.05</v>
      </c>
      <c r="Q56" s="1015">
        <v>846.47699999999998</v>
      </c>
      <c r="R56" s="1015">
        <v>976.68200000000002</v>
      </c>
      <c r="S56" s="1015">
        <v>1109.9739999999999</v>
      </c>
      <c r="T56" s="1015">
        <v>1724.204</v>
      </c>
      <c r="U56" s="1015">
        <v>2382.768</v>
      </c>
      <c r="V56" s="1015">
        <v>3322</v>
      </c>
      <c r="W56" s="1015">
        <v>3829</v>
      </c>
      <c r="X56" s="1015">
        <v>4581</v>
      </c>
      <c r="Y56" s="1015">
        <v>5469</v>
      </c>
      <c r="Z56" s="1015">
        <v>5769</v>
      </c>
      <c r="AA56" s="1015">
        <v>6491</v>
      </c>
      <c r="AB56" s="1016">
        <f t="shared" si="9"/>
        <v>0.12207748783539674</v>
      </c>
      <c r="AC56" s="1016">
        <f t="shared" si="10"/>
        <v>0.23064615208671957</v>
      </c>
      <c r="AD56" s="1016">
        <f t="shared" si="11"/>
        <v>8.8520557061733916E-3</v>
      </c>
      <c r="AE56" s="1013"/>
      <c r="AF56" s="1005"/>
      <c r="AG56" s="1013"/>
      <c r="AH56" s="1013"/>
      <c r="AK56" s="1013"/>
      <c r="AL56" s="1013"/>
      <c r="AM56" s="1013"/>
      <c r="AN56" s="1013"/>
      <c r="AO56" s="1013"/>
      <c r="AP56" s="1013"/>
      <c r="AQ56" s="1013"/>
      <c r="AS56" s="1008"/>
      <c r="AT56" s="1008"/>
      <c r="AU56" s="1008"/>
      <c r="AV56" s="1008"/>
      <c r="AW56" s="1008"/>
      <c r="AY56" s="1008"/>
      <c r="AZ56" s="1008"/>
    </row>
    <row r="57" spans="1:60" ht="11.15" customHeight="1">
      <c r="A57" s="987"/>
      <c r="B57" s="1045"/>
      <c r="C57" s="1038"/>
      <c r="D57" s="1043"/>
      <c r="E57" s="1043"/>
      <c r="F57" s="1017"/>
      <c r="G57" s="1017"/>
      <c r="H57" s="1017"/>
      <c r="I57" s="1017"/>
      <c r="J57" s="1017"/>
      <c r="K57" s="1017"/>
      <c r="L57" s="1017"/>
      <c r="M57" s="1017"/>
      <c r="N57" s="1017"/>
      <c r="O57" s="1017"/>
      <c r="P57" s="1017"/>
      <c r="Q57" s="1017"/>
      <c r="R57" s="1017"/>
      <c r="S57" s="1017"/>
      <c r="T57" s="1017"/>
      <c r="U57" s="1017"/>
      <c r="V57" s="1017"/>
      <c r="W57" s="1017"/>
      <c r="X57" s="1017"/>
      <c r="Y57" s="1017"/>
      <c r="Z57" s="1017"/>
      <c r="AA57" s="1017"/>
      <c r="AB57" s="968"/>
      <c r="AC57" s="968"/>
      <c r="AD57" s="968"/>
      <c r="AE57" s="1013"/>
      <c r="AF57" s="1005"/>
      <c r="AG57" s="1013"/>
      <c r="AH57" s="1013"/>
      <c r="AK57" s="1013"/>
      <c r="AL57" s="1013"/>
      <c r="AM57" s="1013"/>
      <c r="AN57" s="1013"/>
      <c r="AO57" s="1013"/>
      <c r="AP57" s="1013"/>
      <c r="AQ57" s="1013"/>
      <c r="AS57" s="1008"/>
      <c r="AT57" s="1008"/>
      <c r="AU57" s="1008"/>
      <c r="AV57" s="1008"/>
      <c r="AW57" s="1008"/>
      <c r="AY57" s="1008"/>
      <c r="AZ57" s="1008"/>
    </row>
    <row r="58" spans="1:60" ht="11.15" customHeight="1">
      <c r="A58" s="965" t="s">
        <v>334</v>
      </c>
      <c r="B58" s="1036"/>
      <c r="C58" s="1038"/>
      <c r="D58" s="1012">
        <v>4</v>
      </c>
      <c r="E58" s="1012">
        <v>10</v>
      </c>
      <c r="F58" s="1012">
        <v>10</v>
      </c>
      <c r="G58" s="1012">
        <v>33</v>
      </c>
      <c r="H58" s="1012">
        <v>76</v>
      </c>
      <c r="I58" s="1012">
        <v>106</v>
      </c>
      <c r="J58" s="1012">
        <v>190</v>
      </c>
      <c r="K58" s="1012">
        <v>379</v>
      </c>
      <c r="L58" s="1012">
        <v>740</v>
      </c>
      <c r="M58" s="1012">
        <v>819</v>
      </c>
      <c r="N58" s="1012">
        <v>1249</v>
      </c>
      <c r="O58" s="1012">
        <v>1441</v>
      </c>
      <c r="P58" s="1012">
        <v>1703</v>
      </c>
      <c r="Q58" s="1012">
        <v>1864</v>
      </c>
      <c r="R58" s="1012">
        <v>2127</v>
      </c>
      <c r="S58" s="1012">
        <v>2561</v>
      </c>
      <c r="T58" s="1012">
        <v>3221</v>
      </c>
      <c r="U58" s="1012">
        <v>3797</v>
      </c>
      <c r="V58" s="1012">
        <v>4234</v>
      </c>
      <c r="W58" s="1012">
        <v>4327</v>
      </c>
      <c r="X58" s="1012">
        <v>4816</v>
      </c>
      <c r="Y58" s="1012">
        <v>5679</v>
      </c>
      <c r="Z58" s="1012">
        <v>7133</v>
      </c>
      <c r="AA58" s="1012">
        <v>9457</v>
      </c>
      <c r="AB58" s="968">
        <f t="shared" ref="AB58:AB70" si="13">+(AA58/Z58)*(365/366)-1</f>
        <v>0.3221871866235515</v>
      </c>
      <c r="AC58" s="968">
        <f t="shared" ref="AC58:AC70" si="14">+(Z58/P58)^(0.1)-1</f>
        <v>0.15399986391528175</v>
      </c>
      <c r="AD58" s="968">
        <f t="shared" ref="AD58:AD70" si="15">+AA58/$AA$70</f>
        <v>1.2896917395360001E-2</v>
      </c>
      <c r="AE58" s="1013"/>
      <c r="AF58" s="1005"/>
      <c r="AG58" s="1013"/>
      <c r="AH58" s="1013"/>
      <c r="AK58" s="1013"/>
      <c r="AL58" s="1013"/>
      <c r="AM58" s="1013"/>
      <c r="AN58" s="1013"/>
      <c r="AO58" s="1013"/>
      <c r="AP58" s="1013"/>
      <c r="AQ58" s="1013"/>
      <c r="AS58" s="1008"/>
      <c r="AT58" s="1008"/>
      <c r="AU58" s="1008"/>
      <c r="AV58" s="1008"/>
      <c r="AW58" s="1008"/>
      <c r="AY58" s="1008"/>
      <c r="AZ58" s="1008"/>
      <c r="BB58" s="1046"/>
      <c r="BC58" s="1046"/>
      <c r="BD58" s="1046"/>
      <c r="BE58" s="1046"/>
      <c r="BH58" s="1046"/>
    </row>
    <row r="59" spans="1:60" ht="11.15" customHeight="1">
      <c r="A59" s="965" t="s">
        <v>336</v>
      </c>
      <c r="B59" s="1036"/>
      <c r="C59" s="1038"/>
      <c r="D59" s="1012">
        <v>146</v>
      </c>
      <c r="E59" s="1012">
        <v>200</v>
      </c>
      <c r="F59" s="1012">
        <v>262</v>
      </c>
      <c r="G59" s="1012">
        <v>341</v>
      </c>
      <c r="H59" s="1012">
        <v>383</v>
      </c>
      <c r="I59" s="1012">
        <v>449</v>
      </c>
      <c r="J59" s="1012">
        <v>547</v>
      </c>
      <c r="K59" s="1012">
        <v>763</v>
      </c>
      <c r="L59" s="1012">
        <v>1060</v>
      </c>
      <c r="M59" s="1012">
        <v>2070</v>
      </c>
      <c r="N59" s="1012">
        <v>4200</v>
      </c>
      <c r="O59" s="1012">
        <v>8387.7279999999992</v>
      </c>
      <c r="P59" s="1012">
        <v>17599.407999999999</v>
      </c>
      <c r="Q59" s="1012">
        <v>29633.477999999999</v>
      </c>
      <c r="R59" s="1012">
        <v>46354.6</v>
      </c>
      <c r="S59" s="1012">
        <v>61596.873</v>
      </c>
      <c r="T59" s="1012">
        <v>76730.53</v>
      </c>
      <c r="U59" s="1012">
        <v>96819.13</v>
      </c>
      <c r="V59" s="1012">
        <v>131047.73</v>
      </c>
      <c r="W59" s="1012">
        <v>148516.89000000001</v>
      </c>
      <c r="X59" s="1012">
        <v>164374.47700000001</v>
      </c>
      <c r="Y59" s="1012">
        <v>184664.87700000001</v>
      </c>
      <c r="Z59" s="1012">
        <v>209528</v>
      </c>
      <c r="AA59" s="1012">
        <v>281993</v>
      </c>
      <c r="AB59" s="968">
        <f t="shared" si="13"/>
        <v>0.34217158242528134</v>
      </c>
      <c r="AC59" s="968">
        <f t="shared" si="14"/>
        <v>0.28107454198594684</v>
      </c>
      <c r="AD59" s="968">
        <f t="shared" si="15"/>
        <v>0.38456597515805779</v>
      </c>
      <c r="AE59" s="1013"/>
      <c r="AF59" s="1005"/>
      <c r="AG59" s="1014"/>
      <c r="AH59" s="1013"/>
      <c r="AK59" s="1013"/>
      <c r="AL59" s="1013"/>
      <c r="AM59" s="1013"/>
      <c r="AN59" s="1013"/>
      <c r="AO59" s="1013"/>
      <c r="AP59" s="1013"/>
      <c r="AQ59" s="1013"/>
      <c r="AS59" s="1008"/>
      <c r="AT59" s="1008"/>
      <c r="AU59" s="1008"/>
      <c r="AV59" s="1008"/>
      <c r="AW59" s="1008"/>
      <c r="AY59" s="1008"/>
      <c r="AZ59" s="1008"/>
      <c r="BC59" s="1008"/>
      <c r="BD59" s="1008"/>
      <c r="BE59" s="1008"/>
    </row>
    <row r="60" spans="1:60" ht="11.15" customHeight="1">
      <c r="A60" s="965" t="s">
        <v>338</v>
      </c>
      <c r="B60" s="1036"/>
      <c r="C60" s="1038"/>
      <c r="D60" s="1012">
        <v>940</v>
      </c>
      <c r="E60" s="1012">
        <v>992</v>
      </c>
      <c r="F60" s="1012">
        <v>1035</v>
      </c>
      <c r="G60" s="1012">
        <v>1267</v>
      </c>
      <c r="H60" s="1012">
        <v>1456</v>
      </c>
      <c r="I60" s="1012">
        <v>1702</v>
      </c>
      <c r="J60" s="1012">
        <v>2125</v>
      </c>
      <c r="K60" s="1012">
        <v>3000</v>
      </c>
      <c r="L60" s="1012">
        <v>4433.8999999999996</v>
      </c>
      <c r="M60" s="1012">
        <v>6315</v>
      </c>
      <c r="N60" s="1012">
        <v>7844.5</v>
      </c>
      <c r="O60" s="1012">
        <v>10242.5</v>
      </c>
      <c r="P60" s="1012">
        <v>10925</v>
      </c>
      <c r="Q60" s="1012">
        <v>13184</v>
      </c>
      <c r="R60" s="1012">
        <v>16179</v>
      </c>
      <c r="S60" s="1012">
        <v>17299.7</v>
      </c>
      <c r="T60" s="1012">
        <v>18420.400000000001</v>
      </c>
      <c r="U60" s="1012">
        <v>22465.3</v>
      </c>
      <c r="V60" s="1012">
        <v>25088.19</v>
      </c>
      <c r="W60" s="1012">
        <v>28700.44</v>
      </c>
      <c r="X60" s="1012">
        <v>32848.46</v>
      </c>
      <c r="Y60" s="1012">
        <v>35288.1</v>
      </c>
      <c r="Z60" s="1012">
        <v>37505.18</v>
      </c>
      <c r="AA60" s="1012">
        <v>38559</v>
      </c>
      <c r="AB60" s="968">
        <f t="shared" si="13"/>
        <v>2.5288974509217299E-2</v>
      </c>
      <c r="AC60" s="968">
        <f t="shared" si="14"/>
        <v>0.13127185092340765</v>
      </c>
      <c r="AD60" s="968">
        <f t="shared" si="15"/>
        <v>5.2584565702409464E-2</v>
      </c>
      <c r="AE60" s="1013"/>
      <c r="AF60" s="1005"/>
      <c r="AG60" s="1013"/>
      <c r="AH60" s="1013"/>
      <c r="AK60" s="1013"/>
      <c r="AL60" s="1013"/>
      <c r="AM60" s="1013"/>
      <c r="AN60" s="1013"/>
      <c r="AO60" s="1013"/>
      <c r="AP60" s="1013"/>
      <c r="AQ60" s="1013"/>
      <c r="AS60" s="1008"/>
      <c r="AT60" s="1008"/>
      <c r="AU60" s="1008"/>
      <c r="AV60" s="1008"/>
      <c r="AW60" s="1008"/>
      <c r="AY60" s="1008"/>
      <c r="AZ60" s="1008"/>
    </row>
    <row r="61" spans="1:60" ht="11.15" customHeight="1">
      <c r="A61" s="965" t="s">
        <v>340</v>
      </c>
      <c r="B61" s="1036"/>
      <c r="C61" s="1038"/>
      <c r="D61" s="1012">
        <v>17</v>
      </c>
      <c r="E61" s="1012">
        <v>30</v>
      </c>
      <c r="F61" s="1012">
        <v>68</v>
      </c>
      <c r="G61" s="1012">
        <v>84</v>
      </c>
      <c r="H61" s="1012">
        <v>175</v>
      </c>
      <c r="I61" s="1012">
        <v>277</v>
      </c>
      <c r="J61" s="1012">
        <v>508</v>
      </c>
      <c r="K61" s="1012">
        <v>769</v>
      </c>
      <c r="L61" s="1012">
        <v>1227</v>
      </c>
      <c r="M61" s="1012">
        <v>1805</v>
      </c>
      <c r="N61" s="1012">
        <v>1527</v>
      </c>
      <c r="O61" s="1012">
        <v>1756</v>
      </c>
      <c r="P61" s="1012">
        <v>1997</v>
      </c>
      <c r="Q61" s="1012">
        <v>2294</v>
      </c>
      <c r="R61" s="1012">
        <v>2419</v>
      </c>
      <c r="S61" s="1012">
        <v>2562</v>
      </c>
      <c r="T61" s="1012">
        <v>2646</v>
      </c>
      <c r="U61" s="1012">
        <v>2753</v>
      </c>
      <c r="V61" s="1012">
        <v>2808</v>
      </c>
      <c r="W61" s="1012">
        <v>3247</v>
      </c>
      <c r="X61" s="1012">
        <v>3483</v>
      </c>
      <c r="Y61" s="1012">
        <v>3667</v>
      </c>
      <c r="Z61" s="1012">
        <v>3786</v>
      </c>
      <c r="AA61" s="1012">
        <v>4206</v>
      </c>
      <c r="AB61" s="968">
        <f t="shared" si="13"/>
        <v>0.10789968217678592</v>
      </c>
      <c r="AC61" s="968">
        <f t="shared" si="14"/>
        <v>6.6056578483156825E-2</v>
      </c>
      <c r="AD61" s="968">
        <f t="shared" si="15"/>
        <v>5.735902988779123E-3</v>
      </c>
      <c r="AE61" s="1013"/>
      <c r="AF61" s="1005"/>
      <c r="AG61" s="1013"/>
      <c r="AH61" s="1013"/>
      <c r="AK61" s="1013"/>
      <c r="AL61" s="1013"/>
      <c r="AM61" s="1013"/>
      <c r="AN61" s="1013"/>
      <c r="AO61" s="1013"/>
      <c r="AP61" s="1013"/>
      <c r="AQ61" s="1013"/>
      <c r="AS61" s="1008"/>
      <c r="AT61" s="1008"/>
      <c r="AU61" s="1008"/>
      <c r="AV61" s="1008"/>
      <c r="AW61" s="1008"/>
      <c r="AY61" s="1008"/>
      <c r="AZ61" s="1008"/>
    </row>
    <row r="62" spans="1:60" ht="10">
      <c r="A62" s="965" t="s">
        <v>342</v>
      </c>
      <c r="B62" s="1036"/>
      <c r="C62" s="1038"/>
      <c r="D62" s="1012">
        <v>4.0750000000000002</v>
      </c>
      <c r="E62" s="1012">
        <v>4.0750000000000002</v>
      </c>
      <c r="F62" s="1012">
        <v>35.755000000000003</v>
      </c>
      <c r="G62" s="1012">
        <v>36</v>
      </c>
      <c r="H62" s="1012">
        <v>36</v>
      </c>
      <c r="I62" s="1012">
        <v>54</v>
      </c>
      <c r="J62" s="1012">
        <v>72</v>
      </c>
      <c r="K62" s="1012">
        <v>166</v>
      </c>
      <c r="L62" s="1012">
        <v>168</v>
      </c>
      <c r="M62" s="1012">
        <v>169</v>
      </c>
      <c r="N62" s="1012">
        <v>320</v>
      </c>
      <c r="O62" s="1012">
        <v>322</v>
      </c>
      <c r="P62" s="1012">
        <v>497</v>
      </c>
      <c r="Q62" s="1012">
        <v>524</v>
      </c>
      <c r="R62" s="1012">
        <v>524</v>
      </c>
      <c r="S62" s="1012">
        <v>623</v>
      </c>
      <c r="T62" s="1012">
        <v>623</v>
      </c>
      <c r="U62" s="1012">
        <v>682</v>
      </c>
      <c r="V62" s="1012">
        <v>689</v>
      </c>
      <c r="W62" s="1012">
        <v>689</v>
      </c>
      <c r="X62" s="1012">
        <v>689</v>
      </c>
      <c r="Y62" s="1012">
        <v>689</v>
      </c>
      <c r="Z62" s="1012">
        <v>689</v>
      </c>
      <c r="AA62" s="1012">
        <v>784</v>
      </c>
      <c r="AB62" s="968">
        <f t="shared" si="13"/>
        <v>0.13477202249240605</v>
      </c>
      <c r="AC62" s="968">
        <f t="shared" si="14"/>
        <v>3.3204486424666779E-2</v>
      </c>
      <c r="AD62" s="968">
        <f t="shared" si="15"/>
        <v>1.0691744990972021E-3</v>
      </c>
      <c r="AE62" s="1013"/>
      <c r="AF62" s="1005"/>
      <c r="AG62" s="1013"/>
      <c r="AH62" s="1013"/>
      <c r="AK62" s="1013"/>
      <c r="AL62" s="1013"/>
      <c r="AM62" s="1013"/>
      <c r="AN62" s="1013"/>
      <c r="AO62" s="1013"/>
      <c r="AP62" s="1013"/>
      <c r="AQ62" s="1013"/>
      <c r="AS62" s="1008"/>
      <c r="AT62" s="1008"/>
      <c r="AU62" s="1008"/>
      <c r="AV62" s="1008"/>
      <c r="AW62" s="1008"/>
      <c r="AY62" s="1008"/>
      <c r="AZ62" s="1008"/>
    </row>
    <row r="63" spans="1:60" ht="10">
      <c r="A63" s="965" t="s">
        <v>343</v>
      </c>
      <c r="B63" s="1036"/>
      <c r="C63" s="1038"/>
      <c r="D63" s="1012">
        <v>0</v>
      </c>
      <c r="E63" s="1012">
        <v>0</v>
      </c>
      <c r="F63" s="1012">
        <v>0</v>
      </c>
      <c r="G63" s="1012">
        <v>0</v>
      </c>
      <c r="H63" s="1012">
        <v>0</v>
      </c>
      <c r="I63" s="1012">
        <v>0</v>
      </c>
      <c r="J63" s="1012">
        <v>0</v>
      </c>
      <c r="K63" s="1012">
        <v>0</v>
      </c>
      <c r="L63" s="1012">
        <v>0</v>
      </c>
      <c r="M63" s="1012">
        <v>0</v>
      </c>
      <c r="N63" s="1012">
        <v>0</v>
      </c>
      <c r="O63" s="1012">
        <v>6</v>
      </c>
      <c r="P63" s="1012">
        <v>6</v>
      </c>
      <c r="Q63" s="1012">
        <v>6</v>
      </c>
      <c r="R63" s="1012">
        <v>6</v>
      </c>
      <c r="S63" s="1012">
        <v>56.155000000000001</v>
      </c>
      <c r="T63" s="1012">
        <v>106.05500000000001</v>
      </c>
      <c r="U63" s="1012">
        <v>205.55500000000001</v>
      </c>
      <c r="V63" s="1012">
        <v>308.35500000000002</v>
      </c>
      <c r="W63" s="1012">
        <v>590.65499999999997</v>
      </c>
      <c r="X63" s="1012">
        <v>789.15499999999997</v>
      </c>
      <c r="Y63" s="1012">
        <v>1185.855</v>
      </c>
      <c r="Z63" s="1012">
        <v>1235.855</v>
      </c>
      <c r="AA63" s="1012">
        <v>1236</v>
      </c>
      <c r="AB63" s="968">
        <f t="shared" si="13"/>
        <v>-2.6152333245630377E-3</v>
      </c>
      <c r="AC63" s="968">
        <f t="shared" si="14"/>
        <v>0.70365490064209624</v>
      </c>
      <c r="AD63" s="968">
        <f t="shared" si="15"/>
        <v>1.6855863276583442E-3</v>
      </c>
      <c r="AE63" s="1013"/>
      <c r="AF63" s="1005"/>
      <c r="AG63" s="1013"/>
      <c r="AH63" s="1013"/>
      <c r="AK63" s="1013"/>
      <c r="AL63" s="1013"/>
      <c r="AM63" s="1013"/>
      <c r="AN63" s="1013"/>
      <c r="AO63" s="1013"/>
      <c r="AP63" s="1013"/>
      <c r="AQ63" s="1013"/>
      <c r="AS63" s="1008"/>
      <c r="AT63" s="1008"/>
      <c r="AU63" s="1008"/>
      <c r="AV63" s="1008"/>
      <c r="AW63" s="1008"/>
      <c r="AY63" s="1008"/>
      <c r="AZ63" s="1008"/>
    </row>
    <row r="64" spans="1:60" ht="10">
      <c r="A64" s="965" t="s">
        <v>344</v>
      </c>
      <c r="B64" s="1036"/>
      <c r="C64" s="1038"/>
      <c r="D64" s="1012">
        <v>0</v>
      </c>
      <c r="E64" s="1012">
        <v>0</v>
      </c>
      <c r="F64" s="1012">
        <v>0</v>
      </c>
      <c r="G64" s="1012">
        <v>0</v>
      </c>
      <c r="H64" s="1012">
        <v>0</v>
      </c>
      <c r="I64" s="1012">
        <v>0</v>
      </c>
      <c r="J64" s="1012">
        <v>0</v>
      </c>
      <c r="K64" s="1012">
        <v>0</v>
      </c>
      <c r="L64" s="1012">
        <v>33</v>
      </c>
      <c r="M64" s="1012">
        <v>33</v>
      </c>
      <c r="N64" s="1012">
        <v>33</v>
      </c>
      <c r="O64" s="1012">
        <v>33</v>
      </c>
      <c r="P64" s="1012">
        <v>33</v>
      </c>
      <c r="Q64" s="1012">
        <v>33</v>
      </c>
      <c r="R64" s="1012">
        <v>33</v>
      </c>
      <c r="S64" s="1012">
        <v>33</v>
      </c>
      <c r="T64" s="1012">
        <v>33</v>
      </c>
      <c r="U64" s="1012">
        <v>336.9</v>
      </c>
      <c r="V64" s="1012">
        <v>426.9</v>
      </c>
      <c r="W64" s="1012">
        <v>426.9</v>
      </c>
      <c r="X64" s="1012">
        <v>426.9</v>
      </c>
      <c r="Y64" s="1012">
        <v>426.9</v>
      </c>
      <c r="Z64" s="1012">
        <v>443</v>
      </c>
      <c r="AA64" s="1012">
        <v>443</v>
      </c>
      <c r="AB64" s="968">
        <f t="shared" si="13"/>
        <v>-2.732240437158473E-3</v>
      </c>
      <c r="AC64" s="968">
        <f t="shared" si="14"/>
        <v>0.29654913161856622</v>
      </c>
      <c r="AD64" s="968">
        <f t="shared" si="15"/>
        <v>6.0413814170926091E-4</v>
      </c>
      <c r="AE64" s="1013"/>
      <c r="AF64" s="1005"/>
      <c r="AG64" s="1013"/>
      <c r="AH64" s="1013"/>
      <c r="AK64" s="1013"/>
      <c r="AL64" s="1013"/>
      <c r="AM64" s="1013"/>
      <c r="AN64" s="1013"/>
      <c r="AO64" s="1013"/>
      <c r="AP64" s="1013"/>
      <c r="AQ64" s="1013"/>
      <c r="AS64" s="1008"/>
      <c r="AT64" s="1008"/>
      <c r="AU64" s="1008"/>
      <c r="AV64" s="1008"/>
      <c r="AW64" s="1008"/>
      <c r="AY64" s="1008"/>
      <c r="AZ64" s="1008"/>
    </row>
    <row r="65" spans="1:52" ht="10">
      <c r="A65" s="965" t="s">
        <v>346</v>
      </c>
      <c r="B65" s="1036"/>
      <c r="C65" s="1038"/>
      <c r="D65" s="1012">
        <v>1</v>
      </c>
      <c r="E65" s="1012">
        <v>1</v>
      </c>
      <c r="F65" s="1012">
        <v>5</v>
      </c>
      <c r="G65" s="1012">
        <v>7</v>
      </c>
      <c r="H65" s="1012">
        <v>11</v>
      </c>
      <c r="I65" s="1012">
        <v>13</v>
      </c>
      <c r="J65" s="1012">
        <v>19</v>
      </c>
      <c r="K65" s="1012">
        <v>29</v>
      </c>
      <c r="L65" s="1012">
        <v>99</v>
      </c>
      <c r="M65" s="1012">
        <v>178</v>
      </c>
      <c r="N65" s="1012">
        <v>196</v>
      </c>
      <c r="O65" s="1012">
        <v>304</v>
      </c>
      <c r="P65" s="1012">
        <v>351</v>
      </c>
      <c r="Q65" s="1012">
        <v>382</v>
      </c>
      <c r="R65" s="1012">
        <v>425</v>
      </c>
      <c r="S65" s="1012">
        <v>464</v>
      </c>
      <c r="T65" s="1012">
        <v>576</v>
      </c>
      <c r="U65" s="1012">
        <v>612</v>
      </c>
      <c r="V65" s="1012">
        <v>847</v>
      </c>
      <c r="W65" s="1012">
        <v>1067</v>
      </c>
      <c r="X65" s="1012">
        <v>1215</v>
      </c>
      <c r="Y65" s="1012">
        <v>1420.33</v>
      </c>
      <c r="Z65" s="1012">
        <v>1512.221</v>
      </c>
      <c r="AA65" s="1012">
        <v>1636</v>
      </c>
      <c r="AB65" s="968">
        <f t="shared" si="13"/>
        <v>7.8896573083437449E-2</v>
      </c>
      <c r="AC65" s="968">
        <f t="shared" si="14"/>
        <v>0.15725966045334361</v>
      </c>
      <c r="AD65" s="968">
        <f t="shared" si="15"/>
        <v>2.2310835210752841E-3</v>
      </c>
      <c r="AE65" s="1013"/>
      <c r="AF65" s="1005"/>
      <c r="AG65" s="1013"/>
      <c r="AH65" s="1013"/>
      <c r="AK65" s="1013"/>
      <c r="AL65" s="1013"/>
      <c r="AM65" s="1013"/>
      <c r="AN65" s="1013"/>
      <c r="AO65" s="1013"/>
      <c r="AP65" s="1013"/>
      <c r="AQ65" s="1013"/>
      <c r="AS65" s="1008"/>
      <c r="AT65" s="1008"/>
      <c r="AU65" s="1008"/>
      <c r="AV65" s="1008"/>
      <c r="AW65" s="1008"/>
      <c r="AY65" s="1008"/>
      <c r="AZ65" s="1008"/>
    </row>
    <row r="66" spans="1:52" ht="10">
      <c r="A66" s="965" t="s">
        <v>348</v>
      </c>
      <c r="B66" s="1036"/>
      <c r="C66" s="1038"/>
      <c r="D66" s="1012">
        <v>1</v>
      </c>
      <c r="E66" s="1012">
        <v>1</v>
      </c>
      <c r="F66" s="1012">
        <v>1</v>
      </c>
      <c r="G66" s="1012">
        <v>2.6</v>
      </c>
      <c r="H66" s="1012">
        <v>5</v>
      </c>
      <c r="I66" s="1012">
        <v>8.5</v>
      </c>
      <c r="J66" s="1012">
        <v>8.5</v>
      </c>
      <c r="K66" s="1012">
        <v>8.5</v>
      </c>
      <c r="L66" s="1012">
        <v>23.9</v>
      </c>
      <c r="M66" s="1012">
        <v>102</v>
      </c>
      <c r="N66" s="1012">
        <v>186</v>
      </c>
      <c r="O66" s="1012">
        <v>250.4</v>
      </c>
      <c r="P66" s="1012">
        <v>374.3</v>
      </c>
      <c r="Q66" s="1012">
        <v>475.9</v>
      </c>
      <c r="R66" s="1012">
        <v>522.70000000000005</v>
      </c>
      <c r="S66" s="1012">
        <v>571</v>
      </c>
      <c r="T66" s="1012">
        <v>614.20000000000005</v>
      </c>
      <c r="U66" s="1012">
        <v>637.20000000000005</v>
      </c>
      <c r="V66" s="1012">
        <v>646.70000000000005</v>
      </c>
      <c r="W66" s="1012">
        <v>682</v>
      </c>
      <c r="X66" s="1012">
        <v>692</v>
      </c>
      <c r="Y66" s="1012">
        <v>713.19100000000003</v>
      </c>
      <c r="Z66" s="1012">
        <v>845.2</v>
      </c>
      <c r="AA66" s="1012">
        <v>845</v>
      </c>
      <c r="AB66" s="968">
        <f t="shared" si="13"/>
        <v>-2.9682242893978028E-3</v>
      </c>
      <c r="AC66" s="968">
        <f t="shared" si="14"/>
        <v>8.4860673344790527E-2</v>
      </c>
      <c r="AD66" s="968">
        <f t="shared" si="15"/>
        <v>1.1523628210932855E-3</v>
      </c>
      <c r="AE66" s="1013"/>
      <c r="AF66" s="1005"/>
      <c r="AG66" s="1013"/>
      <c r="AH66" s="1013"/>
      <c r="AK66" s="1013"/>
      <c r="AL66" s="1013"/>
      <c r="AM66" s="1013"/>
      <c r="AN66" s="1013"/>
      <c r="AO66" s="1013"/>
      <c r="AP66" s="1013"/>
      <c r="AQ66" s="1013"/>
      <c r="AS66" s="1008"/>
      <c r="AT66" s="1008"/>
      <c r="AU66" s="1008"/>
      <c r="AV66" s="1008"/>
      <c r="AW66" s="1008"/>
      <c r="AY66" s="1008"/>
      <c r="AZ66" s="1008"/>
    </row>
    <row r="67" spans="1:52" ht="10">
      <c r="A67" s="965" t="s">
        <v>349</v>
      </c>
      <c r="B67" s="1036"/>
      <c r="C67" s="1038"/>
      <c r="D67" s="1012">
        <v>0</v>
      </c>
      <c r="E67" s="1012">
        <v>0</v>
      </c>
      <c r="F67" s="1012">
        <v>0</v>
      </c>
      <c r="G67" s="1012">
        <v>0</v>
      </c>
      <c r="H67" s="1012">
        <v>0</v>
      </c>
      <c r="I67" s="1012">
        <v>0</v>
      </c>
      <c r="J67" s="1012">
        <v>0</v>
      </c>
      <c r="K67" s="1012">
        <v>0</v>
      </c>
      <c r="L67" s="1012">
        <v>0</v>
      </c>
      <c r="M67" s="1012">
        <v>0.3</v>
      </c>
      <c r="N67" s="1012">
        <v>0.9</v>
      </c>
      <c r="O67" s="1012">
        <v>1.1000000000000001</v>
      </c>
      <c r="P67" s="1012">
        <v>5.0999999999999996</v>
      </c>
      <c r="Q67" s="1012">
        <v>5.6</v>
      </c>
      <c r="R67" s="1012">
        <v>7.3</v>
      </c>
      <c r="S67" s="1012">
        <v>111.7</v>
      </c>
      <c r="T67" s="1012">
        <v>222.7</v>
      </c>
      <c r="U67" s="1012">
        <v>224.5</v>
      </c>
      <c r="V67" s="1012">
        <v>233.9</v>
      </c>
      <c r="W67" s="1012">
        <v>507.04</v>
      </c>
      <c r="X67" s="1012">
        <v>627.82000000000005</v>
      </c>
      <c r="Y67" s="1012">
        <v>1102.82</v>
      </c>
      <c r="Z67" s="1012">
        <v>1506.82</v>
      </c>
      <c r="AA67" s="1012">
        <v>1507</v>
      </c>
      <c r="AB67" s="968">
        <f t="shared" si="13"/>
        <v>-2.61310995261399E-3</v>
      </c>
      <c r="AC67" s="968">
        <f t="shared" si="14"/>
        <v>0.76623757606371989</v>
      </c>
      <c r="AD67" s="968">
        <f t="shared" si="15"/>
        <v>2.0551606761983207E-3</v>
      </c>
      <c r="AE67" s="1013"/>
      <c r="AF67" s="1005"/>
      <c r="AG67" s="1013"/>
      <c r="AH67" s="1013"/>
      <c r="AK67" s="1013"/>
      <c r="AL67" s="1013"/>
      <c r="AM67" s="1013"/>
      <c r="AN67" s="1013"/>
      <c r="AO67" s="1013"/>
      <c r="AP67" s="1013"/>
      <c r="AQ67" s="1013"/>
      <c r="AS67" s="1008"/>
      <c r="AT67" s="1008"/>
      <c r="AU67" s="1008"/>
      <c r="AV67" s="1008"/>
      <c r="AW67" s="1008"/>
      <c r="AY67" s="1008"/>
      <c r="AZ67" s="1008"/>
    </row>
    <row r="68" spans="1:52" ht="10" customHeight="1">
      <c r="A68" s="965" t="s">
        <v>351</v>
      </c>
      <c r="B68" s="1036"/>
      <c r="C68" s="1038"/>
      <c r="D68" s="1012">
        <v>4</v>
      </c>
      <c r="E68" s="1012">
        <v>4</v>
      </c>
      <c r="F68" s="1012">
        <v>6</v>
      </c>
      <c r="G68" s="1012">
        <v>7</v>
      </c>
      <c r="H68" s="1012">
        <v>7.5999999999999099</v>
      </c>
      <c r="I68" s="1012">
        <v>9.8000000000001801</v>
      </c>
      <c r="J68" s="1012">
        <v>14.4000000000001</v>
      </c>
      <c r="K68" s="1012">
        <v>25.8000000000002</v>
      </c>
      <c r="L68" s="1012">
        <v>25.8000000000002</v>
      </c>
      <c r="M68" s="1012">
        <v>32.200000000000699</v>
      </c>
      <c r="N68" s="1012">
        <v>47.299999999999301</v>
      </c>
      <c r="O68" s="1012">
        <v>54.126000000007501</v>
      </c>
      <c r="P68" s="1012">
        <v>66.646000000007902</v>
      </c>
      <c r="Q68" s="1012">
        <v>117.175999999992</v>
      </c>
      <c r="R68" s="1012">
        <v>128.04099999999701</v>
      </c>
      <c r="S68" s="1012">
        <v>161.27399999997601</v>
      </c>
      <c r="T68" s="1012">
        <v>237.414000000019</v>
      </c>
      <c r="U68" s="1012">
        <v>279.00400000000099</v>
      </c>
      <c r="V68" s="1012">
        <v>373.81599999999202</v>
      </c>
      <c r="W68" s="1012">
        <v>398.29099999999698</v>
      </c>
      <c r="X68" s="1012">
        <f>+X69-SUM(X58:X67)</f>
        <v>497.18799999999464</v>
      </c>
      <c r="Y68" s="1012">
        <f>+Y69-SUM(Y58:Y67)</f>
        <v>723.92699999999604</v>
      </c>
      <c r="Z68" s="1012">
        <f>+Z69-SUM(Z58:Z67)</f>
        <v>926.72399999998743</v>
      </c>
      <c r="AA68" s="1012">
        <f>+AA69-SUM(AA58:AA67)</f>
        <v>1230</v>
      </c>
      <c r="AB68" s="968">
        <f t="shared" si="13"/>
        <v>0.323629628953509</v>
      </c>
      <c r="AC68" s="968">
        <f t="shared" si="14"/>
        <v>0.30112083748024121</v>
      </c>
      <c r="AD68" s="968">
        <f t="shared" si="15"/>
        <v>1.6774038697570902E-3</v>
      </c>
      <c r="AE68" s="1013"/>
      <c r="AF68" s="1005"/>
      <c r="AG68" s="1013"/>
      <c r="AH68" s="1013"/>
      <c r="AK68" s="1013"/>
      <c r="AL68" s="1013"/>
      <c r="AM68" s="1013"/>
      <c r="AN68" s="1013"/>
      <c r="AO68" s="1013"/>
      <c r="AP68" s="1013"/>
      <c r="AQ68" s="1013"/>
      <c r="AS68" s="1008"/>
      <c r="AT68" s="1008"/>
      <c r="AU68" s="1008"/>
      <c r="AV68" s="1008"/>
      <c r="AW68" s="1008"/>
      <c r="AY68" s="1008"/>
      <c r="AZ68" s="1008"/>
    </row>
    <row r="69" spans="1:52">
      <c r="A69" s="987" t="s">
        <v>352</v>
      </c>
      <c r="B69" s="1045"/>
      <c r="C69" s="1038"/>
      <c r="D69" s="1017">
        <v>1117.075</v>
      </c>
      <c r="E69" s="1017">
        <v>1242.075</v>
      </c>
      <c r="F69" s="1017">
        <v>1422.7550000000001</v>
      </c>
      <c r="G69" s="1017">
        <v>1777.6</v>
      </c>
      <c r="H69" s="1017">
        <v>2149.6</v>
      </c>
      <c r="I69" s="1017">
        <v>2619.3000000000002</v>
      </c>
      <c r="J69" s="1017">
        <v>3483.9</v>
      </c>
      <c r="K69" s="1017">
        <v>5140.3</v>
      </c>
      <c r="L69" s="1017">
        <v>7810.6</v>
      </c>
      <c r="M69" s="1017">
        <v>11523.5</v>
      </c>
      <c r="N69" s="1017">
        <v>15603.7</v>
      </c>
      <c r="O69" s="1017">
        <v>22797.853999999999</v>
      </c>
      <c r="P69" s="1017">
        <v>33557.453999999998</v>
      </c>
      <c r="Q69" s="1017">
        <v>48519.154000000002</v>
      </c>
      <c r="R69" s="1017">
        <v>68725.641000000003</v>
      </c>
      <c r="S69" s="1017">
        <v>86039.702000000005</v>
      </c>
      <c r="T69" s="1017">
        <v>103430.299</v>
      </c>
      <c r="U69" s="1017">
        <v>128811.58900000001</v>
      </c>
      <c r="V69" s="1017">
        <v>166703.59099999999</v>
      </c>
      <c r="W69" s="1017">
        <v>189152.21599999999</v>
      </c>
      <c r="X69" s="1017">
        <f>205015-112-1+5557</f>
        <v>210459</v>
      </c>
      <c r="Y69" s="1017">
        <f>6421+229262-121-1</f>
        <v>235561</v>
      </c>
      <c r="Z69" s="1017">
        <f>257520-284-1+7876</f>
        <v>265111</v>
      </c>
      <c r="AA69" s="1017">
        <f>10295+332088-486-1</f>
        <v>341896</v>
      </c>
      <c r="AB69" s="1047">
        <f t="shared" si="13"/>
        <v>0.28610981031906357</v>
      </c>
      <c r="AC69" s="1047">
        <f t="shared" si="14"/>
        <v>0.22960005646204795</v>
      </c>
      <c r="AD69" s="1047">
        <f t="shared" si="15"/>
        <v>0.46625827110119517</v>
      </c>
      <c r="AE69" s="1013"/>
      <c r="AF69" s="1005"/>
    </row>
    <row r="70" spans="1:52" ht="12.75" customHeight="1">
      <c r="A70" s="1048" t="s">
        <v>353</v>
      </c>
      <c r="B70" s="1049">
        <v>4778</v>
      </c>
      <c r="C70" s="1049">
        <v>6070</v>
      </c>
      <c r="D70" s="1022">
        <v>7623.0749999999998</v>
      </c>
      <c r="E70" s="1022">
        <v>9936.1749999999993</v>
      </c>
      <c r="F70" s="1022">
        <v>13426.555</v>
      </c>
      <c r="G70" s="1022">
        <v>17303.7</v>
      </c>
      <c r="H70" s="1022">
        <v>23976.400000000001</v>
      </c>
      <c r="I70" s="1022">
        <v>30979.46</v>
      </c>
      <c r="J70" s="1022">
        <v>38391.74</v>
      </c>
      <c r="K70" s="1022">
        <v>46910.76</v>
      </c>
      <c r="L70" s="1022">
        <v>58441.38</v>
      </c>
      <c r="M70" s="1022">
        <v>73151.98</v>
      </c>
      <c r="N70" s="1022">
        <v>91496.22</v>
      </c>
      <c r="O70" s="1022">
        <v>115347.57399999999</v>
      </c>
      <c r="P70" s="1022">
        <v>150165.00399999999</v>
      </c>
      <c r="Q70" s="1022">
        <v>180923.87100000001</v>
      </c>
      <c r="R70" s="1022">
        <v>220120.26300000001</v>
      </c>
      <c r="S70" s="1022">
        <v>267096.71600000001</v>
      </c>
      <c r="T70" s="1022">
        <v>300286.74300000002</v>
      </c>
      <c r="U70" s="1022">
        <v>349671.00699999998</v>
      </c>
      <c r="V70" s="1022">
        <f t="shared" ref="V70:AA70" si="16">+V69+V56+V49+V44+V40+V17+V9</f>
        <v>416244.73100000003</v>
      </c>
      <c r="W70" s="1022">
        <f t="shared" si="16"/>
        <v>466861.11599999998</v>
      </c>
      <c r="X70" s="1022">
        <f t="shared" si="16"/>
        <v>514374.02999999997</v>
      </c>
      <c r="Y70" s="1022">
        <f t="shared" si="16"/>
        <v>563829.02500000002</v>
      </c>
      <c r="Z70" s="1022">
        <f t="shared" si="16"/>
        <v>622248.92500000005</v>
      </c>
      <c r="AA70" s="1022">
        <f t="shared" si="16"/>
        <v>733276</v>
      </c>
      <c r="AB70" s="1023">
        <f t="shared" si="13"/>
        <v>0.17520896265301245</v>
      </c>
      <c r="AC70" s="1023">
        <f t="shared" si="14"/>
        <v>0.15276170928140709</v>
      </c>
      <c r="AD70" s="1023">
        <f t="shared" si="15"/>
        <v>1</v>
      </c>
      <c r="AE70" s="1013"/>
      <c r="AF70" s="1005"/>
      <c r="AG70" s="1005"/>
    </row>
    <row r="71" spans="1:52">
      <c r="D71" s="1013"/>
      <c r="E71" s="1013"/>
      <c r="F71" s="1013"/>
      <c r="G71" s="1013"/>
      <c r="H71" s="1013"/>
      <c r="I71" s="1013"/>
      <c r="J71" s="1013"/>
      <c r="K71" s="1013"/>
      <c r="L71" s="1013"/>
      <c r="M71" s="1013"/>
      <c r="N71" s="1013"/>
      <c r="O71" s="1013"/>
      <c r="P71" s="1013"/>
      <c r="Q71" s="1013"/>
      <c r="R71" s="1013"/>
      <c r="S71" s="1013"/>
      <c r="T71" s="1013"/>
      <c r="U71" s="1013"/>
      <c r="V71" s="1013"/>
      <c r="W71" s="1050"/>
      <c r="X71" s="1050"/>
      <c r="Y71" s="1050"/>
      <c r="Z71" s="1050"/>
      <c r="AA71" s="1050"/>
      <c r="AB71" s="968"/>
      <c r="AD71" s="1051"/>
      <c r="AE71" s="1013"/>
    </row>
    <row r="72" spans="1:52">
      <c r="A72" s="997" t="s">
        <v>1013</v>
      </c>
      <c r="D72" s="1013"/>
      <c r="E72" s="1013"/>
      <c r="F72" s="1013"/>
      <c r="G72" s="1013"/>
      <c r="H72" s="1013"/>
      <c r="I72" s="1013"/>
      <c r="J72" s="1013"/>
      <c r="K72" s="1013"/>
      <c r="L72" s="1013"/>
      <c r="M72" s="1013"/>
      <c r="N72" s="1013"/>
      <c r="O72" s="1013"/>
      <c r="P72" s="1013"/>
      <c r="Q72" s="1013"/>
      <c r="R72" s="1013"/>
      <c r="S72" s="1013"/>
      <c r="T72" s="1013"/>
      <c r="U72" s="1013"/>
      <c r="V72" s="1013"/>
      <c r="W72" s="1050"/>
      <c r="X72" s="1050"/>
      <c r="Y72" s="1050"/>
      <c r="Z72" s="1050"/>
      <c r="AA72" s="1050"/>
      <c r="AB72" s="968"/>
      <c r="AD72" s="1051"/>
      <c r="AE72" s="1013"/>
    </row>
    <row r="73" spans="1:52">
      <c r="A73" s="1010" t="s">
        <v>1014</v>
      </c>
      <c r="N73" s="1008"/>
      <c r="O73" s="1008"/>
      <c r="P73" s="1008"/>
      <c r="Q73" s="1008"/>
      <c r="R73" s="1008"/>
      <c r="S73" s="1008"/>
      <c r="T73" s="1008"/>
      <c r="U73" s="999"/>
      <c r="V73" s="999"/>
      <c r="W73" s="999"/>
      <c r="X73" s="999"/>
      <c r="Y73" s="999"/>
      <c r="Z73" s="999"/>
      <c r="AA73" s="999"/>
      <c r="AB73" s="999"/>
      <c r="AC73" s="999"/>
      <c r="AD73" s="999"/>
      <c r="AE73" s="999"/>
      <c r="AF73" s="999"/>
    </row>
    <row r="74" spans="1:52">
      <c r="A74" s="1010" t="s">
        <v>1015</v>
      </c>
      <c r="D74" s="1008"/>
      <c r="E74" s="1008"/>
      <c r="F74" s="1008"/>
      <c r="G74" s="1008"/>
      <c r="H74" s="1008"/>
      <c r="I74" s="1008"/>
      <c r="J74" s="1008"/>
      <c r="K74" s="1008"/>
      <c r="L74" s="1008"/>
      <c r="M74" s="1008"/>
      <c r="N74" s="1008"/>
      <c r="O74" s="1008"/>
      <c r="P74" s="1008"/>
      <c r="Q74" s="1008"/>
      <c r="R74" s="1008"/>
      <c r="S74" s="1008"/>
      <c r="T74" s="1008"/>
      <c r="U74" s="999"/>
      <c r="V74" s="999"/>
      <c r="W74" s="999"/>
      <c r="X74" s="999"/>
      <c r="Y74" s="999"/>
      <c r="Z74" s="999"/>
      <c r="AA74" s="999"/>
      <c r="AB74" s="999"/>
      <c r="AC74" s="999"/>
      <c r="AD74" s="999"/>
      <c r="AE74" s="999"/>
      <c r="AF74" s="999"/>
    </row>
    <row r="75" spans="1:52">
      <c r="A75" s="987" t="s">
        <v>365</v>
      </c>
      <c r="F75" s="1013"/>
      <c r="G75" s="1013"/>
      <c r="H75" s="1013"/>
      <c r="I75" s="1013"/>
      <c r="J75" s="1013"/>
      <c r="K75" s="1013"/>
      <c r="L75" s="1013"/>
      <c r="M75" s="1013"/>
      <c r="N75" s="1013"/>
      <c r="O75" s="1013"/>
      <c r="P75" s="1013"/>
      <c r="Q75" s="1013"/>
      <c r="R75" s="1013"/>
      <c r="S75" s="1013"/>
      <c r="T75" s="1013"/>
      <c r="U75" s="1013"/>
      <c r="V75" s="1013"/>
      <c r="W75" s="968"/>
      <c r="X75" s="968"/>
      <c r="Y75" s="968"/>
      <c r="Z75" s="968"/>
      <c r="AA75" s="1012"/>
      <c r="AB75" s="968"/>
    </row>
    <row r="76" spans="1:52">
      <c r="P76" s="1013"/>
      <c r="AA76" s="1010"/>
      <c r="AB76" s="968"/>
    </row>
    <row r="77" spans="1:52">
      <c r="P77" s="1013"/>
      <c r="AB77" s="968"/>
    </row>
  </sheetData>
  <mergeCells count="1">
    <mergeCell ref="AB3:AC3"/>
  </mergeCells>
  <hyperlinks>
    <hyperlink ref="L1" location="Contents!A1" display="Contents" xr:uid="{00000000-0004-0000-5200-000000000000}"/>
    <hyperlink ref="AF1" location="Contents!A1" display="Contents" xr:uid="{00000000-0004-0000-5200-000001000000}"/>
  </hyperlinks>
  <pageMargins left="0.75" right="0.75" top="1" bottom="1" header="0.51180555555555496" footer="0.51180555555555496"/>
  <pageSetup paperSize="9" firstPageNumber="0" orientation="landscape" horizontalDpi="300" verticalDpi="300"/>
</worksheet>
</file>

<file path=docProps/app.xml><?xml version="1.0" encoding="utf-8"?>
<Properties xmlns="http://schemas.openxmlformats.org/officeDocument/2006/extended-properties" xmlns:vt="http://schemas.openxmlformats.org/officeDocument/2006/docPropsVTypes">
  <Template/>
  <TotalTime>24</TotalTime>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Approximate conversion factors</vt:lpstr>
      <vt:lpstr>Definitions</vt:lpstr>
      <vt:lpstr>Methodology</vt:lpstr>
      <vt:lpstr>Primary Energy Consumption</vt:lpstr>
      <vt:lpstr>Electricity Generation </vt:lpstr>
      <vt:lpstr>Carbon Dioxide Emissions</vt:lpstr>
      <vt:lpstr>Primary Energy - Cons by fuel</vt:lpstr>
      <vt:lpstr>Primary Energy - Cons capita</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dc:description/>
  <cp:lastModifiedBy>楊子儀</cp:lastModifiedBy>
  <cp:revision>2</cp:revision>
  <cp:lastPrinted>2021-12-06T22:39:03Z</cp:lastPrinted>
  <dcterms:created xsi:type="dcterms:W3CDTF">2021-06-10T13:26:06Z</dcterms:created>
  <dcterms:modified xsi:type="dcterms:W3CDTF">2021-12-06T22:39:23Z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MSIP_Label_569bf4a9-87bd-4dbf-a36c-1db5158e5def_ActionId">
    <vt:lpwstr>991e3b10-525f-4111-bab1-8133ed4147e4</vt:lpwstr>
  </property>
  <property fmtid="{D5CDD505-2E9C-101B-9397-08002B2CF9AE}" pid="7" name="MSIP_Label_569bf4a9-87bd-4dbf-a36c-1db5158e5def_ContentBits">
    <vt:lpwstr>0</vt:lpwstr>
  </property>
  <property fmtid="{D5CDD505-2E9C-101B-9397-08002B2CF9AE}" pid="8" name="MSIP_Label_569bf4a9-87bd-4dbf-a36c-1db5158e5def_Enabled">
    <vt:lpwstr>true</vt:lpwstr>
  </property>
  <property fmtid="{D5CDD505-2E9C-101B-9397-08002B2CF9AE}" pid="9" name="MSIP_Label_569bf4a9-87bd-4dbf-a36c-1db5158e5def_Method">
    <vt:lpwstr>Privileged</vt:lpwstr>
  </property>
  <property fmtid="{D5CDD505-2E9C-101B-9397-08002B2CF9AE}" pid="10" name="MSIP_Label_569bf4a9-87bd-4dbf-a36c-1db5158e5def_Name">
    <vt:lpwstr>569bf4a9-87bd-4dbf-a36c-1db5158e5def</vt:lpwstr>
  </property>
  <property fmtid="{D5CDD505-2E9C-101B-9397-08002B2CF9AE}" pid="11" name="MSIP_Label_569bf4a9-87bd-4dbf-a36c-1db5158e5def_SetDate">
    <vt:lpwstr>2021-06-10T13:26:29Z</vt:lpwstr>
  </property>
  <property fmtid="{D5CDD505-2E9C-101B-9397-08002B2CF9AE}" pid="12" name="MSIP_Label_569bf4a9-87bd-4dbf-a36c-1db5158e5def_SiteId">
    <vt:lpwstr>ea80952e-a476-42d4-aaf4-5457852b0f7e</vt:lpwstr>
  </property>
  <property fmtid="{D5CDD505-2E9C-101B-9397-08002B2CF9AE}" pid="13" name="ScaleCrop">
    <vt:bool>false</vt:bool>
  </property>
  <property fmtid="{D5CDD505-2E9C-101B-9397-08002B2CF9AE}" pid="14" name="ShareDoc">
    <vt:bool>false</vt:bool>
  </property>
</Properties>
</file>